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queryTables/queryTable1.xml" ContentType="application/vnd.openxmlformats-officedocument.spreadsheetml.query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0230" yWindow="-15" windowWidth="10275" windowHeight="8175" tabRatio="716"/>
  </bookViews>
  <sheets>
    <sheet name="Notes" sheetId="152" r:id="rId1"/>
    <sheet name="Std Template" sheetId="60" r:id="rId2"/>
    <sheet name="CA State" sheetId="123" r:id="rId3"/>
    <sheet name="Venting and Fugitive" sheetId="147" r:id="rId4"/>
    <sheet name="DOGGR Data" sheetId="125" r:id="rId5"/>
    <sheet name="TEOR Fields" sheetId="126" r:id="rId6"/>
    <sheet name="Oil-Gas Fields" sheetId="134" r:id="rId7"/>
    <sheet name="Cogen Data" sheetId="128" r:id="rId8"/>
    <sheet name="API gravity" sheetId="132" r:id="rId9"/>
    <sheet name="Depth" sheetId="133" r:id="rId10"/>
    <sheet name="2010 California Flaring Data" sheetId="135" r:id="rId11"/>
    <sheet name="CA State Sub-Field 2010" sheetId="153" r:id="rId12"/>
    <sheet name="CA Federal OCS" sheetId="124" r:id="rId13"/>
    <sheet name="2010 OCS Data" sheetId="131" r:id="rId14"/>
    <sheet name="Venting and Fugitives" sheetId="148" r:id="rId15"/>
    <sheet name="USA-ANS" sheetId="12" r:id="rId16"/>
    <sheet name="ANS Production Data" sheetId="121" r:id="rId17"/>
    <sheet name="ANS Injection Data" sheetId="122" r:id="rId18"/>
    <sheet name="BP ANS information" sheetId="151" r:id="rId19"/>
    <sheet name="USA-North Dakota Bakken" sheetId="136" r:id="rId20"/>
    <sheet name="2011 Production Data" sheetId="138" r:id="rId21"/>
    <sheet name="2011 Injection Data" sheetId="139" r:id="rId22"/>
    <sheet name="2010 North Dakota Flaring Data" sheetId="137" r:id="rId23"/>
    <sheet name="Angola-Dalia" sheetId="13" r:id="rId24"/>
    <sheet name="Angola-Girassol" sheetId="15" r:id="rId25"/>
    <sheet name="Angola-Greater Plutonio" sheetId="16" r:id="rId26"/>
    <sheet name="Argentina-Canadon Seco" sheetId="14" r:id="rId27"/>
    <sheet name="Argentina-Escalante" sheetId="17" r:id="rId28"/>
    <sheet name="Argentina-Hydra" sheetId="18" r:id="rId29"/>
    <sheet name="Australia-Pyrenees" sheetId="19" r:id="rId30"/>
    <sheet name="Brazil-Albacora Leste" sheetId="20" r:id="rId31"/>
    <sheet name="Brazil-Frade" sheetId="21" r:id="rId32"/>
    <sheet name="Brazil-Marlim" sheetId="22" r:id="rId33"/>
    <sheet name="Brazil-Marlim Sul" sheetId="23" r:id="rId34"/>
    <sheet name="Brazil-Ostra" sheetId="24" r:id="rId35"/>
    <sheet name="Brazil-Polvo" sheetId="25" r:id="rId36"/>
    <sheet name="Cameroon-Lokele" sheetId="26" r:id="rId37"/>
    <sheet name="Canada - Alberta Data" sheetId="140" r:id="rId38"/>
    <sheet name="Canada-Conv Light&amp;Medium Blends" sheetId="141" r:id="rId39"/>
    <sheet name="Canada-Albian Heavy Summary" sheetId="149" r:id="rId40"/>
    <sheet name="Canada-Albian Heavy Mine" sheetId="142" r:id="rId41"/>
    <sheet name="Canada-Albian Heavy TEOR" sheetId="143" r:id="rId42"/>
    <sheet name="Canada-Cold Lake" sheetId="144" r:id="rId43"/>
    <sheet name="Canada-Suncor Synthetic Summary" sheetId="150" r:id="rId44"/>
    <sheet name="Canada-Suncor Synthetic Mine" sheetId="145" r:id="rId45"/>
    <sheet name="Canada-Suncor Synthetic TEOR" sheetId="146" r:id="rId46"/>
    <sheet name="Canada-Syncrude Sweet Premium" sheetId="117" r:id="rId47"/>
    <sheet name="Colombia-Castilla" sheetId="40" r:id="rId48"/>
    <sheet name="Colombia-Vasconia" sheetId="35" r:id="rId49"/>
    <sheet name="Ecuador-Napo" sheetId="36" r:id="rId50"/>
    <sheet name="Ecuador-Oriente" sheetId="37" r:id="rId51"/>
    <sheet name="Iraq-Basra Light" sheetId="41" r:id="rId52"/>
    <sheet name="Neutral zone-Eocene" sheetId="42" r:id="rId53"/>
    <sheet name="Neutral Zone-Ratawi" sheetId="43" r:id="rId54"/>
    <sheet name="Nigeria-Bonny Light" sheetId="44" r:id="rId55"/>
    <sheet name="Nigeria Company Data" sheetId="120" r:id="rId56"/>
    <sheet name="Oman-Oman" sheetId="45" r:id="rId57"/>
    <sheet name="Peru-Loreto" sheetId="38" r:id="rId58"/>
    <sheet name="Peru-Mayna" sheetId="39" r:id="rId59"/>
    <sheet name="Russia-ESPO" sheetId="46" r:id="rId60"/>
    <sheet name="Saudi Arabia-Arab Extra Light" sheetId="47" r:id="rId61"/>
    <sheet name="Saudi Arabia-Arab Light" sheetId="48" r:id="rId62"/>
    <sheet name="Trinidad-Calypso" sheetId="27" r:id="rId63"/>
    <sheet name="Venezuela-Boscan" sheetId="49" r:id="rId64"/>
    <sheet name="Venezuela-Petrozuata" sheetId="50" r:id="rId65"/>
    <sheet name="Venezuela-Zuata Sweet" sheetId="51" r:id="rId66"/>
  </sheets>
  <definedNames>
    <definedName name="ogor2010dd" localSheetId="13">'2010 OCS Data'!$A$4:$R$9353</definedName>
    <definedName name="_xlnm.Print_Area" localSheetId="9">Depth!$C$330</definedName>
  </definedNames>
  <calcPr calcId="145621"/>
</workbook>
</file>

<file path=xl/calcChain.xml><?xml version="1.0" encoding="utf-8"?>
<calcChain xmlns="http://schemas.openxmlformats.org/spreadsheetml/2006/main">
  <c r="J58" i="151" l="1"/>
  <c r="H58" i="151"/>
  <c r="G58" i="151"/>
  <c r="F58" i="151"/>
  <c r="E58" i="151"/>
  <c r="D58" i="151"/>
  <c r="C58" i="151"/>
  <c r="I57" i="151"/>
  <c r="K57" i="151" s="1"/>
  <c r="I56" i="151"/>
  <c r="K56" i="151" s="1"/>
  <c r="I54" i="151"/>
  <c r="K54" i="151" s="1"/>
  <c r="K58" i="151" l="1"/>
  <c r="I58" i="151"/>
  <c r="E133" i="12" l="1"/>
  <c r="C17" i="150" l="1"/>
  <c r="C19" i="149"/>
  <c r="D41" i="148" l="1"/>
  <c r="B36" i="148"/>
  <c r="D36" i="148" s="1"/>
  <c r="D35" i="148"/>
  <c r="D34" i="148"/>
  <c r="F28" i="148"/>
  <c r="E28" i="148"/>
  <c r="F23" i="148"/>
  <c r="E23" i="148"/>
  <c r="D23" i="148"/>
  <c r="C23" i="148"/>
  <c r="B23" i="148"/>
  <c r="F22" i="148"/>
  <c r="E22" i="148"/>
  <c r="F21" i="148"/>
  <c r="E21" i="148"/>
  <c r="F16" i="148"/>
  <c r="C16" i="148"/>
  <c r="B16" i="148"/>
  <c r="E16" i="148" s="1"/>
  <c r="F15" i="148"/>
  <c r="E15" i="148"/>
  <c r="F14" i="148"/>
  <c r="E14" i="148"/>
  <c r="F8" i="148"/>
  <c r="E8" i="148"/>
  <c r="F7" i="148"/>
  <c r="E7" i="148"/>
  <c r="D41" i="147"/>
  <c r="D36" i="147"/>
  <c r="B36" i="147"/>
  <c r="D35" i="147"/>
  <c r="D34" i="147"/>
  <c r="F28" i="147"/>
  <c r="E28" i="147"/>
  <c r="D23" i="147"/>
  <c r="F23" i="147" s="1"/>
  <c r="C23" i="147"/>
  <c r="B23" i="147"/>
  <c r="F22" i="147"/>
  <c r="E22" i="147"/>
  <c r="F21" i="147"/>
  <c r="E21" i="147"/>
  <c r="F16" i="147"/>
  <c r="E16" i="147"/>
  <c r="C16" i="147"/>
  <c r="B16" i="147"/>
  <c r="F15" i="147"/>
  <c r="E15" i="147"/>
  <c r="F14" i="147"/>
  <c r="E14" i="147"/>
  <c r="F8" i="147"/>
  <c r="E8" i="147"/>
  <c r="F7" i="147"/>
  <c r="E7" i="147"/>
  <c r="E23" i="147" l="1"/>
  <c r="F6" i="140"/>
  <c r="E6" i="140"/>
  <c r="F5" i="140"/>
  <c r="E5" i="140"/>
  <c r="C104" i="136"/>
  <c r="C105" i="136"/>
  <c r="B104" i="136"/>
  <c r="C8636" i="139"/>
  <c r="B8636" i="139"/>
  <c r="F6838" i="138"/>
  <c r="E6838" i="138"/>
  <c r="E6839" i="138"/>
  <c r="D6838" i="138"/>
  <c r="D6839" i="138"/>
  <c r="C6838" i="138"/>
  <c r="C6839" i="138"/>
  <c r="D4" i="137"/>
  <c r="C106" i="136"/>
  <c r="C49" i="120"/>
  <c r="C40" i="120"/>
  <c r="C39" i="120"/>
  <c r="C37" i="120"/>
  <c r="D5" i="135"/>
  <c r="D4" i="135"/>
  <c r="D2" i="125"/>
  <c r="E2" i="125"/>
  <c r="F2" i="125"/>
  <c r="G2" i="125"/>
  <c r="H2" i="125"/>
  <c r="I2" i="125"/>
  <c r="J2" i="125"/>
  <c r="K2" i="125"/>
  <c r="L2" i="125"/>
  <c r="M2" i="125"/>
  <c r="N2" i="125"/>
  <c r="O2" i="125"/>
  <c r="P2" i="125"/>
  <c r="Q2" i="125"/>
  <c r="R2" i="125"/>
  <c r="S2" i="125"/>
  <c r="T2" i="125"/>
  <c r="U2" i="125"/>
  <c r="V2" i="125"/>
  <c r="W2" i="125"/>
  <c r="X2" i="125"/>
  <c r="Y2" i="125"/>
  <c r="Z2" i="125"/>
  <c r="AA2" i="125"/>
  <c r="AB2" i="125"/>
  <c r="AC2" i="125"/>
  <c r="AD2" i="125"/>
  <c r="AE2" i="125"/>
  <c r="AF2" i="125"/>
  <c r="AG2" i="125"/>
  <c r="AH2" i="125"/>
  <c r="AI2" i="125"/>
  <c r="AJ2" i="125"/>
  <c r="AK2" i="125"/>
  <c r="AL2" i="125"/>
  <c r="AM2" i="125"/>
  <c r="AN2" i="125"/>
  <c r="AO2" i="125"/>
  <c r="AP2" i="125"/>
  <c r="AQ2" i="125"/>
  <c r="AR2" i="125"/>
  <c r="AS2" i="125"/>
  <c r="AT2" i="125"/>
  <c r="AU2" i="125"/>
  <c r="AV2" i="125"/>
  <c r="AW2" i="125"/>
  <c r="AX2" i="125"/>
  <c r="AY2" i="125"/>
  <c r="AZ2" i="125"/>
  <c r="BA2" i="125"/>
  <c r="BB2" i="125"/>
  <c r="BC2" i="125"/>
  <c r="BD2" i="125"/>
  <c r="BE2" i="125"/>
  <c r="BF2" i="125"/>
  <c r="BG2" i="125"/>
  <c r="BH2" i="125"/>
  <c r="BI2" i="125"/>
  <c r="BJ2" i="125"/>
  <c r="BK2" i="125"/>
  <c r="BL2" i="125"/>
  <c r="BM2" i="125"/>
  <c r="BN2" i="125"/>
  <c r="BO2" i="125"/>
  <c r="BP2" i="125"/>
  <c r="BQ2" i="125"/>
  <c r="BR2" i="125"/>
  <c r="BS2" i="125"/>
  <c r="BT2" i="125"/>
  <c r="BU2" i="125"/>
  <c r="BV2" i="125"/>
  <c r="BW2" i="125"/>
  <c r="BX2" i="125"/>
  <c r="BY2" i="125"/>
  <c r="BZ2" i="125"/>
  <c r="CA2" i="125"/>
  <c r="CB2" i="125"/>
  <c r="CC2" i="125"/>
  <c r="CD2" i="125"/>
  <c r="CE2" i="125"/>
  <c r="CF2" i="125"/>
  <c r="CG2" i="125"/>
  <c r="CH2" i="125"/>
  <c r="CI2" i="125"/>
  <c r="CJ2" i="125"/>
  <c r="CK2" i="125"/>
  <c r="CL2" i="125"/>
  <c r="CM2" i="125"/>
  <c r="CN2" i="125"/>
  <c r="CO2" i="125"/>
  <c r="CP2" i="125"/>
  <c r="CQ2" i="125"/>
  <c r="CR2" i="125"/>
  <c r="CS2" i="125"/>
  <c r="CT2" i="125"/>
  <c r="CU2" i="125"/>
  <c r="CV2" i="125"/>
  <c r="CW2" i="125"/>
  <c r="CX2" i="125"/>
  <c r="CY2" i="125"/>
  <c r="CZ2" i="125"/>
  <c r="DA2" i="125"/>
  <c r="DB2" i="125"/>
  <c r="DC2" i="125"/>
  <c r="DD2" i="125"/>
  <c r="DE2" i="125"/>
  <c r="DF2" i="125"/>
  <c r="DG2" i="125"/>
  <c r="DH2" i="125"/>
  <c r="DI2" i="125"/>
  <c r="DJ2" i="125"/>
  <c r="DK2" i="125"/>
  <c r="DL2" i="125"/>
  <c r="DM2" i="125"/>
  <c r="DN2" i="125"/>
  <c r="DO2" i="125"/>
  <c r="DP2" i="125"/>
  <c r="DQ2" i="125"/>
  <c r="DR2" i="125"/>
  <c r="DS2" i="125"/>
  <c r="DT2" i="125"/>
  <c r="DU2" i="125"/>
  <c r="DV2" i="125"/>
  <c r="DW2" i="125"/>
  <c r="DX2" i="125"/>
  <c r="DY2" i="125"/>
  <c r="DZ2" i="125"/>
  <c r="EA2" i="125"/>
  <c r="EB2" i="125"/>
  <c r="EC2" i="125"/>
  <c r="ED2" i="125"/>
  <c r="EE2" i="125"/>
  <c r="EF2" i="125"/>
  <c r="EG2" i="125"/>
  <c r="EH2" i="125"/>
  <c r="EI2" i="125"/>
  <c r="EJ2" i="125"/>
  <c r="EK2" i="125"/>
  <c r="EL2" i="125"/>
  <c r="EM2" i="125"/>
  <c r="EN2" i="125"/>
  <c r="EO2" i="125"/>
  <c r="EP2" i="125"/>
  <c r="EQ2" i="125"/>
  <c r="ER2" i="125"/>
  <c r="C2" i="125"/>
  <c r="BC18" i="125"/>
  <c r="F61" i="128"/>
  <c r="F60" i="128"/>
  <c r="F54" i="128"/>
  <c r="F53" i="128"/>
  <c r="F52" i="128"/>
  <c r="F41" i="128"/>
  <c r="F38" i="128"/>
  <c r="F37" i="128"/>
  <c r="F26" i="128"/>
  <c r="F21" i="128"/>
  <c r="F19" i="128"/>
  <c r="F14" i="128"/>
  <c r="F11" i="128"/>
  <c r="F7" i="128"/>
  <c r="F6" i="128"/>
  <c r="CI7" i="125"/>
  <c r="ER17" i="125"/>
  <c r="EQ17" i="125"/>
  <c r="EP17" i="125"/>
  <c r="EO17" i="125"/>
  <c r="EN17" i="125"/>
  <c r="EM17" i="125"/>
  <c r="EL17" i="125"/>
  <c r="EK17" i="125"/>
  <c r="EJ17" i="125"/>
  <c r="EI17" i="125"/>
  <c r="EH17" i="125"/>
  <c r="EG17" i="125"/>
  <c r="EF17" i="125"/>
  <c r="EE17" i="125"/>
  <c r="ED17" i="125"/>
  <c r="EC17" i="125"/>
  <c r="EB17" i="125"/>
  <c r="DZ17" i="125"/>
  <c r="DY17" i="125"/>
  <c r="DX17" i="125"/>
  <c r="DW17" i="125"/>
  <c r="DV17" i="125"/>
  <c r="DU17" i="125"/>
  <c r="DT17" i="125"/>
  <c r="DS17" i="125"/>
  <c r="DR17" i="125"/>
  <c r="DQ17" i="125"/>
  <c r="DP17" i="125"/>
  <c r="DO17" i="125"/>
  <c r="DN17" i="125"/>
  <c r="DM17" i="125"/>
  <c r="DL17" i="125"/>
  <c r="DK17" i="125"/>
  <c r="DJ17" i="125"/>
  <c r="DI17" i="125"/>
  <c r="DG17" i="125"/>
  <c r="DF17" i="125"/>
  <c r="DE17" i="125"/>
  <c r="DC17" i="125"/>
  <c r="DB17" i="125"/>
  <c r="DA17" i="125"/>
  <c r="CZ17" i="125"/>
  <c r="CY17" i="125"/>
  <c r="CX17" i="125"/>
  <c r="CW17" i="125"/>
  <c r="CV17" i="125"/>
  <c r="CU17" i="125"/>
  <c r="CT17" i="125"/>
  <c r="CS17" i="125"/>
  <c r="CR17" i="125"/>
  <c r="CQ17" i="125"/>
  <c r="CP17" i="125"/>
  <c r="CN17" i="125"/>
  <c r="CM17" i="125"/>
  <c r="CK17" i="125"/>
  <c r="CH17" i="125"/>
  <c r="CG17" i="125"/>
  <c r="CF17" i="125"/>
  <c r="CE17" i="125"/>
  <c r="CD17" i="125"/>
  <c r="CC17" i="125"/>
  <c r="CB17" i="125"/>
  <c r="CA17" i="125"/>
  <c r="BX17" i="125"/>
  <c r="BW17" i="125"/>
  <c r="BV17" i="125"/>
  <c r="BS17" i="125"/>
  <c r="BQ17" i="125"/>
  <c r="BO17" i="125"/>
  <c r="BN17" i="125"/>
  <c r="BM17" i="125"/>
  <c r="BL17" i="125"/>
  <c r="BK17" i="125"/>
  <c r="BJ17" i="125"/>
  <c r="BI17" i="125"/>
  <c r="BH17" i="125"/>
  <c r="BG17" i="125"/>
  <c r="BF17" i="125"/>
  <c r="BB17" i="125"/>
  <c r="BA17" i="125"/>
  <c r="AZ17" i="125"/>
  <c r="AY17" i="125"/>
  <c r="AX17" i="125"/>
  <c r="AW17" i="125"/>
  <c r="AV17" i="125"/>
  <c r="AU17" i="125"/>
  <c r="AT17" i="125"/>
  <c r="AR17" i="125"/>
  <c r="AQ17" i="125"/>
  <c r="AP17" i="125"/>
  <c r="AN17" i="125"/>
  <c r="AM17" i="125"/>
  <c r="AL17" i="125"/>
  <c r="AJ17" i="125"/>
  <c r="AI17" i="125"/>
  <c r="AH17" i="125"/>
  <c r="AG17" i="125"/>
  <c r="AF17" i="125"/>
  <c r="AD17" i="125"/>
  <c r="AC17" i="125"/>
  <c r="AB17" i="125"/>
  <c r="AA17" i="125"/>
  <c r="Z17" i="125"/>
  <c r="Y17" i="125"/>
  <c r="X17" i="125"/>
  <c r="W17" i="125"/>
  <c r="V17" i="125"/>
  <c r="U17" i="125"/>
  <c r="S17" i="125"/>
  <c r="R17" i="125"/>
  <c r="Q17" i="125"/>
  <c r="N17" i="125"/>
  <c r="M17" i="125"/>
  <c r="L17" i="125"/>
  <c r="K17" i="125"/>
  <c r="J17" i="125"/>
  <c r="I17" i="125"/>
  <c r="H17" i="125"/>
  <c r="G17" i="125"/>
  <c r="D17" i="125"/>
  <c r="C17" i="125"/>
  <c r="B17" i="125"/>
  <c r="CM8" i="125"/>
  <c r="CM14" i="125"/>
  <c r="CM7" i="125"/>
  <c r="CM16" i="125"/>
  <c r="CM6" i="125"/>
  <c r="CM5" i="125"/>
  <c r="CM4" i="125"/>
  <c r="CM11" i="125"/>
  <c r="BG8" i="125"/>
  <c r="BG7" i="125"/>
  <c r="BG6" i="125"/>
  <c r="BG14" i="125"/>
  <c r="BG5" i="125"/>
  <c r="BG16" i="125"/>
  <c r="BG4" i="125"/>
  <c r="AX8" i="125"/>
  <c r="AX7" i="125"/>
  <c r="AX6" i="125"/>
  <c r="AX13" i="125"/>
  <c r="AX5" i="125"/>
  <c r="AX4" i="125"/>
  <c r="B8" i="125"/>
  <c r="B7" i="125"/>
  <c r="B15" i="125"/>
  <c r="B6" i="125"/>
  <c r="B5" i="125"/>
  <c r="B4" i="125"/>
  <c r="B11" i="125"/>
  <c r="ER16" i="125"/>
  <c r="EQ16" i="125"/>
  <c r="EP16" i="125"/>
  <c r="EO16" i="125"/>
  <c r="EN16" i="125"/>
  <c r="EM16" i="125"/>
  <c r="EL16" i="125"/>
  <c r="EK16" i="125"/>
  <c r="EJ16" i="125"/>
  <c r="EI16" i="125"/>
  <c r="EH16" i="125"/>
  <c r="EG16" i="125"/>
  <c r="EF16" i="125"/>
  <c r="EE16" i="125"/>
  <c r="ED16" i="125"/>
  <c r="EC16" i="125"/>
  <c r="EB16" i="125"/>
  <c r="DZ16" i="125"/>
  <c r="DY16" i="125"/>
  <c r="DX16" i="125"/>
  <c r="DW16" i="125"/>
  <c r="DV16" i="125"/>
  <c r="DU16" i="125"/>
  <c r="DT16" i="125"/>
  <c r="DS16" i="125"/>
  <c r="DR16" i="125"/>
  <c r="DQ16" i="125"/>
  <c r="DP16" i="125"/>
  <c r="DO16" i="125"/>
  <c r="DN16" i="125"/>
  <c r="DM16" i="125"/>
  <c r="DL16" i="125"/>
  <c r="DK16" i="125"/>
  <c r="DJ16" i="125"/>
  <c r="DI16" i="125"/>
  <c r="DG16" i="125"/>
  <c r="DF16" i="125"/>
  <c r="DE16" i="125"/>
  <c r="DC16" i="125"/>
  <c r="DB16" i="125"/>
  <c r="DA16" i="125"/>
  <c r="CZ16" i="125"/>
  <c r="CY16" i="125"/>
  <c r="CX16" i="125"/>
  <c r="CW16" i="125"/>
  <c r="CV16" i="125"/>
  <c r="CU16" i="125"/>
  <c r="CT16" i="125"/>
  <c r="CS16" i="125"/>
  <c r="CR16" i="125"/>
  <c r="CQ16" i="125"/>
  <c r="CP16" i="125"/>
  <c r="CN16" i="125"/>
  <c r="CK16" i="125"/>
  <c r="CH16" i="125"/>
  <c r="CG16" i="125"/>
  <c r="CF16" i="125"/>
  <c r="CE16" i="125"/>
  <c r="CD16" i="125"/>
  <c r="CC16" i="125"/>
  <c r="CB16" i="125"/>
  <c r="CA16" i="125"/>
  <c r="BX16" i="125"/>
  <c r="BW16" i="125"/>
  <c r="BV16" i="125"/>
  <c r="BS16" i="125"/>
  <c r="BQ16" i="125"/>
  <c r="BO16" i="125"/>
  <c r="BN16" i="125"/>
  <c r="BM16" i="125"/>
  <c r="BL16" i="125"/>
  <c r="BK16" i="125"/>
  <c r="BJ16" i="125"/>
  <c r="BI16" i="125"/>
  <c r="BH16" i="125"/>
  <c r="BF16" i="125"/>
  <c r="BB16" i="125"/>
  <c r="BA16" i="125"/>
  <c r="AZ16" i="125"/>
  <c r="AY16" i="125"/>
  <c r="AW16" i="125"/>
  <c r="AV16" i="125"/>
  <c r="AU16" i="125"/>
  <c r="AT16" i="125"/>
  <c r="AR16" i="125"/>
  <c r="AQ16" i="125"/>
  <c r="AP16" i="125"/>
  <c r="AN16" i="125"/>
  <c r="AM16" i="125"/>
  <c r="AL16" i="125"/>
  <c r="AJ16" i="125"/>
  <c r="AI16" i="125"/>
  <c r="AH16" i="125"/>
  <c r="AG16" i="125"/>
  <c r="AF16" i="125"/>
  <c r="AD16" i="125"/>
  <c r="AC16" i="125"/>
  <c r="AB16" i="125"/>
  <c r="AA16" i="125"/>
  <c r="Z16" i="125"/>
  <c r="Y16" i="125"/>
  <c r="X16" i="125"/>
  <c r="W16" i="125"/>
  <c r="V16" i="125"/>
  <c r="U16" i="125"/>
  <c r="S16" i="125"/>
  <c r="R16" i="125"/>
  <c r="Q16" i="125"/>
  <c r="N16" i="125"/>
  <c r="M16" i="125"/>
  <c r="L16" i="125"/>
  <c r="K16" i="125"/>
  <c r="J16" i="125"/>
  <c r="I16" i="125"/>
  <c r="H16" i="125"/>
  <c r="G16" i="125"/>
  <c r="D16" i="125"/>
  <c r="C16" i="125"/>
  <c r="ER15" i="125"/>
  <c r="EQ15" i="125"/>
  <c r="EP15" i="125"/>
  <c r="EO15" i="125"/>
  <c r="EN15" i="125"/>
  <c r="EM15" i="125"/>
  <c r="EL15" i="125"/>
  <c r="EK15" i="125"/>
  <c r="EJ15" i="125"/>
  <c r="EI15" i="125"/>
  <c r="EH15" i="125"/>
  <c r="EG15" i="125"/>
  <c r="EF15" i="125"/>
  <c r="EE15" i="125"/>
  <c r="ED15" i="125"/>
  <c r="EC15" i="125"/>
  <c r="EB15" i="125"/>
  <c r="DZ15" i="125"/>
  <c r="DY15" i="125"/>
  <c r="DX15" i="125"/>
  <c r="DW15" i="125"/>
  <c r="DV15" i="125"/>
  <c r="DU15" i="125"/>
  <c r="DT15" i="125"/>
  <c r="DS15" i="125"/>
  <c r="DR15" i="125"/>
  <c r="DQ15" i="125"/>
  <c r="DP15" i="125"/>
  <c r="DO15" i="125"/>
  <c r="DN15" i="125"/>
  <c r="DM15" i="125"/>
  <c r="DL15" i="125"/>
  <c r="DK15" i="125"/>
  <c r="DJ15" i="125"/>
  <c r="DI15" i="125"/>
  <c r="DG15" i="125"/>
  <c r="DF15" i="125"/>
  <c r="DE15" i="125"/>
  <c r="DC15" i="125"/>
  <c r="DB15" i="125"/>
  <c r="DA15" i="125"/>
  <c r="CZ15" i="125"/>
  <c r="CY15" i="125"/>
  <c r="CX15" i="125"/>
  <c r="CW15" i="125"/>
  <c r="CV15" i="125"/>
  <c r="CU15" i="125"/>
  <c r="CT15" i="125"/>
  <c r="CS15" i="125"/>
  <c r="CR15" i="125"/>
  <c r="CQ15" i="125"/>
  <c r="CP15" i="125"/>
  <c r="CN15" i="125"/>
  <c r="CK15" i="125"/>
  <c r="CH15" i="125"/>
  <c r="CG15" i="125"/>
  <c r="CF15" i="125"/>
  <c r="CE15" i="125"/>
  <c r="CD15" i="125"/>
  <c r="CC15" i="125"/>
  <c r="CB15" i="125"/>
  <c r="CA15" i="125"/>
  <c r="BX15" i="125"/>
  <c r="BW15" i="125"/>
  <c r="BV15" i="125"/>
  <c r="BS15" i="125"/>
  <c r="BQ15" i="125"/>
  <c r="BO15" i="125"/>
  <c r="BN15" i="125"/>
  <c r="BM15" i="125"/>
  <c r="BL15" i="125"/>
  <c r="BK15" i="125"/>
  <c r="BJ15" i="125"/>
  <c r="BI15" i="125"/>
  <c r="BH15" i="125"/>
  <c r="BF15" i="125"/>
  <c r="BB15" i="125"/>
  <c r="BA15" i="125"/>
  <c r="AZ15" i="125"/>
  <c r="AY15" i="125"/>
  <c r="AW15" i="125"/>
  <c r="AV15" i="125"/>
  <c r="AU15" i="125"/>
  <c r="AT15" i="125"/>
  <c r="AR15" i="125"/>
  <c r="AQ15" i="125"/>
  <c r="AP15" i="125"/>
  <c r="AN15" i="125"/>
  <c r="AM15" i="125"/>
  <c r="AL15" i="125"/>
  <c r="AJ15" i="125"/>
  <c r="AI15" i="125"/>
  <c r="AH15" i="125"/>
  <c r="AG15" i="125"/>
  <c r="AF15" i="125"/>
  <c r="AD15" i="125"/>
  <c r="AC15" i="125"/>
  <c r="AB15" i="125"/>
  <c r="AA15" i="125"/>
  <c r="Z15" i="125"/>
  <c r="Y15" i="125"/>
  <c r="X15" i="125"/>
  <c r="W15" i="125"/>
  <c r="V15" i="125"/>
  <c r="U15" i="125"/>
  <c r="S15" i="125"/>
  <c r="R15" i="125"/>
  <c r="Q15" i="125"/>
  <c r="N15" i="125"/>
  <c r="M15" i="125"/>
  <c r="L15" i="125"/>
  <c r="K15" i="125"/>
  <c r="J15" i="125"/>
  <c r="I15" i="125"/>
  <c r="H15" i="125"/>
  <c r="G15" i="125"/>
  <c r="D15" i="125"/>
  <c r="C15" i="125"/>
  <c r="ER14" i="125"/>
  <c r="EQ14" i="125"/>
  <c r="EP14" i="125"/>
  <c r="EO14" i="125"/>
  <c r="EN14" i="125"/>
  <c r="EM14" i="125"/>
  <c r="EL14" i="125"/>
  <c r="EK14" i="125"/>
  <c r="EJ14" i="125"/>
  <c r="EI14" i="125"/>
  <c r="EH14" i="125"/>
  <c r="EG14" i="125"/>
  <c r="EF14" i="125"/>
  <c r="EE14" i="125"/>
  <c r="ED14" i="125"/>
  <c r="EC14" i="125"/>
  <c r="EB14" i="125"/>
  <c r="EA14" i="125"/>
  <c r="DZ14" i="125"/>
  <c r="DY14" i="125"/>
  <c r="DX14" i="125"/>
  <c r="DW14" i="125"/>
  <c r="DV14" i="125"/>
  <c r="DU14" i="125"/>
  <c r="DT14" i="125"/>
  <c r="DS14" i="125"/>
  <c r="DR14" i="125"/>
  <c r="DQ14" i="125"/>
  <c r="DP14" i="125"/>
  <c r="DO14" i="125"/>
  <c r="DN14" i="125"/>
  <c r="DM14" i="125"/>
  <c r="DL14" i="125"/>
  <c r="DK14" i="125"/>
  <c r="DJ14" i="125"/>
  <c r="DI14" i="125"/>
  <c r="DH14" i="125"/>
  <c r="DG14" i="125"/>
  <c r="DF14" i="125"/>
  <c r="DE14" i="125"/>
  <c r="DD14" i="125"/>
  <c r="DC14" i="125"/>
  <c r="DB14" i="125"/>
  <c r="DA14" i="125"/>
  <c r="CZ14" i="125"/>
  <c r="CY14" i="125"/>
  <c r="CX14" i="125"/>
  <c r="CW14" i="125"/>
  <c r="CV14" i="125"/>
  <c r="CU14" i="125"/>
  <c r="CT14" i="125"/>
  <c r="CS14" i="125"/>
  <c r="CR14" i="125"/>
  <c r="CQ14" i="125"/>
  <c r="CP14" i="125"/>
  <c r="CO14" i="125"/>
  <c r="CN14" i="125"/>
  <c r="CL14" i="125"/>
  <c r="CK14" i="125"/>
  <c r="CJ14" i="125"/>
  <c r="CI14" i="125"/>
  <c r="CH14" i="125"/>
  <c r="CG14" i="125"/>
  <c r="CF14" i="125"/>
  <c r="CE14" i="125"/>
  <c r="CD14" i="125"/>
  <c r="CC14" i="125"/>
  <c r="CB14" i="125"/>
  <c r="CA14" i="125"/>
  <c r="BZ14" i="125"/>
  <c r="BY14" i="125"/>
  <c r="BX14" i="125"/>
  <c r="BW14" i="125"/>
  <c r="BV14" i="125"/>
  <c r="BU14" i="125"/>
  <c r="BT14" i="125"/>
  <c r="BS14" i="125"/>
  <c r="BR14" i="125"/>
  <c r="BQ14" i="125"/>
  <c r="BP14" i="125"/>
  <c r="BO14" i="125"/>
  <c r="BN14" i="125"/>
  <c r="BM14" i="125"/>
  <c r="BL14" i="125"/>
  <c r="BK14" i="125"/>
  <c r="BJ14" i="125"/>
  <c r="BI14" i="125"/>
  <c r="BH14" i="125"/>
  <c r="BF14" i="125"/>
  <c r="BE14" i="125"/>
  <c r="BD14" i="125"/>
  <c r="BC14" i="125"/>
  <c r="BB14" i="125"/>
  <c r="BA14" i="125"/>
  <c r="AZ14" i="125"/>
  <c r="AY14" i="125"/>
  <c r="AW14" i="125"/>
  <c r="AV14" i="125"/>
  <c r="AU14" i="125"/>
  <c r="AT14" i="125"/>
  <c r="AS14" i="125"/>
  <c r="AR14" i="125"/>
  <c r="AQ14" i="125"/>
  <c r="AP14" i="125"/>
  <c r="AO14" i="125"/>
  <c r="AN14" i="125"/>
  <c r="AM14" i="125"/>
  <c r="AL14" i="125"/>
  <c r="AK14" i="125"/>
  <c r="AJ14" i="125"/>
  <c r="AI14" i="125"/>
  <c r="AH14" i="125"/>
  <c r="AG14" i="125"/>
  <c r="AF14" i="125"/>
  <c r="AE14" i="125"/>
  <c r="AD14" i="125"/>
  <c r="AC14" i="125"/>
  <c r="AB14" i="125"/>
  <c r="AA14" i="125"/>
  <c r="Z14" i="125"/>
  <c r="Y14" i="125"/>
  <c r="X14" i="125"/>
  <c r="W14" i="125"/>
  <c r="V14" i="125"/>
  <c r="U14" i="125"/>
  <c r="T14" i="125"/>
  <c r="S14" i="125"/>
  <c r="R14" i="125"/>
  <c r="Q14" i="125"/>
  <c r="P14" i="125"/>
  <c r="O14" i="125"/>
  <c r="N14" i="125"/>
  <c r="M14" i="125"/>
  <c r="L14" i="125"/>
  <c r="K14" i="125"/>
  <c r="J14" i="125"/>
  <c r="I14" i="125"/>
  <c r="H14" i="125"/>
  <c r="G14" i="125"/>
  <c r="F14" i="125"/>
  <c r="E14" i="125"/>
  <c r="D14" i="125"/>
  <c r="C14" i="125"/>
  <c r="B14" i="125"/>
  <c r="ER13" i="125"/>
  <c r="EQ13" i="125"/>
  <c r="EP13" i="125"/>
  <c r="EO13" i="125"/>
  <c r="EN13" i="125"/>
  <c r="EM13" i="125"/>
  <c r="EL13" i="125"/>
  <c r="EK13" i="125"/>
  <c r="EJ13" i="125"/>
  <c r="EI13" i="125"/>
  <c r="EH13" i="125"/>
  <c r="EG13" i="125"/>
  <c r="EF13" i="125"/>
  <c r="EE13" i="125"/>
  <c r="ED13" i="125"/>
  <c r="EC13" i="125"/>
  <c r="EB13" i="125"/>
  <c r="EA13" i="125"/>
  <c r="DZ13" i="125"/>
  <c r="DY13" i="125"/>
  <c r="DX13" i="125"/>
  <c r="DW13" i="125"/>
  <c r="DV13" i="125"/>
  <c r="DU13" i="125"/>
  <c r="DT13" i="125"/>
  <c r="DS13" i="125"/>
  <c r="DR13" i="125"/>
  <c r="DQ13" i="125"/>
  <c r="DP13" i="125"/>
  <c r="DO13" i="125"/>
  <c r="DN13" i="125"/>
  <c r="DM13" i="125"/>
  <c r="DL13" i="125"/>
  <c r="DK13" i="125"/>
  <c r="DJ13" i="125"/>
  <c r="DI13" i="125"/>
  <c r="DH13" i="125"/>
  <c r="DG13" i="125"/>
  <c r="DF13" i="125"/>
  <c r="DE13" i="125"/>
  <c r="DD13" i="125"/>
  <c r="DC13" i="125"/>
  <c r="DB13" i="125"/>
  <c r="DA13" i="125"/>
  <c r="CZ13" i="125"/>
  <c r="CY13" i="125"/>
  <c r="CX13" i="125"/>
  <c r="CW13" i="125"/>
  <c r="CV13" i="125"/>
  <c r="CU13" i="125"/>
  <c r="CT13" i="125"/>
  <c r="CS13" i="125"/>
  <c r="CR13" i="125"/>
  <c r="CQ13" i="125"/>
  <c r="CP13" i="125"/>
  <c r="CO13" i="125"/>
  <c r="CN13" i="125"/>
  <c r="CL13" i="125"/>
  <c r="CK13" i="125"/>
  <c r="CJ13" i="125"/>
  <c r="CI13" i="125"/>
  <c r="CH13" i="125"/>
  <c r="CG13" i="125"/>
  <c r="CF13" i="125"/>
  <c r="CE13" i="125"/>
  <c r="CD13" i="125"/>
  <c r="CC13" i="125"/>
  <c r="CB13" i="125"/>
  <c r="CA13" i="125"/>
  <c r="BZ13" i="125"/>
  <c r="BY13" i="125"/>
  <c r="BX13" i="125"/>
  <c r="BW13" i="125"/>
  <c r="BV13" i="125"/>
  <c r="BU13" i="125"/>
  <c r="BT13" i="125"/>
  <c r="BS13" i="125"/>
  <c r="BR13" i="125"/>
  <c r="BQ13" i="125"/>
  <c r="BP13" i="125"/>
  <c r="BO13" i="125"/>
  <c r="BN13" i="125"/>
  <c r="BM13" i="125"/>
  <c r="BL13" i="125"/>
  <c r="BK13" i="125"/>
  <c r="BJ13" i="125"/>
  <c r="BI13" i="125"/>
  <c r="BH13" i="125"/>
  <c r="BG13" i="125"/>
  <c r="BF13" i="125"/>
  <c r="BE13" i="125"/>
  <c r="BD13" i="125"/>
  <c r="BC13" i="125"/>
  <c r="BB13" i="125"/>
  <c r="BA13" i="125"/>
  <c r="AZ13" i="125"/>
  <c r="AY13" i="125"/>
  <c r="AW13" i="125"/>
  <c r="AV13" i="125"/>
  <c r="AU13" i="125"/>
  <c r="AT13" i="125"/>
  <c r="AS13" i="125"/>
  <c r="AR13" i="125"/>
  <c r="AQ13" i="125"/>
  <c r="AP13" i="125"/>
  <c r="AO13" i="125"/>
  <c r="AN13" i="125"/>
  <c r="AM13" i="125"/>
  <c r="AL13" i="125"/>
  <c r="AK13" i="125"/>
  <c r="AJ13" i="125"/>
  <c r="AI13" i="125"/>
  <c r="AH13" i="125"/>
  <c r="AG13" i="125"/>
  <c r="AF13" i="125"/>
  <c r="AE13" i="125"/>
  <c r="AD13" i="125"/>
  <c r="AC13" i="125"/>
  <c r="AB13" i="125"/>
  <c r="AA13" i="125"/>
  <c r="Z13" i="125"/>
  <c r="Y13" i="125"/>
  <c r="X13" i="125"/>
  <c r="W13" i="125"/>
  <c r="V13" i="125"/>
  <c r="U13" i="125"/>
  <c r="T13" i="125"/>
  <c r="S13" i="125"/>
  <c r="R13" i="125"/>
  <c r="Q13" i="125"/>
  <c r="P13" i="125"/>
  <c r="O13" i="125"/>
  <c r="N13" i="125"/>
  <c r="M13" i="125"/>
  <c r="L13" i="125"/>
  <c r="K13" i="125"/>
  <c r="J13" i="125"/>
  <c r="I13" i="125"/>
  <c r="H13" i="125"/>
  <c r="G13" i="125"/>
  <c r="F13" i="125"/>
  <c r="E13" i="125"/>
  <c r="D13" i="125"/>
  <c r="C13" i="125"/>
  <c r="ER12" i="125"/>
  <c r="EQ12" i="125"/>
  <c r="EP12" i="125"/>
  <c r="EO12" i="125"/>
  <c r="EN12" i="125"/>
  <c r="EM12" i="125"/>
  <c r="EL12" i="125"/>
  <c r="EK12" i="125"/>
  <c r="EJ12" i="125"/>
  <c r="EI12" i="125"/>
  <c r="EH12" i="125"/>
  <c r="EG12" i="125"/>
  <c r="EF12" i="125"/>
  <c r="EE12" i="125"/>
  <c r="ED12" i="125"/>
  <c r="EC12" i="125"/>
  <c r="EB12" i="125"/>
  <c r="EA12" i="125"/>
  <c r="DZ12" i="125"/>
  <c r="DY12" i="125"/>
  <c r="DX12" i="125"/>
  <c r="DW12" i="125"/>
  <c r="DV12" i="125"/>
  <c r="DU12" i="125"/>
  <c r="DT12" i="125"/>
  <c r="DS12" i="125"/>
  <c r="DR12" i="125"/>
  <c r="DQ12" i="125"/>
  <c r="DP12" i="125"/>
  <c r="DO12" i="125"/>
  <c r="DN12" i="125"/>
  <c r="DM12" i="125"/>
  <c r="DL12" i="125"/>
  <c r="DK12" i="125"/>
  <c r="DJ12" i="125"/>
  <c r="DI12" i="125"/>
  <c r="DH12" i="125"/>
  <c r="DG12" i="125"/>
  <c r="DF12" i="125"/>
  <c r="DE12" i="125"/>
  <c r="DD12" i="125"/>
  <c r="DC12" i="125"/>
  <c r="DB12" i="125"/>
  <c r="DA12" i="125"/>
  <c r="CZ12" i="125"/>
  <c r="CY12" i="125"/>
  <c r="CX12" i="125"/>
  <c r="CW12" i="125"/>
  <c r="CV12" i="125"/>
  <c r="CU12" i="125"/>
  <c r="CT12" i="125"/>
  <c r="CS12" i="125"/>
  <c r="CR12" i="125"/>
  <c r="CQ12" i="125"/>
  <c r="CP12" i="125"/>
  <c r="CO12" i="125"/>
  <c r="CN12" i="125"/>
  <c r="CL12" i="125"/>
  <c r="CK12" i="125"/>
  <c r="CJ12" i="125"/>
  <c r="CI12" i="125"/>
  <c r="CH12" i="125"/>
  <c r="CG12" i="125"/>
  <c r="CF12" i="125"/>
  <c r="CE12" i="125"/>
  <c r="CD12" i="125"/>
  <c r="CC12" i="125"/>
  <c r="CB12" i="125"/>
  <c r="CA12" i="125"/>
  <c r="BZ12" i="125"/>
  <c r="BY12" i="125"/>
  <c r="BX12" i="125"/>
  <c r="BW12" i="125"/>
  <c r="BV12" i="125"/>
  <c r="BU12" i="125"/>
  <c r="BT12" i="125"/>
  <c r="BS12" i="125"/>
  <c r="BR12" i="125"/>
  <c r="BQ12" i="125"/>
  <c r="BP12" i="125"/>
  <c r="BO12" i="125"/>
  <c r="BN12" i="125"/>
  <c r="BM12" i="125"/>
  <c r="BL12" i="125"/>
  <c r="BK12" i="125"/>
  <c r="BJ12" i="125"/>
  <c r="BI12" i="125"/>
  <c r="BH12" i="125"/>
  <c r="BF12" i="125"/>
  <c r="BE12" i="125"/>
  <c r="BD12" i="125"/>
  <c r="BC12" i="125"/>
  <c r="BB12" i="125"/>
  <c r="BA12" i="125"/>
  <c r="AZ12" i="125"/>
  <c r="AY12" i="125"/>
  <c r="AX12" i="125"/>
  <c r="AW12" i="125"/>
  <c r="AV12" i="125"/>
  <c r="AU12" i="125"/>
  <c r="AT12" i="125"/>
  <c r="AS12" i="125"/>
  <c r="AR12" i="125"/>
  <c r="AQ12" i="125"/>
  <c r="AP12" i="125"/>
  <c r="AO12" i="125"/>
  <c r="AN12" i="125"/>
  <c r="AM12" i="125"/>
  <c r="AL12" i="125"/>
  <c r="AK12" i="125"/>
  <c r="AJ12" i="125"/>
  <c r="AI12" i="125"/>
  <c r="AH12" i="125"/>
  <c r="AG12" i="125"/>
  <c r="AF12" i="125"/>
  <c r="AE12" i="125"/>
  <c r="AD12" i="125"/>
  <c r="AC12" i="125"/>
  <c r="AB12" i="125"/>
  <c r="AA12" i="125"/>
  <c r="Z12" i="125"/>
  <c r="Y12" i="125"/>
  <c r="X12" i="125"/>
  <c r="W12" i="125"/>
  <c r="V12" i="125"/>
  <c r="U12" i="125"/>
  <c r="T12" i="125"/>
  <c r="S12" i="125"/>
  <c r="R12" i="125"/>
  <c r="Q12" i="125"/>
  <c r="P12" i="125"/>
  <c r="O12" i="125"/>
  <c r="N12" i="125"/>
  <c r="M12" i="125"/>
  <c r="L12" i="125"/>
  <c r="K12" i="125"/>
  <c r="J12" i="125"/>
  <c r="I12" i="125"/>
  <c r="H12" i="125"/>
  <c r="G12" i="125"/>
  <c r="F12" i="125"/>
  <c r="E12" i="125"/>
  <c r="D12" i="125"/>
  <c r="C12" i="125"/>
  <c r="B12" i="125"/>
  <c r="ER11" i="125"/>
  <c r="EQ11" i="125"/>
  <c r="EP11" i="125"/>
  <c r="EO11" i="125"/>
  <c r="EN11" i="125"/>
  <c r="EM11" i="125"/>
  <c r="EL11" i="125"/>
  <c r="EK11" i="125"/>
  <c r="EJ11" i="125"/>
  <c r="EI11" i="125"/>
  <c r="EH11" i="125"/>
  <c r="EG11" i="125"/>
  <c r="EF11" i="125"/>
  <c r="EE11" i="125"/>
  <c r="ED11" i="125"/>
  <c r="EC11" i="125"/>
  <c r="EB11" i="125"/>
  <c r="EA11" i="125"/>
  <c r="DZ11" i="125"/>
  <c r="DY11" i="125"/>
  <c r="DX11" i="125"/>
  <c r="DW11" i="125"/>
  <c r="DV11" i="125"/>
  <c r="DU11" i="125"/>
  <c r="DT11" i="125"/>
  <c r="DS11" i="125"/>
  <c r="DR11" i="125"/>
  <c r="DQ11" i="125"/>
  <c r="DP11" i="125"/>
  <c r="DO11" i="125"/>
  <c r="DN11" i="125"/>
  <c r="DM11" i="125"/>
  <c r="DL11" i="125"/>
  <c r="DK11" i="125"/>
  <c r="DJ11" i="125"/>
  <c r="DI11" i="125"/>
  <c r="DH11" i="125"/>
  <c r="DG11" i="125"/>
  <c r="DF11" i="125"/>
  <c r="DE11" i="125"/>
  <c r="DD11" i="125"/>
  <c r="DC11" i="125"/>
  <c r="DB11" i="125"/>
  <c r="DA11" i="125"/>
  <c r="CZ11" i="125"/>
  <c r="CY11" i="125"/>
  <c r="CX11" i="125"/>
  <c r="CW11" i="125"/>
  <c r="CV11" i="125"/>
  <c r="CU11" i="125"/>
  <c r="CT11" i="125"/>
  <c r="CS11" i="125"/>
  <c r="CR11" i="125"/>
  <c r="CQ11" i="125"/>
  <c r="CP11" i="125"/>
  <c r="CO11" i="125"/>
  <c r="CN11" i="125"/>
  <c r="CL11" i="125"/>
  <c r="CK11" i="125"/>
  <c r="CJ11" i="125"/>
  <c r="CI11" i="125"/>
  <c r="CH11" i="125"/>
  <c r="CG11" i="125"/>
  <c r="CF11" i="125"/>
  <c r="CE11" i="125"/>
  <c r="CD11" i="125"/>
  <c r="CC11" i="125"/>
  <c r="CB11" i="125"/>
  <c r="CA11" i="125"/>
  <c r="BZ11" i="125"/>
  <c r="BY11" i="125"/>
  <c r="BX11" i="125"/>
  <c r="BW11" i="125"/>
  <c r="BV11" i="125"/>
  <c r="BU11" i="125"/>
  <c r="BT11" i="125"/>
  <c r="BS11" i="125"/>
  <c r="BR11" i="125"/>
  <c r="BQ11" i="125"/>
  <c r="BP11" i="125"/>
  <c r="BO11" i="125"/>
  <c r="BN11" i="125"/>
  <c r="BM11" i="125"/>
  <c r="BL11" i="125"/>
  <c r="BK11" i="125"/>
  <c r="BJ11" i="125"/>
  <c r="BI11" i="125"/>
  <c r="BH11" i="125"/>
  <c r="BG11" i="125"/>
  <c r="BF11" i="125"/>
  <c r="BE11" i="125"/>
  <c r="BD11" i="125"/>
  <c r="BC11" i="125"/>
  <c r="BB11" i="125"/>
  <c r="BA11" i="125"/>
  <c r="AZ11" i="125"/>
  <c r="AY11" i="125"/>
  <c r="AW11" i="125"/>
  <c r="AV11" i="125"/>
  <c r="AU11" i="125"/>
  <c r="AT11" i="125"/>
  <c r="AS11" i="125"/>
  <c r="AR11" i="125"/>
  <c r="AQ11" i="125"/>
  <c r="AP11" i="125"/>
  <c r="AO11" i="125"/>
  <c r="AN11" i="125"/>
  <c r="AM11" i="125"/>
  <c r="AL11" i="125"/>
  <c r="AK11" i="125"/>
  <c r="AJ11" i="125"/>
  <c r="AI11" i="125"/>
  <c r="AH11" i="125"/>
  <c r="AG11" i="125"/>
  <c r="AF11" i="125"/>
  <c r="AE11" i="125"/>
  <c r="AD11" i="125"/>
  <c r="AC11" i="125"/>
  <c r="AB11" i="125"/>
  <c r="AA11" i="125"/>
  <c r="Z11" i="125"/>
  <c r="Y11" i="125"/>
  <c r="X11" i="125"/>
  <c r="W11" i="125"/>
  <c r="V11" i="125"/>
  <c r="U11" i="125"/>
  <c r="T11" i="125"/>
  <c r="S11" i="125"/>
  <c r="R11" i="125"/>
  <c r="Q11" i="125"/>
  <c r="P11" i="125"/>
  <c r="O11" i="125"/>
  <c r="N11" i="125"/>
  <c r="M11" i="125"/>
  <c r="L11" i="125"/>
  <c r="K11" i="125"/>
  <c r="J11" i="125"/>
  <c r="I11" i="125"/>
  <c r="H11" i="125"/>
  <c r="G11" i="125"/>
  <c r="F11" i="125"/>
  <c r="E11" i="125"/>
  <c r="D11" i="125"/>
  <c r="C11" i="125"/>
  <c r="ER10" i="125"/>
  <c r="EQ10" i="125"/>
  <c r="EP10" i="125"/>
  <c r="EO10" i="125"/>
  <c r="EN10" i="125"/>
  <c r="EM10" i="125"/>
  <c r="EL10" i="125"/>
  <c r="EK10" i="125"/>
  <c r="EJ10" i="125"/>
  <c r="EI10" i="125"/>
  <c r="EH10" i="125"/>
  <c r="EG10" i="125"/>
  <c r="EF10" i="125"/>
  <c r="EE10" i="125"/>
  <c r="ED10" i="125"/>
  <c r="EC10" i="125"/>
  <c r="EB10" i="125"/>
  <c r="EA10" i="125"/>
  <c r="DZ10" i="125"/>
  <c r="DY10" i="125"/>
  <c r="DX10" i="125"/>
  <c r="DW10" i="125"/>
  <c r="DV10" i="125"/>
  <c r="DU10" i="125"/>
  <c r="DT10" i="125"/>
  <c r="DS10" i="125"/>
  <c r="DR10" i="125"/>
  <c r="DQ10" i="125"/>
  <c r="DP10" i="125"/>
  <c r="DO10" i="125"/>
  <c r="DN10" i="125"/>
  <c r="DM10" i="125"/>
  <c r="DL10" i="125"/>
  <c r="DK10" i="125"/>
  <c r="DJ10" i="125"/>
  <c r="DI10" i="125"/>
  <c r="DH10" i="125"/>
  <c r="DG10" i="125"/>
  <c r="DF10" i="125"/>
  <c r="DE10" i="125"/>
  <c r="DD10" i="125"/>
  <c r="DC10" i="125"/>
  <c r="DB10" i="125"/>
  <c r="DA10" i="125"/>
  <c r="CZ10" i="125"/>
  <c r="CY10" i="125"/>
  <c r="CX10" i="125"/>
  <c r="CW10" i="125"/>
  <c r="CV10" i="125"/>
  <c r="CU10" i="125"/>
  <c r="CT10" i="125"/>
  <c r="CS10" i="125"/>
  <c r="CR10" i="125"/>
  <c r="CQ10" i="125"/>
  <c r="CP10" i="125"/>
  <c r="CO10" i="125"/>
  <c r="CN10" i="125"/>
  <c r="CL10" i="125"/>
  <c r="CK10" i="125"/>
  <c r="CJ10" i="125"/>
  <c r="CI10" i="125"/>
  <c r="CH10" i="125"/>
  <c r="CG10" i="125"/>
  <c r="CF10" i="125"/>
  <c r="CE10" i="125"/>
  <c r="CD10" i="125"/>
  <c r="CC10" i="125"/>
  <c r="CB10" i="125"/>
  <c r="CA10" i="125"/>
  <c r="BZ10" i="125"/>
  <c r="BY10" i="125"/>
  <c r="BX10" i="125"/>
  <c r="BW10" i="125"/>
  <c r="BV10" i="125"/>
  <c r="BU10" i="125"/>
  <c r="BT10" i="125"/>
  <c r="BS10" i="125"/>
  <c r="BR10" i="125"/>
  <c r="BQ10" i="125"/>
  <c r="BP10" i="125"/>
  <c r="BO10" i="125"/>
  <c r="BN10" i="125"/>
  <c r="BM10" i="125"/>
  <c r="BL10" i="125"/>
  <c r="BK10" i="125"/>
  <c r="BJ10" i="125"/>
  <c r="BI10" i="125"/>
  <c r="BH10" i="125"/>
  <c r="BG10" i="125"/>
  <c r="BF10" i="125"/>
  <c r="BE10" i="125"/>
  <c r="BD10" i="125"/>
  <c r="BC10" i="125"/>
  <c r="BB10" i="125"/>
  <c r="BA10" i="125"/>
  <c r="AZ10" i="125"/>
  <c r="AY10" i="125"/>
  <c r="AX10" i="125"/>
  <c r="AW10" i="125"/>
  <c r="AV10" i="125"/>
  <c r="AU10" i="125"/>
  <c r="AT10" i="125"/>
  <c r="AS10" i="125"/>
  <c r="AR10" i="125"/>
  <c r="AQ10" i="125"/>
  <c r="AP10" i="125"/>
  <c r="AO10" i="125"/>
  <c r="AN10" i="125"/>
  <c r="AM10" i="125"/>
  <c r="AL10" i="125"/>
  <c r="AK10" i="125"/>
  <c r="AJ10" i="125"/>
  <c r="AI10" i="125"/>
  <c r="AH10" i="125"/>
  <c r="AG10" i="125"/>
  <c r="AF10" i="125"/>
  <c r="AE10" i="125"/>
  <c r="AD10" i="125"/>
  <c r="AC10" i="125"/>
  <c r="AB10" i="125"/>
  <c r="AA10" i="125"/>
  <c r="Z10" i="125"/>
  <c r="Y10" i="125"/>
  <c r="X10" i="125"/>
  <c r="W10" i="125"/>
  <c r="V10" i="125"/>
  <c r="U10" i="125"/>
  <c r="T10" i="125"/>
  <c r="S10" i="125"/>
  <c r="R10" i="125"/>
  <c r="Q10" i="125"/>
  <c r="P10" i="125"/>
  <c r="O10" i="125"/>
  <c r="N10" i="125"/>
  <c r="M10" i="125"/>
  <c r="L10" i="125"/>
  <c r="K10" i="125"/>
  <c r="J10" i="125"/>
  <c r="I10" i="125"/>
  <c r="H10" i="125"/>
  <c r="G10" i="125"/>
  <c r="F10" i="125"/>
  <c r="E10" i="125"/>
  <c r="D10" i="125"/>
  <c r="C10" i="125"/>
  <c r="B10" i="125"/>
  <c r="CM15" i="125"/>
  <c r="BG12" i="125"/>
  <c r="CM12" i="125"/>
  <c r="B16" i="125"/>
  <c r="AX14" i="125"/>
  <c r="CM13" i="125"/>
  <c r="BG15" i="125"/>
  <c r="AX11" i="125"/>
  <c r="B13" i="125"/>
  <c r="AX16" i="125"/>
  <c r="CM10" i="125"/>
  <c r="AX15" i="125"/>
  <c r="C62" i="134"/>
  <c r="C57" i="134"/>
  <c r="C52" i="134"/>
  <c r="C42" i="134"/>
  <c r="C37" i="134"/>
  <c r="C27" i="134"/>
  <c r="C66" i="134"/>
  <c r="C22" i="134"/>
  <c r="C67" i="134"/>
  <c r="C17" i="134"/>
  <c r="C12" i="134"/>
  <c r="C7" i="134"/>
  <c r="F67" i="134"/>
  <c r="E67" i="134"/>
  <c r="D67" i="134"/>
  <c r="F66" i="134"/>
  <c r="E66" i="134"/>
  <c r="D66" i="134"/>
  <c r="F65" i="134"/>
  <c r="E65" i="134"/>
  <c r="D65" i="134"/>
  <c r="C65" i="134"/>
  <c r="F64" i="134"/>
  <c r="E64" i="134"/>
  <c r="D64" i="134"/>
  <c r="C64" i="134"/>
  <c r="F63" i="134"/>
  <c r="E63" i="134"/>
  <c r="D63" i="134"/>
  <c r="C63" i="134"/>
  <c r="E71" i="134"/>
  <c r="E70" i="134"/>
  <c r="D72" i="134"/>
  <c r="C68" i="134"/>
  <c r="C69" i="134"/>
  <c r="C70" i="134"/>
  <c r="D68" i="134"/>
  <c r="D69" i="134"/>
  <c r="D70" i="134"/>
  <c r="E68" i="134"/>
  <c r="E69" i="134"/>
  <c r="F68" i="134"/>
  <c r="F69" i="134"/>
  <c r="F70" i="134"/>
  <c r="F71" i="134"/>
  <c r="C72" i="134"/>
  <c r="C71" i="134"/>
  <c r="D71" i="134"/>
  <c r="B104" i="12"/>
  <c r="B103" i="12"/>
  <c r="B102" i="12"/>
  <c r="B101" i="12"/>
  <c r="B602" i="133"/>
  <c r="E601" i="133"/>
  <c r="B601" i="133"/>
  <c r="F600" i="133"/>
  <c r="E600" i="133"/>
  <c r="D600" i="133"/>
  <c r="D598" i="133"/>
  <c r="F597" i="133"/>
  <c r="E597" i="133"/>
  <c r="F596" i="133"/>
  <c r="E596" i="133"/>
  <c r="E595" i="133"/>
  <c r="D595" i="133"/>
  <c r="F595" i="133"/>
  <c r="E594" i="133"/>
  <c r="F593" i="133"/>
  <c r="E593" i="133"/>
  <c r="F592" i="133"/>
  <c r="E592" i="133"/>
  <c r="F591" i="133"/>
  <c r="E591" i="133"/>
  <c r="F590" i="133"/>
  <c r="E590" i="133"/>
  <c r="F589" i="133"/>
  <c r="E589" i="133"/>
  <c r="D589" i="133"/>
  <c r="E588" i="133"/>
  <c r="D588" i="133"/>
  <c r="F588" i="133"/>
  <c r="E587" i="133"/>
  <c r="D587" i="133"/>
  <c r="F587" i="133"/>
  <c r="F586" i="133"/>
  <c r="E586" i="133"/>
  <c r="F585" i="133"/>
  <c r="E585" i="133"/>
  <c r="F584" i="133"/>
  <c r="E584" i="133"/>
  <c r="F583" i="133"/>
  <c r="E583" i="133"/>
  <c r="F582" i="133"/>
  <c r="E582" i="133"/>
  <c r="D582" i="133"/>
  <c r="F581" i="133"/>
  <c r="E581" i="133"/>
  <c r="D581" i="133"/>
  <c r="E580" i="133"/>
  <c r="D580" i="133"/>
  <c r="F580" i="133"/>
  <c r="F579" i="133"/>
  <c r="E579" i="133"/>
  <c r="F578" i="133"/>
  <c r="E578" i="133"/>
  <c r="F577" i="133"/>
  <c r="E577" i="133"/>
  <c r="F576" i="133"/>
  <c r="E576" i="133"/>
  <c r="E575" i="133"/>
  <c r="D575" i="133"/>
  <c r="F575" i="133"/>
  <c r="F574" i="133"/>
  <c r="E574" i="133"/>
  <c r="D573" i="133"/>
  <c r="D572" i="133"/>
  <c r="D571" i="133"/>
  <c r="F568" i="133"/>
  <c r="D570" i="133"/>
  <c r="E568" i="133"/>
  <c r="F567" i="133"/>
  <c r="E567" i="133"/>
  <c r="F566" i="133"/>
  <c r="E566" i="133"/>
  <c r="F565" i="133"/>
  <c r="E565" i="133"/>
  <c r="D565" i="133"/>
  <c r="F564" i="133"/>
  <c r="E564" i="133"/>
  <c r="F563" i="133"/>
  <c r="E563" i="133"/>
  <c r="F562" i="133"/>
  <c r="E562" i="133"/>
  <c r="D562" i="133"/>
  <c r="E561" i="133"/>
  <c r="D561" i="133"/>
  <c r="F561" i="133"/>
  <c r="E560" i="133"/>
  <c r="D560" i="133"/>
  <c r="F560" i="133"/>
  <c r="D559" i="133"/>
  <c r="F557" i="133"/>
  <c r="D558" i="133"/>
  <c r="E557" i="133"/>
  <c r="F556" i="133"/>
  <c r="E556" i="133"/>
  <c r="E555" i="133"/>
  <c r="D555" i="133"/>
  <c r="F555" i="133"/>
  <c r="F554" i="133"/>
  <c r="E554" i="133"/>
  <c r="F553" i="133"/>
  <c r="E553" i="133"/>
  <c r="D553" i="133"/>
  <c r="F552" i="133"/>
  <c r="E552" i="133"/>
  <c r="F551" i="133"/>
  <c r="E551" i="133"/>
  <c r="D551" i="133"/>
  <c r="F548" i="133"/>
  <c r="E548" i="133"/>
  <c r="E547" i="133"/>
  <c r="D547" i="133"/>
  <c r="F547" i="133"/>
  <c r="F546" i="133"/>
  <c r="E546" i="133"/>
  <c r="F545" i="133"/>
  <c r="E545" i="133"/>
  <c r="F544" i="133"/>
  <c r="E544" i="133"/>
  <c r="D544" i="133"/>
  <c r="F543" i="133"/>
  <c r="E543" i="133"/>
  <c r="F542" i="133"/>
  <c r="E542" i="133"/>
  <c r="F541" i="133"/>
  <c r="E541" i="133"/>
  <c r="E540" i="133"/>
  <c r="D540" i="133"/>
  <c r="F540" i="133"/>
  <c r="F539" i="133"/>
  <c r="E539" i="133"/>
  <c r="D539" i="133"/>
  <c r="F538" i="133"/>
  <c r="E538" i="133"/>
  <c r="D538" i="133"/>
  <c r="D537" i="133"/>
  <c r="F532" i="133"/>
  <c r="E532" i="133"/>
  <c r="F531" i="133"/>
  <c r="E531" i="133"/>
  <c r="F530" i="133"/>
  <c r="E530" i="133"/>
  <c r="D530" i="133"/>
  <c r="E529" i="133"/>
  <c r="D529" i="133"/>
  <c r="F529" i="133"/>
  <c r="E528" i="133"/>
  <c r="D528" i="133"/>
  <c r="F528" i="133"/>
  <c r="F527" i="133"/>
  <c r="E527" i="133"/>
  <c r="F526" i="133"/>
  <c r="E526" i="133"/>
  <c r="F525" i="133"/>
  <c r="E525" i="133"/>
  <c r="E524" i="133"/>
  <c r="D524" i="133"/>
  <c r="F524" i="133"/>
  <c r="F523" i="133"/>
  <c r="E523" i="133"/>
  <c r="F520" i="133"/>
  <c r="E520" i="133"/>
  <c r="E519" i="133"/>
  <c r="D518" i="133"/>
  <c r="D517" i="133"/>
  <c r="F516" i="133"/>
  <c r="E516" i="133"/>
  <c r="F515" i="133"/>
  <c r="E515" i="133"/>
  <c r="D513" i="133"/>
  <c r="D512" i="133"/>
  <c r="D509" i="133"/>
  <c r="D508" i="133"/>
  <c r="F506" i="133"/>
  <c r="E506" i="133"/>
  <c r="F505" i="133"/>
  <c r="E505" i="133"/>
  <c r="F504" i="133"/>
  <c r="E504" i="133"/>
  <c r="F503" i="133"/>
  <c r="E503" i="133"/>
  <c r="F502" i="133"/>
  <c r="E502" i="133"/>
  <c r="F498" i="133"/>
  <c r="E498" i="133"/>
  <c r="F497" i="133"/>
  <c r="E497" i="133"/>
  <c r="D497" i="133"/>
  <c r="F496" i="133"/>
  <c r="E496" i="133"/>
  <c r="D496" i="133"/>
  <c r="E495" i="133"/>
  <c r="D495" i="133"/>
  <c r="F495" i="133"/>
  <c r="F494" i="133"/>
  <c r="E494" i="133"/>
  <c r="F493" i="133"/>
  <c r="E493" i="133"/>
  <c r="D493" i="133"/>
  <c r="D492" i="133"/>
  <c r="D490" i="133"/>
  <c r="D489" i="133"/>
  <c r="F487" i="133"/>
  <c r="E487" i="133"/>
  <c r="F486" i="133"/>
  <c r="E486" i="133"/>
  <c r="F485" i="133"/>
  <c r="E485" i="133"/>
  <c r="F484" i="133"/>
  <c r="E484" i="133"/>
  <c r="F483" i="133"/>
  <c r="E483" i="133"/>
  <c r="D482" i="133"/>
  <c r="D480" i="133"/>
  <c r="D477" i="133"/>
  <c r="D476" i="133"/>
  <c r="D475" i="133"/>
  <c r="D472" i="133"/>
  <c r="F467" i="133"/>
  <c r="D471" i="133"/>
  <c r="D469" i="133"/>
  <c r="E467" i="133"/>
  <c r="F466" i="133"/>
  <c r="E466" i="133"/>
  <c r="F465" i="133"/>
  <c r="E465" i="133"/>
  <c r="F464" i="133"/>
  <c r="E464" i="133"/>
  <c r="F463" i="133"/>
  <c r="E463" i="133"/>
  <c r="F459" i="133"/>
  <c r="E459" i="133"/>
  <c r="E458" i="133"/>
  <c r="D457" i="133"/>
  <c r="F455" i="133"/>
  <c r="D456" i="133"/>
  <c r="E455" i="133"/>
  <c r="F454" i="133"/>
  <c r="E454" i="133"/>
  <c r="D454" i="133"/>
  <c r="D452" i="133"/>
  <c r="F450" i="133"/>
  <c r="E450" i="133"/>
  <c r="F449" i="133"/>
  <c r="E449" i="133"/>
  <c r="F448" i="133"/>
  <c r="E448" i="133"/>
  <c r="F447" i="133"/>
  <c r="E447" i="133"/>
  <c r="F446" i="133"/>
  <c r="E446" i="133"/>
  <c r="F445" i="133"/>
  <c r="E445" i="133"/>
  <c r="D444" i="133"/>
  <c r="F442" i="133"/>
  <c r="E442" i="133"/>
  <c r="D441" i="133"/>
  <c r="D440" i="133"/>
  <c r="D439" i="133"/>
  <c r="D438" i="133"/>
  <c r="D437" i="133"/>
  <c r="D436" i="133"/>
  <c r="F432" i="133"/>
  <c r="D434" i="133"/>
  <c r="E432" i="133"/>
  <c r="F431" i="133"/>
  <c r="E431" i="133"/>
  <c r="F420" i="133"/>
  <c r="E420" i="133"/>
  <c r="F419" i="133"/>
  <c r="E419" i="133"/>
  <c r="F416" i="133"/>
  <c r="E416" i="133"/>
  <c r="F415" i="133"/>
  <c r="E415" i="133"/>
  <c r="E414" i="133"/>
  <c r="D414" i="133"/>
  <c r="F414" i="133"/>
  <c r="D412" i="133"/>
  <c r="F411" i="133"/>
  <c r="E411" i="133"/>
  <c r="F410" i="133"/>
  <c r="E410" i="133"/>
  <c r="F409" i="133"/>
  <c r="E409" i="133"/>
  <c r="D408" i="133"/>
  <c r="F405" i="133"/>
  <c r="D407" i="133"/>
  <c r="E405" i="133"/>
  <c r="F404" i="133"/>
  <c r="E404" i="133"/>
  <c r="D404" i="133"/>
  <c r="F403" i="133"/>
  <c r="E403" i="133"/>
  <c r="D403" i="133"/>
  <c r="E402" i="133"/>
  <c r="D402" i="133"/>
  <c r="F402" i="133"/>
  <c r="F401" i="133"/>
  <c r="E401" i="133"/>
  <c r="F400" i="133"/>
  <c r="E400" i="133"/>
  <c r="D400" i="133"/>
  <c r="F399" i="133"/>
  <c r="E399" i="133"/>
  <c r="F398" i="133"/>
  <c r="E398" i="133"/>
  <c r="D398" i="133"/>
  <c r="F397" i="133"/>
  <c r="E397" i="133"/>
  <c r="F396" i="133"/>
  <c r="E396" i="133"/>
  <c r="D395" i="133"/>
  <c r="D394" i="133"/>
  <c r="D393" i="133"/>
  <c r="D391" i="133"/>
  <c r="D390" i="133"/>
  <c r="F389" i="133"/>
  <c r="E389" i="133"/>
  <c r="F388" i="133"/>
  <c r="E388" i="133"/>
  <c r="F387" i="133"/>
  <c r="E387" i="133"/>
  <c r="D387" i="133"/>
  <c r="F386" i="133"/>
  <c r="E386" i="133"/>
  <c r="F385" i="133"/>
  <c r="E385" i="133"/>
  <c r="F384" i="133"/>
  <c r="E384" i="133"/>
  <c r="E383" i="133"/>
  <c r="D383" i="133"/>
  <c r="F383" i="133"/>
  <c r="F382" i="133"/>
  <c r="E382" i="133"/>
  <c r="F381" i="133"/>
  <c r="E381" i="133"/>
  <c r="F377" i="133"/>
  <c r="E377" i="133"/>
  <c r="F376" i="133"/>
  <c r="E376" i="133"/>
  <c r="F375" i="133"/>
  <c r="E375" i="133"/>
  <c r="D375" i="133"/>
  <c r="D374" i="133"/>
  <c r="D372" i="133"/>
  <c r="F368" i="133"/>
  <c r="E368" i="133"/>
  <c r="F367" i="133"/>
  <c r="E367" i="133"/>
  <c r="F366" i="133"/>
  <c r="E366" i="133"/>
  <c r="F365" i="133"/>
  <c r="E365" i="133"/>
  <c r="D364" i="133"/>
  <c r="D362" i="133"/>
  <c r="D360" i="133"/>
  <c r="D358" i="133"/>
  <c r="D356" i="133"/>
  <c r="D354" i="133"/>
  <c r="D353" i="133"/>
  <c r="D351" i="133"/>
  <c r="F349" i="133"/>
  <c r="E349" i="133"/>
  <c r="F348" i="133"/>
  <c r="E348" i="133"/>
  <c r="D348" i="133"/>
  <c r="F347" i="133"/>
  <c r="E347" i="133"/>
  <c r="F346" i="133"/>
  <c r="E346" i="133"/>
  <c r="D346" i="133"/>
  <c r="F345" i="133"/>
  <c r="E345" i="133"/>
  <c r="F344" i="133"/>
  <c r="E344" i="133"/>
  <c r="F334" i="133"/>
  <c r="E334" i="133"/>
  <c r="F333" i="133"/>
  <c r="E333" i="133"/>
  <c r="F332" i="133"/>
  <c r="E332" i="133"/>
  <c r="F331" i="133"/>
  <c r="E331" i="133"/>
  <c r="F330" i="133"/>
  <c r="E330" i="133"/>
  <c r="E329" i="133"/>
  <c r="D329" i="133"/>
  <c r="F329" i="133"/>
  <c r="F328" i="133"/>
  <c r="E328" i="133"/>
  <c r="E327" i="133"/>
  <c r="D327" i="133"/>
  <c r="F327" i="133"/>
  <c r="F326" i="133"/>
  <c r="E326" i="133"/>
  <c r="F325" i="133"/>
  <c r="E325" i="133"/>
  <c r="D325" i="133"/>
  <c r="F324" i="133"/>
  <c r="E324" i="133"/>
  <c r="F323" i="133"/>
  <c r="E323" i="133"/>
  <c r="E322" i="133"/>
  <c r="D322" i="133"/>
  <c r="F322" i="133"/>
  <c r="F319" i="133"/>
  <c r="E319" i="133"/>
  <c r="D317" i="133"/>
  <c r="D316" i="133"/>
  <c r="D313" i="133"/>
  <c r="D312" i="133"/>
  <c r="D310" i="133"/>
  <c r="F309" i="133"/>
  <c r="E309" i="133"/>
  <c r="F308" i="133"/>
  <c r="E308" i="133"/>
  <c r="F307" i="133"/>
  <c r="E307" i="133"/>
  <c r="F306" i="133"/>
  <c r="E306" i="133"/>
  <c r="F305" i="133"/>
  <c r="E305" i="133"/>
  <c r="E304" i="133"/>
  <c r="D304" i="133"/>
  <c r="F304" i="133"/>
  <c r="E303" i="133"/>
  <c r="D303" i="133"/>
  <c r="F303" i="133"/>
  <c r="F302" i="133"/>
  <c r="E302" i="133"/>
  <c r="E301" i="133"/>
  <c r="D301" i="133"/>
  <c r="F301" i="133"/>
  <c r="F300" i="133"/>
  <c r="E300" i="133"/>
  <c r="F299" i="133"/>
  <c r="E299" i="133"/>
  <c r="F298" i="133"/>
  <c r="E298" i="133"/>
  <c r="F297" i="133"/>
  <c r="E297" i="133"/>
  <c r="F296" i="133"/>
  <c r="E296" i="133"/>
  <c r="F295" i="133"/>
  <c r="E295" i="133"/>
  <c r="F294" i="133"/>
  <c r="E294" i="133"/>
  <c r="F293" i="133"/>
  <c r="E293" i="133"/>
  <c r="D293" i="133"/>
  <c r="F292" i="133"/>
  <c r="E292" i="133"/>
  <c r="F291" i="133"/>
  <c r="E291" i="133"/>
  <c r="D291" i="133"/>
  <c r="F290" i="133"/>
  <c r="E290" i="133"/>
  <c r="D290" i="133"/>
  <c r="E289" i="133"/>
  <c r="D289" i="133"/>
  <c r="F289" i="133"/>
  <c r="E288" i="133"/>
  <c r="D288" i="133"/>
  <c r="F288" i="133"/>
  <c r="F287" i="133"/>
  <c r="E287" i="133"/>
  <c r="D287" i="133"/>
  <c r="F286" i="133"/>
  <c r="E286" i="133"/>
  <c r="E285" i="133"/>
  <c r="D285" i="133"/>
  <c r="F285" i="133"/>
  <c r="F284" i="133"/>
  <c r="E284" i="133"/>
  <c r="D284" i="133"/>
  <c r="F283" i="133"/>
  <c r="E283" i="133"/>
  <c r="D283" i="133"/>
  <c r="F282" i="133"/>
  <c r="E282" i="133"/>
  <c r="F281" i="133"/>
  <c r="E281" i="133"/>
  <c r="D277" i="133"/>
  <c r="F275" i="133"/>
  <c r="E275" i="133"/>
  <c r="D274" i="133"/>
  <c r="D273" i="133"/>
  <c r="F272" i="133"/>
  <c r="E272" i="133"/>
  <c r="F271" i="133"/>
  <c r="E271" i="133"/>
  <c r="F270" i="133"/>
  <c r="E270" i="133"/>
  <c r="D270" i="133"/>
  <c r="D269" i="133"/>
  <c r="F267" i="133"/>
  <c r="E267" i="133"/>
  <c r="E266" i="133"/>
  <c r="D266" i="133"/>
  <c r="F266" i="133"/>
  <c r="F265" i="133"/>
  <c r="E265" i="133"/>
  <c r="F264" i="133"/>
  <c r="E264" i="133"/>
  <c r="F263" i="133"/>
  <c r="E263" i="133"/>
  <c r="D263" i="133"/>
  <c r="F262" i="133"/>
  <c r="E262" i="133"/>
  <c r="D262" i="133"/>
  <c r="F261" i="133"/>
  <c r="E261" i="133"/>
  <c r="F260" i="133"/>
  <c r="E260" i="133"/>
  <c r="D260" i="133"/>
  <c r="F259" i="133"/>
  <c r="E259" i="133"/>
  <c r="E258" i="133"/>
  <c r="F257" i="133"/>
  <c r="E257" i="133"/>
  <c r="F256" i="133"/>
  <c r="E256" i="133"/>
  <c r="F255" i="133"/>
  <c r="E255" i="133"/>
  <c r="F254" i="133"/>
  <c r="E254" i="133"/>
  <c r="D254" i="133"/>
  <c r="F253" i="133"/>
  <c r="E253" i="133"/>
  <c r="F252" i="133"/>
  <c r="E252" i="133"/>
  <c r="D251" i="133"/>
  <c r="D250" i="133"/>
  <c r="F249" i="133"/>
  <c r="E249" i="133"/>
  <c r="F248" i="133"/>
  <c r="E248" i="133"/>
  <c r="D247" i="133"/>
  <c r="F242" i="133"/>
  <c r="E242" i="133"/>
  <c r="F241" i="133"/>
  <c r="E241" i="133"/>
  <c r="D241" i="133"/>
  <c r="F240" i="133"/>
  <c r="E240" i="133"/>
  <c r="D240" i="133"/>
  <c r="E239" i="133"/>
  <c r="D239" i="133"/>
  <c r="F239" i="133"/>
  <c r="F238" i="133"/>
  <c r="E238" i="133"/>
  <c r="F237" i="133"/>
  <c r="E237" i="133"/>
  <c r="D237" i="133"/>
  <c r="F236" i="133"/>
  <c r="E236" i="133"/>
  <c r="D235" i="133"/>
  <c r="F232" i="133"/>
  <c r="D234" i="133"/>
  <c r="D233" i="133"/>
  <c r="E232" i="133"/>
  <c r="F231" i="133"/>
  <c r="E231" i="133"/>
  <c r="F230" i="133"/>
  <c r="E230" i="133"/>
  <c r="D230" i="133"/>
  <c r="F229" i="133"/>
  <c r="E229" i="133"/>
  <c r="F228" i="133"/>
  <c r="E228" i="133"/>
  <c r="D228" i="133"/>
  <c r="F227" i="133"/>
  <c r="E227" i="133"/>
  <c r="F226" i="133"/>
  <c r="E226" i="133"/>
  <c r="F225" i="133"/>
  <c r="E225" i="133"/>
  <c r="D225" i="133"/>
  <c r="F224" i="133"/>
  <c r="E224" i="133"/>
  <c r="F223" i="133"/>
  <c r="E223" i="133"/>
  <c r="E222" i="133"/>
  <c r="D222" i="133"/>
  <c r="F222" i="133"/>
  <c r="E221" i="133"/>
  <c r="D221" i="133"/>
  <c r="F221" i="133"/>
  <c r="D220" i="133"/>
  <c r="D219" i="133"/>
  <c r="D218" i="133"/>
  <c r="D217" i="133"/>
  <c r="F216" i="133"/>
  <c r="E216" i="133"/>
  <c r="E215" i="133"/>
  <c r="D215" i="133"/>
  <c r="F215" i="133"/>
  <c r="D214" i="133"/>
  <c r="D213" i="133"/>
  <c r="D211" i="133"/>
  <c r="D204" i="133"/>
  <c r="F202" i="133"/>
  <c r="E202" i="133"/>
  <c r="F201" i="133"/>
  <c r="E201" i="133"/>
  <c r="D201" i="133"/>
  <c r="F200" i="133"/>
  <c r="E200" i="133"/>
  <c r="F199" i="133"/>
  <c r="E199" i="133"/>
  <c r="D199" i="133"/>
  <c r="F198" i="133"/>
  <c r="E198" i="133"/>
  <c r="D198" i="133"/>
  <c r="F197" i="133"/>
  <c r="E197" i="133"/>
  <c r="F196" i="133"/>
  <c r="E196" i="133"/>
  <c r="D196" i="133"/>
  <c r="F195" i="133"/>
  <c r="E195" i="133"/>
  <c r="D195" i="133"/>
  <c r="F194" i="133"/>
  <c r="E194" i="133"/>
  <c r="D192" i="133"/>
  <c r="F190" i="133"/>
  <c r="E190" i="133"/>
  <c r="F189" i="133"/>
  <c r="E189" i="133"/>
  <c r="E188" i="133"/>
  <c r="D188" i="133"/>
  <c r="F188" i="133"/>
  <c r="F187" i="133"/>
  <c r="E187" i="133"/>
  <c r="D187" i="133"/>
  <c r="D186" i="133"/>
  <c r="D185" i="133"/>
  <c r="D182" i="133"/>
  <c r="D180" i="133"/>
  <c r="D179" i="133"/>
  <c r="D178" i="133"/>
  <c r="D177" i="133"/>
  <c r="D176" i="133"/>
  <c r="D175" i="133"/>
  <c r="D170" i="133"/>
  <c r="D169" i="133"/>
  <c r="D168" i="133"/>
  <c r="D167" i="133"/>
  <c r="D165" i="133"/>
  <c r="D163" i="133"/>
  <c r="D160" i="133"/>
  <c r="D158" i="133"/>
  <c r="D157" i="133"/>
  <c r="F155" i="133"/>
  <c r="E155" i="133"/>
  <c r="F154" i="133"/>
  <c r="E154" i="133"/>
  <c r="E153" i="133"/>
  <c r="D153" i="133"/>
  <c r="F153" i="133"/>
  <c r="F152" i="133"/>
  <c r="E152" i="133"/>
  <c r="D152" i="133"/>
  <c r="F151" i="133"/>
  <c r="E151" i="133"/>
  <c r="F150" i="133"/>
  <c r="E150" i="133"/>
  <c r="F149" i="133"/>
  <c r="E149" i="133"/>
  <c r="D149" i="133"/>
  <c r="E148" i="133"/>
  <c r="D148" i="133"/>
  <c r="F148" i="133"/>
  <c r="F147" i="133"/>
  <c r="E147" i="133"/>
  <c r="F146" i="133"/>
  <c r="E146" i="133"/>
  <c r="F145" i="133"/>
  <c r="E145" i="133"/>
  <c r="D143" i="133"/>
  <c r="F140" i="133"/>
  <c r="E140" i="133"/>
  <c r="F139" i="133"/>
  <c r="E139" i="133"/>
  <c r="F138" i="133"/>
  <c r="E138" i="133"/>
  <c r="F137" i="133"/>
  <c r="E137" i="133"/>
  <c r="F134" i="133"/>
  <c r="E134" i="133"/>
  <c r="E133" i="133"/>
  <c r="D133" i="133"/>
  <c r="F133" i="133"/>
  <c r="F132" i="133"/>
  <c r="E132" i="133"/>
  <c r="F131" i="133"/>
  <c r="E131" i="133"/>
  <c r="F130" i="133"/>
  <c r="E130" i="133"/>
  <c r="D129" i="133"/>
  <c r="D128" i="133"/>
  <c r="D127" i="133"/>
  <c r="D126" i="133"/>
  <c r="D125" i="133"/>
  <c r="D124" i="133"/>
  <c r="F123" i="133"/>
  <c r="E123" i="133"/>
  <c r="F122" i="133"/>
  <c r="E122" i="133"/>
  <c r="E121" i="133"/>
  <c r="D121" i="133"/>
  <c r="F121" i="133"/>
  <c r="D119" i="133"/>
  <c r="F116" i="133"/>
  <c r="D118" i="133"/>
  <c r="D117" i="133"/>
  <c r="E116" i="133"/>
  <c r="F115" i="133"/>
  <c r="E115" i="133"/>
  <c r="F114" i="133"/>
  <c r="E114" i="133"/>
  <c r="D114" i="133"/>
  <c r="F113" i="133"/>
  <c r="E113" i="133"/>
  <c r="F112" i="133"/>
  <c r="E112" i="133"/>
  <c r="D112" i="133"/>
  <c r="F111" i="133"/>
  <c r="E111" i="133"/>
  <c r="D111" i="133"/>
  <c r="F110" i="133"/>
  <c r="E110" i="133"/>
  <c r="F109" i="133"/>
  <c r="E109" i="133"/>
  <c r="F108" i="133"/>
  <c r="E108" i="133"/>
  <c r="F107" i="133"/>
  <c r="E107" i="133"/>
  <c r="E106" i="133"/>
  <c r="D106" i="133"/>
  <c r="F106" i="133"/>
  <c r="E105" i="133"/>
  <c r="D105" i="133"/>
  <c r="F105" i="133"/>
  <c r="F104" i="133"/>
  <c r="E104" i="133"/>
  <c r="D104" i="133"/>
  <c r="E103" i="133"/>
  <c r="F102" i="133"/>
  <c r="E102" i="133"/>
  <c r="D102" i="133"/>
  <c r="F101" i="133"/>
  <c r="E101" i="133"/>
  <c r="D101" i="133"/>
  <c r="D100" i="133"/>
  <c r="D99" i="133"/>
  <c r="D98" i="133"/>
  <c r="D97" i="133"/>
  <c r="D96" i="133"/>
  <c r="D95" i="133"/>
  <c r="F90" i="133"/>
  <c r="E90" i="133"/>
  <c r="E89" i="133"/>
  <c r="D89" i="133"/>
  <c r="F89" i="133"/>
  <c r="F88" i="133"/>
  <c r="E88" i="133"/>
  <c r="F87" i="133"/>
  <c r="E87" i="133"/>
  <c r="D87" i="133"/>
  <c r="F86" i="133"/>
  <c r="E86" i="133"/>
  <c r="F85" i="133"/>
  <c r="E85" i="133"/>
  <c r="D85" i="133"/>
  <c r="F84" i="133"/>
  <c r="E84" i="133"/>
  <c r="E83" i="133"/>
  <c r="D83" i="133"/>
  <c r="F83" i="133"/>
  <c r="F82" i="133"/>
  <c r="E82" i="133"/>
  <c r="F81" i="133"/>
  <c r="E81" i="133"/>
  <c r="F78" i="133"/>
  <c r="E78" i="133"/>
  <c r="F71" i="133"/>
  <c r="E71" i="133"/>
  <c r="D70" i="133"/>
  <c r="D69" i="133"/>
  <c r="D68" i="133"/>
  <c r="D67" i="133"/>
  <c r="D64" i="133"/>
  <c r="F62" i="133"/>
  <c r="D63" i="133"/>
  <c r="E62" i="133"/>
  <c r="D61" i="133"/>
  <c r="D60" i="133"/>
  <c r="D59" i="133"/>
  <c r="D57" i="133"/>
  <c r="F53" i="133"/>
  <c r="E53" i="133"/>
  <c r="F52" i="133"/>
  <c r="E52" i="133"/>
  <c r="F51" i="133"/>
  <c r="E51" i="133"/>
  <c r="F50" i="133"/>
  <c r="E50" i="133"/>
  <c r="F49" i="133"/>
  <c r="E49" i="133"/>
  <c r="F45" i="133"/>
  <c r="E45" i="133"/>
  <c r="F42" i="133"/>
  <c r="E42" i="133"/>
  <c r="F39" i="133"/>
  <c r="E39" i="133"/>
  <c r="F32" i="133"/>
  <c r="E32" i="133"/>
  <c r="F31" i="133"/>
  <c r="E31" i="133"/>
  <c r="F28" i="133"/>
  <c r="E28" i="133"/>
  <c r="F18" i="133"/>
  <c r="E18" i="133"/>
  <c r="F15" i="133"/>
  <c r="E15" i="133"/>
  <c r="F14" i="133"/>
  <c r="E14" i="133"/>
  <c r="F13" i="133"/>
  <c r="E13" i="133"/>
  <c r="F7" i="133"/>
  <c r="E7" i="133"/>
  <c r="F6" i="133"/>
  <c r="E6" i="133"/>
  <c r="B602" i="132"/>
  <c r="B601" i="132"/>
  <c r="H600" i="132"/>
  <c r="I600" i="132"/>
  <c r="G600" i="132"/>
  <c r="F600" i="132"/>
  <c r="E600" i="132"/>
  <c r="E599" i="132"/>
  <c r="E598" i="132"/>
  <c r="G597" i="132"/>
  <c r="F597" i="132"/>
  <c r="I596" i="132"/>
  <c r="G596" i="132"/>
  <c r="H596" i="132"/>
  <c r="F596" i="132"/>
  <c r="E596" i="132"/>
  <c r="F595" i="132"/>
  <c r="C594" i="132"/>
  <c r="D594" i="132"/>
  <c r="G594" i="132"/>
  <c r="H594" i="132"/>
  <c r="I594" i="132"/>
  <c r="F594" i="132"/>
  <c r="H593" i="132"/>
  <c r="I593" i="132"/>
  <c r="G593" i="132"/>
  <c r="F593" i="132"/>
  <c r="E593" i="132"/>
  <c r="G592" i="132"/>
  <c r="H592" i="132"/>
  <c r="I592" i="132"/>
  <c r="F592" i="132"/>
  <c r="E592" i="132"/>
  <c r="G591" i="132"/>
  <c r="H591" i="132"/>
  <c r="I591" i="132"/>
  <c r="F591" i="132"/>
  <c r="E591" i="132"/>
  <c r="H590" i="132"/>
  <c r="I590" i="132"/>
  <c r="G590" i="132"/>
  <c r="F590" i="132"/>
  <c r="E590" i="132"/>
  <c r="I589" i="132"/>
  <c r="H589" i="132"/>
  <c r="G589" i="132"/>
  <c r="F589" i="132"/>
  <c r="E589" i="132"/>
  <c r="G588" i="132"/>
  <c r="H588" i="132"/>
  <c r="I588" i="132"/>
  <c r="F588" i="132"/>
  <c r="E588" i="132"/>
  <c r="G587" i="132"/>
  <c r="H587" i="132"/>
  <c r="I587" i="132"/>
  <c r="F587" i="132"/>
  <c r="E587" i="132"/>
  <c r="G586" i="132"/>
  <c r="H586" i="132"/>
  <c r="I586" i="132"/>
  <c r="F586" i="132"/>
  <c r="E586" i="132"/>
  <c r="H585" i="132"/>
  <c r="I585" i="132"/>
  <c r="G585" i="132"/>
  <c r="F585" i="132"/>
  <c r="E585" i="132"/>
  <c r="I584" i="132"/>
  <c r="G584" i="132"/>
  <c r="H584" i="132"/>
  <c r="F584" i="132"/>
  <c r="E584" i="132"/>
  <c r="H583" i="132"/>
  <c r="I583" i="132"/>
  <c r="G583" i="132"/>
  <c r="F583" i="132"/>
  <c r="E583" i="132"/>
  <c r="I582" i="132"/>
  <c r="H582" i="132"/>
  <c r="G582" i="132"/>
  <c r="F582" i="132"/>
  <c r="E582" i="132"/>
  <c r="I581" i="132"/>
  <c r="H581" i="132"/>
  <c r="G581" i="132"/>
  <c r="F581" i="132"/>
  <c r="E581" i="132"/>
  <c r="G580" i="132"/>
  <c r="H580" i="132"/>
  <c r="I580" i="132"/>
  <c r="F580" i="132"/>
  <c r="E580" i="132"/>
  <c r="G579" i="132"/>
  <c r="H579" i="132"/>
  <c r="I579" i="132"/>
  <c r="F579" i="132"/>
  <c r="E579" i="132"/>
  <c r="H578" i="132"/>
  <c r="I578" i="132"/>
  <c r="G578" i="132"/>
  <c r="F578" i="132"/>
  <c r="E578" i="132"/>
  <c r="I577" i="132"/>
  <c r="H577" i="132"/>
  <c r="G577" i="132"/>
  <c r="F577" i="132"/>
  <c r="E577" i="132"/>
  <c r="I576" i="132"/>
  <c r="G576" i="132"/>
  <c r="H576" i="132"/>
  <c r="F576" i="132"/>
  <c r="E576" i="132"/>
  <c r="H575" i="132"/>
  <c r="I575" i="132"/>
  <c r="G575" i="132"/>
  <c r="F575" i="132"/>
  <c r="E575" i="132"/>
  <c r="I574" i="132"/>
  <c r="H574" i="132"/>
  <c r="G574" i="132"/>
  <c r="F574" i="132"/>
  <c r="E574" i="132"/>
  <c r="E573" i="132"/>
  <c r="E572" i="132"/>
  <c r="E571" i="132"/>
  <c r="E570" i="132"/>
  <c r="E569" i="132"/>
  <c r="G568" i="132"/>
  <c r="F568" i="132"/>
  <c r="I567" i="132"/>
  <c r="G567" i="132"/>
  <c r="H567" i="132"/>
  <c r="F567" i="132"/>
  <c r="E567" i="132"/>
  <c r="H566" i="132"/>
  <c r="I566" i="132"/>
  <c r="G566" i="132"/>
  <c r="F566" i="132"/>
  <c r="E566" i="132"/>
  <c r="I565" i="132"/>
  <c r="G565" i="132"/>
  <c r="H565" i="132"/>
  <c r="F565" i="132"/>
  <c r="E565" i="132"/>
  <c r="H564" i="132"/>
  <c r="I564" i="132"/>
  <c r="G564" i="132"/>
  <c r="F564" i="132"/>
  <c r="E564" i="132"/>
  <c r="I563" i="132"/>
  <c r="G563" i="132"/>
  <c r="H563" i="132"/>
  <c r="F563" i="132"/>
  <c r="E563" i="132"/>
  <c r="H562" i="132"/>
  <c r="I562" i="132"/>
  <c r="G562" i="132"/>
  <c r="F562" i="132"/>
  <c r="E562" i="132"/>
  <c r="G561" i="132"/>
  <c r="H561" i="132"/>
  <c r="I561" i="132"/>
  <c r="F561" i="132"/>
  <c r="E561" i="132"/>
  <c r="H560" i="132"/>
  <c r="I560" i="132"/>
  <c r="G560" i="132"/>
  <c r="F560" i="132"/>
  <c r="E560" i="132"/>
  <c r="E559" i="132"/>
  <c r="H557" i="132"/>
  <c r="I557" i="132"/>
  <c r="E558" i="132"/>
  <c r="G557" i="132"/>
  <c r="F557" i="132"/>
  <c r="G556" i="132"/>
  <c r="H556" i="132"/>
  <c r="I556" i="132"/>
  <c r="F556" i="132"/>
  <c r="E556" i="132"/>
  <c r="H555" i="132"/>
  <c r="I555" i="132"/>
  <c r="G555" i="132"/>
  <c r="F555" i="132"/>
  <c r="E555" i="132"/>
  <c r="I554" i="132"/>
  <c r="G554" i="132"/>
  <c r="H554" i="132"/>
  <c r="F554" i="132"/>
  <c r="E554" i="132"/>
  <c r="H553" i="132"/>
  <c r="I553" i="132"/>
  <c r="G553" i="132"/>
  <c r="F553" i="132"/>
  <c r="E553" i="132"/>
  <c r="G552" i="132"/>
  <c r="H552" i="132"/>
  <c r="I552" i="132"/>
  <c r="F552" i="132"/>
  <c r="E552" i="132"/>
  <c r="H551" i="132"/>
  <c r="I551" i="132"/>
  <c r="G551" i="132"/>
  <c r="F551" i="132"/>
  <c r="E551" i="132"/>
  <c r="E550" i="132"/>
  <c r="H548" i="132"/>
  <c r="I548" i="132"/>
  <c r="E549" i="132"/>
  <c r="G548" i="132"/>
  <c r="F548" i="132"/>
  <c r="I547" i="132"/>
  <c r="G547" i="132"/>
  <c r="H547" i="132"/>
  <c r="F547" i="132"/>
  <c r="E547" i="132"/>
  <c r="H546" i="132"/>
  <c r="I546" i="132"/>
  <c r="G546" i="132"/>
  <c r="F546" i="132"/>
  <c r="E546" i="132"/>
  <c r="I545" i="132"/>
  <c r="G545" i="132"/>
  <c r="H545" i="132"/>
  <c r="F545" i="132"/>
  <c r="E545" i="132"/>
  <c r="H544" i="132"/>
  <c r="I544" i="132"/>
  <c r="G544" i="132"/>
  <c r="F544" i="132"/>
  <c r="G543" i="132"/>
  <c r="H543" i="132"/>
  <c r="I543" i="132"/>
  <c r="F543" i="132"/>
  <c r="E543" i="132"/>
  <c r="G542" i="132"/>
  <c r="H542" i="132"/>
  <c r="I542" i="132"/>
  <c r="F542" i="132"/>
  <c r="E542" i="132"/>
  <c r="H541" i="132"/>
  <c r="I541" i="132"/>
  <c r="G541" i="132"/>
  <c r="F541" i="132"/>
  <c r="E541" i="132"/>
  <c r="G540" i="132"/>
  <c r="H540" i="132"/>
  <c r="I540" i="132"/>
  <c r="F540" i="132"/>
  <c r="E540" i="132"/>
  <c r="G539" i="132"/>
  <c r="H539" i="132"/>
  <c r="I539" i="132"/>
  <c r="F539" i="132"/>
  <c r="E539" i="132"/>
  <c r="H538" i="132"/>
  <c r="I538" i="132"/>
  <c r="G538" i="132"/>
  <c r="F538" i="132"/>
  <c r="E538" i="132"/>
  <c r="E537" i="132"/>
  <c r="E536" i="132"/>
  <c r="E535" i="132"/>
  <c r="E533" i="132"/>
  <c r="G532" i="132"/>
  <c r="F532" i="132"/>
  <c r="I531" i="132"/>
  <c r="H531" i="132"/>
  <c r="G531" i="132"/>
  <c r="F531" i="132"/>
  <c r="E531" i="132"/>
  <c r="G530" i="132"/>
  <c r="H530" i="132"/>
  <c r="I530" i="132"/>
  <c r="F530" i="132"/>
  <c r="E530" i="132"/>
  <c r="G529" i="132"/>
  <c r="H529" i="132"/>
  <c r="I529" i="132"/>
  <c r="F529" i="132"/>
  <c r="E529" i="132"/>
  <c r="G528" i="132"/>
  <c r="H528" i="132"/>
  <c r="I528" i="132"/>
  <c r="F528" i="132"/>
  <c r="E528" i="132"/>
  <c r="H527" i="132"/>
  <c r="I527" i="132"/>
  <c r="G527" i="132"/>
  <c r="F527" i="132"/>
  <c r="E527" i="132"/>
  <c r="F526" i="132"/>
  <c r="H525" i="132"/>
  <c r="I525" i="132"/>
  <c r="G525" i="132"/>
  <c r="F525" i="132"/>
  <c r="E525" i="132"/>
  <c r="I524" i="132"/>
  <c r="G524" i="132"/>
  <c r="H524" i="132"/>
  <c r="F524" i="132"/>
  <c r="E524" i="132"/>
  <c r="H523" i="132"/>
  <c r="I523" i="132"/>
  <c r="G523" i="132"/>
  <c r="F523" i="132"/>
  <c r="E523" i="132"/>
  <c r="E522" i="132"/>
  <c r="H520" i="132"/>
  <c r="I520" i="132"/>
  <c r="E521" i="132"/>
  <c r="G520" i="132"/>
  <c r="F520" i="132"/>
  <c r="F519" i="132"/>
  <c r="E518" i="132"/>
  <c r="E517" i="132"/>
  <c r="H516" i="132"/>
  <c r="I516" i="132"/>
  <c r="G516" i="132"/>
  <c r="F516" i="132"/>
  <c r="G515" i="132"/>
  <c r="H515" i="132"/>
  <c r="I515" i="132"/>
  <c r="F515" i="132"/>
  <c r="E515" i="132"/>
  <c r="E514" i="132"/>
  <c r="E513" i="132"/>
  <c r="E512" i="132"/>
  <c r="E510" i="132"/>
  <c r="E509" i="132"/>
  <c r="E508" i="132"/>
  <c r="H506" i="132"/>
  <c r="I506" i="132"/>
  <c r="G506" i="132"/>
  <c r="F506" i="132"/>
  <c r="I505" i="132"/>
  <c r="G505" i="132"/>
  <c r="H505" i="132"/>
  <c r="F505" i="132"/>
  <c r="E505" i="132"/>
  <c r="H504" i="132"/>
  <c r="I504" i="132"/>
  <c r="G504" i="132"/>
  <c r="F504" i="132"/>
  <c r="E504" i="132"/>
  <c r="I503" i="132"/>
  <c r="H503" i="132"/>
  <c r="G503" i="132"/>
  <c r="F503" i="132"/>
  <c r="E503" i="132"/>
  <c r="I502" i="132"/>
  <c r="H502" i="132"/>
  <c r="G502" i="132"/>
  <c r="F502" i="132"/>
  <c r="E502" i="132"/>
  <c r="E501" i="132"/>
  <c r="E500" i="132"/>
  <c r="E499" i="132"/>
  <c r="H498" i="132"/>
  <c r="I498" i="132"/>
  <c r="G498" i="132"/>
  <c r="F498" i="132"/>
  <c r="I497" i="132"/>
  <c r="H497" i="132"/>
  <c r="G497" i="132"/>
  <c r="F497" i="132"/>
  <c r="E497" i="132"/>
  <c r="G496" i="132"/>
  <c r="H496" i="132"/>
  <c r="I496" i="132"/>
  <c r="F496" i="132"/>
  <c r="E496" i="132"/>
  <c r="G495" i="132"/>
  <c r="H495" i="132"/>
  <c r="I495" i="132"/>
  <c r="F495" i="132"/>
  <c r="E495" i="132"/>
  <c r="G494" i="132"/>
  <c r="H494" i="132"/>
  <c r="I494" i="132"/>
  <c r="F494" i="132"/>
  <c r="E494" i="132"/>
  <c r="H493" i="132"/>
  <c r="I493" i="132"/>
  <c r="G493" i="132"/>
  <c r="F493" i="132"/>
  <c r="E493" i="132"/>
  <c r="E492" i="132"/>
  <c r="E490" i="132"/>
  <c r="E489" i="132"/>
  <c r="H487" i="132"/>
  <c r="I487" i="132"/>
  <c r="G487" i="132"/>
  <c r="F487" i="132"/>
  <c r="H486" i="132"/>
  <c r="I486" i="132"/>
  <c r="G486" i="132"/>
  <c r="F486" i="132"/>
  <c r="E486" i="132"/>
  <c r="I485" i="132"/>
  <c r="G485" i="132"/>
  <c r="H485" i="132"/>
  <c r="F485" i="132"/>
  <c r="E485" i="132"/>
  <c r="H484" i="132"/>
  <c r="I484" i="132"/>
  <c r="G484" i="132"/>
  <c r="F484" i="132"/>
  <c r="E484" i="132"/>
  <c r="I483" i="132"/>
  <c r="H483" i="132"/>
  <c r="G483" i="132"/>
  <c r="F483" i="132"/>
  <c r="E483" i="132"/>
  <c r="E482" i="132"/>
  <c r="E480" i="132"/>
  <c r="E479" i="132"/>
  <c r="E477" i="132"/>
  <c r="E476" i="132"/>
  <c r="E475" i="132"/>
  <c r="E474" i="132"/>
  <c r="E472" i="132"/>
  <c r="H467" i="132"/>
  <c r="I467" i="132"/>
  <c r="E471" i="132"/>
  <c r="E469" i="132"/>
  <c r="G467" i="132"/>
  <c r="F467" i="132"/>
  <c r="G466" i="132"/>
  <c r="H466" i="132"/>
  <c r="I466" i="132"/>
  <c r="F466" i="132"/>
  <c r="E466" i="132"/>
  <c r="H465" i="132"/>
  <c r="I465" i="132"/>
  <c r="G465" i="132"/>
  <c r="F465" i="132"/>
  <c r="E465" i="132"/>
  <c r="I464" i="132"/>
  <c r="H464" i="132"/>
  <c r="G464" i="132"/>
  <c r="F464" i="132"/>
  <c r="E464" i="132"/>
  <c r="G463" i="132"/>
  <c r="H463" i="132"/>
  <c r="I463" i="132"/>
  <c r="F463" i="132"/>
  <c r="E463" i="132"/>
  <c r="E462" i="132"/>
  <c r="E461" i="132"/>
  <c r="E460" i="132"/>
  <c r="G459" i="132"/>
  <c r="F459" i="132"/>
  <c r="F458" i="132"/>
  <c r="E457" i="132"/>
  <c r="E456" i="132"/>
  <c r="H455" i="132"/>
  <c r="I455" i="132"/>
  <c r="G455" i="132"/>
  <c r="F455" i="132"/>
  <c r="I454" i="132"/>
  <c r="H454" i="132"/>
  <c r="G454" i="132"/>
  <c r="F454" i="132"/>
  <c r="E454" i="132"/>
  <c r="E453" i="132"/>
  <c r="E452" i="132"/>
  <c r="E451" i="132"/>
  <c r="H450" i="132"/>
  <c r="I450" i="132"/>
  <c r="G450" i="132"/>
  <c r="F450" i="132"/>
  <c r="I449" i="132"/>
  <c r="H449" i="132"/>
  <c r="G449" i="132"/>
  <c r="F449" i="132"/>
  <c r="E449" i="132"/>
  <c r="G448" i="132"/>
  <c r="H448" i="132"/>
  <c r="I448" i="132"/>
  <c r="F448" i="132"/>
  <c r="E448" i="132"/>
  <c r="G447" i="132"/>
  <c r="H447" i="132"/>
  <c r="I447" i="132"/>
  <c r="F447" i="132"/>
  <c r="E447" i="132"/>
  <c r="H446" i="132"/>
  <c r="I446" i="132"/>
  <c r="G446" i="132"/>
  <c r="F446" i="132"/>
  <c r="E446" i="132"/>
  <c r="I445" i="132"/>
  <c r="H445" i="132"/>
  <c r="G445" i="132"/>
  <c r="F445" i="132"/>
  <c r="E445" i="132"/>
  <c r="E444" i="132"/>
  <c r="E443" i="132"/>
  <c r="H442" i="132"/>
  <c r="I442" i="132"/>
  <c r="G442" i="132"/>
  <c r="F442" i="132"/>
  <c r="E441" i="132"/>
  <c r="E440" i="132"/>
  <c r="E439" i="132"/>
  <c r="E438" i="132"/>
  <c r="E437" i="132"/>
  <c r="E436" i="132"/>
  <c r="E435" i="132"/>
  <c r="E434" i="132"/>
  <c r="E433" i="132"/>
  <c r="H432" i="132"/>
  <c r="I432" i="132"/>
  <c r="G432" i="132"/>
  <c r="F432" i="132"/>
  <c r="H431" i="132"/>
  <c r="I431" i="132"/>
  <c r="G431" i="132"/>
  <c r="F431" i="132"/>
  <c r="E431" i="132"/>
  <c r="E430" i="132"/>
  <c r="E428" i="132"/>
  <c r="E426" i="132"/>
  <c r="E425" i="132"/>
  <c r="E423" i="132"/>
  <c r="H420" i="132"/>
  <c r="I420" i="132"/>
  <c r="E422" i="132"/>
  <c r="G420" i="132"/>
  <c r="F420" i="132"/>
  <c r="H419" i="132"/>
  <c r="I419" i="132"/>
  <c r="G419" i="132"/>
  <c r="F419" i="132"/>
  <c r="E419" i="132"/>
  <c r="E418" i="132"/>
  <c r="E417" i="132"/>
  <c r="H416" i="132"/>
  <c r="I416" i="132"/>
  <c r="G416" i="132"/>
  <c r="F416" i="132"/>
  <c r="G415" i="132"/>
  <c r="H415" i="132"/>
  <c r="I415" i="132"/>
  <c r="F415" i="132"/>
  <c r="E415" i="132"/>
  <c r="H414" i="132"/>
  <c r="I414" i="132"/>
  <c r="G414" i="132"/>
  <c r="F414" i="132"/>
  <c r="E414" i="132"/>
  <c r="E413" i="132"/>
  <c r="H411" i="132"/>
  <c r="I411" i="132"/>
  <c r="E412" i="132"/>
  <c r="G411" i="132"/>
  <c r="F411" i="132"/>
  <c r="E411" i="132"/>
  <c r="G410" i="132"/>
  <c r="H410" i="132"/>
  <c r="I410" i="132"/>
  <c r="F410" i="132"/>
  <c r="E410" i="132"/>
  <c r="H409" i="132"/>
  <c r="I409" i="132"/>
  <c r="G409" i="132"/>
  <c r="F409" i="132"/>
  <c r="E409" i="132"/>
  <c r="E408" i="132"/>
  <c r="E407" i="132"/>
  <c r="E406" i="132"/>
  <c r="H405" i="132"/>
  <c r="I405" i="132"/>
  <c r="G405" i="132"/>
  <c r="F405" i="132"/>
  <c r="H404" i="132"/>
  <c r="I404" i="132"/>
  <c r="G404" i="132"/>
  <c r="F404" i="132"/>
  <c r="E404" i="132"/>
  <c r="I403" i="132"/>
  <c r="G403" i="132"/>
  <c r="H403" i="132"/>
  <c r="F403" i="132"/>
  <c r="E403" i="132"/>
  <c r="H402" i="132"/>
  <c r="I402" i="132"/>
  <c r="G402" i="132"/>
  <c r="F402" i="132"/>
  <c r="E402" i="132"/>
  <c r="G401" i="132"/>
  <c r="H401" i="132"/>
  <c r="I401" i="132"/>
  <c r="F401" i="132"/>
  <c r="E401" i="132"/>
  <c r="H400" i="132"/>
  <c r="I400" i="132"/>
  <c r="G400" i="132"/>
  <c r="F400" i="132"/>
  <c r="E400" i="132"/>
  <c r="G399" i="132"/>
  <c r="H399" i="132"/>
  <c r="I399" i="132"/>
  <c r="F399" i="132"/>
  <c r="E399" i="132"/>
  <c r="G398" i="132"/>
  <c r="H398" i="132"/>
  <c r="I398" i="132"/>
  <c r="F398" i="132"/>
  <c r="E398" i="132"/>
  <c r="H397" i="132"/>
  <c r="I397" i="132"/>
  <c r="G397" i="132"/>
  <c r="F397" i="132"/>
  <c r="E397" i="132"/>
  <c r="I396" i="132"/>
  <c r="H396" i="132"/>
  <c r="G396" i="132"/>
  <c r="F396" i="132"/>
  <c r="E396" i="132"/>
  <c r="E395" i="132"/>
  <c r="E394" i="132"/>
  <c r="E393" i="132"/>
  <c r="E392" i="132"/>
  <c r="E391" i="132"/>
  <c r="E390" i="132"/>
  <c r="H389" i="132"/>
  <c r="I389" i="132"/>
  <c r="G389" i="132"/>
  <c r="F389" i="132"/>
  <c r="H388" i="132"/>
  <c r="I388" i="132"/>
  <c r="G388" i="132"/>
  <c r="F388" i="132"/>
  <c r="E388" i="132"/>
  <c r="I387" i="132"/>
  <c r="H387" i="132"/>
  <c r="G387" i="132"/>
  <c r="F387" i="132"/>
  <c r="E387" i="132"/>
  <c r="I386" i="132"/>
  <c r="G386" i="132"/>
  <c r="H386" i="132"/>
  <c r="F386" i="132"/>
  <c r="E386" i="132"/>
  <c r="H385" i="132"/>
  <c r="I385" i="132"/>
  <c r="G385" i="132"/>
  <c r="F385" i="132"/>
  <c r="E385" i="132"/>
  <c r="I384" i="132"/>
  <c r="G384" i="132"/>
  <c r="H384" i="132"/>
  <c r="F384" i="132"/>
  <c r="E384" i="132"/>
  <c r="H383" i="132"/>
  <c r="I383" i="132"/>
  <c r="G383" i="132"/>
  <c r="F383" i="132"/>
  <c r="E383" i="132"/>
  <c r="I382" i="132"/>
  <c r="G382" i="132"/>
  <c r="H382" i="132"/>
  <c r="F382" i="132"/>
  <c r="E382" i="132"/>
  <c r="H381" i="132"/>
  <c r="I381" i="132"/>
  <c r="G381" i="132"/>
  <c r="F381" i="132"/>
  <c r="E381" i="132"/>
  <c r="E380" i="132"/>
  <c r="E379" i="132"/>
  <c r="E378" i="132"/>
  <c r="H377" i="132"/>
  <c r="I377" i="132"/>
  <c r="G377" i="132"/>
  <c r="F377" i="132"/>
  <c r="H376" i="132"/>
  <c r="I376" i="132"/>
  <c r="G376" i="132"/>
  <c r="F376" i="132"/>
  <c r="E376" i="132"/>
  <c r="G375" i="132"/>
  <c r="H375" i="132"/>
  <c r="I375" i="132"/>
  <c r="F375" i="132"/>
  <c r="E375" i="132"/>
  <c r="E374" i="132"/>
  <c r="E373" i="132"/>
  <c r="E372" i="132"/>
  <c r="E371" i="132"/>
  <c r="E370" i="132"/>
  <c r="E369" i="132"/>
  <c r="H368" i="132"/>
  <c r="I368" i="132"/>
  <c r="G368" i="132"/>
  <c r="F368" i="132"/>
  <c r="G367" i="132"/>
  <c r="H367" i="132"/>
  <c r="I367" i="132"/>
  <c r="F367" i="132"/>
  <c r="E367" i="132"/>
  <c r="H366" i="132"/>
  <c r="I366" i="132"/>
  <c r="G366" i="132"/>
  <c r="F366" i="132"/>
  <c r="E366" i="132"/>
  <c r="I365" i="132"/>
  <c r="H365" i="132"/>
  <c r="G365" i="132"/>
  <c r="F365" i="132"/>
  <c r="E365" i="132"/>
  <c r="E364" i="132"/>
  <c r="E362" i="132"/>
  <c r="E361" i="132"/>
  <c r="E360" i="132"/>
  <c r="E358" i="132"/>
  <c r="E356" i="132"/>
  <c r="E354" i="132"/>
  <c r="E353" i="132"/>
  <c r="E351" i="132"/>
  <c r="G349" i="132"/>
  <c r="F349" i="132"/>
  <c r="H348" i="132"/>
  <c r="I348" i="132"/>
  <c r="G348" i="132"/>
  <c r="F348" i="132"/>
  <c r="E348" i="132"/>
  <c r="I347" i="132"/>
  <c r="G347" i="132"/>
  <c r="H347" i="132"/>
  <c r="F347" i="132"/>
  <c r="E347" i="132"/>
  <c r="H346" i="132"/>
  <c r="I346" i="132"/>
  <c r="G346" i="132"/>
  <c r="F346" i="132"/>
  <c r="E346" i="132"/>
  <c r="I345" i="132"/>
  <c r="G345" i="132"/>
  <c r="H345" i="132"/>
  <c r="F345" i="132"/>
  <c r="E345" i="132"/>
  <c r="H344" i="132"/>
  <c r="I344" i="132"/>
  <c r="G344" i="132"/>
  <c r="F344" i="132"/>
  <c r="E344" i="132"/>
  <c r="E343" i="132"/>
  <c r="E342" i="132"/>
  <c r="E341" i="132"/>
  <c r="E340" i="132"/>
  <c r="E338" i="132"/>
  <c r="E337" i="132"/>
  <c r="E335" i="132"/>
  <c r="G334" i="132"/>
  <c r="F334" i="132"/>
  <c r="H333" i="132"/>
  <c r="I333" i="132"/>
  <c r="G333" i="132"/>
  <c r="F333" i="132"/>
  <c r="E333" i="132"/>
  <c r="I332" i="132"/>
  <c r="G332" i="132"/>
  <c r="H332" i="132"/>
  <c r="F332" i="132"/>
  <c r="E332" i="132"/>
  <c r="H331" i="132"/>
  <c r="I331" i="132"/>
  <c r="G331" i="132"/>
  <c r="F331" i="132"/>
  <c r="E331" i="132"/>
  <c r="I330" i="132"/>
  <c r="G330" i="132"/>
  <c r="H330" i="132"/>
  <c r="F330" i="132"/>
  <c r="E330" i="132"/>
  <c r="H329" i="132"/>
  <c r="I329" i="132"/>
  <c r="G329" i="132"/>
  <c r="F329" i="132"/>
  <c r="E329" i="132"/>
  <c r="G328" i="132"/>
  <c r="H328" i="132"/>
  <c r="I328" i="132"/>
  <c r="F328" i="132"/>
  <c r="E328" i="132"/>
  <c r="H327" i="132"/>
  <c r="I327" i="132"/>
  <c r="G327" i="132"/>
  <c r="F327" i="132"/>
  <c r="E327" i="132"/>
  <c r="I326" i="132"/>
  <c r="G326" i="132"/>
  <c r="H326" i="132"/>
  <c r="F326" i="132"/>
  <c r="E326" i="132"/>
  <c r="H325" i="132"/>
  <c r="I325" i="132"/>
  <c r="G325" i="132"/>
  <c r="F325" i="132"/>
  <c r="E325" i="132"/>
  <c r="G324" i="132"/>
  <c r="H324" i="132"/>
  <c r="I324" i="132"/>
  <c r="F324" i="132"/>
  <c r="E324" i="132"/>
  <c r="H323" i="132"/>
  <c r="I323" i="132"/>
  <c r="G323" i="132"/>
  <c r="F323" i="132"/>
  <c r="E323" i="132"/>
  <c r="G322" i="132"/>
  <c r="H322" i="132"/>
  <c r="I322" i="132"/>
  <c r="F322" i="132"/>
  <c r="E322" i="132"/>
  <c r="E321" i="132"/>
  <c r="E320" i="132"/>
  <c r="H319" i="132"/>
  <c r="I319" i="132"/>
  <c r="G319" i="132"/>
  <c r="F319" i="132"/>
  <c r="E318" i="132"/>
  <c r="E317" i="132"/>
  <c r="E316" i="132"/>
  <c r="E315" i="132"/>
  <c r="E314" i="132"/>
  <c r="E313" i="132"/>
  <c r="E312" i="132"/>
  <c r="E311" i="132"/>
  <c r="E310" i="132"/>
  <c r="H309" i="132"/>
  <c r="I309" i="132"/>
  <c r="G309" i="132"/>
  <c r="F309" i="132"/>
  <c r="I308" i="132"/>
  <c r="G308" i="132"/>
  <c r="H308" i="132"/>
  <c r="F308" i="132"/>
  <c r="E308" i="132"/>
  <c r="H307" i="132"/>
  <c r="I307" i="132"/>
  <c r="G307" i="132"/>
  <c r="F307" i="132"/>
  <c r="E307" i="132"/>
  <c r="G306" i="132"/>
  <c r="H306" i="132"/>
  <c r="I306" i="132"/>
  <c r="F306" i="132"/>
  <c r="E306" i="132"/>
  <c r="H305" i="132"/>
  <c r="I305" i="132"/>
  <c r="G305" i="132"/>
  <c r="F305" i="132"/>
  <c r="E305" i="132"/>
  <c r="G304" i="132"/>
  <c r="H304" i="132"/>
  <c r="I304" i="132"/>
  <c r="F304" i="132"/>
  <c r="E304" i="132"/>
  <c r="G303" i="132"/>
  <c r="H303" i="132"/>
  <c r="I303" i="132"/>
  <c r="F303" i="132"/>
  <c r="E303" i="132"/>
  <c r="H302" i="132"/>
  <c r="I302" i="132"/>
  <c r="G302" i="132"/>
  <c r="F302" i="132"/>
  <c r="E302" i="132"/>
  <c r="I301" i="132"/>
  <c r="H301" i="132"/>
  <c r="G301" i="132"/>
  <c r="F301" i="132"/>
  <c r="E301" i="132"/>
  <c r="I300" i="132"/>
  <c r="G300" i="132"/>
  <c r="H300" i="132"/>
  <c r="F300" i="132"/>
  <c r="E300" i="132"/>
  <c r="H299" i="132"/>
  <c r="I299" i="132"/>
  <c r="G299" i="132"/>
  <c r="F299" i="132"/>
  <c r="E299" i="132"/>
  <c r="I298" i="132"/>
  <c r="G298" i="132"/>
  <c r="H298" i="132"/>
  <c r="F298" i="132"/>
  <c r="E298" i="132"/>
  <c r="H297" i="132"/>
  <c r="I297" i="132"/>
  <c r="G297" i="132"/>
  <c r="F297" i="132"/>
  <c r="E297" i="132"/>
  <c r="I296" i="132"/>
  <c r="G296" i="132"/>
  <c r="H296" i="132"/>
  <c r="F296" i="132"/>
  <c r="E296" i="132"/>
  <c r="H295" i="132"/>
  <c r="I295" i="132"/>
  <c r="G295" i="132"/>
  <c r="F295" i="132"/>
  <c r="E295" i="132"/>
  <c r="G294" i="132"/>
  <c r="H294" i="132"/>
  <c r="I294" i="132"/>
  <c r="F294" i="132"/>
  <c r="E294" i="132"/>
  <c r="H293" i="132"/>
  <c r="I293" i="132"/>
  <c r="G293" i="132"/>
  <c r="F293" i="132"/>
  <c r="E293" i="132"/>
  <c r="G292" i="132"/>
  <c r="H292" i="132"/>
  <c r="I292" i="132"/>
  <c r="F292" i="132"/>
  <c r="E292" i="132"/>
  <c r="G291" i="132"/>
  <c r="H291" i="132"/>
  <c r="I291" i="132"/>
  <c r="F291" i="132"/>
  <c r="E291" i="132"/>
  <c r="H290" i="132"/>
  <c r="I290" i="132"/>
  <c r="G290" i="132"/>
  <c r="F290" i="132"/>
  <c r="E290" i="132"/>
  <c r="I289" i="132"/>
  <c r="H289" i="132"/>
  <c r="G289" i="132"/>
  <c r="F289" i="132"/>
  <c r="E289" i="132"/>
  <c r="I288" i="132"/>
  <c r="G288" i="132"/>
  <c r="H288" i="132"/>
  <c r="F288" i="132"/>
  <c r="E288" i="132"/>
  <c r="H287" i="132"/>
  <c r="I287" i="132"/>
  <c r="G287" i="132"/>
  <c r="F287" i="132"/>
  <c r="E287" i="132"/>
  <c r="G286" i="132"/>
  <c r="H286" i="132"/>
  <c r="I286" i="132"/>
  <c r="F286" i="132"/>
  <c r="E286" i="132"/>
  <c r="H285" i="132"/>
  <c r="I285" i="132"/>
  <c r="G285" i="132"/>
  <c r="F285" i="132"/>
  <c r="E285" i="132"/>
  <c r="G284" i="132"/>
  <c r="H284" i="132"/>
  <c r="I284" i="132"/>
  <c r="F284" i="132"/>
  <c r="E284" i="132"/>
  <c r="G283" i="132"/>
  <c r="H283" i="132"/>
  <c r="I283" i="132"/>
  <c r="F283" i="132"/>
  <c r="E283" i="132"/>
  <c r="H282" i="132"/>
  <c r="I282" i="132"/>
  <c r="G282" i="132"/>
  <c r="F282" i="132"/>
  <c r="E282" i="132"/>
  <c r="I281" i="132"/>
  <c r="H281" i="132"/>
  <c r="G281" i="132"/>
  <c r="F281" i="132"/>
  <c r="E281" i="132"/>
  <c r="E280" i="132"/>
  <c r="E279" i="132"/>
  <c r="E278" i="132"/>
  <c r="E277" i="132"/>
  <c r="E276" i="132"/>
  <c r="H275" i="132"/>
  <c r="I275" i="132"/>
  <c r="G275" i="132"/>
  <c r="F275" i="132"/>
  <c r="E274" i="132"/>
  <c r="E273" i="132"/>
  <c r="H272" i="132"/>
  <c r="I272" i="132"/>
  <c r="G272" i="132"/>
  <c r="F272" i="132"/>
  <c r="H271" i="132"/>
  <c r="I271" i="132"/>
  <c r="G271" i="132"/>
  <c r="F271" i="132"/>
  <c r="E271" i="132"/>
  <c r="I270" i="132"/>
  <c r="G270" i="132"/>
  <c r="H270" i="132"/>
  <c r="F270" i="132"/>
  <c r="E270" i="132"/>
  <c r="E269" i="132"/>
  <c r="E268" i="132"/>
  <c r="H267" i="132"/>
  <c r="I267" i="132"/>
  <c r="G267" i="132"/>
  <c r="F267" i="132"/>
  <c r="H266" i="132"/>
  <c r="I266" i="132"/>
  <c r="G266" i="132"/>
  <c r="F266" i="132"/>
  <c r="E266" i="132"/>
  <c r="G265" i="132"/>
  <c r="H265" i="132"/>
  <c r="I265" i="132"/>
  <c r="F265" i="132"/>
  <c r="E265" i="132"/>
  <c r="G264" i="132"/>
  <c r="H264" i="132"/>
  <c r="I264" i="132"/>
  <c r="F264" i="132"/>
  <c r="E264" i="132"/>
  <c r="H263" i="132"/>
  <c r="I263" i="132"/>
  <c r="G263" i="132"/>
  <c r="F263" i="132"/>
  <c r="E263" i="132"/>
  <c r="I262" i="132"/>
  <c r="H262" i="132"/>
  <c r="G262" i="132"/>
  <c r="F262" i="132"/>
  <c r="E262" i="132"/>
  <c r="I261" i="132"/>
  <c r="G261" i="132"/>
  <c r="H261" i="132"/>
  <c r="F261" i="132"/>
  <c r="E261" i="132"/>
  <c r="H260" i="132"/>
  <c r="I260" i="132"/>
  <c r="G260" i="132"/>
  <c r="F260" i="132"/>
  <c r="E260" i="132"/>
  <c r="G259" i="132"/>
  <c r="H259" i="132"/>
  <c r="I259" i="132"/>
  <c r="F259" i="132"/>
  <c r="E259" i="132"/>
  <c r="H258" i="132"/>
  <c r="I258" i="132"/>
  <c r="G258" i="132"/>
  <c r="F258" i="132"/>
  <c r="E258" i="132"/>
  <c r="G257" i="132"/>
  <c r="H257" i="132"/>
  <c r="I257" i="132"/>
  <c r="F257" i="132"/>
  <c r="E257" i="132"/>
  <c r="G256" i="132"/>
  <c r="H256" i="132"/>
  <c r="I256" i="132"/>
  <c r="F256" i="132"/>
  <c r="E256" i="132"/>
  <c r="H255" i="132"/>
  <c r="I255" i="132"/>
  <c r="G255" i="132"/>
  <c r="F255" i="132"/>
  <c r="E255" i="132"/>
  <c r="I254" i="132"/>
  <c r="H254" i="132"/>
  <c r="G254" i="132"/>
  <c r="F254" i="132"/>
  <c r="E254" i="132"/>
  <c r="I253" i="132"/>
  <c r="G253" i="132"/>
  <c r="H253" i="132"/>
  <c r="F253" i="132"/>
  <c r="E253" i="132"/>
  <c r="H252" i="132"/>
  <c r="I252" i="132"/>
  <c r="G252" i="132"/>
  <c r="F252" i="132"/>
  <c r="E252" i="132"/>
  <c r="E251" i="132"/>
  <c r="E250" i="132"/>
  <c r="G249" i="132"/>
  <c r="F249" i="132"/>
  <c r="G248" i="132"/>
  <c r="H248" i="132"/>
  <c r="I248" i="132"/>
  <c r="F248" i="132"/>
  <c r="E248" i="132"/>
  <c r="E247" i="132"/>
  <c r="E245" i="132"/>
  <c r="E244" i="132"/>
  <c r="H242" i="132"/>
  <c r="I242" i="132"/>
  <c r="G242" i="132"/>
  <c r="F242" i="132"/>
  <c r="I241" i="132"/>
  <c r="G241" i="132"/>
  <c r="H241" i="132"/>
  <c r="F241" i="132"/>
  <c r="E241" i="132"/>
  <c r="H240" i="132"/>
  <c r="I240" i="132"/>
  <c r="G240" i="132"/>
  <c r="F240" i="132"/>
  <c r="E240" i="132"/>
  <c r="I239" i="132"/>
  <c r="H239" i="132"/>
  <c r="G239" i="132"/>
  <c r="F239" i="132"/>
  <c r="E239" i="132"/>
  <c r="G238" i="132"/>
  <c r="H238" i="132"/>
  <c r="I238" i="132"/>
  <c r="F238" i="132"/>
  <c r="E238" i="132"/>
  <c r="G237" i="132"/>
  <c r="H237" i="132"/>
  <c r="I237" i="132"/>
  <c r="F237" i="132"/>
  <c r="E237" i="132"/>
  <c r="H236" i="132"/>
  <c r="I236" i="132"/>
  <c r="G236" i="132"/>
  <c r="F236" i="132"/>
  <c r="E236" i="132"/>
  <c r="E235" i="132"/>
  <c r="E234" i="132"/>
  <c r="E233" i="132"/>
  <c r="H232" i="132"/>
  <c r="I232" i="132"/>
  <c r="G232" i="132"/>
  <c r="F232" i="132"/>
  <c r="H231" i="132"/>
  <c r="I231" i="132"/>
  <c r="G231" i="132"/>
  <c r="F231" i="132"/>
  <c r="E231" i="132"/>
  <c r="I230" i="132"/>
  <c r="H230" i="132"/>
  <c r="G230" i="132"/>
  <c r="F230" i="132"/>
  <c r="E230" i="132"/>
  <c r="G229" i="132"/>
  <c r="H229" i="132"/>
  <c r="I229" i="132"/>
  <c r="F229" i="132"/>
  <c r="E229" i="132"/>
  <c r="G228" i="132"/>
  <c r="H228" i="132"/>
  <c r="I228" i="132"/>
  <c r="F228" i="132"/>
  <c r="E228" i="132"/>
  <c r="H227" i="132"/>
  <c r="I227" i="132"/>
  <c r="G227" i="132"/>
  <c r="F227" i="132"/>
  <c r="E227" i="132"/>
  <c r="I226" i="132"/>
  <c r="H226" i="132"/>
  <c r="G226" i="132"/>
  <c r="F226" i="132"/>
  <c r="E226" i="132"/>
  <c r="G225" i="132"/>
  <c r="H225" i="132"/>
  <c r="I225" i="132"/>
  <c r="F225" i="132"/>
  <c r="E225" i="132"/>
  <c r="G224" i="132"/>
  <c r="H224" i="132"/>
  <c r="I224" i="132"/>
  <c r="F224" i="132"/>
  <c r="E224" i="132"/>
  <c r="H223" i="132"/>
  <c r="I223" i="132"/>
  <c r="G223" i="132"/>
  <c r="F223" i="132"/>
  <c r="E223" i="132"/>
  <c r="I222" i="132"/>
  <c r="H222" i="132"/>
  <c r="G222" i="132"/>
  <c r="F222" i="132"/>
  <c r="E222" i="132"/>
  <c r="G221" i="132"/>
  <c r="H221" i="132"/>
  <c r="I221" i="132"/>
  <c r="F221" i="132"/>
  <c r="E221" i="132"/>
  <c r="E220" i="132"/>
  <c r="E219" i="132"/>
  <c r="E218" i="132"/>
  <c r="H216" i="132"/>
  <c r="I216" i="132"/>
  <c r="E217" i="132"/>
  <c r="G216" i="132"/>
  <c r="F216" i="132"/>
  <c r="G215" i="132"/>
  <c r="H215" i="132"/>
  <c r="I215" i="132"/>
  <c r="F215" i="132"/>
  <c r="E215" i="132"/>
  <c r="E214" i="132"/>
  <c r="E213" i="132"/>
  <c r="E212" i="132"/>
  <c r="E211" i="132"/>
  <c r="E210" i="132"/>
  <c r="E209" i="132"/>
  <c r="E208" i="132"/>
  <c r="E207" i="132"/>
  <c r="E206" i="132"/>
  <c r="E205" i="132"/>
  <c r="E204" i="132"/>
  <c r="E203" i="132"/>
  <c r="H202" i="132"/>
  <c r="I202" i="132"/>
  <c r="G202" i="132"/>
  <c r="F202" i="132"/>
  <c r="H201" i="132"/>
  <c r="I201" i="132"/>
  <c r="G201" i="132"/>
  <c r="F201" i="132"/>
  <c r="E201" i="132"/>
  <c r="I200" i="132"/>
  <c r="H200" i="132"/>
  <c r="G200" i="132"/>
  <c r="F200" i="132"/>
  <c r="E200" i="132"/>
  <c r="G199" i="132"/>
  <c r="H199" i="132"/>
  <c r="I199" i="132"/>
  <c r="F199" i="132"/>
  <c r="E199" i="132"/>
  <c r="G198" i="132"/>
  <c r="H198" i="132"/>
  <c r="I198" i="132"/>
  <c r="F198" i="132"/>
  <c r="E198" i="132"/>
  <c r="H197" i="132"/>
  <c r="I197" i="132"/>
  <c r="G197" i="132"/>
  <c r="F197" i="132"/>
  <c r="E197" i="132"/>
  <c r="I196" i="132"/>
  <c r="H196" i="132"/>
  <c r="G196" i="132"/>
  <c r="F196" i="132"/>
  <c r="E196" i="132"/>
  <c r="G195" i="132"/>
  <c r="H195" i="132"/>
  <c r="I195" i="132"/>
  <c r="F195" i="132"/>
  <c r="E195" i="132"/>
  <c r="G194" i="132"/>
  <c r="H194" i="132"/>
  <c r="I194" i="132"/>
  <c r="F194" i="132"/>
  <c r="E194" i="132"/>
  <c r="E193" i="132"/>
  <c r="E192" i="132"/>
  <c r="H190" i="132"/>
  <c r="I190" i="132"/>
  <c r="E191" i="132"/>
  <c r="G190" i="132"/>
  <c r="F190" i="132"/>
  <c r="G189" i="132"/>
  <c r="H189" i="132"/>
  <c r="I189" i="132"/>
  <c r="F189" i="132"/>
  <c r="E189" i="132"/>
  <c r="H188" i="132"/>
  <c r="I188" i="132"/>
  <c r="G188" i="132"/>
  <c r="F188" i="132"/>
  <c r="E188" i="132"/>
  <c r="I187" i="132"/>
  <c r="H187" i="132"/>
  <c r="G187" i="132"/>
  <c r="F187" i="132"/>
  <c r="E187" i="132"/>
  <c r="E186" i="132"/>
  <c r="E185" i="132"/>
  <c r="E184" i="132"/>
  <c r="E183" i="132"/>
  <c r="E182" i="132"/>
  <c r="E181" i="132"/>
  <c r="E180" i="132"/>
  <c r="E179" i="132"/>
  <c r="E178" i="132"/>
  <c r="E177" i="132"/>
  <c r="E176" i="132"/>
  <c r="E175" i="132"/>
  <c r="E174" i="132"/>
  <c r="E173" i="132"/>
  <c r="E171" i="132"/>
  <c r="E170" i="132"/>
  <c r="E169" i="132"/>
  <c r="E168" i="132"/>
  <c r="E167" i="132"/>
  <c r="E165" i="132"/>
  <c r="E163" i="132"/>
  <c r="E162" i="132"/>
  <c r="E161" i="132"/>
  <c r="E160" i="132"/>
  <c r="E158" i="132"/>
  <c r="E157" i="132"/>
  <c r="H155" i="132"/>
  <c r="I155" i="132"/>
  <c r="G155" i="132"/>
  <c r="F155" i="132"/>
  <c r="H154" i="132"/>
  <c r="I154" i="132"/>
  <c r="G154" i="132"/>
  <c r="F154" i="132"/>
  <c r="E154" i="132"/>
  <c r="I153" i="132"/>
  <c r="H153" i="132"/>
  <c r="G153" i="132"/>
  <c r="F153" i="132"/>
  <c r="E153" i="132"/>
  <c r="G152" i="132"/>
  <c r="H152" i="132"/>
  <c r="I152" i="132"/>
  <c r="F152" i="132"/>
  <c r="E152" i="132"/>
  <c r="G151" i="132"/>
  <c r="H151" i="132"/>
  <c r="I151" i="132"/>
  <c r="F151" i="132"/>
  <c r="E151" i="132"/>
  <c r="H150" i="132"/>
  <c r="I150" i="132"/>
  <c r="G150" i="132"/>
  <c r="F150" i="132"/>
  <c r="E150" i="132"/>
  <c r="I149" i="132"/>
  <c r="H149" i="132"/>
  <c r="G149" i="132"/>
  <c r="F149" i="132"/>
  <c r="E149" i="132"/>
  <c r="G148" i="132"/>
  <c r="H148" i="132"/>
  <c r="I148" i="132"/>
  <c r="F148" i="132"/>
  <c r="E148" i="132"/>
  <c r="G147" i="132"/>
  <c r="H147" i="132"/>
  <c r="I147" i="132"/>
  <c r="F147" i="132"/>
  <c r="E147" i="132"/>
  <c r="H146" i="132"/>
  <c r="I146" i="132"/>
  <c r="G146" i="132"/>
  <c r="F146" i="132"/>
  <c r="E146" i="132"/>
  <c r="I145" i="132"/>
  <c r="H145" i="132"/>
  <c r="G145" i="132"/>
  <c r="F145" i="132"/>
  <c r="E145" i="132"/>
  <c r="E144" i="132"/>
  <c r="E143" i="132"/>
  <c r="E142" i="132"/>
  <c r="E141" i="132"/>
  <c r="H140" i="132"/>
  <c r="I140" i="132"/>
  <c r="G140" i="132"/>
  <c r="F140" i="132"/>
  <c r="G139" i="132"/>
  <c r="H139" i="132"/>
  <c r="I139" i="132"/>
  <c r="F139" i="132"/>
  <c r="E139" i="132"/>
  <c r="G138" i="132"/>
  <c r="H138" i="132"/>
  <c r="I138" i="132"/>
  <c r="F138" i="132"/>
  <c r="E138" i="132"/>
  <c r="H137" i="132"/>
  <c r="I137" i="132"/>
  <c r="G137" i="132"/>
  <c r="F137" i="132"/>
  <c r="E137" i="132"/>
  <c r="E136" i="132"/>
  <c r="H134" i="132"/>
  <c r="I134" i="132"/>
  <c r="E135" i="132"/>
  <c r="G134" i="132"/>
  <c r="F134" i="132"/>
  <c r="G133" i="132"/>
  <c r="H133" i="132"/>
  <c r="I133" i="132"/>
  <c r="F133" i="132"/>
  <c r="E133" i="132"/>
  <c r="H132" i="132"/>
  <c r="I132" i="132"/>
  <c r="G132" i="132"/>
  <c r="F132" i="132"/>
  <c r="E132" i="132"/>
  <c r="I131" i="132"/>
  <c r="H131" i="132"/>
  <c r="G131" i="132"/>
  <c r="F131" i="132"/>
  <c r="E131" i="132"/>
  <c r="G130" i="132"/>
  <c r="H130" i="132"/>
  <c r="I130" i="132"/>
  <c r="F130" i="132"/>
  <c r="E130" i="132"/>
  <c r="E129" i="132"/>
  <c r="E128" i="132"/>
  <c r="E127" i="132"/>
  <c r="E126" i="132"/>
  <c r="E125" i="132"/>
  <c r="H123" i="132"/>
  <c r="I123" i="132"/>
  <c r="G123" i="132"/>
  <c r="F123" i="132"/>
  <c r="H122" i="132"/>
  <c r="I122" i="132"/>
  <c r="G122" i="132"/>
  <c r="F122" i="132"/>
  <c r="E122" i="132"/>
  <c r="I121" i="132"/>
  <c r="H121" i="132"/>
  <c r="G121" i="132"/>
  <c r="F121" i="132"/>
  <c r="E121" i="132"/>
  <c r="E120" i="132"/>
  <c r="E119" i="132"/>
  <c r="E118" i="132"/>
  <c r="E117" i="132"/>
  <c r="H116" i="132"/>
  <c r="I116" i="132"/>
  <c r="G116" i="132"/>
  <c r="F116" i="132"/>
  <c r="G115" i="132"/>
  <c r="H115" i="132"/>
  <c r="I115" i="132"/>
  <c r="F115" i="132"/>
  <c r="E115" i="132"/>
  <c r="G114" i="132"/>
  <c r="H114" i="132"/>
  <c r="I114" i="132"/>
  <c r="F114" i="132"/>
  <c r="E114" i="132"/>
  <c r="H113" i="132"/>
  <c r="I113" i="132"/>
  <c r="G113" i="132"/>
  <c r="F113" i="132"/>
  <c r="E113" i="132"/>
  <c r="I112" i="132"/>
  <c r="H112" i="132"/>
  <c r="G112" i="132"/>
  <c r="F112" i="132"/>
  <c r="E112" i="132"/>
  <c r="G111" i="132"/>
  <c r="H111" i="132"/>
  <c r="I111" i="132"/>
  <c r="F111" i="132"/>
  <c r="E111" i="132"/>
  <c r="G110" i="132"/>
  <c r="H110" i="132"/>
  <c r="I110" i="132"/>
  <c r="F110" i="132"/>
  <c r="E110" i="132"/>
  <c r="H109" i="132"/>
  <c r="I109" i="132"/>
  <c r="G109" i="132"/>
  <c r="F109" i="132"/>
  <c r="H108" i="132"/>
  <c r="I108" i="132"/>
  <c r="G108" i="132"/>
  <c r="F108" i="132"/>
  <c r="E108" i="132"/>
  <c r="I107" i="132"/>
  <c r="H107" i="132"/>
  <c r="G107" i="132"/>
  <c r="F107" i="132"/>
  <c r="E107" i="132"/>
  <c r="G106" i="132"/>
  <c r="H106" i="132"/>
  <c r="I106" i="132"/>
  <c r="F106" i="132"/>
  <c r="E106" i="132"/>
  <c r="G105" i="132"/>
  <c r="H105" i="132"/>
  <c r="I105" i="132"/>
  <c r="F105" i="132"/>
  <c r="E105" i="132"/>
  <c r="H104" i="132"/>
  <c r="I104" i="132"/>
  <c r="G104" i="132"/>
  <c r="F104" i="132"/>
  <c r="E104" i="132"/>
  <c r="F103" i="132"/>
  <c r="G102" i="132"/>
  <c r="H102" i="132"/>
  <c r="I102" i="132"/>
  <c r="F102" i="132"/>
  <c r="E102" i="132"/>
  <c r="G101" i="132"/>
  <c r="H101" i="132"/>
  <c r="I101" i="132"/>
  <c r="F101" i="132"/>
  <c r="E101" i="132"/>
  <c r="E100" i="132"/>
  <c r="E99" i="132"/>
  <c r="E98" i="132"/>
  <c r="E97" i="132"/>
  <c r="E96" i="132"/>
  <c r="E95" i="132"/>
  <c r="E94" i="132"/>
  <c r="E93" i="132"/>
  <c r="E91" i="132"/>
  <c r="H90" i="132"/>
  <c r="I90" i="132"/>
  <c r="G90" i="132"/>
  <c r="F90" i="132"/>
  <c r="I89" i="132"/>
  <c r="H89" i="132"/>
  <c r="G89" i="132"/>
  <c r="F89" i="132"/>
  <c r="E89" i="132"/>
  <c r="G88" i="132"/>
  <c r="H88" i="132"/>
  <c r="I88" i="132"/>
  <c r="F88" i="132"/>
  <c r="E88" i="132"/>
  <c r="G87" i="132"/>
  <c r="H87" i="132"/>
  <c r="I87" i="132"/>
  <c r="F87" i="132"/>
  <c r="E87" i="132"/>
  <c r="H86" i="132"/>
  <c r="I86" i="132"/>
  <c r="G86" i="132"/>
  <c r="F86" i="132"/>
  <c r="E86" i="132"/>
  <c r="I85" i="132"/>
  <c r="H85" i="132"/>
  <c r="G85" i="132"/>
  <c r="F85" i="132"/>
  <c r="E85" i="132"/>
  <c r="G84" i="132"/>
  <c r="H84" i="132"/>
  <c r="I84" i="132"/>
  <c r="F84" i="132"/>
  <c r="E84" i="132"/>
  <c r="G83" i="132"/>
  <c r="H83" i="132"/>
  <c r="I83" i="132"/>
  <c r="F83" i="132"/>
  <c r="E83" i="132"/>
  <c r="H82" i="132"/>
  <c r="I82" i="132"/>
  <c r="G82" i="132"/>
  <c r="F82" i="132"/>
  <c r="E82" i="132"/>
  <c r="I81" i="132"/>
  <c r="H81" i="132"/>
  <c r="G81" i="132"/>
  <c r="F81" i="132"/>
  <c r="E81" i="132"/>
  <c r="E80" i="132"/>
  <c r="E79" i="132"/>
  <c r="H78" i="132"/>
  <c r="I78" i="132"/>
  <c r="G78" i="132"/>
  <c r="F78" i="132"/>
  <c r="E77" i="132"/>
  <c r="E76" i="132"/>
  <c r="E74" i="132"/>
  <c r="E73" i="132"/>
  <c r="H71" i="132"/>
  <c r="I71" i="132"/>
  <c r="G71" i="132"/>
  <c r="F71" i="132"/>
  <c r="E70" i="132"/>
  <c r="E69" i="132"/>
  <c r="E68" i="132"/>
  <c r="E67" i="132"/>
  <c r="E66" i="132"/>
  <c r="E65" i="132"/>
  <c r="E64" i="132"/>
  <c r="E63" i="132"/>
  <c r="H62" i="132"/>
  <c r="I62" i="132"/>
  <c r="G62" i="132"/>
  <c r="F62" i="132"/>
  <c r="E61" i="132"/>
  <c r="E60" i="132"/>
  <c r="E59" i="132"/>
  <c r="E58" i="132"/>
  <c r="E57" i="132"/>
  <c r="E56" i="132"/>
  <c r="E55" i="132"/>
  <c r="E54" i="132"/>
  <c r="H53" i="132"/>
  <c r="I53" i="132"/>
  <c r="G53" i="132"/>
  <c r="F53" i="132"/>
  <c r="E53" i="132"/>
  <c r="I52" i="132"/>
  <c r="H52" i="132"/>
  <c r="G52" i="132"/>
  <c r="F52" i="132"/>
  <c r="E52" i="132"/>
  <c r="G51" i="132"/>
  <c r="H51" i="132"/>
  <c r="I51" i="132"/>
  <c r="F51" i="132"/>
  <c r="E51" i="132"/>
  <c r="G50" i="132"/>
  <c r="H50" i="132"/>
  <c r="I50" i="132"/>
  <c r="F50" i="132"/>
  <c r="E50" i="132"/>
  <c r="H49" i="132"/>
  <c r="I49" i="132"/>
  <c r="G49" i="132"/>
  <c r="F49" i="132"/>
  <c r="E49" i="132"/>
  <c r="E48" i="132"/>
  <c r="H45" i="132"/>
  <c r="I45" i="132"/>
  <c r="E47" i="132"/>
  <c r="G45" i="132"/>
  <c r="F45" i="132"/>
  <c r="E44" i="132"/>
  <c r="E43" i="132"/>
  <c r="H42" i="132"/>
  <c r="I42" i="132"/>
  <c r="G42" i="132"/>
  <c r="F42" i="132"/>
  <c r="E41" i="132"/>
  <c r="H39" i="132"/>
  <c r="I39" i="132"/>
  <c r="E40" i="132"/>
  <c r="G39" i="132"/>
  <c r="F39" i="132"/>
  <c r="E38" i="132"/>
  <c r="E37" i="132"/>
  <c r="E36" i="132"/>
  <c r="E35" i="132"/>
  <c r="E34" i="132"/>
  <c r="E33" i="132"/>
  <c r="H32" i="132"/>
  <c r="I32" i="132"/>
  <c r="G32" i="132"/>
  <c r="F32" i="132"/>
  <c r="I31" i="132"/>
  <c r="H31" i="132"/>
  <c r="G31" i="132"/>
  <c r="F31" i="132"/>
  <c r="E31" i="132"/>
  <c r="E30" i="132"/>
  <c r="E29" i="132"/>
  <c r="H28" i="132"/>
  <c r="I28" i="132"/>
  <c r="G28" i="132"/>
  <c r="F28" i="132"/>
  <c r="E27" i="132"/>
  <c r="E26" i="132"/>
  <c r="E25" i="132"/>
  <c r="E24" i="132"/>
  <c r="E23" i="132"/>
  <c r="E21" i="132"/>
  <c r="H18" i="132"/>
  <c r="I18" i="132"/>
  <c r="E20" i="132"/>
  <c r="G18" i="132"/>
  <c r="F18" i="132"/>
  <c r="E17" i="132"/>
  <c r="E16" i="132"/>
  <c r="H15" i="132"/>
  <c r="I15" i="132"/>
  <c r="G15" i="132"/>
  <c r="F15" i="132"/>
  <c r="I14" i="132"/>
  <c r="H14" i="132"/>
  <c r="G14" i="132"/>
  <c r="F14" i="132"/>
  <c r="E14" i="132"/>
  <c r="G13" i="132"/>
  <c r="H13" i="132"/>
  <c r="I13" i="132"/>
  <c r="F13" i="132"/>
  <c r="E13" i="132"/>
  <c r="E12" i="132"/>
  <c r="E11" i="132"/>
  <c r="E10" i="132"/>
  <c r="H7" i="132"/>
  <c r="I7" i="132"/>
  <c r="E9" i="132"/>
  <c r="E8" i="132"/>
  <c r="G7" i="132"/>
  <c r="F7" i="132"/>
  <c r="H6" i="132"/>
  <c r="I6" i="132"/>
  <c r="G6" i="132"/>
  <c r="F6" i="132"/>
  <c r="E6" i="132"/>
  <c r="D595" i="132"/>
  <c r="E595" i="132"/>
  <c r="C594" i="133"/>
  <c r="D594" i="133"/>
  <c r="F594" i="133"/>
  <c r="F601" i="133"/>
  <c r="H349" i="132"/>
  <c r="I349" i="132"/>
  <c r="H532" i="132"/>
  <c r="I532" i="132"/>
  <c r="D603" i="132"/>
  <c r="B606" i="132"/>
  <c r="E594" i="132"/>
  <c r="F601" i="132"/>
  <c r="H249" i="132"/>
  <c r="I249" i="132"/>
  <c r="H334" i="132"/>
  <c r="I334" i="132"/>
  <c r="H568" i="132"/>
  <c r="I568" i="132"/>
  <c r="G595" i="132"/>
  <c r="H595" i="132"/>
  <c r="I595" i="132"/>
  <c r="H459" i="132"/>
  <c r="I459" i="132"/>
  <c r="H597" i="132"/>
  <c r="I597" i="132"/>
  <c r="H9328" i="131"/>
  <c r="H9329" i="131"/>
  <c r="G9328" i="131"/>
  <c r="G9329" i="131"/>
  <c r="F9328" i="131"/>
  <c r="F9329" i="131"/>
  <c r="O9327" i="131"/>
  <c r="O9328" i="131"/>
  <c r="H9327" i="131"/>
  <c r="H9326" i="131"/>
  <c r="G9326" i="131"/>
  <c r="G9327" i="131"/>
  <c r="F9326" i="131"/>
  <c r="F9327" i="131"/>
  <c r="O9324" i="131"/>
  <c r="O9325" i="131"/>
  <c r="H9324" i="131"/>
  <c r="H9325" i="131"/>
  <c r="G9324" i="131"/>
  <c r="G9325" i="131"/>
  <c r="F9324" i="131"/>
  <c r="F9325" i="131"/>
  <c r="H8829" i="131"/>
  <c r="G8829" i="131"/>
  <c r="F8829" i="131"/>
  <c r="F8830" i="131"/>
  <c r="F7720" i="131"/>
  <c r="H7719" i="131"/>
  <c r="H7720" i="131"/>
  <c r="G7719" i="131"/>
  <c r="G7720" i="131"/>
  <c r="F7719" i="131"/>
  <c r="H7717" i="131"/>
  <c r="G7717" i="131"/>
  <c r="F7717" i="131"/>
  <c r="F7718" i="131"/>
  <c r="F7716" i="131"/>
  <c r="H7715" i="131"/>
  <c r="H7716" i="131"/>
  <c r="G7715" i="131"/>
  <c r="G7716" i="131"/>
  <c r="F7715" i="131"/>
  <c r="B7715" i="131"/>
  <c r="H7425" i="131"/>
  <c r="H7426" i="131"/>
  <c r="G7425" i="131"/>
  <c r="G7426" i="131"/>
  <c r="F7425" i="131"/>
  <c r="F7426" i="131"/>
  <c r="O7424" i="131"/>
  <c r="O7425" i="131"/>
  <c r="H7424" i="131"/>
  <c r="H7423" i="131"/>
  <c r="G7423" i="131"/>
  <c r="G7424" i="131"/>
  <c r="F7423" i="131"/>
  <c r="F7424" i="131"/>
  <c r="O7421" i="131"/>
  <c r="H7421" i="131"/>
  <c r="H7422" i="131"/>
  <c r="G7421" i="131"/>
  <c r="G7422" i="131"/>
  <c r="F7421" i="131"/>
  <c r="B7421" i="131"/>
  <c r="H7143" i="131"/>
  <c r="H7144" i="131"/>
  <c r="G7143" i="131"/>
  <c r="G7144" i="131"/>
  <c r="F7143" i="131"/>
  <c r="F7144" i="131"/>
  <c r="O7142" i="131"/>
  <c r="O7143" i="131"/>
  <c r="F7142" i="131"/>
  <c r="H7141" i="131"/>
  <c r="G7141" i="131"/>
  <c r="F7141" i="131"/>
  <c r="G7142" i="131"/>
  <c r="O7139" i="131"/>
  <c r="O7140" i="131"/>
  <c r="H7139" i="131"/>
  <c r="H7140" i="131"/>
  <c r="G7139" i="131"/>
  <c r="G7140" i="131"/>
  <c r="F7139" i="131"/>
  <c r="F7140" i="131"/>
  <c r="B7139" i="131"/>
  <c r="H6414" i="131"/>
  <c r="H6415" i="131"/>
  <c r="G6414" i="131"/>
  <c r="G6415" i="131"/>
  <c r="F6414" i="131"/>
  <c r="B6410" i="131"/>
  <c r="O6412" i="131"/>
  <c r="H6412" i="131"/>
  <c r="H6413" i="131"/>
  <c r="G6412" i="131"/>
  <c r="G6413" i="131"/>
  <c r="F6412" i="131"/>
  <c r="F6413" i="131"/>
  <c r="O6410" i="131"/>
  <c r="O6411" i="131"/>
  <c r="H6410" i="131"/>
  <c r="O6414" i="131"/>
  <c r="G6410" i="131"/>
  <c r="G6411" i="131"/>
  <c r="F6410" i="131"/>
  <c r="F6411" i="131"/>
  <c r="H6032" i="131"/>
  <c r="H6031" i="131"/>
  <c r="G6031" i="131"/>
  <c r="G6032" i="131"/>
  <c r="F6031" i="131"/>
  <c r="F6032" i="131"/>
  <c r="O5884" i="131"/>
  <c r="O5885" i="131"/>
  <c r="O5882" i="131"/>
  <c r="O5883" i="131"/>
  <c r="H5882" i="131"/>
  <c r="H5883" i="131"/>
  <c r="G5882" i="131"/>
  <c r="G5883" i="131"/>
  <c r="F5882" i="131"/>
  <c r="F5883" i="131"/>
  <c r="O5113" i="131"/>
  <c r="O5114" i="131"/>
  <c r="H5113" i="131"/>
  <c r="H5114" i="131"/>
  <c r="G5113" i="131"/>
  <c r="G5114" i="131"/>
  <c r="F5113" i="131"/>
  <c r="F5114" i="131"/>
  <c r="O2686" i="131"/>
  <c r="H2686" i="131"/>
  <c r="H2687" i="131"/>
  <c r="G2686" i="131"/>
  <c r="G2687" i="131"/>
  <c r="F2686" i="131"/>
  <c r="F2687" i="131"/>
  <c r="O1576" i="131"/>
  <c r="O1577" i="131"/>
  <c r="H1576" i="131"/>
  <c r="H1577" i="131"/>
  <c r="G1576" i="131"/>
  <c r="G1577" i="131"/>
  <c r="F1576" i="131"/>
  <c r="F1577" i="131"/>
  <c r="I601" i="132"/>
  <c r="E603" i="132"/>
  <c r="B604" i="132"/>
  <c r="B605" i="132"/>
  <c r="G601" i="132"/>
  <c r="B603" i="133"/>
  <c r="B604" i="133"/>
  <c r="H601" i="132"/>
  <c r="H602" i="132"/>
  <c r="H6411" i="131"/>
  <c r="F7422" i="131"/>
  <c r="G8830" i="131"/>
  <c r="F6415" i="131"/>
  <c r="H7718" i="131"/>
  <c r="H7142" i="131"/>
  <c r="B9324" i="131"/>
  <c r="G7718" i="131"/>
  <c r="H8830" i="131"/>
  <c r="L40" i="121"/>
  <c r="E61" i="128"/>
  <c r="E60" i="128"/>
  <c r="C60" i="128"/>
  <c r="D60" i="128"/>
  <c r="E54" i="128"/>
  <c r="D54" i="128"/>
  <c r="E53" i="128"/>
  <c r="D53" i="128"/>
  <c r="E52" i="128"/>
  <c r="C52" i="128"/>
  <c r="D52" i="128"/>
  <c r="E41" i="128"/>
  <c r="C41" i="128"/>
  <c r="D41" i="128"/>
  <c r="G41" i="128"/>
  <c r="BT18" i="125"/>
  <c r="E38" i="128"/>
  <c r="D38" i="128"/>
  <c r="E37" i="128"/>
  <c r="C37" i="128"/>
  <c r="D37" i="128"/>
  <c r="E26" i="128"/>
  <c r="C26" i="128"/>
  <c r="D26" i="128"/>
  <c r="E21" i="128"/>
  <c r="D21" i="128"/>
  <c r="E20" i="128"/>
  <c r="D20" i="128"/>
  <c r="E19" i="128"/>
  <c r="C19" i="128"/>
  <c r="D19" i="128"/>
  <c r="E14" i="128"/>
  <c r="C14" i="128"/>
  <c r="D14" i="128"/>
  <c r="E11" i="128"/>
  <c r="C11" i="128"/>
  <c r="D11" i="128"/>
  <c r="E7" i="128"/>
  <c r="D7" i="128"/>
  <c r="E6" i="128"/>
  <c r="C6" i="128"/>
  <c r="D6" i="128"/>
  <c r="AB29" i="126"/>
  <c r="AA28" i="126"/>
  <c r="X28" i="126"/>
  <c r="W28" i="126"/>
  <c r="V28" i="126"/>
  <c r="T28" i="126"/>
  <c r="R28" i="126"/>
  <c r="Q28" i="126"/>
  <c r="P28" i="126"/>
  <c r="N28" i="126"/>
  <c r="L28" i="126"/>
  <c r="J28" i="126"/>
  <c r="I28" i="126"/>
  <c r="H28" i="126"/>
  <c r="D28" i="126"/>
  <c r="C28" i="126"/>
  <c r="E7" i="125"/>
  <c r="AA27" i="126"/>
  <c r="EA9" i="125"/>
  <c r="EA17" i="125"/>
  <c r="V27" i="126"/>
  <c r="U27" i="126"/>
  <c r="T27" i="126"/>
  <c r="BZ9" i="125"/>
  <c r="BZ17" i="125"/>
  <c r="S27" i="126"/>
  <c r="P27" i="126"/>
  <c r="BR9" i="125"/>
  <c r="BR17" i="125"/>
  <c r="L27" i="126"/>
  <c r="BC9" i="125"/>
  <c r="BC17" i="125"/>
  <c r="K27" i="126"/>
  <c r="J27" i="126"/>
  <c r="Z26" i="126"/>
  <c r="Y26" i="126"/>
  <c r="U26" i="126"/>
  <c r="O26" i="126"/>
  <c r="M26" i="126"/>
  <c r="K26" i="126"/>
  <c r="G26" i="126"/>
  <c r="F26" i="126"/>
  <c r="E26" i="126"/>
  <c r="Z25" i="126"/>
  <c r="Y25" i="126"/>
  <c r="Y27" i="126"/>
  <c r="DD9" i="125"/>
  <c r="DD17" i="125"/>
  <c r="X25" i="126"/>
  <c r="W25" i="126"/>
  <c r="R25" i="126"/>
  <c r="Q25" i="126"/>
  <c r="O25" i="126"/>
  <c r="N25" i="126"/>
  <c r="I25" i="126"/>
  <c r="H25" i="126"/>
  <c r="G25" i="126"/>
  <c r="F25" i="126"/>
  <c r="E25" i="126"/>
  <c r="C25" i="126"/>
  <c r="Z24" i="126"/>
  <c r="Y24" i="126"/>
  <c r="U24" i="126"/>
  <c r="O24" i="126"/>
  <c r="M24" i="126"/>
  <c r="K24" i="126"/>
  <c r="G24" i="126"/>
  <c r="F24" i="126"/>
  <c r="E24" i="126"/>
  <c r="Z23" i="126"/>
  <c r="X23" i="126"/>
  <c r="W23" i="126"/>
  <c r="R23" i="126"/>
  <c r="Q23" i="126"/>
  <c r="O23" i="126"/>
  <c r="N23" i="126"/>
  <c r="I23" i="126"/>
  <c r="H23" i="126"/>
  <c r="G23" i="126"/>
  <c r="G27" i="126"/>
  <c r="T9" i="125"/>
  <c r="T17" i="125"/>
  <c r="F23" i="126"/>
  <c r="E23" i="126"/>
  <c r="C23" i="126"/>
  <c r="Z22" i="126"/>
  <c r="Y22" i="126"/>
  <c r="U22" i="126"/>
  <c r="S22" i="126"/>
  <c r="O22" i="126"/>
  <c r="M22" i="126"/>
  <c r="K22" i="126"/>
  <c r="G22" i="126"/>
  <c r="F22" i="126"/>
  <c r="E22" i="126"/>
  <c r="Z21" i="126"/>
  <c r="X21" i="126"/>
  <c r="W21" i="126"/>
  <c r="R21" i="126"/>
  <c r="Q21" i="126"/>
  <c r="O21" i="126"/>
  <c r="N21" i="126"/>
  <c r="M21" i="126"/>
  <c r="I21" i="126"/>
  <c r="H21" i="126"/>
  <c r="F21" i="126"/>
  <c r="E21" i="126"/>
  <c r="C21" i="126"/>
  <c r="Z20" i="126"/>
  <c r="Y20" i="126"/>
  <c r="U20" i="126"/>
  <c r="S20" i="126"/>
  <c r="O20" i="126"/>
  <c r="M20" i="126"/>
  <c r="K20" i="126"/>
  <c r="G20" i="126"/>
  <c r="F20" i="126"/>
  <c r="E20" i="126"/>
  <c r="Z19" i="126"/>
  <c r="X19" i="126"/>
  <c r="W19" i="126"/>
  <c r="R19" i="126"/>
  <c r="Q19" i="126"/>
  <c r="O19" i="126"/>
  <c r="N19" i="126"/>
  <c r="M19" i="126"/>
  <c r="I19" i="126"/>
  <c r="H19" i="126"/>
  <c r="F19" i="126"/>
  <c r="E19" i="126"/>
  <c r="C19" i="126"/>
  <c r="Z18" i="126"/>
  <c r="Y18" i="126"/>
  <c r="U18" i="126"/>
  <c r="S18" i="126"/>
  <c r="O18" i="126"/>
  <c r="M18" i="126"/>
  <c r="K18" i="126"/>
  <c r="G18" i="126"/>
  <c r="F18" i="126"/>
  <c r="E18" i="126"/>
  <c r="Z17" i="126"/>
  <c r="X17" i="126"/>
  <c r="W17" i="126"/>
  <c r="R17" i="126"/>
  <c r="Q17" i="126"/>
  <c r="O17" i="126"/>
  <c r="N17" i="126"/>
  <c r="I17" i="126"/>
  <c r="H17" i="126"/>
  <c r="F17" i="126"/>
  <c r="E17" i="126"/>
  <c r="C17" i="126"/>
  <c r="Z16" i="126"/>
  <c r="Y16" i="126"/>
  <c r="U16" i="126"/>
  <c r="O16" i="126"/>
  <c r="K16" i="126"/>
  <c r="G16" i="126"/>
  <c r="F16" i="126"/>
  <c r="E16" i="126"/>
  <c r="Z15" i="126"/>
  <c r="X15" i="126"/>
  <c r="W15" i="126"/>
  <c r="R15" i="126"/>
  <c r="Q15" i="126"/>
  <c r="O15" i="126"/>
  <c r="N15" i="126"/>
  <c r="I15" i="126"/>
  <c r="H15" i="126"/>
  <c r="F15" i="126"/>
  <c r="C15" i="126"/>
  <c r="Z14" i="126"/>
  <c r="Y14" i="126"/>
  <c r="U14" i="126"/>
  <c r="O14" i="126"/>
  <c r="K14" i="126"/>
  <c r="G14" i="126"/>
  <c r="F14" i="126"/>
  <c r="Z13" i="126"/>
  <c r="X13" i="126"/>
  <c r="W13" i="126"/>
  <c r="R13" i="126"/>
  <c r="Q13" i="126"/>
  <c r="O13" i="126"/>
  <c r="N13" i="126"/>
  <c r="I13" i="126"/>
  <c r="H13" i="126"/>
  <c r="F13" i="126"/>
  <c r="E13" i="126"/>
  <c r="Z12" i="126"/>
  <c r="Y12" i="126"/>
  <c r="U12" i="126"/>
  <c r="O12" i="126"/>
  <c r="M12" i="126"/>
  <c r="K12" i="126"/>
  <c r="G12" i="126"/>
  <c r="F12" i="126"/>
  <c r="E12" i="126"/>
  <c r="Z11" i="126"/>
  <c r="X11" i="126"/>
  <c r="W11" i="126"/>
  <c r="R11" i="126"/>
  <c r="Q11" i="126"/>
  <c r="O11" i="126"/>
  <c r="N11" i="126"/>
  <c r="I11" i="126"/>
  <c r="H11" i="126"/>
  <c r="F11" i="126"/>
  <c r="E11" i="126"/>
  <c r="D11" i="126"/>
  <c r="Z10" i="126"/>
  <c r="Y10" i="126"/>
  <c r="U10" i="126"/>
  <c r="O10" i="126"/>
  <c r="M10" i="126"/>
  <c r="K10" i="126"/>
  <c r="G10" i="126"/>
  <c r="F10" i="126"/>
  <c r="E10" i="126"/>
  <c r="Z9" i="126"/>
  <c r="X9" i="126"/>
  <c r="W9" i="126"/>
  <c r="R9" i="126"/>
  <c r="Q9" i="126"/>
  <c r="O9" i="126"/>
  <c r="N9" i="126"/>
  <c r="I9" i="126"/>
  <c r="H9" i="126"/>
  <c r="F9" i="126"/>
  <c r="E9" i="126"/>
  <c r="D9" i="126"/>
  <c r="C9" i="126"/>
  <c r="Z8" i="126"/>
  <c r="Y8" i="126"/>
  <c r="Z7" i="126"/>
  <c r="X7" i="126"/>
  <c r="AB5" i="126"/>
  <c r="AB3" i="126"/>
  <c r="ES4" i="125"/>
  <c r="ES5" i="125"/>
  <c r="ES6" i="125"/>
  <c r="ES8" i="125"/>
  <c r="F7" i="125"/>
  <c r="CO7" i="125"/>
  <c r="AE7" i="125"/>
  <c r="BZ7" i="125"/>
  <c r="EA7" i="125"/>
  <c r="J30" i="126"/>
  <c r="AO9" i="125"/>
  <c r="AO17" i="125"/>
  <c r="S30" i="126"/>
  <c r="BY9" i="125"/>
  <c r="BY17" i="125"/>
  <c r="AK7" i="125"/>
  <c r="BR7" i="125"/>
  <c r="CJ7" i="125"/>
  <c r="U30" i="126"/>
  <c r="CI9" i="125"/>
  <c r="CI17" i="125"/>
  <c r="BC7" i="125"/>
  <c r="BU7" i="125"/>
  <c r="V30" i="126"/>
  <c r="CJ9" i="125"/>
  <c r="CJ17" i="125"/>
  <c r="BE7" i="125"/>
  <c r="S28" i="126"/>
  <c r="BY7" i="125"/>
  <c r="K30" i="126"/>
  <c r="AS9" i="125"/>
  <c r="AS17" i="125"/>
  <c r="E16" i="125"/>
  <c r="E15" i="125"/>
  <c r="AO7" i="125"/>
  <c r="BT7" i="125"/>
  <c r="CL7" i="125"/>
  <c r="ES13" i="125"/>
  <c r="ES14" i="125"/>
  <c r="ES11" i="125"/>
  <c r="ES12" i="125"/>
  <c r="ES10" i="125"/>
  <c r="AB11" i="126"/>
  <c r="E28" i="126"/>
  <c r="O7" i="125"/>
  <c r="M28" i="126"/>
  <c r="AB13" i="126"/>
  <c r="AB21" i="126"/>
  <c r="G28" i="126"/>
  <c r="F28" i="126"/>
  <c r="M27" i="126"/>
  <c r="H27" i="126"/>
  <c r="AE9" i="125"/>
  <c r="AE17" i="125"/>
  <c r="Q27" i="126"/>
  <c r="BT9" i="125"/>
  <c r="BT17" i="125"/>
  <c r="K28" i="126"/>
  <c r="F27" i="126"/>
  <c r="X27" i="126"/>
  <c r="AB17" i="126"/>
  <c r="AB25" i="126"/>
  <c r="O27" i="126"/>
  <c r="BP9" i="125"/>
  <c r="BP17" i="125"/>
  <c r="E27" i="126"/>
  <c r="O9" i="125"/>
  <c r="O17" i="125"/>
  <c r="AB19" i="126"/>
  <c r="D27" i="126"/>
  <c r="I27" i="126"/>
  <c r="AK9" i="125"/>
  <c r="AK17" i="125"/>
  <c r="R27" i="126"/>
  <c r="AB15" i="126"/>
  <c r="W27" i="126"/>
  <c r="AB23" i="126"/>
  <c r="G14" i="128"/>
  <c r="P18" i="125"/>
  <c r="G38" i="128"/>
  <c r="BP18" i="125"/>
  <c r="I20" i="128"/>
  <c r="G19" i="128"/>
  <c r="AK18" i="125"/>
  <c r="G52" i="128"/>
  <c r="BU18" i="125"/>
  <c r="G60" i="128"/>
  <c r="AE18" i="125"/>
  <c r="G11" i="128"/>
  <c r="DH18" i="125"/>
  <c r="G26" i="128"/>
  <c r="BD18" i="125"/>
  <c r="G37" i="128"/>
  <c r="BE18" i="125"/>
  <c r="G53" i="128"/>
  <c r="BY18" i="125"/>
  <c r="G7" i="128"/>
  <c r="F18" i="125"/>
  <c r="I21" i="128"/>
  <c r="G54" i="128"/>
  <c r="CO18" i="125"/>
  <c r="D61" i="128"/>
  <c r="G6" i="128"/>
  <c r="CL18" i="125"/>
  <c r="C27" i="126"/>
  <c r="E9" i="125"/>
  <c r="AB9" i="126"/>
  <c r="P30" i="126"/>
  <c r="Z27" i="126"/>
  <c r="DH9" i="125"/>
  <c r="DH17" i="125"/>
  <c r="AB7" i="126"/>
  <c r="Y28" i="126"/>
  <c r="N27" i="126"/>
  <c r="BE9" i="125"/>
  <c r="BE17" i="125"/>
  <c r="O28" i="126"/>
  <c r="T30" i="126"/>
  <c r="Z28" i="126"/>
  <c r="U28" i="126"/>
  <c r="G30" i="126"/>
  <c r="Y30" i="126"/>
  <c r="L30" i="126"/>
  <c r="AA30" i="126"/>
  <c r="O30" i="126"/>
  <c r="H30" i="126"/>
  <c r="CI16" i="125"/>
  <c r="CI15" i="125"/>
  <c r="O15" i="125"/>
  <c r="O16" i="125"/>
  <c r="BY16" i="125"/>
  <c r="BY15" i="125"/>
  <c r="BP7" i="125"/>
  <c r="X30" i="126"/>
  <c r="CO9" i="125"/>
  <c r="CO17" i="125"/>
  <c r="BE16" i="125"/>
  <c r="BE15" i="125"/>
  <c r="BR15" i="125"/>
  <c r="BR16" i="125"/>
  <c r="AE15" i="125"/>
  <c r="AE16" i="125"/>
  <c r="F16" i="125"/>
  <c r="F15" i="125"/>
  <c r="DH7" i="125"/>
  <c r="DD7" i="125"/>
  <c r="E17" i="125"/>
  <c r="W30" i="126"/>
  <c r="CL9" i="125"/>
  <c r="CL17" i="125"/>
  <c r="D30" i="126"/>
  <c r="F9" i="125"/>
  <c r="F17" i="125"/>
  <c r="AS7" i="125"/>
  <c r="P7" i="125"/>
  <c r="BD7" i="125"/>
  <c r="BC15" i="125"/>
  <c r="BC16" i="125"/>
  <c r="CJ16" i="125"/>
  <c r="CJ15" i="125"/>
  <c r="AK16" i="125"/>
  <c r="AK15" i="125"/>
  <c r="BZ15" i="125"/>
  <c r="BZ16" i="125"/>
  <c r="CO16" i="125"/>
  <c r="CO15" i="125"/>
  <c r="T7" i="125"/>
  <c r="BT16" i="125"/>
  <c r="BT15" i="125"/>
  <c r="R30" i="126"/>
  <c r="BU9" i="125"/>
  <c r="BU17" i="125"/>
  <c r="BU15" i="125"/>
  <c r="BU16" i="125"/>
  <c r="EA16" i="125"/>
  <c r="EA15" i="125"/>
  <c r="Q30" i="126"/>
  <c r="E30" i="126"/>
  <c r="F30" i="126"/>
  <c r="P9" i="125"/>
  <c r="P17" i="125"/>
  <c r="M30" i="126"/>
  <c r="BD9" i="125"/>
  <c r="BD17" i="125"/>
  <c r="CL16" i="125"/>
  <c r="CL15" i="125"/>
  <c r="AO16" i="125"/>
  <c r="AO15" i="125"/>
  <c r="AB27" i="126"/>
  <c r="AB30" i="126"/>
  <c r="I30" i="126"/>
  <c r="G61" i="128"/>
  <c r="N30" i="126"/>
  <c r="Z30" i="126"/>
  <c r="C30" i="126"/>
  <c r="T16" i="125"/>
  <c r="T15" i="125"/>
  <c r="ES7" i="125"/>
  <c r="BP16" i="125"/>
  <c r="BP15" i="125"/>
  <c r="BD15" i="125"/>
  <c r="BD16" i="125"/>
  <c r="AS16" i="125"/>
  <c r="AS15" i="125"/>
  <c r="DD16" i="125"/>
  <c r="DD15" i="125"/>
  <c r="P16" i="125"/>
  <c r="P15" i="125"/>
  <c r="ES9" i="125"/>
  <c r="ES17" i="125"/>
  <c r="DH16" i="125"/>
  <c r="DH15" i="125"/>
  <c r="K133" i="12"/>
  <c r="ES16" i="125"/>
  <c r="ES15" i="125"/>
  <c r="M134" i="12"/>
  <c r="D133" i="12"/>
  <c r="J47" i="122"/>
  <c r="I47" i="122"/>
  <c r="H47" i="122"/>
  <c r="G47" i="122"/>
  <c r="F47" i="122"/>
  <c r="D47" i="122"/>
  <c r="C47" i="122"/>
  <c r="K47" i="122"/>
  <c r="J42" i="122"/>
  <c r="I42" i="122"/>
  <c r="H42" i="122"/>
  <c r="G42" i="122"/>
  <c r="F42" i="122"/>
  <c r="E42" i="122"/>
  <c r="D42" i="122"/>
  <c r="C42" i="122"/>
  <c r="J41" i="122"/>
  <c r="I41" i="122"/>
  <c r="H41" i="122"/>
  <c r="G41" i="122"/>
  <c r="F41" i="122"/>
  <c r="E41" i="122"/>
  <c r="D41" i="122"/>
  <c r="C41" i="122"/>
  <c r="J40" i="122"/>
  <c r="I40" i="122"/>
  <c r="H40" i="122"/>
  <c r="G40" i="122"/>
  <c r="F40" i="122"/>
  <c r="E40" i="122"/>
  <c r="D40" i="122"/>
  <c r="C40" i="122"/>
  <c r="K39" i="122"/>
  <c r="K38" i="122"/>
  <c r="K37" i="122"/>
  <c r="K36" i="122"/>
  <c r="K35" i="122"/>
  <c r="K34" i="122"/>
  <c r="K33" i="122"/>
  <c r="K32" i="122"/>
  <c r="K31" i="122"/>
  <c r="K30" i="122"/>
  <c r="K29" i="122"/>
  <c r="K28" i="122"/>
  <c r="K27" i="122"/>
  <c r="K26" i="122"/>
  <c r="K25" i="122"/>
  <c r="K24" i="122"/>
  <c r="K23" i="122"/>
  <c r="K22" i="122"/>
  <c r="K21" i="122"/>
  <c r="K20" i="122"/>
  <c r="K19" i="122"/>
  <c r="K18" i="122"/>
  <c r="K17" i="122"/>
  <c r="K16" i="122"/>
  <c r="K15" i="122"/>
  <c r="K14" i="122"/>
  <c r="K13" i="122"/>
  <c r="K12" i="122"/>
  <c r="K11" i="122"/>
  <c r="K10" i="122"/>
  <c r="K9" i="122"/>
  <c r="K8" i="122"/>
  <c r="K7" i="122"/>
  <c r="K6" i="122"/>
  <c r="K42" i="122"/>
  <c r="K5" i="122"/>
  <c r="K41" i="122"/>
  <c r="K4" i="122"/>
  <c r="K40" i="122"/>
  <c r="K46" i="121"/>
  <c r="J45" i="121"/>
  <c r="H45" i="121"/>
  <c r="F45" i="121"/>
  <c r="D45" i="121"/>
  <c r="J43" i="121"/>
  <c r="H43" i="121"/>
  <c r="F43" i="121"/>
  <c r="D43" i="121"/>
  <c r="J42" i="121"/>
  <c r="I42" i="121"/>
  <c r="I45" i="121"/>
  <c r="H42" i="121"/>
  <c r="G42" i="121"/>
  <c r="G45" i="121"/>
  <c r="F42" i="121"/>
  <c r="E42" i="121"/>
  <c r="E45" i="121"/>
  <c r="D42" i="121"/>
  <c r="C42" i="121"/>
  <c r="C45" i="121"/>
  <c r="J41" i="121"/>
  <c r="J44" i="121"/>
  <c r="I41" i="121"/>
  <c r="H41" i="121"/>
  <c r="H44" i="121"/>
  <c r="G41" i="121"/>
  <c r="F41" i="121"/>
  <c r="F44" i="121"/>
  <c r="E41" i="121"/>
  <c r="D41" i="121"/>
  <c r="D44" i="121"/>
  <c r="C41" i="121"/>
  <c r="J40" i="121"/>
  <c r="I40" i="121"/>
  <c r="I43" i="121"/>
  <c r="H40" i="121"/>
  <c r="G40" i="121"/>
  <c r="G44" i="121"/>
  <c r="F40" i="121"/>
  <c r="E40" i="121"/>
  <c r="E43" i="121"/>
  <c r="D40" i="121"/>
  <c r="C40" i="121"/>
  <c r="C44" i="121"/>
  <c r="K39" i="121"/>
  <c r="K38" i="121"/>
  <c r="K37" i="121"/>
  <c r="K36" i="121"/>
  <c r="K35" i="121"/>
  <c r="K34" i="121"/>
  <c r="K33" i="121"/>
  <c r="K32" i="121"/>
  <c r="K31" i="121"/>
  <c r="K30" i="121"/>
  <c r="K29" i="121"/>
  <c r="K28" i="121"/>
  <c r="K27" i="121"/>
  <c r="K26" i="121"/>
  <c r="K25" i="121"/>
  <c r="K24" i="121"/>
  <c r="K23" i="121"/>
  <c r="K22" i="121"/>
  <c r="K21" i="121"/>
  <c r="K20" i="121"/>
  <c r="K19" i="121"/>
  <c r="K18" i="121"/>
  <c r="K17" i="121"/>
  <c r="K16" i="121"/>
  <c r="K15" i="121"/>
  <c r="K14" i="121"/>
  <c r="K13" i="121"/>
  <c r="K12" i="121"/>
  <c r="K11" i="121"/>
  <c r="K10" i="121"/>
  <c r="K9" i="121"/>
  <c r="K8" i="121"/>
  <c r="K7" i="121"/>
  <c r="K6" i="121"/>
  <c r="K42" i="121"/>
  <c r="K5" i="121"/>
  <c r="K41" i="121"/>
  <c r="K4" i="121"/>
  <c r="K40" i="121"/>
  <c r="K43" i="121"/>
  <c r="K44" i="121"/>
  <c r="K45" i="121"/>
  <c r="E44" i="121"/>
  <c r="I44" i="121"/>
  <c r="C43" i="121"/>
  <c r="G43" i="121"/>
  <c r="T29" i="120"/>
  <c r="T27" i="120"/>
  <c r="T25" i="120"/>
  <c r="T23" i="120"/>
  <c r="T21" i="120"/>
  <c r="T19" i="120"/>
  <c r="T17" i="120"/>
  <c r="T15" i="120"/>
  <c r="T13" i="120"/>
  <c r="T11" i="120"/>
  <c r="T9" i="120"/>
  <c r="T7" i="120"/>
  <c r="T5" i="120"/>
  <c r="E27" i="120"/>
  <c r="D27" i="120"/>
  <c r="C27" i="120"/>
  <c r="B27" i="120"/>
  <c r="E25" i="120"/>
  <c r="D25" i="120"/>
  <c r="C25" i="120"/>
  <c r="B25" i="120"/>
  <c r="E23" i="120"/>
  <c r="D23" i="120"/>
  <c r="C23" i="120"/>
  <c r="B23" i="120"/>
  <c r="E21" i="120"/>
  <c r="D21" i="120"/>
  <c r="C21" i="120"/>
  <c r="B21" i="120"/>
  <c r="E19" i="120"/>
  <c r="D19" i="120"/>
  <c r="C19" i="120"/>
  <c r="B19" i="120"/>
  <c r="E17" i="120"/>
  <c r="D17" i="120"/>
  <c r="C17" i="120"/>
  <c r="B17" i="120"/>
  <c r="E15" i="120"/>
  <c r="D15" i="120"/>
  <c r="C15" i="120"/>
  <c r="B15" i="120"/>
  <c r="E13" i="120"/>
  <c r="D13" i="120"/>
  <c r="C13" i="120"/>
  <c r="B13" i="120"/>
  <c r="E11" i="120"/>
  <c r="D11" i="120"/>
  <c r="C11" i="120"/>
  <c r="B11" i="120"/>
  <c r="E9" i="120"/>
  <c r="D9" i="120"/>
  <c r="C9" i="120"/>
  <c r="B9" i="120"/>
  <c r="E7" i="120"/>
  <c r="D7" i="120"/>
  <c r="C7" i="120"/>
  <c r="B7" i="120"/>
  <c r="S5" i="120"/>
  <c r="R5" i="120"/>
  <c r="Q5" i="120"/>
  <c r="P5" i="120"/>
  <c r="O5" i="120"/>
  <c r="N5" i="120"/>
  <c r="M5" i="120"/>
  <c r="L5" i="120"/>
  <c r="K5" i="120"/>
  <c r="I5" i="120"/>
  <c r="H5" i="120"/>
  <c r="G5" i="120"/>
  <c r="C5" i="120"/>
  <c r="D5" i="120"/>
  <c r="B5" i="120"/>
  <c r="E5" i="120"/>
  <c r="O145" i="12"/>
  <c r="Q145" i="12"/>
  <c r="S145" i="12"/>
  <c r="U145" i="12"/>
</calcChain>
</file>

<file path=xl/comments1.xml><?xml version="1.0" encoding="utf-8"?>
<comments xmlns="http://schemas.openxmlformats.org/spreadsheetml/2006/main">
  <authors>
    <author>Author</author>
  </authors>
  <commentList>
    <comment ref="C21" authorId="0">
      <text>
        <r>
          <rPr>
            <b/>
            <sz val="9"/>
            <color indexed="81"/>
            <rFont val="Tahoma"/>
            <family val="2"/>
          </rPr>
          <t>Author:</t>
        </r>
        <r>
          <rPr>
            <sz val="9"/>
            <color indexed="81"/>
            <rFont val="Tahoma"/>
            <family val="2"/>
          </rPr>
          <t xml:space="preserve">
Pool not shown, so assumed all APIs for the field apply.</t>
        </r>
      </text>
    </comment>
    <comment ref="D21" authorId="0">
      <text>
        <r>
          <rPr>
            <b/>
            <sz val="9"/>
            <color indexed="81"/>
            <rFont val="Tahoma"/>
            <family val="2"/>
          </rPr>
          <t>Author:</t>
        </r>
        <r>
          <rPr>
            <sz val="9"/>
            <color indexed="81"/>
            <rFont val="Tahoma"/>
            <family val="2"/>
          </rPr>
          <t xml:space="preserve">
Took average of all APIs for the field.
</t>
        </r>
      </text>
    </comment>
    <comment ref="C29" authorId="0">
      <text>
        <r>
          <rPr>
            <b/>
            <sz val="9"/>
            <color indexed="81"/>
            <rFont val="Tahoma"/>
            <family val="2"/>
          </rPr>
          <t>Author:</t>
        </r>
        <r>
          <rPr>
            <sz val="9"/>
            <color indexed="81"/>
            <rFont val="Tahoma"/>
            <family val="2"/>
          </rPr>
          <t xml:space="preserve">
Assumed 14.4, the average because no individual pool production is given.</t>
        </r>
      </text>
    </comment>
    <comment ref="C40" authorId="0">
      <text>
        <r>
          <rPr>
            <b/>
            <sz val="9"/>
            <color indexed="81"/>
            <rFont val="Tahoma"/>
            <family val="2"/>
          </rPr>
          <t>Author:</t>
        </r>
        <r>
          <rPr>
            <sz val="9"/>
            <color indexed="81"/>
            <rFont val="Tahoma"/>
            <family val="2"/>
          </rPr>
          <t xml:space="preserve">
Pool not shown, so used all APIs for the field.
</t>
        </r>
      </text>
    </comment>
    <comment ref="D40" authorId="0">
      <text>
        <r>
          <rPr>
            <b/>
            <sz val="9"/>
            <color indexed="81"/>
            <rFont val="Tahoma"/>
            <family val="2"/>
          </rPr>
          <t>Author:</t>
        </r>
        <r>
          <rPr>
            <sz val="9"/>
            <color indexed="81"/>
            <rFont val="Tahoma"/>
            <family val="2"/>
          </rPr>
          <t xml:space="preserve">
Assumed average of all APIs for the field.
</t>
        </r>
      </text>
    </comment>
    <comment ref="C43" authorId="0">
      <text>
        <r>
          <rPr>
            <b/>
            <sz val="9"/>
            <color indexed="81"/>
            <rFont val="Tahoma"/>
            <family val="2"/>
          </rPr>
          <t>Author:</t>
        </r>
        <r>
          <rPr>
            <sz val="9"/>
            <color indexed="81"/>
            <rFont val="Tahoma"/>
            <family val="2"/>
          </rPr>
          <t xml:space="preserve">
Pool not shown, so used all APIs for the field.</t>
        </r>
      </text>
    </comment>
    <comment ref="D43" authorId="0">
      <text>
        <r>
          <rPr>
            <b/>
            <sz val="9"/>
            <color indexed="81"/>
            <rFont val="Tahoma"/>
            <family val="2"/>
          </rPr>
          <t>Author:</t>
        </r>
        <r>
          <rPr>
            <sz val="9"/>
            <color indexed="81"/>
            <rFont val="Tahoma"/>
            <family val="2"/>
          </rPr>
          <t xml:space="preserve">
Pool not shown, so assumed average of all APIs for the field.
</t>
        </r>
      </text>
    </comment>
    <comment ref="C52" authorId="0">
      <text>
        <r>
          <rPr>
            <b/>
            <sz val="9"/>
            <color indexed="81"/>
            <rFont val="Tahoma"/>
            <family val="2"/>
          </rPr>
          <t>Author:</t>
        </r>
        <r>
          <rPr>
            <sz val="9"/>
            <color indexed="81"/>
            <rFont val="Tahoma"/>
            <family val="2"/>
          </rPr>
          <t xml:space="preserve">
Individual pool production not given, so assumed all APIs apply to the field.</t>
        </r>
      </text>
    </comment>
    <comment ref="D52" authorId="0">
      <text>
        <r>
          <rPr>
            <b/>
            <sz val="9"/>
            <color indexed="81"/>
            <rFont val="Tahoma"/>
            <family val="2"/>
          </rPr>
          <t>Author:</t>
        </r>
        <r>
          <rPr>
            <sz val="9"/>
            <color indexed="81"/>
            <rFont val="Tahoma"/>
            <family val="2"/>
          </rPr>
          <t xml:space="preserve">
Used average of all APIs for the field.</t>
        </r>
      </text>
    </comment>
    <comment ref="C65" authorId="0">
      <text>
        <r>
          <rPr>
            <b/>
            <sz val="9"/>
            <color indexed="81"/>
            <rFont val="Tahoma"/>
            <family val="2"/>
          </rPr>
          <t>Author:</t>
        </r>
        <r>
          <rPr>
            <sz val="9"/>
            <color indexed="81"/>
            <rFont val="Tahoma"/>
            <family val="2"/>
          </rPr>
          <t xml:space="preserve">
API for pool not shown, so used APIs for Diatomite and Antelope Shale Pools.</t>
        </r>
      </text>
    </comment>
    <comment ref="C66" authorId="0">
      <text>
        <r>
          <rPr>
            <b/>
            <sz val="9"/>
            <color indexed="81"/>
            <rFont val="Tahoma"/>
            <family val="2"/>
          </rPr>
          <t>Author:</t>
        </r>
        <r>
          <rPr>
            <sz val="9"/>
            <color indexed="81"/>
            <rFont val="Tahoma"/>
            <family val="2"/>
          </rPr>
          <t xml:space="preserve">
Pool not shown, so assumed all APIs for the field apply.</t>
        </r>
      </text>
    </comment>
    <comment ref="C73" authorId="0">
      <text>
        <r>
          <rPr>
            <b/>
            <sz val="9"/>
            <color indexed="81"/>
            <rFont val="Tahoma"/>
            <family val="2"/>
          </rPr>
          <t>Author:</t>
        </r>
        <r>
          <rPr>
            <sz val="9"/>
            <color indexed="81"/>
            <rFont val="Tahoma"/>
            <family val="2"/>
          </rPr>
          <t xml:space="preserve">
Pool not shown, so assume all APIs for East Area apply.</t>
        </r>
      </text>
    </comment>
    <comment ref="C76" authorId="0">
      <text>
        <r>
          <rPr>
            <b/>
            <sz val="9"/>
            <color indexed="81"/>
            <rFont val="Tahoma"/>
            <family val="2"/>
          </rPr>
          <t>Author:</t>
        </r>
        <r>
          <rPr>
            <sz val="9"/>
            <color indexed="81"/>
            <rFont val="Tahoma"/>
            <family val="2"/>
          </rPr>
          <t xml:space="preserve">
Pool not shown, so assume all APIs for West Area apply.</t>
        </r>
      </text>
    </comment>
    <comment ref="C93" authorId="0">
      <text>
        <r>
          <rPr>
            <b/>
            <sz val="9"/>
            <color indexed="81"/>
            <rFont val="Tahoma"/>
            <family val="2"/>
          </rPr>
          <t>Author:</t>
        </r>
        <r>
          <rPr>
            <sz val="9"/>
            <color indexed="81"/>
            <rFont val="Tahoma"/>
            <family val="2"/>
          </rPr>
          <t xml:space="preserve">
Pool profile for production different than for API, so assume all APIs apply to each pool.</t>
        </r>
      </text>
    </comment>
    <comment ref="D93" authorId="0">
      <text>
        <r>
          <rPr>
            <b/>
            <sz val="9"/>
            <color indexed="81"/>
            <rFont val="Tahoma"/>
            <family val="2"/>
          </rPr>
          <t>Author:</t>
        </r>
        <r>
          <rPr>
            <sz val="9"/>
            <color indexed="81"/>
            <rFont val="Tahoma"/>
            <family val="2"/>
          </rPr>
          <t xml:space="preserve">
Assume average of all APIs for the field.</t>
        </r>
      </text>
    </comment>
    <comment ref="D120" authorId="0">
      <text>
        <r>
          <rPr>
            <b/>
            <sz val="9"/>
            <color indexed="81"/>
            <rFont val="Tahoma"/>
            <family val="2"/>
          </rPr>
          <t>Author:</t>
        </r>
        <r>
          <rPr>
            <sz val="9"/>
            <color indexed="81"/>
            <rFont val="Tahoma"/>
            <family val="2"/>
          </rPr>
          <t xml:space="preserve">
Used average of 28.5 because production is not given for both 1st and 2nd Point of Rocks.</t>
        </r>
      </text>
    </comment>
    <comment ref="C135" authorId="0">
      <text>
        <r>
          <rPr>
            <b/>
            <sz val="9"/>
            <color indexed="81"/>
            <rFont val="Tahoma"/>
            <family val="2"/>
          </rPr>
          <t>Author:</t>
        </r>
        <r>
          <rPr>
            <sz val="9"/>
            <color indexed="81"/>
            <rFont val="Tahoma"/>
            <family val="2"/>
          </rPr>
          <t xml:space="preserve">
Production pool profile different from API pool profile, so use all APIs for both areas.</t>
        </r>
      </text>
    </comment>
    <comment ref="C171" authorId="0">
      <text>
        <r>
          <rPr>
            <b/>
            <sz val="9"/>
            <color indexed="81"/>
            <rFont val="Tahoma"/>
            <family val="2"/>
          </rPr>
          <t>Author:</t>
        </r>
        <r>
          <rPr>
            <sz val="9"/>
            <color indexed="81"/>
            <rFont val="Tahoma"/>
            <family val="2"/>
          </rPr>
          <t xml:space="preserve">
Pool not shown.  Use all APIs for the area.
</t>
        </r>
      </text>
    </comment>
    <comment ref="D171" authorId="0">
      <text>
        <r>
          <rPr>
            <b/>
            <sz val="9"/>
            <color indexed="81"/>
            <rFont val="Tahoma"/>
            <family val="2"/>
          </rPr>
          <t>Author:</t>
        </r>
        <r>
          <rPr>
            <sz val="9"/>
            <color indexed="81"/>
            <rFont val="Tahoma"/>
            <family val="2"/>
          </rPr>
          <t xml:space="preserve">
Assume average of alll APIs for the area.</t>
        </r>
      </text>
    </comment>
    <comment ref="C173" authorId="0">
      <text>
        <r>
          <rPr>
            <b/>
            <sz val="9"/>
            <color indexed="81"/>
            <rFont val="Tahoma"/>
            <family val="2"/>
          </rPr>
          <t>Author:</t>
        </r>
        <r>
          <rPr>
            <sz val="9"/>
            <color indexed="81"/>
            <rFont val="Tahoma"/>
            <family val="2"/>
          </rPr>
          <t xml:space="preserve">
Pool not shown.  Assume all APIs for the area.</t>
        </r>
      </text>
    </comment>
    <comment ref="D173" authorId="0">
      <text>
        <r>
          <rPr>
            <b/>
            <sz val="9"/>
            <color indexed="81"/>
            <rFont val="Tahoma"/>
            <family val="2"/>
          </rPr>
          <t>Author:</t>
        </r>
        <r>
          <rPr>
            <sz val="9"/>
            <color indexed="81"/>
            <rFont val="Tahoma"/>
            <family val="2"/>
          </rPr>
          <t xml:space="preserve">
Use average of all APIs for the area.</t>
        </r>
      </text>
    </comment>
    <comment ref="D191" authorId="0">
      <text>
        <r>
          <rPr>
            <b/>
            <sz val="9"/>
            <color indexed="81"/>
            <rFont val="Tahoma"/>
            <family val="2"/>
          </rPr>
          <t>Author:</t>
        </r>
        <r>
          <rPr>
            <sz val="9"/>
            <color indexed="81"/>
            <rFont val="Tahoma"/>
            <family val="2"/>
          </rPr>
          <t xml:space="preserve">
Assumed average.
</t>
        </r>
      </text>
    </comment>
    <comment ref="C206" authorId="0">
      <text>
        <r>
          <rPr>
            <b/>
            <sz val="9"/>
            <color indexed="81"/>
            <rFont val="Tahoma"/>
            <family val="2"/>
          </rPr>
          <t>Author:</t>
        </r>
        <r>
          <rPr>
            <sz val="9"/>
            <color indexed="81"/>
            <rFont val="Tahoma"/>
            <family val="2"/>
          </rPr>
          <t xml:space="preserve">
Pool not shown; Use the same API as for other pools in Elk Hills.  This is consitent with on-line refereneces for API of Elk Hills crude.</t>
        </r>
      </text>
    </comment>
    <comment ref="C227" authorId="0">
      <text>
        <r>
          <rPr>
            <b/>
            <sz val="9"/>
            <color indexed="81"/>
            <rFont val="Tahoma"/>
            <family val="2"/>
          </rPr>
          <t>Author:</t>
        </r>
        <r>
          <rPr>
            <sz val="9"/>
            <color indexed="81"/>
            <rFont val="Tahoma"/>
            <family val="2"/>
          </rPr>
          <t xml:space="preserve">
Production not given by pool.  Use all API values for all pools.</t>
        </r>
      </text>
    </comment>
    <comment ref="D227" authorId="0">
      <text>
        <r>
          <rPr>
            <b/>
            <sz val="9"/>
            <color indexed="81"/>
            <rFont val="Tahoma"/>
            <family val="2"/>
          </rPr>
          <t>Author:</t>
        </r>
        <r>
          <rPr>
            <sz val="9"/>
            <color indexed="81"/>
            <rFont val="Tahoma"/>
            <family val="2"/>
          </rPr>
          <t xml:space="preserve">
Assume average of all API values for the field.</t>
        </r>
      </text>
    </comment>
    <comment ref="C311" authorId="0">
      <text>
        <r>
          <rPr>
            <b/>
            <sz val="9"/>
            <color indexed="81"/>
            <rFont val="Tahoma"/>
            <family val="2"/>
          </rPr>
          <t>Author:</t>
        </r>
        <r>
          <rPr>
            <sz val="9"/>
            <color indexed="81"/>
            <rFont val="Tahoma"/>
            <family val="2"/>
          </rPr>
          <t xml:space="preserve">
Tulare-Etchegoin Pool not shown.  Use the API values for Tulare and Etchegoin.</t>
        </r>
      </text>
    </comment>
    <comment ref="C314" authorId="0">
      <text>
        <r>
          <rPr>
            <b/>
            <sz val="9"/>
            <color indexed="81"/>
            <rFont val="Tahoma"/>
            <family val="2"/>
          </rPr>
          <t>Author:</t>
        </r>
        <r>
          <rPr>
            <sz val="9"/>
            <color indexed="81"/>
            <rFont val="Tahoma"/>
            <family val="2"/>
          </rPr>
          <t xml:space="preserve">
Etchegoin-Cahn Pool not shown.  Use values for Etchegoin and Cahn pools.</t>
        </r>
      </text>
    </comment>
    <comment ref="C318" authorId="0">
      <text>
        <r>
          <rPr>
            <b/>
            <sz val="9"/>
            <color indexed="81"/>
            <rFont val="Tahoma"/>
            <family val="2"/>
          </rPr>
          <t>Author:</t>
        </r>
        <r>
          <rPr>
            <sz val="9"/>
            <color indexed="81"/>
            <rFont val="Tahoma"/>
            <family val="2"/>
          </rPr>
          <t xml:space="preserve">
Pool not shown.  Use all values for field.</t>
        </r>
      </text>
    </comment>
    <comment ref="D318" authorId="0">
      <text>
        <r>
          <rPr>
            <b/>
            <sz val="9"/>
            <color indexed="81"/>
            <rFont val="Tahoma"/>
            <family val="2"/>
          </rPr>
          <t>Author:</t>
        </r>
        <r>
          <rPr>
            <sz val="9"/>
            <color indexed="81"/>
            <rFont val="Tahoma"/>
            <family val="2"/>
          </rPr>
          <t xml:space="preserve">
Assume average of all values for the field.</t>
        </r>
      </text>
    </comment>
    <comment ref="C330" authorId="0">
      <text>
        <r>
          <rPr>
            <b/>
            <sz val="9"/>
            <color indexed="81"/>
            <rFont val="Tahoma"/>
            <family val="2"/>
          </rPr>
          <t>Author:</t>
        </r>
        <r>
          <rPr>
            <sz val="9"/>
            <color indexed="81"/>
            <rFont val="Tahoma"/>
            <family val="2"/>
          </rPr>
          <t xml:space="preserve">
Production not show for each pool.  Use API values for all pools.
</t>
        </r>
      </text>
    </comment>
    <comment ref="D330" authorId="0">
      <text>
        <r>
          <rPr>
            <b/>
            <sz val="9"/>
            <color indexed="81"/>
            <rFont val="Tahoma"/>
            <family val="2"/>
          </rPr>
          <t>Author:</t>
        </r>
        <r>
          <rPr>
            <sz val="9"/>
            <color indexed="81"/>
            <rFont val="Tahoma"/>
            <family val="2"/>
          </rPr>
          <t xml:space="preserve">
Assume average of all values for field.</t>
        </r>
      </text>
    </comment>
    <comment ref="C335" authorId="0">
      <text>
        <r>
          <rPr>
            <b/>
            <sz val="9"/>
            <color indexed="81"/>
            <rFont val="Tahoma"/>
            <family val="2"/>
          </rPr>
          <t>Author:</t>
        </r>
        <r>
          <rPr>
            <sz val="9"/>
            <color indexed="81"/>
            <rFont val="Tahoma"/>
            <family val="2"/>
          </rPr>
          <t xml:space="preserve">
Production not shown by pool.  Use all API values for the field.</t>
        </r>
      </text>
    </comment>
    <comment ref="D335" authorId="0">
      <text>
        <r>
          <rPr>
            <b/>
            <sz val="9"/>
            <color indexed="81"/>
            <rFont val="Tahoma"/>
            <family val="2"/>
          </rPr>
          <t>Author:</t>
        </r>
        <r>
          <rPr>
            <sz val="9"/>
            <color indexed="81"/>
            <rFont val="Tahoma"/>
            <family val="2"/>
          </rPr>
          <t xml:space="preserve">
Assume average of all values for the field.</t>
        </r>
      </text>
    </comment>
    <comment ref="C361" authorId="0">
      <text>
        <r>
          <rPr>
            <b/>
            <sz val="9"/>
            <color indexed="81"/>
            <rFont val="Tahoma"/>
            <family val="2"/>
          </rPr>
          <t>Author:</t>
        </r>
        <r>
          <rPr>
            <sz val="9"/>
            <color indexed="81"/>
            <rFont val="Tahoma"/>
            <family val="2"/>
          </rPr>
          <t xml:space="preserve">
Pyramid Hill-Vedder Pool not shown.  Use values for Pyramid Hill and Vedder Pools.
</t>
        </r>
      </text>
    </comment>
    <comment ref="C433" authorId="0">
      <text>
        <r>
          <rPr>
            <b/>
            <sz val="9"/>
            <color indexed="81"/>
            <rFont val="Tahoma"/>
            <family val="2"/>
          </rPr>
          <t>Author:</t>
        </r>
        <r>
          <rPr>
            <sz val="9"/>
            <color indexed="81"/>
            <rFont val="Tahoma"/>
            <family val="2"/>
          </rPr>
          <t xml:space="preserve">
Pool not shown, so use values for all pools.
</t>
        </r>
      </text>
    </comment>
    <comment ref="D433" authorId="0">
      <text>
        <r>
          <rPr>
            <b/>
            <sz val="9"/>
            <color indexed="81"/>
            <rFont val="Tahoma"/>
            <family val="2"/>
          </rPr>
          <t>Author:</t>
        </r>
        <r>
          <rPr>
            <sz val="9"/>
            <color indexed="81"/>
            <rFont val="Tahoma"/>
            <family val="2"/>
          </rPr>
          <t xml:space="preserve">
Assume average of all values for the field.</t>
        </r>
      </text>
    </comment>
    <comment ref="C443" authorId="0">
      <text>
        <r>
          <rPr>
            <b/>
            <sz val="9"/>
            <color indexed="81"/>
            <rFont val="Tahoma"/>
            <family val="2"/>
          </rPr>
          <t>Author:</t>
        </r>
        <r>
          <rPr>
            <sz val="9"/>
            <color indexed="81"/>
            <rFont val="Tahoma"/>
            <family val="2"/>
          </rPr>
          <t xml:space="preserve">
APIs for Zilch not shown, so assume average of non-Eocene APIs
</t>
        </r>
      </text>
    </comment>
    <comment ref="C451" authorId="0">
      <text>
        <r>
          <rPr>
            <b/>
            <sz val="9"/>
            <color indexed="81"/>
            <rFont val="Tahoma"/>
            <family val="2"/>
          </rPr>
          <t>Author:</t>
        </r>
        <r>
          <rPr>
            <sz val="9"/>
            <color indexed="81"/>
            <rFont val="Tahoma"/>
            <family val="2"/>
          </rPr>
          <t xml:space="preserve">
Pool not show, so assume average of non-Olcese APIs.
</t>
        </r>
      </text>
    </comment>
    <comment ref="C474" authorId="0">
      <text>
        <r>
          <rPr>
            <b/>
            <sz val="9"/>
            <color indexed="81"/>
            <rFont val="Tahoma"/>
            <family val="2"/>
          </rPr>
          <t>Author:</t>
        </r>
        <r>
          <rPr>
            <sz val="9"/>
            <color indexed="81"/>
            <rFont val="Tahoma"/>
            <family val="2"/>
          </rPr>
          <t xml:space="preserve">
Use all values of the field.</t>
        </r>
      </text>
    </comment>
    <comment ref="D474" authorId="0">
      <text>
        <r>
          <rPr>
            <b/>
            <sz val="9"/>
            <color indexed="81"/>
            <rFont val="Tahoma"/>
            <family val="2"/>
          </rPr>
          <t>Author:</t>
        </r>
        <r>
          <rPr>
            <sz val="9"/>
            <color indexed="81"/>
            <rFont val="Tahoma"/>
            <family val="2"/>
          </rPr>
          <t xml:space="preserve">
Assume average of all values for the field.</t>
        </r>
      </text>
    </comment>
    <comment ref="C533" authorId="0">
      <text>
        <r>
          <rPr>
            <b/>
            <sz val="9"/>
            <color indexed="81"/>
            <rFont val="Tahoma"/>
            <family val="2"/>
          </rPr>
          <t>Author:</t>
        </r>
        <r>
          <rPr>
            <sz val="9"/>
            <color indexed="81"/>
            <rFont val="Tahoma"/>
            <family val="2"/>
          </rPr>
          <t xml:space="preserve">
Use values for all pools.</t>
        </r>
      </text>
    </comment>
    <comment ref="C535" authorId="0">
      <text>
        <r>
          <rPr>
            <b/>
            <sz val="9"/>
            <color indexed="81"/>
            <rFont val="Tahoma"/>
            <family val="2"/>
          </rPr>
          <t>Author:</t>
        </r>
        <r>
          <rPr>
            <sz val="9"/>
            <color indexed="81"/>
            <rFont val="Tahoma"/>
            <family val="2"/>
          </rPr>
          <t xml:space="preserve">
Use values for all pools.</t>
        </r>
      </text>
    </comment>
    <comment ref="C536" authorId="0">
      <text>
        <r>
          <rPr>
            <b/>
            <sz val="9"/>
            <color indexed="81"/>
            <rFont val="Tahoma"/>
            <family val="2"/>
          </rPr>
          <t>Author:</t>
        </r>
        <r>
          <rPr>
            <sz val="9"/>
            <color indexed="81"/>
            <rFont val="Tahoma"/>
            <family val="2"/>
          </rPr>
          <t xml:space="preserve">
Use values for all pools except Eocene.</t>
        </r>
      </text>
    </comment>
  </commentList>
</comments>
</file>

<file path=xl/comments2.xml><?xml version="1.0" encoding="utf-8"?>
<comments xmlns="http://schemas.openxmlformats.org/spreadsheetml/2006/main">
  <authors>
    <author>Author</author>
  </authors>
  <commentList>
    <comment ref="C29" authorId="0">
      <text>
        <r>
          <rPr>
            <b/>
            <sz val="9"/>
            <color indexed="81"/>
            <rFont val="Tahoma"/>
            <family val="2"/>
          </rPr>
          <t>Author:</t>
        </r>
        <r>
          <rPr>
            <sz val="9"/>
            <color indexed="81"/>
            <rFont val="Tahoma"/>
            <family val="2"/>
          </rPr>
          <t xml:space="preserve">
Pools not shown.  Use all values for the field.</t>
        </r>
      </text>
    </comment>
    <comment ref="C40" authorId="0">
      <text>
        <r>
          <rPr>
            <b/>
            <sz val="9"/>
            <color indexed="81"/>
            <rFont val="Tahoma"/>
            <family val="2"/>
          </rPr>
          <t>Author:</t>
        </r>
        <r>
          <rPr>
            <sz val="9"/>
            <color indexed="81"/>
            <rFont val="Tahoma"/>
            <family val="2"/>
          </rPr>
          <t xml:space="preserve">
Pool not shown.  Use all values for the field.</t>
        </r>
      </text>
    </comment>
    <comment ref="C43" authorId="0">
      <text>
        <r>
          <rPr>
            <b/>
            <sz val="9"/>
            <color indexed="81"/>
            <rFont val="Tahoma"/>
            <family val="2"/>
          </rPr>
          <t>Author:</t>
        </r>
        <r>
          <rPr>
            <sz val="9"/>
            <color indexed="81"/>
            <rFont val="Tahoma"/>
            <family val="2"/>
          </rPr>
          <t xml:space="preserve">
Pools not shown.  Use all values for the field.</t>
        </r>
      </text>
    </comment>
    <comment ref="C65" authorId="0">
      <text>
        <r>
          <rPr>
            <b/>
            <sz val="9"/>
            <color indexed="81"/>
            <rFont val="Tahoma"/>
            <family val="2"/>
          </rPr>
          <t>Author:</t>
        </r>
        <r>
          <rPr>
            <sz val="9"/>
            <color indexed="81"/>
            <rFont val="Tahoma"/>
            <family val="2"/>
          </rPr>
          <t xml:space="preserve">
Pool Diatomite-Antelope Shale not shown.  Use depths for both Diatomite and Antelope.</t>
        </r>
      </text>
    </comment>
    <comment ref="C73" authorId="0">
      <text>
        <r>
          <rPr>
            <b/>
            <sz val="9"/>
            <color indexed="81"/>
            <rFont val="Tahoma"/>
            <family val="2"/>
          </rPr>
          <t>Author:</t>
        </r>
        <r>
          <rPr>
            <sz val="9"/>
            <color indexed="81"/>
            <rFont val="Tahoma"/>
            <family val="2"/>
          </rPr>
          <t xml:space="preserve">
Categorization for depths different from categorizations for production.  Use data for all fields in East Area.</t>
        </r>
      </text>
    </comment>
    <comment ref="C76" authorId="0">
      <text>
        <r>
          <rPr>
            <b/>
            <sz val="9"/>
            <color indexed="81"/>
            <rFont val="Tahoma"/>
            <family val="2"/>
          </rPr>
          <t>Author:</t>
        </r>
        <r>
          <rPr>
            <sz val="9"/>
            <color indexed="81"/>
            <rFont val="Tahoma"/>
            <family val="2"/>
          </rPr>
          <t xml:space="preserve">
Categorization for depths different from categorizations for production.  Use data for all fields in West Area.</t>
        </r>
      </text>
    </comment>
    <comment ref="C93" authorId="0">
      <text>
        <r>
          <rPr>
            <b/>
            <sz val="9"/>
            <color indexed="81"/>
            <rFont val="Tahoma"/>
            <family val="2"/>
          </rPr>
          <t>Author:</t>
        </r>
        <r>
          <rPr>
            <sz val="9"/>
            <color indexed="81"/>
            <rFont val="Tahoma"/>
            <family val="2"/>
          </rPr>
          <t xml:space="preserve">
Pool not shown.  Use all values for Hills Area.</t>
        </r>
      </text>
    </comment>
    <comment ref="C135" authorId="0">
      <text>
        <r>
          <rPr>
            <b/>
            <sz val="9"/>
            <color indexed="81"/>
            <rFont val="Tahoma"/>
            <family val="2"/>
          </rPr>
          <t>Author:</t>
        </r>
        <r>
          <rPr>
            <sz val="9"/>
            <color indexed="81"/>
            <rFont val="Tahoma"/>
            <family val="2"/>
          </rPr>
          <t xml:space="preserve">
Pools not shown.  Use all values for the field.</t>
        </r>
      </text>
    </comment>
    <comment ref="C171" authorId="0">
      <text>
        <r>
          <rPr>
            <b/>
            <sz val="9"/>
            <color indexed="81"/>
            <rFont val="Tahoma"/>
            <family val="2"/>
          </rPr>
          <t>Author:</t>
        </r>
        <r>
          <rPr>
            <sz val="9"/>
            <color indexed="81"/>
            <rFont val="Tahoma"/>
            <family val="2"/>
          </rPr>
          <t xml:space="preserve">
Pool not shown.  Use all values for the area.</t>
        </r>
      </text>
    </comment>
    <comment ref="D171" authorId="0">
      <text>
        <r>
          <rPr>
            <b/>
            <sz val="9"/>
            <color indexed="81"/>
            <rFont val="Tahoma"/>
            <family val="2"/>
          </rPr>
          <t>Author:</t>
        </r>
        <r>
          <rPr>
            <sz val="9"/>
            <color indexed="81"/>
            <rFont val="Tahoma"/>
            <family val="2"/>
          </rPr>
          <t xml:space="preserve">
Use average of all values for the area.</t>
        </r>
      </text>
    </comment>
    <comment ref="C173" authorId="0">
      <text>
        <r>
          <rPr>
            <b/>
            <sz val="9"/>
            <color indexed="81"/>
            <rFont val="Tahoma"/>
            <family val="2"/>
          </rPr>
          <t>Author:</t>
        </r>
        <r>
          <rPr>
            <sz val="9"/>
            <color indexed="81"/>
            <rFont val="Tahoma"/>
            <family val="2"/>
          </rPr>
          <t xml:space="preserve">
Pool not shown.  Use all values for the area.</t>
        </r>
      </text>
    </comment>
    <comment ref="D173" authorId="0">
      <text>
        <r>
          <rPr>
            <b/>
            <sz val="9"/>
            <color indexed="81"/>
            <rFont val="Tahoma"/>
            <family val="2"/>
          </rPr>
          <t>Author:</t>
        </r>
        <r>
          <rPr>
            <sz val="9"/>
            <color indexed="81"/>
            <rFont val="Tahoma"/>
            <family val="2"/>
          </rPr>
          <t xml:space="preserve">
Use average of all values for the field.</t>
        </r>
      </text>
    </comment>
    <comment ref="C197" authorId="0">
      <text>
        <r>
          <rPr>
            <b/>
            <sz val="9"/>
            <color indexed="81"/>
            <rFont val="Tahoma"/>
            <family val="2"/>
          </rPr>
          <t>Author:</t>
        </r>
        <r>
          <rPr>
            <sz val="9"/>
            <color indexed="81"/>
            <rFont val="Tahoma"/>
            <family val="2"/>
          </rPr>
          <t xml:space="preserve">
Use all values for the field.</t>
        </r>
      </text>
    </comment>
    <comment ref="C206" authorId="0">
      <text>
        <r>
          <rPr>
            <b/>
            <sz val="9"/>
            <color indexed="81"/>
            <rFont val="Tahoma"/>
            <family val="2"/>
          </rPr>
          <t>Author:</t>
        </r>
        <r>
          <rPr>
            <sz val="9"/>
            <color indexed="81"/>
            <rFont val="Tahoma"/>
            <family val="2"/>
          </rPr>
          <t xml:space="preserve">
Pool not shown.  Use all values for the field.</t>
        </r>
      </text>
    </comment>
    <comment ref="C311" authorId="0">
      <text>
        <r>
          <rPr>
            <b/>
            <sz val="9"/>
            <color indexed="81"/>
            <rFont val="Tahoma"/>
            <family val="2"/>
          </rPr>
          <t>Author:</t>
        </r>
        <r>
          <rPr>
            <sz val="9"/>
            <color indexed="81"/>
            <rFont val="Tahoma"/>
            <family val="2"/>
          </rPr>
          <t xml:space="preserve">
Tulare-Etchegoin pool not shown.  Use values for Tulare and Etchegoin.</t>
        </r>
      </text>
    </comment>
    <comment ref="C314" authorId="0">
      <text>
        <r>
          <rPr>
            <b/>
            <sz val="9"/>
            <color indexed="81"/>
            <rFont val="Tahoma"/>
            <family val="2"/>
          </rPr>
          <t>Author:</t>
        </r>
        <r>
          <rPr>
            <sz val="9"/>
            <color indexed="81"/>
            <rFont val="Tahoma"/>
            <family val="2"/>
          </rPr>
          <t xml:space="preserve">
Pool not shown.  Use values for Etchegoin and Cahn.</t>
        </r>
      </text>
    </comment>
    <comment ref="C318" authorId="0">
      <text>
        <r>
          <rPr>
            <b/>
            <sz val="9"/>
            <color indexed="81"/>
            <rFont val="Tahoma"/>
            <family val="2"/>
          </rPr>
          <t>Author:</t>
        </r>
        <r>
          <rPr>
            <sz val="9"/>
            <color indexed="81"/>
            <rFont val="Tahoma"/>
            <family val="2"/>
          </rPr>
          <t xml:space="preserve">
Pool not shown.  Use all values for the field.</t>
        </r>
      </text>
    </comment>
    <comment ref="C392" authorId="0">
      <text>
        <r>
          <rPr>
            <b/>
            <sz val="9"/>
            <color indexed="81"/>
            <rFont val="Tahoma"/>
            <family val="2"/>
          </rPr>
          <t>Author:</t>
        </r>
        <r>
          <rPr>
            <sz val="9"/>
            <color indexed="81"/>
            <rFont val="Tahoma"/>
            <family val="2"/>
          </rPr>
          <t xml:space="preserve">
Pool not shown.  Use all values for the field.</t>
        </r>
      </text>
    </comment>
    <comment ref="C406" authorId="0">
      <text>
        <r>
          <rPr>
            <b/>
            <sz val="9"/>
            <color indexed="81"/>
            <rFont val="Tahoma"/>
            <family val="2"/>
          </rPr>
          <t>Author:</t>
        </r>
        <r>
          <rPr>
            <sz val="9"/>
            <color indexed="81"/>
            <rFont val="Tahoma"/>
            <family val="2"/>
          </rPr>
          <t xml:space="preserve">
Use all values for the field.</t>
        </r>
      </text>
    </comment>
    <comment ref="C433" authorId="0">
      <text>
        <r>
          <rPr>
            <b/>
            <sz val="9"/>
            <color indexed="81"/>
            <rFont val="Tahoma"/>
            <family val="2"/>
          </rPr>
          <t>Author:</t>
        </r>
        <r>
          <rPr>
            <sz val="9"/>
            <color indexed="81"/>
            <rFont val="Tahoma"/>
            <family val="2"/>
          </rPr>
          <t xml:space="preserve">
Use all pools except those labeled (Gas).</t>
        </r>
      </text>
    </comment>
    <comment ref="C435" authorId="0">
      <text>
        <r>
          <rPr>
            <b/>
            <sz val="9"/>
            <color indexed="81"/>
            <rFont val="Tahoma"/>
            <family val="2"/>
          </rPr>
          <t>Author:</t>
        </r>
        <r>
          <rPr>
            <sz val="9"/>
            <color indexed="81"/>
            <rFont val="Tahoma"/>
            <family val="2"/>
          </rPr>
          <t xml:space="preserve">
Use values for Antelope and Carneros.</t>
        </r>
      </text>
    </comment>
    <comment ref="C443" authorId="0">
      <text>
        <r>
          <rPr>
            <b/>
            <sz val="9"/>
            <color indexed="81"/>
            <rFont val="Tahoma"/>
            <family val="2"/>
          </rPr>
          <t>Author:</t>
        </r>
        <r>
          <rPr>
            <sz val="9"/>
            <color indexed="81"/>
            <rFont val="Tahoma"/>
            <family val="2"/>
          </rPr>
          <t xml:space="preserve">
Pool not shown.  Use all values of the field.</t>
        </r>
      </text>
    </comment>
    <comment ref="C451" authorId="0">
      <text>
        <r>
          <rPr>
            <b/>
            <sz val="9"/>
            <color indexed="81"/>
            <rFont val="Tahoma"/>
            <family val="2"/>
          </rPr>
          <t>Author:</t>
        </r>
        <r>
          <rPr>
            <sz val="9"/>
            <color indexed="81"/>
            <rFont val="Tahoma"/>
            <family val="2"/>
          </rPr>
          <t xml:space="preserve">
Don't use 5500-6000.  This is gas zone; no oil production.</t>
        </r>
      </text>
    </comment>
    <comment ref="C460" authorId="0">
      <text>
        <r>
          <rPr>
            <b/>
            <sz val="9"/>
            <color indexed="81"/>
            <rFont val="Tahoma"/>
            <family val="2"/>
          </rPr>
          <t>Author:</t>
        </r>
        <r>
          <rPr>
            <sz val="9"/>
            <color indexed="81"/>
            <rFont val="Tahoma"/>
            <family val="2"/>
          </rPr>
          <t xml:space="preserve">
Categorization different for production than for depth.  Use all field data for each area.</t>
        </r>
      </text>
    </comment>
    <comment ref="C521" authorId="0">
      <text>
        <r>
          <rPr>
            <b/>
            <sz val="9"/>
            <color indexed="81"/>
            <rFont val="Tahoma"/>
            <family val="2"/>
          </rPr>
          <t>Author:</t>
        </r>
        <r>
          <rPr>
            <sz val="9"/>
            <color indexed="81"/>
            <rFont val="Tahoma"/>
            <family val="2"/>
          </rPr>
          <t xml:space="preserve">
Area breakdown not shown.  Use all values for the field.</t>
        </r>
      </text>
    </comment>
    <comment ref="C549" authorId="0">
      <text>
        <r>
          <rPr>
            <b/>
            <sz val="9"/>
            <color indexed="81"/>
            <rFont val="Tahoma"/>
            <family val="2"/>
          </rPr>
          <t>Author:</t>
        </r>
        <r>
          <rPr>
            <sz val="9"/>
            <color indexed="81"/>
            <rFont val="Tahoma"/>
            <family val="2"/>
          </rPr>
          <t xml:space="preserve">
No production categorization.  Use values for all pools in the field.</t>
        </r>
      </text>
    </comment>
  </commentList>
</comments>
</file>

<file path=xl/comments3.xml><?xml version="1.0" encoding="utf-8"?>
<comments xmlns="http://schemas.openxmlformats.org/spreadsheetml/2006/main">
  <authors>
    <author>Author</author>
  </authors>
  <commentList>
    <comment ref="A44" authorId="0">
      <text>
        <r>
          <rPr>
            <b/>
            <sz val="9"/>
            <color indexed="81"/>
            <rFont val="Tahoma"/>
            <family val="2"/>
          </rPr>
          <t>Author:</t>
        </r>
        <r>
          <rPr>
            <sz val="9"/>
            <color indexed="81"/>
            <rFont val="Tahoma"/>
            <family val="2"/>
          </rPr>
          <t xml:space="preserve">
Assumes "Disposal" is water injection</t>
        </r>
      </text>
    </comment>
    <comment ref="A46" authorId="0">
      <text>
        <r>
          <rPr>
            <b/>
            <sz val="9"/>
            <color indexed="81"/>
            <rFont val="Tahoma"/>
            <family val="2"/>
          </rPr>
          <t>Author:</t>
        </r>
        <r>
          <rPr>
            <sz val="9"/>
            <color indexed="81"/>
            <rFont val="Tahoma"/>
            <family val="2"/>
          </rPr>
          <t xml:space="preserve">
Only applies for fields with water injection in excess of water production
</t>
        </r>
      </text>
    </comment>
    <comment ref="A47" authorId="0">
      <text>
        <r>
          <rPr>
            <b/>
            <sz val="9"/>
            <color indexed="81"/>
            <rFont val="Tahoma"/>
            <family val="2"/>
          </rPr>
          <t>Author:</t>
        </r>
        <r>
          <rPr>
            <sz val="9"/>
            <color indexed="81"/>
            <rFont val="Tahoma"/>
            <family val="2"/>
          </rPr>
          <t xml:space="preserve">
Water, gas, and disposal</t>
        </r>
      </text>
    </comment>
  </commentList>
</comments>
</file>

<file path=xl/comments4.xml><?xml version="1.0" encoding="utf-8"?>
<comments xmlns="http://schemas.openxmlformats.org/spreadsheetml/2006/main">
  <authors>
    <author>Author</author>
  </authors>
  <commentList>
    <comment ref="J19" authorId="0">
      <text>
        <r>
          <rPr>
            <b/>
            <sz val="9"/>
            <color indexed="81"/>
            <rFont val="Tahoma"/>
            <family val="2"/>
          </rPr>
          <t>Author:</t>
        </r>
        <r>
          <rPr>
            <sz val="9"/>
            <color indexed="81"/>
            <rFont val="Tahoma"/>
            <family val="2"/>
          </rPr>
          <t xml:space="preserve">
Assumed "Company" average values for "Others"
</t>
        </r>
      </text>
    </comment>
  </commentList>
</comments>
</file>

<file path=xl/comments5.xml><?xml version="1.0" encoding="utf-8"?>
<comments xmlns="http://schemas.openxmlformats.org/spreadsheetml/2006/main">
  <authors>
    <author>Author</author>
  </authors>
  <commentList>
    <comment ref="A29" authorId="0">
      <text>
        <r>
          <rPr>
            <b/>
            <sz val="9"/>
            <color indexed="81"/>
            <rFont val="Tahoma"/>
            <family val="2"/>
          </rPr>
          <t>Author:</t>
        </r>
        <r>
          <rPr>
            <sz val="9"/>
            <color indexed="81"/>
            <rFont val="Tahoma"/>
            <family val="2"/>
          </rPr>
          <t xml:space="preserve">
SPDC data is total of all fields except for EA which is listed separately
</t>
        </r>
      </text>
    </comment>
  </commentList>
</comments>
</file>

<file path=xl/connections.xml><?xml version="1.0" encoding="utf-8"?>
<connections xmlns="http://schemas.openxmlformats.org/spreadsheetml/2006/main">
  <connection id="1" name="ogor2010dd" type="6" refreshedVersion="4" deleted="1" background="1" saveData="1">
    <textPr codePage="437" sourceFile="H:\LCFS\Adam Brandt Work\ogor2010dd.txt" comma="1">
      <textFields count="18">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<sst xmlns="http://schemas.openxmlformats.org/spreadsheetml/2006/main" count="91495" uniqueCount="10401">
  <si>
    <t>OK</t>
  </si>
  <si>
    <t>NA</t>
  </si>
  <si>
    <t>Unit</t>
  </si>
  <si>
    <t>Output variables</t>
  </si>
  <si>
    <t>Mile</t>
  </si>
  <si>
    <t>1.6.2   Field development intensity</t>
  </si>
  <si>
    <t>1.6.1   Crude ecosystem carbon richness</t>
  </si>
  <si>
    <t>scf/bbl oil</t>
  </si>
  <si>
    <t>1.5.2   Stabilizer column</t>
  </si>
  <si>
    <t>1.5.1   Heater/treater</t>
  </si>
  <si>
    <t>1.5   Processing practices</t>
  </si>
  <si>
    <t>[-]</t>
  </si>
  <si>
    <t>1.4.8   Fraction of remaining gas reinjected</t>
  </si>
  <si>
    <t>1.4.7   Fraction of required electricity generated onsite</t>
  </si>
  <si>
    <t>bbl steam/bbl oil</t>
  </si>
  <si>
    <t>1.4.6   Steam-to-oil ratio (SOR)</t>
  </si>
  <si>
    <t>1.4.5   Gas flooding injection ratio</t>
  </si>
  <si>
    <t>1.4.4   Gas lifting injection ratio</t>
  </si>
  <si>
    <t>bbl water/bbl oil</t>
  </si>
  <si>
    <t>1.4.3   Water injection ratio</t>
  </si>
  <si>
    <t>1.4.2   Water-to-oil ratio (WOR)</t>
  </si>
  <si>
    <t>1.4.1   Gas-to-oil ratio (GOR)</t>
  </si>
  <si>
    <t>Notes: Enter "NA" where not applicable</t>
  </si>
  <si>
    <t>1.4   Production practices</t>
  </si>
  <si>
    <t>mol%</t>
  </si>
  <si>
    <r>
      <t>C</t>
    </r>
    <r>
      <rPr>
        <vertAlign val="subscript"/>
        <sz val="10"/>
        <color theme="1"/>
        <rFont val="Helvetica"/>
      </rPr>
      <t>3</t>
    </r>
  </si>
  <si>
    <r>
      <t>C</t>
    </r>
    <r>
      <rPr>
        <vertAlign val="subscript"/>
        <sz val="10"/>
        <color theme="1"/>
        <rFont val="Helvetica"/>
      </rPr>
      <t>2</t>
    </r>
  </si>
  <si>
    <r>
      <t>C</t>
    </r>
    <r>
      <rPr>
        <vertAlign val="subscript"/>
        <sz val="10"/>
        <color theme="1"/>
        <rFont val="Helvetica"/>
      </rPr>
      <t>1</t>
    </r>
  </si>
  <si>
    <r>
      <t>CO</t>
    </r>
    <r>
      <rPr>
        <vertAlign val="subscript"/>
        <sz val="10"/>
        <color theme="1"/>
        <rFont val="Helvetica"/>
      </rPr>
      <t>2</t>
    </r>
  </si>
  <si>
    <r>
      <t>N</t>
    </r>
    <r>
      <rPr>
        <vertAlign val="subscript"/>
        <sz val="10"/>
        <color theme="1"/>
        <rFont val="Helvetica"/>
      </rPr>
      <t>2</t>
    </r>
  </si>
  <si>
    <t>1.3.2   Gas composition</t>
  </si>
  <si>
    <t>deg. API</t>
  </si>
  <si>
    <t>1.3.1   API gravity</t>
  </si>
  <si>
    <t>1.3   Fluid properties</t>
  </si>
  <si>
    <t>psi</t>
  </si>
  <si>
    <t>1.2.6   Number of producing wells</t>
  </si>
  <si>
    <t>bbl/d</t>
  </si>
  <si>
    <t>1.2.5   Oil production volume</t>
  </si>
  <si>
    <t>ft</t>
  </si>
  <si>
    <t>1.2.4   Field depth</t>
  </si>
  <si>
    <t>yr.</t>
  </si>
  <si>
    <t>1.2.3   Field age</t>
  </si>
  <si>
    <t>1.2.2   Field name</t>
  </si>
  <si>
    <t>1.2.1   Field location (Country)</t>
  </si>
  <si>
    <t>1.2    Field properties</t>
  </si>
  <si>
    <t>1.1.7   Steam flooding</t>
  </si>
  <si>
    <t>1.1.6   Gas flooding</t>
  </si>
  <si>
    <t>1.1.5   Gas lifting</t>
  </si>
  <si>
    <t>1.1.4   Water flooding</t>
  </si>
  <si>
    <t>1.1.3   Gas reinjection</t>
  </si>
  <si>
    <t xml:space="preserve">1.1.2   Water reinjection </t>
  </si>
  <si>
    <t>1.1.1   Downhole pump</t>
  </si>
  <si>
    <t>Notes: Enter "1" where applicable and "0" where not applicable</t>
  </si>
  <si>
    <t>1.1   Production methods</t>
  </si>
  <si>
    <t>1 Inputs</t>
  </si>
  <si>
    <t xml:space="preserve">OPGEE bulk assessment </t>
  </si>
  <si>
    <t>Badami</t>
  </si>
  <si>
    <t>Colville River</t>
  </si>
  <si>
    <t>Endicott</t>
  </si>
  <si>
    <t>Kupuruk River</t>
  </si>
  <si>
    <t>Milne Point</t>
  </si>
  <si>
    <t>Northstar</t>
  </si>
  <si>
    <t>Oooguruk</t>
  </si>
  <si>
    <t>Prudhoe Bay</t>
  </si>
  <si>
    <t>Angola</t>
  </si>
  <si>
    <t>Australia</t>
  </si>
  <si>
    <t>Brazil</t>
  </si>
  <si>
    <t>Cameroon</t>
  </si>
  <si>
    <t>Trinidad</t>
  </si>
  <si>
    <t>Dalia</t>
  </si>
  <si>
    <t>Girassol</t>
  </si>
  <si>
    <t>Greater Plutonia</t>
  </si>
  <si>
    <t>Pyrenees</t>
  </si>
  <si>
    <t>Albacora Leste</t>
  </si>
  <si>
    <t>Frade</t>
  </si>
  <si>
    <t>Marlim</t>
  </si>
  <si>
    <t>Marlim Sul</t>
  </si>
  <si>
    <t>Ostra</t>
  </si>
  <si>
    <t>Polvo</t>
  </si>
  <si>
    <t>Lokele</t>
  </si>
  <si>
    <t>Calypso</t>
  </si>
  <si>
    <t>Argentina</t>
  </si>
  <si>
    <t>Colombia</t>
  </si>
  <si>
    <t>Ecuador</t>
  </si>
  <si>
    <t>Peru</t>
  </si>
  <si>
    <t>Canadon Seco</t>
  </si>
  <si>
    <t>Escalante</t>
  </si>
  <si>
    <t>Hydra</t>
  </si>
  <si>
    <t>Vasconia</t>
  </si>
  <si>
    <t>Napo</t>
  </si>
  <si>
    <t>Oriente</t>
  </si>
  <si>
    <t>Loreto</t>
  </si>
  <si>
    <t>Mayna</t>
  </si>
  <si>
    <t>Canada</t>
  </si>
  <si>
    <t>2 Input assumptions and data</t>
  </si>
  <si>
    <t>User</t>
  </si>
  <si>
    <t>2.1   Crude or SCO name</t>
  </si>
  <si>
    <t>2.2   Crude bitumen properties</t>
  </si>
  <si>
    <t>2.2.1   Crude bitumen API gravity</t>
  </si>
  <si>
    <t>2.2.2   Crude bitumen specific gravity</t>
  </si>
  <si>
    <t>2.2.3   Crude bitumen heating value</t>
  </si>
  <si>
    <t>2.3   Synthetic crude oil (SCO) properties</t>
  </si>
  <si>
    <t>2.3.1   SCO API gravity</t>
  </si>
  <si>
    <t>2.3.2   SCO specific gravity</t>
  </si>
  <si>
    <t>2.3.3   SCO heating value</t>
  </si>
  <si>
    <t>2.4   Diluent properties</t>
  </si>
  <si>
    <t>2.4.1   Diluent API gravity</t>
  </si>
  <si>
    <t>2.4.2   Diluent specific gravity</t>
  </si>
  <si>
    <t>2.4.3   Diluent heating value</t>
  </si>
  <si>
    <t>2.5   Oil production rate (choose bitumen output or SCO below)</t>
  </si>
  <si>
    <t>2.6   Project pathway choices</t>
  </si>
  <si>
    <t>2.6.1   Upgrading or blending</t>
  </si>
  <si>
    <t>2.6.1.1   Hydrocarbon upgraded - Produce SCO</t>
  </si>
  <si>
    <t>2.6.1.2   Hydrocarbon not upgraded - Produce bitumen for dilution</t>
  </si>
  <si>
    <t>Check:</t>
  </si>
  <si>
    <t>2.6.2   Primary extraction methodology</t>
  </si>
  <si>
    <t>2.6.2.1   Mining integrated</t>
  </si>
  <si>
    <t>2.6.2.2   Mining non-integrated</t>
  </si>
  <si>
    <t>2.6.2.3   In situ - Non-thermal production (primary)</t>
  </si>
  <si>
    <t>2.6.2.4   In situ - Steam assisted gravity drainage (SAGD)</t>
  </si>
  <si>
    <t>2.6.2.5   In situ - Cyclic steam stimulation (CSS)</t>
  </si>
  <si>
    <t>2.7   In situ steam oil ratio (SOR)</t>
  </si>
  <si>
    <t>2.7.1   Steam assisted gravity drainage (SAGD) SOR</t>
  </si>
  <si>
    <t>2.7.2   Cyclic steam stimulation (CSS) SOR</t>
  </si>
  <si>
    <t>2.8   Diluent blending</t>
  </si>
  <si>
    <t>2.8.1   Volume fraction of dilbit as diluent</t>
  </si>
  <si>
    <t>2.8.2   Volume fraction of dilbit as bitumen</t>
  </si>
  <si>
    <t>2.8.3   Dilbit heating value</t>
  </si>
  <si>
    <t>1=</t>
  </si>
  <si>
    <t>Low carbon richness (semi-arid grasslands)</t>
  </si>
  <si>
    <t>2=</t>
  </si>
  <si>
    <t>Moderate carbon richness (mixed)</t>
  </si>
  <si>
    <t>3=</t>
  </si>
  <si>
    <t>High carbon richness (forested)</t>
  </si>
  <si>
    <t>Low intensity development and low oxidation</t>
  </si>
  <si>
    <t>Moderate intensity development and moderate oxidation</t>
  </si>
  <si>
    <t>High intensity development and high oxidation</t>
  </si>
  <si>
    <t xml:space="preserve">2.9.1   Diesel fuel </t>
  </si>
  <si>
    <t xml:space="preserve">2.9.2   Natural gas </t>
  </si>
  <si>
    <t>2.9.3   Electricity</t>
  </si>
  <si>
    <t>2.9.4   Coke</t>
  </si>
  <si>
    <t>2.9.5   Still Gas</t>
  </si>
  <si>
    <t>N2</t>
  </si>
  <si>
    <t>CO2</t>
  </si>
  <si>
    <t>C1</t>
  </si>
  <si>
    <t>C2</t>
  </si>
  <si>
    <t>C3</t>
  </si>
  <si>
    <t>C4+</t>
  </si>
  <si>
    <t>H2S</t>
  </si>
  <si>
    <t>Units</t>
  </si>
  <si>
    <t>sg</t>
  </si>
  <si>
    <t>STB/d</t>
  </si>
  <si>
    <t>MJ/d</t>
  </si>
  <si>
    <t>bbl steam/bbl bitumen</t>
  </si>
  <si>
    <t>bbl diluent/bbl dilbit</t>
  </si>
  <si>
    <t>bbl bitumen/bbl dilbit</t>
  </si>
  <si>
    <t>MMBtu/bbl dilbit</t>
  </si>
  <si>
    <t>MMBtu/bbl (LHV)</t>
  </si>
  <si>
    <t>Mbtu LHV/d</t>
  </si>
  <si>
    <t>Cold Lake</t>
  </si>
  <si>
    <t>Mining</t>
  </si>
  <si>
    <t>Syncrude Sweet</t>
  </si>
  <si>
    <t>Castilla</t>
  </si>
  <si>
    <t>Iraq</t>
  </si>
  <si>
    <t>Kuwait</t>
  </si>
  <si>
    <t>Eocene</t>
  </si>
  <si>
    <t>Ratawi</t>
  </si>
  <si>
    <t>Nigeria</t>
  </si>
  <si>
    <t>Oman</t>
  </si>
  <si>
    <t>Conventional</t>
  </si>
  <si>
    <t>Steam Flood</t>
  </si>
  <si>
    <t>Russia</t>
  </si>
  <si>
    <t>ESPO</t>
  </si>
  <si>
    <t>Saudi Arabia</t>
  </si>
  <si>
    <t>Arab Extra Light</t>
  </si>
  <si>
    <t>Arab Light</t>
  </si>
  <si>
    <t>Venezuela</t>
  </si>
  <si>
    <t>Boscan</t>
  </si>
  <si>
    <t>Petrozuata</t>
  </si>
  <si>
    <t>Zuata Sweet</t>
  </si>
  <si>
    <t>Additional model sources and assumptions</t>
  </si>
  <si>
    <t>Data Sources and Assumptions</t>
  </si>
  <si>
    <t>Assumed low field development intensity - offshore</t>
  </si>
  <si>
    <t>Assumed low ecosystem carbon richness - offshore</t>
  </si>
  <si>
    <t>Assumed</t>
  </si>
  <si>
    <t>http://doa.alaska.gov/ogc/production/ProdArchives/parchiveindex.html</t>
  </si>
  <si>
    <t>Assumed all electricity produced onsite</t>
  </si>
  <si>
    <t>http://www.alyeska-pipe.com/Default.asp</t>
  </si>
  <si>
    <t>Valdez to Los Angeles: http://sea-distances.com/</t>
  </si>
  <si>
    <t>http://www.offshore-technology.com/projects/dalia/</t>
  </si>
  <si>
    <t>Assumed all electricity produced onsite for offshore fields</t>
  </si>
  <si>
    <t>Estimate</t>
  </si>
  <si>
    <t>Perth to Los Angeles: http://sea-distances.com/</t>
  </si>
  <si>
    <t>Estimated 185 miles gathering plus 715 miles Edmonton to Vancouver http://www.kindermorgan.com/business/canada/transmountain.cfm</t>
  </si>
  <si>
    <t>Vancouver to Los Angeles: http://sea-distances.com/</t>
  </si>
  <si>
    <t>Estimate: http://www.international.alberta.ca/images/about/Colombia_-_Heavy_Oil_and_Mature_Fields_Development.pdf</t>
  </si>
  <si>
    <t>Balao terminal to Los Angeles: http://sea-distances.com/</t>
  </si>
  <si>
    <t>EIA Country Analysis Brief - Ecuador: http://205.254.135.7/countries/cab.cfm?fips=EC</t>
  </si>
  <si>
    <t>Estimate from Rumalia oil field to Persian Gulf</t>
  </si>
  <si>
    <t xml:space="preserve">Basrah to Los Angeles: http://sea-distances.com/ </t>
  </si>
  <si>
    <t>Estimate based on width of Neutral Zone</t>
  </si>
  <si>
    <t>Mina Saud to Los Angeles: http://sea-distances.com/</t>
  </si>
  <si>
    <t>Mina al-Fahal to Los Angeles: http://sea-distances.com/</t>
  </si>
  <si>
    <t>Estimate based on distance from southern oil fields to loading port</t>
  </si>
  <si>
    <t>Talara to Los Angeles: http://sea-distances.com/</t>
  </si>
  <si>
    <t>EIA Country Analysis Brief - Peru: http://205.254.135.7/EMEU/cabs/Peru/pdf.pdf</t>
  </si>
  <si>
    <t>Vladivostok to Los Angeles: http://sea-distances.com/</t>
  </si>
  <si>
    <t>http://www.hydrocarbons-technology.com/projects/espopipeline/</t>
  </si>
  <si>
    <t>Approximately half the distance from Yanbu to Ras Tanura</t>
  </si>
  <si>
    <t>Ras Tanura to Los Angeles: http://sea-distances.com/</t>
  </si>
  <si>
    <t>Estimate for distance of oil field to Maracaibo</t>
  </si>
  <si>
    <t>http://www.hydrocarbons-technology.com/projects/petrozuata</t>
  </si>
  <si>
    <t>http://www.offshore-technology.com/projects/girassol/</t>
  </si>
  <si>
    <t>http://www.statoil.com/en/OurOperations/TradingProducts/CrudeOil/Crudeoilassays/Pages/Girassol.aspx</t>
  </si>
  <si>
    <t>http://www.statoil.com/en/OurOperations/TradingProducts/CrudeOil/Crudeoilassays/Pages/Dalia.aspx</t>
  </si>
  <si>
    <t>http://www.bp.com/liveassets/bp_internet/bp_crudes/bp_crudes_global/STAGING/local_assets/downloads_pdfs/Plutonio_marketing_brochure_2010.pdf</t>
  </si>
  <si>
    <t>Canadon Seco field API gravity: OGJ Worldwide Oil Production Survey</t>
  </si>
  <si>
    <t>http://www.sinosi.com/oil/english/yyou_1.asp</t>
  </si>
  <si>
    <t>Depth for Hidra field (OGJ Worldwide Oil Production Survey)</t>
  </si>
  <si>
    <t>API gravity for Hidra field (OGJ Worldwide Oil Production Survey)</t>
  </si>
  <si>
    <t>http://www.gdc.wa.gov.au/uploads/files/pyreneesOilFieldBrochure.pdf</t>
  </si>
  <si>
    <t>http://www.offshore-technology.com/projects/pyreneesproject/</t>
  </si>
  <si>
    <t>Albacora Leste Field Development Project, Offshore Technology Conference, 2006 (OTC 17925)</t>
  </si>
  <si>
    <t>Exported - Albacora Leste Field Development Project, Offshore Technology Conference, 2006 (OTC 17925)</t>
  </si>
  <si>
    <t>http://www.offshore-technology.com/projects/fradefieldcamposbasi/</t>
  </si>
  <si>
    <t>Exported - http://www.offshore-technology.com/projects/fradefieldcamposbasi/</t>
  </si>
  <si>
    <t>http://subseaiq.com/data/Project.aspx?project_id=313</t>
  </si>
  <si>
    <t>Marlim field depth - OGJ Worldwide Oil Production Survey</t>
  </si>
  <si>
    <t>http://www.offshore-technology.com/projects/marlimpetro/</t>
  </si>
  <si>
    <t>http://www.offshore-technology.com/projects/marlim/</t>
  </si>
  <si>
    <t>http://www.offshore-technology.com/projects/bc-10/</t>
  </si>
  <si>
    <t>JPT September 2009</t>
  </si>
  <si>
    <t>http://www.subseaiq.com/data/Project.aspx?project_id=365</t>
  </si>
  <si>
    <t>http://www.bp.com/extendedsectiongenericarticle.do?categoryId=9035919&amp;contentId=7020202</t>
  </si>
  <si>
    <t>http://www.totsa.com/pub/crude/index2.php?expand=1&amp;iback=1&amp;rub=11&amp;image=africa</t>
  </si>
  <si>
    <t>http://abarrelfull.wikidot.com/lokele-crude-oil</t>
  </si>
  <si>
    <t xml:space="preserve">Crude Monitor: Albian Heavy Synthetic (AHS) is a partially upgraded dilsynbit produced at Shell Canada Scotford Upgrader. AHS is a heavy stream, but due to the partial upgrading, contains lower sulphur and TAN than unprocessed dilbits and synbits. </t>
  </si>
  <si>
    <t>Crude Monitor: OSA is a light sweet synthetic crude produced from the Suncor Canada Project located north of Fort McMurray, Alberta. The Suncor facilities includes a mine, SAGD and upgrader operations. OSA is a classic bottomless blend of hydrotreated naphtha, distillate, and gasoil fractions produced from a coker based upgrader facility. The Suncor project came on stream in 1967 and became the world's first oil sands operation.</t>
  </si>
  <si>
    <t>Crude Monitor: Syncrude Synthetic is a light sweet synthetic crude produced from the Syncrude Canada Project located north of Fort McMurray, Alberta. The Syncrude Project includes a mine and upgrader operations. It is a classic bottomless blend of hydrotreated naphtha, distillate, and gasoil fractions produced from a coker and hydrocracker based upgrader facility. In 1973, construction began on the Syncrude site and, after five years of construction, the first barrel was shipped on July 30, 1978.</t>
  </si>
  <si>
    <t>Model as mined with integrated upgrader</t>
  </si>
  <si>
    <t>Assumed high carbon richness - tropical forest area</t>
  </si>
  <si>
    <t>http://www.totsa.com/pub/crude/index2.php?expand=4&amp;iback=4&amp;rub=11&amp;image=latin_america</t>
  </si>
  <si>
    <t>EIA Country Analysis Brief - February 2004</t>
  </si>
  <si>
    <t>http://www.bp.com/extendedsectiongenericarticle.do?categoryId=9035920&amp;contentId=7066556</t>
  </si>
  <si>
    <t>Assumed low carbon richness - Middle East</t>
  </si>
  <si>
    <t>http://crudemarketing.chevron.com/crude/middle_eastern/eocene.aspx</t>
  </si>
  <si>
    <t>http://crudemarketing.chevron.com/crude/middle_eastern/ratawi.aspx</t>
  </si>
  <si>
    <t>Assumed 18 percent of crude produced using steam flood</t>
  </si>
  <si>
    <t>SOR based on data from http://www.oilandgas.mottmac.com/projects/?mode=type&amp;id=182528</t>
  </si>
  <si>
    <t>Conventional: http://www.totsa.com/pub/crude/index2.php?expand=5&amp;iback=5&amp;rub=11&amp;image=middle_east</t>
  </si>
  <si>
    <t>Heavy: http://www.mees.com/en/articles/4-oman-to-lift-crude-output-80-0-b-slash-d-by-end-2012</t>
  </si>
  <si>
    <t>http://www.reuters.com/article/2010/03/31/crude-espo-bp-usa-idUSSGE62U0F120100331</t>
  </si>
  <si>
    <t>Average field depth for Saudi Arabia (estimated using OGJ Worldwide Oil Production survey)</t>
  </si>
  <si>
    <t>Arab Light is a blend of crudes from many fields but a vast majority is produced in the Ghawar field.</t>
  </si>
  <si>
    <t>http://www.caplinepipeline.com/Reports1.aspx</t>
  </si>
  <si>
    <t>http://legacy.guardian.co.tt/archives/2006-01-21/bussguardian7.html</t>
  </si>
  <si>
    <t>Angostura field, Calypso MCON</t>
  </si>
  <si>
    <t>Boscan field depth (OGJ Worldwide Oil Production survey)</t>
  </si>
  <si>
    <t>OGJ Worldwide Oil Production survey</t>
  </si>
  <si>
    <t>http://www.ogj.com/articles/print/volume-99/issue-29/processing/sincor-to-offer-zuata-sweet-crude-in-2002.html</t>
  </si>
  <si>
    <t>Max depth for Orinico Belt: http://pubs.usgs.gov/fs/2009/3028/pdf/FS09-3028.pdf</t>
  </si>
  <si>
    <t>http://www.total.com/MEDIAS/MEDIAS_INFOS/661/FR/Total-2003-FieldTrip-Venezuela.pdf</t>
  </si>
  <si>
    <t>Ghawar field depth (OGJ Worldwide Oil Production survey)</t>
  </si>
  <si>
    <t>Average field depth for Australia (estimated using OGJ Worldwide Oil Production Survey)</t>
  </si>
  <si>
    <t>Albacora Leste field depth (OGJ Worldwide Oil Production Survey)</t>
  </si>
  <si>
    <t>Average field depth Argentina (estimated using OGJ Worldwide Oil Production Survey)</t>
  </si>
  <si>
    <t>Average field depth in Brazil (estimated using OGJ Worldwide Oil Production survey)</t>
  </si>
  <si>
    <t>Average field depth for Cameroon (estimated using OGJ Worldwide Oil Production survey)</t>
  </si>
  <si>
    <t>Average field depth Alberta crudes (estimated using OGJ Worldwide Oil Production Survey)</t>
  </si>
  <si>
    <t>Castilla field depth (O&amp;GJ Worldwide Oil Production Survey)</t>
  </si>
  <si>
    <t xml:space="preserve"> Castilla field (O&amp;GJ Worldwide Oil Production Survey)</t>
  </si>
  <si>
    <t>Average field depth for Colombia (estimated using OGJ Worldwide Oil Production Survey)</t>
  </si>
  <si>
    <t>Average field depth for Ecuador (estimated using OGJ Worldwide Oil Production survey)</t>
  </si>
  <si>
    <t>Average field depth for Oman (estimated using OGJ Worldwide Oil Production survey).  Assumed depth for steam flood in Mukhaizna.</t>
  </si>
  <si>
    <t>Average field depth for Peru (estimated using OGJ Worldwide Oil Production survey)</t>
  </si>
  <si>
    <t>Average depth for offshore fields in Trinidad (estimated using OGJ Worldwide Oil Production survey)</t>
  </si>
  <si>
    <t>in</t>
  </si>
  <si>
    <t>1.2.10   Reservoir pressure</t>
  </si>
  <si>
    <t>3.7 Crude oil transport</t>
  </si>
  <si>
    <t>3.7.1   Transport mode (1= Applicable; 0= Not applicable)</t>
  </si>
  <si>
    <t>3.7.1.1   Ocean tanker</t>
  </si>
  <si>
    <t>3.7.1.2   Barge</t>
  </si>
  <si>
    <t>3.7.1.3   Pipeline</t>
  </si>
  <si>
    <t>3.7.1.4   Rail</t>
  </si>
  <si>
    <t>3.7.2   Transport distance (one way)</t>
  </si>
  <si>
    <t>3.7.2.1   Ocean tanker</t>
  </si>
  <si>
    <t>Miles</t>
  </si>
  <si>
    <t>3.7.2.2   Barge</t>
  </si>
  <si>
    <t>3.7.2.3   Pipeline</t>
  </si>
  <si>
    <t>3.7.2.4   Rail</t>
  </si>
  <si>
    <t>Estimated 185 miles gathering plus 715 miles to Vancouver http://www.kindermorgan.com/business/canada/transmountain.cfm</t>
  </si>
  <si>
    <t>Estimated 1500 BOPD/well using data from the OGJ 2010 Worldwide Oil Production Survey.  Represents the combined oil production per well for all countries that have all (or a large majority) of fields offshore. These countries were Angola, Cameroon, Denmark, Eq. Guinea, Gabon, Ivory Coast, Malaysia, Norway, Phillipines, Qatar, South Africa, and United Kingdom.</t>
  </si>
  <si>
    <t>Assumed water flooding for Ghawar and other fields to maintain pressure http://www.saudiaramcoworld.com/issue/197306/oscar.for.an.oilfield.htm</t>
  </si>
  <si>
    <t>Rumaila oil field began production in 1972 - http://www.hydrocarbons-technology.com/projects/rumaila-oil-field-expansion/, Majnoon began producing around 1990 (http://en.wikipedia.org/wiki/Majnoon_oil_field)</t>
  </si>
  <si>
    <t>Field depth for Rumaila (OGJ Worldwide Oil production Survey)</t>
  </si>
  <si>
    <t xml:space="preserve">Luanda to Los Angeles through Panama Canal using Panamax crude carrier: http://sea-distances.com/ </t>
  </si>
  <si>
    <t>Comodoro to Los Angeles via Panama canal using Panamax crude carrier: http://sea-distances.com/</t>
  </si>
  <si>
    <t>San Sebastian to Los Angeles via Panama Canal using Panamax crude carrier: http://sea-distances.com/</t>
  </si>
  <si>
    <t xml:space="preserve">Rio de Janeiro to Los Angeles through Panama Canal using Panamax crude carrier: http://sea-distances.com/ </t>
  </si>
  <si>
    <t>Limboh terminal to Los Angeles through Panama Canal using Panamax crude carrier: http://sea-distances.com/</t>
  </si>
  <si>
    <t>Bonny Inshore Terminal to Los Angeles through Panama Canal using Panamax crude carrier: http://sea-distances.com/</t>
  </si>
  <si>
    <t>Brighton to Los Angeles through Panama Canal using Panamax crude carrier: http://sea-distances.com/</t>
  </si>
  <si>
    <t>Bajo Grande to Los Angeles through Panama Canal using Panamax crude carrier: http://sea-distances.com/</t>
  </si>
  <si>
    <t>Puerto La Cruz to Los Angeles through Panama Canal using Panamax crude carrier: http://sea-distances.com/</t>
  </si>
  <si>
    <t>Covenas terminal to Los Angeles through Panama Canal using Panamax crude carrier: http://sea-distances.com/</t>
  </si>
  <si>
    <t>Alberta Flaring and Venting Data</t>
  </si>
  <si>
    <t>Source</t>
  </si>
  <si>
    <t>Oil (m3)</t>
  </si>
  <si>
    <t>Flaring (m3)</t>
  </si>
  <si>
    <t>Venting (m3)</t>
  </si>
  <si>
    <t>Flaring ratio (scf/bbl)</t>
  </si>
  <si>
    <t>Venting ratio (scf/bbl)</t>
  </si>
  <si>
    <t>Crude Bitumen Batteries</t>
  </si>
  <si>
    <t>Crude oil batteries</t>
  </si>
  <si>
    <t>Sources of Data</t>
  </si>
  <si>
    <t>Flaring and Venting: ERCB ST60B-2011</t>
  </si>
  <si>
    <t>Flowing</t>
  </si>
  <si>
    <t>Gas Lift</t>
  </si>
  <si>
    <t>Pump</t>
  </si>
  <si>
    <t>Avg. Press. (psi)</t>
  </si>
  <si>
    <t>http://doa.alaska.gov/ogc/annual/current/annindex_current.html</t>
  </si>
  <si>
    <t>NGLCum</t>
  </si>
  <si>
    <t>DryGas</t>
  </si>
  <si>
    <t>DryGasCum</t>
  </si>
  <si>
    <t/>
  </si>
  <si>
    <t>FieldNGLCum:</t>
  </si>
  <si>
    <t>DryGasFieldTotal:</t>
  </si>
  <si>
    <t>FieldDryGasCum:</t>
  </si>
  <si>
    <t>ANS</t>
  </si>
  <si>
    <t>Albian Mine</t>
  </si>
  <si>
    <t>Modeled ANS as a single "field" using aggregated and production weighted data from the individual fields</t>
  </si>
  <si>
    <t>Total ANS</t>
  </si>
  <si>
    <t>65% lift</t>
  </si>
  <si>
    <t>scf/bbl liquid</t>
  </si>
  <si>
    <t>Based on input from operator</t>
  </si>
  <si>
    <t>Well/Pressure Data</t>
  </si>
  <si>
    <t>Crude Description:</t>
  </si>
  <si>
    <t>Data Sources and Notes:</t>
  </si>
  <si>
    <t>Assumed based on information from http://www.offshore-technology.com/projects/girassol/</t>
  </si>
  <si>
    <t>http://www.offshore-technology.com/projects/greater_plutonio/</t>
  </si>
  <si>
    <t>Based on FPSO capacity: http://www.offshore-technology.com/projects/pyreneesproject/</t>
  </si>
  <si>
    <t>Production capacity: Albacora Leste Field Development Project, Offshore Technology Conference, 2006 (OTC 17925)</t>
  </si>
  <si>
    <t>Total_2007_dalia-conquest-deep-offshore-VA</t>
  </si>
  <si>
    <t>Estimate from data obtained from Total_2007_dalia-conquest-deep-offshore-VA</t>
  </si>
  <si>
    <t>Estimate from data obtained from Total_2003_girassol-VA</t>
  </si>
  <si>
    <t>http://www.offshore-mag.com/articles/print/volume-66/issue-2/west-africa/bprsquos-greater-plutonio-cluster-development-may-set-stage-for-more.html</t>
  </si>
  <si>
    <t>Production capacity: http://www.offshore-technology.com/projects/dalia/</t>
  </si>
  <si>
    <t>Production capacity: http://www.offshore-technology.com/projects/girassol/</t>
  </si>
  <si>
    <t>Production capacity: http://www.offshore-technology.com/projects/greater_plutonio/</t>
  </si>
  <si>
    <t>2010 production: http://www.offshore-technology.com/projects/fradefieldcamposbasi/</t>
  </si>
  <si>
    <t>Unkown date (2007?): http://www.offshore-technology.com/projects/marlimpetro/</t>
  </si>
  <si>
    <t>Production capacity: http://www.offshore-technology.com/projects/bc-10/</t>
  </si>
  <si>
    <t>http://www.offshore-mag.com/articles/print/volume-68/issue-3/production-operations/devon-breaks-new-ground-at-polvo.html</t>
  </si>
  <si>
    <t>Expected production in 2009: http://www.offshore-mag.com/articles/print/volume-68/issue-3/production-operations/devon-breaks-new-ground-at-polvo.html</t>
  </si>
  <si>
    <t>OGJ Worldwide Oil Production Survey</t>
  </si>
  <si>
    <r>
      <rPr>
        <b/>
        <sz val="10"/>
        <color theme="1"/>
        <rFont val="Helvetica"/>
      </rPr>
      <t>Crude Description:</t>
    </r>
    <r>
      <rPr>
        <sz val="10"/>
        <color theme="1"/>
        <rFont val="Helvetica"/>
      </rPr>
      <t xml:space="preserve">  The Dalia blend consists of oil from multiple offshore fields (Camelia, Tulipa).  </t>
    </r>
  </si>
  <si>
    <r>
      <rPr>
        <b/>
        <sz val="10"/>
        <color theme="1"/>
        <rFont val="Helvetica"/>
      </rPr>
      <t>Crude Description:</t>
    </r>
    <r>
      <rPr>
        <sz val="10"/>
        <color theme="1"/>
        <rFont val="Helvetica"/>
      </rPr>
      <t xml:space="preserve">  The Girassol blend consists of oil from multiple offshore fields (Jasmim, Rosa).  </t>
    </r>
  </si>
  <si>
    <r>
      <rPr>
        <b/>
        <sz val="10"/>
        <color theme="1"/>
        <rFont val="Helvetica"/>
      </rPr>
      <t>Crude Description:</t>
    </r>
    <r>
      <rPr>
        <sz val="10"/>
        <color theme="1"/>
        <rFont val="Helvetica"/>
      </rPr>
      <t xml:space="preserve">  The Greater Plutonio blend consists of oil from multiple offshore fields (Cobalto, Chromio, Galio, Paladio, Platina, Plutonio).  </t>
    </r>
  </si>
  <si>
    <t>2006 start: http://www.offshore-technology.com/projects/dalia/</t>
  </si>
  <si>
    <t>2001 start: http://www.offshore-technology.com/projects/girassol/</t>
  </si>
  <si>
    <t>2007 start: http://www.bp.com/liveassets/bp_internet/bp_crudes/bp_crudes_global/STAGING/local_assets/downloads_pdfs/Plutonio_marketing_brochure_2010.pdf</t>
  </si>
  <si>
    <t>Average field discovery date for Argentina is 1963 (estimated using OGJ Worldwide Oil Production Survey).  Assumed three years from discovery to production start.</t>
  </si>
  <si>
    <t xml:space="preserve">The Hydra blend consists of oil from multiple offshore fields.  </t>
  </si>
  <si>
    <t>1989 start: http://www.zeetechengineering.com/files/PDF/ETPM-Total%20Austral%20Hidra%20Field%20Development%20-%201989-88910ZT.pdf</t>
  </si>
  <si>
    <t xml:space="preserve">The Pyrenees blend consists of oil from multiple offshore fields (Crosby Ravensworth, Stickle).  </t>
  </si>
  <si>
    <t>2010 start: http://www.offshore-technology.com/projects/pyreneesproject/</t>
  </si>
  <si>
    <t>2003 start: Albacora Leste Field Development Project, Offshore Technology Conference, 2006 (OTC 17925)</t>
  </si>
  <si>
    <t>2009 start: http://www.offshore-technology.com/projects/fradefieldcamposbasi/</t>
  </si>
  <si>
    <t>1996 start: http://www.offshore-technology.com/projects/marlimpetro/</t>
  </si>
  <si>
    <t>1994 start: http://www.offshore-technology.com/projects/marlim/</t>
  </si>
  <si>
    <t xml:space="preserve">The Ostra blend consists of oil from multiple offshore fields (Ostra, Abalone, Argonauta B-West, Argonauta O-North and Nautilus).  </t>
  </si>
  <si>
    <t>2009 start: http://www.offshore-technology.com/projects/bc-10/</t>
  </si>
  <si>
    <t>2007 start: http://www.rigzone.com/news/article.asp?a_id=48311</t>
  </si>
  <si>
    <t>Average field discovery date for Cameroon is 1978 (estimated using OGJ Worldwide Oil Production Survey).  Assumed 3 years from discovery to production.</t>
  </si>
  <si>
    <t>Assumed all produced gas that is not flared, vented, lost through fugitives, or used on-site is reinjected.</t>
  </si>
  <si>
    <t>Average Field discovery date for Colombia of 1976 (estimated using OGJ Worldwide Oil Production Survey).  Assumed three years from discovery to production.</t>
  </si>
  <si>
    <t xml:space="preserve">Likely a blend of crude from several fields in the Oriente region of Ecuador. </t>
  </si>
  <si>
    <t>Average field discovery date for Ecuador 1980 (estimated using OGJ Worldwide Oil Production Survey).  Assumed three years from discovery to production.</t>
  </si>
  <si>
    <t xml:space="preserve">The Basrah Light blend consists of oil from multiple fields (Rumalia, West Qurna, Majnoon, Luhais/Subba).  </t>
  </si>
  <si>
    <t>The Omani blend consists of oil from multiple fields.  Assumed 18 percent of crude produced using steam flooding</t>
  </si>
  <si>
    <t>Average discovery date for fields in Oman 1982 (estimated using OGJ Worldwide Oil Production Survey).  Assumed three years from discovery to production.</t>
  </si>
  <si>
    <t>Assumed a field age of 47 years and field depth of 7240 feet (based average discovery date and field depth for Wafra (Ratawi), South Umm Gudair, and South Fuwaris fields of the Neutral Zone).  Assumed three years from discovery to production.</t>
  </si>
  <si>
    <t>Assumed a field age of 47 years and field depth of 5500 feet (based average discovery date and field depth for Wafra (Eocene), South Umm Gudair, and South Fuwaris fields of the Neutral Zone).  Assumed three years from discovery to production.</t>
  </si>
  <si>
    <t>Average discovery date for Peru 1965 (estimated using OGJ Worldwide Oil Production survey).  Assumed three years from discovery to production.</t>
  </si>
  <si>
    <t xml:space="preserve">ESPO is a pipeline blend of crudes from fields at Tomsk Oblast and also the Khanty-Mansi Autonomous Okrug in Western Siberia.  </t>
  </si>
  <si>
    <t xml:space="preserve">The Arab Extra Light blend consists of oil from multiple fields.  </t>
  </si>
  <si>
    <t>Average field discovery for Saudi Arabia 1968 (estimated using OGJ Worldwide Oil Production survey). Assumed three years from discovery to production.</t>
  </si>
  <si>
    <t>Boscan field discovery date 1946 (OGJ Worldwide Oil Production survey).  Assumed 3 years from field discovery to production start.</t>
  </si>
  <si>
    <t xml:space="preserve">Modeled as conventional (non-thermal) production with non-integrated upgrader.  </t>
  </si>
  <si>
    <t>1.5.3   Application of AGR unit</t>
  </si>
  <si>
    <t>1.5.4   Application of gas dehydration unit</t>
  </si>
  <si>
    <t>1.5.5   Application of demethanizer unit</t>
  </si>
  <si>
    <t>1.5.6   Flaring-to-oil ratio</t>
  </si>
  <si>
    <t>1.5.7   Venting-to-oil ratio</t>
  </si>
  <si>
    <t>1.5.8   Volume fraction of diluent</t>
  </si>
  <si>
    <t>1.7   Non-integrated upgrader</t>
  </si>
  <si>
    <t>1.8   Crude oil transport</t>
  </si>
  <si>
    <t>1.8.1   Fraction of oil transported by each mode</t>
  </si>
  <si>
    <t>1.8.1.1   Ocean tanker</t>
  </si>
  <si>
    <t>1.8.1.2   Barge</t>
  </si>
  <si>
    <t>1.8.1.3   Pipeline</t>
  </si>
  <si>
    <t>1.8.1.4   Rail</t>
  </si>
  <si>
    <t>1.8.2   Transport distance (one way)</t>
  </si>
  <si>
    <t>1.8.2.1   Ocean tanker</t>
  </si>
  <si>
    <t>1.8.2.2   Barge</t>
  </si>
  <si>
    <t>1.8.2.3   Pipeline</t>
  </si>
  <si>
    <t>1.8.2.4   Rail</t>
  </si>
  <si>
    <t>1.8.3   Ocean tanker size, if applicable</t>
  </si>
  <si>
    <t>Ton</t>
  </si>
  <si>
    <t>1.9   Small sources emissions</t>
  </si>
  <si>
    <t>1.2.7   Number of water injecting wells</t>
  </si>
  <si>
    <t>1.2.8   Well diameter</t>
  </si>
  <si>
    <t>1.2.9   Productivity index</t>
  </si>
  <si>
    <t>bbl/psi-d</t>
  </si>
  <si>
    <t>1.4.9   Fraction of water produced water reinjected</t>
  </si>
  <si>
    <t xml:space="preserve">1.4.10   Fraction of steam generation via cogeneration </t>
  </si>
  <si>
    <t>1.6   Land use impacts</t>
  </si>
  <si>
    <t>1.6.1.1   Low carbon richness (semi-arid grasslands)</t>
  </si>
  <si>
    <t>1.6.1.2   Moderate carbon richness (mixed)</t>
  </si>
  <si>
    <t>1.6.1.3   High carbon richness (forested)</t>
  </si>
  <si>
    <t>1.6.2.1   Low intensity development and low oxidation</t>
  </si>
  <si>
    <t>1.6.2.2   Moderate intensity development and moderate oxidation</t>
  </si>
  <si>
    <t>1.6.2.3   High intensity development and high oxidation</t>
  </si>
  <si>
    <r>
      <t>gCO</t>
    </r>
    <r>
      <rPr>
        <i/>
        <vertAlign val="subscript"/>
        <sz val="10"/>
        <color theme="1"/>
        <rFont val="Helvetica"/>
      </rPr>
      <t>2</t>
    </r>
    <r>
      <rPr>
        <i/>
        <sz val="10"/>
        <color theme="1"/>
        <rFont val="Helvetica"/>
      </rPr>
      <t>eq/MJ</t>
    </r>
  </si>
  <si>
    <r>
      <t>C</t>
    </r>
    <r>
      <rPr>
        <vertAlign val="subscript"/>
        <sz val="10"/>
        <color theme="1"/>
        <rFont val="Helvetica"/>
      </rPr>
      <t>4</t>
    </r>
    <r>
      <rPr>
        <sz val="10"/>
        <color theme="1"/>
        <rFont val="Helvetica"/>
      </rPr>
      <t>+</t>
    </r>
  </si>
  <si>
    <r>
      <t>H</t>
    </r>
    <r>
      <rPr>
        <vertAlign val="subscript"/>
        <sz val="10"/>
        <color theme="1"/>
        <rFont val="Helvetica"/>
      </rPr>
      <t>2</t>
    </r>
    <r>
      <rPr>
        <sz val="10"/>
        <color theme="1"/>
        <rFont val="Helvetica"/>
      </rPr>
      <t>S</t>
    </r>
  </si>
  <si>
    <t>Panamax</t>
  </si>
  <si>
    <t>http://subseaiq.com/data/Project.aspx?project_id=371</t>
  </si>
  <si>
    <t>http://uk.reuters.com/article/2011/06/02/petrobras-platform-idUKN0227875420110602</t>
  </si>
  <si>
    <t>Castilla is a blend of crudes from Castilla and other fields in the plains region of Colombia mixed with diluent - 70 percent crude (13.5 API), 30 percent by volume (BOE) diluent (to 20 API ).</t>
  </si>
  <si>
    <t>Basra</t>
  </si>
  <si>
    <t>US Alaska</t>
  </si>
  <si>
    <t>1975 start: http://www.prnewswire.com/news-releases/the-castilla-field-reached-a-record-production-of-100000-barrels-of-crude-per-day-96373309.html</t>
  </si>
  <si>
    <t>Average field discovery for Alberta of 1954 (estimated using OGJ Worldwide Oil Production Survey).  Assumed three years from discovery to production</t>
  </si>
  <si>
    <t>Assumed 28 BOPD/well average production for Argentina (estimated using 2010 OGJ Worldwide Oil Production Survey)</t>
  </si>
  <si>
    <t>Country average 251 BOPD/well (offshore) estimated using 2010 OGJ Worldwide Oil Production survey</t>
  </si>
  <si>
    <t>Country average 105 BOPD/well (estimated using 2010 OGJ Worldwide Oil Production Survey)</t>
  </si>
  <si>
    <t>Country average production 136 BOPD/well (estimated using 2010 OGJ Worldwide Oil Production Survey)</t>
  </si>
  <si>
    <t>Country average oil production for Iraq is 1553 BOPD/well (estimated using 2010 OGJ Worldwide Oil Production Survey)</t>
  </si>
  <si>
    <t>Average oil production rate for Neutral Zone is 696 BOPD/well (estimated using 2010 OGJ Worldwide Oil Production survey)</t>
  </si>
  <si>
    <t>Country average 1188 BOPD/well average for Nigeria (estimated using 2010 OGJ Worldwide Oil Production Survey)</t>
  </si>
  <si>
    <t>Country average 380 BOPD/well average for Oman (estimated using OGJ Worldwide Oil Production Survey)</t>
  </si>
  <si>
    <t>Country average 14 BOPD/well average for Peru (estimated using 2010 OGJ Worldwide Oil Production survey)</t>
  </si>
  <si>
    <t>Country average oil production per well for Saudi Arabia is 2808 BOPD/well (estimated using 2010 OGJ Worldwide Oil Production survey)</t>
  </si>
  <si>
    <t>Country average 95 BOPD/well average for Russia (estimated using 2010 OGJ Worldwide Oil Production survey)</t>
  </si>
  <si>
    <t>Country average 173 BOPD/well average for Venezuela (estimated using 2010 OGJ Worldwide Oil Production survey)</t>
  </si>
  <si>
    <t>Combined production and wells from Canteen and Kairi oil fields (estimated using 2010 OGJ Worldwide Oil Production survey)</t>
  </si>
  <si>
    <t>2.9.6   Diluent</t>
  </si>
  <si>
    <t>Emissions code:</t>
  </si>
  <si>
    <t>2.9   Fuels imported for extraction (or recorded as net imports)</t>
  </si>
  <si>
    <t>2.10   Fuels imported for upgrading (or recorded as net imports)</t>
  </si>
  <si>
    <t>2.11   Associated gas composition</t>
  </si>
  <si>
    <t>2.12   Land use impact inputs</t>
  </si>
  <si>
    <t>2.12.1   Crude ecosystem carbon richness</t>
  </si>
  <si>
    <t>2.12.2   Field development intensity</t>
  </si>
  <si>
    <t>SPDC</t>
  </si>
  <si>
    <t>Chevron</t>
  </si>
  <si>
    <t>Total E&amp;P</t>
  </si>
  <si>
    <t>Others</t>
  </si>
  <si>
    <t>Average field depth for company fields (estimated using OGJ Worldwide Oil Production Survey)</t>
  </si>
  <si>
    <t>The Bonny Light blend consists of oil from multiple onshore fields.  Carbon intensity estimated assuming Bonny is a blend of crude produced by SPDC (80.3%), Chevron (4.5%), Total E&amp;P (13.3%), and Others (1.9%).</t>
  </si>
  <si>
    <t>Oil Production: ERCB ST98-2011</t>
  </si>
  <si>
    <t>http://www.international.alberta.ca/images/about/Colombia_-_Heavy_Oil_and_Mature_Fields_Development.pdf</t>
  </si>
  <si>
    <t>GOR (scf/bbl)</t>
  </si>
  <si>
    <t>FOR (scf/bbl)</t>
  </si>
  <si>
    <t>Oil Produced (bbl)</t>
  </si>
  <si>
    <t>Gas Produced (mscf)</t>
  </si>
  <si>
    <t>Water Produced (bbl)</t>
  </si>
  <si>
    <t>Gas Utilized or Sold (mscf)</t>
  </si>
  <si>
    <t>Fraction reinjected</t>
  </si>
  <si>
    <t>BOPD</t>
  </si>
  <si>
    <t>WOR</t>
  </si>
  <si>
    <t>Wells</t>
  </si>
  <si>
    <t>API</t>
  </si>
  <si>
    <t>Fuel</t>
  </si>
  <si>
    <t>Reinjected</t>
  </si>
  <si>
    <t>Sold-3rd</t>
  </si>
  <si>
    <t>Sold NGC</t>
  </si>
  <si>
    <t>Lift</t>
  </si>
  <si>
    <t>EPCL</t>
  </si>
  <si>
    <t>LPG/NGL</t>
  </si>
  <si>
    <t>LNG</t>
  </si>
  <si>
    <t>Gas Flared</t>
  </si>
  <si>
    <t>Company Sum</t>
  </si>
  <si>
    <t>Mobil</t>
  </si>
  <si>
    <t>Chevron: Pennington</t>
  </si>
  <si>
    <t>NAOC Phillips</t>
  </si>
  <si>
    <t>Pan Ocean</t>
  </si>
  <si>
    <t>Addax</t>
  </si>
  <si>
    <t>Esso: Erha</t>
  </si>
  <si>
    <t>AENR (AGIP or ENI)</t>
  </si>
  <si>
    <t>NPDC</t>
  </si>
  <si>
    <t>SPDC: EA</t>
  </si>
  <si>
    <t>nr</t>
  </si>
  <si>
    <t>SPDC (Shell)</t>
  </si>
  <si>
    <t>Company</t>
  </si>
  <si>
    <t>Bonny</t>
  </si>
  <si>
    <t>NAOC/Phillips</t>
  </si>
  <si>
    <t>Chevron Pennington</t>
  </si>
  <si>
    <t>Esso</t>
  </si>
  <si>
    <t>AENR/AGIP</t>
  </si>
  <si>
    <t>SPDC EA</t>
  </si>
  <si>
    <t>Sum</t>
  </si>
  <si>
    <t>MCON - Volume contributions from each major company (million barrels)</t>
  </si>
  <si>
    <t>Data Source: Nigerian National Petroleum Corporation - 2010 Draft Annual Statistical Bulletin</t>
  </si>
  <si>
    <t>Operator</t>
  </si>
  <si>
    <t>Facility</t>
  </si>
  <si>
    <t>Sold</t>
  </si>
  <si>
    <t>LeaseOperations</t>
  </si>
  <si>
    <t>YrAssistGas</t>
  </si>
  <si>
    <t>Other(Shrink)</t>
  </si>
  <si>
    <t>FlareLess1Hr</t>
  </si>
  <si>
    <t>FlareGrtr1Hr</t>
  </si>
  <si>
    <t>PilotPurge1</t>
  </si>
  <si>
    <t>Total</t>
  </si>
  <si>
    <t>BP EXPLORATION (ALASKA) INC</t>
  </si>
  <si>
    <t>NORTH SLOPE BOROUGH</t>
  </si>
  <si>
    <t>Barrow</t>
  </si>
  <si>
    <t>CONOCOPHILLIPS ALASKA INC</t>
  </si>
  <si>
    <t>Colville River Unit</t>
  </si>
  <si>
    <t>DIU Endicott</t>
  </si>
  <si>
    <t>KRU CPF 1</t>
  </si>
  <si>
    <t>KRU CPF 2</t>
  </si>
  <si>
    <t>KRU CPF 3</t>
  </si>
  <si>
    <t>Milne Point Central</t>
  </si>
  <si>
    <t>ENI US OPERATING CO INC</t>
  </si>
  <si>
    <t>Nikaitchuq Prod Facility</t>
  </si>
  <si>
    <t>PIONEER NATURAL RESOURCES ALASKA INC</t>
  </si>
  <si>
    <t>PBU CCP/FFGU</t>
  </si>
  <si>
    <t>PBU CGF B</t>
  </si>
  <si>
    <t>PBU FS 1</t>
  </si>
  <si>
    <t>PBU FS 2</t>
  </si>
  <si>
    <t>PBU FS 3</t>
  </si>
  <si>
    <t>PBU GC 1</t>
  </si>
  <si>
    <t>PBU GC 2</t>
  </si>
  <si>
    <t>PBU GC 3</t>
  </si>
  <si>
    <t>PBU Lisburne Prod (GPMA)</t>
  </si>
  <si>
    <t>TECK COMINCO ALASKA INCORPORATED</t>
  </si>
  <si>
    <t>Red Dog</t>
  </si>
  <si>
    <t>Walakpa</t>
  </si>
  <si>
    <t>Flare Total</t>
  </si>
  <si>
    <t>Mscf/yr</t>
  </si>
  <si>
    <t>Flaring Ratio</t>
  </si>
  <si>
    <t>scf/bbl</t>
  </si>
  <si>
    <t>Alaska Monthly Oil, Water, Gas Production Data</t>
  </si>
  <si>
    <t>Source:</t>
  </si>
  <si>
    <t>January</t>
  </si>
  <si>
    <t>Oil (bbl)</t>
  </si>
  <si>
    <t>Water (bbl)</t>
  </si>
  <si>
    <t>Gas (Mcf)</t>
  </si>
  <si>
    <t>February</t>
  </si>
  <si>
    <t>March</t>
  </si>
  <si>
    <t>April</t>
  </si>
  <si>
    <t>May</t>
  </si>
  <si>
    <t>June</t>
  </si>
  <si>
    <t>July</t>
  </si>
  <si>
    <t>August</t>
  </si>
  <si>
    <t>September</t>
  </si>
  <si>
    <t>October</t>
  </si>
  <si>
    <t>November</t>
  </si>
  <si>
    <t>December</t>
  </si>
  <si>
    <t>Daily Oil Prod</t>
  </si>
  <si>
    <t>bbl/bbl</t>
  </si>
  <si>
    <t>GOR</t>
  </si>
  <si>
    <t>Producing wells</t>
  </si>
  <si>
    <t>Alaska Monthly Water, Gas, and Waste Injection Data</t>
  </si>
  <si>
    <t>Disposal (bbl)</t>
  </si>
  <si>
    <t>Fraction Water Reinjected</t>
  </si>
  <si>
    <t>Fraction Gas Reinjected</t>
  </si>
  <si>
    <t>Water Injection Ratio</t>
  </si>
  <si>
    <t>Total Injection wells</t>
  </si>
  <si>
    <t>NGL</t>
  </si>
  <si>
    <t>Field 1</t>
  </si>
  <si>
    <t>Field 2</t>
  </si>
  <si>
    <t>Field 3</t>
  </si>
  <si>
    <t>Field 4</t>
  </si>
  <si>
    <t>Field 5</t>
  </si>
  <si>
    <t>Field 6</t>
  </si>
  <si>
    <t>Field 7</t>
  </si>
  <si>
    <t>Field 8</t>
  </si>
  <si>
    <t>Field 9</t>
  </si>
  <si>
    <t>Field 10</t>
  </si>
  <si>
    <t>Field 11</t>
  </si>
  <si>
    <t>Field 12</t>
  </si>
  <si>
    <t>Field 13</t>
  </si>
  <si>
    <t>Field 14</t>
  </si>
  <si>
    <t>Field 15</t>
  </si>
  <si>
    <t>Field 16</t>
  </si>
  <si>
    <t>Field 17</t>
  </si>
  <si>
    <t>Field 18</t>
  </si>
  <si>
    <t>Field 19</t>
  </si>
  <si>
    <t>Field 20</t>
  </si>
  <si>
    <t>Field 21</t>
  </si>
  <si>
    <t>Field 22</t>
  </si>
  <si>
    <t>Field 23</t>
  </si>
  <si>
    <t>Field 24</t>
  </si>
  <si>
    <t>Field 25</t>
  </si>
  <si>
    <t>Field 26</t>
  </si>
  <si>
    <t>Field 27</t>
  </si>
  <si>
    <t>Field 28</t>
  </si>
  <si>
    <t>Field 29</t>
  </si>
  <si>
    <t>Field 30</t>
  </si>
  <si>
    <t>Field 31</t>
  </si>
  <si>
    <t>Field 32</t>
  </si>
  <si>
    <t>Field 33</t>
  </si>
  <si>
    <t>Field 34</t>
  </si>
  <si>
    <t>Field 35</t>
  </si>
  <si>
    <t>Field 36</t>
  </si>
  <si>
    <t>Field 37</t>
  </si>
  <si>
    <t>Field 38</t>
  </si>
  <si>
    <t>Field 39</t>
  </si>
  <si>
    <t>Field 40</t>
  </si>
  <si>
    <t>Field 41</t>
  </si>
  <si>
    <t>Field 42</t>
  </si>
  <si>
    <t>Field 43</t>
  </si>
  <si>
    <t>Field 44</t>
  </si>
  <si>
    <t>Field 45</t>
  </si>
  <si>
    <t>Field 46</t>
  </si>
  <si>
    <t>Field 47</t>
  </si>
  <si>
    <t>Field 48</t>
  </si>
  <si>
    <t>Field 49</t>
  </si>
  <si>
    <t>Field 50</t>
  </si>
  <si>
    <t>Field 51</t>
  </si>
  <si>
    <t>Field 52</t>
  </si>
  <si>
    <t>Field 53</t>
  </si>
  <si>
    <t>Field 54</t>
  </si>
  <si>
    <t>Field 55</t>
  </si>
  <si>
    <t>Field 56</t>
  </si>
  <si>
    <t>Field 57</t>
  </si>
  <si>
    <t>Field 58</t>
  </si>
  <si>
    <t>Field 59</t>
  </si>
  <si>
    <t>Field 60</t>
  </si>
  <si>
    <t>Field 61</t>
  </si>
  <si>
    <t>Field 62</t>
  </si>
  <si>
    <t>Field 63</t>
  </si>
  <si>
    <t>Field 64</t>
  </si>
  <si>
    <t>Field 65</t>
  </si>
  <si>
    <t>Field 66</t>
  </si>
  <si>
    <t>Field 67</t>
  </si>
  <si>
    <t>Field 68</t>
  </si>
  <si>
    <t>Field 69</t>
  </si>
  <si>
    <t>Field 70</t>
  </si>
  <si>
    <t>Field 71</t>
  </si>
  <si>
    <t>Field 72</t>
  </si>
  <si>
    <t>Field 73</t>
  </si>
  <si>
    <t>Field 74</t>
  </si>
  <si>
    <t>Field 75</t>
  </si>
  <si>
    <t>Field 76</t>
  </si>
  <si>
    <t>Field 77</t>
  </si>
  <si>
    <t>Field 78</t>
  </si>
  <si>
    <t>Field 79</t>
  </si>
  <si>
    <t>Field 80</t>
  </si>
  <si>
    <t>Field 81</t>
  </si>
  <si>
    <t>Field 82</t>
  </si>
  <si>
    <t>Field 83</t>
  </si>
  <si>
    <t>Field 84</t>
  </si>
  <si>
    <t>Field 85</t>
  </si>
  <si>
    <t>Field 86</t>
  </si>
  <si>
    <t>Field 87</t>
  </si>
  <si>
    <t>Field 88</t>
  </si>
  <si>
    <t>Field 89</t>
  </si>
  <si>
    <t>Field 90</t>
  </si>
  <si>
    <t>Field 91</t>
  </si>
  <si>
    <t>Field 92</t>
  </si>
  <si>
    <t>Field 93</t>
  </si>
  <si>
    <t>Field 94</t>
  </si>
  <si>
    <t>Field 95</t>
  </si>
  <si>
    <t>Field 96</t>
  </si>
  <si>
    <t>Field 97</t>
  </si>
  <si>
    <t>Field 98</t>
  </si>
  <si>
    <t>Field 99</t>
  </si>
  <si>
    <t>Field 100</t>
  </si>
  <si>
    <t>Field 101</t>
  </si>
  <si>
    <t>Field 102</t>
  </si>
  <si>
    <t>Field 103</t>
  </si>
  <si>
    <t>Field 104</t>
  </si>
  <si>
    <t>Field 105</t>
  </si>
  <si>
    <t>Field 106</t>
  </si>
  <si>
    <t>Field 107</t>
  </si>
  <si>
    <t>Field 108</t>
  </si>
  <si>
    <t>Field 109</t>
  </si>
  <si>
    <t>Field 110</t>
  </si>
  <si>
    <t>Field 111</t>
  </si>
  <si>
    <t>Field 112</t>
  </si>
  <si>
    <t>Field 113</t>
  </si>
  <si>
    <t>Field 114</t>
  </si>
  <si>
    <t>Field 115</t>
  </si>
  <si>
    <t>Field 116</t>
  </si>
  <si>
    <t>Field 117</t>
  </si>
  <si>
    <t>Field 118</t>
  </si>
  <si>
    <t>Field 119</t>
  </si>
  <si>
    <t>Field 120</t>
  </si>
  <si>
    <t>Field 121</t>
  </si>
  <si>
    <t>Field 122</t>
  </si>
  <si>
    <t>Field 123</t>
  </si>
  <si>
    <t>Field 124</t>
  </si>
  <si>
    <t>Field 125</t>
  </si>
  <si>
    <t>Field 126</t>
  </si>
  <si>
    <t>Field 127</t>
  </si>
  <si>
    <t>Field 128</t>
  </si>
  <si>
    <t>Field 129</t>
  </si>
  <si>
    <t>Field 130</t>
  </si>
  <si>
    <t>Field 131</t>
  </si>
  <si>
    <t>Field 132</t>
  </si>
  <si>
    <t>Field 133</t>
  </si>
  <si>
    <t>Field 134</t>
  </si>
  <si>
    <t>Field 135</t>
  </si>
  <si>
    <t>Field 136</t>
  </si>
  <si>
    <t>Field 137</t>
  </si>
  <si>
    <t>Field 138</t>
  </si>
  <si>
    <t>Field 139</t>
  </si>
  <si>
    <t>Field 140</t>
  </si>
  <si>
    <t>Field 141</t>
  </si>
  <si>
    <t>Field 142</t>
  </si>
  <si>
    <t>Field 143</t>
  </si>
  <si>
    <t>Field 144</t>
  </si>
  <si>
    <t>Field 145</t>
  </si>
  <si>
    <t>Field 146</t>
  </si>
  <si>
    <t>Field 147</t>
  </si>
  <si>
    <t>Field 271</t>
  </si>
  <si>
    <t>Field 272</t>
  </si>
  <si>
    <t>Field 273</t>
  </si>
  <si>
    <t>Field 274</t>
  </si>
  <si>
    <t>Field 275</t>
  </si>
  <si>
    <t>Field 276</t>
  </si>
  <si>
    <t>Field 277</t>
  </si>
  <si>
    <t>Field 278</t>
  </si>
  <si>
    <t>Field 279</t>
  </si>
  <si>
    <t>Field 280</t>
  </si>
  <si>
    <t>Field 281</t>
  </si>
  <si>
    <t>Field 282</t>
  </si>
  <si>
    <t>Field 283</t>
  </si>
  <si>
    <t>Field 284</t>
  </si>
  <si>
    <t>Field 285</t>
  </si>
  <si>
    <t>Field 286</t>
  </si>
  <si>
    <t>Field 287</t>
  </si>
  <si>
    <t>Field 288</t>
  </si>
  <si>
    <t>Field 289</t>
  </si>
  <si>
    <t>Field 290</t>
  </si>
  <si>
    <t>Field 291</t>
  </si>
  <si>
    <t>Field 292</t>
  </si>
  <si>
    <t>Field 293</t>
  </si>
  <si>
    <t>Field 294</t>
  </si>
  <si>
    <t>Field 295</t>
  </si>
  <si>
    <t>Field 296</t>
  </si>
  <si>
    <t>Field 297</t>
  </si>
  <si>
    <t>Field 298</t>
  </si>
  <si>
    <t>Field 299</t>
  </si>
  <si>
    <t>Field 300</t>
  </si>
  <si>
    <t>Field 301</t>
  </si>
  <si>
    <t>Field 302</t>
  </si>
  <si>
    <t>Field 303</t>
  </si>
  <si>
    <t>Field 304</t>
  </si>
  <si>
    <t>Field 305</t>
  </si>
  <si>
    <t>Field 306</t>
  </si>
  <si>
    <t>Field 307</t>
  </si>
  <si>
    <t>Field 308</t>
  </si>
  <si>
    <t>Field 309</t>
  </si>
  <si>
    <t>Field 310</t>
  </si>
  <si>
    <t>Field 311</t>
  </si>
  <si>
    <t>Field 312</t>
  </si>
  <si>
    <t>Field 313</t>
  </si>
  <si>
    <t>Field 314</t>
  </si>
  <si>
    <t>Field 315</t>
  </si>
  <si>
    <t>Field 316</t>
  </si>
  <si>
    <t>Field 317</t>
  </si>
  <si>
    <t>Field 318</t>
  </si>
  <si>
    <t>Field 319</t>
  </si>
  <si>
    <t>Field 320</t>
  </si>
  <si>
    <t>Field 321</t>
  </si>
  <si>
    <t>Field 322</t>
  </si>
  <si>
    <t>Field 323</t>
  </si>
  <si>
    <t>Field 324</t>
  </si>
  <si>
    <t>Field 325</t>
  </si>
  <si>
    <t>Field 326</t>
  </si>
  <si>
    <t>Field 327</t>
  </si>
  <si>
    <t>Field 328</t>
  </si>
  <si>
    <t>Field 329</t>
  </si>
  <si>
    <t>Field 330</t>
  </si>
  <si>
    <t>Field 331</t>
  </si>
  <si>
    <t>Field 332</t>
  </si>
  <si>
    <t>Field 333</t>
  </si>
  <si>
    <t>Field 334</t>
  </si>
  <si>
    <t>Field 335</t>
  </si>
  <si>
    <t>Field 336</t>
  </si>
  <si>
    <t>Field 337</t>
  </si>
  <si>
    <t>Field 338</t>
  </si>
  <si>
    <t>Field 339</t>
  </si>
  <si>
    <t>Field 340</t>
  </si>
  <si>
    <t>Field 341</t>
  </si>
  <si>
    <t>Field 342</t>
  </si>
  <si>
    <t>Field 343</t>
  </si>
  <si>
    <t>Field 344</t>
  </si>
  <si>
    <t>Field 345</t>
  </si>
  <si>
    <t>Field 346</t>
  </si>
  <si>
    <t>Field 347</t>
  </si>
  <si>
    <t>Field 348</t>
  </si>
  <si>
    <t>Field 349</t>
  </si>
  <si>
    <t>Field 350</t>
  </si>
  <si>
    <t>Field 351</t>
  </si>
  <si>
    <t>Field 352</t>
  </si>
  <si>
    <t>Field 353</t>
  </si>
  <si>
    <t>Field 354</t>
  </si>
  <si>
    <t>Field 355</t>
  </si>
  <si>
    <t>Field 356</t>
  </si>
  <si>
    <t>Field 357</t>
  </si>
  <si>
    <t>Field 358</t>
  </si>
  <si>
    <t>Field 359</t>
  </si>
  <si>
    <t>Field 360</t>
  </si>
  <si>
    <t>Field 361</t>
  </si>
  <si>
    <t>Field 362</t>
  </si>
  <si>
    <t>Field 363</t>
  </si>
  <si>
    <t>Field 364</t>
  </si>
  <si>
    <t>Field 365</t>
  </si>
  <si>
    <t>Field 366</t>
  </si>
  <si>
    <t>Field 367</t>
  </si>
  <si>
    <t>Field 368</t>
  </si>
  <si>
    <t>Field 369</t>
  </si>
  <si>
    <t>Field 370</t>
  </si>
  <si>
    <t>Field 371</t>
  </si>
  <si>
    <t>Field 372</t>
  </si>
  <si>
    <t>Field 373</t>
  </si>
  <si>
    <t>Field 374</t>
  </si>
  <si>
    <t>Field 375</t>
  </si>
  <si>
    <t>Field 376</t>
  </si>
  <si>
    <t>Field 377</t>
  </si>
  <si>
    <t>Field 378</t>
  </si>
  <si>
    <t>Field 379</t>
  </si>
  <si>
    <t>Field 380</t>
  </si>
  <si>
    <t>Field 381</t>
  </si>
  <si>
    <t>Field 382</t>
  </si>
  <si>
    <t>Field 383</t>
  </si>
  <si>
    <t>Field 384</t>
  </si>
  <si>
    <t>Field 385</t>
  </si>
  <si>
    <t>Field 386</t>
  </si>
  <si>
    <t>Field 387</t>
  </si>
  <si>
    <t>Field 388</t>
  </si>
  <si>
    <t>Field 389</t>
  </si>
  <si>
    <t>Field 390</t>
  </si>
  <si>
    <t>Field 391</t>
  </si>
  <si>
    <t>Field 392</t>
  </si>
  <si>
    <t>Field 393</t>
  </si>
  <si>
    <t>Field 394</t>
  </si>
  <si>
    <t>Field 395</t>
  </si>
  <si>
    <t>Field 396</t>
  </si>
  <si>
    <t>Field 397</t>
  </si>
  <si>
    <t>Field 398</t>
  </si>
  <si>
    <t>Field 399</t>
  </si>
  <si>
    <t>Field 400</t>
  </si>
  <si>
    <t>Field 401</t>
  </si>
  <si>
    <t>Field 402</t>
  </si>
  <si>
    <t>Field 403</t>
  </si>
  <si>
    <t>Field 404</t>
  </si>
  <si>
    <t>Field 405</t>
  </si>
  <si>
    <t>Field 406</t>
  </si>
  <si>
    <t>Field 407</t>
  </si>
  <si>
    <t>Field 408</t>
  </si>
  <si>
    <t>Field 409</t>
  </si>
  <si>
    <t>Field 410</t>
  </si>
  <si>
    <t>Field 411</t>
  </si>
  <si>
    <t>Field 412</t>
  </si>
  <si>
    <t>Field 413</t>
  </si>
  <si>
    <t>Field 414</t>
  </si>
  <si>
    <t>Field 415</t>
  </si>
  <si>
    <t>Field 416</t>
  </si>
  <si>
    <t>Field 417</t>
  </si>
  <si>
    <t>Field 418</t>
  </si>
  <si>
    <t>Field 419</t>
  </si>
  <si>
    <t>Field 420</t>
  </si>
  <si>
    <t>Field 421</t>
  </si>
  <si>
    <t>Field 422</t>
  </si>
  <si>
    <t>Field 423</t>
  </si>
  <si>
    <t>Field 424</t>
  </si>
  <si>
    <t>Field 425</t>
  </si>
  <si>
    <t>Field 426</t>
  </si>
  <si>
    <t>Field 427</t>
  </si>
  <si>
    <t>Field 428</t>
  </si>
  <si>
    <t>Field 429</t>
  </si>
  <si>
    <t>Field 430</t>
  </si>
  <si>
    <t>Field 431</t>
  </si>
  <si>
    <t>Field 432</t>
  </si>
  <si>
    <t>Field 433</t>
  </si>
  <si>
    <t>Field 434</t>
  </si>
  <si>
    <t>Field 435</t>
  </si>
  <si>
    <t>Field 436</t>
  </si>
  <si>
    <t>Field 437</t>
  </si>
  <si>
    <t>Field 438</t>
  </si>
  <si>
    <t>Field 439</t>
  </si>
  <si>
    <t>Field 440</t>
  </si>
  <si>
    <t>Field 441</t>
  </si>
  <si>
    <t>Field 442</t>
  </si>
  <si>
    <t>Field 443</t>
  </si>
  <si>
    <t>Field 444</t>
  </si>
  <si>
    <t>Field 445</t>
  </si>
  <si>
    <t>Field 446</t>
  </si>
  <si>
    <t>Field 447</t>
  </si>
  <si>
    <t>Field 448</t>
  </si>
  <si>
    <t>Field 449</t>
  </si>
  <si>
    <t>Field 450</t>
  </si>
  <si>
    <t>Field 451</t>
  </si>
  <si>
    <t>Field 452</t>
  </si>
  <si>
    <t>Field 453</t>
  </si>
  <si>
    <t>Field 454</t>
  </si>
  <si>
    <t>Field 455</t>
  </si>
  <si>
    <t>Field 456</t>
  </si>
  <si>
    <t>Field 457</t>
  </si>
  <si>
    <t>Field 458</t>
  </si>
  <si>
    <t>Field 459</t>
  </si>
  <si>
    <t>Field 460</t>
  </si>
  <si>
    <t>Field 461</t>
  </si>
  <si>
    <t>Field 462</t>
  </si>
  <si>
    <t>Field 463</t>
  </si>
  <si>
    <t>Field 464</t>
  </si>
  <si>
    <t>Field 465</t>
  </si>
  <si>
    <t>Field 466</t>
  </si>
  <si>
    <t>Field 467</t>
  </si>
  <si>
    <t>Field 468</t>
  </si>
  <si>
    <t>Field 469</t>
  </si>
  <si>
    <t>Field 470</t>
  </si>
  <si>
    <t>Field 471</t>
  </si>
  <si>
    <t>Field 472</t>
  </si>
  <si>
    <t>Field 473</t>
  </si>
  <si>
    <t>Field 474</t>
  </si>
  <si>
    <t>Field 475</t>
  </si>
  <si>
    <t>Field 476</t>
  </si>
  <si>
    <t>Field 477</t>
  </si>
  <si>
    <t>Field 478</t>
  </si>
  <si>
    <t>Field 479</t>
  </si>
  <si>
    <t>Field 480</t>
  </si>
  <si>
    <t>Field 481</t>
  </si>
  <si>
    <t>Field 482</t>
  </si>
  <si>
    <t>Field 483</t>
  </si>
  <si>
    <t>Field 484</t>
  </si>
  <si>
    <t>Field 485</t>
  </si>
  <si>
    <t>Field 486</t>
  </si>
  <si>
    <t>Field 487</t>
  </si>
  <si>
    <t>Field 488</t>
  </si>
  <si>
    <t>Field 489</t>
  </si>
  <si>
    <t>Field 490</t>
  </si>
  <si>
    <t>Field 491</t>
  </si>
  <si>
    <t>Field 492</t>
  </si>
  <si>
    <t>Field 493</t>
  </si>
  <si>
    <t>Field 494</t>
  </si>
  <si>
    <t>Field 495</t>
  </si>
  <si>
    <t>Field 496</t>
  </si>
  <si>
    <t>Field 497</t>
  </si>
  <si>
    <t>Field 498</t>
  </si>
  <si>
    <t>Field 499</t>
  </si>
  <si>
    <t>Field 500</t>
  </si>
  <si>
    <t>Field 501</t>
  </si>
  <si>
    <t>Field 502</t>
  </si>
  <si>
    <t>Field 503</t>
  </si>
  <si>
    <t>Field 504</t>
  </si>
  <si>
    <t>Field 505</t>
  </si>
  <si>
    <t>US Continental</t>
  </si>
  <si>
    <t>Aliso Canyon</t>
  </si>
  <si>
    <t>Ant Hill</t>
  </si>
  <si>
    <t>Antelope Hills</t>
  </si>
  <si>
    <t>Antelope Hills, North</t>
  </si>
  <si>
    <t>Arroyo Grande</t>
  </si>
  <si>
    <t>Asphalto</t>
  </si>
  <si>
    <t>Bandini</t>
  </si>
  <si>
    <t>Bardsdale</t>
  </si>
  <si>
    <t>Barham Ranch</t>
  </si>
  <si>
    <t>Belgian Anticline</t>
  </si>
  <si>
    <t>Bellevue</t>
  </si>
  <si>
    <t>Bellevue, West</t>
  </si>
  <si>
    <t>Belmont, Offshore</t>
  </si>
  <si>
    <t>Belridge, North</t>
  </si>
  <si>
    <t>Belridge, South</t>
  </si>
  <si>
    <t>Beverly Hills</t>
  </si>
  <si>
    <t>Big Mountain</t>
  </si>
  <si>
    <t>Brea-Olinda</t>
  </si>
  <si>
    <t>Buena Vista</t>
  </si>
  <si>
    <t>Cabrillo</t>
  </si>
  <si>
    <t>Canal</t>
  </si>
  <si>
    <t>Canfield Ranch</t>
  </si>
  <si>
    <t>Caneros Creek</t>
  </si>
  <si>
    <t>Cascade</t>
  </si>
  <si>
    <t>Casmalia</t>
  </si>
  <si>
    <t>Castaic Hills</t>
  </si>
  <si>
    <t>Cat Canyon</t>
  </si>
  <si>
    <t>Cheviot Hills</t>
  </si>
  <si>
    <t>Cienaga Canyon</t>
  </si>
  <si>
    <t>Coalinga</t>
  </si>
  <si>
    <t>Coalinga, East</t>
  </si>
  <si>
    <t>Coles Levee, N</t>
  </si>
  <si>
    <t>Coles Levee, S</t>
  </si>
  <si>
    <t>Coyote, East</t>
  </si>
  <si>
    <t>Cuyama, South</t>
  </si>
  <si>
    <t>Cymric</t>
  </si>
  <si>
    <t>Deer Creek</t>
  </si>
  <si>
    <t>Del Valle</t>
  </si>
  <si>
    <t>Devils Den</t>
  </si>
  <si>
    <t>Edison</t>
  </si>
  <si>
    <t>El Segundo</t>
  </si>
  <si>
    <t>Elk Hills</t>
  </si>
  <si>
    <t>Elwood, S., Offshore</t>
  </si>
  <si>
    <t>Fruitvale</t>
  </si>
  <si>
    <t>Greeley</t>
  </si>
  <si>
    <t>Hasley Canyon</t>
  </si>
  <si>
    <t>Helm</t>
  </si>
  <si>
    <t>Holser</t>
  </si>
  <si>
    <t>Honor Rancho</t>
  </si>
  <si>
    <t>Huntington Beach</t>
  </si>
  <si>
    <t>Hyperion</t>
  </si>
  <si>
    <t>Inglewood</t>
  </si>
  <si>
    <t>Jacalitos</t>
  </si>
  <si>
    <t>Jasmin</t>
  </si>
  <si>
    <t>Kern Front</t>
  </si>
  <si>
    <t>Kern River</t>
  </si>
  <si>
    <t>Kettleman Middle Dome</t>
  </si>
  <si>
    <t>Kettleman North Dome</t>
  </si>
  <si>
    <t>Landslide</t>
  </si>
  <si>
    <t>Las Cienegas</t>
  </si>
  <si>
    <t>Livermore</t>
  </si>
  <si>
    <t>Lompoc</t>
  </si>
  <si>
    <t>Long Beach</t>
  </si>
  <si>
    <t>Long Beach Airport</t>
  </si>
  <si>
    <t>Los Angeles Downtown</t>
  </si>
  <si>
    <t>Los Angeles, East</t>
  </si>
  <si>
    <t>Lost Hills</t>
  </si>
  <si>
    <t>Lost Hills, Northwest</t>
  </si>
  <si>
    <t>Lynch Canyon</t>
  </si>
  <si>
    <t>McDonald Anticline</t>
  </si>
  <si>
    <t>McKittrick</t>
  </si>
  <si>
    <t>Midway-Sunset</t>
  </si>
  <si>
    <t>Montalvo, West</t>
  </si>
  <si>
    <t>Montebello</t>
  </si>
  <si>
    <t>Monument Junction</t>
  </si>
  <si>
    <t>Mount Poso</t>
  </si>
  <si>
    <t>Mountain View</t>
  </si>
  <si>
    <t>Newhall-Potrero</t>
  </si>
  <si>
    <t>Newport, West</t>
  </si>
  <si>
    <t>Oak Canyon</t>
  </si>
  <si>
    <t>Oak Park</t>
  </si>
  <si>
    <t>Oakridge</t>
  </si>
  <si>
    <t>Oat Mountain</t>
  </si>
  <si>
    <t>Ojai</t>
  </si>
  <si>
    <t>Olive</t>
  </si>
  <si>
    <t>Orcutt</t>
  </si>
  <si>
    <t>Oxnard</t>
  </si>
  <si>
    <t>Paloma</t>
  </si>
  <si>
    <t>Placerita</t>
  </si>
  <si>
    <t>Playa Del Rey</t>
  </si>
  <si>
    <t>Pleito</t>
  </si>
  <si>
    <t>Poso Creek</t>
  </si>
  <si>
    <t>Pyramid Hills</t>
  </si>
  <si>
    <t>Railroad Gap</t>
  </si>
  <si>
    <t>Raisin City</t>
  </si>
  <si>
    <t>Ramona</t>
  </si>
  <si>
    <t>Richfield</t>
  </si>
  <si>
    <t>Rincon</t>
  </si>
  <si>
    <t>Rio Bravo</t>
  </si>
  <si>
    <t>Rio Viejo</t>
  </si>
  <si>
    <t>Riverdale</t>
  </si>
  <si>
    <t>Rose</t>
  </si>
  <si>
    <t>Rosecrans</t>
  </si>
  <si>
    <t>Rosecrans, South</t>
  </si>
  <si>
    <t>Rosedale</t>
  </si>
  <si>
    <t>Rosedale Ranch</t>
  </si>
  <si>
    <t>Round Mountain</t>
  </si>
  <si>
    <t>Russell Ranch</t>
  </si>
  <si>
    <t>Salt Lake</t>
  </si>
  <si>
    <t>Salt Lake, South</t>
  </si>
  <si>
    <t>San Ardo</t>
  </si>
  <si>
    <t>San Miguelito</t>
  </si>
  <si>
    <t>San Vicente</t>
  </si>
  <si>
    <t>Sansinena</t>
  </si>
  <si>
    <t>Santa Clara Avenue</t>
  </si>
  <si>
    <t>Santa Fe Springs</t>
  </si>
  <si>
    <t>Santa Maria Valley</t>
  </si>
  <si>
    <t>Santa Susana</t>
  </si>
  <si>
    <t>Sargent</t>
  </si>
  <si>
    <t>Saticoy</t>
  </si>
  <si>
    <t>Sawtelle</t>
  </si>
  <si>
    <t>Seal Beach</t>
  </si>
  <si>
    <t>Semitropic</t>
  </si>
  <si>
    <t>Sespe</t>
  </si>
  <si>
    <t>Shafter, North</t>
  </si>
  <si>
    <t>Shiells Canyon</t>
  </si>
  <si>
    <t>South Mountain</t>
  </si>
  <si>
    <t>Stockdale</t>
  </si>
  <si>
    <t>Strand</t>
  </si>
  <si>
    <t>Tapia</t>
  </si>
  <si>
    <t>Tapo Canyon, South</t>
  </si>
  <si>
    <t>Tejon</t>
  </si>
  <si>
    <t>Tejon Hills</t>
  </si>
  <si>
    <t>Tejon, North</t>
  </si>
  <si>
    <t>Temescal</t>
  </si>
  <si>
    <t>Ten Section</t>
  </si>
  <si>
    <t>Timber Canyon</t>
  </si>
  <si>
    <t>Torrance</t>
  </si>
  <si>
    <t>Torrey Canyon</t>
  </si>
  <si>
    <t>Union Avenue</t>
  </si>
  <si>
    <t>Ventura</t>
  </si>
  <si>
    <t>Wheeler Ridge</t>
  </si>
  <si>
    <t>White Wolf</t>
  </si>
  <si>
    <t>Whittier</t>
  </si>
  <si>
    <t>Wilmington</t>
  </si>
  <si>
    <t>Yowlumne</t>
  </si>
  <si>
    <t>Zaca</t>
  </si>
  <si>
    <r>
      <t>C</t>
    </r>
    <r>
      <rPr>
        <vertAlign val="subscript"/>
        <sz val="10"/>
        <color theme="1"/>
        <rFont val="Helvetica"/>
      </rPr>
      <t>4</t>
    </r>
    <r>
      <rPr>
        <sz val="11"/>
        <color theme="1"/>
        <rFont val="Calibri"/>
        <family val="2"/>
        <scheme val="minor"/>
      </rPr>
      <t>+</t>
    </r>
  </si>
  <si>
    <r>
      <t>H</t>
    </r>
    <r>
      <rPr>
        <vertAlign val="subscript"/>
        <sz val="10"/>
        <color theme="1"/>
        <rFont val="Helvetica"/>
      </rPr>
      <t>2</t>
    </r>
    <r>
      <rPr>
        <sz val="11"/>
        <color theme="1"/>
        <rFont val="Calibri"/>
        <family val="2"/>
        <scheme val="minor"/>
      </rPr>
      <t>S</t>
    </r>
  </si>
  <si>
    <t>Beta</t>
  </si>
  <si>
    <t>Carpinteria</t>
  </si>
  <si>
    <t>Dos Cuadras</t>
  </si>
  <si>
    <t>Hondo</t>
  </si>
  <si>
    <t>Hueneme</t>
  </si>
  <si>
    <t>Pescado</t>
  </si>
  <si>
    <t>Point Arguello</t>
  </si>
  <si>
    <t>Point Pedernales</t>
  </si>
  <si>
    <t>Sacate</t>
  </si>
  <si>
    <t>Santa Clara</t>
  </si>
  <si>
    <t>Sockeye</t>
  </si>
  <si>
    <t>October 2010 Monthly Oil and Gas Production and Injection Report, California Department of Conservation (ftp://ftp.consrv.ca.gov/pub/oil/monthly_production_reports/)</t>
  </si>
  <si>
    <t>October 2010 Monthly Oil and Gas Production and Injection Report, California Department of Conservation (ftp://ftp.consrv.ca.gov/pub/oil/monthly_production_reports/), Increased number of water injection wells for Hondo from 1 to 3 to prevent excessive flow rate for water injection.</t>
  </si>
  <si>
    <t>Assumed pipeline transport for all California fields</t>
  </si>
  <si>
    <t>Assumed 100 mile transport distance for all California fields</t>
  </si>
  <si>
    <t>Fraction water injected</t>
  </si>
  <si>
    <t>Fraction gas injected</t>
  </si>
  <si>
    <t>WOR (bbl/bbl)</t>
  </si>
  <si>
    <t>Daily Oil Production (BOPD)</t>
  </si>
  <si>
    <t>Gas/Air Injection (Mcf)</t>
  </si>
  <si>
    <t>Gas Production (Mcf)</t>
  </si>
  <si>
    <t>Water Production (bbl)</t>
  </si>
  <si>
    <t>Oil Production (bbl)</t>
  </si>
  <si>
    <t>West Mountain</t>
  </si>
  <si>
    <t>Wayside Canyon</t>
  </si>
  <si>
    <t>Walnut</t>
  </si>
  <si>
    <t>Vallecitos</t>
  </si>
  <si>
    <t>Tapo, North</t>
  </si>
  <si>
    <t>Tapo Ridge</t>
  </si>
  <si>
    <t>San Joaquin</t>
  </si>
  <si>
    <t>San Emidio Nose</t>
  </si>
  <si>
    <t>Pioneer</t>
  </si>
  <si>
    <t>Oil Creek</t>
  </si>
  <si>
    <t>Newhall</t>
  </si>
  <si>
    <t>Morales Canyon</t>
  </si>
  <si>
    <t>Monroe Swell</t>
  </si>
  <si>
    <t>McCool Ranch</t>
  </si>
  <si>
    <t>Mahala</t>
  </si>
  <si>
    <t>Los Angeles City</t>
  </si>
  <si>
    <t>La Honda</t>
  </si>
  <si>
    <t>Kern Bluff</t>
  </si>
  <si>
    <t>Howard Townsite</t>
  </si>
  <si>
    <t>Hopper Canyon</t>
  </si>
  <si>
    <t>Eureka Canyon</t>
  </si>
  <si>
    <t>Esperanza</t>
  </si>
  <si>
    <t>Dyer Creek</t>
  </si>
  <si>
    <t>Dominguez</t>
  </si>
  <si>
    <t>Chico-Martinez</t>
  </si>
  <si>
    <t>Chaffee Canyon</t>
  </si>
  <si>
    <t>Careaga Canyon</t>
  </si>
  <si>
    <t>Canada Larga</t>
  </si>
  <si>
    <t>Camden</t>
  </si>
  <si>
    <t>Burrel</t>
  </si>
  <si>
    <t>Blackwells Corner</t>
  </si>
  <si>
    <t>Bitterwater</t>
  </si>
  <si>
    <t>Beer Nose</t>
  </si>
  <si>
    <t>Field Name</t>
  </si>
  <si>
    <t>Steam and Water Injection for TEOR Fields</t>
  </si>
  <si>
    <t>Comanche Point</t>
  </si>
  <si>
    <t>Sources</t>
  </si>
  <si>
    <t>Steam</t>
  </si>
  <si>
    <t>January to December 2010 Monthly Oil and Gas Production and Injection Report, California Department of Conservation</t>
  </si>
  <si>
    <t>Water</t>
  </si>
  <si>
    <t>Oil</t>
  </si>
  <si>
    <t>SOR</t>
  </si>
  <si>
    <t>Water injection ratio</t>
  </si>
  <si>
    <t>Kettleman North</t>
  </si>
  <si>
    <t>Cogeneration at CA TEOR fields</t>
  </si>
  <si>
    <t>Field</t>
  </si>
  <si>
    <t>Capacity Steam Rate (lb/hr)</t>
  </si>
  <si>
    <t>Capacity Steam Rate (bbl cwe/yr)</t>
  </si>
  <si>
    <t>Capacity Factor</t>
  </si>
  <si>
    <t>Fraction steam from Cogen</t>
  </si>
  <si>
    <t>Excess steam (bbl cwe/yr)</t>
  </si>
  <si>
    <t>AES</t>
  </si>
  <si>
    <t>Berry</t>
  </si>
  <si>
    <t>Plains E&amp;P</t>
  </si>
  <si>
    <t>Aera</t>
  </si>
  <si>
    <t>PXP</t>
  </si>
  <si>
    <t>Occidental</t>
  </si>
  <si>
    <t>Tetra</t>
  </si>
  <si>
    <t>Oxy USA</t>
  </si>
  <si>
    <t>DAI</t>
  </si>
  <si>
    <t>Midway Sunset</t>
  </si>
  <si>
    <t>MacPherson</t>
  </si>
  <si>
    <t>California</t>
  </si>
  <si>
    <t>Source for Capacity Steam Rate Data: 2009 Annual Report of the State Oil and Gas Supervisor - California Department of Conservation</t>
  </si>
  <si>
    <t>Sources and assumptions</t>
  </si>
  <si>
    <t>December 2010 Monthly Oil and Gas Production and Injection Report, California Department of Conservation (ftp://ftp.consrv.ca.gov/pub/oil/monthly_production_reports/)</t>
  </si>
  <si>
    <t>January to December 2010 Monthly Oil and Gas Production and Injection Reports, California Department of Conservation (ftp://ftp.consrv.ca.gov/pub/oil/monthly_production_reports/)</t>
  </si>
  <si>
    <t>Assumed moderate development intensity for all California fields</t>
  </si>
  <si>
    <t>BHPBilliton_Crude_Assay_Pyrenees.pdf</t>
  </si>
  <si>
    <t xml:space="preserve">Source:  Data downloaded as ASCII file and converted to Excel on 5/9/2013 from Bureau of Safety and Environmental Enforcement website http://www.data.bsee.gov/homepg/data_center/production/PacificFreeProd.asp </t>
  </si>
  <si>
    <t>Month</t>
  </si>
  <si>
    <t>Gas</t>
  </si>
  <si>
    <t>Injection</t>
  </si>
  <si>
    <t>First Production</t>
  </si>
  <si>
    <t>P00301</t>
  </si>
  <si>
    <t xml:space="preserve"> A050</t>
  </si>
  <si>
    <t>G</t>
  </si>
  <si>
    <t>LB 6488</t>
  </si>
  <si>
    <t>PACIFIC ENERGY RESOURCES LTD</t>
  </si>
  <si>
    <t>BETA</t>
  </si>
  <si>
    <t>S01</t>
  </si>
  <si>
    <t xml:space="preserve"> C044</t>
  </si>
  <si>
    <t>BETA OPERATING COMPANY, LLC</t>
  </si>
  <si>
    <t>P00296</t>
  </si>
  <si>
    <t xml:space="preserve"> B002</t>
  </si>
  <si>
    <t>O</t>
  </si>
  <si>
    <t>LB 6437</t>
  </si>
  <si>
    <t>DCOR, L.L.C.</t>
  </si>
  <si>
    <t xml:space="preserve"> B003</t>
  </si>
  <si>
    <t xml:space="preserve"> B004</t>
  </si>
  <si>
    <t xml:space="preserve"> B005</t>
  </si>
  <si>
    <t>LB 6438</t>
  </si>
  <si>
    <t xml:space="preserve"> B006</t>
  </si>
  <si>
    <t xml:space="preserve"> B007</t>
  </si>
  <si>
    <t xml:space="preserve"> B008</t>
  </si>
  <si>
    <t xml:space="preserve"> B009</t>
  </si>
  <si>
    <t xml:space="preserve"> B010</t>
  </si>
  <si>
    <t xml:space="preserve"> B011</t>
  </si>
  <si>
    <t xml:space="preserve"> B012</t>
  </si>
  <si>
    <t xml:space="preserve"> B014</t>
  </si>
  <si>
    <t xml:space="preserve"> B017</t>
  </si>
  <si>
    <t xml:space="preserve"> B018</t>
  </si>
  <si>
    <t xml:space="preserve"> B020</t>
  </si>
  <si>
    <t xml:space="preserve"> B023</t>
  </si>
  <si>
    <t>P00300</t>
  </si>
  <si>
    <t xml:space="preserve"> A001</t>
  </si>
  <si>
    <t>S02</t>
  </si>
  <si>
    <t xml:space="preserve"> A013</t>
  </si>
  <si>
    <t xml:space="preserve"> A020</t>
  </si>
  <si>
    <t xml:space="preserve"> A024</t>
  </si>
  <si>
    <t xml:space="preserve"> A025</t>
  </si>
  <si>
    <t xml:space="preserve"> A028</t>
  </si>
  <si>
    <t xml:space="preserve"> A030</t>
  </si>
  <si>
    <t xml:space="preserve"> A031</t>
  </si>
  <si>
    <t xml:space="preserve"> A032</t>
  </si>
  <si>
    <t xml:space="preserve"> A036</t>
  </si>
  <si>
    <t xml:space="preserve"> A040</t>
  </si>
  <si>
    <t xml:space="preserve"> A051</t>
  </si>
  <si>
    <t xml:space="preserve"> A052</t>
  </si>
  <si>
    <t>LB 6487</t>
  </si>
  <si>
    <t xml:space="preserve"> A054</t>
  </si>
  <si>
    <t xml:space="preserve"> A055</t>
  </si>
  <si>
    <t xml:space="preserve"> A058</t>
  </si>
  <si>
    <t xml:space="preserve"> A059</t>
  </si>
  <si>
    <t xml:space="preserve"> A063</t>
  </si>
  <si>
    <t xml:space="preserve"> A074</t>
  </si>
  <si>
    <t xml:space="preserve"> A076</t>
  </si>
  <si>
    <t xml:space="preserve"> A007</t>
  </si>
  <si>
    <t xml:space="preserve"> A009</t>
  </si>
  <si>
    <t xml:space="preserve"> A015</t>
  </si>
  <si>
    <t xml:space="preserve"> A021</t>
  </si>
  <si>
    <t xml:space="preserve"> A023</t>
  </si>
  <si>
    <t xml:space="preserve"> A027</t>
  </si>
  <si>
    <t xml:space="preserve"> A034</t>
  </si>
  <si>
    <t xml:space="preserve"> A038</t>
  </si>
  <si>
    <t xml:space="preserve"> A043</t>
  </si>
  <si>
    <t xml:space="preserve"> A045</t>
  </si>
  <si>
    <t xml:space="preserve"> A047</t>
  </si>
  <si>
    <t xml:space="preserve"> A056</t>
  </si>
  <si>
    <t xml:space="preserve"> A057</t>
  </si>
  <si>
    <t xml:space="preserve"> C001</t>
  </si>
  <si>
    <t xml:space="preserve"> C004</t>
  </si>
  <si>
    <t xml:space="preserve"> C005</t>
  </si>
  <si>
    <t xml:space="preserve"> C006</t>
  </si>
  <si>
    <t xml:space="preserve"> C008</t>
  </si>
  <si>
    <t xml:space="preserve"> C009</t>
  </si>
  <si>
    <t xml:space="preserve"> C011</t>
  </si>
  <si>
    <t xml:space="preserve"> C013</t>
  </si>
  <si>
    <t xml:space="preserve"> C016</t>
  </si>
  <si>
    <t xml:space="preserve"> C018</t>
  </si>
  <si>
    <t xml:space="preserve"> C019</t>
  </si>
  <si>
    <t xml:space="preserve"> C020</t>
  </si>
  <si>
    <t xml:space="preserve"> C022</t>
  </si>
  <si>
    <t xml:space="preserve"> C023</t>
  </si>
  <si>
    <t xml:space="preserve"> C024</t>
  </si>
  <si>
    <t xml:space="preserve"> C027</t>
  </si>
  <si>
    <t xml:space="preserve"> C030</t>
  </si>
  <si>
    <t xml:space="preserve"> C033</t>
  </si>
  <si>
    <t xml:space="preserve"> C034</t>
  </si>
  <si>
    <t xml:space="preserve"> C035</t>
  </si>
  <si>
    <t xml:space="preserve"> C036</t>
  </si>
  <si>
    <t xml:space="preserve"> C038</t>
  </si>
  <si>
    <t xml:space="preserve"> C042</t>
  </si>
  <si>
    <t xml:space="preserve"> C050</t>
  </si>
  <si>
    <t xml:space="preserve"> C052</t>
  </si>
  <si>
    <t xml:space="preserve"> C053</t>
  </si>
  <si>
    <t xml:space="preserve"> C054</t>
  </si>
  <si>
    <t>LB 6439</t>
  </si>
  <si>
    <t xml:space="preserve"> C055</t>
  </si>
  <si>
    <t xml:space="preserve"> C056</t>
  </si>
  <si>
    <t xml:space="preserve"> C057</t>
  </si>
  <si>
    <t xml:space="preserve"> C059</t>
  </si>
  <si>
    <t xml:space="preserve"> C060</t>
  </si>
  <si>
    <t xml:space="preserve"> C061</t>
  </si>
  <si>
    <t xml:space="preserve"> B013</t>
  </si>
  <si>
    <t>S</t>
  </si>
  <si>
    <t xml:space="preserve"> B015</t>
  </si>
  <si>
    <t xml:space="preserve"> A002</t>
  </si>
  <si>
    <t xml:space="preserve"> A003</t>
  </si>
  <si>
    <t xml:space="preserve"> A012</t>
  </si>
  <si>
    <t xml:space="preserve"> A016</t>
  </si>
  <si>
    <t xml:space="preserve"> A018</t>
  </si>
  <si>
    <t xml:space="preserve"> A022</t>
  </si>
  <si>
    <t xml:space="preserve"> A026</t>
  </si>
  <si>
    <t xml:space="preserve"> A033</t>
  </si>
  <si>
    <t xml:space="preserve"> A035</t>
  </si>
  <si>
    <t xml:space="preserve"> A044</t>
  </si>
  <si>
    <t xml:space="preserve"> A048</t>
  </si>
  <si>
    <t xml:space="preserve"> A064</t>
  </si>
  <si>
    <t xml:space="preserve"> A065</t>
  </si>
  <si>
    <t xml:space="preserve"> A066</t>
  </si>
  <si>
    <t xml:space="preserve"> A067</t>
  </si>
  <si>
    <t xml:space="preserve"> A070</t>
  </si>
  <si>
    <t xml:space="preserve"> A073</t>
  </si>
  <si>
    <t xml:space="preserve"> A005</t>
  </si>
  <si>
    <t>S03</t>
  </si>
  <si>
    <t xml:space="preserve"> A014</t>
  </si>
  <si>
    <t xml:space="preserve"> A017</t>
  </si>
  <si>
    <t xml:space="preserve"> A019</t>
  </si>
  <si>
    <t xml:space="preserve"> A037</t>
  </si>
  <si>
    <t xml:space="preserve"> A041</t>
  </si>
  <si>
    <t xml:space="preserve"> A042</t>
  </si>
  <si>
    <t xml:space="preserve"> A049</t>
  </si>
  <si>
    <t xml:space="preserve"> A061</t>
  </si>
  <si>
    <t xml:space="preserve"> A071</t>
  </si>
  <si>
    <t xml:space="preserve"> C002</t>
  </si>
  <si>
    <t xml:space="preserve"> C003</t>
  </si>
  <si>
    <t xml:space="preserve"> C007</t>
  </si>
  <si>
    <t xml:space="preserve"> C010</t>
  </si>
  <si>
    <t xml:space="preserve"> C012</t>
  </si>
  <si>
    <t xml:space="preserve"> C014</t>
  </si>
  <si>
    <t xml:space="preserve"> C017</t>
  </si>
  <si>
    <t xml:space="preserve"> C021</t>
  </si>
  <si>
    <t xml:space="preserve"> C025</t>
  </si>
  <si>
    <t xml:space="preserve"> C026</t>
  </si>
  <si>
    <t xml:space="preserve"> C028</t>
  </si>
  <si>
    <t xml:space="preserve"> C029</t>
  </si>
  <si>
    <t xml:space="preserve"> C031</t>
  </si>
  <si>
    <t xml:space="preserve"> C032</t>
  </si>
  <si>
    <t xml:space="preserve"> C046</t>
  </si>
  <si>
    <t xml:space="preserve"> C048</t>
  </si>
  <si>
    <t xml:space="preserve"> B016</t>
  </si>
  <si>
    <t>U</t>
  </si>
  <si>
    <t>X01</t>
  </si>
  <si>
    <t xml:space="preserve"> B019</t>
  </si>
  <si>
    <t>P00166</t>
  </si>
  <si>
    <t>LA 6660</t>
  </si>
  <si>
    <t>PACIFIC OPERATORS OFFSHORE, LLC</t>
  </si>
  <si>
    <t>CRPNTR</t>
  </si>
  <si>
    <t xml:space="preserve"> A004</t>
  </si>
  <si>
    <t xml:space="preserve"> A011</t>
  </si>
  <si>
    <t xml:space="preserve"> A046</t>
  </si>
  <si>
    <t xml:space="preserve"> A053</t>
  </si>
  <si>
    <t xml:space="preserve"> B001</t>
  </si>
  <si>
    <t xml:space="preserve"> B021</t>
  </si>
  <si>
    <t xml:space="preserve"> B027</t>
  </si>
  <si>
    <t xml:space="preserve"> B028</t>
  </si>
  <si>
    <t xml:space="preserve"> B029</t>
  </si>
  <si>
    <t xml:space="preserve"> B030</t>
  </si>
  <si>
    <t xml:space="preserve"> B033</t>
  </si>
  <si>
    <t xml:space="preserve"> B034</t>
  </si>
  <si>
    <t xml:space="preserve"> B035</t>
  </si>
  <si>
    <t xml:space="preserve"> B036</t>
  </si>
  <si>
    <t xml:space="preserve"> B039</t>
  </si>
  <si>
    <t xml:space="preserve"> B040</t>
  </si>
  <si>
    <t xml:space="preserve"> B045</t>
  </si>
  <si>
    <t xml:space="preserve"> B046</t>
  </si>
  <si>
    <t xml:space="preserve"> B047</t>
  </si>
  <si>
    <t>AA016</t>
  </si>
  <si>
    <t>AG027</t>
  </si>
  <si>
    <t>BA002</t>
  </si>
  <si>
    <t>BA005</t>
  </si>
  <si>
    <t>P00240</t>
  </si>
  <si>
    <t>LA 6659</t>
  </si>
  <si>
    <t xml:space="preserve"> B022</t>
  </si>
  <si>
    <t xml:space="preserve"> B025</t>
  </si>
  <si>
    <t xml:space="preserve"> B037</t>
  </si>
  <si>
    <t xml:space="preserve"> A006</t>
  </si>
  <si>
    <t xml:space="preserve"> B032</t>
  </si>
  <si>
    <t xml:space="preserve"> B038</t>
  </si>
  <si>
    <t xml:space="preserve"> B043</t>
  </si>
  <si>
    <t>DSCDRS</t>
  </si>
  <si>
    <t xml:space="preserve"> A008</t>
  </si>
  <si>
    <t xml:space="preserve"> A010</t>
  </si>
  <si>
    <t>S05</t>
  </si>
  <si>
    <t xml:space="preserve"> A029</t>
  </si>
  <si>
    <t>S04</t>
  </si>
  <si>
    <t xml:space="preserve"> A039</t>
  </si>
  <si>
    <t>LA 6709</t>
  </si>
  <si>
    <t>P00241</t>
  </si>
  <si>
    <t>LA 6658</t>
  </si>
  <si>
    <t xml:space="preserve"> B026</t>
  </si>
  <si>
    <t xml:space="preserve"> B031</t>
  </si>
  <si>
    <t>LA 6707</t>
  </si>
  <si>
    <t xml:space="preserve"> B041</t>
  </si>
  <si>
    <t xml:space="preserve"> B050</t>
  </si>
  <si>
    <t xml:space="preserve"> B053</t>
  </si>
  <si>
    <t xml:space="preserve"> B054</t>
  </si>
  <si>
    <t xml:space="preserve"> B055</t>
  </si>
  <si>
    <t xml:space="preserve"> B058</t>
  </si>
  <si>
    <t xml:space="preserve"> B060</t>
  </si>
  <si>
    <t xml:space="preserve"> B061</t>
  </si>
  <si>
    <t xml:space="preserve"> B062</t>
  </si>
  <si>
    <t xml:space="preserve"> B063</t>
  </si>
  <si>
    <t xml:space="preserve"> B064</t>
  </si>
  <si>
    <t>LA 6708</t>
  </si>
  <si>
    <t xml:space="preserve"> C015</t>
  </si>
  <si>
    <t xml:space="preserve"> C040</t>
  </si>
  <si>
    <t xml:space="preserve"> C041</t>
  </si>
  <si>
    <t xml:space="preserve"> C045</t>
  </si>
  <si>
    <t xml:space="preserve"> C051</t>
  </si>
  <si>
    <t>AS003</t>
  </si>
  <si>
    <t>AS004</t>
  </si>
  <si>
    <t>BS002</t>
  </si>
  <si>
    <t>BS003</t>
  </si>
  <si>
    <t xml:space="preserve"> A019L</t>
  </si>
  <si>
    <t>D01</t>
  </si>
  <si>
    <t xml:space="preserve"> A019U</t>
  </si>
  <si>
    <t>D02</t>
  </si>
  <si>
    <t xml:space="preserve"> A045L</t>
  </si>
  <si>
    <t xml:space="preserve"> A045S</t>
  </si>
  <si>
    <t xml:space="preserve"> A046L</t>
  </si>
  <si>
    <t xml:space="preserve"> A046S</t>
  </si>
  <si>
    <t xml:space="preserve"> A054L</t>
  </si>
  <si>
    <t xml:space="preserve"> A054S</t>
  </si>
  <si>
    <t xml:space="preserve"> B002L</t>
  </si>
  <si>
    <t xml:space="preserve"> B002S</t>
  </si>
  <si>
    <t xml:space="preserve"> B040L</t>
  </si>
  <si>
    <t xml:space="preserve"> B040S</t>
  </si>
  <si>
    <t xml:space="preserve"> B042</t>
  </si>
  <si>
    <t xml:space="preserve"> B048L</t>
  </si>
  <si>
    <t xml:space="preserve"> B048S</t>
  </si>
  <si>
    <t xml:space="preserve"> B049L</t>
  </si>
  <si>
    <t xml:space="preserve"> B049S</t>
  </si>
  <si>
    <t xml:space="preserve"> B052</t>
  </si>
  <si>
    <t xml:space="preserve"> B056</t>
  </si>
  <si>
    <t xml:space="preserve"> B057</t>
  </si>
  <si>
    <t xml:space="preserve"> C005L</t>
  </si>
  <si>
    <t xml:space="preserve"> C005S</t>
  </si>
  <si>
    <t xml:space="preserve"> C043L</t>
  </si>
  <si>
    <t xml:space="preserve"> C043S</t>
  </si>
  <si>
    <t xml:space="preserve"> C047L</t>
  </si>
  <si>
    <t xml:space="preserve"> C047S</t>
  </si>
  <si>
    <t xml:space="preserve"> C052L</t>
  </si>
  <si>
    <t xml:space="preserve"> C052S</t>
  </si>
  <si>
    <t xml:space="preserve"> C060L</t>
  </si>
  <si>
    <t xml:space="preserve"> C060S</t>
  </si>
  <si>
    <t>P00180</t>
  </si>
  <si>
    <t xml:space="preserve"> H031</t>
  </si>
  <si>
    <t>SM 6635</t>
  </si>
  <si>
    <t>EXXON MOBIL CORPORATION</t>
  </si>
  <si>
    <t>HONDO</t>
  </si>
  <si>
    <t>HA016</t>
  </si>
  <si>
    <t>6A 5275</t>
  </si>
  <si>
    <t>P00181</t>
  </si>
  <si>
    <t>HA004</t>
  </si>
  <si>
    <t>HA006</t>
  </si>
  <si>
    <t>SM 6634</t>
  </si>
  <si>
    <t>HA007</t>
  </si>
  <si>
    <t>HA013</t>
  </si>
  <si>
    <t>SM 6685</t>
  </si>
  <si>
    <t>HA014</t>
  </si>
  <si>
    <t>HA017</t>
  </si>
  <si>
    <t>HA031</t>
  </si>
  <si>
    <t>HA032</t>
  </si>
  <si>
    <t>HA033</t>
  </si>
  <si>
    <t>P00187</t>
  </si>
  <si>
    <t xml:space="preserve"> H005</t>
  </si>
  <si>
    <t>SM 6637</t>
  </si>
  <si>
    <t xml:space="preserve"> H037</t>
  </si>
  <si>
    <t>SM 6636</t>
  </si>
  <si>
    <t>P00188</t>
  </si>
  <si>
    <t xml:space="preserve"> H002</t>
  </si>
  <si>
    <t xml:space="preserve"> H004</t>
  </si>
  <si>
    <t xml:space="preserve"> H006</t>
  </si>
  <si>
    <t xml:space="preserve"> H007</t>
  </si>
  <si>
    <t xml:space="preserve"> H008</t>
  </si>
  <si>
    <t xml:space="preserve"> H009</t>
  </si>
  <si>
    <t xml:space="preserve"> H012</t>
  </si>
  <si>
    <t xml:space="preserve"> H015</t>
  </si>
  <si>
    <t xml:space="preserve"> H023</t>
  </si>
  <si>
    <t xml:space="preserve"> H024</t>
  </si>
  <si>
    <t xml:space="preserve"> H027</t>
  </si>
  <si>
    <t xml:space="preserve"> H032</t>
  </si>
  <si>
    <t xml:space="preserve"> H033</t>
  </si>
  <si>
    <t xml:space="preserve"> H034</t>
  </si>
  <si>
    <t xml:space="preserve"> H038</t>
  </si>
  <si>
    <t xml:space="preserve"> H039</t>
  </si>
  <si>
    <t>P00190</t>
  </si>
  <si>
    <t xml:space="preserve"> H003</t>
  </si>
  <si>
    <t>HA001</t>
  </si>
  <si>
    <t>HA003</t>
  </si>
  <si>
    <t>HA005</t>
  </si>
  <si>
    <t>HA008</t>
  </si>
  <si>
    <t>HA011</t>
  </si>
  <si>
    <t>HA019</t>
  </si>
  <si>
    <t>HA022</t>
  </si>
  <si>
    <t>HA024</t>
  </si>
  <si>
    <t>HA029</t>
  </si>
  <si>
    <t>P00191</t>
  </si>
  <si>
    <t>HA009</t>
  </si>
  <si>
    <t>HA025</t>
  </si>
  <si>
    <t>HA027</t>
  </si>
  <si>
    <t>HA034</t>
  </si>
  <si>
    <t>P00329</t>
  </si>
  <si>
    <t>HA012</t>
  </si>
  <si>
    <t>SM 6684</t>
  </si>
  <si>
    <t>HA015</t>
  </si>
  <si>
    <t>HA018</t>
  </si>
  <si>
    <t xml:space="preserve"> H022</t>
  </si>
  <si>
    <t xml:space="preserve"> H035</t>
  </si>
  <si>
    <t xml:space="preserve"> H036</t>
  </si>
  <si>
    <t xml:space="preserve"> H029</t>
  </si>
  <si>
    <t>HA020</t>
  </si>
  <si>
    <t>HA021</t>
  </si>
  <si>
    <t xml:space="preserve"> H013</t>
  </si>
  <si>
    <t xml:space="preserve"> H010</t>
  </si>
  <si>
    <t>HA002</t>
  </si>
  <si>
    <t>HA010</t>
  </si>
  <si>
    <t>HA023</t>
  </si>
  <si>
    <t xml:space="preserve"> H011</t>
  </si>
  <si>
    <t xml:space="preserve"> H018</t>
  </si>
  <si>
    <t>HA028</t>
  </si>
  <si>
    <t>HA030</t>
  </si>
  <si>
    <t>HA026</t>
  </si>
  <si>
    <t>%</t>
  </si>
  <si>
    <t>Gas Injection</t>
  </si>
  <si>
    <t>Water Injection</t>
  </si>
  <si>
    <t>P00202</t>
  </si>
  <si>
    <t xml:space="preserve"> H001</t>
  </si>
  <si>
    <t>LA 6965</t>
  </si>
  <si>
    <t>HUENEM</t>
  </si>
  <si>
    <t>LA 6915</t>
  </si>
  <si>
    <t>P00203</t>
  </si>
  <si>
    <t xml:space="preserve"> H014</t>
  </si>
  <si>
    <t>LA 6964</t>
  </si>
  <si>
    <t>P00182</t>
  </si>
  <si>
    <t>HE006</t>
  </si>
  <si>
    <t>SM 6682</t>
  </si>
  <si>
    <t>PESCDO</t>
  </si>
  <si>
    <t>HE025</t>
  </si>
  <si>
    <t>SM 6683</t>
  </si>
  <si>
    <t>HE001</t>
  </si>
  <si>
    <t>HE003</t>
  </si>
  <si>
    <t>HE004</t>
  </si>
  <si>
    <t>HE005</t>
  </si>
  <si>
    <t>HE008</t>
  </si>
  <si>
    <t>HE011</t>
  </si>
  <si>
    <t>HE018</t>
  </si>
  <si>
    <t>HE023</t>
  </si>
  <si>
    <t>HE024</t>
  </si>
  <si>
    <t>HE028</t>
  </si>
  <si>
    <t>HE031</t>
  </si>
  <si>
    <t>HE033</t>
  </si>
  <si>
    <t>P00183</t>
  </si>
  <si>
    <t>HE007</t>
  </si>
  <si>
    <t>HE010</t>
  </si>
  <si>
    <t>HE014</t>
  </si>
  <si>
    <t>SM 6731</t>
  </si>
  <si>
    <t>HE015</t>
  </si>
  <si>
    <t>HE016</t>
  </si>
  <si>
    <t>HE026</t>
  </si>
  <si>
    <t>HE029</t>
  </si>
  <si>
    <t>HE030</t>
  </si>
  <si>
    <t>HE032</t>
  </si>
  <si>
    <t>HE017</t>
  </si>
  <si>
    <t>HE012</t>
  </si>
  <si>
    <t>HE019</t>
  </si>
  <si>
    <t>HE009</t>
  </si>
  <si>
    <t>HE002</t>
  </si>
  <si>
    <t>HE020</t>
  </si>
  <si>
    <t>HE022</t>
  </si>
  <si>
    <t>HE013</t>
  </si>
  <si>
    <t>HE021</t>
  </si>
  <si>
    <t>Gas injection</t>
  </si>
  <si>
    <t>Water injection</t>
  </si>
  <si>
    <t>Gas lift</t>
  </si>
  <si>
    <t>P00234</t>
  </si>
  <si>
    <t>PITSPT</t>
  </si>
  <si>
    <t>LA 6759</t>
  </si>
  <si>
    <t xml:space="preserve"> A004L</t>
  </si>
  <si>
    <t>D03</t>
  </si>
  <si>
    <t xml:space="preserve"> A004U</t>
  </si>
  <si>
    <t xml:space="preserve"> A008L</t>
  </si>
  <si>
    <t xml:space="preserve"> A008U</t>
  </si>
  <si>
    <t>P00346</t>
  </si>
  <si>
    <t>LA 6758</t>
  </si>
  <si>
    <t>P00315</t>
  </si>
  <si>
    <t>SM 6575</t>
  </si>
  <si>
    <t>PLAINS EXPLORATION &amp; PRODUCTION COMPANY (PXP)</t>
  </si>
  <si>
    <t>PTARGL</t>
  </si>
  <si>
    <t>P00316</t>
  </si>
  <si>
    <t>SM 6576</t>
  </si>
  <si>
    <t>SM 6525</t>
  </si>
  <si>
    <t>P00450</t>
  </si>
  <si>
    <t>SM 6524</t>
  </si>
  <si>
    <t>P00451</t>
  </si>
  <si>
    <t>P00437</t>
  </si>
  <si>
    <t>SM 6272</t>
  </si>
  <si>
    <t>PTPDNS</t>
  </si>
  <si>
    <t>P00440</t>
  </si>
  <si>
    <t>SM 6373</t>
  </si>
  <si>
    <t>SM 6372</t>
  </si>
  <si>
    <t>SM  332</t>
  </si>
  <si>
    <t>P00441</t>
  </si>
  <si>
    <t>SM 6374</t>
  </si>
  <si>
    <t>SM  331</t>
  </si>
  <si>
    <t>RCKYPT</t>
  </si>
  <si>
    <t>P00193</t>
  </si>
  <si>
    <t>SA018</t>
  </si>
  <si>
    <t>SM 6631</t>
  </si>
  <si>
    <t>SACATE</t>
  </si>
  <si>
    <t>SA006</t>
  </si>
  <si>
    <t>SA005</t>
  </si>
  <si>
    <t>SM 6632</t>
  </si>
  <si>
    <t>P00195</t>
  </si>
  <si>
    <t>SA016</t>
  </si>
  <si>
    <t>SA001</t>
  </si>
  <si>
    <t>SA002</t>
  </si>
  <si>
    <t>SA003</t>
  </si>
  <si>
    <t>SA017</t>
  </si>
  <si>
    <t>SA015</t>
  </si>
  <si>
    <t>P00326</t>
  </si>
  <si>
    <t>SA004</t>
  </si>
  <si>
    <t>SA007</t>
  </si>
  <si>
    <t>SA008</t>
  </si>
  <si>
    <t>SA011</t>
  </si>
  <si>
    <t>SM 6633</t>
  </si>
  <si>
    <t>SA012</t>
  </si>
  <si>
    <t>SA010</t>
  </si>
  <si>
    <t>SA014</t>
  </si>
  <si>
    <t>SA013</t>
  </si>
  <si>
    <t>SA009</t>
  </si>
  <si>
    <t>P00216</t>
  </si>
  <si>
    <t xml:space="preserve"> S058</t>
  </si>
  <si>
    <t>LA 6862</t>
  </si>
  <si>
    <t>SNTCLR</t>
  </si>
  <si>
    <t>P00215</t>
  </si>
  <si>
    <t xml:space="preserve"> S028</t>
  </si>
  <si>
    <t>LA 6863</t>
  </si>
  <si>
    <t xml:space="preserve"> S001</t>
  </si>
  <si>
    <t xml:space="preserve"> S003</t>
  </si>
  <si>
    <t xml:space="preserve"> S007</t>
  </si>
  <si>
    <t xml:space="preserve"> S019</t>
  </si>
  <si>
    <t xml:space="preserve"> S024</t>
  </si>
  <si>
    <t xml:space="preserve"> S026</t>
  </si>
  <si>
    <t xml:space="preserve"> S027</t>
  </si>
  <si>
    <t xml:space="preserve"> S035</t>
  </si>
  <si>
    <t xml:space="preserve"> S036</t>
  </si>
  <si>
    <t xml:space="preserve"> S039</t>
  </si>
  <si>
    <t xml:space="preserve"> S042</t>
  </si>
  <si>
    <t xml:space="preserve"> S048</t>
  </si>
  <si>
    <t xml:space="preserve"> S057</t>
  </si>
  <si>
    <t xml:space="preserve"> S061</t>
  </si>
  <si>
    <t xml:space="preserve"> S062</t>
  </si>
  <si>
    <t xml:space="preserve"> S079</t>
  </si>
  <si>
    <t xml:space="preserve"> S087</t>
  </si>
  <si>
    <t xml:space="preserve"> S089</t>
  </si>
  <si>
    <t xml:space="preserve"> S091</t>
  </si>
  <si>
    <t xml:space="preserve"> S009</t>
  </si>
  <si>
    <t xml:space="preserve"> S021</t>
  </si>
  <si>
    <t xml:space="preserve"> S025</t>
  </si>
  <si>
    <t xml:space="preserve"> S002</t>
  </si>
  <si>
    <t xml:space="preserve"> S046</t>
  </si>
  <si>
    <t xml:space="preserve"> S055</t>
  </si>
  <si>
    <t xml:space="preserve"> S004</t>
  </si>
  <si>
    <t xml:space="preserve"> S014</t>
  </si>
  <si>
    <t xml:space="preserve"> S017</t>
  </si>
  <si>
    <t xml:space="preserve"> S018</t>
  </si>
  <si>
    <t xml:space="preserve"> S023</t>
  </si>
  <si>
    <t xml:space="preserve"> S033</t>
  </si>
  <si>
    <t xml:space="preserve"> S044</t>
  </si>
  <si>
    <t xml:space="preserve"> S050</t>
  </si>
  <si>
    <t xml:space="preserve"> S054</t>
  </si>
  <si>
    <t xml:space="preserve"> S060</t>
  </si>
  <si>
    <t xml:space="preserve"> S063</t>
  </si>
  <si>
    <t xml:space="preserve"> S064</t>
  </si>
  <si>
    <t xml:space="preserve"> S065</t>
  </si>
  <si>
    <t xml:space="preserve"> S071</t>
  </si>
  <si>
    <t xml:space="preserve"> S075</t>
  </si>
  <si>
    <t xml:space="preserve"> S085</t>
  </si>
  <si>
    <t>P00217</t>
  </si>
  <si>
    <t>LA 6861</t>
  </si>
  <si>
    <t>VENOCO, INC.</t>
  </si>
  <si>
    <t xml:space="preserve"> S005</t>
  </si>
  <si>
    <t xml:space="preserve"> S006</t>
  </si>
  <si>
    <t xml:space="preserve"> S008</t>
  </si>
  <si>
    <t xml:space="preserve"> S012</t>
  </si>
  <si>
    <t xml:space="preserve"> S013</t>
  </si>
  <si>
    <t xml:space="preserve"> S015</t>
  </si>
  <si>
    <t xml:space="preserve"> S020L</t>
  </si>
  <si>
    <t xml:space="preserve"> S020U</t>
  </si>
  <si>
    <t xml:space="preserve"> S029</t>
  </si>
  <si>
    <t xml:space="preserve"> S030L</t>
  </si>
  <si>
    <t xml:space="preserve"> S030U</t>
  </si>
  <si>
    <t xml:space="preserve"> S031L</t>
  </si>
  <si>
    <t xml:space="preserve"> S031U</t>
  </si>
  <si>
    <t xml:space="preserve"> S032</t>
  </si>
  <si>
    <t xml:space="preserve"> S034</t>
  </si>
  <si>
    <t xml:space="preserve"> S038</t>
  </si>
  <si>
    <t xml:space="preserve"> S043</t>
  </si>
  <si>
    <t xml:space="preserve"> S045</t>
  </si>
  <si>
    <t xml:space="preserve"> S047</t>
  </si>
  <si>
    <t xml:space="preserve"> S051</t>
  </si>
  <si>
    <t xml:space="preserve"> S059</t>
  </si>
  <si>
    <t xml:space="preserve"> S069</t>
  </si>
  <si>
    <t xml:space="preserve"> S077</t>
  </si>
  <si>
    <t>P00205</t>
  </si>
  <si>
    <t xml:space="preserve"> E004</t>
  </si>
  <si>
    <t>LA 6912</t>
  </si>
  <si>
    <t>SOCKEY</t>
  </si>
  <si>
    <t xml:space="preserve"> E020L</t>
  </si>
  <si>
    <t xml:space="preserve"> E005</t>
  </si>
  <si>
    <t xml:space="preserve"> E010</t>
  </si>
  <si>
    <t>LA 6962</t>
  </si>
  <si>
    <t xml:space="preserve"> E011</t>
  </si>
  <si>
    <t xml:space="preserve"> E015</t>
  </si>
  <si>
    <t xml:space="preserve"> E001</t>
  </si>
  <si>
    <t xml:space="preserve"> E003S</t>
  </si>
  <si>
    <t xml:space="preserve"> E009</t>
  </si>
  <si>
    <t xml:space="preserve"> E013</t>
  </si>
  <si>
    <t xml:space="preserve"> E017</t>
  </si>
  <si>
    <t xml:space="preserve"> E022S</t>
  </si>
  <si>
    <t xml:space="preserve"> E023</t>
  </si>
  <si>
    <t>P00208</t>
  </si>
  <si>
    <t xml:space="preserve"> E025</t>
  </si>
  <si>
    <t>LA 6913</t>
  </si>
  <si>
    <t>P00209</t>
  </si>
  <si>
    <t xml:space="preserve"> E007</t>
  </si>
  <si>
    <t xml:space="preserve"> E008</t>
  </si>
  <si>
    <t xml:space="preserve"> E012</t>
  </si>
  <si>
    <t xml:space="preserve"> E014</t>
  </si>
  <si>
    <t xml:space="preserve"> E019</t>
  </si>
  <si>
    <t xml:space="preserve"> E024</t>
  </si>
  <si>
    <t xml:space="preserve"> E026</t>
  </si>
  <si>
    <t>6B 4660</t>
  </si>
  <si>
    <t xml:space="preserve"> E016</t>
  </si>
  <si>
    <t xml:space="preserve"> E004S</t>
  </si>
  <si>
    <t xml:space="preserve"> E022L</t>
  </si>
  <si>
    <t>LA 6963</t>
  </si>
  <si>
    <t xml:space="preserve"> E003L</t>
  </si>
  <si>
    <t xml:space="preserve"> E006L</t>
  </si>
  <si>
    <t xml:space="preserve"> E006S</t>
  </si>
  <si>
    <t xml:space="preserve"> E020</t>
  </si>
  <si>
    <t xml:space="preserve"> E018</t>
  </si>
  <si>
    <t xml:space="preserve"> E021</t>
  </si>
  <si>
    <t>P00320</t>
  </si>
  <si>
    <t>SM 6625</t>
  </si>
  <si>
    <t>NOBLE ENERGY, INC.</t>
  </si>
  <si>
    <t>SWORD</t>
  </si>
  <si>
    <t>SM6374</t>
  </si>
  <si>
    <t>TRNQ RDG</t>
  </si>
  <si>
    <t>API gravity (density) by field</t>
  </si>
  <si>
    <t>Data Sources:</t>
  </si>
  <si>
    <t>California Oil and Gas Fields, Volumes I-III.  California Department of Conservation, Division of Oil, Gas, and Geothermal Resources, 1982, 1992, 1998</t>
  </si>
  <si>
    <t>2009 Annual Report of the State Oil and Gas Supervisor - California Department of Conservation</t>
  </si>
  <si>
    <t xml:space="preserve">    Pool</t>
  </si>
  <si>
    <t>2009 Production (bbl)</t>
  </si>
  <si>
    <t>API Gravity</t>
  </si>
  <si>
    <t>API Gravity Used in Calculation</t>
  </si>
  <si>
    <t>SG</t>
  </si>
  <si>
    <t>2009 Field Production</t>
  </si>
  <si>
    <t>Production-weighted API for Field</t>
  </si>
  <si>
    <t>Production-weighted SG for Field</t>
  </si>
  <si>
    <t>API from Production-weighted SG</t>
  </si>
  <si>
    <t>Alegria</t>
  </si>
  <si>
    <t xml:space="preserve"> 12-25</t>
  </si>
  <si>
    <t xml:space="preserve">     Aliso</t>
  </si>
  <si>
    <t xml:space="preserve">     Aliso, West</t>
  </si>
  <si>
    <t xml:space="preserve">     Porter-Del Aliso</t>
  </si>
  <si>
    <t xml:space="preserve">     Monterey</t>
  </si>
  <si>
    <t>14.5, 11, 23.5, 23.9, 29, 37, 20-24</t>
  </si>
  <si>
    <t xml:space="preserve">     Sesnon-Frew</t>
  </si>
  <si>
    <t>Alondra</t>
  </si>
  <si>
    <t>26-29</t>
  </si>
  <si>
    <t>Anaheim</t>
  </si>
  <si>
    <t xml:space="preserve">     Olcese</t>
  </si>
  <si>
    <t xml:space="preserve">     Jewett</t>
  </si>
  <si>
    <t xml:space="preserve">     Hopkins Area</t>
  </si>
  <si>
    <t xml:space="preserve">          Phacoides</t>
  </si>
  <si>
    <t xml:space="preserve">          Eocene</t>
  </si>
  <si>
    <t xml:space="preserve">18, 31, 17, 11-13, 17, 18 </t>
  </si>
  <si>
    <t xml:space="preserve">     Williams Area</t>
  </si>
  <si>
    <t xml:space="preserve">          Upper</t>
  </si>
  <si>
    <t xml:space="preserve"> 11-13</t>
  </si>
  <si>
    <t xml:space="preserve">          East Block-Button Bed</t>
  </si>
  <si>
    <t xml:space="preserve">          East Block-Agua</t>
  </si>
  <si>
    <t xml:space="preserve">          West Block-Button Bed &amp; Agua</t>
  </si>
  <si>
    <t xml:space="preserve">          Point of Rocks</t>
  </si>
  <si>
    <t xml:space="preserve">          Miocene-Eocene</t>
  </si>
  <si>
    <t xml:space="preserve">     Etchegoin</t>
  </si>
  <si>
    <t xml:space="preserve">     Olig</t>
  </si>
  <si>
    <t>30-77</t>
  </si>
  <si>
    <t xml:space="preserve">     Antelope Shale</t>
  </si>
  <si>
    <t xml:space="preserve">     Stevens</t>
  </si>
  <si>
    <t>29-43</t>
  </si>
  <si>
    <t xml:space="preserve">     1st Carneros</t>
  </si>
  <si>
    <t>31-60</t>
  </si>
  <si>
    <t xml:space="preserve">     Carneros (ABD)</t>
  </si>
  <si>
    <t xml:space="preserve">     Pliocene</t>
  </si>
  <si>
    <t>32, 38, 39, 40, 39, 38, 36</t>
  </si>
  <si>
    <t xml:space="preserve">     Miocene (ABD)</t>
  </si>
  <si>
    <t xml:space="preserve">     No Pool Breakdown</t>
  </si>
  <si>
    <t>27.2, 26.7, 33.6</t>
  </si>
  <si>
    <t xml:space="preserve">     Deep</t>
  </si>
  <si>
    <t xml:space="preserve">     La Laguna Area</t>
  </si>
  <si>
    <t xml:space="preserve">          Monterey</t>
  </si>
  <si>
    <t>30-33</t>
  </si>
  <si>
    <t xml:space="preserve">     Old Area</t>
  </si>
  <si>
    <t>33, 37, 36, 33-60, 30, 33, 10-22, 38, 29-43</t>
  </si>
  <si>
    <t>33-35</t>
  </si>
  <si>
    <t>35, 38, 32</t>
  </si>
  <si>
    <t xml:space="preserve">     Tulare</t>
  </si>
  <si>
    <t xml:space="preserve">     Diatomite</t>
  </si>
  <si>
    <t>24-31</t>
  </si>
  <si>
    <t xml:space="preserve">     Fractured Shale</t>
  </si>
  <si>
    <t xml:space="preserve"> 10-32</t>
  </si>
  <si>
    <t xml:space="preserve">     Temblor</t>
  </si>
  <si>
    <t xml:space="preserve">     R Sand</t>
  </si>
  <si>
    <t xml:space="preserve">     Carneros</t>
  </si>
  <si>
    <t xml:space="preserve">     Belridge 64</t>
  </si>
  <si>
    <t>30-50</t>
  </si>
  <si>
    <t xml:space="preserve">     Y Sand (ABD)</t>
  </si>
  <si>
    <t>11-14</t>
  </si>
  <si>
    <t xml:space="preserve"> 25-30</t>
  </si>
  <si>
    <t xml:space="preserve">     Diatomite-Antelope Shale</t>
  </si>
  <si>
    <t>25-30, 26-32</t>
  </si>
  <si>
    <t>11-14, 13, 25-30, 26-32, 37, 37</t>
  </si>
  <si>
    <t xml:space="preserve"> 26-32</t>
  </si>
  <si>
    <t xml:space="preserve">     McDonald</t>
  </si>
  <si>
    <t xml:space="preserve">     Devilwater Gold</t>
  </si>
  <si>
    <t xml:space="preserve">     East Area</t>
  </si>
  <si>
    <t xml:space="preserve">          Pliocene</t>
  </si>
  <si>
    <t>35, 27, 30-35, 23-60</t>
  </si>
  <si>
    <t xml:space="preserve">          Miocene</t>
  </si>
  <si>
    <t xml:space="preserve">     West Area</t>
  </si>
  <si>
    <t>15-22, 23-60</t>
  </si>
  <si>
    <t xml:space="preserve">          Sespe</t>
  </si>
  <si>
    <t xml:space="preserve">          Eocene (ABD)</t>
  </si>
  <si>
    <t>26-37</t>
  </si>
  <si>
    <t>12,14,14</t>
  </si>
  <si>
    <t>Bouquet Canyon</t>
  </si>
  <si>
    <t>Bowerbank</t>
  </si>
  <si>
    <t>Boyle Heights</t>
  </si>
  <si>
    <t>15-18, 23-31, 28, 18-28</t>
  </si>
  <si>
    <t>Brentwood</t>
  </si>
  <si>
    <t>39, 41, 39, 39</t>
  </si>
  <si>
    <t>Buena Park, East</t>
  </si>
  <si>
    <t>21, 22</t>
  </si>
  <si>
    <t>Buena Park, West</t>
  </si>
  <si>
    <t xml:space="preserve">     Buena Vista Front Area</t>
  </si>
  <si>
    <t>18-28</t>
  </si>
  <si>
    <t xml:space="preserve">     Buena Vista Hills Area</t>
  </si>
  <si>
    <t xml:space="preserve">         No Pool Breakdown</t>
  </si>
  <si>
    <t>18-28, 18-28, 18-28, 18-28, 19-36, 19-36, 19-36, 19-36, 19-36, 19-36, 23-33, 30, 26-34, 26-32</t>
  </si>
  <si>
    <t xml:space="preserve">         Upper (Undifferentiated)</t>
  </si>
  <si>
    <t xml:space="preserve">         Sub Scales &amp; Mulinia</t>
  </si>
  <si>
    <t xml:space="preserve">         27B Undifferentiated</t>
  </si>
  <si>
    <t xml:space="preserve">         Reef Ridge</t>
  </si>
  <si>
    <t xml:space="preserve">         Antelope Shale-East Dome</t>
  </si>
  <si>
    <t xml:space="preserve">         Antelope Shale-West Dome</t>
  </si>
  <si>
    <t xml:space="preserve">         555 Stevens</t>
  </si>
  <si>
    <t>28-32</t>
  </si>
  <si>
    <t>Burrel, Southeast</t>
  </si>
  <si>
    <t>27-35</t>
  </si>
  <si>
    <t>none</t>
  </si>
  <si>
    <t>Calders Corner</t>
  </si>
  <si>
    <t xml:space="preserve">35, 35, 35, 38.4, 36.1, </t>
  </si>
  <si>
    <t>Canoga park</t>
  </si>
  <si>
    <t>Canton Creek</t>
  </si>
  <si>
    <t>Cantua Creek</t>
  </si>
  <si>
    <t>49-58</t>
  </si>
  <si>
    <t>Cantua Nueva</t>
  </si>
  <si>
    <t>Capitan</t>
  </si>
  <si>
    <t>19-23</t>
  </si>
  <si>
    <t>Capitola Park</t>
  </si>
  <si>
    <t>Carneros Creek</t>
  </si>
  <si>
    <t xml:space="preserve">     Button Bed</t>
  </si>
  <si>
    <t xml:space="preserve">     Phacoides (WYGAL)</t>
  </si>
  <si>
    <t xml:space="preserve">     Point of Rocks</t>
  </si>
  <si>
    <t>26,31</t>
  </si>
  <si>
    <t xml:space="preserve"> 8-25</t>
  </si>
  <si>
    <t xml:space="preserve">     Golden (ABD)</t>
  </si>
  <si>
    <t xml:space="preserve">     Sterling</t>
  </si>
  <si>
    <t>29-36</t>
  </si>
  <si>
    <t xml:space="preserve">     Sterling, East (ABD)</t>
  </si>
  <si>
    <t xml:space="preserve">     Rynne-Fisher</t>
  </si>
  <si>
    <t xml:space="preserve">     Upper Radovich (ABD)</t>
  </si>
  <si>
    <t xml:space="preserve"> 7-9</t>
  </si>
  <si>
    <t xml:space="preserve">     Lower Radovich (ABD)</t>
  </si>
  <si>
    <t>Castaic Junction</t>
  </si>
  <si>
    <t>18-22, 16-22</t>
  </si>
  <si>
    <t xml:space="preserve">9-18, 6-11, 7-15, 6.4, 6-8, 8-16, 6.4-11, 13-16.5, 23, 11, 22, 13, 9-14, 6-8, 8.4, 6-8  </t>
  </si>
  <si>
    <t>34.5-37.5</t>
  </si>
  <si>
    <t>Charlie Canyon</t>
  </si>
  <si>
    <t>29, 33</t>
  </si>
  <si>
    <t xml:space="preserve">     Miocene</t>
  </si>
  <si>
    <t>12, 24</t>
  </si>
  <si>
    <t>Chino-Soquel</t>
  </si>
  <si>
    <t>24, 18-23, 18-23, 18-23</t>
  </si>
  <si>
    <t>20, 32</t>
  </si>
  <si>
    <t xml:space="preserve">     Echegoin Temblor</t>
  </si>
  <si>
    <t xml:space="preserve"> 11-18</t>
  </si>
  <si>
    <t xml:space="preserve">     Eocene</t>
  </si>
  <si>
    <t xml:space="preserve">     Cretaceous (Oil City)</t>
  </si>
  <si>
    <t xml:space="preserve"> 33-40</t>
  </si>
  <si>
    <t xml:space="preserve"> 12-30</t>
  </si>
  <si>
    <t>Coalinga, East Extension</t>
  </si>
  <si>
    <t>34-38, 24-33, 32</t>
  </si>
  <si>
    <t>Coles Levee, North</t>
  </si>
  <si>
    <t>33-49</t>
  </si>
  <si>
    <t>Coles Levee, South</t>
  </si>
  <si>
    <t>30-56</t>
  </si>
  <si>
    <t>14-16</t>
  </si>
  <si>
    <t>Conejo</t>
  </si>
  <si>
    <t>17-20, 16-25, 16-25, 17-27, 25, 25, 23</t>
  </si>
  <si>
    <t>Coyote, West</t>
  </si>
  <si>
    <t>19, 26-30, 24-34, 29, 23-28, 30-35</t>
  </si>
  <si>
    <t>Cristianitos Creek</t>
  </si>
  <si>
    <t>Cuyama, Central</t>
  </si>
  <si>
    <t xml:space="preserve">34-37, 28-36, 33-35, 37 </t>
  </si>
  <si>
    <t xml:space="preserve">     Cymric Flank Area</t>
  </si>
  <si>
    <t xml:space="preserve">          Carneros</t>
  </si>
  <si>
    <t xml:space="preserve"> 34-39</t>
  </si>
  <si>
    <t xml:space="preserve">     Salt Creek Main Area</t>
  </si>
  <si>
    <t xml:space="preserve">          Etchegoin</t>
  </si>
  <si>
    <t xml:space="preserve">          Carneros West</t>
  </si>
  <si>
    <t xml:space="preserve"> 17-22</t>
  </si>
  <si>
    <t xml:space="preserve">          Carneros Unit</t>
  </si>
  <si>
    <t xml:space="preserve">     Salt Creek West Area</t>
  </si>
  <si>
    <t xml:space="preserve">     Sheep Springs Area</t>
  </si>
  <si>
    <t xml:space="preserve">          Tulare</t>
  </si>
  <si>
    <t xml:space="preserve"> 11-15</t>
  </si>
  <si>
    <t xml:space="preserve">          Oceanic</t>
  </si>
  <si>
    <t xml:space="preserve">11.5, 16, 21.4, 23, 33 </t>
  </si>
  <si>
    <t xml:space="preserve">     Welport Area</t>
  </si>
  <si>
    <t xml:space="preserve">         Tulare Antelope</t>
  </si>
  <si>
    <t>11-15, 12.2, 28, 12-20, 14, 14, 27.3, 31-33, 31, 33, 31-52, 48</t>
  </si>
  <si>
    <t xml:space="preserve">         Tulare</t>
  </si>
  <si>
    <t xml:space="preserve">         Etchegoin</t>
  </si>
  <si>
    <t xml:space="preserve">         San Joaquin ABD</t>
  </si>
  <si>
    <t xml:space="preserve">         Reef Ridge Antelope</t>
  </si>
  <si>
    <t xml:space="preserve"> 12-20</t>
  </si>
  <si>
    <t xml:space="preserve">         1st McKittrick</t>
  </si>
  <si>
    <t xml:space="preserve">         2nd McKittrick</t>
  </si>
  <si>
    <t xml:space="preserve">         McDonald-Devilwater</t>
  </si>
  <si>
    <t xml:space="preserve">         Carneros</t>
  </si>
  <si>
    <t>31-33</t>
  </si>
  <si>
    <t xml:space="preserve">         Agua (Santos)</t>
  </si>
  <si>
    <t xml:space="preserve">         Phacoides</t>
  </si>
  <si>
    <t xml:space="preserve">         Oceanic</t>
  </si>
  <si>
    <t xml:space="preserve"> 31-52</t>
  </si>
  <si>
    <t xml:space="preserve">         Point of Rocks</t>
  </si>
  <si>
    <t xml:space="preserve">          Agua (Santos)</t>
  </si>
  <si>
    <t>Deer Creek, North</t>
  </si>
  <si>
    <t xml:space="preserve">30-36, 30-33, 31-36, 35, 25-43, 25-43, 30-43, 34-43, 20, 30, 28, 33 </t>
  </si>
  <si>
    <t xml:space="preserve">     Alferitz Area</t>
  </si>
  <si>
    <t>15,15,18-32, 23-41, 40-48</t>
  </si>
  <si>
    <t xml:space="preserve">     Bates Area</t>
  </si>
  <si>
    <t>14,19,16,18</t>
  </si>
  <si>
    <t>Eagle Rest</t>
  </si>
  <si>
    <t>14-16, 12, 22, 20, 40-43, 38-40, 38-43, 14-22, 22, 16, 20-29, 16-29, 16-20, 14-24, 19, 15, 15, 13, 14, 16, 41, 42, 41, 17-24, 15, 20, 20, 40, 42</t>
  </si>
  <si>
    <t>Edison, Northeast</t>
  </si>
  <si>
    <t>El Rio</t>
  </si>
  <si>
    <t>Elizabeth Canyon</t>
  </si>
  <si>
    <t xml:space="preserve">     None</t>
  </si>
  <si>
    <t xml:space="preserve">     4th Mya</t>
  </si>
  <si>
    <t>34-38</t>
  </si>
  <si>
    <t xml:space="preserve">     Upper (Undifferentiated)</t>
  </si>
  <si>
    <t xml:space="preserve">     Upper (Sub-Scales)</t>
  </si>
  <si>
    <t xml:space="preserve">     Reef Ridge</t>
  </si>
  <si>
    <t xml:space="preserve">     Stevens (ABD)</t>
  </si>
  <si>
    <t xml:space="preserve">     Stevens (29R)</t>
  </si>
  <si>
    <t xml:space="preserve"> 34-38</t>
  </si>
  <si>
    <t xml:space="preserve">     Stevens (Northeast)</t>
  </si>
  <si>
    <t xml:space="preserve">     Stevens (31S)</t>
  </si>
  <si>
    <t xml:space="preserve">     Agua (ABD)</t>
  </si>
  <si>
    <t>Elwood</t>
  </si>
  <si>
    <t>Elwood, South, Offshore</t>
  </si>
  <si>
    <t xml:space="preserve">    Sisquoc</t>
  </si>
  <si>
    <t>25-34</t>
  </si>
  <si>
    <t xml:space="preserve">    Monterey</t>
  </si>
  <si>
    <t xml:space="preserve">    Rincon</t>
  </si>
  <si>
    <t>32-34</t>
  </si>
  <si>
    <t xml:space="preserve">    Sespe</t>
  </si>
  <si>
    <t>English Colony</t>
  </si>
  <si>
    <t>23,29</t>
  </si>
  <si>
    <t>Fillmore</t>
  </si>
  <si>
    <t>32, 32</t>
  </si>
  <si>
    <t>Five Points</t>
  </si>
  <si>
    <t>30-51</t>
  </si>
  <si>
    <t>Four Deer</t>
  </si>
  <si>
    <t>23-35</t>
  </si>
  <si>
    <t>16-24, 16-24, 20, 19, 17, 18, 22, 15-22, 18</t>
  </si>
  <si>
    <t>Gaffey</t>
  </si>
  <si>
    <t>Goleta</t>
  </si>
  <si>
    <t>40-43</t>
  </si>
  <si>
    <t>Gonyer Anticline</t>
  </si>
  <si>
    <t>Goosloo</t>
  </si>
  <si>
    <t>36-42</t>
  </si>
  <si>
    <t xml:space="preserve">     Stevens (Undifferentiated)</t>
  </si>
  <si>
    <t xml:space="preserve">     Olcese 12-21</t>
  </si>
  <si>
    <t xml:space="preserve">     Rio Bravo-Vedder</t>
  </si>
  <si>
    <t>Guadalupe</t>
  </si>
  <si>
    <t>8-14, 11-12</t>
  </si>
  <si>
    <t>Guijarral Hills</t>
  </si>
  <si>
    <t>27-36</t>
  </si>
  <si>
    <t>Half Moon Bay</t>
  </si>
  <si>
    <t>18-45</t>
  </si>
  <si>
    <t>Hanford</t>
  </si>
  <si>
    <t>Harris Canyon, Northwest</t>
  </si>
  <si>
    <t>13-18</t>
  </si>
  <si>
    <t xml:space="preserve">     Main Area</t>
  </si>
  <si>
    <t>32-65, 29-61</t>
  </si>
  <si>
    <t xml:space="preserve">          Eocene &amp; Cretaceous</t>
  </si>
  <si>
    <t>23-32.4</t>
  </si>
  <si>
    <t xml:space="preserve">     Southeast Area</t>
  </si>
  <si>
    <t>35-38</t>
  </si>
  <si>
    <t>Hollister</t>
  </si>
  <si>
    <t>36, 22, 23</t>
  </si>
  <si>
    <t xml:space="preserve">     Conglomerate</t>
  </si>
  <si>
    <t xml:space="preserve">     Holser-Nuevo</t>
  </si>
  <si>
    <t xml:space="preserve">37, 34-36, 35, 39, </t>
  </si>
  <si>
    <t>13-18, 30, 26-34</t>
  </si>
  <si>
    <t>Horse Meadows</t>
  </si>
  <si>
    <t>44-60, 27-35, 27-35</t>
  </si>
  <si>
    <t>Huasna</t>
  </si>
  <si>
    <t>16-18</t>
  </si>
  <si>
    <t xml:space="preserve"> 11-24, 11-24, 11-24, 14-31, 14-31, 13-23, 13-23, 18-26, 11-26</t>
  </si>
  <si>
    <t>15-18, 15-18, 15-18</t>
  </si>
  <si>
    <t>14, 15, 13-29, 20-28, 20-35, 22, 27, 27-32, 32</t>
  </si>
  <si>
    <t>31-39</t>
  </si>
  <si>
    <t>14,14</t>
  </si>
  <si>
    <t>Jasmin, West</t>
  </si>
  <si>
    <t>Jerry Slough</t>
  </si>
  <si>
    <t>Jesus Maria</t>
  </si>
  <si>
    <t xml:space="preserve"> 8-12</t>
  </si>
  <si>
    <t>14, 14, 17.9</t>
  </si>
  <si>
    <t xml:space="preserve">     Kern River</t>
  </si>
  <si>
    <t xml:space="preserve"> 10-16</t>
  </si>
  <si>
    <t xml:space="preserve">     Vedder</t>
  </si>
  <si>
    <t>Kernsumner</t>
  </si>
  <si>
    <t>Kettleman City</t>
  </si>
  <si>
    <t xml:space="preserve">43-52, 33.6 </t>
  </si>
  <si>
    <t xml:space="preserve">     Kreyenhagen</t>
  </si>
  <si>
    <t>34-37</t>
  </si>
  <si>
    <t xml:space="preserve">     Eocene-McAdams</t>
  </si>
  <si>
    <t>43-49</t>
  </si>
  <si>
    <t>28-60</t>
  </si>
  <si>
    <t xml:space="preserve">     Whepley</t>
  </si>
  <si>
    <t>37-40</t>
  </si>
  <si>
    <t xml:space="preserve">     Vaqueros</t>
  </si>
  <si>
    <t>31-42</t>
  </si>
  <si>
    <t>30-32</t>
  </si>
  <si>
    <t xml:space="preserve">     Lower McAdams</t>
  </si>
  <si>
    <t>27-40</t>
  </si>
  <si>
    <t>King City</t>
  </si>
  <si>
    <t xml:space="preserve">13-16, 13, 16-17 </t>
  </si>
  <si>
    <t>Kraemer</t>
  </si>
  <si>
    <t>17-20, 18-20</t>
  </si>
  <si>
    <t>Kraemer, Northeast</t>
  </si>
  <si>
    <t>Kraemer, West</t>
  </si>
  <si>
    <t>Kreyenhagen</t>
  </si>
  <si>
    <t>24, 32-40</t>
  </si>
  <si>
    <t>La Mirada</t>
  </si>
  <si>
    <t>Lakeside</t>
  </si>
  <si>
    <t>Lakeside, South</t>
  </si>
  <si>
    <t>Lapworth</t>
  </si>
  <si>
    <t>28-31</t>
  </si>
  <si>
    <t xml:space="preserve">32-36, 27-36, 27-36, 27-36, 27-36, 29-33, 29-33, 18-26, 24-36, 28-42, 28-42, 38-42, 42, 22, 32, 30, 36, 36, 36, 32-36, 32-36,  </t>
  </si>
  <si>
    <t>Las Llajas</t>
  </si>
  <si>
    <t>25-28</t>
  </si>
  <si>
    <t>Las Posas</t>
  </si>
  <si>
    <t>15, 20</t>
  </si>
  <si>
    <t>Las Varas Canyon</t>
  </si>
  <si>
    <t>38, 38, 41</t>
  </si>
  <si>
    <t>Lawndale</t>
  </si>
  <si>
    <t>27-32, 28</t>
  </si>
  <si>
    <t>Leffingwell</t>
  </si>
  <si>
    <t>34, 32, 31-42, 28-30</t>
  </si>
  <si>
    <t>21-25, 29</t>
  </si>
  <si>
    <t>15-26</t>
  </si>
  <si>
    <t xml:space="preserve">21-28, 21-25, 25, 14-23, 21-24, 21-28, 18-30, 32, 21-27, 28-32  </t>
  </si>
  <si>
    <t>32-36</t>
  </si>
  <si>
    <t>Long Canyon</t>
  </si>
  <si>
    <t>Lopez Canyon</t>
  </si>
  <si>
    <t>Los Alamos</t>
  </si>
  <si>
    <t>18-20, 12-16, 14</t>
  </si>
  <si>
    <t>29, 34, 37, 35</t>
  </si>
  <si>
    <t>33-36</t>
  </si>
  <si>
    <t>Los Lobos</t>
  </si>
  <si>
    <t>17, 25, 11-12</t>
  </si>
  <si>
    <t xml:space="preserve"> 12-18</t>
  </si>
  <si>
    <t xml:space="preserve">     Tulare-Etchegoin</t>
  </si>
  <si>
    <t>12-18, 11-40</t>
  </si>
  <si>
    <t xml:space="preserve"> 11-40</t>
  </si>
  <si>
    <t xml:space="preserve"> 20-38</t>
  </si>
  <si>
    <t xml:space="preserve">     Etchegoin-Cahn</t>
  </si>
  <si>
    <t>11-40, 20-40</t>
  </si>
  <si>
    <t xml:space="preserve">     Cahn</t>
  </si>
  <si>
    <t>20-40</t>
  </si>
  <si>
    <t xml:space="preserve">     Devilwater</t>
  </si>
  <si>
    <t xml:space="preserve">     Antelope/McDonald</t>
  </si>
  <si>
    <t>12-18, 11-40, 20-38, 20-40, 32, 32</t>
  </si>
  <si>
    <t>24-33</t>
  </si>
  <si>
    <t xml:space="preserve"> 10-12</t>
  </si>
  <si>
    <t>Lyon Canyon</t>
  </si>
  <si>
    <t>35, 33</t>
  </si>
  <si>
    <t>23-25</t>
  </si>
  <si>
    <t>McClung</t>
  </si>
  <si>
    <t>11.7, 11.7</t>
  </si>
  <si>
    <t xml:space="preserve"> 12-19, 12-16, 14-21, 19-32, 12, 11-25, 12, 15, 22-28, 33-39, 33, 36, 24</t>
  </si>
  <si>
    <t>Mesa</t>
  </si>
  <si>
    <t>20-24</t>
  </si>
  <si>
    <t xml:space="preserve">10-12, 12-16, 15-23, 14-26, 14-26, 14-26, 14-26, 22.5, 22, 11-15, 13, 20-28, 13-17, 14, 15, 14-27, 15-17, 8-24, 12-24, 11-22, 32.5, 35,   </t>
  </si>
  <si>
    <t>Mission</t>
  </si>
  <si>
    <t>28, 26</t>
  </si>
  <si>
    <t>19, 19, 17</t>
  </si>
  <si>
    <t>Montalvo, West (Onshore Area)</t>
  </si>
  <si>
    <t>16, 28</t>
  </si>
  <si>
    <t xml:space="preserve">     Any Area</t>
  </si>
  <si>
    <t>20, 25, 30, 20, 36, 38, 38, 40, 40, 37, 38, 35, 35</t>
  </si>
  <si>
    <t xml:space="preserve">          No Pool Breakdown</t>
  </si>
  <si>
    <t xml:space="preserve">          1st and 2nd</t>
  </si>
  <si>
    <t xml:space="preserve">          1st </t>
  </si>
  <si>
    <t xml:space="preserve">          Observation Pool</t>
  </si>
  <si>
    <t xml:space="preserve">          8th</t>
  </si>
  <si>
    <t>Moody Gulch</t>
  </si>
  <si>
    <t>Moorpark</t>
  </si>
  <si>
    <t>Moorpark, West</t>
  </si>
  <si>
    <t>15, 13</t>
  </si>
  <si>
    <t xml:space="preserve">     Baker-Grover Area</t>
  </si>
  <si>
    <t xml:space="preserve">          Vedder</t>
  </si>
  <si>
    <t>15-16</t>
  </si>
  <si>
    <t xml:space="preserve">     Dominion Area</t>
  </si>
  <si>
    <t xml:space="preserve">          Pyramid Hill</t>
  </si>
  <si>
    <t xml:space="preserve">     Dorsey Area</t>
  </si>
  <si>
    <t xml:space="preserve">     Granite Canyon Area</t>
  </si>
  <si>
    <t xml:space="preserve">          Pyramid Hill-Vedder</t>
  </si>
  <si>
    <t>15, 15-16</t>
  </si>
  <si>
    <t xml:space="preserve">26-33, 35, 29, 32-33, 31, 30, 35, 28, 27, 35, 33, 26, 17-27, 23-27, 23-27, 23-34, 35, 32, 38, 45, 36, 34, 32, 35  </t>
  </si>
  <si>
    <t>Newgate</t>
  </si>
  <si>
    <t>32, 32, 33</t>
  </si>
  <si>
    <t>34, 35, 34, 26-42, 31-41, 30-33</t>
  </si>
  <si>
    <t xml:space="preserve">          Pico Sands (ABD)</t>
  </si>
  <si>
    <t xml:space="preserve">          1-2-3</t>
  </si>
  <si>
    <t>34, 35, 34</t>
  </si>
  <si>
    <t xml:space="preserve">          3rd</t>
  </si>
  <si>
    <t xml:space="preserve">          5th/6th</t>
  </si>
  <si>
    <t>26-42, 31-41</t>
  </si>
  <si>
    <t xml:space="preserve">          7th</t>
  </si>
  <si>
    <t>Newport</t>
  </si>
  <si>
    <t xml:space="preserve">     3-ABCD</t>
  </si>
  <si>
    <t>30, 30,24, 24</t>
  </si>
  <si>
    <t xml:space="preserve">     4-AB</t>
  </si>
  <si>
    <t>30, 30</t>
  </si>
  <si>
    <t xml:space="preserve">     6-AB, 7 and 8-AB</t>
  </si>
  <si>
    <t>31, 31, 31, 31, 31</t>
  </si>
  <si>
    <t>21, 21</t>
  </si>
  <si>
    <t>Oakview</t>
  </si>
  <si>
    <t>15-20, 16-20</t>
  </si>
  <si>
    <t>41, 41</t>
  </si>
  <si>
    <t xml:space="preserve">18-27, 25-29, 19-27, 32, 22, 19-36, 14, 14, 14, 24.7-29.7, 15-16, 23, 28-30    </t>
  </si>
  <si>
    <t>13-15</t>
  </si>
  <si>
    <t xml:space="preserve">22-34, 28-30, 31-34, 14-17, 32-36, 22-24,  </t>
  </si>
  <si>
    <t xml:space="preserve">     Pliocene Tar</t>
  </si>
  <si>
    <t xml:space="preserve">     Miocene Tar</t>
  </si>
  <si>
    <t xml:space="preserve">     Topanga</t>
  </si>
  <si>
    <t xml:space="preserve">7, 7, 24, 32, 25-38, 36, </t>
  </si>
  <si>
    <t xml:space="preserve">     McInnes</t>
  </si>
  <si>
    <t xml:space="preserve">     Lucas (ABD)</t>
  </si>
  <si>
    <t>25-38</t>
  </si>
  <si>
    <t xml:space="preserve">     Livingston and E-D</t>
  </si>
  <si>
    <t>Pacoima</t>
  </si>
  <si>
    <t>19-35</t>
  </si>
  <si>
    <t>Paris Valley</t>
  </si>
  <si>
    <t xml:space="preserve"> 12-13</t>
  </si>
  <si>
    <t>Petaluma</t>
  </si>
  <si>
    <t>Petrolia</t>
  </si>
  <si>
    <t>Pinole Point</t>
  </si>
  <si>
    <t>11, 41</t>
  </si>
  <si>
    <t>Piru</t>
  </si>
  <si>
    <t>Piru Creek</t>
  </si>
  <si>
    <t>12, 12, 18-25</t>
  </si>
  <si>
    <t xml:space="preserve">     Upper Kraft</t>
  </si>
  <si>
    <t xml:space="preserve">     Lower Kraft</t>
  </si>
  <si>
    <t>18-25</t>
  </si>
  <si>
    <t>21-24</t>
  </si>
  <si>
    <t>Pleasant Valley</t>
  </si>
  <si>
    <t>35, 26-32</t>
  </si>
  <si>
    <t xml:space="preserve">    Creek Area</t>
  </si>
  <si>
    <t>15-19</t>
  </si>
  <si>
    <t xml:space="preserve">    Ranch Area</t>
  </si>
  <si>
    <t>Point Conception</t>
  </si>
  <si>
    <t xml:space="preserve"> 12, 13, 11-14, 11-15, 15, 12-14, 12.8, 17  </t>
  </si>
  <si>
    <t>Potrero</t>
  </si>
  <si>
    <t xml:space="preserve">    East Area</t>
  </si>
  <si>
    <t xml:space="preserve">32-45, 38-51, 43, 37-48, 44, 34-48, 38-57, 47-59, 23-45 </t>
  </si>
  <si>
    <t xml:space="preserve">    Inglewood City Area</t>
  </si>
  <si>
    <t>28-51, 37-53, 37-53, 24-56</t>
  </si>
  <si>
    <t>Prado-Corona</t>
  </si>
  <si>
    <t>10-18, 16, 15, 15</t>
  </si>
  <si>
    <t xml:space="preserve">    Dagany Area</t>
  </si>
  <si>
    <t xml:space="preserve">        KR</t>
  </si>
  <si>
    <t xml:space="preserve">        Canoas</t>
  </si>
  <si>
    <t>42-47</t>
  </si>
  <si>
    <t xml:space="preserve">    Norris Area</t>
  </si>
  <si>
    <t xml:space="preserve">        Miocene</t>
  </si>
  <si>
    <t xml:space="preserve">        Eocene</t>
  </si>
  <si>
    <t xml:space="preserve"> 12-43</t>
  </si>
  <si>
    <t xml:space="preserve">    Orchard Ranch Area</t>
  </si>
  <si>
    <t>38-47</t>
  </si>
  <si>
    <t xml:space="preserve">    West Slope Area</t>
  </si>
  <si>
    <t>Quinado Canyon</t>
  </si>
  <si>
    <t>18-19</t>
  </si>
  <si>
    <t xml:space="preserve">     Gas Zone</t>
  </si>
  <si>
    <t>12-14, 42, 13-35, 29-35, 32-53, 32, 32-56</t>
  </si>
  <si>
    <t xml:space="preserve">     Antelope Shale/Carneros</t>
  </si>
  <si>
    <t xml:space="preserve">     Valv</t>
  </si>
  <si>
    <t>29-35</t>
  </si>
  <si>
    <t>32-53</t>
  </si>
  <si>
    <t xml:space="preserve">     Phacoides</t>
  </si>
  <si>
    <t>32-56</t>
  </si>
  <si>
    <t xml:space="preserve">     Amnicola</t>
  </si>
  <si>
    <t>12-14</t>
  </si>
  <si>
    <t xml:space="preserve">     OLIG</t>
  </si>
  <si>
    <t xml:space="preserve">     Upper Santos</t>
  </si>
  <si>
    <t xml:space="preserve">     Zilch</t>
  </si>
  <si>
    <t>17, 27-36</t>
  </si>
  <si>
    <t>23-30, 16-30, 15-20, 19, 14-20</t>
  </si>
  <si>
    <t>Ramona, North</t>
  </si>
  <si>
    <t>17, 19</t>
  </si>
  <si>
    <t>12-14, 16-20, 16-19, 21-25, 21</t>
  </si>
  <si>
    <t xml:space="preserve">30, 29, 29, 30, 30, 26, 30, 30, 30, 30, 28, 28, 28, 30, 30, 30, 26, </t>
  </si>
  <si>
    <t>Rincon Creek</t>
  </si>
  <si>
    <t xml:space="preserve">     Round Mountain</t>
  </si>
  <si>
    <t>32-34, 35-40, 35</t>
  </si>
  <si>
    <t xml:space="preserve">     Rio Bravo-Main Vedder-Osborn</t>
  </si>
  <si>
    <t xml:space="preserve">37, 29-40, 32-40, 31-46, 31-36, 29-36, 28 </t>
  </si>
  <si>
    <t xml:space="preserve">     Athens Area</t>
  </si>
  <si>
    <t xml:space="preserve">     Central Area</t>
  </si>
  <si>
    <t>Rosecrans, East</t>
  </si>
  <si>
    <t>30, 30, 30</t>
  </si>
  <si>
    <t>30-46, 30-33, 28-36</t>
  </si>
  <si>
    <t xml:space="preserve">28, 26-36, 32, 31, 31, 32 </t>
  </si>
  <si>
    <t xml:space="preserve">     Alma Area</t>
  </si>
  <si>
    <t xml:space="preserve">         Vedder</t>
  </si>
  <si>
    <t xml:space="preserve">     Coffee Canyon Area</t>
  </si>
  <si>
    <t xml:space="preserve">         Pyramid Hill</t>
  </si>
  <si>
    <t xml:space="preserve">         Pyramid Hill-Vedder</t>
  </si>
  <si>
    <t>16-17</t>
  </si>
  <si>
    <t>13, 18-19, 16-17, 22, 18, 16</t>
  </si>
  <si>
    <t xml:space="preserve">          Jewett-Vedder</t>
  </si>
  <si>
    <t xml:space="preserve">     Pyramid Area</t>
  </si>
  <si>
    <t xml:space="preserve">     Sharktooth Area</t>
  </si>
  <si>
    <t>Rowland</t>
  </si>
  <si>
    <t>20, 26</t>
  </si>
  <si>
    <t xml:space="preserve">25-26, 30-38, 38, 35-40, 39, </t>
  </si>
  <si>
    <t>14-18, 18, 9-22, 14, 18, 20</t>
  </si>
  <si>
    <t>22, 26</t>
  </si>
  <si>
    <t xml:space="preserve">          Lombardi</t>
  </si>
  <si>
    <t xml:space="preserve"> 10-13</t>
  </si>
  <si>
    <t xml:space="preserve">          Aurignac</t>
  </si>
  <si>
    <t xml:space="preserve">     North Area</t>
  </si>
  <si>
    <t xml:space="preserve"> 23-37</t>
  </si>
  <si>
    <t>San Clemente</t>
  </si>
  <si>
    <t xml:space="preserve">30-33, 32, 32-33,  </t>
  </si>
  <si>
    <t>San Emigdio</t>
  </si>
  <si>
    <t>San Emigdio Creek</t>
  </si>
  <si>
    <t xml:space="preserve">     Grubb 1-3</t>
  </si>
  <si>
    <t xml:space="preserve">     Grubb 4-5</t>
  </si>
  <si>
    <t>31, 25</t>
  </si>
  <si>
    <t xml:space="preserve">     Grubb D</t>
  </si>
  <si>
    <t>31, 31, 31, 31, 25</t>
  </si>
  <si>
    <t>25, 22, 24</t>
  </si>
  <si>
    <t xml:space="preserve">17, 14, 22, 20-30, 16, 30, 31, 28, 24-30, 17, 14, 22, 19-26, 20, 30, 18, 17, 14, 22, 19-26, 20, </t>
  </si>
  <si>
    <t>16-28, 26.5</t>
  </si>
  <si>
    <t>28, 31, 36, 35, 35, 34, 33, 34, 34</t>
  </si>
  <si>
    <t xml:space="preserve">     Bradley Area</t>
  </si>
  <si>
    <t xml:space="preserve">          Basal Sisquoc</t>
  </si>
  <si>
    <t xml:space="preserve"> 12-16</t>
  </si>
  <si>
    <t>16, 12-17, 12-17, 15</t>
  </si>
  <si>
    <t xml:space="preserve">          Sisquoc</t>
  </si>
  <si>
    <t xml:space="preserve"> 8-15</t>
  </si>
  <si>
    <t>14, 19, 14, 14</t>
  </si>
  <si>
    <t>Santa Paula</t>
  </si>
  <si>
    <t>20-30, 29.6</t>
  </si>
  <si>
    <t xml:space="preserve">     Sespe</t>
  </si>
  <si>
    <t xml:space="preserve">     Second and Third Sespe</t>
  </si>
  <si>
    <t>35, 35, 30, 35, 35, 35, 35</t>
  </si>
  <si>
    <t xml:space="preserve">     South Area</t>
  </si>
  <si>
    <t>Saugus</t>
  </si>
  <si>
    <t>28, 30</t>
  </si>
  <si>
    <t>20-25</t>
  </si>
  <si>
    <t>20-27</t>
  </si>
  <si>
    <t>Seventh Standard</t>
  </si>
  <si>
    <t>Shafter</t>
  </si>
  <si>
    <t>Shafter North</t>
  </si>
  <si>
    <t>Sherman</t>
  </si>
  <si>
    <t>23, 22</t>
  </si>
  <si>
    <t>30, 32, 32, 32, 32-34</t>
  </si>
  <si>
    <t>30, 32, 32, 32</t>
  </si>
  <si>
    <t>Simi</t>
  </si>
  <si>
    <t>Sisquoc Ranch</t>
  </si>
  <si>
    <t xml:space="preserve"> 11-16</t>
  </si>
  <si>
    <t>Somis</t>
  </si>
  <si>
    <t>22, 33</t>
  </si>
  <si>
    <t>26, 28</t>
  </si>
  <si>
    <t xml:space="preserve">35, 33, 26, 34-36, 33, 38, 36, 29-34, 31 </t>
  </si>
  <si>
    <t>Summerland</t>
  </si>
  <si>
    <t>Sunset Beach</t>
  </si>
  <si>
    <t>30, 29, 26-29</t>
  </si>
  <si>
    <t>Talbert</t>
  </si>
  <si>
    <t>19, 19</t>
  </si>
  <si>
    <t>32, 18, 18, 18</t>
  </si>
  <si>
    <t>23, 21, 18</t>
  </si>
  <si>
    <t>Taylor Canyon</t>
  </si>
  <si>
    <t>32-38</t>
  </si>
  <si>
    <t xml:space="preserve">17, 18, 23-28, 33, 29, 34-40, 18, 16, 17, 23, 16, 20, 19-20   </t>
  </si>
  <si>
    <t>Tejon Flats</t>
  </si>
  <si>
    <t>29, 29, 33, 32</t>
  </si>
  <si>
    <t xml:space="preserve">     Olcese-Eocene</t>
  </si>
  <si>
    <t xml:space="preserve">     Vedder-Eocene</t>
  </si>
  <si>
    <t>Temblor Hills</t>
  </si>
  <si>
    <t>Temblor Ranch</t>
  </si>
  <si>
    <t>Temblor, East</t>
  </si>
  <si>
    <t>22, 22, 22</t>
  </si>
  <si>
    <t>36, 33, 35, 34</t>
  </si>
  <si>
    <t>Terra Bella</t>
  </si>
  <si>
    <t>34, 37</t>
  </si>
  <si>
    <t>14-28, 14-28, 26-30</t>
  </si>
  <si>
    <t>24, 29, 18-36, 18-36, 29</t>
  </si>
  <si>
    <t xml:space="preserve">     First Sespe</t>
  </si>
  <si>
    <t xml:space="preserve">     Second Sespe</t>
  </si>
  <si>
    <t xml:space="preserve">     Third Sespe</t>
  </si>
  <si>
    <t>18-36</t>
  </si>
  <si>
    <t>Tulare Lake</t>
  </si>
  <si>
    <t>52, 34-36</t>
  </si>
  <si>
    <t>Turk Anticline</t>
  </si>
  <si>
    <t>Turnbull</t>
  </si>
  <si>
    <t>28, 28, 28, 28, 28</t>
  </si>
  <si>
    <t>28-44, 42, 42</t>
  </si>
  <si>
    <t>Union Station</t>
  </si>
  <si>
    <t>15, 15</t>
  </si>
  <si>
    <t>Valpredo</t>
  </si>
  <si>
    <t>Van Ness Slough</t>
  </si>
  <si>
    <t>Venice Beach</t>
  </si>
  <si>
    <t>30, 30, 30, 29, 30, 30, 30, 30</t>
  </si>
  <si>
    <t>16, 16</t>
  </si>
  <si>
    <t>Wasco</t>
  </si>
  <si>
    <t>32-39, 40</t>
  </si>
  <si>
    <t>20.9, 22</t>
  </si>
  <si>
    <t>Welcome Valley</t>
  </si>
  <si>
    <t>Westhaven</t>
  </si>
  <si>
    <t xml:space="preserve">20-26, 30, 26, 40, 40, 44, 44, 35, 36, 50 </t>
  </si>
  <si>
    <t>16, 14, 14</t>
  </si>
  <si>
    <t>14-20</t>
  </si>
  <si>
    <t>Whittier Heights, North</t>
  </si>
  <si>
    <t>19, 16</t>
  </si>
  <si>
    <t>Wilmington-Onshore (Tidelands)</t>
  </si>
  <si>
    <t>Wilmington-Offshore (THUMS)</t>
  </si>
  <si>
    <t>Yorba Linda</t>
  </si>
  <si>
    <t>12-14, 13-17, 13-20, 15</t>
  </si>
  <si>
    <t>29-34, 31, 34</t>
  </si>
  <si>
    <t>Total Production</t>
  </si>
  <si>
    <t>Total Production-Production with no SG value</t>
  </si>
  <si>
    <t>Sum Products</t>
  </si>
  <si>
    <t>Production-Weighted SG</t>
  </si>
  <si>
    <t>API of Production-Weighted SG</t>
  </si>
  <si>
    <t>Production-Weighted API</t>
  </si>
  <si>
    <t>Depth by field</t>
  </si>
  <si>
    <t>2009 Production</t>
  </si>
  <si>
    <t>Pool level depth</t>
  </si>
  <si>
    <t>Depth Used in Calculation</t>
  </si>
  <si>
    <t xml:space="preserve">2009 Field Production </t>
  </si>
  <si>
    <t>Production-weighted depth</t>
  </si>
  <si>
    <t>1890-2350</t>
  </si>
  <si>
    <t>4150, 5179, 5050</t>
  </si>
  <si>
    <t>2400-3400</t>
  </si>
  <si>
    <t>2000-2500, 2400-3400</t>
  </si>
  <si>
    <t>845-1400, 1900, 2100, 2300</t>
  </si>
  <si>
    <t>845-1400</t>
  </si>
  <si>
    <t>2100, 2300</t>
  </si>
  <si>
    <t>2000-2500</t>
  </si>
  <si>
    <t>600-1300, 2340, 2360, 2380, 1545, 2100</t>
  </si>
  <si>
    <t>4200, 4500, 5000, 5300, 6200</t>
  </si>
  <si>
    <t>2000-4000, 5500, 6500</t>
  </si>
  <si>
    <t>1400-2800</t>
  </si>
  <si>
    <t>4600, 5300, 6070, 4300, 4600, 1400, 2050, 3400</t>
  </si>
  <si>
    <t xml:space="preserve">6400-6700, 7400 </t>
  </si>
  <si>
    <t xml:space="preserve">7740, 7830, 8750-9100  </t>
  </si>
  <si>
    <t>1000, 4000</t>
  </si>
  <si>
    <t>400, 1500, 1000, 4000, 6700, 8200</t>
  </si>
  <si>
    <t>4800, 9000, 9900, 10800</t>
  </si>
  <si>
    <t>2500, 4500</t>
  </si>
  <si>
    <t>700, 1300, 1400</t>
  </si>
  <si>
    <t xml:space="preserve">3140, 4000, 4200, 4300, 4600, 4700, 10620  </t>
  </si>
  <si>
    <t xml:space="preserve">1800, 4000, 5000, 1200 </t>
  </si>
  <si>
    <t>8900, 9240</t>
  </si>
  <si>
    <t>4200, 4000, 4050, 4300</t>
  </si>
  <si>
    <t>1800, 2300, 2400, 2500, 2600, 2900, 3100, 3500, 3800, 3800, 4200, 5300</t>
  </si>
  <si>
    <t>3100-5900, 8000, 8500, 9400, 8900, 10150</t>
  </si>
  <si>
    <t>7900-9800, 7950-10150, 7900, 8100, 8100</t>
  </si>
  <si>
    <t xml:space="preserve">1100, 1600, 2300, 2475, 2750, 3400, 3850, 4400 </t>
  </si>
  <si>
    <t xml:space="preserve">7960, 7960 </t>
  </si>
  <si>
    <t>3875, 3600</t>
  </si>
  <si>
    <t>1275-2800, 2750, 3953</t>
  </si>
  <si>
    <t xml:space="preserve">8400, 9200, 9850, 10800, 10800, 12000 </t>
  </si>
  <si>
    <t xml:space="preserve">3000, 3500, 2800, 1750, 2750, 4900, 4000, 2800, 3405, 3750, 6000, 2210, 3800, 2020-3180, 2550, 3000,  </t>
  </si>
  <si>
    <t>6330, 8712</t>
  </si>
  <si>
    <t>4800, 7800-9800, 9100, 10200</t>
  </si>
  <si>
    <t>900, 3780</t>
  </si>
  <si>
    <t>1100, 1300, 1700, 1800</t>
  </si>
  <si>
    <t>2000, 4030</t>
  </si>
  <si>
    <t>500-3500</t>
  </si>
  <si>
    <t>0-2500</t>
  </si>
  <si>
    <t>700-4600</t>
  </si>
  <si>
    <t>6400, 7400-8000, 8000</t>
  </si>
  <si>
    <t>5300, 8000-9650, 17500</t>
  </si>
  <si>
    <t>4200, 5120, 9600-9900, 10530, 11680</t>
  </si>
  <si>
    <t>2500, 3100, 3400, 4000, 4600, 5000, 5500</t>
  </si>
  <si>
    <t>2900, 3300, 4100, 4400, 4900, 5500</t>
  </si>
  <si>
    <t>1830, 4100, 4300, 2925, 5840</t>
  </si>
  <si>
    <t>1500-2400</t>
  </si>
  <si>
    <t>1420, 2450, 2650, 3400, 4600, 4700</t>
  </si>
  <si>
    <t>1000-1200, 670, 3400, 2250, 1100, 1230, 4050, 4150-5560, 3400, 4300-7870, 4900-8570, 5400</t>
  </si>
  <si>
    <t>1000-1200</t>
  </si>
  <si>
    <t>4150-5560</t>
  </si>
  <si>
    <t>4300-7870</t>
  </si>
  <si>
    <t>4900-8570</t>
  </si>
  <si>
    <t xml:space="preserve">3800, 4600, 5300, 5600, 6300, 6500, 7650, 9700, 7100, 5400, 8850, 9600 </t>
  </si>
  <si>
    <t xml:space="preserve">1100, 1350, 2000, 1200-3200, 4200 </t>
  </si>
  <si>
    <t>200, 200, 500, 600</t>
  </si>
  <si>
    <t xml:space="preserve">3950, 4250, 4530, 4830, 5300, 5870, 6360, 7050 </t>
  </si>
  <si>
    <t>1150, 3450, 3300, 3500, 5900, 5950, 6040, 750-4200, 400-4400, 1500-2500, 3000, 3150, 2900, 1200-4500, 4200, 4100, 1070, 1830, 3200, 3260, 4570, 4620, 4730, 3200, 4000, 4500, 4400, 4700, 5300</t>
  </si>
  <si>
    <t xml:space="preserve">1490-4180, 7000-7200, 7250, 7300 </t>
  </si>
  <si>
    <t xml:space="preserve">1120, 2300, 2400, 2700, 2850, 3000, 3200, 3200, 5000, 5900-7100, 8900, 9300, 9500 </t>
  </si>
  <si>
    <t>5900-7100</t>
  </si>
  <si>
    <t>200-1500, 1800</t>
  </si>
  <si>
    <t>13750, 13900</t>
  </si>
  <si>
    <t>4800-6200</t>
  </si>
  <si>
    <t>4050, 4150, 4300, 4400, 3000, 3100, 3250, 3400-3800, 4500</t>
  </si>
  <si>
    <t>400-1400</t>
  </si>
  <si>
    <t>9500-10000</t>
  </si>
  <si>
    <t>2700, 3000</t>
  </si>
  <si>
    <t>800-2700</t>
  </si>
  <si>
    <t>6100-7500, 7990</t>
  </si>
  <si>
    <t>2000, 1000-3500, 5480, 3970</t>
  </si>
  <si>
    <t>5300, 3800, 6481, 10000</t>
  </si>
  <si>
    <t>1000, 1700, 2700, 660</t>
  </si>
  <si>
    <t>5650, 8100, 8600</t>
  </si>
  <si>
    <t>2085-3015, 750-1560, 2085-3015</t>
  </si>
  <si>
    <t>1800, 2200, 2300, 3900, 4100, 4300, 4600, 3800, 4300</t>
  </si>
  <si>
    <t>950, 1050, 1500, 2400, 3400, 4200, 8000, 9000, 8200</t>
  </si>
  <si>
    <t>1705, 2750</t>
  </si>
  <si>
    <t>2600-2900</t>
  </si>
  <si>
    <t>740-1350, 950, 4020</t>
  </si>
  <si>
    <t>400-1300</t>
  </si>
  <si>
    <t>13000, 14000</t>
  </si>
  <si>
    <t>6000-8000</t>
  </si>
  <si>
    <t>8000-8800</t>
  </si>
  <si>
    <t>8900-9700</t>
  </si>
  <si>
    <t>10900-11700</t>
  </si>
  <si>
    <t xml:space="preserve">1860, 2000, 2450  </t>
  </si>
  <si>
    <t>1900, 2400, 3300</t>
  </si>
  <si>
    <t>1120, 1800</t>
  </si>
  <si>
    <t>4100, 2500, 2750, 3500, 4000, 3900, 4250, 2900, 3500, 4600, 6420, 5100, 5500</t>
  </si>
  <si>
    <t>4600, 4770</t>
  </si>
  <si>
    <t>1800, 1885, 2180, 2450</t>
  </si>
  <si>
    <t>6000, 7900</t>
  </si>
  <si>
    <t>6875, 7600, 8000, 8400</t>
  </si>
  <si>
    <t>900-2000, 5300</t>
  </si>
  <si>
    <t>2250-2750</t>
  </si>
  <si>
    <t>4040, 5230, 2000, 2400, 2800, 3600, 5300, 6700, 7500, 6000, 6900</t>
  </si>
  <si>
    <t>12200-15150</t>
  </si>
  <si>
    <t>900, 1100, 1500</t>
  </si>
  <si>
    <t>2000, 2900, 3100, 3500, 4800</t>
  </si>
  <si>
    <t>8100, 8400, 8500, 8560</t>
  </si>
  <si>
    <t>7500, 6500, 1700-3000</t>
  </si>
  <si>
    <t>200, 1000</t>
  </si>
  <si>
    <t>1000, 3200-3900</t>
  </si>
  <si>
    <t>3200-3900</t>
  </si>
  <si>
    <t>200, 1000, 1550, 3200-3900, 4200, 6020</t>
  </si>
  <si>
    <t>2000-2800</t>
  </si>
  <si>
    <t>2200-3800</t>
  </si>
  <si>
    <t>9130, 9775</t>
  </si>
  <si>
    <t>3700-3900</t>
  </si>
  <si>
    <t>2250, 2150</t>
  </si>
  <si>
    <t xml:space="preserve">300-500, 500-1000, 800, 1500, 2000-4750, 2800, 650, 900-1200, 1900, 3600, 6500, 7900, 8300, 9100 </t>
  </si>
  <si>
    <t xml:space="preserve">200-1400, 1100, 500-2500, 2000-3600, 2000-3600, 2000-3000, 1500-4500, 1700-3300, 400-3100, 200-2500, 1000, 3800, 600-2000, 1500-1800, 2100-2700, 3600, 3700, 1200-3200, 1300-4900, 4125-4900, 8700, 2800-3800   </t>
  </si>
  <si>
    <t>6000, 7200</t>
  </si>
  <si>
    <t>2000, 2900, 3200</t>
  </si>
  <si>
    <t>9200, 11000</t>
  </si>
  <si>
    <t>2200, 3500, 4500, 4800, 5700, 5300, 5500, 6500, 6100, 6900, 7000, 7200, 7650</t>
  </si>
  <si>
    <t>2200, 3500</t>
  </si>
  <si>
    <t>2800, 6300</t>
  </si>
  <si>
    <t>330-930</t>
  </si>
  <si>
    <t>5700, 6410</t>
  </si>
  <si>
    <t>1600, 1750</t>
  </si>
  <si>
    <t>4900, 5500, 6100-6500, 5700-7100, 6100, 6100, 7100, 8100, 9600, 8900, 8300, 6000, 5800, 4900, 5200, 5400, 5500, 7300, 7000, 5800, 7275, 7400, 7100-7400, 8000-9100, 8400</t>
  </si>
  <si>
    <t>7700, 8400, 8900</t>
  </si>
  <si>
    <t xml:space="preserve">145, 90-200, 780, 145, 1250, 3000, 700, 1275, 2735, 1482, 1581, 1075, 2000, 1000, 1275 </t>
  </si>
  <si>
    <t xml:space="preserve">6500, 6900, 7400, 9300, 9700, 11806, 14200 </t>
  </si>
  <si>
    <t>6500, 6900, 7400, 9300, 9700, 11806, 14200</t>
  </si>
  <si>
    <t xml:space="preserve">6500, 6900, 7400, </t>
  </si>
  <si>
    <t>9300, 9700</t>
  </si>
  <si>
    <t xml:space="preserve">2850, 1400, 2400, 2500, 2850, 3500, 5300,  </t>
  </si>
  <si>
    <t>5160, 5225, 5395, 5445</t>
  </si>
  <si>
    <t>6310, 6600</t>
  </si>
  <si>
    <t>7900, 8050, 8560, 9675, 9800</t>
  </si>
  <si>
    <t>800-1500</t>
  </si>
  <si>
    <t>2400, 2600</t>
  </si>
  <si>
    <t>6650-7400, 7025-8950, 7240-7370, 7400-9300, 9430-9690</t>
  </si>
  <si>
    <t>1860, 2090</t>
  </si>
  <si>
    <t xml:space="preserve">1544, 4101, 3694, 3900, 420, 4000-5500, 750, 1070, 3680, 250, 1861, 430, 3161, </t>
  </si>
  <si>
    <t xml:space="preserve">5020, 9020, 9676, 1400, 1700, 9295, 2700 </t>
  </si>
  <si>
    <t>2176, 2951, 6500, 8750, 9311, 10200</t>
  </si>
  <si>
    <t xml:space="preserve">4100-5200, 10000-10300, 11500, 11400, 11900,  </t>
  </si>
  <si>
    <t>670, 920, 1240</t>
  </si>
  <si>
    <t>4350, 6400</t>
  </si>
  <si>
    <t>600, 1000, 1700</t>
  </si>
  <si>
    <t>6200, 9400</t>
  </si>
  <si>
    <t>6644, 9144</t>
  </si>
  <si>
    <t xml:space="preserve">4300, 8900-13000, </t>
  </si>
  <si>
    <t>8900-13000</t>
  </si>
  <si>
    <t xml:space="preserve">1800, 1900, 2350, 2400, 2500, 3400, 1150, 1800, 3150,  </t>
  </si>
  <si>
    <t xml:space="preserve">2800, 3600, 4300, 4500, 4930, 5500, 6230, 7800, 8800  </t>
  </si>
  <si>
    <t>8170, 8900, 8475, 9750</t>
  </si>
  <si>
    <t>2400, 2425</t>
  </si>
  <si>
    <t xml:space="preserve">650, 2750, 850, 800-3950, 3650, 4885, 800,   </t>
  </si>
  <si>
    <t>800-3950</t>
  </si>
  <si>
    <t>1100, 2300, 5000, 6700, 7000, 8000, 9100</t>
  </si>
  <si>
    <t>5000, 7000</t>
  </si>
  <si>
    <t>4680, 5080, 6260</t>
  </si>
  <si>
    <t>2498, 5080, 6260, 6500, 7900</t>
  </si>
  <si>
    <t>3100, 3500</t>
  </si>
  <si>
    <t>2000, 2900, 3500, 3800, 7950</t>
  </si>
  <si>
    <t>3400, 4100, 4390, 4750, 5550, 7800, 5700, 6600, 7700, 10700, 10900, 11900, 13000, 3700, 4350, 5600, 10800</t>
  </si>
  <si>
    <t>3400, 4100, 4390, 4750, 5550</t>
  </si>
  <si>
    <t>10200, 10550, 11400, 11650</t>
  </si>
  <si>
    <t>3750, 4250, 4820, 5700, 7200, 8200, 9100</t>
  </si>
  <si>
    <t>5800, 6800, 7500</t>
  </si>
  <si>
    <t>6200, 7300, 8600</t>
  </si>
  <si>
    <t>4800-6800, 5600, 5800, 7500, 6900, 5800-7100,</t>
  </si>
  <si>
    <t>3500, 4200, 4675, 4900, 4300</t>
  </si>
  <si>
    <t>1600, 2000, 1900</t>
  </si>
  <si>
    <t>1390, 1250, 1535</t>
  </si>
  <si>
    <t>2382, 3350</t>
  </si>
  <si>
    <t>2500, 2800-3200, 3400, 3500, 3600</t>
  </si>
  <si>
    <t>1000, 2300, 2650, 2850, 3300</t>
  </si>
  <si>
    <t>1000, 2500</t>
  </si>
  <si>
    <t>11700, 12600, 12080,</t>
  </si>
  <si>
    <t>6803, 8300, 8600</t>
  </si>
  <si>
    <t>12300, 14257</t>
  </si>
  <si>
    <t>3806, 8300, 8600, 12300, 14257</t>
  </si>
  <si>
    <t>2000, 3200, 4200</t>
  </si>
  <si>
    <t>1300, 1800, 3100, 4700, 3720, 4950, 5100, 2700, 4200, 6400, 3600, 4700, 1760, 2600, 2900, 3300, 3600, 3700, 3800, 1300, 2100, 2900, 3600, 4500, 5200</t>
  </si>
  <si>
    <t>9000, 8630</t>
  </si>
  <si>
    <t>2000, 3580, 3900, 4600, 5400, 6000, 6700, 7400, 8200, 9100</t>
  </si>
  <si>
    <t>2000, 3300, 3360, 4330</t>
  </si>
  <si>
    <t>3490, 3610, 4410, 4660</t>
  </si>
  <si>
    <t>150-2000, 3130</t>
  </si>
  <si>
    <t>6350, 7300, 7830, 8250, 8570, 9035</t>
  </si>
  <si>
    <t>9500, 10000</t>
  </si>
  <si>
    <t xml:space="preserve">4100, 4600, 5500, 5490, 7240, 8040, 3900, 2610, 4350, 3470, 3820, 6500, 6641, 8100, 4100, 4100, 4600, 5500, 7600 </t>
  </si>
  <si>
    <t>2200-4400, 7400, 17610</t>
  </si>
  <si>
    <t xml:space="preserve">900, 600, 2800, 3250, 610, 2360, 4280, 825 </t>
  </si>
  <si>
    <t>1650, 2980</t>
  </si>
  <si>
    <t>3400, 1000, 2250, 4300, 6600</t>
  </si>
  <si>
    <t xml:space="preserve">3500, 7500, </t>
  </si>
  <si>
    <t>6350, 11500</t>
  </si>
  <si>
    <t xml:space="preserve">8150, 9770, 3850, 8350, 9500, 12450, 3900-5900, 8700, 9740, 9240 </t>
  </si>
  <si>
    <t>5800, 6250, 2750</t>
  </si>
  <si>
    <t>5400, 5700</t>
  </si>
  <si>
    <t>2200, 1800, 1880, 2200</t>
  </si>
  <si>
    <t>1000, 1200, 1500, 1800, 2000</t>
  </si>
  <si>
    <t>2725, 2900, 4400, 4650, 5600, 7200, 2000, 2670, 1810, 1670, 2600, 4600, 5400</t>
  </si>
  <si>
    <t>450, 1350, 1565, 2100</t>
  </si>
  <si>
    <t>2200, 2600, 2950</t>
  </si>
  <si>
    <t xml:space="preserve">3650-5800, 7950, 9050, 8100, 9500, </t>
  </si>
  <si>
    <t>3000, 8000</t>
  </si>
  <si>
    <t>2800, 3300, 4200</t>
  </si>
  <si>
    <t>1800, 1500, 2000</t>
  </si>
  <si>
    <t>12600, 12800, 12880, 12950, 13000, 13800</t>
  </si>
  <si>
    <t>3370, 3550, 3750, 3800, 3950</t>
  </si>
  <si>
    <t>4100, 5000</t>
  </si>
  <si>
    <t>3520, 5080, 7020</t>
  </si>
  <si>
    <t>1058, 1040, 5350, 3300, 3800, 80-759, 420, 1180</t>
  </si>
  <si>
    <t>3680, 5180, 7815, 9150, 10140, 10580, 12000, 12010</t>
  </si>
  <si>
    <t>1200, 1400</t>
  </si>
  <si>
    <t>13000, 15000</t>
  </si>
  <si>
    <t>1495, 1600</t>
  </si>
  <si>
    <t>1000, 2050, 3400, 4250, 3900, 6500, 8700, 9600, 9800, 10580</t>
  </si>
  <si>
    <t>815, 2800, 1770</t>
  </si>
  <si>
    <t xml:space="preserve">900, 1300, 1600, 2100, 1200, 2100, 4050, 2800, 900, 1150, 1400, 3600, 2300, 800  </t>
  </si>
  <si>
    <t>1100, 1600</t>
  </si>
  <si>
    <t>200-650, 1800-2100, 1700-2000, 2900</t>
  </si>
  <si>
    <t xml:space="preserve">11200-13300, 11350, 11500  </t>
  </si>
  <si>
    <t>Total - Production with no Depth Value</t>
  </si>
  <si>
    <t>Sum Products (production with depth)</t>
  </si>
  <si>
    <t>Prod.-Weighted Depth</t>
  </si>
  <si>
    <t>See "2010 OCS Data" sheet</t>
  </si>
  <si>
    <t>2010 Gas Disposition Data (supplied by Alaska Oil and Gas Conservation Commission)</t>
  </si>
  <si>
    <t>Multiplied default value for gas lifting injection ratio by the percentage of wells using gas lift.  Assumed two-thirds gas lift, one third flowing, and no pumps</t>
  </si>
  <si>
    <t>Consistent with production and injection data</t>
  </si>
  <si>
    <t>See "ANS Production Data" and "ANS Injection Data" sheets</t>
  </si>
  <si>
    <t>Approximate average value based on information from http://doa.alaska.gov/ogc/annual/annindex.html</t>
  </si>
  <si>
    <t>Additional Data and Assumptions</t>
  </si>
  <si>
    <t>See TEOR Fields sheet</t>
  </si>
  <si>
    <t>See Oil-Gas Fields sheet</t>
  </si>
  <si>
    <t>Oil/Gas Fields</t>
  </si>
  <si>
    <t>Gas Produced (Mcf)</t>
  </si>
  <si>
    <t>Gas Injected (Mcf)</t>
  </si>
  <si>
    <t>Water Injected (bbl)</t>
  </si>
  <si>
    <t>Water Injection (bbl)</t>
  </si>
  <si>
    <t>Steam Injection (bwe)</t>
  </si>
  <si>
    <t>Gas Flooding Injection Ratio</t>
  </si>
  <si>
    <t>Water Flooding Injection Ratio</t>
  </si>
  <si>
    <t>Steam to Oil Ratio</t>
  </si>
  <si>
    <t>Online DOGGR Data (2010) from http://opi.consrv.ca.gov/opi/opi.dll (accessed June 6, 2013)</t>
  </si>
  <si>
    <t>Fraction CoGen</t>
  </si>
  <si>
    <t>Jurisdiction</t>
  </si>
  <si>
    <t>Oil (Mbbl)</t>
  </si>
  <si>
    <t>V&amp;F (MMcf)</t>
  </si>
  <si>
    <t>FOR (scf/bbl)*</t>
  </si>
  <si>
    <t>* Assume all "venting and flaring" is flaring and all is attributable to oil production</t>
  </si>
  <si>
    <t>CA Fed. Offshore</t>
  </si>
  <si>
    <t>Sources:</t>
  </si>
  <si>
    <t>http://www.eia.gov/dnav/pet/pet_crd_crpdn_adc_mbblpd_a.htm  (accessed on May 21, 2013)</t>
  </si>
  <si>
    <t>http://www.eia.gov/dnav/ng/ng_prod_sum_a_epg0_vgv_mmcf_a.htm (accessed on May 21, 2013)</t>
  </si>
  <si>
    <t>2010 Data from EIA</t>
  </si>
  <si>
    <t>California State</t>
  </si>
  <si>
    <t>Based on data from DOGGR http://opi.consrv.ca.gov/opi/opi.dll - accessed June 2013</t>
  </si>
  <si>
    <t>See "2010 California Flaring Data" sheet</t>
  </si>
  <si>
    <t>Consistent with injection data from DOGGR http://opi.consrv.ca.gov/opi/opi.dll - accessed June 2013</t>
  </si>
  <si>
    <t>See "Depth" spreadsheet</t>
  </si>
  <si>
    <t>See "API gravity" spreadsheet</t>
  </si>
  <si>
    <t>2010 Steam Injection Rate (bbl cwe/yr)</t>
  </si>
  <si>
    <t xml:space="preserve">See "Cogen Data" sheet. </t>
  </si>
  <si>
    <t>See "2010 California flaring data" sheet</t>
  </si>
  <si>
    <t>Restricted field data to oil wells.</t>
  </si>
  <si>
    <t>US DOI, Estimated Oil and Gas Reserves-Pacific Outer Continental Shelf, OCS Report MMS 94-0008, 1993.</t>
  </si>
  <si>
    <t>Volume weighted average API gravity (based on data from http://doa.alaska.gov/ogc/annual/current/annindex_current.html)</t>
  </si>
  <si>
    <t>See "Nigeria Company Data" sheet</t>
  </si>
  <si>
    <t>See 2010 North Dakota Flaring Data</t>
  </si>
  <si>
    <t>Estimate (https://www.dmr.nd.gov/oilgas/presentations/BSCEGConf2012-01-25.pdf)</t>
  </si>
  <si>
    <t>US North Dakota</t>
  </si>
  <si>
    <t>http://www.argusmedia.com/Petroleum/Crude/~/media/C21F9F5995164371B7D51651F950F49E.ashx</t>
  </si>
  <si>
    <t>API_WELLNO</t>
  </si>
  <si>
    <t>Year</t>
  </si>
  <si>
    <t>BBLS Oil</t>
  </si>
  <si>
    <t>MCF Gas</t>
  </si>
  <si>
    <t>BBLS Water</t>
  </si>
  <si>
    <t>Depth</t>
  </si>
  <si>
    <t>Source: Data supplied by North Dakota Department of Mineral Resources</t>
  </si>
  <si>
    <t>33007002180000</t>
  </si>
  <si>
    <t>33053032610000</t>
  </si>
  <si>
    <t>33007000260000</t>
  </si>
  <si>
    <t>33053022080000</t>
  </si>
  <si>
    <t>33061016610000</t>
  </si>
  <si>
    <t>33061011670000</t>
  </si>
  <si>
    <t>33025504140000</t>
  </si>
  <si>
    <t>33105015200000</t>
  </si>
  <si>
    <t>33053013380000</t>
  </si>
  <si>
    <t>33061010290000</t>
  </si>
  <si>
    <t>33053013530000</t>
  </si>
  <si>
    <t>33053027090000</t>
  </si>
  <si>
    <t>33075007920000</t>
  </si>
  <si>
    <t>33061011390000</t>
  </si>
  <si>
    <t>33089004150000</t>
  </si>
  <si>
    <t>33013013440000</t>
  </si>
  <si>
    <t>33075011100000</t>
  </si>
  <si>
    <t>33025000740000</t>
  </si>
  <si>
    <t>33025004770000</t>
  </si>
  <si>
    <t>33053035110000</t>
  </si>
  <si>
    <t>33061011430000</t>
  </si>
  <si>
    <t>33011013740000</t>
  </si>
  <si>
    <t>33007008520000</t>
  </si>
  <si>
    <t>33053023840000</t>
  </si>
  <si>
    <t>33025007930000</t>
  </si>
  <si>
    <t>33061000860000</t>
  </si>
  <si>
    <t>33053023820000</t>
  </si>
  <si>
    <t>33075010400000</t>
  </si>
  <si>
    <t>33053021970000</t>
  </si>
  <si>
    <t>33007500300000</t>
  </si>
  <si>
    <t>33053033670000</t>
  </si>
  <si>
    <t>33105006960000</t>
  </si>
  <si>
    <t>33105019030000</t>
  </si>
  <si>
    <t>33105014390000</t>
  </si>
  <si>
    <t>33061010500000</t>
  </si>
  <si>
    <t>33013001940000</t>
  </si>
  <si>
    <t>33013005500000</t>
  </si>
  <si>
    <t>33061008200000</t>
  </si>
  <si>
    <t>33009021270000</t>
  </si>
  <si>
    <t>33007002610000</t>
  </si>
  <si>
    <t>33013008950000</t>
  </si>
  <si>
    <t>33087003550000</t>
  </si>
  <si>
    <t>33023006330000</t>
  </si>
  <si>
    <t>33053005570000</t>
  </si>
  <si>
    <t>33025006080000</t>
  </si>
  <si>
    <t>33049001460000</t>
  </si>
  <si>
    <t>33061015730000</t>
  </si>
  <si>
    <t>33105003320000</t>
  </si>
  <si>
    <t>33025010580000</t>
  </si>
  <si>
    <t>33025008790000</t>
  </si>
  <si>
    <t>33061013320000</t>
  </si>
  <si>
    <t>33075001210000</t>
  </si>
  <si>
    <t>33011004070000</t>
  </si>
  <si>
    <t>33009021710000</t>
  </si>
  <si>
    <t>33053035940000</t>
  </si>
  <si>
    <t>33053030610000</t>
  </si>
  <si>
    <t>33007007210000</t>
  </si>
  <si>
    <t>33053029210000</t>
  </si>
  <si>
    <t>33075001160000</t>
  </si>
  <si>
    <t>33025005800000</t>
  </si>
  <si>
    <t>33007014880000</t>
  </si>
  <si>
    <t>33101003010000</t>
  </si>
  <si>
    <t>33007003890000</t>
  </si>
  <si>
    <t>33053006380000</t>
  </si>
  <si>
    <t>33011013970000</t>
  </si>
  <si>
    <t>33105014310000</t>
  </si>
  <si>
    <t>33025504920000</t>
  </si>
  <si>
    <t>33105010410000</t>
  </si>
  <si>
    <t>33075012160000</t>
  </si>
  <si>
    <t>33061017570000</t>
  </si>
  <si>
    <t>33007011390000</t>
  </si>
  <si>
    <t>33007011430000</t>
  </si>
  <si>
    <t>33011010090000</t>
  </si>
  <si>
    <t>33105020580000</t>
  </si>
  <si>
    <t>33023005740000</t>
  </si>
  <si>
    <t>33061012000000</t>
  </si>
  <si>
    <t>33105015190000</t>
  </si>
  <si>
    <t>33061012700000</t>
  </si>
  <si>
    <t>33105007060000</t>
  </si>
  <si>
    <t>33025012470000</t>
  </si>
  <si>
    <t>33053033540000</t>
  </si>
  <si>
    <t>33053011670000</t>
  </si>
  <si>
    <t>33013009540000</t>
  </si>
  <si>
    <t>33025002210000</t>
  </si>
  <si>
    <t>33053034920000</t>
  </si>
  <si>
    <t>33011000510000</t>
  </si>
  <si>
    <t>33023003690000</t>
  </si>
  <si>
    <t>33053031880000</t>
  </si>
  <si>
    <t>33025011690000</t>
  </si>
  <si>
    <t>33061017600000</t>
  </si>
  <si>
    <t>33105018760000</t>
  </si>
  <si>
    <t>33105013740000</t>
  </si>
  <si>
    <t>33053031890000</t>
  </si>
  <si>
    <t>33053031520000</t>
  </si>
  <si>
    <t>33061004800000</t>
  </si>
  <si>
    <t>33105012680000</t>
  </si>
  <si>
    <t>33025007920000</t>
  </si>
  <si>
    <t>33061005340000</t>
  </si>
  <si>
    <t>33025007100000</t>
  </si>
  <si>
    <t>33053020470000</t>
  </si>
  <si>
    <t>33011011540000</t>
  </si>
  <si>
    <t>33025013500000</t>
  </si>
  <si>
    <t>33007016230000</t>
  </si>
  <si>
    <t>33025006140000</t>
  </si>
  <si>
    <t>33053023380000</t>
  </si>
  <si>
    <t>33105006360000</t>
  </si>
  <si>
    <t>33061018250000</t>
  </si>
  <si>
    <t>33011013610000</t>
  </si>
  <si>
    <t>33009021670000</t>
  </si>
  <si>
    <t>33053035710000</t>
  </si>
  <si>
    <t>33061012540000</t>
  </si>
  <si>
    <t>33061005700000</t>
  </si>
  <si>
    <t>33011011990000</t>
  </si>
  <si>
    <t>33025010110000</t>
  </si>
  <si>
    <t>33025504000000</t>
  </si>
  <si>
    <t>33025010960000</t>
  </si>
  <si>
    <t>33053011170000</t>
  </si>
  <si>
    <t>33009019980000</t>
  </si>
  <si>
    <t>33023006990000</t>
  </si>
  <si>
    <t>33025005880000</t>
  </si>
  <si>
    <t>33025012200000</t>
  </si>
  <si>
    <t>33105017980000</t>
  </si>
  <si>
    <t>33009014810000</t>
  </si>
  <si>
    <t>33053018350000</t>
  </si>
  <si>
    <t>33053027470000</t>
  </si>
  <si>
    <t>33075011700000</t>
  </si>
  <si>
    <t>33007014390000</t>
  </si>
  <si>
    <t>33061011060000</t>
  </si>
  <si>
    <t>33023005250000</t>
  </si>
  <si>
    <t>33105019020000</t>
  </si>
  <si>
    <t>33033002460000</t>
  </si>
  <si>
    <t>33011013710000</t>
  </si>
  <si>
    <t>33053006780000</t>
  </si>
  <si>
    <t>33075011460000</t>
  </si>
  <si>
    <t>33025008310000</t>
  </si>
  <si>
    <t>33009020270000</t>
  </si>
  <si>
    <t>33013006780000</t>
  </si>
  <si>
    <t>33007015170000</t>
  </si>
  <si>
    <t>33061012670000</t>
  </si>
  <si>
    <t>33061016920000</t>
  </si>
  <si>
    <t>33011013960000</t>
  </si>
  <si>
    <t>33011012100000</t>
  </si>
  <si>
    <t>33009018140000</t>
  </si>
  <si>
    <t>33105016430000</t>
  </si>
  <si>
    <t>33061014590000</t>
  </si>
  <si>
    <t>33105018900000</t>
  </si>
  <si>
    <t>33007015260000</t>
  </si>
  <si>
    <t>33025008700000</t>
  </si>
  <si>
    <t>33011011340000</t>
  </si>
  <si>
    <t>33105010540000</t>
  </si>
  <si>
    <t>33007015280000</t>
  </si>
  <si>
    <t>33061006390000</t>
  </si>
  <si>
    <t>33105011320000</t>
  </si>
  <si>
    <t>33025010270000</t>
  </si>
  <si>
    <t>33025012290000</t>
  </si>
  <si>
    <t>33013012290000</t>
  </si>
  <si>
    <t>33013002610000</t>
  </si>
  <si>
    <t>33061015130000</t>
  </si>
  <si>
    <t>33105019310000</t>
  </si>
  <si>
    <t>33075006680000</t>
  </si>
  <si>
    <t>33011006410000</t>
  </si>
  <si>
    <t>33013007390000</t>
  </si>
  <si>
    <t>33025013180000</t>
  </si>
  <si>
    <t>33105005560000</t>
  </si>
  <si>
    <t>33061010320000</t>
  </si>
  <si>
    <t>33013009440000</t>
  </si>
  <si>
    <t>33011006680000</t>
  </si>
  <si>
    <t>33011004850000</t>
  </si>
  <si>
    <t>33075002430000</t>
  </si>
  <si>
    <t>33009005940000</t>
  </si>
  <si>
    <t>33007006310000</t>
  </si>
  <si>
    <t>33061012950000</t>
  </si>
  <si>
    <t>33089005560000</t>
  </si>
  <si>
    <t>33061015100000</t>
  </si>
  <si>
    <t>33105012500000</t>
  </si>
  <si>
    <t>33075004260000</t>
  </si>
  <si>
    <t>33105008120000</t>
  </si>
  <si>
    <t>33053014760000</t>
  </si>
  <si>
    <t>33105018750000</t>
  </si>
  <si>
    <t>33105015770000</t>
  </si>
  <si>
    <t>33013006140000</t>
  </si>
  <si>
    <t>33105020600000</t>
  </si>
  <si>
    <t>33009006020000</t>
  </si>
  <si>
    <t>33061011820000</t>
  </si>
  <si>
    <t>33009013710000</t>
  </si>
  <si>
    <t>33061016560000</t>
  </si>
  <si>
    <t>33089005850000</t>
  </si>
  <si>
    <t>33105017570000</t>
  </si>
  <si>
    <t>33075002580000</t>
  </si>
  <si>
    <t>33053027360000</t>
  </si>
  <si>
    <t>33009006240000</t>
  </si>
  <si>
    <t>33011012450000</t>
  </si>
  <si>
    <t>33105019320000</t>
  </si>
  <si>
    <t>33053029110000</t>
  </si>
  <si>
    <t>33007016670000</t>
  </si>
  <si>
    <t>33053029360000</t>
  </si>
  <si>
    <t>33025010000000</t>
  </si>
  <si>
    <t>33025009620000</t>
  </si>
  <si>
    <t>33009022170000</t>
  </si>
  <si>
    <t>33025009670000</t>
  </si>
  <si>
    <t>33061017900000</t>
  </si>
  <si>
    <t>33009009450000</t>
  </si>
  <si>
    <t>33025008960000</t>
  </si>
  <si>
    <t>33105022720000</t>
  </si>
  <si>
    <t>33053023270000</t>
  </si>
  <si>
    <t>33105012380000</t>
  </si>
  <si>
    <t>33025006160000</t>
  </si>
  <si>
    <t>33007010020000</t>
  </si>
  <si>
    <t>33105016720000</t>
  </si>
  <si>
    <t>33053030050000</t>
  </si>
  <si>
    <t>33011002910000</t>
  </si>
  <si>
    <t>33053018770000</t>
  </si>
  <si>
    <t>33007009730000</t>
  </si>
  <si>
    <t>33053033430000</t>
  </si>
  <si>
    <t>33105020070000</t>
  </si>
  <si>
    <t>33105007320000</t>
  </si>
  <si>
    <t>33011012030000</t>
  </si>
  <si>
    <t>33025000670000</t>
  </si>
  <si>
    <t>33025002690000</t>
  </si>
  <si>
    <t>33053027770000</t>
  </si>
  <si>
    <t>33013008570000</t>
  </si>
  <si>
    <t>33013006910000</t>
  </si>
  <si>
    <t>33105007640000</t>
  </si>
  <si>
    <t>33011002420000</t>
  </si>
  <si>
    <t>33013013540000</t>
  </si>
  <si>
    <t>33009019570000</t>
  </si>
  <si>
    <t>33013008980000</t>
  </si>
  <si>
    <t>33007010990000</t>
  </si>
  <si>
    <t>33105008850000</t>
  </si>
  <si>
    <t>33105005870000</t>
  </si>
  <si>
    <t>33053030760000</t>
  </si>
  <si>
    <t>33011007600000</t>
  </si>
  <si>
    <t>33023001860000</t>
  </si>
  <si>
    <t>33105020020000</t>
  </si>
  <si>
    <t>33007012600000</t>
  </si>
  <si>
    <t>33061008380000</t>
  </si>
  <si>
    <t>33061012180000</t>
  </si>
  <si>
    <t>33025001070000</t>
  </si>
  <si>
    <t>33025006950000</t>
  </si>
  <si>
    <t>33009013740000</t>
  </si>
  <si>
    <t>33053030200000</t>
  </si>
  <si>
    <t>33025014010000</t>
  </si>
  <si>
    <t>33013009950000</t>
  </si>
  <si>
    <t>33007005700000</t>
  </si>
  <si>
    <t>33061016990000</t>
  </si>
  <si>
    <t>33007008850000</t>
  </si>
  <si>
    <t>33033002630000</t>
  </si>
  <si>
    <t>33053017670000</t>
  </si>
  <si>
    <t>33011014090000</t>
  </si>
  <si>
    <t>33061009650000</t>
  </si>
  <si>
    <t>33011014670000</t>
  </si>
  <si>
    <t>33009013320000</t>
  </si>
  <si>
    <t>33053014870000</t>
  </si>
  <si>
    <t>33009011620000</t>
  </si>
  <si>
    <t>33007001620000</t>
  </si>
  <si>
    <t>33053036060000</t>
  </si>
  <si>
    <t>33011014550000</t>
  </si>
  <si>
    <t>33075010030000</t>
  </si>
  <si>
    <t>33053006710000</t>
  </si>
  <si>
    <t>33007006370000</t>
  </si>
  <si>
    <t>33011002970000</t>
  </si>
  <si>
    <t>33049001520000</t>
  </si>
  <si>
    <t>33061003030000</t>
  </si>
  <si>
    <t>33105019950000</t>
  </si>
  <si>
    <t>33053031000000</t>
  </si>
  <si>
    <t>33061008650000</t>
  </si>
  <si>
    <t>33013004920000</t>
  </si>
  <si>
    <t>33013013990000</t>
  </si>
  <si>
    <t>33075009240000</t>
  </si>
  <si>
    <t>33105019920000</t>
  </si>
  <si>
    <t>33025010280000</t>
  </si>
  <si>
    <t>33053032410000</t>
  </si>
  <si>
    <t>33023005570000</t>
  </si>
  <si>
    <t>33061011580000</t>
  </si>
  <si>
    <t>33007012790000</t>
  </si>
  <si>
    <t>33009003720000</t>
  </si>
  <si>
    <t>33013006840000</t>
  </si>
  <si>
    <t>33061005590000</t>
  </si>
  <si>
    <t>33007009640000</t>
  </si>
  <si>
    <t>33025007770000</t>
  </si>
  <si>
    <t>33009015330000</t>
  </si>
  <si>
    <t>33061011280000</t>
  </si>
  <si>
    <t>33025009900000</t>
  </si>
  <si>
    <t>33023004540000</t>
  </si>
  <si>
    <t>33053027410000</t>
  </si>
  <si>
    <t>33061014350000</t>
  </si>
  <si>
    <t>33061015740000</t>
  </si>
  <si>
    <t>33025011480000</t>
  </si>
  <si>
    <t>33061014470000</t>
  </si>
  <si>
    <t>33053010270000</t>
  </si>
  <si>
    <t>33023007130000</t>
  </si>
  <si>
    <t>33025005870000</t>
  </si>
  <si>
    <t>33009003020000</t>
  </si>
  <si>
    <t>33105007150000</t>
  </si>
  <si>
    <t>33105011680000</t>
  </si>
  <si>
    <t>33025003950000</t>
  </si>
  <si>
    <t>33053010420000</t>
  </si>
  <si>
    <t>33053030430000</t>
  </si>
  <si>
    <t>33053031650000</t>
  </si>
  <si>
    <t>33007014340000</t>
  </si>
  <si>
    <t>33053013930000</t>
  </si>
  <si>
    <t>33053030060000</t>
  </si>
  <si>
    <t>33007000380000</t>
  </si>
  <si>
    <t>33105018820000</t>
  </si>
  <si>
    <t>33061011660000</t>
  </si>
  <si>
    <t>33053029100000</t>
  </si>
  <si>
    <t>33011012590000</t>
  </si>
  <si>
    <t>33009009700000</t>
  </si>
  <si>
    <t>33061014420000</t>
  </si>
  <si>
    <t>33061011140000</t>
  </si>
  <si>
    <t>33011003300000</t>
  </si>
  <si>
    <t>33023005350000</t>
  </si>
  <si>
    <t>33007014210000</t>
  </si>
  <si>
    <t>33105019980000</t>
  </si>
  <si>
    <t>33007013460000</t>
  </si>
  <si>
    <t>33013007580000</t>
  </si>
  <si>
    <t>33105008950000</t>
  </si>
  <si>
    <t>33089004660000</t>
  </si>
  <si>
    <t>33013005720000</t>
  </si>
  <si>
    <t>33007001270000</t>
  </si>
  <si>
    <t>33025009600000</t>
  </si>
  <si>
    <t>33105018960000</t>
  </si>
  <si>
    <t>33013001680000</t>
  </si>
  <si>
    <t>33061007330000</t>
  </si>
  <si>
    <t>33007006410000</t>
  </si>
  <si>
    <t>33061007860000</t>
  </si>
  <si>
    <t>33025008780000</t>
  </si>
  <si>
    <t>33023004740000</t>
  </si>
  <si>
    <t>33007011480000</t>
  </si>
  <si>
    <t>33025011330000</t>
  </si>
  <si>
    <t>33009014480000</t>
  </si>
  <si>
    <t>33075012980000</t>
  </si>
  <si>
    <t>33025006490000</t>
  </si>
  <si>
    <t>33053026990000</t>
  </si>
  <si>
    <t>33007014950000</t>
  </si>
  <si>
    <t>33023005150000</t>
  </si>
  <si>
    <t>33053036100000</t>
  </si>
  <si>
    <t>33013004380000</t>
  </si>
  <si>
    <t>33061005010000</t>
  </si>
  <si>
    <t>33053024740000</t>
  </si>
  <si>
    <t>33053030480000</t>
  </si>
  <si>
    <t>33105011740000</t>
  </si>
  <si>
    <t>33025010350000</t>
  </si>
  <si>
    <t>33105021470000</t>
  </si>
  <si>
    <t>33025010890000</t>
  </si>
  <si>
    <t>33025012840000</t>
  </si>
  <si>
    <t>33033002880000</t>
  </si>
  <si>
    <t>33025013580000</t>
  </si>
  <si>
    <t>33053031190000</t>
  </si>
  <si>
    <t>33061009010000</t>
  </si>
  <si>
    <t>33053019470000</t>
  </si>
  <si>
    <t>33061008010000</t>
  </si>
  <si>
    <t>33009020400000</t>
  </si>
  <si>
    <t>33011004470000</t>
  </si>
  <si>
    <t>33009005620000</t>
  </si>
  <si>
    <t>33025013290000</t>
  </si>
  <si>
    <t>33053020610000</t>
  </si>
  <si>
    <t>33089004100000</t>
  </si>
  <si>
    <t>33105020150000</t>
  </si>
  <si>
    <t>33061014080000</t>
  </si>
  <si>
    <t>33025003930000</t>
  </si>
  <si>
    <t>33053007160000</t>
  </si>
  <si>
    <t>33105022580000</t>
  </si>
  <si>
    <t>33007007070000</t>
  </si>
  <si>
    <t>33075011840000</t>
  </si>
  <si>
    <t>33009005040000</t>
  </si>
  <si>
    <t>33009021890000</t>
  </si>
  <si>
    <t>33061005520000</t>
  </si>
  <si>
    <t>33061013480000</t>
  </si>
  <si>
    <t>33025002880000</t>
  </si>
  <si>
    <t>33053033020000</t>
  </si>
  <si>
    <t>33025004480000</t>
  </si>
  <si>
    <t>33053024500000</t>
  </si>
  <si>
    <t>33013015150000</t>
  </si>
  <si>
    <t>33011012300000</t>
  </si>
  <si>
    <t>33053032910000</t>
  </si>
  <si>
    <t>33009010350000</t>
  </si>
  <si>
    <t>33061000660000</t>
  </si>
  <si>
    <t>33053020660000</t>
  </si>
  <si>
    <t>33025012300000</t>
  </si>
  <si>
    <t>33105019830000</t>
  </si>
  <si>
    <t>33025012980000</t>
  </si>
  <si>
    <t>33013015170000</t>
  </si>
  <si>
    <t>33061012580000</t>
  </si>
  <si>
    <t>33105020160000</t>
  </si>
  <si>
    <t>33053022700000</t>
  </si>
  <si>
    <t>33053031180000</t>
  </si>
  <si>
    <t>33105016270000</t>
  </si>
  <si>
    <t>33105014300000</t>
  </si>
  <si>
    <t>33105016470000</t>
  </si>
  <si>
    <t>33105018730000</t>
  </si>
  <si>
    <t>33105021010000</t>
  </si>
  <si>
    <t>33105016860000</t>
  </si>
  <si>
    <t>33053028940000</t>
  </si>
  <si>
    <t>33013010830000</t>
  </si>
  <si>
    <t>33105022050000</t>
  </si>
  <si>
    <t>33009001590000</t>
  </si>
  <si>
    <t>33025007820000</t>
  </si>
  <si>
    <t>33061010460000</t>
  </si>
  <si>
    <t>33053028450000</t>
  </si>
  <si>
    <t>33053006480000</t>
  </si>
  <si>
    <t>33053020490000</t>
  </si>
  <si>
    <t>33061010180000</t>
  </si>
  <si>
    <t>33011006890000</t>
  </si>
  <si>
    <t>33013009920000</t>
  </si>
  <si>
    <t>33053026050000</t>
  </si>
  <si>
    <t>33025008750000</t>
  </si>
  <si>
    <t>33053036690000</t>
  </si>
  <si>
    <t>33061016380000</t>
  </si>
  <si>
    <t>33025010530000</t>
  </si>
  <si>
    <t>33053503760000</t>
  </si>
  <si>
    <t>33025010520000</t>
  </si>
  <si>
    <t>33061015030000</t>
  </si>
  <si>
    <t>33013009560000</t>
  </si>
  <si>
    <t>33053034590000</t>
  </si>
  <si>
    <t>33061009780000</t>
  </si>
  <si>
    <t>33025011380000</t>
  </si>
  <si>
    <t>33105019290000</t>
  </si>
  <si>
    <t>33025009160000</t>
  </si>
  <si>
    <t>33009019680000</t>
  </si>
  <si>
    <t>33061013440000</t>
  </si>
  <si>
    <t>33025012350000</t>
  </si>
  <si>
    <t>33105018650000</t>
  </si>
  <si>
    <t>33105018240000</t>
  </si>
  <si>
    <t>33061011600000</t>
  </si>
  <si>
    <t>33053027850000</t>
  </si>
  <si>
    <t>33007016440000</t>
  </si>
  <si>
    <t>33053023220000</t>
  </si>
  <si>
    <t>33061012650000</t>
  </si>
  <si>
    <t>33053028460000</t>
  </si>
  <si>
    <t>33061010810000</t>
  </si>
  <si>
    <t>33013013530000</t>
  </si>
  <si>
    <t>33053029770000</t>
  </si>
  <si>
    <t>33025006220000</t>
  </si>
  <si>
    <t>33105017320000</t>
  </si>
  <si>
    <t>33007005190000</t>
  </si>
  <si>
    <t>33011008980000</t>
  </si>
  <si>
    <t>33075008000000</t>
  </si>
  <si>
    <t>33053032820000</t>
  </si>
  <si>
    <t>33009012360000</t>
  </si>
  <si>
    <t>33061504100000</t>
  </si>
  <si>
    <t>33007010050000</t>
  </si>
  <si>
    <t>33009021840000</t>
  </si>
  <si>
    <t>33025013760000</t>
  </si>
  <si>
    <t>33089004180000</t>
  </si>
  <si>
    <t>33007012590000</t>
  </si>
  <si>
    <t>33025005780000</t>
  </si>
  <si>
    <t>33105014520000</t>
  </si>
  <si>
    <t>33007012680000</t>
  </si>
  <si>
    <t>33061009460000</t>
  </si>
  <si>
    <t>33061005400000</t>
  </si>
  <si>
    <t>33061010470000</t>
  </si>
  <si>
    <t>33055000530000</t>
  </si>
  <si>
    <t>33075010090000</t>
  </si>
  <si>
    <t>33075008200000</t>
  </si>
  <si>
    <t>33075006570000</t>
  </si>
  <si>
    <t>33061009020000</t>
  </si>
  <si>
    <t>33061015310000</t>
  </si>
  <si>
    <t>33025007470000</t>
  </si>
  <si>
    <t>33013009100000</t>
  </si>
  <si>
    <t>33105020060000</t>
  </si>
  <si>
    <t>33053030670000</t>
  </si>
  <si>
    <t>33053028110000</t>
  </si>
  <si>
    <t>33053018850000</t>
  </si>
  <si>
    <t>33053016320000</t>
  </si>
  <si>
    <t>33061005610000</t>
  </si>
  <si>
    <t>33009014920000</t>
  </si>
  <si>
    <t>33105016250000</t>
  </si>
  <si>
    <t>33025006850000</t>
  </si>
  <si>
    <t>33025006150000</t>
  </si>
  <si>
    <t>33011011950000</t>
  </si>
  <si>
    <t>33009005750000</t>
  </si>
  <si>
    <t>33075002280000</t>
  </si>
  <si>
    <t>33009015800000</t>
  </si>
  <si>
    <t>33061014340000</t>
  </si>
  <si>
    <t>33105023180000</t>
  </si>
  <si>
    <t>33023004950000</t>
  </si>
  <si>
    <t>33053035720000</t>
  </si>
  <si>
    <t>33007013320000</t>
  </si>
  <si>
    <t>33053006550000</t>
  </si>
  <si>
    <t>33025013980000</t>
  </si>
  <si>
    <t>33007009350000</t>
  </si>
  <si>
    <t>33105005800000</t>
  </si>
  <si>
    <t>33011005460000</t>
  </si>
  <si>
    <t>33061009250000</t>
  </si>
  <si>
    <t>33061013970000</t>
  </si>
  <si>
    <t>33061015940000</t>
  </si>
  <si>
    <t>33053504210000</t>
  </si>
  <si>
    <t>33025010790000</t>
  </si>
  <si>
    <t>33105014330000</t>
  </si>
  <si>
    <t>33061009470000</t>
  </si>
  <si>
    <t>33025006780000</t>
  </si>
  <si>
    <t>33055001390000</t>
  </si>
  <si>
    <t>33053019900000</t>
  </si>
  <si>
    <t>33033001880000</t>
  </si>
  <si>
    <t>33061016830000</t>
  </si>
  <si>
    <t>33105010220000</t>
  </si>
  <si>
    <t>33025006830000</t>
  </si>
  <si>
    <t>33009019590000</t>
  </si>
  <si>
    <t>33011010880000</t>
  </si>
  <si>
    <t>33025004380000</t>
  </si>
  <si>
    <t>33053022520000</t>
  </si>
  <si>
    <t>33025006880000</t>
  </si>
  <si>
    <t>33061009820000</t>
  </si>
  <si>
    <t>33061015750000</t>
  </si>
  <si>
    <t>33009004710000</t>
  </si>
  <si>
    <t>33105010230000</t>
  </si>
  <si>
    <t>33011015020000</t>
  </si>
  <si>
    <t>33105021340000</t>
  </si>
  <si>
    <t>33075006080000</t>
  </si>
  <si>
    <t>33007006890000</t>
  </si>
  <si>
    <t>33025005250000</t>
  </si>
  <si>
    <t>33061003090000</t>
  </si>
  <si>
    <t>33009016580000</t>
  </si>
  <si>
    <t>33053030880000</t>
  </si>
  <si>
    <t>33105015480000</t>
  </si>
  <si>
    <t>33053028920000</t>
  </si>
  <si>
    <t>33007012370000</t>
  </si>
  <si>
    <t>33053020980000</t>
  </si>
  <si>
    <t>33011012130000</t>
  </si>
  <si>
    <t>33061017470000</t>
  </si>
  <si>
    <t>33007014080000</t>
  </si>
  <si>
    <t>33053030620000</t>
  </si>
  <si>
    <t>33011003520000</t>
  </si>
  <si>
    <t>33105006660000</t>
  </si>
  <si>
    <t>33105018630000</t>
  </si>
  <si>
    <t>33025010750000</t>
  </si>
  <si>
    <t>33053027720000</t>
  </si>
  <si>
    <t>33007011950000</t>
  </si>
  <si>
    <t>33013013640000</t>
  </si>
  <si>
    <t>33007002410000</t>
  </si>
  <si>
    <t>33025006770000</t>
  </si>
  <si>
    <t>33025013440000</t>
  </si>
  <si>
    <t>33011012550000</t>
  </si>
  <si>
    <t>33011002920000</t>
  </si>
  <si>
    <t>33105020790000</t>
  </si>
  <si>
    <t>33061014120000</t>
  </si>
  <si>
    <t>33011011530000</t>
  </si>
  <si>
    <t>33061010970000</t>
  </si>
  <si>
    <t>33025009970000</t>
  </si>
  <si>
    <t>33053031660000</t>
  </si>
  <si>
    <t>33053031740000</t>
  </si>
  <si>
    <t>33025011500000</t>
  </si>
  <si>
    <t>33025009780000</t>
  </si>
  <si>
    <t>33007010310000</t>
  </si>
  <si>
    <t>33053020080000</t>
  </si>
  <si>
    <t>33025007960000</t>
  </si>
  <si>
    <t>33007005130000</t>
  </si>
  <si>
    <t>33013009350000</t>
  </si>
  <si>
    <t>33007002960000</t>
  </si>
  <si>
    <t>33053032360000</t>
  </si>
  <si>
    <t>33023004860000</t>
  </si>
  <si>
    <t>33075012800000</t>
  </si>
  <si>
    <t>33053021220000</t>
  </si>
  <si>
    <t>33023005970000</t>
  </si>
  <si>
    <t>33053017260000</t>
  </si>
  <si>
    <t>33025008200000</t>
  </si>
  <si>
    <t>33009010090000</t>
  </si>
  <si>
    <t>33053033820000</t>
  </si>
  <si>
    <t>33009020970000</t>
  </si>
  <si>
    <t>33105021540000</t>
  </si>
  <si>
    <t>33075007770000</t>
  </si>
  <si>
    <t>33061014330000</t>
  </si>
  <si>
    <t>33011012510000</t>
  </si>
  <si>
    <t>33053030770000</t>
  </si>
  <si>
    <t>33023006150000</t>
  </si>
  <si>
    <t>33013000520000</t>
  </si>
  <si>
    <t>33025010780000</t>
  </si>
  <si>
    <t>33011004480000</t>
  </si>
  <si>
    <t>33061004810000</t>
  </si>
  <si>
    <t>33053033230000</t>
  </si>
  <si>
    <t>33009012310000</t>
  </si>
  <si>
    <t>33011014650000</t>
  </si>
  <si>
    <t>33053024920000</t>
  </si>
  <si>
    <t>33075013470000</t>
  </si>
  <si>
    <t>33007003900000</t>
  </si>
  <si>
    <t>33075008820000</t>
  </si>
  <si>
    <t>33007001720000</t>
  </si>
  <si>
    <t>33011011880000</t>
  </si>
  <si>
    <t>33009011760000</t>
  </si>
  <si>
    <t>33053010260000</t>
  </si>
  <si>
    <t>33023001300000</t>
  </si>
  <si>
    <t>33025006000000</t>
  </si>
  <si>
    <t>33061014140000</t>
  </si>
  <si>
    <t>33009006510000</t>
  </si>
  <si>
    <t>33061018350000</t>
  </si>
  <si>
    <t>33013012380000</t>
  </si>
  <si>
    <t>33009008100000</t>
  </si>
  <si>
    <t>33053023190000</t>
  </si>
  <si>
    <t>33023001240000</t>
  </si>
  <si>
    <t>33075005550000</t>
  </si>
  <si>
    <t>33053017360000</t>
  </si>
  <si>
    <t>33053036270000</t>
  </si>
  <si>
    <t>33053029920000</t>
  </si>
  <si>
    <t>33009014170000</t>
  </si>
  <si>
    <t>33053007710000</t>
  </si>
  <si>
    <t>33009002510000</t>
  </si>
  <si>
    <t>33007006810000</t>
  </si>
  <si>
    <t>33025011290000</t>
  </si>
  <si>
    <t>33053028430000</t>
  </si>
  <si>
    <t>33053022670000</t>
  </si>
  <si>
    <t>33105019520000</t>
  </si>
  <si>
    <t>33025008290000</t>
  </si>
  <si>
    <t>33061013950000</t>
  </si>
  <si>
    <t>33053021570000</t>
  </si>
  <si>
    <t>33105016050000</t>
  </si>
  <si>
    <t>33061007460000</t>
  </si>
  <si>
    <t>33061015920000</t>
  </si>
  <si>
    <t>33061008460000</t>
  </si>
  <si>
    <t>33053031260000</t>
  </si>
  <si>
    <t>33061016190000</t>
  </si>
  <si>
    <t>33025007370000</t>
  </si>
  <si>
    <t>33055000940000</t>
  </si>
  <si>
    <t>33011007360000</t>
  </si>
  <si>
    <t>33011003440000</t>
  </si>
  <si>
    <t>33025012220000</t>
  </si>
  <si>
    <t>33105015980000</t>
  </si>
  <si>
    <t>33023004700000</t>
  </si>
  <si>
    <t>33025004860000</t>
  </si>
  <si>
    <t>33007005440000</t>
  </si>
  <si>
    <t>33061009000000</t>
  </si>
  <si>
    <t>33053023490000</t>
  </si>
  <si>
    <t>33105022240000</t>
  </si>
  <si>
    <t>33105017790000</t>
  </si>
  <si>
    <t>33023006210000</t>
  </si>
  <si>
    <t>33025007780000</t>
  </si>
  <si>
    <t>33025008230000</t>
  </si>
  <si>
    <t>33061009970000</t>
  </si>
  <si>
    <t>33009008120000</t>
  </si>
  <si>
    <t>33011014980000</t>
  </si>
  <si>
    <t>33061010030000</t>
  </si>
  <si>
    <t>33007004130000</t>
  </si>
  <si>
    <t>33007010670000</t>
  </si>
  <si>
    <t>33053028090000</t>
  </si>
  <si>
    <t>33053021020000</t>
  </si>
  <si>
    <t>33033001630000</t>
  </si>
  <si>
    <t>33053021760000</t>
  </si>
  <si>
    <t>33061004020000</t>
  </si>
  <si>
    <t>33053031070000</t>
  </si>
  <si>
    <t>33061008720000</t>
  </si>
  <si>
    <t>33007016410000</t>
  </si>
  <si>
    <t>33007013430000</t>
  </si>
  <si>
    <t>33089004640000</t>
  </si>
  <si>
    <t>33033002260000</t>
  </si>
  <si>
    <t>33023007110000</t>
  </si>
  <si>
    <t>33053022620000</t>
  </si>
  <si>
    <t>33105021050000</t>
  </si>
  <si>
    <t>33013012870000</t>
  </si>
  <si>
    <t>33061013280000</t>
  </si>
  <si>
    <t>33011004380000</t>
  </si>
  <si>
    <t>33011004500000</t>
  </si>
  <si>
    <t>33007005470000</t>
  </si>
  <si>
    <t>33011012470000</t>
  </si>
  <si>
    <t>33009002710000</t>
  </si>
  <si>
    <t>33025011460000</t>
  </si>
  <si>
    <t>33053031440000</t>
  </si>
  <si>
    <t>33061011330000</t>
  </si>
  <si>
    <t>33011014230000</t>
  </si>
  <si>
    <t>33105017580000</t>
  </si>
  <si>
    <t>33023005810000</t>
  </si>
  <si>
    <t>33025011000000</t>
  </si>
  <si>
    <t>33011003760000</t>
  </si>
  <si>
    <t>33075000540000</t>
  </si>
  <si>
    <t>33007001030000</t>
  </si>
  <si>
    <t>33061014000000</t>
  </si>
  <si>
    <t>33061016760000</t>
  </si>
  <si>
    <t>33007014070000</t>
  </si>
  <si>
    <t>33009006420000</t>
  </si>
  <si>
    <t>33105018670000</t>
  </si>
  <si>
    <t>33061017170000</t>
  </si>
  <si>
    <t>33053036350000</t>
  </si>
  <si>
    <t>33023004770000</t>
  </si>
  <si>
    <t>33089003050000</t>
  </si>
  <si>
    <t>33053025730000</t>
  </si>
  <si>
    <t>33053006950000</t>
  </si>
  <si>
    <t>33011006880000</t>
  </si>
  <si>
    <t>33053035260000</t>
  </si>
  <si>
    <t>33053024250000</t>
  </si>
  <si>
    <t>33025005840000</t>
  </si>
  <si>
    <t>33061005380000</t>
  </si>
  <si>
    <t>33011012910000</t>
  </si>
  <si>
    <t>33007012450000</t>
  </si>
  <si>
    <t>33075006960000</t>
  </si>
  <si>
    <t>33025011040000</t>
  </si>
  <si>
    <t>33053024050000</t>
  </si>
  <si>
    <t>33105006860000</t>
  </si>
  <si>
    <t>33025012380000</t>
  </si>
  <si>
    <t>33007011110000</t>
  </si>
  <si>
    <t>33011012050000</t>
  </si>
  <si>
    <t>33105016820000</t>
  </si>
  <si>
    <t>33033002190000</t>
  </si>
  <si>
    <t>33009020720000</t>
  </si>
  <si>
    <t>33009021870000</t>
  </si>
  <si>
    <t>33011006960000</t>
  </si>
  <si>
    <t>33023006580000</t>
  </si>
  <si>
    <t>33053002730000</t>
  </si>
  <si>
    <t>33007005590000</t>
  </si>
  <si>
    <t>33025012120000</t>
  </si>
  <si>
    <t>33011012940000</t>
  </si>
  <si>
    <t>33009021490000</t>
  </si>
  <si>
    <t>33053027480000</t>
  </si>
  <si>
    <t>33009020410000</t>
  </si>
  <si>
    <t>33013012590000</t>
  </si>
  <si>
    <t>33007012100000</t>
  </si>
  <si>
    <t>33061007570000</t>
  </si>
  <si>
    <t>33025008580000</t>
  </si>
  <si>
    <t>33105003280000</t>
  </si>
  <si>
    <t>33105017140000</t>
  </si>
  <si>
    <t>33061006190000</t>
  </si>
  <si>
    <t>33007015320000</t>
  </si>
  <si>
    <t>33061007160000</t>
  </si>
  <si>
    <t>33053014010000</t>
  </si>
  <si>
    <t>33061017520000</t>
  </si>
  <si>
    <t>33053006040000</t>
  </si>
  <si>
    <t>33053018310000</t>
  </si>
  <si>
    <t>33053026820000</t>
  </si>
  <si>
    <t>33011013650000</t>
  </si>
  <si>
    <t>33061015380000</t>
  </si>
  <si>
    <t>33105503580000</t>
  </si>
  <si>
    <t>33053029960000</t>
  </si>
  <si>
    <t>33053026590000</t>
  </si>
  <si>
    <t>33053026960000</t>
  </si>
  <si>
    <t>33009007960000</t>
  </si>
  <si>
    <t>33075012830000</t>
  </si>
  <si>
    <t>33075012180000</t>
  </si>
  <si>
    <t>33061005410000</t>
  </si>
  <si>
    <t>33061010400000</t>
  </si>
  <si>
    <t>33061012330000</t>
  </si>
  <si>
    <t>33105016030000</t>
  </si>
  <si>
    <t>33105003050000</t>
  </si>
  <si>
    <t>33033002080000</t>
  </si>
  <si>
    <t>33053007890000</t>
  </si>
  <si>
    <t>33053007180000</t>
  </si>
  <si>
    <t>33061013670000</t>
  </si>
  <si>
    <t>33007003200000</t>
  </si>
  <si>
    <t>33033000910000</t>
  </si>
  <si>
    <t>33053023300000</t>
  </si>
  <si>
    <t>33061012830000</t>
  </si>
  <si>
    <t>33011014700000</t>
  </si>
  <si>
    <t>33105016490000</t>
  </si>
  <si>
    <t>33025006020000</t>
  </si>
  <si>
    <t>33053025080000</t>
  </si>
  <si>
    <t>33013014910000</t>
  </si>
  <si>
    <t>33053034650000</t>
  </si>
  <si>
    <t>33013014710000</t>
  </si>
  <si>
    <t>33075008570000</t>
  </si>
  <si>
    <t>33105019110000</t>
  </si>
  <si>
    <t>33023006290000</t>
  </si>
  <si>
    <t>33061004220000</t>
  </si>
  <si>
    <t>33061017970000</t>
  </si>
  <si>
    <t>33105019560000</t>
  </si>
  <si>
    <t>33105010170000</t>
  </si>
  <si>
    <t>33053024800000</t>
  </si>
  <si>
    <t>33061011230000</t>
  </si>
  <si>
    <t>33105021040000</t>
  </si>
  <si>
    <t>33011011280000</t>
  </si>
  <si>
    <t>33061009100000</t>
  </si>
  <si>
    <t>33053015160000</t>
  </si>
  <si>
    <t>33105016240000</t>
  </si>
  <si>
    <t>33053035550000</t>
  </si>
  <si>
    <t>33105021220000</t>
  </si>
  <si>
    <t>33105008500000</t>
  </si>
  <si>
    <t>33013011740000</t>
  </si>
  <si>
    <t>33053025480000</t>
  </si>
  <si>
    <t>33007012020000</t>
  </si>
  <si>
    <t>33025006050000</t>
  </si>
  <si>
    <t>33061009590000</t>
  </si>
  <si>
    <t>33011004210000</t>
  </si>
  <si>
    <t>33053021500000</t>
  </si>
  <si>
    <t>33013002750000</t>
  </si>
  <si>
    <t>33053014960000</t>
  </si>
  <si>
    <t>33075009650000</t>
  </si>
  <si>
    <t>33025011470000</t>
  </si>
  <si>
    <t>33061008750000</t>
  </si>
  <si>
    <t>33053033700000</t>
  </si>
  <si>
    <t>33009021660000</t>
  </si>
  <si>
    <t>33053026230000</t>
  </si>
  <si>
    <t>33105016610000</t>
  </si>
  <si>
    <t>33105019230000</t>
  </si>
  <si>
    <t>33053027390000</t>
  </si>
  <si>
    <t>33053027960000</t>
  </si>
  <si>
    <t>33009008850000</t>
  </si>
  <si>
    <t>33009003860000</t>
  </si>
  <si>
    <t>33075001950000</t>
  </si>
  <si>
    <t>33009010380000</t>
  </si>
  <si>
    <t>33009002720000</t>
  </si>
  <si>
    <t>33007012730000</t>
  </si>
  <si>
    <t>33023007020000</t>
  </si>
  <si>
    <t>33105007900000</t>
  </si>
  <si>
    <t>33105007080000</t>
  </si>
  <si>
    <t>33105006110000</t>
  </si>
  <si>
    <t>33105013120000</t>
  </si>
  <si>
    <t>33007002800000</t>
  </si>
  <si>
    <t>33053033050000</t>
  </si>
  <si>
    <t>33075011830000</t>
  </si>
  <si>
    <t>33061007760000</t>
  </si>
  <si>
    <t>33007014740000</t>
  </si>
  <si>
    <t>33105019100000</t>
  </si>
  <si>
    <t>33075011270000</t>
  </si>
  <si>
    <t>33023005660000</t>
  </si>
  <si>
    <t>33013504170000</t>
  </si>
  <si>
    <t>33075002730000</t>
  </si>
  <si>
    <t>33053031810000</t>
  </si>
  <si>
    <t>33053028520000</t>
  </si>
  <si>
    <t>33105014830000</t>
  </si>
  <si>
    <t>33061009890000</t>
  </si>
  <si>
    <t>33053034350000</t>
  </si>
  <si>
    <t>33101004050000</t>
  </si>
  <si>
    <t>33105021560000</t>
  </si>
  <si>
    <t>33105021210000</t>
  </si>
  <si>
    <t>33025009180000</t>
  </si>
  <si>
    <t>33105017680000</t>
  </si>
  <si>
    <t>33009002220000</t>
  </si>
  <si>
    <t>33105013460000</t>
  </si>
  <si>
    <t>33009017830000</t>
  </si>
  <si>
    <t>33025010430000</t>
  </si>
  <si>
    <t>33025006800000</t>
  </si>
  <si>
    <t>33061013580000</t>
  </si>
  <si>
    <t>33025007630000</t>
  </si>
  <si>
    <t>33025004640000</t>
  </si>
  <si>
    <t>33011012010000</t>
  </si>
  <si>
    <t>33061016870000</t>
  </si>
  <si>
    <t>33011011350000</t>
  </si>
  <si>
    <t>33075012120000</t>
  </si>
  <si>
    <t>33105021190000</t>
  </si>
  <si>
    <t>33011002600000</t>
  </si>
  <si>
    <t>33061016600000</t>
  </si>
  <si>
    <t>33061011240000</t>
  </si>
  <si>
    <t>33025008300000</t>
  </si>
  <si>
    <t>33009003680000</t>
  </si>
  <si>
    <t>33105020610000</t>
  </si>
  <si>
    <t>33025008060000</t>
  </si>
  <si>
    <t>33053027490000</t>
  </si>
  <si>
    <t>33013007590000</t>
  </si>
  <si>
    <t>33007012540000</t>
  </si>
  <si>
    <t>33007005230000</t>
  </si>
  <si>
    <t>33061016810000</t>
  </si>
  <si>
    <t>33061011870000</t>
  </si>
  <si>
    <t>33025007660000</t>
  </si>
  <si>
    <t>33053023830000</t>
  </si>
  <si>
    <t>33007011620000</t>
  </si>
  <si>
    <t>33013003890000</t>
  </si>
  <si>
    <t>33009011360000</t>
  </si>
  <si>
    <t>33025009110000</t>
  </si>
  <si>
    <t>33075010200000</t>
  </si>
  <si>
    <t>33025009640000</t>
  </si>
  <si>
    <t>33023006380000</t>
  </si>
  <si>
    <t>33011013800000</t>
  </si>
  <si>
    <t>33061015090000</t>
  </si>
  <si>
    <t>33105020830000</t>
  </si>
  <si>
    <t>33011011370000</t>
  </si>
  <si>
    <t>33061013750000</t>
  </si>
  <si>
    <t>33013015140000</t>
  </si>
  <si>
    <t>33009019770000</t>
  </si>
  <si>
    <t>33013013690000</t>
  </si>
  <si>
    <t>33009002270000</t>
  </si>
  <si>
    <t>33061006730000</t>
  </si>
  <si>
    <t>33009009520000</t>
  </si>
  <si>
    <t>33053016460000</t>
  </si>
  <si>
    <t>33007016100000</t>
  </si>
  <si>
    <t>33023006320000</t>
  </si>
  <si>
    <t>33007015430000</t>
  </si>
  <si>
    <t>33061010890000</t>
  </si>
  <si>
    <t>33023006790000</t>
  </si>
  <si>
    <t>33053032280000</t>
  </si>
  <si>
    <t>33011001040000</t>
  </si>
  <si>
    <t>33007012930000</t>
  </si>
  <si>
    <t>33007009430000</t>
  </si>
  <si>
    <t>33061012750000</t>
  </si>
  <si>
    <t>33011001000000</t>
  </si>
  <si>
    <t>33011000490000</t>
  </si>
  <si>
    <t>33053017110000</t>
  </si>
  <si>
    <t>33025006840000</t>
  </si>
  <si>
    <t>33061017540000</t>
  </si>
  <si>
    <t>33025008810000</t>
  </si>
  <si>
    <t>33075012540000</t>
  </si>
  <si>
    <t>33061009380000</t>
  </si>
  <si>
    <t>33053030580000</t>
  </si>
  <si>
    <t>33049001320000</t>
  </si>
  <si>
    <t>33011009110000</t>
  </si>
  <si>
    <t>33025009120000</t>
  </si>
  <si>
    <t>33053023470000</t>
  </si>
  <si>
    <t>33007011550000</t>
  </si>
  <si>
    <t>33053033830000</t>
  </si>
  <si>
    <t>33013015790000</t>
  </si>
  <si>
    <t>33009020800000</t>
  </si>
  <si>
    <t>33011012000000</t>
  </si>
  <si>
    <t>33025009960000</t>
  </si>
  <si>
    <t>33061005850000</t>
  </si>
  <si>
    <t>33061008840000</t>
  </si>
  <si>
    <t>33025008450000</t>
  </si>
  <si>
    <t>33013015080000</t>
  </si>
  <si>
    <t>33053032140000</t>
  </si>
  <si>
    <t>33007015560000</t>
  </si>
  <si>
    <t>33009014000000</t>
  </si>
  <si>
    <t>33053028400000</t>
  </si>
  <si>
    <t>33013008920000</t>
  </si>
  <si>
    <t>33007016310000</t>
  </si>
  <si>
    <t>33023006670000</t>
  </si>
  <si>
    <t>33075004780000</t>
  </si>
  <si>
    <t>33009014200000</t>
  </si>
  <si>
    <t>33053025640000</t>
  </si>
  <si>
    <t>33105016920000</t>
  </si>
  <si>
    <t>33105017020000</t>
  </si>
  <si>
    <t>33105005030000</t>
  </si>
  <si>
    <t>33089000850000</t>
  </si>
  <si>
    <t>33061016150000</t>
  </si>
  <si>
    <t>33013005710000</t>
  </si>
  <si>
    <t>33025006760000</t>
  </si>
  <si>
    <t>33009022430000</t>
  </si>
  <si>
    <t>33075001630000</t>
  </si>
  <si>
    <t>33007010790000</t>
  </si>
  <si>
    <t>33025008730000</t>
  </si>
  <si>
    <t>33013002450000</t>
  </si>
  <si>
    <t>33053011570000</t>
  </si>
  <si>
    <t>33011000550000</t>
  </si>
  <si>
    <t>33105018320000</t>
  </si>
  <si>
    <t>33013014700000</t>
  </si>
  <si>
    <t>33105020090000</t>
  </si>
  <si>
    <t>33023007030000</t>
  </si>
  <si>
    <t>33053032310000</t>
  </si>
  <si>
    <t>33061008040000</t>
  </si>
  <si>
    <t>33061005050000</t>
  </si>
  <si>
    <t>33007014200000</t>
  </si>
  <si>
    <t>33105012730000</t>
  </si>
  <si>
    <t>33011005780000</t>
  </si>
  <si>
    <t>33061006340000</t>
  </si>
  <si>
    <t>33061002630000</t>
  </si>
  <si>
    <t>33053026610000</t>
  </si>
  <si>
    <t>33061017060000</t>
  </si>
  <si>
    <t>33011011610000</t>
  </si>
  <si>
    <t>33053009830000</t>
  </si>
  <si>
    <t>33011012270000</t>
  </si>
  <si>
    <t>33011014330000</t>
  </si>
  <si>
    <t>33061009630000</t>
  </si>
  <si>
    <t>33075005510000</t>
  </si>
  <si>
    <t>33105019130000</t>
  </si>
  <si>
    <t>33105015880000</t>
  </si>
  <si>
    <t>33061006820000</t>
  </si>
  <si>
    <t>33007000940000</t>
  </si>
  <si>
    <t>33025010590000</t>
  </si>
  <si>
    <t>33009013010000</t>
  </si>
  <si>
    <t>33025004150000</t>
  </si>
  <si>
    <t>33009020920000</t>
  </si>
  <si>
    <t>33011013820000</t>
  </si>
  <si>
    <t>33025014200000</t>
  </si>
  <si>
    <t>33007004560000</t>
  </si>
  <si>
    <t>33053018410000</t>
  </si>
  <si>
    <t>33025001310000</t>
  </si>
  <si>
    <t>33105011950000</t>
  </si>
  <si>
    <t>33007013240000</t>
  </si>
  <si>
    <t>33025011510000</t>
  </si>
  <si>
    <t>33011011790000</t>
  </si>
  <si>
    <t>33053018240000</t>
  </si>
  <si>
    <t>33053030020000</t>
  </si>
  <si>
    <t>33053024930000</t>
  </si>
  <si>
    <t>33089005070000</t>
  </si>
  <si>
    <t>33025007580000</t>
  </si>
  <si>
    <t>33053027200000</t>
  </si>
  <si>
    <t>33023006800000</t>
  </si>
  <si>
    <t>33011002850000</t>
  </si>
  <si>
    <t>33025010540000</t>
  </si>
  <si>
    <t>33105019660000</t>
  </si>
  <si>
    <t>33009021680000</t>
  </si>
  <si>
    <t>33105010630000</t>
  </si>
  <si>
    <t>33053031060000</t>
  </si>
  <si>
    <t>33009021510000</t>
  </si>
  <si>
    <t>33009020550000</t>
  </si>
  <si>
    <t>33025008910000</t>
  </si>
  <si>
    <t>33007015640000</t>
  </si>
  <si>
    <t>33011000730000</t>
  </si>
  <si>
    <t>33011012800000</t>
  </si>
  <si>
    <t>33025010480000</t>
  </si>
  <si>
    <t>33053006220000</t>
  </si>
  <si>
    <t>33061011410000</t>
  </si>
  <si>
    <t>33013014510000</t>
  </si>
  <si>
    <t>33061015790000</t>
  </si>
  <si>
    <t>33105017730000</t>
  </si>
  <si>
    <t>33009014650000</t>
  </si>
  <si>
    <t>33011013290000</t>
  </si>
  <si>
    <t>33025004090000</t>
  </si>
  <si>
    <t>33013000500000</t>
  </si>
  <si>
    <t>33061016580000</t>
  </si>
  <si>
    <t>33089003970000</t>
  </si>
  <si>
    <t>33053025390000</t>
  </si>
  <si>
    <t>33025006400000</t>
  </si>
  <si>
    <t>33033002890000</t>
  </si>
  <si>
    <t>33053030590000</t>
  </si>
  <si>
    <t>33053031700000</t>
  </si>
  <si>
    <t>33075013670000</t>
  </si>
  <si>
    <t>33013002500000</t>
  </si>
  <si>
    <t>33025007180000</t>
  </si>
  <si>
    <t>33009021860000</t>
  </si>
  <si>
    <t>33025009100000</t>
  </si>
  <si>
    <t>33025010900000</t>
  </si>
  <si>
    <t>33007011160000</t>
  </si>
  <si>
    <t>33011002360000</t>
  </si>
  <si>
    <t>33053032020000</t>
  </si>
  <si>
    <t>33011014430000</t>
  </si>
  <si>
    <t>33105017650000</t>
  </si>
  <si>
    <t>33061005960000</t>
  </si>
  <si>
    <t>33053032250000</t>
  </si>
  <si>
    <t>33011003910000</t>
  </si>
  <si>
    <t>33053030510000</t>
  </si>
  <si>
    <t>33105019710000</t>
  </si>
  <si>
    <t>33053034910000</t>
  </si>
  <si>
    <t>33025007850000</t>
  </si>
  <si>
    <t>33009005440000</t>
  </si>
  <si>
    <t>33009017980000</t>
  </si>
  <si>
    <t>33053030820000</t>
  </si>
  <si>
    <t>33025011670000</t>
  </si>
  <si>
    <t>33053023230000</t>
  </si>
  <si>
    <t>33061007190000</t>
  </si>
  <si>
    <t>33009015410000</t>
  </si>
  <si>
    <t>33025001080000</t>
  </si>
  <si>
    <t>33105019060000</t>
  </si>
  <si>
    <t>33053035320000</t>
  </si>
  <si>
    <t>33075007240000</t>
  </si>
  <si>
    <t>33061009450000</t>
  </si>
  <si>
    <t>33009009620000</t>
  </si>
  <si>
    <t>33053017720000</t>
  </si>
  <si>
    <t>33105017510000</t>
  </si>
  <si>
    <t>33053021740000</t>
  </si>
  <si>
    <t>33105017360000</t>
  </si>
  <si>
    <t>33025009520000</t>
  </si>
  <si>
    <t>33053020050000</t>
  </si>
  <si>
    <t>33013005750000</t>
  </si>
  <si>
    <t>33007011530000</t>
  </si>
  <si>
    <t>33105011860000</t>
  </si>
  <si>
    <t>33105018690000</t>
  </si>
  <si>
    <t>33105006780000</t>
  </si>
  <si>
    <t>33053021140000</t>
  </si>
  <si>
    <t>33025005580000</t>
  </si>
  <si>
    <t>33025006500000</t>
  </si>
  <si>
    <t>33061007810000</t>
  </si>
  <si>
    <t>33075012110000</t>
  </si>
  <si>
    <t>33033000680000</t>
  </si>
  <si>
    <t>33061012500000</t>
  </si>
  <si>
    <t>33061006690000</t>
  </si>
  <si>
    <t>33053022510000</t>
  </si>
  <si>
    <t>33053020060000</t>
  </si>
  <si>
    <t>33013015920000</t>
  </si>
  <si>
    <t>33061007120000</t>
  </si>
  <si>
    <t>33053024010000</t>
  </si>
  <si>
    <t>33061015200000</t>
  </si>
  <si>
    <t>33061013880000</t>
  </si>
  <si>
    <t>33007003870000</t>
  </si>
  <si>
    <t>33007005200000</t>
  </si>
  <si>
    <t>33009012620000</t>
  </si>
  <si>
    <t>33061013720000</t>
  </si>
  <si>
    <t>33009018400000</t>
  </si>
  <si>
    <t>33105020140000</t>
  </si>
  <si>
    <t>33025011070000</t>
  </si>
  <si>
    <t>33009019820000</t>
  </si>
  <si>
    <t>33105014810000</t>
  </si>
  <si>
    <t>33061016260000</t>
  </si>
  <si>
    <t>33013014530000</t>
  </si>
  <si>
    <t>33105019010000</t>
  </si>
  <si>
    <t>33105017870000</t>
  </si>
  <si>
    <t>33105018860000</t>
  </si>
  <si>
    <t>33009018600000</t>
  </si>
  <si>
    <t>33105023150000</t>
  </si>
  <si>
    <t>33013013620000</t>
  </si>
  <si>
    <t>33105022560000</t>
  </si>
  <si>
    <t>33013013290000</t>
  </si>
  <si>
    <t>33053031710000</t>
  </si>
  <si>
    <t>33025006600000</t>
  </si>
  <si>
    <t>33009018170000</t>
  </si>
  <si>
    <t>33023004210000</t>
  </si>
  <si>
    <t>33013014880000</t>
  </si>
  <si>
    <t>33023006660000</t>
  </si>
  <si>
    <t>33025006200000</t>
  </si>
  <si>
    <t>33075008040000</t>
  </si>
  <si>
    <t>33105005340000</t>
  </si>
  <si>
    <t>33053014690000</t>
  </si>
  <si>
    <t>33061006830000</t>
  </si>
  <si>
    <t>33011011560000</t>
  </si>
  <si>
    <t>33053030300000</t>
  </si>
  <si>
    <t>33105021130000</t>
  </si>
  <si>
    <t>33013011930000</t>
  </si>
  <si>
    <t>33025003260000</t>
  </si>
  <si>
    <t>33053022770000</t>
  </si>
  <si>
    <t>33011011980000</t>
  </si>
  <si>
    <t>33061006900000</t>
  </si>
  <si>
    <t>33007007940000</t>
  </si>
  <si>
    <t>33061013090000</t>
  </si>
  <si>
    <t>33105015350000</t>
  </si>
  <si>
    <t>33105018390000</t>
  </si>
  <si>
    <t>33075000590000</t>
  </si>
  <si>
    <t>33013012390000</t>
  </si>
  <si>
    <t>33023006900000</t>
  </si>
  <si>
    <t>33053030360000</t>
  </si>
  <si>
    <t>33025007810000</t>
  </si>
  <si>
    <t>33013012780000</t>
  </si>
  <si>
    <t>33089005510000</t>
  </si>
  <si>
    <t>33025013670000</t>
  </si>
  <si>
    <t>33007001200000</t>
  </si>
  <si>
    <t>33061006420000</t>
  </si>
  <si>
    <t>33011000680000</t>
  </si>
  <si>
    <t>33105020970000</t>
  </si>
  <si>
    <t>33053036970000</t>
  </si>
  <si>
    <t>33053027150000</t>
  </si>
  <si>
    <t>33025009240000</t>
  </si>
  <si>
    <t>33105019240000</t>
  </si>
  <si>
    <t>33061010270000</t>
  </si>
  <si>
    <t>33061011040000</t>
  </si>
  <si>
    <t>33009016000000</t>
  </si>
  <si>
    <t>33061010070000</t>
  </si>
  <si>
    <t>33105008180000</t>
  </si>
  <si>
    <t>33053023750000</t>
  </si>
  <si>
    <t>33061006250000</t>
  </si>
  <si>
    <t>33053031570000</t>
  </si>
  <si>
    <t>33061007800000</t>
  </si>
  <si>
    <t>33013007620000</t>
  </si>
  <si>
    <t>33053034150000</t>
  </si>
  <si>
    <t>33025008980000</t>
  </si>
  <si>
    <t>33011012570000</t>
  </si>
  <si>
    <t>33053026550000</t>
  </si>
  <si>
    <t>33013007660000</t>
  </si>
  <si>
    <t>33053026360000</t>
  </si>
  <si>
    <t>33105008290000</t>
  </si>
  <si>
    <t>33105005250000</t>
  </si>
  <si>
    <t>33011012170000</t>
  </si>
  <si>
    <t>33075011500000</t>
  </si>
  <si>
    <t>33009010530000</t>
  </si>
  <si>
    <t>33061012520000</t>
  </si>
  <si>
    <t>33053010550000</t>
  </si>
  <si>
    <t>33053031250000</t>
  </si>
  <si>
    <t>33053012940000</t>
  </si>
  <si>
    <t>33007007460000</t>
  </si>
  <si>
    <t>33089003590000</t>
  </si>
  <si>
    <t>33061004780000</t>
  </si>
  <si>
    <t>33053032810000</t>
  </si>
  <si>
    <t>33089005910000</t>
  </si>
  <si>
    <t>33075007890000</t>
  </si>
  <si>
    <t>33013012610000</t>
  </si>
  <si>
    <t>33053012430000</t>
  </si>
  <si>
    <t>33053032640000</t>
  </si>
  <si>
    <t>33105021520000</t>
  </si>
  <si>
    <t>33105019340000</t>
  </si>
  <si>
    <t>33105016210000</t>
  </si>
  <si>
    <t>33105004950000</t>
  </si>
  <si>
    <t>33009020450000</t>
  </si>
  <si>
    <t>33009022160000</t>
  </si>
  <si>
    <t>33053029560000</t>
  </si>
  <si>
    <t>33061014970000</t>
  </si>
  <si>
    <t>33009002770000</t>
  </si>
  <si>
    <t>33025003160000</t>
  </si>
  <si>
    <t>33009014460000</t>
  </si>
  <si>
    <t>33053018400000</t>
  </si>
  <si>
    <t>33061006760000</t>
  </si>
  <si>
    <t>33011014510000</t>
  </si>
  <si>
    <t>33013007520000</t>
  </si>
  <si>
    <t>33007008560000</t>
  </si>
  <si>
    <t>33061013430000</t>
  </si>
  <si>
    <t>33061006330000</t>
  </si>
  <si>
    <t>33025007060000</t>
  </si>
  <si>
    <t>33105018360000</t>
  </si>
  <si>
    <t>33053034640000</t>
  </si>
  <si>
    <t>33025503440000</t>
  </si>
  <si>
    <t>33053030500000</t>
  </si>
  <si>
    <t>33105017030000</t>
  </si>
  <si>
    <t>33053026170000</t>
  </si>
  <si>
    <t>33009009360000</t>
  </si>
  <si>
    <t>33105021660000</t>
  </si>
  <si>
    <t>33061013630000</t>
  </si>
  <si>
    <t>33053021260000</t>
  </si>
  <si>
    <t>33023004830000</t>
  </si>
  <si>
    <t>33105012240000</t>
  </si>
  <si>
    <t>33075002020000</t>
  </si>
  <si>
    <t>33007002230000</t>
  </si>
  <si>
    <t>33009000820000</t>
  </si>
  <si>
    <t>33025011990000</t>
  </si>
  <si>
    <t>33053033150000</t>
  </si>
  <si>
    <t>33009021530000</t>
  </si>
  <si>
    <t>33075008390000</t>
  </si>
  <si>
    <t>33025013460000</t>
  </si>
  <si>
    <t>33061012780000</t>
  </si>
  <si>
    <t>33075007820000</t>
  </si>
  <si>
    <t>33007015710000</t>
  </si>
  <si>
    <t>33061009110000</t>
  </si>
  <si>
    <t>33023006260000</t>
  </si>
  <si>
    <t>33025005790000</t>
  </si>
  <si>
    <t>33061013060000</t>
  </si>
  <si>
    <t>33013009430000</t>
  </si>
  <si>
    <t>33009009920000</t>
  </si>
  <si>
    <t>33023005610000</t>
  </si>
  <si>
    <t>33023004030000</t>
  </si>
  <si>
    <t>33105021310000</t>
  </si>
  <si>
    <t>33053034900000</t>
  </si>
  <si>
    <t>33061005330000</t>
  </si>
  <si>
    <t>33061009500000</t>
  </si>
  <si>
    <t>33009018320000</t>
  </si>
  <si>
    <t>33061008130000</t>
  </si>
  <si>
    <t>33053023910000</t>
  </si>
  <si>
    <t>33053025940000</t>
  </si>
  <si>
    <t>33061007500000</t>
  </si>
  <si>
    <t>33105016940000</t>
  </si>
  <si>
    <t>33011013400000</t>
  </si>
  <si>
    <t>33011012670000</t>
  </si>
  <si>
    <t>33023005210000</t>
  </si>
  <si>
    <t>33011006990000</t>
  </si>
  <si>
    <t>33061014750000</t>
  </si>
  <si>
    <t>33009016560000</t>
  </si>
  <si>
    <t>33009020480000</t>
  </si>
  <si>
    <t>33023004200000</t>
  </si>
  <si>
    <t>33011003320000</t>
  </si>
  <si>
    <t>33007012180000</t>
  </si>
  <si>
    <t>33013012020000</t>
  </si>
  <si>
    <t>33053032520000</t>
  </si>
  <si>
    <t>33025011420000</t>
  </si>
  <si>
    <t>33061015820000</t>
  </si>
  <si>
    <t>33105021570000</t>
  </si>
  <si>
    <t>33011001970000</t>
  </si>
  <si>
    <t>33061005600000</t>
  </si>
  <si>
    <t>33007002400000</t>
  </si>
  <si>
    <t>33105010650000</t>
  </si>
  <si>
    <t>33053033880000</t>
  </si>
  <si>
    <t>33053024650000</t>
  </si>
  <si>
    <t>33009018190000</t>
  </si>
  <si>
    <t>33025008420000</t>
  </si>
  <si>
    <t>33025008110000</t>
  </si>
  <si>
    <t>33025007230000</t>
  </si>
  <si>
    <t>33089006480000</t>
  </si>
  <si>
    <t>33025007280000</t>
  </si>
  <si>
    <t>33025002980000</t>
  </si>
  <si>
    <t>33025011120000</t>
  </si>
  <si>
    <t>33061010240000</t>
  </si>
  <si>
    <t>33009021790000</t>
  </si>
  <si>
    <t>33061012570000</t>
  </si>
  <si>
    <t>33061004930000</t>
  </si>
  <si>
    <t>33025011910000</t>
  </si>
  <si>
    <t>33105019050000</t>
  </si>
  <si>
    <t>33009013880000</t>
  </si>
  <si>
    <t>33011014060000</t>
  </si>
  <si>
    <t>33105020380000</t>
  </si>
  <si>
    <t>33061012850000</t>
  </si>
  <si>
    <t>33089005620000</t>
  </si>
  <si>
    <t>33023006510000</t>
  </si>
  <si>
    <t>33105015310000</t>
  </si>
  <si>
    <t>33033002680000</t>
  </si>
  <si>
    <t>33025008520000</t>
  </si>
  <si>
    <t>33053018330000</t>
  </si>
  <si>
    <t>33053007300000</t>
  </si>
  <si>
    <t>33009014560000</t>
  </si>
  <si>
    <t>33105017830000</t>
  </si>
  <si>
    <t>33013000940000</t>
  </si>
  <si>
    <t>33013008930000</t>
  </si>
  <si>
    <t>33053020520000</t>
  </si>
  <si>
    <t>33061006010000</t>
  </si>
  <si>
    <t>33025009270000</t>
  </si>
  <si>
    <t>33053006510000</t>
  </si>
  <si>
    <t>33025007330000</t>
  </si>
  <si>
    <t>33105021410000</t>
  </si>
  <si>
    <t>33025012580000</t>
  </si>
  <si>
    <t>33053028210000</t>
  </si>
  <si>
    <t>33053026580000</t>
  </si>
  <si>
    <t>33025006330000</t>
  </si>
  <si>
    <t>33105016900000</t>
  </si>
  <si>
    <t>33009020420000</t>
  </si>
  <si>
    <t>33009005810000</t>
  </si>
  <si>
    <t>33025011020000</t>
  </si>
  <si>
    <t>33053033080000</t>
  </si>
  <si>
    <t>33061012800000</t>
  </si>
  <si>
    <t>33105017540000</t>
  </si>
  <si>
    <t>33011014320000</t>
  </si>
  <si>
    <t>33025014370000</t>
  </si>
  <si>
    <t>33009016610000</t>
  </si>
  <si>
    <t>33025005650000</t>
  </si>
  <si>
    <t>33061010120000</t>
  </si>
  <si>
    <t>33061013920000</t>
  </si>
  <si>
    <t>33023006480000</t>
  </si>
  <si>
    <t>33061010090000</t>
  </si>
  <si>
    <t>33105009880000</t>
  </si>
  <si>
    <t>33105012530000</t>
  </si>
  <si>
    <t>33025011250000</t>
  </si>
  <si>
    <t>33105017710000</t>
  </si>
  <si>
    <t>33009022290000</t>
  </si>
  <si>
    <t>33105019460000</t>
  </si>
  <si>
    <t>33009020210000</t>
  </si>
  <si>
    <t>33009013310000</t>
  </si>
  <si>
    <t>33075013910000</t>
  </si>
  <si>
    <t>33061009600000</t>
  </si>
  <si>
    <t>33105016710000</t>
  </si>
  <si>
    <t>33011011930000</t>
  </si>
  <si>
    <t>33053023920000</t>
  </si>
  <si>
    <t>33061007230000</t>
  </si>
  <si>
    <t>33007011710000</t>
  </si>
  <si>
    <t>33007011780000</t>
  </si>
  <si>
    <t>33023006020000</t>
  </si>
  <si>
    <t>33023006690000</t>
  </si>
  <si>
    <t>33075013520000</t>
  </si>
  <si>
    <t>33105010120000</t>
  </si>
  <si>
    <t>33061008350000</t>
  </si>
  <si>
    <t>33025008130000</t>
  </si>
  <si>
    <t>33025005540000</t>
  </si>
  <si>
    <t>33061007070000</t>
  </si>
  <si>
    <t>33105006590000</t>
  </si>
  <si>
    <t>33025006180000</t>
  </si>
  <si>
    <t>33061011030000</t>
  </si>
  <si>
    <t>33061007900000</t>
  </si>
  <si>
    <t>33013011330000</t>
  </si>
  <si>
    <t>33061014100000</t>
  </si>
  <si>
    <t>33025006110000</t>
  </si>
  <si>
    <t>33105010760000</t>
  </si>
  <si>
    <t>33053020930000</t>
  </si>
  <si>
    <t>33061008250000</t>
  </si>
  <si>
    <t>33053018810000</t>
  </si>
  <si>
    <t>33053025930000</t>
  </si>
  <si>
    <t>33023004220000</t>
  </si>
  <si>
    <t>33053026010000</t>
  </si>
  <si>
    <t>33007008650000</t>
  </si>
  <si>
    <t>33053027800000</t>
  </si>
  <si>
    <t>33009015310000</t>
  </si>
  <si>
    <t>33025009260000</t>
  </si>
  <si>
    <t>33009014070000</t>
  </si>
  <si>
    <t>33013004880000</t>
  </si>
  <si>
    <t>33009016030000</t>
  </si>
  <si>
    <t>33011005170000</t>
  </si>
  <si>
    <t>33061015400000</t>
  </si>
  <si>
    <t>33011013040000</t>
  </si>
  <si>
    <t>33007002260000</t>
  </si>
  <si>
    <t>33089006460000</t>
  </si>
  <si>
    <t>33023004960000</t>
  </si>
  <si>
    <t>33053020090000</t>
  </si>
  <si>
    <t>33061017750000</t>
  </si>
  <si>
    <t>33013015600000</t>
  </si>
  <si>
    <t>33061006090000</t>
  </si>
  <si>
    <t>33009017090000</t>
  </si>
  <si>
    <t>33009010860000</t>
  </si>
  <si>
    <t>33061014830000</t>
  </si>
  <si>
    <t>33007015360000</t>
  </si>
  <si>
    <t>33061006020000</t>
  </si>
  <si>
    <t>33061016090000</t>
  </si>
  <si>
    <t>33009013220000</t>
  </si>
  <si>
    <t>33025007390000</t>
  </si>
  <si>
    <t>33013015040000</t>
  </si>
  <si>
    <t>33053016190000</t>
  </si>
  <si>
    <t>33013014360000</t>
  </si>
  <si>
    <t>33033000970000</t>
  </si>
  <si>
    <t>33023005930000</t>
  </si>
  <si>
    <t>33007016750000</t>
  </si>
  <si>
    <t>33053018550000</t>
  </si>
  <si>
    <t>33061010350000</t>
  </si>
  <si>
    <t>33105019450000</t>
  </si>
  <si>
    <t>33053017510000</t>
  </si>
  <si>
    <t>33105015360000</t>
  </si>
  <si>
    <t>33105014640000</t>
  </si>
  <si>
    <t>33011013130000</t>
  </si>
  <si>
    <t>33061006880000</t>
  </si>
  <si>
    <t>33053009220000</t>
  </si>
  <si>
    <t>33075012700000</t>
  </si>
  <si>
    <t>33105021360000</t>
  </si>
  <si>
    <t>33013012100000</t>
  </si>
  <si>
    <t>33105019570000</t>
  </si>
  <si>
    <t>33053019800000</t>
  </si>
  <si>
    <t>33105016750000</t>
  </si>
  <si>
    <t>33061017080000</t>
  </si>
  <si>
    <t>33025010410000</t>
  </si>
  <si>
    <t>33013013910000</t>
  </si>
  <si>
    <t>33061014580000</t>
  </si>
  <si>
    <t>33053020600000</t>
  </si>
  <si>
    <t>33053024150000</t>
  </si>
  <si>
    <t>33009010410000</t>
  </si>
  <si>
    <t>33009006290000</t>
  </si>
  <si>
    <t>33061013790000</t>
  </si>
  <si>
    <t>33011014130000</t>
  </si>
  <si>
    <t>33025010550000</t>
  </si>
  <si>
    <t>33009008790000</t>
  </si>
  <si>
    <t>33053029600000</t>
  </si>
  <si>
    <t>33009022150000</t>
  </si>
  <si>
    <t>33009020130000</t>
  </si>
  <si>
    <t>33011008000000</t>
  </si>
  <si>
    <t>33025007970000</t>
  </si>
  <si>
    <t>33061008230000</t>
  </si>
  <si>
    <t>33061008370000</t>
  </si>
  <si>
    <t>33023007300000</t>
  </si>
  <si>
    <t>33011014160000</t>
  </si>
  <si>
    <t>33061009740000</t>
  </si>
  <si>
    <t>33075009300000</t>
  </si>
  <si>
    <t>33007016260000</t>
  </si>
  <si>
    <t>33007003430000</t>
  </si>
  <si>
    <t>33053024290000</t>
  </si>
  <si>
    <t>33009007880000</t>
  </si>
  <si>
    <t>33025005960000</t>
  </si>
  <si>
    <t>33105019040000</t>
  </si>
  <si>
    <t>33105021450000</t>
  </si>
  <si>
    <t>33025009000000</t>
  </si>
  <si>
    <t>33049001570000</t>
  </si>
  <si>
    <t>33053028190000</t>
  </si>
  <si>
    <t>33105008110000</t>
  </si>
  <si>
    <t>33053029050000</t>
  </si>
  <si>
    <t>33053015010000</t>
  </si>
  <si>
    <t>33105504330000</t>
  </si>
  <si>
    <t>33023004270000</t>
  </si>
  <si>
    <t>33007014120000</t>
  </si>
  <si>
    <t>33105014960000</t>
  </si>
  <si>
    <t>33007013030000</t>
  </si>
  <si>
    <t>33053033210000</t>
  </si>
  <si>
    <t>33025009790000</t>
  </si>
  <si>
    <t>33007016640000</t>
  </si>
  <si>
    <t>33053020550000</t>
  </si>
  <si>
    <t>33011001060000</t>
  </si>
  <si>
    <t>33053030950000</t>
  </si>
  <si>
    <t>33061012320000</t>
  </si>
  <si>
    <t>33053022050000</t>
  </si>
  <si>
    <t>33061011260000</t>
  </si>
  <si>
    <t>33061013250000</t>
  </si>
  <si>
    <t>33025011320000</t>
  </si>
  <si>
    <t>33105012700000</t>
  </si>
  <si>
    <t>33061009640000</t>
  </si>
  <si>
    <t>33061005180000</t>
  </si>
  <si>
    <t>33105017670000</t>
  </si>
  <si>
    <t>33061006460000</t>
  </si>
  <si>
    <t>33061010510000</t>
  </si>
  <si>
    <t>33053031630000</t>
  </si>
  <si>
    <t>33011013170000</t>
  </si>
  <si>
    <t>33009020640000</t>
  </si>
  <si>
    <t>33053004040000</t>
  </si>
  <si>
    <t>33053025050000</t>
  </si>
  <si>
    <t>33011003450000</t>
  </si>
  <si>
    <t>33025005990000</t>
  </si>
  <si>
    <t>33053033660000</t>
  </si>
  <si>
    <t>33033002050000</t>
  </si>
  <si>
    <t>33011011640000</t>
  </si>
  <si>
    <t>33061013410000</t>
  </si>
  <si>
    <t>33105013360000</t>
  </si>
  <si>
    <t>33053017620000</t>
  </si>
  <si>
    <t>33023005780000</t>
  </si>
  <si>
    <t>33053034250000</t>
  </si>
  <si>
    <t>33007016490000</t>
  </si>
  <si>
    <t>33023004290000</t>
  </si>
  <si>
    <t>33061010590000</t>
  </si>
  <si>
    <t>33013009820000</t>
  </si>
  <si>
    <t>33061008080000</t>
  </si>
  <si>
    <t>33009014600000</t>
  </si>
  <si>
    <t>33007015250000</t>
  </si>
  <si>
    <t>33087003490000</t>
  </si>
  <si>
    <t>33061005220000</t>
  </si>
  <si>
    <t>33105015100000</t>
  </si>
  <si>
    <t>33105015990000</t>
  </si>
  <si>
    <t>33105018400000</t>
  </si>
  <si>
    <t>33089004000000</t>
  </si>
  <si>
    <t>33061005240000</t>
  </si>
  <si>
    <t>33053019110000</t>
  </si>
  <si>
    <t>33061004920000</t>
  </si>
  <si>
    <t>33061011020000</t>
  </si>
  <si>
    <t>33049000780000</t>
  </si>
  <si>
    <t>33061006080000</t>
  </si>
  <si>
    <t>33025011600000</t>
  </si>
  <si>
    <t>33007004750000</t>
  </si>
  <si>
    <t>33061016770000</t>
  </si>
  <si>
    <t>33105022470000</t>
  </si>
  <si>
    <t>33105016020000</t>
  </si>
  <si>
    <t>33105504260000</t>
  </si>
  <si>
    <t>33011013890000</t>
  </si>
  <si>
    <t>33089004810000</t>
  </si>
  <si>
    <t>33013009310000</t>
  </si>
  <si>
    <t>33053025150000</t>
  </si>
  <si>
    <t>33013007850000</t>
  </si>
  <si>
    <t>33007000610000</t>
  </si>
  <si>
    <t>33007012490000</t>
  </si>
  <si>
    <t>33075007880000</t>
  </si>
  <si>
    <t>33089005870000</t>
  </si>
  <si>
    <t>33053020140000</t>
  </si>
  <si>
    <t>33007002990000</t>
  </si>
  <si>
    <t>33061007680000</t>
  </si>
  <si>
    <t>33061012140000</t>
  </si>
  <si>
    <t>33053036730000</t>
  </si>
  <si>
    <t>33061005780000</t>
  </si>
  <si>
    <t>33053025060000</t>
  </si>
  <si>
    <t>33053035580000</t>
  </si>
  <si>
    <t>33011005520000</t>
  </si>
  <si>
    <t>33009012520000</t>
  </si>
  <si>
    <t>33007007910000</t>
  </si>
  <si>
    <t>33025006480000</t>
  </si>
  <si>
    <t>33009003310000</t>
  </si>
  <si>
    <t>33011006640000</t>
  </si>
  <si>
    <t>33075002450000</t>
  </si>
  <si>
    <t>33105012150000</t>
  </si>
  <si>
    <t>33007010200000</t>
  </si>
  <si>
    <t>33023004680000</t>
  </si>
  <si>
    <t>33053005050000</t>
  </si>
  <si>
    <t>33053032740000</t>
  </si>
  <si>
    <t>33011000810000</t>
  </si>
  <si>
    <t>33061009860000</t>
  </si>
  <si>
    <t>33089002820000</t>
  </si>
  <si>
    <t>33013010540000</t>
  </si>
  <si>
    <t>33105021730000</t>
  </si>
  <si>
    <t>33007012320000</t>
  </si>
  <si>
    <t>33011012260000</t>
  </si>
  <si>
    <t>33061013550000</t>
  </si>
  <si>
    <t>33061004270000</t>
  </si>
  <si>
    <t>33053028390000</t>
  </si>
  <si>
    <t>33007008690000</t>
  </si>
  <si>
    <t>33007002390000</t>
  </si>
  <si>
    <t>33105012760000</t>
  </si>
  <si>
    <t>33011001750000</t>
  </si>
  <si>
    <t>33053027190000</t>
  </si>
  <si>
    <t>33053036070000</t>
  </si>
  <si>
    <t>33053023440000</t>
  </si>
  <si>
    <t>33013008320000</t>
  </si>
  <si>
    <t>33013015430000</t>
  </si>
  <si>
    <t>33053033000000</t>
  </si>
  <si>
    <t>33011011770000</t>
  </si>
  <si>
    <t>33075006200000</t>
  </si>
  <si>
    <t>33075001240000</t>
  </si>
  <si>
    <t>33053021680000</t>
  </si>
  <si>
    <t>33105022490000</t>
  </si>
  <si>
    <t>33061005790000</t>
  </si>
  <si>
    <t>33053020370000</t>
  </si>
  <si>
    <t>33105020440000</t>
  </si>
  <si>
    <t>33053010310000</t>
  </si>
  <si>
    <t>33013009850000</t>
  </si>
  <si>
    <t>33007008810000</t>
  </si>
  <si>
    <t>33009000960000</t>
  </si>
  <si>
    <t>33087003500000</t>
  </si>
  <si>
    <t>33009003530000</t>
  </si>
  <si>
    <t>33061013180000</t>
  </si>
  <si>
    <t>33053007690000</t>
  </si>
  <si>
    <t>33009022260000</t>
  </si>
  <si>
    <t>33053010510000</t>
  </si>
  <si>
    <t>33061009710000</t>
  </si>
  <si>
    <t>33105014340000</t>
  </si>
  <si>
    <t>33023006430000</t>
  </si>
  <si>
    <t>33011011420000</t>
  </si>
  <si>
    <t>33007003760000</t>
  </si>
  <si>
    <t>33053031400000</t>
  </si>
  <si>
    <t>33105019480000</t>
  </si>
  <si>
    <t>33053030400000</t>
  </si>
  <si>
    <t>33075008780000</t>
  </si>
  <si>
    <t>33105011060000</t>
  </si>
  <si>
    <t>33053014640000</t>
  </si>
  <si>
    <t>33061015040000</t>
  </si>
  <si>
    <t>33053032870000</t>
  </si>
  <si>
    <t>33025007080000</t>
  </si>
  <si>
    <t>33011014450000</t>
  </si>
  <si>
    <t>33105018530000</t>
  </si>
  <si>
    <t>33025009930000</t>
  </si>
  <si>
    <t>33025011550000</t>
  </si>
  <si>
    <t>33061016970000</t>
  </si>
  <si>
    <t>33053026650000</t>
  </si>
  <si>
    <t>33011015010000</t>
  </si>
  <si>
    <t>33013010550000</t>
  </si>
  <si>
    <t>33009020580000</t>
  </si>
  <si>
    <t>33025007380000</t>
  </si>
  <si>
    <t>33053035010000</t>
  </si>
  <si>
    <t>33105016320000</t>
  </si>
  <si>
    <t>33075008100000</t>
  </si>
  <si>
    <t>33061017980000</t>
  </si>
  <si>
    <t>33053037010000</t>
  </si>
  <si>
    <t>33061013590000</t>
  </si>
  <si>
    <t>33055000490000</t>
  </si>
  <si>
    <t>33025008720000</t>
  </si>
  <si>
    <t>33009002190000</t>
  </si>
  <si>
    <t>33053027900000</t>
  </si>
  <si>
    <t>33007016240000</t>
  </si>
  <si>
    <t>33007015300000</t>
  </si>
  <si>
    <t>33025011840000</t>
  </si>
  <si>
    <t>33023002590000</t>
  </si>
  <si>
    <t>33105007040000</t>
  </si>
  <si>
    <t>33061012130000</t>
  </si>
  <si>
    <t>33011014570000</t>
  </si>
  <si>
    <t>33061005950000</t>
  </si>
  <si>
    <t>33061008940000</t>
  </si>
  <si>
    <t>33105017700000</t>
  </si>
  <si>
    <t>33061007340000</t>
  </si>
  <si>
    <t>33033002290000</t>
  </si>
  <si>
    <t>33053031870000</t>
  </si>
  <si>
    <t>33061010230000</t>
  </si>
  <si>
    <t>33023005730000</t>
  </si>
  <si>
    <t>33061009540000</t>
  </si>
  <si>
    <t>33053031830000</t>
  </si>
  <si>
    <t>33105008190000</t>
  </si>
  <si>
    <t>33105021490000</t>
  </si>
  <si>
    <t>33009011860000</t>
  </si>
  <si>
    <t>33023000910000</t>
  </si>
  <si>
    <t>33025009430000</t>
  </si>
  <si>
    <t>33075001380000</t>
  </si>
  <si>
    <t>33075010860000</t>
  </si>
  <si>
    <t>33013012330000</t>
  </si>
  <si>
    <t>33009019800000</t>
  </si>
  <si>
    <t>33009011250000</t>
  </si>
  <si>
    <t>33061016240000</t>
  </si>
  <si>
    <t>33023002740000</t>
  </si>
  <si>
    <t>33053028350000</t>
  </si>
  <si>
    <t>33053028700000</t>
  </si>
  <si>
    <t>33053032880000</t>
  </si>
  <si>
    <t>33011014610000</t>
  </si>
  <si>
    <t>33023006080000</t>
  </si>
  <si>
    <t>33061013260000</t>
  </si>
  <si>
    <t>33105011500000</t>
  </si>
  <si>
    <t>33105014670000</t>
  </si>
  <si>
    <t>33025011410000</t>
  </si>
  <si>
    <t>33025002650000</t>
  </si>
  <si>
    <t>33105022090000</t>
  </si>
  <si>
    <t>33009010360000</t>
  </si>
  <si>
    <t>33075002350000</t>
  </si>
  <si>
    <t>33105014400000</t>
  </si>
  <si>
    <t>33061005090000</t>
  </si>
  <si>
    <t>33013005290000</t>
  </si>
  <si>
    <t>33009014870000</t>
  </si>
  <si>
    <t>33009019600000</t>
  </si>
  <si>
    <t>33053031030000</t>
  </si>
  <si>
    <t>33013010430000</t>
  </si>
  <si>
    <t>33053036460000</t>
  </si>
  <si>
    <t>33075009010000</t>
  </si>
  <si>
    <t>33053029280000</t>
  </si>
  <si>
    <t>33053032060000</t>
  </si>
  <si>
    <t>33061010440000</t>
  </si>
  <si>
    <t>33013015270000</t>
  </si>
  <si>
    <t>33053032580000</t>
  </si>
  <si>
    <t>33023005540000</t>
  </si>
  <si>
    <t>33007015510000</t>
  </si>
  <si>
    <t>33053005800000</t>
  </si>
  <si>
    <t>33061006310000</t>
  </si>
  <si>
    <t>33025007800000</t>
  </si>
  <si>
    <t>33023006270000</t>
  </si>
  <si>
    <t>33061014560000</t>
  </si>
  <si>
    <t>33075010300000</t>
  </si>
  <si>
    <t>33007012290000</t>
  </si>
  <si>
    <t>33025007610000</t>
  </si>
  <si>
    <t>33061011720000</t>
  </si>
  <si>
    <t>33105014120000</t>
  </si>
  <si>
    <t>33061014180000</t>
  </si>
  <si>
    <t>33061014670000</t>
  </si>
  <si>
    <t>33055001460000</t>
  </si>
  <si>
    <t>33061007880000</t>
  </si>
  <si>
    <t>33061017220000</t>
  </si>
  <si>
    <t>33053031050000</t>
  </si>
  <si>
    <t>33061014250000</t>
  </si>
  <si>
    <t>33011012280000</t>
  </si>
  <si>
    <t>33061013890000</t>
  </si>
  <si>
    <t>33061010840000</t>
  </si>
  <si>
    <t>33053035770000</t>
  </si>
  <si>
    <t>33033002280000</t>
  </si>
  <si>
    <t>33013004650000</t>
  </si>
  <si>
    <t>33105012920000</t>
  </si>
  <si>
    <t>33011014410000</t>
  </si>
  <si>
    <t>33061008510000</t>
  </si>
  <si>
    <t>33087003320000</t>
  </si>
  <si>
    <t>33007009680000</t>
  </si>
  <si>
    <t>33053009240000</t>
  </si>
  <si>
    <t>33009018910000</t>
  </si>
  <si>
    <t>33009013990000</t>
  </si>
  <si>
    <t>33089006210000</t>
  </si>
  <si>
    <t>33011012210000</t>
  </si>
  <si>
    <t>33023006890000</t>
  </si>
  <si>
    <t>33061005880000</t>
  </si>
  <si>
    <t>33025009060000</t>
  </si>
  <si>
    <t>33025002700000</t>
  </si>
  <si>
    <t>33053019230000</t>
  </si>
  <si>
    <t>33053031750000</t>
  </si>
  <si>
    <t>33007005780000</t>
  </si>
  <si>
    <t>33007006650000</t>
  </si>
  <si>
    <t>33105504390000</t>
  </si>
  <si>
    <t>33053033400000</t>
  </si>
  <si>
    <t>33023005760000</t>
  </si>
  <si>
    <t>33053021590000</t>
  </si>
  <si>
    <t>33053025890000</t>
  </si>
  <si>
    <t>33061016550000</t>
  </si>
  <si>
    <t>33105007840000</t>
  </si>
  <si>
    <t>33013008550000</t>
  </si>
  <si>
    <t>33023004280000</t>
  </si>
  <si>
    <t>33007012980000</t>
  </si>
  <si>
    <t>33007015160000</t>
  </si>
  <si>
    <t>33025009300000</t>
  </si>
  <si>
    <t>33011013530000</t>
  </si>
  <si>
    <t>33007013570000</t>
  </si>
  <si>
    <t>33009022210000</t>
  </si>
  <si>
    <t>33009005770000</t>
  </si>
  <si>
    <t>33009005390000</t>
  </si>
  <si>
    <t>33061010450000</t>
  </si>
  <si>
    <t>33011011450000</t>
  </si>
  <si>
    <t>33025012030000</t>
  </si>
  <si>
    <t>33011012690000</t>
  </si>
  <si>
    <t>33009013120000</t>
  </si>
  <si>
    <t>33105012390000</t>
  </si>
  <si>
    <t>33105010340000</t>
  </si>
  <si>
    <t>33055000770000</t>
  </si>
  <si>
    <t>33053025750000</t>
  </si>
  <si>
    <t>33053034720000</t>
  </si>
  <si>
    <t>33101003570000</t>
  </si>
  <si>
    <t>33053016300000</t>
  </si>
  <si>
    <t>33007005900000</t>
  </si>
  <si>
    <t>33053037120000</t>
  </si>
  <si>
    <t>33025007830000</t>
  </si>
  <si>
    <t>33105018800000</t>
  </si>
  <si>
    <t>33009013540000</t>
  </si>
  <si>
    <t>33007013800000</t>
  </si>
  <si>
    <t>33061014230000</t>
  </si>
  <si>
    <t>33007011990000</t>
  </si>
  <si>
    <t>33011012930000</t>
  </si>
  <si>
    <t>33061014880000</t>
  </si>
  <si>
    <t>33061005530000</t>
  </si>
  <si>
    <t>33013015290000</t>
  </si>
  <si>
    <t>33053026980000</t>
  </si>
  <si>
    <t>33011013490000</t>
  </si>
  <si>
    <t>33013007320000</t>
  </si>
  <si>
    <t>33025010400000</t>
  </si>
  <si>
    <t>33053032760000</t>
  </si>
  <si>
    <t>33053035760000</t>
  </si>
  <si>
    <t>33061010360000</t>
  </si>
  <si>
    <t>33011012540000</t>
  </si>
  <si>
    <t>33061012620000</t>
  </si>
  <si>
    <t>33013013500000</t>
  </si>
  <si>
    <t>33011012950000</t>
  </si>
  <si>
    <t>33011000990000</t>
  </si>
  <si>
    <t>33025013260000</t>
  </si>
  <si>
    <t>33053012460000</t>
  </si>
  <si>
    <t>33061005710000</t>
  </si>
  <si>
    <t>33013015900000</t>
  </si>
  <si>
    <t>33105016480000</t>
  </si>
  <si>
    <t>33061011980000</t>
  </si>
  <si>
    <t>33061014300000</t>
  </si>
  <si>
    <t>33061017310000</t>
  </si>
  <si>
    <t>33053030660000</t>
  </si>
  <si>
    <t>33053019500000</t>
  </si>
  <si>
    <t>33053011890000</t>
  </si>
  <si>
    <t>33089006180000</t>
  </si>
  <si>
    <t>33009003810000</t>
  </si>
  <si>
    <t>33061013770000</t>
  </si>
  <si>
    <t>33053033490000</t>
  </si>
  <si>
    <t>33007015550000</t>
  </si>
  <si>
    <t>33025013650000</t>
  </si>
  <si>
    <t>33011007350000</t>
  </si>
  <si>
    <t>33009020960000</t>
  </si>
  <si>
    <t>33025008890000</t>
  </si>
  <si>
    <t>33105016360000</t>
  </si>
  <si>
    <t>33025006550000</t>
  </si>
  <si>
    <t>33105016160000</t>
  </si>
  <si>
    <t>33105012780000</t>
  </si>
  <si>
    <t>33061007280000</t>
  </si>
  <si>
    <t>33053032000000</t>
  </si>
  <si>
    <t>33105017330000</t>
  </si>
  <si>
    <t>33013014350000</t>
  </si>
  <si>
    <t>33025009830000</t>
  </si>
  <si>
    <t>33053031960000</t>
  </si>
  <si>
    <t>33105021760000</t>
  </si>
  <si>
    <t>33007002150000</t>
  </si>
  <si>
    <t>33007008580000</t>
  </si>
  <si>
    <t>33011004930000</t>
  </si>
  <si>
    <t>33105020870000</t>
  </si>
  <si>
    <t>33009013180000</t>
  </si>
  <si>
    <t>33105020500000</t>
  </si>
  <si>
    <t>33023005690000</t>
  </si>
  <si>
    <t>33011011520000</t>
  </si>
  <si>
    <t>33007013990000</t>
  </si>
  <si>
    <t>33053030630000</t>
  </si>
  <si>
    <t>33061005440000</t>
  </si>
  <si>
    <t>33011014360000</t>
  </si>
  <si>
    <t>33075009660000</t>
  </si>
  <si>
    <t>33023005640000</t>
  </si>
  <si>
    <t>33053030990000</t>
  </si>
  <si>
    <t>33009014580000</t>
  </si>
  <si>
    <t>33009006050000</t>
  </si>
  <si>
    <t>33105012850000</t>
  </si>
  <si>
    <t>33105011900000</t>
  </si>
  <si>
    <t>33011012410000</t>
  </si>
  <si>
    <t>33053010590000</t>
  </si>
  <si>
    <t>33053031770000</t>
  </si>
  <si>
    <t>33061011520000</t>
  </si>
  <si>
    <t>33009005630000</t>
  </si>
  <si>
    <t>33061504380000</t>
  </si>
  <si>
    <t>33025000690000</t>
  </si>
  <si>
    <t>33053032160000</t>
  </si>
  <si>
    <t>33053023660000</t>
  </si>
  <si>
    <t>33105017660000</t>
  </si>
  <si>
    <t>33013008890000</t>
  </si>
  <si>
    <t>33009002590000</t>
  </si>
  <si>
    <t>33061015230000</t>
  </si>
  <si>
    <t>33061009570000</t>
  </si>
  <si>
    <t>33105021240000</t>
  </si>
  <si>
    <t>33053034550000</t>
  </si>
  <si>
    <t>33053030190000</t>
  </si>
  <si>
    <t>33105017720000</t>
  </si>
  <si>
    <t>33009013460000</t>
  </si>
  <si>
    <t>33013013060000</t>
  </si>
  <si>
    <t>33105012750000</t>
  </si>
  <si>
    <t>33007006680000</t>
  </si>
  <si>
    <t>33105504220000</t>
  </si>
  <si>
    <t>33011014270000</t>
  </si>
  <si>
    <t>33089003180000</t>
  </si>
  <si>
    <t>33061008920000</t>
  </si>
  <si>
    <t>33105007430000</t>
  </si>
  <si>
    <t>33105008980000</t>
  </si>
  <si>
    <t>33105005940000</t>
  </si>
  <si>
    <t>33105020350000</t>
  </si>
  <si>
    <t>33061004990000</t>
  </si>
  <si>
    <t>33105007770000</t>
  </si>
  <si>
    <t>33105021070000</t>
  </si>
  <si>
    <t>33053033160000</t>
  </si>
  <si>
    <t>33013013470000</t>
  </si>
  <si>
    <t>33053034290000</t>
  </si>
  <si>
    <t>33075013760000</t>
  </si>
  <si>
    <t>33009005340000</t>
  </si>
  <si>
    <t>33105021550000</t>
  </si>
  <si>
    <t>33061006920000</t>
  </si>
  <si>
    <t>33105016870000</t>
  </si>
  <si>
    <t>33007009900000</t>
  </si>
  <si>
    <t>33105017050000</t>
  </si>
  <si>
    <t>33007015000000</t>
  </si>
  <si>
    <t>33009014120000</t>
  </si>
  <si>
    <t>33009017930000</t>
  </si>
  <si>
    <t>33023006760000</t>
  </si>
  <si>
    <t>33025013380000</t>
  </si>
  <si>
    <t>33025012570000</t>
  </si>
  <si>
    <t>33105019760000</t>
  </si>
  <si>
    <t>33011011310000</t>
  </si>
  <si>
    <t>33025006970000</t>
  </si>
  <si>
    <t>33013014150000</t>
  </si>
  <si>
    <t>33061007970000</t>
  </si>
  <si>
    <t>33053006560000</t>
  </si>
  <si>
    <t>33089003720000</t>
  </si>
  <si>
    <t>33061016590000</t>
  </si>
  <si>
    <t>33025007510000</t>
  </si>
  <si>
    <t>33061013900000</t>
  </si>
  <si>
    <t>33075005660000</t>
  </si>
  <si>
    <t>33105015180000</t>
  </si>
  <si>
    <t>33061007410000</t>
  </si>
  <si>
    <t>33061013120000</t>
  </si>
  <si>
    <t>33007014570000</t>
  </si>
  <si>
    <t>33053032130000</t>
  </si>
  <si>
    <t>33009001650000</t>
  </si>
  <si>
    <t>33025006960000</t>
  </si>
  <si>
    <t>33007015200000</t>
  </si>
  <si>
    <t>33053035070000</t>
  </si>
  <si>
    <t>33101003770000</t>
  </si>
  <si>
    <t>33105016390000</t>
  </si>
  <si>
    <t>33023003960000</t>
  </si>
  <si>
    <t>33061009750000</t>
  </si>
  <si>
    <t>33023006410000</t>
  </si>
  <si>
    <t>33053018580000</t>
  </si>
  <si>
    <t>33061010990000</t>
  </si>
  <si>
    <t>33011011710000</t>
  </si>
  <si>
    <t>33023004900000</t>
  </si>
  <si>
    <t>33053026070000</t>
  </si>
  <si>
    <t>33053024240000</t>
  </si>
  <si>
    <t>33087003530000</t>
  </si>
  <si>
    <t>33009022230000</t>
  </si>
  <si>
    <t>33089005580000</t>
  </si>
  <si>
    <t>33053504020000</t>
  </si>
  <si>
    <t>33007015080000</t>
  </si>
  <si>
    <t>33025010640000</t>
  </si>
  <si>
    <t>33011011320000</t>
  </si>
  <si>
    <t>33061006680000</t>
  </si>
  <si>
    <t>33075004290000</t>
  </si>
  <si>
    <t>33007003260000</t>
  </si>
  <si>
    <t>33053034310000</t>
  </si>
  <si>
    <t>33075012170000</t>
  </si>
  <si>
    <t>33023005980000</t>
  </si>
  <si>
    <t>33025007870000</t>
  </si>
  <si>
    <t>33061006640000</t>
  </si>
  <si>
    <t>33011005250000</t>
  </si>
  <si>
    <t>33011010890000</t>
  </si>
  <si>
    <t>33089003490000</t>
  </si>
  <si>
    <t>33009012610000</t>
  </si>
  <si>
    <t>33007014300000</t>
  </si>
  <si>
    <t>33025013910000</t>
  </si>
  <si>
    <t>33061006720000</t>
  </si>
  <si>
    <t>33007016570000</t>
  </si>
  <si>
    <t>33061007550000</t>
  </si>
  <si>
    <t>33009000710000</t>
  </si>
  <si>
    <t>33053033580000</t>
  </si>
  <si>
    <t>33061009290000</t>
  </si>
  <si>
    <t>33025009800000</t>
  </si>
  <si>
    <t>33009021300000</t>
  </si>
  <si>
    <t>33007010070000</t>
  </si>
  <si>
    <t>33053029330000</t>
  </si>
  <si>
    <t>33105015790000</t>
  </si>
  <si>
    <t>33009021810000</t>
  </si>
  <si>
    <t>33061008190000</t>
  </si>
  <si>
    <t>33007015740000</t>
  </si>
  <si>
    <t>33007011650000</t>
  </si>
  <si>
    <t>33105017810000</t>
  </si>
  <si>
    <t>33053011280000</t>
  </si>
  <si>
    <t>33053014780000</t>
  </si>
  <si>
    <t>33025011560000</t>
  </si>
  <si>
    <t>33009019740000</t>
  </si>
  <si>
    <t>33061011220000</t>
  </si>
  <si>
    <t>33009011390000</t>
  </si>
  <si>
    <t>33011013300000</t>
  </si>
  <si>
    <t>33053021430000</t>
  </si>
  <si>
    <t>33089004740000</t>
  </si>
  <si>
    <t>33053035020000</t>
  </si>
  <si>
    <t>33061007540000</t>
  </si>
  <si>
    <t>33105018580000</t>
  </si>
  <si>
    <t>33105015540000</t>
  </si>
  <si>
    <t>33053031200000</t>
  </si>
  <si>
    <t>33007015870000</t>
  </si>
  <si>
    <t>33009013140000</t>
  </si>
  <si>
    <t>33053032690000</t>
  </si>
  <si>
    <t>33105010570000</t>
  </si>
  <si>
    <t>33053032660000</t>
  </si>
  <si>
    <t>33053030830000</t>
  </si>
  <si>
    <t>33105017640000</t>
  </si>
  <si>
    <t>33013010270000</t>
  </si>
  <si>
    <t>33023006130000</t>
  </si>
  <si>
    <t>33061007090000</t>
  </si>
  <si>
    <t>33053015250000</t>
  </si>
  <si>
    <t>33011012700000</t>
  </si>
  <si>
    <t>33075010670000</t>
  </si>
  <si>
    <t>33075002030000</t>
  </si>
  <si>
    <t>33105014560000</t>
  </si>
  <si>
    <t>33053007290000</t>
  </si>
  <si>
    <t>33011004460000</t>
  </si>
  <si>
    <t>33061012930000</t>
  </si>
  <si>
    <t>33025006040000</t>
  </si>
  <si>
    <t>33011012080000</t>
  </si>
  <si>
    <t>33061011680000</t>
  </si>
  <si>
    <t>33009016650000</t>
  </si>
  <si>
    <t>33025006470000</t>
  </si>
  <si>
    <t>33053035100000</t>
  </si>
  <si>
    <t>33075000680000</t>
  </si>
  <si>
    <t>33023503880000</t>
  </si>
  <si>
    <t>33061005170000</t>
  </si>
  <si>
    <t>33061011570000</t>
  </si>
  <si>
    <t>33053026520000</t>
  </si>
  <si>
    <t>33061015320000</t>
  </si>
  <si>
    <t>33025012450000</t>
  </si>
  <si>
    <t>33061017510000</t>
  </si>
  <si>
    <t>33013013720000</t>
  </si>
  <si>
    <t>33061013020000</t>
  </si>
  <si>
    <t>33025008120000</t>
  </si>
  <si>
    <t>33105020540000</t>
  </si>
  <si>
    <t>33007007870000</t>
  </si>
  <si>
    <t>33075005180000</t>
  </si>
  <si>
    <t>33007013840000</t>
  </si>
  <si>
    <t>33013002660000</t>
  </si>
  <si>
    <t>33007009310000</t>
  </si>
  <si>
    <t>33061012360000</t>
  </si>
  <si>
    <t>33053028890000</t>
  </si>
  <si>
    <t>33053024390000</t>
  </si>
  <si>
    <t>33061014690000</t>
  </si>
  <si>
    <t>33053005930000</t>
  </si>
  <si>
    <t>33105007330000</t>
  </si>
  <si>
    <t>33007006430000</t>
  </si>
  <si>
    <t>33053033480000</t>
  </si>
  <si>
    <t>33025009990000</t>
  </si>
  <si>
    <t>33013002200000</t>
  </si>
  <si>
    <t>33053005990000</t>
  </si>
  <si>
    <t>33007008230000</t>
  </si>
  <si>
    <t>33075013780000</t>
  </si>
  <si>
    <t>33025010880000</t>
  </si>
  <si>
    <t>33105012950000</t>
  </si>
  <si>
    <t>33025008510000</t>
  </si>
  <si>
    <t>33013011030000</t>
  </si>
  <si>
    <t>33011014660000</t>
  </si>
  <si>
    <t>33053023480000</t>
  </si>
  <si>
    <t>33053019970000</t>
  </si>
  <si>
    <t>33007012160000</t>
  </si>
  <si>
    <t>33011008170000</t>
  </si>
  <si>
    <t>33007016130000</t>
  </si>
  <si>
    <t>33007015620000</t>
  </si>
  <si>
    <t>33055001140000</t>
  </si>
  <si>
    <t>33053032210000</t>
  </si>
  <si>
    <t>33061006990000</t>
  </si>
  <si>
    <t>33011014490000</t>
  </si>
  <si>
    <t>33061009530000</t>
  </si>
  <si>
    <t>33061004560000</t>
  </si>
  <si>
    <t>33075014110000</t>
  </si>
  <si>
    <t>33053031640000</t>
  </si>
  <si>
    <t>33053031510000</t>
  </si>
  <si>
    <t>33009019260000</t>
  </si>
  <si>
    <t>33023004170000</t>
  </si>
  <si>
    <t>33061011300000</t>
  </si>
  <si>
    <t>33025006660000</t>
  </si>
  <si>
    <t>33061010260000</t>
  </si>
  <si>
    <t>33053035470000</t>
  </si>
  <si>
    <t>33053034190000</t>
  </si>
  <si>
    <t>33025012260000</t>
  </si>
  <si>
    <t>33053004680000</t>
  </si>
  <si>
    <t>33013008700000</t>
  </si>
  <si>
    <t>33105018660000</t>
  </si>
  <si>
    <t>33105013640000</t>
  </si>
  <si>
    <t>33009022300000</t>
  </si>
  <si>
    <t>33053029570000</t>
  </si>
  <si>
    <t>33011012760000</t>
  </si>
  <si>
    <t>33025008150000</t>
  </si>
  <si>
    <t>33007014560000</t>
  </si>
  <si>
    <t>33009011890000</t>
  </si>
  <si>
    <t>33007014480000</t>
  </si>
  <si>
    <t>33053035920000</t>
  </si>
  <si>
    <t>33013014320000</t>
  </si>
  <si>
    <t>33075013940000</t>
  </si>
  <si>
    <t>33053032620000</t>
  </si>
  <si>
    <t>33089004820000</t>
  </si>
  <si>
    <t>33053503800000</t>
  </si>
  <si>
    <t>33025011340000</t>
  </si>
  <si>
    <t>33061014030000</t>
  </si>
  <si>
    <t>33009010910000</t>
  </si>
  <si>
    <t>33007010620000</t>
  </si>
  <si>
    <t>33011004670000</t>
  </si>
  <si>
    <t>33025012600000</t>
  </si>
  <si>
    <t>33009009230000</t>
  </si>
  <si>
    <t>33105009690000</t>
  </si>
  <si>
    <t>33009022220000</t>
  </si>
  <si>
    <t>33053018490000</t>
  </si>
  <si>
    <t>33105017450000</t>
  </si>
  <si>
    <t>33011014990000</t>
  </si>
  <si>
    <t>33011012630000</t>
  </si>
  <si>
    <t>33025008930000</t>
  </si>
  <si>
    <t>33023005910000</t>
  </si>
  <si>
    <t>33053012450000</t>
  </si>
  <si>
    <t>33025008900000</t>
  </si>
  <si>
    <t>33061011900000</t>
  </si>
  <si>
    <t>33061007720000</t>
  </si>
  <si>
    <t>33033002480000</t>
  </si>
  <si>
    <t>33013002570000</t>
  </si>
  <si>
    <t>33023002620000</t>
  </si>
  <si>
    <t>33061015560000</t>
  </si>
  <si>
    <t>33053030070000</t>
  </si>
  <si>
    <t>33025006100000</t>
  </si>
  <si>
    <t>33053027100000</t>
  </si>
  <si>
    <t>33101001270000</t>
  </si>
  <si>
    <t>33013003320000</t>
  </si>
  <si>
    <t>33013005420000</t>
  </si>
  <si>
    <t>33061016700000</t>
  </si>
  <si>
    <t>33087000600000</t>
  </si>
  <si>
    <t>33009020090000</t>
  </si>
  <si>
    <t>33009022040000</t>
  </si>
  <si>
    <t>33061010980000</t>
  </si>
  <si>
    <t>33053032390000</t>
  </si>
  <si>
    <t>33007014170000</t>
  </si>
  <si>
    <t>33013000880000</t>
  </si>
  <si>
    <t>33053027780000</t>
  </si>
  <si>
    <t>33011014350000</t>
  </si>
  <si>
    <t>33061016060000</t>
  </si>
  <si>
    <t>33105007520000</t>
  </si>
  <si>
    <t>33013011170000</t>
  </si>
  <si>
    <t>33023001790000</t>
  </si>
  <si>
    <t>33105011830000</t>
  </si>
  <si>
    <t>33061016490000</t>
  </si>
  <si>
    <t>33053031950000</t>
  </si>
  <si>
    <t>33025008920000</t>
  </si>
  <si>
    <t>33105021500000</t>
  </si>
  <si>
    <t>33105016280000</t>
  </si>
  <si>
    <t>33061005890000</t>
  </si>
  <si>
    <t>33023005060000</t>
  </si>
  <si>
    <t>33011002390000</t>
  </si>
  <si>
    <t>33009021450000</t>
  </si>
  <si>
    <t>33075004310000</t>
  </si>
  <si>
    <t>33009022480000</t>
  </si>
  <si>
    <t>33061010790000</t>
  </si>
  <si>
    <t>33013014850000</t>
  </si>
  <si>
    <t>33061006590000</t>
  </si>
  <si>
    <t>33007000800000</t>
  </si>
  <si>
    <t>33023006340000</t>
  </si>
  <si>
    <t>33105007220000</t>
  </si>
  <si>
    <t>33007012110000</t>
  </si>
  <si>
    <t>33053031300000</t>
  </si>
  <si>
    <t>33025014560000</t>
  </si>
  <si>
    <t>33033002540000</t>
  </si>
  <si>
    <t>33007014240000</t>
  </si>
  <si>
    <t>33025002930000</t>
  </si>
  <si>
    <t>33025009340000</t>
  </si>
  <si>
    <t>33053023970000</t>
  </si>
  <si>
    <t>33013008560000</t>
  </si>
  <si>
    <t>33089006430000</t>
  </si>
  <si>
    <t>33011011810000</t>
  </si>
  <si>
    <t>33061015440000</t>
  </si>
  <si>
    <t>33009002660000</t>
  </si>
  <si>
    <t>33061005980000</t>
  </si>
  <si>
    <t>33061007480000</t>
  </si>
  <si>
    <t>33089005940000</t>
  </si>
  <si>
    <t>33007000400000</t>
  </si>
  <si>
    <t>33089004790000</t>
  </si>
  <si>
    <t>33011006430000</t>
  </si>
  <si>
    <t>33053033200000</t>
  </si>
  <si>
    <t>33011003110000</t>
  </si>
  <si>
    <t>33061014440000</t>
  </si>
  <si>
    <t>33053031140000</t>
  </si>
  <si>
    <t>33061015800000</t>
  </si>
  <si>
    <t>33009009210000</t>
  </si>
  <si>
    <t>33053012640000</t>
  </si>
  <si>
    <t>33053017410000</t>
  </si>
  <si>
    <t>33061015290000</t>
  </si>
  <si>
    <t>33025009730000</t>
  </si>
  <si>
    <t>33009016240000</t>
  </si>
  <si>
    <t>33061005020000</t>
  </si>
  <si>
    <t>33023007400000</t>
  </si>
  <si>
    <t>33013013870000</t>
  </si>
  <si>
    <t>33053015410000</t>
  </si>
  <si>
    <t>33105010730000</t>
  </si>
  <si>
    <t>33033001640000</t>
  </si>
  <si>
    <t>33025007490000</t>
  </si>
  <si>
    <t>33011002840000</t>
  </si>
  <si>
    <t>33009018370000</t>
  </si>
  <si>
    <t>33025009630000</t>
  </si>
  <si>
    <t>33011013410000</t>
  </si>
  <si>
    <t>33013014940000</t>
  </si>
  <si>
    <t>33053019370000</t>
  </si>
  <si>
    <t>33105020190000</t>
  </si>
  <si>
    <t>33053031560000</t>
  </si>
  <si>
    <t>33053033510000</t>
  </si>
  <si>
    <t>33053022120000</t>
  </si>
  <si>
    <t>33061011400000</t>
  </si>
  <si>
    <t>33105019500000</t>
  </si>
  <si>
    <t>33011014100000</t>
  </si>
  <si>
    <t>33061003410000</t>
  </si>
  <si>
    <t>33053032570000</t>
  </si>
  <si>
    <t>33025007250000</t>
  </si>
  <si>
    <t>33025001580000</t>
  </si>
  <si>
    <t>33075008120000</t>
  </si>
  <si>
    <t>33053022090000</t>
  </si>
  <si>
    <t>33011011670000</t>
  </si>
  <si>
    <t>33105009510000</t>
  </si>
  <si>
    <t>33033001040000</t>
  </si>
  <si>
    <t>33011011730000</t>
  </si>
  <si>
    <t>33011013140000</t>
  </si>
  <si>
    <t>33053020670000</t>
  </si>
  <si>
    <t>33061011740000</t>
  </si>
  <si>
    <t>33053500200000</t>
  </si>
  <si>
    <t>33061504230000</t>
  </si>
  <si>
    <t>33061005080000</t>
  </si>
  <si>
    <t>33011013450000</t>
  </si>
  <si>
    <t>33105016010000</t>
  </si>
  <si>
    <t>33023006460000</t>
  </si>
  <si>
    <t>33105008420000</t>
  </si>
  <si>
    <t>33075011000000</t>
  </si>
  <si>
    <t>33061007780000</t>
  </si>
  <si>
    <t>33061013960000</t>
  </si>
  <si>
    <t>33053034330000</t>
  </si>
  <si>
    <t>33105011590000</t>
  </si>
  <si>
    <t>33013006680000</t>
  </si>
  <si>
    <t>33105015510000</t>
  </si>
  <si>
    <t>33007014940000</t>
  </si>
  <si>
    <t>33053026200000</t>
  </si>
  <si>
    <t>33053028610000</t>
  </si>
  <si>
    <t>33011006310000</t>
  </si>
  <si>
    <t>33053005590000</t>
  </si>
  <si>
    <t>33061010190000</t>
  </si>
  <si>
    <t>33025006410000</t>
  </si>
  <si>
    <t>33013014860000</t>
  </si>
  <si>
    <t>33053030940000</t>
  </si>
  <si>
    <t>33025007010000</t>
  </si>
  <si>
    <t>33007004540000</t>
  </si>
  <si>
    <t>33061006780000</t>
  </si>
  <si>
    <t>33105010070000</t>
  </si>
  <si>
    <t>33023004670000</t>
  </si>
  <si>
    <t>33011008930000</t>
  </si>
  <si>
    <t>33011012850000</t>
  </si>
  <si>
    <t>33009007670000</t>
  </si>
  <si>
    <t>33009020370000</t>
  </si>
  <si>
    <t>33033002610000</t>
  </si>
  <si>
    <t>33013009250000</t>
  </si>
  <si>
    <t>33011014050000</t>
  </si>
  <si>
    <t>33053014590000</t>
  </si>
  <si>
    <t>33105016830000</t>
  </si>
  <si>
    <t>33025010600000</t>
  </si>
  <si>
    <t>33061017580000</t>
  </si>
  <si>
    <t>33011013870000</t>
  </si>
  <si>
    <t>33033002500000</t>
  </si>
  <si>
    <t>33053024780000</t>
  </si>
  <si>
    <t>33011014780000</t>
  </si>
  <si>
    <t>33053019190000</t>
  </si>
  <si>
    <t>33023006200000</t>
  </si>
  <si>
    <t>33061013850000</t>
  </si>
  <si>
    <t>33061008810000</t>
  </si>
  <si>
    <t>33075011820000</t>
  </si>
  <si>
    <t>33061014260000</t>
  </si>
  <si>
    <t>33007012570000</t>
  </si>
  <si>
    <t>33011012420000</t>
  </si>
  <si>
    <t>33105020630000</t>
  </si>
  <si>
    <t>33061009120000</t>
  </si>
  <si>
    <t>33013009770000</t>
  </si>
  <si>
    <t>33007007190000</t>
  </si>
  <si>
    <t>33023005600000</t>
  </si>
  <si>
    <t>33011013480000</t>
  </si>
  <si>
    <t>33053031760000</t>
  </si>
  <si>
    <t>33053029830000</t>
  </si>
  <si>
    <t>33105019260000</t>
  </si>
  <si>
    <t>33053033130000</t>
  </si>
  <si>
    <t>33061010330000</t>
  </si>
  <si>
    <t>33011012650000</t>
  </si>
  <si>
    <t>33061010880000</t>
  </si>
  <si>
    <t>33061014450000</t>
  </si>
  <si>
    <t>33105014800000</t>
  </si>
  <si>
    <t>33061007600000</t>
  </si>
  <si>
    <t>33009019090000</t>
  </si>
  <si>
    <t>33013015200000</t>
  </si>
  <si>
    <t>33053018300000</t>
  </si>
  <si>
    <t>33025008040000</t>
  </si>
  <si>
    <t>33053033600000</t>
  </si>
  <si>
    <t>33061007910000</t>
  </si>
  <si>
    <t>33009013430000</t>
  </si>
  <si>
    <t>33053029000000</t>
  </si>
  <si>
    <t>33025007190000</t>
  </si>
  <si>
    <t>33007001160000</t>
  </si>
  <si>
    <t>33061011760000</t>
  </si>
  <si>
    <t>33023004120000</t>
  </si>
  <si>
    <t>33011014890000</t>
  </si>
  <si>
    <t>33007011870000</t>
  </si>
  <si>
    <t>33053007100000</t>
  </si>
  <si>
    <t>33061015810000</t>
  </si>
  <si>
    <t>33053031480000</t>
  </si>
  <si>
    <t>33025010260000</t>
  </si>
  <si>
    <t>33101001220000</t>
  </si>
  <si>
    <t>33009021470000</t>
  </si>
  <si>
    <t>33025002780000</t>
  </si>
  <si>
    <t>33061006030000</t>
  </si>
  <si>
    <t>33105014760000</t>
  </si>
  <si>
    <t>33061017400000</t>
  </si>
  <si>
    <t>33053030380000</t>
  </si>
  <si>
    <t>33061005680000</t>
  </si>
  <si>
    <t>33053014490000</t>
  </si>
  <si>
    <t>33025009950000</t>
  </si>
  <si>
    <t>33011014240000</t>
  </si>
  <si>
    <t>33009014780000</t>
  </si>
  <si>
    <t>33025009220000</t>
  </si>
  <si>
    <t>33011009800000</t>
  </si>
  <si>
    <t>33061015700000</t>
  </si>
  <si>
    <t>33053016830000</t>
  </si>
  <si>
    <t>33009017810000</t>
  </si>
  <si>
    <t>33061010860000</t>
  </si>
  <si>
    <t>33009020080000</t>
  </si>
  <si>
    <t>33007015180000</t>
  </si>
  <si>
    <t>33105012330000</t>
  </si>
  <si>
    <t>33053030080000</t>
  </si>
  <si>
    <t>33053033590000</t>
  </si>
  <si>
    <t>33011011440000</t>
  </si>
  <si>
    <t>33007015880000</t>
  </si>
  <si>
    <t>33013004080000</t>
  </si>
  <si>
    <t>33075014070000</t>
  </si>
  <si>
    <t>33089006200000</t>
  </si>
  <si>
    <t>33025012660000</t>
  </si>
  <si>
    <t>33011011250000</t>
  </si>
  <si>
    <t>33105016640000</t>
  </si>
  <si>
    <t>33009021400000</t>
  </si>
  <si>
    <t>33061013470000</t>
  </si>
  <si>
    <t>33007010100000</t>
  </si>
  <si>
    <t>33009005930000</t>
  </si>
  <si>
    <t>33105006550000</t>
  </si>
  <si>
    <t>33007015610000</t>
  </si>
  <si>
    <t>33105005850000</t>
  </si>
  <si>
    <t>33105017280000</t>
  </si>
  <si>
    <t>33105019330000</t>
  </si>
  <si>
    <t>33013015740000</t>
  </si>
  <si>
    <t>33009020170000</t>
  </si>
  <si>
    <t>33007013060000</t>
  </si>
  <si>
    <t>33053032840000</t>
  </si>
  <si>
    <t>33011010760000</t>
  </si>
  <si>
    <t>33105017400000</t>
  </si>
  <si>
    <t>33007016580000</t>
  </si>
  <si>
    <t>33053011430000</t>
  </si>
  <si>
    <t>33075004490000</t>
  </si>
  <si>
    <t>33053027750000</t>
  </si>
  <si>
    <t>33105018570000</t>
  </si>
  <si>
    <t>33011013900000</t>
  </si>
  <si>
    <t>33053029550000</t>
  </si>
  <si>
    <t>33055001450000</t>
  </si>
  <si>
    <t>33025003490000</t>
  </si>
  <si>
    <t>33023005300000</t>
  </si>
  <si>
    <t>33023006940000</t>
  </si>
  <si>
    <t>33011001690000</t>
  </si>
  <si>
    <t>33025006570000</t>
  </si>
  <si>
    <t>33105015070000</t>
  </si>
  <si>
    <t>33105018050000</t>
  </si>
  <si>
    <t>33011012060000</t>
  </si>
  <si>
    <t>33007011250000</t>
  </si>
  <si>
    <t>33009006470000</t>
  </si>
  <si>
    <t>33053033420000</t>
  </si>
  <si>
    <t>33053032230000</t>
  </si>
  <si>
    <t>33061011270000</t>
  </si>
  <si>
    <t>33025009020000</t>
  </si>
  <si>
    <t>33061016210000</t>
  </si>
  <si>
    <t>33061012770000</t>
  </si>
  <si>
    <t>33053030130000</t>
  </si>
  <si>
    <t>33053016400000</t>
  </si>
  <si>
    <t>33025007150000</t>
  </si>
  <si>
    <t>33009004370000</t>
  </si>
  <si>
    <t>33053021560000</t>
  </si>
  <si>
    <t>33105014200000</t>
  </si>
  <si>
    <t>33053018750000</t>
  </si>
  <si>
    <t>33053031370000</t>
  </si>
  <si>
    <t>33007007110000</t>
  </si>
  <si>
    <t>33105005020000</t>
  </si>
  <si>
    <t>33105008940000</t>
  </si>
  <si>
    <t>33013014480000</t>
  </si>
  <si>
    <t>33013014160000</t>
  </si>
  <si>
    <t>33053003150000</t>
  </si>
  <si>
    <t>33013013710000</t>
  </si>
  <si>
    <t>33053024080000</t>
  </si>
  <si>
    <t>33007009400000</t>
  </si>
  <si>
    <t>33105020530000</t>
  </si>
  <si>
    <t>33053035640000</t>
  </si>
  <si>
    <t>33023007640000</t>
  </si>
  <si>
    <t>33053033610000</t>
  </si>
  <si>
    <t>33025013810000</t>
  </si>
  <si>
    <t>33061005000000</t>
  </si>
  <si>
    <t>33105020990000</t>
  </si>
  <si>
    <t>33023006310000</t>
  </si>
  <si>
    <t>33025008020000</t>
  </si>
  <si>
    <t>33011010060000</t>
  </si>
  <si>
    <t>33105019410000</t>
  </si>
  <si>
    <t>33105007740000</t>
  </si>
  <si>
    <t>33025013540000</t>
  </si>
  <si>
    <t>33061013730000</t>
  </si>
  <si>
    <t>33023005800000</t>
  </si>
  <si>
    <t>33053006640000</t>
  </si>
  <si>
    <t>33033002330000</t>
  </si>
  <si>
    <t>33105011380000</t>
  </si>
  <si>
    <t>33061007060000</t>
  </si>
  <si>
    <t>33105017780000</t>
  </si>
  <si>
    <t>33061014010000</t>
  </si>
  <si>
    <t>33009019120000</t>
  </si>
  <si>
    <t>33061007630000</t>
  </si>
  <si>
    <t>33053018460000</t>
  </si>
  <si>
    <t>33023007100000</t>
  </si>
  <si>
    <t>33007013550000</t>
  </si>
  <si>
    <t>33053028340000</t>
  </si>
  <si>
    <t>33061014270000</t>
  </si>
  <si>
    <t>33053030780000</t>
  </si>
  <si>
    <t>33053005550000</t>
  </si>
  <si>
    <t>33053025240000</t>
  </si>
  <si>
    <t>33061015880000</t>
  </si>
  <si>
    <t>33009004350000</t>
  </si>
  <si>
    <t>33053028830000</t>
  </si>
  <si>
    <t>33011011850000</t>
  </si>
  <si>
    <t>33033000740000</t>
  </si>
  <si>
    <t>33075010810000</t>
  </si>
  <si>
    <t>33053005390000</t>
  </si>
  <si>
    <t>33023006040000</t>
  </si>
  <si>
    <t>33105014410000</t>
  </si>
  <si>
    <t>33055000520000</t>
  </si>
  <si>
    <t>33075013120000</t>
  </si>
  <si>
    <t>33009017100000</t>
  </si>
  <si>
    <t>33061015910000</t>
  </si>
  <si>
    <t>33053023100000</t>
  </si>
  <si>
    <t>33007016600000</t>
  </si>
  <si>
    <t>33013004330000</t>
  </si>
  <si>
    <t>33007012030000</t>
  </si>
  <si>
    <t>33053022590000</t>
  </si>
  <si>
    <t>33053032590000</t>
  </si>
  <si>
    <t>33013001070000</t>
  </si>
  <si>
    <t>33061007100000</t>
  </si>
  <si>
    <t>33025000810000</t>
  </si>
  <si>
    <t>33105011730000</t>
  </si>
  <si>
    <t>33105008200000</t>
  </si>
  <si>
    <t>33013014450000</t>
  </si>
  <si>
    <t>33105008830000</t>
  </si>
  <si>
    <t>33011014740000</t>
  </si>
  <si>
    <t>33089002890000</t>
  </si>
  <si>
    <t>33053024410000</t>
  </si>
  <si>
    <t>33061017230000</t>
  </si>
  <si>
    <t>33061008630000</t>
  </si>
  <si>
    <t>33061007510000</t>
  </si>
  <si>
    <t>33053036050000</t>
  </si>
  <si>
    <t>33061005350000</t>
  </si>
  <si>
    <t>33009014960000</t>
  </si>
  <si>
    <t>33061015410000</t>
  </si>
  <si>
    <t>33013013110000</t>
  </si>
  <si>
    <t>33011011180000</t>
  </si>
  <si>
    <t>33011011960000</t>
  </si>
  <si>
    <t>33061011120000</t>
  </si>
  <si>
    <t>33061009370000</t>
  </si>
  <si>
    <t>33089502720000</t>
  </si>
  <si>
    <t>33049001410000</t>
  </si>
  <si>
    <t>33105015090000</t>
  </si>
  <si>
    <t>33087001480000</t>
  </si>
  <si>
    <t>33053027680000</t>
  </si>
  <si>
    <t>33105021100000</t>
  </si>
  <si>
    <t>33009016120000</t>
  </si>
  <si>
    <t>33061005150000</t>
  </si>
  <si>
    <t>33061008140000</t>
  </si>
  <si>
    <t>33053013820000</t>
  </si>
  <si>
    <t>33053029270000</t>
  </si>
  <si>
    <t>33013013570000</t>
  </si>
  <si>
    <t>33061010930000</t>
  </si>
  <si>
    <t>33061011470000</t>
  </si>
  <si>
    <t>33061012200000</t>
  </si>
  <si>
    <t>33009020010000</t>
  </si>
  <si>
    <t>33053030530000</t>
  </si>
  <si>
    <t>33007013860000</t>
  </si>
  <si>
    <t>33061012070000</t>
  </si>
  <si>
    <t>33061009790000</t>
  </si>
  <si>
    <t>33105019510000</t>
  </si>
  <si>
    <t>33105022160000</t>
  </si>
  <si>
    <t>33075000910000</t>
  </si>
  <si>
    <t>33075010190000</t>
  </si>
  <si>
    <t>33011002930000</t>
  </si>
  <si>
    <t>33013015530000</t>
  </si>
  <si>
    <t>33009002110000</t>
  </si>
  <si>
    <t>33009014330000</t>
  </si>
  <si>
    <t>33105019280000</t>
  </si>
  <si>
    <t>33025005170000</t>
  </si>
  <si>
    <t>33007013340000</t>
  </si>
  <si>
    <t>33105017090000</t>
  </si>
  <si>
    <t>33011014880000</t>
  </si>
  <si>
    <t>33011011780000</t>
  </si>
  <si>
    <t>33025008970000</t>
  </si>
  <si>
    <t>33105011560000</t>
  </si>
  <si>
    <t>33025006730000</t>
  </si>
  <si>
    <t>33007013280000</t>
  </si>
  <si>
    <t>33023005470000</t>
  </si>
  <si>
    <t>33007014260000</t>
  </si>
  <si>
    <t>33053005980000</t>
  </si>
  <si>
    <t>33025005950000</t>
  </si>
  <si>
    <t>33011004370000</t>
  </si>
  <si>
    <t>33025011010000</t>
  </si>
  <si>
    <t>33053033620000</t>
  </si>
  <si>
    <t>33007013420000</t>
  </si>
  <si>
    <t>33025008050000</t>
  </si>
  <si>
    <t>33061016250000</t>
  </si>
  <si>
    <t>33105019250000</t>
  </si>
  <si>
    <t>33053025850000</t>
  </si>
  <si>
    <t>33075000920000</t>
  </si>
  <si>
    <t>33009006130000</t>
  </si>
  <si>
    <t>33053022690000</t>
  </si>
  <si>
    <t>33053504370000</t>
  </si>
  <si>
    <t>33075008690000</t>
  </si>
  <si>
    <t>33105017990000</t>
  </si>
  <si>
    <t>33011013640000</t>
  </si>
  <si>
    <t>33009014400000</t>
  </si>
  <si>
    <t>33011001570000</t>
  </si>
  <si>
    <t>33105017850000</t>
  </si>
  <si>
    <t>33105005190000</t>
  </si>
  <si>
    <t>33053027640000</t>
  </si>
  <si>
    <t>33013008540000</t>
  </si>
  <si>
    <t>33105009140000</t>
  </si>
  <si>
    <t>33025009910000</t>
  </si>
  <si>
    <t>33105017890000</t>
  </si>
  <si>
    <t>33075013860000</t>
  </si>
  <si>
    <t>33053030920000</t>
  </si>
  <si>
    <t>33023006530000</t>
  </si>
  <si>
    <t>33053006520000</t>
  </si>
  <si>
    <t>33061009070000</t>
  </si>
  <si>
    <t>33025011090000</t>
  </si>
  <si>
    <t>33025009250000</t>
  </si>
  <si>
    <t>33061011910000</t>
  </si>
  <si>
    <t>33105020780000</t>
  </si>
  <si>
    <t>33061009360000</t>
  </si>
  <si>
    <t>33009015890000</t>
  </si>
  <si>
    <t>33013006540000</t>
  </si>
  <si>
    <t>33075002170000</t>
  </si>
  <si>
    <t>33025010660000</t>
  </si>
  <si>
    <t>33053032050000</t>
  </si>
  <si>
    <t>33053014820000</t>
  </si>
  <si>
    <t>33009021480000</t>
  </si>
  <si>
    <t>33105013100000</t>
  </si>
  <si>
    <t>33053025800000</t>
  </si>
  <si>
    <t>33105013060000</t>
  </si>
  <si>
    <t>33007002190000</t>
  </si>
  <si>
    <t>33025014360000</t>
  </si>
  <si>
    <t>33009015610000</t>
  </si>
  <si>
    <t>33105018720000</t>
  </si>
  <si>
    <t>33053020740000</t>
  </si>
  <si>
    <t>33061005160000</t>
  </si>
  <si>
    <t>33009001940000</t>
  </si>
  <si>
    <t>33025010140000</t>
  </si>
  <si>
    <t>33053026250000</t>
  </si>
  <si>
    <t>33023004760000</t>
  </si>
  <si>
    <t>33025005720000</t>
  </si>
  <si>
    <t>33061008770000</t>
  </si>
  <si>
    <t>33105007650000</t>
  </si>
  <si>
    <t>33105013330000</t>
  </si>
  <si>
    <t>33013007860000</t>
  </si>
  <si>
    <t>33105504110000</t>
  </si>
  <si>
    <t>33007012970000</t>
  </si>
  <si>
    <t>33011013770000</t>
  </si>
  <si>
    <t>33025007120000</t>
  </si>
  <si>
    <t>33061016620000</t>
  </si>
  <si>
    <t>33033002440000</t>
  </si>
  <si>
    <t>33011004970000</t>
  </si>
  <si>
    <t>33013015010000</t>
  </si>
  <si>
    <t>33053018080000</t>
  </si>
  <si>
    <t>33011002860000</t>
  </si>
  <si>
    <t>33061008300000</t>
  </si>
  <si>
    <t>33061005760000</t>
  </si>
  <si>
    <t>33061013350000</t>
  </si>
  <si>
    <t>33011003350000</t>
  </si>
  <si>
    <t>33089005950000</t>
  </si>
  <si>
    <t>33025013100000</t>
  </si>
  <si>
    <t>33009002410000</t>
  </si>
  <si>
    <t>33053024360000</t>
  </si>
  <si>
    <t>33025010990000</t>
  </si>
  <si>
    <t>33009020190000</t>
  </si>
  <si>
    <t>33053017010000</t>
  </si>
  <si>
    <t>33007010250000</t>
  </si>
  <si>
    <t>33061011420000</t>
  </si>
  <si>
    <t>33075003950000</t>
  </si>
  <si>
    <t>33025006580000</t>
  </si>
  <si>
    <t>33023006970000</t>
  </si>
  <si>
    <t>33013014690000</t>
  </si>
  <si>
    <t>33011011230000</t>
  </si>
  <si>
    <t>33011010930000</t>
  </si>
  <si>
    <t>33033002960000</t>
  </si>
  <si>
    <t>33053030210000</t>
  </si>
  <si>
    <t>33053019550000</t>
  </si>
  <si>
    <t>33075009030000</t>
  </si>
  <si>
    <t>33053020810000</t>
  </si>
  <si>
    <t>33075000740000</t>
  </si>
  <si>
    <t>33105014880000</t>
  </si>
  <si>
    <t>33061017530000</t>
  </si>
  <si>
    <t>33007011910000</t>
  </si>
  <si>
    <t>33011012890000</t>
  </si>
  <si>
    <t>33053020750000</t>
  </si>
  <si>
    <t>33011014180000</t>
  </si>
  <si>
    <t>33009015390000</t>
  </si>
  <si>
    <t>33053031530000</t>
  </si>
  <si>
    <t>33011011920000</t>
  </si>
  <si>
    <t>33033003000000</t>
  </si>
  <si>
    <t>33011015000000</t>
  </si>
  <si>
    <t>33013009470000</t>
  </si>
  <si>
    <t>33105019730000</t>
  </si>
  <si>
    <t>33053031600000</t>
  </si>
  <si>
    <t>33061017880000</t>
  </si>
  <si>
    <t>33053033630000</t>
  </si>
  <si>
    <t>33025006900000</t>
  </si>
  <si>
    <t>33013003400000</t>
  </si>
  <si>
    <t>33105005520000</t>
  </si>
  <si>
    <t>33025005470000</t>
  </si>
  <si>
    <t>33011013720000</t>
  </si>
  <si>
    <t>33075002460000</t>
  </si>
  <si>
    <t>33011013630000</t>
  </si>
  <si>
    <t>33105004290000</t>
  </si>
  <si>
    <t>33075014100000</t>
  </si>
  <si>
    <t>33009003660000</t>
  </si>
  <si>
    <t>33025007420000</t>
  </si>
  <si>
    <t>33105007830000</t>
  </si>
  <si>
    <t>33105021180000</t>
  </si>
  <si>
    <t>33013002980000</t>
  </si>
  <si>
    <t>33061011080000</t>
  </si>
  <si>
    <t>33105018550000</t>
  </si>
  <si>
    <t>33105015570000</t>
  </si>
  <si>
    <t>33053030840000</t>
  </si>
  <si>
    <t>33013006660000</t>
  </si>
  <si>
    <t>33011010910000</t>
  </si>
  <si>
    <t>33009013210000</t>
  </si>
  <si>
    <t>33053035030000</t>
  </si>
  <si>
    <t>33105018420000</t>
  </si>
  <si>
    <t>33053029260000</t>
  </si>
  <si>
    <t>33009002210000</t>
  </si>
  <si>
    <t>33105022520000</t>
  </si>
  <si>
    <t>33009018210000</t>
  </si>
  <si>
    <t>33025010100000</t>
  </si>
  <si>
    <t>33053032430000</t>
  </si>
  <si>
    <t>33023002120000</t>
  </si>
  <si>
    <t>33061009910000</t>
  </si>
  <si>
    <t>33013008870000</t>
  </si>
  <si>
    <t>33061005970000</t>
  </si>
  <si>
    <t>33105016680000</t>
  </si>
  <si>
    <t>33007010030000</t>
  </si>
  <si>
    <t>33025006680000</t>
  </si>
  <si>
    <t>33023005790000</t>
  </si>
  <si>
    <t>33061010750000</t>
  </si>
  <si>
    <t>33053015270000</t>
  </si>
  <si>
    <t>33009008860000</t>
  </si>
  <si>
    <t>33053029510000</t>
  </si>
  <si>
    <t>33105010320000</t>
  </si>
  <si>
    <t>33075011930000</t>
  </si>
  <si>
    <t>33013014290000</t>
  </si>
  <si>
    <t>33105016230000</t>
  </si>
  <si>
    <t>33053027170000</t>
  </si>
  <si>
    <t>33053033740000</t>
  </si>
  <si>
    <t>33061010210000</t>
  </si>
  <si>
    <t>33023007370000</t>
  </si>
  <si>
    <t>33105019180000</t>
  </si>
  <si>
    <t>33105016180000</t>
  </si>
  <si>
    <t>33075014090000</t>
  </si>
  <si>
    <t>33013009400000</t>
  </si>
  <si>
    <t>33013015800000</t>
  </si>
  <si>
    <t>33105015150000</t>
  </si>
  <si>
    <t>33105018190000</t>
  </si>
  <si>
    <t>33061012290000</t>
  </si>
  <si>
    <t>33009012640000</t>
  </si>
  <si>
    <t>33025012460000</t>
  </si>
  <si>
    <t>33105016980000</t>
  </si>
  <si>
    <t>33053023240000</t>
  </si>
  <si>
    <t>33011000740000</t>
  </si>
  <si>
    <t>33105016350000</t>
  </si>
  <si>
    <t>33105015830000</t>
  </si>
  <si>
    <t>33009022340000</t>
  </si>
  <si>
    <t>33013012950000</t>
  </si>
  <si>
    <t>33009020390000</t>
  </si>
  <si>
    <t>33061008480000</t>
  </si>
  <si>
    <t>33061014310000</t>
  </si>
  <si>
    <t>33009006550000</t>
  </si>
  <si>
    <t>33105017530000</t>
  </si>
  <si>
    <t>33011013370000</t>
  </si>
  <si>
    <t>33013015130000</t>
  </si>
  <si>
    <t>33023504060000</t>
  </si>
  <si>
    <t>33075009170000</t>
  </si>
  <si>
    <t>33061003310000</t>
  </si>
  <si>
    <t>33007015860000</t>
  </si>
  <si>
    <t>33011012710000</t>
  </si>
  <si>
    <t>33011012600000</t>
  </si>
  <si>
    <t>33053036220000</t>
  </si>
  <si>
    <t>33013012930000</t>
  </si>
  <si>
    <t>33013004030000</t>
  </si>
  <si>
    <t>33007016950000</t>
  </si>
  <si>
    <t>33007013180000</t>
  </si>
  <si>
    <t>33053026110000</t>
  </si>
  <si>
    <t>33053034500000</t>
  </si>
  <si>
    <t>33009010650000</t>
  </si>
  <si>
    <t>33023004370000</t>
  </si>
  <si>
    <t>33105018250000</t>
  </si>
  <si>
    <t>33105015270000</t>
  </si>
  <si>
    <t>33105018370000</t>
  </si>
  <si>
    <t>33053030650000</t>
  </si>
  <si>
    <t>33061003850000</t>
  </si>
  <si>
    <t>33025009510000</t>
  </si>
  <si>
    <t>33075006060000</t>
  </si>
  <si>
    <t>33053032330000</t>
  </si>
  <si>
    <t>33105017930000</t>
  </si>
  <si>
    <t>33009011130000</t>
  </si>
  <si>
    <t>33013001290000</t>
  </si>
  <si>
    <t>33013014960000</t>
  </si>
  <si>
    <t>33105015930000</t>
  </si>
  <si>
    <t>33061010660000</t>
  </si>
  <si>
    <t>33061013290000</t>
  </si>
  <si>
    <t>33025010740000</t>
  </si>
  <si>
    <t>33009014860000</t>
  </si>
  <si>
    <t>33007007960000</t>
  </si>
  <si>
    <t>33061010420000</t>
  </si>
  <si>
    <t>33007015850000</t>
  </si>
  <si>
    <t>33023003350000</t>
  </si>
  <si>
    <t>33061008930000</t>
  </si>
  <si>
    <t>33013012980000</t>
  </si>
  <si>
    <t>33053033950000</t>
  </si>
  <si>
    <t>33053034950000</t>
  </si>
  <si>
    <t>33075006300000</t>
  </si>
  <si>
    <t>33075001340000</t>
  </si>
  <si>
    <t>33053035820000</t>
  </si>
  <si>
    <t>33011015050000</t>
  </si>
  <si>
    <t>33053502360000</t>
  </si>
  <si>
    <t>33105018270000</t>
  </si>
  <si>
    <t>33061015640000</t>
  </si>
  <si>
    <t>33025012510000</t>
  </si>
  <si>
    <t>33023005620000</t>
  </si>
  <si>
    <t>33061005190000</t>
  </si>
  <si>
    <t>33025010380000</t>
  </si>
  <si>
    <t>33009011220000</t>
  </si>
  <si>
    <t>33033001530000</t>
  </si>
  <si>
    <t>33011011130000</t>
  </si>
  <si>
    <t>33061016370000</t>
  </si>
  <si>
    <t>33007002140000</t>
  </si>
  <si>
    <t>33105015170000</t>
  </si>
  <si>
    <t>33105018150000</t>
  </si>
  <si>
    <t>33025012680000</t>
  </si>
  <si>
    <t>33007016620000</t>
  </si>
  <si>
    <t>33053027630000</t>
  </si>
  <si>
    <t>33009020320000</t>
  </si>
  <si>
    <t>33061014280000</t>
  </si>
  <si>
    <t>33061009340000</t>
  </si>
  <si>
    <t>33053033530000</t>
  </si>
  <si>
    <t>33025009130000</t>
  </si>
  <si>
    <t>33033000640000</t>
  </si>
  <si>
    <t>33061014930000</t>
  </si>
  <si>
    <t>33011001930000</t>
  </si>
  <si>
    <t>33025009840000</t>
  </si>
  <si>
    <t>33105017100000</t>
  </si>
  <si>
    <t>33009005590000</t>
  </si>
  <si>
    <t>33053036660000</t>
  </si>
  <si>
    <t>33023006630000</t>
  </si>
  <si>
    <t>33025006540000</t>
  </si>
  <si>
    <t>33061013910000</t>
  </si>
  <si>
    <t>33053021290000</t>
  </si>
  <si>
    <t>33053028800000</t>
  </si>
  <si>
    <t>33053028790000</t>
  </si>
  <si>
    <t>33061012980000</t>
  </si>
  <si>
    <t>33011014030000</t>
  </si>
  <si>
    <t>33013013940000</t>
  </si>
  <si>
    <t>33061007140000</t>
  </si>
  <si>
    <t>33061010550000</t>
  </si>
  <si>
    <t>33053024280000</t>
  </si>
  <si>
    <t>33061016960000</t>
  </si>
  <si>
    <t>33025008270000</t>
  </si>
  <si>
    <t>33075006800000</t>
  </si>
  <si>
    <t>33061013700000</t>
  </si>
  <si>
    <t>33053028060000</t>
  </si>
  <si>
    <t>33061010150000</t>
  </si>
  <si>
    <t>33105018280000</t>
  </si>
  <si>
    <t>33105015240000</t>
  </si>
  <si>
    <t>33053026390000</t>
  </si>
  <si>
    <t>33061010780000</t>
  </si>
  <si>
    <t>33105012910000</t>
  </si>
  <si>
    <t>33053032070000</t>
  </si>
  <si>
    <t>33013009290000</t>
  </si>
  <si>
    <t>33061007770000</t>
  </si>
  <si>
    <t>33061015860000</t>
  </si>
  <si>
    <t>33105018480000</t>
  </si>
  <si>
    <t>33105015440000</t>
  </si>
  <si>
    <t>33089005840000</t>
  </si>
  <si>
    <t>33053501760000</t>
  </si>
  <si>
    <t>33105021980000</t>
  </si>
  <si>
    <t>33061018470000</t>
  </si>
  <si>
    <t>33025009700000</t>
  </si>
  <si>
    <t>33013010780000</t>
  </si>
  <si>
    <t>33061005720000</t>
  </si>
  <si>
    <t>33053032490000</t>
  </si>
  <si>
    <t>33105504280000</t>
  </si>
  <si>
    <t>33061008280000</t>
  </si>
  <si>
    <t>33053017900000</t>
  </si>
  <si>
    <t>33061007650000</t>
  </si>
  <si>
    <t>33023005940000</t>
  </si>
  <si>
    <t>33025004510000</t>
  </si>
  <si>
    <t>33061015900000</t>
  </si>
  <si>
    <t>33105015910000</t>
  </si>
  <si>
    <t>33007014230000</t>
  </si>
  <si>
    <t>33061004900000</t>
  </si>
  <si>
    <t>33053006080000</t>
  </si>
  <si>
    <t>33105014630000</t>
  </si>
  <si>
    <t>33105015210000</t>
  </si>
  <si>
    <t>33053034410000</t>
  </si>
  <si>
    <t>33061012870000</t>
  </si>
  <si>
    <t>33105005760000</t>
  </si>
  <si>
    <t>33061008260000</t>
  </si>
  <si>
    <t>33053020540000</t>
  </si>
  <si>
    <t>33053029080000</t>
  </si>
  <si>
    <t>33053034680000</t>
  </si>
  <si>
    <t>33013014600000</t>
  </si>
  <si>
    <t>33061008450000</t>
  </si>
  <si>
    <t>33009014840000</t>
  </si>
  <si>
    <t>33105019900000</t>
  </si>
  <si>
    <t>33053030220000</t>
  </si>
  <si>
    <t>33025010330000</t>
  </si>
  <si>
    <t>33061003880000</t>
  </si>
  <si>
    <t>33025005370000</t>
  </si>
  <si>
    <t>33053029150000</t>
  </si>
  <si>
    <t>33011010900000</t>
  </si>
  <si>
    <t>33023005840000</t>
  </si>
  <si>
    <t>33025008170000</t>
  </si>
  <si>
    <t>33011009150000</t>
  </si>
  <si>
    <t>33013009480000</t>
  </si>
  <si>
    <t>33009009570000</t>
  </si>
  <si>
    <t>33061007110000</t>
  </si>
  <si>
    <t>33053033870000</t>
  </si>
  <si>
    <t>33011008150000</t>
  </si>
  <si>
    <t>33009012450000</t>
  </si>
  <si>
    <t>33009010430000</t>
  </si>
  <si>
    <t>33053014990000</t>
  </si>
  <si>
    <t>33013006860000</t>
  </si>
  <si>
    <t>33013013670000</t>
  </si>
  <si>
    <t>33025003480000</t>
  </si>
  <si>
    <t>33061010000000</t>
  </si>
  <si>
    <t>33007015460000</t>
  </si>
  <si>
    <t>33061008580000</t>
  </si>
  <si>
    <t>33075013500000</t>
  </si>
  <si>
    <t>33075014040000</t>
  </si>
  <si>
    <t>33013007260000</t>
  </si>
  <si>
    <t>33061011100000</t>
  </si>
  <si>
    <t>33011003140000</t>
  </si>
  <si>
    <t>33007014630000</t>
  </si>
  <si>
    <t>33013015930000</t>
  </si>
  <si>
    <t>33013014340000</t>
  </si>
  <si>
    <t>33053028100000</t>
  </si>
  <si>
    <t>33061002240000</t>
  </si>
  <si>
    <t>33053024310000</t>
  </si>
  <si>
    <t>33061014240000</t>
  </si>
  <si>
    <t>33053031580000</t>
  </si>
  <si>
    <t>33009021550000</t>
  </si>
  <si>
    <t>33105022810000</t>
  </si>
  <si>
    <t>33025009740000</t>
  </si>
  <si>
    <t>33053021270000</t>
  </si>
  <si>
    <t>33011013270000</t>
  </si>
  <si>
    <t>33075010340000</t>
  </si>
  <si>
    <t>33025007160000</t>
  </si>
  <si>
    <t>33075008250000</t>
  </si>
  <si>
    <t>33007012660000</t>
  </si>
  <si>
    <t>33009020890000</t>
  </si>
  <si>
    <t>33105017620000</t>
  </si>
  <si>
    <t>33075010890000</t>
  </si>
  <si>
    <t>33053027130000</t>
  </si>
  <si>
    <t>33033002270000</t>
  </si>
  <si>
    <t>33061014490000</t>
  </si>
  <si>
    <t>33023005770000</t>
  </si>
  <si>
    <t>33105017490000</t>
  </si>
  <si>
    <t>33013008470000</t>
  </si>
  <si>
    <t>33053034700000</t>
  </si>
  <si>
    <t>33009005790000</t>
  </si>
  <si>
    <t>33053023340000</t>
  </si>
  <si>
    <t>33061005260000</t>
  </si>
  <si>
    <t>33053021890000</t>
  </si>
  <si>
    <t>33053026860000</t>
  </si>
  <si>
    <t>33013013930000</t>
  </si>
  <si>
    <t>33053016330000</t>
  </si>
  <si>
    <t>33009018060000</t>
  </si>
  <si>
    <t>33009016340000</t>
  </si>
  <si>
    <t>33011011550000</t>
  </si>
  <si>
    <t>33025006240000</t>
  </si>
  <si>
    <t>33007003110000</t>
  </si>
  <si>
    <t>33011003930000</t>
  </si>
  <si>
    <t>33075005580000</t>
  </si>
  <si>
    <t>33009020820000</t>
  </si>
  <si>
    <t>33061005630000</t>
  </si>
  <si>
    <t>33061013200000</t>
  </si>
  <si>
    <t>33105020950000</t>
  </si>
  <si>
    <t>33011002680000</t>
  </si>
  <si>
    <t>33075014170000</t>
  </si>
  <si>
    <t>33053016240000</t>
  </si>
  <si>
    <t>33105015080000</t>
  </si>
  <si>
    <t>33105018180000</t>
  </si>
  <si>
    <t>33105015140000</t>
  </si>
  <si>
    <t>33053003630000</t>
  </si>
  <si>
    <t>33061013050000</t>
  </si>
  <si>
    <t>33007013010000</t>
  </si>
  <si>
    <t>33023007280000</t>
  </si>
  <si>
    <t>33105017120000</t>
  </si>
  <si>
    <t>33009003490000</t>
  </si>
  <si>
    <t>33011011360000</t>
  </si>
  <si>
    <t>33053034220000</t>
  </si>
  <si>
    <t>33061009320000</t>
  </si>
  <si>
    <t>33025010670000</t>
  </si>
  <si>
    <t>33025012690000</t>
  </si>
  <si>
    <t>33053028480000</t>
  </si>
  <si>
    <t>33053022130000</t>
  </si>
  <si>
    <t>33025007790000</t>
  </si>
  <si>
    <t>33053020320000</t>
  </si>
  <si>
    <t>33105020890000</t>
  </si>
  <si>
    <t>33007501880000</t>
  </si>
  <si>
    <t>33061017460000</t>
  </si>
  <si>
    <t>33053021630000</t>
  </si>
  <si>
    <t>33053024210000</t>
  </si>
  <si>
    <t>33025005810000</t>
  </si>
  <si>
    <t>33061010310000</t>
  </si>
  <si>
    <t>33025008440000</t>
  </si>
  <si>
    <t>33053022530000</t>
  </si>
  <si>
    <t>33053015200000</t>
  </si>
  <si>
    <t>33009010880000</t>
  </si>
  <si>
    <t>33013013560000</t>
  </si>
  <si>
    <t>33013014750000</t>
  </si>
  <si>
    <t>33007011800000</t>
  </si>
  <si>
    <t>33061016690000</t>
  </si>
  <si>
    <t>33025009690000</t>
  </si>
  <si>
    <t>33009003670000</t>
  </si>
  <si>
    <t>33025012170000</t>
  </si>
  <si>
    <t>33105019300000</t>
  </si>
  <si>
    <t>33061014760000</t>
  </si>
  <si>
    <t>33061006870000</t>
  </si>
  <si>
    <t>33013005410000</t>
  </si>
  <si>
    <t>33061017280000</t>
  </si>
  <si>
    <t>33013001460000</t>
  </si>
  <si>
    <t>33013006890000</t>
  </si>
  <si>
    <t>33009019580000</t>
  </si>
  <si>
    <t>33011002630000</t>
  </si>
  <si>
    <t>33011002700000</t>
  </si>
  <si>
    <t>33061503780000</t>
  </si>
  <si>
    <t>33053025380000</t>
  </si>
  <si>
    <t>33061004820000</t>
  </si>
  <si>
    <t>33105019810000</t>
  </si>
  <si>
    <t>33075006450000</t>
  </si>
  <si>
    <t>33053004750000</t>
  </si>
  <si>
    <t>33025008860000</t>
  </si>
  <si>
    <t>33053031840000</t>
  </si>
  <si>
    <t>33025014020000</t>
  </si>
  <si>
    <t>33025002470000</t>
  </si>
  <si>
    <t>33053027930000</t>
  </si>
  <si>
    <t>33053022760000</t>
  </si>
  <si>
    <t>33007015380000</t>
  </si>
  <si>
    <t>33053011450000</t>
  </si>
  <si>
    <t>33075009820000</t>
  </si>
  <si>
    <t>33105019670000</t>
  </si>
  <si>
    <t>33053021320000</t>
  </si>
  <si>
    <t>33007010340000</t>
  </si>
  <si>
    <t>33053034790000</t>
  </si>
  <si>
    <t>33023004590000</t>
  </si>
  <si>
    <t>33025011820000</t>
  </si>
  <si>
    <t>33025004470000</t>
  </si>
  <si>
    <t>33007004800000</t>
  </si>
  <si>
    <t>33013007290000</t>
  </si>
  <si>
    <t>33025010620000</t>
  </si>
  <si>
    <t>33105006800000</t>
  </si>
  <si>
    <t>33013000750000</t>
  </si>
  <si>
    <t>33013010440000</t>
  </si>
  <si>
    <t>33053035210000</t>
  </si>
  <si>
    <t>33023004490000</t>
  </si>
  <si>
    <t>33061013840000</t>
  </si>
  <si>
    <t>33105017840000</t>
  </si>
  <si>
    <t>33013007490000</t>
  </si>
  <si>
    <t>33053026530000</t>
  </si>
  <si>
    <t>33061003420000</t>
  </si>
  <si>
    <t>33105007380000</t>
  </si>
  <si>
    <t>33061008800000</t>
  </si>
  <si>
    <t>33013006280000</t>
  </si>
  <si>
    <t>33061005030000</t>
  </si>
  <si>
    <t>33053022650000</t>
  </si>
  <si>
    <t>33011012490000</t>
  </si>
  <si>
    <t>33013009390000</t>
  </si>
  <si>
    <t>33075009970000</t>
  </si>
  <si>
    <t>33053032730000</t>
  </si>
  <si>
    <t>33061011810000</t>
  </si>
  <si>
    <t>33053026150000</t>
  </si>
  <si>
    <t>33089006190000</t>
  </si>
  <si>
    <t>33007014730000</t>
  </si>
  <si>
    <t>33009010000000</t>
  </si>
  <si>
    <t>33075010780000</t>
  </si>
  <si>
    <t>33053026060000</t>
  </si>
  <si>
    <t>33075012330000</t>
  </si>
  <si>
    <t>33075010820000</t>
  </si>
  <si>
    <t>33061017100000</t>
  </si>
  <si>
    <t>33013015660000</t>
  </si>
  <si>
    <t>33007016030000</t>
  </si>
  <si>
    <t>33025004760000</t>
  </si>
  <si>
    <t>33075011670000</t>
  </si>
  <si>
    <t>33089000570000</t>
  </si>
  <si>
    <t>33089005830000</t>
  </si>
  <si>
    <t>33053021540000</t>
  </si>
  <si>
    <t>33025009920000</t>
  </si>
  <si>
    <t>33053024840000</t>
  </si>
  <si>
    <t>33061017390000</t>
  </si>
  <si>
    <t>33061006860000</t>
  </si>
  <si>
    <t>33053025760000</t>
  </si>
  <si>
    <t>33075004170000</t>
  </si>
  <si>
    <t>33011008070000</t>
  </si>
  <si>
    <t>33053030240000</t>
  </si>
  <si>
    <t>33009009190000</t>
  </si>
  <si>
    <t>33053030250000</t>
  </si>
  <si>
    <t>33061006700000</t>
  </si>
  <si>
    <t>33011012400000</t>
  </si>
  <si>
    <t>33105008300000</t>
  </si>
  <si>
    <t>33053034130000</t>
  </si>
  <si>
    <t>33007008510000</t>
  </si>
  <si>
    <t>33007013300000</t>
  </si>
  <si>
    <t>33061011940000</t>
  </si>
  <si>
    <t>33007016510000</t>
  </si>
  <si>
    <t>33105019200000</t>
  </si>
  <si>
    <t>33105018460000</t>
  </si>
  <si>
    <t>33105013440000</t>
  </si>
  <si>
    <t>33053015570000</t>
  </si>
  <si>
    <t>33105008260000</t>
  </si>
  <si>
    <t>33089004360000</t>
  </si>
  <si>
    <t>33013014140000</t>
  </si>
  <si>
    <t>33013010400000</t>
  </si>
  <si>
    <t>33053021440000</t>
  </si>
  <si>
    <t>33009014270000</t>
  </si>
  <si>
    <t>33053016260000</t>
  </si>
  <si>
    <t>33025006450000</t>
  </si>
  <si>
    <t>33105019120000</t>
  </si>
  <si>
    <t>33053028970000</t>
  </si>
  <si>
    <t>33061012210000</t>
  </si>
  <si>
    <t>33105005610000</t>
  </si>
  <si>
    <t>33011014900000</t>
  </si>
  <si>
    <t>33053033750000</t>
  </si>
  <si>
    <t>33105011800000</t>
  </si>
  <si>
    <t>33053006050000</t>
  </si>
  <si>
    <t>33009020880000</t>
  </si>
  <si>
    <t>33013002920000</t>
  </si>
  <si>
    <t>33033502900000</t>
  </si>
  <si>
    <t>33007016500000</t>
  </si>
  <si>
    <t>33053026330000</t>
  </si>
  <si>
    <t>33007002220000</t>
  </si>
  <si>
    <t>33025005210000</t>
  </si>
  <si>
    <t>33061006660000</t>
  </si>
  <si>
    <t>33009008480000</t>
  </si>
  <si>
    <t>33025008100000</t>
  </si>
  <si>
    <t>33053016680000</t>
  </si>
  <si>
    <t>33009005900000</t>
  </si>
  <si>
    <t>33013015610000</t>
  </si>
  <si>
    <t>33013011850000</t>
  </si>
  <si>
    <t>33105020850000</t>
  </si>
  <si>
    <t>33025005620000</t>
  </si>
  <si>
    <t>33053023450000</t>
  </si>
  <si>
    <t>33061015490000</t>
  </si>
  <si>
    <t>33061007130000</t>
  </si>
  <si>
    <t>33007006540000</t>
  </si>
  <si>
    <t>33061015460000</t>
  </si>
  <si>
    <t>33025013690000</t>
  </si>
  <si>
    <t>33009013810000</t>
  </si>
  <si>
    <t>33061002810000</t>
  </si>
  <si>
    <t>33013003870000</t>
  </si>
  <si>
    <t>33061004970000</t>
  </si>
  <si>
    <t>33105017590000</t>
  </si>
  <si>
    <t>33023006910000</t>
  </si>
  <si>
    <t>33053032930000</t>
  </si>
  <si>
    <t>33061015360000</t>
  </si>
  <si>
    <t>33025008710000</t>
  </si>
  <si>
    <t>33061008890000</t>
  </si>
  <si>
    <t>33009021750000</t>
  </si>
  <si>
    <t>33061000460000</t>
  </si>
  <si>
    <t>33075000670000</t>
  </si>
  <si>
    <t>33013000790000</t>
  </si>
  <si>
    <t>33053035000000</t>
  </si>
  <si>
    <t>33053007680000</t>
  </si>
  <si>
    <t>33105021970000</t>
  </si>
  <si>
    <t>33061006000000</t>
  </si>
  <si>
    <t>33061015570000</t>
  </si>
  <si>
    <t>33075004230000</t>
  </si>
  <si>
    <t>33061011540000</t>
  </si>
  <si>
    <t>33053027920000</t>
  </si>
  <si>
    <t>33075013230000</t>
  </si>
  <si>
    <t>33053035510000</t>
  </si>
  <si>
    <t>33023006550000</t>
  </si>
  <si>
    <t>33105018000000</t>
  </si>
  <si>
    <t>33023005860000</t>
  </si>
  <si>
    <t>33053013070000</t>
  </si>
  <si>
    <t>33025007450000</t>
  </si>
  <si>
    <t>33053028200000</t>
  </si>
  <si>
    <t>33011011800000</t>
  </si>
  <si>
    <t>33025013110000</t>
  </si>
  <si>
    <t>33053030120000</t>
  </si>
  <si>
    <t>33061016430000</t>
  </si>
  <si>
    <t>33053027380000</t>
  </si>
  <si>
    <t>33025009810000</t>
  </si>
  <si>
    <t>33105022260000</t>
  </si>
  <si>
    <t>33061015430000</t>
  </si>
  <si>
    <t>33105018410000</t>
  </si>
  <si>
    <t>33061018030000</t>
  </si>
  <si>
    <t>33105018290000</t>
  </si>
  <si>
    <t>33105015250000</t>
  </si>
  <si>
    <t>33007015970000</t>
  </si>
  <si>
    <t>33053026130000</t>
  </si>
  <si>
    <t>33075011610000</t>
  </si>
  <si>
    <t>33061006220000</t>
  </si>
  <si>
    <t>33007011660000</t>
  </si>
  <si>
    <t>33105019140000</t>
  </si>
  <si>
    <t>33061017950000</t>
  </si>
  <si>
    <t>33025005450000</t>
  </si>
  <si>
    <t>33053031320000</t>
  </si>
  <si>
    <t>33053025600000</t>
  </si>
  <si>
    <t>33075013480000</t>
  </si>
  <si>
    <t>33053012530000</t>
  </si>
  <si>
    <t>33007012640000</t>
  </si>
  <si>
    <t>33009008880000</t>
  </si>
  <si>
    <t>33011010310000</t>
  </si>
  <si>
    <t>33089004400000</t>
  </si>
  <si>
    <t>33011012560000</t>
  </si>
  <si>
    <t>33011008490000</t>
  </si>
  <si>
    <t>33061011370000</t>
  </si>
  <si>
    <t>33075009140000</t>
  </si>
  <si>
    <t>33061012250000</t>
  </si>
  <si>
    <t>33025005400000</t>
  </si>
  <si>
    <t>33053025970000</t>
  </si>
  <si>
    <t>33009012280000</t>
  </si>
  <si>
    <t>33013005570000</t>
  </si>
  <si>
    <t>33061015780000</t>
  </si>
  <si>
    <t>33007010800000</t>
  </si>
  <si>
    <t>33007012330000</t>
  </si>
  <si>
    <t>33061017160000</t>
  </si>
  <si>
    <t>33013009890000</t>
  </si>
  <si>
    <t>33053029320000</t>
  </si>
  <si>
    <t>33105016040000</t>
  </si>
  <si>
    <t>33105018810000</t>
  </si>
  <si>
    <t>33025010370000</t>
  </si>
  <si>
    <t>33061013380000</t>
  </si>
  <si>
    <t>33023006950000</t>
  </si>
  <si>
    <t>33075013900000</t>
  </si>
  <si>
    <t>33053028280000</t>
  </si>
  <si>
    <t>33089004270000</t>
  </si>
  <si>
    <t>33011002870000</t>
  </si>
  <si>
    <t>33075002060000</t>
  </si>
  <si>
    <t>33061012990000</t>
  </si>
  <si>
    <t>33011014080000</t>
  </si>
  <si>
    <t>33053031110000</t>
  </si>
  <si>
    <t>33105020940000</t>
  </si>
  <si>
    <t>33009020260000</t>
  </si>
  <si>
    <t>33009005220000</t>
  </si>
  <si>
    <t>33023005310000</t>
  </si>
  <si>
    <t>33011014710000</t>
  </si>
  <si>
    <t>33023006180000</t>
  </si>
  <si>
    <t>33053022570000</t>
  </si>
  <si>
    <t>33053019820000</t>
  </si>
  <si>
    <t>33061008070000</t>
  </si>
  <si>
    <t>33053005410000</t>
  </si>
  <si>
    <t>33013002900000</t>
  </si>
  <si>
    <t>33011011000000</t>
  </si>
  <si>
    <t>33007009620000</t>
  </si>
  <si>
    <t>33053029370000</t>
  </si>
  <si>
    <t>33061009510000</t>
  </si>
  <si>
    <t>33011014620000</t>
  </si>
  <si>
    <t>33061009220000</t>
  </si>
  <si>
    <t>33061014320000</t>
  </si>
  <si>
    <t>33007004080000</t>
  </si>
  <si>
    <t>33053024570000</t>
  </si>
  <si>
    <t>33025006170000</t>
  </si>
  <si>
    <t>33061006290000</t>
  </si>
  <si>
    <t>33053026760000</t>
  </si>
  <si>
    <t>33075014050000</t>
  </si>
  <si>
    <t>33023001340000</t>
  </si>
  <si>
    <t>33007013560000</t>
  </si>
  <si>
    <t>33009011790000</t>
  </si>
  <si>
    <t>33023007390000</t>
  </si>
  <si>
    <t>33011011200000</t>
  </si>
  <si>
    <t>33011014560000</t>
  </si>
  <si>
    <t>33025001260000</t>
  </si>
  <si>
    <t>33009018120000</t>
  </si>
  <si>
    <t>33053025820000</t>
  </si>
  <si>
    <t>33009022240000</t>
  </si>
  <si>
    <t>33009017040000</t>
  </si>
  <si>
    <t>33011002400000</t>
  </si>
  <si>
    <t>33053017330000</t>
  </si>
  <si>
    <t>33061014430000</t>
  </si>
  <si>
    <t>33009005540000</t>
  </si>
  <si>
    <t>33061012900000</t>
  </si>
  <si>
    <t>33025006860000</t>
  </si>
  <si>
    <t>33089002970000</t>
  </si>
  <si>
    <t>33013003580000</t>
  </si>
  <si>
    <t>33105014750000</t>
  </si>
  <si>
    <t>33105018560000</t>
  </si>
  <si>
    <t>33105013540000</t>
  </si>
  <si>
    <t>33105015220000</t>
  </si>
  <si>
    <t>33013002670000</t>
  </si>
  <si>
    <t>33023006170000</t>
  </si>
  <si>
    <t>33009019550000</t>
  </si>
  <si>
    <t>33009010820000</t>
  </si>
  <si>
    <t>33053027670000</t>
  </si>
  <si>
    <t>33053023720000</t>
  </si>
  <si>
    <t>33033001190000</t>
  </si>
  <si>
    <t>33105014110000</t>
  </si>
  <si>
    <t>33023006160000</t>
  </si>
  <si>
    <t>33075013810000</t>
  </si>
  <si>
    <t>33105017070000</t>
  </si>
  <si>
    <t>33053030330000</t>
  </si>
  <si>
    <t>33011014730000</t>
  </si>
  <si>
    <t>33061013740000</t>
  </si>
  <si>
    <t>33061006470000</t>
  </si>
  <si>
    <t>33011008120000</t>
  </si>
  <si>
    <t>33013009300000</t>
  </si>
  <si>
    <t>33053032480000</t>
  </si>
  <si>
    <t>33053032530000</t>
  </si>
  <si>
    <t>33089006080000</t>
  </si>
  <si>
    <t>33061012960000</t>
  </si>
  <si>
    <t>33007015390000</t>
  </si>
  <si>
    <t>33025011030000</t>
  </si>
  <si>
    <t>33053035060000</t>
  </si>
  <si>
    <t>33061018630000</t>
  </si>
  <si>
    <t>33023004910000</t>
  </si>
  <si>
    <t>33105009560000</t>
  </si>
  <si>
    <t>33025004490000</t>
  </si>
  <si>
    <t>33011012620000</t>
  </si>
  <si>
    <t>33053036380000</t>
  </si>
  <si>
    <t>33061008530000</t>
  </si>
  <si>
    <t>33053016420000</t>
  </si>
  <si>
    <t>33007016550000</t>
  </si>
  <si>
    <t>33023005990000</t>
  </si>
  <si>
    <t>33053026340000</t>
  </si>
  <si>
    <t>33061008730000</t>
  </si>
  <si>
    <t>33053016090000</t>
  </si>
  <si>
    <t>33105016500000</t>
  </si>
  <si>
    <t>33061011750000</t>
  </si>
  <si>
    <t>33013014920000</t>
  </si>
  <si>
    <t>33013014870000</t>
  </si>
  <si>
    <t>33013013550000</t>
  </si>
  <si>
    <t>33075011450000</t>
  </si>
  <si>
    <t>33011005500000</t>
  </si>
  <si>
    <t>33025013490000</t>
  </si>
  <si>
    <t>33025000910000</t>
  </si>
  <si>
    <t>33105014530000</t>
  </si>
  <si>
    <t>33053030410000</t>
  </si>
  <si>
    <t>33105013690000</t>
  </si>
  <si>
    <t>33105018610000</t>
  </si>
  <si>
    <t>33053028760000</t>
  </si>
  <si>
    <t>33061011730000</t>
  </si>
  <si>
    <t>33023007160000</t>
  </si>
  <si>
    <t>33075012430000</t>
  </si>
  <si>
    <t>33075008870000</t>
  </si>
  <si>
    <t>33105016590000</t>
  </si>
  <si>
    <t>33105011040000</t>
  </si>
  <si>
    <t>33011012290000</t>
  </si>
  <si>
    <t>33025011570000</t>
  </si>
  <si>
    <t>33061007430000</t>
  </si>
  <si>
    <t>33061012410000</t>
  </si>
  <si>
    <t>33053025770000</t>
  </si>
  <si>
    <t>33105014020000</t>
  </si>
  <si>
    <t>33053013860000</t>
  </si>
  <si>
    <t>33053027120000</t>
  </si>
  <si>
    <t>33033002550000</t>
  </si>
  <si>
    <t>33007016450000</t>
  </si>
  <si>
    <t>33053028840000</t>
  </si>
  <si>
    <t>33053026670000</t>
  </si>
  <si>
    <t>33105015330000</t>
  </si>
  <si>
    <t>33105019640000</t>
  </si>
  <si>
    <t>33025010610000</t>
  </si>
  <si>
    <t>33025012420000</t>
  </si>
  <si>
    <t>33075011770000</t>
  </si>
  <si>
    <t>33011013520000</t>
  </si>
  <si>
    <t>33053030810000</t>
  </si>
  <si>
    <t>33025007440000</t>
  </si>
  <si>
    <t>33009002980000</t>
  </si>
  <si>
    <t>33053030710000</t>
  </si>
  <si>
    <t>33053024380000</t>
  </si>
  <si>
    <t>33013013950000</t>
  </si>
  <si>
    <t>33061012400000</t>
  </si>
  <si>
    <t>33025011440000</t>
  </si>
  <si>
    <t>33061016360000</t>
  </si>
  <si>
    <t>33061006800000</t>
  </si>
  <si>
    <t>33013014010000</t>
  </si>
  <si>
    <t>33009003900000</t>
  </si>
  <si>
    <t>33061005460000</t>
  </si>
  <si>
    <t>33053008370000</t>
  </si>
  <si>
    <t>33011014190000</t>
  </si>
  <si>
    <t>33009018000000</t>
  </si>
  <si>
    <t>33009007830000</t>
  </si>
  <si>
    <t>33007014310000</t>
  </si>
  <si>
    <t>33025011650000</t>
  </si>
  <si>
    <t>33053015180000</t>
  </si>
  <si>
    <t>33053028000000</t>
  </si>
  <si>
    <t>33009020780000</t>
  </si>
  <si>
    <t>33013012890000</t>
  </si>
  <si>
    <t>33061008290000</t>
  </si>
  <si>
    <t>33053033550000</t>
  </si>
  <si>
    <t>33075005230000</t>
  </si>
  <si>
    <t>33053034080000</t>
  </si>
  <si>
    <t>33053504290000</t>
  </si>
  <si>
    <t>33011013590000</t>
  </si>
  <si>
    <t>33075009940000</t>
  </si>
  <si>
    <t>33013013860000</t>
  </si>
  <si>
    <t>33053026630000</t>
  </si>
  <si>
    <t>33009020240000</t>
  </si>
  <si>
    <t>33053502680000</t>
  </si>
  <si>
    <t>33023005950000</t>
  </si>
  <si>
    <t>33105019680000</t>
  </si>
  <si>
    <t>33007012620000</t>
  </si>
  <si>
    <t>33053014220000</t>
  </si>
  <si>
    <t>33007006530000</t>
  </si>
  <si>
    <t>33061014090000</t>
  </si>
  <si>
    <t>33009006390000</t>
  </si>
  <si>
    <t>33013010460000</t>
  </si>
  <si>
    <t>33061005910000</t>
  </si>
  <si>
    <t>33007012610000</t>
  </si>
  <si>
    <t>33011011700000</t>
  </si>
  <si>
    <t>33061016000000</t>
  </si>
  <si>
    <t>33023006680000</t>
  </si>
  <si>
    <t>33025008480000</t>
  </si>
  <si>
    <t>33013013700000</t>
  </si>
  <si>
    <t>33053019830000</t>
  </si>
  <si>
    <t>33013012860000</t>
  </si>
  <si>
    <t>33013009010000</t>
  </si>
  <si>
    <t>33061008210000</t>
  </si>
  <si>
    <t>33053030540000</t>
  </si>
  <si>
    <t>33025010240000</t>
  </si>
  <si>
    <t>33053028490000</t>
  </si>
  <si>
    <t>33105023330000</t>
  </si>
  <si>
    <t>33053017280000</t>
  </si>
  <si>
    <t>33025006370000</t>
  </si>
  <si>
    <t>33025011630000</t>
  </si>
  <si>
    <t>33025006810000</t>
  </si>
  <si>
    <t>33011013600000</t>
  </si>
  <si>
    <t>33061017030000</t>
  </si>
  <si>
    <t>33023006600000</t>
  </si>
  <si>
    <t>33023006570000</t>
  </si>
  <si>
    <t>33105007170000</t>
  </si>
  <si>
    <t>33053033460000</t>
  </si>
  <si>
    <t>33023002260000</t>
  </si>
  <si>
    <t>33009009350000</t>
  </si>
  <si>
    <t>33007009290000</t>
  </si>
  <si>
    <t>33061013860000</t>
  </si>
  <si>
    <t>33025009580000</t>
  </si>
  <si>
    <t>33053027550000</t>
  </si>
  <si>
    <t>33105018680000</t>
  </si>
  <si>
    <t>33105015640000</t>
  </si>
  <si>
    <t>33025008080000</t>
  </si>
  <si>
    <t>33089004700000</t>
  </si>
  <si>
    <t>33075011150000</t>
  </si>
  <si>
    <t>33025007030000</t>
  </si>
  <si>
    <t>33011010870000</t>
  </si>
  <si>
    <t>33105019080000</t>
  </si>
  <si>
    <t>33061013610000</t>
  </si>
  <si>
    <t>33013013330000</t>
  </si>
  <si>
    <t>33061014150000</t>
  </si>
  <si>
    <t>33061003080000</t>
  </si>
  <si>
    <t>33053028590000</t>
  </si>
  <si>
    <t>33105018500000</t>
  </si>
  <si>
    <t>33075013560000</t>
  </si>
  <si>
    <t>33025005890000</t>
  </si>
  <si>
    <t>33025006530000</t>
  </si>
  <si>
    <t>33061008240000</t>
  </si>
  <si>
    <t>33061005250000</t>
  </si>
  <si>
    <t>33007011090000</t>
  </si>
  <si>
    <t>33053033970000</t>
  </si>
  <si>
    <t>33011005910000</t>
  </si>
  <si>
    <t>33007014890000</t>
  </si>
  <si>
    <t>33053034380000</t>
  </si>
  <si>
    <t>33011008130000</t>
  </si>
  <si>
    <t>33011014220000</t>
  </si>
  <si>
    <t>33013010200000</t>
  </si>
  <si>
    <t>33075006160000</t>
  </si>
  <si>
    <t>33105020430000</t>
  </si>
  <si>
    <t>33011014480000</t>
  </si>
  <si>
    <t>33053008870000</t>
  </si>
  <si>
    <t>33075011330000</t>
  </si>
  <si>
    <t>33061000930000</t>
  </si>
  <si>
    <t>33011011140000</t>
  </si>
  <si>
    <t>33023006730000</t>
  </si>
  <si>
    <t>33061015990000</t>
  </si>
  <si>
    <t>33009008460000</t>
  </si>
  <si>
    <t>33075004350000</t>
  </si>
  <si>
    <t>33025013060000</t>
  </si>
  <si>
    <t>33105018830000</t>
  </si>
  <si>
    <t>33105020280000</t>
  </si>
  <si>
    <t>33023002350000</t>
  </si>
  <si>
    <t>33009006340000</t>
  </si>
  <si>
    <t>33009020700000</t>
  </si>
  <si>
    <t>33025012720000</t>
  </si>
  <si>
    <t>33009007160000</t>
  </si>
  <si>
    <t>33075010060000</t>
  </si>
  <si>
    <t>33009002560000</t>
  </si>
  <si>
    <t>33061009310000</t>
  </si>
  <si>
    <t>33061012090000</t>
  </si>
  <si>
    <t>33053035570000</t>
  </si>
  <si>
    <t>33075008220000</t>
  </si>
  <si>
    <t>33105016220000</t>
  </si>
  <si>
    <t>33053024580000</t>
  </si>
  <si>
    <t>33061006040000</t>
  </si>
  <si>
    <t>33007016380000</t>
  </si>
  <si>
    <t>33025008090000</t>
  </si>
  <si>
    <t>33009015200000</t>
  </si>
  <si>
    <t>33007012690000</t>
  </si>
  <si>
    <t>33053023510000</t>
  </si>
  <si>
    <t>33053013910000</t>
  </si>
  <si>
    <t>33007003320000</t>
  </si>
  <si>
    <t>33053029640000</t>
  </si>
  <si>
    <t>33007013160000</t>
  </si>
  <si>
    <t>33009022280000</t>
  </si>
  <si>
    <t>33053025040000</t>
  </si>
  <si>
    <t>33089004900000</t>
  </si>
  <si>
    <t>33075006460000</t>
  </si>
  <si>
    <t>33007016430000</t>
  </si>
  <si>
    <t>33053031010000</t>
  </si>
  <si>
    <t>33013012630000</t>
  </si>
  <si>
    <t>33061013450000</t>
  </si>
  <si>
    <t>33011012070000</t>
  </si>
  <si>
    <t>33053035300000</t>
  </si>
  <si>
    <t>33061010250000</t>
  </si>
  <si>
    <t>33023007150000</t>
  </si>
  <si>
    <t>33061012190000</t>
  </si>
  <si>
    <t>33009007660000</t>
  </si>
  <si>
    <t>33061013940000</t>
  </si>
  <si>
    <t>33009014550000</t>
  </si>
  <si>
    <t>33009020810000</t>
  </si>
  <si>
    <t>33013012270000</t>
  </si>
  <si>
    <t>33007014450000</t>
  </si>
  <si>
    <t>33105019930000</t>
  </si>
  <si>
    <t>33075009580000</t>
  </si>
  <si>
    <t>33009010830000</t>
  </si>
  <si>
    <t>33011002620000</t>
  </si>
  <si>
    <t>33013013000000</t>
  </si>
  <si>
    <t>33075009670000</t>
  </si>
  <si>
    <t>33061011130000</t>
  </si>
  <si>
    <t>33105012550000</t>
  </si>
  <si>
    <t>33011010740000</t>
  </si>
  <si>
    <t>33013004710000</t>
  </si>
  <si>
    <t>33011011270000</t>
  </si>
  <si>
    <t>33053010530000</t>
  </si>
  <si>
    <t>33053023710000</t>
  </si>
  <si>
    <t>33053025740000</t>
  </si>
  <si>
    <t>33009015770000</t>
  </si>
  <si>
    <t>33053023600000</t>
  </si>
  <si>
    <t>33007013820000</t>
  </si>
  <si>
    <t>33089005880000</t>
  </si>
  <si>
    <t>33053024470000</t>
  </si>
  <si>
    <t>33061008100000</t>
  </si>
  <si>
    <t>33007006060000</t>
  </si>
  <si>
    <t>33105007300000</t>
  </si>
  <si>
    <t>33053024960000</t>
  </si>
  <si>
    <t>33009020060000</t>
  </si>
  <si>
    <t>33075013590000</t>
  </si>
  <si>
    <t>33061008700000</t>
  </si>
  <si>
    <t>33053028910000</t>
  </si>
  <si>
    <t>33011012040000</t>
  </si>
  <si>
    <t>33025010950000</t>
  </si>
  <si>
    <t>33049001560000</t>
  </si>
  <si>
    <t>33033002770000</t>
  </si>
  <si>
    <t>33105008960000</t>
  </si>
  <si>
    <t>33075011250000</t>
  </si>
  <si>
    <t>33053025590000</t>
  </si>
  <si>
    <t>33025006640000</t>
  </si>
  <si>
    <t>33053036860000</t>
  </si>
  <si>
    <t>33007000880000</t>
  </si>
  <si>
    <t>33053011560000</t>
  </si>
  <si>
    <t>33025012590000</t>
  </si>
  <si>
    <t>33025010570000</t>
  </si>
  <si>
    <t>33105010790000</t>
  </si>
  <si>
    <t>33061006380000</t>
  </si>
  <si>
    <t>33013013580000</t>
  </si>
  <si>
    <t>33023503860000</t>
  </si>
  <si>
    <t>33105005600000</t>
  </si>
  <si>
    <t>33061006300000</t>
  </si>
  <si>
    <t>33061012100000</t>
  </si>
  <si>
    <t>33013000530000</t>
  </si>
  <si>
    <t>33025007570000</t>
  </si>
  <si>
    <t>33011013860000</t>
  </si>
  <si>
    <t>33025006290000</t>
  </si>
  <si>
    <t>33061005450000</t>
  </si>
  <si>
    <t>33061008440000</t>
  </si>
  <si>
    <t>33025012770000</t>
  </si>
  <si>
    <t>33007013410000</t>
  </si>
  <si>
    <t>33061007930000</t>
  </si>
  <si>
    <t>33053019910000</t>
  </si>
  <si>
    <t>33089006130000</t>
  </si>
  <si>
    <t>33075008370000</t>
  </si>
  <si>
    <t>33013013420000</t>
  </si>
  <si>
    <t>33053030290000</t>
  </si>
  <si>
    <t>33023006490000</t>
  </si>
  <si>
    <t>33061004790000</t>
  </si>
  <si>
    <t>33009020690000</t>
  </si>
  <si>
    <t>33061012730000</t>
  </si>
  <si>
    <t>33009021040000</t>
  </si>
  <si>
    <t>33053016600000</t>
  </si>
  <si>
    <t>33061007740000</t>
  </si>
  <si>
    <t>33025011310000</t>
  </si>
  <si>
    <t>33007012780000</t>
  </si>
  <si>
    <t>33061012910000</t>
  </si>
  <si>
    <t>33053501960000</t>
  </si>
  <si>
    <t>33061015150000</t>
  </si>
  <si>
    <t>33033002400000</t>
  </si>
  <si>
    <t>33011013210000</t>
  </si>
  <si>
    <t>33105018540000</t>
  </si>
  <si>
    <t>33033002130000</t>
  </si>
  <si>
    <t>33061010760000</t>
  </si>
  <si>
    <t>33053029390000</t>
  </si>
  <si>
    <t>33053032150000</t>
  </si>
  <si>
    <t>33025006060000</t>
  </si>
  <si>
    <t>33013014780000</t>
  </si>
  <si>
    <t>33061012040000</t>
  </si>
  <si>
    <t>33007004740000</t>
  </si>
  <si>
    <t>33023006350000</t>
  </si>
  <si>
    <t>33061002520000</t>
  </si>
  <si>
    <t>33105015960000</t>
  </si>
  <si>
    <t>33023006620000</t>
  </si>
  <si>
    <t>33053017970000</t>
  </si>
  <si>
    <t>33053025440000</t>
  </si>
  <si>
    <t>33013013600000</t>
  </si>
  <si>
    <t>33105016260000</t>
  </si>
  <si>
    <t>33007008430000</t>
  </si>
  <si>
    <t>33053030550000</t>
  </si>
  <si>
    <t>33009020750000</t>
  </si>
  <si>
    <t>33105014850000</t>
  </si>
  <si>
    <t>33011014280000</t>
  </si>
  <si>
    <t>33053022320000</t>
  </si>
  <si>
    <t>33061006710000</t>
  </si>
  <si>
    <t>33025009210000</t>
  </si>
  <si>
    <t>33053027540000</t>
  </si>
  <si>
    <t>33011014310000</t>
  </si>
  <si>
    <t>33053030440000</t>
  </si>
  <si>
    <t>33075012260000</t>
  </si>
  <si>
    <t>33033002870000</t>
  </si>
  <si>
    <t>33053021720000</t>
  </si>
  <si>
    <t>33025007910000</t>
  </si>
  <si>
    <t>33023004820000</t>
  </si>
  <si>
    <t>33011012390000</t>
  </si>
  <si>
    <t>33089006140000</t>
  </si>
  <si>
    <t>33061008600000</t>
  </si>
  <si>
    <t>33025006420000</t>
  </si>
  <si>
    <t>33053015420000</t>
  </si>
  <si>
    <t>33011000870000</t>
  </si>
  <si>
    <t>33075007500000</t>
  </si>
  <si>
    <t>33009020070000</t>
  </si>
  <si>
    <t>33025013520000</t>
  </si>
  <si>
    <t>33053015610000</t>
  </si>
  <si>
    <t>33055001090000</t>
  </si>
  <si>
    <t>33061013310000</t>
  </si>
  <si>
    <t>33013010040000</t>
  </si>
  <si>
    <t>33105016520000</t>
  </si>
  <si>
    <t>33053032920000</t>
  </si>
  <si>
    <t>33061010940000</t>
  </si>
  <si>
    <t>33053031670000</t>
  </si>
  <si>
    <t>33105018230000</t>
  </si>
  <si>
    <t>33105022350000</t>
  </si>
  <si>
    <t>33053027060000</t>
  </si>
  <si>
    <t>33025009400000</t>
  </si>
  <si>
    <t>33053030390000</t>
  </si>
  <si>
    <t>33053029480000</t>
  </si>
  <si>
    <t>33007012010000</t>
  </si>
  <si>
    <t>33105017500000</t>
  </si>
  <si>
    <t>33053026660000</t>
  </si>
  <si>
    <t>33105019860000</t>
  </si>
  <si>
    <t>33089004800000</t>
  </si>
  <si>
    <t>33053016700000</t>
  </si>
  <si>
    <t>33061011360000</t>
  </si>
  <si>
    <t>33061007360000</t>
  </si>
  <si>
    <t>33053000440000</t>
  </si>
  <si>
    <t>33061013390000</t>
  </si>
  <si>
    <t>33053033240000</t>
  </si>
  <si>
    <t>33013010720000</t>
  </si>
  <si>
    <t>33061013830000</t>
  </si>
  <si>
    <t>33053016070000</t>
  </si>
  <si>
    <t>33075013150000</t>
  </si>
  <si>
    <t>33023004390000</t>
  </si>
  <si>
    <t>33007012170000</t>
  </si>
  <si>
    <t>33087003520000</t>
  </si>
  <si>
    <t>33025008360000</t>
  </si>
  <si>
    <t>33011014340000</t>
  </si>
  <si>
    <t>33011004990000</t>
  </si>
  <si>
    <t>33053021280000</t>
  </si>
  <si>
    <t>33105016420000</t>
  </si>
  <si>
    <t>33009019650000</t>
  </si>
  <si>
    <t>33013003940000</t>
  </si>
  <si>
    <t>33053015710000</t>
  </si>
  <si>
    <t>33053031040000</t>
  </si>
  <si>
    <t>33025012830000</t>
  </si>
  <si>
    <t>33011012610000</t>
  </si>
  <si>
    <t>33007015530000</t>
  </si>
  <si>
    <t>33009017780000</t>
  </si>
  <si>
    <t>33053011370000</t>
  </si>
  <si>
    <t>33025009420000</t>
  </si>
  <si>
    <t>33105019960000</t>
  </si>
  <si>
    <t>33053015400000</t>
  </si>
  <si>
    <t>33025007050000</t>
  </si>
  <si>
    <t>33053008780000</t>
  </si>
  <si>
    <t>33053034570000</t>
  </si>
  <si>
    <t>33105009720000</t>
  </si>
  <si>
    <t>33053025920000</t>
  </si>
  <si>
    <t>33105008570000</t>
  </si>
  <si>
    <t>33053029400000</t>
  </si>
  <si>
    <t>33105018130000</t>
  </si>
  <si>
    <t>33011012990000</t>
  </si>
  <si>
    <t>33011001700000</t>
  </si>
  <si>
    <t>33105503260000</t>
  </si>
  <si>
    <t>33105016910000</t>
  </si>
  <si>
    <t>33053031820000</t>
  </si>
  <si>
    <t>33061007590000</t>
  </si>
  <si>
    <t>33053031730000</t>
  </si>
  <si>
    <t>33061017120000</t>
  </si>
  <si>
    <t>33061006670000</t>
  </si>
  <si>
    <t>33013007340000</t>
  </si>
  <si>
    <t>33061014130000</t>
  </si>
  <si>
    <t>33009020350000</t>
  </si>
  <si>
    <t>33061006930000</t>
  </si>
  <si>
    <t>33011013320000</t>
  </si>
  <si>
    <t>33009005520000</t>
  </si>
  <si>
    <t>33053001620000</t>
  </si>
  <si>
    <t>33061008870000</t>
  </si>
  <si>
    <t>33011011720000</t>
  </si>
  <si>
    <t>33007015190000</t>
  </si>
  <si>
    <t>33053026720000</t>
  </si>
  <si>
    <t>33025004960000</t>
  </si>
  <si>
    <t>33007003410000</t>
  </si>
  <si>
    <t>33061007920000</t>
  </si>
  <si>
    <t>33053030490000</t>
  </si>
  <si>
    <t>33009021950000</t>
  </si>
  <si>
    <t>33007011610000</t>
  </si>
  <si>
    <t>33053029190000</t>
  </si>
  <si>
    <t>33053027110000</t>
  </si>
  <si>
    <t>33053008550000</t>
  </si>
  <si>
    <t>33025010680000</t>
  </si>
  <si>
    <t>33053031690000</t>
  </si>
  <si>
    <t>33105017610000</t>
  </si>
  <si>
    <t>33061006500000</t>
  </si>
  <si>
    <t>33061008900000</t>
  </si>
  <si>
    <t>33053034730000</t>
  </si>
  <si>
    <t>33011013790000</t>
  </si>
  <si>
    <t>33053035430000</t>
  </si>
  <si>
    <t>33009002420000</t>
  </si>
  <si>
    <t>33105019360000</t>
  </si>
  <si>
    <t>33061503840000</t>
  </si>
  <si>
    <t>33105019550000</t>
  </si>
  <si>
    <t>33105022670000</t>
  </si>
  <si>
    <t>33025009140000</t>
  </si>
  <si>
    <t>33007004670000</t>
  </si>
  <si>
    <t>33025009860000</t>
  </si>
  <si>
    <t>33053028120000</t>
  </si>
  <si>
    <t>33011012840000</t>
  </si>
  <si>
    <t>33061011530000</t>
  </si>
  <si>
    <t>33023006740000</t>
  </si>
  <si>
    <t>33061007080000</t>
  </si>
  <si>
    <t>33007011200000</t>
  </si>
  <si>
    <t>33105021230000</t>
  </si>
  <si>
    <t>33011012870000</t>
  </si>
  <si>
    <t>33053009210000</t>
  </si>
  <si>
    <t>33061005810000</t>
  </si>
  <si>
    <t>33025006130000</t>
  </si>
  <si>
    <t>33053023370000</t>
  </si>
  <si>
    <t>33013010410000</t>
  </si>
  <si>
    <t>33053025280000</t>
  </si>
  <si>
    <t>33025011300000</t>
  </si>
  <si>
    <t>33023004020000</t>
  </si>
  <si>
    <t>33007010460000</t>
  </si>
  <si>
    <t>33025009150000</t>
  </si>
  <si>
    <t>33087003510000</t>
  </si>
  <si>
    <t>33053029980000</t>
  </si>
  <si>
    <t>33009013830000</t>
  </si>
  <si>
    <t>33075010650000</t>
  </si>
  <si>
    <t>33025007860000</t>
  </si>
  <si>
    <t>33061015510000</t>
  </si>
  <si>
    <t>33007016110000</t>
  </si>
  <si>
    <t>33011011820000</t>
  </si>
  <si>
    <t>33053025880000</t>
  </si>
  <si>
    <t>33013014440000</t>
  </si>
  <si>
    <t>33007012380000</t>
  </si>
  <si>
    <t>33075013960000</t>
  </si>
  <si>
    <t>33105022570000</t>
  </si>
  <si>
    <t>33053023290000</t>
  </si>
  <si>
    <t>33053016110000</t>
  </si>
  <si>
    <t>33105018440000</t>
  </si>
  <si>
    <t>33053025100000</t>
  </si>
  <si>
    <t>33105014370000</t>
  </si>
  <si>
    <t>33023006820000</t>
  </si>
  <si>
    <t>33053016430000</t>
  </si>
  <si>
    <t>33053029990000</t>
  </si>
  <si>
    <t>33053027910000</t>
  </si>
  <si>
    <t>33011002180000</t>
  </si>
  <si>
    <t>33009018270000</t>
  </si>
  <si>
    <t>33061010300000</t>
  </si>
  <si>
    <t>33025008320000</t>
  </si>
  <si>
    <t>33023005200000</t>
  </si>
  <si>
    <t>33025011770000</t>
  </si>
  <si>
    <t>33009021080000</t>
  </si>
  <si>
    <t>33011014020000</t>
  </si>
  <si>
    <t>33053017550000</t>
  </si>
  <si>
    <t>33009014090000</t>
  </si>
  <si>
    <t>33025010180000</t>
  </si>
  <si>
    <t>33013012710000</t>
  </si>
  <si>
    <t>33053026140000</t>
  </si>
  <si>
    <t>33061014900000</t>
  </si>
  <si>
    <t>33061017910000</t>
  </si>
  <si>
    <t>33007013310000</t>
  </si>
  <si>
    <t>33061006910000</t>
  </si>
  <si>
    <t>33025013230000</t>
  </si>
  <si>
    <t>33009022320000</t>
  </si>
  <si>
    <t>33011013950000</t>
  </si>
  <si>
    <t>33025008940000</t>
  </si>
  <si>
    <t>33061013510000</t>
  </si>
  <si>
    <t>33053034820000</t>
  </si>
  <si>
    <t>33053033140000</t>
  </si>
  <si>
    <t>33061010640000</t>
  </si>
  <si>
    <t>33011013080000</t>
  </si>
  <si>
    <t>33105018940000</t>
  </si>
  <si>
    <t>33025006030000</t>
  </si>
  <si>
    <t>33105021290000</t>
  </si>
  <si>
    <t>33075008680000</t>
  </si>
  <si>
    <t>33025504360000</t>
  </si>
  <si>
    <t>33053012370000</t>
  </si>
  <si>
    <t>33023004650000</t>
  </si>
  <si>
    <t>33007015220000</t>
  </si>
  <si>
    <t>33023004530000</t>
  </si>
  <si>
    <t>33105016170000</t>
  </si>
  <si>
    <t>33089002850000</t>
  </si>
  <si>
    <t>33025007260000</t>
  </si>
  <si>
    <t>33075004240000</t>
  </si>
  <si>
    <t>33053020400000</t>
  </si>
  <si>
    <t>33009014010000</t>
  </si>
  <si>
    <t>33061014410000</t>
  </si>
  <si>
    <t>33089004220000</t>
  </si>
  <si>
    <t>33061008670000</t>
  </si>
  <si>
    <t>33011000520000</t>
  </si>
  <si>
    <t>33105019390000</t>
  </si>
  <si>
    <t>33105018980000</t>
  </si>
  <si>
    <t>33007001070000</t>
  </si>
  <si>
    <t>33053022940000</t>
  </si>
  <si>
    <t>33061007050000</t>
  </si>
  <si>
    <t>33053033980000</t>
  </si>
  <si>
    <t>33025008660000</t>
  </si>
  <si>
    <t>33053027210000</t>
  </si>
  <si>
    <t>33053029290000</t>
  </si>
  <si>
    <t>33061009410000</t>
  </si>
  <si>
    <t>33053015150000</t>
  </si>
  <si>
    <t>33013002160000</t>
  </si>
  <si>
    <t>33053002130000</t>
  </si>
  <si>
    <t>33053026540000</t>
  </si>
  <si>
    <t>33061010910000</t>
  </si>
  <si>
    <t>33061006540000</t>
  </si>
  <si>
    <t>33023005490000</t>
  </si>
  <si>
    <t>33025005970000</t>
  </si>
  <si>
    <t>33007013220000</t>
  </si>
  <si>
    <t>33061013760000</t>
  </si>
  <si>
    <t>33013002930000</t>
  </si>
  <si>
    <t>33009008610000</t>
  </si>
  <si>
    <t>33053012110000</t>
  </si>
  <si>
    <t>33013007510000</t>
  </si>
  <si>
    <t>33023006750000</t>
  </si>
  <si>
    <t>33075000490000</t>
  </si>
  <si>
    <t>33013002650000</t>
  </si>
  <si>
    <t>33007016630000</t>
  </si>
  <si>
    <t>33007011350000</t>
  </si>
  <si>
    <t>33075013390000</t>
  </si>
  <si>
    <t>33061010580000</t>
  </si>
  <si>
    <t>33025006940000</t>
  </si>
  <si>
    <t>33105008090000</t>
  </si>
  <si>
    <t>33013013840000</t>
  </si>
  <si>
    <t>33089004310000</t>
  </si>
  <si>
    <t>33105018110000</t>
  </si>
  <si>
    <t>33053025900000</t>
  </si>
  <si>
    <t>33105016580000</t>
  </si>
  <si>
    <t>33075004790000</t>
  </si>
  <si>
    <t>33033000180000</t>
  </si>
  <si>
    <t>33061007490000</t>
  </si>
  <si>
    <t>33105018620000</t>
  </si>
  <si>
    <t>33061011210000</t>
  </si>
  <si>
    <t>33025014040000</t>
  </si>
  <si>
    <t>33007010390000</t>
  </si>
  <si>
    <t>33053019360000</t>
  </si>
  <si>
    <t>33007008000000</t>
  </si>
  <si>
    <t>33053035270000</t>
  </si>
  <si>
    <t>33061004890000</t>
  </si>
  <si>
    <t>33009016140000</t>
  </si>
  <si>
    <t>33053011990000</t>
  </si>
  <si>
    <t>33105014320000</t>
  </si>
  <si>
    <t>33061013710000</t>
  </si>
  <si>
    <t>33055000540000</t>
  </si>
  <si>
    <t>33053034020000</t>
  </si>
  <si>
    <t>33061010900000</t>
  </si>
  <si>
    <t>33053032960000</t>
  </si>
  <si>
    <t>33105016110000</t>
  </si>
  <si>
    <t>33105018170000</t>
  </si>
  <si>
    <t>33053031460000</t>
  </si>
  <si>
    <t>33075013410000</t>
  </si>
  <si>
    <t>33061011560000</t>
  </si>
  <si>
    <t>33009018080000</t>
  </si>
  <si>
    <t>33053030690000</t>
  </si>
  <si>
    <t>33013009610000</t>
  </si>
  <si>
    <t>33061006960000</t>
  </si>
  <si>
    <t>33061016850000</t>
  </si>
  <si>
    <t>33007011690000</t>
  </si>
  <si>
    <t>33105017800000</t>
  </si>
  <si>
    <t>33075005990000</t>
  </si>
  <si>
    <t>33025008680000</t>
  </si>
  <si>
    <t>33053025490000</t>
  </si>
  <si>
    <t>33033001690000</t>
  </si>
  <si>
    <t>33007003390000</t>
  </si>
  <si>
    <t>33053016880000</t>
  </si>
  <si>
    <t>33061013460000</t>
  </si>
  <si>
    <t>33061013330000</t>
  </si>
  <si>
    <t>33061004910000</t>
  </si>
  <si>
    <t>33061009980000</t>
  </si>
  <si>
    <t>33011002830000</t>
  </si>
  <si>
    <t>33025007170000</t>
  </si>
  <si>
    <t>33011011470000</t>
  </si>
  <si>
    <t>33053009320000</t>
  </si>
  <si>
    <t>33061006120000</t>
  </si>
  <si>
    <t>33007007890000</t>
  </si>
  <si>
    <t>33105021090000</t>
  </si>
  <si>
    <t>33089004260000</t>
  </si>
  <si>
    <t>33061017940000</t>
  </si>
  <si>
    <t>33013013480000</t>
  </si>
  <si>
    <t>33025008820000</t>
  </si>
  <si>
    <t>33053024190000</t>
  </si>
  <si>
    <t>33075007510000</t>
  </si>
  <si>
    <t>33053030260000</t>
  </si>
  <si>
    <t>33025009440000</t>
  </si>
  <si>
    <t>33105017200000</t>
  </si>
  <si>
    <t>33061015020000</t>
  </si>
  <si>
    <t>33061008680000</t>
  </si>
  <si>
    <t>33025010820000</t>
  </si>
  <si>
    <t>33053012630000</t>
  </si>
  <si>
    <t>33025006750000</t>
  </si>
  <si>
    <t>33101003410000</t>
  </si>
  <si>
    <t>33011014770000</t>
  </si>
  <si>
    <t>33061013980000</t>
  </si>
  <si>
    <t>33007003290000</t>
  </si>
  <si>
    <t>33007014330000</t>
  </si>
  <si>
    <t>33053014510000</t>
  </si>
  <si>
    <t>33053021930000</t>
  </si>
  <si>
    <t>33023003210000</t>
  </si>
  <si>
    <t>33061005300000</t>
  </si>
  <si>
    <t>33061014540000</t>
  </si>
  <si>
    <t>33053022100000</t>
  </si>
  <si>
    <t>33007005160000</t>
  </si>
  <si>
    <t>33089005900000</t>
  </si>
  <si>
    <t>33011010630000</t>
  </si>
  <si>
    <t>33105022480000</t>
  </si>
  <si>
    <t>33025011200000</t>
  </si>
  <si>
    <t>33025008260000</t>
  </si>
  <si>
    <t>33025006090000</t>
  </si>
  <si>
    <t>33075013350000</t>
  </si>
  <si>
    <t>33061006150000</t>
  </si>
  <si>
    <t>33061010110000</t>
  </si>
  <si>
    <t>33025009610000</t>
  </si>
  <si>
    <t>33009019670000</t>
  </si>
  <si>
    <t>33105022150000</t>
  </si>
  <si>
    <t>33075003520000</t>
  </si>
  <si>
    <t>33105014130000</t>
  </si>
  <si>
    <t>33061010710000</t>
  </si>
  <si>
    <t>33007013810000</t>
  </si>
  <si>
    <t>33053020870000</t>
  </si>
  <si>
    <t>33009009540000</t>
  </si>
  <si>
    <t>33025006230000</t>
  </si>
  <si>
    <t>33053012660000</t>
  </si>
  <si>
    <t>33105023240000</t>
  </si>
  <si>
    <t>33061012220000</t>
  </si>
  <si>
    <t>33033002950000</t>
  </si>
  <si>
    <t>33025007560000</t>
  </si>
  <si>
    <t>33053028620000</t>
  </si>
  <si>
    <t>33105017310000</t>
  </si>
  <si>
    <t>33053028650000</t>
  </si>
  <si>
    <t>33009013840000</t>
  </si>
  <si>
    <t>33061008000000</t>
  </si>
  <si>
    <t>33053017820000</t>
  </si>
  <si>
    <t>33061005230000</t>
  </si>
  <si>
    <t>33009011370000</t>
  </si>
  <si>
    <t>33025011360000</t>
  </si>
  <si>
    <t>33061008880000</t>
  </si>
  <si>
    <t>33009018700000</t>
  </si>
  <si>
    <t>33025011080000</t>
  </si>
  <si>
    <t>33023504160000</t>
  </si>
  <si>
    <t>33075013890000</t>
  </si>
  <si>
    <t>33053023930000</t>
  </si>
  <si>
    <t>33011011300000</t>
  </si>
  <si>
    <t>33013001670000</t>
  </si>
  <si>
    <t>33009011140000</t>
  </si>
  <si>
    <t>33011014630000</t>
  </si>
  <si>
    <t>33013015190000</t>
  </si>
  <si>
    <t>33009016230000</t>
  </si>
  <si>
    <t>33105504180000</t>
  </si>
  <si>
    <t>33025010970000</t>
  </si>
  <si>
    <t>33061009040000</t>
  </si>
  <si>
    <t>33025012990000</t>
  </si>
  <si>
    <t>33053030450000</t>
  </si>
  <si>
    <t>33053031130000</t>
  </si>
  <si>
    <t>33007015820000</t>
  </si>
  <si>
    <t>33053030960000</t>
  </si>
  <si>
    <t>33075004710000</t>
  </si>
  <si>
    <t>33011007210000</t>
  </si>
  <si>
    <t>33053502840000</t>
  </si>
  <si>
    <t>33009021540000</t>
  </si>
  <si>
    <t>33105020920000</t>
  </si>
  <si>
    <t>33075009510000</t>
  </si>
  <si>
    <t>33025006790000</t>
  </si>
  <si>
    <t>33053031290000</t>
  </si>
  <si>
    <t>33007014020000</t>
  </si>
  <si>
    <t>33025005830000</t>
  </si>
  <si>
    <t>33023005400000</t>
  </si>
  <si>
    <t>33105009300000</t>
  </si>
  <si>
    <t>33075012730000</t>
  </si>
  <si>
    <t>33053030230000</t>
  </si>
  <si>
    <t>33061018700000</t>
  </si>
  <si>
    <t>33057000360000</t>
  </si>
  <si>
    <t>33007008710000</t>
  </si>
  <si>
    <t>33105017900000</t>
  </si>
  <si>
    <t>33061017130000</t>
  </si>
  <si>
    <t>33053031150000</t>
  </si>
  <si>
    <t>33061014520000</t>
  </si>
  <si>
    <t>33105014350000</t>
  </si>
  <si>
    <t>33053019420000</t>
  </si>
  <si>
    <t>33075010560000</t>
  </si>
  <si>
    <t>33061012530000</t>
  </si>
  <si>
    <t>33013013270000</t>
  </si>
  <si>
    <t>33025011970000</t>
  </si>
  <si>
    <t>33013005050000</t>
  </si>
  <si>
    <t>33025011060000</t>
  </si>
  <si>
    <t>33075000570000</t>
  </si>
  <si>
    <t>33013013460000</t>
  </si>
  <si>
    <t>33011003200000</t>
  </si>
  <si>
    <t>33075010290000</t>
  </si>
  <si>
    <t>33061010080000</t>
  </si>
  <si>
    <t>33033002570000</t>
  </si>
  <si>
    <t>33011001030000</t>
  </si>
  <si>
    <t>33053029170000</t>
  </si>
  <si>
    <t>33053002570000</t>
  </si>
  <si>
    <t>33061008170000</t>
  </si>
  <si>
    <t>33009010590000</t>
  </si>
  <si>
    <t>33009012540000</t>
  </si>
  <si>
    <t>33075004120000</t>
  </si>
  <si>
    <t>33061013070000</t>
  </si>
  <si>
    <t>33075014120000</t>
  </si>
  <si>
    <t>33025013970000</t>
  </si>
  <si>
    <t>33025007020000</t>
  </si>
  <si>
    <t>33061006210000</t>
  </si>
  <si>
    <t>33053032240000</t>
  </si>
  <si>
    <t>33023005710000</t>
  </si>
  <si>
    <t>33053024730000</t>
  </si>
  <si>
    <t>33007010370000</t>
  </si>
  <si>
    <t>33105010690000</t>
  </si>
  <si>
    <t>33013006240000</t>
  </si>
  <si>
    <t>33053030980000</t>
  </si>
  <si>
    <t>33053021190000</t>
  </si>
  <si>
    <t>33053026160000</t>
  </si>
  <si>
    <t>33009008140000</t>
  </si>
  <si>
    <t>33053031540000</t>
  </si>
  <si>
    <t>33011000800000</t>
  </si>
  <si>
    <t>33061008110000</t>
  </si>
  <si>
    <t>33053030750000</t>
  </si>
  <si>
    <t>33053028320000</t>
  </si>
  <si>
    <t>33013014430000</t>
  </si>
  <si>
    <t>33105018020000</t>
  </si>
  <si>
    <t>33011012520000</t>
  </si>
  <si>
    <t>33105009260000</t>
  </si>
  <si>
    <t>33013010690000</t>
  </si>
  <si>
    <t>33007015680000</t>
  </si>
  <si>
    <t>33105016650000</t>
  </si>
  <si>
    <t>33009011660000</t>
  </si>
  <si>
    <t>33007014840000</t>
  </si>
  <si>
    <t>33011002130000</t>
  </si>
  <si>
    <t>33075013550000</t>
  </si>
  <si>
    <t>33061006840000</t>
  </si>
  <si>
    <t>33053029140000</t>
  </si>
  <si>
    <t>33013001770000</t>
  </si>
  <si>
    <t>33061012920000</t>
  </si>
  <si>
    <t>33075005790000</t>
  </si>
  <si>
    <t>33023006140000</t>
  </si>
  <si>
    <t>33011013730000</t>
  </si>
  <si>
    <t>33009006900000</t>
  </si>
  <si>
    <t>33011014070000</t>
  </si>
  <si>
    <t>33061015590000</t>
  </si>
  <si>
    <t>33053036360000</t>
  </si>
  <si>
    <t>33023005340000</t>
  </si>
  <si>
    <t>33009010640000</t>
  </si>
  <si>
    <t>33011012830000</t>
  </si>
  <si>
    <t>33009013440000</t>
  </si>
  <si>
    <t>33009020850000</t>
  </si>
  <si>
    <t>33105015300000</t>
  </si>
  <si>
    <t>33025005120000</t>
  </si>
  <si>
    <t>33105010920000</t>
  </si>
  <si>
    <t>33007005550000</t>
  </si>
  <si>
    <t>33053009810000</t>
  </si>
  <si>
    <t>33011002820000</t>
  </si>
  <si>
    <t>33025006070000</t>
  </si>
  <si>
    <t>33105019090000</t>
  </si>
  <si>
    <t>33011008690000</t>
  </si>
  <si>
    <t>33061014920000</t>
  </si>
  <si>
    <t>33061015580000</t>
  </si>
  <si>
    <t>33011013930000</t>
  </si>
  <si>
    <t>33105017550000</t>
  </si>
  <si>
    <t>33061007870000</t>
  </si>
  <si>
    <t>33105011300000</t>
  </si>
  <si>
    <t>33061014990000</t>
  </si>
  <si>
    <t>33061005470000</t>
  </si>
  <si>
    <t>33049001440000</t>
  </si>
  <si>
    <t>33089000550000</t>
  </si>
  <si>
    <t>33025010090000</t>
  </si>
  <si>
    <t>33105016850000</t>
  </si>
  <si>
    <t>33025012040000</t>
  </si>
  <si>
    <t>33009020540000</t>
  </si>
  <si>
    <t>33025007310000</t>
  </si>
  <si>
    <t>33075006520000</t>
  </si>
  <si>
    <t>33013013280000</t>
  </si>
  <si>
    <t>33053013980000</t>
  </si>
  <si>
    <t>33011005980000</t>
  </si>
  <si>
    <t>33061005820000</t>
  </si>
  <si>
    <t>33061007700000</t>
  </si>
  <si>
    <t>33025007360000</t>
  </si>
  <si>
    <t>33025006560000</t>
  </si>
  <si>
    <t>33053033790000</t>
  </si>
  <si>
    <t>33061006440000</t>
  </si>
  <si>
    <t>33011013780000</t>
  </si>
  <si>
    <t>33053032040000</t>
  </si>
  <si>
    <t>33007000140000</t>
  </si>
  <si>
    <t>33053035130000</t>
  </si>
  <si>
    <t>33105022550000</t>
  </si>
  <si>
    <t>33053026710000</t>
  </si>
  <si>
    <t>33011011170000</t>
  </si>
  <si>
    <t>33061006970000</t>
  </si>
  <si>
    <t>33053035330000</t>
  </si>
  <si>
    <t>33009021900000</t>
  </si>
  <si>
    <t>33075000480000</t>
  </si>
  <si>
    <t>33061015060000</t>
  </si>
  <si>
    <t>33009019760000</t>
  </si>
  <si>
    <t>33075014010000</t>
  </si>
  <si>
    <t>33009005740000</t>
  </si>
  <si>
    <t>33053020790000</t>
  </si>
  <si>
    <t>33105013290000</t>
  </si>
  <si>
    <t>33105018210000</t>
  </si>
  <si>
    <t>33025005430000</t>
  </si>
  <si>
    <t>33025006920000</t>
  </si>
  <si>
    <t>33061013040000</t>
  </si>
  <si>
    <t>33053036300000</t>
  </si>
  <si>
    <t>33007012910000</t>
  </si>
  <si>
    <t>33053023700000</t>
  </si>
  <si>
    <t>33025010510000</t>
  </si>
  <si>
    <t>33105020420000</t>
  </si>
  <si>
    <t>33025013990000</t>
  </si>
  <si>
    <t>33023006610000</t>
  </si>
  <si>
    <t>33105013970000</t>
  </si>
  <si>
    <t>33011002030000</t>
  </si>
  <si>
    <t>33013009680000</t>
  </si>
  <si>
    <t>33105023510000</t>
  </si>
  <si>
    <t>33061005690000</t>
  </si>
  <si>
    <t>33053030900000</t>
  </si>
  <si>
    <t>33053024710000</t>
  </si>
  <si>
    <t>33013010570000</t>
  </si>
  <si>
    <t>33061013240000</t>
  </si>
  <si>
    <t>33089000230000</t>
  </si>
  <si>
    <t>33025011450000</t>
  </si>
  <si>
    <t>33013005020000</t>
  </si>
  <si>
    <t>33061006130000</t>
  </si>
  <si>
    <t>33007013790000</t>
  </si>
  <si>
    <t>33013011070000</t>
  </si>
  <si>
    <t>33053009860000</t>
  </si>
  <si>
    <t>33007015030000</t>
  </si>
  <si>
    <t>33007008040000</t>
  </si>
  <si>
    <t>33025006870000</t>
  </si>
  <si>
    <t>33011012020000</t>
  </si>
  <si>
    <t>33025007900000</t>
  </si>
  <si>
    <t>33023003390000</t>
  </si>
  <si>
    <t>33105021640000</t>
  </si>
  <si>
    <t>33105016960000</t>
  </si>
  <si>
    <t>33011012340000</t>
  </si>
  <si>
    <t>33025009870000</t>
  </si>
  <si>
    <t>33013012910000</t>
  </si>
  <si>
    <t>33023004620000</t>
  </si>
  <si>
    <t>33053008090000</t>
  </si>
  <si>
    <t>33053036340000</t>
  </si>
  <si>
    <t>33105023210000</t>
  </si>
  <si>
    <t>33053032170000</t>
  </si>
  <si>
    <t>33061011380000</t>
  </si>
  <si>
    <t>33053019310000</t>
  </si>
  <si>
    <t>33105014700000</t>
  </si>
  <si>
    <t>33007012750000</t>
  </si>
  <si>
    <t>33009015420000</t>
  </si>
  <si>
    <t>33053017650000</t>
  </si>
  <si>
    <t>33011011220000</t>
  </si>
  <si>
    <t>33061011450000</t>
  </si>
  <si>
    <t>33009021240000</t>
  </si>
  <si>
    <t>33105008440000</t>
  </si>
  <si>
    <t>33105016330000</t>
  </si>
  <si>
    <t>33061008320000</t>
  </si>
  <si>
    <t>33061012270000</t>
  </si>
  <si>
    <t>33061007030000</t>
  </si>
  <si>
    <t>33105016140000</t>
  </si>
  <si>
    <t>33061015610000</t>
  </si>
  <si>
    <t>33053025960000</t>
  </si>
  <si>
    <t>33061005420000</t>
  </si>
  <si>
    <t>33007002890000</t>
  </si>
  <si>
    <t>33007012550000</t>
  </si>
  <si>
    <t>33105014470000</t>
  </si>
  <si>
    <t>33011011860000</t>
  </si>
  <si>
    <t>33075012090000</t>
  </si>
  <si>
    <t>33105020330000</t>
  </si>
  <si>
    <t>33105006620000</t>
  </si>
  <si>
    <t>33009014880000</t>
  </si>
  <si>
    <t>33053031920000</t>
  </si>
  <si>
    <t>33061017830000</t>
  </si>
  <si>
    <t>33013003600000</t>
  </si>
  <si>
    <t>33023003700000</t>
  </si>
  <si>
    <t>33025005480000</t>
  </si>
  <si>
    <t>33025007720000</t>
  </si>
  <si>
    <t>33009011970000</t>
  </si>
  <si>
    <t>33011010990000</t>
  </si>
  <si>
    <t>33011001870000</t>
  </si>
  <si>
    <t>33013012460000</t>
  </si>
  <si>
    <t>33105016890000</t>
  </si>
  <si>
    <t>33061011590000</t>
  </si>
  <si>
    <t>33105016540000</t>
  </si>
  <si>
    <t>33025007530000</t>
  </si>
  <si>
    <t>33053031270000</t>
  </si>
  <si>
    <t>33053015320000</t>
  </si>
  <si>
    <t>33061006450000</t>
  </si>
  <si>
    <t>33007014530000</t>
  </si>
  <si>
    <t>33011012360000</t>
  </si>
  <si>
    <t>33105014740000</t>
  </si>
  <si>
    <t>33023005030000</t>
  </si>
  <si>
    <t>33061005070000</t>
  </si>
  <si>
    <t>33105021740000</t>
  </si>
  <si>
    <t>33053011660000</t>
  </si>
  <si>
    <t>33011014470000</t>
  </si>
  <si>
    <t>33007008990000</t>
  </si>
  <si>
    <t>33053010750000</t>
  </si>
  <si>
    <t>33007015730000</t>
  </si>
  <si>
    <t>33053026440000</t>
  </si>
  <si>
    <t>33007004700000</t>
  </si>
  <si>
    <t>33011013990000</t>
  </si>
  <si>
    <t>33025009650000</t>
  </si>
  <si>
    <t>33023006110000</t>
  </si>
  <si>
    <t>33011013690000</t>
  </si>
  <si>
    <t>33061005670000</t>
  </si>
  <si>
    <t>33007016520000</t>
  </si>
  <si>
    <t>33105004500000</t>
  </si>
  <si>
    <t>33007012410000</t>
  </si>
  <si>
    <t>33105009790000</t>
  </si>
  <si>
    <t>33053033570000</t>
  </si>
  <si>
    <t>33013012160000</t>
  </si>
  <si>
    <t>33013004110000</t>
  </si>
  <si>
    <t>33009014470000</t>
  </si>
  <si>
    <t>33061013110000</t>
  </si>
  <si>
    <t>33025011520000</t>
  </si>
  <si>
    <t>33053029720000</t>
  </si>
  <si>
    <t>33025005360000</t>
  </si>
  <si>
    <t>33105004660000</t>
  </si>
  <si>
    <t>33075010370000</t>
  </si>
  <si>
    <t>33009014380000</t>
  </si>
  <si>
    <t>33061008850000</t>
  </si>
  <si>
    <t>33053033340000</t>
  </si>
  <si>
    <t>33061006550000</t>
  </si>
  <si>
    <t>33007011230000</t>
  </si>
  <si>
    <t>33053030520000</t>
  </si>
  <si>
    <t>33061012840000</t>
  </si>
  <si>
    <t>33009015760000</t>
  </si>
  <si>
    <t>33101003630000</t>
  </si>
  <si>
    <t>33061012470000</t>
  </si>
  <si>
    <t>33105023250000</t>
  </si>
  <si>
    <t>33087001390000</t>
  </si>
  <si>
    <t>33009013270000</t>
  </si>
  <si>
    <t>33053033250000</t>
  </si>
  <si>
    <t>33105014170000</t>
  </si>
  <si>
    <t>33025007550000</t>
  </si>
  <si>
    <t>33011004040000</t>
  </si>
  <si>
    <t>33023006500000</t>
  </si>
  <si>
    <t>33007015800000</t>
  </si>
  <si>
    <t>33075013300000</t>
  </si>
  <si>
    <t>33025008180000</t>
  </si>
  <si>
    <t>33053021600000</t>
  </si>
  <si>
    <t>33061009730000</t>
  </si>
  <si>
    <t>33053023870000</t>
  </si>
  <si>
    <t>33061007990000</t>
  </si>
  <si>
    <t>33053020850000</t>
  </si>
  <si>
    <t>33061005490000</t>
  </si>
  <si>
    <t>33075005700000</t>
  </si>
  <si>
    <t>33105013080000</t>
  </si>
  <si>
    <t>33053025990000</t>
  </si>
  <si>
    <t>33007009570000</t>
  </si>
  <si>
    <t>33023003640000</t>
  </si>
  <si>
    <t>33025009050000</t>
  </si>
  <si>
    <t>33033502780000</t>
  </si>
  <si>
    <t>33053020040000</t>
  </si>
  <si>
    <t>33089004240000</t>
  </si>
  <si>
    <t>33025008570000</t>
  </si>
  <si>
    <t>33011013840000</t>
  </si>
  <si>
    <t>33023005050000</t>
  </si>
  <si>
    <t>33011012680000</t>
  </si>
  <si>
    <t>33023000920000</t>
  </si>
  <si>
    <t>33061000910000</t>
  </si>
  <si>
    <t>33025010630000</t>
  </si>
  <si>
    <t>33013012670000</t>
  </si>
  <si>
    <t>33053023360000</t>
  </si>
  <si>
    <t>33023007120000</t>
  </si>
  <si>
    <t>33011002270000</t>
  </si>
  <si>
    <t>33105013090000</t>
  </si>
  <si>
    <t>33105018010000</t>
  </si>
  <si>
    <t>33061012630000</t>
  </si>
  <si>
    <t>33101001120000</t>
  </si>
  <si>
    <t>33013014800000</t>
  </si>
  <si>
    <t>33061012420000</t>
  </si>
  <si>
    <t>33105017950000</t>
  </si>
  <si>
    <t>33053021050000</t>
  </si>
  <si>
    <t>33023005170000</t>
  </si>
  <si>
    <t>33105012570000</t>
  </si>
  <si>
    <t>33009018530000</t>
  </si>
  <si>
    <t>33105020170000</t>
  </si>
  <si>
    <t>33061007980000</t>
  </si>
  <si>
    <t>33007014150000</t>
  </si>
  <si>
    <t>33061016020000</t>
  </si>
  <si>
    <t>33007012430000</t>
  </si>
  <si>
    <t>33061016070000</t>
  </si>
  <si>
    <t>33025008530000</t>
  </si>
  <si>
    <t>33011008970000</t>
  </si>
  <si>
    <t>33061016630000</t>
  </si>
  <si>
    <t>33011003480000</t>
  </si>
  <si>
    <t>33009015680000</t>
  </si>
  <si>
    <t>33023007500000</t>
  </si>
  <si>
    <t>33011011460000</t>
  </si>
  <si>
    <t>33033003020000</t>
  </si>
  <si>
    <t>33105015600000</t>
  </si>
  <si>
    <t>33007016740000</t>
  </si>
  <si>
    <t>33105017190000</t>
  </si>
  <si>
    <t>33013013190000</t>
  </si>
  <si>
    <t>33053031800000</t>
  </si>
  <si>
    <t>33053007370000</t>
  </si>
  <si>
    <t>33011002410000</t>
  </si>
  <si>
    <t>33007005020000</t>
  </si>
  <si>
    <t>33013012830000</t>
  </si>
  <si>
    <t>33025007040000</t>
  </si>
  <si>
    <t>33013010800000</t>
  </si>
  <si>
    <t>33025014450000</t>
  </si>
  <si>
    <t>33061013230000</t>
  </si>
  <si>
    <t>33061014680000</t>
  </si>
  <si>
    <t>33009002820000</t>
  </si>
  <si>
    <t>33053034360000</t>
  </si>
  <si>
    <t>33009022250000</t>
  </si>
  <si>
    <t>33025008840000</t>
  </si>
  <si>
    <t>33007015370000</t>
  </si>
  <si>
    <t>33061012610000</t>
  </si>
  <si>
    <t>33105011430000</t>
  </si>
  <si>
    <t>33009005920000</t>
  </si>
  <si>
    <t>33053027980000</t>
  </si>
  <si>
    <t>33025009660000</t>
  </si>
  <si>
    <t>33013009800000</t>
  </si>
  <si>
    <t>33105015230000</t>
  </si>
  <si>
    <t>33105018430000</t>
  </si>
  <si>
    <t>33053027710000</t>
  </si>
  <si>
    <t>33025007500000</t>
  </si>
  <si>
    <t>33105003760000</t>
  </si>
  <si>
    <t>33009021990000</t>
  </si>
  <si>
    <t>33023006390000</t>
  </si>
  <si>
    <t>33023005040000</t>
  </si>
  <si>
    <t>33061015520000</t>
  </si>
  <si>
    <t>33105006650000</t>
  </si>
  <si>
    <t>33105013150000</t>
  </si>
  <si>
    <t>33033002390000</t>
  </si>
  <si>
    <t>33007006320000</t>
  </si>
  <si>
    <t>33007006040000</t>
  </si>
  <si>
    <t>33025010130000</t>
  </si>
  <si>
    <t>33061005620000</t>
  </si>
  <si>
    <t>33089004560000</t>
  </si>
  <si>
    <t>33053025790000</t>
  </si>
  <si>
    <t>33013004550000</t>
  </si>
  <si>
    <t>33061014660000</t>
  </si>
  <si>
    <t>33013002000000</t>
  </si>
  <si>
    <t>33011004030000</t>
  </si>
  <si>
    <t>33023004520000</t>
  </si>
  <si>
    <t>33061008160000</t>
  </si>
  <si>
    <t>33105015110000</t>
  </si>
  <si>
    <t>33105022040000</t>
  </si>
  <si>
    <t>33061005500000</t>
  </si>
  <si>
    <t>33053027990000</t>
  </si>
  <si>
    <t>33105020000000</t>
  </si>
  <si>
    <t>33053029580000</t>
  </si>
  <si>
    <t>33011002610000</t>
  </si>
  <si>
    <t>33053024670000</t>
  </si>
  <si>
    <t>33009021070000</t>
  </si>
  <si>
    <t>33075013750000</t>
  </si>
  <si>
    <t>33011012880000</t>
  </si>
  <si>
    <t>33013002820000</t>
  </si>
  <si>
    <t>33011012770000</t>
  </si>
  <si>
    <t>33025007620000</t>
  </si>
  <si>
    <t>33053009400000</t>
  </si>
  <si>
    <t>33013014460000</t>
  </si>
  <si>
    <t>33061012020000</t>
  </si>
  <si>
    <t>33089006530000</t>
  </si>
  <si>
    <t>33061009610000</t>
  </si>
  <si>
    <t>33053034520000</t>
  </si>
  <si>
    <t>33011002690000</t>
  </si>
  <si>
    <t>33025012360000</t>
  </si>
  <si>
    <t>33009020710000</t>
  </si>
  <si>
    <t>33025009770000</t>
  </si>
  <si>
    <t>33009018130000</t>
  </si>
  <si>
    <t>33089002640000</t>
  </si>
  <si>
    <t>33053025070000</t>
  </si>
  <si>
    <t>33061011460000</t>
  </si>
  <si>
    <t>33013012900000</t>
  </si>
  <si>
    <t>33105017740000</t>
  </si>
  <si>
    <t>33105021370000</t>
  </si>
  <si>
    <t>33023006280000</t>
  </si>
  <si>
    <t>33089006060000</t>
  </si>
  <si>
    <t>33025009710000</t>
  </si>
  <si>
    <t>33025003590000</t>
  </si>
  <si>
    <t>33013014170000</t>
  </si>
  <si>
    <t>33053018670000</t>
  </si>
  <si>
    <t>33053027830000</t>
  </si>
  <si>
    <t>33007015340000</t>
  </si>
  <si>
    <t>33023006450000</t>
  </si>
  <si>
    <t>33061009190000</t>
  </si>
  <si>
    <t>33011008610000</t>
  </si>
  <si>
    <t>33053006190000</t>
  </si>
  <si>
    <t>33023006220000</t>
  </si>
  <si>
    <t>33025007730000</t>
  </si>
  <si>
    <t>33025004740000</t>
  </si>
  <si>
    <t>33023007060000</t>
  </si>
  <si>
    <t>33089005860000</t>
  </si>
  <si>
    <t>33061015160000</t>
  </si>
  <si>
    <t>33053030280000</t>
  </si>
  <si>
    <t>33061015080000</t>
  </si>
  <si>
    <t>33011004680000</t>
  </si>
  <si>
    <t>33007003570000</t>
  </si>
  <si>
    <t>33009020460000</t>
  </si>
  <si>
    <t>33053018450000</t>
  </si>
  <si>
    <t>33053018740000</t>
  </si>
  <si>
    <t>33011013680000</t>
  </si>
  <si>
    <t>33053028870000</t>
  </si>
  <si>
    <t>33105008630000</t>
  </si>
  <si>
    <t>33053028170000</t>
  </si>
  <si>
    <t>33061016670000</t>
  </si>
  <si>
    <t>33007008780000</t>
  </si>
  <si>
    <t>33053020500000</t>
  </si>
  <si>
    <t>33089000720000</t>
  </si>
  <si>
    <t>33053028950000</t>
  </si>
  <si>
    <t>33025009880000</t>
  </si>
  <si>
    <t>33053025270000</t>
  </si>
  <si>
    <t>33055001260000</t>
  </si>
  <si>
    <t>33105000070000</t>
  </si>
  <si>
    <t>33013015380000</t>
  </si>
  <si>
    <t>33025006980000</t>
  </si>
  <si>
    <t>33105021120000</t>
  </si>
  <si>
    <t>33023004090000</t>
  </si>
  <si>
    <t>33061010610000</t>
  </si>
  <si>
    <t>33025009200000</t>
  </si>
  <si>
    <t>33023002450000</t>
  </si>
  <si>
    <t>33011011390000</t>
  </si>
  <si>
    <t>33105015630000</t>
  </si>
  <si>
    <t>33053029220000</t>
  </si>
  <si>
    <t>33013002220000</t>
  </si>
  <si>
    <t>33061006480000</t>
  </si>
  <si>
    <t>33011011160000</t>
  </si>
  <si>
    <t>33025008190000</t>
  </si>
  <si>
    <t>33023005700000</t>
  </si>
  <si>
    <t>33009014850000</t>
  </si>
  <si>
    <t>33023004180000</t>
  </si>
  <si>
    <t>33013010050000</t>
  </si>
  <si>
    <t>33053030420000</t>
  </si>
  <si>
    <t>33011012780000</t>
  </si>
  <si>
    <t>33009019540000</t>
  </si>
  <si>
    <t>33013015300000</t>
  </si>
  <si>
    <t>33007015920000</t>
  </si>
  <si>
    <t>33053006940000</t>
  </si>
  <si>
    <t>33061010480000</t>
  </si>
  <si>
    <t>33105020010000</t>
  </si>
  <si>
    <t>33089004250000</t>
  </si>
  <si>
    <t>33061014720000</t>
  </si>
  <si>
    <t>33105019600000</t>
  </si>
  <si>
    <t>33009019700000</t>
  </si>
  <si>
    <t>33013009360000</t>
  </si>
  <si>
    <t>33013010220000</t>
  </si>
  <si>
    <t>33011011070000</t>
  </si>
  <si>
    <t>33025012370000</t>
  </si>
  <si>
    <t>33053027220000</t>
  </si>
  <si>
    <t>33011004090000</t>
  </si>
  <si>
    <t>33053029430000</t>
  </si>
  <si>
    <t>33009002050000</t>
  </si>
  <si>
    <t>33049001540000</t>
  </si>
  <si>
    <t>33089000820000</t>
  </si>
  <si>
    <t>33053014280000</t>
  </si>
  <si>
    <t>33023001350000</t>
  </si>
  <si>
    <t>33013014080000</t>
  </si>
  <si>
    <t>33013012690000</t>
  </si>
  <si>
    <t>33013007930000</t>
  </si>
  <si>
    <t>33061015180000</t>
  </si>
  <si>
    <t>33025011660000</t>
  </si>
  <si>
    <t>33009017600000</t>
  </si>
  <si>
    <t>33061016740000</t>
  </si>
  <si>
    <t>33025009940000</t>
  </si>
  <si>
    <t>33013009830000</t>
  </si>
  <si>
    <t>33061013150000</t>
  </si>
  <si>
    <t>33009004930000</t>
  </si>
  <si>
    <t>33061011640000</t>
  </si>
  <si>
    <t>33053010580000</t>
  </si>
  <si>
    <t>33023005650000</t>
  </si>
  <si>
    <t>33009015630000</t>
  </si>
  <si>
    <t>33055001350000</t>
  </si>
  <si>
    <t>33011012720000</t>
  </si>
  <si>
    <t>33011004410000</t>
  </si>
  <si>
    <t>33053031850000</t>
  </si>
  <si>
    <t>33023005450000</t>
  </si>
  <si>
    <t>33053029610000</t>
  </si>
  <si>
    <t>33023006400000</t>
  </si>
  <si>
    <t>33053027330000</t>
  </si>
  <si>
    <t>33105021150000</t>
  </si>
  <si>
    <t>33011010940000</t>
  </si>
  <si>
    <t>33053028020000</t>
  </si>
  <si>
    <t>33007005570000</t>
  </si>
  <si>
    <t>33025008870000</t>
  </si>
  <si>
    <t>33023003750000</t>
  </si>
  <si>
    <t>33009014700000</t>
  </si>
  <si>
    <t>33061005660000</t>
  </si>
  <si>
    <t>33061010870000</t>
  </si>
  <si>
    <t>33061013930000</t>
  </si>
  <si>
    <t>33053028530000</t>
  </si>
  <si>
    <t>33089004370000</t>
  </si>
  <si>
    <t>33061006770000</t>
  </si>
  <si>
    <t>33007015890000</t>
  </si>
  <si>
    <t>33011010920000</t>
  </si>
  <si>
    <t>33061014380000</t>
  </si>
  <si>
    <t>33009020630000</t>
  </si>
  <si>
    <t>33053028130000</t>
  </si>
  <si>
    <t>33053032950000</t>
  </si>
  <si>
    <t>33053034510000</t>
  </si>
  <si>
    <t>33011013980000</t>
  </si>
  <si>
    <t>33053504150000</t>
  </si>
  <si>
    <t>33061008470000</t>
  </si>
  <si>
    <t>33055001270000</t>
  </si>
  <si>
    <t>33009020120000</t>
  </si>
  <si>
    <t>33053023810000</t>
  </si>
  <si>
    <t>33053025840000</t>
  </si>
  <si>
    <t>33025007680000</t>
  </si>
  <si>
    <t>33009005950000</t>
  </si>
  <si>
    <t>33007016710000</t>
  </si>
  <si>
    <t>33089006070000</t>
  </si>
  <si>
    <t>33075008550000</t>
  </si>
  <si>
    <t>33053036490000</t>
  </si>
  <si>
    <t>33009015400000</t>
  </si>
  <si>
    <t>33075009320000</t>
  </si>
  <si>
    <t>33009017140000</t>
  </si>
  <si>
    <t>33053035390000</t>
  </si>
  <si>
    <t>33011013940000</t>
  </si>
  <si>
    <t>33061503740000</t>
  </si>
  <si>
    <t>33011013500000</t>
  </si>
  <si>
    <t>33023006060000</t>
  </si>
  <si>
    <t>33105015700000</t>
  </si>
  <si>
    <t>33013014980000</t>
  </si>
  <si>
    <t>33105016600000</t>
  </si>
  <si>
    <t>33075002630000</t>
  </si>
  <si>
    <t>33011012190000</t>
  </si>
  <si>
    <t>33105018030000</t>
  </si>
  <si>
    <t>33061014940000</t>
  </si>
  <si>
    <t>33053500100000</t>
  </si>
  <si>
    <t>33007006230000</t>
  </si>
  <si>
    <t>33025011240000</t>
  </si>
  <si>
    <t>33025011980000</t>
  </si>
  <si>
    <t>33053018900000</t>
  </si>
  <si>
    <t>33023004140000</t>
  </si>
  <si>
    <t>33053022440000</t>
  </si>
  <si>
    <t>33007010450000</t>
  </si>
  <si>
    <t>33105013650000</t>
  </si>
  <si>
    <t>33075004430000</t>
  </si>
  <si>
    <t>33007004420000</t>
  </si>
  <si>
    <t>33007010420000</t>
  </si>
  <si>
    <t>33011502700000</t>
  </si>
  <si>
    <t>33009018090000</t>
  </si>
  <si>
    <t>33053006140000</t>
  </si>
  <si>
    <t>33023006560000</t>
  </si>
  <si>
    <t>33061009920000</t>
  </si>
  <si>
    <t>33011014910000</t>
  </si>
  <si>
    <t>33013012130000</t>
  </si>
  <si>
    <t>33105019770000</t>
  </si>
  <si>
    <t>33023002440000</t>
  </si>
  <si>
    <t>33053029730000</t>
  </si>
  <si>
    <t>33061016530000</t>
  </si>
  <si>
    <t>33025006390000</t>
  </si>
  <si>
    <t>33053033500000</t>
  </si>
  <si>
    <t>33009003880000</t>
  </si>
  <si>
    <t>33025008850000</t>
  </si>
  <si>
    <t>33053033760000</t>
  </si>
  <si>
    <t>33053014160000</t>
  </si>
  <si>
    <t>33013000580000</t>
  </si>
  <si>
    <t>33105003300000</t>
  </si>
  <si>
    <t>33061009770000</t>
  </si>
  <si>
    <t>33061009550000</t>
  </si>
  <si>
    <t>33105022080000</t>
  </si>
  <si>
    <t>33007016470000</t>
  </si>
  <si>
    <t>33025007320000</t>
  </si>
  <si>
    <t>33025004060000</t>
  </si>
  <si>
    <t>33105007810000</t>
  </si>
  <si>
    <t>33007502460000</t>
  </si>
  <si>
    <t>33025003280000</t>
  </si>
  <si>
    <t>33061011180000</t>
  </si>
  <si>
    <t>33053005560000</t>
  </si>
  <si>
    <t>33009017790000</t>
  </si>
  <si>
    <t>33089002410000</t>
  </si>
  <si>
    <t>33061011880000</t>
  </si>
  <si>
    <t>33061012480000</t>
  </si>
  <si>
    <t>33009009340000</t>
  </si>
  <si>
    <t>33053023180000</t>
  </si>
  <si>
    <t>33055001240000</t>
  </si>
  <si>
    <t>33007003230000</t>
  </si>
  <si>
    <t>33009013520000</t>
  </si>
  <si>
    <t>33025009470000</t>
  </si>
  <si>
    <t>33053031500000</t>
  </si>
  <si>
    <t>33053021100000</t>
  </si>
  <si>
    <t>33013014380000</t>
  </si>
  <si>
    <t>33025008880000</t>
  </si>
  <si>
    <t>33023002610000</t>
  </si>
  <si>
    <t>33025012320000</t>
  </si>
  <si>
    <t>33053025570000</t>
  </si>
  <si>
    <t>33009009130000</t>
  </si>
  <si>
    <t>33053025860000</t>
  </si>
  <si>
    <t>33009022130000</t>
  </si>
  <si>
    <t>33061014770000</t>
  </si>
  <si>
    <t>33013007570000</t>
  </si>
  <si>
    <t>33053021480000</t>
  </si>
  <si>
    <t>33105013800000</t>
  </si>
  <si>
    <t>33053024770000</t>
  </si>
  <si>
    <t>33011006120000</t>
  </si>
  <si>
    <t>33009022120000</t>
  </si>
  <si>
    <t>33061504040000</t>
  </si>
  <si>
    <t>33013010710000</t>
  </si>
  <si>
    <t>33007016720000</t>
  </si>
  <si>
    <t>33105012520000</t>
  </si>
  <si>
    <t>33025010010000</t>
  </si>
  <si>
    <t>33061006750000</t>
  </si>
  <si>
    <t>33105020880000</t>
  </si>
  <si>
    <t>33023006090000</t>
  </si>
  <si>
    <t>33089002350000</t>
  </si>
  <si>
    <t>33025009530000</t>
  </si>
  <si>
    <t>33061006240000</t>
  </si>
  <si>
    <t>33053035180000</t>
  </si>
  <si>
    <t>33009016280000</t>
  </si>
  <si>
    <t>33053019100000</t>
  </si>
  <si>
    <t>33061011000000</t>
  </si>
  <si>
    <t>33011011020000</t>
  </si>
  <si>
    <t>33013012450000</t>
  </si>
  <si>
    <t>33025006320000</t>
  </si>
  <si>
    <t>33061011480000</t>
  </si>
  <si>
    <t>33013013830000</t>
  </si>
  <si>
    <t>33025006440000</t>
  </si>
  <si>
    <t>33061014040000</t>
  </si>
  <si>
    <t>33007007420000</t>
  </si>
  <si>
    <t>33013012140000</t>
  </si>
  <si>
    <t>33053033300000</t>
  </si>
  <si>
    <t>33053033990000</t>
  </si>
  <si>
    <t>33053021860000</t>
  </si>
  <si>
    <t>33009017650000</t>
  </si>
  <si>
    <t>33007015440000</t>
  </si>
  <si>
    <t>33061009900000</t>
  </si>
  <si>
    <t>33053016370000</t>
  </si>
  <si>
    <t>33011010550000</t>
  </si>
  <si>
    <t>33055001380000</t>
  </si>
  <si>
    <t>33013015850000</t>
  </si>
  <si>
    <t>33061014800000</t>
  </si>
  <si>
    <t>33053033280000</t>
  </si>
  <si>
    <t>33025010760000</t>
  </si>
  <si>
    <t>33013011240000</t>
  </si>
  <si>
    <t>33011005240000</t>
  </si>
  <si>
    <t>33105014950000</t>
  </si>
  <si>
    <t>33061012380000</t>
  </si>
  <si>
    <t>33053031410000</t>
  </si>
  <si>
    <t>33023504500000</t>
  </si>
  <si>
    <t>33007014460000</t>
  </si>
  <si>
    <t>33053031910000</t>
  </si>
  <si>
    <t>33061016520000</t>
  </si>
  <si>
    <t>33025005180000</t>
  </si>
  <si>
    <t>33053019050000</t>
  </si>
  <si>
    <t>33061011930000</t>
  </si>
  <si>
    <t>33061010730000</t>
  </si>
  <si>
    <t>33053002110000</t>
  </si>
  <si>
    <t>33087001490000</t>
  </si>
  <si>
    <t>33053016180000</t>
  </si>
  <si>
    <t>33061016180000</t>
  </si>
  <si>
    <t>33013015160000</t>
  </si>
  <si>
    <t>33053016580000</t>
  </si>
  <si>
    <t>33023007480000</t>
  </si>
  <si>
    <t>33105019740000</t>
  </si>
  <si>
    <t>33025004010000</t>
  </si>
  <si>
    <t>33023005090000</t>
  </si>
  <si>
    <t>33053016940000</t>
  </si>
  <si>
    <t>33011012220000</t>
  </si>
  <si>
    <t>33025009540000</t>
  </si>
  <si>
    <t>33053012580000</t>
  </si>
  <si>
    <t>33075011640000</t>
  </si>
  <si>
    <t>33105017910000</t>
  </si>
  <si>
    <t>33053031220000</t>
  </si>
  <si>
    <t>33105017240000</t>
  </si>
  <si>
    <t>33011011760000</t>
  </si>
  <si>
    <t>33061009130000</t>
  </si>
  <si>
    <t>33061004160000</t>
  </si>
  <si>
    <t>33053028750000</t>
  </si>
  <si>
    <t>33105018260000</t>
  </si>
  <si>
    <t>33011001470000</t>
  </si>
  <si>
    <t>33105010500000</t>
  </si>
  <si>
    <t>33025011050000</t>
  </si>
  <si>
    <t>33011005120000</t>
  </si>
  <si>
    <t>33013013800000</t>
  </si>
  <si>
    <t>33053030870000</t>
  </si>
  <si>
    <t>33007009190000</t>
  </si>
  <si>
    <t>33025010730000</t>
  </si>
  <si>
    <t>33061012940000</t>
  </si>
  <si>
    <t>33105014720000</t>
  </si>
  <si>
    <t>33075011560000</t>
  </si>
  <si>
    <t>33105016100000</t>
  </si>
  <si>
    <t>33105011880000</t>
  </si>
  <si>
    <t>33011010100000</t>
  </si>
  <si>
    <t>33009020380000</t>
  </si>
  <si>
    <t>33033002690000</t>
  </si>
  <si>
    <t>33105020680000</t>
  </si>
  <si>
    <t>33089004910000</t>
  </si>
  <si>
    <t>33053032420000</t>
  </si>
  <si>
    <t>33009012970000</t>
  </si>
  <si>
    <t>33007011720000</t>
  </si>
  <si>
    <t>33013015830000</t>
  </si>
  <si>
    <t>33061012240000</t>
  </si>
  <si>
    <t>33053030970000</t>
  </si>
  <si>
    <t>33025011270000</t>
  </si>
  <si>
    <t>33075013850000</t>
  </si>
  <si>
    <t>33025008350000</t>
  </si>
  <si>
    <t>33053034240000</t>
  </si>
  <si>
    <t>33061011780000</t>
  </si>
  <si>
    <t>33013000180000</t>
  </si>
  <si>
    <t>33007007790000</t>
  </si>
  <si>
    <t>33025007290000</t>
  </si>
  <si>
    <t>33013012940000</t>
  </si>
  <si>
    <t>33025006340000</t>
  </si>
  <si>
    <t>33053019410000</t>
  </si>
  <si>
    <t>33013014120000</t>
  </si>
  <si>
    <t>33089003290000</t>
  </si>
  <si>
    <t>33023004750000</t>
  </si>
  <si>
    <t>33053029820000</t>
  </si>
  <si>
    <t>33053034690000</t>
  </si>
  <si>
    <t>33025006460000</t>
  </si>
  <si>
    <t>33053024160000</t>
  </si>
  <si>
    <t>33053029240000</t>
  </si>
  <si>
    <t>33075005600000</t>
  </si>
  <si>
    <t>33053031450000</t>
  </si>
  <si>
    <t>33053001810000</t>
  </si>
  <si>
    <t>33033002090000</t>
  </si>
  <si>
    <t>33053006150000</t>
  </si>
  <si>
    <t>33053025360000</t>
  </si>
  <si>
    <t>33013004980000</t>
  </si>
  <si>
    <t>33053032400000</t>
  </si>
  <si>
    <t>33105020050000</t>
  </si>
  <si>
    <t>33105022030000</t>
  </si>
  <si>
    <t>33055000870000</t>
  </si>
  <si>
    <t>33025008490000</t>
  </si>
  <si>
    <t>33061003570000</t>
  </si>
  <si>
    <t>33007016770000</t>
  </si>
  <si>
    <t>33061012510000</t>
  </si>
  <si>
    <t>33075003530000</t>
  </si>
  <si>
    <t>33013012680000</t>
  </si>
  <si>
    <t>33011006480000</t>
  </si>
  <si>
    <t>33013010120000</t>
  </si>
  <si>
    <t>33053026680000</t>
  </si>
  <si>
    <t>33061013010000</t>
  </si>
  <si>
    <t>33011009160000</t>
  </si>
  <si>
    <t>33025002170000</t>
  </si>
  <si>
    <t>33009008350000</t>
  </si>
  <si>
    <t>33105013770000</t>
  </si>
  <si>
    <t>33061013160000</t>
  </si>
  <si>
    <t>33061012490000</t>
  </si>
  <si>
    <t>33049001550000</t>
  </si>
  <si>
    <t>33011003090000</t>
  </si>
  <si>
    <t>33061002340000</t>
  </si>
  <si>
    <t>33105018450000</t>
  </si>
  <si>
    <t>33105015470000</t>
  </si>
  <si>
    <t>33061013210000</t>
  </si>
  <si>
    <t>33053023130000</t>
  </si>
  <si>
    <t>33075005770000</t>
  </si>
  <si>
    <t>33061015670000</t>
  </si>
  <si>
    <t>33033002660000</t>
  </si>
  <si>
    <t>33053031120000</t>
  </si>
  <si>
    <t>33053024000000</t>
  </si>
  <si>
    <t>33053038020000</t>
  </si>
  <si>
    <t>33061014960000</t>
  </si>
  <si>
    <t>33105007720000</t>
  </si>
  <si>
    <t>33053028570000</t>
  </si>
  <si>
    <t>33013006580000</t>
  </si>
  <si>
    <t>33007005680000</t>
  </si>
  <si>
    <t>33025011540000</t>
  </si>
  <si>
    <t>33061015370000</t>
  </si>
  <si>
    <t>33053019060000</t>
  </si>
  <si>
    <t>33105019070000</t>
  </si>
  <si>
    <t>33105005590000</t>
  </si>
  <si>
    <t>33053017370000</t>
  </si>
  <si>
    <t>33053032220000</t>
  </si>
  <si>
    <t>33033002170000</t>
  </si>
  <si>
    <t>33023006120000</t>
  </si>
  <si>
    <t>33025012440000</t>
  </si>
  <si>
    <t>33025010490000</t>
  </si>
  <si>
    <t>33009003250000</t>
  </si>
  <si>
    <t>33011013420000</t>
  </si>
  <si>
    <t>33101004630000</t>
  </si>
  <si>
    <t>33061014570000</t>
  </si>
  <si>
    <t>33053010710000</t>
  </si>
  <si>
    <t>33075001860000</t>
  </si>
  <si>
    <t>33009020020000</t>
  </si>
  <si>
    <t>33007001790000</t>
  </si>
  <si>
    <t>33053025020000</t>
  </si>
  <si>
    <t>33075011780000</t>
  </si>
  <si>
    <t>33009014080000</t>
  </si>
  <si>
    <t>33053018870000</t>
  </si>
  <si>
    <t>33009011930000</t>
  </si>
  <si>
    <t>33061016200000</t>
  </si>
  <si>
    <t>33061010540000</t>
  </si>
  <si>
    <t>33061009090000</t>
  </si>
  <si>
    <t>33061011490000</t>
  </si>
  <si>
    <t>33075013070000</t>
  </si>
  <si>
    <t>33023006240000</t>
  </si>
  <si>
    <t>33061010680000</t>
  </si>
  <si>
    <t>33009019040000</t>
  </si>
  <si>
    <t>33009019480000</t>
  </si>
  <si>
    <t>33105018220000</t>
  </si>
  <si>
    <t>33011011430000</t>
  </si>
  <si>
    <t>33033001920000</t>
  </si>
  <si>
    <t>33105018120000</t>
  </si>
  <si>
    <t>33013000610000</t>
  </si>
  <si>
    <t>33053032120000</t>
  </si>
  <si>
    <t>33009013050000</t>
  </si>
  <si>
    <t>33053030150000</t>
  </si>
  <si>
    <t>33061012370000</t>
  </si>
  <si>
    <t>33025009010000</t>
  </si>
  <si>
    <t>33075008580000</t>
  </si>
  <si>
    <t>33053023530000</t>
  </si>
  <si>
    <t>33025007940000</t>
  </si>
  <si>
    <t>33025009500000</t>
  </si>
  <si>
    <t>33025010710000</t>
  </si>
  <si>
    <t>33013007220000</t>
  </si>
  <si>
    <t>33061010430000</t>
  </si>
  <si>
    <t>33025011640000</t>
  </si>
  <si>
    <t>33053010430000</t>
  </si>
  <si>
    <t>33105018520000</t>
  </si>
  <si>
    <t>33105011020000</t>
  </si>
  <si>
    <t>33011010770000</t>
  </si>
  <si>
    <t>33061007620000</t>
  </si>
  <si>
    <t>33053021650000</t>
  </si>
  <si>
    <t>33023006770000</t>
  </si>
  <si>
    <t>33105018070000</t>
  </si>
  <si>
    <t>33025007710000</t>
  </si>
  <si>
    <t>33011012250000</t>
  </si>
  <si>
    <t>33061005310000</t>
  </si>
  <si>
    <t>33061011350000</t>
  </si>
  <si>
    <t>33007000960000</t>
  </si>
  <si>
    <t>33105007880000</t>
  </si>
  <si>
    <t>33033002760000</t>
  </si>
  <si>
    <t>33089000170000</t>
  </si>
  <si>
    <t>33075009810000</t>
  </si>
  <si>
    <t>33061010200000</t>
  </si>
  <si>
    <t>33089006510000</t>
  </si>
  <si>
    <t>33023006540000</t>
  </si>
  <si>
    <t>33053021670000</t>
  </si>
  <si>
    <t>33009018930000</t>
  </si>
  <si>
    <t>33023005070000</t>
  </si>
  <si>
    <t>33011001620000</t>
  </si>
  <si>
    <t>33061014510000</t>
  </si>
  <si>
    <t>33061011070000</t>
  </si>
  <si>
    <t>33061016010000</t>
  </si>
  <si>
    <t>33053028270000</t>
  </si>
  <si>
    <t>33061008220000</t>
  </si>
  <si>
    <t>33025013770000</t>
  </si>
  <si>
    <t>33053025350000</t>
  </si>
  <si>
    <t>33025005690000</t>
  </si>
  <si>
    <t>33007008220000</t>
  </si>
  <si>
    <t>33009020620000</t>
  </si>
  <si>
    <t>33009011290000</t>
  </si>
  <si>
    <t>33053022010000</t>
  </si>
  <si>
    <t>33009003080000</t>
  </si>
  <si>
    <t>33053016890000</t>
  </si>
  <si>
    <t>33025013210000</t>
  </si>
  <si>
    <t>33105018040000</t>
  </si>
  <si>
    <t>33075006020000</t>
  </si>
  <si>
    <t>33009013280000</t>
  </si>
  <si>
    <t>33105020110000</t>
  </si>
  <si>
    <t>33053019790000</t>
  </si>
  <si>
    <t>33105020460000</t>
  </si>
  <si>
    <t>33053031990000</t>
  </si>
  <si>
    <t>33105021000000</t>
  </si>
  <si>
    <t>33025010170000</t>
  </si>
  <si>
    <t>33025012190000</t>
  </si>
  <si>
    <t>33025010800000</t>
  </si>
  <si>
    <t>33023005750000</t>
  </si>
  <si>
    <t>33025012610000</t>
  </si>
  <si>
    <t>33025010340000</t>
  </si>
  <si>
    <t>33025007540000</t>
  </si>
  <si>
    <t>33013006730000</t>
  </si>
  <si>
    <t>33013014020000</t>
  </si>
  <si>
    <t>33013000590000</t>
  </si>
  <si>
    <t>33023005220000</t>
  </si>
  <si>
    <t>33013006620000</t>
  </si>
  <si>
    <t>33013006870000</t>
  </si>
  <si>
    <t>33053026460000</t>
  </si>
  <si>
    <t>33053021490000</t>
  </si>
  <si>
    <t>33061015000000</t>
  </si>
  <si>
    <t>33013015230000</t>
  </si>
  <si>
    <t>33105018990000</t>
  </si>
  <si>
    <t>33011005150000</t>
  </si>
  <si>
    <t>33009013080000</t>
  </si>
  <si>
    <t>33053023520000</t>
  </si>
  <si>
    <t>33089006440000</t>
  </si>
  <si>
    <t>33011008910000</t>
  </si>
  <si>
    <t>33011013360000</t>
  </si>
  <si>
    <t>33089002120000</t>
  </si>
  <si>
    <t>33061002220000</t>
  </si>
  <si>
    <t>33023005230000</t>
  </si>
  <si>
    <t>33105016370000</t>
  </si>
  <si>
    <t>33053022910000</t>
  </si>
  <si>
    <t>33105017220000</t>
  </si>
  <si>
    <t>33025001670000</t>
  </si>
  <si>
    <t>33013015110000</t>
  </si>
  <si>
    <t>33053031280000</t>
  </si>
  <si>
    <t>33025007690000</t>
  </si>
  <si>
    <t>33023005370000</t>
  </si>
  <si>
    <t>33007007930000</t>
  </si>
  <si>
    <t>33025005850000</t>
  </si>
  <si>
    <t>33075011220000</t>
  </si>
  <si>
    <t>33061006520000</t>
  </si>
  <si>
    <t>33011013150000</t>
  </si>
  <si>
    <t>33009020760000</t>
  </si>
  <si>
    <t>33009014150000</t>
  </si>
  <si>
    <t>33061005140000</t>
  </si>
  <si>
    <t>33009009390000</t>
  </si>
  <si>
    <t>33061004730000</t>
  </si>
  <si>
    <t>33105021420000</t>
  </si>
  <si>
    <t>33007004450000</t>
  </si>
  <si>
    <t>33053023790000</t>
  </si>
  <si>
    <t>33061005510000</t>
  </si>
  <si>
    <t>33053025830000</t>
  </si>
  <si>
    <t>33105021530000</t>
  </si>
  <si>
    <t>33087003460000</t>
  </si>
  <si>
    <t>33009020900000</t>
  </si>
  <si>
    <t>33105017040000</t>
  </si>
  <si>
    <t>33013014090000</t>
  </si>
  <si>
    <t>33011013330000</t>
  </si>
  <si>
    <t>33105014780000</t>
  </si>
  <si>
    <t>33023004640000</t>
  </si>
  <si>
    <t>33061016650000</t>
  </si>
  <si>
    <t>33105020550000</t>
  </si>
  <si>
    <t>33025006910000</t>
  </si>
  <si>
    <t>33011012640000</t>
  </si>
  <si>
    <t>33011011210000</t>
  </si>
  <si>
    <t>33075008260000</t>
  </si>
  <si>
    <t>33053033800000</t>
  </si>
  <si>
    <t>33061013810000</t>
  </si>
  <si>
    <t>33025014080000</t>
  </si>
  <si>
    <t>33011011870000</t>
  </si>
  <si>
    <t>33105016070000</t>
  </si>
  <si>
    <t>33013006500000</t>
  </si>
  <si>
    <t>33061013570000</t>
  </si>
  <si>
    <t>33013013450000</t>
  </si>
  <si>
    <t>33007009910000</t>
  </si>
  <si>
    <t>33053023320000</t>
  </si>
  <si>
    <t>33011012440000</t>
  </si>
  <si>
    <t>33013013780000</t>
  </si>
  <si>
    <t>33007014110000</t>
  </si>
  <si>
    <t>33061007440000</t>
  </si>
  <si>
    <t>33053025010000</t>
  </si>
  <si>
    <t>33007009560000</t>
  </si>
  <si>
    <t>33061007400000</t>
  </si>
  <si>
    <t>33011000780000</t>
  </si>
  <si>
    <t>33053032980000</t>
  </si>
  <si>
    <t>33053030350000</t>
  </si>
  <si>
    <t>33025009330000</t>
  </si>
  <si>
    <t>33053034400000</t>
  </si>
  <si>
    <t>33105018330000</t>
  </si>
  <si>
    <t>33061013870000</t>
  </si>
  <si>
    <t>33053029310000</t>
  </si>
  <si>
    <t>33025010460000</t>
  </si>
  <si>
    <t>33053030570000</t>
  </si>
  <si>
    <t>33061018690000</t>
  </si>
  <si>
    <t>33053028250000</t>
  </si>
  <si>
    <t>33105010840000</t>
  </si>
  <si>
    <t>33053035660000</t>
  </si>
  <si>
    <t>33009015100000</t>
  </si>
  <si>
    <t>33055001370000</t>
  </si>
  <si>
    <t>33061014210000</t>
  </si>
  <si>
    <t>33053005920000</t>
  </si>
  <si>
    <t>33105006150000</t>
  </si>
  <si>
    <t>33061004110000</t>
  </si>
  <si>
    <t>33007012630000</t>
  </si>
  <si>
    <t>33053028660000</t>
  </si>
  <si>
    <t>33053031780000</t>
  </si>
  <si>
    <t>33023005320000</t>
  </si>
  <si>
    <t>33033003040000</t>
  </si>
  <si>
    <t>33007001180000</t>
  </si>
  <si>
    <t>33023006190000</t>
  </si>
  <si>
    <t>33053032180000</t>
  </si>
  <si>
    <t>33009021280000</t>
  </si>
  <si>
    <t>33025002120000</t>
  </si>
  <si>
    <t>33007001150000</t>
  </si>
  <si>
    <t>33013012280000</t>
  </si>
  <si>
    <t>33025008390000</t>
  </si>
  <si>
    <t>33053036020000</t>
  </si>
  <si>
    <t>33007011920000</t>
  </si>
  <si>
    <t>33053005710000</t>
  </si>
  <si>
    <t>33053034980000</t>
  </si>
  <si>
    <t>33053025220000</t>
  </si>
  <si>
    <t>33007005880000</t>
  </si>
  <si>
    <t>33009022330000</t>
  </si>
  <si>
    <t>33009017740000</t>
  </si>
  <si>
    <t>33053032470000</t>
  </si>
  <si>
    <t>33053020910000</t>
  </si>
  <si>
    <t>33089004390000</t>
  </si>
  <si>
    <t>33061009930000</t>
  </si>
  <si>
    <t>33011011830000</t>
  </si>
  <si>
    <t>33053029860000</t>
  </si>
  <si>
    <t>33105015030000</t>
  </si>
  <si>
    <t>33105022010000</t>
  </si>
  <si>
    <t>33105019430000</t>
  </si>
  <si>
    <t>33009017430000</t>
  </si>
  <si>
    <t>33061009940000</t>
  </si>
  <si>
    <t>33023003320000</t>
  </si>
  <si>
    <t>33053023740000</t>
  </si>
  <si>
    <t>33055001490000</t>
  </si>
  <si>
    <t>33105011400000</t>
  </si>
  <si>
    <t>33053009010000</t>
  </si>
  <si>
    <t>33053028880000</t>
  </si>
  <si>
    <t>33025010290000</t>
  </si>
  <si>
    <t>33061015720000</t>
  </si>
  <si>
    <t>33053032090000</t>
  </si>
  <si>
    <t>33011000820000</t>
  </si>
  <si>
    <t>33105014730000</t>
  </si>
  <si>
    <t>33009002700000</t>
  </si>
  <si>
    <t>33053027940000</t>
  </si>
  <si>
    <t>33007002510000</t>
  </si>
  <si>
    <t>33011014950000</t>
  </si>
  <si>
    <t>33023006420000</t>
  </si>
  <si>
    <t>33009011810000</t>
  </si>
  <si>
    <t>33061017820000</t>
  </si>
  <si>
    <t>33025012230000</t>
  </si>
  <si>
    <t>33009017890000</t>
  </si>
  <si>
    <t>33013004390000</t>
  </si>
  <si>
    <t>33023000130000</t>
  </si>
  <si>
    <t>33025010070000</t>
  </si>
  <si>
    <t>33025012090000</t>
  </si>
  <si>
    <t>33061011890000</t>
  </si>
  <si>
    <t>33025007890000</t>
  </si>
  <si>
    <t>33105017060000</t>
  </si>
  <si>
    <t>33105019690000</t>
  </si>
  <si>
    <t>33053030170000</t>
  </si>
  <si>
    <t>33105017460000</t>
  </si>
  <si>
    <t>33013010390000</t>
  </si>
  <si>
    <t>33053032700000</t>
  </si>
  <si>
    <t>33053034670000</t>
  </si>
  <si>
    <t>33013007900000</t>
  </si>
  <si>
    <t>33105017770000</t>
  </si>
  <si>
    <t>33087001500000</t>
  </si>
  <si>
    <t>33009021380000</t>
  </si>
  <si>
    <t>33009012320000</t>
  </si>
  <si>
    <t>33013014640000</t>
  </si>
  <si>
    <t>33061015480000</t>
  </si>
  <si>
    <t>33013015860000</t>
  </si>
  <si>
    <t>33011007440000</t>
  </si>
  <si>
    <t>33009018590000</t>
  </si>
  <si>
    <t>33053035650000</t>
  </si>
  <si>
    <t>33105019190000</t>
  </si>
  <si>
    <t>33105021330000</t>
  </si>
  <si>
    <t>33075013710000</t>
  </si>
  <si>
    <t>33061014160000</t>
  </si>
  <si>
    <t>33013015450000</t>
  </si>
  <si>
    <t>33007012000000</t>
  </si>
  <si>
    <t>33007013590000</t>
  </si>
  <si>
    <t>33061015390000</t>
  </si>
  <si>
    <t>33075012870000</t>
  </si>
  <si>
    <t>33007016590000</t>
  </si>
  <si>
    <t>33025006990000</t>
  </si>
  <si>
    <t>33033002640000</t>
  </si>
  <si>
    <t>33009013890000</t>
  </si>
  <si>
    <t>33061007960000</t>
  </si>
  <si>
    <t>33053011340000</t>
  </si>
  <si>
    <t>33061008660000</t>
  </si>
  <si>
    <t>33053032720000</t>
  </si>
  <si>
    <t>33033002820000</t>
  </si>
  <si>
    <t>33053027660000</t>
  </si>
  <si>
    <t>33105010580000</t>
  </si>
  <si>
    <t>33007013400000</t>
  </si>
  <si>
    <t>33105017110000</t>
  </si>
  <si>
    <t>33061010040000</t>
  </si>
  <si>
    <t>33075006010000</t>
  </si>
  <si>
    <t>33025007000000</t>
  </si>
  <si>
    <t>33061013640000</t>
  </si>
  <si>
    <t>33061009490000</t>
  </si>
  <si>
    <t>33025006930000</t>
  </si>
  <si>
    <t>33105005490000</t>
  </si>
  <si>
    <t>33053022110000</t>
  </si>
  <si>
    <t>33061008910000</t>
  </si>
  <si>
    <t>33013015120000</t>
  </si>
  <si>
    <t>33053033330000</t>
  </si>
  <si>
    <t>33011001710000</t>
  </si>
  <si>
    <t>33061008780000</t>
  </si>
  <si>
    <t>33105014230000</t>
  </si>
  <si>
    <t>33009018410000</t>
  </si>
  <si>
    <t>33009013490000</t>
  </si>
  <si>
    <t>33009011230000</t>
  </si>
  <si>
    <t>33007003490000</t>
  </si>
  <si>
    <t>33025013680000</t>
  </si>
  <si>
    <t>33033003060000</t>
  </si>
  <si>
    <t>33025006690000</t>
  </si>
  <si>
    <t>33105019540000</t>
  </si>
  <si>
    <t>33025008330000</t>
  </si>
  <si>
    <t>33061011190000</t>
  </si>
  <si>
    <t>33053031430000</t>
  </si>
  <si>
    <t>33105019420000</t>
  </si>
  <si>
    <t>33007007490000</t>
  </si>
  <si>
    <t>33105003730000</t>
  </si>
  <si>
    <t>33011008640000</t>
  </si>
  <si>
    <t>33061011790000</t>
  </si>
  <si>
    <t>33105016970000</t>
  </si>
  <si>
    <t>33053016050000</t>
  </si>
  <si>
    <t>33009019960000</t>
  </si>
  <si>
    <t>33061015420000</t>
  </si>
  <si>
    <t>33053031940000</t>
  </si>
  <si>
    <t>33025002630000</t>
  </si>
  <si>
    <t>33061012060000</t>
  </si>
  <si>
    <t>33023004550000</t>
  </si>
  <si>
    <t>33013009210000</t>
  </si>
  <si>
    <t>33053009110000</t>
  </si>
  <si>
    <t>33011013020000</t>
  </si>
  <si>
    <t>33023002850000</t>
  </si>
  <si>
    <t>33025013420000</t>
  </si>
  <si>
    <t>33061504460000</t>
  </si>
  <si>
    <t>33075006320000</t>
  </si>
  <si>
    <t>33105020180000</t>
  </si>
  <si>
    <t>33023002970000</t>
  </si>
  <si>
    <t>33013013980000</t>
  </si>
  <si>
    <t>33013012250000</t>
  </si>
  <si>
    <t>33105011200000</t>
  </si>
  <si>
    <t>33053020760000</t>
  </si>
  <si>
    <t>33061011510000</t>
  </si>
  <si>
    <t>33105003530000</t>
  </si>
  <si>
    <t>33009013700000</t>
  </si>
  <si>
    <t>33105018080000</t>
  </si>
  <si>
    <t>33105015040000</t>
  </si>
  <si>
    <t>33061006140000</t>
  </si>
  <si>
    <t>33011013910000</t>
  </si>
  <si>
    <t>33007014960000</t>
  </si>
  <si>
    <t>33011003190000</t>
  </si>
  <si>
    <t>33075008830000</t>
  </si>
  <si>
    <t>33105021690000</t>
  </si>
  <si>
    <t>33011012110000</t>
  </si>
  <si>
    <t>33009019970000</t>
  </si>
  <si>
    <t>33033002450000</t>
  </si>
  <si>
    <t>33025007950000</t>
  </si>
  <si>
    <t>33061005200000</t>
  </si>
  <si>
    <t>33089003770000</t>
  </si>
  <si>
    <t>33061016710000</t>
  </si>
  <si>
    <t>33105023050000</t>
  </si>
  <si>
    <t>33105019700000</t>
  </si>
  <si>
    <t>33061013370000</t>
  </si>
  <si>
    <t>33011014210000</t>
  </si>
  <si>
    <t>33053021000000</t>
  </si>
  <si>
    <t>33009008990000</t>
  </si>
  <si>
    <t>33075008650000</t>
  </si>
  <si>
    <t>33023005080000</t>
  </si>
  <si>
    <t>33011008650000</t>
  </si>
  <si>
    <t>33007006510000</t>
  </si>
  <si>
    <t>33007014040000</t>
  </si>
  <si>
    <t>33061012050000</t>
  </si>
  <si>
    <t>33013001210000</t>
  </si>
  <si>
    <t>33009019190000</t>
  </si>
  <si>
    <t>33061017760000</t>
  </si>
  <si>
    <t>33089006150000</t>
  </si>
  <si>
    <t>33053032380000</t>
  </si>
  <si>
    <t>33053018050000</t>
  </si>
  <si>
    <t>33061010690000</t>
  </si>
  <si>
    <t>33105018950000</t>
  </si>
  <si>
    <t>33105015970000</t>
  </si>
  <si>
    <t>33075003640000</t>
  </si>
  <si>
    <t>33105021870000</t>
  </si>
  <si>
    <t>33105017290000</t>
  </si>
  <si>
    <t>33105016380000</t>
  </si>
  <si>
    <t>33025011930000</t>
  </si>
  <si>
    <t>33007015810000</t>
  </si>
  <si>
    <t>33025003920000</t>
  </si>
  <si>
    <t>33053020270000</t>
  </si>
  <si>
    <t>33013012500000</t>
  </si>
  <si>
    <t>33007014510000</t>
  </si>
  <si>
    <t>33053031080000</t>
  </si>
  <si>
    <t>33023005330000</t>
  </si>
  <si>
    <t>33105017560000</t>
  </si>
  <si>
    <t>33053029380000</t>
  </si>
  <si>
    <t>33053034850000</t>
  </si>
  <si>
    <t>33025011430000</t>
  </si>
  <si>
    <t>33061012350000</t>
  </si>
  <si>
    <t>33105011570000</t>
  </si>
  <si>
    <t>33025006260000</t>
  </si>
  <si>
    <t>33053033770000</t>
  </si>
  <si>
    <t>33009021430000</t>
  </si>
  <si>
    <t>33053025550000</t>
  </si>
  <si>
    <t>33101004210000</t>
  </si>
  <si>
    <t>33075000690000</t>
  </si>
  <si>
    <t>33033000570000</t>
  </si>
  <si>
    <t>33105021810000</t>
  </si>
  <si>
    <t>33053024120000</t>
  </si>
  <si>
    <t>33105016200000</t>
  </si>
  <si>
    <t>33053034420000</t>
  </si>
  <si>
    <t>33061016720000</t>
  </si>
  <si>
    <t>33053031970000</t>
  </si>
  <si>
    <t>33007010970000</t>
  </si>
  <si>
    <t>33011014460000</t>
  </si>
  <si>
    <t>33009014430000</t>
  </si>
  <si>
    <t>33053033650000</t>
  </si>
  <si>
    <t>33053003800000</t>
  </si>
  <si>
    <t>33075000580000</t>
  </si>
  <si>
    <t>33053035410000</t>
  </si>
  <si>
    <t>33007015310000</t>
  </si>
  <si>
    <t>33007013960000</t>
  </si>
  <si>
    <t>33053034530000</t>
  </si>
  <si>
    <t>33061009390000</t>
  </si>
  <si>
    <t>33013014560000</t>
  </si>
  <si>
    <t>33061012440000</t>
  </si>
  <si>
    <t>33007013710000</t>
  </si>
  <si>
    <t>33055000790000</t>
  </si>
  <si>
    <t>33013001490000</t>
  </si>
  <si>
    <t>33061011550000</t>
  </si>
  <si>
    <t>33011014830000</t>
  </si>
  <si>
    <t>33105018350000</t>
  </si>
  <si>
    <t>33053024090000</t>
  </si>
  <si>
    <t>33053009330000</t>
  </si>
  <si>
    <t>33105015400000</t>
  </si>
  <si>
    <t>33009013980000</t>
  </si>
  <si>
    <t>33007007150000</t>
  </si>
  <si>
    <t>33089006370000</t>
  </si>
  <si>
    <t>33011013540000</t>
  </si>
  <si>
    <t>33105015520000</t>
  </si>
  <si>
    <t>33011003960000</t>
  </si>
  <si>
    <t>33009003630000</t>
  </si>
  <si>
    <t>33053005580000</t>
  </si>
  <si>
    <t>33061012640000</t>
  </si>
  <si>
    <t>33105018490000</t>
  </si>
  <si>
    <t>33025007740000</t>
  </si>
  <si>
    <t>33025007200000</t>
  </si>
  <si>
    <t>33053028500000</t>
  </si>
  <si>
    <t>33023002730000</t>
  </si>
  <si>
    <t>33053022560000</t>
  </si>
  <si>
    <t>33025014110000</t>
  </si>
  <si>
    <t>33033001970000</t>
  </si>
  <si>
    <t>33089006110000</t>
  </si>
  <si>
    <t>33011002490000</t>
  </si>
  <si>
    <t>33011010080000</t>
  </si>
  <si>
    <t>33009021290000</t>
  </si>
  <si>
    <t>33009018980000</t>
  </si>
  <si>
    <t>33011009320000</t>
  </si>
  <si>
    <t>33053030270000</t>
  </si>
  <si>
    <t>33061009300000</t>
  </si>
  <si>
    <t>33009016050000</t>
  </si>
  <si>
    <t>33053030860000</t>
  </si>
  <si>
    <t>33053017440000</t>
  </si>
  <si>
    <t>33053032110000</t>
  </si>
  <si>
    <t>33061016900000</t>
  </si>
  <si>
    <t>33011011940000</t>
  </si>
  <si>
    <t>33053013950000</t>
  </si>
  <si>
    <t>33009004560000</t>
  </si>
  <si>
    <t>33025007990000</t>
  </si>
  <si>
    <t>33075000880000</t>
  </si>
  <si>
    <t>33061017440000</t>
  </si>
  <si>
    <t>33009020610000</t>
  </si>
  <si>
    <t>33061017300000</t>
  </si>
  <si>
    <t>33013004860000</t>
  </si>
  <si>
    <t>33007001550000</t>
  </si>
  <si>
    <t>33053000570000</t>
  </si>
  <si>
    <t>33105020590000</t>
  </si>
  <si>
    <t>33061011700000</t>
  </si>
  <si>
    <t>33061011920000</t>
  </si>
  <si>
    <t>33011013010000</t>
  </si>
  <si>
    <t>33025013050000</t>
  </si>
  <si>
    <t>33061012890000</t>
  </si>
  <si>
    <t>33061011150000</t>
  </si>
  <si>
    <t>33023005480000</t>
  </si>
  <si>
    <t>33025009820000</t>
  </si>
  <si>
    <t>33053021900000</t>
  </si>
  <si>
    <t>33061016780000</t>
  </si>
  <si>
    <t>33049001470000</t>
  </si>
  <si>
    <t>33061010220000</t>
  </si>
  <si>
    <t>33105016510000</t>
  </si>
  <si>
    <t>33053026490000</t>
  </si>
  <si>
    <t>33053020420000</t>
  </si>
  <si>
    <t>33105019630000</t>
  </si>
  <si>
    <t>33061015830000</t>
  </si>
  <si>
    <t>33061005480000</t>
  </si>
  <si>
    <t>33023006050000</t>
  </si>
  <si>
    <t>33025010450000</t>
  </si>
  <si>
    <t>33061006350000</t>
  </si>
  <si>
    <t>33075011090000</t>
  </si>
  <si>
    <t>33053031230000</t>
  </si>
  <si>
    <t>33013015580000</t>
  </si>
  <si>
    <t>33011014920000</t>
  </si>
  <si>
    <t>33061015840000</t>
  </si>
  <si>
    <t>33009013030000</t>
  </si>
  <si>
    <t>33053030310000</t>
  </si>
  <si>
    <t>33055001320000</t>
  </si>
  <si>
    <t>33009014720000</t>
  </si>
  <si>
    <t>33053006130000</t>
  </si>
  <si>
    <t>33053020100000</t>
  </si>
  <si>
    <t>33025005000000</t>
  </si>
  <si>
    <t>33053036500000</t>
  </si>
  <si>
    <t>33013014890000</t>
  </si>
  <si>
    <t>33053007230000</t>
  </si>
  <si>
    <t>33053022060000</t>
  </si>
  <si>
    <t>33009000850000</t>
  </si>
  <si>
    <t>33053024610000</t>
  </si>
  <si>
    <t>33061016980000</t>
  </si>
  <si>
    <t>33061002440000</t>
  </si>
  <si>
    <t>33053025180000</t>
  </si>
  <si>
    <t>33105020410000</t>
  </si>
  <si>
    <t>33061007450000</t>
  </si>
  <si>
    <t>33023005530000</t>
  </si>
  <si>
    <t>33075004280000</t>
  </si>
  <si>
    <t>33053023400000</t>
  </si>
  <si>
    <t>33105500140000</t>
  </si>
  <si>
    <t>33053016800000</t>
  </si>
  <si>
    <t>33061008690000</t>
  </si>
  <si>
    <t>33075013700000</t>
  </si>
  <si>
    <t>33061009400000</t>
  </si>
  <si>
    <t>33011013750000</t>
  </si>
  <si>
    <t>33025011220000</t>
  </si>
  <si>
    <t>33025008210000</t>
  </si>
  <si>
    <t>33053030010000</t>
  </si>
  <si>
    <t>33061017250000</t>
  </si>
  <si>
    <t>33025010190000</t>
  </si>
  <si>
    <t>33105010810000</t>
  </si>
  <si>
    <t>33011011970000</t>
  </si>
  <si>
    <t>33087003480000</t>
  </si>
  <si>
    <t>33053032970000</t>
  </si>
  <si>
    <t>33025007600000</t>
  </si>
  <si>
    <t>33007005720000</t>
  </si>
  <si>
    <t>33009016360000</t>
  </si>
  <si>
    <t>33023005130000</t>
  </si>
  <si>
    <t>33105020560000</t>
  </si>
  <si>
    <t>33053024590000</t>
  </si>
  <si>
    <t>33105021950000</t>
  </si>
  <si>
    <t>33025012650000</t>
  </si>
  <si>
    <t>33053501800000</t>
  </si>
  <si>
    <t>33089002770000</t>
  </si>
  <si>
    <t>33105017350000</t>
  </si>
  <si>
    <t>33025006120000</t>
  </si>
  <si>
    <t>33013012620000</t>
  </si>
  <si>
    <t>33105010830000</t>
  </si>
  <si>
    <t>33105020450000</t>
  </si>
  <si>
    <t>33105022430000</t>
  </si>
  <si>
    <t>33089001820000</t>
  </si>
  <si>
    <t>33053033450000</t>
  </si>
  <si>
    <t>33025009490000</t>
  </si>
  <si>
    <t>33013011520000</t>
  </si>
  <si>
    <t>33061010820000</t>
  </si>
  <si>
    <t>33089000630000</t>
  </si>
  <si>
    <t>33055000680000</t>
  </si>
  <si>
    <t>33007010630000</t>
  </si>
  <si>
    <t>33105016880000</t>
  </si>
  <si>
    <t>33007009460000</t>
  </si>
  <si>
    <t>33013014810000</t>
  </si>
  <si>
    <t>33013014730000</t>
  </si>
  <si>
    <t>33087003540000</t>
  </si>
  <si>
    <t>33105011390000</t>
  </si>
  <si>
    <t>33061008150000</t>
  </si>
  <si>
    <t>33053028980000</t>
  </si>
  <si>
    <t>33009013340000</t>
  </si>
  <si>
    <t>33061016890000</t>
  </si>
  <si>
    <t>33061010280000</t>
  </si>
  <si>
    <t>33013011090000</t>
  </si>
  <si>
    <t>33025010020000</t>
  </si>
  <si>
    <t>33105014180000</t>
  </si>
  <si>
    <t>33023004890000</t>
  </si>
  <si>
    <t>33061012720000</t>
  </si>
  <si>
    <t>33061013270000</t>
  </si>
  <si>
    <t>33061008520000</t>
  </si>
  <si>
    <t>33011014380000</t>
  </si>
  <si>
    <t>33009005690000</t>
  </si>
  <si>
    <t>33007013980000</t>
  </si>
  <si>
    <t>33053030460000</t>
  </si>
  <si>
    <t>33061008640000</t>
  </si>
  <si>
    <t>33061005650000</t>
  </si>
  <si>
    <t>33061011010000</t>
  </si>
  <si>
    <t>33053032010000</t>
  </si>
  <si>
    <t>33053025470000</t>
  </si>
  <si>
    <t>33053007500000</t>
  </si>
  <si>
    <t>33025011210000</t>
  </si>
  <si>
    <t>33023004160000</t>
  </si>
  <si>
    <t>33105018770000</t>
  </si>
  <si>
    <t>33053021550000</t>
  </si>
  <si>
    <t>33033002970000</t>
  </si>
  <si>
    <t>33007005300000</t>
  </si>
  <si>
    <t>33075002550000</t>
  </si>
  <si>
    <t>33053034870000</t>
  </si>
  <si>
    <t>33011001680000</t>
  </si>
  <si>
    <t>33023003670000</t>
  </si>
  <si>
    <t>33011003920000</t>
  </si>
  <si>
    <t>33053025190000</t>
  </si>
  <si>
    <t>33053014070000</t>
  </si>
  <si>
    <t>33025006720000</t>
  </si>
  <si>
    <t>33025012860000</t>
  </si>
  <si>
    <t>33025007700000</t>
  </si>
  <si>
    <t>33061017780000</t>
  </si>
  <si>
    <t>33007010280000</t>
  </si>
  <si>
    <t>33105018930000</t>
  </si>
  <si>
    <t>33061010390000</t>
  </si>
  <si>
    <t>33061005770000</t>
  </si>
  <si>
    <t>33105014860000</t>
  </si>
  <si>
    <t>33053030370000</t>
  </si>
  <si>
    <t>33053035310000</t>
  </si>
  <si>
    <t>33009013510000</t>
  </si>
  <si>
    <t>33013013230000</t>
  </si>
  <si>
    <t>33009017480000</t>
  </si>
  <si>
    <t>33053029160000</t>
  </si>
  <si>
    <t>33007015150000</t>
  </si>
  <si>
    <t>33007008830000</t>
  </si>
  <si>
    <t>33025009980000</t>
  </si>
  <si>
    <t>33011011600000</t>
  </si>
  <si>
    <t>33061014020000</t>
  </si>
  <si>
    <t>33013009180000</t>
  </si>
  <si>
    <t>33053036680000</t>
  </si>
  <si>
    <t>33023001420000</t>
  </si>
  <si>
    <t>33007012300000</t>
  </si>
  <si>
    <t>33061014980000</t>
  </si>
  <si>
    <t>33011014400000</t>
  </si>
  <si>
    <t>33053001780000</t>
  </si>
  <si>
    <t>33105016310000</t>
  </si>
  <si>
    <t>33105017970000</t>
  </si>
  <si>
    <t>33023006590000</t>
  </si>
  <si>
    <t>33061007640000</t>
  </si>
  <si>
    <t>33075009230000</t>
  </si>
  <si>
    <t>33011012160000</t>
  </si>
  <si>
    <t>33053025320000</t>
  </si>
  <si>
    <t>33053021840000</t>
  </si>
  <si>
    <t>33025012560000</t>
  </si>
  <si>
    <t>33007008080000</t>
  </si>
  <si>
    <t>33053028540000</t>
  </si>
  <si>
    <t>33061006280000</t>
  </si>
  <si>
    <t>33025009760000</t>
  </si>
  <si>
    <t>33061014060000</t>
  </si>
  <si>
    <t>33013012550000</t>
  </si>
  <si>
    <t>33013012040000</t>
  </si>
  <si>
    <t>33025007140000</t>
  </si>
  <si>
    <t>33061015140000</t>
  </si>
  <si>
    <t>33011005180000</t>
  </si>
  <si>
    <t>33075004940000</t>
  </si>
  <si>
    <t>33105016000000</t>
  </si>
  <si>
    <t>33009012100000</t>
  </si>
  <si>
    <t>33023006100000</t>
  </si>
  <si>
    <t>33061017260000</t>
  </si>
  <si>
    <t>33061015620000</t>
  </si>
  <si>
    <t>33007011540000</t>
  </si>
  <si>
    <t>33053017060000</t>
  </si>
  <si>
    <t>33011014760000</t>
  </si>
  <si>
    <t>33025012100000</t>
  </si>
  <si>
    <t>33033002580000</t>
  </si>
  <si>
    <t>33053028300000</t>
  </si>
  <si>
    <t>33007016140000</t>
  </si>
  <si>
    <t>33061010740000</t>
  </si>
  <si>
    <t>33061009830000</t>
  </si>
  <si>
    <t>33009019560000</t>
  </si>
  <si>
    <t>33009001330000</t>
  </si>
  <si>
    <t>33061013030000</t>
  </si>
  <si>
    <t>33075001180000</t>
  </si>
  <si>
    <t>33061017890000</t>
  </si>
  <si>
    <t>33105010290000</t>
  </si>
  <si>
    <t>33025004530000</t>
  </si>
  <si>
    <t>33009009740000</t>
  </si>
  <si>
    <t>33009019830000</t>
  </si>
  <si>
    <t>33105014790000</t>
  </si>
  <si>
    <t>33011003400000</t>
  </si>
  <si>
    <t>33105014770000</t>
  </si>
  <si>
    <t>33061007710000</t>
  </si>
  <si>
    <t>33061008710000</t>
  </si>
  <si>
    <t>33061006160000</t>
  </si>
  <si>
    <t>33011014300000</t>
  </si>
  <si>
    <t>33105014900000</t>
  </si>
  <si>
    <t>33105016570000</t>
  </si>
  <si>
    <t>33007008620000</t>
  </si>
  <si>
    <t>33023000660000</t>
  </si>
  <si>
    <t>33075011550000</t>
  </si>
  <si>
    <t>33013012850000</t>
  </si>
  <si>
    <t>33105015560000</t>
  </si>
  <si>
    <t>33011013260000</t>
  </si>
  <si>
    <t>33023002750000</t>
  </si>
  <si>
    <t>33075004870000</t>
  </si>
  <si>
    <t>33011012500000</t>
  </si>
  <si>
    <t>33105007290000</t>
  </si>
  <si>
    <t>33053029300000</t>
  </si>
  <si>
    <t>33025011730000</t>
  </si>
  <si>
    <t>33053036450000</t>
  </si>
  <si>
    <t>33011014600000</t>
  </si>
  <si>
    <t>33009020430000</t>
  </si>
  <si>
    <t>33025007240000</t>
  </si>
  <si>
    <t>33023003930000</t>
  </si>
  <si>
    <t>33061004950000</t>
  </si>
  <si>
    <t>33053023730000</t>
  </si>
  <si>
    <t>33007012950000</t>
  </si>
  <si>
    <t>33025012530000</t>
  </si>
  <si>
    <t>33053027650000</t>
  </si>
  <si>
    <t>33061016300000</t>
  </si>
  <si>
    <t>33023006360000</t>
  </si>
  <si>
    <t>33007016190000</t>
  </si>
  <si>
    <t>33061006260000</t>
  </si>
  <si>
    <t>33061011800000</t>
  </si>
  <si>
    <t>33009010080000</t>
  </si>
  <si>
    <t>33023004610000</t>
  </si>
  <si>
    <t>33061013360000</t>
  </si>
  <si>
    <t>33007014930000</t>
  </si>
  <si>
    <t>33061011650000</t>
  </si>
  <si>
    <t>33011012820000</t>
  </si>
  <si>
    <t>33061008430000</t>
  </si>
  <si>
    <t>33053019480000</t>
  </si>
  <si>
    <t>33061010920000</t>
  </si>
  <si>
    <t>33105002760000</t>
  </si>
  <si>
    <t>33105016990000</t>
  </si>
  <si>
    <t>33023004320000</t>
  </si>
  <si>
    <t>33007006690000</t>
  </si>
  <si>
    <t>33025008240000</t>
  </si>
  <si>
    <t>33009020910000</t>
  </si>
  <si>
    <t>33105019970000</t>
  </si>
  <si>
    <t>33025012270000</t>
  </si>
  <si>
    <t>33011011840000</t>
  </si>
  <si>
    <t>33061016030000</t>
  </si>
  <si>
    <t>33025006710000</t>
  </si>
  <si>
    <t>33053504130000</t>
  </si>
  <si>
    <t>33053023670000</t>
  </si>
  <si>
    <t>33025008740000</t>
  </si>
  <si>
    <t>33013007190000</t>
  </si>
  <si>
    <t>33011002810000</t>
  </si>
  <si>
    <t>33011012240000</t>
  </si>
  <si>
    <t>33105504350000</t>
  </si>
  <si>
    <t>33025008830000</t>
  </si>
  <si>
    <t>33061009620000</t>
  </si>
  <si>
    <t>33061015850000</t>
  </si>
  <si>
    <t>33061006890000</t>
  </si>
  <si>
    <t>33061011500000</t>
  </si>
  <si>
    <t>33053500700000</t>
  </si>
  <si>
    <t>33105014820000</t>
  </si>
  <si>
    <t>33033002560000</t>
  </si>
  <si>
    <t>33025008560000</t>
  </si>
  <si>
    <t>33025008280000</t>
  </si>
  <si>
    <t>33007016280000</t>
  </si>
  <si>
    <t>33053030790000</t>
  </si>
  <si>
    <t>33105010260000</t>
  </si>
  <si>
    <t>33053029440000</t>
  </si>
  <si>
    <t>33025011400000</t>
  </si>
  <si>
    <t>33061015540000</t>
  </si>
  <si>
    <t>33075008400000</t>
  </si>
  <si>
    <t>33105016700000</t>
  </si>
  <si>
    <t>33055001470000</t>
  </si>
  <si>
    <t>33061011340000</t>
  </si>
  <si>
    <t>33105007450000</t>
  </si>
  <si>
    <t>33007001020000</t>
  </si>
  <si>
    <t>33061008610000</t>
  </si>
  <si>
    <t>33013015180000</t>
  </si>
  <si>
    <t>33007003000000</t>
  </si>
  <si>
    <t>33053503720000</t>
  </si>
  <si>
    <t>33053024540000</t>
  </si>
  <si>
    <t>33025010850000</t>
  </si>
  <si>
    <t>33011014000000</t>
  </si>
  <si>
    <t>33025001600000</t>
  </si>
  <si>
    <t>33025010250000</t>
  </si>
  <si>
    <t>33061014190000</t>
  </si>
  <si>
    <t>33011012900000</t>
  </si>
  <si>
    <t>33009011940000</t>
  </si>
  <si>
    <t>33009005320000</t>
  </si>
  <si>
    <t>33053021920000</t>
  </si>
  <si>
    <t>33007015780000</t>
  </si>
  <si>
    <t>33013009530000</t>
  </si>
  <si>
    <t>33025003800000</t>
  </si>
  <si>
    <t>33105017600000</t>
  </si>
  <si>
    <t>33025008410000</t>
  </si>
  <si>
    <t>33053033110000</t>
  </si>
  <si>
    <t>33009017900000</t>
  </si>
  <si>
    <t>33105015580000</t>
  </si>
  <si>
    <t>33023005390000</t>
  </si>
  <si>
    <t>33053015450000</t>
  </si>
  <si>
    <t>33105012980000</t>
  </si>
  <si>
    <t>33061016950000</t>
  </si>
  <si>
    <t>33053033470000</t>
  </si>
  <si>
    <t>33061006790000</t>
  </si>
  <si>
    <t>33105502740000</t>
  </si>
  <si>
    <t>33011014010000</t>
  </si>
  <si>
    <t>33105018870000</t>
  </si>
  <si>
    <t>33025008250000</t>
  </si>
  <si>
    <t>33053012860000</t>
  </si>
  <si>
    <t>33025009570000</t>
  </si>
  <si>
    <t>33023004930000</t>
  </si>
  <si>
    <t>33053022370000</t>
  </si>
  <si>
    <t>33011014440000</t>
  </si>
  <si>
    <t>33105009600000</t>
  </si>
  <si>
    <t>33053020360000</t>
  </si>
  <si>
    <t>33061014070000</t>
  </si>
  <si>
    <t>33013010810000</t>
  </si>
  <si>
    <t>33075010040000</t>
  </si>
  <si>
    <t>33053031790000</t>
  </si>
  <si>
    <t>33105009100000</t>
  </si>
  <si>
    <t>33013015410000</t>
  </si>
  <si>
    <t>33061012390000</t>
  </si>
  <si>
    <t>33061007660000</t>
  </si>
  <si>
    <t>33025012850000</t>
  </si>
  <si>
    <t>33061006950000</t>
  </si>
  <si>
    <t>33061001910000</t>
  </si>
  <si>
    <t>33009021800000</t>
  </si>
  <si>
    <t>33061015960000</t>
  </si>
  <si>
    <t>33023005190000</t>
  </si>
  <si>
    <t>33025008400000</t>
  </si>
  <si>
    <t>33105020620000</t>
  </si>
  <si>
    <t>33023005510000</t>
  </si>
  <si>
    <t>33053029950000</t>
  </si>
  <si>
    <t>33025010210000</t>
  </si>
  <si>
    <t>33011000530000</t>
  </si>
  <si>
    <t>33053018720000</t>
  </si>
  <si>
    <t>33053033270000</t>
  </si>
  <si>
    <t>33007016680000</t>
  </si>
  <si>
    <t>33025006380000</t>
  </si>
  <si>
    <t>33025502420000</t>
  </si>
  <si>
    <t>33013014840000</t>
  </si>
  <si>
    <t>33033001820000</t>
  </si>
  <si>
    <t>33007013350000</t>
  </si>
  <si>
    <t>33053030600000</t>
  </si>
  <si>
    <t>33009016620000</t>
  </si>
  <si>
    <t>33013009940000</t>
  </si>
  <si>
    <t>33011013510000</t>
  </si>
  <si>
    <t>33007009880000</t>
  </si>
  <si>
    <t>33023002520000</t>
  </si>
  <si>
    <t>33009017990000</t>
  </si>
  <si>
    <t>33013009000000</t>
  </si>
  <si>
    <t>33009019200000</t>
  </si>
  <si>
    <t>33011005530000</t>
  </si>
  <si>
    <t>33013003740000</t>
  </si>
  <si>
    <t>33009021140000</t>
  </si>
  <si>
    <t>33009015290000</t>
  </si>
  <si>
    <t>33013003570000</t>
  </si>
  <si>
    <t>33009020590000</t>
  </si>
  <si>
    <t>33009003060000</t>
  </si>
  <si>
    <t>33105021020000</t>
  </si>
  <si>
    <t>33007005630000</t>
  </si>
  <si>
    <t>33105015290000</t>
  </si>
  <si>
    <t>33105015660000</t>
  </si>
  <si>
    <t>33053030700000</t>
  </si>
  <si>
    <t>33011012320000</t>
  </si>
  <si>
    <t>33105004890000</t>
  </si>
  <si>
    <t>33105014910000</t>
  </si>
  <si>
    <t>33053031100000</t>
  </si>
  <si>
    <t>33025009370000</t>
  </si>
  <si>
    <t>33009018050000</t>
  </si>
  <si>
    <t>33013011920000</t>
  </si>
  <si>
    <t>33105019000000</t>
  </si>
  <si>
    <t>33061015470000</t>
  </si>
  <si>
    <t>33025003740000</t>
  </si>
  <si>
    <t>33033001660000</t>
  </si>
  <si>
    <t>33061007310000</t>
  </si>
  <si>
    <t>33075012760000</t>
  </si>
  <si>
    <t>33061011250000</t>
  </si>
  <si>
    <t>33025005640000</t>
  </si>
  <si>
    <t>33061009800000</t>
  </si>
  <si>
    <t>33061007940000</t>
  </si>
  <si>
    <t>33013014670000</t>
  </si>
  <si>
    <t>33053024340000</t>
  </si>
  <si>
    <t>33007002650000</t>
  </si>
  <si>
    <t>33007007500000</t>
  </si>
  <si>
    <t>33061011630000</t>
  </si>
  <si>
    <t>33105008720000</t>
  </si>
  <si>
    <t>33013015720000</t>
  </si>
  <si>
    <t>33105007050000</t>
  </si>
  <si>
    <t>33061013420000</t>
  </si>
  <si>
    <t>33061006320000</t>
  </si>
  <si>
    <t>33053017850000</t>
  </si>
  <si>
    <t>33061006850000</t>
  </si>
  <si>
    <t>33053029530000</t>
  </si>
  <si>
    <t>33105020570000</t>
  </si>
  <si>
    <t>33025010560000</t>
  </si>
  <si>
    <t>33061007890000</t>
  </si>
  <si>
    <t>33007015350000</t>
  </si>
  <si>
    <t>33011012150000</t>
  </si>
  <si>
    <t>33053028630000</t>
  </si>
  <si>
    <t>33025011800000</t>
  </si>
  <si>
    <t>33053025120000</t>
  </si>
  <si>
    <t>33025010500000</t>
  </si>
  <si>
    <t>33105016790000</t>
  </si>
  <si>
    <t>33061006490000</t>
  </si>
  <si>
    <t>33105017470000</t>
  </si>
  <si>
    <t>33105020310000</t>
  </si>
  <si>
    <t>33105016660000</t>
  </si>
  <si>
    <t>33011013850000</t>
  </si>
  <si>
    <t>33061007470000</t>
  </si>
  <si>
    <t>33105018790000</t>
  </si>
  <si>
    <t>33105015750000</t>
  </si>
  <si>
    <t>33105019160000</t>
  </si>
  <si>
    <t>33007015630000</t>
  </si>
  <si>
    <t>33011013060000</t>
  </si>
  <si>
    <t>33105016530000</t>
  </si>
  <si>
    <t>33009013950000</t>
  </si>
  <si>
    <t>33053022780000</t>
  </si>
  <si>
    <t>33007005600000</t>
  </si>
  <si>
    <t>33061013780000</t>
  </si>
  <si>
    <t>33023005360000</t>
  </si>
  <si>
    <t>33007014010000</t>
  </si>
  <si>
    <t>33013013170000</t>
  </si>
  <si>
    <t>33053030470000</t>
  </si>
  <si>
    <t>33053025330000</t>
  </si>
  <si>
    <t>33009017940000</t>
  </si>
  <si>
    <t>33105017940000</t>
  </si>
  <si>
    <t>33105022660000</t>
  </si>
  <si>
    <t>33025013510000</t>
  </si>
  <si>
    <t>33025011740000</t>
  </si>
  <si>
    <t>33011012980000</t>
  </si>
  <si>
    <t>33023001700000</t>
  </si>
  <si>
    <t>33075012640000</t>
  </si>
  <si>
    <t>33061018130000</t>
  </si>
  <si>
    <t>33025010470000</t>
  </si>
  <si>
    <t>33061009230000</t>
  </si>
  <si>
    <t>33061004260000</t>
  </si>
  <si>
    <t>33055001030000</t>
  </si>
  <si>
    <t>33053010240000</t>
  </si>
  <si>
    <t>33009013610000</t>
  </si>
  <si>
    <t>33023006230000</t>
  </si>
  <si>
    <t>33023004880000</t>
  </si>
  <si>
    <t>33105015020000</t>
  </si>
  <si>
    <t>33025012900000</t>
  </si>
  <si>
    <t>33013012650000</t>
  </si>
  <si>
    <t>33053028720000</t>
  </si>
  <si>
    <t>33013013130000</t>
  </si>
  <si>
    <t>33061009060000</t>
  </si>
  <si>
    <t>33105021990000</t>
  </si>
  <si>
    <t>33033002340000</t>
  </si>
  <si>
    <t>33053033560000</t>
  </si>
  <si>
    <t>33023000990000</t>
  </si>
  <si>
    <t>33061008420000</t>
  </si>
  <si>
    <t>33061005280000</t>
  </si>
  <si>
    <t>33013000470000</t>
  </si>
  <si>
    <t>33009020600000</t>
  </si>
  <si>
    <t>33053016250000</t>
  </si>
  <si>
    <t>33009020440000</t>
  </si>
  <si>
    <t>33053021070000</t>
  </si>
  <si>
    <t>33075008660000</t>
  </si>
  <si>
    <t>33053026920000</t>
  </si>
  <si>
    <t>33105019580000</t>
  </si>
  <si>
    <t>33055001180000</t>
  </si>
  <si>
    <t>33009017150000</t>
  </si>
  <si>
    <t>33061015210000</t>
  </si>
  <si>
    <t>33105015900000</t>
  </si>
  <si>
    <t>33061010670000</t>
  </si>
  <si>
    <t>33013007070000</t>
  </si>
  <si>
    <t>33009021770000</t>
  </si>
  <si>
    <t>33105021960000</t>
  </si>
  <si>
    <t>33011010110000</t>
  </si>
  <si>
    <t>33061013140000</t>
  </si>
  <si>
    <t>33011011890000</t>
  </si>
  <si>
    <t>33011009300000</t>
  </si>
  <si>
    <t>33011012920000</t>
  </si>
  <si>
    <t>33061009810000</t>
  </si>
  <si>
    <t>33025007980000</t>
  </si>
  <si>
    <t>33011011490000</t>
  </si>
  <si>
    <t>33105011790000</t>
  </si>
  <si>
    <t>33007015770000</t>
  </si>
  <si>
    <t>33105504240000</t>
  </si>
  <si>
    <t>33105007180000</t>
  </si>
  <si>
    <t>33105013310000</t>
  </si>
  <si>
    <t>33061015240000</t>
  </si>
  <si>
    <t>33101004380000</t>
  </si>
  <si>
    <t>33013015500000</t>
  </si>
  <si>
    <t>33009015430000</t>
  </si>
  <si>
    <t>33105021060000</t>
  </si>
  <si>
    <t>33061005940000</t>
  </si>
  <si>
    <t>33105016450000</t>
  </si>
  <si>
    <t>33011000690000</t>
  </si>
  <si>
    <t>33061007020000</t>
  </si>
  <si>
    <t>33075012950000</t>
  </si>
  <si>
    <t>33025503620000</t>
  </si>
  <si>
    <t>33011004700000</t>
  </si>
  <si>
    <t>33061016470000</t>
  </si>
  <si>
    <t>33007000750000</t>
  </si>
  <si>
    <t>33011008030000</t>
  </si>
  <si>
    <t>33025008990000</t>
  </si>
  <si>
    <t>33013013960000</t>
  </si>
  <si>
    <t>33007014640000</t>
  </si>
  <si>
    <t>33053029180000</t>
  </si>
  <si>
    <t>33105020250000</t>
  </si>
  <si>
    <t>33105009220000</t>
  </si>
  <si>
    <t>33009010580000</t>
  </si>
  <si>
    <t>33053028550000</t>
  </si>
  <si>
    <t>33053007750000</t>
  </si>
  <si>
    <t>33061013170000</t>
  </si>
  <si>
    <t>33053022450000</t>
  </si>
  <si>
    <t>33061009330000</t>
  </si>
  <si>
    <t>33009017770000</t>
  </si>
  <si>
    <t>33053026040000</t>
  </si>
  <si>
    <t>33023000190000</t>
  </si>
  <si>
    <t>33061014820000</t>
  </si>
  <si>
    <t>33009019660000</t>
  </si>
  <si>
    <t>33011003250000</t>
  </si>
  <si>
    <t>33025011590000</t>
  </si>
  <si>
    <t>33053013550000</t>
  </si>
  <si>
    <t>33075009590000</t>
  </si>
  <si>
    <t>33053035750000</t>
  </si>
  <si>
    <t>33011003430000</t>
  </si>
  <si>
    <t>33105019590000</t>
  </si>
  <si>
    <t>33061018390000</t>
  </si>
  <si>
    <t>33061013400000</t>
  </si>
  <si>
    <t>33053033680000</t>
  </si>
  <si>
    <t>33075006250000</t>
  </si>
  <si>
    <t>33053024760000</t>
  </si>
  <si>
    <t>33053023580000</t>
  </si>
  <si>
    <t>33007016040000</t>
  </si>
  <si>
    <t>33009017030000</t>
  </si>
  <si>
    <t>33013014720000</t>
  </si>
  <si>
    <t>33105017480000</t>
  </si>
  <si>
    <t>33013006490000</t>
  </si>
  <si>
    <t>33075001260000</t>
  </si>
  <si>
    <t>33007013850000</t>
  </si>
  <si>
    <t>33007012350000</t>
  </si>
  <si>
    <t>33007004300000</t>
  </si>
  <si>
    <t>33075010350000</t>
  </si>
  <si>
    <t>33007004840000</t>
  </si>
  <si>
    <t>33053020450000</t>
  </si>
  <si>
    <t>33009012390000</t>
  </si>
  <si>
    <t>33053008610000</t>
  </si>
  <si>
    <t>33061008550000</t>
  </si>
  <si>
    <t>33009005990000</t>
  </si>
  <si>
    <t>33053034830000</t>
  </si>
  <si>
    <t>33025008000000</t>
  </si>
  <si>
    <t>33053031610000</t>
  </si>
  <si>
    <t>33011012810000</t>
  </si>
  <si>
    <t>33053016080000</t>
  </si>
  <si>
    <t>33105014360000</t>
  </si>
  <si>
    <t>33105018700000</t>
  </si>
  <si>
    <t>33061009690000</t>
  </si>
  <si>
    <t>33023003260000</t>
  </si>
  <si>
    <t>33009002730000</t>
  </si>
  <si>
    <t>33061010160000</t>
  </si>
  <si>
    <t>33013013240000</t>
  </si>
  <si>
    <t>33061010650000</t>
  </si>
  <si>
    <t>33061016130000</t>
  </si>
  <si>
    <t>33025006210000</t>
  </si>
  <si>
    <t>33013004190000</t>
  </si>
  <si>
    <t>33009019320000</t>
  </si>
  <si>
    <t>33053027500000</t>
  </si>
  <si>
    <t>33053030560000</t>
  </si>
  <si>
    <t>33061007530000</t>
  </si>
  <si>
    <t>33061012110000</t>
  </si>
  <si>
    <t>33075008270000</t>
  </si>
  <si>
    <t>33061016420000</t>
  </si>
  <si>
    <t>33053032320000</t>
  </si>
  <si>
    <t>33009013450000</t>
  </si>
  <si>
    <t>33011013580000</t>
  </si>
  <si>
    <t>33007001630000</t>
  </si>
  <si>
    <t>33009017210000</t>
  </si>
  <si>
    <t>33007012360000</t>
  </si>
  <si>
    <t>33061004840000</t>
  </si>
  <si>
    <t>33049000670000</t>
  </si>
  <si>
    <t>33053033100000</t>
  </si>
  <si>
    <t>33011011620000</t>
  </si>
  <si>
    <t>33007006980000</t>
  </si>
  <si>
    <t>33023006700000</t>
  </si>
  <si>
    <t>33075006070000</t>
  </si>
  <si>
    <t>33061010850000</t>
  </si>
  <si>
    <t>33025010920000</t>
  </si>
  <si>
    <t>33105009460000</t>
  </si>
  <si>
    <t>33061015680000</t>
  </si>
  <si>
    <t>33011012230000</t>
  </si>
  <si>
    <t>33061012170000</t>
  </si>
  <si>
    <t>33009019610000</t>
  </si>
  <si>
    <t>33009000480000</t>
  </si>
  <si>
    <t>33053018510000</t>
  </si>
  <si>
    <t>33011012330000</t>
  </si>
  <si>
    <t>33061005800000</t>
  </si>
  <si>
    <t>33011000570000</t>
  </si>
  <si>
    <t>33013014970000</t>
  </si>
  <si>
    <t>33105016410000</t>
  </si>
  <si>
    <t>33023006030000</t>
  </si>
  <si>
    <t>33061012030000</t>
  </si>
  <si>
    <t>33105020220000</t>
  </si>
  <si>
    <t>33053014240000</t>
  </si>
  <si>
    <t>33011014640000</t>
  </si>
  <si>
    <t>33009005700000</t>
  </si>
  <si>
    <t>33105015610000</t>
  </si>
  <si>
    <t>33013010520000</t>
  </si>
  <si>
    <t>33053029250000</t>
  </si>
  <si>
    <t>33053026180000</t>
  </si>
  <si>
    <t>33053014360000</t>
  </si>
  <si>
    <t>33061013540000</t>
  </si>
  <si>
    <t>33053024890000</t>
  </si>
  <si>
    <t>33009020100000</t>
  </si>
  <si>
    <t>33013006710000</t>
  </si>
  <si>
    <t>33009006200000</t>
  </si>
  <si>
    <t>33053027070000</t>
  </si>
  <si>
    <t>33053028820000</t>
  </si>
  <si>
    <t>33011014420000</t>
  </si>
  <si>
    <t>33007010680000</t>
  </si>
  <si>
    <t>33025012020000</t>
  </si>
  <si>
    <t>33053026190000</t>
  </si>
  <si>
    <t>33013010740000</t>
  </si>
  <si>
    <t>33061009280000</t>
  </si>
  <si>
    <t>33105018090000</t>
  </si>
  <si>
    <t>33105015050000</t>
  </si>
  <si>
    <t>33075009720000</t>
  </si>
  <si>
    <t>33013009280000</t>
  </si>
  <si>
    <t>33013015090000</t>
  </si>
  <si>
    <t>33105018380000</t>
  </si>
  <si>
    <t>33105015340000</t>
  </si>
  <si>
    <t>33013010980000</t>
  </si>
  <si>
    <t>33025010440000</t>
  </si>
  <si>
    <t>33061010560000</t>
  </si>
  <si>
    <t>33009017660000</t>
  </si>
  <si>
    <t>33011013200000</t>
  </si>
  <si>
    <t>33061011320000</t>
  </si>
  <si>
    <t>33033001520000</t>
  </si>
  <si>
    <t>33007014190000</t>
  </si>
  <si>
    <t>33105020210000</t>
  </si>
  <si>
    <t>33025011710000</t>
  </si>
  <si>
    <t>33105016460000</t>
  </si>
  <si>
    <t>33025010700000</t>
  </si>
  <si>
    <t>33025013190000</t>
  </si>
  <si>
    <t>33061006980000</t>
  </si>
  <si>
    <t>33061008960000</t>
  </si>
  <si>
    <t>33061014700000</t>
  </si>
  <si>
    <t>33061013190000</t>
  </si>
  <si>
    <t>33025007880000</t>
  </si>
  <si>
    <t>33025009080000</t>
  </si>
  <si>
    <t>33105007760000</t>
  </si>
  <si>
    <t>33089004670000</t>
  </si>
  <si>
    <t>33105019470000</t>
  </si>
  <si>
    <t>33025007670000</t>
  </si>
  <si>
    <t>33013004820000</t>
  </si>
  <si>
    <t>33009016900000</t>
  </si>
  <si>
    <t>33055001310000</t>
  </si>
  <si>
    <t>33105502760000</t>
  </si>
  <si>
    <t>33105019610000</t>
  </si>
  <si>
    <t>33089002910000</t>
  </si>
  <si>
    <t>33053024220000</t>
  </si>
  <si>
    <t>33049000720000</t>
  </si>
  <si>
    <t>33009021390000</t>
  </si>
  <si>
    <t>33055001430000</t>
  </si>
  <si>
    <t>33033001470000</t>
  </si>
  <si>
    <t>33053019540000</t>
  </si>
  <si>
    <t>33061005110000</t>
  </si>
  <si>
    <t>33105009590000</t>
  </si>
  <si>
    <t>33053030040000</t>
  </si>
  <si>
    <t>33053014330000</t>
  </si>
  <si>
    <t>33105018100000</t>
  </si>
  <si>
    <t>33023006250000</t>
  </si>
  <si>
    <t>33053026880000</t>
  </si>
  <si>
    <t>33053025300000</t>
  </si>
  <si>
    <t>33061503460000</t>
  </si>
  <si>
    <t>33105020030000</t>
  </si>
  <si>
    <t>33053025460000</t>
  </si>
  <si>
    <t>33053502920000</t>
  </si>
  <si>
    <t>33075013010000</t>
  </si>
  <si>
    <t>33025009750000</t>
  </si>
  <si>
    <t>33011004740000</t>
  </si>
  <si>
    <t>33061015450000</t>
  </si>
  <si>
    <t>33055001190000</t>
  </si>
  <si>
    <t>33089000900000</t>
  </si>
  <si>
    <t>33053029040000</t>
  </si>
  <si>
    <t>33011014540000</t>
  </si>
  <si>
    <t>33053033220000</t>
  </si>
  <si>
    <t>33013014990000</t>
  </si>
  <si>
    <t>33105018740000</t>
  </si>
  <si>
    <t>33053026090000</t>
  </si>
  <si>
    <t>33075009330000</t>
  </si>
  <si>
    <t>33105015740000</t>
  </si>
  <si>
    <t>33105018780000</t>
  </si>
  <si>
    <t>33053025370000</t>
  </si>
  <si>
    <t>33105010490000</t>
  </si>
  <si>
    <t>33061010050000</t>
  </si>
  <si>
    <t>33053005470000</t>
  </si>
  <si>
    <t>33105015840000</t>
  </si>
  <si>
    <t>33105018880000</t>
  </si>
  <si>
    <t>33053024130000</t>
  </si>
  <si>
    <t>33007007880000</t>
  </si>
  <si>
    <t>33101004740000</t>
  </si>
  <si>
    <t>33061015340000</t>
  </si>
  <si>
    <t>33009013900000</t>
  </si>
  <si>
    <t>33105016800000</t>
  </si>
  <si>
    <t>33025008760000</t>
  </si>
  <si>
    <t>33009003270000</t>
  </si>
  <si>
    <t>33105018840000</t>
  </si>
  <si>
    <t>33087000780000</t>
  </si>
  <si>
    <t>33011008140000</t>
  </si>
  <si>
    <t>33061018340000</t>
  </si>
  <si>
    <t>33009021590000</t>
  </si>
  <si>
    <t>33061015630000</t>
  </si>
  <si>
    <t>33075011940000</t>
  </si>
  <si>
    <t>33007014610000</t>
  </si>
  <si>
    <t>33007011630000</t>
  </si>
  <si>
    <t>33075009150000</t>
  </si>
  <si>
    <t>33011002230000</t>
  </si>
  <si>
    <t>33061007560000</t>
  </si>
  <si>
    <t>33105010400000</t>
  </si>
  <si>
    <t>33009021690000</t>
  </si>
  <si>
    <t>33009007300000</t>
  </si>
  <si>
    <t>33009019750000</t>
  </si>
  <si>
    <t>33053018570000</t>
  </si>
  <si>
    <t>33025009480000</t>
  </si>
  <si>
    <t>33053025580000</t>
  </si>
  <si>
    <t>33075005470000</t>
  </si>
  <si>
    <t>33011013120000</t>
  </si>
  <si>
    <t>33009012230000</t>
  </si>
  <si>
    <t>33061011160000</t>
  </si>
  <si>
    <t>33009013090000</t>
  </si>
  <si>
    <t>33053035420000</t>
  </si>
  <si>
    <t>33105009630000</t>
  </si>
  <si>
    <t>33007014360000</t>
  </si>
  <si>
    <t>33013009170000</t>
  </si>
  <si>
    <t>33009019060000</t>
  </si>
  <si>
    <t>33009014540000</t>
  </si>
  <si>
    <t>33011014590000</t>
  </si>
  <si>
    <t>33053031020000</t>
  </si>
  <si>
    <t>33053022040000</t>
  </si>
  <si>
    <t>33061005130000</t>
  </si>
  <si>
    <t>33075009630000</t>
  </si>
  <si>
    <t>33011014580000</t>
  </si>
  <si>
    <t>33025007750000</t>
  </si>
  <si>
    <t>33061017240000</t>
  </si>
  <si>
    <t>33025010060000</t>
  </si>
  <si>
    <t>33105016620000</t>
  </si>
  <si>
    <t>33053023630000</t>
  </si>
  <si>
    <t>33105013850000</t>
  </si>
  <si>
    <t>33053009990000</t>
  </si>
  <si>
    <t>33061014910000</t>
  </si>
  <si>
    <t>33013013180000</t>
  </si>
  <si>
    <t>33053009360000</t>
  </si>
  <si>
    <t>33061012880000</t>
  </si>
  <si>
    <t>33023001780000</t>
  </si>
  <si>
    <t>33105020510000</t>
  </si>
  <si>
    <t>33053019610000</t>
  </si>
  <si>
    <t>33105019210000</t>
  </si>
  <si>
    <t>33025008470000</t>
  </si>
  <si>
    <t>33061016570000</t>
  </si>
  <si>
    <t>33105015920000</t>
  </si>
  <si>
    <t>33053028260000</t>
  </si>
  <si>
    <t>33061014360000</t>
  </si>
  <si>
    <t>33061012560000</t>
  </si>
  <si>
    <t>33061018710000</t>
  </si>
  <si>
    <t>33007014140000</t>
  </si>
  <si>
    <t>33025007410000</t>
  </si>
  <si>
    <t>33061010700000</t>
  </si>
  <si>
    <t>33013013300000</t>
  </si>
  <si>
    <t>33061017190000</t>
  </si>
  <si>
    <t>33013015470000</t>
  </si>
  <si>
    <t>33011002080000</t>
  </si>
  <si>
    <t>33011012750000</t>
  </si>
  <si>
    <t>33061017960000</t>
  </si>
  <si>
    <t>33023004780000</t>
  </si>
  <si>
    <t>33061013680000</t>
  </si>
  <si>
    <t>33061010380000</t>
  </si>
  <si>
    <t>33011015080000</t>
  </si>
  <si>
    <t>33053026690000</t>
  </si>
  <si>
    <t>33025012340000</t>
  </si>
  <si>
    <t>33061013520000</t>
  </si>
  <si>
    <t>33025504120000</t>
  </si>
  <si>
    <t>33061017800000</t>
  </si>
  <si>
    <t>33075005890000</t>
  </si>
  <si>
    <t>33105009570000</t>
  </si>
  <si>
    <t>33053015880000</t>
  </si>
  <si>
    <t>33087003560000</t>
  </si>
  <si>
    <t>33011013470000</t>
  </si>
  <si>
    <t>33061504320000</t>
  </si>
  <si>
    <t>33061005860000</t>
  </si>
  <si>
    <t>33061013000000</t>
  </si>
  <si>
    <t>33053032830000</t>
  </si>
  <si>
    <t>33061005210000</t>
  </si>
  <si>
    <t>33011005830000</t>
  </si>
  <si>
    <t>33105009830000</t>
  </si>
  <si>
    <t>33011014750000</t>
  </si>
  <si>
    <t>33053002060000</t>
  </si>
  <si>
    <t>33061007790000</t>
  </si>
  <si>
    <t>33089002800000</t>
  </si>
  <si>
    <t>33053029010000</t>
  </si>
  <si>
    <t>33023005460000</t>
  </si>
  <si>
    <t>33089003610000</t>
  </si>
  <si>
    <t>33013003680000</t>
  </si>
  <si>
    <t>33105013920000</t>
  </si>
  <si>
    <t>33011011910000</t>
  </si>
  <si>
    <t>33013008450000</t>
  </si>
  <si>
    <t>33075013660000</t>
  </si>
  <si>
    <t>33053019180000</t>
  </si>
  <si>
    <t>33053023430000</t>
  </si>
  <si>
    <t>33061011960000</t>
  </si>
  <si>
    <t>33105015380000</t>
  </si>
  <si>
    <t>33105012900000</t>
  </si>
  <si>
    <t>33105014980000</t>
  </si>
  <si>
    <t>33105021260000</t>
  </si>
  <si>
    <t>33023004600000</t>
  </si>
  <si>
    <t>33061008820000</t>
  </si>
  <si>
    <t>33061013820000</t>
  </si>
  <si>
    <t>33053022960000</t>
  </si>
  <si>
    <t>33053030680000</t>
  </si>
  <si>
    <t>33011004450000</t>
  </si>
  <si>
    <t>33025007300000</t>
  </si>
  <si>
    <t>33025010050000</t>
  </si>
  <si>
    <t>33061008360000</t>
  </si>
  <si>
    <t>33053035700000</t>
  </si>
  <si>
    <t>33011013050000</t>
  </si>
  <si>
    <t>33105020120000</t>
  </si>
  <si>
    <t>33025010770000</t>
  </si>
  <si>
    <t>33075006830000</t>
  </si>
  <si>
    <t>33053015590000</t>
  </si>
  <si>
    <t>33025012790000</t>
  </si>
  <si>
    <t>33053036280000</t>
  </si>
  <si>
    <t>33007015980000</t>
  </si>
  <si>
    <t>33009021740000</t>
  </si>
  <si>
    <t>33013014500000</t>
  </si>
  <si>
    <t>33105018200000</t>
  </si>
  <si>
    <t>33025008590000</t>
  </si>
  <si>
    <t>33007012700000</t>
  </si>
  <si>
    <t>33025013120000</t>
  </si>
  <si>
    <t>33061007390000</t>
  </si>
  <si>
    <t>33007014000000</t>
  </si>
  <si>
    <t>33075013650000</t>
  </si>
  <si>
    <t>33009015750000</t>
  </si>
  <si>
    <t>33105016090000</t>
  </si>
  <si>
    <t>33053030110000</t>
  </si>
  <si>
    <t>33025011160000</t>
  </si>
  <si>
    <t>33105022460000</t>
  </si>
  <si>
    <t>33061504080000</t>
  </si>
  <si>
    <t>33009014420000</t>
  </si>
  <si>
    <t>33023004100000</t>
  </si>
  <si>
    <t>33009020110000</t>
  </si>
  <si>
    <t>33011006980000</t>
  </si>
  <si>
    <t>33105012540000</t>
  </si>
  <si>
    <t>33105010620000</t>
  </si>
  <si>
    <t>33011011650000</t>
  </si>
  <si>
    <t>33061006360000</t>
  </si>
  <si>
    <t>33007013680000</t>
  </si>
  <si>
    <t>33105008310000</t>
  </si>
  <si>
    <t>33011014530000</t>
  </si>
  <si>
    <t>33061011990000</t>
  </si>
  <si>
    <t>33053031210000</t>
  </si>
  <si>
    <t>33025012080000</t>
  </si>
  <si>
    <t>33009022030000</t>
  </si>
  <si>
    <t>33053017040000</t>
  </si>
  <si>
    <t>33009019930000</t>
  </si>
  <si>
    <t>33013013260000</t>
  </si>
  <si>
    <t>33105016300000</t>
  </si>
  <si>
    <t>33105012790000</t>
  </si>
  <si>
    <t>33025014000000</t>
  </si>
  <si>
    <t>33053024420000</t>
  </si>
  <si>
    <t>33013015020000</t>
  </si>
  <si>
    <t>33053030890000</t>
  </si>
  <si>
    <t>33089006050000</t>
  </si>
  <si>
    <t>33025005670000</t>
  </si>
  <si>
    <t>33061017590000</t>
  </si>
  <si>
    <t>33075001930000</t>
  </si>
  <si>
    <t>33105018710000</t>
  </si>
  <si>
    <t>33053031330000</t>
  </si>
  <si>
    <t>33011011150000</t>
  </si>
  <si>
    <t>33075011980000</t>
  </si>
  <si>
    <t>33009020050000</t>
  </si>
  <si>
    <t>33011011680000</t>
  </si>
  <si>
    <t>33025009380000</t>
  </si>
  <si>
    <t>33075009730000</t>
  </si>
  <si>
    <t>33053022480000</t>
  </si>
  <si>
    <t>33061008990000</t>
  </si>
  <si>
    <t>33053011240000</t>
  </si>
  <si>
    <t>33105021900000</t>
  </si>
  <si>
    <t>33061007010000</t>
  </si>
  <si>
    <t>33061009520000</t>
  </si>
  <si>
    <t>33053031470000</t>
  </si>
  <si>
    <t>33105017630000</t>
  </si>
  <si>
    <t>33075010800000</t>
  </si>
  <si>
    <t>33053034140000</t>
  </si>
  <si>
    <t>33023002510000</t>
  </si>
  <si>
    <t>33007012240000</t>
  </si>
  <si>
    <t>33007010290000</t>
  </si>
  <si>
    <t>33053005310000</t>
  </si>
  <si>
    <t>33075000700000</t>
  </si>
  <si>
    <t>33061014810000</t>
  </si>
  <si>
    <t>33025008070000</t>
  </si>
  <si>
    <t>33053032340000</t>
  </si>
  <si>
    <t>33009014290000</t>
  </si>
  <si>
    <t>33013013510000</t>
  </si>
  <si>
    <t>33009019810000</t>
  </si>
  <si>
    <t>33105013160000</t>
  </si>
  <si>
    <t>33075013720000</t>
  </si>
  <si>
    <t>33025005410000</t>
  </si>
  <si>
    <t>33025009290000</t>
  </si>
  <si>
    <t>33023005440000</t>
  </si>
  <si>
    <t>33013007540000</t>
  </si>
  <si>
    <t>33105018160000</t>
  </si>
  <si>
    <t>33009020950000</t>
  </si>
  <si>
    <t>33053027690000</t>
  </si>
  <si>
    <t>33061007610000</t>
  </si>
  <si>
    <t>33053023050000</t>
  </si>
  <si>
    <t>33009012870000</t>
  </si>
  <si>
    <t>33011012790000</t>
  </si>
  <si>
    <t>33089006420000</t>
  </si>
  <si>
    <t>33011010950000</t>
  </si>
  <si>
    <t>33053020890000</t>
  </si>
  <si>
    <t>33013003930000</t>
  </si>
  <si>
    <t>33053010540000</t>
  </si>
  <si>
    <t>33075013270000</t>
  </si>
  <si>
    <t>33053017380000</t>
  </si>
  <si>
    <t>33013012320000</t>
  </si>
  <si>
    <t>33105013760000</t>
  </si>
  <si>
    <t>33009008770000</t>
  </si>
  <si>
    <t>33053031340000</t>
  </si>
  <si>
    <t>33061015650000</t>
  </si>
  <si>
    <t>33105015810000</t>
  </si>
  <si>
    <t>33061010950000</t>
  </si>
  <si>
    <t>33061009200000</t>
  </si>
  <si>
    <t>33105021270000</t>
  </si>
  <si>
    <t>33011014260000</t>
  </si>
  <si>
    <t>33105018340000</t>
  </si>
  <si>
    <t>33061007520000</t>
  </si>
  <si>
    <t>33061017210000</t>
  </si>
  <si>
    <t>33061014200000</t>
  </si>
  <si>
    <t>33053027730000</t>
  </si>
  <si>
    <t>33061010370000</t>
  </si>
  <si>
    <t>33053502020000</t>
  </si>
  <si>
    <t>33009021820000</t>
  </si>
  <si>
    <t>33013008690000</t>
  </si>
  <si>
    <t>33025012760000</t>
  </si>
  <si>
    <t>33061008540000</t>
  </si>
  <si>
    <t>33061005550000</t>
  </si>
  <si>
    <t>33009005650000</t>
  </si>
  <si>
    <t>33013006430000</t>
  </si>
  <si>
    <t>33061017370000</t>
  </si>
  <si>
    <t>33025009450000</t>
  </si>
  <si>
    <t>33075006780000</t>
  </si>
  <si>
    <t>33023006640000</t>
  </si>
  <si>
    <t>33025010930000</t>
  </si>
  <si>
    <t>33023005630000</t>
  </si>
  <si>
    <t>33013006450000</t>
  </si>
  <si>
    <t>33105010940000</t>
  </si>
  <si>
    <t>33009015470000</t>
  </si>
  <si>
    <t>33061015690000</t>
  </si>
  <si>
    <t>33061013340000</t>
  </si>
  <si>
    <t>33011009970000</t>
  </si>
  <si>
    <t>33007014370000</t>
  </si>
  <si>
    <t>33011012090000</t>
  </si>
  <si>
    <t>33053008590000</t>
  </si>
  <si>
    <t>33007008730000</t>
  </si>
  <si>
    <t>33007006490000</t>
  </si>
  <si>
    <t>33013014590000</t>
  </si>
  <si>
    <t>33009004850000</t>
  </si>
  <si>
    <t>33025011260000</t>
  </si>
  <si>
    <t>33061014740000</t>
  </si>
  <si>
    <t>33025010360000</t>
  </si>
  <si>
    <t>33053031980000</t>
  </si>
  <si>
    <t>33061010600000</t>
  </si>
  <si>
    <t>33013007890000</t>
  </si>
  <si>
    <t>33011014820000</t>
  </si>
  <si>
    <t>33013014630000</t>
  </si>
  <si>
    <t>33011014200000</t>
  </si>
  <si>
    <t>33025010310000</t>
  </si>
  <si>
    <t>33053036420000</t>
  </si>
  <si>
    <t>33009018200000</t>
  </si>
  <si>
    <t>33011014500000</t>
  </si>
  <si>
    <t>33025012180000</t>
  </si>
  <si>
    <t>33105020370000</t>
  </si>
  <si>
    <t>33011010730000</t>
  </si>
  <si>
    <t>33053018120000</t>
  </si>
  <si>
    <t>33061016660000</t>
  </si>
  <si>
    <t>33013013030000</t>
  </si>
  <si>
    <t>33025009890000</t>
  </si>
  <si>
    <t>33025012050000</t>
  </si>
  <si>
    <t>33053028140000</t>
  </si>
  <si>
    <t>33025011780000</t>
  </si>
  <si>
    <t>33025007760000</t>
  </si>
  <si>
    <t>33061015190000</t>
  </si>
  <si>
    <t>33007015940000</t>
  </si>
  <si>
    <t>33009003110000</t>
  </si>
  <si>
    <t>33011012730000</t>
  </si>
  <si>
    <t>33053019560000</t>
  </si>
  <si>
    <t>33105012100000</t>
  </si>
  <si>
    <t>33025002230000</t>
  </si>
  <si>
    <t>33023004630000</t>
  </si>
  <si>
    <t>33105019890000</t>
  </si>
  <si>
    <t>33061014110000</t>
  </si>
  <si>
    <t>33105012800000</t>
  </si>
  <si>
    <t>33061007320000</t>
  </si>
  <si>
    <t>33009016990000</t>
  </si>
  <si>
    <t>33075009560000</t>
  </si>
  <si>
    <t>33009020000000</t>
  </si>
  <si>
    <t>33061012740000</t>
  </si>
  <si>
    <t>33053027760000</t>
  </si>
  <si>
    <t>33105017920000</t>
  </si>
  <si>
    <t>33061015660000</t>
  </si>
  <si>
    <t>33105010240000</t>
  </si>
  <si>
    <t>33061000150000</t>
  </si>
  <si>
    <t>33053032500000</t>
  </si>
  <si>
    <t>33011009180000</t>
  </si>
  <si>
    <t>33061008120000</t>
  </si>
  <si>
    <t>33023005180000</t>
  </si>
  <si>
    <t>33061012820000</t>
  </si>
  <si>
    <t>33053030340000</t>
  </si>
  <si>
    <t>33053033350000</t>
  </si>
  <si>
    <t>33011011750000</t>
  </si>
  <si>
    <t>33009018110000</t>
  </si>
  <si>
    <t>33053032540000</t>
  </si>
  <si>
    <t>33075009310000</t>
  </si>
  <si>
    <t>33061008620000</t>
  </si>
  <si>
    <t>33009013300000</t>
  </si>
  <si>
    <t>33053028990000</t>
  </si>
  <si>
    <t>33105013430000</t>
  </si>
  <si>
    <t>33053028560000</t>
  </si>
  <si>
    <t>33061016820000</t>
  </si>
  <si>
    <t>33007016960000</t>
  </si>
  <si>
    <t>33007015330000</t>
  </si>
  <si>
    <t>33009021910000</t>
  </si>
  <si>
    <t>33007011520000</t>
  </si>
  <si>
    <t>33105016840000</t>
  </si>
  <si>
    <t>33025004570000</t>
  </si>
  <si>
    <t>33053025560000</t>
  </si>
  <si>
    <t>33105016550000</t>
  </si>
  <si>
    <t>33105018060000</t>
  </si>
  <si>
    <t>33009003790000</t>
  </si>
  <si>
    <t>33061005580000</t>
  </si>
  <si>
    <t>33053008070000</t>
  </si>
  <si>
    <t>33089006040000</t>
  </si>
  <si>
    <t>33105017000000</t>
  </si>
  <si>
    <t>33105017180000</t>
  </si>
  <si>
    <t>33105019530000</t>
  </si>
  <si>
    <t>33105016780000</t>
  </si>
  <si>
    <t>33011014680000</t>
  </si>
  <si>
    <t>33011013190000</t>
  </si>
  <si>
    <t>33053014120000</t>
  </si>
  <si>
    <t>33011002530000</t>
  </si>
  <si>
    <t>33053031550000</t>
  </si>
  <si>
    <t>33033002410000</t>
  </si>
  <si>
    <t>33061008060000</t>
  </si>
  <si>
    <t>33105008100000</t>
  </si>
  <si>
    <t>33053035520000</t>
  </si>
  <si>
    <t>33023007070000</t>
  </si>
  <si>
    <t>33007014810000</t>
  </si>
  <si>
    <t>33007015400000</t>
  </si>
  <si>
    <t>33009010020000</t>
  </si>
  <si>
    <t>33061011610000</t>
  </si>
  <si>
    <t>33061016460000</t>
  </si>
  <si>
    <t>33053015760000</t>
  </si>
  <si>
    <t>33105010890000</t>
  </si>
  <si>
    <t>33025007340000</t>
  </si>
  <si>
    <t>33023005920000</t>
  </si>
  <si>
    <t>33007016990000</t>
  </si>
  <si>
    <t>33061008830000</t>
  </si>
  <si>
    <t>33053021130000</t>
  </si>
  <si>
    <t>33025010320000</t>
  </si>
  <si>
    <t>33053030140000</t>
  </si>
  <si>
    <t>33061011620000</t>
  </si>
  <si>
    <t>33061006410000</t>
  </si>
  <si>
    <t>33025004850000</t>
  </si>
  <si>
    <t>33013011700000</t>
  </si>
  <si>
    <t>33053025810000</t>
  </si>
  <si>
    <t>33105010050000</t>
  </si>
  <si>
    <t>33061006070000</t>
  </si>
  <si>
    <t>33061010570000</t>
  </si>
  <si>
    <t>33013013890000</t>
  </si>
  <si>
    <t>33011012180000</t>
  </si>
  <si>
    <t>33013013070000</t>
  </si>
  <si>
    <t>33011014040000</t>
  </si>
  <si>
    <t>33023002820000</t>
  </si>
  <si>
    <t>33013013970000</t>
  </si>
  <si>
    <t>33061015220000</t>
  </si>
  <si>
    <t>33061005040000</t>
  </si>
  <si>
    <t>33061011050000</t>
  </si>
  <si>
    <t>33009013470000</t>
  </si>
  <si>
    <t>33053034180000</t>
  </si>
  <si>
    <t>33009016570000</t>
  </si>
  <si>
    <t>33025002030000</t>
  </si>
  <si>
    <t>33061016450000</t>
  </si>
  <si>
    <t>33089005690000</t>
  </si>
  <si>
    <t>33061016790000</t>
  </si>
  <si>
    <t>33009019730000</t>
  </si>
  <si>
    <t>33013003810000</t>
  </si>
  <si>
    <t>33061012810000</t>
  </si>
  <si>
    <t>33053034970000</t>
  </si>
  <si>
    <t>33009019860000</t>
  </si>
  <si>
    <t>33053027740000</t>
  </si>
  <si>
    <t>33061011860000</t>
  </si>
  <si>
    <t>33013012750000</t>
  </si>
  <si>
    <t>33075005080000</t>
  </si>
  <si>
    <t>33009004080000</t>
  </si>
  <si>
    <t>33105019220000</t>
  </si>
  <si>
    <t>33061013800000</t>
  </si>
  <si>
    <t>33053038050000</t>
  </si>
  <si>
    <t>33053033310000</t>
  </si>
  <si>
    <t>33053031420000</t>
  </si>
  <si>
    <t>33011014290000</t>
  </si>
  <si>
    <t>33075005500000</t>
  </si>
  <si>
    <t>33013011720000</t>
  </si>
  <si>
    <t>33061012430000</t>
  </si>
  <si>
    <t>33105021580000</t>
  </si>
  <si>
    <t>33025002540000</t>
  </si>
  <si>
    <t>33053028710000</t>
  </si>
  <si>
    <t>33061010130000</t>
  </si>
  <si>
    <t>33075007030000</t>
  </si>
  <si>
    <t>33025008160000</t>
  </si>
  <si>
    <t>33025005220000</t>
  </si>
  <si>
    <t>33013008990000</t>
  </si>
  <si>
    <t>33105020390000</t>
  </si>
  <si>
    <t>33011000410000</t>
  </si>
  <si>
    <t>33023004010000</t>
  </si>
  <si>
    <t>33025007070000</t>
  </si>
  <si>
    <t>33033002310000</t>
  </si>
  <si>
    <t>33061016350000</t>
  </si>
  <si>
    <t>33105015160000</t>
  </si>
  <si>
    <t>33011013830000</t>
  </si>
  <si>
    <t>33011010590000</t>
  </si>
  <si>
    <t>33053029340000</t>
  </si>
  <si>
    <t>33013002260000</t>
  </si>
  <si>
    <t>33061008740000</t>
  </si>
  <si>
    <t>33105019910000</t>
  </si>
  <si>
    <t>33053031350000</t>
  </si>
  <si>
    <t>33013004440000</t>
  </si>
  <si>
    <t>33061014790000</t>
  </si>
  <si>
    <t>33009003090000</t>
  </si>
  <si>
    <t>33075013540000</t>
  </si>
  <si>
    <t>33105017520000</t>
  </si>
  <si>
    <t>33011014520000</t>
  </si>
  <si>
    <t>33075001410000</t>
  </si>
  <si>
    <t>33061012680000</t>
  </si>
  <si>
    <t>33105017150000</t>
  </si>
  <si>
    <t>33075007990000</t>
  </si>
  <si>
    <t>33009021190000</t>
  </si>
  <si>
    <t>33061018240000</t>
  </si>
  <si>
    <t>33053030100000</t>
  </si>
  <si>
    <t>33105014870000</t>
  </si>
  <si>
    <t>33053030160000</t>
  </si>
  <si>
    <t>33105020340000</t>
  </si>
  <si>
    <t>33061017870000</t>
  </si>
  <si>
    <t>33009004470000</t>
  </si>
  <si>
    <t>33061010960000</t>
  </si>
  <si>
    <t>33061011310000</t>
  </si>
  <si>
    <t>33053006020000</t>
  </si>
  <si>
    <t>33053026210000</t>
  </si>
  <si>
    <t>33075009780000</t>
  </si>
  <si>
    <t>33089006250000</t>
  </si>
  <si>
    <t>33053018980000</t>
  </si>
  <si>
    <t>33075008230000</t>
  </si>
  <si>
    <t>33013009260000</t>
  </si>
  <si>
    <t>33061017730000</t>
  </si>
  <si>
    <t>33009021730000</t>
  </si>
  <si>
    <t>33061016540000</t>
  </si>
  <si>
    <t>33075011260000</t>
  </si>
  <si>
    <t>33009002480000</t>
  </si>
  <si>
    <t>33075005330000</t>
  </si>
  <si>
    <t>33025011490000</t>
  </si>
  <si>
    <t>33053033960000</t>
  </si>
  <si>
    <t>33075011410000</t>
  </si>
  <si>
    <t>33011011240000</t>
  </si>
  <si>
    <t>33061005270000</t>
  </si>
  <si>
    <t>33105011530000</t>
  </si>
  <si>
    <t>33061010800000</t>
  </si>
  <si>
    <t>33061013490000</t>
  </si>
  <si>
    <t>33061008030000</t>
  </si>
  <si>
    <t>33061007000000</t>
  </si>
  <si>
    <t>33023007090000</t>
  </si>
  <si>
    <t>33061014780000</t>
  </si>
  <si>
    <t>33011013460000</t>
  </si>
  <si>
    <t>33061010410000</t>
  </si>
  <si>
    <t>33053016740000</t>
  </si>
  <si>
    <t>33023004730000</t>
  </si>
  <si>
    <t>33053031240000</t>
  </si>
  <si>
    <t>33105017760000</t>
  </si>
  <si>
    <t>33009020360000</t>
  </si>
  <si>
    <t>33105022840000</t>
  </si>
  <si>
    <t>33061014730000</t>
  </si>
  <si>
    <t>33013014210000</t>
  </si>
  <si>
    <t>33061013660000</t>
  </si>
  <si>
    <t>33011002710000</t>
  </si>
  <si>
    <t>33033000200000</t>
  </si>
  <si>
    <t>33025012670000</t>
  </si>
  <si>
    <t>33013013410000</t>
  </si>
  <si>
    <t>33025011280000</t>
  </si>
  <si>
    <t>33049001500000</t>
  </si>
  <si>
    <t>33053018040000</t>
  </si>
  <si>
    <t>33089005920000</t>
  </si>
  <si>
    <t>33053034880000</t>
  </si>
  <si>
    <t>33023004920000</t>
  </si>
  <si>
    <t>33023007410000</t>
  </si>
  <si>
    <t>33061006400000</t>
  </si>
  <si>
    <t>33009003050000</t>
  </si>
  <si>
    <t>33011003840000</t>
  </si>
  <si>
    <t>33105011030000</t>
  </si>
  <si>
    <t>33009007220000</t>
  </si>
  <si>
    <t>33025011860000</t>
  </si>
  <si>
    <t>33011014370000</t>
  </si>
  <si>
    <t>33023004460000</t>
  </si>
  <si>
    <t>33025013700000</t>
  </si>
  <si>
    <t>33025007840000</t>
  </si>
  <si>
    <t>33009021030000</t>
  </si>
  <si>
    <t>33075004960000</t>
  </si>
  <si>
    <t>33013008440000</t>
  </si>
  <si>
    <t>33011010860000</t>
  </si>
  <si>
    <t>33053029090000</t>
  </si>
  <si>
    <t>33053027010000</t>
  </si>
  <si>
    <t>33105022450000</t>
  </si>
  <si>
    <t>33025011900000</t>
  </si>
  <si>
    <t>33105504250000</t>
  </si>
  <si>
    <t>33025005420000</t>
  </si>
  <si>
    <t>33061006230000</t>
  </si>
  <si>
    <t>33025008460000</t>
  </si>
  <si>
    <t>33061017450000</t>
  </si>
  <si>
    <t>33061012790000</t>
  </si>
  <si>
    <t>33025006670000</t>
  </si>
  <si>
    <t>33075012660000</t>
  </si>
  <si>
    <t>33061014890000</t>
  </si>
  <si>
    <t>33105007090000</t>
  </si>
  <si>
    <t>33011013430000</t>
  </si>
  <si>
    <t>33013500160000</t>
  </si>
  <si>
    <t>33007012080000</t>
  </si>
  <si>
    <t>33089005590000</t>
  </si>
  <si>
    <t>33011011010000</t>
  </si>
  <si>
    <t>33011007040000</t>
  </si>
  <si>
    <t>33053019070000</t>
  </si>
  <si>
    <t>33053022030000</t>
  </si>
  <si>
    <t>33053026870000</t>
  </si>
  <si>
    <t>33053026020000</t>
  </si>
  <si>
    <t>33025007090000</t>
  </si>
  <si>
    <t>33061005990000</t>
  </si>
  <si>
    <t>33061014390000</t>
  </si>
  <si>
    <t>33053029470000</t>
  </si>
  <si>
    <t>33061007040000</t>
  </si>
  <si>
    <t>33053016200000</t>
  </si>
  <si>
    <t>33053026310000</t>
  </si>
  <si>
    <t>33105015280000</t>
  </si>
  <si>
    <t>33007000920000</t>
  </si>
  <si>
    <t>33105018510000</t>
  </si>
  <si>
    <t>33105013590000</t>
  </si>
  <si>
    <t>33061009680000</t>
  </si>
  <si>
    <t>33009019310000</t>
  </si>
  <si>
    <t>33025011100000</t>
  </si>
  <si>
    <t>33025006250000</t>
  </si>
  <si>
    <t>33009013960000</t>
  </si>
  <si>
    <t>33053029020000</t>
  </si>
  <si>
    <t>33053036190000</t>
  </si>
  <si>
    <t>33009002810000</t>
  </si>
  <si>
    <t>33007000690000</t>
  </si>
  <si>
    <t>33011014940000</t>
  </si>
  <si>
    <t>33053030850000</t>
  </si>
  <si>
    <t>33023006370000</t>
  </si>
  <si>
    <t>33009020560000</t>
  </si>
  <si>
    <t>33053036180000</t>
  </si>
  <si>
    <t>33007015110000</t>
  </si>
  <si>
    <t>33061006170000</t>
  </si>
  <si>
    <t>33061016220000</t>
  </si>
  <si>
    <t>33007014690000</t>
  </si>
  <si>
    <t>33053033030000</t>
  </si>
  <si>
    <t>33053024640000</t>
  </si>
  <si>
    <t>33061014870000</t>
  </si>
  <si>
    <t>33053017600000</t>
  </si>
  <si>
    <t>33061011200000</t>
  </si>
  <si>
    <t>33025013660000</t>
  </si>
  <si>
    <t>33061012970000</t>
  </si>
  <si>
    <t>33009020570000</t>
  </si>
  <si>
    <t>33053014340000</t>
  </si>
  <si>
    <t>33013006900000</t>
  </si>
  <si>
    <t>33053025090000</t>
  </si>
  <si>
    <t>33053011230000</t>
  </si>
  <si>
    <t>33053016570000</t>
  </si>
  <si>
    <t>33013013150000</t>
  </si>
  <si>
    <t>33053026740000</t>
  </si>
  <si>
    <t>33013012060000</t>
  </si>
  <si>
    <t>33101003870000</t>
  </si>
  <si>
    <t>33013015100000</t>
  </si>
  <si>
    <t>33025001960000</t>
  </si>
  <si>
    <t>33049001450000</t>
  </si>
  <si>
    <t>33061013690000</t>
  </si>
  <si>
    <t>33023006960000</t>
  </si>
  <si>
    <t>33025014120000</t>
  </si>
  <si>
    <t>33007001570000</t>
  </si>
  <si>
    <t>33061017330000</t>
  </si>
  <si>
    <t>33061011110000</t>
  </si>
  <si>
    <t>33011010070000</t>
  </si>
  <si>
    <t>33061014860000</t>
  </si>
  <si>
    <t>33105021080000</t>
  </si>
  <si>
    <t>33105012120000</t>
  </si>
  <si>
    <t>33061015300000</t>
  </si>
  <si>
    <t>33053028470000</t>
  </si>
  <si>
    <t>33053026500000</t>
  </si>
  <si>
    <t>33013014680000</t>
  </si>
  <si>
    <t>33023004980000</t>
  </si>
  <si>
    <t>33055001410000</t>
  </si>
  <si>
    <t>33053019430000</t>
  </si>
  <si>
    <t>33053018320000</t>
  </si>
  <si>
    <t>33061010140000</t>
  </si>
  <si>
    <t>33013010020000</t>
  </si>
  <si>
    <t>33013008370000</t>
  </si>
  <si>
    <t>33061011090000</t>
  </si>
  <si>
    <t>33007004920000</t>
  </si>
  <si>
    <t>33053028850000</t>
  </si>
  <si>
    <t>33061017320000</t>
  </si>
  <si>
    <t>33013013490000</t>
  </si>
  <si>
    <t>33053028680000</t>
  </si>
  <si>
    <t>33061006180000</t>
  </si>
  <si>
    <t>33025005260000</t>
  </si>
  <si>
    <t>33075002290000</t>
  </si>
  <si>
    <t>33075002190000</t>
  </si>
  <si>
    <t>33013010140000</t>
  </si>
  <si>
    <t>33105019850000</t>
  </si>
  <si>
    <t>33007000520000</t>
  </si>
  <si>
    <t>33053034390000</t>
  </si>
  <si>
    <t>33061009670000</t>
  </si>
  <si>
    <t>33013015360000</t>
  </si>
  <si>
    <t>33025011390000</t>
  </si>
  <si>
    <t>33011012860000</t>
  </si>
  <si>
    <t>33023004660000</t>
  </si>
  <si>
    <t>33007013720000</t>
  </si>
  <si>
    <t>33061006510000</t>
  </si>
  <si>
    <t>33061008490000</t>
  </si>
  <si>
    <t>33075004930000</t>
  </si>
  <si>
    <t>33061002710000</t>
  </si>
  <si>
    <t>33009013230000</t>
  </si>
  <si>
    <t>33053031170000</t>
  </si>
  <si>
    <t>33061012860000</t>
  </si>
  <si>
    <t>33011009020000</t>
  </si>
  <si>
    <t>33061006940000</t>
  </si>
  <si>
    <t>33105019400000</t>
  </si>
  <si>
    <t>33061015870000</t>
  </si>
  <si>
    <t>33105019620000</t>
  </si>
  <si>
    <t>33089003850000</t>
  </si>
  <si>
    <t>33061008560000</t>
  </si>
  <si>
    <t>33061009580000</t>
  </si>
  <si>
    <t>33011014140000</t>
  </si>
  <si>
    <t>33105009700000</t>
  </si>
  <si>
    <t>33013015440000</t>
  </si>
  <si>
    <t>33009008730000</t>
  </si>
  <si>
    <t>33053024460000</t>
  </si>
  <si>
    <t>33061015500000</t>
  </si>
  <si>
    <t>33061005360000</t>
  </si>
  <si>
    <t>33025006620000</t>
  </si>
  <si>
    <t>33013015070000</t>
  </si>
  <si>
    <t>33009013400000</t>
  </si>
  <si>
    <t>33061007690000</t>
  </si>
  <si>
    <t>33025011110000</t>
  </si>
  <si>
    <t>33025005980000</t>
  </si>
  <si>
    <t>33053032080000</t>
  </si>
  <si>
    <t>33075013530000</t>
  </si>
  <si>
    <t>33023005420000</t>
  </si>
  <si>
    <t>33007015930000</t>
  </si>
  <si>
    <t>33105016080000</t>
  </si>
  <si>
    <t>33007012130000</t>
  </si>
  <si>
    <t>33011002880000</t>
  </si>
  <si>
    <t>33007001280000</t>
  </si>
  <si>
    <t>33053029670000</t>
  </si>
  <si>
    <t>33061007950000</t>
  </si>
  <si>
    <t>33025007640000</t>
  </si>
  <si>
    <t>33061014170000</t>
  </si>
  <si>
    <t>33025007590000</t>
  </si>
  <si>
    <t>33061009440000</t>
  </si>
  <si>
    <t>33009020740000</t>
  </si>
  <si>
    <t>33053033710000</t>
  </si>
  <si>
    <t>33061012340000</t>
  </si>
  <si>
    <t>33009019780000</t>
  </si>
  <si>
    <t>33011013760000</t>
  </si>
  <si>
    <t>33013011230000</t>
  </si>
  <si>
    <t>33049000700000</t>
  </si>
  <si>
    <t>33105014990000</t>
  </si>
  <si>
    <t>33053019160000</t>
  </si>
  <si>
    <t>33009020490000</t>
  </si>
  <si>
    <t>33009022440000</t>
  </si>
  <si>
    <t>33013012580000</t>
  </si>
  <si>
    <t>33089000600000</t>
  </si>
  <si>
    <t>33009019230000</t>
  </si>
  <si>
    <t>33105016810000</t>
  </si>
  <si>
    <t>33101004370000</t>
  </si>
  <si>
    <t>33053031090000</t>
  </si>
  <si>
    <t>33007000110000</t>
  </si>
  <si>
    <t>33105015860000</t>
  </si>
  <si>
    <t>33053008240000</t>
  </si>
  <si>
    <t>33013013360000</t>
  </si>
  <si>
    <t>33011012140000</t>
  </si>
  <si>
    <t>33013008710000</t>
  </si>
  <si>
    <t>33053034630000</t>
  </si>
  <si>
    <t>33025007130000</t>
  </si>
  <si>
    <t>33075013280000</t>
  </si>
  <si>
    <t>33025010910000</t>
  </si>
  <si>
    <t>33025005680000</t>
  </si>
  <si>
    <t>33053030910000</t>
  </si>
  <si>
    <t>33053019400000</t>
  </si>
  <si>
    <t>33061008860000</t>
  </si>
  <si>
    <t>33009011900000</t>
  </si>
  <si>
    <t>33023005410000</t>
  </si>
  <si>
    <t>33053017580000</t>
  </si>
  <si>
    <t>33053032800000</t>
  </si>
  <si>
    <t>33025012130000</t>
  </si>
  <si>
    <t>33061009260000</t>
  </si>
  <si>
    <t>33053026080000</t>
  </si>
  <si>
    <t>33105005640000</t>
  </si>
  <si>
    <t>33061013530000</t>
  </si>
  <si>
    <t>33075009950000</t>
  </si>
  <si>
    <t>33025009350000</t>
  </si>
  <si>
    <t>33053019260000</t>
  </si>
  <si>
    <t>33053029200000</t>
  </si>
  <si>
    <t>33009010320000</t>
  </si>
  <si>
    <t>33061006050000</t>
  </si>
  <si>
    <t>33023006010000</t>
  </si>
  <si>
    <t>33053028640000</t>
  </si>
  <si>
    <t>33075002440000</t>
  </si>
  <si>
    <t>33053026350000</t>
  </si>
  <si>
    <t>33061013100000</t>
  </si>
  <si>
    <t>33061006740000</t>
  </si>
  <si>
    <t>33053022540000</t>
  </si>
  <si>
    <t>33053024260000</t>
  </si>
  <si>
    <t>33011012200000</t>
  </si>
  <si>
    <t>33023004720000</t>
  </si>
  <si>
    <t>33075009050000</t>
  </si>
  <si>
    <t>33013006390000</t>
  </si>
  <si>
    <t>33061010530000</t>
  </si>
  <si>
    <t>33061014480000</t>
  </si>
  <si>
    <t>33011001590000</t>
  </si>
  <si>
    <t>33061016120000</t>
  </si>
  <si>
    <t>33013013610000</t>
  </si>
  <si>
    <t>33053032940000</t>
  </si>
  <si>
    <t>33023007000000</t>
  </si>
  <si>
    <t>33009018350000</t>
  </si>
  <si>
    <t>33009013360000</t>
  </si>
  <si>
    <t>33053024850000</t>
  </si>
  <si>
    <t>33053030740000</t>
  </si>
  <si>
    <t>33053030730000</t>
  </si>
  <si>
    <t>33011002950000</t>
  </si>
  <si>
    <t>33061009050000</t>
  </si>
  <si>
    <t>33075008310000</t>
  </si>
  <si>
    <t>33007012670000</t>
  </si>
  <si>
    <t>33013012920000</t>
  </si>
  <si>
    <t>33055001420000</t>
  </si>
  <si>
    <t>33075005020000</t>
  </si>
  <si>
    <t>33075002540000</t>
  </si>
  <si>
    <t>33033001900000</t>
  </si>
  <si>
    <t>33061009080000</t>
  </si>
  <si>
    <t>33025004680000</t>
  </si>
  <si>
    <t>33023006070000</t>
  </si>
  <si>
    <t>33007003140000</t>
  </si>
  <si>
    <t>33105013510000</t>
  </si>
  <si>
    <t>33025005710000</t>
  </si>
  <si>
    <t>33007006130000</t>
  </si>
  <si>
    <t>33025003500000</t>
  </si>
  <si>
    <t>33011012460000</t>
  </si>
  <si>
    <t>33061011440000</t>
  </si>
  <si>
    <t>33087003470000</t>
  </si>
  <si>
    <t>33013005860000</t>
  </si>
  <si>
    <t>33053028730000</t>
  </si>
  <si>
    <t>33009017380000</t>
  </si>
  <si>
    <t>33061015280000</t>
  </si>
  <si>
    <t>33025005100000</t>
  </si>
  <si>
    <t>33013010470000</t>
  </si>
  <si>
    <t>33105016560000</t>
  </si>
  <si>
    <t>33053025250000</t>
  </si>
  <si>
    <t>33033000220000</t>
  </si>
  <si>
    <t>33009020470000</t>
  </si>
  <si>
    <t>33013013920000</t>
  </si>
  <si>
    <t>33053032710000</t>
  </si>
  <si>
    <t>33011004730000</t>
  </si>
  <si>
    <t>33009002950000</t>
  </si>
  <si>
    <t>33061012230000</t>
  </si>
  <si>
    <t>33053023850000</t>
  </si>
  <si>
    <t>33053015240000</t>
  </si>
  <si>
    <t>33053017120000</t>
  </si>
  <si>
    <t>33089006160000</t>
  </si>
  <si>
    <t>33105019650000</t>
  </si>
  <si>
    <t>33053026120000</t>
  </si>
  <si>
    <t>33053006490000</t>
  </si>
  <si>
    <t>33053019220000</t>
  </si>
  <si>
    <t>33061005900000</t>
  </si>
  <si>
    <t>33061005930000</t>
  </si>
  <si>
    <t>33033002470000</t>
  </si>
  <si>
    <t>33013008160000</t>
  </si>
  <si>
    <t>33011003120000</t>
  </si>
  <si>
    <t>33061013650000</t>
  </si>
  <si>
    <t>33053022490000</t>
  </si>
  <si>
    <t>33105016440000</t>
  </si>
  <si>
    <t>33075012860000</t>
  </si>
  <si>
    <t>33053034010000</t>
  </si>
  <si>
    <t>33053036080000</t>
  </si>
  <si>
    <t>33105011910000</t>
  </si>
  <si>
    <t>33061007300000</t>
  </si>
  <si>
    <t>33013011120000</t>
  </si>
  <si>
    <t>33061006270000</t>
  </si>
  <si>
    <t>33105021830000</t>
  </si>
  <si>
    <t>33089005980000</t>
  </si>
  <si>
    <t>33061009560000</t>
  </si>
  <si>
    <t>33053035400000</t>
  </si>
  <si>
    <t>33013015030000</t>
  </si>
  <si>
    <t>33025008640000</t>
  </si>
  <si>
    <t>33061012080000</t>
  </si>
  <si>
    <t>33089005610000</t>
  </si>
  <si>
    <t>33025009320000</t>
  </si>
  <si>
    <t>33025007460000</t>
  </si>
  <si>
    <t>33089004330000</t>
  </si>
  <si>
    <t>33053034260000</t>
  </si>
  <si>
    <t>33011009790000</t>
  </si>
  <si>
    <t>33023004430000</t>
  </si>
  <si>
    <t>33053018290000</t>
  </si>
  <si>
    <t>33013012470000</t>
  </si>
  <si>
    <t>33011011290000</t>
  </si>
  <si>
    <t>33061009170000</t>
  </si>
  <si>
    <t>33053028930000</t>
  </si>
  <si>
    <t>33105007190000</t>
  </si>
  <si>
    <t>33053029450000</t>
  </si>
  <si>
    <t>33053000470000</t>
  </si>
  <si>
    <t>33061006200000</t>
  </si>
  <si>
    <t>33061017340000</t>
  </si>
  <si>
    <t>33011011380000</t>
  </si>
  <si>
    <t>33025008340000</t>
  </si>
  <si>
    <t>33061018110000</t>
  </si>
  <si>
    <t>33053035170000</t>
  </si>
  <si>
    <t>33053023640000</t>
  </si>
  <si>
    <t>33061017860000</t>
  </si>
  <si>
    <t>33013014310000</t>
  </si>
  <si>
    <t>33101003490000</t>
  </si>
  <si>
    <t>33025001650000</t>
  </si>
  <si>
    <t>33025011530000</t>
  </si>
  <si>
    <t>33025007110000</t>
  </si>
  <si>
    <t>33053014140000</t>
  </si>
  <si>
    <t>33053025950000</t>
  </si>
  <si>
    <t>33061012760000</t>
  </si>
  <si>
    <t>33013004490000</t>
  </si>
  <si>
    <t>33011014170000</t>
  </si>
  <si>
    <t>33105016120000</t>
  </si>
  <si>
    <t>33023006470000</t>
  </si>
  <si>
    <t>33007012260000</t>
  </si>
  <si>
    <t>33053027700000</t>
  </si>
  <si>
    <t>33089004170000</t>
  </si>
  <si>
    <t>33009020980000</t>
  </si>
  <si>
    <t>33023004990000</t>
  </si>
  <si>
    <t>33053029690000</t>
  </si>
  <si>
    <t>33009011910000</t>
  </si>
  <si>
    <t>33025013200000</t>
  </si>
  <si>
    <t>33061013560000</t>
  </si>
  <si>
    <t>33025012330000</t>
  </si>
  <si>
    <t>33009019990000</t>
  </si>
  <si>
    <t>33033002980000</t>
  </si>
  <si>
    <t>33025013710000</t>
  </si>
  <si>
    <t>33025001220000</t>
  </si>
  <si>
    <t>33075013620000</t>
  </si>
  <si>
    <t>33061015930000</t>
  </si>
  <si>
    <t>33053023980000</t>
  </si>
  <si>
    <t>33105016190000</t>
  </si>
  <si>
    <t>33061007730000</t>
  </si>
  <si>
    <t>33075001980000</t>
  </si>
  <si>
    <t>33061010630000</t>
  </si>
  <si>
    <t>33061016170000</t>
  </si>
  <si>
    <t>33007013120000</t>
  </si>
  <si>
    <t>33075013450000</t>
  </si>
  <si>
    <t>33061009960000</t>
  </si>
  <si>
    <t>33007003980000</t>
  </si>
  <si>
    <t>33011009310000</t>
  </si>
  <si>
    <t>33011012660000</t>
  </si>
  <si>
    <t>33025010940000</t>
  </si>
  <si>
    <t>33075011530000</t>
  </si>
  <si>
    <t>33009008620000</t>
  </si>
  <si>
    <t>33075001280000</t>
  </si>
  <si>
    <t>33053028440000</t>
  </si>
  <si>
    <t>33061009850000</t>
  </si>
  <si>
    <t>33011013000000</t>
  </si>
  <si>
    <t>33007011730000</t>
  </si>
  <si>
    <t>33013004670000</t>
  </si>
  <si>
    <t>33053007820000</t>
  </si>
  <si>
    <t>33025003000000</t>
  </si>
  <si>
    <t>33105015760000</t>
  </si>
  <si>
    <t>33061000740000</t>
  </si>
  <si>
    <t>33053033810000</t>
  </si>
  <si>
    <t>33053035840000</t>
  </si>
  <si>
    <t>33009003370000</t>
  </si>
  <si>
    <t>33023003730000</t>
  </si>
  <si>
    <t>33023007040000</t>
  </si>
  <si>
    <t>33011014120000</t>
  </si>
  <si>
    <t>33013007610000</t>
  </si>
  <si>
    <t>33013010250000</t>
  </si>
  <si>
    <t>33053026370000</t>
  </si>
  <si>
    <t>33053029970000</t>
  </si>
  <si>
    <t>33105022420000</t>
  </si>
  <si>
    <t>33053032350000</t>
  </si>
  <si>
    <t>33061009760000</t>
  </si>
  <si>
    <t>33061012260000</t>
  </si>
  <si>
    <t>33053026790000</t>
  </si>
  <si>
    <t>33025001980000</t>
  </si>
  <si>
    <t>33025006890000</t>
  </si>
  <si>
    <t>33075011360000</t>
  </si>
  <si>
    <t>33023005960000</t>
  </si>
  <si>
    <t>33053021040000</t>
  </si>
  <si>
    <t>33011002040000</t>
  </si>
  <si>
    <t>33105010590000</t>
  </si>
  <si>
    <t>33013013250000</t>
  </si>
  <si>
    <t>33025006630000</t>
  </si>
  <si>
    <t>33075001490000</t>
  </si>
  <si>
    <t>33013000480000</t>
  </si>
  <si>
    <t>33011011480000</t>
  </si>
  <si>
    <t>33053001160000</t>
  </si>
  <si>
    <t>33061014290000</t>
  </si>
  <si>
    <t>33023005520000</t>
  </si>
  <si>
    <t>33013009690000</t>
  </si>
  <si>
    <t>33053035800000</t>
  </si>
  <si>
    <t>33053036160000</t>
  </si>
  <si>
    <t>33053022300000</t>
  </si>
  <si>
    <t>33105011990000</t>
  </si>
  <si>
    <t>33011004580000</t>
  </si>
  <si>
    <t>33025009040000</t>
  </si>
  <si>
    <t>33011012580000</t>
  </si>
  <si>
    <t>33025013570000</t>
  </si>
  <si>
    <t>33053013140000</t>
  </si>
  <si>
    <t>33013014660000</t>
  </si>
  <si>
    <t>33061016880000</t>
  </si>
  <si>
    <t>33061009350000</t>
  </si>
  <si>
    <t>33053029120000</t>
  </si>
  <si>
    <t>33061007220000</t>
  </si>
  <si>
    <t>33061014710000</t>
  </si>
  <si>
    <t>33009005600000</t>
  </si>
  <si>
    <t>33007002730000</t>
  </si>
  <si>
    <t>33011011590000</t>
  </si>
  <si>
    <t>33025007210000</t>
  </si>
  <si>
    <t>33053021460000</t>
  </si>
  <si>
    <t>33053019980000</t>
  </si>
  <si>
    <t>33053004790000</t>
  </si>
  <si>
    <t>33053028670000</t>
  </si>
  <si>
    <t>33105015550000</t>
  </si>
  <si>
    <t>33105018590000</t>
  </si>
  <si>
    <t>33105013420000</t>
  </si>
  <si>
    <t>33007003670000</t>
  </si>
  <si>
    <t>33013010750000</t>
  </si>
  <si>
    <t>33007009240000</t>
  </si>
  <si>
    <t>33061011970000</t>
  </si>
  <si>
    <t>33053018020000</t>
  </si>
  <si>
    <t>33011011660000</t>
  </si>
  <si>
    <t>33075012200000</t>
  </si>
  <si>
    <t>33009011380000</t>
  </si>
  <si>
    <t>33075008600000</t>
  </si>
  <si>
    <t>33007011900000</t>
  </si>
  <si>
    <t>33061009240000</t>
  </si>
  <si>
    <t>33105008620000</t>
  </si>
  <si>
    <t>33011011330000</t>
  </si>
  <si>
    <t>33011001780000</t>
  </si>
  <si>
    <t>33053025910000</t>
  </si>
  <si>
    <t>33061014530000</t>
  </si>
  <si>
    <t>33011011190000</t>
  </si>
  <si>
    <t>33061014050000</t>
  </si>
  <si>
    <t>33053031160000</t>
  </si>
  <si>
    <t>33053020210000</t>
  </si>
  <si>
    <t>33105016740000</t>
  </si>
  <si>
    <t>33013008940000</t>
  </si>
  <si>
    <t>33061004940000</t>
  </si>
  <si>
    <t>33061008970000</t>
  </si>
  <si>
    <t>33007013770000</t>
  </si>
  <si>
    <t>33009021230000</t>
  </si>
  <si>
    <t>33025012640000</t>
  </si>
  <si>
    <t>33025010690000</t>
  </si>
  <si>
    <t>33061014220000</t>
  </si>
  <si>
    <t>33025011890000</t>
  </si>
  <si>
    <t>33011002650000</t>
  </si>
  <si>
    <t>33061005120000</t>
  </si>
  <si>
    <t>33053023330000</t>
  </si>
  <si>
    <t>33105002390000</t>
  </si>
  <si>
    <t>33053032680000</t>
  </si>
  <si>
    <t>33009012820000</t>
  </si>
  <si>
    <t>33053031590000</t>
  </si>
  <si>
    <t>33053028310000</t>
  </si>
  <si>
    <t>33023005830000</t>
  </si>
  <si>
    <t>33011005890000</t>
  </si>
  <si>
    <t>33011008920000</t>
  </si>
  <si>
    <t>33007012140000</t>
  </si>
  <si>
    <t>33053033410000</t>
  </si>
  <si>
    <t>33075002140000</t>
  </si>
  <si>
    <t>33061009210000</t>
  </si>
  <si>
    <t>33007015290000</t>
  </si>
  <si>
    <t>33105019350000</t>
  </si>
  <si>
    <t>33007007900000</t>
  </si>
  <si>
    <t>33007008740000</t>
  </si>
  <si>
    <t>33089006470000</t>
  </si>
  <si>
    <t>33061007180000</t>
  </si>
  <si>
    <t>33011013030000</t>
  </si>
  <si>
    <t>33061008760000</t>
  </si>
  <si>
    <t>33025006300000</t>
  </si>
  <si>
    <t>33053028150000</t>
  </si>
  <si>
    <t>33053008890000</t>
  </si>
  <si>
    <t>33013000820000</t>
  </si>
  <si>
    <t>33061018680000</t>
  </si>
  <si>
    <t>33105016930000</t>
  </si>
  <si>
    <t>33025012520000</t>
  </si>
  <si>
    <t>33025011680000</t>
  </si>
  <si>
    <t>33007013870000</t>
  </si>
  <si>
    <t>33013012170000</t>
  </si>
  <si>
    <t>33061005830000</t>
  </si>
  <si>
    <t>33061007380000</t>
  </si>
  <si>
    <t>33009007990000</t>
  </si>
  <si>
    <t>33025012410000</t>
  </si>
  <si>
    <t>33023007010000</t>
  </si>
  <si>
    <t>33053032440000</t>
  </si>
  <si>
    <t>33007000620000</t>
  </si>
  <si>
    <t>33011011740000</t>
  </si>
  <si>
    <t>33011013310000</t>
  </si>
  <si>
    <t>33061005640000</t>
  </si>
  <si>
    <t>33105007280000</t>
  </si>
  <si>
    <t>33025010980000</t>
  </si>
  <si>
    <t>33007010000000</t>
  </si>
  <si>
    <t>33053020020000</t>
  </si>
  <si>
    <t>33105017750000</t>
  </si>
  <si>
    <t>33013015710000</t>
  </si>
  <si>
    <t>33053502440000</t>
  </si>
  <si>
    <t>33009012700000</t>
  </si>
  <si>
    <t>33061011170000</t>
  </si>
  <si>
    <t>33023005380000</t>
  </si>
  <si>
    <t>33061016110000</t>
  </si>
  <si>
    <t>33009004670000</t>
  </si>
  <si>
    <t>33053017860000</t>
  </si>
  <si>
    <t>33009017020000</t>
  </si>
  <si>
    <t>33061006810000</t>
  </si>
  <si>
    <t>33023005020000</t>
  </si>
  <si>
    <t>33105017690000</t>
  </si>
  <si>
    <t>33061016340000</t>
  </si>
  <si>
    <t>33011008090000</t>
  </si>
  <si>
    <t>33075005200000</t>
  </si>
  <si>
    <t>33061011690000</t>
  </si>
  <si>
    <t>33011012740000</t>
  </si>
  <si>
    <t>33025009590000</t>
  </si>
  <si>
    <t>33105007710000</t>
  </si>
  <si>
    <t>33007015830000</t>
  </si>
  <si>
    <t>33007009300000</t>
  </si>
  <si>
    <t>33013005280000</t>
  </si>
  <si>
    <t>33011009050000</t>
  </si>
  <si>
    <t>33105012830000</t>
  </si>
  <si>
    <t>33105022290000</t>
  </si>
  <si>
    <t>33105020240000</t>
  </si>
  <si>
    <t>33061010340000</t>
  </si>
  <si>
    <t>33013013040000</t>
  </si>
  <si>
    <t>33053029590000</t>
  </si>
  <si>
    <t>33025006310000</t>
  </si>
  <si>
    <t>33023007290000</t>
  </si>
  <si>
    <t>33105019270000</t>
  </si>
  <si>
    <t>33105008220000</t>
  </si>
  <si>
    <t>33061008950000</t>
  </si>
  <si>
    <t>33053031860000</t>
  </si>
  <si>
    <t>33061010830000</t>
  </si>
  <si>
    <t>33009003260000</t>
  </si>
  <si>
    <t>33053035200000</t>
  </si>
  <si>
    <t>33053001560000</t>
  </si>
  <si>
    <t>33105018850000</t>
  </si>
  <si>
    <t>33105015870000</t>
  </si>
  <si>
    <t>33053010870000</t>
  </si>
  <si>
    <t>33011003050000</t>
  </si>
  <si>
    <t>33011011260000</t>
  </si>
  <si>
    <t>33011014390000</t>
  </si>
  <si>
    <t>33011013280000</t>
  </si>
  <si>
    <t>33025010160000</t>
  </si>
  <si>
    <t>33105019150000</t>
  </si>
  <si>
    <t>33013001590000</t>
  </si>
  <si>
    <t>33023005430000</t>
  </si>
  <si>
    <t>33053017310000</t>
  </si>
  <si>
    <t>33007014160000</t>
  </si>
  <si>
    <t>33025014070000</t>
  </si>
  <si>
    <t>33049001530000</t>
  </si>
  <si>
    <t>Totals</t>
  </si>
  <si>
    <t>Ratios</t>
  </si>
  <si>
    <t>API_WellNo</t>
  </si>
  <si>
    <t>Water-Inj</t>
  </si>
  <si>
    <t>MCF-Inj</t>
  </si>
  <si>
    <t>33007000090000</t>
  </si>
  <si>
    <t>33007000200000</t>
  </si>
  <si>
    <t>33007000320000</t>
  </si>
  <si>
    <t>33007000930000</t>
  </si>
  <si>
    <t>33007000990000</t>
  </si>
  <si>
    <t>33007001540000</t>
  </si>
  <si>
    <t>33007001760000</t>
  </si>
  <si>
    <t>33007001920000</t>
  </si>
  <si>
    <t>33007002600000</t>
  </si>
  <si>
    <t>33007002690000</t>
  </si>
  <si>
    <t>33007002930000</t>
  </si>
  <si>
    <t>33007003750000</t>
  </si>
  <si>
    <t>33007003910000</t>
  </si>
  <si>
    <t>33007004010000</t>
  </si>
  <si>
    <t>33007004310000</t>
  </si>
  <si>
    <t>33007004520000</t>
  </si>
  <si>
    <t>33007005100000</t>
  </si>
  <si>
    <t>33007005180000</t>
  </si>
  <si>
    <t>33007005410000</t>
  </si>
  <si>
    <t>33007005660000</t>
  </si>
  <si>
    <t>33007005690000</t>
  </si>
  <si>
    <t>33007006750000</t>
  </si>
  <si>
    <t>33007006780000</t>
  </si>
  <si>
    <t>33007006950000</t>
  </si>
  <si>
    <t>33007007370000</t>
  </si>
  <si>
    <t>33007007950000</t>
  </si>
  <si>
    <t>33007008170000</t>
  </si>
  <si>
    <t>33007008590000</t>
  </si>
  <si>
    <t>33007008610000</t>
  </si>
  <si>
    <t>33007009080000</t>
  </si>
  <si>
    <t>33007009360000</t>
  </si>
  <si>
    <t>33007009530000</t>
  </si>
  <si>
    <t>33007009850000</t>
  </si>
  <si>
    <t>33007011210000</t>
  </si>
  <si>
    <t>33007012520000</t>
  </si>
  <si>
    <t>33007012710000</t>
  </si>
  <si>
    <t>33007012770000</t>
  </si>
  <si>
    <t>33007012830000</t>
  </si>
  <si>
    <t>33007012860000</t>
  </si>
  <si>
    <t>33007012890000</t>
  </si>
  <si>
    <t>33007012940000</t>
  </si>
  <si>
    <t>33007013020000</t>
  </si>
  <si>
    <t>33007013190000</t>
  </si>
  <si>
    <t>33007013330000</t>
  </si>
  <si>
    <t>33007013740000</t>
  </si>
  <si>
    <t>33007013760000</t>
  </si>
  <si>
    <t>33007013950000</t>
  </si>
  <si>
    <t>33007014970000</t>
  </si>
  <si>
    <t>33007014980000</t>
  </si>
  <si>
    <t>33007015060000</t>
  </si>
  <si>
    <t>33009000620000</t>
  </si>
  <si>
    <t>33009001380000</t>
  </si>
  <si>
    <t>33009001820000</t>
  </si>
  <si>
    <t>33009001970000</t>
  </si>
  <si>
    <t>33009002060000</t>
  </si>
  <si>
    <t>33009002070000</t>
  </si>
  <si>
    <t>33009002080000</t>
  </si>
  <si>
    <t>33009002090000</t>
  </si>
  <si>
    <t>33009002140000</t>
  </si>
  <si>
    <t>33009002200000</t>
  </si>
  <si>
    <t>33009002290000</t>
  </si>
  <si>
    <t>33009002300000</t>
  </si>
  <si>
    <t>33009002320000</t>
  </si>
  <si>
    <t>33009002330000</t>
  </si>
  <si>
    <t>33009002550000</t>
  </si>
  <si>
    <t>33009002570000</t>
  </si>
  <si>
    <t>33009002740000</t>
  </si>
  <si>
    <t>33009002790000</t>
  </si>
  <si>
    <t>33009002870000</t>
  </si>
  <si>
    <t>33009002920000</t>
  </si>
  <si>
    <t>33009002960000</t>
  </si>
  <si>
    <t>33009003010000</t>
  </si>
  <si>
    <t>33009003030000</t>
  </si>
  <si>
    <t>33009003040000</t>
  </si>
  <si>
    <t>33009003200000</t>
  </si>
  <si>
    <t>33009003220000</t>
  </si>
  <si>
    <t>33009003280000</t>
  </si>
  <si>
    <t>33009003300000</t>
  </si>
  <si>
    <t>33009003330000</t>
  </si>
  <si>
    <t>33009003360000</t>
  </si>
  <si>
    <t>33009003440000</t>
  </si>
  <si>
    <t>33009003500000</t>
  </si>
  <si>
    <t>33009003560000</t>
  </si>
  <si>
    <t>33009003800000</t>
  </si>
  <si>
    <t>33009003940000</t>
  </si>
  <si>
    <t>33009003990000</t>
  </si>
  <si>
    <t>33009004040000</t>
  </si>
  <si>
    <t>33009004200000</t>
  </si>
  <si>
    <t>33009004270000</t>
  </si>
  <si>
    <t>33009004330000</t>
  </si>
  <si>
    <t>33009004490000</t>
  </si>
  <si>
    <t>33009004600000</t>
  </si>
  <si>
    <t>33009004620000</t>
  </si>
  <si>
    <t>33009004900000</t>
  </si>
  <si>
    <t>33009005170000</t>
  </si>
  <si>
    <t>33009005180000</t>
  </si>
  <si>
    <t>33009005250000</t>
  </si>
  <si>
    <t>33009005360000</t>
  </si>
  <si>
    <t>33009005380000</t>
  </si>
  <si>
    <t>33009005430000</t>
  </si>
  <si>
    <t>33009005570000</t>
  </si>
  <si>
    <t>33009005610000</t>
  </si>
  <si>
    <t>33009005680000</t>
  </si>
  <si>
    <t>33009005820000</t>
  </si>
  <si>
    <t>33009006180000</t>
  </si>
  <si>
    <t>33009006230000</t>
  </si>
  <si>
    <t>33009006360000</t>
  </si>
  <si>
    <t>33009006460000</t>
  </si>
  <si>
    <t>33009006490000</t>
  </si>
  <si>
    <t>33009006580000</t>
  </si>
  <si>
    <t>33009006780000</t>
  </si>
  <si>
    <t>33009006840000</t>
  </si>
  <si>
    <t>33009006860000</t>
  </si>
  <si>
    <t>33009007500000</t>
  </si>
  <si>
    <t>33009008470000</t>
  </si>
  <si>
    <t>33009008710000</t>
  </si>
  <si>
    <t>33009008760000</t>
  </si>
  <si>
    <t>33009008930000</t>
  </si>
  <si>
    <t>33009009050000</t>
  </si>
  <si>
    <t>33009009280000</t>
  </si>
  <si>
    <t>33009009550000</t>
  </si>
  <si>
    <t>33009009950000</t>
  </si>
  <si>
    <t>33009009980000</t>
  </si>
  <si>
    <t>33009009990000</t>
  </si>
  <si>
    <t>33009010510000</t>
  </si>
  <si>
    <t>33009010570000</t>
  </si>
  <si>
    <t>33009010850000</t>
  </si>
  <si>
    <t>33009011040000</t>
  </si>
  <si>
    <t>33009011080000</t>
  </si>
  <si>
    <t>33009011210000</t>
  </si>
  <si>
    <t>33009011270000</t>
  </si>
  <si>
    <t>33009011870000</t>
  </si>
  <si>
    <t>33009011920000</t>
  </si>
  <si>
    <t>33009012160000</t>
  </si>
  <si>
    <t>33009012380000</t>
  </si>
  <si>
    <t>33009012440000</t>
  </si>
  <si>
    <t>33009012460000</t>
  </si>
  <si>
    <t>33009012500000</t>
  </si>
  <si>
    <t>33009012600000</t>
  </si>
  <si>
    <t>33009012680000</t>
  </si>
  <si>
    <t>33009012730000</t>
  </si>
  <si>
    <t>33009012750000</t>
  </si>
  <si>
    <t>33009012760000</t>
  </si>
  <si>
    <t>33009012980000</t>
  </si>
  <si>
    <t>33009012990000</t>
  </si>
  <si>
    <t>33009013020000</t>
  </si>
  <si>
    <t>33009013060000</t>
  </si>
  <si>
    <t>33009013070000</t>
  </si>
  <si>
    <t>33009013130000</t>
  </si>
  <si>
    <t>33009013240000</t>
  </si>
  <si>
    <t>33009013420000</t>
  </si>
  <si>
    <t>33009013550000</t>
  </si>
  <si>
    <t>33009013620000</t>
  </si>
  <si>
    <t>33009013630000</t>
  </si>
  <si>
    <t>33009013640000</t>
  </si>
  <si>
    <t>33009013650000</t>
  </si>
  <si>
    <t>33009013660000</t>
  </si>
  <si>
    <t>33009013870000</t>
  </si>
  <si>
    <t>33009014610000</t>
  </si>
  <si>
    <t>33009014690000</t>
  </si>
  <si>
    <t>33009014740000</t>
  </si>
  <si>
    <t>33009014750000</t>
  </si>
  <si>
    <t>33009014760000</t>
  </si>
  <si>
    <t>33009014790000</t>
  </si>
  <si>
    <t>33009014800000</t>
  </si>
  <si>
    <t>33009014820000</t>
  </si>
  <si>
    <t>33009014830000</t>
  </si>
  <si>
    <t>33009015590000</t>
  </si>
  <si>
    <t>33009015620000</t>
  </si>
  <si>
    <t>33009015740000</t>
  </si>
  <si>
    <t>33009015980000</t>
  </si>
  <si>
    <t>33009016150000</t>
  </si>
  <si>
    <t>33009016530000</t>
  </si>
  <si>
    <t>33009017470000</t>
  </si>
  <si>
    <t>33009018650000</t>
  </si>
  <si>
    <t>33009019370000</t>
  </si>
  <si>
    <t>33009019410000</t>
  </si>
  <si>
    <t>33009019420000</t>
  </si>
  <si>
    <t>33009019470000</t>
  </si>
  <si>
    <t>33009019490000</t>
  </si>
  <si>
    <t>33009019920000</t>
  </si>
  <si>
    <t>33009020160000</t>
  </si>
  <si>
    <t>33009020200000</t>
  </si>
  <si>
    <t>33009020220000</t>
  </si>
  <si>
    <t>33009020230000</t>
  </si>
  <si>
    <t>33009020290000</t>
  </si>
  <si>
    <t>33009020500000</t>
  </si>
  <si>
    <t>33009020660000</t>
  </si>
  <si>
    <t>33009020670000</t>
  </si>
  <si>
    <t>33009020790000</t>
  </si>
  <si>
    <t>33009020870000</t>
  </si>
  <si>
    <t>33009021020000</t>
  </si>
  <si>
    <t>33009021130000</t>
  </si>
  <si>
    <t>33009021200000</t>
  </si>
  <si>
    <t>33009021320000</t>
  </si>
  <si>
    <t>33009021340000</t>
  </si>
  <si>
    <t>33009021370000</t>
  </si>
  <si>
    <t>33009021500000</t>
  </si>
  <si>
    <t>33009021520000</t>
  </si>
  <si>
    <t>33009021610000</t>
  </si>
  <si>
    <t>33011000460000</t>
  </si>
  <si>
    <t>33011000540000</t>
  </si>
  <si>
    <t>33011000560000</t>
  </si>
  <si>
    <t>33011000600000</t>
  </si>
  <si>
    <t>33011000610000</t>
  </si>
  <si>
    <t>33011000630000</t>
  </si>
  <si>
    <t>33011000650000</t>
  </si>
  <si>
    <t>33011000710000</t>
  </si>
  <si>
    <t>33011000750000</t>
  </si>
  <si>
    <t>33011000760000</t>
  </si>
  <si>
    <t>33011000790000</t>
  </si>
  <si>
    <t>33011000850000</t>
  </si>
  <si>
    <t>33011000920000</t>
  </si>
  <si>
    <t>33011000980000</t>
  </si>
  <si>
    <t>33011001020000</t>
  </si>
  <si>
    <t>33011001380000</t>
  </si>
  <si>
    <t>33011001630000</t>
  </si>
  <si>
    <t>33011001880000</t>
  </si>
  <si>
    <t>33011002070000</t>
  </si>
  <si>
    <t>33011002120000</t>
  </si>
  <si>
    <t>33011002340000</t>
  </si>
  <si>
    <t>33011002500000</t>
  </si>
  <si>
    <t>33011003850000</t>
  </si>
  <si>
    <t>33011004000000</t>
  </si>
  <si>
    <t>33011004010000</t>
  </si>
  <si>
    <t>33011004140000</t>
  </si>
  <si>
    <t>33011004390000</t>
  </si>
  <si>
    <t>33011004400000</t>
  </si>
  <si>
    <t>33011004610000</t>
  </si>
  <si>
    <t>33011004640000</t>
  </si>
  <si>
    <t>33011004750000</t>
  </si>
  <si>
    <t>33011004760000</t>
  </si>
  <si>
    <t>33011004790000</t>
  </si>
  <si>
    <t>33011004840000</t>
  </si>
  <si>
    <t>33011004870000</t>
  </si>
  <si>
    <t>33011004890000</t>
  </si>
  <si>
    <t>33011004900000</t>
  </si>
  <si>
    <t>33011004920000</t>
  </si>
  <si>
    <t>33011004980000</t>
  </si>
  <si>
    <t>33011005020000</t>
  </si>
  <si>
    <t>33011005030000</t>
  </si>
  <si>
    <t>33011005040000</t>
  </si>
  <si>
    <t>33011005080000</t>
  </si>
  <si>
    <t>33011005200000</t>
  </si>
  <si>
    <t>33011005220000</t>
  </si>
  <si>
    <t>33011005230000</t>
  </si>
  <si>
    <t>33011005260000</t>
  </si>
  <si>
    <t>33011005350000</t>
  </si>
  <si>
    <t>33011005360000</t>
  </si>
  <si>
    <t>33011005410000</t>
  </si>
  <si>
    <t>33011005420000</t>
  </si>
  <si>
    <t>33011005430000</t>
  </si>
  <si>
    <t>33011005450000</t>
  </si>
  <si>
    <t>33011005470000</t>
  </si>
  <si>
    <t>33011005480000</t>
  </si>
  <si>
    <t>33011005490000</t>
  </si>
  <si>
    <t>33011005540000</t>
  </si>
  <si>
    <t>33011005560000</t>
  </si>
  <si>
    <t>33011005570000</t>
  </si>
  <si>
    <t>33011005590000</t>
  </si>
  <si>
    <t>33011005610000</t>
  </si>
  <si>
    <t>33011005620000</t>
  </si>
  <si>
    <t>33011005640000</t>
  </si>
  <si>
    <t>33011005660000</t>
  </si>
  <si>
    <t>33011005670000</t>
  </si>
  <si>
    <t>33011005680000</t>
  </si>
  <si>
    <t>33011005690000</t>
  </si>
  <si>
    <t>33011005710000</t>
  </si>
  <si>
    <t>33011005720000</t>
  </si>
  <si>
    <t>33011005730000</t>
  </si>
  <si>
    <t>33011005790000</t>
  </si>
  <si>
    <t>33011005800000</t>
  </si>
  <si>
    <t>33011005820000</t>
  </si>
  <si>
    <t>33011005840000</t>
  </si>
  <si>
    <t>33011005850000</t>
  </si>
  <si>
    <t>33011005880000</t>
  </si>
  <si>
    <t>33011005920000</t>
  </si>
  <si>
    <t>33011005940000</t>
  </si>
  <si>
    <t>33011005960000</t>
  </si>
  <si>
    <t>33011005970000</t>
  </si>
  <si>
    <t>33011006000000</t>
  </si>
  <si>
    <t>33011006010000</t>
  </si>
  <si>
    <t>33011006030000</t>
  </si>
  <si>
    <t>33011006040000</t>
  </si>
  <si>
    <t>33011006050000</t>
  </si>
  <si>
    <t>33011006060000</t>
  </si>
  <si>
    <t>33011006080000</t>
  </si>
  <si>
    <t>33011006090000</t>
  </si>
  <si>
    <t>33011006100000</t>
  </si>
  <si>
    <t>33011006110000</t>
  </si>
  <si>
    <t>33011006170000</t>
  </si>
  <si>
    <t>33011006190000</t>
  </si>
  <si>
    <t>33011006200000</t>
  </si>
  <si>
    <t>33011006210000</t>
  </si>
  <si>
    <t>33011006230000</t>
  </si>
  <si>
    <t>33011006240000</t>
  </si>
  <si>
    <t>33011006280000</t>
  </si>
  <si>
    <t>33011006290000</t>
  </si>
  <si>
    <t>33011006300000</t>
  </si>
  <si>
    <t>33011006330000</t>
  </si>
  <si>
    <t>33011006360000</t>
  </si>
  <si>
    <t>33011006370000</t>
  </si>
  <si>
    <t>33011006470000</t>
  </si>
  <si>
    <t>33011006500000</t>
  </si>
  <si>
    <t>33011006530000</t>
  </si>
  <si>
    <t>33011006630000</t>
  </si>
  <si>
    <t>33011006650000</t>
  </si>
  <si>
    <t>33011006660000</t>
  </si>
  <si>
    <t>33011006670000</t>
  </si>
  <si>
    <t>33011006760000</t>
  </si>
  <si>
    <t>33011006770000</t>
  </si>
  <si>
    <t>33011006780000</t>
  </si>
  <si>
    <t>33011006790000</t>
  </si>
  <si>
    <t>33011006800000</t>
  </si>
  <si>
    <t>33011006810000</t>
  </si>
  <si>
    <t>33011007010000</t>
  </si>
  <si>
    <t>33011007070000</t>
  </si>
  <si>
    <t>33011007100000</t>
  </si>
  <si>
    <t>33011007110000</t>
  </si>
  <si>
    <t>33011007120000</t>
  </si>
  <si>
    <t>33011007140000</t>
  </si>
  <si>
    <t>33011007290000</t>
  </si>
  <si>
    <t>33011007300000</t>
  </si>
  <si>
    <t>33011007320000</t>
  </si>
  <si>
    <t>33011007340000</t>
  </si>
  <si>
    <t>33011007420000</t>
  </si>
  <si>
    <t>33011007450000</t>
  </si>
  <si>
    <t>33011007460000</t>
  </si>
  <si>
    <t>33011007490000</t>
  </si>
  <si>
    <t>33011007500000</t>
  </si>
  <si>
    <t>33011007520000</t>
  </si>
  <si>
    <t>33011007540000</t>
  </si>
  <si>
    <t>33011007610000</t>
  </si>
  <si>
    <t>33011007620000</t>
  </si>
  <si>
    <t>33011007720000</t>
  </si>
  <si>
    <t>33011007930000</t>
  </si>
  <si>
    <t>33011007940000</t>
  </si>
  <si>
    <t>33011007950000</t>
  </si>
  <si>
    <t>33011007960000</t>
  </si>
  <si>
    <t>33011007990000</t>
  </si>
  <si>
    <t>33011008020000</t>
  </si>
  <si>
    <t>33011008040000</t>
  </si>
  <si>
    <t>33011008080000</t>
  </si>
  <si>
    <t>33011008100000</t>
  </si>
  <si>
    <t>33011008110000</t>
  </si>
  <si>
    <t>33011008180000</t>
  </si>
  <si>
    <t>33011008190000</t>
  </si>
  <si>
    <t>33011008540000</t>
  </si>
  <si>
    <t>33011008550000</t>
  </si>
  <si>
    <t>33011008580000</t>
  </si>
  <si>
    <t>33011008660000</t>
  </si>
  <si>
    <t>33011008670000</t>
  </si>
  <si>
    <t>33011008720000</t>
  </si>
  <si>
    <t>33011008730000</t>
  </si>
  <si>
    <t>33011008760000</t>
  </si>
  <si>
    <t>33011008900000</t>
  </si>
  <si>
    <t>33011009090000</t>
  </si>
  <si>
    <t>33011009140000</t>
  </si>
  <si>
    <t>33011009170000</t>
  </si>
  <si>
    <t>33011009190000</t>
  </si>
  <si>
    <t>33011009200000</t>
  </si>
  <si>
    <t>33011009210000</t>
  </si>
  <si>
    <t>33011009220000</t>
  </si>
  <si>
    <t>33011009230000</t>
  </si>
  <si>
    <t>33011009240000</t>
  </si>
  <si>
    <t>33011009250000</t>
  </si>
  <si>
    <t>33011009260000</t>
  </si>
  <si>
    <t>33011009270000</t>
  </si>
  <si>
    <t>33011009280000</t>
  </si>
  <si>
    <t>33011009290000</t>
  </si>
  <si>
    <t>33011009340000</t>
  </si>
  <si>
    <t>33011009350000</t>
  </si>
  <si>
    <t>33011009360000</t>
  </si>
  <si>
    <t>33011009370000</t>
  </si>
  <si>
    <t>33011009380000</t>
  </si>
  <si>
    <t>33011009390000</t>
  </si>
  <si>
    <t>33011009410000</t>
  </si>
  <si>
    <t>33011009420000</t>
  </si>
  <si>
    <t>33011009430000</t>
  </si>
  <si>
    <t>33011009440000</t>
  </si>
  <si>
    <t>33011009450000</t>
  </si>
  <si>
    <t>33011009460000</t>
  </si>
  <si>
    <t>33011009470000</t>
  </si>
  <si>
    <t>33011009480000</t>
  </si>
  <si>
    <t>33011009490000</t>
  </si>
  <si>
    <t>33011009500000</t>
  </si>
  <si>
    <t>33011009510000</t>
  </si>
  <si>
    <t>33011009530000</t>
  </si>
  <si>
    <t>33011009540000</t>
  </si>
  <si>
    <t>33011009550000</t>
  </si>
  <si>
    <t>33011009560000</t>
  </si>
  <si>
    <t>33011009570000</t>
  </si>
  <si>
    <t>33011009580000</t>
  </si>
  <si>
    <t>33011009590000</t>
  </si>
  <si>
    <t>33011009600000</t>
  </si>
  <si>
    <t>33011009620000</t>
  </si>
  <si>
    <t>33011009630000</t>
  </si>
  <si>
    <t>33011009640000</t>
  </si>
  <si>
    <t>33011009650000</t>
  </si>
  <si>
    <t>33011009660000</t>
  </si>
  <si>
    <t>33011009670000</t>
  </si>
  <si>
    <t>33011009680000</t>
  </si>
  <si>
    <t>33011009690000</t>
  </si>
  <si>
    <t>33011009700000</t>
  </si>
  <si>
    <t>33011009710000</t>
  </si>
  <si>
    <t>33011009720000</t>
  </si>
  <si>
    <t>33011009730000</t>
  </si>
  <si>
    <t>33011009740000</t>
  </si>
  <si>
    <t>33011009750000</t>
  </si>
  <si>
    <t>33011009760000</t>
  </si>
  <si>
    <t>33011009770000</t>
  </si>
  <si>
    <t>33011009810000</t>
  </si>
  <si>
    <t>33011009820000</t>
  </si>
  <si>
    <t>33011009830000</t>
  </si>
  <si>
    <t>33011009840000</t>
  </si>
  <si>
    <t>33011009850000</t>
  </si>
  <si>
    <t>33011009860000</t>
  </si>
  <si>
    <t>33011009870000</t>
  </si>
  <si>
    <t>33011009880000</t>
  </si>
  <si>
    <t>33011009890000</t>
  </si>
  <si>
    <t>33011009900000</t>
  </si>
  <si>
    <t>33011009910000</t>
  </si>
  <si>
    <t>33011009920000</t>
  </si>
  <si>
    <t>33011009930000</t>
  </si>
  <si>
    <t>33011009940000</t>
  </si>
  <si>
    <t>33011009950000</t>
  </si>
  <si>
    <t>33011009960000</t>
  </si>
  <si>
    <t>33011009980000</t>
  </si>
  <si>
    <t>33011009990000</t>
  </si>
  <si>
    <t>33011010000000</t>
  </si>
  <si>
    <t>33011010010000</t>
  </si>
  <si>
    <t>33011010020000</t>
  </si>
  <si>
    <t>33011010030000</t>
  </si>
  <si>
    <t>33011010040000</t>
  </si>
  <si>
    <t>33011010050000</t>
  </si>
  <si>
    <t>33011010120000</t>
  </si>
  <si>
    <t>33011010130000</t>
  </si>
  <si>
    <t>33011010140000</t>
  </si>
  <si>
    <t>33011010150000</t>
  </si>
  <si>
    <t>33011010160000</t>
  </si>
  <si>
    <t>33011010170000</t>
  </si>
  <si>
    <t>33011010180000</t>
  </si>
  <si>
    <t>33011010190000</t>
  </si>
  <si>
    <t>33011010200000</t>
  </si>
  <si>
    <t>33011010210000</t>
  </si>
  <si>
    <t>33011010220000</t>
  </si>
  <si>
    <t>33011010230000</t>
  </si>
  <si>
    <t>33011010260000</t>
  </si>
  <si>
    <t>33011010270000</t>
  </si>
  <si>
    <t>33011010280000</t>
  </si>
  <si>
    <t>33011010290000</t>
  </si>
  <si>
    <t>33011010300000</t>
  </si>
  <si>
    <t>33011010320000</t>
  </si>
  <si>
    <t>33011010330000</t>
  </si>
  <si>
    <t>33011010340000</t>
  </si>
  <si>
    <t>33011010350000</t>
  </si>
  <si>
    <t>33011010360000</t>
  </si>
  <si>
    <t>33011010370000</t>
  </si>
  <si>
    <t>33011010380000</t>
  </si>
  <si>
    <t>33011010400000</t>
  </si>
  <si>
    <t>33011010410000</t>
  </si>
  <si>
    <t>33011010420000</t>
  </si>
  <si>
    <t>33011010430000</t>
  </si>
  <si>
    <t>33011010440000</t>
  </si>
  <si>
    <t>33011010450000</t>
  </si>
  <si>
    <t>33011010460000</t>
  </si>
  <si>
    <t>33011010470000</t>
  </si>
  <si>
    <t>33011010480000</t>
  </si>
  <si>
    <t>33011010490000</t>
  </si>
  <si>
    <t>33011010500000</t>
  </si>
  <si>
    <t>33011010510000</t>
  </si>
  <si>
    <t>33011010520000</t>
  </si>
  <si>
    <t>33011010530000</t>
  </si>
  <si>
    <t>33011010540000</t>
  </si>
  <si>
    <t>33011010560000</t>
  </si>
  <si>
    <t>33011010570000</t>
  </si>
  <si>
    <t>33011010580000</t>
  </si>
  <si>
    <t>33011010620000</t>
  </si>
  <si>
    <t>33011010640000</t>
  </si>
  <si>
    <t>33011010660000</t>
  </si>
  <si>
    <t>33011010670000</t>
  </si>
  <si>
    <t>33011010680000</t>
  </si>
  <si>
    <t>33011010690000</t>
  </si>
  <si>
    <t>33011010710000</t>
  </si>
  <si>
    <t>33011010750000</t>
  </si>
  <si>
    <t>33011010780000</t>
  </si>
  <si>
    <t>33011010790000</t>
  </si>
  <si>
    <t>33011010800000</t>
  </si>
  <si>
    <t>33011010810000</t>
  </si>
  <si>
    <t>33011010820000</t>
  </si>
  <si>
    <t>33011010830000</t>
  </si>
  <si>
    <t>33011010980000</t>
  </si>
  <si>
    <t>33011011030000</t>
  </si>
  <si>
    <t>33011011040000</t>
  </si>
  <si>
    <t>33011011050000</t>
  </si>
  <si>
    <t>33011011080000</t>
  </si>
  <si>
    <t>33011011110000</t>
  </si>
  <si>
    <t>33011011630000</t>
  </si>
  <si>
    <t>33011011690000</t>
  </si>
  <si>
    <t>33011012530000</t>
  </si>
  <si>
    <t>33011013550000</t>
  </si>
  <si>
    <t>33011013560000</t>
  </si>
  <si>
    <t>33011013570000</t>
  </si>
  <si>
    <t>33011013660000</t>
  </si>
  <si>
    <t>33011013670000</t>
  </si>
  <si>
    <t>33011013810000</t>
  </si>
  <si>
    <t>33011013880000</t>
  </si>
  <si>
    <t>33011014250000</t>
  </si>
  <si>
    <t>33013001400000</t>
  </si>
  <si>
    <t>33013002340000</t>
  </si>
  <si>
    <t>33013002350000</t>
  </si>
  <si>
    <t>33013002420000</t>
  </si>
  <si>
    <t>33013002460000</t>
  </si>
  <si>
    <t>33013002520000</t>
  </si>
  <si>
    <t>33013002620000</t>
  </si>
  <si>
    <t>33013003090000</t>
  </si>
  <si>
    <t>33013005510000</t>
  </si>
  <si>
    <t>33013007460000</t>
  </si>
  <si>
    <t>33013012760000</t>
  </si>
  <si>
    <t>33013013630000</t>
  </si>
  <si>
    <t>33013013790000</t>
  </si>
  <si>
    <t>33025000900000</t>
  </si>
  <si>
    <t>33025003440000</t>
  </si>
  <si>
    <t>33025003690000</t>
  </si>
  <si>
    <t>33025003820000</t>
  </si>
  <si>
    <t>33025003960000</t>
  </si>
  <si>
    <t>33025004120000</t>
  </si>
  <si>
    <t>33025004130000</t>
  </si>
  <si>
    <t>33025004620000</t>
  </si>
  <si>
    <t>33033001490000</t>
  </si>
  <si>
    <t>33049001080000</t>
  </si>
  <si>
    <t>33049001230000</t>
  </si>
  <si>
    <t>33049001590000</t>
  </si>
  <si>
    <t>33049001600000</t>
  </si>
  <si>
    <t>33053000820000</t>
  </si>
  <si>
    <t>33053000960000</t>
  </si>
  <si>
    <t>33053001340000</t>
  </si>
  <si>
    <t>33053001460000</t>
  </si>
  <si>
    <t>33053001790000</t>
  </si>
  <si>
    <t>33053001950000</t>
  </si>
  <si>
    <t>33053001970000</t>
  </si>
  <si>
    <t>33053002090000</t>
  </si>
  <si>
    <t>33053002330000</t>
  </si>
  <si>
    <t>33053002900000</t>
  </si>
  <si>
    <t>33053003450000</t>
  </si>
  <si>
    <t>33053003470000</t>
  </si>
  <si>
    <t>33053003970000</t>
  </si>
  <si>
    <t>33053004280000</t>
  </si>
  <si>
    <t>33053004500000</t>
  </si>
  <si>
    <t>33053004850000</t>
  </si>
  <si>
    <t>33053005100000</t>
  </si>
  <si>
    <t>33053005600000</t>
  </si>
  <si>
    <t>33053005910000</t>
  </si>
  <si>
    <t>33053006060000</t>
  </si>
  <si>
    <t>33053006450000</t>
  </si>
  <si>
    <t>33053010930000</t>
  </si>
  <si>
    <t>33053012090000</t>
  </si>
  <si>
    <t>33053013230000</t>
  </si>
  <si>
    <t>33053015530000</t>
  </si>
  <si>
    <t>33053018170000</t>
  </si>
  <si>
    <t>33053018610000</t>
  </si>
  <si>
    <t>33053018650000</t>
  </si>
  <si>
    <t>33053018660000</t>
  </si>
  <si>
    <t>33053018790000</t>
  </si>
  <si>
    <t>33053020110000</t>
  </si>
  <si>
    <t>33053023250000</t>
  </si>
  <si>
    <t>33053025290000</t>
  </si>
  <si>
    <t>33061000010000</t>
  </si>
  <si>
    <t>33061000410000</t>
  </si>
  <si>
    <t>33061001160000</t>
  </si>
  <si>
    <t>33061001230000</t>
  </si>
  <si>
    <t>33061001330000</t>
  </si>
  <si>
    <t>33061003280000</t>
  </si>
  <si>
    <t>33061003650000</t>
  </si>
  <si>
    <t>33061003690000</t>
  </si>
  <si>
    <t>33061004680000</t>
  </si>
  <si>
    <t>33061004690000</t>
  </si>
  <si>
    <t>33061004740000</t>
  </si>
  <si>
    <t>33061004750000</t>
  </si>
  <si>
    <t>33075000660000</t>
  </si>
  <si>
    <t>33075000810000</t>
  </si>
  <si>
    <t>33075000970000</t>
  </si>
  <si>
    <t>33075000990000</t>
  </si>
  <si>
    <t>33075002260000</t>
  </si>
  <si>
    <t>33075002370000</t>
  </si>
  <si>
    <t>33075002670000</t>
  </si>
  <si>
    <t>33075003940000</t>
  </si>
  <si>
    <t>33075003960000</t>
  </si>
  <si>
    <t>33075004020000</t>
  </si>
  <si>
    <t>33075005320000</t>
  </si>
  <si>
    <t>33075006480000</t>
  </si>
  <si>
    <t>33075006820000</t>
  </si>
  <si>
    <t>33075006880000</t>
  </si>
  <si>
    <t>33075008110000</t>
  </si>
  <si>
    <t>33075008160000</t>
  </si>
  <si>
    <t>33075008210000</t>
  </si>
  <si>
    <t>33075008520000</t>
  </si>
  <si>
    <t>33075008540000</t>
  </si>
  <si>
    <t>33075008610000</t>
  </si>
  <si>
    <t>33075008900000</t>
  </si>
  <si>
    <t>33075008910000</t>
  </si>
  <si>
    <t>33075009040000</t>
  </si>
  <si>
    <t>33075009340000</t>
  </si>
  <si>
    <t>33075009350000</t>
  </si>
  <si>
    <t>33075010540000</t>
  </si>
  <si>
    <t>33075011740000</t>
  </si>
  <si>
    <t>33075011750000</t>
  </si>
  <si>
    <t>33075011800000</t>
  </si>
  <si>
    <t>33075012220000</t>
  </si>
  <si>
    <t>33075012280000</t>
  </si>
  <si>
    <t>33075012740000</t>
  </si>
  <si>
    <t>33075012970000</t>
  </si>
  <si>
    <t>33075013240000</t>
  </si>
  <si>
    <t>33075013290000</t>
  </si>
  <si>
    <t>33075013580000</t>
  </si>
  <si>
    <t>33075013610000</t>
  </si>
  <si>
    <t>33075013630000</t>
  </si>
  <si>
    <t>33075013640000</t>
  </si>
  <si>
    <t>33075013690000</t>
  </si>
  <si>
    <t>33075013770000</t>
  </si>
  <si>
    <t>33075013790000</t>
  </si>
  <si>
    <t>33075013920000</t>
  </si>
  <si>
    <t>33075013950000</t>
  </si>
  <si>
    <t>33075014030000</t>
  </si>
  <si>
    <t>33087000750000</t>
  </si>
  <si>
    <t>33087001320000</t>
  </si>
  <si>
    <t>33087001330000</t>
  </si>
  <si>
    <t>33087001340000</t>
  </si>
  <si>
    <t>33087001350000</t>
  </si>
  <si>
    <t>33087001370000</t>
  </si>
  <si>
    <t>33087001380000</t>
  </si>
  <si>
    <t>33087003370000</t>
  </si>
  <si>
    <t>33087003380000</t>
  </si>
  <si>
    <t>33087003390000</t>
  </si>
  <si>
    <t>33087003400000</t>
  </si>
  <si>
    <t>33087003410000</t>
  </si>
  <si>
    <t>33087003420000</t>
  </si>
  <si>
    <t>33087003430000</t>
  </si>
  <si>
    <t>33087003440000</t>
  </si>
  <si>
    <t>33089000200000</t>
  </si>
  <si>
    <t>33089000410000</t>
  </si>
  <si>
    <t>33089000440000</t>
  </si>
  <si>
    <t>33089000480000</t>
  </si>
  <si>
    <t>33089000580000</t>
  </si>
  <si>
    <t>33089000620000</t>
  </si>
  <si>
    <t>33089000740000</t>
  </si>
  <si>
    <t>33089001000000</t>
  </si>
  <si>
    <t>33089001040000</t>
  </si>
  <si>
    <t>33089001170000</t>
  </si>
  <si>
    <t>33089001400000</t>
  </si>
  <si>
    <t>33089001530000</t>
  </si>
  <si>
    <t>33089001810000</t>
  </si>
  <si>
    <t>33089002060000</t>
  </si>
  <si>
    <t>33089002070000</t>
  </si>
  <si>
    <t>33089002600000</t>
  </si>
  <si>
    <t>33089003660000</t>
  </si>
  <si>
    <t>33089003730000</t>
  </si>
  <si>
    <t>33089003860000</t>
  </si>
  <si>
    <t>33089004030000</t>
  </si>
  <si>
    <t>33089004090000</t>
  </si>
  <si>
    <t>33089004190000</t>
  </si>
  <si>
    <t>33089004210000</t>
  </si>
  <si>
    <t>33089004230000</t>
  </si>
  <si>
    <t>33089004280000</t>
  </si>
  <si>
    <t>33089004300000</t>
  </si>
  <si>
    <t>33089004340000</t>
  </si>
  <si>
    <t>33089004350000</t>
  </si>
  <si>
    <t>33089004380000</t>
  </si>
  <si>
    <t>33089004510000</t>
  </si>
  <si>
    <t>33089004880000</t>
  </si>
  <si>
    <t>33089004940000</t>
  </si>
  <si>
    <t>33089005750000</t>
  </si>
  <si>
    <t>33101000880000</t>
  </si>
  <si>
    <t>33101003620000</t>
  </si>
  <si>
    <t>33105000630000</t>
  </si>
  <si>
    <t>33105001130000</t>
  </si>
  <si>
    <t>33105001420000</t>
  </si>
  <si>
    <t>33105001510000</t>
  </si>
  <si>
    <t>33105001580000</t>
  </si>
  <si>
    <t>33105001880000</t>
  </si>
  <si>
    <t>33105002950000</t>
  </si>
  <si>
    <t>33105003330000</t>
  </si>
  <si>
    <t>33105003420000</t>
  </si>
  <si>
    <t>33105003590000</t>
  </si>
  <si>
    <t>33105003660000</t>
  </si>
  <si>
    <t>33105003700000</t>
  </si>
  <si>
    <t>33105003780000</t>
  </si>
  <si>
    <t>33105004050000</t>
  </si>
  <si>
    <t>33105004570000</t>
  </si>
  <si>
    <t>33105005280000</t>
  </si>
  <si>
    <t>33105005290000</t>
  </si>
  <si>
    <t>33105005360000</t>
  </si>
  <si>
    <t>33105005390000</t>
  </si>
  <si>
    <t>33105005400000</t>
  </si>
  <si>
    <t>33105005410000</t>
  </si>
  <si>
    <t>33105005440000</t>
  </si>
  <si>
    <t>33105005450000</t>
  </si>
  <si>
    <t>33105005460000</t>
  </si>
  <si>
    <t>33105005580000</t>
  </si>
  <si>
    <t>33105005620000</t>
  </si>
  <si>
    <t>33105005650000</t>
  </si>
  <si>
    <t>33105005690000</t>
  </si>
  <si>
    <t>33105005730000</t>
  </si>
  <si>
    <t>33105005750000</t>
  </si>
  <si>
    <t>33105006370000</t>
  </si>
  <si>
    <t>33105006540000</t>
  </si>
  <si>
    <t>33105006560000</t>
  </si>
  <si>
    <t>33105007030000</t>
  </si>
  <si>
    <t>33105007100000</t>
  </si>
  <si>
    <t>33105010380000</t>
  </si>
  <si>
    <t>33105010520000</t>
  </si>
  <si>
    <t>33105015010000</t>
  </si>
  <si>
    <t>33105015780000</t>
  </si>
  <si>
    <t>33013014900000</t>
  </si>
  <si>
    <t>33053019690000</t>
  </si>
  <si>
    <t>33087001360000</t>
  </si>
  <si>
    <t>33011015030000</t>
  </si>
  <si>
    <t>33011015040000</t>
  </si>
  <si>
    <t>33075014160000</t>
  </si>
  <si>
    <t>33009022380000</t>
  </si>
  <si>
    <t>33009022390000</t>
  </si>
  <si>
    <t>33009022400000</t>
  </si>
  <si>
    <t>Ratio</t>
  </si>
  <si>
    <t>See "2011 Production Data" sheet</t>
  </si>
  <si>
    <t>See "2011 Injection Data" sheet</t>
  </si>
  <si>
    <t>Assumed grassland</t>
  </si>
  <si>
    <t>Assumed transport by rail</t>
  </si>
  <si>
    <t>Estimated rail distance from Williston to Los Angeles</t>
  </si>
  <si>
    <t>Oil (bbls)</t>
  </si>
  <si>
    <t>Oil production (BOPD)</t>
  </si>
  <si>
    <t>Data Sources</t>
  </si>
  <si>
    <t>https://www.dmr.nd.gov/oilgas/stats/Gas1990ToPresent.pdf</t>
  </si>
  <si>
    <t>https://www.dmr.nd.gov/oilgas/stats/historicaloilprodstats.pdf</t>
  </si>
  <si>
    <t>Average daily oil production for North Dakota (see data table below)</t>
  </si>
  <si>
    <t>North Dakota producing wells in December 2010 (https://www.dmr.nd.gov/oilgas/stats/historicaloilprodstats.pdf)</t>
  </si>
  <si>
    <t>Average GOR for North Dakota (see data table below)</t>
  </si>
  <si>
    <r>
      <t>Crude Description:</t>
    </r>
    <r>
      <rPr>
        <sz val="10"/>
        <color theme="1"/>
        <rFont val="Helvetica"/>
      </rPr>
      <t xml:space="preserve">  Modeled using average data for North Dakota oil production.  This modeling pertains, but is not limited to marketable crudes such as Bakken, North Dakota Sweet, etc.  OPGEE does not account for emissions from fracking so the CI estimate will likely be low.</t>
    </r>
  </si>
  <si>
    <r>
      <t>Crude Description:</t>
    </r>
    <r>
      <rPr>
        <sz val="10"/>
        <color theme="1"/>
        <rFont val="Helvetica"/>
      </rPr>
      <t xml:space="preserve">  In the absence of data that details which fields constitute each crude blend, conventional pipeline blends from Western Canada are modeled using average crude production parameters for Alberta.  This modeling pertains (but is not limited) to the following medium and light crudes: Bonny Glen, Cardium, Federated, Halkirk, Koch Alberta, Light Sweet, Mixed Sweet, Peace River Sour, Pembina, Gibson Light Sweet, Joarcam, Kerrobert Sweet, Peace, Rangeland Sweet, Redwater, Tundra Sweet, BC Light, Boundary Lake, Light Sour Blend, Sour Light Edmonton, Medium Gibson Sour, Midale, Mixed Sour Blend, Sour High Edmonton, etc.</t>
    </r>
  </si>
  <si>
    <t>Conventional Blends</t>
  </si>
  <si>
    <t>Alberta average 15 BOPD/well for conventional production estimated using 2011 OGJ Worldwide Oil Production Survey and ERCB ST60B-2012</t>
  </si>
  <si>
    <t>Representative API for crudes from Western Canada</t>
  </si>
  <si>
    <t>Assumed Alberta average flaring rate for Crude Oil Batteries (see Alberta data sheet)</t>
  </si>
  <si>
    <r>
      <t xml:space="preserve">Crude Description:  </t>
    </r>
    <r>
      <rPr>
        <sz val="10"/>
        <color theme="1"/>
        <rFont val="Helvetica"/>
      </rPr>
      <t>OPGEE model inputs for Albian Heavy CSS fraction.  Assumed dilbit produced in Cold Lake region.</t>
    </r>
  </si>
  <si>
    <t>Assume gas used for lease operations</t>
  </si>
  <si>
    <t>Assume 90% water recycled</t>
  </si>
  <si>
    <t>Assumed Alberta average flaring rate for Crude Bitumen Batteries (see Alberta data sheet)</t>
  </si>
  <si>
    <t>2011 Cold Lake Annual Performance Review page 10</t>
  </si>
  <si>
    <t>2011 Cold Lake Annual Performance Review page 35</t>
  </si>
  <si>
    <t>Assumed CSS SOR of 3.62 (2011 Cold Lake Annual Performance Review - page 35)</t>
  </si>
  <si>
    <t>Assumed equal to SOR (2011 Cold Lake Annual Performance Review - page 35)</t>
  </si>
  <si>
    <r>
      <t>Crude Description:</t>
    </r>
    <r>
      <rPr>
        <sz val="10"/>
        <color theme="1"/>
        <rFont val="Helvetica"/>
      </rPr>
      <t xml:space="preserve"> Crude Monitor: OSA is a light sweet synthetic crude produced from the Suncor Canada Project located north of Fort McMurray, Alberta. The Suncor facilities includes a mine, SAGD and upgrader operations. OSA is a classic bottomless blend of hydrotreated naphtha, distillate, and gasoil fractions produced from a coker based upgrader facility. The Suncor project came on stream in 1967 and became the world's first oil sands operation.</t>
    </r>
  </si>
  <si>
    <t>Suncor Synthetic TEOR</t>
  </si>
  <si>
    <t>Approximate combined Mackay and Firebag production volume</t>
  </si>
  <si>
    <t>Assumed equal to SOR (2011 Suncor Firebag Annual Performance Presentation page 56,)</t>
  </si>
  <si>
    <t>Assume 90 percent recycled (2011 Suncor Firebag Annual Performance Presentation page 212, 2011 Suncor Mackay River Annual Performance Presentation page 42)</t>
  </si>
  <si>
    <t>Assumed SOR= 2.95 for SAGD (Firebag=3.20 at 9000 m3/day and Mackay River= 2.5 at 5000 m3/day)</t>
  </si>
  <si>
    <t>Sources: Suncor Firebag (pages 56, 57) and Suncor Mackay (pages 12, 139) 2011 Annual Performance Presentations</t>
  </si>
  <si>
    <t>See gas disposition data below</t>
  </si>
  <si>
    <t>Assumed low ecosystem carbon richness (grassland) for all California fields</t>
  </si>
  <si>
    <r>
      <t>N</t>
    </r>
    <r>
      <rPr>
        <vertAlign val="subscript"/>
        <sz val="10"/>
        <rFont val="Helvetica"/>
      </rPr>
      <t>2</t>
    </r>
  </si>
  <si>
    <r>
      <t>CO</t>
    </r>
    <r>
      <rPr>
        <vertAlign val="subscript"/>
        <sz val="10"/>
        <rFont val="Helvetica"/>
      </rPr>
      <t>2</t>
    </r>
  </si>
  <si>
    <r>
      <t>C</t>
    </r>
    <r>
      <rPr>
        <vertAlign val="subscript"/>
        <sz val="10"/>
        <rFont val="Helvetica"/>
      </rPr>
      <t>1</t>
    </r>
  </si>
  <si>
    <r>
      <t>C</t>
    </r>
    <r>
      <rPr>
        <vertAlign val="subscript"/>
        <sz val="10"/>
        <rFont val="Helvetica"/>
      </rPr>
      <t>2</t>
    </r>
  </si>
  <si>
    <r>
      <t>C</t>
    </r>
    <r>
      <rPr>
        <vertAlign val="subscript"/>
        <sz val="10"/>
        <rFont val="Helvetica"/>
      </rPr>
      <t>3</t>
    </r>
  </si>
  <si>
    <r>
      <t>C</t>
    </r>
    <r>
      <rPr>
        <vertAlign val="subscript"/>
        <sz val="10"/>
        <rFont val="Helvetica"/>
      </rPr>
      <t>4</t>
    </r>
    <r>
      <rPr>
        <sz val="11"/>
        <rFont val="Calibri"/>
        <family val="2"/>
        <scheme val="minor"/>
      </rPr>
      <t>+</t>
    </r>
  </si>
  <si>
    <r>
      <t>H</t>
    </r>
    <r>
      <rPr>
        <vertAlign val="subscript"/>
        <sz val="10"/>
        <rFont val="Helvetica"/>
      </rPr>
      <t>2</t>
    </r>
    <r>
      <rPr>
        <sz val="11"/>
        <rFont val="Calibri"/>
        <family val="2"/>
        <scheme val="minor"/>
      </rPr>
      <t>S</t>
    </r>
  </si>
  <si>
    <r>
      <t>gCO</t>
    </r>
    <r>
      <rPr>
        <i/>
        <vertAlign val="subscript"/>
        <sz val="10"/>
        <rFont val="Helvetica"/>
      </rPr>
      <t>2</t>
    </r>
    <r>
      <rPr>
        <i/>
        <sz val="10"/>
        <rFont val="Helvetica"/>
      </rPr>
      <t>eq/MJ</t>
    </r>
  </si>
  <si>
    <t>Notes:</t>
  </si>
  <si>
    <r>
      <t xml:space="preserve">Crude Description:  </t>
    </r>
    <r>
      <rPr>
        <sz val="10"/>
        <color theme="1"/>
        <rFont val="Helvetica"/>
      </rPr>
      <t>Cold Lake production is bitumen based and requires the use of steam to release the bitumen from the underground reservoirs, and the use of diluents to meet pipeline viscosity and density specifications.</t>
    </r>
  </si>
  <si>
    <t>Model as mined (70%) and SAGD (30%) with integrated upgrader.  Although the model does not have an option for SAGD with an integrated upgrader, the upgrader emissions were reduced (6.37 g/MJ) to that of an integrated upgrader in calculating the carbon intensity for the SAGD portion.  Assumed that all Suncor Synthetic blends have the same CI as OSA.</t>
  </si>
  <si>
    <t>Albian TEOR</t>
  </si>
  <si>
    <t>Modeled Albian Heavy Synthetic as a 50:50 blend of dilbit from the Cold Lake region and mined/upgraded synthetic crude oil from the Scotford Upgrader.  Although the Scotford upgrader is not integrated with the mine, it is integrated with the Scotford refinery which leads to efficiency improvements over a fully non-integrated operation (http://www.shell.ca/home/content/can-en/aboutshell/our_business_tpkg/business_in_canada/upstream/oil_sands/scotford_upgrader/).  Therefore we modeled the mined/upgraded portion of the dilsynbit as  mined with integrated upgrader.  For the dilbit portion, we assumed 100% CSS from Cold Lake region.   OPGEE inputs for the mined portion are given on this sheet.  OPGEE inputs for the CSS portion are given on the following sheet.  This modeling is assumed to pertain to other marketable crudes such as Albian Muskeg River Heavy</t>
  </si>
  <si>
    <t>www.eia.gov/dnav/pet/pet_crd_crpdn_adc_mbblpd_a.htm  (accessed on July 15, 2014)</t>
  </si>
  <si>
    <t>www.eia.gov/dnav/ng/ng_prod_sum_a_epg0_vgv_mmcf_a.htm (accessed on July 15, 2014)</t>
  </si>
  <si>
    <t>Subtracted 6.37 g/MJ from default small sources emissions value of 0.5 g/MJ to account for reduced emissions of integrated upgrader</t>
  </si>
  <si>
    <t>California-specific venting and fugitive emission factors and device counts</t>
  </si>
  <si>
    <t>Source: Stephanie Detwiler, California Air Resources Board, 2007 Oil and Gas Industry Survey Results, October 2013.</t>
  </si>
  <si>
    <t>Gas Dehydrators</t>
  </si>
  <si>
    <t>Emission Factor (g/MMscf)</t>
  </si>
  <si>
    <t>Gas Throughput (MSCF/yr)</t>
  </si>
  <si>
    <t>CO2 (MT/yr)</t>
  </si>
  <si>
    <t>CH4 (MT/yr)</t>
  </si>
  <si>
    <t>CH4</t>
  </si>
  <si>
    <t>Source Tables</t>
  </si>
  <si>
    <t>Cells Replaced in OPGEE</t>
  </si>
  <si>
    <t>Venting</t>
  </si>
  <si>
    <t>11-1 and 11-3</t>
  </si>
  <si>
    <t>Emissions Factors G40 and H40</t>
  </si>
  <si>
    <t>Fugitive</t>
  </si>
  <si>
    <t>11-2 and 11-3</t>
  </si>
  <si>
    <t>Emissions Factors G66 and H66</t>
  </si>
  <si>
    <t>Crude Oil Storage Tanks</t>
  </si>
  <si>
    <t>Emission Factor (g/bbl produced)</t>
  </si>
  <si>
    <t xml:space="preserve"> Oil Production (bbl/yr)</t>
  </si>
  <si>
    <t>19-1 and 2-3</t>
  </si>
  <si>
    <t>Total V&amp;F</t>
  </si>
  <si>
    <t>Emissions Factors G42 and H42</t>
  </si>
  <si>
    <t>High Bleed Pneumatic Device Venting</t>
  </si>
  <si>
    <t>Emission Factor (g/device*yr)</t>
  </si>
  <si>
    <t>Number of devices</t>
  </si>
  <si>
    <t>Continuous</t>
  </si>
  <si>
    <t>9-2</t>
  </si>
  <si>
    <t>Intermittent</t>
  </si>
  <si>
    <t>Emissions Factors G45 and H45</t>
  </si>
  <si>
    <t>Low Bleed Pneumatic Device Venting</t>
  </si>
  <si>
    <t xml:space="preserve">Low Bleed  </t>
  </si>
  <si>
    <t>Emissions Factors G44 and H44</t>
  </si>
  <si>
    <t>High Bleed Pneumatic Device Usage Intensity</t>
  </si>
  <si>
    <t>Usage Intensity (device*day/bbl)</t>
  </si>
  <si>
    <t>9-2 and 2-3</t>
  </si>
  <si>
    <t>Venting and Fugitives M340 and N340</t>
  </si>
  <si>
    <t>Low Bleed Pneumatic Device Usage Intensity</t>
  </si>
  <si>
    <t>Venting and Fugitives M341 and N341</t>
  </si>
  <si>
    <t>Assumed Source</t>
  </si>
  <si>
    <t>Fraction</t>
  </si>
  <si>
    <t>CI (g/MJ)</t>
  </si>
  <si>
    <t>Synthetic crude</t>
  </si>
  <si>
    <t>Cold Lake Dilbit</t>
  </si>
  <si>
    <t>Model as mined (70%) and SAGD (30%) with integrated upgrader.  Although the model does not have an option for SAGD with an integrated upgrader, the upgrader emissions were reduced (by 6.38 g/MJ) to that of an integrated upgrader in calculating the carbon intensity for the SAGD portion.  Assumed that all Suncor Synthetic blends have the same CI as OSA.</t>
  </si>
  <si>
    <t>Mined</t>
  </si>
  <si>
    <t>SAGD</t>
  </si>
  <si>
    <t>Demethanizer: Assumed 0% ethane, 1.9% propane and 100% butane condensed to match reported data for NGL (cells M111, 112, 113 of Surface Processing sheet)</t>
  </si>
  <si>
    <t>Assumed NGL blended with crude (cells M121 and 122 of Surface Processing sheet)</t>
  </si>
  <si>
    <t>Alaska Oil and Gas Conservation Commission 2010 Gas Disposition Data (see below)</t>
  </si>
  <si>
    <t>Emission Factors G34, G35, H34, H35 changed to zero - compressor blowdown lines routed to vapor recovery</t>
  </si>
  <si>
    <t>Venting and Fugitives M51, M52, and M61 set to zero - natural gas actuated controllers and pumps are not used</t>
  </si>
  <si>
    <t>Changed Drilling and Development M25 to 2268054 bbl/well based cumulative volume produced and cumulative wells drilled for ANS fields</t>
  </si>
  <si>
    <t>Emission Factors G40 changed to 7072  and H40 changed to 39, Emission Factors G66 and H66 changed to zero  - vapor recovery used on most gas dehydrators</t>
  </si>
  <si>
    <t xml:space="preserve">Emission Factors G42 and H42 changed to zero - tank vents routed to vapor recovery </t>
  </si>
  <si>
    <t>EPA Subpart W Reporting</t>
  </si>
  <si>
    <t>EPA GHG Website</t>
  </si>
  <si>
    <t>http://ghgdata.epa.gov/ghgp/main.do</t>
  </si>
  <si>
    <t>EPA Subpart W Calculation Methodology</t>
  </si>
  <si>
    <t>http://www.ecfr.gov/cgi-bin/text-idx?SID=6f22dcdb3775cc7cf4f10b5de385954b&amp;tpl=/ecfrbrowse/Title40/40cfr98_main_02.tpl</t>
  </si>
  <si>
    <t>EPA Subpart W General Information</t>
  </si>
  <si>
    <t>http://www.epa.gov/ghgreporting/reporters/subpart/w.html</t>
  </si>
  <si>
    <t>Individual BP GHG Reports (with Subpart W)</t>
  </si>
  <si>
    <t>BP Alaska Arctic Slope Basin (Prudhoe)</t>
  </si>
  <si>
    <t>http://ghgdata.epa.gov/ghgp/service/html/2012?id=1008172&amp;ds=E</t>
  </si>
  <si>
    <t>BP Northstar</t>
  </si>
  <si>
    <t>http://ghgdata.epa.gov/ghgp/service/html/2012?id=1003023&amp;ds=E</t>
  </si>
  <si>
    <t>BP Lisburne</t>
  </si>
  <si>
    <t>http://ghgdata.epa.gov/ghgp/service/html/2012?id=1001628&amp;ds=E</t>
  </si>
  <si>
    <t>BP Endicott</t>
  </si>
  <si>
    <t>http://ghgdata.epa.gov/ghgp/service/html/2012?id=1001737&amp;ds=E</t>
  </si>
  <si>
    <t>BP Central Gas Facility (CGF)</t>
  </si>
  <si>
    <t>http://ghgdata.epa.gov/ghgp/service/html/2012?id=1001650&amp;ds=E</t>
  </si>
  <si>
    <t>BP Central Compression Plant (CCP)</t>
  </si>
  <si>
    <t>http://ghgdata.epa.gov/ghgp/service/html/2012?id=1001649&amp;ds=E</t>
  </si>
  <si>
    <t>BP Dehydrator Information - 11 out of 12 dehydrators have vapor recovery to process or flare</t>
  </si>
  <si>
    <t>EPA Subpart W Facility</t>
  </si>
  <si>
    <t>Flash Drum Vent</t>
  </si>
  <si>
    <t>Reboiler Vent</t>
  </si>
  <si>
    <t>FS1</t>
  </si>
  <si>
    <t>N/A</t>
  </si>
  <si>
    <t>Process</t>
  </si>
  <si>
    <t>FS1 Annex</t>
  </si>
  <si>
    <t>FS2</t>
  </si>
  <si>
    <t>FS3</t>
  </si>
  <si>
    <t>GC1</t>
  </si>
  <si>
    <t>Flare</t>
  </si>
  <si>
    <t>GC1 Annex</t>
  </si>
  <si>
    <t>GC2</t>
  </si>
  <si>
    <t>GC3</t>
  </si>
  <si>
    <t>Lisburne</t>
  </si>
  <si>
    <t>Atm</t>
  </si>
  <si>
    <t>BP Compressor Information</t>
  </si>
  <si>
    <t>Reported in EPA Subpart W</t>
  </si>
  <si>
    <t>Not covered in Sub W</t>
  </si>
  <si>
    <t>BP ANS</t>
  </si>
  <si>
    <t>BP CCP</t>
  </si>
  <si>
    <t>BP CGF</t>
  </si>
  <si>
    <t>BP NS</t>
  </si>
  <si>
    <t>EPA Sub W</t>
  </si>
  <si>
    <t>Gathering Centers/Flow Stations (1)</t>
  </si>
  <si>
    <t>Total BP</t>
  </si>
  <si>
    <t>Reciprocating compressors</t>
  </si>
  <si>
    <t>Centrifugal compressors</t>
  </si>
  <si>
    <t>Wet seals (2)</t>
  </si>
  <si>
    <t>Dry seals</t>
  </si>
  <si>
    <t>Total compressors (3)</t>
  </si>
  <si>
    <t xml:space="preserve">(1) Compressor count for gathering centers and flow stations available at Alaska Department of Alaska Department of Environmental Conservation Division of Air Quality website: 
</t>
  </si>
  <si>
    <t>http://dec.alaska.gov/Applications/Air/airtoolsweb/AirPermitsApprovalsAndPublicNotices</t>
  </si>
  <si>
    <t>(2) All centrifugal compressors with wet seal systems have seal oil degassing systems with gas recovery of over 98%.</t>
  </si>
  <si>
    <t xml:space="preserve">(3) All blow-down lines for all compressors are routed to the flare systems at the facilities with none routed to atmospheric vent.  </t>
  </si>
  <si>
    <t>Crude Oil Storage Tank Information</t>
  </si>
  <si>
    <t>BP has no crude oil storage tanks in its ANS operations. Crude flows directly from low pressure separation into the Trans Alaska Pipeline System (TAPS), Pump Station #1. At the end of TAPS there are storage tanks in Valdez run by Alyeska. Alyeska operating permit information is available at the ADEC website given above. The crude oil storage tanks in Valdez are required to have vapor recovery and are not allowed to vent to atmosphere.</t>
  </si>
  <si>
    <t>Pneumatic Controllers and Chemical Injection Pumps</t>
  </si>
  <si>
    <t xml:space="preserve">BP’s ANS facilities do not use any natural gas powered pneumatic controllers or chemical injection pumps. Because they are large, centralized facilities, they use instrument air or electric control rather than natural gas pneumatic devices, which are more common in onshore dispersed oil &amp; gas facilities. </t>
  </si>
  <si>
    <t>Based on data provided by BP (see BP ANS information sheet) and extrapolated to all ANS production, the following changes were made:</t>
  </si>
  <si>
    <t>Changes made in April, 2015</t>
  </si>
  <si>
    <t>Added worksheet for California Sub-Field crudes, Edison Light and South Belridge Light</t>
  </si>
  <si>
    <t>OPGEE model inputs for two sub-field crudes, South Belridge Light and Edison Light.  Used data inputs for South Belridge and Edison except for yellow highlighted cells.</t>
  </si>
  <si>
    <t>Assumed no steam injection for light crude</t>
  </si>
  <si>
    <t>S. Belridge Light</t>
  </si>
  <si>
    <t>Edison Light</t>
  </si>
  <si>
    <t>Provided by crude supplier</t>
  </si>
  <si>
    <t>See changes on CA Venting and Fugitive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</si>
</sst>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
    <numFmt numFmtId="167" formatCode="0.000"/>
    <numFmt numFmtId="168" formatCode="0.000000"/>
    <numFmt numFmtId="169" formatCode="0.00000000"/>
    <numFmt numFmtId="170" formatCode="#,##0.0000"/>
    <numFmt numFmtId="171" formatCode="0.0%"/>
    <numFmt numFmtId="172" formatCode="#,##0.00000"/>
    <numFmt numFmtId="173" formatCode="_-* #,##0\ &quot;руб&quot;_-;\-* #,##0\ &quot;руб&quot;_-;_-* &quot;-&quot;\ &quot;руб&quot;_-;_-@_-"/>
    <numFmt numFmtId="174" formatCode="_-* #,##0&quot;d.&quot;_-;\-* #,##0&quot;d.&quot;_-;_-* &quot;-&quot;&quot;d.&quot;_-;_-@_-"/>
    <numFmt numFmtId="175" formatCode="_-* #,##0&quot;đ.&quot;_-;\-* #,##0&quot;đ.&quot;_-;_-* &quot;-&quot;&quot;đ.&quot;_-;_-@_-"/>
    <numFmt numFmtId="176" formatCode="_-* #,##0\ &quot;d.&quot;_-;\-* #,##0\ &quot;d.&quot;_-;_-* &quot;-&quot;\ &quot;d.&quot;_-;_-@_-"/>
    <numFmt numFmtId="177" formatCode="_-* #,##0\ &quot;đ.&quot;_-;\-* #,##0\ &quot;đ.&quot;_-;_-* &quot;-&quot;\ &quot;đ.&quot;_-;_-@_-"/>
    <numFmt numFmtId="178" formatCode="_-* #,##0.00\ &quot;d.&quot;_-;\-* #,##0.00\ &quot;d.&quot;_-;_-* &quot;-&quot;??\ &quot;d.&quot;_-;_-@_-"/>
    <numFmt numFmtId="179" formatCode="_-* #,##0.00\ &quot;đ.&quot;_-;\-* #,##0.00\ &quot;đ.&quot;_-;_-* &quot;-&quot;??\ &quot;đ.&quot;_-;_-@_-"/>
    <numFmt numFmtId="180" formatCode="_-* #,##0.00&quot;d.&quot;_-;\-* #,##0.00&quot;d.&quot;_-;_-* &quot;-&quot;??&quot;d.&quot;_-;_-@_-"/>
    <numFmt numFmtId="181" formatCode="_-* #,##0.00&quot;đ.&quot;_-;\-* #,##0.00&quot;đ.&quot;_-;_-* &quot;-&quot;??&quot;đ.&quot;_-;_-@_-"/>
    <numFmt numFmtId="182" formatCode="_-* ###0_-;\(###0\);_-* &quot;–&quot;_-;_-@_-"/>
    <numFmt numFmtId="183" formatCode="_-* #,##0_-;\(#,##0\);_-* &quot;–&quot;_-;_-@_-"/>
    <numFmt numFmtId="184" formatCode="_-* #,###_-;\(#,###\);_-* &quot;–&quot;_-;_-@_-"/>
    <numFmt numFmtId="185" formatCode="_-\ #,##0.0_-;\(#,##0.0\);_-* &quot;–&quot;_-;_-@_-"/>
    <numFmt numFmtId="186" formatCode="_-\ #,##0.00_-;\(#,##0.00\);_-* &quot;–&quot;_-;_-@_-"/>
    <numFmt numFmtId="187" formatCode="_-* #,###.00_-;\(#,###.00\);_-* &quot;–&quot;_-;_-@_-"/>
    <numFmt numFmtId="188" formatCode="_-\ #,##0.000_-;\(#,##0.000\);_-* &quot;–&quot;_-;_-@_-"/>
    <numFmt numFmtId="189" formatCode="_-* #,###.0_-;\(#,###.0\);_-* &quot;–&quot;_-;_-@_-"/>
    <numFmt numFmtId="190" formatCode="_-\ #,##0%_-;\(#,##0\)%;_-* &quot;–&quot;_-;_-@_-"/>
    <numFmt numFmtId="191" formatCode="_-\ 0%_-;\(0%\);_-* &quot;–&quot;_-;_-@_-"/>
    <numFmt numFmtId="192" formatCode="0.000_)"/>
    <numFmt numFmtId="193" formatCode="_(* #,##0.0_);_(* \(#,##0.0\);_(* &quot;-&quot;_);_(@_)"/>
    <numFmt numFmtId="194" formatCode="0_ ;[Red]\-0\ "/>
    <numFmt numFmtId="195" formatCode="_(* #,##0.0_);_(* \(#,##0.0\);_(* &quot;-&quot;??_);_(@_)"/>
    <numFmt numFmtId="196" formatCode="dd\-mmm\-yy_)"/>
    <numFmt numFmtId="197" formatCode="_(* #,##0.000_);_(* \(#,##0.000\);_(* &quot;-&quot;_);_(@_)"/>
    <numFmt numFmtId="198" formatCode="_-* #,##0.00_-;\-* #,##0.00_-;_-* &quot;-&quot;??_-;_-@_-"/>
    <numFmt numFmtId="199" formatCode="_(* #,##0.00_);_(* \(#,##0.00\);_(* &quot;-&quot;_);_(@_)"/>
    <numFmt numFmtId="200" formatCode="&quot;$&quot;#,##0.00"/>
    <numFmt numFmtId="201" formatCode="#,##0.0_);\(#,##0.0\)"/>
    <numFmt numFmtId="202" formatCode="_([$€-2]* #,##0.00_);_([$€-2]* \(#,##0.00\);_([$€-2]* &quot;-&quot;??_)"/>
    <numFmt numFmtId="203" formatCode="_(* #,##0.00000_);_(* \(#,##0.00000\);_(* &quot;-&quot;??_);_(@_)"/>
    <numFmt numFmtId="204" formatCode="0.00_)"/>
    <numFmt numFmtId="205" formatCode="_(&quot;C$&quot;* #,##0.00_);_(&quot;C$&quot;* \(#,##0.00\);_(&quot;C$&quot;* &quot;-&quot;??_);_(@_)"/>
    <numFmt numFmtId="206" formatCode="#,##0.00\ &quot;kr&quot;;[Red]\-#,##0.00\ &quot;kr&quot;"/>
    <numFmt numFmtId="207" formatCode="_-* #,##0\ _d_._-;\-* #,##0\ _d_._-;_-* &quot;-&quot;\ _d_._-;_-@_-"/>
    <numFmt numFmtId="208" formatCode="_-* #,##0\ _đ_._-;\-* #,##0\ _đ_._-;_-* &quot;-&quot;\ _đ_._-;_-@_-"/>
    <numFmt numFmtId="209" formatCode="_-* #,##0_d_._-;\-* #,##0_d_._-;_-* &quot;-&quot;_d_._-;_-@_-"/>
    <numFmt numFmtId="210" formatCode="_-* #,##0_đ_._-;\-* #,##0_đ_._-;_-* &quot;-&quot;_đ_._-;_-@_-"/>
    <numFmt numFmtId="211" formatCode="_-* #,##0.00\ _d_._-;\-* #,##0.00\ _d_._-;_-* &quot;-&quot;??\ _d_._-;_-@_-"/>
    <numFmt numFmtId="212" formatCode="_-* #,##0.00\ _đ_._-;\-* #,##0.00\ _đ_._-;_-* &quot;-&quot;??\ _đ_._-;_-@_-"/>
    <numFmt numFmtId="213" formatCode="_-* #,##0.00_d_._-;\-* #,##0.00_d_._-;_-* &quot;-&quot;??_d_._-;_-@_-"/>
    <numFmt numFmtId="214" formatCode="_-* #,##0.00_đ_._-;\-* #,##0.00_đ_._-;_-* &quot;-&quot;??_đ_._-;_-@_-"/>
    <numFmt numFmtId="215" formatCode="_(* #,##0.0_);_(* \(#,##0.0\);&quot; &quot;"/>
    <numFmt numFmtId="216" formatCode="_(&quot;$&quot;\ #,##0_);_(&quot;$&quot;\ \(#,##0\);_(&quot;$&quot;\ 0_);_(@_)"/>
    <numFmt numFmtId="217" formatCode="_-* #,##0\ _k_r_-;\-* #,##0\ _k_r_-;_-* &quot;-&quot;\ _k_r_-;_-@_-"/>
    <numFmt numFmtId="218" formatCode="_(\ #,##0_);_(\ \(#,##0\);_(0_);_(@_)"/>
    <numFmt numFmtId="219" formatCode="_(\ #,##0.0_);_(\ \(#,##0.0\);_(0.0_);_(@_)"/>
    <numFmt numFmtId="220" formatCode="_(* #,##0.0_);_(* \(#,##0.0\);&quot; &quot;;&quot; &quot;"/>
    <numFmt numFmtId="221" formatCode="_(&quot;$&quot;\ #,##0.0_);_(&quot;$&quot;\ \(#,##0.0\);_(&quot;$&quot;\ 0.0_);_(@_)"/>
    <numFmt numFmtId="222" formatCode="_(* #,##0_);_(* \(#,##0\);&quot; &quot;"/>
    <numFmt numFmtId="223" formatCode="_(&quot;$&quot;* #,##0_);_(&quot;$&quot;* \(#,##0\);&quot; &quot;"/>
    <numFmt numFmtId="224" formatCode="_(\ #,##0.000_);_(\ \(#,##0.000\);_(0.000_);_(@_)"/>
    <numFmt numFmtId="225" formatCode="##,##0;[Red]\(##,##0\)"/>
    <numFmt numFmtId="226" formatCode="000"/>
    <numFmt numFmtId="227" formatCode="#,##0;\(#,##0\);\–;@"/>
    <numFmt numFmtId="228" formatCode="_-* #,##0_р_._-;_-* #,##0_р_.\-;_-* &quot;-&quot;_р_._-;_-@_-"/>
    <numFmt numFmtId="229" formatCode="0E+00"/>
    <numFmt numFmtId="230" formatCode="_-* #,##0.000_-;\-* #,##0.000_-;_-* &quot;-&quot;??_-;_-@_-"/>
    <numFmt numFmtId="231" formatCode="_(&quot;$&quot;* #,##0_);_(&quot;$&quot;* \(#,##0\);&quot;-&quot;"/>
    <numFmt numFmtId="232" formatCode="#,##0.0\ ;[Red]\(#,##0.0\)"/>
    <numFmt numFmtId="233" formatCode="_(&quot;Rp&quot;* #,##0.00_);_(&quot;Rp&quot;* \(#,##0.00\);_(&quot;Rp&quot;* &quot;-&quot;??_);_(@_)"/>
    <numFmt numFmtId="234" formatCode="_(&quot;Rp.&quot;* #,##0_);_(&quot;Rp.&quot;* \(#,##0\);_(&quot;Rp.&quot;* &quot;-&quot;_);_(@_)"/>
    <numFmt numFmtId="235" formatCode="_(* #,##0.000_);_(* \(#,##0.000\);_(* &quot;-&quot;??_);_(@_)"/>
    <numFmt numFmtId="236" formatCode="_-* #,##0\ _р_._-;\-* #,##0\ _р_._-;_-* &quot;-&quot;\ _р_._-;_-@_-"/>
    <numFmt numFmtId="237" formatCode="_-* #,##0.00\ _р_._-;\-* #,##0.00\ _р_._-;_-* &quot;-&quot;??\ _р_._-;_-@_-"/>
  </numFmts>
  <fonts count="154">
    <font>
      <sz val="11"/>
      <color theme="1"/>
      <name val="Calibri"/>
      <family val="2"/>
      <scheme val="minor"/>
    </font>
    <font>
      <sz val="10"/>
      <color theme="1"/>
      <name val="Helvetica"/>
    </font>
    <font>
      <sz val="10"/>
      <color rgb="FFC00000"/>
      <name val="Helvetica"/>
    </font>
    <font>
      <sz val="10"/>
      <color theme="1"/>
      <name val="Helvetica"/>
      <family val="2"/>
    </font>
    <font>
      <i/>
      <sz val="10"/>
      <color theme="1"/>
      <name val="Helvetica"/>
    </font>
    <font>
      <sz val="10"/>
      <color rgb="FFC00000"/>
      <name val="Helvetica"/>
      <family val="2"/>
    </font>
    <font>
      <sz val="10"/>
      <name val="Helvetica"/>
    </font>
    <font>
      <sz val="10"/>
      <name val="Helvetica"/>
      <family val="2"/>
    </font>
    <font>
      <sz val="10"/>
      <name val="Arial"/>
      <family val="2"/>
    </font>
    <font>
      <b/>
      <sz val="10"/>
      <name val="Arial"/>
      <family val="2"/>
    </font>
    <font>
      <b/>
      <sz val="10"/>
      <color theme="1"/>
      <name val="Helvetica"/>
    </font>
    <font>
      <b/>
      <sz val="12"/>
      <color theme="0"/>
      <name val="Helvetica"/>
    </font>
    <font>
      <sz val="12"/>
      <color theme="1"/>
      <name val="Helvetica"/>
      <family val="2"/>
    </font>
    <font>
      <b/>
      <sz val="12"/>
      <color rgb="FFC00000"/>
      <name val="Helvetica"/>
    </font>
    <font>
      <b/>
      <sz val="12"/>
      <color theme="1"/>
      <name val="Helvetica"/>
    </font>
    <font>
      <b/>
      <sz val="10"/>
      <color theme="1"/>
      <name val="Helvetica"/>
      <family val="2"/>
    </font>
    <font>
      <vertAlign val="subscript"/>
      <sz val="10"/>
      <color theme="1"/>
      <name val="Helvetica"/>
    </font>
    <font>
      <b/>
      <sz val="16"/>
      <color theme="0"/>
      <name val="Helvetica"/>
    </font>
    <font>
      <sz val="12"/>
      <color rgb="FFFF0000"/>
      <name val="Helvetica"/>
    </font>
    <font>
      <sz val="12"/>
      <color rgb="FFFF6600"/>
      <name val="Helvetica"/>
    </font>
    <font>
      <sz val="12"/>
      <color rgb="FF660066"/>
      <name val="Helvetica"/>
    </font>
    <font>
      <sz val="12"/>
      <color theme="1"/>
      <name val="Helvetica"/>
    </font>
    <font>
      <sz val="12"/>
      <color rgb="FF008000"/>
      <name val="Helvetica"/>
    </font>
    <font>
      <sz val="12"/>
      <color rgb="FF000090"/>
      <name val="Helvetica"/>
    </font>
    <font>
      <sz val="11"/>
      <color theme="1"/>
      <name val="Calibri"/>
      <family val="2"/>
      <scheme val="minor"/>
    </font>
    <font>
      <sz val="11"/>
      <color theme="1"/>
      <name val="Calibri"/>
      <family val="2"/>
    </font>
    <font>
      <u/>
      <sz val="12"/>
      <color theme="11"/>
      <name val="Calibri"/>
      <family val="2"/>
      <scheme val="minor"/>
    </font>
    <font>
      <u/>
      <sz val="12"/>
      <color theme="11"/>
      <name val="Helvetica"/>
      <family val="2"/>
    </font>
    <font>
      <b/>
      <sz val="12"/>
      <color rgb="FFFFFFFF"/>
      <name val="Helvetica"/>
    </font>
    <font>
      <sz val="12"/>
      <color rgb="FF000000"/>
      <name val="Helvetica"/>
      <family val="2"/>
    </font>
    <font>
      <sz val="10"/>
      <color theme="1"/>
      <name val="Arial"/>
      <family val="2"/>
    </font>
    <font>
      <sz val="12"/>
      <name val="Helvetica"/>
    </font>
    <font>
      <b/>
      <sz val="11"/>
      <color theme="1"/>
      <name val="Calibri"/>
      <family val="2"/>
      <scheme val="minor"/>
    </font>
    <font>
      <sz val="11"/>
      <name val="Calibri"/>
      <family val="2"/>
      <scheme val="minor"/>
    </font>
    <font>
      <b/>
      <sz val="10"/>
      <color rgb="FFC00000"/>
      <name val="Helvetica"/>
    </font>
    <font>
      <sz val="10"/>
      <color indexed="8"/>
      <name val="Arial"/>
      <family val="2"/>
    </font>
    <font>
      <b/>
      <sz val="10"/>
      <color indexed="8"/>
      <name val="Arial"/>
      <family val="2"/>
    </font>
    <font>
      <sz val="8"/>
      <color indexed="8"/>
      <name val="Arial"/>
      <family val="2"/>
    </font>
    <font>
      <sz val="8"/>
      <color indexed="8"/>
      <name val="Times New Roman"/>
      <family val="1"/>
    </font>
    <font>
      <b/>
      <sz val="12"/>
      <color indexed="8"/>
      <name val="Arial"/>
      <family val="2"/>
    </font>
    <font>
      <b/>
      <sz val="11"/>
      <color indexed="8"/>
      <name val="Arial"/>
      <family val="2"/>
    </font>
    <font>
      <b/>
      <sz val="11"/>
      <color indexed="8"/>
      <name val="Times New Roman"/>
      <family val="1"/>
    </font>
    <font>
      <b/>
      <sz val="16"/>
      <color theme="1"/>
      <name val="Helvetica"/>
    </font>
    <font>
      <sz val="10"/>
      <color rgb="FF000000"/>
      <name val="Helvetica"/>
    </font>
    <font>
      <b/>
      <sz val="10"/>
      <name val="Helvetica"/>
    </font>
    <font>
      <b/>
      <sz val="14"/>
      <color theme="1"/>
      <name val="Calibri"/>
      <family val="2"/>
      <scheme val="minor"/>
    </font>
    <font>
      <b/>
      <sz val="10"/>
      <color theme="0"/>
      <name val="Helvetica"/>
    </font>
    <font>
      <sz val="10"/>
      <color theme="0" tint="-0.34998626667073579"/>
      <name val="Helvetica"/>
    </font>
    <font>
      <i/>
      <vertAlign val="subscript"/>
      <sz val="10"/>
      <color theme="1"/>
      <name val="Helvetica"/>
    </font>
    <font>
      <i/>
      <sz val="10"/>
      <name val="Helvetica"/>
    </font>
    <font>
      <sz val="10"/>
      <color rgb="FFFF0000"/>
      <name val="Helvetica"/>
    </font>
    <font>
      <sz val="10"/>
      <color rgb="FF8C1515"/>
      <name val="Helvetica"/>
    </font>
    <font>
      <sz val="9"/>
      <color indexed="81"/>
      <name val="Tahoma"/>
      <family val="2"/>
    </font>
    <font>
      <b/>
      <sz val="9"/>
      <color indexed="81"/>
      <name val="Tahoma"/>
      <family val="2"/>
    </font>
    <font>
      <b/>
      <sz val="11"/>
      <name val="Calibri"/>
      <family val="2"/>
      <scheme val="minor"/>
    </font>
    <font>
      <u/>
      <sz val="11"/>
      <color theme="10"/>
      <name val="Calibri"/>
      <family val="2"/>
      <scheme val="minor"/>
    </font>
    <font>
      <b/>
      <sz val="10"/>
      <color theme="1"/>
      <name val="Arial"/>
      <family val="2"/>
    </font>
    <font>
      <b/>
      <sz val="10"/>
      <color theme="5"/>
      <name val="Arial"/>
      <family val="2"/>
    </font>
    <font>
      <sz val="10"/>
      <color theme="0" tint="-0.34998626667073579"/>
      <name val="Helvetica"/>
      <family val="2"/>
    </font>
    <font>
      <sz val="10"/>
      <color theme="5"/>
      <name val="Helvetica"/>
    </font>
    <font>
      <b/>
      <sz val="12"/>
      <color theme="5"/>
      <name val="Helvetica"/>
    </font>
    <font>
      <i/>
      <sz val="10"/>
      <name val="Helvetica"/>
      <family val="2"/>
    </font>
    <font>
      <sz val="10"/>
      <color rgb="FFFF0000"/>
      <name val="Helvetica"/>
      <family val="2"/>
    </font>
    <font>
      <sz val="10"/>
      <color indexed="8"/>
      <name val="Arial"/>
      <family val="2"/>
    </font>
    <font>
      <sz val="8"/>
      <color indexed="8"/>
      <name val="Arial"/>
      <family val="2"/>
    </font>
    <font>
      <b/>
      <sz val="14"/>
      <color theme="0"/>
      <name val="Helvetica"/>
    </font>
    <font>
      <sz val="12"/>
      <color rgb="FF9C0006"/>
      <name val="Helvetica"/>
      <family val="2"/>
    </font>
    <font>
      <b/>
      <sz val="12"/>
      <name val="Helvetica"/>
    </font>
    <font>
      <sz val="12"/>
      <name val="Helvetica"/>
      <family val="2"/>
    </font>
    <font>
      <sz val="11"/>
      <name val="Calibri"/>
      <family val="2"/>
    </font>
    <font>
      <vertAlign val="subscript"/>
      <sz val="10"/>
      <name val="Helvetica"/>
    </font>
    <font>
      <i/>
      <vertAlign val="subscript"/>
      <sz val="10"/>
      <name val="Helvetica"/>
    </font>
    <font>
      <b/>
      <sz val="20"/>
      <color theme="1"/>
      <name val="Calibri"/>
      <family val="2"/>
      <scheme val="minor"/>
    </font>
    <font>
      <sz val="12"/>
      <color theme="1"/>
      <name val="Calibri"/>
      <family val="2"/>
      <scheme val="minor"/>
    </font>
    <font>
      <sz val="8"/>
      <color theme="1"/>
      <name val="Calibri"/>
      <family val="2"/>
      <scheme val="minor"/>
    </font>
    <font>
      <sz val="10"/>
      <name val="Arial Cyr"/>
      <family val="2"/>
      <charset val="204"/>
    </font>
    <font>
      <sz val="10"/>
      <name val="Helv"/>
      <charset val="204"/>
    </font>
    <font>
      <sz val="10"/>
      <name val="Helv"/>
    </font>
    <font>
      <sz val="10"/>
      <name val="Arial Cyr"/>
      <charset val="204"/>
    </font>
    <font>
      <sz val="7"/>
      <name val="Arial"/>
      <family val="2"/>
    </font>
    <font>
      <sz val="11"/>
      <color indexed="8"/>
      <name val="Calibri"/>
      <family val="2"/>
    </font>
    <font>
      <sz val="11"/>
      <color indexed="9"/>
      <name val="Calibri"/>
      <family val="2"/>
    </font>
    <font>
      <sz val="10"/>
      <name val="NTHarmonica"/>
      <charset val="204"/>
    </font>
    <font>
      <sz val="11"/>
      <color indexed="16"/>
      <name val="Calibri"/>
      <family val="2"/>
    </font>
    <font>
      <sz val="7"/>
      <color indexed="57"/>
      <name val="Arial"/>
      <family val="2"/>
    </font>
    <font>
      <sz val="9"/>
      <color indexed="50"/>
      <name val="Arial"/>
      <family val="2"/>
    </font>
    <font>
      <sz val="6.5"/>
      <name val="Arial"/>
      <family val="2"/>
    </font>
    <font>
      <b/>
      <sz val="6.5"/>
      <color indexed="8"/>
      <name val="Arial"/>
      <family val="2"/>
    </font>
    <font>
      <sz val="6.5"/>
      <color indexed="57"/>
      <name val="Arial"/>
      <family val="2"/>
    </font>
    <font>
      <sz val="7"/>
      <color indexed="23"/>
      <name val="Arial"/>
      <family val="2"/>
    </font>
    <font>
      <sz val="8"/>
      <color indexed="17"/>
      <name val="Arial"/>
      <family val="2"/>
    </font>
    <font>
      <sz val="8"/>
      <name val="Arial"/>
      <family val="2"/>
    </font>
    <font>
      <b/>
      <sz val="8"/>
      <color indexed="17"/>
      <name val="Arial"/>
      <family val="2"/>
    </font>
    <font>
      <sz val="8"/>
      <color indexed="57"/>
      <name val="Arial"/>
      <family val="2"/>
    </font>
    <font>
      <sz val="7.5"/>
      <name val="Arial"/>
      <family val="2"/>
    </font>
    <font>
      <b/>
      <sz val="8"/>
      <name val="Arial"/>
      <family val="2"/>
    </font>
    <font>
      <sz val="8"/>
      <color indexed="50"/>
      <name val="Arial"/>
      <family val="2"/>
    </font>
    <font>
      <b/>
      <sz val="8"/>
      <color indexed="57"/>
      <name val="Arial"/>
      <family val="2"/>
    </font>
    <font>
      <sz val="7.5"/>
      <color indexed="57"/>
      <name val="Arial"/>
      <family val="2"/>
    </font>
    <font>
      <b/>
      <sz val="11"/>
      <color indexed="53"/>
      <name val="Calibri"/>
      <family val="2"/>
    </font>
    <font>
      <b/>
      <sz val="11"/>
      <color indexed="9"/>
      <name val="Calibri"/>
      <family val="2"/>
    </font>
    <font>
      <b/>
      <sz val="10"/>
      <name val="Arial Cyr"/>
      <family val="2"/>
      <charset val="204"/>
    </font>
    <font>
      <sz val="11"/>
      <name val="Times"/>
    </font>
    <font>
      <sz val="10"/>
      <name val="Helv"/>
      <family val="2"/>
    </font>
    <font>
      <sz val="10"/>
      <color indexed="12"/>
      <name val="Arial"/>
      <family val="2"/>
    </font>
    <font>
      <sz val="10"/>
      <color indexed="10"/>
      <name val="Arial"/>
      <family val="2"/>
    </font>
    <font>
      <sz val="8"/>
      <color indexed="10"/>
      <name val="Arial"/>
      <family val="2"/>
    </font>
    <font>
      <sz val="12"/>
      <name val="Times New Roman"/>
      <family val="1"/>
    </font>
    <font>
      <b/>
      <i/>
      <sz val="10"/>
      <name val="Arial Cyr"/>
      <family val="2"/>
      <charset val="204"/>
    </font>
    <font>
      <b/>
      <sz val="11"/>
      <color indexed="8"/>
      <name val="Calibri"/>
      <family val="2"/>
    </font>
    <font>
      <i/>
      <sz val="10"/>
      <color indexed="23"/>
      <name val="Arial"/>
      <family val="2"/>
    </font>
    <font>
      <b/>
      <sz val="8"/>
      <name val="Times New Roman"/>
      <family val="1"/>
    </font>
    <font>
      <sz val="8"/>
      <name val="Helv"/>
    </font>
    <font>
      <b/>
      <sz val="7.5"/>
      <color indexed="57"/>
      <name val="Arial"/>
      <family val="2"/>
    </font>
    <font>
      <sz val="11"/>
      <color indexed="17"/>
      <name val="Calibri"/>
      <family val="2"/>
    </font>
    <font>
      <sz val="8"/>
      <name val="Arial"/>
      <family val="2"/>
      <charset val="204"/>
    </font>
    <font>
      <b/>
      <sz val="15"/>
      <color indexed="62"/>
      <name val="Calibri"/>
      <family val="2"/>
    </font>
    <font>
      <b/>
      <sz val="13"/>
      <color indexed="62"/>
      <name val="Calibri"/>
      <family val="2"/>
    </font>
    <font>
      <b/>
      <sz val="11"/>
      <color indexed="62"/>
      <name val="Calibri"/>
      <family val="2"/>
    </font>
    <font>
      <b/>
      <sz val="10"/>
      <name val="Times New Roman"/>
      <family val="1"/>
    </font>
    <font>
      <b/>
      <sz val="18"/>
      <name val="Times New Roman"/>
      <family val="1"/>
    </font>
    <font>
      <b/>
      <sz val="14"/>
      <name val="Times New Roman"/>
      <family val="1"/>
    </font>
    <font>
      <sz val="14"/>
      <name val="Times New Roman"/>
      <family val="1"/>
    </font>
    <font>
      <u/>
      <sz val="8"/>
      <color indexed="53"/>
      <name val="Arial"/>
      <family val="2"/>
    </font>
    <font>
      <sz val="11"/>
      <color indexed="48"/>
      <name val="Calibri"/>
      <family val="2"/>
    </font>
    <font>
      <sz val="11"/>
      <color indexed="53"/>
      <name val="Calibri"/>
      <family val="2"/>
    </font>
    <font>
      <sz val="11"/>
      <color indexed="60"/>
      <name val="Calibri"/>
      <family val="2"/>
    </font>
    <font>
      <b/>
      <i/>
      <sz val="16"/>
      <name val="Helv"/>
    </font>
    <font>
      <sz val="8"/>
      <name val="Univers 45 Light"/>
    </font>
    <font>
      <b/>
      <sz val="14"/>
      <color indexed="18"/>
      <name val="Univers 45 Light"/>
    </font>
    <font>
      <i/>
      <sz val="10"/>
      <name val="Times New Roman"/>
      <family val="1"/>
    </font>
    <font>
      <b/>
      <sz val="11"/>
      <color indexed="63"/>
      <name val="Calibri"/>
      <family val="2"/>
    </font>
    <font>
      <b/>
      <sz val="12"/>
      <color indexed="56"/>
      <name val="Times New Roman"/>
      <family val="1"/>
    </font>
    <font>
      <sz val="8"/>
      <name val="Arial Cyr"/>
      <family val="2"/>
      <charset val="204"/>
    </font>
    <font>
      <b/>
      <sz val="8"/>
      <color indexed="8"/>
      <name val="Arial"/>
      <family val="2"/>
    </font>
    <font>
      <b/>
      <sz val="10"/>
      <color indexed="39"/>
      <name val="Arial"/>
      <family val="2"/>
    </font>
    <font>
      <b/>
      <sz val="8"/>
      <color indexed="39"/>
      <name val="Univers 45 Light"/>
    </font>
    <font>
      <b/>
      <sz val="8"/>
      <color indexed="56"/>
      <name val="Univers 45 Light"/>
    </font>
    <font>
      <b/>
      <sz val="8"/>
      <color indexed="8"/>
      <name val="Univers 45 Light"/>
    </font>
    <font>
      <b/>
      <sz val="8"/>
      <color indexed="9"/>
      <name val="Univers 45 Light"/>
    </font>
    <font>
      <sz val="8"/>
      <color indexed="8"/>
      <name val="Univers 45 Light"/>
    </font>
    <font>
      <sz val="10"/>
      <color indexed="39"/>
      <name val="Arial"/>
      <family val="2"/>
    </font>
    <font>
      <sz val="8"/>
      <color indexed="39"/>
      <name val="Univers 45 Light"/>
    </font>
    <font>
      <sz val="19"/>
      <color indexed="48"/>
      <name val="Arial"/>
      <family val="2"/>
    </font>
    <font>
      <b/>
      <sz val="16"/>
      <color indexed="23"/>
      <name val="Arial"/>
      <family val="2"/>
    </font>
    <font>
      <b/>
      <sz val="14"/>
      <color indexed="53"/>
      <name val="Arial"/>
      <family val="2"/>
    </font>
    <font>
      <b/>
      <sz val="18"/>
      <color indexed="62"/>
      <name val="Cambria"/>
      <family val="2"/>
    </font>
    <font>
      <b/>
      <sz val="8"/>
      <name val="HelveticaNeue Condensed"/>
    </font>
    <font>
      <sz val="8"/>
      <name val="HelveticaNeue LightCond"/>
      <family val="2"/>
    </font>
    <font>
      <sz val="10"/>
      <color indexed="33"/>
      <name val="Arial"/>
      <family val="2"/>
    </font>
    <font>
      <sz val="11"/>
      <color indexed="10"/>
      <name val="Calibri"/>
      <family val="2"/>
    </font>
    <font>
      <b/>
      <i/>
      <sz val="10"/>
      <name val="Arial Cyr"/>
      <charset val="204"/>
    </font>
    <font>
      <sz val="10"/>
      <name val="Times New Roman Cyr"/>
      <charset val="204"/>
    </font>
    <font>
      <sz val="9"/>
      <name val="Arial Cyr"/>
      <charset val="204"/>
    </font>
  </fonts>
  <fills count="100">
    <fill>
      <patternFill patternType="none"/>
    </fill>
    <fill>
      <patternFill patternType="gray125"/>
    </fill>
    <fill>
      <patternFill patternType="solid">
        <fgColor theme="5" tint="0.59999389629810485"/>
        <bgColor indexed="65"/>
      </patternFill>
    </fill>
    <fill>
      <patternFill patternType="solid">
        <fgColor theme="0"/>
        <bgColor indexed="64"/>
      </patternFill>
    </fill>
    <fill>
      <patternFill patternType="solid">
        <fgColor rgb="FFC00000"/>
      </patternFill>
    </fill>
    <fill>
      <patternFill patternType="solid">
        <fgColor theme="0"/>
      </patternFill>
    </fill>
    <fill>
      <patternFill patternType="solid">
        <fgColor rgb="FFFFFF00"/>
        <bgColor indexed="64"/>
      </patternFill>
    </fill>
    <fill>
      <patternFill patternType="solid">
        <fgColor rgb="FFEDE8DD"/>
      </patternFill>
    </fill>
    <fill>
      <patternFill patternType="solid">
        <fgColor rgb="FFFFE5EA"/>
      </patternFill>
    </fill>
    <fill>
      <patternFill patternType="solid">
        <fgColor rgb="FFFFF6E3"/>
      </patternFill>
    </fill>
    <fill>
      <patternFill patternType="solid">
        <fgColor rgb="FFF6DFFF"/>
      </patternFill>
    </fill>
    <fill>
      <patternFill patternType="solid">
        <fgColor rgb="FFE5FFE2"/>
      </patternFill>
    </fill>
    <fill>
      <patternFill patternType="solid">
        <fgColor rgb="FFDDE7FF"/>
      </patternFill>
    </fill>
    <fill>
      <patternFill patternType="solid">
        <fgColor rgb="FFFFFFFF"/>
        <bgColor rgb="FF000000"/>
      </patternFill>
    </fill>
    <fill>
      <patternFill patternType="solid">
        <fgColor rgb="FFFFFFFF"/>
        <bgColor rgb="FFFFFFFF"/>
      </patternFill>
    </fill>
    <fill>
      <patternFill patternType="solid">
        <fgColor rgb="FFFFC000"/>
        <bgColor indexed="64"/>
      </patternFill>
    </fill>
    <fill>
      <patternFill patternType="solid">
        <fgColor rgb="FF92D050"/>
        <bgColor indexed="64"/>
      </patternFill>
    </fill>
    <fill>
      <patternFill patternType="solid">
        <fgColor rgb="FF8C1515"/>
        <bgColor rgb="FF000000"/>
      </patternFill>
    </fill>
    <fill>
      <patternFill patternType="solid">
        <fgColor rgb="FFF5C2C2"/>
        <bgColor rgb="FF000000"/>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bgColor indexed="64"/>
      </patternFill>
    </fill>
    <fill>
      <patternFill patternType="solid">
        <fgColor rgb="FF00B0F0"/>
        <bgColor indexed="64"/>
      </patternFill>
    </fill>
    <fill>
      <patternFill patternType="solid">
        <fgColor theme="5" tint="0.79998168889431442"/>
        <bgColor indexed="64"/>
      </patternFill>
    </fill>
    <fill>
      <patternFill patternType="solid">
        <fgColor rgb="FFFFC7CE"/>
      </patternFill>
    </fill>
    <fill>
      <patternFill patternType="solid">
        <fgColor rgb="FFA4001D"/>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indexed="22"/>
        <bgColor indexed="0"/>
      </patternFill>
    </fill>
    <fill>
      <patternFill patternType="solid">
        <fgColor rgb="FFFFFF00"/>
        <bgColor rgb="FFFFFFFF"/>
      </patternFill>
    </fill>
    <fill>
      <patternFill patternType="solid">
        <fgColor indexed="31"/>
      </patternFill>
    </fill>
    <fill>
      <patternFill patternType="solid">
        <fgColor indexed="29"/>
      </patternFill>
    </fill>
    <fill>
      <patternFill patternType="solid">
        <fgColor indexed="26"/>
      </patternFill>
    </fill>
    <fill>
      <patternFill patternType="solid">
        <fgColor indexed="35"/>
      </patternFill>
    </fill>
    <fill>
      <patternFill patternType="solid">
        <fgColor indexed="45"/>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patternFill>
    </fill>
    <fill>
      <patternFill patternType="solid">
        <fgColor indexed="42"/>
        <bgColor indexed="64"/>
      </patternFill>
    </fill>
    <fill>
      <patternFill patternType="solid">
        <fgColor indexed="9"/>
        <bgColor indexed="9"/>
      </patternFill>
    </fill>
    <fill>
      <patternFill patternType="solid">
        <fgColor indexed="41"/>
        <bgColor indexed="64"/>
      </patternFill>
    </fill>
    <fill>
      <patternFill patternType="solid">
        <fgColor indexed="15"/>
        <bgColor indexed="64"/>
      </patternFill>
    </fill>
    <fill>
      <patternFill patternType="gray125">
        <fgColor indexed="26"/>
        <bgColor indexed="26"/>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2"/>
        <bgColor indexed="64"/>
      </patternFill>
    </fill>
    <fill>
      <patternFill patternType="lightGray"/>
    </fill>
    <fill>
      <patternFill patternType="gray0625"/>
    </fill>
    <fill>
      <patternFill patternType="solid">
        <fgColor indexed="26"/>
        <bgColor indexed="64"/>
      </patternFill>
    </fill>
    <fill>
      <patternFill patternType="gray0625">
        <fgColor indexed="9"/>
        <bgColor indexed="44"/>
      </patternFill>
    </fill>
    <fill>
      <patternFill patternType="gray0625">
        <fgColor indexed="9"/>
        <bgColor indexed="42"/>
      </patternFill>
    </fill>
    <fill>
      <patternFill patternType="solid">
        <fgColor indexed="43"/>
      </patternFill>
    </fill>
    <fill>
      <patternFill patternType="solid">
        <fgColor indexed="56"/>
        <bgColor indexed="64"/>
      </patternFill>
    </fill>
    <fill>
      <patternFill patternType="solid">
        <fgColor indexed="43"/>
        <bgColor indexed="64"/>
      </patternFill>
    </fill>
    <fill>
      <patternFill patternType="solid">
        <fgColor indexed="62"/>
        <bgColor indexed="64"/>
      </patternFill>
    </fill>
    <fill>
      <patternFill patternType="solid">
        <fgColor indexed="40"/>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9"/>
        <bgColor indexed="64"/>
      </patternFill>
    </fill>
    <fill>
      <patternFill patternType="solid">
        <fgColor indexed="23"/>
        <bgColor indexed="64"/>
      </patternFill>
    </fill>
    <fill>
      <patternFill patternType="solid">
        <fgColor indexed="44"/>
      </patternFill>
    </fill>
    <fill>
      <patternFill patternType="solid">
        <fgColor indexed="9"/>
      </patternFill>
    </fill>
    <fill>
      <patternFill patternType="solid">
        <fgColor indexed="61"/>
        <bgColor indexed="64"/>
      </patternFill>
    </fill>
    <fill>
      <patternFill patternType="solid">
        <fgColor indexed="15"/>
      </patternFill>
    </fill>
    <fill>
      <patternFill patternType="solid">
        <fgColor indexed="12"/>
      </patternFill>
    </fill>
    <fill>
      <patternFill patternType="solid">
        <fgColor indexed="13"/>
      </patternFill>
    </fill>
  </fills>
  <borders count="59">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bottom/>
      <diagonal/>
    </border>
    <border>
      <left style="medium">
        <color auto="1"/>
      </left>
      <right/>
      <top/>
      <bottom style="medium">
        <color auto="1"/>
      </bottom>
      <diagonal/>
    </border>
    <border>
      <left style="medium">
        <color auto="1"/>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right/>
      <top style="medium">
        <color indexed="64"/>
      </top>
      <bottom/>
      <diagonal/>
    </border>
    <border>
      <left/>
      <right style="medium">
        <color indexed="64"/>
      </right>
      <top style="medium">
        <color indexed="64"/>
      </top>
      <bottom/>
      <diagonal/>
    </border>
    <border>
      <left style="thin">
        <color indexed="23"/>
      </left>
      <right/>
      <top/>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double">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thin">
        <color indexed="58"/>
      </right>
      <top style="thin">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bottom style="hair">
        <color indexed="64"/>
      </bottom>
      <diagonal/>
    </border>
    <border>
      <left/>
      <right/>
      <top style="thin">
        <color indexed="48"/>
      </top>
      <bottom style="double">
        <color indexed="48"/>
      </bottom>
      <diagonal/>
    </border>
    <border>
      <left style="hair">
        <color indexed="64"/>
      </left>
      <right style="hair">
        <color indexed="64"/>
      </right>
      <top style="double">
        <color indexed="64"/>
      </top>
      <bottom style="double">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medium">
        <color auto="1"/>
      </left>
      <right style="medium">
        <color auto="1"/>
      </right>
      <top style="medium">
        <color auto="1"/>
      </top>
      <bottom style="medium">
        <color auto="1"/>
      </bottom>
      <diagonal/>
    </border>
  </borders>
  <cellStyleXfs count="1615">
    <xf numFmtId="0" fontId="0" fillId="0" borderId="0"/>
    <xf numFmtId="0" fontId="1" fillId="0" borderId="0"/>
    <xf numFmtId="164" fontId="2" fillId="2" borderId="1"/>
    <xf numFmtId="0" fontId="8" fillId="0" borderId="2"/>
    <xf numFmtId="0" fontId="11" fillId="4" borderId="3"/>
    <xf numFmtId="0" fontId="2" fillId="5" borderId="1"/>
    <xf numFmtId="0" fontId="13" fillId="7" borderId="3"/>
    <xf numFmtId="0" fontId="17" fillId="4" borderId="3"/>
    <xf numFmtId="0" fontId="18" fillId="8" borderId="0" applyBorder="0"/>
    <xf numFmtId="43" fontId="8" fillId="0" borderId="0" applyFont="0" applyFill="0" applyBorder="0" applyAlignment="0" applyProtection="0"/>
    <xf numFmtId="0" fontId="1" fillId="5" borderId="1"/>
    <xf numFmtId="0" fontId="19" fillId="9" borderId="0" applyBorder="0"/>
    <xf numFmtId="0" fontId="20" fillId="10" borderId="0" applyBorder="0"/>
    <xf numFmtId="0" fontId="21" fillId="3" borderId="3"/>
    <xf numFmtId="0" fontId="22" fillId="11" borderId="0" applyBorder="0"/>
    <xf numFmtId="9" fontId="8" fillId="0" borderId="0" applyFont="0" applyFill="0" applyBorder="0" applyAlignment="0" applyProtection="0"/>
    <xf numFmtId="2" fontId="6" fillId="5" borderId="1"/>
    <xf numFmtId="0" fontId="23" fillId="12" borderId="0" applyBorder="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4" fillId="0" borderId="0"/>
    <xf numFmtId="9" fontId="1" fillId="0" borderId="0" applyFont="0" applyFill="0" applyBorder="0" applyAlignment="0" applyProtection="0"/>
    <xf numFmtId="43" fontId="37" fillId="0" borderId="0" applyFont="0" applyFill="0" applyBorder="0" applyAlignment="0" applyProtection="0"/>
    <xf numFmtId="0" fontId="35" fillId="0" borderId="0"/>
    <xf numFmtId="0" fontId="12" fillId="0" borderId="0"/>
    <xf numFmtId="0" fontId="8" fillId="0" borderId="0"/>
    <xf numFmtId="0" fontId="8" fillId="0" borderId="0"/>
    <xf numFmtId="0" fontId="55" fillId="0" borderId="0" applyNumberFormat="0" applyFill="0" applyBorder="0" applyAlignment="0" applyProtection="0"/>
    <xf numFmtId="0" fontId="17" fillId="21" borderId="3"/>
    <xf numFmtId="0" fontId="11" fillId="21" borderId="3"/>
    <xf numFmtId="0" fontId="59" fillId="5" borderId="1"/>
    <xf numFmtId="0" fontId="60" fillId="7" borderId="3"/>
    <xf numFmtId="0" fontId="17" fillId="4" borderId="3"/>
    <xf numFmtId="0" fontId="11" fillId="4" borderId="3"/>
    <xf numFmtId="0" fontId="2" fillId="5" borderId="1"/>
    <xf numFmtId="0" fontId="13" fillId="7" borderId="3"/>
    <xf numFmtId="0" fontId="63" fillId="0" borderId="0"/>
    <xf numFmtId="43" fontId="64" fillId="0" borderId="0" applyFont="0" applyFill="0" applyBorder="0" applyAlignment="0" applyProtection="0"/>
    <xf numFmtId="0" fontId="66" fillId="24" borderId="0" applyNumberFormat="0" applyBorder="0" applyAlignment="0" applyProtection="0"/>
    <xf numFmtId="0" fontId="35" fillId="0" borderId="0"/>
    <xf numFmtId="0" fontId="35" fillId="0" borderId="0"/>
    <xf numFmtId="0" fontId="75" fillId="0" borderId="0"/>
    <xf numFmtId="0" fontId="76" fillId="0" borderId="0"/>
    <xf numFmtId="0" fontId="76" fillId="0" borderId="0"/>
    <xf numFmtId="0" fontId="8" fillId="0" borderId="0"/>
    <xf numFmtId="0" fontId="8" fillId="0" borderId="0"/>
    <xf numFmtId="0" fontId="8" fillId="0" borderId="0"/>
    <xf numFmtId="168" fontId="8" fillId="0" borderId="0">
      <alignment horizontal="left" wrapText="1"/>
    </xf>
    <xf numFmtId="0" fontId="77" fillId="0" borderId="0"/>
    <xf numFmtId="0" fontId="76"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7"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173" fontId="78" fillId="0" borderId="0">
      <alignment horizontal="center"/>
    </xf>
    <xf numFmtId="0" fontId="79" fillId="0" borderId="0" applyFill="0" applyBorder="0">
      <alignment vertical="center"/>
    </xf>
    <xf numFmtId="0" fontId="78" fillId="0" borderId="1">
      <alignment horizontal="left" wrapText="1"/>
    </xf>
    <xf numFmtId="0" fontId="78" fillId="0" borderId="1">
      <alignment horizontal="left" wrapText="1"/>
    </xf>
    <xf numFmtId="0" fontId="78" fillId="0" borderId="1">
      <alignment horizontal="left" wrapText="1"/>
    </xf>
    <xf numFmtId="0" fontId="78" fillId="0" borderId="1">
      <alignment horizontal="left" wrapText="1"/>
    </xf>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35" fillId="0" borderId="0">
      <alignment vertical="top"/>
    </xf>
    <xf numFmtId="0" fontId="80" fillId="40" borderId="0" applyNumberFormat="0" applyBorder="0" applyAlignment="0" applyProtection="0"/>
    <xf numFmtId="0" fontId="80" fillId="41" borderId="0" applyNumberFormat="0" applyBorder="0" applyAlignment="0" applyProtection="0"/>
    <xf numFmtId="0" fontId="81" fillId="42"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0" fillId="43" borderId="0" applyNumberFormat="0" applyBorder="0" applyAlignment="0" applyProtection="0"/>
    <xf numFmtId="0" fontId="80"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1" fillId="49"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0" fillId="40" borderId="0" applyNumberFormat="0" applyBorder="0" applyAlignment="0" applyProtection="0"/>
    <xf numFmtId="0" fontId="80" fillId="41" borderId="0" applyNumberFormat="0" applyBorder="0" applyAlignment="0" applyProtection="0"/>
    <xf numFmtId="0" fontId="81" fillId="41"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0" fillId="51" borderId="0" applyNumberFormat="0" applyBorder="0" applyAlignment="0" applyProtection="0"/>
    <xf numFmtId="0" fontId="80" fillId="44" borderId="0" applyNumberFormat="0" applyBorder="0" applyAlignment="0" applyProtection="0"/>
    <xf numFmtId="0" fontId="81" fillId="52"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174" fontId="82" fillId="0" borderId="0" applyFont="0" applyFill="0" applyBorder="0" applyAlignment="0" applyProtection="0"/>
    <xf numFmtId="175" fontId="82"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42" fontId="78" fillId="0" borderId="0" applyFont="0" applyFill="0" applyBorder="0" applyAlignment="0" applyProtection="0"/>
    <xf numFmtId="176" fontId="78" fillId="0" borderId="0" applyFont="0" applyFill="0" applyBorder="0" applyAlignment="0" applyProtection="0"/>
    <xf numFmtId="177" fontId="78" fillId="0" borderId="0" applyFont="0" applyFill="0" applyBorder="0" applyAlignment="0" applyProtection="0"/>
    <xf numFmtId="176" fontId="78" fillId="0" borderId="0" applyFont="0" applyFill="0" applyBorder="0" applyAlignment="0" applyProtection="0"/>
    <xf numFmtId="177" fontId="7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76" fontId="78" fillId="0" borderId="0" applyFont="0" applyFill="0" applyBorder="0" applyAlignment="0" applyProtection="0"/>
    <xf numFmtId="177" fontId="78" fillId="0" borderId="0" applyFont="0" applyFill="0" applyBorder="0" applyAlignment="0" applyProtection="0"/>
    <xf numFmtId="174" fontId="78" fillId="0" borderId="0" applyFont="0" applyFill="0" applyBorder="0" applyAlignment="0" applyProtection="0"/>
    <xf numFmtId="175" fontId="78" fillId="0" borderId="0" applyFont="0" applyFill="0" applyBorder="0" applyAlignment="0" applyProtection="0"/>
    <xf numFmtId="178" fontId="78" fillId="0" borderId="0" applyFont="0" applyFill="0" applyBorder="0" applyAlignment="0" applyProtection="0"/>
    <xf numFmtId="179" fontId="78" fillId="0" borderId="0" applyFont="0" applyFill="0" applyBorder="0" applyAlignment="0" applyProtection="0"/>
    <xf numFmtId="180" fontId="82" fillId="0" borderId="0" applyFont="0" applyFill="0" applyBorder="0" applyAlignment="0" applyProtection="0"/>
    <xf numFmtId="181" fontId="8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78" fontId="78" fillId="0" borderId="0" applyFont="0" applyFill="0" applyBorder="0" applyAlignment="0" applyProtection="0"/>
    <xf numFmtId="179" fontId="78" fillId="0" borderId="0" applyFont="0" applyFill="0" applyBorder="0" applyAlignment="0" applyProtection="0"/>
    <xf numFmtId="178" fontId="78" fillId="0" borderId="0" applyFont="0" applyFill="0" applyBorder="0" applyAlignment="0" applyProtection="0"/>
    <xf numFmtId="179" fontId="7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78" fillId="0" borderId="0" applyFont="0" applyFill="0" applyBorder="0" applyAlignment="0" applyProtection="0"/>
    <xf numFmtId="179" fontId="78" fillId="0" borderId="0" applyFont="0" applyFill="0" applyBorder="0" applyAlignment="0" applyProtection="0"/>
    <xf numFmtId="180" fontId="78" fillId="0" borderId="0" applyFont="0" applyFill="0" applyBorder="0" applyAlignment="0" applyProtection="0"/>
    <xf numFmtId="181" fontId="78" fillId="0" borderId="0" applyFont="0" applyFill="0" applyBorder="0" applyAlignment="0" applyProtection="0"/>
    <xf numFmtId="0" fontId="83" fillId="44" borderId="0" applyNumberFormat="0" applyBorder="0" applyAlignment="0" applyProtection="0"/>
    <xf numFmtId="0" fontId="84" fillId="0" borderId="0">
      <alignment horizontal="right"/>
    </xf>
    <xf numFmtId="0" fontId="85" fillId="0" borderId="0">
      <alignment horizontal="left"/>
    </xf>
    <xf numFmtId="182" fontId="86" fillId="0" borderId="0">
      <alignment horizontal="right"/>
    </xf>
    <xf numFmtId="182" fontId="86" fillId="0" borderId="0">
      <alignment horizontal="right" vertical="center"/>
    </xf>
    <xf numFmtId="0" fontId="79" fillId="0" borderId="0"/>
    <xf numFmtId="183" fontId="87" fillId="0" borderId="0">
      <alignment horizontal="right"/>
    </xf>
    <xf numFmtId="182" fontId="88" fillId="0" borderId="0">
      <alignment horizontal="right" vertical="center"/>
    </xf>
    <xf numFmtId="0" fontId="89" fillId="0" borderId="0"/>
    <xf numFmtId="182" fontId="88" fillId="0" borderId="0">
      <alignment horizontal="right" vertical="center"/>
    </xf>
    <xf numFmtId="182" fontId="86" fillId="0" borderId="0">
      <alignment horizontal="right" vertical="center"/>
    </xf>
    <xf numFmtId="182" fontId="88" fillId="0" borderId="0">
      <alignment horizontal="right" vertical="center"/>
    </xf>
    <xf numFmtId="182" fontId="86" fillId="0" borderId="0">
      <alignment horizontal="right" vertical="center"/>
    </xf>
    <xf numFmtId="184" fontId="90" fillId="0" borderId="0">
      <alignment horizontal="right" vertical="center"/>
    </xf>
    <xf numFmtId="184" fontId="91" fillId="0" borderId="0">
      <alignment horizontal="right" vertical="center"/>
    </xf>
    <xf numFmtId="184" fontId="92" fillId="0" borderId="0">
      <alignment horizontal="right" vertical="center"/>
    </xf>
    <xf numFmtId="0" fontId="79" fillId="0" borderId="0"/>
    <xf numFmtId="185" fontId="91" fillId="0" borderId="0" applyFont="0" applyFill="0" applyBorder="0" applyAlignment="0" applyProtection="0">
      <alignment horizontal="right"/>
    </xf>
    <xf numFmtId="186" fontId="93" fillId="0" borderId="0">
      <alignment horizontal="right"/>
    </xf>
    <xf numFmtId="187" fontId="94" fillId="54" borderId="0">
      <alignment horizontal="right" vertical="center"/>
    </xf>
    <xf numFmtId="188" fontId="94" fillId="0" borderId="0">
      <alignment horizontal="right"/>
    </xf>
    <xf numFmtId="9" fontId="94" fillId="0" borderId="0">
      <alignment horizontal="right" vertical="center"/>
    </xf>
    <xf numFmtId="189" fontId="94" fillId="0" borderId="0">
      <alignment horizontal="right" vertical="center"/>
    </xf>
    <xf numFmtId="190" fontId="94" fillId="0" borderId="36" applyBorder="0">
      <alignment horizontal="right"/>
    </xf>
    <xf numFmtId="0" fontId="95" fillId="0" borderId="0">
      <alignment vertical="center"/>
    </xf>
    <xf numFmtId="186" fontId="94" fillId="0" borderId="0">
      <alignment horizontal="right"/>
    </xf>
    <xf numFmtId="188" fontId="94" fillId="0" borderId="0">
      <alignment horizontal="right"/>
    </xf>
    <xf numFmtId="9" fontId="94" fillId="0" borderId="0">
      <alignment horizontal="right" vertical="center"/>
    </xf>
    <xf numFmtId="189" fontId="94" fillId="0" borderId="0">
      <alignment horizontal="right" vertical="center"/>
    </xf>
    <xf numFmtId="190" fontId="96" fillId="0" borderId="0">
      <alignment horizontal="right"/>
    </xf>
    <xf numFmtId="186" fontId="95" fillId="0" borderId="0">
      <alignment horizontal="right"/>
    </xf>
    <xf numFmtId="191" fontId="91" fillId="0" borderId="0">
      <alignment horizontal="right"/>
    </xf>
    <xf numFmtId="191" fontId="97" fillId="0" borderId="0">
      <alignment horizontal="right"/>
    </xf>
    <xf numFmtId="184" fontId="94" fillId="0" borderId="0">
      <alignment horizontal="right" vertical="center"/>
    </xf>
    <xf numFmtId="186" fontId="94" fillId="0" borderId="0">
      <alignment horizontal="right"/>
    </xf>
    <xf numFmtId="185" fontId="91" fillId="0" borderId="37">
      <alignment horizontal="right"/>
    </xf>
    <xf numFmtId="0" fontId="93" fillId="0" borderId="0">
      <alignment horizontal="center"/>
    </xf>
    <xf numFmtId="0" fontId="98" fillId="0" borderId="0">
      <alignment horizontal="center"/>
    </xf>
    <xf numFmtId="0" fontId="99" fillId="55" borderId="38" applyNumberFormat="0" applyAlignment="0" applyProtection="0"/>
    <xf numFmtId="0" fontId="99" fillId="55" borderId="38" applyNumberFormat="0" applyAlignment="0" applyProtection="0"/>
    <xf numFmtId="0" fontId="100" fillId="45" borderId="39" applyNumberFormat="0" applyAlignment="0" applyProtection="0"/>
    <xf numFmtId="0" fontId="100" fillId="45" borderId="39" applyNumberFormat="0" applyAlignment="0" applyProtection="0"/>
    <xf numFmtId="3" fontId="101" fillId="54" borderId="40" applyFill="0">
      <alignment vertical="center"/>
    </xf>
    <xf numFmtId="192" fontId="102" fillId="0" borderId="0"/>
    <xf numFmtId="192" fontId="102" fillId="0" borderId="0"/>
    <xf numFmtId="192" fontId="102" fillId="0" borderId="0"/>
    <xf numFmtId="192" fontId="102" fillId="0" borderId="0"/>
    <xf numFmtId="192" fontId="102" fillId="0" borderId="0"/>
    <xf numFmtId="192" fontId="102" fillId="0" borderId="0"/>
    <xf numFmtId="192" fontId="102" fillId="0" borderId="0"/>
    <xf numFmtId="192" fontId="102" fillId="0" borderId="0"/>
    <xf numFmtId="193" fontId="8" fillId="0" borderId="0" applyFont="0" applyFill="0" applyBorder="0" applyAlignment="0" applyProtection="0"/>
    <xf numFmtId="193" fontId="8" fillId="0" borderId="0" applyFont="0" applyFill="0" applyBorder="0" applyAlignment="0" applyProtection="0"/>
    <xf numFmtId="194" fontId="8" fillId="0" borderId="0"/>
    <xf numFmtId="194" fontId="8" fillId="0" borderId="0"/>
    <xf numFmtId="195" fontId="8" fillId="0" borderId="0" applyFont="0" applyFill="0" applyBorder="0" applyAlignment="0" applyProtection="0"/>
    <xf numFmtId="195" fontId="8" fillId="0" borderId="0" applyFont="0" applyFill="0" applyBorder="0" applyAlignment="0" applyProtection="0"/>
    <xf numFmtId="196" fontId="8" fillId="0" borderId="0" applyFont="0">
      <alignment horizontal="right"/>
    </xf>
    <xf numFmtId="196" fontId="8" fillId="0" borderId="0" applyFont="0">
      <alignment horizontal="right"/>
    </xf>
    <xf numFmtId="197" fontId="8" fillId="0" borderId="0"/>
    <xf numFmtId="197"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4" fontId="8" fillId="0" borderId="0" applyFont="0">
      <alignment horizontal="right"/>
    </xf>
    <xf numFmtId="194" fontId="8" fillId="0" borderId="0" applyFont="0">
      <alignment horizontal="right"/>
    </xf>
    <xf numFmtId="195" fontId="8" fillId="0" borderId="0" applyFont="0">
      <alignment horizontal="right"/>
    </xf>
    <xf numFmtId="195" fontId="8" fillId="0" borderId="0" applyFont="0">
      <alignment horizontal="right"/>
    </xf>
    <xf numFmtId="199" fontId="103" fillId="0" borderId="41" applyBorder="0"/>
    <xf numFmtId="3" fontId="77" fillId="56" borderId="0" applyFont="0" applyBorder="0" applyAlignment="0" applyProtection="0"/>
    <xf numFmtId="37" fontId="8" fillId="57" borderId="0" applyFont="0" applyBorder="0" applyAlignment="0" applyProtection="0"/>
    <xf numFmtId="164" fontId="77" fillId="56" borderId="0" applyFont="0" applyBorder="0" applyAlignment="0" applyProtection="0">
      <alignment horizontal="right"/>
    </xf>
    <xf numFmtId="39" fontId="77" fillId="57" borderId="0" applyFont="0" applyBorder="0" applyAlignment="0" applyProtection="0"/>
    <xf numFmtId="196" fontId="104" fillId="0" borderId="42">
      <alignment horizontal="center"/>
      <protection locked="0"/>
    </xf>
    <xf numFmtId="1" fontId="105" fillId="0" borderId="6"/>
    <xf numFmtId="1" fontId="105" fillId="0" borderId="6"/>
    <xf numFmtId="0" fontId="104" fillId="0" borderId="6"/>
    <xf numFmtId="0" fontId="106" fillId="0" borderId="0">
      <alignment horizontal="left"/>
    </xf>
    <xf numFmtId="0" fontId="107" fillId="58" borderId="0" applyNumberFormat="0" applyBorder="0" applyAlignment="0"/>
    <xf numFmtId="0" fontId="108" fillId="54" borderId="43" applyFill="0">
      <alignment horizontal="center" vertical="center" wrapText="1"/>
    </xf>
    <xf numFmtId="200" fontId="8" fillId="0" borderId="0" applyFont="0" applyFill="0" applyBorder="0" applyAlignment="0" applyProtection="0"/>
    <xf numFmtId="200" fontId="8" fillId="0" borderId="0" applyFont="0" applyFill="0" applyBorder="0" applyAlignment="0" applyProtection="0"/>
    <xf numFmtId="201" fontId="8" fillId="0" borderId="31" applyFont="0" applyFill="0" applyBorder="0" applyAlignment="0" applyProtection="0"/>
    <xf numFmtId="201" fontId="8" fillId="0" borderId="31" applyFont="0" applyFill="0" applyBorder="0" applyAlignment="0" applyProtection="0"/>
    <xf numFmtId="39" fontId="8" fillId="0" borderId="31" applyFont="0" applyFill="0" applyBorder="0" applyAlignment="0" applyProtection="0"/>
    <xf numFmtId="39" fontId="8" fillId="0" borderId="31" applyFont="0" applyFill="0" applyBorder="0" applyAlignment="0" applyProtection="0"/>
    <xf numFmtId="0" fontId="109" fillId="59" borderId="0" applyNumberFormat="0" applyBorder="0" applyAlignment="0" applyProtection="0"/>
    <xf numFmtId="0" fontId="109" fillId="60" borderId="0" applyNumberFormat="0" applyBorder="0" applyAlignment="0" applyProtection="0"/>
    <xf numFmtId="0" fontId="109" fillId="61" borderId="0" applyNumberFormat="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xf numFmtId="0" fontId="112" fillId="0" borderId="0"/>
    <xf numFmtId="0" fontId="93" fillId="0" borderId="0">
      <alignment vertical="center"/>
    </xf>
    <xf numFmtId="184" fontId="113" fillId="0" borderId="0">
      <alignment horizontal="right" vertical="center"/>
    </xf>
    <xf numFmtId="0" fontId="114" fillId="62" borderId="0" applyNumberFormat="0" applyBorder="0" applyAlignment="0" applyProtection="0"/>
    <xf numFmtId="0" fontId="114" fillId="62" borderId="0" applyNumberFormat="0" applyBorder="0" applyAlignment="0" applyProtection="0"/>
    <xf numFmtId="38" fontId="115" fillId="63" borderId="0" applyNumberFormat="0" applyBorder="0" applyAlignment="0" applyProtection="0"/>
    <xf numFmtId="1" fontId="108" fillId="0" borderId="0" applyNumberFormat="0" applyAlignment="0">
      <alignment vertical="top"/>
    </xf>
    <xf numFmtId="49" fontId="79" fillId="0" borderId="0">
      <alignment horizontal="right"/>
    </xf>
    <xf numFmtId="49" fontId="79" fillId="0" borderId="0">
      <alignment horizontal="right"/>
    </xf>
    <xf numFmtId="49" fontId="79" fillId="0" borderId="0">
      <alignment horizontal="right"/>
    </xf>
    <xf numFmtId="0" fontId="116" fillId="0" borderId="44" applyNumberFormat="0" applyFill="0" applyAlignment="0" applyProtection="0"/>
    <xf numFmtId="0" fontId="116" fillId="0" borderId="44" applyNumberFormat="0" applyFill="0" applyAlignment="0" applyProtection="0"/>
    <xf numFmtId="0" fontId="117" fillId="0" borderId="45" applyNumberFormat="0" applyFill="0" applyAlignment="0" applyProtection="0"/>
    <xf numFmtId="0" fontId="117" fillId="0" borderId="45" applyNumberFormat="0" applyFill="0" applyAlignment="0" applyProtection="0"/>
    <xf numFmtId="0" fontId="118" fillId="0" borderId="46" applyNumberFormat="0" applyFill="0" applyAlignment="0" applyProtection="0"/>
    <xf numFmtId="0" fontId="118" fillId="0" borderId="46"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3" fontId="119" fillId="0" borderId="0">
      <alignment vertical="top"/>
    </xf>
    <xf numFmtId="0" fontId="120" fillId="64" borderId="0"/>
    <xf numFmtId="0" fontId="121" fillId="65" borderId="0"/>
    <xf numFmtId="0" fontId="122" fillId="0" borderId="0"/>
    <xf numFmtId="0" fontId="123" fillId="0" borderId="0" applyNumberFormat="0" applyFill="0" applyBorder="0" applyAlignment="0" applyProtection="0">
      <alignment vertical="top"/>
      <protection locked="0"/>
    </xf>
    <xf numFmtId="0" fontId="82" fillId="0" borderId="0"/>
    <xf numFmtId="0" fontId="82" fillId="0" borderId="0"/>
    <xf numFmtId="0" fontId="75" fillId="0" borderId="2" applyNumberFormat="0">
      <alignment vertical="center" wrapText="1"/>
    </xf>
    <xf numFmtId="10" fontId="115" fillId="66" borderId="42" applyNumberFormat="0" applyBorder="0" applyAlignment="0" applyProtection="0"/>
    <xf numFmtId="0" fontId="124" fillId="52" borderId="38" applyNumberFormat="0" applyAlignment="0" applyProtection="0"/>
    <xf numFmtId="0" fontId="124" fillId="52" borderId="38" applyNumberFormat="0" applyAlignment="0" applyProtection="0"/>
    <xf numFmtId="0" fontId="124" fillId="52" borderId="38" applyNumberFormat="0" applyAlignment="0" applyProtection="0"/>
    <xf numFmtId="0" fontId="124" fillId="52" borderId="38" applyNumberFormat="0" applyAlignment="0" applyProtection="0"/>
    <xf numFmtId="0" fontId="124" fillId="52" borderId="38" applyNumberFormat="0" applyAlignment="0" applyProtection="0"/>
    <xf numFmtId="0" fontId="124" fillId="52" borderId="38" applyNumberFormat="0" applyAlignment="0" applyProtection="0"/>
    <xf numFmtId="0" fontId="125" fillId="0" borderId="47" applyNumberFormat="0" applyFill="0" applyAlignment="0" applyProtection="0"/>
    <xf numFmtId="0" fontId="125" fillId="0" borderId="47" applyNumberFormat="0" applyFill="0" applyAlignment="0" applyProtection="0"/>
    <xf numFmtId="42" fontId="8" fillId="0" borderId="0" applyFont="0" applyFill="0" applyBorder="0" applyAlignment="0" applyProtection="0"/>
    <xf numFmtId="44" fontId="8" fillId="0" borderId="0" applyFont="0" applyFill="0" applyBorder="0" applyAlignment="0" applyProtection="0"/>
    <xf numFmtId="0" fontId="108" fillId="54" borderId="40" applyNumberFormat="0" applyFill="0">
      <alignment horizontal="center" vertical="center" wrapText="1"/>
    </xf>
    <xf numFmtId="0" fontId="126" fillId="52" borderId="0" applyNumberFormat="0" applyBorder="0" applyAlignment="0" applyProtection="0"/>
    <xf numFmtId="0" fontId="126" fillId="52" borderId="0" applyNumberFormat="0" applyBorder="0" applyAlignment="0" applyProtection="0"/>
    <xf numFmtId="203" fontId="8" fillId="0" borderId="0"/>
    <xf numFmtId="203" fontId="8" fillId="0" borderId="0"/>
    <xf numFmtId="204" fontId="127" fillId="0" borderId="0"/>
    <xf numFmtId="0" fontId="8" fillId="0" borderId="0"/>
    <xf numFmtId="0" fontId="8" fillId="0" borderId="0"/>
    <xf numFmtId="0" fontId="8" fillId="0" borderId="0"/>
    <xf numFmtId="0" fontId="8" fillId="0" borderId="0"/>
    <xf numFmtId="0" fontId="8" fillId="0" borderId="0"/>
    <xf numFmtId="0" fontId="1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9" fillId="0" borderId="0"/>
    <xf numFmtId="0" fontId="76" fillId="0" borderId="0"/>
    <xf numFmtId="0" fontId="8" fillId="51" borderId="25" applyNumberFormat="0" applyFont="0" applyAlignment="0" applyProtection="0"/>
    <xf numFmtId="0" fontId="8" fillId="51" borderId="25" applyNumberFormat="0" applyFont="0" applyAlignment="0" applyProtection="0"/>
    <xf numFmtId="0" fontId="8" fillId="51" borderId="25" applyNumberFormat="0" applyFont="0" applyAlignment="0" applyProtection="0"/>
    <xf numFmtId="205" fontId="8" fillId="0" borderId="0" applyFont="0" applyBorder="0" applyAlignment="0">
      <protection hidden="1"/>
    </xf>
    <xf numFmtId="205" fontId="8" fillId="0" borderId="0" applyFont="0" applyBorder="0" applyAlignment="0">
      <protection hidden="1"/>
    </xf>
    <xf numFmtId="206" fontId="8" fillId="0" borderId="0" applyFont="0" applyFill="0" applyBorder="0" applyAlignment="0">
      <protection hidden="1"/>
    </xf>
    <xf numFmtId="206" fontId="8" fillId="0" borderId="0" applyFont="0" applyFill="0" applyBorder="0" applyAlignment="0">
      <protection hidden="1"/>
    </xf>
    <xf numFmtId="0" fontId="8" fillId="0" borderId="0"/>
    <xf numFmtId="0" fontId="8" fillId="0" borderId="0"/>
    <xf numFmtId="0" fontId="8" fillId="0" borderId="0"/>
    <xf numFmtId="0" fontId="8" fillId="0" borderId="0"/>
    <xf numFmtId="207" fontId="78" fillId="0" borderId="0" applyFont="0" applyFill="0" applyBorder="0" applyAlignment="0" applyProtection="0"/>
    <xf numFmtId="208" fontId="78" fillId="0" borderId="0" applyFont="0" applyFill="0" applyBorder="0" applyAlignment="0" applyProtection="0"/>
    <xf numFmtId="209" fontId="82" fillId="0" borderId="0" applyFont="0" applyFill="0" applyBorder="0" applyAlignment="0" applyProtection="0"/>
    <xf numFmtId="210" fontId="82"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207" fontId="78" fillId="0" borderId="0" applyFont="0" applyFill="0" applyBorder="0" applyAlignment="0" applyProtection="0"/>
    <xf numFmtId="208" fontId="78" fillId="0" borderId="0" applyFont="0" applyFill="0" applyBorder="0" applyAlignment="0" applyProtection="0"/>
    <xf numFmtId="207" fontId="78" fillId="0" borderId="0" applyFont="0" applyFill="0" applyBorder="0" applyAlignment="0" applyProtection="0"/>
    <xf numFmtId="208" fontId="7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207" fontId="78" fillId="0" borderId="0" applyFont="0" applyFill="0" applyBorder="0" applyAlignment="0" applyProtection="0"/>
    <xf numFmtId="208" fontId="78" fillId="0" borderId="0" applyFont="0" applyFill="0" applyBorder="0" applyAlignment="0" applyProtection="0"/>
    <xf numFmtId="209" fontId="78" fillId="0" borderId="0" applyFont="0" applyFill="0" applyBorder="0" applyAlignment="0" applyProtection="0"/>
    <xf numFmtId="210" fontId="78" fillId="0" borderId="0" applyFont="0" applyFill="0" applyBorder="0" applyAlignment="0" applyProtection="0"/>
    <xf numFmtId="211" fontId="78" fillId="0" borderId="0" applyFont="0" applyFill="0" applyBorder="0" applyAlignment="0" applyProtection="0"/>
    <xf numFmtId="212" fontId="78" fillId="0" borderId="0" applyFont="0" applyFill="0" applyBorder="0" applyAlignment="0" applyProtection="0"/>
    <xf numFmtId="213" fontId="82" fillId="0" borderId="0" applyFont="0" applyFill="0" applyBorder="0" applyAlignment="0" applyProtection="0"/>
    <xf numFmtId="214" fontId="8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211" fontId="78" fillId="0" borderId="0" applyFont="0" applyFill="0" applyBorder="0" applyAlignment="0" applyProtection="0"/>
    <xf numFmtId="212" fontId="78" fillId="0" borderId="0" applyFont="0" applyFill="0" applyBorder="0" applyAlignment="0" applyProtection="0"/>
    <xf numFmtId="211" fontId="78" fillId="0" borderId="0" applyFont="0" applyFill="0" applyBorder="0" applyAlignment="0" applyProtection="0"/>
    <xf numFmtId="212" fontId="7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1" fontId="78" fillId="0" borderId="0" applyFont="0" applyFill="0" applyBorder="0" applyAlignment="0" applyProtection="0"/>
    <xf numFmtId="212" fontId="78" fillId="0" borderId="0" applyFont="0" applyFill="0" applyBorder="0" applyAlignment="0" applyProtection="0"/>
    <xf numFmtId="213" fontId="78" fillId="0" borderId="0" applyFont="0" applyFill="0" applyBorder="0" applyAlignment="0" applyProtection="0"/>
    <xf numFmtId="214" fontId="78" fillId="0" borderId="0" applyFont="0" applyFill="0" applyBorder="0" applyAlignment="0" applyProtection="0"/>
    <xf numFmtId="0" fontId="8" fillId="0" borderId="0"/>
    <xf numFmtId="0" fontId="8" fillId="0" borderId="0"/>
    <xf numFmtId="3" fontId="130" fillId="0" borderId="0">
      <alignment vertical="top"/>
    </xf>
    <xf numFmtId="0" fontId="131" fillId="55" borderId="48" applyNumberFormat="0" applyAlignment="0" applyProtection="0"/>
    <xf numFmtId="0" fontId="131" fillId="55" borderId="48" applyNumberFormat="0" applyAlignment="0" applyProtection="0"/>
    <xf numFmtId="215" fontId="8" fillId="0" borderId="0">
      <protection hidden="1"/>
    </xf>
    <xf numFmtId="215" fontId="8" fillId="0" borderId="0">
      <protection hidden="1"/>
    </xf>
    <xf numFmtId="216" fontId="8" fillId="0" borderId="0">
      <protection hidden="1"/>
    </xf>
    <xf numFmtId="216" fontId="8" fillId="0" borderId="0">
      <protection hidden="1"/>
    </xf>
    <xf numFmtId="217" fontId="8" fillId="0" borderId="0">
      <protection hidden="1"/>
    </xf>
    <xf numFmtId="217" fontId="8" fillId="0" borderId="0">
      <protection hidden="1"/>
    </xf>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32" fillId="67" borderId="0" applyNumberFormat="0" applyFont="0" applyBorder="0" applyAlignment="0"/>
    <xf numFmtId="218" fontId="8" fillId="0" borderId="0"/>
    <xf numFmtId="218" fontId="8" fillId="0" borderId="0"/>
    <xf numFmtId="204" fontId="91" fillId="0" borderId="0"/>
    <xf numFmtId="219" fontId="8" fillId="0" borderId="0"/>
    <xf numFmtId="219" fontId="8" fillId="0" borderId="0"/>
    <xf numFmtId="0" fontId="132" fillId="68" borderId="0" applyNumberFormat="0" applyFont="0" applyBorder="0" applyAlignment="0"/>
    <xf numFmtId="3" fontId="133" fillId="0" borderId="2" applyNumberFormat="0" applyAlignment="0">
      <alignment vertical="top"/>
    </xf>
    <xf numFmtId="220" fontId="8" fillId="0" borderId="0"/>
    <xf numFmtId="220" fontId="8" fillId="0" borderId="0"/>
    <xf numFmtId="221" fontId="8" fillId="0" borderId="0"/>
    <xf numFmtId="221" fontId="8" fillId="0" borderId="0"/>
    <xf numFmtId="222" fontId="8" fillId="0" borderId="0"/>
    <xf numFmtId="222" fontId="8" fillId="0" borderId="0"/>
    <xf numFmtId="223" fontId="8" fillId="0" borderId="0"/>
    <xf numFmtId="223" fontId="8" fillId="0" borderId="0"/>
    <xf numFmtId="224" fontId="8" fillId="0" borderId="0"/>
    <xf numFmtId="224" fontId="8" fillId="0" borderId="0"/>
    <xf numFmtId="225" fontId="8" fillId="0" borderId="0"/>
    <xf numFmtId="225" fontId="8" fillId="0" borderId="0"/>
    <xf numFmtId="41" fontId="8" fillId="0" borderId="0" applyNumberFormat="0" applyFont="0" applyFill="0" applyBorder="0" applyAlignment="0"/>
    <xf numFmtId="41" fontId="8" fillId="0" borderId="0" applyNumberFormat="0" applyFont="0" applyFill="0" applyBorder="0" applyAlignment="0"/>
    <xf numFmtId="4" fontId="36" fillId="69" borderId="49" applyNumberFormat="0" applyProtection="0">
      <alignment vertical="center"/>
    </xf>
    <xf numFmtId="4" fontId="134" fillId="70" borderId="50" applyNumberFormat="0" applyProtection="0">
      <alignment vertical="center"/>
    </xf>
    <xf numFmtId="4" fontId="135" fillId="69" borderId="49" applyNumberFormat="0" applyProtection="0">
      <alignment vertical="center"/>
    </xf>
    <xf numFmtId="4" fontId="136" fillId="71" borderId="50" applyNumberFormat="0" applyProtection="0">
      <alignment vertical="center"/>
    </xf>
    <xf numFmtId="4" fontId="136" fillId="71" borderId="50" applyNumberFormat="0" applyProtection="0">
      <alignment vertical="center"/>
    </xf>
    <xf numFmtId="4" fontId="36" fillId="69" borderId="49" applyNumberFormat="0" applyProtection="0">
      <alignment horizontal="left" vertical="center" indent="1"/>
    </xf>
    <xf numFmtId="4" fontId="137" fillId="72" borderId="50" applyNumberFormat="0" applyProtection="0">
      <alignment horizontal="left" vertical="center" indent="1" justifyLastLine="1"/>
    </xf>
    <xf numFmtId="4" fontId="137" fillId="72" borderId="50" applyNumberFormat="0" applyProtection="0">
      <alignment horizontal="left" vertical="center" indent="1" justifyLastLine="1"/>
    </xf>
    <xf numFmtId="0" fontId="36" fillId="69" borderId="49" applyNumberFormat="0" applyProtection="0">
      <alignment horizontal="left" vertical="top" indent="1"/>
    </xf>
    <xf numFmtId="0" fontId="138" fillId="71" borderId="50" applyNumberFormat="0" applyProtection="0">
      <alignment horizontal="left" vertical="top" indent="1"/>
    </xf>
    <xf numFmtId="4" fontId="36" fillId="73" borderId="0" applyNumberFormat="0" applyProtection="0">
      <alignment horizontal="left" vertical="center" indent="1"/>
    </xf>
    <xf numFmtId="4" fontId="139" fillId="72" borderId="50" applyNumberFormat="0" applyProtection="0">
      <alignment horizontal="left" vertical="center" indent="1" justifyLastLine="1"/>
    </xf>
    <xf numFmtId="0" fontId="8" fillId="74" borderId="48" applyNumberFormat="0" applyProtection="0">
      <alignment horizontal="left" vertical="center" indent="1"/>
    </xf>
    <xf numFmtId="4" fontId="139" fillId="72" borderId="50" applyNumberFormat="0" applyProtection="0">
      <alignment horizontal="left" vertical="center" indent="1" justifyLastLine="1"/>
    </xf>
    <xf numFmtId="4" fontId="35" fillId="34" borderId="49" applyNumberFormat="0" applyProtection="0">
      <alignment horizontal="right" vertical="center"/>
    </xf>
    <xf numFmtId="4" fontId="35" fillId="34" borderId="49" applyNumberFormat="0" applyProtection="0">
      <alignment horizontal="right" vertical="center"/>
    </xf>
    <xf numFmtId="4" fontId="140" fillId="75" borderId="50" applyNumberFormat="0" applyProtection="0">
      <alignment horizontal="right" vertical="center"/>
    </xf>
    <xf numFmtId="4" fontId="35" fillId="31" borderId="49" applyNumberFormat="0" applyProtection="0">
      <alignment horizontal="right" vertical="center"/>
    </xf>
    <xf numFmtId="4" fontId="35" fillId="31" borderId="49" applyNumberFormat="0" applyProtection="0">
      <alignment horizontal="right" vertical="center"/>
    </xf>
    <xf numFmtId="4" fontId="140" fillId="76" borderId="50" applyNumberFormat="0" applyProtection="0">
      <alignment horizontal="right" vertical="center"/>
    </xf>
    <xf numFmtId="4" fontId="35" fillId="46" borderId="49" applyNumberFormat="0" applyProtection="0">
      <alignment horizontal="right" vertical="center"/>
    </xf>
    <xf numFmtId="4" fontId="35" fillId="46" borderId="49" applyNumberFormat="0" applyProtection="0">
      <alignment horizontal="right" vertical="center"/>
    </xf>
    <xf numFmtId="4" fontId="140" fillId="77" borderId="50" applyNumberFormat="0" applyProtection="0">
      <alignment horizontal="right" vertical="center"/>
    </xf>
    <xf numFmtId="4" fontId="35" fillId="53" borderId="49" applyNumberFormat="0" applyProtection="0">
      <alignment horizontal="right" vertical="center"/>
    </xf>
    <xf numFmtId="4" fontId="35" fillId="53" borderId="49" applyNumberFormat="0" applyProtection="0">
      <alignment horizontal="right" vertical="center"/>
    </xf>
    <xf numFmtId="4" fontId="140" fillId="78" borderId="50" applyNumberFormat="0" applyProtection="0">
      <alignment horizontal="right" vertical="center"/>
    </xf>
    <xf numFmtId="4" fontId="35" fillId="79" borderId="49" applyNumberFormat="0" applyProtection="0">
      <alignment horizontal="right" vertical="center"/>
    </xf>
    <xf numFmtId="4" fontId="35" fillId="79" borderId="49" applyNumberFormat="0" applyProtection="0">
      <alignment horizontal="right" vertical="center"/>
    </xf>
    <xf numFmtId="4" fontId="140" fillId="80" borderId="50" applyNumberFormat="0" applyProtection="0">
      <alignment horizontal="right" vertical="center"/>
    </xf>
    <xf numFmtId="4" fontId="35" fillId="81" borderId="49" applyNumberFormat="0" applyProtection="0">
      <alignment horizontal="right" vertical="center"/>
    </xf>
    <xf numFmtId="4" fontId="35" fillId="81" borderId="49" applyNumberFormat="0" applyProtection="0">
      <alignment horizontal="right" vertical="center"/>
    </xf>
    <xf numFmtId="4" fontId="140" fillId="82" borderId="50" applyNumberFormat="0" applyProtection="0">
      <alignment horizontal="right" vertical="center"/>
    </xf>
    <xf numFmtId="4" fontId="35" fillId="36" borderId="49" applyNumberFormat="0" applyProtection="0">
      <alignment horizontal="right" vertical="center"/>
    </xf>
    <xf numFmtId="4" fontId="35" fillId="36" borderId="49" applyNumberFormat="0" applyProtection="0">
      <alignment horizontal="right" vertical="center"/>
    </xf>
    <xf numFmtId="4" fontId="128" fillId="83" borderId="50" applyNumberFormat="0" applyProtection="0">
      <alignment horizontal="right" vertical="center"/>
    </xf>
    <xf numFmtId="4" fontId="35" fillId="84" borderId="49" applyNumberFormat="0" applyProtection="0">
      <alignment horizontal="right" vertical="center"/>
    </xf>
    <xf numFmtId="4" fontId="35" fillId="84" borderId="49" applyNumberFormat="0" applyProtection="0">
      <alignment horizontal="right" vertical="center"/>
    </xf>
    <xf numFmtId="4" fontId="140" fillId="85" borderId="50" applyNumberFormat="0" applyProtection="0">
      <alignment horizontal="right" vertical="center"/>
    </xf>
    <xf numFmtId="4" fontId="35" fillId="86" borderId="49" applyNumberFormat="0" applyProtection="0">
      <alignment horizontal="right" vertical="center"/>
    </xf>
    <xf numFmtId="4" fontId="35" fillId="86" borderId="49" applyNumberFormat="0" applyProtection="0">
      <alignment horizontal="right" vertical="center"/>
    </xf>
    <xf numFmtId="4" fontId="140" fillId="87" borderId="50" applyNumberFormat="0" applyProtection="0">
      <alignment horizontal="right" vertical="center"/>
    </xf>
    <xf numFmtId="4" fontId="36" fillId="88" borderId="51" applyNumberFormat="0" applyProtection="0">
      <alignment horizontal="left" vertical="center" indent="1"/>
    </xf>
    <xf numFmtId="4" fontId="36" fillId="89" borderId="48" applyNumberFormat="0" applyProtection="0">
      <alignment horizontal="left" vertical="center" indent="1"/>
    </xf>
    <xf numFmtId="4" fontId="138" fillId="88" borderId="50" applyNumberFormat="0" applyProtection="0">
      <alignment horizontal="left" vertical="center" indent="1" justifyLastLine="1"/>
    </xf>
    <xf numFmtId="4" fontId="35" fillId="90" borderId="0" applyNumberFormat="0" applyProtection="0">
      <alignment horizontal="left" vertical="center" indent="1"/>
    </xf>
    <xf numFmtId="4" fontId="140" fillId="0" borderId="50" applyNumberFormat="0" applyProtection="0">
      <alignment horizontal="left" vertical="center" indent="1" justifyLastLine="1"/>
    </xf>
    <xf numFmtId="4" fontId="35" fillId="90" borderId="0" applyNumberFormat="0" applyProtection="0">
      <alignment horizontal="left" vertical="center" indent="1"/>
    </xf>
    <xf numFmtId="4" fontId="35" fillId="91" borderId="52" applyNumberFormat="0" applyProtection="0">
      <alignment horizontal="left" vertical="center" indent="1"/>
    </xf>
    <xf numFmtId="4" fontId="35" fillId="90" borderId="0" applyNumberFormat="0" applyProtection="0">
      <alignment horizontal="left" vertical="center" indent="1"/>
    </xf>
    <xf numFmtId="4" fontId="39" fillId="50" borderId="0" applyNumberFormat="0" applyProtection="0">
      <alignment horizontal="left" vertical="center" indent="1"/>
    </xf>
    <xf numFmtId="4" fontId="138" fillId="92" borderId="0" applyNumberFormat="0" applyProtection="0">
      <alignment horizontal="left" vertical="center" indent="1"/>
    </xf>
    <xf numFmtId="4" fontId="35" fillId="73" borderId="49" applyNumberFormat="0" applyProtection="0">
      <alignment horizontal="right" vertical="center"/>
    </xf>
    <xf numFmtId="4" fontId="35" fillId="73" borderId="49" applyNumberFormat="0" applyProtection="0">
      <alignment horizontal="right" vertical="center"/>
    </xf>
    <xf numFmtId="4" fontId="140" fillId="70" borderId="50" applyNumberFormat="0" applyProtection="0">
      <alignment horizontal="right" vertical="center"/>
    </xf>
    <xf numFmtId="4" fontId="35" fillId="90" borderId="0" applyNumberFormat="0" applyProtection="0">
      <alignment horizontal="left" vertical="center" indent="1"/>
    </xf>
    <xf numFmtId="4" fontId="35" fillId="90" borderId="0" applyNumberFormat="0" applyProtection="0">
      <alignment horizontal="left" vertical="center" indent="1"/>
    </xf>
    <xf numFmtId="4" fontId="35" fillId="91" borderId="48" applyNumberFormat="0" applyProtection="0">
      <alignment horizontal="left" vertical="center" indent="1"/>
    </xf>
    <xf numFmtId="4" fontId="128" fillId="92" borderId="50" applyNumberFormat="0" applyProtection="0">
      <alignment horizontal="left" vertical="center" indent="1" justifyLastLine="1"/>
    </xf>
    <xf numFmtId="4" fontId="35" fillId="73" borderId="0" applyNumberFormat="0" applyProtection="0">
      <alignment horizontal="left" vertical="center" indent="1"/>
    </xf>
    <xf numFmtId="4" fontId="35" fillId="73" borderId="0" applyNumberFormat="0" applyProtection="0">
      <alignment horizontal="left" vertical="center" indent="1"/>
    </xf>
    <xf numFmtId="4" fontId="35" fillId="93" borderId="48" applyNumberFormat="0" applyProtection="0">
      <alignment horizontal="left" vertical="center" indent="1"/>
    </xf>
    <xf numFmtId="4" fontId="140" fillId="72" borderId="50" applyNumberFormat="0" applyProtection="0">
      <alignment horizontal="left" vertical="center" indent="1" justifyLastLine="1"/>
    </xf>
    <xf numFmtId="0" fontId="8" fillId="50" borderId="49" applyNumberFormat="0" applyProtection="0">
      <alignment horizontal="left" vertical="center" indent="1"/>
    </xf>
    <xf numFmtId="0" fontId="8" fillId="50" borderId="49" applyNumberFormat="0" applyProtection="0">
      <alignment horizontal="left" vertical="center" indent="1"/>
    </xf>
    <xf numFmtId="0" fontId="128" fillId="70" borderId="50" applyNumberFormat="0" applyProtection="0">
      <alignment horizontal="left" vertical="center" indent="1" justifyLastLine="1"/>
    </xf>
    <xf numFmtId="0" fontId="8" fillId="50" borderId="49" applyNumberFormat="0" applyProtection="0">
      <alignment horizontal="left" vertical="top" indent="1"/>
    </xf>
    <xf numFmtId="0" fontId="128" fillId="70" borderId="50" applyNumberFormat="0" applyProtection="0">
      <alignment horizontal="left" vertical="top" indent="1"/>
    </xf>
    <xf numFmtId="0" fontId="8" fillId="50" borderId="49" applyNumberFormat="0" applyProtection="0">
      <alignment horizontal="left" vertical="top" indent="1"/>
    </xf>
    <xf numFmtId="0" fontId="8" fillId="50" borderId="49" applyNumberFormat="0" applyProtection="0">
      <alignment horizontal="left" vertical="top" indent="1"/>
    </xf>
    <xf numFmtId="0" fontId="8" fillId="73" borderId="49" applyNumberFormat="0" applyProtection="0">
      <alignment horizontal="left" vertical="center" indent="1"/>
    </xf>
    <xf numFmtId="0" fontId="8" fillId="73" borderId="49" applyNumberFormat="0" applyProtection="0">
      <alignment horizontal="left" vertical="center" indent="1"/>
    </xf>
    <xf numFmtId="0" fontId="128" fillId="70" borderId="50" applyNumberFormat="0" applyProtection="0">
      <alignment horizontal="left" vertical="center" indent="1" justifyLastLine="1"/>
    </xf>
    <xf numFmtId="0" fontId="8" fillId="73" borderId="49" applyNumberFormat="0" applyProtection="0">
      <alignment horizontal="left" vertical="top" indent="1"/>
    </xf>
    <xf numFmtId="0" fontId="8" fillId="73" borderId="49" applyNumberFormat="0" applyProtection="0">
      <alignment horizontal="left" vertical="top" indent="1"/>
    </xf>
    <xf numFmtId="0" fontId="128" fillId="70" borderId="50" applyNumberFormat="0" applyProtection="0">
      <alignment horizontal="left" vertical="top" indent="1"/>
    </xf>
    <xf numFmtId="0" fontId="8" fillId="94" borderId="49" applyNumberFormat="0" applyProtection="0">
      <alignment horizontal="left" vertical="center" indent="1"/>
    </xf>
    <xf numFmtId="0" fontId="8" fillId="94" borderId="49" applyNumberFormat="0" applyProtection="0">
      <alignment horizontal="left" vertical="center" indent="1"/>
    </xf>
    <xf numFmtId="0" fontId="128" fillId="70" borderId="50" applyNumberFormat="0" applyProtection="0">
      <alignment horizontal="left" vertical="center" indent="1" justifyLastLine="1"/>
    </xf>
    <xf numFmtId="0" fontId="8" fillId="94" borderId="49" applyNumberFormat="0" applyProtection="0">
      <alignment horizontal="left" vertical="top" indent="1"/>
    </xf>
    <xf numFmtId="0" fontId="8" fillId="94" borderId="49" applyNumberFormat="0" applyProtection="0">
      <alignment horizontal="left" vertical="top" indent="1"/>
    </xf>
    <xf numFmtId="0" fontId="128" fillId="70" borderId="50" applyNumberFormat="0" applyProtection="0">
      <alignment horizontal="left" vertical="top" indent="1"/>
    </xf>
    <xf numFmtId="0" fontId="8" fillId="90" borderId="49" applyNumberFormat="0" applyProtection="0">
      <alignment horizontal="left" vertical="center" indent="1"/>
    </xf>
    <xf numFmtId="0" fontId="8" fillId="90" borderId="49" applyNumberFormat="0" applyProtection="0">
      <alignment horizontal="left" vertical="center" indent="1"/>
    </xf>
    <xf numFmtId="0" fontId="128" fillId="70" borderId="50" applyNumberFormat="0" applyProtection="0">
      <alignment horizontal="left" vertical="center" indent="1" justifyLastLine="1"/>
    </xf>
    <xf numFmtId="0" fontId="8" fillId="90" borderId="49" applyNumberFormat="0" applyProtection="0">
      <alignment horizontal="left" vertical="top" indent="1"/>
    </xf>
    <xf numFmtId="0" fontId="8" fillId="90" borderId="49" applyNumberFormat="0" applyProtection="0">
      <alignment horizontal="left" vertical="top" indent="1"/>
    </xf>
    <xf numFmtId="0" fontId="128" fillId="70" borderId="50" applyNumberFormat="0" applyProtection="0">
      <alignment horizontal="left" vertical="top" indent="1"/>
    </xf>
    <xf numFmtId="0" fontId="8" fillId="95" borderId="42" applyNumberFormat="0">
      <protection locked="0"/>
    </xf>
    <xf numFmtId="0" fontId="8" fillId="95" borderId="42" applyNumberFormat="0">
      <protection locked="0"/>
    </xf>
    <xf numFmtId="4" fontId="128" fillId="96" borderId="50">
      <protection locked="0"/>
    </xf>
    <xf numFmtId="4" fontId="35" fillId="32" borderId="49" applyNumberFormat="0" applyProtection="0">
      <alignment vertical="center"/>
    </xf>
    <xf numFmtId="4" fontId="35" fillId="32" borderId="49" applyNumberFormat="0" applyProtection="0">
      <alignment vertical="center"/>
    </xf>
    <xf numFmtId="4" fontId="140" fillId="70" borderId="50" applyNumberFormat="0" applyProtection="0">
      <alignment vertical="center"/>
    </xf>
    <xf numFmtId="4" fontId="141" fillId="32" borderId="49" applyNumberFormat="0" applyProtection="0">
      <alignment vertical="center"/>
    </xf>
    <xf numFmtId="4" fontId="128" fillId="70" borderId="50" applyNumberFormat="0" applyProtection="0">
      <alignment vertical="center"/>
    </xf>
    <xf numFmtId="4" fontId="35" fillId="32" borderId="49" applyNumberFormat="0" applyProtection="0">
      <alignment horizontal="left" vertical="center" indent="1"/>
    </xf>
    <xf numFmtId="4" fontId="35" fillId="32" borderId="49" applyNumberFormat="0" applyProtection="0">
      <alignment horizontal="left" vertical="center" indent="1"/>
    </xf>
    <xf numFmtId="4" fontId="37" fillId="70" borderId="50" applyNumberFormat="0" applyProtection="0">
      <alignment horizontal="left" vertical="center" indent="1"/>
    </xf>
    <xf numFmtId="0" fontId="35" fillId="32" borderId="49" applyNumberFormat="0" applyProtection="0">
      <alignment horizontal="left" vertical="top" indent="1"/>
    </xf>
    <xf numFmtId="0" fontId="35" fillId="32" borderId="49" applyNumberFormat="0" applyProtection="0">
      <alignment horizontal="left" vertical="top" indent="1"/>
    </xf>
    <xf numFmtId="0" fontId="140" fillId="70" borderId="50" applyNumberFormat="0" applyProtection="0">
      <alignment horizontal="left" vertical="top" indent="1"/>
    </xf>
    <xf numFmtId="4" fontId="35" fillId="90" borderId="49" applyNumberFormat="0" applyProtection="0">
      <alignment horizontal="right" vertical="center"/>
    </xf>
    <xf numFmtId="4" fontId="35" fillId="90" borderId="49" applyNumberFormat="0" applyProtection="0">
      <alignment horizontal="right" vertical="center"/>
    </xf>
    <xf numFmtId="4" fontId="35" fillId="91" borderId="48" applyNumberFormat="0" applyProtection="0">
      <alignment horizontal="right" vertical="center"/>
    </xf>
    <xf numFmtId="4" fontId="140" fillId="0" borderId="50" applyProtection="0">
      <alignment horizontal="right" vertical="center"/>
    </xf>
    <xf numFmtId="4" fontId="35" fillId="91" borderId="48" applyNumberFormat="0" applyProtection="0">
      <alignment horizontal="right" vertical="center"/>
    </xf>
    <xf numFmtId="4" fontId="141" fillId="90" borderId="49" applyNumberFormat="0" applyProtection="0">
      <alignment horizontal="right" vertical="center"/>
    </xf>
    <xf numFmtId="4" fontId="142" fillId="70" borderId="50" applyNumberFormat="0" applyProtection="0">
      <alignment horizontal="right" vertical="center"/>
    </xf>
    <xf numFmtId="4" fontId="142" fillId="70" borderId="50" applyNumberFormat="0" applyProtection="0">
      <alignment horizontal="right" vertical="center"/>
    </xf>
    <xf numFmtId="4" fontId="35" fillId="73" borderId="49" applyNumberFormat="0" applyProtection="0">
      <alignment horizontal="left" vertical="center" indent="1"/>
    </xf>
    <xf numFmtId="4" fontId="128" fillId="70" borderId="50" applyNumberFormat="0" applyProtection="0">
      <alignment horizontal="left" vertical="center" indent="1" justifyLastLine="1"/>
    </xf>
    <xf numFmtId="4" fontId="35" fillId="73" borderId="49" applyNumberFormat="0" applyProtection="0">
      <alignment horizontal="left" vertical="center" indent="1"/>
    </xf>
    <xf numFmtId="0" fontId="8" fillId="74" borderId="48" applyNumberFormat="0" applyProtection="0">
      <alignment horizontal="left" vertical="center" indent="1"/>
    </xf>
    <xf numFmtId="4" fontId="35" fillId="73" borderId="49" applyNumberFormat="0" applyProtection="0">
      <alignment horizontal="left" vertical="center" indent="1"/>
    </xf>
    <xf numFmtId="0" fontId="35" fillId="73" borderId="49" applyNumberFormat="0" applyProtection="0">
      <alignment horizontal="left" vertical="top" indent="1"/>
    </xf>
    <xf numFmtId="0" fontId="35" fillId="73" borderId="49" applyNumberFormat="0" applyProtection="0">
      <alignment horizontal="left" vertical="top" indent="1"/>
    </xf>
    <xf numFmtId="0" fontId="8" fillId="74" borderId="48" applyNumberFormat="0" applyProtection="0">
      <alignment horizontal="left" vertical="center" indent="1"/>
    </xf>
    <xf numFmtId="0" fontId="128" fillId="70" borderId="50" applyNumberFormat="0" applyProtection="0">
      <alignment horizontal="left" vertical="top" indent="1"/>
    </xf>
    <xf numFmtId="4" fontId="143" fillId="97" borderId="0" applyNumberFormat="0" applyProtection="0">
      <alignment horizontal="left" vertical="center" indent="1"/>
    </xf>
    <xf numFmtId="0" fontId="144" fillId="0" borderId="0"/>
    <xf numFmtId="4" fontId="145" fillId="0" borderId="0" applyNumberFormat="0" applyProtection="0">
      <alignment horizontal="left" vertical="center" indent="1" justifyLastLine="1"/>
    </xf>
    <xf numFmtId="0" fontId="128" fillId="91" borderId="50"/>
    <xf numFmtId="4" fontId="105" fillId="90" borderId="49" applyNumberFormat="0" applyProtection="0">
      <alignment horizontal="right" vertical="center"/>
    </xf>
    <xf numFmtId="4" fontId="105" fillId="90" borderId="49" applyNumberFormat="0" applyProtection="0">
      <alignment horizontal="right" vertical="center"/>
    </xf>
    <xf numFmtId="4" fontId="128" fillId="70" borderId="50" applyNumberFormat="0" applyProtection="0">
      <alignment horizontal="right" vertical="center"/>
    </xf>
    <xf numFmtId="226" fontId="8" fillId="0" borderId="0"/>
    <xf numFmtId="226" fontId="8" fillId="0" borderId="0"/>
    <xf numFmtId="0" fontId="146" fillId="0" borderId="0" applyNumberFormat="0" applyFill="0" applyBorder="0" applyAlignment="0" applyProtection="0"/>
    <xf numFmtId="0" fontId="112" fillId="0" borderId="53"/>
    <xf numFmtId="0" fontId="35" fillId="0" borderId="0">
      <alignment vertical="top"/>
    </xf>
    <xf numFmtId="227" fontId="147" fillId="0" borderId="0" applyNumberFormat="0" applyFill="0" applyBorder="0" applyAlignment="0" applyProtection="0">
      <alignment horizontal="right" vertical="center" wrapText="1"/>
    </xf>
    <xf numFmtId="0" fontId="148" fillId="0" borderId="0" applyNumberFormat="0" applyFill="0" applyBorder="0" applyAlignment="0" applyProtection="0"/>
    <xf numFmtId="0" fontId="149" fillId="0" borderId="0"/>
    <xf numFmtId="0" fontId="146" fillId="0" borderId="0" applyNumberFormat="0" applyFill="0" applyBorder="0" applyAlignment="0" applyProtection="0"/>
    <xf numFmtId="0" fontId="146" fillId="0" borderId="0" applyNumberFormat="0" applyFill="0" applyBorder="0" applyAlignment="0" applyProtection="0"/>
    <xf numFmtId="49" fontId="104" fillId="0" borderId="1">
      <alignment vertical="top"/>
      <protection locked="0"/>
    </xf>
    <xf numFmtId="0" fontId="109" fillId="0" borderId="54" applyNumberFormat="0" applyFill="0" applyAlignment="0" applyProtection="0"/>
    <xf numFmtId="0" fontId="109" fillId="0" borderId="54" applyNumberFormat="0" applyFill="0" applyAlignment="0" applyProtection="0"/>
    <xf numFmtId="228" fontId="8" fillId="0" borderId="0">
      <alignment horizontal="left"/>
    </xf>
    <xf numFmtId="228" fontId="8" fillId="0" borderId="0">
      <alignment horizontal="left"/>
    </xf>
    <xf numFmtId="229" fontId="8" fillId="0" borderId="42">
      <protection locked="0"/>
    </xf>
    <xf numFmtId="229" fontId="8" fillId="0" borderId="42">
      <protection locked="0"/>
    </xf>
    <xf numFmtId="221" fontId="8" fillId="0" borderId="24">
      <protection locked="0"/>
    </xf>
    <xf numFmtId="221" fontId="8" fillId="0" borderId="24">
      <protection locked="0"/>
    </xf>
    <xf numFmtId="223" fontId="8" fillId="0" borderId="24">
      <protection locked="0"/>
    </xf>
    <xf numFmtId="223" fontId="8" fillId="0" borderId="24">
      <protection locked="0"/>
    </xf>
    <xf numFmtId="230" fontId="8" fillId="0" borderId="24">
      <protection locked="0"/>
    </xf>
    <xf numFmtId="230" fontId="8" fillId="0" borderId="24">
      <protection locked="0"/>
    </xf>
    <xf numFmtId="49" fontId="104" fillId="0" borderId="42">
      <alignment vertical="top"/>
      <protection locked="0"/>
    </xf>
    <xf numFmtId="231" fontId="8" fillId="0" borderId="24">
      <protection locked="0"/>
    </xf>
    <xf numFmtId="231" fontId="8" fillId="0" borderId="24">
      <protection locked="0"/>
    </xf>
    <xf numFmtId="232" fontId="8" fillId="0" borderId="24">
      <protection locked="0"/>
    </xf>
    <xf numFmtId="232" fontId="8" fillId="0" borderId="24">
      <protection locked="0"/>
    </xf>
    <xf numFmtId="225" fontId="8" fillId="0" borderId="24">
      <protection locked="0"/>
    </xf>
    <xf numFmtId="225" fontId="8" fillId="0" borderId="24">
      <protection locked="0"/>
    </xf>
    <xf numFmtId="233" fontId="8" fillId="0" borderId="24">
      <protection locked="0"/>
    </xf>
    <xf numFmtId="233" fontId="8" fillId="0" borderId="24">
      <protection locked="0"/>
    </xf>
    <xf numFmtId="49" fontId="104" fillId="0" borderId="24">
      <alignment horizontal="center"/>
      <protection locked="0"/>
    </xf>
    <xf numFmtId="49" fontId="104" fillId="0" borderId="24">
      <protection locked="0"/>
    </xf>
    <xf numFmtId="223" fontId="8" fillId="0" borderId="24">
      <protection locked="0"/>
    </xf>
    <xf numFmtId="223" fontId="8" fillId="0" borderId="24">
      <protection locked="0"/>
    </xf>
    <xf numFmtId="234" fontId="8" fillId="0" borderId="24">
      <protection locked="0"/>
    </xf>
    <xf numFmtId="234" fontId="8" fillId="0" borderId="24">
      <protection locked="0"/>
    </xf>
    <xf numFmtId="221" fontId="8" fillId="0" borderId="24">
      <protection locked="0"/>
    </xf>
    <xf numFmtId="221" fontId="8" fillId="0" borderId="24">
      <protection locked="0"/>
    </xf>
    <xf numFmtId="223" fontId="8" fillId="0" borderId="42">
      <protection locked="0"/>
    </xf>
    <xf numFmtId="223" fontId="8" fillId="0" borderId="42">
      <protection locked="0"/>
    </xf>
    <xf numFmtId="194" fontId="8" fillId="0" borderId="42">
      <protection locked="0"/>
    </xf>
    <xf numFmtId="194" fontId="8" fillId="0" borderId="42">
      <protection locked="0"/>
    </xf>
    <xf numFmtId="43" fontId="104" fillId="0" borderId="42">
      <protection locked="0"/>
    </xf>
    <xf numFmtId="235" fontId="104" fillId="0" borderId="42">
      <protection locked="0"/>
    </xf>
    <xf numFmtId="234" fontId="8" fillId="0" borderId="24">
      <protection locked="0"/>
    </xf>
    <xf numFmtId="234" fontId="8" fillId="0" borderId="24">
      <protection locked="0"/>
    </xf>
    <xf numFmtId="219" fontId="8" fillId="0" borderId="24">
      <protection locked="0"/>
    </xf>
    <xf numFmtId="219" fontId="8" fillId="0" borderId="24">
      <protection locked="0"/>
    </xf>
    <xf numFmtId="49" fontId="104" fillId="0" borderId="24" applyFill="0" applyAlignment="0">
      <alignment horizontal="left"/>
      <protection locked="0"/>
    </xf>
    <xf numFmtId="0" fontId="150" fillId="0" borderId="0" applyNumberFormat="0" applyFill="0" applyBorder="0" applyAlignment="0" applyProtection="0"/>
    <xf numFmtId="0" fontId="150" fillId="0" borderId="0" applyNumberFormat="0" applyFill="0" applyBorder="0" applyAlignment="0" applyProtection="0"/>
    <xf numFmtId="0" fontId="8" fillId="98" borderId="0" applyNumberFormat="0" applyFont="0" applyBorder="0" applyAlignment="0" applyProtection="0"/>
    <xf numFmtId="0" fontId="8" fillId="98" borderId="0" applyNumberFormat="0" applyFont="0" applyBorder="0" applyAlignment="0" applyProtection="0"/>
    <xf numFmtId="0" fontId="8" fillId="98" borderId="0" applyNumberFormat="0" applyFont="0" applyBorder="0" applyAlignment="0" applyProtection="0"/>
    <xf numFmtId="0" fontId="8" fillId="98" borderId="0" applyNumberFormat="0" applyFont="0" applyBorder="0" applyAlignment="0" applyProtection="0"/>
    <xf numFmtId="0" fontId="8" fillId="86" borderId="0" applyNumberFormat="0" applyFont="0" applyBorder="0" applyAlignment="0" applyProtection="0"/>
    <xf numFmtId="0" fontId="8" fillId="86" borderId="0" applyNumberFormat="0" applyFont="0" applyBorder="0" applyAlignment="0" applyProtection="0"/>
    <xf numFmtId="0" fontId="8" fillId="86" borderId="0" applyNumberFormat="0" applyFont="0" applyBorder="0" applyAlignment="0" applyProtection="0"/>
    <xf numFmtId="0" fontId="8" fillId="86" borderId="0" applyNumberFormat="0" applyFont="0" applyBorder="0" applyAlignment="0" applyProtection="0"/>
    <xf numFmtId="0" fontId="8" fillId="79" borderId="0" applyNumberFormat="0" applyFont="0" applyBorder="0" applyAlignment="0" applyProtection="0"/>
    <xf numFmtId="0" fontId="8" fillId="79" borderId="0" applyNumberFormat="0" applyFont="0" applyBorder="0" applyAlignment="0" applyProtection="0"/>
    <xf numFmtId="0" fontId="8" fillId="79" borderId="0" applyNumberFormat="0" applyFont="0" applyBorder="0" applyAlignment="0" applyProtection="0"/>
    <xf numFmtId="0" fontId="8" fillId="79" borderId="0" applyNumberFormat="0" applyFont="0" applyBorder="0" applyAlignment="0" applyProtection="0"/>
    <xf numFmtId="0" fontId="8" fillId="46" borderId="0" applyNumberFormat="0" applyFont="0" applyBorder="0" applyAlignment="0" applyProtection="0"/>
    <xf numFmtId="0" fontId="8" fillId="46" borderId="0" applyNumberFormat="0" applyFont="0" applyBorder="0" applyAlignment="0" applyProtection="0"/>
    <xf numFmtId="0" fontId="8" fillId="46" borderId="0" applyNumberFormat="0" applyFont="0" applyBorder="0" applyAlignment="0" applyProtection="0"/>
    <xf numFmtId="0" fontId="8" fillId="46" borderId="0" applyNumberFormat="0" applyFont="0" applyBorder="0" applyAlignment="0" applyProtection="0"/>
    <xf numFmtId="0" fontId="8" fillId="99" borderId="0" applyNumberFormat="0" applyFont="0" applyBorder="0" applyAlignment="0" applyProtection="0"/>
    <xf numFmtId="0" fontId="8" fillId="99" borderId="0" applyNumberFormat="0" applyFont="0" applyBorder="0" applyAlignment="0" applyProtection="0"/>
    <xf numFmtId="0" fontId="8" fillId="99" borderId="0" applyNumberFormat="0" applyFont="0" applyBorder="0" applyAlignment="0" applyProtection="0"/>
    <xf numFmtId="0" fontId="8" fillId="99" borderId="0" applyNumberFormat="0" applyFont="0" applyBorder="0" applyAlignment="0" applyProtection="0"/>
    <xf numFmtId="49" fontId="104" fillId="0" borderId="1">
      <alignment horizontal="center"/>
      <protection locked="0"/>
    </xf>
    <xf numFmtId="0" fontId="151" fillId="0" borderId="55">
      <alignment horizontal="centerContinuous" vertical="center" wrapText="1"/>
    </xf>
    <xf numFmtId="3" fontId="101" fillId="54" borderId="40" applyFill="0">
      <alignment vertical="center"/>
    </xf>
    <xf numFmtId="0" fontId="101" fillId="0" borderId="40">
      <alignment wrapText="1"/>
    </xf>
    <xf numFmtId="0" fontId="152" fillId="0" borderId="0"/>
    <xf numFmtId="0" fontId="75" fillId="0" borderId="2" applyNumberFormat="0">
      <alignment vertical="center" wrapText="1"/>
    </xf>
    <xf numFmtId="0" fontId="108" fillId="54" borderId="43" applyFill="0">
      <alignment horizontal="center" vertical="center" wrapText="1"/>
    </xf>
    <xf numFmtId="3" fontId="108" fillId="54" borderId="56" applyFill="0">
      <alignment wrapText="1"/>
    </xf>
    <xf numFmtId="0" fontId="151" fillId="0" borderId="55">
      <alignment horizontal="centerContinuous" vertical="center" wrapText="1"/>
    </xf>
    <xf numFmtId="0" fontId="108" fillId="54" borderId="40" applyNumberFormat="0" applyFill="0">
      <alignment horizontal="center" vertical="center" wrapText="1"/>
    </xf>
    <xf numFmtId="236" fontId="78" fillId="0" borderId="0" applyFont="0" applyFill="0" applyBorder="0" applyAlignment="0" applyProtection="0"/>
    <xf numFmtId="3" fontId="153" fillId="0" borderId="57" applyFont="0" applyBorder="0">
      <alignment horizontal="right"/>
      <protection locked="0"/>
    </xf>
    <xf numFmtId="237" fontId="78" fillId="0" borderId="0" applyFont="0" applyFill="0" applyBorder="0" applyAlignment="0" applyProtection="0"/>
  </cellStyleXfs>
  <cellXfs count="670">
    <xf numFmtId="0" fontId="0" fillId="0" borderId="0" xfId="0"/>
    <xf numFmtId="0" fontId="1" fillId="0" borderId="0" xfId="1" applyProtection="1">
      <protection locked="0"/>
    </xf>
    <xf numFmtId="0" fontId="3" fillId="0" borderId="0" xfId="1" applyFont="1" applyProtection="1">
      <protection locked="0"/>
    </xf>
    <xf numFmtId="0" fontId="1" fillId="0" borderId="0" xfId="1" applyFont="1" applyProtection="1">
      <protection locked="0"/>
    </xf>
    <xf numFmtId="0" fontId="10" fillId="0" borderId="0" xfId="1" applyFont="1" applyProtection="1">
      <protection locked="0"/>
    </xf>
    <xf numFmtId="0" fontId="11" fillId="4" borderId="3" xfId="4" applyProtection="1">
      <protection locked="0"/>
    </xf>
    <xf numFmtId="164" fontId="2" fillId="5" borderId="0" xfId="5" applyNumberFormat="1" applyBorder="1" applyProtection="1">
      <protection locked="0"/>
    </xf>
    <xf numFmtId="164" fontId="5" fillId="5" borderId="0" xfId="5" applyNumberFormat="1" applyFont="1" applyBorder="1" applyProtection="1">
      <protection locked="0"/>
    </xf>
    <xf numFmtId="0" fontId="3" fillId="3" borderId="0" xfId="1" applyFont="1" applyFill="1" applyAlignment="1" applyProtection="1">
      <alignment vertical="center"/>
      <protection locked="0"/>
    </xf>
    <xf numFmtId="0" fontId="7" fillId="3" borderId="0" xfId="1" applyFont="1" applyFill="1" applyAlignment="1" applyProtection="1">
      <alignment vertical="center"/>
      <protection locked="0"/>
    </xf>
    <xf numFmtId="164" fontId="5" fillId="5" borderId="1" xfId="5" applyNumberFormat="1" applyFont="1" applyProtection="1">
      <protection locked="0"/>
    </xf>
    <xf numFmtId="164" fontId="2" fillId="5" borderId="4" xfId="5" applyNumberFormat="1" applyBorder="1" applyProtection="1">
      <protection locked="0"/>
    </xf>
    <xf numFmtId="164" fontId="5" fillId="5" borderId="4" xfId="5" applyNumberFormat="1" applyFont="1" applyBorder="1" applyProtection="1">
      <protection locked="0"/>
    </xf>
    <xf numFmtId="1" fontId="2" fillId="5" borderId="1" xfId="5" applyNumberFormat="1" applyProtection="1">
      <protection locked="0"/>
    </xf>
    <xf numFmtId="164" fontId="2" fillId="5" borderId="5" xfId="5" applyNumberFormat="1" applyBorder="1" applyProtection="1">
      <protection locked="0"/>
    </xf>
    <xf numFmtId="164" fontId="2" fillId="5" borderId="3" xfId="5" applyNumberFormat="1" applyBorder="1" applyProtection="1">
      <protection locked="0"/>
    </xf>
    <xf numFmtId="164" fontId="5" fillId="5" borderId="3" xfId="5" applyNumberFormat="1" applyFont="1" applyBorder="1" applyProtection="1">
      <protection locked="0"/>
    </xf>
    <xf numFmtId="0" fontId="2" fillId="5" borderId="0" xfId="5" applyBorder="1" applyProtection="1">
      <protection locked="0"/>
    </xf>
    <xf numFmtId="0" fontId="5" fillId="5" borderId="0" xfId="5" applyFont="1" applyBorder="1" applyProtection="1">
      <protection locked="0"/>
    </xf>
    <xf numFmtId="0" fontId="2" fillId="5" borderId="5" xfId="5" applyBorder="1" applyProtection="1">
      <protection locked="0"/>
    </xf>
    <xf numFmtId="0" fontId="5" fillId="5" borderId="5" xfId="5" applyFont="1" applyBorder="1" applyProtection="1">
      <protection locked="0"/>
    </xf>
    <xf numFmtId="0" fontId="6" fillId="3" borderId="0" xfId="1" applyFont="1" applyFill="1" applyAlignment="1" applyProtection="1">
      <alignment vertical="center"/>
      <protection locked="0"/>
    </xf>
    <xf numFmtId="0" fontId="5" fillId="5" borderId="1" xfId="5" applyFont="1" applyProtection="1">
      <protection locked="0"/>
    </xf>
    <xf numFmtId="0" fontId="1" fillId="3" borderId="0" xfId="1" applyFont="1" applyFill="1" applyAlignment="1" applyProtection="1">
      <alignment vertical="center"/>
      <protection locked="0"/>
    </xf>
    <xf numFmtId="0" fontId="12" fillId="3" borderId="0" xfId="1" applyFont="1" applyFill="1" applyAlignment="1" applyProtection="1">
      <alignment vertical="center"/>
      <protection locked="0"/>
    </xf>
    <xf numFmtId="1" fontId="5" fillId="5" borderId="1" xfId="5" applyNumberFormat="1" applyFont="1" applyProtection="1">
      <protection locked="0"/>
    </xf>
    <xf numFmtId="0" fontId="14" fillId="3" borderId="3" xfId="6" applyFont="1" applyFill="1" applyBorder="1" applyProtection="1">
      <protection locked="0"/>
    </xf>
    <xf numFmtId="0" fontId="15" fillId="3" borderId="3" xfId="6" applyFont="1" applyFill="1" applyBorder="1" applyProtection="1">
      <protection locked="0"/>
    </xf>
    <xf numFmtId="0" fontId="14" fillId="3" borderId="0" xfId="6" applyFont="1" applyFill="1" applyBorder="1" applyProtection="1">
      <protection locked="0"/>
    </xf>
    <xf numFmtId="0" fontId="15" fillId="3" borderId="0" xfId="6" applyFont="1" applyFill="1" applyBorder="1" applyProtection="1">
      <protection locked="0"/>
    </xf>
    <xf numFmtId="0" fontId="1" fillId="3" borderId="5" xfId="6" applyFont="1" applyFill="1" applyBorder="1" applyProtection="1">
      <protection locked="0"/>
    </xf>
    <xf numFmtId="0" fontId="3" fillId="3" borderId="5" xfId="6" applyFont="1" applyFill="1" applyBorder="1" applyProtection="1">
      <protection locked="0"/>
    </xf>
    <xf numFmtId="164" fontId="12" fillId="0" borderId="4" xfId="6" applyNumberFormat="1" applyFont="1" applyFill="1" applyBorder="1" applyProtection="1">
      <protection locked="0"/>
    </xf>
    <xf numFmtId="164" fontId="3" fillId="0" borderId="4" xfId="6" applyNumberFormat="1" applyFont="1" applyFill="1" applyBorder="1" applyProtection="1">
      <protection locked="0"/>
    </xf>
    <xf numFmtId="0" fontId="2" fillId="5" borderId="1" xfId="5" applyProtection="1">
      <protection locked="0"/>
    </xf>
    <xf numFmtId="0" fontId="12" fillId="0" borderId="0" xfId="1" applyFont="1" applyProtection="1">
      <protection locked="0"/>
    </xf>
    <xf numFmtId="0" fontId="1" fillId="3" borderId="0" xfId="1" applyFill="1" applyProtection="1">
      <protection locked="0"/>
    </xf>
    <xf numFmtId="0" fontId="17" fillId="4" borderId="3" xfId="7" applyProtection="1">
      <protection locked="0"/>
    </xf>
    <xf numFmtId="2" fontId="6" fillId="0" borderId="1" xfId="5" applyNumberFormat="1" applyFont="1" applyFill="1"/>
    <xf numFmtId="0" fontId="3" fillId="0" borderId="0" xfId="0" applyFont="1" applyProtection="1">
      <protection locked="0"/>
    </xf>
    <xf numFmtId="0" fontId="12" fillId="0" borderId="0" xfId="0" applyFont="1" applyProtection="1">
      <protection locked="0"/>
    </xf>
    <xf numFmtId="0" fontId="12" fillId="3" borderId="0" xfId="0" applyFont="1" applyFill="1" applyAlignment="1" applyProtection="1">
      <alignment vertical="center"/>
      <protection locked="0"/>
    </xf>
    <xf numFmtId="0" fontId="3" fillId="3" borderId="0" xfId="0" applyFont="1" applyFill="1" applyAlignment="1" applyProtection="1">
      <alignment vertical="center"/>
      <protection locked="0"/>
    </xf>
    <xf numFmtId="0" fontId="9" fillId="3" borderId="0" xfId="3" applyFont="1" applyFill="1" applyBorder="1" applyProtection="1">
      <protection locked="0"/>
    </xf>
    <xf numFmtId="0" fontId="2" fillId="5" borderId="1" xfId="5" applyNumberFormat="1"/>
    <xf numFmtId="164" fontId="2" fillId="5" borderId="1" xfId="5" applyNumberFormat="1" applyProtection="1">
      <protection locked="0"/>
    </xf>
    <xf numFmtId="2" fontId="25" fillId="0" borderId="1" xfId="1" applyNumberFormat="1" applyFont="1" applyFill="1" applyBorder="1"/>
    <xf numFmtId="2" fontId="2" fillId="5" borderId="1" xfId="5" applyNumberFormat="1" applyProtection="1">
      <protection locked="0"/>
    </xf>
    <xf numFmtId="164" fontId="5" fillId="5" borderId="5" xfId="5" applyNumberFormat="1" applyFont="1" applyBorder="1" applyProtection="1">
      <protection locked="0"/>
    </xf>
    <xf numFmtId="0" fontId="5" fillId="5" borderId="3" xfId="5" applyFont="1" applyBorder="1" applyProtection="1">
      <protection locked="0"/>
    </xf>
    <xf numFmtId="0" fontId="2" fillId="5" borderId="3" xfId="5" applyBorder="1" applyProtection="1">
      <protection locked="0"/>
    </xf>
    <xf numFmtId="0" fontId="5" fillId="5" borderId="4" xfId="5" applyFont="1" applyBorder="1" applyProtection="1">
      <protection locked="0"/>
    </xf>
    <xf numFmtId="0" fontId="2" fillId="5" borderId="4" xfId="5" applyBorder="1" applyProtection="1">
      <protection locked="0"/>
    </xf>
    <xf numFmtId="0" fontId="29" fillId="13" borderId="0" xfId="0" applyFont="1" applyFill="1" applyBorder="1" applyProtection="1">
      <protection locked="0"/>
    </xf>
    <xf numFmtId="0" fontId="29" fillId="13" borderId="0" xfId="0" applyFont="1" applyFill="1" applyBorder="1" applyAlignment="1" applyProtection="1">
      <alignment horizontal="right"/>
      <protection locked="0"/>
    </xf>
    <xf numFmtId="0" fontId="29" fillId="13" borderId="0" xfId="0" applyFont="1" applyFill="1" applyBorder="1" applyAlignment="1" applyProtection="1">
      <alignment vertical="center"/>
      <protection locked="0"/>
    </xf>
    <xf numFmtId="0" fontId="29" fillId="0" borderId="0" xfId="0" applyFont="1" applyFill="1" applyBorder="1" applyProtection="1">
      <protection locked="0"/>
    </xf>
    <xf numFmtId="164" fontId="2" fillId="0" borderId="1" xfId="5" applyNumberFormat="1" applyFill="1" applyProtection="1">
      <protection locked="0"/>
    </xf>
    <xf numFmtId="0" fontId="0" fillId="0" borderId="0" xfId="0" applyFill="1"/>
    <xf numFmtId="0" fontId="10" fillId="3" borderId="0" xfId="1" applyFont="1" applyFill="1" applyProtection="1">
      <protection locked="0"/>
    </xf>
    <xf numFmtId="0" fontId="0" fillId="3" borderId="0" xfId="0" applyFill="1"/>
    <xf numFmtId="0" fontId="5" fillId="0" borderId="1" xfId="5" applyFont="1" applyFill="1" applyProtection="1">
      <protection locked="0"/>
    </xf>
    <xf numFmtId="0" fontId="2" fillId="0" borderId="1" xfId="5" applyFill="1" applyProtection="1">
      <protection locked="0"/>
    </xf>
    <xf numFmtId="0" fontId="0" fillId="0" borderId="0" xfId="0" applyAlignment="1"/>
    <xf numFmtId="0" fontId="0" fillId="6" borderId="0" xfId="0" applyFill="1"/>
    <xf numFmtId="0" fontId="12" fillId="3" borderId="0" xfId="0" applyFont="1" applyFill="1" applyBorder="1" applyAlignment="1" applyProtection="1">
      <alignment vertical="center"/>
      <protection locked="0"/>
    </xf>
    <xf numFmtId="0" fontId="12" fillId="3" borderId="0" xfId="0" applyFont="1" applyFill="1" applyBorder="1" applyProtection="1">
      <protection locked="0"/>
    </xf>
    <xf numFmtId="164" fontId="1" fillId="5" borderId="0" xfId="10" applyNumberFormat="1" applyBorder="1" applyProtection="1">
      <protection locked="0"/>
    </xf>
    <xf numFmtId="0" fontId="14" fillId="3" borderId="0" xfId="0" applyFont="1" applyFill="1" applyAlignment="1" applyProtection="1">
      <alignment vertical="center"/>
      <protection locked="0"/>
    </xf>
    <xf numFmtId="0" fontId="31" fillId="3" borderId="0" xfId="0" applyFont="1" applyFill="1" applyBorder="1" applyAlignment="1" applyProtection="1">
      <alignment vertical="center"/>
      <protection locked="0"/>
    </xf>
    <xf numFmtId="0" fontId="31" fillId="3" borderId="0" xfId="0" applyFont="1" applyFill="1" applyAlignment="1" applyProtection="1">
      <alignment vertical="center"/>
      <protection locked="0"/>
    </xf>
    <xf numFmtId="0" fontId="2" fillId="6" borderId="1" xfId="5" applyFill="1" applyProtection="1">
      <protection locked="0"/>
    </xf>
    <xf numFmtId="1" fontId="1" fillId="0" borderId="0" xfId="1" applyNumberFormat="1" applyProtection="1">
      <protection locked="0"/>
    </xf>
    <xf numFmtId="1" fontId="5" fillId="0" borderId="1" xfId="5" applyNumberFormat="1" applyFont="1" applyFill="1" applyProtection="1">
      <protection locked="0"/>
    </xf>
    <xf numFmtId="1" fontId="2" fillId="0" borderId="1" xfId="5" applyNumberFormat="1" applyFill="1" applyProtection="1">
      <protection locked="0"/>
    </xf>
    <xf numFmtId="2" fontId="2" fillId="0" borderId="1" xfId="5" applyNumberFormat="1" applyFill="1" applyProtection="1">
      <protection locked="0"/>
    </xf>
    <xf numFmtId="2" fontId="5" fillId="0" borderId="1" xfId="5" applyNumberFormat="1" applyFont="1" applyFill="1" applyProtection="1">
      <protection locked="0"/>
    </xf>
    <xf numFmtId="0" fontId="32" fillId="0" borderId="0" xfId="0" applyFont="1"/>
    <xf numFmtId="2" fontId="32" fillId="0" borderId="0" xfId="0" applyNumberFormat="1" applyFont="1"/>
    <xf numFmtId="2" fontId="0" fillId="0" borderId="0" xfId="0" applyNumberFormat="1"/>
    <xf numFmtId="0" fontId="17" fillId="4" borderId="3" xfId="7" applyFont="1" applyProtection="1">
      <protection locked="0"/>
    </xf>
    <xf numFmtId="0" fontId="11" fillId="4" borderId="3" xfId="4" applyFont="1" applyProtection="1">
      <protection locked="0"/>
    </xf>
    <xf numFmtId="164" fontId="34" fillId="5" borderId="0" xfId="5" applyNumberFormat="1" applyFont="1" applyBorder="1" applyProtection="1">
      <protection locked="0"/>
    </xf>
    <xf numFmtId="0" fontId="30" fillId="0" borderId="0" xfId="0" applyFont="1" applyAlignment="1">
      <alignment vertical="top" wrapText="1"/>
    </xf>
    <xf numFmtId="0" fontId="36" fillId="0" borderId="0" xfId="0" applyFont="1" applyFill="1" applyAlignment="1">
      <alignment horizontal="left"/>
    </xf>
    <xf numFmtId="0" fontId="36" fillId="0" borderId="0" xfId="0" applyFont="1"/>
    <xf numFmtId="166" fontId="38" fillId="0" borderId="0" xfId="0" applyNumberFormat="1" applyFont="1" applyFill="1" applyAlignment="1">
      <alignment horizontal="right"/>
    </xf>
    <xf numFmtId="166" fontId="41" fillId="0" borderId="0" xfId="0" applyNumberFormat="1" applyFont="1" applyFill="1" applyAlignment="1">
      <alignment horizontal="right"/>
    </xf>
    <xf numFmtId="0" fontId="3" fillId="0" borderId="0" xfId="1" applyNumberFormat="1" applyFont="1" applyBorder="1"/>
    <xf numFmtId="0" fontId="30" fillId="0" borderId="0" xfId="0" applyFont="1" applyAlignment="1">
      <alignment vertical="top"/>
    </xf>
    <xf numFmtId="0" fontId="33" fillId="0" borderId="0" xfId="0" applyFont="1" applyFill="1"/>
    <xf numFmtId="2" fontId="33" fillId="0" borderId="0" xfId="0" applyNumberFormat="1" applyFont="1" applyFill="1"/>
    <xf numFmtId="0" fontId="10" fillId="16" borderId="0" xfId="1" applyFont="1" applyFill="1" applyProtection="1">
      <protection locked="0"/>
    </xf>
    <xf numFmtId="0" fontId="9" fillId="16" borderId="0" xfId="3" applyFont="1" applyFill="1" applyBorder="1" applyProtection="1">
      <protection locked="0"/>
    </xf>
    <xf numFmtId="0" fontId="1" fillId="0" borderId="0" xfId="1" applyFill="1" applyProtection="1">
      <protection locked="0"/>
    </xf>
    <xf numFmtId="0" fontId="43" fillId="13" borderId="0" xfId="764" applyFont="1" applyFill="1" applyBorder="1" applyAlignment="1" applyProtection="1">
      <alignment vertical="center"/>
      <protection locked="0"/>
    </xf>
    <xf numFmtId="164" fontId="1" fillId="0" borderId="0" xfId="1" applyNumberFormat="1" applyProtection="1">
      <protection locked="0"/>
    </xf>
    <xf numFmtId="2" fontId="1" fillId="0" borderId="0" xfId="1" applyNumberFormat="1" applyProtection="1">
      <protection locked="0"/>
    </xf>
    <xf numFmtId="0" fontId="1" fillId="0" borderId="0" xfId="1" applyFont="1" applyFill="1" applyProtection="1">
      <protection locked="0"/>
    </xf>
    <xf numFmtId="0" fontId="10" fillId="0" borderId="0" xfId="1" applyFont="1" applyFill="1" applyProtection="1">
      <protection locked="0"/>
    </xf>
    <xf numFmtId="0" fontId="5" fillId="0" borderId="5" xfId="5" applyFont="1" applyFill="1" applyBorder="1" applyProtection="1">
      <protection locked="0"/>
    </xf>
    <xf numFmtId="0" fontId="5" fillId="0" borderId="0" xfId="5" applyFont="1" applyFill="1" applyBorder="1" applyProtection="1">
      <protection locked="0"/>
    </xf>
    <xf numFmtId="164" fontId="5" fillId="0" borderId="3" xfId="5" applyNumberFormat="1" applyFont="1" applyFill="1" applyBorder="1" applyProtection="1">
      <protection locked="0"/>
    </xf>
    <xf numFmtId="164" fontId="5" fillId="0" borderId="4" xfId="5" applyNumberFormat="1" applyFont="1" applyFill="1" applyBorder="1" applyProtection="1">
      <protection locked="0"/>
    </xf>
    <xf numFmtId="164" fontId="5" fillId="0" borderId="5" xfId="5" applyNumberFormat="1" applyFont="1" applyFill="1" applyBorder="1" applyProtection="1">
      <protection locked="0"/>
    </xf>
    <xf numFmtId="164" fontId="5" fillId="0" borderId="0" xfId="5" applyNumberFormat="1" applyFont="1" applyFill="1" applyBorder="1" applyProtection="1">
      <protection locked="0"/>
    </xf>
    <xf numFmtId="0" fontId="5" fillId="0" borderId="3" xfId="5" applyFont="1" applyFill="1" applyBorder="1" applyProtection="1">
      <protection locked="0"/>
    </xf>
    <xf numFmtId="0" fontId="5" fillId="0" borderId="4" xfId="5" applyFont="1" applyFill="1" applyBorder="1" applyProtection="1">
      <protection locked="0"/>
    </xf>
    <xf numFmtId="0" fontId="1" fillId="6" borderId="0" xfId="1" applyFill="1" applyProtection="1">
      <protection locked="0"/>
    </xf>
    <xf numFmtId="0" fontId="1" fillId="3" borderId="0" xfId="0" applyFont="1" applyFill="1"/>
    <xf numFmtId="0" fontId="46" fillId="4" borderId="3" xfId="7" applyFont="1" applyProtection="1">
      <protection locked="0"/>
    </xf>
    <xf numFmtId="0" fontId="1" fillId="3" borderId="0" xfId="1" applyFont="1" applyFill="1" applyProtection="1">
      <protection locked="0"/>
    </xf>
    <xf numFmtId="0" fontId="46" fillId="4" borderId="3" xfId="4" applyFont="1" applyProtection="1">
      <protection locked="0"/>
    </xf>
    <xf numFmtId="0" fontId="43" fillId="0" borderId="0" xfId="0" applyFont="1" applyBorder="1" applyAlignment="1">
      <alignment horizontal="left" wrapText="1"/>
    </xf>
    <xf numFmtId="0" fontId="43" fillId="0" borderId="0" xfId="0" applyFont="1"/>
    <xf numFmtId="0" fontId="1" fillId="0" borderId="0" xfId="0" applyFont="1"/>
    <xf numFmtId="0" fontId="43" fillId="0" borderId="7" xfId="0" applyFont="1" applyBorder="1" applyAlignment="1">
      <alignment wrapText="1"/>
    </xf>
    <xf numFmtId="0" fontId="0" fillId="0" borderId="0" xfId="0" applyBorder="1"/>
    <xf numFmtId="0" fontId="1" fillId="0" borderId="0" xfId="1" applyBorder="1" applyProtection="1">
      <protection locked="0"/>
    </xf>
    <xf numFmtId="2" fontId="6" fillId="5" borderId="0" xfId="16" applyBorder="1" applyProtection="1">
      <protection locked="0"/>
    </xf>
    <xf numFmtId="2" fontId="0" fillId="0" borderId="0" xfId="0" applyNumberFormat="1" applyBorder="1"/>
    <xf numFmtId="2" fontId="44" fillId="5" borderId="0" xfId="16" applyFont="1" applyBorder="1" applyProtection="1">
      <protection locked="0"/>
    </xf>
    <xf numFmtId="0" fontId="4" fillId="3" borderId="0" xfId="0" applyFont="1" applyFill="1" applyAlignment="1" applyProtection="1">
      <alignment vertical="center"/>
      <protection locked="0"/>
    </xf>
    <xf numFmtId="0" fontId="6" fillId="3" borderId="0" xfId="0" applyFont="1" applyFill="1" applyAlignment="1" applyProtection="1">
      <alignment vertical="center"/>
      <protection locked="0"/>
    </xf>
    <xf numFmtId="0" fontId="4" fillId="3" borderId="0" xfId="0" applyFont="1" applyFill="1" applyBorder="1" applyAlignment="1" applyProtection="1">
      <alignment vertical="center"/>
      <protection locked="0"/>
    </xf>
    <xf numFmtId="0" fontId="4" fillId="0" borderId="0" xfId="0" applyFont="1" applyProtection="1">
      <protection locked="0"/>
    </xf>
    <xf numFmtId="0" fontId="47" fillId="3" borderId="0" xfId="0" applyFont="1" applyFill="1" applyAlignment="1" applyProtection="1">
      <alignment vertical="center"/>
      <protection locked="0"/>
    </xf>
    <xf numFmtId="0" fontId="4" fillId="0" borderId="0" xfId="0" applyFont="1" applyBorder="1" applyProtection="1">
      <protection locked="0"/>
    </xf>
    <xf numFmtId="0" fontId="44" fillId="3" borderId="0" xfId="3" applyFont="1" applyFill="1" applyBorder="1" applyProtection="1">
      <protection locked="0"/>
    </xf>
    <xf numFmtId="0" fontId="1" fillId="3" borderId="0" xfId="0" applyFont="1" applyFill="1" applyAlignment="1" applyProtection="1">
      <alignment vertical="center"/>
      <protection locked="0"/>
    </xf>
    <xf numFmtId="0" fontId="1" fillId="0" borderId="0" xfId="0" applyFont="1" applyProtection="1">
      <protection locked="0"/>
    </xf>
    <xf numFmtId="0" fontId="1" fillId="3" borderId="0" xfId="4" applyFont="1" applyFill="1" applyBorder="1" applyProtection="1">
      <protection locked="0"/>
    </xf>
    <xf numFmtId="0" fontId="1" fillId="0" borderId="0" xfId="0" applyFont="1" applyFill="1" applyProtection="1">
      <protection locked="0"/>
    </xf>
    <xf numFmtId="0" fontId="2" fillId="5" borderId="1" xfId="5" applyFont="1" applyProtection="1">
      <protection locked="0"/>
    </xf>
    <xf numFmtId="0" fontId="2" fillId="0" borderId="1" xfId="5" applyFont="1" applyFill="1" applyProtection="1">
      <protection locked="0"/>
    </xf>
    <xf numFmtId="164" fontId="2" fillId="5" borderId="1" xfId="5" applyNumberFormat="1" applyFont="1" applyProtection="1">
      <protection locked="0"/>
    </xf>
    <xf numFmtId="164" fontId="1" fillId="0" borderId="4" xfId="6" applyNumberFormat="1" applyFont="1" applyFill="1" applyBorder="1" applyProtection="1">
      <protection locked="0"/>
    </xf>
    <xf numFmtId="0" fontId="49" fillId="3" borderId="0" xfId="0" applyFont="1" applyFill="1" applyAlignment="1" applyProtection="1">
      <alignment vertical="center"/>
      <protection locked="0"/>
    </xf>
    <xf numFmtId="0" fontId="50" fillId="3" borderId="0" xfId="0" applyFont="1" applyFill="1" applyAlignment="1" applyProtection="1">
      <alignment vertical="center"/>
      <protection locked="0"/>
    </xf>
    <xf numFmtId="0" fontId="10" fillId="3" borderId="0" xfId="6" applyFont="1" applyFill="1" applyBorder="1" applyProtection="1">
      <protection locked="0"/>
    </xf>
    <xf numFmtId="0" fontId="10" fillId="3" borderId="3" xfId="6" applyFont="1" applyFill="1" applyBorder="1" applyProtection="1">
      <protection locked="0"/>
    </xf>
    <xf numFmtId="2" fontId="2" fillId="0" borderId="1" xfId="5" applyNumberFormat="1" applyFont="1" applyFill="1" applyProtection="1">
      <protection locked="0"/>
    </xf>
    <xf numFmtId="0" fontId="1" fillId="0" borderId="6" xfId="0" applyFont="1" applyBorder="1" applyProtection="1">
      <protection locked="0"/>
    </xf>
    <xf numFmtId="0" fontId="1" fillId="0" borderId="0" xfId="0" applyFont="1" applyBorder="1" applyProtection="1">
      <protection locked="0"/>
    </xf>
    <xf numFmtId="164" fontId="2" fillId="5" borderId="0" xfId="5" applyNumberFormat="1" applyFont="1" applyBorder="1" applyProtection="1">
      <protection locked="0"/>
    </xf>
    <xf numFmtId="0" fontId="2" fillId="5" borderId="5" xfId="5" applyFont="1" applyBorder="1" applyProtection="1">
      <protection locked="0"/>
    </xf>
    <xf numFmtId="0" fontId="2" fillId="5" borderId="0" xfId="5" applyFont="1" applyBorder="1" applyProtection="1">
      <protection locked="0"/>
    </xf>
    <xf numFmtId="0" fontId="1" fillId="3" borderId="0" xfId="0" applyFont="1" applyFill="1" applyProtection="1">
      <protection locked="0"/>
    </xf>
    <xf numFmtId="164" fontId="2" fillId="5" borderId="3" xfId="5" applyNumberFormat="1" applyFont="1" applyBorder="1" applyProtection="1">
      <protection locked="0"/>
    </xf>
    <xf numFmtId="1" fontId="2" fillId="5" borderId="1" xfId="5" applyNumberFormat="1" applyFont="1" applyProtection="1">
      <protection locked="0"/>
    </xf>
    <xf numFmtId="164" fontId="2" fillId="5" borderId="4" xfId="5" applyNumberFormat="1" applyFont="1" applyBorder="1" applyProtection="1">
      <protection locked="0"/>
    </xf>
    <xf numFmtId="0" fontId="1" fillId="3" borderId="0" xfId="0" applyFont="1" applyFill="1" applyBorder="1" applyAlignment="1" applyProtection="1">
      <alignment vertical="center"/>
      <protection locked="0"/>
    </xf>
    <xf numFmtId="0" fontId="1" fillId="3" borderId="0" xfId="0" applyFont="1" applyFill="1" applyBorder="1" applyProtection="1">
      <protection locked="0"/>
    </xf>
    <xf numFmtId="164" fontId="2" fillId="5" borderId="5" xfId="5" applyNumberFormat="1" applyFont="1" applyBorder="1" applyProtection="1">
      <protection locked="0"/>
    </xf>
    <xf numFmtId="0" fontId="2" fillId="0" borderId="1" xfId="5" applyFont="1" applyFill="1"/>
    <xf numFmtId="0" fontId="6" fillId="3" borderId="0" xfId="0" applyFont="1" applyFill="1" applyBorder="1" applyAlignment="1" applyProtection="1">
      <alignment vertical="center"/>
      <protection locked="0"/>
    </xf>
    <xf numFmtId="0" fontId="2" fillId="5" borderId="3" xfId="5" applyFont="1" applyBorder="1" applyProtection="1">
      <protection locked="0"/>
    </xf>
    <xf numFmtId="0" fontId="2" fillId="5" borderId="4" xfId="5" applyFont="1" applyBorder="1" applyProtection="1">
      <protection locked="0"/>
    </xf>
    <xf numFmtId="1" fontId="2" fillId="0" borderId="1" xfId="5" applyNumberFormat="1" applyFont="1" applyFill="1" applyProtection="1">
      <protection locked="0"/>
    </xf>
    <xf numFmtId="164" fontId="2" fillId="5" borderId="1" xfId="5" applyNumberFormat="1" applyBorder="1" applyProtection="1">
      <protection locked="0"/>
    </xf>
    <xf numFmtId="164" fontId="5" fillId="0" borderId="1" xfId="5" applyNumberFormat="1" applyFont="1" applyFill="1" applyBorder="1" applyProtection="1">
      <protection locked="0"/>
    </xf>
    <xf numFmtId="164" fontId="5" fillId="5" borderId="1" xfId="5" applyNumberFormat="1" applyFont="1" applyBorder="1" applyProtection="1">
      <protection locked="0"/>
    </xf>
    <xf numFmtId="0" fontId="43" fillId="0" borderId="7" xfId="0" applyFont="1" applyBorder="1" applyAlignment="1"/>
    <xf numFmtId="0" fontId="1" fillId="0" borderId="0" xfId="0" applyFont="1" applyFill="1"/>
    <xf numFmtId="0" fontId="43" fillId="0" borderId="0" xfId="0" applyFont="1" applyAlignment="1">
      <alignment vertical="top"/>
    </xf>
    <xf numFmtId="0" fontId="1" fillId="0" borderId="0" xfId="1" applyFont="1" applyBorder="1" applyAlignment="1" applyProtection="1">
      <alignment horizontal="left" vertical="center" wrapText="1"/>
      <protection locked="0"/>
    </xf>
    <xf numFmtId="0" fontId="1" fillId="0" borderId="0" xfId="0" applyFont="1" applyAlignment="1">
      <alignment vertical="top" wrapText="1"/>
    </xf>
    <xf numFmtId="0" fontId="2" fillId="0" borderId="1" xfId="5" applyNumberFormat="1" applyFont="1" applyFill="1"/>
    <xf numFmtId="0" fontId="1" fillId="0" borderId="1" xfId="1" applyFont="1" applyFill="1" applyBorder="1" applyProtection="1">
      <protection locked="0"/>
    </xf>
    <xf numFmtId="1" fontId="1" fillId="0" borderId="1" xfId="1" applyNumberFormat="1" applyFont="1" applyFill="1" applyBorder="1" applyProtection="1">
      <protection locked="0"/>
    </xf>
    <xf numFmtId="2" fontId="1" fillId="0" borderId="1" xfId="1" applyNumberFormat="1" applyFont="1" applyFill="1" applyBorder="1" applyProtection="1">
      <protection locked="0"/>
    </xf>
    <xf numFmtId="164" fontId="5" fillId="0" borderId="1" xfId="5" applyNumberFormat="1" applyFont="1" applyFill="1" applyProtection="1">
      <protection locked="0"/>
    </xf>
    <xf numFmtId="0" fontId="7" fillId="0" borderId="1" xfId="5" applyFont="1" applyFill="1" applyProtection="1">
      <protection locked="0"/>
    </xf>
    <xf numFmtId="164" fontId="7" fillId="0" borderId="1" xfId="5" applyNumberFormat="1" applyFont="1" applyFill="1" applyProtection="1">
      <protection locked="0"/>
    </xf>
    <xf numFmtId="2" fontId="7" fillId="0" borderId="1" xfId="5" applyNumberFormat="1" applyFont="1" applyFill="1" applyProtection="1">
      <protection locked="0"/>
    </xf>
    <xf numFmtId="1" fontId="7" fillId="0" borderId="1" xfId="5" applyNumberFormat="1" applyFont="1" applyFill="1" applyProtection="1">
      <protection locked="0"/>
    </xf>
    <xf numFmtId="0" fontId="43" fillId="0" borderId="0" xfId="764" applyFont="1" applyFill="1" applyBorder="1" applyAlignment="1" applyProtection="1">
      <alignment vertical="center"/>
      <protection locked="0"/>
    </xf>
    <xf numFmtId="0" fontId="1" fillId="0" borderId="0" xfId="1" applyFill="1" applyBorder="1" applyProtection="1">
      <protection locked="0"/>
    </xf>
    <xf numFmtId="0" fontId="10" fillId="0" borderId="0" xfId="1" applyFont="1" applyFill="1" applyBorder="1" applyProtection="1">
      <protection locked="0"/>
    </xf>
    <xf numFmtId="0" fontId="35" fillId="0" borderId="0" xfId="1" applyFont="1" applyFill="1" applyBorder="1" applyAlignment="1">
      <alignment horizontal="left" vertical="center"/>
    </xf>
    <xf numFmtId="165" fontId="35" fillId="0" borderId="0" xfId="766" applyNumberFormat="1" applyFont="1" applyFill="1" applyBorder="1" applyAlignment="1">
      <alignment horizontal="right" vertical="center"/>
    </xf>
    <xf numFmtId="0" fontId="0" fillId="0" borderId="0" xfId="0" applyFont="1" applyFill="1" applyBorder="1"/>
    <xf numFmtId="165" fontId="0" fillId="0" borderId="0" xfId="0" applyNumberFormat="1" applyFont="1" applyFill="1" applyBorder="1"/>
    <xf numFmtId="0" fontId="32" fillId="0" borderId="0" xfId="0" applyFont="1" applyFill="1" applyBorder="1"/>
    <xf numFmtId="2" fontId="32" fillId="0" borderId="0" xfId="0" applyNumberFormat="1" applyFont="1" applyFill="1" applyBorder="1"/>
    <xf numFmtId="0" fontId="42" fillId="0" borderId="0" xfId="1" applyFont="1" applyFill="1" applyBorder="1" applyProtection="1">
      <protection locked="0"/>
    </xf>
    <xf numFmtId="0" fontId="39" fillId="0" borderId="0" xfId="0" applyFont="1" applyFill="1" applyBorder="1" applyAlignment="1">
      <alignment horizontal="left"/>
    </xf>
    <xf numFmtId="0" fontId="36" fillId="0" borderId="0" xfId="0" applyFont="1" applyFill="1" applyBorder="1" applyAlignment="1">
      <alignment horizontal="left"/>
    </xf>
    <xf numFmtId="0" fontId="36" fillId="0" borderId="0" xfId="0" applyFont="1" applyFill="1" applyBorder="1"/>
    <xf numFmtId="0" fontId="38" fillId="0" borderId="0" xfId="0" applyFont="1" applyFill="1" applyBorder="1" applyAlignment="1">
      <alignment horizontal="left"/>
    </xf>
    <xf numFmtId="166" fontId="38" fillId="0" borderId="0" xfId="0" applyNumberFormat="1" applyFont="1" applyFill="1" applyBorder="1" applyAlignment="1">
      <alignment horizontal="right"/>
    </xf>
    <xf numFmtId="0" fontId="0" fillId="0" borderId="0" xfId="0" applyFill="1" applyBorder="1"/>
    <xf numFmtId="0" fontId="40" fillId="0" borderId="0" xfId="0" applyFont="1" applyFill="1" applyBorder="1" applyAlignment="1">
      <alignment horizontal="right"/>
    </xf>
    <xf numFmtId="166" fontId="41" fillId="0" borderId="0" xfId="0" applyNumberFormat="1" applyFont="1" applyFill="1" applyBorder="1" applyAlignment="1">
      <alignment horizontal="right"/>
    </xf>
    <xf numFmtId="0" fontId="45" fillId="0" borderId="0" xfId="0" applyFont="1" applyFill="1" applyBorder="1"/>
    <xf numFmtId="164" fontId="2" fillId="0" borderId="0" xfId="5" applyNumberFormat="1" applyFill="1" applyBorder="1" applyProtection="1">
      <protection locked="0"/>
    </xf>
    <xf numFmtId="2" fontId="6" fillId="0" borderId="0" xfId="16" applyFill="1" applyBorder="1" applyProtection="1">
      <protection locked="0"/>
    </xf>
    <xf numFmtId="2" fontId="0" fillId="0" borderId="0" xfId="0" applyNumberFormat="1" applyFill="1" applyBorder="1"/>
    <xf numFmtId="2" fontId="44" fillId="0" borderId="0" xfId="16" applyFont="1" applyFill="1" applyBorder="1" applyProtection="1">
      <protection locked="0"/>
    </xf>
    <xf numFmtId="0" fontId="3" fillId="0" borderId="0" xfId="1" applyFont="1" applyFill="1" applyProtection="1">
      <protection locked="0"/>
    </xf>
    <xf numFmtId="0" fontId="3" fillId="0" borderId="0" xfId="1" applyFont="1" applyFill="1" applyAlignment="1" applyProtection="1">
      <alignment vertical="center"/>
      <protection locked="0"/>
    </xf>
    <xf numFmtId="0" fontId="28" fillId="17" borderId="3" xfId="4" applyFont="1" applyFill="1" applyBorder="1" applyProtection="1">
      <protection locked="0"/>
    </xf>
    <xf numFmtId="0" fontId="51" fillId="14" borderId="1" xfId="5" applyFont="1" applyFill="1" applyBorder="1" applyProtection="1">
      <protection locked="0"/>
    </xf>
    <xf numFmtId="2" fontId="51" fillId="18" borderId="1" xfId="2" applyNumberFormat="1" applyFont="1" applyFill="1" applyBorder="1" applyProtection="1">
      <protection locked="0"/>
    </xf>
    <xf numFmtId="2" fontId="51" fillId="14" borderId="1" xfId="5" applyNumberFormat="1" applyFont="1" applyFill="1" applyBorder="1" applyProtection="1">
      <protection locked="0"/>
    </xf>
    <xf numFmtId="1" fontId="51" fillId="18" borderId="1" xfId="2" applyNumberFormat="1" applyFont="1" applyFill="1" applyBorder="1" applyProtection="1">
      <protection locked="0"/>
    </xf>
    <xf numFmtId="11" fontId="51" fillId="18" borderId="1" xfId="2" applyNumberFormat="1" applyFont="1" applyFill="1" applyBorder="1" applyProtection="1">
      <protection locked="0"/>
    </xf>
    <xf numFmtId="164" fontId="51" fillId="14" borderId="1" xfId="5" applyNumberFormat="1" applyFont="1" applyFill="1" applyBorder="1" applyProtection="1">
      <protection locked="0"/>
    </xf>
    <xf numFmtId="164" fontId="12" fillId="0" borderId="0" xfId="6" applyNumberFormat="1" applyFont="1" applyFill="1" applyBorder="1" applyProtection="1">
      <protection locked="0"/>
    </xf>
    <xf numFmtId="0" fontId="1" fillId="3" borderId="0" xfId="6" applyFont="1" applyFill="1" applyBorder="1" applyProtection="1">
      <protection locked="0"/>
    </xf>
    <xf numFmtId="2" fontId="1" fillId="3" borderId="0" xfId="0" applyNumberFormat="1" applyFont="1" applyFill="1" applyAlignment="1" applyProtection="1">
      <alignment vertical="center"/>
      <protection locked="0"/>
    </xf>
    <xf numFmtId="2" fontId="4" fillId="3" borderId="0" xfId="0" applyNumberFormat="1" applyFont="1" applyFill="1" applyAlignment="1" applyProtection="1">
      <alignment vertical="center"/>
      <protection locked="0"/>
    </xf>
    <xf numFmtId="2" fontId="1" fillId="0" borderId="0" xfId="0" applyNumberFormat="1" applyFont="1" applyProtection="1">
      <protection locked="0"/>
    </xf>
    <xf numFmtId="0" fontId="1" fillId="6" borderId="7" xfId="1" applyFont="1" applyFill="1" applyBorder="1" applyAlignment="1" applyProtection="1">
      <alignment vertical="center" wrapText="1"/>
      <protection locked="0"/>
    </xf>
    <xf numFmtId="0" fontId="44" fillId="3" borderId="0" xfId="3" applyFont="1" applyFill="1" applyBorder="1" applyProtection="1">
      <protection locked="0"/>
    </xf>
    <xf numFmtId="3" fontId="0" fillId="0" borderId="0" xfId="0" applyNumberFormat="1" applyFont="1"/>
    <xf numFmtId="3" fontId="0" fillId="0" borderId="0" xfId="0" applyNumberFormat="1" applyFont="1" applyFill="1"/>
    <xf numFmtId="4" fontId="0" fillId="0" borderId="0" xfId="0" applyNumberFormat="1" applyFont="1" applyFill="1"/>
    <xf numFmtId="3" fontId="0" fillId="19" borderId="0" xfId="0" applyNumberFormat="1" applyFont="1" applyFill="1"/>
    <xf numFmtId="3" fontId="0" fillId="19" borderId="0" xfId="0" applyNumberFormat="1" applyFont="1" applyFill="1" applyAlignment="1">
      <alignment horizontal="center"/>
    </xf>
    <xf numFmtId="3" fontId="0" fillId="20" borderId="0" xfId="0" applyNumberFormat="1" applyFont="1" applyFill="1"/>
    <xf numFmtId="3" fontId="33" fillId="0" borderId="0" xfId="769" applyNumberFormat="1" applyFont="1" applyFill="1"/>
    <xf numFmtId="4" fontId="33" fillId="0" borderId="0" xfId="769" applyNumberFormat="1" applyFont="1" applyFill="1"/>
    <xf numFmtId="3" fontId="0" fillId="0" borderId="0" xfId="0" applyNumberFormat="1" applyFont="1" applyFill="1" applyAlignment="1">
      <alignment horizontal="center"/>
    </xf>
    <xf numFmtId="4" fontId="0" fillId="0" borderId="0" xfId="0" applyNumberFormat="1" applyFont="1"/>
    <xf numFmtId="3" fontId="0" fillId="0" borderId="0" xfId="0" applyNumberFormat="1" applyFont="1" applyFill="1" applyAlignment="1">
      <alignment horizontal="center" wrapText="1"/>
    </xf>
    <xf numFmtId="3" fontId="0" fillId="15" borderId="0" xfId="0" applyNumberFormat="1" applyFont="1" applyFill="1"/>
    <xf numFmtId="3" fontId="33" fillId="0" borderId="0" xfId="769" applyNumberFormat="1" applyFont="1" applyFill="1" applyAlignment="1">
      <alignment horizontal="center"/>
    </xf>
    <xf numFmtId="3" fontId="33" fillId="15" borderId="0" xfId="0" applyNumberFormat="1" applyFont="1" applyFill="1" applyAlignment="1">
      <alignment horizontal="left"/>
    </xf>
    <xf numFmtId="3" fontId="33" fillId="15" borderId="0" xfId="770" applyNumberFormat="1" applyFont="1" applyFill="1"/>
    <xf numFmtId="3" fontId="33" fillId="0" borderId="0" xfId="770" applyNumberFormat="1" applyFont="1" applyFill="1"/>
    <xf numFmtId="4" fontId="33" fillId="0" borderId="0" xfId="770" applyNumberFormat="1" applyFont="1" applyFill="1"/>
    <xf numFmtId="3" fontId="33" fillId="0" borderId="0" xfId="0" applyNumberFormat="1" applyFont="1" applyFill="1" applyAlignment="1">
      <alignment horizontal="left"/>
    </xf>
    <xf numFmtId="4" fontId="33" fillId="0" borderId="0" xfId="0" applyNumberFormat="1" applyFont="1" applyFill="1" applyAlignment="1">
      <alignment horizontal="left"/>
    </xf>
    <xf numFmtId="3" fontId="33" fillId="0" borderId="0" xfId="770" applyNumberFormat="1" applyFont="1" applyFill="1" applyAlignment="1">
      <alignment horizontal="left" indent="3"/>
    </xf>
    <xf numFmtId="3" fontId="33" fillId="0" borderId="0" xfId="769" applyNumberFormat="1" applyFont="1" applyFill="1" applyAlignment="1">
      <alignment horizontal="left" indent="3"/>
    </xf>
    <xf numFmtId="3" fontId="0" fillId="0" borderId="0" xfId="0" applyNumberFormat="1" applyFont="1" applyFill="1" applyAlignment="1">
      <alignment horizontal="left" indent="3"/>
    </xf>
    <xf numFmtId="3" fontId="32" fillId="0" borderId="0" xfId="0" applyNumberFormat="1" applyFont="1" applyFill="1"/>
    <xf numFmtId="3" fontId="54" fillId="0" borderId="0" xfId="769" applyNumberFormat="1" applyFont="1" applyFill="1"/>
    <xf numFmtId="4" fontId="54" fillId="0" borderId="0" xfId="769" applyNumberFormat="1" applyFont="1" applyFill="1"/>
    <xf numFmtId="3" fontId="32" fillId="0" borderId="0" xfId="0" applyNumberFormat="1" applyFont="1" applyFill="1" applyAlignment="1">
      <alignment horizontal="center"/>
    </xf>
    <xf numFmtId="3" fontId="32" fillId="0" borderId="0" xfId="0" applyNumberFormat="1" applyFont="1" applyFill="1" applyAlignment="1">
      <alignment horizontal="left" indent="3"/>
    </xf>
    <xf numFmtId="3" fontId="32" fillId="0" borderId="0" xfId="0" applyNumberFormat="1" applyFont="1"/>
    <xf numFmtId="3" fontId="54" fillId="0" borderId="0" xfId="769" applyNumberFormat="1" applyFont="1" applyFill="1" applyAlignment="1">
      <alignment horizontal="left" indent="3"/>
    </xf>
    <xf numFmtId="165" fontId="35" fillId="0" borderId="0" xfId="766" applyNumberFormat="1" applyFont="1" applyFill="1" applyBorder="1" applyAlignment="1">
      <alignment horizontal="left" vertical="center"/>
    </xf>
    <xf numFmtId="0" fontId="1" fillId="0" borderId="0" xfId="1" applyFont="1" applyAlignment="1" applyProtection="1">
      <alignment horizontal="left"/>
      <protection locked="0"/>
    </xf>
    <xf numFmtId="0" fontId="0" fillId="0" borderId="3" xfId="0" applyBorder="1"/>
    <xf numFmtId="1" fontId="32" fillId="0" borderId="0" xfId="0" applyNumberFormat="1" applyFont="1"/>
    <xf numFmtId="1" fontId="0" fillId="0" borderId="0" xfId="0" applyNumberFormat="1"/>
    <xf numFmtId="0" fontId="56" fillId="0" borderId="0" xfId="1" applyFont="1" applyFill="1" applyBorder="1" applyProtection="1">
      <protection locked="0"/>
    </xf>
    <xf numFmtId="0" fontId="30" fillId="0" borderId="0" xfId="0" applyFont="1" applyFill="1" applyBorder="1" applyAlignment="1">
      <alignment horizontal="left"/>
    </xf>
    <xf numFmtId="165" fontId="56" fillId="0" borderId="0" xfId="0" applyNumberFormat="1" applyFont="1" applyFill="1" applyBorder="1"/>
    <xf numFmtId="0" fontId="56" fillId="0" borderId="0" xfId="0" applyFont="1" applyFill="1" applyBorder="1"/>
    <xf numFmtId="0" fontId="30" fillId="0" borderId="0" xfId="0" applyFont="1" applyFill="1" applyBorder="1"/>
    <xf numFmtId="165" fontId="30" fillId="0" borderId="0" xfId="0" applyNumberFormat="1" applyFont="1" applyFill="1" applyBorder="1"/>
    <xf numFmtId="164" fontId="30" fillId="0" borderId="0" xfId="0" applyNumberFormat="1" applyFont="1" applyFill="1" applyBorder="1"/>
    <xf numFmtId="0" fontId="17" fillId="21" borderId="3" xfId="772" applyProtection="1">
      <protection locked="0"/>
    </xf>
    <xf numFmtId="0" fontId="17" fillId="21" borderId="0" xfId="772" applyBorder="1" applyProtection="1">
      <protection locked="0"/>
    </xf>
    <xf numFmtId="0" fontId="14" fillId="3" borderId="0" xfId="1" applyFont="1" applyFill="1" applyProtection="1">
      <protection locked="0"/>
    </xf>
    <xf numFmtId="0" fontId="14" fillId="3" borderId="8" xfId="1" applyFont="1" applyFill="1" applyBorder="1" applyProtection="1">
      <protection locked="0"/>
    </xf>
    <xf numFmtId="0" fontId="11" fillId="21" borderId="3" xfId="773" applyProtection="1">
      <protection locked="0"/>
    </xf>
    <xf numFmtId="0" fontId="9" fillId="3" borderId="0" xfId="1" applyFont="1" applyFill="1" applyBorder="1" applyProtection="1">
      <protection locked="0"/>
    </xf>
    <xf numFmtId="0" fontId="57" fillId="3" borderId="0" xfId="1" applyFont="1" applyFill="1" applyBorder="1" applyProtection="1">
      <protection locked="0"/>
    </xf>
    <xf numFmtId="0" fontId="58" fillId="3" borderId="0" xfId="1" applyFont="1" applyFill="1" applyAlignment="1" applyProtection="1">
      <alignment vertical="center"/>
      <protection locked="0"/>
    </xf>
    <xf numFmtId="0" fontId="0" fillId="3" borderId="0" xfId="773" applyFont="1" applyFill="1" applyBorder="1" applyProtection="1">
      <protection locked="0"/>
    </xf>
    <xf numFmtId="0" fontId="3" fillId="3" borderId="0" xfId="773" applyFont="1" applyFill="1" applyBorder="1" applyProtection="1">
      <protection locked="0"/>
    </xf>
    <xf numFmtId="0" fontId="4" fillId="3" borderId="0" xfId="1" applyFont="1" applyFill="1" applyAlignment="1" applyProtection="1">
      <alignment vertical="center"/>
      <protection locked="0"/>
    </xf>
    <xf numFmtId="0" fontId="6" fillId="5" borderId="1" xfId="774" applyFont="1"/>
    <xf numFmtId="0" fontId="6" fillId="0" borderId="1" xfId="774" applyFont="1" applyFill="1"/>
    <xf numFmtId="0" fontId="59" fillId="5" borderId="1" xfId="774"/>
    <xf numFmtId="0" fontId="4" fillId="0" borderId="0" xfId="1" applyFont="1" applyProtection="1">
      <protection locked="0"/>
    </xf>
    <xf numFmtId="1" fontId="6" fillId="0" borderId="1" xfId="774" applyNumberFormat="1" applyFont="1" applyFill="1"/>
    <xf numFmtId="164" fontId="6" fillId="0" borderId="1" xfId="774" applyNumberFormat="1" applyFont="1" applyFill="1"/>
    <xf numFmtId="0" fontId="61" fillId="3" borderId="0" xfId="1" applyFont="1" applyFill="1" applyAlignment="1" applyProtection="1">
      <alignment vertical="center"/>
      <protection locked="0"/>
    </xf>
    <xf numFmtId="0" fontId="62" fillId="3" borderId="0" xfId="1" applyFont="1" applyFill="1" applyAlignment="1" applyProtection="1">
      <alignment vertical="center"/>
      <protection locked="0"/>
    </xf>
    <xf numFmtId="0" fontId="47" fillId="3" borderId="0" xfId="1" applyFont="1" applyFill="1" applyAlignment="1" applyProtection="1">
      <alignment vertical="center"/>
      <protection locked="0"/>
    </xf>
    <xf numFmtId="2" fontId="6" fillId="0" borderId="1" xfId="774" applyNumberFormat="1" applyFont="1" applyFill="1"/>
    <xf numFmtId="2" fontId="3" fillId="3" borderId="0" xfId="1" applyNumberFormat="1" applyFont="1" applyFill="1" applyAlignment="1" applyProtection="1">
      <alignment vertical="center"/>
      <protection locked="0"/>
    </xf>
    <xf numFmtId="2" fontId="6" fillId="3" borderId="0" xfId="1" applyNumberFormat="1" applyFont="1" applyFill="1" applyAlignment="1" applyProtection="1">
      <alignment vertical="center"/>
      <protection locked="0"/>
    </xf>
    <xf numFmtId="2" fontId="4" fillId="3" borderId="0" xfId="1" applyNumberFormat="1" applyFont="1" applyFill="1" applyAlignment="1" applyProtection="1">
      <alignment vertical="center"/>
      <protection locked="0"/>
    </xf>
    <xf numFmtId="2" fontId="59" fillId="5" borderId="1" xfId="774" applyNumberFormat="1"/>
    <xf numFmtId="0" fontId="1" fillId="0" borderId="6" xfId="1" applyBorder="1" applyProtection="1">
      <protection locked="0"/>
    </xf>
    <xf numFmtId="164" fontId="5" fillId="5" borderId="0" xfId="774" applyNumberFormat="1" applyFont="1" applyBorder="1" applyProtection="1">
      <protection locked="0"/>
    </xf>
    <xf numFmtId="0" fontId="3" fillId="3" borderId="0" xfId="1" applyFont="1" applyFill="1" applyProtection="1">
      <protection locked="0"/>
    </xf>
    <xf numFmtId="0" fontId="3" fillId="3" borderId="0" xfId="1" applyFont="1" applyFill="1" applyBorder="1" applyAlignment="1" applyProtection="1">
      <alignment vertical="center"/>
      <protection locked="0"/>
    </xf>
    <xf numFmtId="0" fontId="3" fillId="3" borderId="0" xfId="1" applyFont="1" applyFill="1" applyBorder="1" applyProtection="1">
      <protection locked="0"/>
    </xf>
    <xf numFmtId="0" fontId="4" fillId="3" borderId="0" xfId="1" applyFont="1" applyFill="1" applyBorder="1" applyAlignment="1" applyProtection="1">
      <alignment vertical="center"/>
      <protection locked="0"/>
    </xf>
    <xf numFmtId="0" fontId="7" fillId="3" borderId="0" xfId="1" applyFont="1" applyFill="1" applyBorder="1" applyAlignment="1" applyProtection="1">
      <alignment vertical="center"/>
      <protection locked="0"/>
    </xf>
    <xf numFmtId="0" fontId="4" fillId="0" borderId="0" xfId="1" applyFont="1" applyBorder="1" applyProtection="1">
      <protection locked="0"/>
    </xf>
    <xf numFmtId="0" fontId="17" fillId="4" borderId="3" xfId="776" applyProtection="1">
      <protection locked="0"/>
    </xf>
    <xf numFmtId="0" fontId="24" fillId="3" borderId="0" xfId="764" applyFill="1" applyProtection="1">
      <protection locked="0"/>
    </xf>
    <xf numFmtId="0" fontId="11" fillId="4" borderId="3" xfId="777" applyProtection="1">
      <protection locked="0"/>
    </xf>
    <xf numFmtId="0" fontId="24" fillId="0" borderId="0" xfId="764" applyProtection="1">
      <protection locked="0"/>
    </xf>
    <xf numFmtId="0" fontId="1" fillId="3" borderId="0" xfId="764" applyFont="1" applyFill="1" applyAlignment="1" applyProtection="1">
      <alignment vertical="center"/>
      <protection locked="0"/>
    </xf>
    <xf numFmtId="0" fontId="1" fillId="0" borderId="0" xfId="764" applyFont="1" applyProtection="1">
      <protection locked="0"/>
    </xf>
    <xf numFmtId="0" fontId="6" fillId="5" borderId="1" xfId="778" applyFont="1"/>
    <xf numFmtId="0" fontId="6" fillId="0" borderId="1" xfId="778" applyFont="1" applyFill="1"/>
    <xf numFmtId="1" fontId="6" fillId="5" borderId="1" xfId="778" applyNumberFormat="1" applyFont="1"/>
    <xf numFmtId="0" fontId="24" fillId="0" borderId="0" xfId="764"/>
    <xf numFmtId="0" fontId="6" fillId="3" borderId="0" xfId="764" applyFont="1" applyFill="1" applyAlignment="1" applyProtection="1">
      <alignment vertical="center"/>
      <protection locked="0"/>
    </xf>
    <xf numFmtId="0" fontId="49" fillId="3" borderId="0" xfId="764" applyFont="1" applyFill="1" applyAlignment="1" applyProtection="1">
      <alignment vertical="center"/>
      <protection locked="0"/>
    </xf>
    <xf numFmtId="2" fontId="6" fillId="5" borderId="1" xfId="778" applyNumberFormat="1" applyFont="1"/>
    <xf numFmtId="2" fontId="6" fillId="3" borderId="0" xfId="764" applyNumberFormat="1" applyFont="1" applyFill="1" applyAlignment="1" applyProtection="1">
      <alignment vertical="center"/>
      <protection locked="0"/>
    </xf>
    <xf numFmtId="0" fontId="6" fillId="3" borderId="0" xfId="764" applyFont="1" applyFill="1" applyBorder="1" applyAlignment="1" applyProtection="1">
      <alignment vertical="center"/>
      <protection locked="0"/>
    </xf>
    <xf numFmtId="164" fontId="5" fillId="5" borderId="0" xfId="778" applyNumberFormat="1" applyFont="1" applyBorder="1" applyProtection="1">
      <protection locked="0"/>
    </xf>
    <xf numFmtId="0" fontId="12" fillId="0" borderId="0" xfId="768"/>
    <xf numFmtId="0" fontId="10" fillId="0" borderId="0" xfId="768" applyFont="1"/>
    <xf numFmtId="2" fontId="1" fillId="0" borderId="0" xfId="768" applyNumberFormat="1" applyFont="1"/>
    <xf numFmtId="2" fontId="10" fillId="0" borderId="0" xfId="768" applyNumberFormat="1" applyFont="1"/>
    <xf numFmtId="2" fontId="1" fillId="0" borderId="0" xfId="768" applyNumberFormat="1" applyFont="1" applyFill="1"/>
    <xf numFmtId="1" fontId="1" fillId="0" borderId="0" xfId="768" applyNumberFormat="1" applyFont="1"/>
    <xf numFmtId="1" fontId="1" fillId="0" borderId="0" xfId="768" applyNumberFormat="1" applyFont="1" applyFill="1"/>
    <xf numFmtId="0" fontId="1" fillId="0" borderId="0" xfId="768" applyFont="1"/>
    <xf numFmtId="0" fontId="1" fillId="0" borderId="0" xfId="768" applyFont="1" applyBorder="1"/>
    <xf numFmtId="0" fontId="10" fillId="0" borderId="0" xfId="768" applyFont="1" applyBorder="1"/>
    <xf numFmtId="0" fontId="6" fillId="5" borderId="0" xfId="5" applyFont="1" applyBorder="1"/>
    <xf numFmtId="0" fontId="14" fillId="0" borderId="0" xfId="768" applyFont="1"/>
    <xf numFmtId="0" fontId="12" fillId="0" borderId="0" xfId="768" applyFill="1"/>
    <xf numFmtId="0" fontId="6" fillId="5" borderId="1" xfId="5" applyFont="1"/>
    <xf numFmtId="0" fontId="6" fillId="0" borderId="1" xfId="5" applyFont="1" applyFill="1"/>
    <xf numFmtId="0" fontId="44" fillId="5" borderId="9" xfId="5" applyFont="1" applyBorder="1"/>
    <xf numFmtId="0" fontId="12" fillId="0" borderId="3" xfId="768" applyBorder="1"/>
    <xf numFmtId="0" fontId="12" fillId="0" borderId="3" xfId="768" applyFill="1" applyBorder="1"/>
    <xf numFmtId="0" fontId="12" fillId="22" borderId="0" xfId="768" applyFill="1"/>
    <xf numFmtId="0" fontId="14" fillId="22" borderId="0" xfId="768" applyFont="1" applyFill="1"/>
    <xf numFmtId="0" fontId="14" fillId="16" borderId="0" xfId="768" applyFont="1" applyFill="1"/>
    <xf numFmtId="2" fontId="12" fillId="16" borderId="0" xfId="768" applyNumberFormat="1" applyFill="1"/>
    <xf numFmtId="0" fontId="12" fillId="16" borderId="0" xfId="768" applyFill="1"/>
    <xf numFmtId="2" fontId="12" fillId="0" borderId="0" xfId="768" applyNumberFormat="1"/>
    <xf numFmtId="0" fontId="12" fillId="0" borderId="0" xfId="768" applyFill="1" applyBorder="1"/>
    <xf numFmtId="0" fontId="32" fillId="0" borderId="0" xfId="764" applyFont="1"/>
    <xf numFmtId="0" fontId="24" fillId="6" borderId="0" xfId="764" applyFill="1"/>
    <xf numFmtId="0" fontId="24" fillId="0" borderId="0" xfId="764" applyAlignment="1">
      <alignment wrapText="1"/>
    </xf>
    <xf numFmtId="0" fontId="24" fillId="23" borderId="1" xfId="764" applyFill="1" applyBorder="1" applyAlignment="1">
      <alignment wrapText="1"/>
    </xf>
    <xf numFmtId="0" fontId="24" fillId="23" borderId="1" xfId="764" applyFill="1" applyBorder="1"/>
    <xf numFmtId="3" fontId="24" fillId="0" borderId="0" xfId="764" applyNumberFormat="1"/>
    <xf numFmtId="1" fontId="24" fillId="0" borderId="0" xfId="764" applyNumberFormat="1"/>
    <xf numFmtId="2" fontId="24" fillId="23" borderId="1" xfId="764" applyNumberFormat="1" applyFill="1" applyBorder="1"/>
    <xf numFmtId="1" fontId="24" fillId="0" borderId="0" xfId="764" applyNumberFormat="1" applyFill="1"/>
    <xf numFmtId="0" fontId="24" fillId="0" borderId="0" xfId="764" applyFont="1"/>
    <xf numFmtId="3" fontId="0" fillId="0" borderId="0" xfId="0" applyNumberFormat="1"/>
    <xf numFmtId="165" fontId="30" fillId="22" borderId="0" xfId="0" applyNumberFormat="1" applyFont="1" applyFill="1" applyBorder="1"/>
    <xf numFmtId="0" fontId="6" fillId="0" borderId="10" xfId="774" applyFont="1" applyFill="1" applyBorder="1"/>
    <xf numFmtId="1" fontId="6" fillId="0" borderId="10" xfId="774" applyNumberFormat="1" applyFont="1" applyFill="1" applyBorder="1"/>
    <xf numFmtId="164" fontId="6" fillId="0" borderId="10" xfId="774" applyNumberFormat="1" applyFont="1" applyFill="1" applyBorder="1"/>
    <xf numFmtId="0" fontId="59" fillId="5" borderId="11" xfId="774" applyBorder="1"/>
    <xf numFmtId="2" fontId="59" fillId="5" borderId="11" xfId="774" applyNumberFormat="1" applyBorder="1"/>
    <xf numFmtId="0" fontId="17" fillId="4" borderId="0" xfId="7" applyBorder="1" applyProtection="1">
      <protection locked="0"/>
    </xf>
    <xf numFmtId="0" fontId="1" fillId="3" borderId="0" xfId="1" applyFill="1" applyBorder="1" applyProtection="1">
      <protection locked="0"/>
    </xf>
    <xf numFmtId="0" fontId="11" fillId="4" borderId="0" xfId="4" applyBorder="1" applyProtection="1">
      <protection locked="0"/>
    </xf>
    <xf numFmtId="0" fontId="10" fillId="0" borderId="0" xfId="1" applyFont="1" applyBorder="1" applyProtection="1">
      <protection locked="0"/>
    </xf>
    <xf numFmtId="0" fontId="1" fillId="0" borderId="0" xfId="1" applyBorder="1" applyAlignment="1" applyProtection="1">
      <alignment horizontal="left"/>
      <protection locked="0"/>
    </xf>
    <xf numFmtId="164" fontId="1" fillId="0" borderId="0" xfId="1" applyNumberFormat="1" applyBorder="1" applyProtection="1">
      <protection locked="0"/>
    </xf>
    <xf numFmtId="0" fontId="1" fillId="0" borderId="0" xfId="1" applyBorder="1" applyAlignment="1" applyProtection="1">
      <alignment horizontal="left" vertical="top"/>
      <protection locked="0"/>
    </xf>
    <xf numFmtId="0" fontId="0" fillId="0" borderId="0" xfId="0" applyFill="1" applyBorder="1" applyAlignment="1">
      <alignment wrapText="1"/>
    </xf>
    <xf numFmtId="0" fontId="9" fillId="0" borderId="0" xfId="1" applyFont="1" applyFill="1" applyBorder="1" applyProtection="1">
      <protection locked="0"/>
    </xf>
    <xf numFmtId="0" fontId="57" fillId="0" borderId="0" xfId="1" applyFont="1" applyFill="1" applyBorder="1" applyProtection="1">
      <protection locked="0"/>
    </xf>
    <xf numFmtId="0" fontId="17" fillId="0" borderId="0" xfId="772" applyFill="1" applyBorder="1" applyProtection="1">
      <protection locked="0"/>
    </xf>
    <xf numFmtId="0" fontId="11" fillId="0" borderId="0" xfId="773" applyFill="1" applyBorder="1" applyProtection="1">
      <protection locked="0"/>
    </xf>
    <xf numFmtId="0" fontId="59" fillId="0" borderId="0" xfId="774" applyFill="1" applyBorder="1"/>
    <xf numFmtId="2" fontId="59" fillId="0" borderId="0" xfId="774" applyNumberFormat="1" applyFill="1" applyBorder="1"/>
    <xf numFmtId="0" fontId="65" fillId="25" borderId="0" xfId="768" applyFont="1" applyFill="1" applyBorder="1"/>
    <xf numFmtId="0" fontId="31" fillId="0" borderId="0" xfId="768" applyFont="1" applyFill="1" applyBorder="1"/>
    <xf numFmtId="0" fontId="12" fillId="0" borderId="0" xfId="768" applyFont="1" applyFill="1" applyBorder="1"/>
    <xf numFmtId="0" fontId="12" fillId="0" borderId="0" xfId="768" applyFont="1" applyBorder="1"/>
    <xf numFmtId="0" fontId="31" fillId="0" borderId="12" xfId="768" applyFont="1" applyFill="1" applyBorder="1"/>
    <xf numFmtId="0" fontId="31" fillId="0" borderId="8" xfId="768" applyFont="1" applyFill="1" applyBorder="1"/>
    <xf numFmtId="164" fontId="31" fillId="0" borderId="13" xfId="768" applyNumberFormat="1" applyFont="1" applyFill="1" applyBorder="1"/>
    <xf numFmtId="0" fontId="31" fillId="0" borderId="13" xfId="768" applyFont="1" applyFill="1" applyBorder="1"/>
    <xf numFmtId="0" fontId="31" fillId="0" borderId="14" xfId="768" applyFont="1" applyFill="1" applyBorder="1"/>
    <xf numFmtId="0" fontId="31" fillId="0" borderId="0" xfId="768" applyFont="1" applyBorder="1"/>
    <xf numFmtId="0" fontId="12" fillId="0" borderId="12" xfId="768" applyFont="1" applyFill="1" applyBorder="1"/>
    <xf numFmtId="3" fontId="12" fillId="0" borderId="15" xfId="768" applyNumberFormat="1" applyFont="1" applyFill="1" applyBorder="1"/>
    <xf numFmtId="164" fontId="12" fillId="0" borderId="15" xfId="768" applyNumberFormat="1" applyFont="1" applyFill="1" applyBorder="1"/>
    <xf numFmtId="167" fontId="12" fillId="0" borderId="15" xfId="768" applyNumberFormat="1" applyFont="1" applyFill="1" applyBorder="1"/>
    <xf numFmtId="0" fontId="12" fillId="0" borderId="0" xfId="768" applyFont="1" applyFill="1"/>
    <xf numFmtId="0" fontId="12" fillId="0" borderId="0" xfId="768" applyFont="1"/>
    <xf numFmtId="0" fontId="31" fillId="0" borderId="16" xfId="768" applyFont="1" applyFill="1" applyBorder="1" applyAlignment="1">
      <alignment wrapText="1"/>
    </xf>
    <xf numFmtId="3" fontId="31" fillId="0" borderId="17" xfId="768" applyNumberFormat="1" applyFont="1" applyFill="1" applyBorder="1" applyAlignment="1">
      <alignment wrapText="1"/>
    </xf>
    <xf numFmtId="16" fontId="31" fillId="0" borderId="17" xfId="768" applyNumberFormat="1" applyFont="1" applyFill="1" applyBorder="1" applyAlignment="1">
      <alignment wrapText="1"/>
    </xf>
    <xf numFmtId="164" fontId="31" fillId="0" borderId="17" xfId="768" applyNumberFormat="1" applyFont="1" applyFill="1" applyBorder="1" applyAlignment="1">
      <alignment wrapText="1"/>
    </xf>
    <xf numFmtId="167" fontId="31" fillId="0" borderId="17" xfId="768" applyNumberFormat="1" applyFont="1" applyFill="1" applyBorder="1" applyAlignment="1">
      <alignment wrapText="1"/>
    </xf>
    <xf numFmtId="3" fontId="12" fillId="0" borderId="18" xfId="768" applyNumberFormat="1" applyFont="1" applyFill="1" applyBorder="1"/>
    <xf numFmtId="164" fontId="12" fillId="0" borderId="18" xfId="768" applyNumberFormat="1" applyFont="1" applyFill="1" applyBorder="1"/>
    <xf numFmtId="167" fontId="12" fillId="0" borderId="18" xfId="768" applyNumberFormat="1" applyFont="1" applyFill="1" applyBorder="1"/>
    <xf numFmtId="0" fontId="31" fillId="0" borderId="17" xfId="768" applyFont="1" applyFill="1" applyBorder="1" applyAlignment="1">
      <alignment wrapText="1"/>
    </xf>
    <xf numFmtId="0" fontId="31" fillId="0" borderId="17" xfId="768" applyFont="1" applyFill="1" applyBorder="1" applyAlignment="1"/>
    <xf numFmtId="17" fontId="31" fillId="0" borderId="17" xfId="768" applyNumberFormat="1" applyFont="1" applyFill="1" applyBorder="1" applyAlignment="1">
      <alignment wrapText="1"/>
    </xf>
    <xf numFmtId="0" fontId="12" fillId="0" borderId="17" xfId="768" applyFont="1" applyFill="1" applyBorder="1"/>
    <xf numFmtId="3" fontId="12" fillId="0" borderId="17" xfId="768" applyNumberFormat="1" applyFont="1" applyFill="1" applyBorder="1"/>
    <xf numFmtId="164" fontId="12" fillId="0" borderId="17" xfId="768" applyNumberFormat="1" applyFont="1" applyFill="1" applyBorder="1"/>
    <xf numFmtId="167" fontId="12" fillId="0" borderId="17" xfId="768" applyNumberFormat="1" applyFont="1" applyFill="1" applyBorder="1"/>
    <xf numFmtId="2" fontId="31" fillId="0" borderId="17" xfId="768" applyNumberFormat="1" applyFont="1" applyFill="1" applyBorder="1" applyAlignment="1"/>
    <xf numFmtId="0" fontId="31" fillId="0" borderId="17" xfId="768" applyFont="1" applyFill="1" applyBorder="1" applyAlignment="1">
      <alignment horizontal="left"/>
    </xf>
    <xf numFmtId="16" fontId="31" fillId="0" borderId="17" xfId="768" applyNumberFormat="1" applyFont="1" applyFill="1" applyBorder="1" applyAlignment="1"/>
    <xf numFmtId="1" fontId="31" fillId="0" borderId="17" xfId="768" applyNumberFormat="1" applyFont="1" applyFill="1" applyBorder="1" applyAlignment="1"/>
    <xf numFmtId="17" fontId="31" fillId="0" borderId="17" xfId="768" applyNumberFormat="1" applyFont="1" applyFill="1" applyBorder="1" applyAlignment="1"/>
    <xf numFmtId="49" fontId="31" fillId="0" borderId="17" xfId="768" applyNumberFormat="1" applyFont="1" applyFill="1" applyBorder="1" applyAlignment="1">
      <alignment wrapText="1"/>
    </xf>
    <xf numFmtId="164" fontId="31" fillId="0" borderId="17" xfId="768" applyNumberFormat="1" applyFont="1" applyFill="1" applyBorder="1" applyAlignment="1"/>
    <xf numFmtId="0" fontId="31" fillId="0" borderId="19" xfId="768" applyFont="1" applyFill="1" applyBorder="1" applyAlignment="1">
      <alignment wrapText="1"/>
    </xf>
    <xf numFmtId="3" fontId="31" fillId="0" borderId="19" xfId="768" applyNumberFormat="1" applyFont="1" applyFill="1" applyBorder="1" applyAlignment="1">
      <alignment wrapText="1"/>
    </xf>
    <xf numFmtId="164" fontId="31" fillId="0" borderId="19" xfId="768" applyNumberFormat="1" applyFont="1" applyFill="1" applyBorder="1" applyAlignment="1">
      <alignment wrapText="1"/>
    </xf>
    <xf numFmtId="167" fontId="31" fillId="0" borderId="19" xfId="768" applyNumberFormat="1" applyFont="1" applyFill="1" applyBorder="1" applyAlignment="1">
      <alignment wrapText="1"/>
    </xf>
    <xf numFmtId="0" fontId="31" fillId="0" borderId="0" xfId="768" applyFont="1" applyFill="1" applyBorder="1" applyAlignment="1">
      <alignment wrapText="1"/>
    </xf>
    <xf numFmtId="3" fontId="31" fillId="0" borderId="0" xfId="768" applyNumberFormat="1" applyFont="1" applyFill="1" applyBorder="1" applyAlignment="1">
      <alignment wrapText="1"/>
    </xf>
    <xf numFmtId="3" fontId="12" fillId="0" borderId="0" xfId="768" applyNumberFormat="1" applyFont="1" applyFill="1"/>
    <xf numFmtId="164" fontId="12" fillId="0" borderId="0" xfId="768" applyNumberFormat="1" applyFont="1" applyFill="1"/>
    <xf numFmtId="168" fontId="12" fillId="0" borderId="0" xfId="768" applyNumberFormat="1" applyFont="1" applyFill="1"/>
    <xf numFmtId="3" fontId="12" fillId="0" borderId="0" xfId="768" applyNumberFormat="1" applyFill="1"/>
    <xf numFmtId="169" fontId="12" fillId="0" borderId="0" xfId="768" applyNumberFormat="1" applyFill="1"/>
    <xf numFmtId="168" fontId="12" fillId="0" borderId="0" xfId="768" applyNumberFormat="1" applyFill="1"/>
    <xf numFmtId="167" fontId="12" fillId="0" borderId="0" xfId="768" applyNumberFormat="1" applyFill="1"/>
    <xf numFmtId="164" fontId="12" fillId="0" borderId="0" xfId="768" applyNumberFormat="1" applyFill="1"/>
    <xf numFmtId="0" fontId="12" fillId="0" borderId="20" xfId="768" applyFont="1" applyFill="1" applyBorder="1"/>
    <xf numFmtId="0" fontId="12" fillId="0" borderId="8" xfId="768" applyFont="1" applyFill="1" applyBorder="1"/>
    <xf numFmtId="0" fontId="12" fillId="0" borderId="14" xfId="768" applyFont="1" applyFill="1" applyBorder="1"/>
    <xf numFmtId="0" fontId="31" fillId="0" borderId="20" xfId="768" applyFont="1" applyFill="1" applyBorder="1" applyAlignment="1">
      <alignment wrapText="1"/>
    </xf>
    <xf numFmtId="3" fontId="31" fillId="0" borderId="0" xfId="768" applyNumberFormat="1" applyFont="1" applyFill="1" applyBorder="1" applyAlignment="1"/>
    <xf numFmtId="3" fontId="12" fillId="0" borderId="21" xfId="768" applyNumberFormat="1" applyFont="1" applyFill="1" applyBorder="1"/>
    <xf numFmtId="167" fontId="12" fillId="0" borderId="0" xfId="768" applyNumberFormat="1" applyFont="1" applyFill="1" applyBorder="1"/>
    <xf numFmtId="0" fontId="31" fillId="0" borderId="18" xfId="768" applyFont="1" applyFill="1" applyBorder="1" applyAlignment="1">
      <alignment wrapText="1"/>
    </xf>
    <xf numFmtId="0" fontId="12" fillId="0" borderId="18" xfId="768" applyFont="1" applyFill="1" applyBorder="1"/>
    <xf numFmtId="3" fontId="12" fillId="0" borderId="0" xfId="768" applyNumberFormat="1" applyFont="1" applyFill="1" applyBorder="1"/>
    <xf numFmtId="3" fontId="12" fillId="0" borderId="0" xfId="768" applyNumberFormat="1" applyFont="1" applyFill="1" applyBorder="1" applyAlignment="1"/>
    <xf numFmtId="0" fontId="66" fillId="0" borderId="18" xfId="782" applyFont="1" applyFill="1" applyBorder="1" applyAlignment="1">
      <alignment wrapText="1"/>
    </xf>
    <xf numFmtId="3" fontId="66" fillId="0" borderId="0" xfId="782" applyNumberFormat="1" applyFont="1" applyFill="1" applyBorder="1" applyAlignment="1">
      <alignment wrapText="1"/>
    </xf>
    <xf numFmtId="3" fontId="66" fillId="0" borderId="0" xfId="782" applyNumberFormat="1" applyFont="1" applyFill="1" applyBorder="1" applyAlignment="1"/>
    <xf numFmtId="0" fontId="31" fillId="0" borderId="21" xfId="768" applyFont="1" applyFill="1" applyBorder="1" applyAlignment="1">
      <alignment wrapText="1"/>
    </xf>
    <xf numFmtId="0" fontId="31" fillId="0" borderId="22" xfId="768" applyFont="1" applyFill="1" applyBorder="1" applyAlignment="1">
      <alignment wrapText="1"/>
    </xf>
    <xf numFmtId="0" fontId="31" fillId="0" borderId="23" xfId="768" applyFont="1" applyFill="1" applyBorder="1" applyAlignment="1">
      <alignment wrapText="1"/>
    </xf>
    <xf numFmtId="3" fontId="31" fillId="0" borderId="23" xfId="768" applyNumberFormat="1" applyFont="1" applyFill="1" applyBorder="1" applyAlignment="1"/>
    <xf numFmtId="3" fontId="12" fillId="0" borderId="22" xfId="768" applyNumberFormat="1" applyFont="1" applyFill="1" applyBorder="1"/>
    <xf numFmtId="170" fontId="12" fillId="0" borderId="0" xfId="768" applyNumberFormat="1" applyFont="1" applyFill="1" applyBorder="1"/>
    <xf numFmtId="170" fontId="31" fillId="0" borderId="0" xfId="768" applyNumberFormat="1" applyFont="1" applyFill="1" applyBorder="1" applyAlignment="1">
      <alignment wrapText="1"/>
    </xf>
    <xf numFmtId="1" fontId="1" fillId="6" borderId="0" xfId="1" applyNumberFormat="1" applyFill="1" applyProtection="1">
      <protection locked="0"/>
    </xf>
    <xf numFmtId="0" fontId="56" fillId="0" borderId="0" xfId="0" applyFont="1" applyAlignment="1">
      <alignment vertical="top"/>
    </xf>
    <xf numFmtId="0" fontId="1" fillId="0" borderId="0" xfId="1" applyAlignment="1" applyProtection="1">
      <protection locked="0"/>
    </xf>
    <xf numFmtId="0" fontId="10" fillId="3" borderId="0" xfId="1" applyFont="1" applyFill="1" applyAlignment="1" applyProtection="1">
      <alignment vertical="center"/>
      <protection locked="0"/>
    </xf>
    <xf numFmtId="0" fontId="6" fillId="26" borderId="0" xfId="5" applyFont="1" applyFill="1" applyBorder="1"/>
    <xf numFmtId="0" fontId="6" fillId="16" borderId="0" xfId="5" applyFont="1" applyFill="1" applyBorder="1"/>
    <xf numFmtId="2" fontId="1" fillId="16" borderId="0" xfId="768" applyNumberFormat="1" applyFont="1" applyFill="1"/>
    <xf numFmtId="2" fontId="1" fillId="27" borderId="0" xfId="768" applyNumberFormat="1" applyFont="1" applyFill="1"/>
    <xf numFmtId="0" fontId="12" fillId="0" borderId="0" xfId="768" applyBorder="1"/>
    <xf numFmtId="1" fontId="12" fillId="0" borderId="0" xfId="768" applyNumberFormat="1"/>
    <xf numFmtId="0" fontId="10" fillId="0" borderId="23" xfId="768" applyFont="1" applyBorder="1"/>
    <xf numFmtId="0" fontId="1" fillId="0" borderId="23" xfId="768" applyFont="1" applyBorder="1"/>
    <xf numFmtId="1" fontId="10" fillId="0" borderId="0" xfId="768" applyNumberFormat="1" applyFont="1" applyFill="1"/>
    <xf numFmtId="2" fontId="10" fillId="0" borderId="0" xfId="768" applyNumberFormat="1" applyFont="1" applyFill="1"/>
    <xf numFmtId="3" fontId="1" fillId="26" borderId="0" xfId="768" applyNumberFormat="1" applyFont="1" applyFill="1"/>
    <xf numFmtId="3" fontId="1" fillId="0" borderId="0" xfId="768" applyNumberFormat="1" applyFont="1"/>
    <xf numFmtId="3" fontId="1" fillId="16" borderId="0" xfId="768" applyNumberFormat="1" applyFont="1" applyFill="1"/>
    <xf numFmtId="3" fontId="1" fillId="26" borderId="0" xfId="768" applyNumberFormat="1" applyFont="1" applyFill="1" applyBorder="1"/>
    <xf numFmtId="3" fontId="1" fillId="0" borderId="0" xfId="768" applyNumberFormat="1" applyFont="1" applyBorder="1"/>
    <xf numFmtId="3" fontId="1" fillId="16" borderId="0" xfId="768" applyNumberFormat="1" applyFont="1" applyFill="1" applyBorder="1"/>
    <xf numFmtId="3" fontId="1" fillId="26" borderId="23" xfId="768" applyNumberFormat="1" applyFont="1" applyFill="1" applyBorder="1"/>
    <xf numFmtId="3" fontId="1" fillId="0" borderId="23" xfId="768" applyNumberFormat="1" applyFont="1" applyBorder="1"/>
    <xf numFmtId="3" fontId="1" fillId="16" borderId="23" xfId="768" applyNumberFormat="1" applyFont="1" applyFill="1" applyBorder="1"/>
    <xf numFmtId="0" fontId="0" fillId="0" borderId="0" xfId="0" applyFont="1"/>
    <xf numFmtId="2" fontId="6" fillId="0" borderId="10" xfId="774" applyNumberFormat="1" applyFont="1" applyFill="1" applyBorder="1"/>
    <xf numFmtId="1" fontId="59" fillId="5" borderId="1" xfId="774" applyNumberFormat="1"/>
    <xf numFmtId="1" fontId="3" fillId="3" borderId="0" xfId="1" applyNumberFormat="1" applyFont="1" applyFill="1" applyAlignment="1" applyProtection="1">
      <alignment vertical="center"/>
      <protection locked="0"/>
    </xf>
    <xf numFmtId="1" fontId="1" fillId="3" borderId="0" xfId="1" applyNumberFormat="1" applyFont="1" applyFill="1" applyAlignment="1" applyProtection="1">
      <alignment vertical="center"/>
      <protection locked="0"/>
    </xf>
    <xf numFmtId="1" fontId="4" fillId="3" borderId="0" xfId="1" applyNumberFormat="1" applyFont="1" applyFill="1" applyAlignment="1" applyProtection="1">
      <alignment vertical="center"/>
      <protection locked="0"/>
    </xf>
    <xf numFmtId="1" fontId="1" fillId="0" borderId="0" xfId="1" applyNumberFormat="1" applyBorder="1" applyProtection="1">
      <protection locked="0"/>
    </xf>
    <xf numFmtId="1" fontId="59" fillId="0" borderId="0" xfId="774" applyNumberFormat="1" applyFill="1" applyBorder="1"/>
    <xf numFmtId="1" fontId="59" fillId="5" borderId="11" xfId="774" applyNumberFormat="1" applyBorder="1"/>
    <xf numFmtId="2" fontId="1" fillId="3" borderId="0" xfId="1" applyNumberFormat="1" applyFont="1" applyFill="1" applyAlignment="1" applyProtection="1">
      <alignment vertical="center"/>
      <protection locked="0"/>
    </xf>
    <xf numFmtId="2" fontId="1" fillId="0" borderId="0" xfId="1" applyNumberFormat="1" applyBorder="1" applyProtection="1">
      <protection locked="0"/>
    </xf>
    <xf numFmtId="0" fontId="6" fillId="0" borderId="0" xfId="1" applyFont="1" applyFill="1" applyProtection="1">
      <protection locked="0"/>
    </xf>
    <xf numFmtId="0" fontId="31" fillId="0" borderId="0" xfId="1" applyFont="1" applyFill="1" applyProtection="1">
      <protection locked="0"/>
    </xf>
    <xf numFmtId="0" fontId="31" fillId="0" borderId="0" xfId="1" applyFont="1" applyProtection="1">
      <protection locked="0"/>
    </xf>
    <xf numFmtId="0" fontId="6" fillId="0" borderId="0" xfId="1" applyFont="1" applyProtection="1">
      <protection locked="0"/>
    </xf>
    <xf numFmtId="0" fontId="6" fillId="0" borderId="0" xfId="1" applyFont="1" applyFill="1" applyAlignment="1" applyProtection="1">
      <alignment vertical="center"/>
      <protection locked="0"/>
    </xf>
    <xf numFmtId="0" fontId="31" fillId="0" borderId="0" xfId="1" applyFont="1" applyFill="1" applyAlignment="1" applyProtection="1">
      <alignment vertical="center"/>
      <protection locked="0"/>
    </xf>
    <xf numFmtId="0" fontId="31" fillId="3" borderId="0" xfId="1" applyFont="1" applyFill="1" applyAlignment="1" applyProtection="1">
      <alignment vertical="center"/>
      <protection locked="0"/>
    </xf>
    <xf numFmtId="0" fontId="6" fillId="0" borderId="1" xfId="774" applyFont="1" applyFill="1" applyProtection="1">
      <protection locked="0"/>
    </xf>
    <xf numFmtId="0" fontId="6" fillId="0" borderId="10" xfId="774" applyFont="1" applyFill="1" applyBorder="1" applyProtection="1">
      <protection locked="0"/>
    </xf>
    <xf numFmtId="0" fontId="6" fillId="5" borderId="10" xfId="774" applyFont="1" applyBorder="1"/>
    <xf numFmtId="0" fontId="6" fillId="0" borderId="4" xfId="774" applyFont="1" applyFill="1" applyBorder="1"/>
    <xf numFmtId="164" fontId="6" fillId="0" borderId="4" xfId="775" applyNumberFormat="1" applyFont="1" applyFill="1" applyBorder="1" applyProtection="1">
      <protection locked="0"/>
    </xf>
    <xf numFmtId="164" fontId="31" fillId="0" borderId="4" xfId="775" applyNumberFormat="1" applyFont="1" applyFill="1" applyBorder="1" applyProtection="1">
      <protection locked="0"/>
    </xf>
    <xf numFmtId="0" fontId="6" fillId="0" borderId="5" xfId="775" applyFont="1" applyFill="1" applyBorder="1" applyProtection="1">
      <protection locked="0"/>
    </xf>
    <xf numFmtId="0" fontId="6" fillId="3" borderId="5" xfId="775" applyFont="1" applyFill="1" applyBorder="1" applyProtection="1">
      <protection locked="0"/>
    </xf>
    <xf numFmtId="0" fontId="44" fillId="0" borderId="0" xfId="775" applyFont="1" applyFill="1" applyBorder="1" applyProtection="1">
      <protection locked="0"/>
    </xf>
    <xf numFmtId="0" fontId="67" fillId="0" borderId="0" xfId="775" applyFont="1" applyFill="1" applyBorder="1" applyProtection="1">
      <protection locked="0"/>
    </xf>
    <xf numFmtId="0" fontId="67" fillId="3" borderId="0" xfId="775" applyFont="1" applyFill="1" applyBorder="1" applyProtection="1">
      <protection locked="0"/>
    </xf>
    <xf numFmtId="0" fontId="44" fillId="0" borderId="3" xfId="775" applyFont="1" applyFill="1" applyBorder="1" applyProtection="1">
      <protection locked="0"/>
    </xf>
    <xf numFmtId="0" fontId="67" fillId="0" borderId="3" xfId="775" applyFont="1" applyFill="1" applyBorder="1" applyProtection="1">
      <protection locked="0"/>
    </xf>
    <xf numFmtId="0" fontId="67" fillId="3" borderId="3" xfId="775" applyFont="1" applyFill="1" applyBorder="1" applyProtection="1">
      <protection locked="0"/>
    </xf>
    <xf numFmtId="1" fontId="6" fillId="5" borderId="1" xfId="774" applyNumberFormat="1" applyFont="1"/>
    <xf numFmtId="164" fontId="6" fillId="5" borderId="1" xfId="774" applyNumberFormat="1" applyFont="1" applyProtection="1">
      <protection locked="0"/>
    </xf>
    <xf numFmtId="164" fontId="6" fillId="0" borderId="1" xfId="774" applyNumberFormat="1" applyFont="1" applyFill="1" applyProtection="1">
      <protection locked="0"/>
    </xf>
    <xf numFmtId="164" fontId="6" fillId="0" borderId="10" xfId="774" applyNumberFormat="1" applyFont="1" applyFill="1" applyBorder="1" applyProtection="1">
      <protection locked="0"/>
    </xf>
    <xf numFmtId="2" fontId="6" fillId="0" borderId="1" xfId="1" applyNumberFormat="1" applyFont="1" applyFill="1" applyBorder="1"/>
    <xf numFmtId="2" fontId="6" fillId="3" borderId="1" xfId="1" applyNumberFormat="1" applyFont="1" applyFill="1" applyBorder="1"/>
    <xf numFmtId="2" fontId="6" fillId="0" borderId="1" xfId="774" applyNumberFormat="1" applyFont="1" applyFill="1" applyProtection="1">
      <protection locked="0"/>
    </xf>
    <xf numFmtId="2" fontId="6" fillId="0" borderId="10" xfId="774" applyNumberFormat="1" applyFont="1" applyFill="1" applyBorder="1" applyProtection="1">
      <protection locked="0"/>
    </xf>
    <xf numFmtId="2" fontId="6" fillId="0" borderId="10" xfId="1" applyNumberFormat="1" applyFont="1" applyFill="1" applyBorder="1"/>
    <xf numFmtId="2" fontId="6" fillId="5" borderId="1" xfId="774" applyNumberFormat="1" applyFont="1" applyProtection="1">
      <protection locked="0"/>
    </xf>
    <xf numFmtId="0" fontId="6" fillId="0" borderId="5" xfId="774" applyFont="1" applyFill="1" applyBorder="1" applyProtection="1">
      <protection locked="0"/>
    </xf>
    <xf numFmtId="0" fontId="6" fillId="5" borderId="5" xfId="774" applyFont="1" applyBorder="1" applyProtection="1">
      <protection locked="0"/>
    </xf>
    <xf numFmtId="0" fontId="6" fillId="0" borderId="0" xfId="774" applyFont="1" applyFill="1" applyBorder="1" applyProtection="1">
      <protection locked="0"/>
    </xf>
    <xf numFmtId="0" fontId="6" fillId="5" borderId="0" xfId="774" applyFont="1" applyBorder="1" applyProtection="1">
      <protection locked="0"/>
    </xf>
    <xf numFmtId="164" fontId="6" fillId="0" borderId="3" xfId="774" applyNumberFormat="1" applyFont="1" applyFill="1" applyBorder="1" applyProtection="1">
      <protection locked="0"/>
    </xf>
    <xf numFmtId="164" fontId="6" fillId="5" borderId="3" xfId="774" applyNumberFormat="1" applyFont="1" applyBorder="1" applyProtection="1">
      <protection locked="0"/>
    </xf>
    <xf numFmtId="1" fontId="6" fillId="5" borderId="1" xfId="774" applyNumberFormat="1" applyFont="1" applyProtection="1">
      <protection locked="0"/>
    </xf>
    <xf numFmtId="1" fontId="6" fillId="5" borderId="10" xfId="774" applyNumberFormat="1" applyFont="1" applyBorder="1" applyProtection="1">
      <protection locked="0"/>
    </xf>
    <xf numFmtId="164" fontId="6" fillId="5" borderId="4" xfId="774" applyNumberFormat="1" applyFont="1" applyBorder="1" applyProtection="1">
      <protection locked="0"/>
    </xf>
    <xf numFmtId="0" fontId="6" fillId="0" borderId="4" xfId="774" applyFont="1" applyFill="1" applyBorder="1" applyProtection="1">
      <protection locked="0"/>
    </xf>
    <xf numFmtId="0" fontId="6" fillId="5" borderId="4" xfId="774" applyFont="1" applyBorder="1" applyProtection="1">
      <protection locked="0"/>
    </xf>
    <xf numFmtId="0" fontId="6" fillId="0" borderId="0" xfId="1" applyFont="1" applyBorder="1" applyProtection="1">
      <protection locked="0"/>
    </xf>
    <xf numFmtId="164" fontId="6" fillId="0" borderId="5" xfId="774" applyNumberFormat="1" applyFont="1" applyFill="1" applyBorder="1" applyProtection="1">
      <protection locked="0"/>
    </xf>
    <xf numFmtId="164" fontId="6" fillId="5" borderId="5" xfId="774" applyNumberFormat="1" applyFont="1" applyBorder="1" applyProtection="1">
      <protection locked="0"/>
    </xf>
    <xf numFmtId="164" fontId="6" fillId="0" borderId="0" xfId="774" applyNumberFormat="1" applyFont="1" applyFill="1" applyBorder="1" applyProtection="1">
      <protection locked="0"/>
    </xf>
    <xf numFmtId="164" fontId="6" fillId="5" borderId="0" xfId="774" applyNumberFormat="1" applyFont="1" applyBorder="1" applyProtection="1">
      <protection locked="0"/>
    </xf>
    <xf numFmtId="0" fontId="6" fillId="0" borderId="3" xfId="774" applyFont="1" applyFill="1" applyBorder="1" applyProtection="1">
      <protection locked="0"/>
    </xf>
    <xf numFmtId="0" fontId="6" fillId="5" borderId="3" xfId="774" applyFont="1" applyBorder="1" applyProtection="1">
      <protection locked="0"/>
    </xf>
    <xf numFmtId="164" fontId="6" fillId="0" borderId="4" xfId="774" applyNumberFormat="1" applyFont="1" applyFill="1" applyBorder="1" applyProtection="1">
      <protection locked="0"/>
    </xf>
    <xf numFmtId="1" fontId="25" fillId="0" borderId="1" xfId="1" applyNumberFormat="1" applyFont="1" applyFill="1" applyBorder="1"/>
    <xf numFmtId="0" fontId="0" fillId="0" borderId="0" xfId="764" applyFont="1" applyAlignment="1">
      <alignment wrapText="1"/>
    </xf>
    <xf numFmtId="171" fontId="33" fillId="0" borderId="0" xfId="769" applyNumberFormat="1" applyFont="1" applyFill="1"/>
    <xf numFmtId="0" fontId="44" fillId="3" borderId="0" xfId="3" applyFont="1" applyFill="1" applyBorder="1" applyProtection="1">
      <protection locked="0"/>
    </xf>
    <xf numFmtId="2" fontId="0" fillId="0" borderId="0" xfId="0" applyNumberFormat="1" applyFont="1"/>
    <xf numFmtId="1" fontId="0" fillId="0" borderId="0" xfId="0" applyNumberFormat="1" applyFont="1"/>
    <xf numFmtId="1" fontId="59" fillId="0" borderId="1" xfId="5" applyNumberFormat="1" applyFont="1" applyFill="1"/>
    <xf numFmtId="0" fontId="35" fillId="28" borderId="24" xfId="783" applyFont="1" applyFill="1" applyBorder="1" applyAlignment="1">
      <alignment horizontal="center"/>
    </xf>
    <xf numFmtId="0" fontId="8" fillId="0" borderId="0" xfId="770"/>
    <xf numFmtId="0" fontId="35" fillId="0" borderId="25" xfId="783" applyFont="1" applyFill="1" applyBorder="1" applyAlignment="1">
      <alignment wrapText="1"/>
    </xf>
    <xf numFmtId="0" fontId="35" fillId="0" borderId="25" xfId="783" applyFont="1" applyFill="1" applyBorder="1" applyAlignment="1">
      <alignment horizontal="right" wrapText="1"/>
    </xf>
    <xf numFmtId="0" fontId="35" fillId="0" borderId="0" xfId="783"/>
    <xf numFmtId="0" fontId="9" fillId="0" borderId="0" xfId="770" applyFont="1"/>
    <xf numFmtId="0" fontId="36" fillId="0" borderId="0" xfId="783" applyFont="1" applyFill="1" applyBorder="1" applyAlignment="1">
      <alignment wrapText="1"/>
    </xf>
    <xf numFmtId="1" fontId="9" fillId="0" borderId="0" xfId="770" applyNumberFormat="1" applyFont="1"/>
    <xf numFmtId="2" fontId="9" fillId="0" borderId="0" xfId="770" applyNumberFormat="1" applyFont="1"/>
    <xf numFmtId="0" fontId="35" fillId="28" borderId="24" xfId="784" applyFont="1" applyFill="1" applyBorder="1" applyAlignment="1">
      <alignment horizontal="center"/>
    </xf>
    <xf numFmtId="0" fontId="35" fillId="0" borderId="25" xfId="784" applyFont="1" applyFill="1" applyBorder="1" applyAlignment="1">
      <alignment wrapText="1"/>
    </xf>
    <xf numFmtId="0" fontId="35" fillId="0" borderId="25" xfId="784" applyFont="1" applyFill="1" applyBorder="1" applyAlignment="1">
      <alignment horizontal="right" wrapText="1"/>
    </xf>
    <xf numFmtId="0" fontId="35" fillId="0" borderId="26" xfId="784" applyFont="1" applyFill="1" applyBorder="1" applyAlignment="1">
      <alignment wrapText="1"/>
    </xf>
    <xf numFmtId="2" fontId="8" fillId="0" borderId="0" xfId="770" applyNumberFormat="1"/>
    <xf numFmtId="2" fontId="2" fillId="5" borderId="1" xfId="5" applyNumberFormat="1" applyFont="1" applyProtection="1">
      <protection locked="0"/>
    </xf>
    <xf numFmtId="0" fontId="32" fillId="0" borderId="0" xfId="0" applyFont="1" applyAlignment="1">
      <alignment horizontal="center"/>
    </xf>
    <xf numFmtId="17" fontId="0" fillId="0" borderId="0" xfId="0" applyNumberFormat="1"/>
    <xf numFmtId="0" fontId="43" fillId="0" borderId="7" xfId="0" applyFont="1" applyBorder="1" applyAlignment="1">
      <alignment horizontal="left"/>
    </xf>
    <xf numFmtId="0" fontId="32" fillId="0" borderId="0" xfId="0" applyFont="1" applyFill="1"/>
    <xf numFmtId="2" fontId="32" fillId="0" borderId="0" xfId="0" applyNumberFormat="1" applyFont="1" applyFill="1"/>
    <xf numFmtId="2" fontId="0" fillId="0" borderId="0" xfId="0" applyNumberFormat="1" applyFill="1"/>
    <xf numFmtId="0" fontId="43" fillId="0" borderId="7" xfId="0" applyFont="1" applyBorder="1" applyAlignment="1">
      <alignment vertical="top"/>
    </xf>
    <xf numFmtId="164" fontId="2" fillId="0" borderId="1" xfId="5" applyNumberFormat="1" applyFont="1" applyFill="1" applyProtection="1">
      <protection locked="0"/>
    </xf>
    <xf numFmtId="164" fontId="1" fillId="0" borderId="0" xfId="0" applyNumberFormat="1" applyFont="1"/>
    <xf numFmtId="0" fontId="51" fillId="29" borderId="1" xfId="5" applyFont="1" applyFill="1" applyBorder="1" applyProtection="1">
      <protection locked="0"/>
    </xf>
    <xf numFmtId="1" fontId="2" fillId="6" borderId="1" xfId="5" applyNumberFormat="1" applyFill="1" applyProtection="1">
      <protection locked="0"/>
    </xf>
    <xf numFmtId="0" fontId="6" fillId="0" borderId="0" xfId="764" applyFont="1" applyProtection="1">
      <protection locked="0"/>
    </xf>
    <xf numFmtId="0" fontId="33" fillId="0" borderId="0" xfId="764" applyFont="1" applyProtection="1">
      <protection locked="0"/>
    </xf>
    <xf numFmtId="0" fontId="44" fillId="0" borderId="0" xfId="1" applyFont="1" applyProtection="1">
      <protection locked="0"/>
    </xf>
    <xf numFmtId="0" fontId="6" fillId="3" borderId="0" xfId="777" applyFont="1" applyFill="1" applyBorder="1" applyProtection="1">
      <protection locked="0"/>
    </xf>
    <xf numFmtId="0" fontId="6" fillId="0" borderId="0" xfId="764" applyFont="1" applyFill="1" applyProtection="1">
      <protection locked="0"/>
    </xf>
    <xf numFmtId="0" fontId="6" fillId="0" borderId="0" xfId="1" applyFont="1" applyAlignment="1" applyProtection="1">
      <alignment horizontal="left"/>
      <protection locked="0"/>
    </xf>
    <xf numFmtId="0" fontId="49" fillId="0" borderId="0" xfId="764" applyFont="1" applyProtection="1">
      <protection locked="0"/>
    </xf>
    <xf numFmtId="0" fontId="68" fillId="0" borderId="0" xfId="1" applyFont="1" applyProtection="1">
      <protection locked="0"/>
    </xf>
    <xf numFmtId="0" fontId="68" fillId="0" borderId="0" xfId="764" applyFont="1" applyProtection="1">
      <protection locked="0"/>
    </xf>
    <xf numFmtId="0" fontId="68" fillId="3" borderId="0" xfId="1" applyFont="1" applyFill="1" applyAlignment="1" applyProtection="1">
      <alignment vertical="center"/>
      <protection locked="0"/>
    </xf>
    <xf numFmtId="0" fontId="68" fillId="3" borderId="0" xfId="764" applyFont="1" applyFill="1" applyAlignment="1" applyProtection="1">
      <alignment vertical="center"/>
      <protection locked="0"/>
    </xf>
    <xf numFmtId="0" fontId="7" fillId="5" borderId="1" xfId="778" applyFont="1" applyProtection="1">
      <protection locked="0"/>
    </xf>
    <xf numFmtId="0" fontId="7" fillId="0" borderId="1" xfId="1" applyFont="1" applyBorder="1"/>
    <xf numFmtId="0" fontId="7" fillId="0" borderId="1" xfId="764" applyFont="1" applyBorder="1"/>
    <xf numFmtId="0" fontId="6" fillId="5" borderId="1" xfId="778" applyFont="1" applyProtection="1">
      <protection locked="0"/>
    </xf>
    <xf numFmtId="0" fontId="33" fillId="0" borderId="0" xfId="764" applyFont="1"/>
    <xf numFmtId="0" fontId="69" fillId="0" borderId="1" xfId="1" applyNumberFormat="1" applyFont="1" applyFill="1" applyBorder="1"/>
    <xf numFmtId="0" fontId="8" fillId="0" borderId="0" xfId="764" applyFont="1"/>
    <xf numFmtId="164" fontId="7" fillId="5" borderId="1" xfId="778" applyNumberFormat="1" applyFont="1" applyProtection="1">
      <protection locked="0"/>
    </xf>
    <xf numFmtId="164" fontId="68" fillId="0" borderId="4" xfId="779" applyNumberFormat="1" applyFont="1" applyFill="1" applyBorder="1" applyProtection="1">
      <protection locked="0"/>
    </xf>
    <xf numFmtId="0" fontId="6" fillId="3" borderId="5" xfId="779" applyFont="1" applyFill="1" applyBorder="1" applyProtection="1">
      <protection locked="0"/>
    </xf>
    <xf numFmtId="0" fontId="67" fillId="3" borderId="0" xfId="779" applyFont="1" applyFill="1" applyBorder="1" applyProtection="1">
      <protection locked="0"/>
    </xf>
    <xf numFmtId="0" fontId="67" fillId="3" borderId="3" xfId="779" applyFont="1" applyFill="1" applyBorder="1" applyProtection="1">
      <protection locked="0"/>
    </xf>
    <xf numFmtId="2" fontId="49" fillId="3" borderId="0" xfId="764" applyNumberFormat="1" applyFont="1" applyFill="1" applyAlignment="1" applyProtection="1">
      <alignment vertical="center"/>
      <protection locked="0"/>
    </xf>
    <xf numFmtId="2" fontId="6" fillId="0" borderId="0" xfId="764" applyNumberFormat="1" applyFont="1" applyProtection="1">
      <protection locked="0"/>
    </xf>
    <xf numFmtId="2" fontId="7" fillId="5" borderId="1" xfId="5" applyNumberFormat="1" applyFont="1" applyProtection="1">
      <protection locked="0"/>
    </xf>
    <xf numFmtId="2" fontId="6" fillId="0" borderId="0" xfId="1" applyNumberFormat="1" applyFont="1" applyProtection="1">
      <protection locked="0"/>
    </xf>
    <xf numFmtId="2" fontId="7" fillId="5" borderId="1" xfId="778" applyNumberFormat="1" applyFont="1" applyProtection="1">
      <protection locked="0"/>
    </xf>
    <xf numFmtId="2" fontId="7" fillId="3" borderId="1" xfId="1" applyNumberFormat="1" applyFont="1" applyFill="1" applyBorder="1"/>
    <xf numFmtId="2" fontId="7" fillId="3" borderId="1" xfId="764" applyNumberFormat="1" applyFont="1" applyFill="1" applyBorder="1"/>
    <xf numFmtId="0" fontId="6" fillId="0" borderId="6" xfId="764" applyFont="1" applyBorder="1" applyProtection="1">
      <protection locked="0"/>
    </xf>
    <xf numFmtId="0" fontId="6" fillId="0" borderId="0" xfId="764" applyFont="1" applyBorder="1" applyProtection="1">
      <protection locked="0"/>
    </xf>
    <xf numFmtId="164" fontId="6" fillId="5" borderId="0" xfId="778" applyNumberFormat="1" applyFont="1" applyBorder="1" applyProtection="1">
      <protection locked="0"/>
    </xf>
    <xf numFmtId="0" fontId="6" fillId="5" borderId="5" xfId="778" applyFont="1" applyBorder="1" applyProtection="1">
      <protection locked="0"/>
    </xf>
    <xf numFmtId="0" fontId="6" fillId="5" borderId="0" xfId="778" applyFont="1" applyBorder="1" applyProtection="1">
      <protection locked="0"/>
    </xf>
    <xf numFmtId="0" fontId="6" fillId="3" borderId="0" xfId="764" applyFont="1" applyFill="1" applyProtection="1">
      <protection locked="0"/>
    </xf>
    <xf numFmtId="164" fontId="6" fillId="5" borderId="3" xfId="778" applyNumberFormat="1" applyFont="1" applyBorder="1" applyProtection="1">
      <protection locked="0"/>
    </xf>
    <xf numFmtId="1" fontId="6" fillId="5" borderId="1" xfId="778" applyNumberFormat="1" applyFont="1" applyProtection="1">
      <protection locked="0"/>
    </xf>
    <xf numFmtId="164" fontId="6" fillId="5" borderId="4" xfId="778" applyNumberFormat="1" applyFont="1" applyBorder="1" applyProtection="1">
      <protection locked="0"/>
    </xf>
    <xf numFmtId="0" fontId="6" fillId="3" borderId="0" xfId="764" applyFont="1" applyFill="1" applyBorder="1" applyProtection="1">
      <protection locked="0"/>
    </xf>
    <xf numFmtId="0" fontId="49" fillId="3" borderId="0" xfId="764" applyFont="1" applyFill="1" applyBorder="1" applyAlignment="1" applyProtection="1">
      <alignment vertical="center"/>
      <protection locked="0"/>
    </xf>
    <xf numFmtId="164" fontId="6" fillId="5" borderId="5" xfId="778" applyNumberFormat="1" applyFont="1" applyBorder="1" applyProtection="1">
      <protection locked="0"/>
    </xf>
    <xf numFmtId="164" fontId="6" fillId="5" borderId="1" xfId="778" applyNumberFormat="1" applyFont="1" applyBorder="1" applyProtection="1">
      <protection locked="0"/>
    </xf>
    <xf numFmtId="0" fontId="49" fillId="0" borderId="0" xfId="764" applyFont="1" applyBorder="1" applyProtection="1">
      <protection locked="0"/>
    </xf>
    <xf numFmtId="0" fontId="72" fillId="0" borderId="0" xfId="0" applyFont="1"/>
    <xf numFmtId="3" fontId="0" fillId="6" borderId="0" xfId="0" applyNumberFormat="1" applyFill="1"/>
    <xf numFmtId="49" fontId="0" fillId="0" borderId="0" xfId="0" applyNumberFormat="1"/>
    <xf numFmtId="3" fontId="0" fillId="0" borderId="0" xfId="0" applyNumberFormat="1" applyFill="1"/>
    <xf numFmtId="49" fontId="0" fillId="0" borderId="0" xfId="0" applyNumberFormat="1" applyFill="1"/>
    <xf numFmtId="0" fontId="0" fillId="0" borderId="0" xfId="0" applyAlignment="1">
      <alignment horizontal="center" vertical="center" wrapText="1"/>
    </xf>
    <xf numFmtId="172" fontId="0" fillId="0" borderId="0" xfId="0" applyNumberFormat="1"/>
    <xf numFmtId="172" fontId="0" fillId="6" borderId="0" xfId="0" applyNumberFormat="1" applyFill="1"/>
    <xf numFmtId="0" fontId="0" fillId="0" borderId="0" xfId="0" applyFill="1" applyAlignment="1">
      <alignment vertical="top" wrapText="1"/>
    </xf>
    <xf numFmtId="0" fontId="32" fillId="0" borderId="0" xfId="0" applyFont="1" applyFill="1" applyAlignment="1">
      <alignment vertical="top" wrapText="1"/>
    </xf>
    <xf numFmtId="0" fontId="32" fillId="22" borderId="0" xfId="0" applyFont="1" applyFill="1" applyAlignment="1">
      <alignment vertical="top" wrapText="1"/>
    </xf>
    <xf numFmtId="2" fontId="32" fillId="22" borderId="0" xfId="0" applyNumberFormat="1" applyFont="1" applyFill="1"/>
    <xf numFmtId="0" fontId="55" fillId="0" borderId="0" xfId="771"/>
    <xf numFmtId="0" fontId="33" fillId="0" borderId="0" xfId="771" applyFont="1"/>
    <xf numFmtId="0" fontId="73" fillId="3" borderId="28" xfId="0" applyFont="1" applyFill="1" applyBorder="1"/>
    <xf numFmtId="0" fontId="73" fillId="3" borderId="30" xfId="0" applyFont="1" applyFill="1" applyBorder="1"/>
    <xf numFmtId="0" fontId="73" fillId="3" borderId="31" xfId="0" applyFont="1" applyFill="1" applyBorder="1"/>
    <xf numFmtId="0" fontId="73" fillId="3" borderId="32" xfId="0" applyFont="1" applyFill="1" applyBorder="1"/>
    <xf numFmtId="0" fontId="73" fillId="3" borderId="33" xfId="0" applyFont="1" applyFill="1" applyBorder="1"/>
    <xf numFmtId="0" fontId="73" fillId="3" borderId="1" xfId="0" applyFont="1" applyFill="1" applyBorder="1"/>
    <xf numFmtId="0" fontId="0" fillId="0" borderId="20" xfId="0" applyBorder="1" applyAlignment="1">
      <alignment horizontal="center"/>
    </xf>
    <xf numFmtId="0" fontId="74" fillId="0" borderId="34" xfId="0" applyFont="1" applyBorder="1" applyAlignment="1">
      <alignment horizontal="center" wrapText="1"/>
    </xf>
    <xf numFmtId="0" fontId="0" fillId="0" borderId="15" xfId="0" applyBorder="1" applyAlignment="1">
      <alignment horizontal="center"/>
    </xf>
    <xf numFmtId="0" fontId="0" fillId="0" borderId="23" xfId="0" applyBorder="1" applyAlignment="1">
      <alignment horizontal="center"/>
    </xf>
    <xf numFmtId="0" fontId="0" fillId="0" borderId="22" xfId="0" applyBorder="1" applyAlignment="1">
      <alignment horizontal="center"/>
    </xf>
    <xf numFmtId="0" fontId="0" fillId="0" borderId="23" xfId="0" applyBorder="1" applyAlignment="1">
      <alignment horizontal="center" wrapText="1"/>
    </xf>
    <xf numFmtId="1" fontId="0" fillId="0" borderId="0" xfId="0" applyNumberFormat="1" applyBorder="1" applyAlignment="1">
      <alignment horizontal="center"/>
    </xf>
    <xf numFmtId="1" fontId="0" fillId="0" borderId="21" xfId="0" applyNumberFormat="1" applyBorder="1" applyAlignment="1">
      <alignment horizontal="center"/>
    </xf>
    <xf numFmtId="1" fontId="0" fillId="0" borderId="18" xfId="0" applyNumberFormat="1" applyBorder="1" applyAlignment="1">
      <alignment horizontal="center"/>
    </xf>
    <xf numFmtId="0" fontId="0" fillId="0" borderId="18" xfId="0" applyBorder="1" applyAlignment="1">
      <alignment horizontal="left"/>
    </xf>
    <xf numFmtId="0" fontId="0" fillId="0" borderId="18" xfId="0" applyBorder="1" applyAlignment="1"/>
    <xf numFmtId="0" fontId="0" fillId="0" borderId="18" xfId="0" applyBorder="1" applyAlignment="1">
      <alignment horizontal="left" indent="1"/>
    </xf>
    <xf numFmtId="0" fontId="0" fillId="0" borderId="15" xfId="0" applyBorder="1"/>
    <xf numFmtId="1" fontId="0" fillId="0" borderId="23" xfId="0" applyNumberFormat="1" applyBorder="1" applyAlignment="1">
      <alignment horizontal="center"/>
    </xf>
    <xf numFmtId="0" fontId="9" fillId="3" borderId="0" xfId="1" applyFont="1" applyFill="1" applyBorder="1" applyProtection="1">
      <protection locked="0"/>
    </xf>
    <xf numFmtId="2" fontId="0" fillId="0" borderId="0" xfId="0" applyNumberFormat="1" applyFill="1" applyAlignment="1">
      <alignment vertical="top" wrapText="1"/>
    </xf>
    <xf numFmtId="0" fontId="10" fillId="3" borderId="5" xfId="1" applyFont="1" applyFill="1" applyBorder="1" applyAlignment="1" applyProtection="1">
      <alignment horizontal="left" vertical="top" wrapText="1"/>
      <protection locked="0"/>
    </xf>
    <xf numFmtId="0" fontId="10" fillId="3" borderId="0" xfId="1" applyFont="1" applyFill="1" applyBorder="1" applyAlignment="1" applyProtection="1">
      <alignment horizontal="left" vertical="top" wrapText="1"/>
      <protection locked="0"/>
    </xf>
    <xf numFmtId="0" fontId="44" fillId="3" borderId="0" xfId="3" applyFont="1" applyFill="1" applyBorder="1" applyProtection="1">
      <protection locked="0"/>
    </xf>
    <xf numFmtId="0" fontId="43" fillId="0" borderId="7" xfId="0" applyFont="1" applyBorder="1" applyAlignment="1">
      <alignment horizontal="left" wrapText="1"/>
    </xf>
    <xf numFmtId="0" fontId="9" fillId="3" borderId="0" xfId="1" applyFont="1" applyFill="1" applyBorder="1" applyProtection="1">
      <protection locked="0"/>
    </xf>
    <xf numFmtId="0" fontId="0" fillId="6" borderId="0" xfId="0" applyFill="1" applyAlignment="1">
      <alignment horizontal="left" wrapText="1"/>
    </xf>
    <xf numFmtId="0" fontId="0" fillId="0" borderId="0" xfId="0" applyAlignment="1">
      <alignment horizontal="center" vertical="center" wrapText="1"/>
    </xf>
    <xf numFmtId="0" fontId="0" fillId="0" borderId="0" xfId="0" applyAlignment="1">
      <alignment horizontal="center" wrapText="1"/>
    </xf>
    <xf numFmtId="0" fontId="0" fillId="0" borderId="0" xfId="0" applyFill="1" applyAlignment="1">
      <alignment horizontal="center"/>
    </xf>
    <xf numFmtId="0" fontId="73" fillId="3" borderId="27" xfId="0" applyFont="1" applyFill="1" applyBorder="1" applyAlignment="1">
      <alignment horizontal="center" wrapText="1"/>
    </xf>
    <xf numFmtId="0" fontId="73" fillId="3" borderId="29" xfId="0" applyFont="1" applyFill="1" applyBorder="1" applyAlignment="1">
      <alignment horizontal="center" wrapText="1"/>
    </xf>
    <xf numFmtId="0" fontId="0" fillId="0" borderId="16"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0" xfId="0" applyAlignment="1">
      <alignment horizontal="left" wrapText="1"/>
    </xf>
    <xf numFmtId="0" fontId="10" fillId="6" borderId="5" xfId="1" applyFont="1" applyFill="1" applyBorder="1" applyAlignment="1" applyProtection="1">
      <alignment horizontal="left" vertical="top" wrapText="1"/>
      <protection locked="0"/>
    </xf>
    <xf numFmtId="0" fontId="10" fillId="6" borderId="0" xfId="1" applyFont="1" applyFill="1" applyBorder="1" applyAlignment="1" applyProtection="1">
      <alignment horizontal="left" vertical="top" wrapText="1"/>
      <protection locked="0"/>
    </xf>
    <xf numFmtId="0" fontId="1" fillId="3" borderId="5" xfId="1" applyFont="1" applyFill="1" applyBorder="1" applyAlignment="1" applyProtection="1">
      <alignment horizontal="left" vertical="top" wrapText="1"/>
      <protection locked="0"/>
    </xf>
    <xf numFmtId="0" fontId="1" fillId="3" borderId="0" xfId="1" applyFont="1" applyFill="1" applyBorder="1" applyAlignment="1" applyProtection="1">
      <alignment horizontal="left" vertical="top" wrapText="1"/>
      <protection locked="0"/>
    </xf>
    <xf numFmtId="0" fontId="1" fillId="0" borderId="7" xfId="1" applyFont="1" applyBorder="1" applyAlignment="1" applyProtection="1">
      <alignment horizontal="left" vertical="center"/>
      <protection locked="0"/>
    </xf>
    <xf numFmtId="0" fontId="0" fillId="0" borderId="0" xfId="0" applyAlignment="1">
      <alignment horizontal="left" vertical="top" wrapText="1"/>
    </xf>
    <xf numFmtId="0" fontId="0" fillId="6" borderId="0" xfId="0" applyFill="1" applyAlignment="1">
      <alignment horizontal="left" vertical="top" wrapText="1"/>
    </xf>
    <xf numFmtId="0" fontId="1" fillId="0" borderId="7" xfId="1" applyFont="1" applyBorder="1" applyAlignment="1" applyProtection="1">
      <alignment horizontal="left" vertical="center" wrapText="1"/>
      <protection locked="0"/>
    </xf>
    <xf numFmtId="0" fontId="1" fillId="3" borderId="0" xfId="1" applyFont="1" applyFill="1" applyAlignment="1" applyProtection="1">
      <alignment horizontal="left" vertical="top" wrapText="1"/>
      <protection locked="0"/>
    </xf>
    <xf numFmtId="0" fontId="1" fillId="0" borderId="7" xfId="1" applyFont="1" applyBorder="1" applyAlignment="1" applyProtection="1">
      <alignment horizontal="left" vertical="top" wrapText="1"/>
      <protection locked="0"/>
    </xf>
    <xf numFmtId="0" fontId="1" fillId="0" borderId="0" xfId="0" applyFont="1" applyAlignment="1">
      <alignment horizontal="left" vertical="top" wrapText="1"/>
    </xf>
    <xf numFmtId="3" fontId="0" fillId="0" borderId="0" xfId="0" applyNumberFormat="1" applyFont="1" applyAlignment="1">
      <alignment horizontal="center" vertical="center" wrapText="1"/>
    </xf>
    <xf numFmtId="3" fontId="0" fillId="0" borderId="0" xfId="0" applyNumberFormat="1" applyFont="1" applyFill="1" applyAlignment="1">
      <alignment horizontal="center" wrapText="1"/>
    </xf>
    <xf numFmtId="3" fontId="0" fillId="19" borderId="0" xfId="0" applyNumberFormat="1" applyFont="1" applyFill="1" applyAlignment="1">
      <alignment horizontal="center" vertical="center" wrapText="1"/>
    </xf>
    <xf numFmtId="3" fontId="0" fillId="20" borderId="0" xfId="0" applyNumberFormat="1" applyFont="1" applyFill="1" applyAlignment="1">
      <alignment horizontal="center"/>
    </xf>
    <xf numFmtId="0" fontId="1" fillId="3" borderId="7" xfId="0" applyFont="1" applyFill="1" applyBorder="1" applyAlignment="1">
      <alignment horizontal="left" vertical="center"/>
    </xf>
    <xf numFmtId="0" fontId="43" fillId="0" borderId="7" xfId="0" applyFont="1" applyFill="1" applyBorder="1" applyAlignment="1">
      <alignment horizontal="left" vertical="center" wrapText="1"/>
    </xf>
    <xf numFmtId="0" fontId="14" fillId="3" borderId="58" xfId="1" applyFont="1" applyFill="1" applyBorder="1" applyProtection="1">
      <protection locked="0"/>
    </xf>
    <xf numFmtId="0" fontId="1" fillId="3" borderId="0" xfId="1" applyFill="1" applyBorder="1" applyAlignment="1" applyProtection="1">
      <alignment horizontal="left" vertical="top" wrapText="1"/>
      <protection locked="0"/>
    </xf>
    <xf numFmtId="0" fontId="6" fillId="6" borderId="1" xfId="774" applyFont="1" applyFill="1"/>
    <xf numFmtId="1" fontId="6" fillId="6" borderId="1" xfId="774" applyNumberFormat="1" applyFont="1" applyFill="1"/>
    <xf numFmtId="164" fontId="6" fillId="6" borderId="1" xfId="774" applyNumberFormat="1" applyFont="1" applyFill="1"/>
    <xf numFmtId="2" fontId="6" fillId="6" borderId="1" xfId="774" applyNumberFormat="1" applyFont="1" applyFill="1"/>
    <xf numFmtId="2" fontId="6" fillId="6" borderId="1" xfId="774" applyNumberFormat="1" applyFont="1" applyFill="1" applyProtection="1">
      <protection locked="0"/>
    </xf>
  </cellXfs>
  <cellStyles count="1615">
    <cellStyle name="____Исполнение Бюджета НВ филиала май к отправке" xfId="785"/>
    <cellStyle name="____Отчёт НВ филиала апрель2003" xfId="786"/>
    <cellStyle name="____Отчёт НВ филиала июнь 2003" xfId="787"/>
    <cellStyle name="_3O1K4JLTT7VT6R807448Z6HDS" xfId="788"/>
    <cellStyle name="_3O1K4JLTT7VT6R807448Z6HDS 2" xfId="789"/>
    <cellStyle name="_3O1K4JLTT7VT6R807448Z6HDS_3. Cumulative RSR" xfId="790"/>
    <cellStyle name="_Category A Tracking Q4 2007 Jan 18 from Sharepoint" xfId="791"/>
    <cellStyle name="_Config" xfId="792"/>
    <cellStyle name="_Cost forms - presentation2" xfId="793"/>
    <cellStyle name="_Data_TEP_мес (rep &amp; affil-2 (2)" xfId="794"/>
    <cellStyle name="_FC Rep &amp; Affil(2005)" xfId="795"/>
    <cellStyle name="_FFF" xfId="796"/>
    <cellStyle name="_FFF_Capex-new" xfId="797"/>
    <cellStyle name="_FFF_N20_5" xfId="798"/>
    <cellStyle name="_FFF_N20_6" xfId="799"/>
    <cellStyle name="_FFF_New Form10_2" xfId="800"/>
    <cellStyle name="_FFF_Nsi" xfId="801"/>
    <cellStyle name="_FFF_Nsi - last version" xfId="802"/>
    <cellStyle name="_FFF_Nsi - last version for programming" xfId="803"/>
    <cellStyle name="_FFF_Nsi - next_last version" xfId="804"/>
    <cellStyle name="_FFF_Nsi -super_ last version" xfId="805"/>
    <cellStyle name="_FFF_Nsi_1" xfId="806"/>
    <cellStyle name="_FFF_Nsi_139" xfId="807"/>
    <cellStyle name="_FFF_Nsi_140" xfId="808"/>
    <cellStyle name="_FFF_Nsi_140(Зах)" xfId="809"/>
    <cellStyle name="_FFF_Nsi_140_mod" xfId="810"/>
    <cellStyle name="_FFF_Nsi_Jan1" xfId="811"/>
    <cellStyle name="_FFF_Nsi2" xfId="812"/>
    <cellStyle name="_FFF_Sheet1" xfId="813"/>
    <cellStyle name="_FFF_Summary" xfId="814"/>
    <cellStyle name="_FFF_Tax_form_1кв_3" xfId="815"/>
    <cellStyle name="_FFF_test_11" xfId="816"/>
    <cellStyle name="_FFF_БКЭ" xfId="817"/>
    <cellStyle name="_FFF_Книга7" xfId="818"/>
    <cellStyle name="_FFF_Форма 12 last" xfId="819"/>
    <cellStyle name="_Final_Book_010301" xfId="820"/>
    <cellStyle name="_Final_Book_010301_Capex-new" xfId="821"/>
    <cellStyle name="_Final_Book_010301_N20_5" xfId="822"/>
    <cellStyle name="_Final_Book_010301_N20_6" xfId="823"/>
    <cellStyle name="_Final_Book_010301_New Form10_2" xfId="824"/>
    <cellStyle name="_Final_Book_010301_Nsi" xfId="825"/>
    <cellStyle name="_Final_Book_010301_Nsi - last version" xfId="826"/>
    <cellStyle name="_Final_Book_010301_Nsi - last version for programming" xfId="827"/>
    <cellStyle name="_Final_Book_010301_Nsi - next_last version" xfId="828"/>
    <cellStyle name="_Final_Book_010301_Nsi -super_ last version" xfId="829"/>
    <cellStyle name="_Final_Book_010301_Nsi_1" xfId="830"/>
    <cellStyle name="_Final_Book_010301_Nsi_139" xfId="831"/>
    <cellStyle name="_Final_Book_010301_Nsi_140" xfId="832"/>
    <cellStyle name="_Final_Book_010301_Nsi_140(Зах)" xfId="833"/>
    <cellStyle name="_Final_Book_010301_Nsi_140_mod" xfId="834"/>
    <cellStyle name="_Final_Book_010301_Nsi_Jan1" xfId="835"/>
    <cellStyle name="_Final_Book_010301_Nsi2" xfId="836"/>
    <cellStyle name="_Final_Book_010301_Sheet1" xfId="837"/>
    <cellStyle name="_Final_Book_010301_Summary" xfId="838"/>
    <cellStyle name="_Final_Book_010301_Tax_form_1кв_3" xfId="839"/>
    <cellStyle name="_Final_Book_010301_test_11" xfId="840"/>
    <cellStyle name="_Final_Book_010301_БКЭ" xfId="841"/>
    <cellStyle name="_Final_Book_010301_Книга7" xfId="842"/>
    <cellStyle name="_Final_Book_010301_Форма 12 last" xfId="843"/>
    <cellStyle name="_KPI-5" xfId="844"/>
    <cellStyle name="_KPI-5_Nsi" xfId="845"/>
    <cellStyle name="_KPI-5_test_11" xfId="846"/>
    <cellStyle name="_KPI-5_Форма 12 last" xfId="847"/>
    <cellStyle name="_New_Sofi" xfId="848"/>
    <cellStyle name="_New_Sofi_Capex-new" xfId="849"/>
    <cellStyle name="_New_Sofi_FFF" xfId="850"/>
    <cellStyle name="_New_Sofi_N20_5" xfId="851"/>
    <cellStyle name="_New_Sofi_N20_6" xfId="852"/>
    <cellStyle name="_New_Sofi_New Form10_2" xfId="853"/>
    <cellStyle name="_New_Sofi_Nsi" xfId="854"/>
    <cellStyle name="_New_Sofi_Nsi - last version" xfId="855"/>
    <cellStyle name="_New_Sofi_Nsi - last version for programming" xfId="856"/>
    <cellStyle name="_New_Sofi_Nsi - next_last version" xfId="857"/>
    <cellStyle name="_New_Sofi_Nsi -super_ last version" xfId="858"/>
    <cellStyle name="_New_Sofi_Nsi_1" xfId="859"/>
    <cellStyle name="_New_Sofi_Nsi_139" xfId="860"/>
    <cellStyle name="_New_Sofi_Nsi_140" xfId="861"/>
    <cellStyle name="_New_Sofi_Nsi_140(Зах)" xfId="862"/>
    <cellStyle name="_New_Sofi_Nsi_140_mod" xfId="863"/>
    <cellStyle name="_New_Sofi_Nsi_Jan1" xfId="864"/>
    <cellStyle name="_New_Sofi_Nsi2" xfId="865"/>
    <cellStyle name="_New_Sofi_Sheet1" xfId="866"/>
    <cellStyle name="_New_Sofi_Summary" xfId="867"/>
    <cellStyle name="_New_Sofi_Tax_form_1кв_3" xfId="868"/>
    <cellStyle name="_New_Sofi_test_11" xfId="869"/>
    <cellStyle name="_New_Sofi_БКЭ" xfId="870"/>
    <cellStyle name="_New_Sofi_Книга7" xfId="871"/>
    <cellStyle name="_New_Sofi_Форма 12 last" xfId="872"/>
    <cellStyle name="_Nsi" xfId="873"/>
    <cellStyle name="_S0279" xfId="874"/>
    <cellStyle name="_SMC" xfId="875"/>
    <cellStyle name="_Книга2" xfId="876"/>
    <cellStyle name="_Книга3" xfId="877"/>
    <cellStyle name="_Книга3_Capex-new" xfId="878"/>
    <cellStyle name="_Книга3_N20_5" xfId="879"/>
    <cellStyle name="_Книга3_N20_6" xfId="880"/>
    <cellStyle name="_Книга3_New Form10_2" xfId="881"/>
    <cellStyle name="_Книга3_Nsi" xfId="882"/>
    <cellStyle name="_Книга3_Nsi - last version" xfId="883"/>
    <cellStyle name="_Книга3_Nsi - last version for programming" xfId="884"/>
    <cellStyle name="_Книга3_Nsi - next_last version" xfId="885"/>
    <cellStyle name="_Книга3_Nsi -super_ last version" xfId="886"/>
    <cellStyle name="_Книга3_Nsi_1" xfId="887"/>
    <cellStyle name="_Книга3_Nsi_139" xfId="888"/>
    <cellStyle name="_Книга3_Nsi_140" xfId="889"/>
    <cellStyle name="_Книга3_Nsi_140(Зах)" xfId="890"/>
    <cellStyle name="_Книга3_Nsi_140_mod" xfId="891"/>
    <cellStyle name="_Книга3_Nsi_Jan1" xfId="892"/>
    <cellStyle name="_Книга3_Nsi2" xfId="893"/>
    <cellStyle name="_Книга3_Sheet1" xfId="894"/>
    <cellStyle name="_Книга3_Summary" xfId="895"/>
    <cellStyle name="_Книга3_Tax_form_1кв_3" xfId="896"/>
    <cellStyle name="_Книга3_test_11" xfId="897"/>
    <cellStyle name="_Книга3_БКЭ" xfId="898"/>
    <cellStyle name="_Книга3_Книга7" xfId="899"/>
    <cellStyle name="_Книга3_Форма 12 last" xfId="900"/>
    <cellStyle name="_Книга7" xfId="901"/>
    <cellStyle name="_Книга7_Capex-new" xfId="902"/>
    <cellStyle name="_Книга7_N20_5" xfId="903"/>
    <cellStyle name="_Книга7_N20_6" xfId="904"/>
    <cellStyle name="_Книга7_New Form10_2" xfId="905"/>
    <cellStyle name="_Книга7_Nsi" xfId="906"/>
    <cellStyle name="_Книга7_Nsi - last version" xfId="907"/>
    <cellStyle name="_Книга7_Nsi - last version for programming" xfId="908"/>
    <cellStyle name="_Книга7_Nsi - next_last version" xfId="909"/>
    <cellStyle name="_Книга7_Nsi -super_ last version" xfId="910"/>
    <cellStyle name="_Книга7_Nsi_1" xfId="911"/>
    <cellStyle name="_Книга7_Nsi_139" xfId="912"/>
    <cellStyle name="_Книга7_Nsi_140" xfId="913"/>
    <cellStyle name="_Книга7_Nsi_140(Зах)" xfId="914"/>
    <cellStyle name="_Книга7_Nsi_140_mod" xfId="915"/>
    <cellStyle name="_Книга7_Nsi_Jan1" xfId="916"/>
    <cellStyle name="_Книга7_Nsi2" xfId="917"/>
    <cellStyle name="_Книга7_Sheet1" xfId="918"/>
    <cellStyle name="_Книга7_Summary" xfId="919"/>
    <cellStyle name="_Книга7_Tax_form_1кв_3" xfId="920"/>
    <cellStyle name="_Книга7_test_11" xfId="921"/>
    <cellStyle name="_Книга7_БКЭ" xfId="922"/>
    <cellStyle name="_Книга7_Книга7" xfId="923"/>
    <cellStyle name="_Книга7_Форма 12 last" xfId="924"/>
    <cellStyle name="_Форма_01.16_UpstreamForm_05_FINPLAN_САнгл" xfId="925"/>
    <cellStyle name="_Форма_01.16_UpstreamForm_05_SMETA_САнгл" xfId="926"/>
    <cellStyle name="_Форма_01.16_UpstreamForm_13_TEP_САнгл" xfId="927"/>
    <cellStyle name="’E‰Y [0.00]_laroux" xfId="928"/>
    <cellStyle name="’E‰Y_laroux" xfId="929"/>
    <cellStyle name="=C:\WINNT35\SYSTEM32\COMMAND.COM" xfId="930"/>
    <cellStyle name="=C:\WINNT35\SYSTEM32\COMMAND.COM 2" xfId="931"/>
    <cellStyle name="•WЏЂ_laroux" xfId="932"/>
    <cellStyle name="0,00;0;" xfId="933"/>
    <cellStyle name="03_Table Notes" xfId="934"/>
    <cellStyle name="1Итоги" xfId="935"/>
    <cellStyle name="1Основа таблицы" xfId="936"/>
    <cellStyle name="1Подзаголовок" xfId="937"/>
    <cellStyle name="1Сложный заголовок" xfId="938"/>
    <cellStyle name="20% - Accent1 2" xfId="939"/>
    <cellStyle name="20% - Accent1 3" xfId="940"/>
    <cellStyle name="20% - Accent2 2" xfId="941"/>
    <cellStyle name="20% - Accent2 3" xfId="942"/>
    <cellStyle name="20% - Accent3 2" xfId="943"/>
    <cellStyle name="20% - Accent3 3" xfId="944"/>
    <cellStyle name="20% - Accent4 2" xfId="945"/>
    <cellStyle name="20% - Accent4 3" xfId="946"/>
    <cellStyle name="20% - Accent5 2" xfId="947"/>
    <cellStyle name="20% - Accent5 3" xfId="948"/>
    <cellStyle name="20% - Accent6 2" xfId="949"/>
    <cellStyle name="20% - Accent6 3" xfId="950"/>
    <cellStyle name="40% - Accent1 2" xfId="951"/>
    <cellStyle name="40% - Accent1 3" xfId="952"/>
    <cellStyle name="40% - Accent2 2" xfId="953"/>
    <cellStyle name="40% - Accent2 3" xfId="954"/>
    <cellStyle name="40% - Accent3 2" xfId="955"/>
    <cellStyle name="40% - Accent3 3" xfId="956"/>
    <cellStyle name="40% - Accent4 2" xfId="957"/>
    <cellStyle name="40% - Accent4 3" xfId="958"/>
    <cellStyle name="40% - Accent5 2" xfId="959"/>
    <cellStyle name="40% - Accent5 3" xfId="960"/>
    <cellStyle name="40% - Accent6 2" xfId="961"/>
    <cellStyle name="40% - Accent6 3" xfId="962"/>
    <cellStyle name="60% - Accent1 2" xfId="963"/>
    <cellStyle name="60% - Accent1 3" xfId="964"/>
    <cellStyle name="60% - Accent2 2" xfId="965"/>
    <cellStyle name="60% - Accent2 3" xfId="966"/>
    <cellStyle name="60% - Accent3 2" xfId="967"/>
    <cellStyle name="60% - Accent3 3" xfId="968"/>
    <cellStyle name="60% - Accent4 2" xfId="969"/>
    <cellStyle name="60% - Accent4 3" xfId="970"/>
    <cellStyle name="60% - Accent5 2" xfId="971"/>
    <cellStyle name="60% - Accent5 3" xfId="972"/>
    <cellStyle name="60% - Accent6 2" xfId="973"/>
    <cellStyle name="60% - Accent6 3" xfId="974"/>
    <cellStyle name="_x0007_Á" xfId="975"/>
    <cellStyle name="Accent1 - 20%" xfId="976"/>
    <cellStyle name="Accent1 - 40%" xfId="977"/>
    <cellStyle name="Accent1 - 60%" xfId="978"/>
    <cellStyle name="Accent1 2" xfId="979"/>
    <cellStyle name="Accent1 3" xfId="980"/>
    <cellStyle name="Accent1 4" xfId="981"/>
    <cellStyle name="Accent1 5" xfId="982"/>
    <cellStyle name="Accent1 6" xfId="983"/>
    <cellStyle name="Accent1 7" xfId="984"/>
    <cellStyle name="Accent2 - 20%" xfId="985"/>
    <cellStyle name="Accent2 - 40%" xfId="986"/>
    <cellStyle name="Accent2 - 60%" xfId="987"/>
    <cellStyle name="Accent2 2" xfId="988"/>
    <cellStyle name="Accent2 3" xfId="989"/>
    <cellStyle name="Accent2 4" xfId="990"/>
    <cellStyle name="Accent2 5" xfId="991"/>
    <cellStyle name="Accent2 6" xfId="992"/>
    <cellStyle name="Accent2 7" xfId="993"/>
    <cellStyle name="Accent3 - 20%" xfId="994"/>
    <cellStyle name="Accent3 - 40%" xfId="995"/>
    <cellStyle name="Accent3 - 60%" xfId="996"/>
    <cellStyle name="Accent3 2" xfId="997"/>
    <cellStyle name="Accent3 3" xfId="998"/>
    <cellStyle name="Accent3 4" xfId="999"/>
    <cellStyle name="Accent3 5" xfId="1000"/>
    <cellStyle name="Accent3 6" xfId="1001"/>
    <cellStyle name="Accent3 7" xfId="1002"/>
    <cellStyle name="Accent4 - 20%" xfId="1003"/>
    <cellStyle name="Accent4 - 40%" xfId="1004"/>
    <cellStyle name="Accent4 - 60%" xfId="1005"/>
    <cellStyle name="Accent4 2" xfId="1006"/>
    <cellStyle name="Accent4 3" xfId="1007"/>
    <cellStyle name="Accent4 4" xfId="1008"/>
    <cellStyle name="Accent4 5" xfId="1009"/>
    <cellStyle name="Accent4 6" xfId="1010"/>
    <cellStyle name="Accent4 7" xfId="1011"/>
    <cellStyle name="Accent5 - 20%" xfId="1012"/>
    <cellStyle name="Accent5 - 40%" xfId="1013"/>
    <cellStyle name="Accent5 - 60%" xfId="1014"/>
    <cellStyle name="Accent5 2" xfId="1015"/>
    <cellStyle name="Accent5 3" xfId="1016"/>
    <cellStyle name="Accent5 4" xfId="1017"/>
    <cellStyle name="Accent5 5" xfId="1018"/>
    <cellStyle name="Accent5 6" xfId="1019"/>
    <cellStyle name="Accent5 7" xfId="1020"/>
    <cellStyle name="Accent6 - 20%" xfId="1021"/>
    <cellStyle name="Accent6 - 40%" xfId="1022"/>
    <cellStyle name="Accent6 - 60%" xfId="1023"/>
    <cellStyle name="Accent6 2" xfId="1024"/>
    <cellStyle name="Accent6 3" xfId="1025"/>
    <cellStyle name="Accent6 4" xfId="1026"/>
    <cellStyle name="Accent6 5" xfId="1027"/>
    <cellStyle name="Accent6 6" xfId="1028"/>
    <cellStyle name="Accent6 7" xfId="1029"/>
    <cellStyle name="Alilciue [0]_13F1_330" xfId="1030"/>
    <cellStyle name="Äĺíĺćíűé [0]_13F1_330" xfId="1031"/>
    <cellStyle name="Alilciue [0]_14F1_520" xfId="1032"/>
    <cellStyle name="Äĺíĺćíűé [0]_14F1_520" xfId="1033"/>
    <cellStyle name="Alilciue [0]_17F1_626" xfId="1034"/>
    <cellStyle name="Äĺíĺćíűé [0]_17F1_626" xfId="1035"/>
    <cellStyle name="Alilciue [0]_19F1_628" xfId="1036"/>
    <cellStyle name="Äĺíĺćíűé [0]_19F1_628" xfId="1037"/>
    <cellStyle name="Alilciue [0]_240_60_7" xfId="1038"/>
    <cellStyle name="Äĺíĺćíűé [0]_240_60_7" xfId="1039"/>
    <cellStyle name="Alilciue [0]_240_61DB" xfId="1040"/>
    <cellStyle name="Äĺíĺćíűé [0]_240_61DB" xfId="1041"/>
    <cellStyle name="Alilciue [0]_5F1_140" xfId="1042"/>
    <cellStyle name="Äĺíĺćíűé [0]_5F1_140" xfId="1043"/>
    <cellStyle name="Alilciue [0]_5F1_140 2" xfId="1044"/>
    <cellStyle name="Äĺíĺćíűé [0]_5F1_140 2" xfId="1045"/>
    <cellStyle name="Alilciue [0]_5F1_140 3" xfId="1046"/>
    <cellStyle name="Äĺíĺćíűé [0]_5F1_140 3" xfId="1047"/>
    <cellStyle name="Alilciue [0]_5F1_140 4" xfId="1048"/>
    <cellStyle name="Äĺíĺćíűé [0]_5F1_140 4" xfId="1049"/>
    <cellStyle name="Alilciue [0]_620_60_7" xfId="1050"/>
    <cellStyle name="Äĺíĺćíűé [0]_620_60_7" xfId="1051"/>
    <cellStyle name="Alilciue [0]_TMP626" xfId="1052"/>
    <cellStyle name="Äĺíĺćíűé [0]_TMP626" xfId="1053"/>
    <cellStyle name="Alilciue_10F1_250" xfId="1054"/>
    <cellStyle name="Äĺíĺćíűé_10F1_250" xfId="1055"/>
    <cellStyle name="Alilciue_13F1_330" xfId="1056"/>
    <cellStyle name="Äĺíĺćíűé_13F1_330" xfId="1057"/>
    <cellStyle name="Alilciue_14F1_520" xfId="1058"/>
    <cellStyle name="Äĺíĺćíűé_14F1_520" xfId="1059"/>
    <cellStyle name="Alilciue_17F1_626" xfId="1060"/>
    <cellStyle name="Äĺíĺćíűé_17F1_626" xfId="1061"/>
    <cellStyle name="Alilciue_19F1_628" xfId="1062"/>
    <cellStyle name="Äĺíĺćíűé_19F1_628" xfId="1063"/>
    <cellStyle name="Alilciue_240_60_7" xfId="1064"/>
    <cellStyle name="Äĺíĺćíűé_240_60_7" xfId="1065"/>
    <cellStyle name="Alilciue_240_61DB" xfId="1066"/>
    <cellStyle name="Äĺíĺćíűé_240_61DB" xfId="1067"/>
    <cellStyle name="Alilciue_5F1_140" xfId="1068"/>
    <cellStyle name="Äĺíĺćíűé_5F1_140" xfId="1069"/>
    <cellStyle name="Alilciue_5F1_140 2" xfId="1070"/>
    <cellStyle name="Äĺíĺćíűé_5F1_140 2" xfId="1071"/>
    <cellStyle name="Alilciue_5F1_140 3" xfId="1072"/>
    <cellStyle name="Äĺíĺćíűé_5F1_140 3" xfId="1073"/>
    <cellStyle name="Alilciue_5F1_140 4" xfId="1074"/>
    <cellStyle name="Äĺíĺćíűé_5F1_140 4" xfId="1075"/>
    <cellStyle name="Alilciue_620_60_7" xfId="1076"/>
    <cellStyle name="Äĺíĺćíűé_620_60_7" xfId="1077"/>
    <cellStyle name="Alilciue_TMP626" xfId="1078"/>
    <cellStyle name="Äĺíĺćíűé_TMP626" xfId="1079"/>
    <cellStyle name="Bad 2" xfId="782"/>
    <cellStyle name="Bad 3" xfId="1080"/>
    <cellStyle name="C01_BP 2002" xfId="1081"/>
    <cellStyle name="C02_Date line" xfId="1082"/>
    <cellStyle name="C03_Col head general" xfId="1083"/>
    <cellStyle name="C03a_$ million" xfId="1084"/>
    <cellStyle name="C04_Annotation" xfId="1085"/>
    <cellStyle name="C05_$_Million" xfId="1086"/>
    <cellStyle name="C05a_Parent Current col head" xfId="1087"/>
    <cellStyle name="C06_Footnotes grey" xfId="1088"/>
    <cellStyle name="C06a_Parent Previous col head" xfId="1089"/>
    <cellStyle name="C07_Group/Parent col heads" xfId="1090"/>
    <cellStyle name="C07a_Parent col heads" xfId="1091"/>
    <cellStyle name="C08_2001 Col heads" xfId="1092"/>
    <cellStyle name="C09_ Figs Dk Green" xfId="1093"/>
    <cellStyle name="C10_2001 Figs Black" xfId="1094"/>
    <cellStyle name="C11_ Figs Dk Green Bold" xfId="1095"/>
    <cellStyle name="C12_Annotation" xfId="1096"/>
    <cellStyle name="C13_2001 Figs 1 decimals" xfId="1097"/>
    <cellStyle name="C14_2001 Figs 2 decimals Green" xfId="1098"/>
    <cellStyle name="C14a_Current Year Figs 2 dec" xfId="1099"/>
    <cellStyle name="C14b_Current Year Figs 3 dec" xfId="1100"/>
    <cellStyle name="C14c_Current year %" xfId="1101"/>
    <cellStyle name="C14d_Current Year Figs 1 dec" xfId="1102"/>
    <cellStyle name="C14e_Current year (%)" xfId="1103"/>
    <cellStyle name="C15_Main text Bold Black" xfId="1104"/>
    <cellStyle name="C15a_Previous year figs 2 dec" xfId="1105"/>
    <cellStyle name="C15b_Prevoius Year Figs 3 dec" xfId="1106"/>
    <cellStyle name="C15c_Previous year %" xfId="1107"/>
    <cellStyle name="C15d_Previous Year Figs 1 dec" xfId="1108"/>
    <cellStyle name="C15e__Previous year (%)" xfId="1109"/>
    <cellStyle name="C16_2001 Figs 2 dec Black Bold" xfId="1110"/>
    <cellStyle name="C17_2001 percent" xfId="1111"/>
    <cellStyle name="C18_2002 percent" xfId="1112"/>
    <cellStyle name="C19_Regular figs" xfId="1113"/>
    <cellStyle name="C20_Regular figs 2 dec" xfId="1114"/>
    <cellStyle name="C21_Regular figs 1 dec" xfId="1115"/>
    <cellStyle name="C22_Running head" xfId="1116"/>
    <cellStyle name="C23_Folios" xfId="1117"/>
    <cellStyle name="Calculation 2" xfId="1118"/>
    <cellStyle name="Calculation 3" xfId="1119"/>
    <cellStyle name="Check Cell 2" xfId="1120"/>
    <cellStyle name="Check Cell 3" xfId="1121"/>
    <cellStyle name="Cniac" xfId="1122"/>
    <cellStyle name="Combustion" xfId="8"/>
    <cellStyle name="Comma  - Style1" xfId="1123"/>
    <cellStyle name="Comma  - Style2" xfId="1124"/>
    <cellStyle name="Comma  - Style3" xfId="1125"/>
    <cellStyle name="Comma  - Style4" xfId="1126"/>
    <cellStyle name="Comma  - Style5" xfId="1127"/>
    <cellStyle name="Comma  - Style6" xfId="1128"/>
    <cellStyle name="Comma  - Style7" xfId="1129"/>
    <cellStyle name="Comma  - Style8" xfId="1130"/>
    <cellStyle name="Comma [-]" xfId="1131"/>
    <cellStyle name="Comma [-] 2" xfId="1132"/>
    <cellStyle name="Comma [1]" xfId="1133"/>
    <cellStyle name="Comma [1] 2" xfId="1134"/>
    <cellStyle name="Comma [2]" xfId="1135"/>
    <cellStyle name="Comma [2] 2" xfId="1136"/>
    <cellStyle name="Comma [3]" xfId="1137"/>
    <cellStyle name="Comma [3] 2" xfId="1138"/>
    <cellStyle name="Comma [Blank]" xfId="1139"/>
    <cellStyle name="Comma [Blank] 2" xfId="1140"/>
    <cellStyle name="Comma 10" xfId="1141"/>
    <cellStyle name="Comma 11" xfId="1142"/>
    <cellStyle name="Comma 12" xfId="1143"/>
    <cellStyle name="Comma 13" xfId="1144"/>
    <cellStyle name="Comma 14" xfId="1145"/>
    <cellStyle name="Comma 15" xfId="1146"/>
    <cellStyle name="Comma 16" xfId="1147"/>
    <cellStyle name="Comma 17" xfId="1148"/>
    <cellStyle name="Comma 18" xfId="1149"/>
    <cellStyle name="Comma 19" xfId="1150"/>
    <cellStyle name="Comma 2" xfId="766"/>
    <cellStyle name="Comma 2 2" xfId="781"/>
    <cellStyle name="Comma 20" xfId="1151"/>
    <cellStyle name="Comma 21" xfId="1152"/>
    <cellStyle name="Comma 22" xfId="1153"/>
    <cellStyle name="Comma 3" xfId="9"/>
    <cellStyle name="Comma 4" xfId="1154"/>
    <cellStyle name="Comma 5" xfId="1155"/>
    <cellStyle name="Comma 6" xfId="1156"/>
    <cellStyle name="Comma 7" xfId="1157"/>
    <cellStyle name="Comma 8" xfId="1158"/>
    <cellStyle name="Comma 9" xfId="1159"/>
    <cellStyle name="Comma[1]" xfId="1160"/>
    <cellStyle name="Comma[1] 2" xfId="1161"/>
    <cellStyle name="Comma[2]" xfId="1162"/>
    <cellStyle name="Comma[2] 2" xfId="1163"/>
    <cellStyle name="Comma2" xfId="1164"/>
    <cellStyle name="COPY" xfId="1165"/>
    <cellStyle name="Copy0_" xfId="1166"/>
    <cellStyle name="COPY1" xfId="1167"/>
    <cellStyle name="Copy2_" xfId="1168"/>
    <cellStyle name="Date" xfId="1169"/>
    <cellStyle name="DC" xfId="1170"/>
    <cellStyle name="DC 2" xfId="1171"/>
    <cellStyle name="DCC" xfId="1172"/>
    <cellStyle name="DCMessage" xfId="1173"/>
    <cellStyle name="Default_Free" xfId="10"/>
    <cellStyle name="Delta" xfId="1174"/>
    <cellStyle name="Diacraieiaie" xfId="1175"/>
    <cellStyle name="dp0" xfId="1176"/>
    <cellStyle name="dp0 2" xfId="1177"/>
    <cellStyle name="dp1" xfId="1178"/>
    <cellStyle name="dp1 2" xfId="1179"/>
    <cellStyle name="dp2" xfId="1180"/>
    <cellStyle name="dp2 2" xfId="1181"/>
    <cellStyle name="Electricity" xfId="11"/>
    <cellStyle name="Embodied" xfId="12"/>
    <cellStyle name="Emphasis 1" xfId="1182"/>
    <cellStyle name="Emphasis 2" xfId="1183"/>
    <cellStyle name="Emphasis 3" xfId="1184"/>
    <cellStyle name="Euro" xfId="1185"/>
    <cellStyle name="Euro 2" xfId="1186"/>
    <cellStyle name="Explanatory Text 2" xfId="1187"/>
    <cellStyle name="Explanatory Text 3" xfId="1188"/>
    <cellStyle name="Flag" xfId="1189"/>
    <cellStyle name="Followed Hyperlink 10" xfId="18"/>
    <cellStyle name="Followed Hyperlink 100" xfId="19"/>
    <cellStyle name="Followed Hyperlink 101" xfId="20"/>
    <cellStyle name="Followed Hyperlink 102" xfId="21"/>
    <cellStyle name="Followed Hyperlink 103" xfId="22"/>
    <cellStyle name="Followed Hyperlink 104" xfId="23"/>
    <cellStyle name="Followed Hyperlink 105" xfId="24"/>
    <cellStyle name="Followed Hyperlink 106" xfId="25"/>
    <cellStyle name="Followed Hyperlink 107" xfId="26"/>
    <cellStyle name="Followed Hyperlink 108" xfId="27"/>
    <cellStyle name="Followed Hyperlink 109" xfId="28"/>
    <cellStyle name="Followed Hyperlink 11" xfId="29"/>
    <cellStyle name="Followed Hyperlink 110" xfId="30"/>
    <cellStyle name="Followed Hyperlink 111" xfId="31"/>
    <cellStyle name="Followed Hyperlink 112" xfId="32"/>
    <cellStyle name="Followed Hyperlink 113" xfId="33"/>
    <cellStyle name="Followed Hyperlink 114" xfId="34"/>
    <cellStyle name="Followed Hyperlink 115" xfId="35"/>
    <cellStyle name="Followed Hyperlink 116" xfId="36"/>
    <cellStyle name="Followed Hyperlink 117" xfId="37"/>
    <cellStyle name="Followed Hyperlink 118" xfId="38"/>
    <cellStyle name="Followed Hyperlink 119" xfId="39"/>
    <cellStyle name="Followed Hyperlink 12" xfId="40"/>
    <cellStyle name="Followed Hyperlink 120" xfId="41"/>
    <cellStyle name="Followed Hyperlink 121" xfId="42"/>
    <cellStyle name="Followed Hyperlink 122" xfId="43"/>
    <cellStyle name="Followed Hyperlink 123" xfId="44"/>
    <cellStyle name="Followed Hyperlink 124" xfId="45"/>
    <cellStyle name="Followed Hyperlink 125" xfId="46"/>
    <cellStyle name="Followed Hyperlink 126" xfId="47"/>
    <cellStyle name="Followed Hyperlink 127" xfId="48"/>
    <cellStyle name="Followed Hyperlink 128" xfId="49"/>
    <cellStyle name="Followed Hyperlink 129" xfId="50"/>
    <cellStyle name="Followed Hyperlink 13" xfId="51"/>
    <cellStyle name="Followed Hyperlink 130" xfId="52"/>
    <cellStyle name="Followed Hyperlink 131" xfId="53"/>
    <cellStyle name="Followed Hyperlink 132" xfId="54"/>
    <cellStyle name="Followed Hyperlink 133" xfId="55"/>
    <cellStyle name="Followed Hyperlink 134" xfId="56"/>
    <cellStyle name="Followed Hyperlink 135" xfId="57"/>
    <cellStyle name="Followed Hyperlink 136" xfId="58"/>
    <cellStyle name="Followed Hyperlink 137" xfId="59"/>
    <cellStyle name="Followed Hyperlink 138" xfId="60"/>
    <cellStyle name="Followed Hyperlink 139" xfId="61"/>
    <cellStyle name="Followed Hyperlink 14" xfId="62"/>
    <cellStyle name="Followed Hyperlink 140" xfId="63"/>
    <cellStyle name="Followed Hyperlink 141" xfId="64"/>
    <cellStyle name="Followed Hyperlink 142" xfId="65"/>
    <cellStyle name="Followed Hyperlink 143" xfId="66"/>
    <cellStyle name="Followed Hyperlink 144" xfId="67"/>
    <cellStyle name="Followed Hyperlink 145" xfId="68"/>
    <cellStyle name="Followed Hyperlink 146" xfId="69"/>
    <cellStyle name="Followed Hyperlink 147" xfId="70"/>
    <cellStyle name="Followed Hyperlink 148" xfId="71"/>
    <cellStyle name="Followed Hyperlink 149" xfId="72"/>
    <cellStyle name="Followed Hyperlink 15" xfId="73"/>
    <cellStyle name="Followed Hyperlink 150" xfId="74"/>
    <cellStyle name="Followed Hyperlink 151" xfId="75"/>
    <cellStyle name="Followed Hyperlink 152" xfId="76"/>
    <cellStyle name="Followed Hyperlink 153" xfId="77"/>
    <cellStyle name="Followed Hyperlink 154" xfId="78"/>
    <cellStyle name="Followed Hyperlink 155" xfId="79"/>
    <cellStyle name="Followed Hyperlink 156" xfId="80"/>
    <cellStyle name="Followed Hyperlink 157" xfId="81"/>
    <cellStyle name="Followed Hyperlink 158" xfId="82"/>
    <cellStyle name="Followed Hyperlink 159" xfId="83"/>
    <cellStyle name="Followed Hyperlink 16" xfId="84"/>
    <cellStyle name="Followed Hyperlink 160" xfId="85"/>
    <cellStyle name="Followed Hyperlink 161" xfId="86"/>
    <cellStyle name="Followed Hyperlink 162" xfId="87"/>
    <cellStyle name="Followed Hyperlink 163" xfId="88"/>
    <cellStyle name="Followed Hyperlink 164" xfId="89"/>
    <cellStyle name="Followed Hyperlink 165" xfId="90"/>
    <cellStyle name="Followed Hyperlink 166" xfId="91"/>
    <cellStyle name="Followed Hyperlink 167" xfId="92"/>
    <cellStyle name="Followed Hyperlink 168" xfId="93"/>
    <cellStyle name="Followed Hyperlink 169" xfId="94"/>
    <cellStyle name="Followed Hyperlink 17" xfId="95"/>
    <cellStyle name="Followed Hyperlink 170" xfId="96"/>
    <cellStyle name="Followed Hyperlink 171" xfId="97"/>
    <cellStyle name="Followed Hyperlink 172" xfId="98"/>
    <cellStyle name="Followed Hyperlink 173" xfId="99"/>
    <cellStyle name="Followed Hyperlink 174" xfId="100"/>
    <cellStyle name="Followed Hyperlink 175" xfId="101"/>
    <cellStyle name="Followed Hyperlink 176" xfId="102"/>
    <cellStyle name="Followed Hyperlink 177" xfId="103"/>
    <cellStyle name="Followed Hyperlink 178" xfId="104"/>
    <cellStyle name="Followed Hyperlink 179" xfId="105"/>
    <cellStyle name="Followed Hyperlink 18" xfId="106"/>
    <cellStyle name="Followed Hyperlink 180" xfId="107"/>
    <cellStyle name="Followed Hyperlink 181" xfId="108"/>
    <cellStyle name="Followed Hyperlink 182" xfId="109"/>
    <cellStyle name="Followed Hyperlink 183" xfId="110"/>
    <cellStyle name="Followed Hyperlink 184" xfId="111"/>
    <cellStyle name="Followed Hyperlink 185" xfId="112"/>
    <cellStyle name="Followed Hyperlink 186" xfId="113"/>
    <cellStyle name="Followed Hyperlink 187" xfId="114"/>
    <cellStyle name="Followed Hyperlink 188" xfId="115"/>
    <cellStyle name="Followed Hyperlink 189" xfId="116"/>
    <cellStyle name="Followed Hyperlink 19" xfId="117"/>
    <cellStyle name="Followed Hyperlink 190" xfId="118"/>
    <cellStyle name="Followed Hyperlink 191" xfId="119"/>
    <cellStyle name="Followed Hyperlink 192" xfId="120"/>
    <cellStyle name="Followed Hyperlink 193" xfId="121"/>
    <cellStyle name="Followed Hyperlink 194" xfId="122"/>
    <cellStyle name="Followed Hyperlink 195" xfId="123"/>
    <cellStyle name="Followed Hyperlink 196" xfId="124"/>
    <cellStyle name="Followed Hyperlink 197" xfId="125"/>
    <cellStyle name="Followed Hyperlink 198" xfId="126"/>
    <cellStyle name="Followed Hyperlink 199" xfId="127"/>
    <cellStyle name="Followed Hyperlink 2" xfId="128"/>
    <cellStyle name="Followed Hyperlink 20" xfId="129"/>
    <cellStyle name="Followed Hyperlink 200" xfId="130"/>
    <cellStyle name="Followed Hyperlink 201" xfId="131"/>
    <cellStyle name="Followed Hyperlink 202" xfId="132"/>
    <cellStyle name="Followed Hyperlink 203" xfId="133"/>
    <cellStyle name="Followed Hyperlink 204" xfId="134"/>
    <cellStyle name="Followed Hyperlink 205" xfId="135"/>
    <cellStyle name="Followed Hyperlink 206" xfId="136"/>
    <cellStyle name="Followed Hyperlink 207" xfId="137"/>
    <cellStyle name="Followed Hyperlink 208" xfId="138"/>
    <cellStyle name="Followed Hyperlink 209" xfId="139"/>
    <cellStyle name="Followed Hyperlink 21" xfId="140"/>
    <cellStyle name="Followed Hyperlink 210" xfId="141"/>
    <cellStyle name="Followed Hyperlink 211" xfId="142"/>
    <cellStyle name="Followed Hyperlink 212" xfId="143"/>
    <cellStyle name="Followed Hyperlink 213" xfId="144"/>
    <cellStyle name="Followed Hyperlink 214" xfId="145"/>
    <cellStyle name="Followed Hyperlink 215" xfId="146"/>
    <cellStyle name="Followed Hyperlink 216" xfId="147"/>
    <cellStyle name="Followed Hyperlink 217" xfId="148"/>
    <cellStyle name="Followed Hyperlink 218" xfId="149"/>
    <cellStyle name="Followed Hyperlink 219" xfId="150"/>
    <cellStyle name="Followed Hyperlink 22" xfId="151"/>
    <cellStyle name="Followed Hyperlink 220" xfId="152"/>
    <cellStyle name="Followed Hyperlink 221" xfId="153"/>
    <cellStyle name="Followed Hyperlink 222" xfId="154"/>
    <cellStyle name="Followed Hyperlink 223" xfId="155"/>
    <cellStyle name="Followed Hyperlink 224" xfId="156"/>
    <cellStyle name="Followed Hyperlink 225" xfId="157"/>
    <cellStyle name="Followed Hyperlink 226" xfId="158"/>
    <cellStyle name="Followed Hyperlink 227" xfId="159"/>
    <cellStyle name="Followed Hyperlink 228" xfId="160"/>
    <cellStyle name="Followed Hyperlink 229" xfId="161"/>
    <cellStyle name="Followed Hyperlink 23" xfId="162"/>
    <cellStyle name="Followed Hyperlink 230" xfId="163"/>
    <cellStyle name="Followed Hyperlink 231" xfId="164"/>
    <cellStyle name="Followed Hyperlink 232" xfId="165"/>
    <cellStyle name="Followed Hyperlink 233" xfId="166"/>
    <cellStyle name="Followed Hyperlink 234" xfId="167"/>
    <cellStyle name="Followed Hyperlink 235" xfId="168"/>
    <cellStyle name="Followed Hyperlink 236" xfId="169"/>
    <cellStyle name="Followed Hyperlink 237" xfId="170"/>
    <cellStyle name="Followed Hyperlink 238" xfId="171"/>
    <cellStyle name="Followed Hyperlink 239" xfId="172"/>
    <cellStyle name="Followed Hyperlink 24" xfId="173"/>
    <cellStyle name="Followed Hyperlink 240" xfId="174"/>
    <cellStyle name="Followed Hyperlink 241" xfId="175"/>
    <cellStyle name="Followed Hyperlink 242" xfId="176"/>
    <cellStyle name="Followed Hyperlink 243" xfId="177"/>
    <cellStyle name="Followed Hyperlink 244" xfId="178"/>
    <cellStyle name="Followed Hyperlink 245" xfId="179"/>
    <cellStyle name="Followed Hyperlink 246" xfId="180"/>
    <cellStyle name="Followed Hyperlink 247" xfId="181"/>
    <cellStyle name="Followed Hyperlink 248" xfId="182"/>
    <cellStyle name="Followed Hyperlink 249" xfId="183"/>
    <cellStyle name="Followed Hyperlink 25" xfId="184"/>
    <cellStyle name="Followed Hyperlink 250" xfId="185"/>
    <cellStyle name="Followed Hyperlink 251" xfId="186"/>
    <cellStyle name="Followed Hyperlink 252" xfId="187"/>
    <cellStyle name="Followed Hyperlink 253" xfId="188"/>
    <cellStyle name="Followed Hyperlink 254" xfId="189"/>
    <cellStyle name="Followed Hyperlink 255" xfId="190"/>
    <cellStyle name="Followed Hyperlink 256" xfId="191"/>
    <cellStyle name="Followed Hyperlink 257" xfId="192"/>
    <cellStyle name="Followed Hyperlink 258" xfId="193"/>
    <cellStyle name="Followed Hyperlink 259" xfId="194"/>
    <cellStyle name="Followed Hyperlink 26" xfId="195"/>
    <cellStyle name="Followed Hyperlink 260" xfId="196"/>
    <cellStyle name="Followed Hyperlink 261" xfId="197"/>
    <cellStyle name="Followed Hyperlink 262" xfId="198"/>
    <cellStyle name="Followed Hyperlink 263" xfId="199"/>
    <cellStyle name="Followed Hyperlink 264" xfId="200"/>
    <cellStyle name="Followed Hyperlink 265" xfId="201"/>
    <cellStyle name="Followed Hyperlink 266" xfId="202"/>
    <cellStyle name="Followed Hyperlink 267" xfId="203"/>
    <cellStyle name="Followed Hyperlink 268" xfId="204"/>
    <cellStyle name="Followed Hyperlink 269" xfId="205"/>
    <cellStyle name="Followed Hyperlink 27" xfId="206"/>
    <cellStyle name="Followed Hyperlink 270" xfId="207"/>
    <cellStyle name="Followed Hyperlink 271" xfId="208"/>
    <cellStyle name="Followed Hyperlink 272" xfId="209"/>
    <cellStyle name="Followed Hyperlink 273" xfId="210"/>
    <cellStyle name="Followed Hyperlink 274" xfId="211"/>
    <cellStyle name="Followed Hyperlink 275" xfId="212"/>
    <cellStyle name="Followed Hyperlink 276" xfId="213"/>
    <cellStyle name="Followed Hyperlink 277" xfId="214"/>
    <cellStyle name="Followed Hyperlink 278" xfId="215"/>
    <cellStyle name="Followed Hyperlink 279" xfId="216"/>
    <cellStyle name="Followed Hyperlink 28" xfId="217"/>
    <cellStyle name="Followed Hyperlink 280" xfId="218"/>
    <cellStyle name="Followed Hyperlink 281" xfId="219"/>
    <cellStyle name="Followed Hyperlink 282" xfId="220"/>
    <cellStyle name="Followed Hyperlink 283" xfId="221"/>
    <cellStyle name="Followed Hyperlink 284" xfId="222"/>
    <cellStyle name="Followed Hyperlink 285" xfId="223"/>
    <cellStyle name="Followed Hyperlink 286" xfId="224"/>
    <cellStyle name="Followed Hyperlink 287" xfId="225"/>
    <cellStyle name="Followed Hyperlink 288" xfId="226"/>
    <cellStyle name="Followed Hyperlink 289" xfId="227"/>
    <cellStyle name="Followed Hyperlink 29" xfId="228"/>
    <cellStyle name="Followed Hyperlink 290" xfId="229"/>
    <cellStyle name="Followed Hyperlink 291" xfId="230"/>
    <cellStyle name="Followed Hyperlink 292" xfId="231"/>
    <cellStyle name="Followed Hyperlink 293" xfId="232"/>
    <cellStyle name="Followed Hyperlink 294" xfId="233"/>
    <cellStyle name="Followed Hyperlink 295" xfId="234"/>
    <cellStyle name="Followed Hyperlink 296" xfId="235"/>
    <cellStyle name="Followed Hyperlink 297" xfId="236"/>
    <cellStyle name="Followed Hyperlink 298" xfId="237"/>
    <cellStyle name="Followed Hyperlink 299" xfId="238"/>
    <cellStyle name="Followed Hyperlink 3" xfId="239"/>
    <cellStyle name="Followed Hyperlink 30" xfId="240"/>
    <cellStyle name="Followed Hyperlink 300" xfId="241"/>
    <cellStyle name="Followed Hyperlink 301" xfId="242"/>
    <cellStyle name="Followed Hyperlink 302" xfId="243"/>
    <cellStyle name="Followed Hyperlink 303" xfId="244"/>
    <cellStyle name="Followed Hyperlink 304" xfId="245"/>
    <cellStyle name="Followed Hyperlink 305" xfId="246"/>
    <cellStyle name="Followed Hyperlink 306" xfId="247"/>
    <cellStyle name="Followed Hyperlink 307" xfId="248"/>
    <cellStyle name="Followed Hyperlink 308" xfId="249"/>
    <cellStyle name="Followed Hyperlink 309" xfId="250"/>
    <cellStyle name="Followed Hyperlink 31" xfId="251"/>
    <cellStyle name="Followed Hyperlink 310" xfId="252"/>
    <cellStyle name="Followed Hyperlink 311" xfId="253"/>
    <cellStyle name="Followed Hyperlink 312" xfId="254"/>
    <cellStyle name="Followed Hyperlink 313" xfId="255"/>
    <cellStyle name="Followed Hyperlink 314" xfId="256"/>
    <cellStyle name="Followed Hyperlink 315" xfId="257"/>
    <cellStyle name="Followed Hyperlink 316" xfId="258"/>
    <cellStyle name="Followed Hyperlink 317" xfId="259"/>
    <cellStyle name="Followed Hyperlink 318" xfId="260"/>
    <cellStyle name="Followed Hyperlink 319" xfId="261"/>
    <cellStyle name="Followed Hyperlink 32" xfId="262"/>
    <cellStyle name="Followed Hyperlink 320" xfId="263"/>
    <cellStyle name="Followed Hyperlink 321" xfId="264"/>
    <cellStyle name="Followed Hyperlink 322" xfId="265"/>
    <cellStyle name="Followed Hyperlink 323" xfId="266"/>
    <cellStyle name="Followed Hyperlink 324" xfId="267"/>
    <cellStyle name="Followed Hyperlink 325" xfId="268"/>
    <cellStyle name="Followed Hyperlink 326" xfId="269"/>
    <cellStyle name="Followed Hyperlink 327" xfId="270"/>
    <cellStyle name="Followed Hyperlink 328" xfId="271"/>
    <cellStyle name="Followed Hyperlink 329" xfId="272"/>
    <cellStyle name="Followed Hyperlink 33" xfId="273"/>
    <cellStyle name="Followed Hyperlink 330" xfId="274"/>
    <cellStyle name="Followed Hyperlink 331" xfId="275"/>
    <cellStyle name="Followed Hyperlink 332" xfId="276"/>
    <cellStyle name="Followed Hyperlink 333" xfId="277"/>
    <cellStyle name="Followed Hyperlink 334" xfId="278"/>
    <cellStyle name="Followed Hyperlink 335" xfId="279"/>
    <cellStyle name="Followed Hyperlink 336" xfId="280"/>
    <cellStyle name="Followed Hyperlink 337" xfId="281"/>
    <cellStyle name="Followed Hyperlink 338" xfId="282"/>
    <cellStyle name="Followed Hyperlink 339" xfId="283"/>
    <cellStyle name="Followed Hyperlink 34" xfId="284"/>
    <cellStyle name="Followed Hyperlink 340" xfId="285"/>
    <cellStyle name="Followed Hyperlink 341" xfId="286"/>
    <cellStyle name="Followed Hyperlink 342" xfId="287"/>
    <cellStyle name="Followed Hyperlink 343" xfId="288"/>
    <cellStyle name="Followed Hyperlink 344" xfId="289"/>
    <cellStyle name="Followed Hyperlink 345" xfId="290"/>
    <cellStyle name="Followed Hyperlink 346" xfId="291"/>
    <cellStyle name="Followed Hyperlink 347" xfId="292"/>
    <cellStyle name="Followed Hyperlink 348" xfId="293"/>
    <cellStyle name="Followed Hyperlink 349" xfId="294"/>
    <cellStyle name="Followed Hyperlink 35" xfId="295"/>
    <cellStyle name="Followed Hyperlink 350" xfId="296"/>
    <cellStyle name="Followed Hyperlink 351" xfId="297"/>
    <cellStyle name="Followed Hyperlink 352" xfId="298"/>
    <cellStyle name="Followed Hyperlink 353" xfId="299"/>
    <cellStyle name="Followed Hyperlink 354" xfId="300"/>
    <cellStyle name="Followed Hyperlink 355" xfId="301"/>
    <cellStyle name="Followed Hyperlink 356" xfId="302"/>
    <cellStyle name="Followed Hyperlink 357" xfId="303"/>
    <cellStyle name="Followed Hyperlink 358" xfId="304"/>
    <cellStyle name="Followed Hyperlink 359" xfId="305"/>
    <cellStyle name="Followed Hyperlink 36" xfId="306"/>
    <cellStyle name="Followed Hyperlink 360" xfId="307"/>
    <cellStyle name="Followed Hyperlink 361" xfId="308"/>
    <cellStyle name="Followed Hyperlink 362" xfId="309"/>
    <cellStyle name="Followed Hyperlink 363" xfId="310"/>
    <cellStyle name="Followed Hyperlink 364" xfId="311"/>
    <cellStyle name="Followed Hyperlink 365" xfId="312"/>
    <cellStyle name="Followed Hyperlink 366" xfId="313"/>
    <cellStyle name="Followed Hyperlink 367" xfId="314"/>
    <cellStyle name="Followed Hyperlink 368" xfId="315"/>
    <cellStyle name="Followed Hyperlink 369" xfId="316"/>
    <cellStyle name="Followed Hyperlink 37" xfId="317"/>
    <cellStyle name="Followed Hyperlink 370" xfId="318"/>
    <cellStyle name="Followed Hyperlink 371" xfId="319"/>
    <cellStyle name="Followed Hyperlink 372" xfId="320"/>
    <cellStyle name="Followed Hyperlink 373" xfId="321"/>
    <cellStyle name="Followed Hyperlink 374" xfId="322"/>
    <cellStyle name="Followed Hyperlink 375" xfId="323"/>
    <cellStyle name="Followed Hyperlink 376" xfId="324"/>
    <cellStyle name="Followed Hyperlink 377" xfId="325"/>
    <cellStyle name="Followed Hyperlink 378" xfId="326"/>
    <cellStyle name="Followed Hyperlink 379" xfId="327"/>
    <cellStyle name="Followed Hyperlink 38" xfId="328"/>
    <cellStyle name="Followed Hyperlink 380" xfId="329"/>
    <cellStyle name="Followed Hyperlink 381" xfId="330"/>
    <cellStyle name="Followed Hyperlink 382" xfId="331"/>
    <cellStyle name="Followed Hyperlink 383" xfId="332"/>
    <cellStyle name="Followed Hyperlink 384" xfId="333"/>
    <cellStyle name="Followed Hyperlink 385" xfId="334"/>
    <cellStyle name="Followed Hyperlink 386" xfId="335"/>
    <cellStyle name="Followed Hyperlink 387" xfId="336"/>
    <cellStyle name="Followed Hyperlink 388" xfId="337"/>
    <cellStyle name="Followed Hyperlink 389" xfId="338"/>
    <cellStyle name="Followed Hyperlink 39" xfId="339"/>
    <cellStyle name="Followed Hyperlink 390" xfId="340"/>
    <cellStyle name="Followed Hyperlink 391" xfId="341"/>
    <cellStyle name="Followed Hyperlink 392" xfId="342"/>
    <cellStyle name="Followed Hyperlink 393" xfId="343"/>
    <cellStyle name="Followed Hyperlink 394" xfId="344"/>
    <cellStyle name="Followed Hyperlink 395" xfId="345"/>
    <cellStyle name="Followed Hyperlink 396" xfId="346"/>
    <cellStyle name="Followed Hyperlink 397" xfId="347"/>
    <cellStyle name="Followed Hyperlink 398" xfId="348"/>
    <cellStyle name="Followed Hyperlink 399" xfId="349"/>
    <cellStyle name="Followed Hyperlink 4" xfId="350"/>
    <cellStyle name="Followed Hyperlink 40" xfId="351"/>
    <cellStyle name="Followed Hyperlink 400" xfId="352"/>
    <cellStyle name="Followed Hyperlink 401" xfId="353"/>
    <cellStyle name="Followed Hyperlink 402" xfId="354"/>
    <cellStyle name="Followed Hyperlink 403" xfId="355"/>
    <cellStyle name="Followed Hyperlink 404" xfId="356"/>
    <cellStyle name="Followed Hyperlink 405" xfId="357"/>
    <cellStyle name="Followed Hyperlink 406" xfId="358"/>
    <cellStyle name="Followed Hyperlink 407" xfId="359"/>
    <cellStyle name="Followed Hyperlink 408" xfId="360"/>
    <cellStyle name="Followed Hyperlink 409" xfId="361"/>
    <cellStyle name="Followed Hyperlink 41" xfId="362"/>
    <cellStyle name="Followed Hyperlink 410" xfId="363"/>
    <cellStyle name="Followed Hyperlink 411" xfId="364"/>
    <cellStyle name="Followed Hyperlink 412" xfId="365"/>
    <cellStyle name="Followed Hyperlink 413" xfId="366"/>
    <cellStyle name="Followed Hyperlink 414" xfId="367"/>
    <cellStyle name="Followed Hyperlink 415" xfId="368"/>
    <cellStyle name="Followed Hyperlink 416" xfId="369"/>
    <cellStyle name="Followed Hyperlink 417" xfId="370"/>
    <cellStyle name="Followed Hyperlink 418" xfId="371"/>
    <cellStyle name="Followed Hyperlink 419" xfId="372"/>
    <cellStyle name="Followed Hyperlink 42" xfId="373"/>
    <cellStyle name="Followed Hyperlink 420" xfId="374"/>
    <cellStyle name="Followed Hyperlink 421" xfId="375"/>
    <cellStyle name="Followed Hyperlink 422" xfId="376"/>
    <cellStyle name="Followed Hyperlink 423" xfId="377"/>
    <cellStyle name="Followed Hyperlink 424" xfId="378"/>
    <cellStyle name="Followed Hyperlink 425" xfId="379"/>
    <cellStyle name="Followed Hyperlink 426" xfId="380"/>
    <cellStyle name="Followed Hyperlink 427" xfId="381"/>
    <cellStyle name="Followed Hyperlink 428" xfId="382"/>
    <cellStyle name="Followed Hyperlink 429" xfId="383"/>
    <cellStyle name="Followed Hyperlink 43" xfId="384"/>
    <cellStyle name="Followed Hyperlink 430" xfId="385"/>
    <cellStyle name="Followed Hyperlink 431" xfId="386"/>
    <cellStyle name="Followed Hyperlink 432" xfId="387"/>
    <cellStyle name="Followed Hyperlink 433" xfId="388"/>
    <cellStyle name="Followed Hyperlink 434" xfId="389"/>
    <cellStyle name="Followed Hyperlink 435" xfId="390"/>
    <cellStyle name="Followed Hyperlink 436" xfId="391"/>
    <cellStyle name="Followed Hyperlink 437" xfId="392"/>
    <cellStyle name="Followed Hyperlink 438" xfId="393"/>
    <cellStyle name="Followed Hyperlink 439" xfId="394"/>
    <cellStyle name="Followed Hyperlink 44" xfId="395"/>
    <cellStyle name="Followed Hyperlink 440" xfId="396"/>
    <cellStyle name="Followed Hyperlink 441" xfId="397"/>
    <cellStyle name="Followed Hyperlink 442" xfId="398"/>
    <cellStyle name="Followed Hyperlink 443" xfId="399"/>
    <cellStyle name="Followed Hyperlink 444" xfId="400"/>
    <cellStyle name="Followed Hyperlink 445" xfId="401"/>
    <cellStyle name="Followed Hyperlink 446" xfId="402"/>
    <cellStyle name="Followed Hyperlink 447" xfId="403"/>
    <cellStyle name="Followed Hyperlink 448" xfId="404"/>
    <cellStyle name="Followed Hyperlink 449" xfId="405"/>
    <cellStyle name="Followed Hyperlink 45" xfId="406"/>
    <cellStyle name="Followed Hyperlink 450" xfId="407"/>
    <cellStyle name="Followed Hyperlink 451" xfId="408"/>
    <cellStyle name="Followed Hyperlink 452" xfId="409"/>
    <cellStyle name="Followed Hyperlink 453" xfId="410"/>
    <cellStyle name="Followed Hyperlink 454" xfId="411"/>
    <cellStyle name="Followed Hyperlink 455" xfId="412"/>
    <cellStyle name="Followed Hyperlink 456" xfId="413"/>
    <cellStyle name="Followed Hyperlink 457" xfId="414"/>
    <cellStyle name="Followed Hyperlink 458" xfId="415"/>
    <cellStyle name="Followed Hyperlink 459" xfId="416"/>
    <cellStyle name="Followed Hyperlink 46" xfId="417"/>
    <cellStyle name="Followed Hyperlink 460" xfId="418"/>
    <cellStyle name="Followed Hyperlink 461" xfId="419"/>
    <cellStyle name="Followed Hyperlink 462" xfId="420"/>
    <cellStyle name="Followed Hyperlink 463" xfId="421"/>
    <cellStyle name="Followed Hyperlink 464" xfId="422"/>
    <cellStyle name="Followed Hyperlink 465" xfId="423"/>
    <cellStyle name="Followed Hyperlink 466" xfId="424"/>
    <cellStyle name="Followed Hyperlink 467" xfId="425"/>
    <cellStyle name="Followed Hyperlink 468" xfId="426"/>
    <cellStyle name="Followed Hyperlink 469" xfId="427"/>
    <cellStyle name="Followed Hyperlink 47" xfId="428"/>
    <cellStyle name="Followed Hyperlink 470" xfId="429"/>
    <cellStyle name="Followed Hyperlink 471" xfId="430"/>
    <cellStyle name="Followed Hyperlink 472" xfId="431"/>
    <cellStyle name="Followed Hyperlink 473" xfId="432"/>
    <cellStyle name="Followed Hyperlink 474" xfId="433"/>
    <cellStyle name="Followed Hyperlink 475" xfId="434"/>
    <cellStyle name="Followed Hyperlink 476" xfId="435"/>
    <cellStyle name="Followed Hyperlink 477" xfId="436"/>
    <cellStyle name="Followed Hyperlink 478" xfId="437"/>
    <cellStyle name="Followed Hyperlink 479" xfId="438"/>
    <cellStyle name="Followed Hyperlink 48" xfId="439"/>
    <cellStyle name="Followed Hyperlink 480" xfId="440"/>
    <cellStyle name="Followed Hyperlink 481" xfId="441"/>
    <cellStyle name="Followed Hyperlink 482" xfId="442"/>
    <cellStyle name="Followed Hyperlink 483" xfId="443"/>
    <cellStyle name="Followed Hyperlink 484" xfId="444"/>
    <cellStyle name="Followed Hyperlink 485" xfId="445"/>
    <cellStyle name="Followed Hyperlink 486" xfId="446"/>
    <cellStyle name="Followed Hyperlink 487" xfId="447"/>
    <cellStyle name="Followed Hyperlink 488" xfId="448"/>
    <cellStyle name="Followed Hyperlink 489" xfId="449"/>
    <cellStyle name="Followed Hyperlink 49" xfId="450"/>
    <cellStyle name="Followed Hyperlink 490" xfId="451"/>
    <cellStyle name="Followed Hyperlink 491" xfId="452"/>
    <cellStyle name="Followed Hyperlink 492" xfId="453"/>
    <cellStyle name="Followed Hyperlink 493" xfId="454"/>
    <cellStyle name="Followed Hyperlink 494" xfId="455"/>
    <cellStyle name="Followed Hyperlink 495" xfId="456"/>
    <cellStyle name="Followed Hyperlink 496" xfId="457"/>
    <cellStyle name="Followed Hyperlink 497" xfId="458"/>
    <cellStyle name="Followed Hyperlink 498" xfId="459"/>
    <cellStyle name="Followed Hyperlink 499" xfId="460"/>
    <cellStyle name="Followed Hyperlink 5" xfId="461"/>
    <cellStyle name="Followed Hyperlink 50" xfId="462"/>
    <cellStyle name="Followed Hyperlink 500" xfId="463"/>
    <cellStyle name="Followed Hyperlink 501" xfId="464"/>
    <cellStyle name="Followed Hyperlink 502" xfId="465"/>
    <cellStyle name="Followed Hyperlink 503" xfId="466"/>
    <cellStyle name="Followed Hyperlink 504" xfId="467"/>
    <cellStyle name="Followed Hyperlink 505" xfId="468"/>
    <cellStyle name="Followed Hyperlink 506" xfId="469"/>
    <cellStyle name="Followed Hyperlink 507" xfId="470"/>
    <cellStyle name="Followed Hyperlink 508" xfId="471"/>
    <cellStyle name="Followed Hyperlink 509" xfId="472"/>
    <cellStyle name="Followed Hyperlink 51" xfId="473"/>
    <cellStyle name="Followed Hyperlink 510" xfId="474"/>
    <cellStyle name="Followed Hyperlink 511" xfId="475"/>
    <cellStyle name="Followed Hyperlink 512" xfId="476"/>
    <cellStyle name="Followed Hyperlink 513" xfId="477"/>
    <cellStyle name="Followed Hyperlink 514" xfId="478"/>
    <cellStyle name="Followed Hyperlink 515" xfId="479"/>
    <cellStyle name="Followed Hyperlink 516" xfId="480"/>
    <cellStyle name="Followed Hyperlink 517" xfId="481"/>
    <cellStyle name="Followed Hyperlink 518" xfId="482"/>
    <cellStyle name="Followed Hyperlink 519" xfId="483"/>
    <cellStyle name="Followed Hyperlink 52" xfId="484"/>
    <cellStyle name="Followed Hyperlink 520" xfId="485"/>
    <cellStyle name="Followed Hyperlink 521" xfId="486"/>
    <cellStyle name="Followed Hyperlink 522" xfId="487"/>
    <cellStyle name="Followed Hyperlink 523" xfId="488"/>
    <cellStyle name="Followed Hyperlink 524" xfId="489"/>
    <cellStyle name="Followed Hyperlink 525" xfId="490"/>
    <cellStyle name="Followed Hyperlink 526" xfId="491"/>
    <cellStyle name="Followed Hyperlink 527" xfId="492"/>
    <cellStyle name="Followed Hyperlink 528" xfId="493"/>
    <cellStyle name="Followed Hyperlink 529" xfId="494"/>
    <cellStyle name="Followed Hyperlink 53" xfId="495"/>
    <cellStyle name="Followed Hyperlink 530" xfId="496"/>
    <cellStyle name="Followed Hyperlink 531" xfId="497"/>
    <cellStyle name="Followed Hyperlink 532" xfId="498"/>
    <cellStyle name="Followed Hyperlink 533" xfId="499"/>
    <cellStyle name="Followed Hyperlink 534" xfId="500"/>
    <cellStyle name="Followed Hyperlink 535" xfId="501"/>
    <cellStyle name="Followed Hyperlink 536" xfId="502"/>
    <cellStyle name="Followed Hyperlink 537" xfId="503"/>
    <cellStyle name="Followed Hyperlink 538" xfId="504"/>
    <cellStyle name="Followed Hyperlink 539" xfId="505"/>
    <cellStyle name="Followed Hyperlink 54" xfId="506"/>
    <cellStyle name="Followed Hyperlink 540" xfId="507"/>
    <cellStyle name="Followed Hyperlink 541" xfId="508"/>
    <cellStyle name="Followed Hyperlink 542" xfId="509"/>
    <cellStyle name="Followed Hyperlink 543" xfId="510"/>
    <cellStyle name="Followed Hyperlink 544" xfId="511"/>
    <cellStyle name="Followed Hyperlink 545" xfId="512"/>
    <cellStyle name="Followed Hyperlink 546" xfId="513"/>
    <cellStyle name="Followed Hyperlink 547" xfId="514"/>
    <cellStyle name="Followed Hyperlink 548" xfId="515"/>
    <cellStyle name="Followed Hyperlink 549" xfId="516"/>
    <cellStyle name="Followed Hyperlink 55" xfId="517"/>
    <cellStyle name="Followed Hyperlink 550" xfId="518"/>
    <cellStyle name="Followed Hyperlink 551" xfId="519"/>
    <cellStyle name="Followed Hyperlink 552" xfId="520"/>
    <cellStyle name="Followed Hyperlink 553" xfId="521"/>
    <cellStyle name="Followed Hyperlink 554" xfId="522"/>
    <cellStyle name="Followed Hyperlink 555" xfId="523"/>
    <cellStyle name="Followed Hyperlink 556" xfId="524"/>
    <cellStyle name="Followed Hyperlink 557" xfId="525"/>
    <cellStyle name="Followed Hyperlink 558" xfId="526"/>
    <cellStyle name="Followed Hyperlink 559" xfId="527"/>
    <cellStyle name="Followed Hyperlink 56" xfId="528"/>
    <cellStyle name="Followed Hyperlink 560" xfId="529"/>
    <cellStyle name="Followed Hyperlink 561" xfId="530"/>
    <cellStyle name="Followed Hyperlink 562" xfId="531"/>
    <cellStyle name="Followed Hyperlink 563" xfId="532"/>
    <cellStyle name="Followed Hyperlink 564" xfId="533"/>
    <cellStyle name="Followed Hyperlink 565" xfId="534"/>
    <cellStyle name="Followed Hyperlink 566" xfId="535"/>
    <cellStyle name="Followed Hyperlink 567" xfId="536"/>
    <cellStyle name="Followed Hyperlink 568" xfId="537"/>
    <cellStyle name="Followed Hyperlink 569" xfId="538"/>
    <cellStyle name="Followed Hyperlink 57" xfId="539"/>
    <cellStyle name="Followed Hyperlink 570" xfId="540"/>
    <cellStyle name="Followed Hyperlink 571" xfId="541"/>
    <cellStyle name="Followed Hyperlink 572" xfId="542"/>
    <cellStyle name="Followed Hyperlink 573" xfId="543"/>
    <cellStyle name="Followed Hyperlink 574" xfId="544"/>
    <cellStyle name="Followed Hyperlink 575" xfId="545"/>
    <cellStyle name="Followed Hyperlink 576" xfId="546"/>
    <cellStyle name="Followed Hyperlink 577" xfId="547"/>
    <cellStyle name="Followed Hyperlink 578" xfId="548"/>
    <cellStyle name="Followed Hyperlink 579" xfId="549"/>
    <cellStyle name="Followed Hyperlink 58" xfId="550"/>
    <cellStyle name="Followed Hyperlink 580" xfId="551"/>
    <cellStyle name="Followed Hyperlink 581" xfId="552"/>
    <cellStyle name="Followed Hyperlink 582" xfId="553"/>
    <cellStyle name="Followed Hyperlink 583" xfId="554"/>
    <cellStyle name="Followed Hyperlink 584" xfId="555"/>
    <cellStyle name="Followed Hyperlink 585" xfId="556"/>
    <cellStyle name="Followed Hyperlink 586" xfId="557"/>
    <cellStyle name="Followed Hyperlink 587" xfId="558"/>
    <cellStyle name="Followed Hyperlink 588" xfId="559"/>
    <cellStyle name="Followed Hyperlink 589" xfId="560"/>
    <cellStyle name="Followed Hyperlink 59" xfId="561"/>
    <cellStyle name="Followed Hyperlink 590" xfId="562"/>
    <cellStyle name="Followed Hyperlink 591" xfId="563"/>
    <cellStyle name="Followed Hyperlink 592" xfId="564"/>
    <cellStyle name="Followed Hyperlink 593" xfId="565"/>
    <cellStyle name="Followed Hyperlink 594" xfId="566"/>
    <cellStyle name="Followed Hyperlink 595" xfId="567"/>
    <cellStyle name="Followed Hyperlink 596" xfId="568"/>
    <cellStyle name="Followed Hyperlink 597" xfId="569"/>
    <cellStyle name="Followed Hyperlink 598" xfId="570"/>
    <cellStyle name="Followed Hyperlink 599" xfId="571"/>
    <cellStyle name="Followed Hyperlink 6" xfId="572"/>
    <cellStyle name="Followed Hyperlink 60" xfId="573"/>
    <cellStyle name="Followed Hyperlink 600" xfId="574"/>
    <cellStyle name="Followed Hyperlink 601" xfId="575"/>
    <cellStyle name="Followed Hyperlink 602" xfId="576"/>
    <cellStyle name="Followed Hyperlink 603" xfId="577"/>
    <cellStyle name="Followed Hyperlink 604" xfId="578"/>
    <cellStyle name="Followed Hyperlink 605" xfId="579"/>
    <cellStyle name="Followed Hyperlink 606" xfId="580"/>
    <cellStyle name="Followed Hyperlink 607" xfId="581"/>
    <cellStyle name="Followed Hyperlink 608" xfId="582"/>
    <cellStyle name="Followed Hyperlink 609" xfId="583"/>
    <cellStyle name="Followed Hyperlink 61" xfId="584"/>
    <cellStyle name="Followed Hyperlink 610" xfId="585"/>
    <cellStyle name="Followed Hyperlink 611" xfId="586"/>
    <cellStyle name="Followed Hyperlink 612" xfId="587"/>
    <cellStyle name="Followed Hyperlink 613" xfId="588"/>
    <cellStyle name="Followed Hyperlink 614" xfId="589"/>
    <cellStyle name="Followed Hyperlink 615" xfId="590"/>
    <cellStyle name="Followed Hyperlink 616" xfId="591"/>
    <cellStyle name="Followed Hyperlink 617" xfId="592"/>
    <cellStyle name="Followed Hyperlink 618" xfId="593"/>
    <cellStyle name="Followed Hyperlink 619" xfId="594"/>
    <cellStyle name="Followed Hyperlink 62" xfId="595"/>
    <cellStyle name="Followed Hyperlink 620" xfId="596"/>
    <cellStyle name="Followed Hyperlink 621" xfId="597"/>
    <cellStyle name="Followed Hyperlink 622" xfId="598"/>
    <cellStyle name="Followed Hyperlink 623" xfId="599"/>
    <cellStyle name="Followed Hyperlink 624" xfId="600"/>
    <cellStyle name="Followed Hyperlink 625" xfId="601"/>
    <cellStyle name="Followed Hyperlink 626" xfId="602"/>
    <cellStyle name="Followed Hyperlink 627" xfId="603"/>
    <cellStyle name="Followed Hyperlink 628" xfId="604"/>
    <cellStyle name="Followed Hyperlink 629" xfId="605"/>
    <cellStyle name="Followed Hyperlink 63" xfId="606"/>
    <cellStyle name="Followed Hyperlink 630" xfId="607"/>
    <cellStyle name="Followed Hyperlink 631" xfId="608"/>
    <cellStyle name="Followed Hyperlink 632" xfId="609"/>
    <cellStyle name="Followed Hyperlink 633" xfId="610"/>
    <cellStyle name="Followed Hyperlink 634" xfId="611"/>
    <cellStyle name="Followed Hyperlink 635" xfId="612"/>
    <cellStyle name="Followed Hyperlink 636" xfId="613"/>
    <cellStyle name="Followed Hyperlink 637" xfId="614"/>
    <cellStyle name="Followed Hyperlink 638" xfId="615"/>
    <cellStyle name="Followed Hyperlink 639" xfId="616"/>
    <cellStyle name="Followed Hyperlink 64" xfId="617"/>
    <cellStyle name="Followed Hyperlink 640" xfId="618"/>
    <cellStyle name="Followed Hyperlink 641" xfId="619"/>
    <cellStyle name="Followed Hyperlink 642" xfId="620"/>
    <cellStyle name="Followed Hyperlink 643" xfId="621"/>
    <cellStyle name="Followed Hyperlink 644" xfId="622"/>
    <cellStyle name="Followed Hyperlink 645" xfId="623"/>
    <cellStyle name="Followed Hyperlink 646" xfId="624"/>
    <cellStyle name="Followed Hyperlink 647" xfId="625"/>
    <cellStyle name="Followed Hyperlink 648" xfId="626"/>
    <cellStyle name="Followed Hyperlink 649" xfId="627"/>
    <cellStyle name="Followed Hyperlink 65" xfId="628"/>
    <cellStyle name="Followed Hyperlink 650" xfId="629"/>
    <cellStyle name="Followed Hyperlink 651" xfId="630"/>
    <cellStyle name="Followed Hyperlink 652" xfId="631"/>
    <cellStyle name="Followed Hyperlink 653" xfId="632"/>
    <cellStyle name="Followed Hyperlink 654" xfId="633"/>
    <cellStyle name="Followed Hyperlink 655" xfId="634"/>
    <cellStyle name="Followed Hyperlink 656" xfId="635"/>
    <cellStyle name="Followed Hyperlink 657" xfId="636"/>
    <cellStyle name="Followed Hyperlink 658" xfId="637"/>
    <cellStyle name="Followed Hyperlink 659" xfId="638"/>
    <cellStyle name="Followed Hyperlink 66" xfId="639"/>
    <cellStyle name="Followed Hyperlink 660" xfId="640"/>
    <cellStyle name="Followed Hyperlink 661" xfId="641"/>
    <cellStyle name="Followed Hyperlink 662" xfId="642"/>
    <cellStyle name="Followed Hyperlink 663" xfId="643"/>
    <cellStyle name="Followed Hyperlink 664" xfId="644"/>
    <cellStyle name="Followed Hyperlink 665" xfId="645"/>
    <cellStyle name="Followed Hyperlink 666" xfId="646"/>
    <cellStyle name="Followed Hyperlink 667" xfId="647"/>
    <cellStyle name="Followed Hyperlink 668" xfId="648"/>
    <cellStyle name="Followed Hyperlink 669" xfId="649"/>
    <cellStyle name="Followed Hyperlink 67" xfId="650"/>
    <cellStyle name="Followed Hyperlink 670" xfId="651"/>
    <cellStyle name="Followed Hyperlink 671" xfId="652"/>
    <cellStyle name="Followed Hyperlink 672" xfId="653"/>
    <cellStyle name="Followed Hyperlink 673" xfId="654"/>
    <cellStyle name="Followed Hyperlink 674" xfId="655"/>
    <cellStyle name="Followed Hyperlink 675" xfId="656"/>
    <cellStyle name="Followed Hyperlink 676" xfId="657"/>
    <cellStyle name="Followed Hyperlink 677" xfId="658"/>
    <cellStyle name="Followed Hyperlink 678" xfId="659"/>
    <cellStyle name="Followed Hyperlink 679" xfId="660"/>
    <cellStyle name="Followed Hyperlink 68" xfId="661"/>
    <cellStyle name="Followed Hyperlink 680" xfId="662"/>
    <cellStyle name="Followed Hyperlink 681" xfId="663"/>
    <cellStyle name="Followed Hyperlink 682" xfId="664"/>
    <cellStyle name="Followed Hyperlink 683" xfId="665"/>
    <cellStyle name="Followed Hyperlink 684" xfId="666"/>
    <cellStyle name="Followed Hyperlink 685" xfId="667"/>
    <cellStyle name="Followed Hyperlink 686" xfId="668"/>
    <cellStyle name="Followed Hyperlink 687" xfId="669"/>
    <cellStyle name="Followed Hyperlink 688" xfId="670"/>
    <cellStyle name="Followed Hyperlink 689" xfId="671"/>
    <cellStyle name="Followed Hyperlink 69" xfId="672"/>
    <cellStyle name="Followed Hyperlink 690" xfId="673"/>
    <cellStyle name="Followed Hyperlink 691" xfId="674"/>
    <cellStyle name="Followed Hyperlink 692" xfId="675"/>
    <cellStyle name="Followed Hyperlink 693" xfId="676"/>
    <cellStyle name="Followed Hyperlink 694" xfId="677"/>
    <cellStyle name="Followed Hyperlink 695" xfId="678"/>
    <cellStyle name="Followed Hyperlink 696" xfId="679"/>
    <cellStyle name="Followed Hyperlink 697" xfId="680"/>
    <cellStyle name="Followed Hyperlink 698" xfId="681"/>
    <cellStyle name="Followed Hyperlink 699" xfId="682"/>
    <cellStyle name="Followed Hyperlink 7" xfId="683"/>
    <cellStyle name="Followed Hyperlink 70" xfId="684"/>
    <cellStyle name="Followed Hyperlink 700" xfId="685"/>
    <cellStyle name="Followed Hyperlink 701" xfId="686"/>
    <cellStyle name="Followed Hyperlink 702" xfId="687"/>
    <cellStyle name="Followed Hyperlink 703" xfId="688"/>
    <cellStyle name="Followed Hyperlink 704" xfId="689"/>
    <cellStyle name="Followed Hyperlink 705" xfId="690"/>
    <cellStyle name="Followed Hyperlink 706" xfId="691"/>
    <cellStyle name="Followed Hyperlink 707" xfId="692"/>
    <cellStyle name="Followed Hyperlink 708" xfId="693"/>
    <cellStyle name="Followed Hyperlink 709" xfId="694"/>
    <cellStyle name="Followed Hyperlink 71" xfId="695"/>
    <cellStyle name="Followed Hyperlink 710" xfId="696"/>
    <cellStyle name="Followed Hyperlink 711" xfId="697"/>
    <cellStyle name="Followed Hyperlink 712" xfId="698"/>
    <cellStyle name="Followed Hyperlink 713" xfId="699"/>
    <cellStyle name="Followed Hyperlink 714" xfId="700"/>
    <cellStyle name="Followed Hyperlink 715" xfId="701"/>
    <cellStyle name="Followed Hyperlink 716" xfId="702"/>
    <cellStyle name="Followed Hyperlink 717" xfId="703"/>
    <cellStyle name="Followed Hyperlink 718" xfId="704"/>
    <cellStyle name="Followed Hyperlink 719" xfId="705"/>
    <cellStyle name="Followed Hyperlink 72" xfId="706"/>
    <cellStyle name="Followed Hyperlink 720" xfId="707"/>
    <cellStyle name="Followed Hyperlink 721" xfId="708"/>
    <cellStyle name="Followed Hyperlink 722" xfId="709"/>
    <cellStyle name="Followed Hyperlink 723" xfId="710"/>
    <cellStyle name="Followed Hyperlink 724" xfId="711"/>
    <cellStyle name="Followed Hyperlink 725" xfId="712"/>
    <cellStyle name="Followed Hyperlink 726" xfId="713"/>
    <cellStyle name="Followed Hyperlink 727" xfId="714"/>
    <cellStyle name="Followed Hyperlink 728" xfId="715"/>
    <cellStyle name="Followed Hyperlink 729" xfId="716"/>
    <cellStyle name="Followed Hyperlink 73" xfId="717"/>
    <cellStyle name="Followed Hyperlink 730" xfId="718"/>
    <cellStyle name="Followed Hyperlink 731" xfId="719"/>
    <cellStyle name="Followed Hyperlink 732" xfId="720"/>
    <cellStyle name="Followed Hyperlink 733" xfId="721"/>
    <cellStyle name="Followed Hyperlink 734" xfId="722"/>
    <cellStyle name="Followed Hyperlink 735" xfId="723"/>
    <cellStyle name="Followed Hyperlink 736" xfId="724"/>
    <cellStyle name="Followed Hyperlink 737" xfId="725"/>
    <cellStyle name="Followed Hyperlink 738" xfId="726"/>
    <cellStyle name="Followed Hyperlink 739" xfId="727"/>
    <cellStyle name="Followed Hyperlink 74" xfId="728"/>
    <cellStyle name="Followed Hyperlink 740" xfId="729"/>
    <cellStyle name="Followed Hyperlink 741" xfId="730"/>
    <cellStyle name="Followed Hyperlink 742" xfId="731"/>
    <cellStyle name="Followed Hyperlink 743" xfId="732"/>
    <cellStyle name="Followed Hyperlink 744" xfId="733"/>
    <cellStyle name="Followed Hyperlink 745" xfId="734"/>
    <cellStyle name="Followed Hyperlink 746" xfId="735"/>
    <cellStyle name="Followed Hyperlink 747" xfId="736"/>
    <cellStyle name="Followed Hyperlink 75" xfId="737"/>
    <cellStyle name="Followed Hyperlink 76" xfId="738"/>
    <cellStyle name="Followed Hyperlink 77" xfId="739"/>
    <cellStyle name="Followed Hyperlink 78" xfId="740"/>
    <cellStyle name="Followed Hyperlink 79" xfId="741"/>
    <cellStyle name="Followed Hyperlink 8" xfId="742"/>
    <cellStyle name="Followed Hyperlink 80" xfId="743"/>
    <cellStyle name="Followed Hyperlink 81" xfId="744"/>
    <cellStyle name="Followed Hyperlink 82" xfId="745"/>
    <cellStyle name="Followed Hyperlink 83" xfId="746"/>
    <cellStyle name="Followed Hyperlink 84" xfId="747"/>
    <cellStyle name="Followed Hyperlink 85" xfId="748"/>
    <cellStyle name="Followed Hyperlink 86" xfId="749"/>
    <cellStyle name="Followed Hyperlink 87" xfId="750"/>
    <cellStyle name="Followed Hyperlink 88" xfId="751"/>
    <cellStyle name="Followed Hyperlink 89" xfId="752"/>
    <cellStyle name="Followed Hyperlink 9" xfId="753"/>
    <cellStyle name="Followed Hyperlink 90" xfId="754"/>
    <cellStyle name="Followed Hyperlink 91" xfId="755"/>
    <cellStyle name="Followed Hyperlink 92" xfId="756"/>
    <cellStyle name="Followed Hyperlink 93" xfId="757"/>
    <cellStyle name="Followed Hyperlink 94" xfId="758"/>
    <cellStyle name="Followed Hyperlink 95" xfId="759"/>
    <cellStyle name="Followed Hyperlink 96" xfId="760"/>
    <cellStyle name="Followed Hyperlink 97" xfId="761"/>
    <cellStyle name="Followed Hyperlink 98" xfId="762"/>
    <cellStyle name="Followed Hyperlink 99" xfId="763"/>
    <cellStyle name="form" xfId="1190"/>
    <cellStyle name="G03_Text" xfId="1191"/>
    <cellStyle name="G07_Bold_2002_figs_Green" xfId="1192"/>
    <cellStyle name="GHG First" xfId="4"/>
    <cellStyle name="GHG First 2" xfId="773"/>
    <cellStyle name="GHG First 2 2" xfId="777"/>
    <cellStyle name="GHG Second" xfId="6"/>
    <cellStyle name="GHG Second 2" xfId="775"/>
    <cellStyle name="GHG Second 2 2" xfId="779"/>
    <cellStyle name="GHG Third" xfId="13"/>
    <cellStyle name="GHG_Title" xfId="7"/>
    <cellStyle name="GHG_Title 2" xfId="772"/>
    <cellStyle name="GHG_Title 2 2" xfId="776"/>
    <cellStyle name="Good 2" xfId="1193"/>
    <cellStyle name="Good 3" xfId="1194"/>
    <cellStyle name="Grey" xfId="1195"/>
    <cellStyle name="Group1" xfId="1196"/>
    <cellStyle name="H_1998_col_head" xfId="1197"/>
    <cellStyle name="H_1998_col_head 2" xfId="1198"/>
    <cellStyle name="H_1998_col_head_3. Cumulative RSR" xfId="1199"/>
    <cellStyle name="Heading 1 2" xfId="1200"/>
    <cellStyle name="Heading 1 3" xfId="1201"/>
    <cellStyle name="Heading 2 2" xfId="1202"/>
    <cellStyle name="Heading 2 3" xfId="1203"/>
    <cellStyle name="Heading 3 2" xfId="1204"/>
    <cellStyle name="Heading 3 3" xfId="1205"/>
    <cellStyle name="Heading 4 2" xfId="1206"/>
    <cellStyle name="Heading 4 3" xfId="1207"/>
    <cellStyle name="Heading2" xfId="1208"/>
    <cellStyle name="Headline I" xfId="1209"/>
    <cellStyle name="Headline II" xfId="1210"/>
    <cellStyle name="Headline III" xfId="1211"/>
    <cellStyle name="Hyperlink 2" xfId="771"/>
    <cellStyle name="Hyperlink black" xfId="1212"/>
    <cellStyle name="Iau?iue_0_SODERJ" xfId="1213"/>
    <cellStyle name="Îáű÷íűé_0_SODERJ" xfId="1214"/>
    <cellStyle name="Iniiar nraecou" xfId="1215"/>
    <cellStyle name="Input [yellow]" xfId="1216"/>
    <cellStyle name="Input 2" xfId="1217"/>
    <cellStyle name="Input 3" xfId="1218"/>
    <cellStyle name="Input 4" xfId="1219"/>
    <cellStyle name="Input 5" xfId="1220"/>
    <cellStyle name="Input 6" xfId="1221"/>
    <cellStyle name="Input 7" xfId="1222"/>
    <cellStyle name="Land use" xfId="14"/>
    <cellStyle name="Linked Cell 2" xfId="1223"/>
    <cellStyle name="Linked Cell 3" xfId="1224"/>
    <cellStyle name="Moneda [0]_VERA" xfId="1225"/>
    <cellStyle name="Moneda_VERA" xfId="1226"/>
    <cellStyle name="Neiciue craieiaie" xfId="1227"/>
    <cellStyle name="Neutral 2" xfId="1228"/>
    <cellStyle name="Neutral 3" xfId="1229"/>
    <cellStyle name="New" xfId="1230"/>
    <cellStyle name="New 2" xfId="1231"/>
    <cellStyle name="Normal" xfId="0" builtinId="0"/>
    <cellStyle name="Normal - Style1" xfId="1232"/>
    <cellStyle name="Normal 10" xfId="1233"/>
    <cellStyle name="Normal 11" xfId="1234"/>
    <cellStyle name="Normal 12" xfId="1235"/>
    <cellStyle name="Normal 13" xfId="1236"/>
    <cellStyle name="Normal 14" xfId="1237"/>
    <cellStyle name="Normal 15" xfId="1238"/>
    <cellStyle name="Normal 16" xfId="1239"/>
    <cellStyle name="Normal 17" xfId="1240"/>
    <cellStyle name="Normal 18" xfId="1241"/>
    <cellStyle name="Normal 19" xfId="1242"/>
    <cellStyle name="Normal 2" xfId="1"/>
    <cellStyle name="Normal 2 2" xfId="770"/>
    <cellStyle name="Normal 20" xfId="1243"/>
    <cellStyle name="Normal 21" xfId="1244"/>
    <cellStyle name="Normal 22" xfId="1245"/>
    <cellStyle name="Normal 23" xfId="1246"/>
    <cellStyle name="Normal 24" xfId="1247"/>
    <cellStyle name="Normal 25" xfId="1248"/>
    <cellStyle name="Normal 26" xfId="1249"/>
    <cellStyle name="Normal 27" xfId="1250"/>
    <cellStyle name="Normal 28" xfId="1251"/>
    <cellStyle name="Normal 29" xfId="1252"/>
    <cellStyle name="Normal 3" xfId="764"/>
    <cellStyle name="Normal 30" xfId="1253"/>
    <cellStyle name="Normal 31" xfId="1254"/>
    <cellStyle name="Normal 32" xfId="1255"/>
    <cellStyle name="Normal 33" xfId="1256"/>
    <cellStyle name="Normal 34" xfId="1257"/>
    <cellStyle name="Normal 35" xfId="1258"/>
    <cellStyle name="Normal 36" xfId="1259"/>
    <cellStyle name="Normal 37" xfId="1260"/>
    <cellStyle name="Normal 38" xfId="1261"/>
    <cellStyle name="Normal 39" xfId="1262"/>
    <cellStyle name="Normal 4" xfId="3"/>
    <cellStyle name="Normal 40" xfId="1263"/>
    <cellStyle name="Normal 41" xfId="1264"/>
    <cellStyle name="Normal 42" xfId="1265"/>
    <cellStyle name="Normal 43" xfId="1266"/>
    <cellStyle name="Normal 44" xfId="1267"/>
    <cellStyle name="Normal 45" xfId="1268"/>
    <cellStyle name="Normal 46" xfId="1269"/>
    <cellStyle name="Normal 47" xfId="1270"/>
    <cellStyle name="Normal 48" xfId="1271"/>
    <cellStyle name="Normal 49" xfId="1272"/>
    <cellStyle name="Normal 5" xfId="767"/>
    <cellStyle name="Normal 5 2" xfId="769"/>
    <cellStyle name="Normal 50" xfId="1273"/>
    <cellStyle name="Normal 51" xfId="1274"/>
    <cellStyle name="Normal 52" xfId="1275"/>
    <cellStyle name="Normal 53" xfId="1276"/>
    <cellStyle name="Normal 54" xfId="1277"/>
    <cellStyle name="Normal 55" xfId="1278"/>
    <cellStyle name="Normal 56" xfId="1279"/>
    <cellStyle name="Normal 57" xfId="1280"/>
    <cellStyle name="Normal 58" xfId="1281"/>
    <cellStyle name="Normal 59" xfId="1282"/>
    <cellStyle name="Normal 6" xfId="768"/>
    <cellStyle name="Normal 60" xfId="1283"/>
    <cellStyle name="Normal 7" xfId="780"/>
    <cellStyle name="Normal 8" xfId="1284"/>
    <cellStyle name="Normal 9" xfId="1285"/>
    <cellStyle name="Normal_oil_water_gas" xfId="783"/>
    <cellStyle name="Normal_Sheet2" xfId="784"/>
    <cellStyle name="Normal1" xfId="1286"/>
    <cellStyle name="normбlnм_laroux" xfId="1287"/>
    <cellStyle name="Note 2" xfId="1288"/>
    <cellStyle name="Note 3" xfId="1289"/>
    <cellStyle name="Note 4" xfId="1290"/>
    <cellStyle name="NoZero" xfId="1291"/>
    <cellStyle name="NoZero 2" xfId="1292"/>
    <cellStyle name="NoZeroFixed1" xfId="1293"/>
    <cellStyle name="NoZeroFixed1 2" xfId="1294"/>
    <cellStyle name="Num1" xfId="1295"/>
    <cellStyle name="Num1 2" xfId="1296"/>
    <cellStyle name="Num2" xfId="1297"/>
    <cellStyle name="Num2 2" xfId="1298"/>
    <cellStyle name="Ociriniaue [0]_10F1_250" xfId="1299"/>
    <cellStyle name="Ôčíŕíńîâűé [0]_10F1_250" xfId="1300"/>
    <cellStyle name="Ociriniaue [0]_13F1_330" xfId="1301"/>
    <cellStyle name="Ôčíŕíńîâűé [0]_13F1_330" xfId="1302"/>
    <cellStyle name="Ociriniaue [0]_14F1_520" xfId="1303"/>
    <cellStyle name="Ôčíŕíńîâűé [0]_14F1_520" xfId="1304"/>
    <cellStyle name="Ociriniaue [0]_17F1_626" xfId="1305"/>
    <cellStyle name="Ôčíŕíńîâűé [0]_17F1_626" xfId="1306"/>
    <cellStyle name="Ociriniaue [0]_19F1_628" xfId="1307"/>
    <cellStyle name="Ôčíŕíńîâűé [0]_19F1_628" xfId="1308"/>
    <cellStyle name="Ociriniaue [0]_240_60_7" xfId="1309"/>
    <cellStyle name="Ôčíŕíńîâűé [0]_240_60_7" xfId="1310"/>
    <cellStyle name="Ociriniaue [0]_240_61DB" xfId="1311"/>
    <cellStyle name="Ôčíŕíńîâűé [0]_240_61DB" xfId="1312"/>
    <cellStyle name="Ociriniaue [0]_5F1_140" xfId="1313"/>
    <cellStyle name="Ôčíŕíńîâűé [0]_5F1_140" xfId="1314"/>
    <cellStyle name="Ociriniaue [0]_5F1_140 2" xfId="1315"/>
    <cellStyle name="Ôčíŕíńîâűé [0]_5F1_140 2" xfId="1316"/>
    <cellStyle name="Ociriniaue [0]_5F1_140 3" xfId="1317"/>
    <cellStyle name="Ôčíŕíńîâűé [0]_5F1_140 3" xfId="1318"/>
    <cellStyle name="Ociriniaue [0]_5F1_140 4" xfId="1319"/>
    <cellStyle name="Ôčíŕíńîâűé [0]_5F1_140 4" xfId="1320"/>
    <cellStyle name="Ociriniaue [0]_620_60_7" xfId="1321"/>
    <cellStyle name="Ôčíŕíńîâűé [0]_620_60_7" xfId="1322"/>
    <cellStyle name="Ociriniaue [0]_TMP626" xfId="1323"/>
    <cellStyle name="Ôčíŕíńîâűé [0]_TMP626" xfId="1324"/>
    <cellStyle name="Ociriniaue_10F1_250" xfId="1325"/>
    <cellStyle name="Ôčíŕíńîâűé_10F1_250" xfId="1326"/>
    <cellStyle name="Ociriniaue_13F1_330" xfId="1327"/>
    <cellStyle name="Ôčíŕíńîâűé_13F1_330" xfId="1328"/>
    <cellStyle name="Ociriniaue_14F1_520" xfId="1329"/>
    <cellStyle name="Ôčíŕíńîâűé_14F1_520" xfId="1330"/>
    <cellStyle name="Ociriniaue_17F1_626" xfId="1331"/>
    <cellStyle name="Ôčíŕíńîâűé_17F1_626" xfId="1332"/>
    <cellStyle name="Ociriniaue_19F1_628" xfId="1333"/>
    <cellStyle name="Ôčíŕíńîâűé_19F1_628" xfId="1334"/>
    <cellStyle name="Ociriniaue_240_60_7" xfId="1335"/>
    <cellStyle name="Ôčíŕíńîâűé_240_60_7" xfId="1336"/>
    <cellStyle name="Ociriniaue_240_61DB" xfId="1337"/>
    <cellStyle name="Ôčíŕíńîâűé_240_61DB" xfId="1338"/>
    <cellStyle name="Ociriniaue_5F1_140" xfId="1339"/>
    <cellStyle name="Ôčíŕíńîâűé_5F1_140" xfId="1340"/>
    <cellStyle name="Ociriniaue_5F1_140 2" xfId="1341"/>
    <cellStyle name="Ôčíŕíńîâűé_5F1_140 2" xfId="1342"/>
    <cellStyle name="Ociriniaue_5F1_140 3" xfId="1343"/>
    <cellStyle name="Ôčíŕíńîâűé_5F1_140 3" xfId="1344"/>
    <cellStyle name="Ociriniaue_5F1_140 4" xfId="1345"/>
    <cellStyle name="Ôčíŕíńîâűé_5F1_140 4" xfId="1346"/>
    <cellStyle name="Ociriniaue_620_60_7" xfId="1347"/>
    <cellStyle name="Ôčíŕíńîâűé_620_60_7" xfId="1348"/>
    <cellStyle name="Ociriniaue_TMP626" xfId="1349"/>
    <cellStyle name="Ôčíŕíńîâűé_TMP626" xfId="1350"/>
    <cellStyle name="Option" xfId="1351"/>
    <cellStyle name="Option 2" xfId="1352"/>
    <cellStyle name="OptionHeading" xfId="1353"/>
    <cellStyle name="Output 2" xfId="1354"/>
    <cellStyle name="Output 3" xfId="1355"/>
    <cellStyle name="P $,(0)" xfId="1356"/>
    <cellStyle name="P $,(0) 2" xfId="1357"/>
    <cellStyle name="P $,(2)" xfId="1358"/>
    <cellStyle name="P $,(2) 2" xfId="1359"/>
    <cellStyle name="P, (0)" xfId="1360"/>
    <cellStyle name="P, (0) 2" xfId="1361"/>
    <cellStyle name="Percent [2]" xfId="1362"/>
    <cellStyle name="Percent [2] 2" xfId="1363"/>
    <cellStyle name="Percent 10" xfId="1364"/>
    <cellStyle name="Percent 11" xfId="1365"/>
    <cellStyle name="Percent 12" xfId="1366"/>
    <cellStyle name="Percent 13" xfId="1367"/>
    <cellStyle name="Percent 14" xfId="1368"/>
    <cellStyle name="Percent 15" xfId="1369"/>
    <cellStyle name="Percent 16" xfId="1370"/>
    <cellStyle name="Percent 17" xfId="1371"/>
    <cellStyle name="Percent 18" xfId="1372"/>
    <cellStyle name="Percent 19" xfId="1373"/>
    <cellStyle name="Percent 2" xfId="765"/>
    <cellStyle name="Percent 20" xfId="1374"/>
    <cellStyle name="Percent 21" xfId="1375"/>
    <cellStyle name="Percent 3" xfId="15"/>
    <cellStyle name="Percent 4" xfId="1376"/>
    <cellStyle name="Percent 5" xfId="1377"/>
    <cellStyle name="Percent 6" xfId="1378"/>
    <cellStyle name="Percent 7" xfId="1379"/>
    <cellStyle name="Percent 8" xfId="1380"/>
    <cellStyle name="Percent 9" xfId="1381"/>
    <cellStyle name="Plan" xfId="1382"/>
    <cellStyle name="Pr Fixed (1)" xfId="1383"/>
    <cellStyle name="Pr Fixed (1) 2" xfId="1384"/>
    <cellStyle name="Pr Fixed (2)" xfId="1385"/>
    <cellStyle name="Pr, -0" xfId="1386"/>
    <cellStyle name="Pr, -0 2" xfId="1387"/>
    <cellStyle name="Previous" xfId="1388"/>
    <cellStyle name="Product" xfId="1389"/>
    <cellStyle name="Prot $,(0)" xfId="1390"/>
    <cellStyle name="Prot $,(0) 2" xfId="1391"/>
    <cellStyle name="Prot $,(2)" xfId="1392"/>
    <cellStyle name="Prot $,(2) 2" xfId="1393"/>
    <cellStyle name="Prot Fixed (1)" xfId="1394"/>
    <cellStyle name="Prot Fixed (1) 2" xfId="1395"/>
    <cellStyle name="Prot, (0)" xfId="1396"/>
    <cellStyle name="Prot, (0) 2" xfId="1397"/>
    <cellStyle name="Prot, Fixed (2)" xfId="1398"/>
    <cellStyle name="Prot, Fixed (2) 2" xfId="1399"/>
    <cellStyle name="Prot, Fixed (3)" xfId="1400"/>
    <cellStyle name="Prot, Fixed (3) 2" xfId="1401"/>
    <cellStyle name="Protected" xfId="1402"/>
    <cellStyle name="Protected 2" xfId="1403"/>
    <cellStyle name="SAPBEXaggData" xfId="1404"/>
    <cellStyle name="SAPBEXaggData 2" xfId="1405"/>
    <cellStyle name="SAPBEXaggDataEmph" xfId="1406"/>
    <cellStyle name="SAPBEXaggDataEmph 2" xfId="1407"/>
    <cellStyle name="SAPBEXaggDataEmph_4Q12 A&amp;D" xfId="1408"/>
    <cellStyle name="SAPBEXaggItem" xfId="1409"/>
    <cellStyle name="SAPBEXaggItem 2" xfId="1410"/>
    <cellStyle name="SAPBEXaggItem_4Q12 A&amp;D" xfId="1411"/>
    <cellStyle name="SAPBEXaggItemX" xfId="1412"/>
    <cellStyle name="SAPBEXaggItemX 2" xfId="1413"/>
    <cellStyle name="SAPBEXchaText" xfId="1414"/>
    <cellStyle name="SAPBEXchaText 2" xfId="1415"/>
    <cellStyle name="SAPBEXchaText 3" xfId="1416"/>
    <cellStyle name="SAPBEXchaText_4Q12 A&amp;D" xfId="1417"/>
    <cellStyle name="SAPBEXexcBad7" xfId="1418"/>
    <cellStyle name="SAPBEXexcBad7 2" xfId="1419"/>
    <cellStyle name="SAPBEXexcBad7 3" xfId="1420"/>
    <cellStyle name="SAPBEXexcBad8" xfId="1421"/>
    <cellStyle name="SAPBEXexcBad8 2" xfId="1422"/>
    <cellStyle name="SAPBEXexcBad8 3" xfId="1423"/>
    <cellStyle name="SAPBEXexcBad9" xfId="1424"/>
    <cellStyle name="SAPBEXexcBad9 2" xfId="1425"/>
    <cellStyle name="SAPBEXexcBad9 3" xfId="1426"/>
    <cellStyle name="SAPBEXexcCritical4" xfId="1427"/>
    <cellStyle name="SAPBEXexcCritical4 2" xfId="1428"/>
    <cellStyle name="SAPBEXexcCritical4 3" xfId="1429"/>
    <cellStyle name="SAPBEXexcCritical5" xfId="1430"/>
    <cellStyle name="SAPBEXexcCritical5 2" xfId="1431"/>
    <cellStyle name="SAPBEXexcCritical5 3" xfId="1432"/>
    <cellStyle name="SAPBEXexcCritical6" xfId="1433"/>
    <cellStyle name="SAPBEXexcCritical6 2" xfId="1434"/>
    <cellStyle name="SAPBEXexcCritical6 3" xfId="1435"/>
    <cellStyle name="SAPBEXexcGood1" xfId="1436"/>
    <cellStyle name="SAPBEXexcGood1 2" xfId="1437"/>
    <cellStyle name="SAPBEXexcGood1 3" xfId="1438"/>
    <cellStyle name="SAPBEXexcGood2" xfId="1439"/>
    <cellStyle name="SAPBEXexcGood2 2" xfId="1440"/>
    <cellStyle name="SAPBEXexcGood2 3" xfId="1441"/>
    <cellStyle name="SAPBEXexcGood3" xfId="1442"/>
    <cellStyle name="SAPBEXexcGood3 2" xfId="1443"/>
    <cellStyle name="SAPBEXexcGood3 3" xfId="1444"/>
    <cellStyle name="SAPBEXfilterDrill" xfId="1445"/>
    <cellStyle name="SAPBEXfilterDrill 2" xfId="1446"/>
    <cellStyle name="SAPBEXfilterDrill 3" xfId="1447"/>
    <cellStyle name="SAPBEXfilterItem" xfId="1448"/>
    <cellStyle name="SAPBEXfilterItem 2" xfId="1449"/>
    <cellStyle name="SAPBEXfilterItem 3" xfId="1450"/>
    <cellStyle name="SAPBEXfilterItem 4" xfId="1451"/>
    <cellStyle name="SAPBEXfilterItem_3. Cumulative RSR" xfId="1452"/>
    <cellStyle name="SAPBEXfilterText" xfId="1453"/>
    <cellStyle name="SAPBEXfilterText 2" xfId="1454"/>
    <cellStyle name="SAPBEXformats" xfId="1455"/>
    <cellStyle name="SAPBEXformats 2" xfId="1456"/>
    <cellStyle name="SAPBEXformats 3" xfId="1457"/>
    <cellStyle name="SAPBEXheaderItem" xfId="1458"/>
    <cellStyle name="SAPBEXheaderItem 2" xfId="1459"/>
    <cellStyle name="SAPBEXheaderItem 3" xfId="1460"/>
    <cellStyle name="SAPBEXheaderItem 4" xfId="1461"/>
    <cellStyle name="SAPBEXheaderText" xfId="1462"/>
    <cellStyle name="SAPBEXheaderText 2" xfId="1463"/>
    <cellStyle name="SAPBEXheaderText 3" xfId="1464"/>
    <cellStyle name="SAPBEXheaderText 4" xfId="1465"/>
    <cellStyle name="SAPBEXHLevel0" xfId="1466"/>
    <cellStyle name="SAPBEXHLevel0 2" xfId="1467"/>
    <cellStyle name="SAPBEXHLevel0 3" xfId="1468"/>
    <cellStyle name="SAPBEXHLevel0X" xfId="1469"/>
    <cellStyle name="SAPBEXHLevel0X 2" xfId="1470"/>
    <cellStyle name="SAPBEXHLevel0X 3" xfId="1471"/>
    <cellStyle name="SAPBEXHLevel0X_3. Cumulative RSR" xfId="1472"/>
    <cellStyle name="SAPBEXHLevel1" xfId="1473"/>
    <cellStyle name="SAPBEXHLevel1 2" xfId="1474"/>
    <cellStyle name="SAPBEXHLevel1 3" xfId="1475"/>
    <cellStyle name="SAPBEXHLevel1X" xfId="1476"/>
    <cellStyle name="SAPBEXHLevel1X 2" xfId="1477"/>
    <cellStyle name="SAPBEXHLevel1X 3" xfId="1478"/>
    <cellStyle name="SAPBEXHLevel2" xfId="1479"/>
    <cellStyle name="SAPBEXHLevel2 2" xfId="1480"/>
    <cellStyle name="SAPBEXHLevel2 3" xfId="1481"/>
    <cellStyle name="SAPBEXHLevel2X" xfId="1482"/>
    <cellStyle name="SAPBEXHLevel2X 2" xfId="1483"/>
    <cellStyle name="SAPBEXHLevel2X 3" xfId="1484"/>
    <cellStyle name="SAPBEXHLevel3" xfId="1485"/>
    <cellStyle name="SAPBEXHLevel3 2" xfId="1486"/>
    <cellStyle name="SAPBEXHLevel3 3" xfId="1487"/>
    <cellStyle name="SAPBEXHLevel3X" xfId="1488"/>
    <cellStyle name="SAPBEXHLevel3X 2" xfId="1489"/>
    <cellStyle name="SAPBEXHLevel3X 3" xfId="1490"/>
    <cellStyle name="SAPBEXinputData" xfId="1491"/>
    <cellStyle name="SAPBEXinputData 2" xfId="1492"/>
    <cellStyle name="SAPBEXinputData 3" xfId="1493"/>
    <cellStyle name="SAPBEXresData" xfId="1494"/>
    <cellStyle name="SAPBEXresData 2" xfId="1495"/>
    <cellStyle name="SAPBEXresData 3" xfId="1496"/>
    <cellStyle name="SAPBEXresDataEmph" xfId="1497"/>
    <cellStyle name="SAPBEXresDataEmph 2" xfId="1498"/>
    <cellStyle name="SAPBEXresItem" xfId="1499"/>
    <cellStyle name="SAPBEXresItem 2" xfId="1500"/>
    <cellStyle name="SAPBEXresItem 3" xfId="1501"/>
    <cellStyle name="SAPBEXresItemX" xfId="1502"/>
    <cellStyle name="SAPBEXresItemX 2" xfId="1503"/>
    <cellStyle name="SAPBEXresItemX 3" xfId="1504"/>
    <cellStyle name="SAPBEXstdData" xfId="1505"/>
    <cellStyle name="SAPBEXstdData 2" xfId="1506"/>
    <cellStyle name="SAPBEXstdData 3" xfId="1507"/>
    <cellStyle name="SAPBEXstdData 4" xfId="1508"/>
    <cellStyle name="SAPBEXstdData_Chems production Source" xfId="1509"/>
    <cellStyle name="SAPBEXstdDataEmph" xfId="1510"/>
    <cellStyle name="SAPBEXstdDataEmph 2" xfId="1511"/>
    <cellStyle name="SAPBEXstdDataEmph_4Q12 A&amp;D" xfId="1512"/>
    <cellStyle name="SAPBEXstdItem" xfId="1513"/>
    <cellStyle name="SAPBEXstdItem 2" xfId="1514"/>
    <cellStyle name="SAPBEXstdItem 3" xfId="1515"/>
    <cellStyle name="SAPBEXstdItem 4" xfId="1516"/>
    <cellStyle name="SAPBEXstdItem_3. Cumulative RSR" xfId="1517"/>
    <cellStyle name="SAPBEXstdItemX" xfId="1518"/>
    <cellStyle name="SAPBEXstdItemX 2" xfId="1519"/>
    <cellStyle name="SAPBEXstdItemX 3" xfId="1520"/>
    <cellStyle name="SAPBEXstdItemX 4" xfId="1521"/>
    <cellStyle name="SAPBEXtitle" xfId="1522"/>
    <cellStyle name="SAPBEXtitle 2" xfId="1523"/>
    <cellStyle name="SAPBEXtitle 3" xfId="1524"/>
    <cellStyle name="SAPBEXunassignedItem" xfId="1525"/>
    <cellStyle name="SAPBEXundefined" xfId="1526"/>
    <cellStyle name="SAPBEXundefined 2" xfId="1527"/>
    <cellStyle name="SAPBEXundefined 3" xfId="1528"/>
    <cellStyle name="Scientific" xfId="1529"/>
    <cellStyle name="Scientific 2" xfId="1530"/>
    <cellStyle name="Sheet Title" xfId="1531"/>
    <cellStyle name="Shell" xfId="1532"/>
    <cellStyle name="Style 1" xfId="1533"/>
    <cellStyle name="Style D green" xfId="1534"/>
    <cellStyle name="Style E" xfId="1535"/>
    <cellStyle name="Table_Body" xfId="16"/>
    <cellStyle name="Text" xfId="1536"/>
    <cellStyle name="Title 2" xfId="1537"/>
    <cellStyle name="Title 3" xfId="1538"/>
    <cellStyle name="TorF" xfId="1539"/>
    <cellStyle name="Total 2" xfId="1540"/>
    <cellStyle name="Total 3" xfId="1541"/>
    <cellStyle name="Unit" xfId="1542"/>
    <cellStyle name="Unit 2" xfId="1543"/>
    <cellStyle name="Unp $,(0)" xfId="1544"/>
    <cellStyle name="Unp $,(0) 2" xfId="1545"/>
    <cellStyle name="Unp $,(2)" xfId="1546"/>
    <cellStyle name="Unp $,(2) 2" xfId="1547"/>
    <cellStyle name="Unp Comma [0]" xfId="1548"/>
    <cellStyle name="Unp Comma [0] 2" xfId="1549"/>
    <cellStyle name="Unp Comma 0" xfId="1550"/>
    <cellStyle name="Unp Comma 0 2" xfId="1551"/>
    <cellStyle name="Unp comment" xfId="1552"/>
    <cellStyle name="Unp Fixed (1)" xfId="1553"/>
    <cellStyle name="Unp Fixed (1) 2" xfId="1554"/>
    <cellStyle name="Unp Fixed (2)" xfId="1555"/>
    <cellStyle name="Unp Fixed (2) 2" xfId="1556"/>
    <cellStyle name="Unp Fixed (3)" xfId="1557"/>
    <cellStyle name="Unp Fixed (3) 2" xfId="1558"/>
    <cellStyle name="Unp Fixed (4)" xfId="1559"/>
    <cellStyle name="Unp Fixed (4) 2" xfId="1560"/>
    <cellStyle name="Unp Gen" xfId="1561"/>
    <cellStyle name="Unp Name" xfId="1562"/>
    <cellStyle name="Unp NegComma [0]" xfId="1563"/>
    <cellStyle name="Unp NegComma [0] 2" xfId="1564"/>
    <cellStyle name="Unp Percent" xfId="1565"/>
    <cellStyle name="Unp Percent 2" xfId="1566"/>
    <cellStyle name="Unp Pos$, [2]" xfId="1567"/>
    <cellStyle name="Unp Pos$, [2] 2" xfId="1568"/>
    <cellStyle name="Unp PosComma [0]" xfId="1569"/>
    <cellStyle name="Unp PosComma [0] 2" xfId="1570"/>
    <cellStyle name="Unp PosFixed [1]" xfId="1571"/>
    <cellStyle name="Unp PosFixed [1] 2" xfId="1572"/>
    <cellStyle name="Unp PosFixed [2]" xfId="1573"/>
    <cellStyle name="Unp PosFixed [3]" xfId="1574"/>
    <cellStyle name="Unp PosPercent" xfId="1575"/>
    <cellStyle name="Unp PosPercent 2" xfId="1576"/>
    <cellStyle name="Unp, -0" xfId="1577"/>
    <cellStyle name="Unp, -0 2" xfId="1578"/>
    <cellStyle name="Unprotected" xfId="1579"/>
    <cellStyle name="User_Free" xfId="5"/>
    <cellStyle name="User_Free 2" xfId="774"/>
    <cellStyle name="User_Free 2 2" xfId="778"/>
    <cellStyle name="User_Locked" xfId="2"/>
    <cellStyle name="Venting" xfId="17"/>
    <cellStyle name="Warning Text 2" xfId="1580"/>
    <cellStyle name="Warning Text 3" xfId="1581"/>
    <cellStyle name="XL3 Blue" xfId="1582"/>
    <cellStyle name="XL3 Blue 2" xfId="1583"/>
    <cellStyle name="XL3 Blue 2 2" xfId="1584"/>
    <cellStyle name="XL3 Blue 3" xfId="1585"/>
    <cellStyle name="XL3 Green" xfId="1586"/>
    <cellStyle name="XL3 Green 2" xfId="1587"/>
    <cellStyle name="XL3 Green 2 2" xfId="1588"/>
    <cellStyle name="XL3 Green 3" xfId="1589"/>
    <cellStyle name="XL3 Orange" xfId="1590"/>
    <cellStyle name="XL3 Orange 2" xfId="1591"/>
    <cellStyle name="XL3 Orange 2 2" xfId="1592"/>
    <cellStyle name="XL3 Orange 3" xfId="1593"/>
    <cellStyle name="XL3 Red" xfId="1594"/>
    <cellStyle name="XL3 Red 2" xfId="1595"/>
    <cellStyle name="XL3 Red 2 2" xfId="1596"/>
    <cellStyle name="XL3 Red 3" xfId="1597"/>
    <cellStyle name="XL3 Yellow" xfId="1598"/>
    <cellStyle name="XL3 Yellow 2" xfId="1599"/>
    <cellStyle name="XL3 Yellow 2 2" xfId="1600"/>
    <cellStyle name="XL3 Yellow 3" xfId="1601"/>
    <cellStyle name="YorN" xfId="1602"/>
    <cellStyle name="Заголовок" xfId="1603"/>
    <cellStyle name="Итоги" xfId="1604"/>
    <cellStyle name="Итого по строке" xfId="1605"/>
    <cellStyle name="Обычный_АУР_приложения" xfId="1606"/>
    <cellStyle name="Основа таблицы" xfId="1607"/>
    <cellStyle name="Подзаголовок" xfId="1608"/>
    <cellStyle name="Подстрока" xfId="1609"/>
    <cellStyle name="Простая строка" xfId="1610"/>
    <cellStyle name="Сложный заголовок" xfId="1611"/>
    <cellStyle name="Тысячи [0]_laroux" xfId="1612"/>
    <cellStyle name="Тысячи [а]" xfId="1613"/>
    <cellStyle name="Тысячи_laroux" xfId="16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queryTables/queryTable1.xml><?xml version="1.0" encoding="utf-8"?>
<queryTable xmlns="http://schemas.openxmlformats.org/spreadsheetml/2006/main" name="ogor2010dd"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ecfr.gov/cgi-bin/text-idx?SID=6f22dcdb3775cc7cf4f10b5de385954b&amp;tpl=/ecfrbrowse/Title40/40cfr98_main_02.tpl" TargetMode="External"/><Relationship Id="rId3" Type="http://schemas.openxmlformats.org/officeDocument/2006/relationships/hyperlink" Target="http://ghgdata.epa.gov/ghgp/service/html/2012?id=1001650&amp;ds=E" TargetMode="External"/><Relationship Id="rId7" Type="http://schemas.openxmlformats.org/officeDocument/2006/relationships/hyperlink" Target="http://ghgdata.epa.gov/ghgp/service/html/2012?id=1008172&amp;ds=E" TargetMode="External"/><Relationship Id="rId2" Type="http://schemas.openxmlformats.org/officeDocument/2006/relationships/hyperlink" Target="http://ghgdata.epa.gov/ghgp/service/html/2012?id=1001649&amp;ds=E" TargetMode="External"/><Relationship Id="rId1" Type="http://schemas.openxmlformats.org/officeDocument/2006/relationships/hyperlink" Target="http://ghgdata.epa.gov/ghgp/main.do" TargetMode="External"/><Relationship Id="rId6" Type="http://schemas.openxmlformats.org/officeDocument/2006/relationships/hyperlink" Target="http://ghgdata.epa.gov/ghgp/service/html/2012?id=1003023&amp;ds=E" TargetMode="External"/><Relationship Id="rId11" Type="http://schemas.openxmlformats.org/officeDocument/2006/relationships/printerSettings" Target="../printerSettings/printerSettings18.bin"/><Relationship Id="rId5" Type="http://schemas.openxmlformats.org/officeDocument/2006/relationships/hyperlink" Target="http://ghgdata.epa.gov/ghgp/service/html/2012?id=1001628&amp;ds=E" TargetMode="External"/><Relationship Id="rId10" Type="http://schemas.openxmlformats.org/officeDocument/2006/relationships/hyperlink" Target="http://dec.alaska.gov/Applications/Air/airtoolsweb/AirPermitsApprovalsAndPublicNotices" TargetMode="External"/><Relationship Id="rId4" Type="http://schemas.openxmlformats.org/officeDocument/2006/relationships/hyperlink" Target="http://ghgdata.epa.gov/ghgp/service/html/2012?id=1001737&amp;ds=E" TargetMode="External"/><Relationship Id="rId9" Type="http://schemas.openxmlformats.org/officeDocument/2006/relationships/hyperlink" Target="http://www.epa.gov/ghgreporting/reporters/subpart/w.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abSelected="1" workbookViewId="0">
      <selection activeCell="B3" sqref="B3"/>
    </sheetView>
  </sheetViews>
  <sheetFormatPr defaultRowHeight="15"/>
  <sheetData>
    <row r="2" spans="1:2">
      <c r="A2" s="77" t="s">
        <v>10393</v>
      </c>
    </row>
    <row r="3" spans="1:2">
      <c r="B3" t="s">
        <v>10394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618"/>
  <sheetViews>
    <sheetView workbookViewId="0">
      <pane xSplit="1" topLeftCell="B1" activePane="topRight" state="frozen"/>
      <selection pane="topRight"/>
    </sheetView>
  </sheetViews>
  <sheetFormatPr defaultColWidth="9.7109375" defaultRowHeight="15"/>
  <cols>
    <col min="1" max="1" width="47" style="363" customWidth="1"/>
    <col min="2" max="2" width="18.42578125" style="363" customWidth="1"/>
    <col min="3" max="3" width="18.85546875" style="363" customWidth="1"/>
    <col min="4" max="4" width="19" style="363" customWidth="1"/>
    <col min="5" max="5" width="24" style="364" customWidth="1"/>
    <col min="6" max="6" width="24.7109375" style="364" customWidth="1"/>
    <col min="7" max="16384" width="9.7109375" style="364"/>
  </cols>
  <sheetData>
    <row r="1" spans="1:9" s="361" customFormat="1" ht="29.1" customHeight="1">
      <c r="A1" s="361" t="s">
        <v>2377</v>
      </c>
    </row>
    <row r="2" spans="1:9">
      <c r="A2" s="362"/>
      <c r="B2" s="362" t="s">
        <v>1760</v>
      </c>
      <c r="C2" s="363" t="s">
        <v>1761</v>
      </c>
      <c r="D2" s="362"/>
    </row>
    <row r="3" spans="1:9" ht="15.75" thickBot="1">
      <c r="A3" s="362"/>
      <c r="C3" s="363" t="s">
        <v>1762</v>
      </c>
      <c r="D3" s="362"/>
      <c r="E3" s="363"/>
      <c r="F3" s="363"/>
      <c r="G3" s="363"/>
      <c r="H3" s="363"/>
      <c r="I3" s="363"/>
    </row>
    <row r="4" spans="1:9" ht="17.100000000000001" customHeight="1" thickBot="1">
      <c r="A4" s="366" t="s">
        <v>1172</v>
      </c>
      <c r="B4" s="362"/>
      <c r="C4" s="362"/>
      <c r="D4" s="362"/>
      <c r="E4" s="363"/>
      <c r="F4" s="363"/>
      <c r="G4" s="363"/>
      <c r="H4" s="363"/>
      <c r="I4" s="363"/>
    </row>
    <row r="5" spans="1:9" ht="17.100000000000001" customHeight="1" thickBot="1">
      <c r="A5" s="413" t="s">
        <v>1763</v>
      </c>
      <c r="B5" s="414" t="s">
        <v>2378</v>
      </c>
      <c r="C5" s="414" t="s">
        <v>2379</v>
      </c>
      <c r="D5" s="371" t="s">
        <v>2380</v>
      </c>
      <c r="E5" s="415" t="s">
        <v>2381</v>
      </c>
      <c r="F5" s="414" t="s">
        <v>2382</v>
      </c>
      <c r="G5" s="363"/>
      <c r="H5" s="363"/>
      <c r="I5" s="363"/>
    </row>
    <row r="6" spans="1:9" ht="17.100000000000001" customHeight="1">
      <c r="A6" s="416" t="s">
        <v>1772</v>
      </c>
      <c r="B6" s="404">
        <v>0</v>
      </c>
      <c r="C6" s="417" t="s">
        <v>2383</v>
      </c>
      <c r="D6" s="404">
        <v>2120</v>
      </c>
      <c r="E6" s="418">
        <f>B6</f>
        <v>0</v>
      </c>
      <c r="F6" s="382">
        <f>D6</f>
        <v>2120</v>
      </c>
      <c r="G6" s="419"/>
      <c r="H6" s="363"/>
      <c r="I6" s="363"/>
    </row>
    <row r="7" spans="1:9" ht="17.100000000000001" customHeight="1">
      <c r="A7" s="420" t="s">
        <v>955</v>
      </c>
      <c r="B7" s="404"/>
      <c r="C7" s="417"/>
      <c r="D7" s="404"/>
      <c r="E7" s="418">
        <f>SUM(B8:B12)</f>
        <v>147609</v>
      </c>
      <c r="F7" s="382">
        <f>SUMPRODUCT(B8:B12, D8:D12)/SUM(B8:B12)</f>
        <v>7422.2528910838773</v>
      </c>
      <c r="G7" s="363"/>
      <c r="H7" s="363"/>
      <c r="I7" s="363"/>
    </row>
    <row r="8" spans="1:9" ht="17.100000000000001" customHeight="1">
      <c r="A8" s="420" t="s">
        <v>1774</v>
      </c>
      <c r="B8" s="404">
        <v>3314</v>
      </c>
      <c r="C8" s="417">
        <v>4150</v>
      </c>
      <c r="D8" s="404">
        <v>4150</v>
      </c>
      <c r="E8" s="418"/>
      <c r="F8" s="382"/>
      <c r="G8" s="363"/>
      <c r="H8" s="363"/>
      <c r="I8" s="363"/>
    </row>
    <row r="9" spans="1:9" ht="17.100000000000001" customHeight="1">
      <c r="A9" s="420" t="s">
        <v>1775</v>
      </c>
      <c r="B9" s="404">
        <v>1042</v>
      </c>
      <c r="C9" s="417">
        <v>5179</v>
      </c>
      <c r="D9" s="404">
        <v>5179</v>
      </c>
      <c r="E9" s="418"/>
      <c r="F9" s="382"/>
      <c r="G9" s="363"/>
      <c r="H9" s="363"/>
      <c r="I9" s="363"/>
    </row>
    <row r="10" spans="1:9" ht="17.100000000000001" customHeight="1">
      <c r="A10" s="420" t="s">
        <v>1776</v>
      </c>
      <c r="B10" s="404">
        <v>53762</v>
      </c>
      <c r="C10" s="417">
        <v>5050</v>
      </c>
      <c r="D10" s="404">
        <v>5050</v>
      </c>
      <c r="E10" s="418"/>
      <c r="F10" s="382"/>
      <c r="G10" s="363"/>
      <c r="H10" s="363"/>
      <c r="I10" s="363"/>
    </row>
    <row r="11" spans="1:9" ht="17.100000000000001" customHeight="1">
      <c r="A11" s="420" t="s">
        <v>1777</v>
      </c>
      <c r="B11" s="404">
        <v>113</v>
      </c>
      <c r="C11" s="417" t="s">
        <v>2384</v>
      </c>
      <c r="D11" s="404">
        <v>4793</v>
      </c>
      <c r="E11" s="418"/>
      <c r="F11" s="382"/>
      <c r="G11" s="363"/>
      <c r="H11" s="363"/>
      <c r="I11" s="363"/>
    </row>
    <row r="12" spans="1:9" ht="17.100000000000001" customHeight="1">
      <c r="A12" s="420" t="s">
        <v>1779</v>
      </c>
      <c r="B12" s="404">
        <v>89378</v>
      </c>
      <c r="C12" s="417">
        <v>9000</v>
      </c>
      <c r="D12" s="404">
        <v>9000</v>
      </c>
      <c r="E12" s="418"/>
      <c r="F12" s="382"/>
      <c r="G12" s="363"/>
      <c r="H12" s="363"/>
      <c r="I12" s="363"/>
    </row>
    <row r="13" spans="1:9" ht="17.100000000000001" customHeight="1">
      <c r="A13" s="420" t="s">
        <v>1780</v>
      </c>
      <c r="B13" s="404">
        <v>0</v>
      </c>
      <c r="C13" s="417"/>
      <c r="D13" s="404">
        <v>9000</v>
      </c>
      <c r="E13" s="418">
        <f t="shared" ref="E13:E52" si="0">B13</f>
        <v>0</v>
      </c>
      <c r="F13" s="382">
        <f t="shared" ref="F13:F52" si="1">D13</f>
        <v>9000</v>
      </c>
      <c r="G13" s="363"/>
      <c r="H13" s="363"/>
      <c r="I13" s="363"/>
    </row>
    <row r="14" spans="1:9" ht="17.100000000000001" customHeight="1">
      <c r="A14" s="420" t="s">
        <v>1782</v>
      </c>
      <c r="B14" s="404">
        <v>0</v>
      </c>
      <c r="C14" s="417"/>
      <c r="D14" s="404">
        <v>4350</v>
      </c>
      <c r="E14" s="418">
        <f t="shared" si="0"/>
        <v>0</v>
      </c>
      <c r="F14" s="382">
        <f t="shared" si="1"/>
        <v>4350</v>
      </c>
      <c r="G14" s="363"/>
      <c r="H14" s="363"/>
      <c r="I14" s="363"/>
    </row>
    <row r="15" spans="1:9" ht="17.100000000000001" customHeight="1">
      <c r="A15" s="420" t="s">
        <v>956</v>
      </c>
      <c r="B15" s="404"/>
      <c r="C15" s="417"/>
      <c r="D15" s="404"/>
      <c r="E15" s="418">
        <f>SUM(B16:B17)</f>
        <v>58185</v>
      </c>
      <c r="F15" s="382">
        <f>SUMPRODUCT(B16:B17, D16:D17)/SUM(B16:B17)</f>
        <v>2300</v>
      </c>
      <c r="G15" s="363"/>
      <c r="H15" s="363"/>
      <c r="I15" s="363"/>
    </row>
    <row r="16" spans="1:9" ht="17.100000000000001" customHeight="1">
      <c r="A16" s="420" t="s">
        <v>1783</v>
      </c>
      <c r="B16" s="404">
        <v>58185</v>
      </c>
      <c r="C16" s="417">
        <v>2300</v>
      </c>
      <c r="D16" s="404">
        <v>2300</v>
      </c>
      <c r="E16" s="418"/>
      <c r="F16" s="382"/>
      <c r="G16" s="363"/>
      <c r="H16" s="363"/>
      <c r="I16" s="363"/>
    </row>
    <row r="17" spans="1:9" ht="17.100000000000001" customHeight="1">
      <c r="A17" s="420" t="s">
        <v>1784</v>
      </c>
      <c r="B17" s="404">
        <v>0</v>
      </c>
      <c r="C17" s="417">
        <v>3500</v>
      </c>
      <c r="D17" s="404">
        <v>3500</v>
      </c>
      <c r="E17" s="418"/>
      <c r="F17" s="382"/>
      <c r="G17" s="363"/>
      <c r="H17" s="363"/>
      <c r="I17" s="363"/>
    </row>
    <row r="18" spans="1:9" ht="17.100000000000001" customHeight="1">
      <c r="A18" s="420" t="s">
        <v>957</v>
      </c>
      <c r="B18" s="404"/>
      <c r="C18" s="417"/>
      <c r="D18" s="404"/>
      <c r="E18" s="418">
        <f>SUM(B19:B27)</f>
        <v>156441</v>
      </c>
      <c r="F18" s="382">
        <f>SUMPRODUCT(B19:B27, D19:D27)/SUM(B19:B27)</f>
        <v>2204.8054985585618</v>
      </c>
      <c r="G18" s="363"/>
      <c r="H18" s="363"/>
      <c r="I18" s="363"/>
    </row>
    <row r="19" spans="1:9" ht="17.100000000000001" customHeight="1">
      <c r="A19" s="420" t="s">
        <v>1785</v>
      </c>
      <c r="B19" s="404"/>
      <c r="C19" s="417"/>
      <c r="D19" s="404"/>
      <c r="E19" s="418"/>
      <c r="F19" s="382"/>
      <c r="G19" s="363"/>
      <c r="H19" s="363"/>
      <c r="I19" s="363"/>
    </row>
    <row r="20" spans="1:9" ht="17.100000000000001" customHeight="1">
      <c r="A20" s="420" t="s">
        <v>1786</v>
      </c>
      <c r="B20" s="404">
        <v>1104</v>
      </c>
      <c r="C20" s="417" t="s">
        <v>2385</v>
      </c>
      <c r="D20" s="404">
        <v>2900</v>
      </c>
      <c r="E20" s="418"/>
      <c r="F20" s="382"/>
      <c r="G20" s="363"/>
      <c r="H20" s="363"/>
      <c r="I20" s="363"/>
    </row>
    <row r="21" spans="1:9" ht="17.100000000000001" customHeight="1">
      <c r="A21" s="420" t="s">
        <v>1787</v>
      </c>
      <c r="B21" s="404">
        <v>2518</v>
      </c>
      <c r="C21" s="417" t="s">
        <v>2386</v>
      </c>
      <c r="D21" s="404">
        <v>2575</v>
      </c>
      <c r="E21" s="418"/>
      <c r="F21" s="382"/>
      <c r="G21" s="363"/>
      <c r="H21" s="363"/>
      <c r="I21" s="363"/>
    </row>
    <row r="22" spans="1:9" ht="17.100000000000001" customHeight="1">
      <c r="A22" s="420" t="s">
        <v>1789</v>
      </c>
      <c r="B22" s="404"/>
      <c r="C22" s="417" t="s">
        <v>2387</v>
      </c>
      <c r="D22" s="404">
        <v>1856</v>
      </c>
      <c r="E22" s="418"/>
      <c r="F22" s="382"/>
      <c r="G22" s="363"/>
      <c r="H22" s="363"/>
      <c r="I22" s="363"/>
    </row>
    <row r="23" spans="1:9" ht="17.100000000000001" customHeight="1">
      <c r="A23" s="420" t="s">
        <v>1790</v>
      </c>
      <c r="B23" s="404">
        <v>4249</v>
      </c>
      <c r="C23" s="417" t="s">
        <v>2388</v>
      </c>
      <c r="D23" s="404">
        <v>1123</v>
      </c>
      <c r="E23" s="418"/>
      <c r="F23" s="382"/>
      <c r="G23" s="363"/>
      <c r="H23" s="363"/>
      <c r="I23" s="363"/>
    </row>
    <row r="24" spans="1:9" ht="17.100000000000001" customHeight="1">
      <c r="A24" s="420" t="s">
        <v>1792</v>
      </c>
      <c r="B24" s="404">
        <v>26790</v>
      </c>
      <c r="C24" s="417">
        <v>2100</v>
      </c>
      <c r="D24" s="404">
        <v>2100</v>
      </c>
      <c r="E24" s="418"/>
      <c r="F24" s="382"/>
      <c r="G24" s="363"/>
      <c r="H24" s="363"/>
      <c r="I24" s="363"/>
    </row>
    <row r="25" spans="1:9" ht="17.100000000000001" customHeight="1">
      <c r="A25" s="420" t="s">
        <v>1793</v>
      </c>
      <c r="B25" s="404">
        <v>38914</v>
      </c>
      <c r="C25" s="417">
        <v>2300</v>
      </c>
      <c r="D25" s="404">
        <v>2300</v>
      </c>
      <c r="E25" s="418"/>
      <c r="F25" s="382"/>
      <c r="G25" s="363"/>
      <c r="H25" s="363"/>
      <c r="I25" s="363"/>
    </row>
    <row r="26" spans="1:9" ht="17.100000000000001" customHeight="1">
      <c r="A26" s="420" t="s">
        <v>1794</v>
      </c>
      <c r="B26" s="404">
        <v>34896</v>
      </c>
      <c r="C26" s="417" t="s">
        <v>2389</v>
      </c>
      <c r="D26" s="404">
        <v>2200</v>
      </c>
      <c r="E26" s="418"/>
      <c r="F26" s="382"/>
      <c r="G26" s="363"/>
      <c r="H26" s="363"/>
      <c r="I26" s="363"/>
    </row>
    <row r="27" spans="1:9" ht="17.100000000000001" customHeight="1">
      <c r="A27" s="420" t="s">
        <v>1795</v>
      </c>
      <c r="B27" s="404">
        <v>47970</v>
      </c>
      <c r="C27" s="417" t="s">
        <v>2390</v>
      </c>
      <c r="D27" s="404">
        <v>2250</v>
      </c>
      <c r="E27" s="418"/>
      <c r="F27" s="382"/>
      <c r="G27" s="363"/>
      <c r="H27" s="363"/>
      <c r="I27" s="363"/>
    </row>
    <row r="28" spans="1:9" ht="17.100000000000001" customHeight="1">
      <c r="A28" s="420" t="s">
        <v>958</v>
      </c>
      <c r="B28" s="404"/>
      <c r="C28" s="417"/>
      <c r="D28" s="404"/>
      <c r="E28" s="418">
        <f>SUM(B29:B30)</f>
        <v>247591</v>
      </c>
      <c r="F28" s="382">
        <f>SUMPRODUCT(B29:B30, D29:D30)/SUM(B29:B30)</f>
        <v>1701.2904103945621</v>
      </c>
      <c r="G28" s="363"/>
      <c r="H28" s="363"/>
      <c r="I28" s="363"/>
    </row>
    <row r="29" spans="1:9" ht="17.100000000000001" customHeight="1">
      <c r="A29" s="420" t="s">
        <v>1796</v>
      </c>
      <c r="B29" s="404">
        <v>96499</v>
      </c>
      <c r="C29" s="417" t="s">
        <v>2391</v>
      </c>
      <c r="D29" s="404">
        <v>1946</v>
      </c>
      <c r="E29" s="418"/>
      <c r="F29" s="382"/>
      <c r="G29" s="363"/>
      <c r="H29" s="363"/>
      <c r="I29" s="363"/>
    </row>
    <row r="30" spans="1:9" ht="17.100000000000001" customHeight="1">
      <c r="A30" s="420" t="s">
        <v>1795</v>
      </c>
      <c r="B30" s="404">
        <v>151092</v>
      </c>
      <c r="C30" s="417">
        <v>1545</v>
      </c>
      <c r="D30" s="404">
        <v>1545</v>
      </c>
      <c r="E30" s="418"/>
      <c r="F30" s="382"/>
      <c r="G30" s="363"/>
      <c r="H30" s="363"/>
      <c r="I30" s="363"/>
    </row>
    <row r="31" spans="1:9" ht="17.100000000000001" customHeight="1">
      <c r="A31" s="420" t="s">
        <v>959</v>
      </c>
      <c r="B31" s="404">
        <v>451664</v>
      </c>
      <c r="C31" s="417">
        <v>750</v>
      </c>
      <c r="D31" s="404">
        <v>750</v>
      </c>
      <c r="E31" s="418">
        <f t="shared" si="0"/>
        <v>451664</v>
      </c>
      <c r="F31" s="382">
        <f t="shared" si="1"/>
        <v>750</v>
      </c>
      <c r="G31" s="363"/>
      <c r="H31" s="363"/>
      <c r="I31" s="363"/>
    </row>
    <row r="32" spans="1:9" ht="17.100000000000001" customHeight="1">
      <c r="A32" s="420" t="s">
        <v>960</v>
      </c>
      <c r="B32" s="404"/>
      <c r="C32" s="417"/>
      <c r="D32" s="404"/>
      <c r="E32" s="418">
        <f>SUM(B33:B38)</f>
        <v>238399</v>
      </c>
      <c r="F32" s="382">
        <f>SUMPRODUCT(B33:B38, D33:D38)/SUM(B33:B38)</f>
        <v>5915.3262387845589</v>
      </c>
      <c r="G32" s="363"/>
      <c r="H32" s="363"/>
      <c r="I32" s="363"/>
    </row>
    <row r="33" spans="1:9" ht="17.100000000000001" customHeight="1">
      <c r="A33" s="420" t="s">
        <v>1797</v>
      </c>
      <c r="B33" s="404">
        <v>5106</v>
      </c>
      <c r="C33" s="417">
        <v>3050</v>
      </c>
      <c r="D33" s="404">
        <v>3050</v>
      </c>
      <c r="E33" s="418"/>
      <c r="F33" s="382"/>
      <c r="G33" s="363"/>
      <c r="H33" s="363"/>
      <c r="I33" s="363"/>
    </row>
    <row r="34" spans="1:9" ht="17.100000000000001" customHeight="1">
      <c r="A34" s="420" t="s">
        <v>1798</v>
      </c>
      <c r="B34" s="404">
        <v>0</v>
      </c>
      <c r="C34" s="417">
        <v>4825</v>
      </c>
      <c r="D34" s="404">
        <v>4825</v>
      </c>
      <c r="E34" s="418"/>
      <c r="F34" s="382"/>
      <c r="G34" s="363"/>
      <c r="H34" s="363"/>
      <c r="I34" s="363"/>
    </row>
    <row r="35" spans="1:9" ht="17.100000000000001" customHeight="1">
      <c r="A35" s="420" t="s">
        <v>1800</v>
      </c>
      <c r="B35" s="404">
        <v>29807</v>
      </c>
      <c r="C35" s="417">
        <v>7550</v>
      </c>
      <c r="D35" s="404">
        <v>7550</v>
      </c>
      <c r="E35" s="418"/>
      <c r="F35" s="382"/>
      <c r="G35" s="363"/>
      <c r="H35" s="363"/>
      <c r="I35" s="363"/>
    </row>
    <row r="36" spans="1:9" ht="17.100000000000001" customHeight="1">
      <c r="A36" s="420" t="s">
        <v>1801</v>
      </c>
      <c r="B36" s="404">
        <v>197219</v>
      </c>
      <c r="C36" s="417">
        <v>5660</v>
      </c>
      <c r="D36" s="404">
        <v>5660</v>
      </c>
      <c r="E36" s="418"/>
      <c r="F36" s="382"/>
      <c r="G36" s="363"/>
      <c r="H36" s="363"/>
      <c r="I36" s="363"/>
    </row>
    <row r="37" spans="1:9" ht="17.100000000000001" customHeight="1">
      <c r="A37" s="420" t="s">
        <v>1803</v>
      </c>
      <c r="B37" s="404">
        <v>6267</v>
      </c>
      <c r="C37" s="417">
        <v>8510</v>
      </c>
      <c r="D37" s="404">
        <v>8510</v>
      </c>
      <c r="E37" s="418"/>
      <c r="F37" s="382"/>
      <c r="G37" s="363"/>
      <c r="H37" s="363"/>
      <c r="I37" s="363"/>
    </row>
    <row r="38" spans="1:9" ht="17.100000000000001" customHeight="1">
      <c r="A38" s="420" t="s">
        <v>1805</v>
      </c>
      <c r="B38" s="404">
        <v>0</v>
      </c>
      <c r="C38" s="417">
        <v>8510</v>
      </c>
      <c r="D38" s="404">
        <v>8510</v>
      </c>
      <c r="E38" s="418"/>
      <c r="F38" s="382"/>
      <c r="G38" s="363"/>
      <c r="H38" s="363"/>
      <c r="I38" s="363"/>
    </row>
    <row r="39" spans="1:9" ht="17.100000000000001" customHeight="1">
      <c r="A39" s="420" t="s">
        <v>961</v>
      </c>
      <c r="B39" s="404"/>
      <c r="C39" s="417"/>
      <c r="D39" s="404"/>
      <c r="E39" s="418">
        <f>SUM(B40:B41)</f>
        <v>9872</v>
      </c>
      <c r="F39" s="382">
        <f>SUMPRODUCT(B40:B41, D40:D41)/SUM(B40:B41)</f>
        <v>5040</v>
      </c>
      <c r="G39" s="363"/>
      <c r="H39" s="363"/>
      <c r="I39" s="363"/>
    </row>
    <row r="40" spans="1:9" ht="17.100000000000001" customHeight="1">
      <c r="A40" s="420" t="s">
        <v>1806</v>
      </c>
      <c r="B40" s="404">
        <v>9872</v>
      </c>
      <c r="C40" s="417" t="s">
        <v>2392</v>
      </c>
      <c r="D40" s="404">
        <v>5040</v>
      </c>
      <c r="E40" s="418"/>
      <c r="F40" s="382"/>
      <c r="G40" s="363"/>
      <c r="H40" s="363"/>
      <c r="I40" s="363"/>
    </row>
    <row r="41" spans="1:9" ht="17.100000000000001" customHeight="1">
      <c r="A41" s="420" t="s">
        <v>1808</v>
      </c>
      <c r="B41" s="404">
        <v>0</v>
      </c>
      <c r="C41" s="417" t="s">
        <v>2392</v>
      </c>
      <c r="D41" s="404">
        <v>5040</v>
      </c>
      <c r="E41" s="418"/>
      <c r="F41" s="382"/>
      <c r="G41" s="363"/>
      <c r="H41" s="363"/>
      <c r="I41" s="363"/>
    </row>
    <row r="42" spans="1:9" ht="17.100000000000001" customHeight="1">
      <c r="A42" s="420" t="s">
        <v>962</v>
      </c>
      <c r="B42" s="404"/>
      <c r="C42" s="417"/>
      <c r="D42" s="404"/>
      <c r="E42" s="418">
        <f>SUM(B43:B44)</f>
        <v>45641</v>
      </c>
      <c r="F42" s="382">
        <f>SUMPRODUCT(B43:B44, D43:D44)/SUM(B43:B44)</f>
        <v>5000</v>
      </c>
      <c r="G42" s="363"/>
      <c r="H42" s="363"/>
      <c r="I42" s="363"/>
    </row>
    <row r="43" spans="1:9" ht="17.100000000000001" customHeight="1">
      <c r="A43" s="420" t="s">
        <v>1809</v>
      </c>
      <c r="B43" s="404">
        <v>33477</v>
      </c>
      <c r="C43" s="417" t="s">
        <v>2393</v>
      </c>
      <c r="D43" s="404">
        <v>5000</v>
      </c>
      <c r="E43" s="418"/>
      <c r="F43" s="382"/>
      <c r="G43" s="363"/>
      <c r="H43" s="363"/>
      <c r="I43" s="363"/>
    </row>
    <row r="44" spans="1:9" ht="17.100000000000001" customHeight="1">
      <c r="A44" s="420" t="s">
        <v>1811</v>
      </c>
      <c r="B44" s="404">
        <v>12164</v>
      </c>
      <c r="C44" s="417" t="s">
        <v>2393</v>
      </c>
      <c r="D44" s="404">
        <v>5000</v>
      </c>
      <c r="E44" s="418"/>
      <c r="F44" s="382"/>
      <c r="G44" s="363"/>
      <c r="H44" s="363"/>
      <c r="I44" s="363"/>
    </row>
    <row r="45" spans="1:9" ht="17.100000000000001" customHeight="1">
      <c r="A45" s="420" t="s">
        <v>963</v>
      </c>
      <c r="B45" s="404"/>
      <c r="C45" s="417"/>
      <c r="D45" s="404"/>
      <c r="E45" s="418">
        <f>SUM(B46:B48)</f>
        <v>87898</v>
      </c>
      <c r="F45" s="382">
        <f>SUMPRODUCT(B46:B48, D46:D48)/SUM(B46:B48)</f>
        <v>3561.3040114678379</v>
      </c>
      <c r="G45" s="363"/>
      <c r="H45" s="363"/>
      <c r="I45" s="363"/>
    </row>
    <row r="46" spans="1:9" ht="17.100000000000001" customHeight="1">
      <c r="A46" s="420" t="s">
        <v>1812</v>
      </c>
      <c r="B46" s="404"/>
      <c r="C46" s="417"/>
      <c r="D46" s="404"/>
      <c r="E46" s="418"/>
      <c r="F46" s="382"/>
      <c r="G46" s="363"/>
      <c r="H46" s="363"/>
      <c r="I46" s="363"/>
    </row>
    <row r="47" spans="1:9" ht="17.100000000000001" customHeight="1">
      <c r="A47" s="420" t="s">
        <v>1813</v>
      </c>
      <c r="B47" s="404">
        <v>67603</v>
      </c>
      <c r="C47" s="417">
        <v>4000</v>
      </c>
      <c r="D47" s="404">
        <v>4000</v>
      </c>
      <c r="E47" s="418"/>
      <c r="F47" s="382"/>
      <c r="G47" s="363"/>
      <c r="H47" s="363"/>
      <c r="I47" s="363"/>
    </row>
    <row r="48" spans="1:9" ht="17.100000000000001" customHeight="1">
      <c r="A48" s="420" t="s">
        <v>1815</v>
      </c>
      <c r="B48" s="404">
        <v>20295</v>
      </c>
      <c r="C48" s="417" t="s">
        <v>2394</v>
      </c>
      <c r="D48" s="404">
        <v>2100</v>
      </c>
      <c r="E48" s="418"/>
      <c r="F48" s="382"/>
      <c r="G48" s="363"/>
      <c r="H48" s="363"/>
      <c r="I48" s="363"/>
    </row>
    <row r="49" spans="1:9" ht="17.100000000000001" customHeight="1">
      <c r="A49" s="420" t="s">
        <v>1159</v>
      </c>
      <c r="B49" s="404">
        <v>2418</v>
      </c>
      <c r="C49" s="417">
        <v>11100</v>
      </c>
      <c r="D49" s="404">
        <v>11100</v>
      </c>
      <c r="E49" s="418">
        <f t="shared" si="0"/>
        <v>2418</v>
      </c>
      <c r="F49" s="382">
        <f t="shared" si="1"/>
        <v>11100</v>
      </c>
      <c r="G49" s="363"/>
      <c r="H49" s="363"/>
      <c r="I49" s="363"/>
    </row>
    <row r="50" spans="1:9" ht="17.100000000000001" customHeight="1">
      <c r="A50" s="420" t="s">
        <v>964</v>
      </c>
      <c r="B50" s="404">
        <v>53858</v>
      </c>
      <c r="C50" s="417" t="s">
        <v>2395</v>
      </c>
      <c r="D50" s="404">
        <v>3965</v>
      </c>
      <c r="E50" s="418">
        <f t="shared" si="0"/>
        <v>53858</v>
      </c>
      <c r="F50" s="382">
        <f t="shared" si="1"/>
        <v>3965</v>
      </c>
      <c r="G50" s="363"/>
      <c r="H50" s="363"/>
      <c r="I50" s="363"/>
    </row>
    <row r="51" spans="1:9" ht="17.100000000000001" customHeight="1">
      <c r="A51" s="420" t="s">
        <v>965</v>
      </c>
      <c r="B51" s="404">
        <v>32676</v>
      </c>
      <c r="C51" s="417" t="s">
        <v>2396</v>
      </c>
      <c r="D51" s="404">
        <v>6975</v>
      </c>
      <c r="E51" s="418">
        <f t="shared" si="0"/>
        <v>32676</v>
      </c>
      <c r="F51" s="382">
        <f t="shared" si="1"/>
        <v>6975</v>
      </c>
      <c r="G51" s="363"/>
      <c r="H51" s="363"/>
      <c r="I51" s="363"/>
    </row>
    <row r="52" spans="1:9" ht="17.100000000000001" customHeight="1">
      <c r="A52" s="420" t="s">
        <v>966</v>
      </c>
      <c r="B52" s="404">
        <v>29061</v>
      </c>
      <c r="C52" s="417" t="s">
        <v>2397</v>
      </c>
      <c r="D52" s="404">
        <v>8165</v>
      </c>
      <c r="E52" s="418">
        <f t="shared" si="0"/>
        <v>29061</v>
      </c>
      <c r="F52" s="382">
        <f t="shared" si="1"/>
        <v>8165</v>
      </c>
      <c r="G52" s="363"/>
      <c r="H52" s="363"/>
      <c r="I52" s="363"/>
    </row>
    <row r="53" spans="1:9" ht="17.100000000000001" customHeight="1">
      <c r="A53" s="420" t="s">
        <v>968</v>
      </c>
      <c r="B53" s="404"/>
      <c r="C53" s="417"/>
      <c r="D53" s="404"/>
      <c r="E53" s="418">
        <f>SUM(B54:B61)</f>
        <v>3266538</v>
      </c>
      <c r="F53" s="382">
        <f>SUMPRODUCT(B54:B61, D54:D61)/SUM(B54:B61)</f>
        <v>2263.7625216666697</v>
      </c>
      <c r="G53" s="363"/>
      <c r="H53" s="363"/>
      <c r="I53" s="363"/>
    </row>
    <row r="54" spans="1:9" ht="17.100000000000001" customHeight="1">
      <c r="A54" s="420" t="s">
        <v>1819</v>
      </c>
      <c r="B54" s="404">
        <v>123153</v>
      </c>
      <c r="C54" s="417">
        <v>600</v>
      </c>
      <c r="D54" s="404">
        <v>600</v>
      </c>
      <c r="E54" s="418"/>
      <c r="F54" s="382"/>
      <c r="G54" s="363"/>
      <c r="H54" s="363"/>
      <c r="I54" s="363"/>
    </row>
    <row r="55" spans="1:9" ht="17.100000000000001" customHeight="1">
      <c r="A55" s="420" t="s">
        <v>1820</v>
      </c>
      <c r="B55" s="404">
        <v>3062605</v>
      </c>
      <c r="C55" s="417">
        <v>2200</v>
      </c>
      <c r="D55" s="404">
        <v>2200</v>
      </c>
      <c r="E55" s="418"/>
      <c r="F55" s="382"/>
      <c r="G55" s="363"/>
      <c r="H55" s="363"/>
      <c r="I55" s="363"/>
    </row>
    <row r="56" spans="1:9" ht="17.100000000000001" customHeight="1">
      <c r="A56" s="420" t="s">
        <v>1822</v>
      </c>
      <c r="B56" s="404">
        <v>0</v>
      </c>
      <c r="C56" s="417"/>
      <c r="D56" s="404"/>
      <c r="E56" s="418"/>
      <c r="F56" s="382"/>
      <c r="G56" s="363"/>
      <c r="H56" s="363"/>
      <c r="I56" s="363"/>
    </row>
    <row r="57" spans="1:9" ht="17.100000000000001" customHeight="1">
      <c r="A57" s="420" t="s">
        <v>1824</v>
      </c>
      <c r="B57" s="404">
        <v>11201</v>
      </c>
      <c r="C57" s="417">
        <v>5000</v>
      </c>
      <c r="D57" s="404">
        <f>C57</f>
        <v>5000</v>
      </c>
      <c r="E57" s="418"/>
      <c r="F57" s="382"/>
      <c r="G57" s="363"/>
      <c r="H57" s="363"/>
      <c r="I57" s="363"/>
    </row>
    <row r="58" spans="1:9" ht="17.100000000000001" customHeight="1">
      <c r="A58" s="420" t="s">
        <v>1825</v>
      </c>
      <c r="B58" s="404">
        <v>14533</v>
      </c>
      <c r="C58" s="417">
        <v>7100</v>
      </c>
      <c r="D58" s="404">
        <v>7100</v>
      </c>
      <c r="E58" s="418"/>
      <c r="F58" s="382"/>
      <c r="G58" s="363"/>
      <c r="H58" s="363"/>
      <c r="I58" s="363"/>
    </row>
    <row r="59" spans="1:9" ht="17.100000000000001" customHeight="1">
      <c r="A59" s="420" t="s">
        <v>1826</v>
      </c>
      <c r="B59" s="404">
        <v>0</v>
      </c>
      <c r="C59" s="417">
        <v>6700</v>
      </c>
      <c r="D59" s="404">
        <f t="shared" ref="D59:D61" si="2">C59</f>
        <v>6700</v>
      </c>
      <c r="E59" s="418"/>
      <c r="F59" s="382"/>
      <c r="G59" s="363"/>
      <c r="H59" s="363"/>
      <c r="I59" s="363"/>
    </row>
    <row r="60" spans="1:9" ht="17.100000000000001" customHeight="1">
      <c r="A60" s="420" t="s">
        <v>1827</v>
      </c>
      <c r="B60" s="404">
        <v>55046</v>
      </c>
      <c r="C60" s="417">
        <v>7700</v>
      </c>
      <c r="D60" s="404">
        <f t="shared" si="2"/>
        <v>7700</v>
      </c>
      <c r="E60" s="418"/>
      <c r="F60" s="382"/>
      <c r="G60" s="363"/>
      <c r="H60" s="363"/>
      <c r="I60" s="363"/>
    </row>
    <row r="61" spans="1:9" ht="17.100000000000001" customHeight="1">
      <c r="A61" s="420" t="s">
        <v>1829</v>
      </c>
      <c r="B61" s="404">
        <v>0</v>
      </c>
      <c r="C61" s="417">
        <v>8550</v>
      </c>
      <c r="D61" s="404">
        <f t="shared" si="2"/>
        <v>8550</v>
      </c>
      <c r="E61" s="418"/>
      <c r="F61" s="382"/>
      <c r="G61" s="363"/>
      <c r="H61" s="363"/>
      <c r="I61" s="363"/>
    </row>
    <row r="62" spans="1:9" ht="17.100000000000001" customHeight="1">
      <c r="A62" s="420" t="s">
        <v>969</v>
      </c>
      <c r="B62" s="404"/>
      <c r="C62" s="417"/>
      <c r="D62" s="404"/>
      <c r="E62" s="418">
        <f>SUM(B63:B70)</f>
        <v>29273890</v>
      </c>
      <c r="F62" s="382">
        <f>SUMPRODUCT(B63:B70,D63:D70)/SUM(B63:B70)</f>
        <v>778.81555713982664</v>
      </c>
      <c r="G62" s="363"/>
      <c r="H62" s="363"/>
      <c r="I62" s="363"/>
    </row>
    <row r="63" spans="1:9" ht="17.100000000000001" customHeight="1">
      <c r="A63" s="420" t="s">
        <v>1819</v>
      </c>
      <c r="B63" s="404">
        <v>11234703</v>
      </c>
      <c r="C63" s="417">
        <v>400</v>
      </c>
      <c r="D63" s="404">
        <f t="shared" ref="D63:D64" si="3">C63</f>
        <v>400</v>
      </c>
      <c r="E63" s="418"/>
      <c r="F63" s="382"/>
      <c r="G63" s="363"/>
      <c r="H63" s="363"/>
      <c r="I63" s="363"/>
    </row>
    <row r="64" spans="1:9" ht="17.100000000000001" customHeight="1">
      <c r="A64" s="420" t="s">
        <v>1820</v>
      </c>
      <c r="B64" s="404">
        <v>17929189</v>
      </c>
      <c r="C64" s="417">
        <v>1000</v>
      </c>
      <c r="D64" s="404">
        <f t="shared" si="3"/>
        <v>1000</v>
      </c>
      <c r="E64" s="418"/>
      <c r="F64" s="382"/>
      <c r="G64" s="363"/>
      <c r="H64" s="363"/>
      <c r="I64" s="363"/>
    </row>
    <row r="65" spans="1:9" ht="17.100000000000001" customHeight="1">
      <c r="A65" s="420" t="s">
        <v>1832</v>
      </c>
      <c r="B65" s="404">
        <v>42673</v>
      </c>
      <c r="C65" s="417" t="s">
        <v>2398</v>
      </c>
      <c r="D65" s="404">
        <v>2500</v>
      </c>
      <c r="E65" s="418"/>
      <c r="F65" s="382"/>
      <c r="G65" s="363"/>
      <c r="H65" s="363"/>
      <c r="I65" s="363"/>
    </row>
    <row r="66" spans="1:9" ht="17.100000000000001" customHeight="1">
      <c r="A66" s="420" t="s">
        <v>1827</v>
      </c>
      <c r="B66" s="404">
        <v>250</v>
      </c>
      <c r="C66" s="417" t="s">
        <v>2399</v>
      </c>
      <c r="D66" s="404">
        <v>3633</v>
      </c>
      <c r="E66" s="418"/>
      <c r="F66" s="382"/>
      <c r="G66" s="363"/>
      <c r="H66" s="363"/>
      <c r="I66" s="363"/>
    </row>
    <row r="67" spans="1:9" ht="17.100000000000001" customHeight="1">
      <c r="A67" s="420" t="s">
        <v>1797</v>
      </c>
      <c r="B67" s="404">
        <v>0</v>
      </c>
      <c r="C67" s="417">
        <v>1500</v>
      </c>
      <c r="D67" s="404">
        <f t="shared" ref="D67:D70" si="4">C67</f>
        <v>1500</v>
      </c>
      <c r="E67" s="418"/>
      <c r="F67" s="382"/>
      <c r="G67" s="363"/>
      <c r="H67" s="363"/>
      <c r="I67" s="363"/>
    </row>
    <row r="68" spans="1:9" ht="17.100000000000001" customHeight="1">
      <c r="A68" s="420" t="s">
        <v>1800</v>
      </c>
      <c r="B68" s="404">
        <v>67075</v>
      </c>
      <c r="C68" s="417">
        <v>4000</v>
      </c>
      <c r="D68" s="404">
        <f t="shared" si="4"/>
        <v>4000</v>
      </c>
      <c r="E68" s="418"/>
      <c r="F68" s="382"/>
      <c r="G68" s="363"/>
      <c r="H68" s="363"/>
      <c r="I68" s="363"/>
    </row>
    <row r="69" spans="1:9" ht="17.100000000000001" customHeight="1">
      <c r="A69" s="420" t="s">
        <v>1836</v>
      </c>
      <c r="B69" s="404">
        <v>0</v>
      </c>
      <c r="C69" s="417">
        <v>6700</v>
      </c>
      <c r="D69" s="404">
        <f t="shared" si="4"/>
        <v>6700</v>
      </c>
      <c r="E69" s="418"/>
      <c r="F69" s="382"/>
      <c r="G69" s="363"/>
      <c r="H69" s="363"/>
      <c r="I69" s="363"/>
    </row>
    <row r="70" spans="1:9" ht="17.100000000000001" customHeight="1">
      <c r="A70" s="420" t="s">
        <v>1837</v>
      </c>
      <c r="B70" s="404">
        <v>0</v>
      </c>
      <c r="C70" s="417">
        <v>8200</v>
      </c>
      <c r="D70" s="404">
        <f t="shared" si="4"/>
        <v>8200</v>
      </c>
      <c r="E70" s="418"/>
      <c r="F70" s="382"/>
      <c r="G70" s="363"/>
      <c r="H70" s="363"/>
      <c r="I70" s="363"/>
    </row>
    <row r="71" spans="1:9" ht="17.100000000000001" customHeight="1">
      <c r="A71" s="420" t="s">
        <v>970</v>
      </c>
      <c r="B71" s="404"/>
      <c r="C71" s="417"/>
      <c r="D71" s="404"/>
      <c r="E71" s="418">
        <f>SUM(B72:B77)</f>
        <v>895875</v>
      </c>
      <c r="F71" s="382">
        <f>SUMPRODUCT(B72:B77, D72:D77)/SUM(B72:B77)</f>
        <v>7545.3390539974889</v>
      </c>
      <c r="G71" s="363"/>
      <c r="H71" s="363"/>
      <c r="I71" s="363"/>
    </row>
    <row r="72" spans="1:9" ht="17.100000000000001" customHeight="1">
      <c r="A72" s="420" t="s">
        <v>1838</v>
      </c>
      <c r="B72" s="404"/>
      <c r="C72" s="417"/>
      <c r="D72" s="404"/>
      <c r="E72" s="418"/>
      <c r="F72" s="382"/>
      <c r="G72" s="363"/>
      <c r="H72" s="363"/>
      <c r="I72" s="363"/>
    </row>
    <row r="73" spans="1:9" ht="17.100000000000001" customHeight="1">
      <c r="A73" s="420" t="s">
        <v>1839</v>
      </c>
      <c r="B73" s="404">
        <v>58283</v>
      </c>
      <c r="C73" s="417" t="s">
        <v>2400</v>
      </c>
      <c r="D73" s="404">
        <v>8625</v>
      </c>
      <c r="E73" s="418"/>
      <c r="F73" s="382"/>
      <c r="G73" s="363"/>
      <c r="H73" s="363"/>
      <c r="I73" s="363"/>
    </row>
    <row r="74" spans="1:9" ht="17.100000000000001" customHeight="1">
      <c r="A74" s="420" t="s">
        <v>1841</v>
      </c>
      <c r="B74" s="404">
        <v>648862</v>
      </c>
      <c r="C74" s="417" t="s">
        <v>2400</v>
      </c>
      <c r="D74" s="404">
        <v>8625</v>
      </c>
      <c r="E74" s="418"/>
      <c r="F74" s="382"/>
      <c r="G74" s="363"/>
      <c r="H74" s="363"/>
      <c r="I74" s="363"/>
    </row>
    <row r="75" spans="1:9" ht="17.100000000000001" customHeight="1">
      <c r="A75" s="420" t="s">
        <v>1842</v>
      </c>
      <c r="B75" s="404"/>
      <c r="C75" s="417"/>
      <c r="D75" s="404"/>
      <c r="E75" s="418"/>
      <c r="F75" s="382"/>
      <c r="G75" s="363"/>
      <c r="H75" s="363"/>
      <c r="I75" s="363"/>
    </row>
    <row r="76" spans="1:9" ht="17.100000000000001" customHeight="1">
      <c r="A76" s="420" t="s">
        <v>1839</v>
      </c>
      <c r="B76" s="404">
        <v>4566</v>
      </c>
      <c r="C76" s="417" t="s">
        <v>2401</v>
      </c>
      <c r="D76" s="404">
        <v>3500</v>
      </c>
      <c r="E76" s="418"/>
      <c r="F76" s="382"/>
      <c r="G76" s="363"/>
      <c r="H76" s="363"/>
      <c r="I76" s="363"/>
    </row>
    <row r="77" spans="1:9" ht="17.100000000000001" customHeight="1">
      <c r="A77" s="420" t="s">
        <v>1841</v>
      </c>
      <c r="B77" s="404">
        <v>184164</v>
      </c>
      <c r="C77" s="417" t="s">
        <v>2401</v>
      </c>
      <c r="D77" s="404">
        <v>3500</v>
      </c>
      <c r="E77" s="418"/>
      <c r="F77" s="382"/>
      <c r="G77" s="363"/>
      <c r="H77" s="363"/>
      <c r="I77" s="363"/>
    </row>
    <row r="78" spans="1:9" ht="16.5" customHeight="1">
      <c r="A78" s="420" t="s">
        <v>971</v>
      </c>
      <c r="B78" s="404"/>
      <c r="C78" s="417"/>
      <c r="D78" s="404"/>
      <c r="E78" s="418">
        <f>SUM(B79:B80)</f>
        <v>35359</v>
      </c>
      <c r="F78" s="382">
        <f>SUMPRODUCT(B79:B80, D79:D80)/SUM(B79:B80)</f>
        <v>6917</v>
      </c>
      <c r="G78" s="363"/>
      <c r="H78" s="363"/>
      <c r="I78" s="363"/>
    </row>
    <row r="79" spans="1:9" ht="16.5" customHeight="1">
      <c r="A79" s="420" t="s">
        <v>1844</v>
      </c>
      <c r="B79" s="404">
        <v>35359</v>
      </c>
      <c r="C79" s="417">
        <v>3800</v>
      </c>
      <c r="D79" s="404">
        <v>6917</v>
      </c>
      <c r="E79" s="418"/>
      <c r="F79" s="382"/>
      <c r="G79" s="363"/>
      <c r="H79" s="363"/>
      <c r="I79" s="363"/>
    </row>
    <row r="80" spans="1:9" ht="16.5" customHeight="1">
      <c r="A80" s="420" t="s">
        <v>1845</v>
      </c>
      <c r="B80" s="404">
        <v>0</v>
      </c>
      <c r="C80" s="417">
        <v>6200</v>
      </c>
      <c r="D80" s="404">
        <v>6917</v>
      </c>
      <c r="E80" s="418"/>
      <c r="F80" s="382"/>
      <c r="G80" s="363"/>
      <c r="H80" s="363"/>
      <c r="I80" s="363"/>
    </row>
    <row r="81" spans="1:9" ht="17.100000000000001" customHeight="1">
      <c r="A81" s="420" t="s">
        <v>1158</v>
      </c>
      <c r="B81" s="404">
        <v>1865</v>
      </c>
      <c r="C81" s="417">
        <v>1400</v>
      </c>
      <c r="D81" s="404">
        <v>1400</v>
      </c>
      <c r="E81" s="418">
        <f t="shared" ref="E81:E133" si="5">B81</f>
        <v>1865</v>
      </c>
      <c r="F81" s="382">
        <f t="shared" ref="F81:F133" si="6">D81</f>
        <v>1400</v>
      </c>
      <c r="G81" s="363"/>
      <c r="H81" s="363"/>
      <c r="I81" s="363"/>
    </row>
    <row r="82" spans="1:9" ht="17.100000000000001" customHeight="1">
      <c r="A82" s="420" t="s">
        <v>1157</v>
      </c>
      <c r="B82" s="404">
        <v>10448</v>
      </c>
      <c r="C82" s="417" t="s">
        <v>2402</v>
      </c>
      <c r="D82" s="404">
        <v>1133</v>
      </c>
      <c r="E82" s="418">
        <f t="shared" si="5"/>
        <v>10448</v>
      </c>
      <c r="F82" s="382">
        <f t="shared" si="6"/>
        <v>1133</v>
      </c>
      <c r="G82" s="363"/>
      <c r="H82" s="363"/>
      <c r="I82" s="363"/>
    </row>
    <row r="83" spans="1:9" ht="17.100000000000001" customHeight="1">
      <c r="A83" s="420" t="s">
        <v>1848</v>
      </c>
      <c r="B83" s="404">
        <v>0</v>
      </c>
      <c r="C83" s="417">
        <v>2340</v>
      </c>
      <c r="D83" s="404">
        <f>C83</f>
        <v>2340</v>
      </c>
      <c r="E83" s="418">
        <f t="shared" si="5"/>
        <v>0</v>
      </c>
      <c r="F83" s="382">
        <f t="shared" si="6"/>
        <v>2340</v>
      </c>
      <c r="G83" s="363"/>
      <c r="H83" s="363"/>
      <c r="I83" s="363"/>
    </row>
    <row r="84" spans="1:9" ht="17.100000000000001" customHeight="1">
      <c r="A84" s="420" t="s">
        <v>1849</v>
      </c>
      <c r="B84" s="404">
        <v>0</v>
      </c>
      <c r="C84" s="417" t="s">
        <v>2403</v>
      </c>
      <c r="D84" s="404">
        <v>5080</v>
      </c>
      <c r="E84" s="418">
        <f t="shared" si="5"/>
        <v>0</v>
      </c>
      <c r="F84" s="382">
        <f t="shared" si="6"/>
        <v>5080</v>
      </c>
      <c r="G84" s="363"/>
      <c r="H84" s="363"/>
      <c r="I84" s="363"/>
    </row>
    <row r="85" spans="1:9" ht="17.100000000000001" customHeight="1">
      <c r="A85" s="420" t="s">
        <v>1850</v>
      </c>
      <c r="B85" s="404">
        <v>0</v>
      </c>
      <c r="C85" s="417">
        <v>2500</v>
      </c>
      <c r="D85" s="404">
        <f>C85</f>
        <v>2500</v>
      </c>
      <c r="E85" s="418">
        <f t="shared" si="5"/>
        <v>0</v>
      </c>
      <c r="F85" s="382">
        <f t="shared" si="6"/>
        <v>2500</v>
      </c>
      <c r="G85" s="363"/>
      <c r="H85" s="363"/>
      <c r="I85" s="363"/>
    </row>
    <row r="86" spans="1:9" ht="17.100000000000001" customHeight="1">
      <c r="A86" s="420" t="s">
        <v>972</v>
      </c>
      <c r="B86" s="404">
        <v>1196057</v>
      </c>
      <c r="C86" s="417" t="s">
        <v>2404</v>
      </c>
      <c r="D86" s="404">
        <v>3000</v>
      </c>
      <c r="E86" s="418">
        <f t="shared" si="5"/>
        <v>1196057</v>
      </c>
      <c r="F86" s="382">
        <f t="shared" si="6"/>
        <v>3000</v>
      </c>
      <c r="G86" s="363"/>
      <c r="H86" s="363"/>
      <c r="I86" s="363"/>
    </row>
    <row r="87" spans="1:9" ht="17.100000000000001" customHeight="1">
      <c r="A87" s="421" t="s">
        <v>1852</v>
      </c>
      <c r="B87" s="422">
        <v>0</v>
      </c>
      <c r="C87" s="423">
        <v>3520</v>
      </c>
      <c r="D87" s="422">
        <f>C87</f>
        <v>3520</v>
      </c>
      <c r="E87" s="418">
        <f t="shared" si="5"/>
        <v>0</v>
      </c>
      <c r="F87" s="382">
        <f t="shared" si="6"/>
        <v>3520</v>
      </c>
      <c r="G87" s="363"/>
      <c r="H87" s="363"/>
      <c r="I87" s="363"/>
    </row>
    <row r="88" spans="1:9" ht="17.100000000000001" customHeight="1">
      <c r="A88" s="420" t="s">
        <v>1854</v>
      </c>
      <c r="B88" s="404">
        <v>0</v>
      </c>
      <c r="C88" s="417" t="s">
        <v>2405</v>
      </c>
      <c r="D88" s="404">
        <v>9070</v>
      </c>
      <c r="E88" s="418">
        <f t="shared" si="5"/>
        <v>0</v>
      </c>
      <c r="F88" s="382">
        <f t="shared" si="6"/>
        <v>9070</v>
      </c>
      <c r="G88" s="363"/>
      <c r="H88" s="363"/>
      <c r="I88" s="363"/>
    </row>
    <row r="89" spans="1:9" ht="17.100000000000001" customHeight="1">
      <c r="A89" s="420" t="s">
        <v>1856</v>
      </c>
      <c r="B89" s="404">
        <v>0</v>
      </c>
      <c r="C89" s="417">
        <v>11000</v>
      </c>
      <c r="D89" s="404">
        <f>C89</f>
        <v>11000</v>
      </c>
      <c r="E89" s="418">
        <f t="shared" si="5"/>
        <v>0</v>
      </c>
      <c r="F89" s="382">
        <f t="shared" si="6"/>
        <v>11000</v>
      </c>
      <c r="G89" s="363"/>
      <c r="H89" s="363"/>
      <c r="I89" s="363"/>
    </row>
    <row r="90" spans="1:9" ht="17.100000000000001" customHeight="1">
      <c r="A90" s="420" t="s">
        <v>973</v>
      </c>
      <c r="B90" s="404"/>
      <c r="C90" s="417"/>
      <c r="D90" s="404"/>
      <c r="E90" s="418">
        <f>SUM(B91:B100)</f>
        <v>1065707</v>
      </c>
      <c r="F90" s="382">
        <f>SUMPRODUCT(B91:B100, D91:D100)/SUM(B91:B100)</f>
        <v>3858.3931615350184</v>
      </c>
      <c r="G90" s="363"/>
      <c r="H90" s="363"/>
      <c r="I90" s="363"/>
    </row>
    <row r="91" spans="1:9" ht="17.100000000000001" customHeight="1">
      <c r="A91" s="420" t="s">
        <v>1857</v>
      </c>
      <c r="B91" s="404">
        <v>52170</v>
      </c>
      <c r="C91" s="417" t="s">
        <v>2406</v>
      </c>
      <c r="D91" s="404">
        <v>4138</v>
      </c>
      <c r="E91" s="418"/>
      <c r="F91" s="382"/>
      <c r="G91" s="363"/>
      <c r="H91" s="363"/>
      <c r="I91" s="363"/>
    </row>
    <row r="92" spans="1:9" ht="17.100000000000001" customHeight="1">
      <c r="A92" s="420" t="s">
        <v>1859</v>
      </c>
      <c r="B92" s="404"/>
      <c r="C92" s="417"/>
      <c r="D92" s="404"/>
      <c r="E92" s="418"/>
      <c r="F92" s="382"/>
      <c r="G92" s="363"/>
      <c r="H92" s="363"/>
      <c r="I92" s="363"/>
    </row>
    <row r="93" spans="1:9" ht="17.100000000000001" customHeight="1">
      <c r="A93" s="420" t="s">
        <v>1860</v>
      </c>
      <c r="B93" s="404">
        <v>9307</v>
      </c>
      <c r="C93" s="417" t="s">
        <v>2407</v>
      </c>
      <c r="D93" s="404">
        <v>3183</v>
      </c>
      <c r="E93" s="418"/>
      <c r="F93" s="382"/>
      <c r="G93" s="363"/>
      <c r="H93" s="363"/>
      <c r="I93" s="363"/>
    </row>
    <row r="94" spans="1:9" ht="17.100000000000001" customHeight="1">
      <c r="A94" s="420" t="s">
        <v>1862</v>
      </c>
      <c r="B94" s="404">
        <v>558420</v>
      </c>
      <c r="C94" s="417" t="s">
        <v>2407</v>
      </c>
      <c r="D94" s="404">
        <v>3183</v>
      </c>
      <c r="E94" s="418"/>
      <c r="F94" s="382"/>
      <c r="G94" s="363"/>
      <c r="H94" s="363"/>
      <c r="I94" s="363"/>
    </row>
    <row r="95" spans="1:9" ht="17.100000000000001" customHeight="1">
      <c r="A95" s="420" t="s">
        <v>1863</v>
      </c>
      <c r="B95" s="404">
        <v>3023</v>
      </c>
      <c r="C95" s="417">
        <v>2400</v>
      </c>
      <c r="D95" s="404">
        <f t="shared" ref="D95:D102" si="7">C95</f>
        <v>2400</v>
      </c>
      <c r="E95" s="418"/>
      <c r="F95" s="382"/>
      <c r="G95" s="363"/>
      <c r="H95" s="363"/>
      <c r="I95" s="363"/>
    </row>
    <row r="96" spans="1:9" ht="17.100000000000001" customHeight="1">
      <c r="A96" s="420" t="s">
        <v>1864</v>
      </c>
      <c r="B96" s="404">
        <v>27356</v>
      </c>
      <c r="C96" s="417">
        <v>3500</v>
      </c>
      <c r="D96" s="404">
        <f t="shared" si="7"/>
        <v>3500</v>
      </c>
      <c r="E96" s="418"/>
      <c r="F96" s="382"/>
      <c r="G96" s="363"/>
      <c r="H96" s="363"/>
      <c r="I96" s="363"/>
    </row>
    <row r="97" spans="1:9" ht="17.100000000000001" customHeight="1">
      <c r="A97" s="420" t="s">
        <v>1865</v>
      </c>
      <c r="B97" s="404">
        <v>7879</v>
      </c>
      <c r="C97" s="417">
        <v>3800</v>
      </c>
      <c r="D97" s="404">
        <f t="shared" si="7"/>
        <v>3800</v>
      </c>
      <c r="E97" s="418"/>
      <c r="F97" s="382"/>
      <c r="G97" s="363"/>
      <c r="H97" s="363"/>
      <c r="I97" s="363"/>
    </row>
    <row r="98" spans="1:9" ht="17.100000000000001" customHeight="1">
      <c r="A98" s="420" t="s">
        <v>1866</v>
      </c>
      <c r="B98" s="404">
        <v>103550</v>
      </c>
      <c r="C98" s="417">
        <v>4200</v>
      </c>
      <c r="D98" s="404">
        <f t="shared" si="7"/>
        <v>4200</v>
      </c>
      <c r="E98" s="418"/>
      <c r="F98" s="382"/>
      <c r="G98" s="363"/>
      <c r="H98" s="363"/>
      <c r="I98" s="363"/>
    </row>
    <row r="99" spans="1:9" ht="17.100000000000001" customHeight="1">
      <c r="A99" s="420" t="s">
        <v>1867</v>
      </c>
      <c r="B99" s="404">
        <v>81909</v>
      </c>
      <c r="C99" s="417">
        <v>4200</v>
      </c>
      <c r="D99" s="404">
        <f t="shared" si="7"/>
        <v>4200</v>
      </c>
      <c r="E99" s="418"/>
      <c r="F99" s="382"/>
      <c r="G99" s="363"/>
      <c r="H99" s="363"/>
      <c r="I99" s="363"/>
    </row>
    <row r="100" spans="1:9" ht="17.100000000000001" customHeight="1">
      <c r="A100" s="420" t="s">
        <v>1868</v>
      </c>
      <c r="B100" s="404">
        <v>222093</v>
      </c>
      <c r="C100" s="417">
        <v>5300</v>
      </c>
      <c r="D100" s="404">
        <f t="shared" si="7"/>
        <v>5300</v>
      </c>
      <c r="E100" s="418"/>
      <c r="F100" s="382"/>
      <c r="G100" s="363"/>
      <c r="H100" s="363"/>
      <c r="I100" s="363"/>
    </row>
    <row r="101" spans="1:9" ht="17.100000000000001" customHeight="1">
      <c r="A101" s="420" t="s">
        <v>1156</v>
      </c>
      <c r="B101" s="404">
        <v>1058</v>
      </c>
      <c r="C101" s="417">
        <v>6500</v>
      </c>
      <c r="D101" s="404">
        <f t="shared" si="7"/>
        <v>6500</v>
      </c>
      <c r="E101" s="418">
        <f t="shared" si="5"/>
        <v>1058</v>
      </c>
      <c r="F101" s="382">
        <f t="shared" si="6"/>
        <v>6500</v>
      </c>
      <c r="G101" s="363"/>
      <c r="H101" s="363"/>
      <c r="I101" s="363"/>
    </row>
    <row r="102" spans="1:9" ht="17.100000000000001" customHeight="1">
      <c r="A102" s="420" t="s">
        <v>1870</v>
      </c>
      <c r="B102" s="404">
        <v>0</v>
      </c>
      <c r="C102" s="417">
        <v>6700</v>
      </c>
      <c r="D102" s="404">
        <f t="shared" si="7"/>
        <v>6700</v>
      </c>
      <c r="E102" s="418">
        <f t="shared" si="5"/>
        <v>0</v>
      </c>
      <c r="F102" s="382">
        <f t="shared" si="6"/>
        <v>6700</v>
      </c>
      <c r="G102" s="363"/>
      <c r="H102" s="363"/>
      <c r="I102" s="363"/>
    </row>
    <row r="103" spans="1:9" ht="17.100000000000001" customHeight="1">
      <c r="A103" s="421" t="s">
        <v>974</v>
      </c>
      <c r="B103" s="422">
        <v>48520</v>
      </c>
      <c r="C103" s="423"/>
      <c r="D103" s="422"/>
      <c r="E103" s="418">
        <f t="shared" si="5"/>
        <v>48520</v>
      </c>
      <c r="F103" s="382"/>
      <c r="G103" s="363"/>
      <c r="H103" s="363"/>
      <c r="I103" s="363"/>
    </row>
    <row r="104" spans="1:9" ht="17.100000000000001" customHeight="1">
      <c r="A104" s="420" t="s">
        <v>1873</v>
      </c>
      <c r="B104" s="404">
        <v>0</v>
      </c>
      <c r="C104" s="417">
        <v>8700</v>
      </c>
      <c r="D104" s="404">
        <f t="shared" ref="D104:D106" si="8">C104</f>
        <v>8700</v>
      </c>
      <c r="E104" s="418">
        <f t="shared" si="5"/>
        <v>0</v>
      </c>
      <c r="F104" s="382">
        <f t="shared" si="6"/>
        <v>8700</v>
      </c>
      <c r="G104" s="363"/>
      <c r="H104" s="363"/>
      <c r="I104" s="363"/>
    </row>
    <row r="105" spans="1:9" ht="17.100000000000001" customHeight="1">
      <c r="A105" s="420" t="s">
        <v>1155</v>
      </c>
      <c r="B105" s="404">
        <v>1354</v>
      </c>
      <c r="C105" s="417">
        <v>6120</v>
      </c>
      <c r="D105" s="404">
        <f t="shared" si="8"/>
        <v>6120</v>
      </c>
      <c r="E105" s="418">
        <f t="shared" si="5"/>
        <v>1354</v>
      </c>
      <c r="F105" s="382">
        <f t="shared" si="6"/>
        <v>6120</v>
      </c>
      <c r="G105" s="363"/>
      <c r="H105" s="363"/>
      <c r="I105" s="363"/>
    </row>
    <row r="106" spans="1:9" ht="17.100000000000001" customHeight="1">
      <c r="A106" s="420" t="s">
        <v>1154</v>
      </c>
      <c r="B106" s="404">
        <v>2413</v>
      </c>
      <c r="C106" s="417">
        <v>2560</v>
      </c>
      <c r="D106" s="404">
        <f t="shared" si="8"/>
        <v>2560</v>
      </c>
      <c r="E106" s="418">
        <f t="shared" si="5"/>
        <v>2413</v>
      </c>
      <c r="F106" s="382">
        <f t="shared" si="6"/>
        <v>2560</v>
      </c>
      <c r="G106" s="363"/>
      <c r="H106" s="363"/>
      <c r="I106" s="363"/>
    </row>
    <row r="107" spans="1:9" ht="17.100000000000001" customHeight="1">
      <c r="A107" s="420" t="s">
        <v>975</v>
      </c>
      <c r="B107" s="404">
        <v>34892</v>
      </c>
      <c r="C107" s="417" t="s">
        <v>2408</v>
      </c>
      <c r="D107" s="404">
        <v>8242</v>
      </c>
      <c r="E107" s="418">
        <f t="shared" si="5"/>
        <v>34892</v>
      </c>
      <c r="F107" s="382">
        <f t="shared" si="6"/>
        <v>8242</v>
      </c>
      <c r="G107" s="363"/>
      <c r="H107" s="363"/>
      <c r="I107" s="363"/>
    </row>
    <row r="108" spans="1:9" ht="17.100000000000001" customHeight="1">
      <c r="A108" s="420" t="s">
        <v>976</v>
      </c>
      <c r="B108" s="404">
        <v>117109</v>
      </c>
      <c r="C108" s="417" t="s">
        <v>2409</v>
      </c>
      <c r="D108" s="404">
        <v>8400</v>
      </c>
      <c r="E108" s="418">
        <f t="shared" si="5"/>
        <v>117109</v>
      </c>
      <c r="F108" s="382">
        <f t="shared" si="6"/>
        <v>8400</v>
      </c>
      <c r="G108" s="363"/>
      <c r="H108" s="363"/>
      <c r="I108" s="363"/>
    </row>
    <row r="109" spans="1:9" ht="17.100000000000001" customHeight="1">
      <c r="A109" s="420" t="s">
        <v>1875</v>
      </c>
      <c r="B109" s="404"/>
      <c r="C109" s="417"/>
      <c r="D109" s="404"/>
      <c r="E109" s="418">
        <f t="shared" si="5"/>
        <v>0</v>
      </c>
      <c r="F109" s="382">
        <f t="shared" si="6"/>
        <v>0</v>
      </c>
      <c r="G109" s="363"/>
      <c r="H109" s="363"/>
      <c r="I109" s="363"/>
    </row>
    <row r="110" spans="1:9" ht="17.100000000000001" customHeight="1">
      <c r="A110" s="420" t="s">
        <v>1876</v>
      </c>
      <c r="B110" s="404">
        <v>0</v>
      </c>
      <c r="C110" s="417">
        <v>900</v>
      </c>
      <c r="D110" s="404">
        <v>900</v>
      </c>
      <c r="E110" s="418">
        <f t="shared" si="5"/>
        <v>0</v>
      </c>
      <c r="F110" s="382">
        <f t="shared" si="6"/>
        <v>900</v>
      </c>
      <c r="G110" s="363"/>
      <c r="H110" s="363"/>
      <c r="I110" s="363"/>
    </row>
    <row r="111" spans="1:9" ht="17.100000000000001" customHeight="1">
      <c r="A111" s="420" t="s">
        <v>1877</v>
      </c>
      <c r="B111" s="404">
        <v>0</v>
      </c>
      <c r="C111" s="417">
        <v>9300</v>
      </c>
      <c r="D111" s="404">
        <f t="shared" ref="D111:D112" si="9">C111</f>
        <v>9300</v>
      </c>
      <c r="E111" s="418">
        <f t="shared" si="5"/>
        <v>0</v>
      </c>
      <c r="F111" s="382">
        <f t="shared" si="6"/>
        <v>9300</v>
      </c>
      <c r="G111" s="363"/>
      <c r="H111" s="363"/>
      <c r="I111" s="363"/>
    </row>
    <row r="112" spans="1:9" ht="17.100000000000001" customHeight="1">
      <c r="A112" s="420" t="s">
        <v>1879</v>
      </c>
      <c r="B112" s="404">
        <v>0</v>
      </c>
      <c r="C112" s="417">
        <v>7185</v>
      </c>
      <c r="D112" s="404">
        <f t="shared" si="9"/>
        <v>7185</v>
      </c>
      <c r="E112" s="418">
        <f t="shared" si="5"/>
        <v>0</v>
      </c>
      <c r="F112" s="382">
        <f t="shared" si="6"/>
        <v>7185</v>
      </c>
      <c r="G112" s="363"/>
      <c r="H112" s="363"/>
      <c r="I112" s="363"/>
    </row>
    <row r="113" spans="1:9" ht="17.100000000000001" customHeight="1">
      <c r="A113" s="420" t="s">
        <v>1880</v>
      </c>
      <c r="B113" s="404">
        <v>0</v>
      </c>
      <c r="C113" s="417" t="s">
        <v>2410</v>
      </c>
      <c r="D113" s="404">
        <v>2734</v>
      </c>
      <c r="E113" s="418">
        <f t="shared" si="5"/>
        <v>0</v>
      </c>
      <c r="F113" s="382">
        <f t="shared" si="6"/>
        <v>2734</v>
      </c>
      <c r="G113" s="363"/>
      <c r="H113" s="363"/>
      <c r="I113" s="363"/>
    </row>
    <row r="114" spans="1:9" ht="17.100000000000001" customHeight="1">
      <c r="A114" s="420" t="s">
        <v>1882</v>
      </c>
      <c r="B114" s="404">
        <v>0</v>
      </c>
      <c r="C114" s="417">
        <v>650</v>
      </c>
      <c r="D114" s="404">
        <f>C114</f>
        <v>650</v>
      </c>
      <c r="E114" s="418">
        <f t="shared" si="5"/>
        <v>0</v>
      </c>
      <c r="F114" s="382">
        <f t="shared" si="6"/>
        <v>650</v>
      </c>
      <c r="G114" s="363"/>
      <c r="H114" s="363"/>
      <c r="I114" s="363"/>
    </row>
    <row r="115" spans="1:9" ht="17.100000000000001" customHeight="1">
      <c r="A115" s="420" t="s">
        <v>1153</v>
      </c>
      <c r="B115" s="404">
        <v>10965</v>
      </c>
      <c r="C115" s="417" t="s">
        <v>2411</v>
      </c>
      <c r="D115" s="404">
        <v>7960</v>
      </c>
      <c r="E115" s="418">
        <f t="shared" si="5"/>
        <v>10965</v>
      </c>
      <c r="F115" s="382">
        <f t="shared" si="6"/>
        <v>7960</v>
      </c>
      <c r="G115" s="363"/>
      <c r="H115" s="363"/>
      <c r="I115" s="363"/>
    </row>
    <row r="116" spans="1:9" ht="17.100000000000001" customHeight="1">
      <c r="A116" s="420" t="s">
        <v>1883</v>
      </c>
      <c r="B116" s="404"/>
      <c r="C116" s="417"/>
      <c r="D116" s="404"/>
      <c r="E116" s="418">
        <f>SUM(B117:B120)</f>
        <v>35779</v>
      </c>
      <c r="F116" s="382">
        <f>SUMPRODUCT(B117:B120, D117:D120)/SUM(B117:B120)</f>
        <v>3456.9466446798401</v>
      </c>
      <c r="G116" s="363"/>
      <c r="H116" s="363"/>
      <c r="I116" s="363"/>
    </row>
    <row r="117" spans="1:9" ht="17.100000000000001" customHeight="1">
      <c r="A117" s="420" t="s">
        <v>1884</v>
      </c>
      <c r="B117" s="404">
        <v>4863</v>
      </c>
      <c r="C117" s="417">
        <v>2100</v>
      </c>
      <c r="D117" s="404">
        <f t="shared" ref="D117:D119" si="10">C117</f>
        <v>2100</v>
      </c>
      <c r="E117" s="418"/>
      <c r="F117" s="382"/>
      <c r="G117" s="363"/>
      <c r="H117" s="363"/>
      <c r="I117" s="363"/>
    </row>
    <row r="118" spans="1:9" ht="17.100000000000001" customHeight="1">
      <c r="A118" s="420" t="s">
        <v>1826</v>
      </c>
      <c r="B118" s="404">
        <v>282</v>
      </c>
      <c r="C118" s="417">
        <v>2375</v>
      </c>
      <c r="D118" s="404">
        <f t="shared" si="10"/>
        <v>2375</v>
      </c>
      <c r="E118" s="418"/>
      <c r="F118" s="382"/>
      <c r="G118" s="363"/>
      <c r="H118" s="363"/>
      <c r="I118" s="363"/>
    </row>
    <row r="119" spans="1:9" ht="17.100000000000001" customHeight="1">
      <c r="A119" s="420" t="s">
        <v>1885</v>
      </c>
      <c r="B119" s="404">
        <v>1356</v>
      </c>
      <c r="C119" s="417">
        <v>2480</v>
      </c>
      <c r="D119" s="404">
        <f t="shared" si="10"/>
        <v>2480</v>
      </c>
      <c r="E119" s="418"/>
      <c r="F119" s="382"/>
      <c r="G119" s="363"/>
      <c r="H119" s="363"/>
      <c r="I119" s="363"/>
    </row>
    <row r="120" spans="1:9" ht="17.100000000000001" customHeight="1">
      <c r="A120" s="420" t="s">
        <v>1886</v>
      </c>
      <c r="B120" s="404">
        <v>29278</v>
      </c>
      <c r="C120" s="417" t="s">
        <v>2412</v>
      </c>
      <c r="D120" s="404">
        <v>3738</v>
      </c>
      <c r="E120" s="418"/>
      <c r="F120" s="382"/>
      <c r="G120" s="363"/>
      <c r="H120" s="363"/>
      <c r="I120" s="363"/>
    </row>
    <row r="121" spans="1:9" ht="17.100000000000001" customHeight="1">
      <c r="A121" s="420" t="s">
        <v>978</v>
      </c>
      <c r="B121" s="404">
        <v>194287</v>
      </c>
      <c r="C121" s="417">
        <v>2733</v>
      </c>
      <c r="D121" s="404">
        <f>C121</f>
        <v>2733</v>
      </c>
      <c r="E121" s="418">
        <f t="shared" si="5"/>
        <v>194287</v>
      </c>
      <c r="F121" s="382">
        <f t="shared" si="6"/>
        <v>2733</v>
      </c>
      <c r="G121" s="363"/>
      <c r="H121" s="363"/>
      <c r="I121" s="363"/>
    </row>
    <row r="122" spans="1:9" ht="17.100000000000001" customHeight="1">
      <c r="A122" s="420" t="s">
        <v>979</v>
      </c>
      <c r="B122" s="404">
        <v>185892</v>
      </c>
      <c r="C122" s="417" t="s">
        <v>2413</v>
      </c>
      <c r="D122" s="404">
        <v>2914</v>
      </c>
      <c r="E122" s="418">
        <f t="shared" si="5"/>
        <v>185892</v>
      </c>
      <c r="F122" s="382">
        <f t="shared" si="6"/>
        <v>2914</v>
      </c>
      <c r="G122" s="363"/>
      <c r="H122" s="363"/>
      <c r="I122" s="363"/>
    </row>
    <row r="123" spans="1:9" ht="17.100000000000001" customHeight="1">
      <c r="A123" s="420" t="s">
        <v>980</v>
      </c>
      <c r="B123" s="404"/>
      <c r="C123" s="417"/>
      <c r="D123" s="404"/>
      <c r="E123" s="418">
        <f>SUM(B124:B129)</f>
        <v>17994</v>
      </c>
      <c r="F123" s="382">
        <f>SUMPRODUCT(B124:B129, D124:D129)/SUM(B124:B129)</f>
        <v>5546.4599310881404</v>
      </c>
      <c r="G123" s="363"/>
      <c r="H123" s="363"/>
      <c r="I123" s="363"/>
    </row>
    <row r="124" spans="1:9" ht="17.100000000000001" customHeight="1">
      <c r="A124" s="420" t="s">
        <v>1889</v>
      </c>
      <c r="B124" s="404">
        <v>0</v>
      </c>
      <c r="C124" s="417">
        <v>4000</v>
      </c>
      <c r="D124" s="404">
        <f t="shared" ref="D124:D129" si="11">C124</f>
        <v>4000</v>
      </c>
      <c r="E124" s="418"/>
      <c r="F124" s="382"/>
      <c r="G124" s="363"/>
      <c r="H124" s="363"/>
      <c r="I124" s="363"/>
    </row>
    <row r="125" spans="1:9" ht="17.100000000000001" customHeight="1">
      <c r="A125" s="420" t="s">
        <v>1890</v>
      </c>
      <c r="B125" s="404">
        <v>16322</v>
      </c>
      <c r="C125" s="417">
        <v>5500</v>
      </c>
      <c r="D125" s="404">
        <f t="shared" si="11"/>
        <v>5500</v>
      </c>
      <c r="E125" s="418"/>
      <c r="F125" s="382"/>
      <c r="G125" s="363"/>
      <c r="H125" s="363"/>
      <c r="I125" s="363"/>
    </row>
    <row r="126" spans="1:9" ht="17.100000000000001" customHeight="1">
      <c r="A126" s="420" t="s">
        <v>1892</v>
      </c>
      <c r="B126" s="404">
        <v>0</v>
      </c>
      <c r="C126" s="417">
        <v>5700</v>
      </c>
      <c r="D126" s="404">
        <f t="shared" si="11"/>
        <v>5700</v>
      </c>
      <c r="E126" s="418"/>
      <c r="F126" s="382"/>
      <c r="G126" s="363"/>
      <c r="H126" s="363"/>
      <c r="I126" s="363"/>
    </row>
    <row r="127" spans="1:9" ht="17.100000000000001" customHeight="1">
      <c r="A127" s="420" t="s">
        <v>1893</v>
      </c>
      <c r="B127" s="404">
        <v>1672</v>
      </c>
      <c r="C127" s="417">
        <v>6000</v>
      </c>
      <c r="D127" s="404">
        <f t="shared" si="11"/>
        <v>6000</v>
      </c>
      <c r="E127" s="418"/>
      <c r="F127" s="382"/>
      <c r="G127" s="363"/>
      <c r="H127" s="363"/>
      <c r="I127" s="363"/>
    </row>
    <row r="128" spans="1:9" ht="17.100000000000001" customHeight="1">
      <c r="A128" s="420" t="s">
        <v>1894</v>
      </c>
      <c r="B128" s="404">
        <v>0</v>
      </c>
      <c r="C128" s="417">
        <v>730</v>
      </c>
      <c r="D128" s="404">
        <f t="shared" si="11"/>
        <v>730</v>
      </c>
      <c r="E128" s="418"/>
      <c r="F128" s="382"/>
      <c r="G128" s="363"/>
      <c r="H128" s="363"/>
      <c r="I128" s="363"/>
    </row>
    <row r="129" spans="1:9" ht="17.100000000000001" customHeight="1">
      <c r="A129" s="420" t="s">
        <v>1896</v>
      </c>
      <c r="B129" s="404">
        <v>0</v>
      </c>
      <c r="C129" s="417">
        <v>730</v>
      </c>
      <c r="D129" s="404">
        <f t="shared" si="11"/>
        <v>730</v>
      </c>
      <c r="E129" s="418"/>
      <c r="F129" s="382"/>
      <c r="G129" s="363"/>
      <c r="H129" s="363"/>
      <c r="I129" s="363"/>
    </row>
    <row r="130" spans="1:9" ht="17.100000000000001" customHeight="1">
      <c r="A130" s="420" t="s">
        <v>1897</v>
      </c>
      <c r="B130" s="404">
        <v>0</v>
      </c>
      <c r="C130" s="417" t="s">
        <v>2414</v>
      </c>
      <c r="D130" s="404">
        <v>10175</v>
      </c>
      <c r="E130" s="418">
        <f t="shared" si="5"/>
        <v>0</v>
      </c>
      <c r="F130" s="382">
        <f t="shared" si="6"/>
        <v>10175</v>
      </c>
      <c r="G130" s="363"/>
      <c r="H130" s="363"/>
      <c r="I130" s="363"/>
    </row>
    <row r="131" spans="1:9" ht="17.100000000000001" customHeight="1">
      <c r="A131" s="420" t="s">
        <v>981</v>
      </c>
      <c r="B131" s="404">
        <v>286157</v>
      </c>
      <c r="C131" s="417" t="s">
        <v>2415</v>
      </c>
      <c r="D131" s="404">
        <v>3301</v>
      </c>
      <c r="E131" s="418">
        <f t="shared" si="5"/>
        <v>286157</v>
      </c>
      <c r="F131" s="382">
        <f t="shared" si="6"/>
        <v>3301</v>
      </c>
      <c r="G131" s="363"/>
      <c r="H131" s="363"/>
      <c r="I131" s="363"/>
    </row>
    <row r="132" spans="1:9" ht="17.100000000000001" customHeight="1">
      <c r="A132" s="420" t="s">
        <v>1152</v>
      </c>
      <c r="B132" s="404">
        <v>1776</v>
      </c>
      <c r="C132" s="417" t="s">
        <v>2416</v>
      </c>
      <c r="D132" s="404">
        <v>7521</v>
      </c>
      <c r="E132" s="418">
        <f t="shared" si="5"/>
        <v>1776</v>
      </c>
      <c r="F132" s="382">
        <f t="shared" si="6"/>
        <v>7521</v>
      </c>
      <c r="G132" s="363"/>
      <c r="H132" s="363"/>
      <c r="I132" s="363"/>
    </row>
    <row r="133" spans="1:9" ht="17.100000000000001" customHeight="1">
      <c r="A133" s="420" t="s">
        <v>1901</v>
      </c>
      <c r="B133" s="404">
        <v>0</v>
      </c>
      <c r="C133" s="417">
        <v>600</v>
      </c>
      <c r="D133" s="404">
        <f>C133</f>
        <v>600</v>
      </c>
      <c r="E133" s="418">
        <f t="shared" si="5"/>
        <v>0</v>
      </c>
      <c r="F133" s="382">
        <f t="shared" si="6"/>
        <v>600</v>
      </c>
      <c r="G133" s="363"/>
      <c r="H133" s="363"/>
      <c r="I133" s="363"/>
    </row>
    <row r="134" spans="1:9" ht="17.100000000000001" customHeight="1">
      <c r="A134" s="420" t="s">
        <v>982</v>
      </c>
      <c r="B134" s="404"/>
      <c r="C134" s="417"/>
      <c r="D134" s="404"/>
      <c r="E134" s="418">
        <f>SUM(B135:B136)</f>
        <v>53393</v>
      </c>
      <c r="F134" s="382">
        <f>SUMPRODUCT(B135:B136, D135:D136)/SUM(B135:B136)</f>
        <v>8225</v>
      </c>
      <c r="G134" s="363"/>
      <c r="H134" s="363"/>
      <c r="I134" s="363"/>
    </row>
    <row r="135" spans="1:9" ht="17.100000000000001" customHeight="1">
      <c r="A135" s="420" t="s">
        <v>1806</v>
      </c>
      <c r="B135" s="404">
        <v>45364</v>
      </c>
      <c r="C135" s="417" t="s">
        <v>2417</v>
      </c>
      <c r="D135" s="404">
        <v>8225</v>
      </c>
      <c r="E135" s="418"/>
      <c r="F135" s="382"/>
      <c r="G135" s="363"/>
      <c r="H135" s="363"/>
      <c r="I135" s="363"/>
    </row>
    <row r="136" spans="1:9" ht="17.100000000000001" customHeight="1">
      <c r="A136" s="420" t="s">
        <v>1903</v>
      </c>
      <c r="B136" s="404">
        <v>8029</v>
      </c>
      <c r="C136" s="417" t="s">
        <v>2417</v>
      </c>
      <c r="D136" s="404">
        <v>8225</v>
      </c>
      <c r="E136" s="418"/>
      <c r="F136" s="382"/>
      <c r="G136" s="363"/>
      <c r="H136" s="363"/>
      <c r="I136" s="363"/>
    </row>
    <row r="137" spans="1:9" ht="17.100000000000001" customHeight="1">
      <c r="A137" s="420" t="s">
        <v>1151</v>
      </c>
      <c r="B137" s="404">
        <v>2995</v>
      </c>
      <c r="C137" s="417" t="s">
        <v>2418</v>
      </c>
      <c r="D137" s="404">
        <v>2340</v>
      </c>
      <c r="E137" s="418">
        <f t="shared" ref="E137:E198" si="12">B137</f>
        <v>2995</v>
      </c>
      <c r="F137" s="382">
        <f t="shared" ref="F137:F200" si="13">D137</f>
        <v>2340</v>
      </c>
      <c r="G137" s="363"/>
      <c r="H137" s="363"/>
      <c r="I137" s="363"/>
    </row>
    <row r="138" spans="1:9" ht="17.100000000000001" customHeight="1">
      <c r="A138" s="420" t="s">
        <v>1905</v>
      </c>
      <c r="B138" s="404">
        <v>632</v>
      </c>
      <c r="C138" s="417" t="s">
        <v>2419</v>
      </c>
      <c r="D138" s="404">
        <v>1475</v>
      </c>
      <c r="E138" s="418">
        <f t="shared" si="12"/>
        <v>632</v>
      </c>
      <c r="F138" s="382">
        <f t="shared" si="13"/>
        <v>1475</v>
      </c>
      <c r="G138" s="363"/>
      <c r="H138" s="363"/>
      <c r="I138" s="363"/>
    </row>
    <row r="139" spans="1:9" ht="17.100000000000001" customHeight="1">
      <c r="A139" s="420" t="s">
        <v>983</v>
      </c>
      <c r="B139" s="404">
        <v>12897</v>
      </c>
      <c r="C139" s="417" t="s">
        <v>2420</v>
      </c>
      <c r="D139" s="404">
        <v>3015</v>
      </c>
      <c r="E139" s="418">
        <f t="shared" si="12"/>
        <v>12897</v>
      </c>
      <c r="F139" s="382">
        <f t="shared" si="13"/>
        <v>3015</v>
      </c>
      <c r="G139" s="363"/>
      <c r="H139" s="363"/>
      <c r="I139" s="363"/>
    </row>
    <row r="140" spans="1:9" ht="17.100000000000001" customHeight="1">
      <c r="A140" s="420" t="s">
        <v>984</v>
      </c>
      <c r="B140" s="404"/>
      <c r="C140" s="417"/>
      <c r="D140" s="404"/>
      <c r="E140" s="418">
        <f>SUM(B141:B144)</f>
        <v>5875552</v>
      </c>
      <c r="F140" s="382">
        <f>SUMPRODUCT(B141:B144, D141:D144)/SUM(B141:B144)</f>
        <v>2650</v>
      </c>
      <c r="G140" s="363"/>
      <c r="H140" s="363"/>
      <c r="I140" s="363"/>
    </row>
    <row r="141" spans="1:9" ht="17.100000000000001" customHeight="1">
      <c r="A141" s="420" t="s">
        <v>1908</v>
      </c>
      <c r="B141" s="404">
        <v>0</v>
      </c>
      <c r="C141" s="417" t="s">
        <v>2421</v>
      </c>
      <c r="D141" s="404">
        <v>2000</v>
      </c>
      <c r="E141" s="418"/>
      <c r="F141" s="382"/>
      <c r="G141" s="363"/>
      <c r="H141" s="363"/>
      <c r="I141" s="363"/>
    </row>
    <row r="142" spans="1:9" ht="17.100000000000001" customHeight="1">
      <c r="A142" s="420" t="s">
        <v>1910</v>
      </c>
      <c r="B142" s="404">
        <v>0</v>
      </c>
      <c r="C142" s="417" t="s">
        <v>2422</v>
      </c>
      <c r="D142" s="404">
        <v>1250</v>
      </c>
      <c r="E142" s="418"/>
      <c r="F142" s="382"/>
      <c r="G142" s="363"/>
      <c r="H142" s="363"/>
      <c r="I142" s="363"/>
    </row>
    <row r="143" spans="1:9" ht="17.100000000000001" customHeight="1">
      <c r="A143" s="420" t="s">
        <v>1911</v>
      </c>
      <c r="B143" s="404">
        <v>0</v>
      </c>
      <c r="C143" s="417">
        <v>700</v>
      </c>
      <c r="D143" s="404">
        <f>C143</f>
        <v>700</v>
      </c>
      <c r="E143" s="418"/>
      <c r="F143" s="382"/>
      <c r="G143" s="363"/>
      <c r="H143" s="363"/>
      <c r="I143" s="363"/>
    </row>
    <row r="144" spans="1:9" ht="17.100000000000001" customHeight="1">
      <c r="A144" s="420" t="s">
        <v>1824</v>
      </c>
      <c r="B144" s="404">
        <v>5875552</v>
      </c>
      <c r="C144" s="417" t="s">
        <v>2423</v>
      </c>
      <c r="D144" s="404">
        <v>2650</v>
      </c>
      <c r="E144" s="418"/>
      <c r="F144" s="382"/>
      <c r="G144" s="363"/>
      <c r="H144" s="363"/>
      <c r="I144" s="363"/>
    </row>
    <row r="145" spans="1:9" ht="17.100000000000001" customHeight="1">
      <c r="A145" s="420" t="s">
        <v>1914</v>
      </c>
      <c r="B145" s="404">
        <v>22323</v>
      </c>
      <c r="C145" s="417" t="s">
        <v>2424</v>
      </c>
      <c r="D145" s="404">
        <v>7367</v>
      </c>
      <c r="E145" s="418">
        <f t="shared" si="12"/>
        <v>22323</v>
      </c>
      <c r="F145" s="382">
        <f t="shared" si="13"/>
        <v>7367</v>
      </c>
      <c r="G145" s="363"/>
      <c r="H145" s="363"/>
      <c r="I145" s="363"/>
    </row>
    <row r="146" spans="1:9" ht="17.100000000000001" customHeight="1">
      <c r="A146" s="420" t="s">
        <v>1916</v>
      </c>
      <c r="B146" s="404">
        <v>155879</v>
      </c>
      <c r="C146" s="417" t="s">
        <v>2425</v>
      </c>
      <c r="D146" s="404">
        <v>10542</v>
      </c>
      <c r="E146" s="418">
        <f t="shared" si="12"/>
        <v>155879</v>
      </c>
      <c r="F146" s="382">
        <f t="shared" si="13"/>
        <v>10542</v>
      </c>
      <c r="G146" s="363"/>
      <c r="H146" s="363"/>
      <c r="I146" s="363"/>
    </row>
    <row r="147" spans="1:9" ht="17.100000000000001" customHeight="1">
      <c r="A147" s="420" t="s">
        <v>1918</v>
      </c>
      <c r="B147" s="404">
        <v>90531</v>
      </c>
      <c r="C147" s="417" t="s">
        <v>2426</v>
      </c>
      <c r="D147" s="404">
        <v>8256</v>
      </c>
      <c r="E147" s="418">
        <f t="shared" si="12"/>
        <v>90531</v>
      </c>
      <c r="F147" s="382">
        <f t="shared" si="13"/>
        <v>8256</v>
      </c>
      <c r="G147" s="363"/>
      <c r="H147" s="363"/>
      <c r="I147" s="363"/>
    </row>
    <row r="148" spans="1:9" ht="17.100000000000001" customHeight="1">
      <c r="A148" s="420" t="s">
        <v>1162</v>
      </c>
      <c r="B148" s="404">
        <v>5460</v>
      </c>
      <c r="C148" s="417">
        <v>650</v>
      </c>
      <c r="D148" s="404">
        <f t="shared" ref="D148:D149" si="14">C148</f>
        <v>650</v>
      </c>
      <c r="E148" s="418">
        <f t="shared" si="12"/>
        <v>5460</v>
      </c>
      <c r="F148" s="382">
        <f t="shared" si="13"/>
        <v>650</v>
      </c>
      <c r="G148" s="363"/>
      <c r="H148" s="363"/>
      <c r="I148" s="363"/>
    </row>
    <row r="149" spans="1:9" ht="17.100000000000001" customHeight="1">
      <c r="A149" s="420" t="s">
        <v>1921</v>
      </c>
      <c r="B149" s="404">
        <v>0</v>
      </c>
      <c r="C149" s="417">
        <v>150</v>
      </c>
      <c r="D149" s="404">
        <f t="shared" si="14"/>
        <v>150</v>
      </c>
      <c r="E149" s="418">
        <f t="shared" si="12"/>
        <v>0</v>
      </c>
      <c r="F149" s="382">
        <f t="shared" si="13"/>
        <v>150</v>
      </c>
      <c r="G149" s="363"/>
      <c r="H149" s="363"/>
      <c r="I149" s="363"/>
    </row>
    <row r="150" spans="1:9" ht="17.100000000000001" customHeight="1">
      <c r="A150" s="420" t="s">
        <v>988</v>
      </c>
      <c r="B150" s="404">
        <v>228476</v>
      </c>
      <c r="C150" s="417" t="s">
        <v>2427</v>
      </c>
      <c r="D150" s="404">
        <v>4014</v>
      </c>
      <c r="E150" s="418">
        <f t="shared" si="12"/>
        <v>228476</v>
      </c>
      <c r="F150" s="382">
        <f t="shared" si="13"/>
        <v>4014</v>
      </c>
      <c r="G150" s="363"/>
      <c r="H150" s="363"/>
      <c r="I150" s="363"/>
    </row>
    <row r="151" spans="1:9" ht="17.100000000000001" customHeight="1">
      <c r="A151" s="420" t="s">
        <v>1923</v>
      </c>
      <c r="B151" s="404">
        <v>0</v>
      </c>
      <c r="C151" s="417" t="s">
        <v>2428</v>
      </c>
      <c r="D151" s="404">
        <v>4183</v>
      </c>
      <c r="E151" s="418">
        <f t="shared" si="12"/>
        <v>0</v>
      </c>
      <c r="F151" s="382">
        <f t="shared" si="13"/>
        <v>4183</v>
      </c>
      <c r="G151" s="363"/>
      <c r="H151" s="363"/>
      <c r="I151" s="363"/>
    </row>
    <row r="152" spans="1:9" ht="17.100000000000001" customHeight="1">
      <c r="A152" s="420" t="s">
        <v>1925</v>
      </c>
      <c r="B152" s="404">
        <v>0</v>
      </c>
      <c r="C152" s="417">
        <v>5860</v>
      </c>
      <c r="D152" s="404">
        <f t="shared" ref="D152:D153" si="15">C152</f>
        <v>5860</v>
      </c>
      <c r="E152" s="418">
        <f t="shared" si="12"/>
        <v>0</v>
      </c>
      <c r="F152" s="382">
        <f t="shared" si="13"/>
        <v>5860</v>
      </c>
      <c r="G152" s="363"/>
      <c r="H152" s="363"/>
      <c r="I152" s="363"/>
    </row>
    <row r="153" spans="1:9" ht="17.100000000000001" customHeight="1">
      <c r="A153" s="420" t="s">
        <v>1926</v>
      </c>
      <c r="B153" s="404">
        <v>0</v>
      </c>
      <c r="C153" s="417">
        <v>7270</v>
      </c>
      <c r="D153" s="404">
        <f t="shared" si="15"/>
        <v>7270</v>
      </c>
      <c r="E153" s="418">
        <f t="shared" si="12"/>
        <v>0</v>
      </c>
      <c r="F153" s="382">
        <f t="shared" si="13"/>
        <v>7270</v>
      </c>
      <c r="G153" s="363"/>
      <c r="H153" s="363"/>
      <c r="I153" s="363"/>
    </row>
    <row r="154" spans="1:9" ht="17.100000000000001" customHeight="1">
      <c r="A154" s="420" t="s">
        <v>989</v>
      </c>
      <c r="B154" s="404">
        <v>227539</v>
      </c>
      <c r="C154" s="417" t="s">
        <v>2429</v>
      </c>
      <c r="D154" s="404">
        <v>3799</v>
      </c>
      <c r="E154" s="418">
        <f t="shared" si="12"/>
        <v>227539</v>
      </c>
      <c r="F154" s="382">
        <f t="shared" si="13"/>
        <v>3799</v>
      </c>
      <c r="G154" s="363"/>
      <c r="H154" s="363"/>
      <c r="I154" s="363"/>
    </row>
    <row r="155" spans="1:9" ht="17.100000000000001" customHeight="1">
      <c r="A155" s="420" t="s">
        <v>990</v>
      </c>
      <c r="B155" s="404"/>
      <c r="C155" s="417"/>
      <c r="D155" s="404"/>
      <c r="E155" s="418">
        <f>SUM(B156:B186)</f>
        <v>17557874</v>
      </c>
      <c r="F155" s="382">
        <f>SUMPRODUCT(B156:B186, D156:D186)/SUM(B156:B186)</f>
        <v>2572.1733629595474</v>
      </c>
      <c r="G155" s="363"/>
      <c r="H155" s="363"/>
      <c r="I155" s="363"/>
    </row>
    <row r="156" spans="1:9" ht="17.100000000000001" customHeight="1">
      <c r="A156" s="420" t="s">
        <v>1928</v>
      </c>
      <c r="B156" s="404"/>
      <c r="C156" s="417"/>
      <c r="D156" s="404"/>
      <c r="E156" s="418"/>
      <c r="F156" s="382"/>
      <c r="G156" s="363"/>
      <c r="H156" s="363"/>
      <c r="I156" s="363"/>
    </row>
    <row r="157" spans="1:9" ht="17.100000000000001" customHeight="1">
      <c r="A157" s="420" t="s">
        <v>1929</v>
      </c>
      <c r="B157" s="404">
        <v>3995</v>
      </c>
      <c r="C157" s="417">
        <v>8600</v>
      </c>
      <c r="D157" s="404">
        <f t="shared" ref="D157:D158" si="16">C157</f>
        <v>8600</v>
      </c>
      <c r="E157" s="418"/>
      <c r="F157" s="382"/>
      <c r="G157" s="363"/>
      <c r="H157" s="363"/>
      <c r="I157" s="363"/>
    </row>
    <row r="158" spans="1:9" ht="17.100000000000001" customHeight="1">
      <c r="A158" s="420" t="s">
        <v>1786</v>
      </c>
      <c r="B158" s="404">
        <v>0</v>
      </c>
      <c r="C158" s="417">
        <v>10145</v>
      </c>
      <c r="D158" s="404">
        <f t="shared" si="16"/>
        <v>10145</v>
      </c>
      <c r="E158" s="418"/>
      <c r="F158" s="382"/>
      <c r="G158" s="363"/>
      <c r="H158" s="363"/>
      <c r="I158" s="363"/>
    </row>
    <row r="159" spans="1:9" ht="17.100000000000001" customHeight="1">
      <c r="A159" s="420" t="s">
        <v>1931</v>
      </c>
      <c r="B159" s="404"/>
      <c r="C159" s="417"/>
      <c r="D159" s="404"/>
      <c r="E159" s="418"/>
      <c r="F159" s="382"/>
      <c r="G159" s="363"/>
      <c r="H159" s="363"/>
      <c r="I159" s="363"/>
    </row>
    <row r="160" spans="1:9" ht="17.100000000000001" customHeight="1">
      <c r="A160" s="420" t="s">
        <v>1932</v>
      </c>
      <c r="B160" s="404">
        <v>3390</v>
      </c>
      <c r="C160" s="417">
        <v>650</v>
      </c>
      <c r="D160" s="404">
        <f>C160</f>
        <v>650</v>
      </c>
      <c r="E160" s="418"/>
      <c r="F160" s="382"/>
      <c r="G160" s="363"/>
      <c r="H160" s="363"/>
      <c r="I160" s="363"/>
    </row>
    <row r="161" spans="1:9" ht="17.100000000000001" customHeight="1">
      <c r="A161" s="420" t="s">
        <v>1933</v>
      </c>
      <c r="B161" s="404">
        <v>5487</v>
      </c>
      <c r="C161" s="417" t="s">
        <v>2430</v>
      </c>
      <c r="D161" s="404">
        <v>1950</v>
      </c>
      <c r="E161" s="418"/>
      <c r="F161" s="382"/>
      <c r="G161" s="363"/>
      <c r="H161" s="363"/>
      <c r="I161" s="363"/>
    </row>
    <row r="162" spans="1:9" ht="17.100000000000001" customHeight="1">
      <c r="A162" s="420" t="s">
        <v>1935</v>
      </c>
      <c r="B162" s="404">
        <v>45604</v>
      </c>
      <c r="C162" s="417" t="s">
        <v>2430</v>
      </c>
      <c r="D162" s="404">
        <v>1950</v>
      </c>
      <c r="E162" s="418"/>
      <c r="F162" s="382"/>
      <c r="G162" s="363"/>
      <c r="H162" s="363"/>
      <c r="I162" s="363"/>
    </row>
    <row r="163" spans="1:9" ht="17.100000000000001" customHeight="1">
      <c r="A163" s="420" t="s">
        <v>1786</v>
      </c>
      <c r="B163" s="404">
        <v>9327</v>
      </c>
      <c r="C163" s="417">
        <v>500</v>
      </c>
      <c r="D163" s="404">
        <f>C163</f>
        <v>500</v>
      </c>
      <c r="E163" s="418"/>
      <c r="F163" s="382"/>
      <c r="G163" s="363"/>
      <c r="H163" s="363"/>
      <c r="I163" s="363"/>
    </row>
    <row r="164" spans="1:9" ht="17.100000000000001" customHeight="1">
      <c r="A164" s="420" t="s">
        <v>1936</v>
      </c>
      <c r="B164" s="404"/>
      <c r="C164" s="417"/>
      <c r="D164" s="404"/>
      <c r="E164" s="418"/>
      <c r="F164" s="382"/>
      <c r="G164" s="363"/>
      <c r="H164" s="363"/>
      <c r="I164" s="363"/>
    </row>
    <row r="165" spans="1:9" ht="17.100000000000001" customHeight="1">
      <c r="A165" s="420" t="s">
        <v>1786</v>
      </c>
      <c r="B165" s="404">
        <v>963</v>
      </c>
      <c r="C165" s="417">
        <v>4600</v>
      </c>
      <c r="D165" s="404">
        <f>C165</f>
        <v>4600</v>
      </c>
      <c r="E165" s="418"/>
      <c r="F165" s="382"/>
      <c r="G165" s="363"/>
      <c r="H165" s="363"/>
      <c r="I165" s="363"/>
    </row>
    <row r="166" spans="1:9" ht="17.100000000000001" customHeight="1">
      <c r="A166" s="420" t="s">
        <v>1937</v>
      </c>
      <c r="B166" s="404"/>
      <c r="C166" s="417"/>
      <c r="D166" s="404"/>
      <c r="E166" s="418"/>
      <c r="F166" s="382"/>
      <c r="G166" s="363"/>
      <c r="H166" s="363"/>
      <c r="I166" s="363"/>
    </row>
    <row r="167" spans="1:9" ht="17.100000000000001" customHeight="1">
      <c r="A167" s="420" t="s">
        <v>1938</v>
      </c>
      <c r="B167" s="404">
        <v>1397</v>
      </c>
      <c r="C167" s="417">
        <v>1420</v>
      </c>
      <c r="D167" s="404">
        <f t="shared" ref="D167:D170" si="17">C167</f>
        <v>1420</v>
      </c>
      <c r="E167" s="418"/>
      <c r="F167" s="382"/>
      <c r="G167" s="363"/>
      <c r="H167" s="363"/>
      <c r="I167" s="363"/>
    </row>
    <row r="168" spans="1:9" ht="17.100000000000001" customHeight="1">
      <c r="A168" s="420" t="s">
        <v>1932</v>
      </c>
      <c r="B168" s="404">
        <v>28280</v>
      </c>
      <c r="C168" s="417">
        <v>2470</v>
      </c>
      <c r="D168" s="404">
        <f t="shared" si="17"/>
        <v>2470</v>
      </c>
      <c r="E168" s="418"/>
      <c r="F168" s="382"/>
      <c r="G168" s="363"/>
      <c r="H168" s="363"/>
      <c r="I168" s="363"/>
    </row>
    <row r="169" spans="1:9" ht="17.100000000000001" customHeight="1">
      <c r="A169" s="420" t="s">
        <v>1813</v>
      </c>
      <c r="B169" s="404">
        <v>389</v>
      </c>
      <c r="C169" s="417">
        <v>2650</v>
      </c>
      <c r="D169" s="404">
        <f t="shared" si="17"/>
        <v>2650</v>
      </c>
      <c r="E169" s="418"/>
      <c r="F169" s="382"/>
      <c r="G169" s="363"/>
      <c r="H169" s="363"/>
      <c r="I169" s="363"/>
    </row>
    <row r="170" spans="1:9" ht="17.100000000000001" customHeight="1">
      <c r="A170" s="420" t="s">
        <v>1929</v>
      </c>
      <c r="B170" s="404">
        <v>45205</v>
      </c>
      <c r="C170" s="417">
        <v>3400</v>
      </c>
      <c r="D170" s="404">
        <f t="shared" si="17"/>
        <v>3400</v>
      </c>
      <c r="E170" s="418"/>
      <c r="F170" s="382"/>
      <c r="G170" s="363"/>
      <c r="H170" s="363"/>
      <c r="I170" s="363"/>
    </row>
    <row r="171" spans="1:9" ht="17.100000000000001" customHeight="1">
      <c r="A171" s="420" t="s">
        <v>1940</v>
      </c>
      <c r="B171" s="404">
        <v>71</v>
      </c>
      <c r="C171" s="417" t="s">
        <v>2431</v>
      </c>
      <c r="D171" s="404">
        <v>3216</v>
      </c>
      <c r="E171" s="418"/>
      <c r="F171" s="382"/>
      <c r="G171" s="363"/>
      <c r="H171" s="363"/>
      <c r="I171" s="363"/>
    </row>
    <row r="172" spans="1:9" ht="17.100000000000001" customHeight="1">
      <c r="A172" s="420" t="s">
        <v>1942</v>
      </c>
      <c r="B172" s="404"/>
      <c r="C172" s="417"/>
      <c r="D172" s="404"/>
      <c r="E172" s="418"/>
      <c r="F172" s="382"/>
      <c r="G172" s="363"/>
      <c r="H172" s="363"/>
      <c r="I172" s="363"/>
    </row>
    <row r="173" spans="1:9" ht="17.100000000000001" customHeight="1">
      <c r="A173" s="420" t="s">
        <v>1943</v>
      </c>
      <c r="B173" s="404">
        <v>1858067</v>
      </c>
      <c r="C173" s="417" t="s">
        <v>2432</v>
      </c>
      <c r="D173" s="404">
        <v>3356</v>
      </c>
      <c r="E173" s="418"/>
      <c r="F173" s="382"/>
      <c r="G173" s="363"/>
      <c r="H173" s="363"/>
      <c r="I173" s="363"/>
    </row>
    <row r="174" spans="1:9" ht="17.100000000000001" customHeight="1">
      <c r="A174" s="420" t="s">
        <v>1945</v>
      </c>
      <c r="B174" s="404">
        <v>5633321</v>
      </c>
      <c r="C174" s="417" t="s">
        <v>2433</v>
      </c>
      <c r="D174" s="404">
        <v>1100</v>
      </c>
      <c r="E174" s="418"/>
      <c r="F174" s="382"/>
      <c r="G174" s="363"/>
      <c r="H174" s="363"/>
      <c r="I174" s="363"/>
    </row>
    <row r="175" spans="1:9" ht="17.100000000000001" customHeight="1">
      <c r="A175" s="420" t="s">
        <v>1946</v>
      </c>
      <c r="B175" s="404">
        <v>8589131</v>
      </c>
      <c r="C175" s="417">
        <v>3400</v>
      </c>
      <c r="D175" s="404">
        <f t="shared" ref="D175:D180" si="18">C175</f>
        <v>3400</v>
      </c>
      <c r="E175" s="418"/>
      <c r="F175" s="382"/>
      <c r="G175" s="363"/>
      <c r="H175" s="363"/>
      <c r="I175" s="363"/>
    </row>
    <row r="176" spans="1:9" ht="17.100000000000001" customHeight="1">
      <c r="A176" s="420" t="s">
        <v>1947</v>
      </c>
      <c r="B176" s="404">
        <v>0</v>
      </c>
      <c r="C176" s="417">
        <v>670</v>
      </c>
      <c r="D176" s="404">
        <f t="shared" si="18"/>
        <v>670</v>
      </c>
      <c r="E176" s="418"/>
      <c r="F176" s="382"/>
      <c r="G176" s="363"/>
      <c r="H176" s="363"/>
      <c r="I176" s="363"/>
    </row>
    <row r="177" spans="1:9" ht="17.100000000000001" customHeight="1">
      <c r="A177" s="420" t="s">
        <v>1948</v>
      </c>
      <c r="B177" s="404">
        <v>1279515</v>
      </c>
      <c r="C177" s="417">
        <v>2250</v>
      </c>
      <c r="D177" s="404">
        <f t="shared" si="18"/>
        <v>2250</v>
      </c>
      <c r="E177" s="418"/>
      <c r="F177" s="382"/>
      <c r="G177" s="363"/>
      <c r="H177" s="363"/>
      <c r="I177" s="363"/>
    </row>
    <row r="178" spans="1:9" ht="17.100000000000001" customHeight="1">
      <c r="A178" s="420" t="s">
        <v>1950</v>
      </c>
      <c r="B178" s="404">
        <v>0</v>
      </c>
      <c r="C178" s="417">
        <v>1100</v>
      </c>
      <c r="D178" s="404">
        <f t="shared" si="18"/>
        <v>1100</v>
      </c>
      <c r="E178" s="418"/>
      <c r="F178" s="382"/>
      <c r="G178" s="363"/>
      <c r="H178" s="363"/>
      <c r="I178" s="363"/>
    </row>
    <row r="179" spans="1:9" ht="17.100000000000001" customHeight="1">
      <c r="A179" s="420" t="s">
        <v>1951</v>
      </c>
      <c r="B179" s="404">
        <v>0</v>
      </c>
      <c r="C179" s="417">
        <v>1230</v>
      </c>
      <c r="D179" s="404">
        <f t="shared" si="18"/>
        <v>1230</v>
      </c>
      <c r="E179" s="418"/>
      <c r="F179" s="382"/>
      <c r="G179" s="363"/>
      <c r="H179" s="363"/>
      <c r="I179" s="363"/>
    </row>
    <row r="180" spans="1:9" ht="17.100000000000001" customHeight="1">
      <c r="A180" s="420" t="s">
        <v>1952</v>
      </c>
      <c r="B180" s="404">
        <v>7517</v>
      </c>
      <c r="C180" s="417">
        <v>4050</v>
      </c>
      <c r="D180" s="404">
        <f t="shared" si="18"/>
        <v>4050</v>
      </c>
      <c r="E180" s="418"/>
      <c r="F180" s="382"/>
      <c r="G180" s="363"/>
      <c r="H180" s="363"/>
      <c r="I180" s="363"/>
    </row>
    <row r="181" spans="1:9" ht="17.100000000000001" customHeight="1">
      <c r="A181" s="420" t="s">
        <v>1953</v>
      </c>
      <c r="B181" s="404">
        <v>26149</v>
      </c>
      <c r="C181" s="417" t="s">
        <v>2434</v>
      </c>
      <c r="D181" s="404">
        <v>4855</v>
      </c>
      <c r="E181" s="418"/>
      <c r="F181" s="382"/>
      <c r="G181" s="363"/>
      <c r="H181" s="363"/>
      <c r="I181" s="363"/>
    </row>
    <row r="182" spans="1:9" ht="17.100000000000001" customHeight="1">
      <c r="A182" s="420" t="s">
        <v>1955</v>
      </c>
      <c r="B182" s="404">
        <v>0</v>
      </c>
      <c r="C182" s="417">
        <v>3400</v>
      </c>
      <c r="D182" s="404">
        <f>C182</f>
        <v>3400</v>
      </c>
      <c r="E182" s="418"/>
      <c r="F182" s="382"/>
      <c r="G182" s="363"/>
      <c r="H182" s="363"/>
      <c r="I182" s="363"/>
    </row>
    <row r="183" spans="1:9" ht="17.100000000000001" customHeight="1">
      <c r="A183" s="420" t="s">
        <v>1956</v>
      </c>
      <c r="B183" s="404">
        <v>4028</v>
      </c>
      <c r="C183" s="417" t="s">
        <v>2435</v>
      </c>
      <c r="D183" s="404">
        <v>6085</v>
      </c>
      <c r="E183" s="418"/>
      <c r="F183" s="382"/>
      <c r="G183" s="363"/>
      <c r="H183" s="363"/>
      <c r="I183" s="363"/>
    </row>
    <row r="184" spans="1:9" ht="17.100000000000001" customHeight="1">
      <c r="A184" s="420" t="s">
        <v>1957</v>
      </c>
      <c r="B184" s="404">
        <v>5266</v>
      </c>
      <c r="C184" s="417" t="s">
        <v>2436</v>
      </c>
      <c r="D184" s="404">
        <v>6735</v>
      </c>
      <c r="E184" s="418"/>
      <c r="F184" s="382"/>
      <c r="G184" s="363"/>
      <c r="H184" s="363"/>
      <c r="I184" s="363"/>
    </row>
    <row r="185" spans="1:9" ht="17.100000000000001" customHeight="1">
      <c r="A185" s="420" t="s">
        <v>1959</v>
      </c>
      <c r="B185" s="404">
        <v>10772</v>
      </c>
      <c r="C185" s="417">
        <v>5400</v>
      </c>
      <c r="D185" s="404">
        <f t="shared" ref="D185:D188" si="19">C185</f>
        <v>5400</v>
      </c>
      <c r="E185" s="418"/>
      <c r="F185" s="382"/>
      <c r="G185" s="363"/>
      <c r="H185" s="363"/>
      <c r="I185" s="363"/>
    </row>
    <row r="186" spans="1:9" ht="17.100000000000001" customHeight="1">
      <c r="A186" s="420" t="s">
        <v>1960</v>
      </c>
      <c r="B186" s="404">
        <v>0</v>
      </c>
      <c r="C186" s="417">
        <v>3400</v>
      </c>
      <c r="D186" s="404">
        <f t="shared" si="19"/>
        <v>3400</v>
      </c>
      <c r="E186" s="418"/>
      <c r="F186" s="382"/>
      <c r="G186" s="363"/>
      <c r="H186" s="363"/>
      <c r="I186" s="363"/>
    </row>
    <row r="187" spans="1:9" ht="17.100000000000001" customHeight="1">
      <c r="A187" s="420" t="s">
        <v>991</v>
      </c>
      <c r="B187" s="404">
        <v>56378</v>
      </c>
      <c r="C187" s="417">
        <v>715</v>
      </c>
      <c r="D187" s="404">
        <f t="shared" si="19"/>
        <v>715</v>
      </c>
      <c r="E187" s="418">
        <f t="shared" si="12"/>
        <v>56378</v>
      </c>
      <c r="F187" s="382">
        <f t="shared" si="13"/>
        <v>715</v>
      </c>
      <c r="G187" s="363"/>
      <c r="H187" s="363"/>
      <c r="I187" s="363"/>
    </row>
    <row r="188" spans="1:9" ht="17.100000000000001" customHeight="1">
      <c r="A188" s="420" t="s">
        <v>1961</v>
      </c>
      <c r="B188" s="404">
        <v>122</v>
      </c>
      <c r="C188" s="417">
        <v>790</v>
      </c>
      <c r="D188" s="404">
        <f t="shared" si="19"/>
        <v>790</v>
      </c>
      <c r="E188" s="418">
        <f t="shared" si="12"/>
        <v>122</v>
      </c>
      <c r="F188" s="382">
        <f t="shared" si="13"/>
        <v>790</v>
      </c>
      <c r="G188" s="363"/>
      <c r="H188" s="363"/>
      <c r="I188" s="363"/>
    </row>
    <row r="189" spans="1:9" ht="17.100000000000001" customHeight="1">
      <c r="A189" s="420" t="s">
        <v>992</v>
      </c>
      <c r="B189" s="404">
        <v>58226</v>
      </c>
      <c r="C189" s="417" t="s">
        <v>2437</v>
      </c>
      <c r="D189" s="404">
        <v>6700</v>
      </c>
      <c r="E189" s="418">
        <f t="shared" si="12"/>
        <v>58226</v>
      </c>
      <c r="F189" s="382">
        <f t="shared" si="13"/>
        <v>6700</v>
      </c>
      <c r="G189" s="363"/>
      <c r="H189" s="363"/>
      <c r="I189" s="363"/>
    </row>
    <row r="190" spans="1:9" ht="17.100000000000001" customHeight="1">
      <c r="A190" s="420" t="s">
        <v>993</v>
      </c>
      <c r="B190" s="404"/>
      <c r="C190" s="417"/>
      <c r="D190" s="404"/>
      <c r="E190" s="418">
        <f>SUM(B191:B193)</f>
        <v>19768</v>
      </c>
      <c r="F190" s="382">
        <f>SUMPRODUCT(B191:B193, D191:D193)/SUM(B191:B193)</f>
        <v>1987.1625859975718</v>
      </c>
      <c r="G190" s="363"/>
      <c r="H190" s="363"/>
      <c r="I190" s="363"/>
    </row>
    <row r="191" spans="1:9" ht="17.100000000000001" customHeight="1">
      <c r="A191" s="420" t="s">
        <v>1963</v>
      </c>
      <c r="B191" s="404">
        <v>17274</v>
      </c>
      <c r="C191" s="417" t="s">
        <v>2438</v>
      </c>
      <c r="D191" s="404">
        <v>2170</v>
      </c>
      <c r="E191" s="418"/>
      <c r="F191" s="382"/>
      <c r="G191" s="363"/>
      <c r="H191" s="363"/>
      <c r="I191" s="363"/>
    </row>
    <row r="192" spans="1:9" ht="17.100000000000001" customHeight="1">
      <c r="A192" s="420" t="s">
        <v>1965</v>
      </c>
      <c r="B192" s="404">
        <v>704</v>
      </c>
      <c r="C192" s="417">
        <v>1600</v>
      </c>
      <c r="D192" s="404">
        <f>C192</f>
        <v>1600</v>
      </c>
      <c r="E192" s="418"/>
      <c r="F192" s="382"/>
      <c r="G192" s="363"/>
      <c r="H192" s="363"/>
      <c r="I192" s="363"/>
    </row>
    <row r="193" spans="1:9" ht="17.100000000000001" customHeight="1">
      <c r="A193" s="420" t="s">
        <v>1815</v>
      </c>
      <c r="B193" s="404">
        <v>1790</v>
      </c>
      <c r="C193" s="417" t="s">
        <v>2439</v>
      </c>
      <c r="D193" s="404">
        <v>375</v>
      </c>
      <c r="E193" s="418"/>
      <c r="F193" s="382"/>
      <c r="G193" s="363"/>
      <c r="H193" s="363"/>
      <c r="I193" s="363"/>
    </row>
    <row r="194" spans="1:9" ht="17.100000000000001" customHeight="1">
      <c r="A194" s="420" t="s">
        <v>1150</v>
      </c>
      <c r="B194" s="404">
        <v>7416</v>
      </c>
      <c r="C194" s="417" t="s">
        <v>2440</v>
      </c>
      <c r="D194" s="404">
        <v>5268</v>
      </c>
      <c r="E194" s="418">
        <f t="shared" si="12"/>
        <v>7416</v>
      </c>
      <c r="F194" s="382">
        <f t="shared" si="13"/>
        <v>5268</v>
      </c>
      <c r="G194" s="363"/>
      <c r="H194" s="363"/>
      <c r="I194" s="363"/>
    </row>
    <row r="195" spans="1:9" ht="17.100000000000001" customHeight="1">
      <c r="A195" s="420" t="s">
        <v>1149</v>
      </c>
      <c r="B195" s="404">
        <v>0</v>
      </c>
      <c r="C195" s="417">
        <v>2340</v>
      </c>
      <c r="D195" s="404">
        <f t="shared" ref="D195:D196" si="20">C195</f>
        <v>2340</v>
      </c>
      <c r="E195" s="418">
        <f t="shared" si="12"/>
        <v>0</v>
      </c>
      <c r="F195" s="382">
        <f t="shared" si="13"/>
        <v>2340</v>
      </c>
      <c r="G195" s="363"/>
      <c r="H195" s="363"/>
      <c r="I195" s="363"/>
    </row>
    <row r="196" spans="1:9" ht="17.100000000000001" customHeight="1">
      <c r="A196" s="420" t="s">
        <v>1967</v>
      </c>
      <c r="B196" s="404">
        <v>0</v>
      </c>
      <c r="C196" s="417">
        <v>7976</v>
      </c>
      <c r="D196" s="404">
        <f t="shared" si="20"/>
        <v>7976</v>
      </c>
      <c r="E196" s="418">
        <f t="shared" si="12"/>
        <v>0</v>
      </c>
      <c r="F196" s="382">
        <f t="shared" si="13"/>
        <v>7976</v>
      </c>
      <c r="G196" s="363"/>
      <c r="H196" s="363"/>
      <c r="I196" s="363"/>
    </row>
    <row r="197" spans="1:9" ht="17.100000000000001" customHeight="1">
      <c r="A197" s="420" t="s">
        <v>994</v>
      </c>
      <c r="B197" s="404">
        <v>676370</v>
      </c>
      <c r="C197" s="417" t="s">
        <v>2441</v>
      </c>
      <c r="D197" s="404">
        <v>3646</v>
      </c>
      <c r="E197" s="418">
        <f t="shared" si="12"/>
        <v>676370</v>
      </c>
      <c r="F197" s="382">
        <f t="shared" si="13"/>
        <v>3646</v>
      </c>
      <c r="G197" s="363"/>
      <c r="H197" s="363"/>
      <c r="I197" s="363"/>
    </row>
    <row r="198" spans="1:9" ht="17.100000000000001" customHeight="1">
      <c r="A198" s="420" t="s">
        <v>1969</v>
      </c>
      <c r="B198" s="404">
        <v>0</v>
      </c>
      <c r="C198" s="417">
        <v>500</v>
      </c>
      <c r="D198" s="404">
        <f t="shared" ref="D198:D199" si="21">C198</f>
        <v>500</v>
      </c>
      <c r="E198" s="418">
        <f t="shared" si="12"/>
        <v>0</v>
      </c>
      <c r="F198" s="382">
        <f t="shared" si="13"/>
        <v>500</v>
      </c>
      <c r="G198" s="363"/>
      <c r="H198" s="363"/>
      <c r="I198" s="363"/>
    </row>
    <row r="199" spans="1:9" ht="17.100000000000001" customHeight="1">
      <c r="A199" s="420" t="s">
        <v>1970</v>
      </c>
      <c r="B199" s="404">
        <v>0</v>
      </c>
      <c r="C199" s="417">
        <v>11238</v>
      </c>
      <c r="D199" s="404">
        <f t="shared" si="21"/>
        <v>11238</v>
      </c>
      <c r="E199" s="418">
        <f>B199</f>
        <v>0</v>
      </c>
      <c r="F199" s="382">
        <f t="shared" si="13"/>
        <v>11238</v>
      </c>
      <c r="G199" s="363"/>
      <c r="H199" s="363"/>
      <c r="I199" s="363"/>
    </row>
    <row r="200" spans="1:9" ht="17.100000000000001" customHeight="1">
      <c r="A200" s="420" t="s">
        <v>995</v>
      </c>
      <c r="B200" s="404">
        <v>26534</v>
      </c>
      <c r="C200" s="417" t="s">
        <v>2442</v>
      </c>
      <c r="D200" s="404">
        <v>6121</v>
      </c>
      <c r="E200" s="418">
        <f>B200</f>
        <v>26534</v>
      </c>
      <c r="F200" s="382">
        <f t="shared" si="13"/>
        <v>6121</v>
      </c>
      <c r="G200" s="363"/>
      <c r="H200" s="363"/>
      <c r="I200" s="363"/>
    </row>
    <row r="201" spans="1:9" ht="17.100000000000001" customHeight="1">
      <c r="A201" s="420" t="s">
        <v>1971</v>
      </c>
      <c r="B201" s="404">
        <v>0</v>
      </c>
      <c r="C201" s="417">
        <v>3200</v>
      </c>
      <c r="D201" s="404">
        <f>C201</f>
        <v>3200</v>
      </c>
      <c r="E201" s="418">
        <f>B201</f>
        <v>0</v>
      </c>
      <c r="F201" s="382">
        <f t="shared" ref="F201:F266" si="22">D201</f>
        <v>3200</v>
      </c>
      <c r="G201" s="363"/>
      <c r="H201" s="363"/>
      <c r="I201" s="363"/>
    </row>
    <row r="202" spans="1:9" ht="17.100000000000001" customHeight="1">
      <c r="A202" s="420" t="s">
        <v>996</v>
      </c>
      <c r="B202" s="404"/>
      <c r="C202" s="417"/>
      <c r="D202" s="404"/>
      <c r="E202" s="418">
        <f>SUM(B203:B214)</f>
        <v>13738586</v>
      </c>
      <c r="F202" s="382">
        <f>SUMPRODUCT(B203:B214,D203:D214)/SUM(B203:B214)</f>
        <v>5682.89451818404</v>
      </c>
      <c r="G202" s="363"/>
      <c r="H202" s="363"/>
      <c r="I202" s="363"/>
    </row>
    <row r="203" spans="1:9" ht="17.100000000000001" customHeight="1">
      <c r="A203" s="420" t="s">
        <v>1972</v>
      </c>
      <c r="B203" s="404">
        <v>2055</v>
      </c>
      <c r="C203" s="417" t="s">
        <v>2443</v>
      </c>
      <c r="D203" s="404">
        <v>4613</v>
      </c>
      <c r="E203" s="418"/>
      <c r="F203" s="382"/>
      <c r="G203" s="363"/>
      <c r="H203" s="363"/>
      <c r="I203" s="363"/>
    </row>
    <row r="204" spans="1:9" ht="17.100000000000001" customHeight="1">
      <c r="A204" s="420" t="s">
        <v>1819</v>
      </c>
      <c r="B204" s="404">
        <v>25187</v>
      </c>
      <c r="C204" s="417">
        <v>1120</v>
      </c>
      <c r="D204" s="404">
        <f>C204</f>
        <v>1120</v>
      </c>
      <c r="E204" s="418"/>
      <c r="F204" s="382"/>
      <c r="G204" s="363"/>
      <c r="H204" s="363"/>
      <c r="I204" s="363"/>
    </row>
    <row r="205" spans="1:9" ht="17.100000000000001" customHeight="1">
      <c r="A205" s="420" t="s">
        <v>1973</v>
      </c>
      <c r="B205" s="404">
        <v>32257</v>
      </c>
      <c r="C205" s="417" t="s">
        <v>2443</v>
      </c>
      <c r="D205" s="404">
        <v>4613</v>
      </c>
      <c r="E205" s="418"/>
      <c r="F205" s="382"/>
      <c r="G205" s="363"/>
      <c r="H205" s="363"/>
      <c r="I205" s="363"/>
    </row>
    <row r="206" spans="1:9" ht="17.100000000000001" customHeight="1">
      <c r="A206" s="420" t="s">
        <v>1975</v>
      </c>
      <c r="B206" s="404">
        <v>7528167</v>
      </c>
      <c r="C206" s="417" t="s">
        <v>2443</v>
      </c>
      <c r="D206" s="404">
        <v>4613</v>
      </c>
      <c r="E206" s="418"/>
      <c r="F206" s="382"/>
      <c r="G206" s="363"/>
      <c r="H206" s="363"/>
      <c r="I206" s="363"/>
    </row>
    <row r="207" spans="1:9" ht="17.100000000000001" customHeight="1">
      <c r="A207" s="420" t="s">
        <v>1976</v>
      </c>
      <c r="B207" s="404">
        <v>0</v>
      </c>
      <c r="C207" s="417" t="s">
        <v>2443</v>
      </c>
      <c r="D207" s="404">
        <v>4613</v>
      </c>
      <c r="E207" s="418"/>
      <c r="F207" s="382"/>
      <c r="G207" s="363"/>
      <c r="H207" s="363"/>
      <c r="I207" s="363"/>
    </row>
    <row r="208" spans="1:9" ht="17.100000000000001" customHeight="1">
      <c r="A208" s="420" t="s">
        <v>1977</v>
      </c>
      <c r="B208" s="404">
        <v>0</v>
      </c>
      <c r="C208" s="417" t="s">
        <v>2443</v>
      </c>
      <c r="D208" s="404">
        <v>4613</v>
      </c>
      <c r="E208" s="418"/>
      <c r="F208" s="382"/>
      <c r="G208" s="363"/>
      <c r="H208" s="363"/>
      <c r="I208" s="363"/>
    </row>
    <row r="209" spans="1:9" ht="17.100000000000001" customHeight="1">
      <c r="A209" s="420" t="s">
        <v>1978</v>
      </c>
      <c r="B209" s="404">
        <v>0</v>
      </c>
      <c r="C209" s="417" t="s">
        <v>2443</v>
      </c>
      <c r="D209" s="404">
        <v>4613</v>
      </c>
      <c r="E209" s="418"/>
      <c r="F209" s="382"/>
      <c r="G209" s="363"/>
      <c r="H209" s="363"/>
      <c r="I209" s="363"/>
    </row>
    <row r="210" spans="1:9" ht="17.100000000000001" customHeight="1">
      <c r="A210" s="420" t="s">
        <v>1979</v>
      </c>
      <c r="B210" s="404">
        <v>1122697</v>
      </c>
      <c r="C210" s="417" t="s">
        <v>2444</v>
      </c>
      <c r="D210" s="404">
        <v>6500</v>
      </c>
      <c r="E210" s="418"/>
      <c r="F210" s="382"/>
      <c r="G210" s="363"/>
      <c r="H210" s="363"/>
      <c r="I210" s="363"/>
    </row>
    <row r="211" spans="1:9" ht="17.100000000000001" customHeight="1">
      <c r="A211" s="420" t="s">
        <v>1981</v>
      </c>
      <c r="B211" s="404">
        <v>782075</v>
      </c>
      <c r="C211" s="417">
        <v>8900</v>
      </c>
      <c r="D211" s="404">
        <f>C211</f>
        <v>8900</v>
      </c>
      <c r="E211" s="418"/>
      <c r="F211" s="382"/>
      <c r="G211" s="363"/>
      <c r="H211" s="363"/>
      <c r="I211" s="363"/>
    </row>
    <row r="212" spans="1:9" ht="17.100000000000001" customHeight="1">
      <c r="A212" s="420" t="s">
        <v>1982</v>
      </c>
      <c r="B212" s="404">
        <v>3780773</v>
      </c>
      <c r="C212" s="417" t="s">
        <v>2444</v>
      </c>
      <c r="D212" s="404">
        <v>6500</v>
      </c>
      <c r="E212" s="418"/>
      <c r="F212" s="382"/>
      <c r="G212" s="363"/>
      <c r="H212" s="363"/>
      <c r="I212" s="363"/>
    </row>
    <row r="213" spans="1:9" ht="17.100000000000001" customHeight="1">
      <c r="A213" s="420" t="s">
        <v>1826</v>
      </c>
      <c r="B213" s="404">
        <v>465375</v>
      </c>
      <c r="C213" s="417">
        <v>9300</v>
      </c>
      <c r="D213" s="404">
        <f t="shared" ref="D213:D222" si="23">C213</f>
        <v>9300</v>
      </c>
      <c r="E213" s="418"/>
      <c r="F213" s="382"/>
      <c r="G213" s="363"/>
      <c r="H213" s="363"/>
      <c r="I213" s="363"/>
    </row>
    <row r="214" spans="1:9" ht="17.100000000000001" customHeight="1">
      <c r="A214" s="420" t="s">
        <v>1983</v>
      </c>
      <c r="B214" s="404">
        <v>0</v>
      </c>
      <c r="C214" s="417">
        <v>9500</v>
      </c>
      <c r="D214" s="404">
        <f t="shared" si="23"/>
        <v>9500</v>
      </c>
      <c r="E214" s="418"/>
      <c r="F214" s="382"/>
      <c r="G214" s="363"/>
      <c r="H214" s="363"/>
      <c r="I214" s="363"/>
    </row>
    <row r="215" spans="1:9" ht="17.100000000000001" customHeight="1">
      <c r="A215" s="420" t="s">
        <v>1984</v>
      </c>
      <c r="B215" s="404">
        <v>0</v>
      </c>
      <c r="C215" s="417">
        <v>3400</v>
      </c>
      <c r="D215" s="404">
        <f t="shared" si="23"/>
        <v>3400</v>
      </c>
      <c r="E215" s="418">
        <f>B215</f>
        <v>0</v>
      </c>
      <c r="F215" s="382">
        <f t="shared" si="22"/>
        <v>3400</v>
      </c>
      <c r="G215" s="363"/>
      <c r="H215" s="363"/>
      <c r="I215" s="363"/>
    </row>
    <row r="216" spans="1:9" ht="17.100000000000001" customHeight="1">
      <c r="A216" s="420" t="s">
        <v>1985</v>
      </c>
      <c r="B216" s="404"/>
      <c r="C216" s="417"/>
      <c r="D216" s="404"/>
      <c r="E216" s="418">
        <f>SUM(B217:B220)</f>
        <v>921676</v>
      </c>
      <c r="F216" s="382">
        <f>SUMPRODUCT(B217:B220,D217:D220)/SUM(B217:B220)</f>
        <v>3390.042487815675</v>
      </c>
      <c r="G216" s="363"/>
      <c r="H216" s="363"/>
      <c r="I216" s="363"/>
    </row>
    <row r="217" spans="1:9" ht="17.100000000000001" customHeight="1">
      <c r="A217" s="420" t="s">
        <v>1986</v>
      </c>
      <c r="B217" s="404">
        <v>908</v>
      </c>
      <c r="C217" s="417">
        <v>1350</v>
      </c>
      <c r="D217" s="404">
        <f t="shared" si="23"/>
        <v>1350</v>
      </c>
      <c r="E217" s="418"/>
      <c r="F217" s="382"/>
      <c r="G217" s="363"/>
      <c r="H217" s="363"/>
      <c r="I217" s="363"/>
    </row>
    <row r="218" spans="1:9" ht="17.100000000000001" customHeight="1">
      <c r="A218" s="420" t="s">
        <v>1988</v>
      </c>
      <c r="B218" s="404">
        <v>897300</v>
      </c>
      <c r="C218" s="417">
        <v>3350</v>
      </c>
      <c r="D218" s="404">
        <f t="shared" si="23"/>
        <v>3350</v>
      </c>
      <c r="E218" s="418"/>
      <c r="F218" s="382"/>
      <c r="G218" s="363"/>
      <c r="H218" s="363"/>
      <c r="I218" s="363"/>
    </row>
    <row r="219" spans="1:9" ht="17.100000000000001" customHeight="1">
      <c r="A219" s="420" t="s">
        <v>1989</v>
      </c>
      <c r="B219" s="404">
        <v>23468</v>
      </c>
      <c r="C219" s="417">
        <v>5000</v>
      </c>
      <c r="D219" s="404">
        <f t="shared" si="23"/>
        <v>5000</v>
      </c>
      <c r="E219" s="418"/>
      <c r="F219" s="382"/>
      <c r="G219" s="363"/>
      <c r="H219" s="363"/>
      <c r="I219" s="363"/>
    </row>
    <row r="220" spans="1:9" ht="17.100000000000001" customHeight="1">
      <c r="A220" s="420" t="s">
        <v>1991</v>
      </c>
      <c r="B220" s="404">
        <v>0</v>
      </c>
      <c r="C220" s="417">
        <v>6000</v>
      </c>
      <c r="D220" s="404">
        <f t="shared" si="23"/>
        <v>6000</v>
      </c>
      <c r="E220" s="418"/>
      <c r="F220" s="382"/>
      <c r="G220" s="363"/>
      <c r="H220" s="363"/>
      <c r="I220" s="363"/>
    </row>
    <row r="221" spans="1:9" ht="17.100000000000001" customHeight="1">
      <c r="A221" s="420" t="s">
        <v>1992</v>
      </c>
      <c r="B221" s="404">
        <v>0</v>
      </c>
      <c r="C221" s="417">
        <v>7000</v>
      </c>
      <c r="D221" s="404">
        <f t="shared" si="23"/>
        <v>7000</v>
      </c>
      <c r="E221" s="418">
        <f t="shared" ref="E221:E231" si="24">B221</f>
        <v>0</v>
      </c>
      <c r="F221" s="382">
        <f t="shared" si="22"/>
        <v>7000</v>
      </c>
      <c r="G221" s="363"/>
      <c r="H221" s="363"/>
      <c r="I221" s="363"/>
    </row>
    <row r="222" spans="1:9" ht="17.100000000000001" customHeight="1">
      <c r="A222" s="420" t="s">
        <v>1148</v>
      </c>
      <c r="B222" s="404">
        <v>8900</v>
      </c>
      <c r="C222" s="417">
        <v>1600</v>
      </c>
      <c r="D222" s="404">
        <f t="shared" si="23"/>
        <v>1600</v>
      </c>
      <c r="E222" s="418">
        <f t="shared" si="24"/>
        <v>8900</v>
      </c>
      <c r="F222" s="382">
        <f t="shared" si="22"/>
        <v>1600</v>
      </c>
      <c r="G222" s="363"/>
      <c r="H222" s="363"/>
      <c r="I222" s="363"/>
    </row>
    <row r="223" spans="1:9" ht="17.100000000000001" customHeight="1">
      <c r="A223" s="420" t="s">
        <v>1147</v>
      </c>
      <c r="B223" s="404">
        <v>3101</v>
      </c>
      <c r="C223" s="417" t="s">
        <v>2445</v>
      </c>
      <c r="D223" s="404">
        <v>1325</v>
      </c>
      <c r="E223" s="418">
        <f t="shared" si="24"/>
        <v>3101</v>
      </c>
      <c r="F223" s="382">
        <f t="shared" si="22"/>
        <v>1325</v>
      </c>
      <c r="G223" s="363"/>
      <c r="H223" s="363"/>
      <c r="I223" s="363"/>
    </row>
    <row r="224" spans="1:9" ht="17.100000000000001" customHeight="1">
      <c r="A224" s="420" t="s">
        <v>1994</v>
      </c>
      <c r="B224" s="404">
        <v>0</v>
      </c>
      <c r="C224" s="417" t="s">
        <v>2446</v>
      </c>
      <c r="D224" s="404">
        <v>13825</v>
      </c>
      <c r="E224" s="418">
        <f t="shared" si="24"/>
        <v>0</v>
      </c>
      <c r="F224" s="382">
        <f t="shared" si="22"/>
        <v>13825</v>
      </c>
      <c r="G224" s="363"/>
      <c r="H224" s="363"/>
      <c r="I224" s="363"/>
    </row>
    <row r="225" spans="1:9" ht="17.100000000000001" customHeight="1">
      <c r="A225" s="420" t="s">
        <v>1996</v>
      </c>
      <c r="B225" s="404">
        <v>0</v>
      </c>
      <c r="C225" s="417">
        <v>9150</v>
      </c>
      <c r="D225" s="404">
        <f>C225</f>
        <v>9150</v>
      </c>
      <c r="E225" s="418">
        <f t="shared" si="24"/>
        <v>0</v>
      </c>
      <c r="F225" s="382">
        <f t="shared" si="22"/>
        <v>9150</v>
      </c>
      <c r="G225" s="363"/>
      <c r="H225" s="363"/>
      <c r="I225" s="363"/>
    </row>
    <row r="226" spans="1:9" ht="17.100000000000001" customHeight="1">
      <c r="A226" s="420" t="s">
        <v>1998</v>
      </c>
      <c r="B226" s="404">
        <v>0</v>
      </c>
      <c r="C226" s="417" t="s">
        <v>2447</v>
      </c>
      <c r="D226" s="404">
        <v>5500</v>
      </c>
      <c r="E226" s="418">
        <f t="shared" si="24"/>
        <v>0</v>
      </c>
      <c r="F226" s="382">
        <f t="shared" si="22"/>
        <v>5500</v>
      </c>
      <c r="G226" s="363"/>
      <c r="H226" s="363"/>
      <c r="I226" s="363"/>
    </row>
    <row r="227" spans="1:9" ht="17.100000000000001" customHeight="1">
      <c r="A227" s="420" t="s">
        <v>998</v>
      </c>
      <c r="B227" s="404">
        <v>452129</v>
      </c>
      <c r="C227" s="417" t="s">
        <v>2448</v>
      </c>
      <c r="D227" s="404">
        <v>3817</v>
      </c>
      <c r="E227" s="418">
        <f t="shared" si="24"/>
        <v>452129</v>
      </c>
      <c r="F227" s="382">
        <f t="shared" si="22"/>
        <v>3817</v>
      </c>
      <c r="G227" s="363"/>
      <c r="H227" s="363"/>
      <c r="I227" s="363"/>
    </row>
    <row r="228" spans="1:9" ht="17.100000000000001" customHeight="1">
      <c r="A228" s="420" t="s">
        <v>2001</v>
      </c>
      <c r="B228" s="404">
        <v>0</v>
      </c>
      <c r="C228" s="417">
        <v>1500</v>
      </c>
      <c r="D228" s="404">
        <f>C228</f>
        <v>1500</v>
      </c>
      <c r="E228" s="418">
        <f t="shared" si="24"/>
        <v>0</v>
      </c>
      <c r="F228" s="382">
        <f t="shared" si="22"/>
        <v>1500</v>
      </c>
      <c r="G228" s="363"/>
      <c r="H228" s="363"/>
      <c r="I228" s="363"/>
    </row>
    <row r="229" spans="1:9" ht="17.100000000000001" customHeight="1">
      <c r="A229" s="420" t="s">
        <v>2002</v>
      </c>
      <c r="B229" s="404">
        <v>0</v>
      </c>
      <c r="C229" s="417" t="s">
        <v>2449</v>
      </c>
      <c r="D229" s="404">
        <v>900</v>
      </c>
      <c r="E229" s="418">
        <f t="shared" si="24"/>
        <v>0</v>
      </c>
      <c r="F229" s="382">
        <f t="shared" si="22"/>
        <v>900</v>
      </c>
      <c r="G229" s="363"/>
      <c r="H229" s="363"/>
      <c r="I229" s="363"/>
    </row>
    <row r="230" spans="1:9" ht="17.100000000000001" customHeight="1">
      <c r="A230" s="420" t="s">
        <v>2004</v>
      </c>
      <c r="B230" s="404">
        <v>0</v>
      </c>
      <c r="C230" s="417">
        <v>1700</v>
      </c>
      <c r="D230" s="404">
        <f>C230</f>
        <v>1700</v>
      </c>
      <c r="E230" s="418">
        <f t="shared" si="24"/>
        <v>0</v>
      </c>
      <c r="F230" s="382">
        <f t="shared" si="22"/>
        <v>1700</v>
      </c>
      <c r="G230" s="363"/>
      <c r="H230" s="363"/>
      <c r="I230" s="363"/>
    </row>
    <row r="231" spans="1:9" ht="17.100000000000001" customHeight="1">
      <c r="A231" s="420" t="s">
        <v>2005</v>
      </c>
      <c r="B231" s="404">
        <v>0</v>
      </c>
      <c r="C231" s="417" t="s">
        <v>2450</v>
      </c>
      <c r="D231" s="404">
        <v>9750</v>
      </c>
      <c r="E231" s="418">
        <f t="shared" si="24"/>
        <v>0</v>
      </c>
      <c r="F231" s="382">
        <f t="shared" si="22"/>
        <v>9750</v>
      </c>
      <c r="G231" s="363"/>
      <c r="H231" s="363"/>
      <c r="I231" s="363"/>
    </row>
    <row r="232" spans="1:9" ht="17.100000000000001" customHeight="1">
      <c r="A232" s="420" t="s">
        <v>999</v>
      </c>
      <c r="B232" s="404"/>
      <c r="C232" s="417"/>
      <c r="D232" s="404"/>
      <c r="E232" s="418">
        <f>SUM(B233:B235)</f>
        <v>129208</v>
      </c>
      <c r="F232" s="382">
        <f>SUMPRODUCT(B233:B235, D233:D235)/SUM(B233:B235)</f>
        <v>10518.77329577116</v>
      </c>
      <c r="G232" s="363"/>
      <c r="H232" s="363"/>
      <c r="I232" s="363"/>
    </row>
    <row r="233" spans="1:9" ht="17.100000000000001" customHeight="1">
      <c r="A233" s="420" t="s">
        <v>2007</v>
      </c>
      <c r="B233" s="404">
        <v>28395</v>
      </c>
      <c r="C233" s="417">
        <v>8300</v>
      </c>
      <c r="D233" s="404">
        <f t="shared" ref="D233:D235" si="25">C233</f>
        <v>8300</v>
      </c>
      <c r="E233" s="418"/>
      <c r="F233" s="382"/>
      <c r="G233" s="363"/>
      <c r="H233" s="363"/>
      <c r="I233" s="363"/>
    </row>
    <row r="234" spans="1:9" ht="17.100000000000001" customHeight="1">
      <c r="A234" s="420" t="s">
        <v>2008</v>
      </c>
      <c r="B234" s="404">
        <v>20462</v>
      </c>
      <c r="C234" s="417">
        <v>10530</v>
      </c>
      <c r="D234" s="404">
        <f t="shared" si="25"/>
        <v>10530</v>
      </c>
      <c r="E234" s="418"/>
      <c r="F234" s="382"/>
      <c r="G234" s="363"/>
      <c r="H234" s="363"/>
      <c r="I234" s="363"/>
    </row>
    <row r="235" spans="1:9" ht="17.100000000000001" customHeight="1">
      <c r="A235" s="421" t="s">
        <v>2009</v>
      </c>
      <c r="B235" s="422">
        <v>80351</v>
      </c>
      <c r="C235" s="423">
        <v>11300</v>
      </c>
      <c r="D235" s="422">
        <f t="shared" si="25"/>
        <v>11300</v>
      </c>
      <c r="E235" s="418"/>
      <c r="F235" s="382"/>
      <c r="G235" s="363"/>
      <c r="H235" s="363"/>
      <c r="I235" s="363"/>
    </row>
    <row r="236" spans="1:9" ht="17.100000000000001" customHeight="1">
      <c r="A236" s="420" t="s">
        <v>2010</v>
      </c>
      <c r="B236" s="404">
        <v>0</v>
      </c>
      <c r="C236" s="417" t="s">
        <v>2451</v>
      </c>
      <c r="D236" s="404">
        <v>2850</v>
      </c>
      <c r="E236" s="418">
        <f t="shared" ref="E236:E241" si="26">B236</f>
        <v>0</v>
      </c>
      <c r="F236" s="382">
        <f t="shared" si="22"/>
        <v>2850</v>
      </c>
      <c r="G236" s="363"/>
      <c r="H236" s="363"/>
      <c r="I236" s="363"/>
    </row>
    <row r="237" spans="1:9" ht="17.100000000000001" customHeight="1">
      <c r="A237" s="420" t="s">
        <v>2012</v>
      </c>
      <c r="B237" s="404">
        <v>439</v>
      </c>
      <c r="C237" s="417">
        <v>8700</v>
      </c>
      <c r="D237" s="404">
        <f>C237</f>
        <v>8700</v>
      </c>
      <c r="E237" s="418">
        <f t="shared" si="26"/>
        <v>439</v>
      </c>
      <c r="F237" s="382">
        <f t="shared" si="22"/>
        <v>8700</v>
      </c>
      <c r="G237" s="363"/>
      <c r="H237" s="363"/>
      <c r="I237" s="363"/>
    </row>
    <row r="238" spans="1:9" ht="17.100000000000001" customHeight="1">
      <c r="A238" s="420" t="s">
        <v>2014</v>
      </c>
      <c r="B238" s="404">
        <v>390</v>
      </c>
      <c r="C238" s="417" t="s">
        <v>2452</v>
      </c>
      <c r="D238" s="404">
        <v>1750</v>
      </c>
      <c r="E238" s="418">
        <f t="shared" si="26"/>
        <v>390</v>
      </c>
      <c r="F238" s="382">
        <f t="shared" si="22"/>
        <v>1750</v>
      </c>
      <c r="G238" s="363"/>
      <c r="H238" s="363"/>
      <c r="I238" s="363"/>
    </row>
    <row r="239" spans="1:9" ht="17.100000000000001" customHeight="1">
      <c r="A239" s="420" t="s">
        <v>2016</v>
      </c>
      <c r="B239" s="404">
        <v>0</v>
      </c>
      <c r="C239" s="417">
        <v>5250</v>
      </c>
      <c r="D239" s="404">
        <f t="shared" ref="D239:D241" si="27">C239</f>
        <v>5250</v>
      </c>
      <c r="E239" s="418">
        <f t="shared" si="26"/>
        <v>0</v>
      </c>
      <c r="F239" s="382">
        <f t="shared" si="22"/>
        <v>5250</v>
      </c>
      <c r="G239" s="363"/>
      <c r="H239" s="363"/>
      <c r="I239" s="363"/>
    </row>
    <row r="240" spans="1:9" ht="17.100000000000001" customHeight="1">
      <c r="A240" s="420" t="s">
        <v>2017</v>
      </c>
      <c r="B240" s="404">
        <v>0</v>
      </c>
      <c r="C240" s="417">
        <v>5600</v>
      </c>
      <c r="D240" s="404">
        <f t="shared" si="27"/>
        <v>5600</v>
      </c>
      <c r="E240" s="418">
        <f t="shared" si="26"/>
        <v>0</v>
      </c>
      <c r="F240" s="382">
        <f t="shared" si="22"/>
        <v>5600</v>
      </c>
      <c r="G240" s="363"/>
      <c r="H240" s="363"/>
      <c r="I240" s="363"/>
    </row>
    <row r="241" spans="1:9" ht="17.100000000000001" customHeight="1">
      <c r="A241" s="420" t="s">
        <v>1000</v>
      </c>
      <c r="B241" s="404">
        <v>56475</v>
      </c>
      <c r="C241" s="417">
        <v>5063</v>
      </c>
      <c r="D241" s="404">
        <f t="shared" si="27"/>
        <v>5063</v>
      </c>
      <c r="E241" s="418">
        <f t="shared" si="26"/>
        <v>56475</v>
      </c>
      <c r="F241" s="382">
        <f t="shared" si="22"/>
        <v>5063</v>
      </c>
      <c r="G241" s="363"/>
      <c r="H241" s="363"/>
      <c r="I241" s="363"/>
    </row>
    <row r="242" spans="1:9" ht="17.100000000000001" customHeight="1">
      <c r="A242" s="420" t="s">
        <v>1001</v>
      </c>
      <c r="B242" s="404"/>
      <c r="C242" s="417"/>
      <c r="D242" s="404"/>
      <c r="E242" s="418">
        <f>SUM(B243:B247)</f>
        <v>100702</v>
      </c>
      <c r="F242" s="382">
        <f>SUMPRODUCT(B243:B247, D243:D247)/SUM(B243:B247)</f>
        <v>7393.0701475640999</v>
      </c>
      <c r="G242" s="363"/>
      <c r="H242" s="363"/>
      <c r="I242" s="363"/>
    </row>
    <row r="243" spans="1:9" ht="17.100000000000001" customHeight="1">
      <c r="A243" s="420" t="s">
        <v>2019</v>
      </c>
      <c r="B243" s="404"/>
      <c r="C243" s="417"/>
      <c r="D243" s="404"/>
      <c r="E243" s="418"/>
      <c r="F243" s="382"/>
      <c r="G243" s="363"/>
      <c r="H243" s="363"/>
      <c r="I243" s="363"/>
    </row>
    <row r="244" spans="1:9" ht="17.100000000000001" customHeight="1">
      <c r="A244" s="420" t="s">
        <v>1841</v>
      </c>
      <c r="B244" s="404">
        <v>71980</v>
      </c>
      <c r="C244" s="417" t="s">
        <v>2453</v>
      </c>
      <c r="D244" s="404">
        <v>7395</v>
      </c>
      <c r="E244" s="418"/>
      <c r="F244" s="382"/>
      <c r="G244" s="363"/>
      <c r="H244" s="363"/>
      <c r="I244" s="363"/>
    </row>
    <row r="245" spans="1:9" ht="17.100000000000001" customHeight="1">
      <c r="A245" s="420" t="s">
        <v>2021</v>
      </c>
      <c r="B245" s="404">
        <v>28230</v>
      </c>
      <c r="C245" s="417" t="s">
        <v>2453</v>
      </c>
      <c r="D245" s="404">
        <v>7395</v>
      </c>
      <c r="E245" s="418"/>
      <c r="F245" s="382"/>
      <c r="G245" s="363"/>
      <c r="H245" s="363"/>
      <c r="I245" s="363"/>
    </row>
    <row r="246" spans="1:9" ht="17.100000000000001" customHeight="1">
      <c r="A246" s="420" t="s">
        <v>2023</v>
      </c>
      <c r="B246" s="404"/>
      <c r="C246" s="417"/>
      <c r="D246" s="404"/>
      <c r="E246" s="418"/>
      <c r="F246" s="382"/>
      <c r="G246" s="363"/>
      <c r="H246" s="363"/>
      <c r="I246" s="363"/>
    </row>
    <row r="247" spans="1:9" ht="17.100000000000001" customHeight="1">
      <c r="A247" s="420" t="s">
        <v>1841</v>
      </c>
      <c r="B247" s="404">
        <v>492</v>
      </c>
      <c r="C247" s="417">
        <v>7000</v>
      </c>
      <c r="D247" s="404">
        <f>C247</f>
        <v>7000</v>
      </c>
      <c r="E247" s="418"/>
      <c r="F247" s="382"/>
      <c r="G247" s="363"/>
      <c r="H247" s="363"/>
      <c r="I247" s="363"/>
    </row>
    <row r="248" spans="1:9" ht="17.100000000000001" customHeight="1">
      <c r="A248" s="420" t="s">
        <v>2025</v>
      </c>
      <c r="B248" s="404">
        <v>0</v>
      </c>
      <c r="C248" s="417" t="s">
        <v>2454</v>
      </c>
      <c r="D248" s="404">
        <v>3425</v>
      </c>
      <c r="E248" s="418">
        <f>B248</f>
        <v>0</v>
      </c>
      <c r="F248" s="382">
        <f t="shared" si="22"/>
        <v>3425</v>
      </c>
      <c r="G248" s="363"/>
      <c r="H248" s="363"/>
      <c r="I248" s="363"/>
    </row>
    <row r="249" spans="1:9" ht="17.100000000000001" customHeight="1">
      <c r="A249" s="420" t="s">
        <v>1002</v>
      </c>
      <c r="B249" s="404"/>
      <c r="C249" s="417"/>
      <c r="D249" s="404"/>
      <c r="E249" s="418">
        <f>SUM(B250:B251)</f>
        <v>18718</v>
      </c>
      <c r="F249" s="382">
        <f>SUMPRODUCT(B250:B251, D250:D251)/SUM(B250:B251)</f>
        <v>4399.8664387220861</v>
      </c>
      <c r="G249" s="363"/>
      <c r="H249" s="363"/>
      <c r="I249" s="363"/>
    </row>
    <row r="250" spans="1:9" ht="17.100000000000001" customHeight="1">
      <c r="A250" s="420" t="s">
        <v>2027</v>
      </c>
      <c r="B250" s="404">
        <v>272</v>
      </c>
      <c r="C250" s="417">
        <v>1000</v>
      </c>
      <c r="D250" s="404">
        <f t="shared" ref="D250:D251" si="28">C250</f>
        <v>1000</v>
      </c>
      <c r="E250" s="418"/>
      <c r="F250" s="382"/>
      <c r="G250" s="363"/>
      <c r="H250" s="363"/>
      <c r="I250" s="363"/>
    </row>
    <row r="251" spans="1:9" ht="17.100000000000001" customHeight="1">
      <c r="A251" s="420" t="s">
        <v>2028</v>
      </c>
      <c r="B251" s="404">
        <v>18446</v>
      </c>
      <c r="C251" s="417">
        <v>4450</v>
      </c>
      <c r="D251" s="404">
        <f t="shared" si="28"/>
        <v>4450</v>
      </c>
      <c r="E251" s="418"/>
      <c r="F251" s="382"/>
      <c r="G251" s="363"/>
      <c r="H251" s="363"/>
      <c r="I251" s="363"/>
    </row>
    <row r="252" spans="1:9" ht="17.100000000000001" customHeight="1">
      <c r="A252" s="420" t="s">
        <v>1003</v>
      </c>
      <c r="B252" s="404">
        <v>81700</v>
      </c>
      <c r="C252" s="417" t="s">
        <v>2455</v>
      </c>
      <c r="D252" s="404">
        <v>6395</v>
      </c>
      <c r="E252" s="418">
        <f t="shared" ref="E252:E266" si="29">B252</f>
        <v>81700</v>
      </c>
      <c r="F252" s="382">
        <f t="shared" si="22"/>
        <v>6395</v>
      </c>
      <c r="G252" s="363"/>
      <c r="H252" s="363"/>
      <c r="I252" s="363"/>
    </row>
    <row r="253" spans="1:9" ht="17.100000000000001" customHeight="1">
      <c r="A253" s="420" t="s">
        <v>1146</v>
      </c>
      <c r="B253" s="404">
        <v>7315</v>
      </c>
      <c r="C253" s="417" t="s">
        <v>2456</v>
      </c>
      <c r="D253" s="404">
        <v>1515</v>
      </c>
      <c r="E253" s="418">
        <f t="shared" si="29"/>
        <v>7315</v>
      </c>
      <c r="F253" s="382">
        <f t="shared" si="22"/>
        <v>1515</v>
      </c>
      <c r="G253" s="363"/>
      <c r="H253" s="363"/>
      <c r="I253" s="363"/>
    </row>
    <row r="254" spans="1:9" ht="17.100000000000001" customHeight="1">
      <c r="A254" s="420" t="s">
        <v>2031</v>
      </c>
      <c r="B254" s="404">
        <v>0</v>
      </c>
      <c r="C254" s="417">
        <v>4150</v>
      </c>
      <c r="D254" s="404">
        <f>C254</f>
        <v>4150</v>
      </c>
      <c r="E254" s="418">
        <f t="shared" si="29"/>
        <v>0</v>
      </c>
      <c r="F254" s="382">
        <f t="shared" si="22"/>
        <v>4150</v>
      </c>
      <c r="G254" s="363"/>
      <c r="H254" s="363"/>
      <c r="I254" s="363"/>
    </row>
    <row r="255" spans="1:9" ht="17.100000000000001" customHeight="1">
      <c r="A255" s="420" t="s">
        <v>1145</v>
      </c>
      <c r="B255" s="404">
        <v>6942</v>
      </c>
      <c r="C255" s="417" t="s">
        <v>2457</v>
      </c>
      <c r="D255" s="404">
        <v>7450</v>
      </c>
      <c r="E255" s="418">
        <f t="shared" si="29"/>
        <v>6942</v>
      </c>
      <c r="F255" s="382">
        <f t="shared" si="22"/>
        <v>7450</v>
      </c>
      <c r="G255" s="363"/>
      <c r="H255" s="363"/>
      <c r="I255" s="363"/>
    </row>
    <row r="256" spans="1:9" ht="17.100000000000001" customHeight="1">
      <c r="A256" s="420" t="s">
        <v>2033</v>
      </c>
      <c r="B256" s="404">
        <v>0</v>
      </c>
      <c r="C256" s="417" t="s">
        <v>2458</v>
      </c>
      <c r="D256" s="404">
        <v>2085</v>
      </c>
      <c r="E256" s="418">
        <f t="shared" si="29"/>
        <v>0</v>
      </c>
      <c r="F256" s="382">
        <f t="shared" si="22"/>
        <v>2085</v>
      </c>
      <c r="G256" s="363"/>
      <c r="H256" s="363"/>
      <c r="I256" s="363"/>
    </row>
    <row r="257" spans="1:9" ht="17.100000000000001" customHeight="1">
      <c r="A257" s="420" t="s">
        <v>1004</v>
      </c>
      <c r="B257" s="404">
        <v>1848319</v>
      </c>
      <c r="C257" s="417" t="s">
        <v>2459</v>
      </c>
      <c r="D257" s="404">
        <v>3478</v>
      </c>
      <c r="E257" s="418">
        <f t="shared" si="29"/>
        <v>1848319</v>
      </c>
      <c r="F257" s="382">
        <f t="shared" si="22"/>
        <v>3478</v>
      </c>
      <c r="G257" s="363"/>
      <c r="H257" s="363"/>
      <c r="I257" s="363"/>
    </row>
    <row r="258" spans="1:9" ht="17.100000000000001" customHeight="1">
      <c r="A258" s="420" t="s">
        <v>1005</v>
      </c>
      <c r="B258" s="404">
        <v>9811</v>
      </c>
      <c r="C258" s="417"/>
      <c r="D258" s="404"/>
      <c r="E258" s="418">
        <f t="shared" si="29"/>
        <v>9811</v>
      </c>
      <c r="F258" s="382"/>
      <c r="G258" s="363"/>
      <c r="H258" s="363"/>
      <c r="I258" s="363"/>
    </row>
    <row r="259" spans="1:9" ht="17.100000000000001" customHeight="1">
      <c r="A259" s="420" t="s">
        <v>1006</v>
      </c>
      <c r="B259" s="404">
        <v>2815987</v>
      </c>
      <c r="C259" s="417" t="s">
        <v>2460</v>
      </c>
      <c r="D259" s="404">
        <v>4300</v>
      </c>
      <c r="E259" s="418">
        <f t="shared" si="29"/>
        <v>2815987</v>
      </c>
      <c r="F259" s="382">
        <f t="shared" si="22"/>
        <v>4300</v>
      </c>
      <c r="G259" s="363"/>
      <c r="H259" s="363"/>
      <c r="I259" s="363"/>
    </row>
    <row r="260" spans="1:9" ht="17.100000000000001" customHeight="1">
      <c r="A260" s="420" t="s">
        <v>1007</v>
      </c>
      <c r="B260" s="404">
        <v>128443</v>
      </c>
      <c r="C260" s="417">
        <v>3400</v>
      </c>
      <c r="D260" s="404">
        <f>C260</f>
        <v>3400</v>
      </c>
      <c r="E260" s="418">
        <f t="shared" si="29"/>
        <v>128443</v>
      </c>
      <c r="F260" s="382">
        <f t="shared" si="22"/>
        <v>3400</v>
      </c>
      <c r="G260" s="363"/>
      <c r="H260" s="363"/>
      <c r="I260" s="363"/>
    </row>
    <row r="261" spans="1:9" ht="17.100000000000001" customHeight="1">
      <c r="A261" s="420" t="s">
        <v>1008</v>
      </c>
      <c r="B261" s="404">
        <v>107624</v>
      </c>
      <c r="C261" s="417" t="s">
        <v>2461</v>
      </c>
      <c r="D261" s="404">
        <v>2228</v>
      </c>
      <c r="E261" s="418">
        <f t="shared" si="29"/>
        <v>107624</v>
      </c>
      <c r="F261" s="382">
        <f t="shared" si="22"/>
        <v>2228</v>
      </c>
      <c r="G261" s="363"/>
      <c r="H261" s="363"/>
      <c r="I261" s="363"/>
    </row>
    <row r="262" spans="1:9" ht="17.100000000000001" customHeight="1">
      <c r="A262" s="420" t="s">
        <v>2040</v>
      </c>
      <c r="B262" s="404">
        <v>0</v>
      </c>
      <c r="C262" s="417">
        <v>4200</v>
      </c>
      <c r="D262" s="404">
        <f t="shared" ref="D262:D263" si="30">C262</f>
        <v>4200</v>
      </c>
      <c r="E262" s="418">
        <f t="shared" si="29"/>
        <v>0</v>
      </c>
      <c r="F262" s="382">
        <f t="shared" si="22"/>
        <v>4200</v>
      </c>
      <c r="G262" s="363"/>
      <c r="H262" s="363"/>
      <c r="I262" s="363"/>
    </row>
    <row r="263" spans="1:9" ht="17.100000000000001" customHeight="1">
      <c r="A263" s="420" t="s">
        <v>2041</v>
      </c>
      <c r="B263" s="404">
        <v>0</v>
      </c>
      <c r="C263" s="417">
        <v>11250</v>
      </c>
      <c r="D263" s="404">
        <f t="shared" si="30"/>
        <v>11250</v>
      </c>
      <c r="E263" s="418">
        <f t="shared" si="29"/>
        <v>0</v>
      </c>
      <c r="F263" s="382">
        <f t="shared" si="22"/>
        <v>11250</v>
      </c>
      <c r="G263" s="363"/>
      <c r="H263" s="363"/>
      <c r="I263" s="363"/>
    </row>
    <row r="264" spans="1:9" ht="17.100000000000001" customHeight="1">
      <c r="A264" s="420" t="s">
        <v>2042</v>
      </c>
      <c r="B264" s="404">
        <v>0</v>
      </c>
      <c r="C264" s="417" t="s">
        <v>2462</v>
      </c>
      <c r="D264" s="404">
        <v>2750</v>
      </c>
      <c r="E264" s="418">
        <f t="shared" si="29"/>
        <v>0</v>
      </c>
      <c r="F264" s="382">
        <f t="shared" si="22"/>
        <v>2750</v>
      </c>
      <c r="G264" s="363"/>
      <c r="H264" s="363"/>
      <c r="I264" s="363"/>
    </row>
    <row r="265" spans="1:9" ht="17.100000000000001" customHeight="1">
      <c r="A265" s="420" t="s">
        <v>1144</v>
      </c>
      <c r="B265" s="404">
        <v>8787</v>
      </c>
      <c r="C265" s="417" t="s">
        <v>2463</v>
      </c>
      <c r="D265" s="404">
        <v>2005</v>
      </c>
      <c r="E265" s="418">
        <f t="shared" si="29"/>
        <v>8787</v>
      </c>
      <c r="F265" s="382">
        <f t="shared" si="22"/>
        <v>2005</v>
      </c>
      <c r="G265" s="363"/>
      <c r="H265" s="363"/>
      <c r="I265" s="363"/>
    </row>
    <row r="266" spans="1:9" ht="17.100000000000001" customHeight="1">
      <c r="A266" s="420" t="s">
        <v>1009</v>
      </c>
      <c r="B266" s="404">
        <v>2501621</v>
      </c>
      <c r="C266" s="417">
        <v>2290</v>
      </c>
      <c r="D266" s="404">
        <f>C266</f>
        <v>2290</v>
      </c>
      <c r="E266" s="418">
        <f t="shared" si="29"/>
        <v>2501621</v>
      </c>
      <c r="F266" s="382">
        <f t="shared" si="22"/>
        <v>2290</v>
      </c>
      <c r="G266" s="363"/>
      <c r="H266" s="363"/>
      <c r="I266" s="363"/>
    </row>
    <row r="267" spans="1:9" ht="17.100000000000001" customHeight="1">
      <c r="A267" s="420" t="s">
        <v>1010</v>
      </c>
      <c r="B267" s="404"/>
      <c r="C267" s="417"/>
      <c r="D267" s="404"/>
      <c r="E267" s="418">
        <f>SUM(B268:B269)</f>
        <v>28878521</v>
      </c>
      <c r="F267" s="382">
        <f>SUMPRODUCT(B268:B269, D268:D269)/SUM(B268:B269)</f>
        <v>850.18371093173369</v>
      </c>
      <c r="G267" s="363"/>
      <c r="H267" s="363"/>
      <c r="I267" s="363"/>
    </row>
    <row r="268" spans="1:9" ht="17.100000000000001" customHeight="1">
      <c r="A268" s="420" t="s">
        <v>2045</v>
      </c>
      <c r="B268" s="404">
        <v>28877143</v>
      </c>
      <c r="C268" s="417" t="s">
        <v>2464</v>
      </c>
      <c r="D268" s="404">
        <v>850</v>
      </c>
      <c r="E268" s="418"/>
      <c r="F268" s="382"/>
      <c r="G268" s="363"/>
      <c r="H268" s="363"/>
      <c r="I268" s="363"/>
    </row>
    <row r="269" spans="1:9" ht="17.100000000000001" customHeight="1">
      <c r="A269" s="420" t="s">
        <v>2047</v>
      </c>
      <c r="B269" s="404">
        <v>1378</v>
      </c>
      <c r="C269" s="417">
        <v>4700</v>
      </c>
      <c r="D269" s="404">
        <f t="shared" ref="D269:D270" si="31">C269</f>
        <v>4700</v>
      </c>
      <c r="E269" s="418"/>
      <c r="F269" s="382"/>
      <c r="G269" s="363"/>
      <c r="H269" s="363"/>
      <c r="I269" s="363"/>
    </row>
    <row r="270" spans="1:9" ht="17.100000000000001" customHeight="1">
      <c r="A270" s="420" t="s">
        <v>2048</v>
      </c>
      <c r="B270" s="404">
        <v>0</v>
      </c>
      <c r="C270" s="417">
        <v>10530</v>
      </c>
      <c r="D270" s="404">
        <f t="shared" si="31"/>
        <v>10530</v>
      </c>
      <c r="E270" s="418">
        <f t="shared" ref="E270:E333" si="32">B270</f>
        <v>0</v>
      </c>
      <c r="F270" s="382">
        <f t="shared" ref="F270:F333" si="33">D270</f>
        <v>10530</v>
      </c>
      <c r="G270" s="363"/>
      <c r="H270" s="363"/>
      <c r="I270" s="363"/>
    </row>
    <row r="271" spans="1:9" ht="17.100000000000001" customHeight="1">
      <c r="A271" s="420" t="s">
        <v>2049</v>
      </c>
      <c r="B271" s="404">
        <v>0</v>
      </c>
      <c r="C271" s="417" t="s">
        <v>2465</v>
      </c>
      <c r="D271" s="404">
        <v>13500</v>
      </c>
      <c r="E271" s="418">
        <f t="shared" si="32"/>
        <v>0</v>
      </c>
      <c r="F271" s="382">
        <f t="shared" si="33"/>
        <v>13500</v>
      </c>
      <c r="G271" s="363"/>
      <c r="H271" s="363"/>
      <c r="I271" s="363"/>
    </row>
    <row r="272" spans="1:9" ht="17.100000000000001" customHeight="1">
      <c r="A272" s="420" t="s">
        <v>1011</v>
      </c>
      <c r="B272" s="404"/>
      <c r="C272" s="417"/>
      <c r="D272" s="404"/>
      <c r="E272" s="418">
        <f>SUM(B273:B274)</f>
        <v>36262</v>
      </c>
      <c r="F272" s="382">
        <f>SUMPRODUCT(B273:B274, D273:D274)/SUM(B273:B274)</f>
        <v>11924.356764657217</v>
      </c>
      <c r="G272" s="363"/>
      <c r="H272" s="363"/>
      <c r="I272" s="363"/>
    </row>
    <row r="273" spans="1:9" ht="17.100000000000001" customHeight="1">
      <c r="A273" s="420" t="s">
        <v>2051</v>
      </c>
      <c r="B273" s="404">
        <v>14567</v>
      </c>
      <c r="C273" s="417">
        <v>11700</v>
      </c>
      <c r="D273" s="404">
        <f t="shared" ref="D273:D274" si="34">C273</f>
        <v>11700</v>
      </c>
      <c r="E273" s="418"/>
      <c r="F273" s="382"/>
      <c r="G273" s="363"/>
      <c r="H273" s="363"/>
      <c r="I273" s="363"/>
    </row>
    <row r="274" spans="1:9" ht="17.100000000000001" customHeight="1">
      <c r="A274" s="420" t="s">
        <v>2053</v>
      </c>
      <c r="B274" s="404">
        <v>21695</v>
      </c>
      <c r="C274" s="417">
        <v>12075</v>
      </c>
      <c r="D274" s="404">
        <f t="shared" si="34"/>
        <v>12075</v>
      </c>
      <c r="E274" s="418"/>
      <c r="F274" s="382"/>
      <c r="G274" s="363"/>
      <c r="H274" s="363"/>
      <c r="I274" s="363"/>
    </row>
    <row r="275" spans="1:9" ht="17.100000000000001" customHeight="1">
      <c r="A275" s="420" t="s">
        <v>1012</v>
      </c>
      <c r="B275" s="404"/>
      <c r="C275" s="417"/>
      <c r="D275" s="404"/>
      <c r="E275" s="418">
        <f>SUM(B276:B280)</f>
        <v>35744</v>
      </c>
      <c r="F275" s="382">
        <f>SUMPRODUCT(B276:B280, D276:D280)/SUM(B276:B280)</f>
        <v>8014.5814682184418</v>
      </c>
      <c r="G275" s="363"/>
      <c r="H275" s="363"/>
      <c r="I275" s="363"/>
    </row>
    <row r="276" spans="1:9" ht="17.100000000000001" customHeight="1">
      <c r="A276" s="420" t="s">
        <v>1824</v>
      </c>
      <c r="B276" s="404">
        <v>20483</v>
      </c>
      <c r="C276" s="417" t="s">
        <v>2466</v>
      </c>
      <c r="D276" s="404">
        <v>7000</v>
      </c>
      <c r="E276" s="418"/>
      <c r="F276" s="382"/>
      <c r="G276" s="363"/>
      <c r="H276" s="363"/>
      <c r="I276" s="363"/>
    </row>
    <row r="277" spans="1:9" ht="17.100000000000001" customHeight="1">
      <c r="A277" s="420" t="s">
        <v>2056</v>
      </c>
      <c r="B277" s="404">
        <v>0</v>
      </c>
      <c r="C277" s="417">
        <v>10180</v>
      </c>
      <c r="D277" s="404">
        <f>C277</f>
        <v>10180</v>
      </c>
      <c r="E277" s="418"/>
      <c r="F277" s="382"/>
      <c r="G277" s="363"/>
      <c r="H277" s="363"/>
      <c r="I277" s="363"/>
    </row>
    <row r="278" spans="1:9" ht="17.100000000000001" customHeight="1">
      <c r="A278" s="420" t="s">
        <v>2058</v>
      </c>
      <c r="B278" s="404">
        <v>4399</v>
      </c>
      <c r="C278" s="417" t="s">
        <v>2467</v>
      </c>
      <c r="D278" s="404">
        <v>8400</v>
      </c>
      <c r="E278" s="418"/>
      <c r="F278" s="382"/>
      <c r="G278" s="363"/>
      <c r="H278" s="363"/>
      <c r="I278" s="363"/>
    </row>
    <row r="279" spans="1:9" ht="17.100000000000001" customHeight="1">
      <c r="A279" s="420" t="s">
        <v>2051</v>
      </c>
      <c r="B279" s="404">
        <v>8300</v>
      </c>
      <c r="C279" s="417" t="s">
        <v>2468</v>
      </c>
      <c r="D279" s="404">
        <v>9300</v>
      </c>
      <c r="E279" s="418"/>
      <c r="F279" s="382"/>
      <c r="G279" s="363"/>
      <c r="H279" s="363"/>
      <c r="I279" s="363"/>
    </row>
    <row r="280" spans="1:9" ht="17.100000000000001" customHeight="1">
      <c r="A280" s="420" t="s">
        <v>2061</v>
      </c>
      <c r="B280" s="404">
        <v>2562</v>
      </c>
      <c r="C280" s="417" t="s">
        <v>2469</v>
      </c>
      <c r="D280" s="404">
        <v>11300</v>
      </c>
      <c r="E280" s="418"/>
      <c r="F280" s="382"/>
      <c r="G280" s="363"/>
      <c r="H280" s="363"/>
      <c r="I280" s="363"/>
    </row>
    <row r="281" spans="1:9" ht="17.100000000000001" customHeight="1">
      <c r="A281" s="420" t="s">
        <v>2063</v>
      </c>
      <c r="B281" s="404">
        <v>0</v>
      </c>
      <c r="C281" s="417" t="s">
        <v>2470</v>
      </c>
      <c r="D281" s="404">
        <v>2103</v>
      </c>
      <c r="E281" s="418">
        <f t="shared" si="32"/>
        <v>0</v>
      </c>
      <c r="F281" s="382">
        <f t="shared" si="33"/>
        <v>2103</v>
      </c>
      <c r="G281" s="363"/>
      <c r="H281" s="363"/>
      <c r="I281" s="363"/>
    </row>
    <row r="282" spans="1:9" ht="17.100000000000001" customHeight="1">
      <c r="A282" s="420" t="s">
        <v>2065</v>
      </c>
      <c r="B282" s="404">
        <v>0</v>
      </c>
      <c r="C282" s="417" t="s">
        <v>2471</v>
      </c>
      <c r="D282" s="404">
        <v>2533</v>
      </c>
      <c r="E282" s="418">
        <f t="shared" si="32"/>
        <v>0</v>
      </c>
      <c r="F282" s="382">
        <f t="shared" si="33"/>
        <v>2533</v>
      </c>
      <c r="G282" s="363"/>
      <c r="H282" s="363"/>
      <c r="I282" s="363"/>
    </row>
    <row r="283" spans="1:9" ht="17.100000000000001" customHeight="1">
      <c r="A283" s="421" t="s">
        <v>2067</v>
      </c>
      <c r="B283" s="422">
        <v>0</v>
      </c>
      <c r="C283" s="423">
        <v>3035</v>
      </c>
      <c r="D283" s="422">
        <f t="shared" ref="D283:D285" si="35">C283</f>
        <v>3035</v>
      </c>
      <c r="E283" s="418">
        <f t="shared" si="32"/>
        <v>0</v>
      </c>
      <c r="F283" s="382">
        <f t="shared" si="33"/>
        <v>3035</v>
      </c>
      <c r="G283" s="363"/>
      <c r="H283" s="363"/>
      <c r="I283" s="363"/>
    </row>
    <row r="284" spans="1:9" ht="17.100000000000001" customHeight="1">
      <c r="A284" s="420" t="s">
        <v>2068</v>
      </c>
      <c r="B284" s="404">
        <v>0</v>
      </c>
      <c r="C284" s="417">
        <v>3100</v>
      </c>
      <c r="D284" s="404">
        <f t="shared" si="35"/>
        <v>3100</v>
      </c>
      <c r="E284" s="418">
        <f t="shared" si="32"/>
        <v>0</v>
      </c>
      <c r="F284" s="382">
        <f t="shared" si="33"/>
        <v>3100</v>
      </c>
      <c r="G284" s="363"/>
      <c r="H284" s="363"/>
      <c r="I284" s="363"/>
    </row>
    <row r="285" spans="1:9" ht="17.100000000000001" customHeight="1">
      <c r="A285" s="420" t="s">
        <v>2069</v>
      </c>
      <c r="B285" s="404">
        <v>0</v>
      </c>
      <c r="C285" s="417">
        <v>450</v>
      </c>
      <c r="D285" s="404">
        <f t="shared" si="35"/>
        <v>450</v>
      </c>
      <c r="E285" s="418">
        <f t="shared" si="32"/>
        <v>0</v>
      </c>
      <c r="F285" s="382">
        <f t="shared" si="33"/>
        <v>450</v>
      </c>
      <c r="G285" s="363"/>
      <c r="H285" s="363"/>
      <c r="I285" s="363"/>
    </row>
    <row r="286" spans="1:9" ht="17.100000000000001" customHeight="1">
      <c r="A286" s="420" t="s">
        <v>1143</v>
      </c>
      <c r="B286" s="404">
        <v>2881</v>
      </c>
      <c r="C286" s="417" t="s">
        <v>2472</v>
      </c>
      <c r="D286" s="404">
        <v>1460</v>
      </c>
      <c r="E286" s="418">
        <f t="shared" si="32"/>
        <v>2881</v>
      </c>
      <c r="F286" s="382">
        <f t="shared" si="33"/>
        <v>1460</v>
      </c>
      <c r="G286" s="363"/>
      <c r="H286" s="363"/>
      <c r="I286" s="363"/>
    </row>
    <row r="287" spans="1:9" ht="17.100000000000001" customHeight="1">
      <c r="A287" s="420" t="s">
        <v>2071</v>
      </c>
      <c r="B287" s="404">
        <v>0</v>
      </c>
      <c r="C287" s="417">
        <v>11900</v>
      </c>
      <c r="D287" s="404">
        <f t="shared" ref="D287:D291" si="36">C287</f>
        <v>11900</v>
      </c>
      <c r="E287" s="418">
        <f t="shared" si="32"/>
        <v>0</v>
      </c>
      <c r="F287" s="382">
        <f t="shared" si="33"/>
        <v>11900</v>
      </c>
      <c r="G287" s="363"/>
      <c r="H287" s="363"/>
      <c r="I287" s="363"/>
    </row>
    <row r="288" spans="1:9" ht="17.100000000000001" customHeight="1">
      <c r="A288" s="420" t="s">
        <v>2072</v>
      </c>
      <c r="B288" s="404">
        <v>0</v>
      </c>
      <c r="C288" s="417">
        <v>8900</v>
      </c>
      <c r="D288" s="404">
        <f t="shared" si="36"/>
        <v>8900</v>
      </c>
      <c r="E288" s="418">
        <f t="shared" si="32"/>
        <v>0</v>
      </c>
      <c r="F288" s="382">
        <f t="shared" si="33"/>
        <v>8900</v>
      </c>
      <c r="G288" s="363"/>
      <c r="H288" s="363"/>
      <c r="I288" s="363"/>
    </row>
    <row r="289" spans="1:9" ht="17.100000000000001" customHeight="1">
      <c r="A289" s="420" t="s">
        <v>2073</v>
      </c>
      <c r="B289" s="404">
        <v>0</v>
      </c>
      <c r="C289" s="417">
        <v>10880</v>
      </c>
      <c r="D289" s="404">
        <f t="shared" si="36"/>
        <v>10880</v>
      </c>
      <c r="E289" s="418">
        <f t="shared" si="32"/>
        <v>0</v>
      </c>
      <c r="F289" s="382">
        <f t="shared" si="33"/>
        <v>10880</v>
      </c>
      <c r="G289" s="363"/>
      <c r="H289" s="363"/>
      <c r="I289" s="363"/>
    </row>
    <row r="290" spans="1:9" ht="17.100000000000001" customHeight="1">
      <c r="A290" s="420" t="s">
        <v>1013</v>
      </c>
      <c r="B290" s="404">
        <v>36735</v>
      </c>
      <c r="C290" s="417">
        <v>12190</v>
      </c>
      <c r="D290" s="404">
        <f t="shared" si="36"/>
        <v>12190</v>
      </c>
      <c r="E290" s="418">
        <f t="shared" si="32"/>
        <v>36735</v>
      </c>
      <c r="F290" s="382">
        <f t="shared" si="33"/>
        <v>12190</v>
      </c>
      <c r="G290" s="363"/>
      <c r="H290" s="363"/>
      <c r="I290" s="363"/>
    </row>
    <row r="291" spans="1:9" ht="17.100000000000001" customHeight="1">
      <c r="A291" s="420" t="s">
        <v>2074</v>
      </c>
      <c r="B291" s="404">
        <v>0</v>
      </c>
      <c r="C291" s="417">
        <v>3100</v>
      </c>
      <c r="D291" s="404">
        <f t="shared" si="36"/>
        <v>3100</v>
      </c>
      <c r="E291" s="418">
        <f t="shared" si="32"/>
        <v>0</v>
      </c>
      <c r="F291" s="382">
        <f t="shared" si="33"/>
        <v>3100</v>
      </c>
      <c r="G291" s="363"/>
      <c r="H291" s="363"/>
      <c r="I291" s="363"/>
    </row>
    <row r="292" spans="1:9" ht="17.100000000000001" customHeight="1">
      <c r="A292" s="420" t="s">
        <v>1014</v>
      </c>
      <c r="B292" s="404">
        <v>491476</v>
      </c>
      <c r="C292" s="417" t="s">
        <v>2473</v>
      </c>
      <c r="D292" s="404">
        <v>4078</v>
      </c>
      <c r="E292" s="418">
        <f t="shared" si="32"/>
        <v>491476</v>
      </c>
      <c r="F292" s="382">
        <f t="shared" si="33"/>
        <v>4078</v>
      </c>
      <c r="G292" s="363"/>
      <c r="H292" s="363"/>
      <c r="I292" s="363"/>
    </row>
    <row r="293" spans="1:9" ht="17.100000000000001" customHeight="1">
      <c r="A293" s="420" t="s">
        <v>2077</v>
      </c>
      <c r="B293" s="404">
        <v>0</v>
      </c>
      <c r="C293" s="417">
        <v>977</v>
      </c>
      <c r="D293" s="404">
        <f>C293</f>
        <v>977</v>
      </c>
      <c r="E293" s="418">
        <f t="shared" si="32"/>
        <v>0</v>
      </c>
      <c r="F293" s="382">
        <f t="shared" si="33"/>
        <v>977</v>
      </c>
      <c r="G293" s="363"/>
      <c r="H293" s="363"/>
      <c r="I293" s="363"/>
    </row>
    <row r="294" spans="1:9" ht="17.100000000000001" customHeight="1">
      <c r="A294" s="420" t="s">
        <v>2079</v>
      </c>
      <c r="B294" s="404">
        <v>0</v>
      </c>
      <c r="C294" s="417" t="s">
        <v>2474</v>
      </c>
      <c r="D294" s="404">
        <v>4685</v>
      </c>
      <c r="E294" s="418">
        <f t="shared" si="32"/>
        <v>0</v>
      </c>
      <c r="F294" s="382">
        <f t="shared" si="33"/>
        <v>4685</v>
      </c>
      <c r="G294" s="363"/>
      <c r="H294" s="363"/>
      <c r="I294" s="363"/>
    </row>
    <row r="295" spans="1:9" ht="17.100000000000001" customHeight="1">
      <c r="A295" s="421" t="s">
        <v>2081</v>
      </c>
      <c r="B295" s="422">
        <v>0</v>
      </c>
      <c r="C295" s="423" t="s">
        <v>2475</v>
      </c>
      <c r="D295" s="422">
        <v>2079</v>
      </c>
      <c r="E295" s="418">
        <f t="shared" si="32"/>
        <v>0</v>
      </c>
      <c r="F295" s="382">
        <f t="shared" si="33"/>
        <v>2079</v>
      </c>
      <c r="G295" s="363"/>
      <c r="H295" s="363"/>
      <c r="I295" s="363"/>
    </row>
    <row r="296" spans="1:9" ht="17.100000000000001" customHeight="1">
      <c r="A296" s="420" t="s">
        <v>2083</v>
      </c>
      <c r="B296" s="404">
        <v>0</v>
      </c>
      <c r="C296" s="417" t="s">
        <v>2476</v>
      </c>
      <c r="D296" s="404">
        <v>6950</v>
      </c>
      <c r="E296" s="418">
        <f t="shared" si="32"/>
        <v>0</v>
      </c>
      <c r="F296" s="382">
        <f t="shared" si="33"/>
        <v>6950</v>
      </c>
      <c r="G296" s="363"/>
      <c r="H296" s="363"/>
      <c r="I296" s="363"/>
    </row>
    <row r="297" spans="1:9" ht="17.100000000000001" customHeight="1">
      <c r="A297" s="420" t="s">
        <v>2085</v>
      </c>
      <c r="B297" s="404">
        <v>0</v>
      </c>
      <c r="C297" s="417" t="s">
        <v>2477</v>
      </c>
      <c r="D297" s="404">
        <v>7719</v>
      </c>
      <c r="E297" s="418">
        <f t="shared" si="32"/>
        <v>0</v>
      </c>
      <c r="F297" s="382">
        <f t="shared" si="33"/>
        <v>7719</v>
      </c>
      <c r="G297" s="363"/>
      <c r="H297" s="363"/>
      <c r="I297" s="363"/>
    </row>
    <row r="298" spans="1:9" ht="17.100000000000001" customHeight="1">
      <c r="A298" s="420" t="s">
        <v>1015</v>
      </c>
      <c r="B298" s="404">
        <v>18050</v>
      </c>
      <c r="C298" s="417" t="s">
        <v>2478</v>
      </c>
      <c r="D298" s="404">
        <v>3375</v>
      </c>
      <c r="E298" s="418">
        <f t="shared" si="32"/>
        <v>18050</v>
      </c>
      <c r="F298" s="382">
        <f t="shared" si="33"/>
        <v>3375</v>
      </c>
      <c r="G298" s="363"/>
      <c r="H298" s="363"/>
      <c r="I298" s="363"/>
    </row>
    <row r="299" spans="1:9" ht="17.100000000000001" customHeight="1">
      <c r="A299" s="420" t="s">
        <v>1016</v>
      </c>
      <c r="B299" s="404">
        <v>218944</v>
      </c>
      <c r="C299" s="417" t="s">
        <v>2479</v>
      </c>
      <c r="D299" s="404">
        <v>2500</v>
      </c>
      <c r="E299" s="418">
        <f t="shared" si="32"/>
        <v>218944</v>
      </c>
      <c r="F299" s="382">
        <f t="shared" si="33"/>
        <v>2500</v>
      </c>
      <c r="G299" s="363"/>
      <c r="H299" s="363"/>
      <c r="I299" s="363"/>
    </row>
    <row r="300" spans="1:9" ht="17.100000000000001" customHeight="1">
      <c r="A300" s="420" t="s">
        <v>1017</v>
      </c>
      <c r="B300" s="404">
        <v>1447224</v>
      </c>
      <c r="C300" s="417" t="s">
        <v>2480</v>
      </c>
      <c r="D300" s="404">
        <v>4770</v>
      </c>
      <c r="E300" s="418">
        <f t="shared" si="32"/>
        <v>1447224</v>
      </c>
      <c r="F300" s="382">
        <f t="shared" si="33"/>
        <v>4770</v>
      </c>
      <c r="G300" s="363"/>
      <c r="H300" s="363"/>
      <c r="I300" s="363"/>
    </row>
    <row r="301" spans="1:9" ht="17.100000000000001" customHeight="1">
      <c r="A301" s="420" t="s">
        <v>1018</v>
      </c>
      <c r="B301" s="404">
        <v>11006</v>
      </c>
      <c r="C301" s="417">
        <v>8200</v>
      </c>
      <c r="D301" s="404">
        <f>C301</f>
        <v>8200</v>
      </c>
      <c r="E301" s="418">
        <f t="shared" si="32"/>
        <v>11006</v>
      </c>
      <c r="F301" s="382">
        <f t="shared" si="33"/>
        <v>8200</v>
      </c>
      <c r="G301" s="363"/>
      <c r="H301" s="363"/>
      <c r="I301" s="363"/>
    </row>
    <row r="302" spans="1:9" ht="17.100000000000001" customHeight="1">
      <c r="A302" s="420" t="s">
        <v>2091</v>
      </c>
      <c r="B302" s="404">
        <v>0</v>
      </c>
      <c r="C302" s="417" t="s">
        <v>2481</v>
      </c>
      <c r="D302" s="404">
        <v>13675</v>
      </c>
      <c r="E302" s="418">
        <f t="shared" si="32"/>
        <v>0</v>
      </c>
      <c r="F302" s="382">
        <f t="shared" si="33"/>
        <v>13675</v>
      </c>
      <c r="G302" s="363"/>
      <c r="H302" s="363"/>
      <c r="I302" s="363"/>
    </row>
    <row r="303" spans="1:9" ht="17.100000000000001" customHeight="1">
      <c r="A303" s="420" t="s">
        <v>2092</v>
      </c>
      <c r="B303" s="404">
        <v>0</v>
      </c>
      <c r="C303" s="417">
        <v>2375</v>
      </c>
      <c r="D303" s="404">
        <f t="shared" ref="D303:D304" si="37">C303</f>
        <v>2375</v>
      </c>
      <c r="E303" s="418">
        <f t="shared" si="32"/>
        <v>0</v>
      </c>
      <c r="F303" s="382">
        <f t="shared" si="33"/>
        <v>2375</v>
      </c>
      <c r="G303" s="363"/>
      <c r="H303" s="363"/>
      <c r="I303" s="363"/>
    </row>
    <row r="304" spans="1:9" ht="17.100000000000001" customHeight="1">
      <c r="A304" s="420" t="s">
        <v>2093</v>
      </c>
      <c r="B304" s="404">
        <v>676</v>
      </c>
      <c r="C304" s="417">
        <v>9300</v>
      </c>
      <c r="D304" s="404">
        <f t="shared" si="37"/>
        <v>9300</v>
      </c>
      <c r="E304" s="418">
        <f t="shared" si="32"/>
        <v>676</v>
      </c>
      <c r="F304" s="382">
        <f t="shared" si="33"/>
        <v>9300</v>
      </c>
      <c r="G304" s="363"/>
      <c r="H304" s="363"/>
      <c r="I304" s="363"/>
    </row>
    <row r="305" spans="1:9" ht="17.100000000000001" customHeight="1">
      <c r="A305" s="420" t="s">
        <v>1142</v>
      </c>
      <c r="B305" s="404">
        <v>1423</v>
      </c>
      <c r="C305" s="417" t="s">
        <v>2482</v>
      </c>
      <c r="D305" s="404">
        <v>1167</v>
      </c>
      <c r="E305" s="418">
        <f t="shared" si="32"/>
        <v>1423</v>
      </c>
      <c r="F305" s="382">
        <f t="shared" si="33"/>
        <v>1167</v>
      </c>
      <c r="G305" s="363"/>
      <c r="H305" s="363"/>
      <c r="I305" s="363"/>
    </row>
    <row r="306" spans="1:9" ht="17.100000000000001" customHeight="1">
      <c r="A306" s="420" t="s">
        <v>1019</v>
      </c>
      <c r="B306" s="404">
        <v>32449</v>
      </c>
      <c r="C306" s="417" t="s">
        <v>2483</v>
      </c>
      <c r="D306" s="404">
        <v>3260</v>
      </c>
      <c r="E306" s="418">
        <f t="shared" si="32"/>
        <v>32449</v>
      </c>
      <c r="F306" s="382">
        <f t="shared" si="33"/>
        <v>3260</v>
      </c>
      <c r="G306" s="363"/>
      <c r="H306" s="363"/>
      <c r="I306" s="363"/>
    </row>
    <row r="307" spans="1:9" ht="17.100000000000001" customHeight="1">
      <c r="A307" s="420" t="s">
        <v>1020</v>
      </c>
      <c r="B307" s="404">
        <v>23782</v>
      </c>
      <c r="C307" s="417" t="s">
        <v>2484</v>
      </c>
      <c r="D307" s="404">
        <v>8390</v>
      </c>
      <c r="E307" s="418">
        <f t="shared" si="32"/>
        <v>23782</v>
      </c>
      <c r="F307" s="382">
        <f t="shared" si="33"/>
        <v>8390</v>
      </c>
      <c r="G307" s="363"/>
      <c r="H307" s="363"/>
      <c r="I307" s="363"/>
    </row>
    <row r="308" spans="1:9" ht="17.100000000000001" customHeight="1">
      <c r="A308" s="420" t="s">
        <v>2097</v>
      </c>
      <c r="B308" s="404">
        <v>0</v>
      </c>
      <c r="C308" s="417" t="s">
        <v>2485</v>
      </c>
      <c r="D308" s="404">
        <v>5450</v>
      </c>
      <c r="E308" s="418">
        <f t="shared" si="32"/>
        <v>0</v>
      </c>
      <c r="F308" s="382">
        <f t="shared" si="33"/>
        <v>5450</v>
      </c>
      <c r="G308" s="363"/>
      <c r="H308" s="363"/>
      <c r="I308" s="363"/>
    </row>
    <row r="309" spans="1:9" ht="17.100000000000001" customHeight="1">
      <c r="A309" s="420" t="s">
        <v>1021</v>
      </c>
      <c r="B309" s="404"/>
      <c r="C309" s="417"/>
      <c r="D309" s="404"/>
      <c r="E309" s="418">
        <f>SUM(B310:B318)</f>
        <v>11567118</v>
      </c>
      <c r="F309" s="382">
        <f>SUMPRODUCT(B310:B318, D310:D318)/SUM(B310:B318)</f>
        <v>1128.2005730381586</v>
      </c>
      <c r="G309" s="363"/>
      <c r="H309" s="363"/>
      <c r="I309" s="363"/>
    </row>
    <row r="310" spans="1:9" ht="17.100000000000001" customHeight="1">
      <c r="A310" s="420" t="s">
        <v>1819</v>
      </c>
      <c r="B310" s="404">
        <v>1053616</v>
      </c>
      <c r="C310" s="417">
        <v>200</v>
      </c>
      <c r="D310" s="404">
        <f>C310</f>
        <v>200</v>
      </c>
      <c r="E310" s="418"/>
      <c r="F310" s="382"/>
      <c r="G310" s="363"/>
      <c r="H310" s="363"/>
      <c r="I310" s="363"/>
    </row>
    <row r="311" spans="1:9" ht="17.100000000000001" customHeight="1">
      <c r="A311" s="420" t="s">
        <v>2100</v>
      </c>
      <c r="B311" s="404">
        <v>5798832</v>
      </c>
      <c r="C311" s="417" t="s">
        <v>2486</v>
      </c>
      <c r="D311" s="404">
        <v>600</v>
      </c>
      <c r="E311" s="418"/>
      <c r="F311" s="382"/>
      <c r="G311" s="363"/>
      <c r="H311" s="363"/>
      <c r="I311" s="363"/>
    </row>
    <row r="312" spans="1:9" ht="17.100000000000001" customHeight="1">
      <c r="A312" s="420" t="s">
        <v>1797</v>
      </c>
      <c r="B312" s="404">
        <v>2607027</v>
      </c>
      <c r="C312" s="417">
        <v>1000</v>
      </c>
      <c r="D312" s="404">
        <f t="shared" ref="D312:D313" si="38">C312</f>
        <v>1000</v>
      </c>
      <c r="E312" s="418"/>
      <c r="F312" s="382"/>
      <c r="G312" s="363"/>
      <c r="H312" s="363"/>
      <c r="I312" s="363"/>
    </row>
    <row r="313" spans="1:9" ht="17.100000000000001" customHeight="1">
      <c r="A313" s="420" t="s">
        <v>1977</v>
      </c>
      <c r="B313" s="404">
        <v>0</v>
      </c>
      <c r="C313" s="417">
        <v>1550</v>
      </c>
      <c r="D313" s="404">
        <f t="shared" si="38"/>
        <v>1550</v>
      </c>
      <c r="E313" s="418"/>
      <c r="F313" s="382"/>
      <c r="G313" s="363"/>
      <c r="H313" s="363"/>
      <c r="I313" s="363"/>
    </row>
    <row r="314" spans="1:9" ht="17.100000000000001" customHeight="1">
      <c r="A314" s="420" t="s">
        <v>2104</v>
      </c>
      <c r="B314" s="404">
        <v>570157</v>
      </c>
      <c r="C314" s="417" t="s">
        <v>2487</v>
      </c>
      <c r="D314" s="404">
        <v>2275</v>
      </c>
      <c r="E314" s="418"/>
      <c r="F314" s="382"/>
      <c r="G314" s="363"/>
      <c r="H314" s="363"/>
      <c r="I314" s="363"/>
    </row>
    <row r="315" spans="1:9" ht="17.100000000000001" customHeight="1">
      <c r="A315" s="420" t="s">
        <v>2106</v>
      </c>
      <c r="B315" s="404">
        <v>1490281</v>
      </c>
      <c r="C315" s="417" t="s">
        <v>2488</v>
      </c>
      <c r="D315" s="404">
        <v>3550</v>
      </c>
      <c r="E315" s="418"/>
      <c r="F315" s="382"/>
      <c r="G315" s="363"/>
      <c r="H315" s="363"/>
      <c r="I315" s="363"/>
    </row>
    <row r="316" spans="1:9" ht="17.100000000000001" customHeight="1">
      <c r="A316" s="420" t="s">
        <v>2108</v>
      </c>
      <c r="B316" s="404">
        <v>24478</v>
      </c>
      <c r="C316" s="417">
        <v>4200</v>
      </c>
      <c r="D316" s="404">
        <f t="shared" ref="D316:D317" si="39">C316</f>
        <v>4200</v>
      </c>
      <c r="E316" s="418"/>
      <c r="F316" s="382"/>
      <c r="G316" s="363"/>
      <c r="H316" s="363"/>
      <c r="I316" s="363"/>
    </row>
    <row r="317" spans="1:9" ht="17.100000000000001" customHeight="1">
      <c r="A317" s="420" t="s">
        <v>1805</v>
      </c>
      <c r="B317" s="404">
        <v>0</v>
      </c>
      <c r="C317" s="417">
        <v>6020</v>
      </c>
      <c r="D317" s="404">
        <f t="shared" si="39"/>
        <v>6020</v>
      </c>
      <c r="E317" s="418"/>
      <c r="F317" s="382"/>
      <c r="G317" s="363"/>
      <c r="H317" s="363"/>
      <c r="I317" s="363"/>
    </row>
    <row r="318" spans="1:9" ht="17.100000000000001" customHeight="1">
      <c r="A318" s="420" t="s">
        <v>2109</v>
      </c>
      <c r="B318" s="404">
        <v>22727</v>
      </c>
      <c r="C318" s="417" t="s">
        <v>2489</v>
      </c>
      <c r="D318" s="404">
        <v>2753</v>
      </c>
      <c r="E318" s="418"/>
      <c r="F318" s="382"/>
      <c r="G318" s="363"/>
      <c r="H318" s="363"/>
      <c r="I318" s="363"/>
    </row>
    <row r="319" spans="1:9" ht="17.100000000000001" customHeight="1">
      <c r="A319" s="420" t="s">
        <v>1022</v>
      </c>
      <c r="B319" s="404"/>
      <c r="C319" s="417"/>
      <c r="D319" s="404"/>
      <c r="E319" s="418">
        <f>SUM(B320:B321)</f>
        <v>21264</v>
      </c>
      <c r="F319" s="382">
        <f>SUMPRODUCT(B320:B321, D320:D321)/SUM(B320:B321)</f>
        <v>2542.9176072234764</v>
      </c>
      <c r="G319" s="363"/>
      <c r="H319" s="363"/>
      <c r="I319" s="363"/>
    </row>
    <row r="320" spans="1:9" ht="17.100000000000001" customHeight="1">
      <c r="A320" s="420" t="s">
        <v>1797</v>
      </c>
      <c r="B320" s="404">
        <v>16199</v>
      </c>
      <c r="C320" s="417" t="s">
        <v>2490</v>
      </c>
      <c r="D320" s="404">
        <v>2400</v>
      </c>
      <c r="E320" s="418"/>
      <c r="F320" s="382"/>
      <c r="G320" s="363"/>
      <c r="H320" s="363"/>
      <c r="I320" s="363"/>
    </row>
    <row r="321" spans="1:9" ht="17.100000000000001" customHeight="1">
      <c r="A321" s="420" t="s">
        <v>1800</v>
      </c>
      <c r="B321" s="404">
        <v>5065</v>
      </c>
      <c r="C321" s="417" t="s">
        <v>2491</v>
      </c>
      <c r="D321" s="404">
        <v>3000</v>
      </c>
      <c r="E321" s="418"/>
      <c r="F321" s="382"/>
      <c r="G321" s="363"/>
      <c r="H321" s="363"/>
      <c r="I321" s="363"/>
    </row>
    <row r="322" spans="1:9" ht="17.100000000000001" customHeight="1">
      <c r="A322" s="420" t="s">
        <v>1023</v>
      </c>
      <c r="B322" s="404">
        <v>150180</v>
      </c>
      <c r="C322" s="417">
        <v>1800</v>
      </c>
      <c r="D322" s="404">
        <f>C322</f>
        <v>1800</v>
      </c>
      <c r="E322" s="418">
        <f t="shared" si="32"/>
        <v>150180</v>
      </c>
      <c r="F322" s="382">
        <f t="shared" si="33"/>
        <v>1800</v>
      </c>
      <c r="G322" s="363"/>
      <c r="H322" s="363"/>
      <c r="I322" s="363"/>
    </row>
    <row r="323" spans="1:9" ht="17.100000000000001" customHeight="1">
      <c r="A323" s="420" t="s">
        <v>2113</v>
      </c>
      <c r="B323" s="404">
        <v>0</v>
      </c>
      <c r="C323" s="417" t="s">
        <v>2492</v>
      </c>
      <c r="D323" s="404">
        <v>9453</v>
      </c>
      <c r="E323" s="418">
        <f t="shared" si="32"/>
        <v>0</v>
      </c>
      <c r="F323" s="382">
        <f t="shared" si="33"/>
        <v>9453</v>
      </c>
      <c r="G323" s="363"/>
      <c r="H323" s="363"/>
      <c r="I323" s="363"/>
    </row>
    <row r="324" spans="1:9" ht="17.100000000000001" customHeight="1">
      <c r="A324" s="420" t="s">
        <v>1141</v>
      </c>
      <c r="B324" s="404">
        <v>608</v>
      </c>
      <c r="C324" s="417" t="s">
        <v>2493</v>
      </c>
      <c r="D324" s="404">
        <v>3800</v>
      </c>
      <c r="E324" s="418">
        <f t="shared" si="32"/>
        <v>608</v>
      </c>
      <c r="F324" s="382">
        <f t="shared" si="33"/>
        <v>3800</v>
      </c>
      <c r="G324" s="363"/>
      <c r="H324" s="363"/>
      <c r="I324" s="363"/>
    </row>
    <row r="325" spans="1:9" ht="17.100000000000001" customHeight="1">
      <c r="A325" s="420" t="s">
        <v>2116</v>
      </c>
      <c r="B325" s="404">
        <v>0</v>
      </c>
      <c r="C325" s="417">
        <v>7450</v>
      </c>
      <c r="D325" s="404">
        <f>C325</f>
        <v>7450</v>
      </c>
      <c r="E325" s="418">
        <f t="shared" si="32"/>
        <v>0</v>
      </c>
      <c r="F325" s="382">
        <f t="shared" si="33"/>
        <v>7450</v>
      </c>
      <c r="G325" s="363"/>
      <c r="H325" s="363"/>
      <c r="I325" s="363"/>
    </row>
    <row r="326" spans="1:9" ht="17.100000000000001" customHeight="1">
      <c r="A326" s="420" t="s">
        <v>1140</v>
      </c>
      <c r="B326" s="404">
        <v>567</v>
      </c>
      <c r="C326" s="417" t="s">
        <v>2494</v>
      </c>
      <c r="D326" s="404">
        <v>2200</v>
      </c>
      <c r="E326" s="418">
        <f t="shared" si="32"/>
        <v>567</v>
      </c>
      <c r="F326" s="382">
        <f t="shared" si="33"/>
        <v>2200</v>
      </c>
      <c r="G326" s="363"/>
      <c r="H326" s="363"/>
      <c r="I326" s="363"/>
    </row>
    <row r="327" spans="1:9" ht="17.100000000000001" customHeight="1">
      <c r="A327" s="420" t="s">
        <v>1024</v>
      </c>
      <c r="B327" s="404">
        <v>60309</v>
      </c>
      <c r="C327" s="417">
        <v>1300</v>
      </c>
      <c r="D327" s="404">
        <f>C327</f>
        <v>1300</v>
      </c>
      <c r="E327" s="418">
        <f t="shared" si="32"/>
        <v>60309</v>
      </c>
      <c r="F327" s="382">
        <f t="shared" si="33"/>
        <v>1300</v>
      </c>
      <c r="G327" s="363"/>
      <c r="H327" s="363"/>
      <c r="I327" s="363"/>
    </row>
    <row r="328" spans="1:9" ht="17.100000000000001" customHeight="1">
      <c r="A328" s="420" t="s">
        <v>1025</v>
      </c>
      <c r="B328" s="404">
        <v>2243227</v>
      </c>
      <c r="C328" s="417" t="s">
        <v>2495</v>
      </c>
      <c r="D328" s="404">
        <v>3473</v>
      </c>
      <c r="E328" s="418">
        <f t="shared" si="32"/>
        <v>2243227</v>
      </c>
      <c r="F328" s="382">
        <f t="shared" si="33"/>
        <v>3473</v>
      </c>
      <c r="G328" s="363"/>
      <c r="H328" s="363"/>
      <c r="I328" s="363"/>
    </row>
    <row r="329" spans="1:9" ht="17.100000000000001" customHeight="1">
      <c r="A329" s="420" t="s">
        <v>2119</v>
      </c>
      <c r="B329" s="404">
        <v>0</v>
      </c>
      <c r="C329" s="417">
        <v>2150</v>
      </c>
      <c r="D329" s="404">
        <f>C329</f>
        <v>2150</v>
      </c>
      <c r="E329" s="418">
        <f t="shared" si="32"/>
        <v>0</v>
      </c>
      <c r="F329" s="382">
        <f t="shared" si="33"/>
        <v>2150</v>
      </c>
      <c r="G329" s="363"/>
      <c r="H329" s="363"/>
      <c r="I329" s="363"/>
    </row>
    <row r="330" spans="1:9" ht="17.100000000000001" customHeight="1">
      <c r="A330" s="420" t="s">
        <v>1026</v>
      </c>
      <c r="B330" s="404">
        <v>34096209</v>
      </c>
      <c r="C330" s="417" t="s">
        <v>2496</v>
      </c>
      <c r="D330" s="404">
        <v>2698</v>
      </c>
      <c r="E330" s="418">
        <f t="shared" si="32"/>
        <v>34096209</v>
      </c>
      <c r="F330" s="382">
        <f t="shared" si="33"/>
        <v>2698</v>
      </c>
      <c r="G330" s="363"/>
      <c r="H330" s="363"/>
      <c r="I330" s="363"/>
    </row>
    <row r="331" spans="1:9" ht="17.100000000000001" customHeight="1">
      <c r="A331" s="420" t="s">
        <v>2122</v>
      </c>
      <c r="B331" s="404">
        <v>0</v>
      </c>
      <c r="C331" s="417" t="s">
        <v>2497</v>
      </c>
      <c r="D331" s="404">
        <v>6600</v>
      </c>
      <c r="E331" s="418">
        <f t="shared" si="32"/>
        <v>0</v>
      </c>
      <c r="F331" s="382">
        <f t="shared" si="33"/>
        <v>6600</v>
      </c>
      <c r="G331" s="363"/>
      <c r="H331" s="363"/>
      <c r="I331" s="363"/>
    </row>
    <row r="332" spans="1:9" ht="17.100000000000001" customHeight="1">
      <c r="A332" s="420" t="s">
        <v>1139</v>
      </c>
      <c r="B332" s="404">
        <v>6404</v>
      </c>
      <c r="C332" s="417" t="s">
        <v>2498</v>
      </c>
      <c r="D332" s="404">
        <v>2450</v>
      </c>
      <c r="E332" s="418">
        <f t="shared" si="32"/>
        <v>6404</v>
      </c>
      <c r="F332" s="382">
        <f t="shared" si="33"/>
        <v>2450</v>
      </c>
      <c r="G332" s="363"/>
      <c r="H332" s="363"/>
      <c r="I332" s="363"/>
    </row>
    <row r="333" spans="1:9" ht="17.100000000000001" customHeight="1">
      <c r="A333" s="420" t="s">
        <v>2125</v>
      </c>
      <c r="B333" s="404">
        <v>569584</v>
      </c>
      <c r="C333" s="417" t="s">
        <v>2499</v>
      </c>
      <c r="D333" s="404">
        <v>10100</v>
      </c>
      <c r="E333" s="418">
        <f t="shared" si="32"/>
        <v>569584</v>
      </c>
      <c r="F333" s="382">
        <f t="shared" si="33"/>
        <v>10100</v>
      </c>
      <c r="G333" s="363"/>
      <c r="H333" s="363"/>
      <c r="I333" s="363"/>
    </row>
    <row r="334" spans="1:9" ht="17.100000000000001" customHeight="1">
      <c r="A334" s="420" t="s">
        <v>1028</v>
      </c>
      <c r="B334" s="404"/>
      <c r="C334" s="417"/>
      <c r="D334" s="404"/>
      <c r="E334" s="418">
        <f>SUM(B335:B343)</f>
        <v>655423</v>
      </c>
      <c r="F334" s="382">
        <f>SUMPRODUCT(B335:B343, D335:D343)/SUM(B335:B343)</f>
        <v>5559.1702854492441</v>
      </c>
      <c r="G334" s="363"/>
      <c r="H334" s="363"/>
      <c r="I334" s="363"/>
    </row>
    <row r="335" spans="1:9" ht="17.100000000000001" customHeight="1">
      <c r="A335" s="420" t="s">
        <v>2127</v>
      </c>
      <c r="B335" s="404">
        <v>218808</v>
      </c>
      <c r="C335" s="417" t="s">
        <v>2500</v>
      </c>
      <c r="D335" s="404">
        <v>5604</v>
      </c>
      <c r="E335" s="418"/>
      <c r="F335" s="382"/>
      <c r="G335" s="363"/>
      <c r="H335" s="363"/>
      <c r="I335" s="363"/>
    </row>
    <row r="336" spans="1:9" ht="17.100000000000001" customHeight="1">
      <c r="A336" s="420" t="s">
        <v>2019</v>
      </c>
      <c r="B336" s="404"/>
      <c r="C336" s="417"/>
      <c r="D336" s="404"/>
      <c r="E336" s="418"/>
      <c r="F336" s="382"/>
      <c r="G336" s="363"/>
      <c r="H336" s="363"/>
      <c r="I336" s="363"/>
    </row>
    <row r="337" spans="1:9" ht="17.100000000000001" customHeight="1">
      <c r="A337" s="420" t="s">
        <v>2129</v>
      </c>
      <c r="B337" s="404">
        <v>423365</v>
      </c>
      <c r="C337" s="417" t="s">
        <v>2500</v>
      </c>
      <c r="D337" s="404">
        <v>5604</v>
      </c>
      <c r="E337" s="418"/>
      <c r="F337" s="382"/>
      <c r="G337" s="363"/>
      <c r="H337" s="363"/>
      <c r="I337" s="363"/>
    </row>
    <row r="338" spans="1:9" ht="17.100000000000001" customHeight="1">
      <c r="A338" s="420" t="s">
        <v>2130</v>
      </c>
      <c r="B338" s="404">
        <v>10669</v>
      </c>
      <c r="C338" s="417" t="s">
        <v>2501</v>
      </c>
      <c r="D338" s="404">
        <v>2850</v>
      </c>
      <c r="E338" s="418"/>
      <c r="F338" s="382"/>
      <c r="G338" s="363"/>
      <c r="H338" s="363"/>
      <c r="I338" s="363"/>
    </row>
    <row r="339" spans="1:9" ht="17.100000000000001" customHeight="1">
      <c r="A339" s="420" t="s">
        <v>1842</v>
      </c>
      <c r="B339" s="404"/>
      <c r="C339" s="417"/>
      <c r="D339" s="404"/>
      <c r="E339" s="418"/>
      <c r="F339" s="382"/>
      <c r="G339" s="363"/>
      <c r="H339" s="363"/>
      <c r="I339" s="363"/>
    </row>
    <row r="340" spans="1:9" ht="17.100000000000001" customHeight="1">
      <c r="A340" s="420" t="s">
        <v>2129</v>
      </c>
      <c r="B340" s="404">
        <v>1429</v>
      </c>
      <c r="C340" s="417" t="s">
        <v>2500</v>
      </c>
      <c r="D340" s="404">
        <v>5604</v>
      </c>
      <c r="E340" s="418"/>
      <c r="F340" s="382"/>
      <c r="G340" s="363"/>
      <c r="H340" s="363"/>
      <c r="I340" s="363"/>
    </row>
    <row r="341" spans="1:9" ht="17.100000000000001" customHeight="1">
      <c r="A341" s="420" t="s">
        <v>2131</v>
      </c>
      <c r="B341" s="404">
        <v>1152</v>
      </c>
      <c r="C341" s="417" t="s">
        <v>2500</v>
      </c>
      <c r="D341" s="404">
        <v>5604</v>
      </c>
      <c r="E341" s="418"/>
      <c r="F341" s="382"/>
      <c r="G341" s="363"/>
      <c r="H341" s="363"/>
      <c r="I341" s="363"/>
    </row>
    <row r="342" spans="1:9" ht="17.100000000000001" customHeight="1">
      <c r="A342" s="421" t="s">
        <v>2132</v>
      </c>
      <c r="B342" s="422">
        <v>0</v>
      </c>
      <c r="C342" s="423" t="s">
        <v>2500</v>
      </c>
      <c r="D342" s="422">
        <v>5604</v>
      </c>
      <c r="E342" s="418"/>
      <c r="F342" s="382"/>
      <c r="G342" s="363"/>
      <c r="H342" s="363"/>
      <c r="I342" s="363"/>
    </row>
    <row r="343" spans="1:9" ht="17.100000000000001" customHeight="1">
      <c r="A343" s="420" t="s">
        <v>2133</v>
      </c>
      <c r="B343" s="404">
        <v>0</v>
      </c>
      <c r="C343" s="417" t="s">
        <v>2500</v>
      </c>
      <c r="D343" s="404">
        <v>5604</v>
      </c>
      <c r="E343" s="418"/>
      <c r="F343" s="382"/>
      <c r="G343" s="363"/>
      <c r="H343" s="363"/>
      <c r="I343" s="363"/>
    </row>
    <row r="344" spans="1:9" ht="17.100000000000001" customHeight="1">
      <c r="A344" s="420" t="s">
        <v>1029</v>
      </c>
      <c r="B344" s="404">
        <v>116746</v>
      </c>
      <c r="C344" s="417" t="s">
        <v>2502</v>
      </c>
      <c r="D344" s="404">
        <v>4550</v>
      </c>
      <c r="E344" s="418">
        <f t="shared" ref="E344:E388" si="40">B344</f>
        <v>116746</v>
      </c>
      <c r="F344" s="382">
        <f t="shared" ref="F344:F388" si="41">D344</f>
        <v>4550</v>
      </c>
      <c r="G344" s="363"/>
      <c r="H344" s="363"/>
      <c r="I344" s="363"/>
    </row>
    <row r="345" spans="1:9" ht="17.100000000000001" customHeight="1">
      <c r="A345" s="420" t="s">
        <v>2134</v>
      </c>
      <c r="B345" s="404">
        <v>0</v>
      </c>
      <c r="C345" s="417" t="s">
        <v>2503</v>
      </c>
      <c r="D345" s="404">
        <v>630</v>
      </c>
      <c r="E345" s="418">
        <f t="shared" si="40"/>
        <v>0</v>
      </c>
      <c r="F345" s="382">
        <f t="shared" si="41"/>
        <v>630</v>
      </c>
      <c r="G345" s="363"/>
      <c r="H345" s="363"/>
      <c r="I345" s="363"/>
    </row>
    <row r="346" spans="1:9" ht="17.100000000000001" customHeight="1">
      <c r="A346" s="420" t="s">
        <v>2135</v>
      </c>
      <c r="B346" s="404">
        <v>0</v>
      </c>
      <c r="C346" s="417">
        <v>4250</v>
      </c>
      <c r="D346" s="404">
        <f>C346</f>
        <v>4250</v>
      </c>
      <c r="E346" s="418">
        <f t="shared" si="40"/>
        <v>0</v>
      </c>
      <c r="F346" s="382">
        <f t="shared" si="41"/>
        <v>4250</v>
      </c>
      <c r="G346" s="363"/>
      <c r="H346" s="363"/>
      <c r="I346" s="363"/>
    </row>
    <row r="347" spans="1:9" ht="17.100000000000001" customHeight="1">
      <c r="A347" s="420" t="s">
        <v>2136</v>
      </c>
      <c r="B347" s="404">
        <v>1889</v>
      </c>
      <c r="C347" s="417" t="s">
        <v>2504</v>
      </c>
      <c r="D347" s="404">
        <v>6055</v>
      </c>
      <c r="E347" s="418">
        <f t="shared" si="40"/>
        <v>1889</v>
      </c>
      <c r="F347" s="382">
        <f t="shared" si="41"/>
        <v>6055</v>
      </c>
      <c r="G347" s="363"/>
      <c r="H347" s="363"/>
      <c r="I347" s="363"/>
    </row>
    <row r="348" spans="1:9" ht="17.100000000000001" customHeight="1">
      <c r="A348" s="420" t="s">
        <v>1138</v>
      </c>
      <c r="B348" s="404">
        <v>2637</v>
      </c>
      <c r="C348" s="417">
        <v>5800</v>
      </c>
      <c r="D348" s="404">
        <f>C348</f>
        <v>5800</v>
      </c>
      <c r="E348" s="418">
        <f t="shared" si="40"/>
        <v>2637</v>
      </c>
      <c r="F348" s="382">
        <f t="shared" si="41"/>
        <v>5800</v>
      </c>
      <c r="G348" s="363"/>
      <c r="H348" s="363"/>
      <c r="I348" s="363"/>
    </row>
    <row r="349" spans="1:9" ht="17.100000000000001" customHeight="1">
      <c r="A349" s="420" t="s">
        <v>1030</v>
      </c>
      <c r="B349" s="404"/>
      <c r="C349" s="417"/>
      <c r="D349" s="404"/>
      <c r="E349" s="418">
        <f>SUM(B350:B364)</f>
        <v>554769</v>
      </c>
      <c r="F349" s="382">
        <f>SUMPRODUCT(B350:B364, D350:D364)/SUM(B350:B364)</f>
        <v>1627.6011817531262</v>
      </c>
      <c r="G349" s="363"/>
      <c r="H349" s="363"/>
      <c r="I349" s="363"/>
    </row>
    <row r="350" spans="1:9" ht="17.100000000000001" customHeight="1">
      <c r="A350" s="420" t="s">
        <v>2138</v>
      </c>
      <c r="B350" s="404"/>
      <c r="C350" s="417"/>
      <c r="D350" s="404"/>
      <c r="E350" s="418"/>
      <c r="F350" s="382"/>
      <c r="G350" s="363"/>
      <c r="H350" s="363"/>
      <c r="I350" s="363"/>
    </row>
    <row r="351" spans="1:9" ht="17.100000000000001" customHeight="1">
      <c r="A351" s="420" t="s">
        <v>2139</v>
      </c>
      <c r="B351" s="404">
        <v>13388</v>
      </c>
      <c r="C351" s="417">
        <v>1750</v>
      </c>
      <c r="D351" s="404">
        <f t="shared" ref="D351:D364" si="42">C351</f>
        <v>1750</v>
      </c>
      <c r="E351" s="418"/>
      <c r="F351" s="382"/>
      <c r="G351" s="363"/>
      <c r="H351" s="363"/>
      <c r="I351" s="363"/>
    </row>
    <row r="352" spans="1:9" ht="17.100000000000001" customHeight="1">
      <c r="A352" s="420" t="s">
        <v>2141</v>
      </c>
      <c r="B352" s="404"/>
      <c r="C352" s="417"/>
      <c r="D352" s="404"/>
      <c r="E352" s="418"/>
      <c r="F352" s="382"/>
      <c r="G352" s="363"/>
      <c r="H352" s="363"/>
      <c r="I352" s="363"/>
    </row>
    <row r="353" spans="1:9" ht="17.100000000000001" customHeight="1">
      <c r="A353" s="420" t="s">
        <v>2142</v>
      </c>
      <c r="B353" s="404">
        <v>241</v>
      </c>
      <c r="C353" s="417">
        <v>1140</v>
      </c>
      <c r="D353" s="404">
        <f t="shared" si="42"/>
        <v>1140</v>
      </c>
      <c r="E353" s="418"/>
      <c r="F353" s="382"/>
      <c r="G353" s="363"/>
      <c r="H353" s="363"/>
      <c r="I353" s="363"/>
    </row>
    <row r="354" spans="1:9" ht="17.100000000000001" customHeight="1">
      <c r="A354" s="420" t="s">
        <v>2139</v>
      </c>
      <c r="B354" s="404">
        <v>103065</v>
      </c>
      <c r="C354" s="417">
        <v>1560</v>
      </c>
      <c r="D354" s="404">
        <f t="shared" si="42"/>
        <v>1560</v>
      </c>
      <c r="E354" s="418"/>
      <c r="F354" s="382"/>
      <c r="G354" s="363"/>
      <c r="H354" s="363"/>
      <c r="I354" s="363"/>
    </row>
    <row r="355" spans="1:9" ht="17.100000000000001" customHeight="1">
      <c r="A355" s="420" t="s">
        <v>2143</v>
      </c>
      <c r="B355" s="404"/>
      <c r="C355" s="417"/>
      <c r="D355" s="404"/>
      <c r="E355" s="418"/>
      <c r="F355" s="382"/>
      <c r="G355" s="363"/>
      <c r="H355" s="363"/>
      <c r="I355" s="363"/>
    </row>
    <row r="356" spans="1:9" ht="17.100000000000001" customHeight="1">
      <c r="A356" s="420" t="s">
        <v>2139</v>
      </c>
      <c r="B356" s="404">
        <v>47008</v>
      </c>
      <c r="C356" s="417">
        <v>1500</v>
      </c>
      <c r="D356" s="404">
        <f t="shared" si="42"/>
        <v>1500</v>
      </c>
      <c r="E356" s="418"/>
      <c r="F356" s="382"/>
      <c r="G356" s="363"/>
      <c r="H356" s="363"/>
      <c r="I356" s="363"/>
    </row>
    <row r="357" spans="1:9" ht="17.100000000000001" customHeight="1">
      <c r="A357" s="420" t="s">
        <v>2144</v>
      </c>
      <c r="B357" s="404"/>
      <c r="C357" s="417"/>
      <c r="D357" s="404"/>
      <c r="E357" s="418"/>
      <c r="F357" s="382"/>
      <c r="G357" s="363"/>
      <c r="H357" s="363"/>
      <c r="I357" s="363"/>
    </row>
    <row r="358" spans="1:9" ht="17.100000000000001" customHeight="1">
      <c r="A358" s="420" t="s">
        <v>2139</v>
      </c>
      <c r="B358" s="404">
        <v>8496</v>
      </c>
      <c r="C358" s="417">
        <v>1390</v>
      </c>
      <c r="D358" s="404">
        <f t="shared" si="42"/>
        <v>1390</v>
      </c>
      <c r="E358" s="418"/>
      <c r="F358" s="382"/>
      <c r="G358" s="363"/>
      <c r="H358" s="363"/>
      <c r="I358" s="363"/>
    </row>
    <row r="359" spans="1:9" ht="17.100000000000001" customHeight="1">
      <c r="A359" s="420" t="s">
        <v>2019</v>
      </c>
      <c r="B359" s="404"/>
      <c r="C359" s="417"/>
      <c r="D359" s="404"/>
      <c r="E359" s="418"/>
      <c r="F359" s="382"/>
      <c r="G359" s="363"/>
      <c r="H359" s="363"/>
      <c r="I359" s="363"/>
    </row>
    <row r="360" spans="1:9" ht="17.100000000000001" customHeight="1">
      <c r="A360" s="420" t="s">
        <v>2142</v>
      </c>
      <c r="B360" s="404">
        <v>97343</v>
      </c>
      <c r="C360" s="417">
        <v>1600</v>
      </c>
      <c r="D360" s="404">
        <f t="shared" si="42"/>
        <v>1600</v>
      </c>
      <c r="E360" s="418"/>
      <c r="F360" s="382"/>
      <c r="G360" s="363"/>
      <c r="H360" s="363"/>
      <c r="I360" s="363"/>
    </row>
    <row r="361" spans="1:9" ht="17.100000000000001" customHeight="1">
      <c r="A361" s="420" t="s">
        <v>2145</v>
      </c>
      <c r="B361" s="404">
        <v>266392</v>
      </c>
      <c r="C361" s="417" t="s">
        <v>2505</v>
      </c>
      <c r="D361" s="404">
        <v>1675</v>
      </c>
      <c r="E361" s="418"/>
      <c r="F361" s="382"/>
      <c r="G361" s="363"/>
      <c r="H361" s="363"/>
      <c r="I361" s="363"/>
    </row>
    <row r="362" spans="1:9" ht="17.100000000000001" customHeight="1">
      <c r="A362" s="420" t="s">
        <v>2139</v>
      </c>
      <c r="B362" s="404">
        <v>17360</v>
      </c>
      <c r="C362" s="417">
        <v>1750</v>
      </c>
      <c r="D362" s="404">
        <f t="shared" si="42"/>
        <v>1750</v>
      </c>
      <c r="E362" s="418"/>
      <c r="F362" s="382"/>
      <c r="G362" s="363"/>
      <c r="H362" s="363"/>
      <c r="I362" s="363"/>
    </row>
    <row r="363" spans="1:9" ht="17.100000000000001" customHeight="1">
      <c r="A363" s="420" t="s">
        <v>1842</v>
      </c>
      <c r="B363" s="404"/>
      <c r="C363" s="417"/>
      <c r="D363" s="404"/>
      <c r="E363" s="418"/>
      <c r="F363" s="382"/>
      <c r="G363" s="363"/>
      <c r="H363" s="363"/>
      <c r="I363" s="363"/>
    </row>
    <row r="364" spans="1:9" ht="17.100000000000001" customHeight="1">
      <c r="A364" s="420" t="s">
        <v>2139</v>
      </c>
      <c r="B364" s="404">
        <v>1476</v>
      </c>
      <c r="C364" s="417">
        <v>2575</v>
      </c>
      <c r="D364" s="404">
        <f t="shared" si="42"/>
        <v>2575</v>
      </c>
      <c r="E364" s="418"/>
      <c r="F364" s="382"/>
      <c r="G364" s="363"/>
      <c r="H364" s="363"/>
      <c r="I364" s="363"/>
    </row>
    <row r="365" spans="1:9" ht="17.100000000000001" customHeight="1">
      <c r="A365" s="420" t="s">
        <v>1031</v>
      </c>
      <c r="B365" s="404">
        <v>137414</v>
      </c>
      <c r="C365" s="417" t="s">
        <v>2506</v>
      </c>
      <c r="D365" s="404">
        <v>6763</v>
      </c>
      <c r="E365" s="418">
        <f t="shared" si="40"/>
        <v>137414</v>
      </c>
      <c r="F365" s="382">
        <f t="shared" si="41"/>
        <v>6763</v>
      </c>
      <c r="G365" s="363"/>
      <c r="H365" s="363"/>
      <c r="I365" s="363"/>
    </row>
    <row r="366" spans="1:9" ht="17.100000000000001" customHeight="1">
      <c r="A366" s="420" t="s">
        <v>2148</v>
      </c>
      <c r="B366" s="404">
        <v>0</v>
      </c>
      <c r="C366" s="417" t="s">
        <v>2507</v>
      </c>
      <c r="D366" s="404">
        <v>8333</v>
      </c>
      <c r="E366" s="418">
        <f t="shared" si="40"/>
        <v>0</v>
      </c>
      <c r="F366" s="382">
        <f t="shared" si="41"/>
        <v>8333</v>
      </c>
      <c r="G366" s="363"/>
      <c r="H366" s="363"/>
      <c r="I366" s="363"/>
    </row>
    <row r="367" spans="1:9" ht="17.100000000000001" customHeight="1">
      <c r="A367" s="420" t="s">
        <v>1137</v>
      </c>
      <c r="B367" s="404">
        <v>1644</v>
      </c>
      <c r="C367" s="417" t="s">
        <v>2508</v>
      </c>
      <c r="D367" s="404">
        <v>1239</v>
      </c>
      <c r="E367" s="418">
        <f t="shared" si="40"/>
        <v>1644</v>
      </c>
      <c r="F367" s="382">
        <f t="shared" si="41"/>
        <v>1239</v>
      </c>
      <c r="G367" s="363"/>
      <c r="H367" s="363"/>
      <c r="I367" s="363"/>
    </row>
    <row r="368" spans="1:9" ht="17.100000000000001" customHeight="1">
      <c r="A368" s="420" t="s">
        <v>1032</v>
      </c>
      <c r="B368" s="404"/>
      <c r="C368" s="417"/>
      <c r="D368" s="404"/>
      <c r="E368" s="418">
        <f>SUM(B369:B374)</f>
        <v>153981</v>
      </c>
      <c r="F368" s="382">
        <f>SUMPRODUCT(B369:B374, D369:D374)/SUM(B369:B374)</f>
        <v>8809.9905767594701</v>
      </c>
      <c r="G368" s="363"/>
      <c r="H368" s="363"/>
      <c r="I368" s="363"/>
    </row>
    <row r="369" spans="1:9" ht="17.100000000000001" customHeight="1">
      <c r="A369" s="420" t="s">
        <v>2129</v>
      </c>
      <c r="B369" s="404">
        <v>755</v>
      </c>
      <c r="C369" s="417" t="s">
        <v>2509</v>
      </c>
      <c r="D369" s="404">
        <v>9400</v>
      </c>
      <c r="E369" s="418"/>
      <c r="F369" s="382"/>
      <c r="G369" s="363"/>
      <c r="H369" s="363"/>
      <c r="I369" s="363"/>
    </row>
    <row r="370" spans="1:9" ht="17.100000000000001" customHeight="1">
      <c r="A370" s="420" t="s">
        <v>2151</v>
      </c>
      <c r="B370" s="404">
        <v>0</v>
      </c>
      <c r="C370" s="417" t="s">
        <v>2510</v>
      </c>
      <c r="D370" s="404">
        <v>9400</v>
      </c>
      <c r="E370" s="418"/>
      <c r="F370" s="382"/>
      <c r="G370" s="363"/>
      <c r="H370" s="363"/>
      <c r="I370" s="363"/>
    </row>
    <row r="371" spans="1:9" ht="17.100000000000001" customHeight="1">
      <c r="A371" s="420" t="s">
        <v>2152</v>
      </c>
      <c r="B371" s="404">
        <v>63229</v>
      </c>
      <c r="C371" s="417" t="s">
        <v>2511</v>
      </c>
      <c r="D371" s="404">
        <v>6933</v>
      </c>
      <c r="E371" s="418"/>
      <c r="F371" s="382"/>
      <c r="G371" s="363"/>
      <c r="H371" s="363"/>
      <c r="I371" s="363"/>
    </row>
    <row r="372" spans="1:9" ht="17.100000000000001" customHeight="1">
      <c r="A372" s="420" t="s">
        <v>2154</v>
      </c>
      <c r="B372" s="404">
        <v>3979</v>
      </c>
      <c r="C372" s="417">
        <v>7400</v>
      </c>
      <c r="D372" s="404">
        <f t="shared" ref="D372" si="43">C372</f>
        <v>7400</v>
      </c>
      <c r="E372" s="418"/>
      <c r="F372" s="382"/>
      <c r="G372" s="363"/>
      <c r="H372" s="363"/>
      <c r="I372" s="363"/>
    </row>
    <row r="373" spans="1:9" ht="17.100000000000001" customHeight="1">
      <c r="A373" s="420" t="s">
        <v>2155</v>
      </c>
      <c r="B373" s="404">
        <v>58051</v>
      </c>
      <c r="C373" s="417" t="s">
        <v>2512</v>
      </c>
      <c r="D373" s="404">
        <v>9500</v>
      </c>
      <c r="E373" s="418"/>
      <c r="F373" s="382"/>
      <c r="G373" s="363"/>
      <c r="H373" s="363"/>
      <c r="I373" s="363"/>
    </row>
    <row r="374" spans="1:9" ht="17.100000000000001" customHeight="1">
      <c r="A374" s="420" t="s">
        <v>2157</v>
      </c>
      <c r="B374" s="404">
        <v>27967</v>
      </c>
      <c r="C374" s="417">
        <v>11806</v>
      </c>
      <c r="D374" s="404">
        <f t="shared" ref="D374:D375" si="44">C374</f>
        <v>11806</v>
      </c>
      <c r="E374" s="418"/>
      <c r="F374" s="382"/>
      <c r="G374" s="363"/>
      <c r="H374" s="363"/>
      <c r="I374" s="363"/>
    </row>
    <row r="375" spans="1:9" ht="17.100000000000001" customHeight="1">
      <c r="A375" s="420" t="s">
        <v>2158</v>
      </c>
      <c r="B375" s="404">
        <v>0</v>
      </c>
      <c r="C375" s="417">
        <v>1225</v>
      </c>
      <c r="D375" s="404">
        <f t="shared" si="44"/>
        <v>1225</v>
      </c>
      <c r="E375" s="418">
        <f t="shared" si="40"/>
        <v>0</v>
      </c>
      <c r="F375" s="382">
        <f t="shared" si="41"/>
        <v>1225</v>
      </c>
      <c r="G375" s="363"/>
      <c r="H375" s="363"/>
      <c r="I375" s="363"/>
    </row>
    <row r="376" spans="1:9" ht="17.100000000000001" customHeight="1">
      <c r="A376" s="420" t="s">
        <v>1033</v>
      </c>
      <c r="B376" s="404">
        <v>106057</v>
      </c>
      <c r="C376" s="417" t="s">
        <v>2513</v>
      </c>
      <c r="D376" s="404"/>
      <c r="E376" s="418">
        <f t="shared" si="40"/>
        <v>106057</v>
      </c>
      <c r="F376" s="382">
        <f t="shared" si="41"/>
        <v>0</v>
      </c>
      <c r="G376" s="363"/>
      <c r="H376" s="363"/>
      <c r="I376" s="363"/>
    </row>
    <row r="377" spans="1:9" ht="17.100000000000001" customHeight="1">
      <c r="A377" s="420" t="s">
        <v>1034</v>
      </c>
      <c r="B377" s="404"/>
      <c r="C377" s="417"/>
      <c r="D377" s="404"/>
      <c r="E377" s="418">
        <f>SUM(B378:B380)</f>
        <v>31643</v>
      </c>
      <c r="F377" s="382">
        <f>SUMPRODUCT(B378:B380, D378:D380)/SUM(B378:B380)</f>
        <v>4104.5670132414753</v>
      </c>
      <c r="G377" s="363"/>
      <c r="H377" s="363"/>
      <c r="I377" s="363"/>
    </row>
    <row r="378" spans="1:9" ht="17.100000000000001" customHeight="1">
      <c r="A378" s="420" t="s">
        <v>2159</v>
      </c>
      <c r="B378" s="404">
        <v>16263</v>
      </c>
      <c r="C378" s="417" t="s">
        <v>2514</v>
      </c>
      <c r="D378" s="404"/>
      <c r="E378" s="418"/>
      <c r="F378" s="382"/>
      <c r="G378" s="363"/>
      <c r="H378" s="363"/>
      <c r="I378" s="363"/>
    </row>
    <row r="379" spans="1:9" ht="17.100000000000001" customHeight="1">
      <c r="A379" s="420" t="s">
        <v>2161</v>
      </c>
      <c r="B379" s="404">
        <v>2313</v>
      </c>
      <c r="C379" s="417" t="s">
        <v>2515</v>
      </c>
      <c r="D379" s="404">
        <v>6455</v>
      </c>
      <c r="E379" s="418"/>
      <c r="F379" s="382"/>
      <c r="G379" s="363"/>
      <c r="H379" s="363"/>
      <c r="I379" s="363"/>
    </row>
    <row r="380" spans="1:9" ht="17.100000000000001" customHeight="1">
      <c r="A380" s="420" t="s">
        <v>2163</v>
      </c>
      <c r="B380" s="404">
        <v>13067</v>
      </c>
      <c r="C380" s="417" t="s">
        <v>2516</v>
      </c>
      <c r="D380" s="404">
        <v>8797</v>
      </c>
      <c r="E380" s="418"/>
      <c r="F380" s="382"/>
      <c r="G380" s="363"/>
      <c r="H380" s="363"/>
      <c r="I380" s="363"/>
    </row>
    <row r="381" spans="1:9" ht="17.100000000000001" customHeight="1">
      <c r="A381" s="420" t="s">
        <v>1035</v>
      </c>
      <c r="B381" s="404">
        <v>17282</v>
      </c>
      <c r="C381" s="417" t="s">
        <v>2517</v>
      </c>
      <c r="D381" s="404">
        <v>1150</v>
      </c>
      <c r="E381" s="418">
        <f t="shared" si="40"/>
        <v>17282</v>
      </c>
      <c r="F381" s="382">
        <f t="shared" si="41"/>
        <v>1150</v>
      </c>
      <c r="G381" s="363"/>
      <c r="H381" s="363"/>
      <c r="I381" s="363"/>
    </row>
    <row r="382" spans="1:9" ht="17.100000000000001" customHeight="1">
      <c r="A382" s="421" t="s">
        <v>1036</v>
      </c>
      <c r="B382" s="422">
        <v>64531</v>
      </c>
      <c r="C382" s="423" t="s">
        <v>2518</v>
      </c>
      <c r="D382" s="422">
        <v>2500</v>
      </c>
      <c r="E382" s="418">
        <f t="shared" si="40"/>
        <v>64531</v>
      </c>
      <c r="F382" s="382">
        <f t="shared" si="41"/>
        <v>2500</v>
      </c>
      <c r="G382" s="363"/>
      <c r="H382" s="363"/>
      <c r="I382" s="363"/>
    </row>
    <row r="383" spans="1:9" ht="17.100000000000001" customHeight="1">
      <c r="A383" s="420" t="s">
        <v>2166</v>
      </c>
      <c r="B383" s="404">
        <v>0</v>
      </c>
      <c r="C383" s="417">
        <v>1545</v>
      </c>
      <c r="D383" s="404">
        <f t="shared" ref="D383" si="45">C383</f>
        <v>1545</v>
      </c>
      <c r="E383" s="418">
        <f t="shared" si="40"/>
        <v>0</v>
      </c>
      <c r="F383" s="382">
        <f t="shared" si="41"/>
        <v>1545</v>
      </c>
      <c r="G383" s="363"/>
      <c r="H383" s="363"/>
      <c r="I383" s="363"/>
    </row>
    <row r="384" spans="1:9" ht="17.100000000000001" customHeight="1">
      <c r="A384" s="420" t="s">
        <v>1037</v>
      </c>
      <c r="B384" s="404">
        <v>121909</v>
      </c>
      <c r="C384" s="417" t="s">
        <v>2519</v>
      </c>
      <c r="D384" s="404">
        <v>8046</v>
      </c>
      <c r="E384" s="418">
        <f t="shared" si="40"/>
        <v>121909</v>
      </c>
      <c r="F384" s="382">
        <f t="shared" si="41"/>
        <v>8046</v>
      </c>
      <c r="G384" s="363"/>
      <c r="H384" s="363"/>
      <c r="I384" s="363"/>
    </row>
    <row r="385" spans="1:9" ht="17.100000000000001" customHeight="1">
      <c r="A385" s="420" t="s">
        <v>1136</v>
      </c>
      <c r="B385" s="404">
        <v>1068</v>
      </c>
      <c r="C385" s="417" t="s">
        <v>2520</v>
      </c>
      <c r="D385" s="404">
        <v>1975</v>
      </c>
      <c r="E385" s="418">
        <f t="shared" si="40"/>
        <v>1068</v>
      </c>
      <c r="F385" s="382">
        <f t="shared" si="41"/>
        <v>1975</v>
      </c>
      <c r="G385" s="363"/>
      <c r="H385" s="363"/>
      <c r="I385" s="363"/>
    </row>
    <row r="386" spans="1:9" ht="17.100000000000001" customHeight="1">
      <c r="A386" s="420" t="s">
        <v>1038</v>
      </c>
      <c r="B386" s="404">
        <v>276925</v>
      </c>
      <c r="C386" s="417" t="s">
        <v>2521</v>
      </c>
      <c r="D386" s="404">
        <v>2278</v>
      </c>
      <c r="E386" s="418">
        <f t="shared" si="40"/>
        <v>276925</v>
      </c>
      <c r="F386" s="382">
        <f t="shared" si="41"/>
        <v>2278</v>
      </c>
      <c r="G386" s="363"/>
      <c r="H386" s="363"/>
      <c r="I386" s="363"/>
    </row>
    <row r="387" spans="1:9" ht="17.100000000000001" customHeight="1">
      <c r="A387" s="420" t="s">
        <v>1039</v>
      </c>
      <c r="B387" s="404">
        <v>19583</v>
      </c>
      <c r="C387" s="417">
        <v>4900</v>
      </c>
      <c r="D387" s="404">
        <f t="shared" ref="D387" si="46">C387</f>
        <v>4900</v>
      </c>
      <c r="E387" s="418">
        <f t="shared" si="40"/>
        <v>19583</v>
      </c>
      <c r="F387" s="382">
        <f t="shared" si="41"/>
        <v>4900</v>
      </c>
      <c r="G387" s="363"/>
      <c r="H387" s="363"/>
      <c r="I387" s="363"/>
    </row>
    <row r="388" spans="1:9" ht="17.100000000000001" customHeight="1">
      <c r="A388" s="420" t="s">
        <v>1040</v>
      </c>
      <c r="B388" s="404">
        <v>1155563</v>
      </c>
      <c r="C388" s="417" t="s">
        <v>2522</v>
      </c>
      <c r="D388" s="404">
        <v>5544</v>
      </c>
      <c r="E388" s="418">
        <f t="shared" si="40"/>
        <v>1155563</v>
      </c>
      <c r="F388" s="382">
        <f t="shared" si="41"/>
        <v>5544</v>
      </c>
      <c r="G388" s="363"/>
      <c r="H388" s="363"/>
      <c r="I388" s="363"/>
    </row>
    <row r="389" spans="1:9" ht="17.100000000000001" customHeight="1">
      <c r="A389" s="420" t="s">
        <v>1041</v>
      </c>
      <c r="B389" s="404"/>
      <c r="C389" s="417"/>
      <c r="D389" s="404"/>
      <c r="E389" s="418">
        <f>SUM(B390:B395)</f>
        <v>109779</v>
      </c>
      <c r="F389" s="382">
        <f>SUMPRODUCT(B390:B395, D390:D395)/SUM(B390:B395)</f>
        <v>2573.3925158727989</v>
      </c>
      <c r="G389" s="363"/>
      <c r="H389" s="363"/>
      <c r="I389" s="363"/>
    </row>
    <row r="390" spans="1:9" ht="17.100000000000001" customHeight="1">
      <c r="A390" s="420" t="s">
        <v>2172</v>
      </c>
      <c r="B390" s="404">
        <v>99497</v>
      </c>
      <c r="C390" s="417">
        <v>2176</v>
      </c>
      <c r="D390" s="404">
        <f t="shared" ref="D390:D391" si="47">C390</f>
        <v>2176</v>
      </c>
      <c r="E390" s="418"/>
      <c r="F390" s="382"/>
      <c r="G390" s="363"/>
      <c r="H390" s="363"/>
      <c r="I390" s="363"/>
    </row>
    <row r="391" spans="1:9" ht="17.100000000000001" customHeight="1">
      <c r="A391" s="420" t="s">
        <v>2173</v>
      </c>
      <c r="B391" s="404">
        <v>235</v>
      </c>
      <c r="C391" s="417">
        <v>2951</v>
      </c>
      <c r="D391" s="404">
        <f t="shared" si="47"/>
        <v>2951</v>
      </c>
      <c r="E391" s="418"/>
      <c r="F391" s="382"/>
      <c r="G391" s="363"/>
      <c r="H391" s="363"/>
      <c r="I391" s="363"/>
    </row>
    <row r="392" spans="1:9" ht="17.100000000000001" customHeight="1">
      <c r="A392" s="420" t="s">
        <v>2174</v>
      </c>
      <c r="B392" s="404">
        <v>0</v>
      </c>
      <c r="C392" s="417" t="s">
        <v>2523</v>
      </c>
      <c r="D392" s="404">
        <v>6648</v>
      </c>
      <c r="E392" s="418"/>
      <c r="F392" s="382"/>
      <c r="G392" s="363"/>
      <c r="H392" s="363"/>
      <c r="I392" s="363"/>
    </row>
    <row r="393" spans="1:9" ht="17.100000000000001" customHeight="1">
      <c r="A393" s="420" t="s">
        <v>2176</v>
      </c>
      <c r="B393" s="404">
        <v>10047</v>
      </c>
      <c r="C393" s="417">
        <v>6500</v>
      </c>
      <c r="D393" s="404">
        <f t="shared" ref="D393:D395" si="48">C393</f>
        <v>6500</v>
      </c>
      <c r="E393" s="418"/>
      <c r="F393" s="382"/>
      <c r="G393" s="363"/>
      <c r="H393" s="363"/>
      <c r="I393" s="363"/>
    </row>
    <row r="394" spans="1:9" ht="17.100000000000001" customHeight="1">
      <c r="A394" s="420" t="s">
        <v>2177</v>
      </c>
      <c r="B394" s="404">
        <v>0</v>
      </c>
      <c r="C394" s="417">
        <v>8750</v>
      </c>
      <c r="D394" s="404">
        <f t="shared" si="48"/>
        <v>8750</v>
      </c>
      <c r="E394" s="418"/>
      <c r="F394" s="382"/>
      <c r="G394" s="363"/>
      <c r="H394" s="363"/>
      <c r="I394" s="363"/>
    </row>
    <row r="395" spans="1:9" ht="17.100000000000001" customHeight="1">
      <c r="A395" s="420" t="s">
        <v>2179</v>
      </c>
      <c r="B395" s="404">
        <v>0</v>
      </c>
      <c r="C395" s="417">
        <v>9311</v>
      </c>
      <c r="D395" s="404">
        <f t="shared" si="48"/>
        <v>9311</v>
      </c>
      <c r="E395" s="418"/>
      <c r="F395" s="382"/>
      <c r="G395" s="363"/>
      <c r="H395" s="363"/>
      <c r="I395" s="363"/>
    </row>
    <row r="396" spans="1:9" ht="17.100000000000001" customHeight="1">
      <c r="A396" s="421" t="s">
        <v>2180</v>
      </c>
      <c r="B396" s="422">
        <v>0</v>
      </c>
      <c r="C396" s="423" t="s">
        <v>2497</v>
      </c>
      <c r="D396" s="422">
        <v>6600</v>
      </c>
      <c r="E396" s="418">
        <f t="shared" ref="E396:E466" si="49">B396</f>
        <v>0</v>
      </c>
      <c r="F396" s="382">
        <f t="shared" ref="F396:F466" si="50">D396</f>
        <v>6600</v>
      </c>
      <c r="G396" s="363"/>
      <c r="H396" s="363"/>
      <c r="I396" s="363"/>
    </row>
    <row r="397" spans="1:9" ht="17.100000000000001" customHeight="1">
      <c r="A397" s="421" t="s">
        <v>1042</v>
      </c>
      <c r="B397" s="422">
        <v>27724</v>
      </c>
      <c r="C397" s="423" t="s">
        <v>2524</v>
      </c>
      <c r="D397" s="422">
        <v>9920</v>
      </c>
      <c r="E397" s="418">
        <f t="shared" si="49"/>
        <v>27724</v>
      </c>
      <c r="F397" s="382">
        <f t="shared" si="50"/>
        <v>9920</v>
      </c>
      <c r="G397" s="363"/>
      <c r="H397" s="363"/>
      <c r="I397" s="363"/>
    </row>
    <row r="398" spans="1:9" ht="17.100000000000001" customHeight="1">
      <c r="A398" s="421" t="s">
        <v>2182</v>
      </c>
      <c r="B398" s="422">
        <v>0</v>
      </c>
      <c r="C398" s="423">
        <v>1090</v>
      </c>
      <c r="D398" s="422">
        <f t="shared" ref="D398" si="51">C398</f>
        <v>1090</v>
      </c>
      <c r="E398" s="418">
        <f t="shared" si="49"/>
        <v>0</v>
      </c>
      <c r="F398" s="382">
        <f t="shared" si="50"/>
        <v>1090</v>
      </c>
      <c r="G398" s="363"/>
      <c r="H398" s="363"/>
      <c r="I398" s="363"/>
    </row>
    <row r="399" spans="1:9" ht="17.100000000000001" customHeight="1">
      <c r="A399" s="420" t="s">
        <v>2184</v>
      </c>
      <c r="B399" s="404">
        <v>0</v>
      </c>
      <c r="C399" s="417" t="s">
        <v>2525</v>
      </c>
      <c r="D399" s="404">
        <v>943</v>
      </c>
      <c r="E399" s="418">
        <f t="shared" si="49"/>
        <v>0</v>
      </c>
      <c r="F399" s="382">
        <f t="shared" si="50"/>
        <v>943</v>
      </c>
      <c r="G399" s="363"/>
      <c r="H399" s="363"/>
      <c r="I399" s="363"/>
    </row>
    <row r="400" spans="1:9" ht="17.100000000000001" customHeight="1">
      <c r="A400" s="420" t="s">
        <v>2185</v>
      </c>
      <c r="B400" s="404">
        <v>0</v>
      </c>
      <c r="C400" s="417">
        <v>1570</v>
      </c>
      <c r="D400" s="404">
        <f t="shared" ref="D400" si="52">C400</f>
        <v>1570</v>
      </c>
      <c r="E400" s="418">
        <f t="shared" si="49"/>
        <v>0</v>
      </c>
      <c r="F400" s="382">
        <f t="shared" si="50"/>
        <v>1570</v>
      </c>
      <c r="G400" s="363"/>
      <c r="H400" s="363"/>
      <c r="I400" s="363"/>
    </row>
    <row r="401" spans="1:9" ht="17.100000000000001" customHeight="1">
      <c r="A401" s="420" t="s">
        <v>2186</v>
      </c>
      <c r="B401" s="404">
        <v>0</v>
      </c>
      <c r="C401" s="417" t="s">
        <v>2526</v>
      </c>
      <c r="D401" s="404">
        <v>5375</v>
      </c>
      <c r="E401" s="418">
        <f t="shared" si="49"/>
        <v>0</v>
      </c>
      <c r="F401" s="382">
        <f t="shared" si="50"/>
        <v>5375</v>
      </c>
      <c r="G401" s="363"/>
      <c r="H401" s="363"/>
      <c r="I401" s="363"/>
    </row>
    <row r="402" spans="1:9" ht="17.100000000000001" customHeight="1">
      <c r="A402" s="420" t="s">
        <v>1135</v>
      </c>
      <c r="B402" s="404">
        <v>2303</v>
      </c>
      <c r="C402" s="417">
        <v>3500</v>
      </c>
      <c r="D402" s="404">
        <f t="shared" ref="D402:D404" si="53">C402</f>
        <v>3500</v>
      </c>
      <c r="E402" s="418">
        <f t="shared" si="49"/>
        <v>2303</v>
      </c>
      <c r="F402" s="382">
        <f t="shared" si="50"/>
        <v>3500</v>
      </c>
      <c r="G402" s="363"/>
      <c r="H402" s="363"/>
      <c r="I402" s="363"/>
    </row>
    <row r="403" spans="1:9" ht="17.100000000000001" customHeight="1">
      <c r="A403" s="420" t="s">
        <v>2188</v>
      </c>
      <c r="B403" s="404">
        <v>0</v>
      </c>
      <c r="C403" s="417">
        <v>900</v>
      </c>
      <c r="D403" s="404">
        <f t="shared" si="53"/>
        <v>900</v>
      </c>
      <c r="E403" s="418">
        <f t="shared" si="49"/>
        <v>0</v>
      </c>
      <c r="F403" s="382">
        <f t="shared" si="50"/>
        <v>900</v>
      </c>
      <c r="G403" s="363"/>
      <c r="H403" s="363"/>
      <c r="I403" s="363"/>
    </row>
    <row r="404" spans="1:9" ht="17.100000000000001" customHeight="1">
      <c r="A404" s="420" t="s">
        <v>2189</v>
      </c>
      <c r="B404" s="404">
        <v>0</v>
      </c>
      <c r="C404" s="417">
        <v>2000</v>
      </c>
      <c r="D404" s="404">
        <f t="shared" si="53"/>
        <v>2000</v>
      </c>
      <c r="E404" s="418">
        <f t="shared" si="49"/>
        <v>0</v>
      </c>
      <c r="F404" s="382">
        <f t="shared" si="50"/>
        <v>2000</v>
      </c>
      <c r="G404" s="363"/>
      <c r="H404" s="363"/>
      <c r="I404" s="363"/>
    </row>
    <row r="405" spans="1:9" ht="17.100000000000001" customHeight="1">
      <c r="A405" s="420" t="s">
        <v>1043</v>
      </c>
      <c r="B405" s="404"/>
      <c r="C405" s="417"/>
      <c r="D405" s="404"/>
      <c r="E405" s="418">
        <f>SUM(B406:B408)</f>
        <v>714754</v>
      </c>
      <c r="F405" s="382">
        <f>SUMPRODUCT(B406:B408, D406:D408)/SUM(B406:B408)</f>
        <v>1608.0920148750479</v>
      </c>
      <c r="G405" s="363"/>
      <c r="H405" s="363"/>
      <c r="I405" s="363"/>
    </row>
    <row r="406" spans="1:9" ht="17.100000000000001" customHeight="1">
      <c r="A406" s="420" t="s">
        <v>1809</v>
      </c>
      <c r="B406" s="404">
        <v>109486</v>
      </c>
      <c r="C406" s="417" t="s">
        <v>2527</v>
      </c>
      <c r="D406" s="404">
        <v>1100</v>
      </c>
      <c r="E406" s="418"/>
      <c r="F406" s="382"/>
      <c r="G406" s="363"/>
      <c r="H406" s="363"/>
      <c r="I406" s="363"/>
    </row>
    <row r="407" spans="1:9" ht="17.100000000000001" customHeight="1">
      <c r="A407" s="420" t="s">
        <v>2191</v>
      </c>
      <c r="B407" s="404">
        <v>0</v>
      </c>
      <c r="C407" s="417">
        <v>1000</v>
      </c>
      <c r="D407" s="404">
        <f t="shared" ref="D407:D408" si="54">C407</f>
        <v>1000</v>
      </c>
      <c r="E407" s="418"/>
      <c r="F407" s="382"/>
      <c r="G407" s="363"/>
      <c r="H407" s="363"/>
      <c r="I407" s="363"/>
    </row>
    <row r="408" spans="1:9" ht="17.100000000000001" customHeight="1">
      <c r="A408" s="420" t="s">
        <v>2192</v>
      </c>
      <c r="B408" s="404">
        <v>605268</v>
      </c>
      <c r="C408" s="417">
        <v>1700</v>
      </c>
      <c r="D408" s="404">
        <f t="shared" si="54"/>
        <v>1700</v>
      </c>
      <c r="E408" s="418"/>
      <c r="F408" s="382"/>
      <c r="G408" s="363"/>
      <c r="H408" s="363"/>
      <c r="I408" s="363"/>
    </row>
    <row r="409" spans="1:9" ht="17.100000000000001" customHeight="1">
      <c r="A409" s="420" t="s">
        <v>1044</v>
      </c>
      <c r="B409" s="404">
        <v>49272</v>
      </c>
      <c r="C409" s="417" t="s">
        <v>2528</v>
      </c>
      <c r="D409" s="404">
        <v>7800</v>
      </c>
      <c r="E409" s="418">
        <f t="shared" si="49"/>
        <v>49272</v>
      </c>
      <c r="F409" s="382">
        <f t="shared" si="50"/>
        <v>7800</v>
      </c>
      <c r="G409" s="363"/>
      <c r="H409" s="363"/>
      <c r="I409" s="363"/>
    </row>
    <row r="410" spans="1:9" ht="17.100000000000001" customHeight="1">
      <c r="A410" s="420" t="s">
        <v>2195</v>
      </c>
      <c r="B410" s="404">
        <v>0</v>
      </c>
      <c r="C410" s="417" t="s">
        <v>2529</v>
      </c>
      <c r="D410" s="404">
        <v>7894</v>
      </c>
      <c r="E410" s="418">
        <f t="shared" si="49"/>
        <v>0</v>
      </c>
      <c r="F410" s="382">
        <f t="shared" si="50"/>
        <v>7894</v>
      </c>
      <c r="G410" s="363"/>
      <c r="H410" s="363"/>
      <c r="I410" s="363"/>
    </row>
    <row r="411" spans="1:9" ht="17.100000000000001" customHeight="1">
      <c r="A411" s="420" t="s">
        <v>1045</v>
      </c>
      <c r="B411" s="404"/>
      <c r="C411" s="417" t="s">
        <v>2530</v>
      </c>
      <c r="D411" s="404">
        <v>7625</v>
      </c>
      <c r="E411" s="418">
        <f>SUM(B412:B413)</f>
        <v>248392</v>
      </c>
      <c r="F411" s="382">
        <f>SUMPRODUCT(B412:B413, D412:D413)/SUM(B412:B413)</f>
        <v>8607.4593787239519</v>
      </c>
      <c r="G411" s="363"/>
      <c r="H411" s="363"/>
      <c r="I411" s="363"/>
    </row>
    <row r="412" spans="1:9" ht="17.100000000000001" customHeight="1">
      <c r="A412" s="420" t="s">
        <v>2197</v>
      </c>
      <c r="B412" s="404">
        <v>87499</v>
      </c>
      <c r="C412" s="417">
        <v>4300</v>
      </c>
      <c r="D412" s="404">
        <f>C412</f>
        <v>4300</v>
      </c>
      <c r="E412" s="418"/>
      <c r="F412" s="382"/>
      <c r="G412" s="363"/>
      <c r="H412" s="363"/>
      <c r="I412" s="363"/>
    </row>
    <row r="413" spans="1:9" ht="17.100000000000001" customHeight="1">
      <c r="A413" s="420" t="s">
        <v>2199</v>
      </c>
      <c r="B413" s="404">
        <v>160893</v>
      </c>
      <c r="C413" s="417" t="s">
        <v>2531</v>
      </c>
      <c r="D413" s="404">
        <v>10950</v>
      </c>
      <c r="E413" s="418"/>
      <c r="F413" s="382"/>
      <c r="G413" s="363"/>
      <c r="H413" s="363"/>
      <c r="I413" s="363"/>
    </row>
    <row r="414" spans="1:9" ht="17.100000000000001" customHeight="1">
      <c r="A414" s="420" t="s">
        <v>2200</v>
      </c>
      <c r="B414" s="404">
        <v>0</v>
      </c>
      <c r="C414" s="417">
        <v>2800</v>
      </c>
      <c r="D414" s="404">
        <f t="shared" ref="D414" si="55">C414</f>
        <v>2800</v>
      </c>
      <c r="E414" s="418">
        <f t="shared" si="49"/>
        <v>0</v>
      </c>
      <c r="F414" s="382">
        <f t="shared" si="50"/>
        <v>2800</v>
      </c>
      <c r="G414" s="363"/>
      <c r="H414" s="363"/>
      <c r="I414" s="363"/>
    </row>
    <row r="415" spans="1:9" ht="17.100000000000001" customHeight="1">
      <c r="A415" s="420" t="s">
        <v>1046</v>
      </c>
      <c r="B415" s="404">
        <v>2241546</v>
      </c>
      <c r="C415" s="417" t="s">
        <v>2532</v>
      </c>
      <c r="D415" s="404">
        <v>2272</v>
      </c>
      <c r="E415" s="418">
        <f t="shared" si="49"/>
        <v>2241546</v>
      </c>
      <c r="F415" s="382">
        <f t="shared" si="50"/>
        <v>2272</v>
      </c>
      <c r="G415" s="363"/>
      <c r="H415" s="363"/>
      <c r="I415" s="363"/>
    </row>
    <row r="416" spans="1:9" ht="17.100000000000001" customHeight="1">
      <c r="A416" s="420" t="s">
        <v>2202</v>
      </c>
      <c r="B416" s="404"/>
      <c r="C416" s="417"/>
      <c r="D416" s="404"/>
      <c r="E416" s="418">
        <f>SUM(B417:B418)</f>
        <v>2E-3</v>
      </c>
      <c r="F416" s="382">
        <f>SUMPRODUCT(B417:B418, D417:D418)/SUM(B417:B418)</f>
        <v>7104</v>
      </c>
      <c r="G416" s="363"/>
      <c r="H416" s="363"/>
      <c r="I416" s="363"/>
    </row>
    <row r="417" spans="1:9" ht="17.100000000000001" customHeight="1">
      <c r="A417" s="420" t="s">
        <v>2203</v>
      </c>
      <c r="B417" s="404">
        <v>1E-3</v>
      </c>
      <c r="C417" s="417" t="s">
        <v>2533</v>
      </c>
      <c r="D417" s="404">
        <v>5384</v>
      </c>
      <c r="E417" s="418"/>
      <c r="F417" s="382"/>
      <c r="G417" s="363"/>
      <c r="H417" s="363"/>
      <c r="I417" s="363"/>
    </row>
    <row r="418" spans="1:9" ht="17.100000000000001" customHeight="1">
      <c r="A418" s="420" t="s">
        <v>2205</v>
      </c>
      <c r="B418" s="404">
        <v>1E-3</v>
      </c>
      <c r="C418" s="417" t="s">
        <v>2534</v>
      </c>
      <c r="D418" s="404">
        <v>8824</v>
      </c>
      <c r="E418" s="418"/>
      <c r="F418" s="382"/>
      <c r="G418" s="363"/>
      <c r="H418" s="363"/>
      <c r="I418" s="363"/>
    </row>
    <row r="419" spans="1:9" ht="17.100000000000001" customHeight="1">
      <c r="A419" s="420" t="s">
        <v>2207</v>
      </c>
      <c r="B419" s="404">
        <v>0</v>
      </c>
      <c r="C419" s="417" t="s">
        <v>2535</v>
      </c>
      <c r="D419" s="404">
        <v>2413</v>
      </c>
      <c r="E419" s="418">
        <f t="shared" si="49"/>
        <v>0</v>
      </c>
      <c r="F419" s="382">
        <f t="shared" si="50"/>
        <v>2413</v>
      </c>
      <c r="G419" s="363"/>
      <c r="H419" s="363"/>
      <c r="I419" s="363"/>
    </row>
    <row r="420" spans="1:9" ht="17.100000000000001" customHeight="1">
      <c r="A420" s="420" t="s">
        <v>1047</v>
      </c>
      <c r="B420" s="404"/>
      <c r="C420" s="417" t="s">
        <v>2536</v>
      </c>
      <c r="D420" s="404">
        <v>2280</v>
      </c>
      <c r="E420" s="418">
        <f>SUM(B421:B430)</f>
        <v>56344</v>
      </c>
      <c r="F420" s="382">
        <f>SUMPRODUCT(B421:B430, D421:D430)/SUM(B421:B430)</f>
        <v>861.09701121681098</v>
      </c>
      <c r="G420" s="363"/>
      <c r="H420" s="363"/>
      <c r="I420" s="363"/>
    </row>
    <row r="421" spans="1:9" ht="17.100000000000001" customHeight="1">
      <c r="A421" s="420" t="s">
        <v>2209</v>
      </c>
      <c r="B421" s="404"/>
      <c r="C421" s="417"/>
      <c r="D421" s="404"/>
      <c r="E421" s="418"/>
      <c r="F421" s="382"/>
      <c r="G421" s="363"/>
      <c r="H421" s="363"/>
      <c r="I421" s="363"/>
    </row>
    <row r="422" spans="1:9" ht="17.100000000000001" customHeight="1">
      <c r="A422" s="420" t="s">
        <v>2210</v>
      </c>
      <c r="B422" s="404">
        <v>20087</v>
      </c>
      <c r="C422" s="417">
        <v>650</v>
      </c>
      <c r="D422" s="404">
        <v>650</v>
      </c>
      <c r="E422" s="418"/>
      <c r="F422" s="382"/>
      <c r="G422" s="363"/>
      <c r="H422" s="363"/>
      <c r="I422" s="363"/>
    </row>
    <row r="423" spans="1:9" ht="17.100000000000001" customHeight="1">
      <c r="A423" s="420" t="s">
        <v>2211</v>
      </c>
      <c r="B423" s="404">
        <v>139</v>
      </c>
      <c r="C423" s="417">
        <v>2750</v>
      </c>
      <c r="D423" s="404">
        <v>2750</v>
      </c>
      <c r="E423" s="418"/>
      <c r="F423" s="382"/>
      <c r="G423" s="363"/>
      <c r="H423" s="363"/>
      <c r="I423" s="363"/>
    </row>
    <row r="424" spans="1:9" ht="17.100000000000001" customHeight="1">
      <c r="A424" s="420" t="s">
        <v>2213</v>
      </c>
      <c r="B424" s="404"/>
      <c r="C424" s="417"/>
      <c r="D424" s="404"/>
      <c r="E424" s="418"/>
      <c r="F424" s="382"/>
      <c r="G424" s="363"/>
      <c r="H424" s="363"/>
      <c r="I424" s="363"/>
    </row>
    <row r="425" spans="1:9" ht="17.100000000000001" customHeight="1">
      <c r="A425" s="420" t="s">
        <v>2214</v>
      </c>
      <c r="B425" s="404">
        <v>776</v>
      </c>
      <c r="C425" s="417">
        <v>850</v>
      </c>
      <c r="D425" s="404">
        <v>850</v>
      </c>
      <c r="E425" s="418"/>
      <c r="F425" s="382"/>
      <c r="G425" s="363"/>
      <c r="H425" s="363"/>
      <c r="I425" s="363"/>
    </row>
    <row r="426" spans="1:9" ht="17.100000000000001" customHeight="1">
      <c r="A426" s="420" t="s">
        <v>2215</v>
      </c>
      <c r="B426" s="404">
        <v>3902</v>
      </c>
      <c r="C426" s="417" t="s">
        <v>2537</v>
      </c>
      <c r="D426" s="404">
        <v>2375</v>
      </c>
      <c r="E426" s="418"/>
      <c r="F426" s="382"/>
      <c r="G426" s="363"/>
      <c r="H426" s="363"/>
      <c r="I426" s="363"/>
    </row>
    <row r="427" spans="1:9" ht="17.100000000000001" customHeight="1">
      <c r="A427" s="420" t="s">
        <v>2217</v>
      </c>
      <c r="B427" s="404"/>
      <c r="C427" s="417"/>
      <c r="D427" s="404"/>
      <c r="E427" s="418"/>
      <c r="F427" s="382"/>
      <c r="G427" s="363"/>
      <c r="H427" s="363"/>
      <c r="I427" s="363"/>
    </row>
    <row r="428" spans="1:9" ht="17.100000000000001" customHeight="1">
      <c r="A428" s="420" t="s">
        <v>2211</v>
      </c>
      <c r="B428" s="404">
        <v>0</v>
      </c>
      <c r="C428" s="417">
        <v>3650</v>
      </c>
      <c r="D428" s="404">
        <v>3650</v>
      </c>
      <c r="E428" s="418"/>
      <c r="F428" s="382"/>
      <c r="G428" s="363"/>
      <c r="H428" s="363"/>
      <c r="I428" s="363"/>
    </row>
    <row r="429" spans="1:9" ht="17.100000000000001" customHeight="1">
      <c r="A429" s="420" t="s">
        <v>2219</v>
      </c>
      <c r="B429" s="404"/>
      <c r="C429" s="417"/>
      <c r="D429" s="404"/>
      <c r="E429" s="418"/>
      <c r="F429" s="382"/>
      <c r="G429" s="363"/>
      <c r="H429" s="363"/>
      <c r="I429" s="363"/>
    </row>
    <row r="430" spans="1:9" ht="17.100000000000001" customHeight="1">
      <c r="A430" s="420" t="s">
        <v>2210</v>
      </c>
      <c r="B430" s="404">
        <v>31440</v>
      </c>
      <c r="C430" s="417">
        <v>800</v>
      </c>
      <c r="D430" s="404">
        <v>800</v>
      </c>
      <c r="E430" s="418"/>
      <c r="F430" s="382"/>
      <c r="G430" s="363"/>
      <c r="H430" s="363"/>
      <c r="I430" s="363"/>
    </row>
    <row r="431" spans="1:9" ht="17.100000000000001" customHeight="1">
      <c r="A431" s="420" t="s">
        <v>2220</v>
      </c>
      <c r="B431" s="404">
        <v>0</v>
      </c>
      <c r="C431" s="417"/>
      <c r="D431" s="404"/>
      <c r="E431" s="418">
        <f t="shared" si="49"/>
        <v>0</v>
      </c>
      <c r="F431" s="382">
        <f t="shared" si="50"/>
        <v>0</v>
      </c>
      <c r="G431" s="363"/>
      <c r="H431" s="363"/>
      <c r="I431" s="363"/>
    </row>
    <row r="432" spans="1:9" ht="17.100000000000001" customHeight="1">
      <c r="A432" s="420" t="s">
        <v>1048</v>
      </c>
      <c r="B432" s="404"/>
      <c r="C432" s="417"/>
      <c r="D432" s="404"/>
      <c r="E432" s="418">
        <f>SUM(B433:B441)</f>
        <v>145362</v>
      </c>
      <c r="F432" s="382">
        <f>SUMPRODUCT(B433:B441, D433:D441)/SUM(B433:B441)</f>
        <v>6277.6640387446514</v>
      </c>
      <c r="G432" s="363"/>
      <c r="H432" s="363"/>
      <c r="I432" s="363"/>
    </row>
    <row r="433" spans="1:9" ht="17.100000000000001" customHeight="1">
      <c r="A433" s="420" t="s">
        <v>2222</v>
      </c>
      <c r="B433" s="404">
        <v>4016</v>
      </c>
      <c r="C433" s="417" t="s">
        <v>2538</v>
      </c>
      <c r="D433" s="404">
        <v>5600</v>
      </c>
      <c r="E433" s="418"/>
      <c r="F433" s="382"/>
      <c r="G433" s="363"/>
      <c r="H433" s="363"/>
      <c r="I433" s="363"/>
    </row>
    <row r="434" spans="1:9" ht="17.100000000000001" customHeight="1">
      <c r="A434" s="420" t="s">
        <v>1800</v>
      </c>
      <c r="B434" s="404">
        <v>43455</v>
      </c>
      <c r="C434" s="417">
        <v>5000</v>
      </c>
      <c r="D434" s="404">
        <f t="shared" ref="D434" si="56">C434</f>
        <v>5000</v>
      </c>
      <c r="E434" s="418"/>
      <c r="F434" s="382"/>
      <c r="G434" s="363"/>
      <c r="H434" s="363"/>
      <c r="I434" s="363"/>
    </row>
    <row r="435" spans="1:9" ht="17.100000000000001" customHeight="1">
      <c r="A435" s="420" t="s">
        <v>2224</v>
      </c>
      <c r="B435" s="404">
        <v>19729</v>
      </c>
      <c r="C435" s="417" t="s">
        <v>2539</v>
      </c>
      <c r="D435" s="404">
        <v>6000</v>
      </c>
      <c r="E435" s="418"/>
      <c r="F435" s="382"/>
      <c r="G435" s="363"/>
      <c r="H435" s="363"/>
      <c r="I435" s="363"/>
    </row>
    <row r="436" spans="1:9" ht="17.100000000000001" customHeight="1">
      <c r="A436" s="420" t="s">
        <v>2225</v>
      </c>
      <c r="B436" s="404">
        <v>2081</v>
      </c>
      <c r="C436" s="417">
        <v>6700</v>
      </c>
      <c r="D436" s="404">
        <f t="shared" ref="D436:D441" si="57">C436</f>
        <v>6700</v>
      </c>
      <c r="E436" s="418"/>
      <c r="F436" s="382"/>
      <c r="G436" s="363"/>
      <c r="H436" s="363"/>
      <c r="I436" s="363"/>
    </row>
    <row r="437" spans="1:9" ht="17.100000000000001" customHeight="1">
      <c r="A437" s="420" t="s">
        <v>1826</v>
      </c>
      <c r="B437" s="404">
        <v>72326</v>
      </c>
      <c r="C437" s="417">
        <v>7000</v>
      </c>
      <c r="D437" s="404">
        <f t="shared" si="57"/>
        <v>7000</v>
      </c>
      <c r="E437" s="418"/>
      <c r="F437" s="382"/>
      <c r="G437" s="363"/>
      <c r="H437" s="363"/>
      <c r="I437" s="363"/>
    </row>
    <row r="438" spans="1:9" ht="17.100000000000001" customHeight="1">
      <c r="A438" s="420" t="s">
        <v>2228</v>
      </c>
      <c r="B438" s="404">
        <v>3755</v>
      </c>
      <c r="C438" s="417">
        <v>9100</v>
      </c>
      <c r="D438" s="404">
        <f t="shared" si="57"/>
        <v>9100</v>
      </c>
      <c r="E438" s="418"/>
      <c r="F438" s="382"/>
      <c r="G438" s="363"/>
      <c r="H438" s="363"/>
      <c r="I438" s="363"/>
    </row>
    <row r="439" spans="1:9" ht="17.100000000000001" customHeight="1">
      <c r="A439" s="420" t="s">
        <v>2230</v>
      </c>
      <c r="B439" s="404">
        <v>0</v>
      </c>
      <c r="C439" s="417">
        <v>1100</v>
      </c>
      <c r="D439" s="404">
        <f t="shared" si="57"/>
        <v>1100</v>
      </c>
      <c r="E439" s="418"/>
      <c r="F439" s="382"/>
      <c r="G439" s="363"/>
      <c r="H439" s="363"/>
      <c r="I439" s="363"/>
    </row>
    <row r="440" spans="1:9" ht="17.100000000000001" customHeight="1">
      <c r="A440" s="420" t="s">
        <v>2232</v>
      </c>
      <c r="B440" s="404">
        <v>0</v>
      </c>
      <c r="C440" s="417">
        <v>4400</v>
      </c>
      <c r="D440" s="404">
        <f t="shared" si="57"/>
        <v>4400</v>
      </c>
      <c r="E440" s="418"/>
      <c r="F440" s="382"/>
      <c r="G440" s="363"/>
      <c r="H440" s="363"/>
      <c r="I440" s="363"/>
    </row>
    <row r="441" spans="1:9" ht="17.100000000000001" customHeight="1">
      <c r="A441" s="420" t="s">
        <v>2233</v>
      </c>
      <c r="B441" s="404">
        <v>0</v>
      </c>
      <c r="C441" s="417">
        <v>8000</v>
      </c>
      <c r="D441" s="404">
        <f t="shared" si="57"/>
        <v>8000</v>
      </c>
      <c r="E441" s="418"/>
      <c r="F441" s="382"/>
      <c r="G441" s="363"/>
      <c r="H441" s="363"/>
      <c r="I441" s="363"/>
    </row>
    <row r="442" spans="1:9" ht="17.100000000000001" customHeight="1">
      <c r="A442" s="420" t="s">
        <v>1049</v>
      </c>
      <c r="B442" s="404"/>
      <c r="C442" s="417"/>
      <c r="D442" s="404"/>
      <c r="E442" s="418">
        <f>SUM(B443:B444)</f>
        <v>183355</v>
      </c>
      <c r="F442" s="382">
        <f>SUMPRODUCT(B443:B444, D443:D444)/SUM(B443:B444)</f>
        <v>4719.3310245152843</v>
      </c>
      <c r="G442" s="363"/>
      <c r="H442" s="363"/>
      <c r="I442" s="363"/>
    </row>
    <row r="443" spans="1:9" ht="17.100000000000001" customHeight="1">
      <c r="A443" s="420" t="s">
        <v>2234</v>
      </c>
      <c r="B443" s="404">
        <v>113907</v>
      </c>
      <c r="C443" s="417" t="s">
        <v>2540</v>
      </c>
      <c r="D443" s="404">
        <v>3780</v>
      </c>
      <c r="E443" s="418"/>
      <c r="F443" s="382"/>
      <c r="G443" s="363"/>
      <c r="H443" s="363"/>
      <c r="I443" s="363"/>
    </row>
    <row r="444" spans="1:9" ht="17.100000000000001" customHeight="1">
      <c r="A444" s="420" t="s">
        <v>1910</v>
      </c>
      <c r="B444" s="404">
        <v>69448</v>
      </c>
      <c r="C444" s="417">
        <v>6260</v>
      </c>
      <c r="D444" s="404">
        <f t="shared" ref="D444" si="58">C444</f>
        <v>6260</v>
      </c>
      <c r="E444" s="418"/>
      <c r="F444" s="382"/>
      <c r="G444" s="363"/>
      <c r="H444" s="363"/>
      <c r="I444" s="363"/>
    </row>
    <row r="445" spans="1:9" ht="17.100000000000001" customHeight="1">
      <c r="A445" s="420" t="s">
        <v>1050</v>
      </c>
      <c r="B445" s="404">
        <v>74914</v>
      </c>
      <c r="C445" s="417" t="s">
        <v>2541</v>
      </c>
      <c r="D445" s="404">
        <v>5648</v>
      </c>
      <c r="E445" s="418">
        <f t="shared" si="49"/>
        <v>74914</v>
      </c>
      <c r="F445" s="382">
        <f t="shared" si="50"/>
        <v>5648</v>
      </c>
      <c r="G445" s="363"/>
      <c r="H445" s="363"/>
      <c r="I445" s="363"/>
    </row>
    <row r="446" spans="1:9" ht="17.100000000000001" customHeight="1">
      <c r="A446" s="420" t="s">
        <v>2237</v>
      </c>
      <c r="B446" s="404">
        <v>683</v>
      </c>
      <c r="C446" s="417" t="s">
        <v>2542</v>
      </c>
      <c r="D446" s="404">
        <v>3300</v>
      </c>
      <c r="E446" s="418">
        <f t="shared" si="49"/>
        <v>683</v>
      </c>
      <c r="F446" s="382">
        <f t="shared" si="50"/>
        <v>3300</v>
      </c>
      <c r="G446" s="363"/>
      <c r="H446" s="363"/>
      <c r="I446" s="363"/>
    </row>
    <row r="447" spans="1:9" ht="17.100000000000001" customHeight="1">
      <c r="A447" s="420" t="s">
        <v>1051</v>
      </c>
      <c r="B447" s="404">
        <v>378735</v>
      </c>
      <c r="C447" s="417" t="s">
        <v>2543</v>
      </c>
      <c r="D447" s="404">
        <v>4030</v>
      </c>
      <c r="E447" s="418">
        <f t="shared" si="49"/>
        <v>378735</v>
      </c>
      <c r="F447" s="382">
        <f t="shared" si="50"/>
        <v>4030</v>
      </c>
      <c r="G447" s="363"/>
      <c r="H447" s="363"/>
      <c r="I447" s="363"/>
    </row>
    <row r="448" spans="1:9" ht="17.100000000000001" customHeight="1">
      <c r="A448" s="420" t="s">
        <v>1052</v>
      </c>
      <c r="B448" s="404">
        <v>326641</v>
      </c>
      <c r="C448" s="417" t="s">
        <v>2544</v>
      </c>
      <c r="D448" s="404">
        <v>7114</v>
      </c>
      <c r="E448" s="418">
        <f t="shared" si="49"/>
        <v>326641</v>
      </c>
      <c r="F448" s="382">
        <f t="shared" si="50"/>
        <v>7114</v>
      </c>
      <c r="G448" s="363"/>
      <c r="H448" s="363"/>
      <c r="I448" s="363"/>
    </row>
    <row r="449" spans="1:9" ht="17.100000000000001" customHeight="1">
      <c r="A449" s="420" t="s">
        <v>2241</v>
      </c>
      <c r="B449" s="404">
        <v>0</v>
      </c>
      <c r="C449" s="417" t="s">
        <v>2545</v>
      </c>
      <c r="D449" s="404">
        <v>4438</v>
      </c>
      <c r="E449" s="418">
        <f t="shared" si="49"/>
        <v>0</v>
      </c>
      <c r="F449" s="382">
        <f t="shared" si="50"/>
        <v>4438</v>
      </c>
      <c r="G449" s="363"/>
      <c r="H449" s="363"/>
      <c r="I449" s="363"/>
    </row>
    <row r="450" spans="1:9" ht="17.100000000000001" customHeight="1">
      <c r="A450" s="420" t="s">
        <v>1053</v>
      </c>
      <c r="B450" s="404"/>
      <c r="C450" s="417"/>
      <c r="D450" s="404"/>
      <c r="E450" s="418">
        <f>SUM(B451:B453)</f>
        <v>189338</v>
      </c>
      <c r="F450" s="382">
        <f>SUMPRODUCT(B451:B453, D451:D453)/SUM(B451:B453)</f>
        <v>10913.576249881165</v>
      </c>
      <c r="G450" s="363"/>
      <c r="H450" s="363"/>
      <c r="I450" s="363"/>
    </row>
    <row r="451" spans="1:9" ht="17.100000000000001" customHeight="1">
      <c r="A451" s="420" t="s">
        <v>2242</v>
      </c>
      <c r="B451" s="404">
        <v>1152</v>
      </c>
      <c r="C451" s="417" t="s">
        <v>2546</v>
      </c>
      <c r="D451" s="404">
        <v>10950</v>
      </c>
      <c r="E451" s="418"/>
      <c r="F451" s="382"/>
      <c r="G451" s="363"/>
      <c r="H451" s="363"/>
      <c r="I451" s="363"/>
    </row>
    <row r="452" spans="1:9" ht="17.100000000000001" customHeight="1">
      <c r="A452" s="420" t="s">
        <v>1783</v>
      </c>
      <c r="B452" s="404">
        <v>17241</v>
      </c>
      <c r="C452" s="417">
        <v>10550</v>
      </c>
      <c r="D452" s="404">
        <f t="shared" ref="D452" si="59">C452</f>
        <v>10550</v>
      </c>
      <c r="E452" s="418"/>
      <c r="F452" s="382"/>
      <c r="G452" s="363"/>
      <c r="H452" s="363"/>
      <c r="I452" s="363"/>
    </row>
    <row r="453" spans="1:9" ht="17.100000000000001" customHeight="1">
      <c r="A453" s="420" t="s">
        <v>2244</v>
      </c>
      <c r="B453" s="404">
        <v>170945</v>
      </c>
      <c r="C453" s="417" t="s">
        <v>2546</v>
      </c>
      <c r="D453" s="404">
        <v>10950</v>
      </c>
      <c r="E453" s="418"/>
      <c r="F453" s="382"/>
      <c r="G453" s="363"/>
      <c r="H453" s="363"/>
      <c r="I453" s="363"/>
    </row>
    <row r="454" spans="1:9" ht="17.100000000000001" customHeight="1">
      <c r="A454" s="420" t="s">
        <v>1054</v>
      </c>
      <c r="B454" s="404">
        <v>78551</v>
      </c>
      <c r="C454" s="417">
        <v>14100</v>
      </c>
      <c r="D454" s="404">
        <f t="shared" ref="D454" si="60">C454</f>
        <v>14100</v>
      </c>
      <c r="E454" s="418">
        <f t="shared" si="49"/>
        <v>78551</v>
      </c>
      <c r="F454" s="382">
        <f t="shared" si="50"/>
        <v>14100</v>
      </c>
      <c r="G454" s="363"/>
      <c r="H454" s="363"/>
      <c r="I454" s="363"/>
    </row>
    <row r="455" spans="1:9" ht="17.100000000000001" customHeight="1">
      <c r="A455" s="424" t="s">
        <v>1055</v>
      </c>
      <c r="B455" s="425"/>
      <c r="C455" s="426"/>
      <c r="D455" s="425"/>
      <c r="E455" s="418">
        <f>SUM(B456:B457)</f>
        <v>92575</v>
      </c>
      <c r="F455" s="382">
        <f>SUMPRODUCT(B456:B457, D456:D457)/SUM(B456:B457)</f>
        <v>7225.8965163381044</v>
      </c>
      <c r="G455" s="363"/>
      <c r="H455" s="363"/>
      <c r="I455" s="363"/>
    </row>
    <row r="456" spans="1:9" ht="17.100000000000001" customHeight="1">
      <c r="A456" s="420" t="s">
        <v>1903</v>
      </c>
      <c r="B456" s="404">
        <v>54296</v>
      </c>
      <c r="C456" s="417">
        <v>6800</v>
      </c>
      <c r="D456" s="404">
        <f t="shared" ref="D456:D457" si="61">C456</f>
        <v>6800</v>
      </c>
      <c r="E456" s="418"/>
      <c r="F456" s="382"/>
      <c r="G456" s="363"/>
      <c r="H456" s="363"/>
      <c r="I456" s="363"/>
    </row>
    <row r="457" spans="1:9" ht="17.100000000000001" customHeight="1">
      <c r="A457" s="420" t="s">
        <v>1910</v>
      </c>
      <c r="B457" s="404">
        <v>38279</v>
      </c>
      <c r="C457" s="417">
        <v>7830</v>
      </c>
      <c r="D457" s="404">
        <f t="shared" si="61"/>
        <v>7830</v>
      </c>
      <c r="E457" s="418"/>
      <c r="F457" s="382"/>
      <c r="G457" s="363"/>
      <c r="H457" s="363"/>
      <c r="I457" s="363"/>
    </row>
    <row r="458" spans="1:9" ht="17.100000000000001" customHeight="1">
      <c r="A458" s="420" t="s">
        <v>1056</v>
      </c>
      <c r="B458" s="404">
        <v>185335</v>
      </c>
      <c r="C458" s="417"/>
      <c r="D458" s="404"/>
      <c r="E458" s="418">
        <f>B458</f>
        <v>185335</v>
      </c>
      <c r="F458" s="382"/>
      <c r="G458" s="363"/>
      <c r="H458" s="363"/>
      <c r="I458" s="363"/>
    </row>
    <row r="459" spans="1:9" ht="17.100000000000001" customHeight="1">
      <c r="A459" s="420" t="s">
        <v>1057</v>
      </c>
      <c r="B459" s="404"/>
      <c r="C459" s="417"/>
      <c r="D459" s="404"/>
      <c r="E459" s="418">
        <f>SUM(B460:B462)</f>
        <v>175222</v>
      </c>
      <c r="F459" s="382">
        <f>SUMPRODUCT(B460:B462, D460:D462)/SUM(B460:B462)</f>
        <v>6146</v>
      </c>
      <c r="G459" s="363"/>
      <c r="H459" s="363"/>
      <c r="I459" s="363"/>
    </row>
    <row r="460" spans="1:9" ht="17.100000000000001" customHeight="1">
      <c r="A460" s="420" t="s">
        <v>2019</v>
      </c>
      <c r="B460" s="404">
        <v>161352</v>
      </c>
      <c r="C460" s="417" t="s">
        <v>2547</v>
      </c>
      <c r="D460" s="404">
        <v>6146</v>
      </c>
      <c r="E460" s="418"/>
      <c r="F460" s="382"/>
      <c r="G460" s="363"/>
      <c r="H460" s="363"/>
      <c r="I460" s="363"/>
    </row>
    <row r="461" spans="1:9" ht="17.100000000000001" customHeight="1">
      <c r="A461" s="420" t="s">
        <v>2246</v>
      </c>
      <c r="B461" s="404">
        <v>6669</v>
      </c>
      <c r="C461" s="417" t="s">
        <v>2547</v>
      </c>
      <c r="D461" s="404">
        <v>6146</v>
      </c>
      <c r="E461" s="418"/>
      <c r="F461" s="382"/>
      <c r="G461" s="363"/>
      <c r="H461" s="363"/>
      <c r="I461" s="363"/>
    </row>
    <row r="462" spans="1:9" ht="17.100000000000001" customHeight="1">
      <c r="A462" s="420" t="s">
        <v>2247</v>
      </c>
      <c r="B462" s="404">
        <v>7201</v>
      </c>
      <c r="C462" s="417" t="s">
        <v>2547</v>
      </c>
      <c r="D462" s="404">
        <v>6146</v>
      </c>
      <c r="E462" s="418"/>
      <c r="F462" s="382"/>
      <c r="G462" s="363"/>
      <c r="H462" s="363"/>
      <c r="I462" s="363"/>
    </row>
    <row r="463" spans="1:9" ht="17.100000000000001" customHeight="1">
      <c r="A463" s="420" t="s">
        <v>2248</v>
      </c>
      <c r="B463" s="404">
        <v>41</v>
      </c>
      <c r="C463" s="417" t="s">
        <v>2548</v>
      </c>
      <c r="D463" s="404">
        <v>6700</v>
      </c>
      <c r="E463" s="418">
        <f t="shared" si="49"/>
        <v>41</v>
      </c>
      <c r="F463" s="382">
        <f t="shared" si="50"/>
        <v>6700</v>
      </c>
      <c r="G463" s="363"/>
      <c r="H463" s="363"/>
      <c r="I463" s="363"/>
    </row>
    <row r="464" spans="1:9" ht="17.100000000000001" customHeight="1">
      <c r="A464" s="420" t="s">
        <v>1058</v>
      </c>
      <c r="B464" s="404">
        <v>11484</v>
      </c>
      <c r="C464" s="417" t="s">
        <v>2549</v>
      </c>
      <c r="D464" s="404">
        <v>7367</v>
      </c>
      <c r="E464" s="418">
        <f t="shared" si="49"/>
        <v>11484</v>
      </c>
      <c r="F464" s="382">
        <f t="shared" si="50"/>
        <v>7367</v>
      </c>
      <c r="G464" s="363"/>
      <c r="H464" s="363"/>
      <c r="I464" s="363"/>
    </row>
    <row r="465" spans="1:9" ht="17.100000000000001" customHeight="1">
      <c r="A465" s="420" t="s">
        <v>1059</v>
      </c>
      <c r="B465" s="404">
        <v>17931</v>
      </c>
      <c r="C465" s="417" t="s">
        <v>2550</v>
      </c>
      <c r="D465" s="404">
        <v>6342</v>
      </c>
      <c r="E465" s="418">
        <f t="shared" si="49"/>
        <v>17931</v>
      </c>
      <c r="F465" s="382">
        <f t="shared" si="50"/>
        <v>6342</v>
      </c>
      <c r="G465" s="363"/>
      <c r="H465" s="363"/>
      <c r="I465" s="363"/>
    </row>
    <row r="466" spans="1:9" ht="17.100000000000001" customHeight="1">
      <c r="A466" s="420" t="s">
        <v>1060</v>
      </c>
      <c r="B466" s="404">
        <v>197086</v>
      </c>
      <c r="C466" s="417" t="s">
        <v>2551</v>
      </c>
      <c r="D466" s="404">
        <v>4315</v>
      </c>
      <c r="E466" s="418">
        <f t="shared" si="49"/>
        <v>197086</v>
      </c>
      <c r="F466" s="382">
        <f t="shared" si="50"/>
        <v>4315</v>
      </c>
      <c r="G466" s="363"/>
      <c r="H466" s="363"/>
      <c r="I466" s="363"/>
    </row>
    <row r="467" spans="1:9" ht="17.100000000000001" customHeight="1">
      <c r="A467" s="420" t="s">
        <v>1061</v>
      </c>
      <c r="B467" s="404"/>
      <c r="C467" s="417"/>
      <c r="D467" s="404"/>
      <c r="E467" s="418">
        <f>SUM(B468:B482)</f>
        <v>1912091</v>
      </c>
      <c r="F467" s="382">
        <f>SUMPRODUCT(B468:B482, D468:D482)/SUM(B468:B482)</f>
        <v>1651.5450823208728</v>
      </c>
      <c r="G467" s="363"/>
      <c r="H467" s="363"/>
      <c r="I467" s="363"/>
    </row>
    <row r="468" spans="1:9" ht="17.100000000000001" customHeight="1">
      <c r="A468" s="420" t="s">
        <v>2252</v>
      </c>
      <c r="B468" s="404"/>
      <c r="C468" s="417"/>
      <c r="D468" s="404"/>
      <c r="E468" s="418"/>
      <c r="F468" s="382"/>
      <c r="G468" s="363"/>
      <c r="H468" s="363"/>
      <c r="I468" s="363"/>
    </row>
    <row r="469" spans="1:9" ht="17.100000000000001" customHeight="1">
      <c r="A469" s="420" t="s">
        <v>2253</v>
      </c>
      <c r="B469" s="404">
        <v>1389</v>
      </c>
      <c r="C469" s="417">
        <v>2600</v>
      </c>
      <c r="D469" s="404">
        <f t="shared" ref="D469" si="62">C469</f>
        <v>2600</v>
      </c>
      <c r="E469" s="418"/>
      <c r="F469" s="382"/>
      <c r="G469" s="363"/>
      <c r="H469" s="363"/>
      <c r="I469" s="363"/>
    </row>
    <row r="470" spans="1:9" ht="17.100000000000001" customHeight="1">
      <c r="A470" s="420" t="s">
        <v>2254</v>
      </c>
      <c r="B470" s="404"/>
      <c r="C470" s="417"/>
      <c r="D470" s="404"/>
      <c r="E470" s="418"/>
      <c r="F470" s="382"/>
      <c r="G470" s="363"/>
      <c r="H470" s="363"/>
      <c r="I470" s="363"/>
    </row>
    <row r="471" spans="1:9" ht="17.100000000000001" customHeight="1">
      <c r="A471" s="420" t="s">
        <v>2255</v>
      </c>
      <c r="B471" s="404">
        <v>2417</v>
      </c>
      <c r="C471" s="417">
        <v>1500</v>
      </c>
      <c r="D471" s="404">
        <f t="shared" ref="D471:D472" si="63">C471</f>
        <v>1500</v>
      </c>
      <c r="E471" s="418"/>
      <c r="F471" s="382"/>
      <c r="G471" s="363"/>
      <c r="H471" s="363"/>
      <c r="I471" s="363"/>
    </row>
    <row r="472" spans="1:9" ht="17.100000000000001" customHeight="1">
      <c r="A472" s="420" t="s">
        <v>2256</v>
      </c>
      <c r="B472" s="404">
        <v>37036</v>
      </c>
      <c r="C472" s="417">
        <v>1650</v>
      </c>
      <c r="D472" s="404">
        <f t="shared" si="63"/>
        <v>1650</v>
      </c>
      <c r="E472" s="418"/>
      <c r="F472" s="382"/>
      <c r="G472" s="363"/>
      <c r="H472" s="363"/>
      <c r="I472" s="363"/>
    </row>
    <row r="473" spans="1:9" ht="17.100000000000001" customHeight="1">
      <c r="A473" s="420" t="s">
        <v>2019</v>
      </c>
      <c r="B473" s="404"/>
      <c r="C473" s="417"/>
      <c r="D473" s="404"/>
      <c r="E473" s="418"/>
      <c r="F473" s="382"/>
      <c r="G473" s="363"/>
      <c r="H473" s="363"/>
      <c r="I473" s="363"/>
    </row>
    <row r="474" spans="1:9" ht="17.100000000000001" customHeight="1">
      <c r="A474" s="420" t="s">
        <v>2129</v>
      </c>
      <c r="B474" s="404">
        <v>0</v>
      </c>
      <c r="C474" s="417" t="s">
        <v>2552</v>
      </c>
      <c r="D474" s="404">
        <v>1833</v>
      </c>
      <c r="E474" s="418"/>
      <c r="F474" s="382"/>
      <c r="G474" s="363"/>
      <c r="H474" s="363"/>
      <c r="I474" s="363"/>
    </row>
    <row r="475" spans="1:9" ht="17.100000000000001" customHeight="1">
      <c r="A475" s="420" t="s">
        <v>2259</v>
      </c>
      <c r="B475" s="404">
        <v>1516943</v>
      </c>
      <c r="C475" s="417">
        <v>1600</v>
      </c>
      <c r="D475" s="404">
        <f t="shared" ref="D475:D477" si="64">C475</f>
        <v>1600</v>
      </c>
      <c r="E475" s="418"/>
      <c r="F475" s="382"/>
      <c r="G475" s="363"/>
      <c r="H475" s="363"/>
      <c r="I475" s="363"/>
    </row>
    <row r="476" spans="1:9" ht="17.100000000000001" customHeight="1">
      <c r="A476" s="420" t="s">
        <v>2139</v>
      </c>
      <c r="B476" s="404">
        <v>42569</v>
      </c>
      <c r="C476" s="417">
        <v>2000</v>
      </c>
      <c r="D476" s="404">
        <f t="shared" si="64"/>
        <v>2000</v>
      </c>
      <c r="E476" s="418"/>
      <c r="F476" s="382"/>
      <c r="G476" s="363"/>
      <c r="H476" s="363"/>
      <c r="I476" s="363"/>
    </row>
    <row r="477" spans="1:9" ht="17.100000000000001" customHeight="1">
      <c r="A477" s="420" t="s">
        <v>2142</v>
      </c>
      <c r="B477" s="404">
        <v>282035</v>
      </c>
      <c r="C477" s="417">
        <v>1900</v>
      </c>
      <c r="D477" s="404">
        <f t="shared" si="64"/>
        <v>1900</v>
      </c>
      <c r="E477" s="418"/>
      <c r="F477" s="382"/>
      <c r="G477" s="363"/>
      <c r="H477" s="363"/>
      <c r="I477" s="363"/>
    </row>
    <row r="478" spans="1:9" ht="17.100000000000001" customHeight="1">
      <c r="A478" s="420" t="s">
        <v>2260</v>
      </c>
      <c r="B478" s="404"/>
      <c r="C478" s="417"/>
      <c r="D478" s="404"/>
      <c r="E478" s="418"/>
      <c r="F478" s="382"/>
      <c r="G478" s="363"/>
      <c r="H478" s="363"/>
      <c r="I478" s="363"/>
    </row>
    <row r="479" spans="1:9" ht="17.100000000000001" customHeight="1">
      <c r="A479" s="420" t="s">
        <v>2129</v>
      </c>
      <c r="B479" s="404">
        <v>25014</v>
      </c>
      <c r="C479" s="417" t="s">
        <v>2553</v>
      </c>
      <c r="D479" s="404">
        <v>1392</v>
      </c>
      <c r="E479" s="418"/>
      <c r="F479" s="382"/>
      <c r="G479" s="363"/>
      <c r="H479" s="363"/>
      <c r="I479" s="363"/>
    </row>
    <row r="480" spans="1:9" ht="17.100000000000001" customHeight="1">
      <c r="A480" s="420" t="s">
        <v>2139</v>
      </c>
      <c r="B480" s="404">
        <v>4580</v>
      </c>
      <c r="C480" s="417">
        <v>1390</v>
      </c>
      <c r="D480" s="404">
        <f t="shared" ref="D480" si="65">C480</f>
        <v>1390</v>
      </c>
      <c r="E480" s="418"/>
      <c r="F480" s="382"/>
      <c r="G480" s="363"/>
      <c r="H480" s="363"/>
      <c r="I480" s="363"/>
    </row>
    <row r="481" spans="1:9" ht="17.100000000000001" customHeight="1">
      <c r="A481" s="420" t="s">
        <v>2261</v>
      </c>
      <c r="B481" s="404"/>
      <c r="C481" s="417"/>
      <c r="D481" s="404"/>
      <c r="E481" s="418"/>
      <c r="F481" s="382"/>
      <c r="G481" s="363"/>
      <c r="H481" s="363"/>
      <c r="I481" s="363"/>
    </row>
    <row r="482" spans="1:9" ht="17.100000000000001" customHeight="1">
      <c r="A482" s="420" t="s">
        <v>2139</v>
      </c>
      <c r="B482" s="404">
        <v>108</v>
      </c>
      <c r="C482" s="417">
        <v>2400</v>
      </c>
      <c r="D482" s="404">
        <f t="shared" ref="D482" si="66">C482</f>
        <v>2400</v>
      </c>
      <c r="E482" s="418"/>
      <c r="F482" s="382"/>
      <c r="G482" s="363"/>
      <c r="H482" s="363"/>
      <c r="I482" s="363"/>
    </row>
    <row r="483" spans="1:9" ht="17.100000000000001" customHeight="1">
      <c r="A483" s="420" t="s">
        <v>2262</v>
      </c>
      <c r="B483" s="404">
        <v>0</v>
      </c>
      <c r="C483" s="417" t="s">
        <v>2554</v>
      </c>
      <c r="D483" s="404">
        <v>2866</v>
      </c>
      <c r="E483" s="418">
        <f t="shared" ref="E483:E531" si="67">B483</f>
        <v>0</v>
      </c>
      <c r="F483" s="382">
        <f t="shared" ref="F483:F531" si="68">D483</f>
        <v>2866</v>
      </c>
      <c r="G483" s="363"/>
      <c r="H483" s="363"/>
      <c r="I483" s="363"/>
    </row>
    <row r="484" spans="1:9" ht="17.100000000000001" customHeight="1">
      <c r="A484" s="420" t="s">
        <v>1062</v>
      </c>
      <c r="B484" s="404">
        <v>68416</v>
      </c>
      <c r="C484" s="417" t="s">
        <v>2555</v>
      </c>
      <c r="D484" s="404">
        <v>3200</v>
      </c>
      <c r="E484" s="418">
        <f t="shared" si="67"/>
        <v>68416</v>
      </c>
      <c r="F484" s="382">
        <f t="shared" si="68"/>
        <v>3200</v>
      </c>
      <c r="G484" s="363"/>
      <c r="H484" s="363"/>
      <c r="I484" s="363"/>
    </row>
    <row r="485" spans="1:9" ht="17.100000000000001" customHeight="1">
      <c r="A485" s="420" t="s">
        <v>1063</v>
      </c>
      <c r="B485" s="404">
        <v>49621</v>
      </c>
      <c r="C485" s="417" t="s">
        <v>2556</v>
      </c>
      <c r="D485" s="404">
        <v>2420</v>
      </c>
      <c r="E485" s="418">
        <f t="shared" si="67"/>
        <v>49621</v>
      </c>
      <c r="F485" s="382">
        <f t="shared" si="68"/>
        <v>2420</v>
      </c>
      <c r="G485" s="363"/>
      <c r="H485" s="363"/>
      <c r="I485" s="363"/>
    </row>
    <row r="486" spans="1:9" ht="17.100000000000001" customHeight="1">
      <c r="A486" s="420" t="s">
        <v>1064</v>
      </c>
      <c r="B486" s="404">
        <v>35503</v>
      </c>
      <c r="C486" s="417" t="s">
        <v>2557</v>
      </c>
      <c r="D486" s="404">
        <v>1750</v>
      </c>
      <c r="E486" s="418">
        <f t="shared" si="67"/>
        <v>35503</v>
      </c>
      <c r="F486" s="382">
        <f t="shared" si="68"/>
        <v>1750</v>
      </c>
      <c r="G486" s="363"/>
      <c r="H486" s="363"/>
      <c r="I486" s="363"/>
    </row>
    <row r="487" spans="1:9" ht="17.100000000000001" customHeight="1">
      <c r="A487" s="420" t="s">
        <v>1065</v>
      </c>
      <c r="B487" s="404"/>
      <c r="C487" s="417"/>
      <c r="D487" s="404"/>
      <c r="E487" s="418">
        <f>SUM(B488:B492)</f>
        <v>5273383</v>
      </c>
      <c r="F487" s="382">
        <f>SUMPRODUCT(B488:B492, D488:D492)/SUM(B488:B492)</f>
        <v>2023.7974939426929</v>
      </c>
      <c r="G487" s="363"/>
      <c r="H487" s="363"/>
      <c r="I487" s="363"/>
    </row>
    <row r="488" spans="1:9" ht="17.100000000000001" customHeight="1">
      <c r="A488" s="420" t="s">
        <v>2019</v>
      </c>
      <c r="B488" s="404"/>
      <c r="C488" s="417"/>
      <c r="D488" s="404"/>
      <c r="E488" s="418"/>
      <c r="F488" s="382"/>
      <c r="G488" s="363"/>
      <c r="H488" s="363"/>
      <c r="I488" s="363"/>
    </row>
    <row r="489" spans="1:9" ht="17.100000000000001" customHeight="1">
      <c r="A489" s="420" t="s">
        <v>2267</v>
      </c>
      <c r="B489" s="404">
        <v>4868779</v>
      </c>
      <c r="C489" s="417">
        <v>2000</v>
      </c>
      <c r="D489" s="404">
        <f t="shared" ref="D489:D490" si="69">C489</f>
        <v>2000</v>
      </c>
      <c r="E489" s="418"/>
      <c r="F489" s="382"/>
      <c r="G489" s="363"/>
      <c r="H489" s="363"/>
      <c r="I489" s="363"/>
    </row>
    <row r="490" spans="1:9" ht="17.100000000000001" customHeight="1">
      <c r="A490" s="420" t="s">
        <v>2269</v>
      </c>
      <c r="B490" s="404">
        <v>283443</v>
      </c>
      <c r="C490" s="417">
        <v>2400</v>
      </c>
      <c r="D490" s="404">
        <f t="shared" si="69"/>
        <v>2400</v>
      </c>
      <c r="E490" s="418"/>
      <c r="F490" s="382"/>
      <c r="G490" s="363"/>
      <c r="H490" s="363"/>
      <c r="I490" s="363"/>
    </row>
    <row r="491" spans="1:9" ht="17.100000000000001" customHeight="1">
      <c r="A491" s="420" t="s">
        <v>2270</v>
      </c>
      <c r="B491" s="404"/>
      <c r="C491" s="417"/>
      <c r="D491" s="404"/>
      <c r="E491" s="418"/>
      <c r="F491" s="382"/>
      <c r="G491" s="363"/>
      <c r="H491" s="363"/>
      <c r="I491" s="363"/>
    </row>
    <row r="492" spans="1:9" ht="17.100000000000001" customHeight="1">
      <c r="A492" s="420" t="s">
        <v>2267</v>
      </c>
      <c r="B492" s="404">
        <v>121161</v>
      </c>
      <c r="C492" s="417">
        <v>2100</v>
      </c>
      <c r="D492" s="404">
        <f t="shared" ref="D492:D493" si="70">C492</f>
        <v>2100</v>
      </c>
      <c r="E492" s="418"/>
      <c r="F492" s="382"/>
      <c r="G492" s="363"/>
      <c r="H492" s="363"/>
      <c r="I492" s="363"/>
    </row>
    <row r="493" spans="1:9" ht="17.100000000000001" customHeight="1">
      <c r="A493" s="420" t="s">
        <v>2272</v>
      </c>
      <c r="B493" s="404">
        <v>0</v>
      </c>
      <c r="C493" s="417">
        <v>5350</v>
      </c>
      <c r="D493" s="404">
        <f t="shared" si="70"/>
        <v>5350</v>
      </c>
      <c r="E493" s="418">
        <f t="shared" si="67"/>
        <v>0</v>
      </c>
      <c r="F493" s="382">
        <f t="shared" si="68"/>
        <v>5350</v>
      </c>
      <c r="G493" s="363"/>
      <c r="H493" s="363"/>
      <c r="I493" s="363"/>
    </row>
    <row r="494" spans="1:9" ht="17.100000000000001" customHeight="1">
      <c r="A494" s="420" t="s">
        <v>1134</v>
      </c>
      <c r="B494" s="404">
        <v>19285</v>
      </c>
      <c r="C494" s="417" t="s">
        <v>2558</v>
      </c>
      <c r="D494" s="404">
        <v>12127</v>
      </c>
      <c r="E494" s="418">
        <f t="shared" si="67"/>
        <v>19285</v>
      </c>
      <c r="F494" s="382">
        <f t="shared" si="68"/>
        <v>12127</v>
      </c>
      <c r="G494" s="363"/>
      <c r="H494" s="363"/>
      <c r="I494" s="363"/>
    </row>
    <row r="495" spans="1:9" ht="17.100000000000001" customHeight="1">
      <c r="A495" s="420" t="s">
        <v>2274</v>
      </c>
      <c r="B495" s="404">
        <v>0</v>
      </c>
      <c r="C495" s="417">
        <v>1415</v>
      </c>
      <c r="D495" s="404">
        <f t="shared" ref="D495:D497" si="71">C495</f>
        <v>1415</v>
      </c>
      <c r="E495" s="418">
        <f t="shared" si="67"/>
        <v>0</v>
      </c>
      <c r="F495" s="382">
        <f t="shared" si="68"/>
        <v>1415</v>
      </c>
      <c r="G495" s="363"/>
      <c r="H495" s="363"/>
      <c r="I495" s="363"/>
    </row>
    <row r="496" spans="1:9" ht="17.100000000000001" customHeight="1">
      <c r="A496" s="420" t="s">
        <v>2275</v>
      </c>
      <c r="B496" s="404">
        <v>0</v>
      </c>
      <c r="C496" s="417">
        <v>8660</v>
      </c>
      <c r="D496" s="404">
        <f t="shared" si="71"/>
        <v>8660</v>
      </c>
      <c r="E496" s="418">
        <f t="shared" si="67"/>
        <v>0</v>
      </c>
      <c r="F496" s="382">
        <f t="shared" si="68"/>
        <v>8660</v>
      </c>
      <c r="G496" s="363"/>
      <c r="H496" s="363"/>
      <c r="I496" s="363"/>
    </row>
    <row r="497" spans="1:9" ht="17.100000000000001" customHeight="1">
      <c r="A497" s="420" t="s">
        <v>1133</v>
      </c>
      <c r="B497" s="404">
        <v>3638</v>
      </c>
      <c r="C497" s="417">
        <v>7000</v>
      </c>
      <c r="D497" s="404">
        <f t="shared" si="71"/>
        <v>7000</v>
      </c>
      <c r="E497" s="418">
        <f t="shared" si="67"/>
        <v>3638</v>
      </c>
      <c r="F497" s="382">
        <f t="shared" si="68"/>
        <v>7000</v>
      </c>
      <c r="G497" s="363"/>
      <c r="H497" s="363"/>
      <c r="I497" s="363"/>
    </row>
    <row r="498" spans="1:9" ht="17.100000000000001" customHeight="1">
      <c r="A498" s="420" t="s">
        <v>1066</v>
      </c>
      <c r="B498" s="404"/>
      <c r="C498" s="417"/>
      <c r="D498" s="404"/>
      <c r="E498" s="418">
        <f>SUM(B499:B501)</f>
        <v>673691</v>
      </c>
      <c r="F498" s="382">
        <f>SUMPRODUCT(B499:B501, D499:D501)/SUM(B499:B501)</f>
        <v>10129.588447819549</v>
      </c>
      <c r="G498" s="363"/>
      <c r="H498" s="363"/>
      <c r="I498" s="363"/>
    </row>
    <row r="499" spans="1:9" ht="17.100000000000001" customHeight="1">
      <c r="A499" s="420" t="s">
        <v>2276</v>
      </c>
      <c r="B499" s="404">
        <v>358852</v>
      </c>
      <c r="C499" s="417" t="s">
        <v>2559</v>
      </c>
      <c r="D499" s="404">
        <v>7901</v>
      </c>
      <c r="E499" s="418"/>
      <c r="F499" s="382"/>
      <c r="G499" s="363"/>
      <c r="H499" s="363"/>
      <c r="I499" s="363"/>
    </row>
    <row r="500" spans="1:9" ht="17.100000000000001" customHeight="1">
      <c r="A500" s="420" t="s">
        <v>2277</v>
      </c>
      <c r="B500" s="404">
        <v>264702</v>
      </c>
      <c r="C500" s="417" t="s">
        <v>2560</v>
      </c>
      <c r="D500" s="404">
        <v>13279</v>
      </c>
      <c r="E500" s="418"/>
      <c r="F500" s="382"/>
      <c r="G500" s="363"/>
      <c r="H500" s="363"/>
      <c r="I500" s="363"/>
    </row>
    <row r="501" spans="1:9" ht="17.100000000000001" customHeight="1">
      <c r="A501" s="420" t="s">
        <v>2279</v>
      </c>
      <c r="B501" s="404">
        <v>50137</v>
      </c>
      <c r="C501" s="417" t="s">
        <v>2561</v>
      </c>
      <c r="D501" s="404">
        <v>9453</v>
      </c>
      <c r="E501" s="418"/>
      <c r="F501" s="382"/>
      <c r="G501" s="363"/>
      <c r="H501" s="363"/>
      <c r="I501" s="363"/>
    </row>
    <row r="502" spans="1:9" ht="17.100000000000001" customHeight="1">
      <c r="A502" s="420" t="s">
        <v>1067</v>
      </c>
      <c r="B502" s="404">
        <v>331582</v>
      </c>
      <c r="C502" s="417" t="s">
        <v>2562</v>
      </c>
      <c r="D502" s="404">
        <v>3133</v>
      </c>
      <c r="E502" s="418">
        <f t="shared" si="67"/>
        <v>331582</v>
      </c>
      <c r="F502" s="382">
        <f t="shared" si="68"/>
        <v>3133</v>
      </c>
      <c r="G502" s="363"/>
      <c r="H502" s="363"/>
      <c r="I502" s="363"/>
    </row>
    <row r="503" spans="1:9" ht="17.100000000000001" customHeight="1">
      <c r="A503" s="420" t="s">
        <v>1068</v>
      </c>
      <c r="B503" s="404">
        <v>201623</v>
      </c>
      <c r="C503" s="417" t="s">
        <v>2563</v>
      </c>
      <c r="D503" s="404">
        <v>3501</v>
      </c>
      <c r="E503" s="418">
        <f t="shared" si="67"/>
        <v>201623</v>
      </c>
      <c r="F503" s="382">
        <f t="shared" si="68"/>
        <v>3501</v>
      </c>
      <c r="G503" s="363"/>
      <c r="H503" s="363"/>
      <c r="I503" s="363"/>
    </row>
    <row r="504" spans="1:9" ht="17.100000000000001" customHeight="1">
      <c r="A504" s="420" t="s">
        <v>1069</v>
      </c>
      <c r="B504" s="404">
        <v>76742</v>
      </c>
      <c r="C504" s="417" t="s">
        <v>2564</v>
      </c>
      <c r="D504" s="404">
        <v>8815</v>
      </c>
      <c r="E504" s="418">
        <f t="shared" si="67"/>
        <v>76742</v>
      </c>
      <c r="F504" s="382">
        <f t="shared" si="68"/>
        <v>8815</v>
      </c>
      <c r="G504" s="363"/>
      <c r="H504" s="363"/>
      <c r="I504" s="363"/>
    </row>
    <row r="505" spans="1:9" ht="17.100000000000001" customHeight="1">
      <c r="A505" s="420" t="s">
        <v>1070</v>
      </c>
      <c r="B505" s="404">
        <v>632789</v>
      </c>
      <c r="C505" s="417" t="s">
        <v>2565</v>
      </c>
      <c r="D505" s="404">
        <v>5688</v>
      </c>
      <c r="E505" s="418">
        <f t="shared" si="67"/>
        <v>632789</v>
      </c>
      <c r="F505" s="382">
        <f t="shared" si="68"/>
        <v>5688</v>
      </c>
      <c r="G505" s="363"/>
      <c r="H505" s="363"/>
      <c r="I505" s="363"/>
    </row>
    <row r="506" spans="1:9" ht="17.100000000000001" customHeight="1">
      <c r="A506" s="420" t="s">
        <v>1071</v>
      </c>
      <c r="B506" s="404"/>
      <c r="C506" s="417"/>
      <c r="D506" s="404"/>
      <c r="E506" s="418">
        <f>SUM(B507:B514)</f>
        <v>131695</v>
      </c>
      <c r="F506" s="382">
        <f>SUMPRODUCT(B507:B514, D507:D514)/SUM(B507:B514)</f>
        <v>4354.394996013516</v>
      </c>
      <c r="G506" s="363"/>
      <c r="H506" s="363"/>
      <c r="I506" s="363"/>
    </row>
    <row r="507" spans="1:9" ht="17.100000000000001" customHeight="1">
      <c r="A507" s="420" t="s">
        <v>2285</v>
      </c>
      <c r="B507" s="404"/>
      <c r="C507" s="417"/>
      <c r="D507" s="404"/>
      <c r="E507" s="418"/>
      <c r="F507" s="382"/>
      <c r="G507" s="363"/>
      <c r="H507" s="363"/>
      <c r="I507" s="363"/>
    </row>
    <row r="508" spans="1:9" ht="17.100000000000001" customHeight="1">
      <c r="A508" s="420" t="s">
        <v>2286</v>
      </c>
      <c r="B508" s="404">
        <v>34479</v>
      </c>
      <c r="C508" s="417">
        <v>5000</v>
      </c>
      <c r="D508" s="404">
        <f t="shared" ref="D508:D509" si="72">C508</f>
        <v>5000</v>
      </c>
      <c r="E508" s="418"/>
      <c r="F508" s="382"/>
      <c r="G508" s="363"/>
      <c r="H508" s="363"/>
      <c r="I508" s="363"/>
    </row>
    <row r="509" spans="1:9" ht="17.100000000000001" customHeight="1">
      <c r="A509" s="420" t="s">
        <v>1813</v>
      </c>
      <c r="B509" s="404">
        <v>4682</v>
      </c>
      <c r="C509" s="417">
        <v>5610</v>
      </c>
      <c r="D509" s="404">
        <f t="shared" si="72"/>
        <v>5610</v>
      </c>
      <c r="E509" s="418"/>
      <c r="F509" s="382"/>
      <c r="G509" s="363"/>
      <c r="H509" s="363"/>
      <c r="I509" s="363"/>
    </row>
    <row r="510" spans="1:9" ht="17.100000000000001" customHeight="1">
      <c r="A510" s="420" t="s">
        <v>2019</v>
      </c>
      <c r="B510" s="404">
        <v>45456</v>
      </c>
      <c r="C510" s="417" t="s">
        <v>2566</v>
      </c>
      <c r="D510" s="404">
        <v>3248</v>
      </c>
      <c r="E510" s="418"/>
      <c r="F510" s="382"/>
      <c r="G510" s="363"/>
      <c r="H510" s="363"/>
      <c r="I510" s="363"/>
    </row>
    <row r="511" spans="1:9" ht="17.100000000000001" customHeight="1">
      <c r="A511" s="420" t="s">
        <v>2023</v>
      </c>
      <c r="B511" s="404"/>
      <c r="C511" s="417"/>
      <c r="D511" s="404"/>
      <c r="E511" s="418"/>
      <c r="F511" s="382"/>
      <c r="G511" s="363"/>
      <c r="H511" s="363"/>
      <c r="I511" s="363"/>
    </row>
    <row r="512" spans="1:9" ht="17.100000000000001" customHeight="1">
      <c r="A512" s="420" t="s">
        <v>2289</v>
      </c>
      <c r="B512" s="404">
        <v>19092</v>
      </c>
      <c r="C512" s="417">
        <v>4500</v>
      </c>
      <c r="D512" s="404">
        <f t="shared" ref="D512:D513" si="73">C512</f>
        <v>4500</v>
      </c>
      <c r="E512" s="418"/>
      <c r="F512" s="382"/>
      <c r="G512" s="363"/>
      <c r="H512" s="363"/>
      <c r="I512" s="363"/>
    </row>
    <row r="513" spans="1:9" ht="17.100000000000001" customHeight="1">
      <c r="A513" s="420" t="s">
        <v>1813</v>
      </c>
      <c r="B513" s="404">
        <v>9499</v>
      </c>
      <c r="C513" s="417">
        <v>7000</v>
      </c>
      <c r="D513" s="404">
        <f t="shared" si="73"/>
        <v>7000</v>
      </c>
      <c r="E513" s="418"/>
      <c r="F513" s="382"/>
      <c r="G513" s="363"/>
      <c r="H513" s="363"/>
      <c r="I513" s="363"/>
    </row>
    <row r="514" spans="1:9" ht="17.100000000000001" customHeight="1">
      <c r="A514" s="420" t="s">
        <v>1842</v>
      </c>
      <c r="B514" s="404">
        <v>18487</v>
      </c>
      <c r="C514" s="417" t="s">
        <v>2567</v>
      </c>
      <c r="D514" s="404">
        <v>4043</v>
      </c>
      <c r="E514" s="418"/>
      <c r="F514" s="382"/>
      <c r="G514" s="363"/>
      <c r="H514" s="363"/>
      <c r="I514" s="363"/>
    </row>
    <row r="515" spans="1:9" ht="17.100000000000001" customHeight="1">
      <c r="A515" s="420" t="s">
        <v>2292</v>
      </c>
      <c r="B515" s="404">
        <v>0</v>
      </c>
      <c r="C515" s="417" t="s">
        <v>2568</v>
      </c>
      <c r="D515" s="404">
        <v>2103</v>
      </c>
      <c r="E515" s="418">
        <f t="shared" si="67"/>
        <v>0</v>
      </c>
      <c r="F515" s="382">
        <f t="shared" si="68"/>
        <v>2103</v>
      </c>
      <c r="G515" s="363"/>
      <c r="H515" s="363"/>
      <c r="I515" s="363"/>
    </row>
    <row r="516" spans="1:9" ht="17.100000000000001" customHeight="1">
      <c r="A516" s="420" t="s">
        <v>1072</v>
      </c>
      <c r="B516" s="404"/>
      <c r="C516" s="417"/>
      <c r="D516" s="404"/>
      <c r="E516" s="418">
        <f>SUM(B517:B518)</f>
        <v>20059</v>
      </c>
      <c r="F516" s="382">
        <f>SUMPRODUCT(B517:B518, D517:D518)/SUM(B517:B518)</f>
        <v>6197.5422503614336</v>
      </c>
      <c r="G516" s="363"/>
      <c r="H516" s="363"/>
      <c r="I516" s="363"/>
    </row>
    <row r="517" spans="1:9" ht="17.100000000000001" customHeight="1">
      <c r="A517" s="420" t="s">
        <v>2294</v>
      </c>
      <c r="B517" s="404">
        <v>6067</v>
      </c>
      <c r="C517" s="417">
        <v>5500</v>
      </c>
      <c r="D517" s="404">
        <f t="shared" ref="D517:D518" si="74">C517</f>
        <v>5500</v>
      </c>
      <c r="E517" s="418"/>
      <c r="F517" s="382"/>
      <c r="G517" s="363"/>
      <c r="H517" s="363"/>
      <c r="I517" s="363"/>
    </row>
    <row r="518" spans="1:9" ht="17.100000000000001" customHeight="1">
      <c r="A518" s="420" t="s">
        <v>2295</v>
      </c>
      <c r="B518" s="404">
        <v>13992</v>
      </c>
      <c r="C518" s="417">
        <v>6500</v>
      </c>
      <c r="D518" s="404">
        <f t="shared" si="74"/>
        <v>6500</v>
      </c>
      <c r="E518" s="418"/>
      <c r="F518" s="382"/>
      <c r="G518" s="363"/>
      <c r="H518" s="363"/>
      <c r="I518" s="363"/>
    </row>
    <row r="519" spans="1:9" ht="17.100000000000001" customHeight="1">
      <c r="A519" s="420" t="s">
        <v>1073</v>
      </c>
      <c r="B519" s="404">
        <v>25203</v>
      </c>
      <c r="C519" s="417"/>
      <c r="D519" s="404"/>
      <c r="E519" s="418">
        <f t="shared" si="67"/>
        <v>25203</v>
      </c>
      <c r="F519" s="382"/>
      <c r="G519" s="363"/>
      <c r="H519" s="363"/>
      <c r="I519" s="363"/>
    </row>
    <row r="520" spans="1:9" ht="17.100000000000001" customHeight="1">
      <c r="A520" s="420" t="s">
        <v>1074</v>
      </c>
      <c r="B520" s="404"/>
      <c r="C520" s="417"/>
      <c r="D520" s="404"/>
      <c r="E520" s="418">
        <f>SUM(B521:B522)</f>
        <v>41298</v>
      </c>
      <c r="F520" s="382">
        <f>SUMPRODUCT(B521:B522, D521:D522)/SUM(B521:B522)</f>
        <v>7889</v>
      </c>
      <c r="G520" s="363"/>
      <c r="H520" s="363"/>
      <c r="I520" s="363"/>
    </row>
    <row r="521" spans="1:9" ht="17.100000000000001" customHeight="1">
      <c r="A521" s="420" t="s">
        <v>2019</v>
      </c>
      <c r="B521" s="404">
        <v>37340</v>
      </c>
      <c r="C521" s="417" t="s">
        <v>2569</v>
      </c>
      <c r="D521" s="404">
        <v>7889</v>
      </c>
      <c r="E521" s="418"/>
      <c r="F521" s="382"/>
      <c r="G521" s="363"/>
      <c r="H521" s="363"/>
      <c r="I521" s="363"/>
    </row>
    <row r="522" spans="1:9" ht="17.100000000000001" customHeight="1">
      <c r="A522" s="420" t="s">
        <v>2297</v>
      </c>
      <c r="B522" s="404">
        <v>3958</v>
      </c>
      <c r="C522" s="417" t="s">
        <v>2569</v>
      </c>
      <c r="D522" s="404">
        <v>7889</v>
      </c>
      <c r="E522" s="418"/>
      <c r="F522" s="382"/>
      <c r="G522" s="363"/>
      <c r="H522" s="363"/>
      <c r="I522" s="363"/>
    </row>
    <row r="523" spans="1:9" ht="17.100000000000001" customHeight="1">
      <c r="A523" s="420" t="s">
        <v>2298</v>
      </c>
      <c r="B523" s="404">
        <v>0</v>
      </c>
      <c r="C523" s="417" t="s">
        <v>2570</v>
      </c>
      <c r="D523" s="404">
        <v>9750</v>
      </c>
      <c r="E523" s="418">
        <f t="shared" si="67"/>
        <v>0</v>
      </c>
      <c r="F523" s="382">
        <f t="shared" si="68"/>
        <v>9750</v>
      </c>
      <c r="G523" s="363"/>
      <c r="H523" s="363"/>
      <c r="I523" s="363"/>
    </row>
    <row r="524" spans="1:9" ht="17.100000000000001" customHeight="1">
      <c r="A524" s="420" t="s">
        <v>1075</v>
      </c>
      <c r="B524" s="404">
        <v>180489</v>
      </c>
      <c r="C524" s="417">
        <v>9500</v>
      </c>
      <c r="D524" s="404">
        <f t="shared" ref="D524" si="75">C524</f>
        <v>9500</v>
      </c>
      <c r="E524" s="418">
        <f t="shared" si="67"/>
        <v>180489</v>
      </c>
      <c r="F524" s="382">
        <f t="shared" si="68"/>
        <v>9500</v>
      </c>
      <c r="G524" s="363"/>
      <c r="H524" s="363"/>
      <c r="I524" s="363"/>
    </row>
    <row r="525" spans="1:9" ht="17.100000000000001" customHeight="1">
      <c r="A525" s="420" t="s">
        <v>1076</v>
      </c>
      <c r="B525" s="404">
        <v>481267</v>
      </c>
      <c r="C525" s="417" t="s">
        <v>2571</v>
      </c>
      <c r="D525" s="404">
        <v>5277</v>
      </c>
      <c r="E525" s="418">
        <f t="shared" si="67"/>
        <v>481267</v>
      </c>
      <c r="F525" s="382">
        <f t="shared" si="68"/>
        <v>5277</v>
      </c>
      <c r="G525" s="363"/>
      <c r="H525" s="363"/>
      <c r="I525" s="363"/>
    </row>
    <row r="526" spans="1:9" ht="17.100000000000001" customHeight="1">
      <c r="A526" s="420" t="s">
        <v>1077</v>
      </c>
      <c r="B526" s="404">
        <v>32431</v>
      </c>
      <c r="C526" s="417" t="s">
        <v>2572</v>
      </c>
      <c r="D526" s="404">
        <v>9437</v>
      </c>
      <c r="E526" s="418">
        <f t="shared" si="67"/>
        <v>32431</v>
      </c>
      <c r="F526" s="382">
        <f t="shared" si="68"/>
        <v>9437</v>
      </c>
      <c r="G526" s="363"/>
      <c r="H526" s="363"/>
      <c r="I526" s="363"/>
    </row>
    <row r="527" spans="1:9" ht="17.100000000000001" customHeight="1">
      <c r="A527" s="420" t="s">
        <v>1078</v>
      </c>
      <c r="B527" s="404">
        <v>344935</v>
      </c>
      <c r="C527" s="417" t="s">
        <v>2573</v>
      </c>
      <c r="D527" s="404">
        <v>1953</v>
      </c>
      <c r="E527" s="418">
        <f t="shared" si="67"/>
        <v>344935</v>
      </c>
      <c r="F527" s="382">
        <f t="shared" si="68"/>
        <v>1953</v>
      </c>
      <c r="G527" s="363"/>
      <c r="H527" s="363"/>
      <c r="I527" s="363"/>
    </row>
    <row r="528" spans="1:9" ht="17.100000000000001" customHeight="1">
      <c r="A528" s="420" t="s">
        <v>2302</v>
      </c>
      <c r="B528" s="404">
        <v>0</v>
      </c>
      <c r="C528" s="417">
        <v>7900</v>
      </c>
      <c r="D528" s="404">
        <f t="shared" ref="D528:D530" si="76">C528</f>
        <v>7900</v>
      </c>
      <c r="E528" s="418">
        <f t="shared" si="67"/>
        <v>0</v>
      </c>
      <c r="F528" s="382">
        <f t="shared" si="68"/>
        <v>7900</v>
      </c>
      <c r="G528" s="363"/>
      <c r="H528" s="363"/>
      <c r="I528" s="363"/>
    </row>
    <row r="529" spans="1:9" ht="17.100000000000001" customHeight="1">
      <c r="A529" s="420" t="s">
        <v>2303</v>
      </c>
      <c r="B529" s="404">
        <v>0</v>
      </c>
      <c r="C529" s="417">
        <v>12800</v>
      </c>
      <c r="D529" s="404">
        <f t="shared" si="76"/>
        <v>12800</v>
      </c>
      <c r="E529" s="418">
        <f t="shared" si="67"/>
        <v>0</v>
      </c>
      <c r="F529" s="382">
        <f t="shared" si="68"/>
        <v>12800</v>
      </c>
      <c r="G529" s="363"/>
      <c r="H529" s="363"/>
      <c r="I529" s="363"/>
    </row>
    <row r="530" spans="1:9" ht="17.100000000000001" customHeight="1">
      <c r="A530" s="420" t="s">
        <v>2304</v>
      </c>
      <c r="B530" s="404">
        <v>576135</v>
      </c>
      <c r="C530" s="417">
        <v>7575</v>
      </c>
      <c r="D530" s="404">
        <f t="shared" si="76"/>
        <v>7575</v>
      </c>
      <c r="E530" s="418">
        <f t="shared" si="67"/>
        <v>576135</v>
      </c>
      <c r="F530" s="382">
        <f t="shared" si="68"/>
        <v>7575</v>
      </c>
      <c r="G530" s="363"/>
      <c r="H530" s="363"/>
      <c r="I530" s="363"/>
    </row>
    <row r="531" spans="1:9" ht="17.100000000000001" customHeight="1">
      <c r="A531" s="420" t="s">
        <v>2305</v>
      </c>
      <c r="B531" s="404">
        <v>0</v>
      </c>
      <c r="C531" s="417" t="s">
        <v>2574</v>
      </c>
      <c r="D531" s="404">
        <v>2315</v>
      </c>
      <c r="E531" s="418">
        <f t="shared" si="67"/>
        <v>0</v>
      </c>
      <c r="F531" s="382">
        <f t="shared" si="68"/>
        <v>2315</v>
      </c>
      <c r="G531" s="363"/>
      <c r="H531" s="363"/>
      <c r="I531" s="363"/>
    </row>
    <row r="532" spans="1:9" ht="17.100000000000001" customHeight="1">
      <c r="A532" s="420" t="s">
        <v>1080</v>
      </c>
      <c r="B532" s="404"/>
      <c r="C532" s="417"/>
      <c r="D532" s="404"/>
      <c r="E532" s="418">
        <f>SUM(B533:B537)</f>
        <v>80803</v>
      </c>
      <c r="F532" s="382">
        <f>SUMPRODUCT(B533:B537, D533:D537)/SUM(B533:B537)</f>
        <v>4410.9998391148847</v>
      </c>
      <c r="G532" s="363"/>
      <c r="H532" s="363"/>
      <c r="I532" s="363"/>
    </row>
    <row r="533" spans="1:9" ht="17.100000000000001" customHeight="1">
      <c r="A533" s="420" t="s">
        <v>2127</v>
      </c>
      <c r="B533" s="404">
        <v>32213</v>
      </c>
      <c r="C533" s="417" t="s">
        <v>2575</v>
      </c>
      <c r="D533" s="404">
        <v>3510</v>
      </c>
      <c r="E533" s="418"/>
      <c r="F533" s="382"/>
      <c r="G533" s="363"/>
      <c r="H533" s="363"/>
      <c r="I533" s="363"/>
    </row>
    <row r="534" spans="1:9" ht="17.100000000000001" customHeight="1">
      <c r="A534" s="420" t="s">
        <v>2019</v>
      </c>
      <c r="B534" s="404"/>
      <c r="C534" s="417"/>
      <c r="D534" s="404"/>
      <c r="E534" s="418"/>
      <c r="F534" s="382"/>
      <c r="G534" s="363"/>
      <c r="H534" s="363"/>
      <c r="I534" s="363"/>
    </row>
    <row r="535" spans="1:9" ht="17.100000000000001" customHeight="1">
      <c r="A535" s="420" t="s">
        <v>2129</v>
      </c>
      <c r="B535" s="404">
        <v>4133</v>
      </c>
      <c r="C535" s="417" t="s">
        <v>2575</v>
      </c>
      <c r="D535" s="404">
        <v>3510</v>
      </c>
      <c r="E535" s="418"/>
      <c r="F535" s="382"/>
      <c r="G535" s="363"/>
      <c r="H535" s="363"/>
      <c r="I535" s="363"/>
    </row>
    <row r="536" spans="1:9" ht="17.100000000000001" customHeight="1">
      <c r="A536" s="420" t="s">
        <v>1844</v>
      </c>
      <c r="B536" s="404">
        <v>20896</v>
      </c>
      <c r="C536" s="417" t="s">
        <v>2575</v>
      </c>
      <c r="D536" s="404">
        <v>3510</v>
      </c>
      <c r="E536" s="418"/>
      <c r="F536" s="382"/>
      <c r="G536" s="363"/>
      <c r="H536" s="363"/>
      <c r="I536" s="363"/>
    </row>
    <row r="537" spans="1:9" ht="17.100000000000001" customHeight="1">
      <c r="A537" s="420" t="s">
        <v>1787</v>
      </c>
      <c r="B537" s="404">
        <v>23561</v>
      </c>
      <c r="C537" s="417">
        <v>6600</v>
      </c>
      <c r="D537" s="404">
        <f t="shared" ref="D537:D540" si="77">C537</f>
        <v>6600</v>
      </c>
      <c r="E537" s="418"/>
      <c r="F537" s="382"/>
      <c r="G537" s="363"/>
      <c r="H537" s="363"/>
      <c r="I537" s="363"/>
    </row>
    <row r="538" spans="1:9" ht="17.100000000000001" customHeight="1">
      <c r="A538" s="420" t="s">
        <v>2309</v>
      </c>
      <c r="B538" s="404">
        <v>834</v>
      </c>
      <c r="C538" s="417">
        <v>100</v>
      </c>
      <c r="D538" s="404">
        <f t="shared" si="77"/>
        <v>100</v>
      </c>
      <c r="E538" s="418">
        <f t="shared" ref="E538:E600" si="78">B538</f>
        <v>834</v>
      </c>
      <c r="F538" s="382">
        <f t="shared" ref="F538:F600" si="79">D538</f>
        <v>100</v>
      </c>
      <c r="G538" s="363"/>
      <c r="H538" s="363"/>
      <c r="I538" s="363"/>
    </row>
    <row r="539" spans="1:9" ht="17.100000000000001" customHeight="1">
      <c r="A539" s="420" t="s">
        <v>2310</v>
      </c>
      <c r="B539" s="404">
        <v>0</v>
      </c>
      <c r="C539" s="417">
        <v>1900</v>
      </c>
      <c r="D539" s="404">
        <f t="shared" si="77"/>
        <v>1900</v>
      </c>
      <c r="E539" s="418">
        <f t="shared" si="78"/>
        <v>0</v>
      </c>
      <c r="F539" s="382">
        <f t="shared" si="79"/>
        <v>1900</v>
      </c>
      <c r="G539" s="363"/>
      <c r="H539" s="363"/>
      <c r="I539" s="363"/>
    </row>
    <row r="540" spans="1:9" ht="17.100000000000001" customHeight="1">
      <c r="A540" s="420" t="s">
        <v>2312</v>
      </c>
      <c r="B540" s="404">
        <v>0</v>
      </c>
      <c r="C540" s="417">
        <v>3950</v>
      </c>
      <c r="D540" s="404">
        <f t="shared" si="77"/>
        <v>3950</v>
      </c>
      <c r="E540" s="418">
        <f t="shared" si="78"/>
        <v>0</v>
      </c>
      <c r="F540" s="382">
        <f t="shared" si="79"/>
        <v>3950</v>
      </c>
      <c r="G540" s="363"/>
      <c r="H540" s="363"/>
      <c r="I540" s="363"/>
    </row>
    <row r="541" spans="1:9" ht="17.100000000000001" customHeight="1">
      <c r="A541" s="420" t="s">
        <v>1081</v>
      </c>
      <c r="B541" s="404">
        <v>481795</v>
      </c>
      <c r="C541" s="417" t="s">
        <v>2576</v>
      </c>
      <c r="D541" s="404">
        <v>5500</v>
      </c>
      <c r="E541" s="418">
        <f t="shared" si="78"/>
        <v>481795</v>
      </c>
      <c r="F541" s="382">
        <f t="shared" si="79"/>
        <v>5500</v>
      </c>
      <c r="G541" s="363"/>
      <c r="H541" s="363"/>
      <c r="I541" s="363"/>
    </row>
    <row r="542" spans="1:9" ht="17.100000000000001" customHeight="1">
      <c r="A542" s="420" t="s">
        <v>1082</v>
      </c>
      <c r="B542" s="404">
        <v>97578</v>
      </c>
      <c r="C542" s="417" t="s">
        <v>2577</v>
      </c>
      <c r="D542" s="404">
        <v>8925</v>
      </c>
      <c r="E542" s="418">
        <f t="shared" si="78"/>
        <v>97578</v>
      </c>
      <c r="F542" s="382">
        <f t="shared" si="79"/>
        <v>8925</v>
      </c>
      <c r="G542" s="363"/>
      <c r="H542" s="363"/>
      <c r="I542" s="363"/>
    </row>
    <row r="543" spans="1:9" ht="17.100000000000001" customHeight="1">
      <c r="A543" s="420" t="s">
        <v>1083</v>
      </c>
      <c r="B543" s="404">
        <v>9917</v>
      </c>
      <c r="C543" s="417" t="s">
        <v>2578</v>
      </c>
      <c r="D543" s="404">
        <v>8465</v>
      </c>
      <c r="E543" s="418">
        <f t="shared" si="78"/>
        <v>9917</v>
      </c>
      <c r="F543" s="382">
        <f t="shared" si="79"/>
        <v>8465</v>
      </c>
      <c r="G543" s="363"/>
      <c r="H543" s="363"/>
      <c r="I543" s="363"/>
    </row>
    <row r="544" spans="1:9" ht="17.100000000000001" customHeight="1">
      <c r="A544" s="420" t="s">
        <v>2316</v>
      </c>
      <c r="B544" s="404">
        <v>0</v>
      </c>
      <c r="C544" s="417">
        <v>140</v>
      </c>
      <c r="D544" s="404">
        <f t="shared" ref="D544" si="80">C544</f>
        <v>140</v>
      </c>
      <c r="E544" s="418">
        <f t="shared" si="78"/>
        <v>0</v>
      </c>
      <c r="F544" s="382">
        <f t="shared" si="79"/>
        <v>140</v>
      </c>
      <c r="G544" s="363"/>
      <c r="H544" s="363"/>
      <c r="I544" s="363"/>
    </row>
    <row r="545" spans="1:9" ht="17.100000000000001" customHeight="1">
      <c r="A545" s="420" t="s">
        <v>2317</v>
      </c>
      <c r="B545" s="404">
        <v>0</v>
      </c>
      <c r="C545" s="417" t="s">
        <v>2579</v>
      </c>
      <c r="D545" s="404">
        <v>4933</v>
      </c>
      <c r="E545" s="418">
        <f t="shared" si="78"/>
        <v>0</v>
      </c>
      <c r="F545" s="382">
        <f t="shared" si="79"/>
        <v>4933</v>
      </c>
      <c r="G545" s="363"/>
      <c r="H545" s="363"/>
      <c r="I545" s="363"/>
    </row>
    <row r="546" spans="1:9" ht="17.100000000000001" customHeight="1">
      <c r="A546" s="420" t="s">
        <v>2319</v>
      </c>
      <c r="B546" s="404">
        <v>0</v>
      </c>
      <c r="C546" s="417" t="s">
        <v>2580</v>
      </c>
      <c r="D546" s="404">
        <v>5550</v>
      </c>
      <c r="E546" s="418">
        <f t="shared" si="78"/>
        <v>0</v>
      </c>
      <c r="F546" s="382">
        <f t="shared" si="79"/>
        <v>5550</v>
      </c>
      <c r="G546" s="363"/>
      <c r="H546" s="363"/>
      <c r="I546" s="363"/>
    </row>
    <row r="547" spans="1:9" ht="17.100000000000001" customHeight="1">
      <c r="A547" s="420" t="s">
        <v>1084</v>
      </c>
      <c r="B547" s="404">
        <v>57383</v>
      </c>
      <c r="C547" s="417">
        <v>1050</v>
      </c>
      <c r="D547" s="404">
        <f t="shared" ref="D547" si="81">C547</f>
        <v>1050</v>
      </c>
      <c r="E547" s="418">
        <f t="shared" si="78"/>
        <v>57383</v>
      </c>
      <c r="F547" s="382">
        <f t="shared" si="79"/>
        <v>1050</v>
      </c>
      <c r="G547" s="363"/>
      <c r="H547" s="363"/>
      <c r="I547" s="363"/>
    </row>
    <row r="548" spans="1:9" ht="17.100000000000001" customHeight="1">
      <c r="A548" s="420" t="s">
        <v>1085</v>
      </c>
      <c r="B548" s="404"/>
      <c r="C548" s="417"/>
      <c r="D548" s="404"/>
      <c r="E548" s="418">
        <f>SUM(B549:B550)</f>
        <v>11149</v>
      </c>
      <c r="F548" s="382">
        <f>SUMPRODUCT(B549:B550, D549:D550)/SUM(B549:B550)</f>
        <v>2020</v>
      </c>
      <c r="G548" s="363"/>
      <c r="H548" s="363"/>
      <c r="I548" s="363"/>
    </row>
    <row r="549" spans="1:9" ht="17.100000000000001" customHeight="1">
      <c r="A549" s="420" t="s">
        <v>1809</v>
      </c>
      <c r="B549" s="404">
        <v>8519</v>
      </c>
      <c r="C549" s="417" t="s">
        <v>2581</v>
      </c>
      <c r="D549" s="404">
        <v>2020</v>
      </c>
      <c r="E549" s="418"/>
      <c r="F549" s="382"/>
      <c r="G549" s="363"/>
      <c r="H549" s="363"/>
      <c r="I549" s="363"/>
    </row>
    <row r="550" spans="1:9" ht="17.100000000000001" customHeight="1">
      <c r="A550" s="420" t="s">
        <v>2294</v>
      </c>
      <c r="B550" s="404">
        <v>2630</v>
      </c>
      <c r="C550" s="417" t="s">
        <v>2581</v>
      </c>
      <c r="D550" s="404">
        <v>2020</v>
      </c>
      <c r="E550" s="418"/>
      <c r="F550" s="382"/>
      <c r="G550" s="363"/>
      <c r="H550" s="363"/>
      <c r="I550" s="363"/>
    </row>
    <row r="551" spans="1:9" ht="17.100000000000001" customHeight="1">
      <c r="A551" s="420" t="s">
        <v>1132</v>
      </c>
      <c r="B551" s="404">
        <v>1988</v>
      </c>
      <c r="C551" s="417">
        <v>1750</v>
      </c>
      <c r="D551" s="404">
        <f t="shared" ref="D551" si="82">C551</f>
        <v>1750</v>
      </c>
      <c r="E551" s="418">
        <f t="shared" si="78"/>
        <v>1988</v>
      </c>
      <c r="F551" s="382">
        <f t="shared" si="79"/>
        <v>1750</v>
      </c>
      <c r="G551" s="363"/>
      <c r="H551" s="363"/>
      <c r="I551" s="363"/>
    </row>
    <row r="552" spans="1:9" ht="17.100000000000001" customHeight="1">
      <c r="A552" s="420" t="s">
        <v>1131</v>
      </c>
      <c r="B552" s="404">
        <v>5914</v>
      </c>
      <c r="C552" s="417" t="s">
        <v>2582</v>
      </c>
      <c r="D552" s="404">
        <v>1500</v>
      </c>
      <c r="E552" s="418">
        <f t="shared" si="78"/>
        <v>5914</v>
      </c>
      <c r="F552" s="382">
        <f t="shared" si="79"/>
        <v>1500</v>
      </c>
      <c r="G552" s="363"/>
      <c r="H552" s="363"/>
      <c r="I552" s="363"/>
    </row>
    <row r="553" spans="1:9" ht="17.100000000000001" customHeight="1">
      <c r="A553" s="420" t="s">
        <v>2323</v>
      </c>
      <c r="B553" s="404">
        <v>0</v>
      </c>
      <c r="C553" s="417">
        <v>5620</v>
      </c>
      <c r="D553" s="404">
        <f t="shared" ref="D553" si="83">C553</f>
        <v>5620</v>
      </c>
      <c r="E553" s="418">
        <f t="shared" si="78"/>
        <v>0</v>
      </c>
      <c r="F553" s="382">
        <f t="shared" si="79"/>
        <v>5620</v>
      </c>
      <c r="G553" s="363"/>
      <c r="H553" s="363"/>
      <c r="I553" s="363"/>
    </row>
    <row r="554" spans="1:9" ht="17.100000000000001" customHeight="1">
      <c r="A554" s="420" t="s">
        <v>1086</v>
      </c>
      <c r="B554" s="404">
        <v>534230</v>
      </c>
      <c r="C554" s="417" t="s">
        <v>2583</v>
      </c>
      <c r="D554" s="404">
        <v>3710</v>
      </c>
      <c r="E554" s="418">
        <f t="shared" si="78"/>
        <v>534230</v>
      </c>
      <c r="F554" s="382">
        <f t="shared" si="79"/>
        <v>3710</v>
      </c>
      <c r="G554" s="363"/>
      <c r="H554" s="363"/>
      <c r="I554" s="363"/>
    </row>
    <row r="555" spans="1:9" ht="17.100000000000001" customHeight="1">
      <c r="A555" s="420" t="s">
        <v>2326</v>
      </c>
      <c r="B555" s="404">
        <v>0</v>
      </c>
      <c r="C555" s="417">
        <v>6900</v>
      </c>
      <c r="D555" s="404">
        <f t="shared" ref="D555" si="84">C555</f>
        <v>6900</v>
      </c>
      <c r="E555" s="418">
        <f t="shared" si="78"/>
        <v>0</v>
      </c>
      <c r="F555" s="382">
        <f t="shared" si="79"/>
        <v>6900</v>
      </c>
      <c r="G555" s="363"/>
      <c r="H555" s="363"/>
      <c r="I555" s="363"/>
    </row>
    <row r="556" spans="1:9" ht="17.100000000000001" customHeight="1">
      <c r="A556" s="420" t="s">
        <v>1087</v>
      </c>
      <c r="B556" s="404">
        <v>14383</v>
      </c>
      <c r="C556" s="417" t="s">
        <v>2584</v>
      </c>
      <c r="D556" s="404">
        <v>1366</v>
      </c>
      <c r="E556" s="418">
        <f t="shared" si="78"/>
        <v>14383</v>
      </c>
      <c r="F556" s="382">
        <f t="shared" si="79"/>
        <v>1366</v>
      </c>
      <c r="G556" s="363"/>
      <c r="H556" s="363"/>
      <c r="I556" s="363"/>
    </row>
    <row r="557" spans="1:9" ht="17.100000000000001" customHeight="1">
      <c r="A557" s="420" t="s">
        <v>1088</v>
      </c>
      <c r="B557" s="404"/>
      <c r="C557" s="417"/>
      <c r="D557" s="404"/>
      <c r="E557" s="418">
        <f>SUM(B558:B559)</f>
        <v>42385</v>
      </c>
      <c r="F557" s="382">
        <f>SUMPRODUCT(B558:B559, D558:D559)/SUM(B558:B559)</f>
        <v>8979.3700601627934</v>
      </c>
      <c r="G557" s="363"/>
      <c r="H557" s="363"/>
      <c r="I557" s="363"/>
    </row>
    <row r="558" spans="1:9" ht="17.100000000000001" customHeight="1">
      <c r="A558" s="420" t="s">
        <v>2328</v>
      </c>
      <c r="B558" s="404">
        <v>16022</v>
      </c>
      <c r="C558" s="417">
        <v>7300</v>
      </c>
      <c r="D558" s="404">
        <f t="shared" ref="D558:D562" si="85">C558</f>
        <v>7300</v>
      </c>
      <c r="E558" s="418"/>
      <c r="F558" s="382"/>
      <c r="G558" s="363"/>
      <c r="H558" s="363"/>
      <c r="I558" s="363"/>
    </row>
    <row r="559" spans="1:9" ht="17.100000000000001" customHeight="1">
      <c r="A559" s="420" t="s">
        <v>2329</v>
      </c>
      <c r="B559" s="404">
        <v>26363</v>
      </c>
      <c r="C559" s="417">
        <v>10000</v>
      </c>
      <c r="D559" s="404">
        <f t="shared" si="85"/>
        <v>10000</v>
      </c>
      <c r="E559" s="418"/>
      <c r="F559" s="382"/>
      <c r="G559" s="363"/>
      <c r="H559" s="363"/>
      <c r="I559" s="363"/>
    </row>
    <row r="560" spans="1:9" ht="17.100000000000001" customHeight="1">
      <c r="A560" s="420" t="s">
        <v>2330</v>
      </c>
      <c r="B560" s="404">
        <v>0</v>
      </c>
      <c r="C560" s="417">
        <v>3570</v>
      </c>
      <c r="D560" s="404">
        <f t="shared" si="85"/>
        <v>3570</v>
      </c>
      <c r="E560" s="418">
        <f t="shared" si="78"/>
        <v>0</v>
      </c>
      <c r="F560" s="382">
        <f t="shared" si="79"/>
        <v>3570</v>
      </c>
      <c r="G560" s="363"/>
      <c r="H560" s="363"/>
      <c r="I560" s="363"/>
    </row>
    <row r="561" spans="1:9" ht="17.100000000000001" customHeight="1">
      <c r="A561" s="420" t="s">
        <v>2331</v>
      </c>
      <c r="B561" s="404">
        <v>1257</v>
      </c>
      <c r="C561" s="417">
        <v>400</v>
      </c>
      <c r="D561" s="404">
        <f t="shared" si="85"/>
        <v>400</v>
      </c>
      <c r="E561" s="418">
        <f t="shared" si="78"/>
        <v>1257</v>
      </c>
      <c r="F561" s="382">
        <f t="shared" si="79"/>
        <v>400</v>
      </c>
      <c r="G561" s="363"/>
      <c r="H561" s="363"/>
      <c r="I561" s="363"/>
    </row>
    <row r="562" spans="1:9" ht="17.100000000000001" customHeight="1">
      <c r="A562" s="420" t="s">
        <v>2332</v>
      </c>
      <c r="B562" s="404">
        <v>0</v>
      </c>
      <c r="C562" s="417">
        <v>2060</v>
      </c>
      <c r="D562" s="404">
        <f t="shared" si="85"/>
        <v>2060</v>
      </c>
      <c r="E562" s="418">
        <f t="shared" si="78"/>
        <v>0</v>
      </c>
      <c r="F562" s="382">
        <f t="shared" si="79"/>
        <v>2060</v>
      </c>
      <c r="G562" s="363"/>
      <c r="H562" s="363"/>
      <c r="I562" s="363"/>
    </row>
    <row r="563" spans="1:9" ht="17.100000000000001" customHeight="1">
      <c r="A563" s="420" t="s">
        <v>1089</v>
      </c>
      <c r="B563" s="404">
        <v>24475</v>
      </c>
      <c r="C563" s="417" t="s">
        <v>2585</v>
      </c>
      <c r="D563" s="404">
        <v>2583</v>
      </c>
      <c r="E563" s="418">
        <f t="shared" si="78"/>
        <v>24475</v>
      </c>
      <c r="F563" s="382">
        <f t="shared" si="79"/>
        <v>2583</v>
      </c>
      <c r="G563" s="363"/>
      <c r="H563" s="363"/>
      <c r="I563" s="363"/>
    </row>
    <row r="564" spans="1:9" ht="17.100000000000001" customHeight="1">
      <c r="A564" s="420" t="s">
        <v>1090</v>
      </c>
      <c r="B564" s="404">
        <v>93413</v>
      </c>
      <c r="C564" s="417" t="s">
        <v>2586</v>
      </c>
      <c r="D564" s="404">
        <v>7865</v>
      </c>
      <c r="E564" s="418">
        <f t="shared" si="78"/>
        <v>93413</v>
      </c>
      <c r="F564" s="382">
        <f t="shared" si="79"/>
        <v>7865</v>
      </c>
      <c r="G564" s="363"/>
      <c r="H564" s="363"/>
      <c r="I564" s="363"/>
    </row>
    <row r="565" spans="1:9" ht="17.100000000000001" customHeight="1">
      <c r="A565" s="420" t="s">
        <v>2335</v>
      </c>
      <c r="B565" s="404">
        <v>0</v>
      </c>
      <c r="C565" s="417">
        <v>860</v>
      </c>
      <c r="D565" s="404">
        <f t="shared" ref="D565" si="86">C565</f>
        <v>860</v>
      </c>
      <c r="E565" s="418">
        <f t="shared" si="78"/>
        <v>0</v>
      </c>
      <c r="F565" s="382">
        <f t="shared" si="79"/>
        <v>860</v>
      </c>
      <c r="G565" s="363"/>
      <c r="H565" s="363"/>
      <c r="I565" s="363"/>
    </row>
    <row r="566" spans="1:9" ht="17.100000000000001" customHeight="1">
      <c r="A566" s="420" t="s">
        <v>1091</v>
      </c>
      <c r="B566" s="404">
        <v>39488</v>
      </c>
      <c r="C566" s="417" t="s">
        <v>2587</v>
      </c>
      <c r="D566" s="404">
        <v>5500</v>
      </c>
      <c r="E566" s="418">
        <f t="shared" si="78"/>
        <v>39488</v>
      </c>
      <c r="F566" s="382">
        <f t="shared" si="79"/>
        <v>5500</v>
      </c>
      <c r="G566" s="363"/>
      <c r="H566" s="363"/>
      <c r="I566" s="363"/>
    </row>
    <row r="567" spans="1:9" ht="17.100000000000001" customHeight="1">
      <c r="A567" s="420" t="s">
        <v>1092</v>
      </c>
      <c r="B567" s="404">
        <v>375443</v>
      </c>
      <c r="C567" s="417" t="s">
        <v>2588</v>
      </c>
      <c r="D567" s="404">
        <v>3433</v>
      </c>
      <c r="E567" s="418">
        <f t="shared" si="78"/>
        <v>375443</v>
      </c>
      <c r="F567" s="382">
        <f t="shared" si="79"/>
        <v>3433</v>
      </c>
      <c r="G567" s="363"/>
      <c r="H567" s="363"/>
      <c r="I567" s="363"/>
    </row>
    <row r="568" spans="1:9" ht="17.100000000000001" customHeight="1">
      <c r="A568" s="420" t="s">
        <v>1093</v>
      </c>
      <c r="B568" s="404"/>
      <c r="C568" s="417"/>
      <c r="D568" s="404"/>
      <c r="E568" s="418">
        <f>SUM(B569:B573)</f>
        <v>80006</v>
      </c>
      <c r="F568" s="382">
        <f>SUMPRODUCT(B569:B573, D569:D573)/SUM(B569:B573)</f>
        <v>6334.8894457915658</v>
      </c>
      <c r="G568" s="363"/>
      <c r="H568" s="363"/>
      <c r="I568" s="363"/>
    </row>
    <row r="569" spans="1:9" ht="17.100000000000001" customHeight="1">
      <c r="A569" s="420" t="s">
        <v>2294</v>
      </c>
      <c r="B569" s="404">
        <v>10195</v>
      </c>
      <c r="C569" s="417" t="s">
        <v>2589</v>
      </c>
      <c r="D569" s="404">
        <v>1767</v>
      </c>
      <c r="E569" s="418"/>
      <c r="F569" s="382"/>
      <c r="G569" s="363"/>
      <c r="H569" s="363"/>
      <c r="I569" s="363"/>
    </row>
    <row r="570" spans="1:9" ht="17.100000000000001" customHeight="1">
      <c r="A570" s="420" t="s">
        <v>2339</v>
      </c>
      <c r="B570" s="404">
        <v>3309</v>
      </c>
      <c r="C570" s="417">
        <v>1800</v>
      </c>
      <c r="D570" s="404">
        <f t="shared" ref="D570:D573" si="87">C570</f>
        <v>1800</v>
      </c>
      <c r="E570" s="418"/>
      <c r="F570" s="382"/>
      <c r="G570" s="363"/>
      <c r="H570" s="363"/>
      <c r="I570" s="363"/>
    </row>
    <row r="571" spans="1:9" ht="17.100000000000001" customHeight="1">
      <c r="A571" s="420" t="s">
        <v>2340</v>
      </c>
      <c r="B571" s="404">
        <v>5493</v>
      </c>
      <c r="C571" s="417">
        <v>1500</v>
      </c>
      <c r="D571" s="404">
        <f t="shared" si="87"/>
        <v>1500</v>
      </c>
      <c r="E571" s="418"/>
      <c r="F571" s="382"/>
      <c r="G571" s="363"/>
      <c r="H571" s="363"/>
      <c r="I571" s="363"/>
    </row>
    <row r="572" spans="1:9" ht="17.100000000000001" customHeight="1">
      <c r="A572" s="420" t="s">
        <v>2341</v>
      </c>
      <c r="B572" s="404">
        <v>8382</v>
      </c>
      <c r="C572" s="417">
        <v>2000</v>
      </c>
      <c r="D572" s="404">
        <f t="shared" si="87"/>
        <v>2000</v>
      </c>
      <c r="E572" s="418"/>
      <c r="F572" s="382"/>
      <c r="G572" s="363"/>
      <c r="H572" s="363"/>
      <c r="I572" s="363"/>
    </row>
    <row r="573" spans="1:9" ht="17.100000000000001" customHeight="1">
      <c r="A573" s="420" t="s">
        <v>1811</v>
      </c>
      <c r="B573" s="404">
        <v>52627</v>
      </c>
      <c r="C573" s="417">
        <v>8700</v>
      </c>
      <c r="D573" s="404">
        <f t="shared" si="87"/>
        <v>8700</v>
      </c>
      <c r="E573" s="418"/>
      <c r="F573" s="382"/>
      <c r="G573" s="363"/>
      <c r="H573" s="363"/>
      <c r="I573" s="363"/>
    </row>
    <row r="574" spans="1:9" ht="17.100000000000001" customHeight="1">
      <c r="A574" s="420" t="s">
        <v>2343</v>
      </c>
      <c r="B574" s="404">
        <v>0</v>
      </c>
      <c r="C574" s="417" t="s">
        <v>2590</v>
      </c>
      <c r="D574" s="404">
        <v>13005</v>
      </c>
      <c r="E574" s="418">
        <f t="shared" si="78"/>
        <v>0</v>
      </c>
      <c r="F574" s="382">
        <f t="shared" si="79"/>
        <v>13005</v>
      </c>
      <c r="G574" s="363"/>
      <c r="H574" s="363"/>
      <c r="I574" s="363"/>
    </row>
    <row r="575" spans="1:9" ht="17.100000000000001" customHeight="1">
      <c r="A575" s="420" t="s">
        <v>2345</v>
      </c>
      <c r="B575" s="404">
        <v>0</v>
      </c>
      <c r="C575" s="417">
        <v>7400</v>
      </c>
      <c r="D575" s="404">
        <f t="shared" ref="D575" si="88">C575</f>
        <v>7400</v>
      </c>
      <c r="E575" s="418">
        <f t="shared" si="78"/>
        <v>0</v>
      </c>
      <c r="F575" s="382">
        <f t="shared" si="79"/>
        <v>7400</v>
      </c>
      <c r="G575" s="363"/>
      <c r="H575" s="363"/>
      <c r="I575" s="363"/>
    </row>
    <row r="576" spans="1:9" ht="17.100000000000001" customHeight="1">
      <c r="A576" s="420" t="s">
        <v>2346</v>
      </c>
      <c r="B576" s="404">
        <v>0</v>
      </c>
      <c r="C576" s="417" t="s">
        <v>2591</v>
      </c>
      <c r="D576" s="404">
        <v>3684</v>
      </c>
      <c r="E576" s="418">
        <f t="shared" si="78"/>
        <v>0</v>
      </c>
      <c r="F576" s="382">
        <f t="shared" si="79"/>
        <v>3684</v>
      </c>
      <c r="G576" s="363"/>
      <c r="H576" s="363"/>
      <c r="I576" s="363"/>
    </row>
    <row r="577" spans="1:9" ht="17.100000000000001" customHeight="1">
      <c r="A577" s="420" t="s">
        <v>1094</v>
      </c>
      <c r="B577" s="404">
        <v>18252</v>
      </c>
      <c r="C577" s="417" t="s">
        <v>2592</v>
      </c>
      <c r="D577" s="404">
        <v>4550</v>
      </c>
      <c r="E577" s="418">
        <f t="shared" si="78"/>
        <v>18252</v>
      </c>
      <c r="F577" s="382">
        <f t="shared" si="79"/>
        <v>4550</v>
      </c>
      <c r="G577" s="363"/>
      <c r="H577" s="363"/>
      <c r="I577" s="363"/>
    </row>
    <row r="578" spans="1:9" ht="17.100000000000001" customHeight="1">
      <c r="A578" s="420" t="s">
        <v>2349</v>
      </c>
      <c r="B578" s="404">
        <v>0</v>
      </c>
      <c r="C578" s="417" t="s">
        <v>2593</v>
      </c>
      <c r="D578" s="404">
        <v>5207</v>
      </c>
      <c r="E578" s="418">
        <f t="shared" si="78"/>
        <v>0</v>
      </c>
      <c r="F578" s="382">
        <f t="shared" si="79"/>
        <v>5207</v>
      </c>
      <c r="G578" s="363"/>
      <c r="H578" s="363"/>
      <c r="I578" s="363"/>
    </row>
    <row r="579" spans="1:9" ht="17.100000000000001" customHeight="1">
      <c r="A579" s="420" t="s">
        <v>1130</v>
      </c>
      <c r="B579" s="404">
        <v>7624</v>
      </c>
      <c r="C579" s="417" t="s">
        <v>2594</v>
      </c>
      <c r="D579" s="404">
        <v>2039</v>
      </c>
      <c r="E579" s="418">
        <f t="shared" si="78"/>
        <v>7624</v>
      </c>
      <c r="F579" s="382">
        <f t="shared" si="79"/>
        <v>2039</v>
      </c>
      <c r="G579" s="363"/>
      <c r="H579" s="363"/>
      <c r="I579" s="363"/>
    </row>
    <row r="580" spans="1:9" ht="17.100000000000001" customHeight="1">
      <c r="A580" s="420" t="s">
        <v>2351</v>
      </c>
      <c r="B580" s="404">
        <v>0</v>
      </c>
      <c r="C580" s="417">
        <v>6715</v>
      </c>
      <c r="D580" s="404">
        <f t="shared" ref="D580:D582" si="89">C580</f>
        <v>6715</v>
      </c>
      <c r="E580" s="418">
        <f t="shared" si="78"/>
        <v>0</v>
      </c>
      <c r="F580" s="382">
        <f t="shared" si="79"/>
        <v>6715</v>
      </c>
      <c r="G580" s="363"/>
      <c r="H580" s="363"/>
      <c r="I580" s="363"/>
    </row>
    <row r="581" spans="1:9" ht="17.100000000000001" customHeight="1">
      <c r="A581" s="420" t="s">
        <v>2352</v>
      </c>
      <c r="B581" s="404">
        <v>125</v>
      </c>
      <c r="C581" s="417">
        <v>6650</v>
      </c>
      <c r="D581" s="404">
        <f t="shared" si="89"/>
        <v>6650</v>
      </c>
      <c r="E581" s="418">
        <f t="shared" si="78"/>
        <v>125</v>
      </c>
      <c r="F581" s="382">
        <f t="shared" si="79"/>
        <v>6650</v>
      </c>
      <c r="G581" s="363"/>
      <c r="H581" s="363"/>
      <c r="I581" s="363"/>
    </row>
    <row r="582" spans="1:9" ht="17.100000000000001" customHeight="1">
      <c r="A582" s="420" t="s">
        <v>2353</v>
      </c>
      <c r="B582" s="404">
        <v>0</v>
      </c>
      <c r="C582" s="417">
        <v>6000</v>
      </c>
      <c r="D582" s="404">
        <f t="shared" si="89"/>
        <v>6000</v>
      </c>
      <c r="E582" s="418">
        <f t="shared" si="78"/>
        <v>0</v>
      </c>
      <c r="F582" s="382">
        <f t="shared" si="79"/>
        <v>6000</v>
      </c>
      <c r="G582" s="363"/>
      <c r="H582" s="363"/>
      <c r="I582" s="363"/>
    </row>
    <row r="583" spans="1:9" ht="17.100000000000001" customHeight="1">
      <c r="A583" s="420" t="s">
        <v>1095</v>
      </c>
      <c r="B583" s="404">
        <v>4194432</v>
      </c>
      <c r="C583" s="417" t="s">
        <v>2595</v>
      </c>
      <c r="D583" s="404">
        <v>8819</v>
      </c>
      <c r="E583" s="418">
        <f t="shared" si="78"/>
        <v>4194432</v>
      </c>
      <c r="F583" s="382">
        <f t="shared" si="79"/>
        <v>8819</v>
      </c>
      <c r="G583" s="363"/>
      <c r="H583" s="363"/>
      <c r="I583" s="363"/>
    </row>
    <row r="584" spans="1:9" ht="17.100000000000001" customHeight="1">
      <c r="A584" s="420" t="s">
        <v>1129</v>
      </c>
      <c r="B584" s="404">
        <v>8035</v>
      </c>
      <c r="C584" s="417" t="s">
        <v>2596</v>
      </c>
      <c r="D584" s="404">
        <v>1300</v>
      </c>
      <c r="E584" s="418">
        <f t="shared" si="78"/>
        <v>8035</v>
      </c>
      <c r="F584" s="382">
        <f t="shared" si="79"/>
        <v>1300</v>
      </c>
      <c r="G584" s="363"/>
      <c r="H584" s="363"/>
      <c r="I584" s="363"/>
    </row>
    <row r="585" spans="1:9" ht="17.100000000000001" customHeight="1">
      <c r="A585" s="420" t="s">
        <v>2356</v>
      </c>
      <c r="B585" s="404">
        <v>148</v>
      </c>
      <c r="C585" s="417" t="s">
        <v>2597</v>
      </c>
      <c r="D585" s="404">
        <v>14000</v>
      </c>
      <c r="E585" s="418">
        <f t="shared" si="78"/>
        <v>148</v>
      </c>
      <c r="F585" s="382">
        <f t="shared" si="79"/>
        <v>14000</v>
      </c>
      <c r="G585" s="363"/>
      <c r="H585" s="363"/>
      <c r="I585" s="363"/>
    </row>
    <row r="586" spans="1:9" ht="17.100000000000001" customHeight="1">
      <c r="A586" s="420" t="s">
        <v>1128</v>
      </c>
      <c r="B586" s="404">
        <v>9167</v>
      </c>
      <c r="C586" s="417" t="s">
        <v>2598</v>
      </c>
      <c r="D586" s="404">
        <v>1548</v>
      </c>
      <c r="E586" s="418">
        <f t="shared" si="78"/>
        <v>9167</v>
      </c>
      <c r="F586" s="382">
        <f t="shared" si="79"/>
        <v>1548</v>
      </c>
      <c r="G586" s="363"/>
      <c r="H586" s="363"/>
      <c r="I586" s="363"/>
    </row>
    <row r="587" spans="1:9" ht="17.100000000000001" customHeight="1">
      <c r="A587" s="420" t="s">
        <v>2359</v>
      </c>
      <c r="B587" s="404">
        <v>0</v>
      </c>
      <c r="C587" s="417">
        <v>100</v>
      </c>
      <c r="D587" s="404">
        <f t="shared" ref="D587:D589" si="90">C587</f>
        <v>100</v>
      </c>
      <c r="E587" s="418">
        <f t="shared" si="78"/>
        <v>0</v>
      </c>
      <c r="F587" s="382">
        <f t="shared" si="79"/>
        <v>100</v>
      </c>
      <c r="G587" s="363"/>
      <c r="H587" s="363"/>
      <c r="I587" s="363"/>
    </row>
    <row r="588" spans="1:9" ht="17.100000000000001" customHeight="1">
      <c r="A588" s="420" t="s">
        <v>1127</v>
      </c>
      <c r="B588" s="404">
        <v>7350</v>
      </c>
      <c r="C588" s="417">
        <v>4500</v>
      </c>
      <c r="D588" s="404">
        <f t="shared" si="90"/>
        <v>4500</v>
      </c>
      <c r="E588" s="418">
        <f t="shared" si="78"/>
        <v>7350</v>
      </c>
      <c r="F588" s="382">
        <f t="shared" si="79"/>
        <v>4500</v>
      </c>
      <c r="G588" s="363"/>
      <c r="H588" s="363"/>
      <c r="I588" s="363"/>
    </row>
    <row r="589" spans="1:9" ht="17.100000000000001" customHeight="1">
      <c r="A589" s="420" t="s">
        <v>2360</v>
      </c>
      <c r="B589" s="404">
        <v>0</v>
      </c>
      <c r="C589" s="417">
        <v>10980</v>
      </c>
      <c r="D589" s="404">
        <f t="shared" si="90"/>
        <v>10980</v>
      </c>
      <c r="E589" s="418">
        <f t="shared" si="78"/>
        <v>0</v>
      </c>
      <c r="F589" s="382">
        <f t="shared" si="79"/>
        <v>10980</v>
      </c>
      <c r="G589" s="363"/>
      <c r="H589" s="363"/>
      <c r="I589" s="363"/>
    </row>
    <row r="590" spans="1:9" ht="17.100000000000001" customHeight="1">
      <c r="A590" s="420" t="s">
        <v>1096</v>
      </c>
      <c r="B590" s="404">
        <v>70642</v>
      </c>
      <c r="C590" s="417" t="s">
        <v>2599</v>
      </c>
      <c r="D590" s="404">
        <v>5978</v>
      </c>
      <c r="E590" s="418">
        <f t="shared" si="78"/>
        <v>70642</v>
      </c>
      <c r="F590" s="382">
        <f t="shared" si="79"/>
        <v>5978</v>
      </c>
      <c r="G590" s="363"/>
      <c r="H590" s="363"/>
      <c r="I590" s="363"/>
    </row>
    <row r="591" spans="1:9" ht="17.100000000000001" customHeight="1">
      <c r="A591" s="420" t="s">
        <v>1097</v>
      </c>
      <c r="B591" s="404">
        <v>14166</v>
      </c>
      <c r="C591" s="417" t="s">
        <v>2600</v>
      </c>
      <c r="D591" s="404">
        <v>1795</v>
      </c>
      <c r="E591" s="418">
        <f t="shared" si="78"/>
        <v>14166</v>
      </c>
      <c r="F591" s="382">
        <f t="shared" si="79"/>
        <v>1795</v>
      </c>
      <c r="G591" s="363"/>
      <c r="H591" s="363"/>
      <c r="I591" s="363"/>
    </row>
    <row r="592" spans="1:9" ht="17.100000000000001" customHeight="1">
      <c r="A592" s="420" t="s">
        <v>1098</v>
      </c>
      <c r="B592" s="404">
        <v>111767</v>
      </c>
      <c r="C592" s="417" t="s">
        <v>2601</v>
      </c>
      <c r="D592" s="404">
        <v>1871</v>
      </c>
      <c r="E592" s="418">
        <f t="shared" si="78"/>
        <v>111767</v>
      </c>
      <c r="F592" s="382">
        <f t="shared" si="79"/>
        <v>1871</v>
      </c>
      <c r="G592" s="363"/>
      <c r="H592" s="363"/>
      <c r="I592" s="363"/>
    </row>
    <row r="593" spans="1:9" ht="17.100000000000001" customHeight="1">
      <c r="A593" s="420" t="s">
        <v>2364</v>
      </c>
      <c r="B593" s="404">
        <v>0</v>
      </c>
      <c r="C593" s="417" t="s">
        <v>2602</v>
      </c>
      <c r="D593" s="404">
        <v>1350</v>
      </c>
      <c r="E593" s="418">
        <f t="shared" si="78"/>
        <v>0</v>
      </c>
      <c r="F593" s="382">
        <f t="shared" si="79"/>
        <v>1350</v>
      </c>
      <c r="G593" s="363"/>
      <c r="H593" s="363"/>
      <c r="I593" s="363"/>
    </row>
    <row r="594" spans="1:9" ht="17.100000000000001" customHeight="1">
      <c r="A594" s="420" t="s">
        <v>2366</v>
      </c>
      <c r="B594" s="404">
        <v>3494048</v>
      </c>
      <c r="C594" s="417">
        <f>C595</f>
        <v>2824.3819256395573</v>
      </c>
      <c r="D594" s="404">
        <f>C594</f>
        <v>2824.3819256395573</v>
      </c>
      <c r="E594" s="418">
        <f t="shared" si="78"/>
        <v>3494048</v>
      </c>
      <c r="F594" s="382">
        <f t="shared" si="79"/>
        <v>2824.3819256395573</v>
      </c>
      <c r="G594" s="363"/>
      <c r="H594" s="363"/>
      <c r="I594" s="363"/>
    </row>
    <row r="595" spans="1:9" ht="17.100000000000001" customHeight="1">
      <c r="A595" s="420" t="s">
        <v>2367</v>
      </c>
      <c r="B595" s="404">
        <v>10177944</v>
      </c>
      <c r="C595" s="417">
        <v>2824.3819256395573</v>
      </c>
      <c r="D595" s="404">
        <f>C595</f>
        <v>2824.3819256395573</v>
      </c>
      <c r="E595" s="418">
        <f>B595</f>
        <v>10177944</v>
      </c>
      <c r="F595" s="382">
        <f>D595</f>
        <v>2824.3819256395573</v>
      </c>
      <c r="G595" s="363"/>
      <c r="H595" s="363"/>
      <c r="I595" s="363"/>
    </row>
    <row r="596" spans="1:9" ht="17.100000000000001" customHeight="1">
      <c r="A596" s="420" t="s">
        <v>2368</v>
      </c>
      <c r="B596" s="404">
        <v>0</v>
      </c>
      <c r="C596" s="417" t="s">
        <v>2603</v>
      </c>
      <c r="D596" s="404">
        <v>1782</v>
      </c>
      <c r="E596" s="418">
        <f t="shared" si="78"/>
        <v>0</v>
      </c>
      <c r="F596" s="382">
        <f t="shared" si="79"/>
        <v>1782</v>
      </c>
      <c r="G596" s="363"/>
      <c r="H596" s="363"/>
      <c r="I596" s="363"/>
    </row>
    <row r="597" spans="1:9" ht="17.100000000000001" customHeight="1">
      <c r="A597" s="420" t="s">
        <v>1100</v>
      </c>
      <c r="B597" s="404"/>
      <c r="C597" s="417"/>
      <c r="D597" s="404"/>
      <c r="E597" s="418">
        <f>SUM(B598:B599)</f>
        <v>169126</v>
      </c>
      <c r="F597" s="382">
        <f>SUMPRODUCT(B598:B599, D598:D599)/SUM(B598:B599)</f>
        <v>11676.194671428402</v>
      </c>
      <c r="G597" s="363"/>
      <c r="H597" s="363"/>
      <c r="I597" s="363"/>
    </row>
    <row r="598" spans="1:9">
      <c r="A598" s="427" t="s">
        <v>1797</v>
      </c>
      <c r="B598" s="403">
        <v>3097</v>
      </c>
      <c r="C598" s="417">
        <v>10400</v>
      </c>
      <c r="D598" s="403">
        <f t="shared" ref="D598" si="91">C598</f>
        <v>10400</v>
      </c>
      <c r="E598" s="418"/>
      <c r="F598" s="382"/>
      <c r="G598" s="363"/>
      <c r="H598" s="363"/>
      <c r="I598" s="363"/>
    </row>
    <row r="599" spans="1:9">
      <c r="A599" s="427" t="s">
        <v>1801</v>
      </c>
      <c r="B599" s="403">
        <v>166029</v>
      </c>
      <c r="C599" s="417" t="s">
        <v>2604</v>
      </c>
      <c r="D599" s="403">
        <v>11700</v>
      </c>
      <c r="E599" s="418"/>
      <c r="F599" s="382"/>
      <c r="G599" s="363"/>
      <c r="H599" s="363"/>
      <c r="I599" s="363"/>
    </row>
    <row r="600" spans="1:9" ht="15.75" thickBot="1">
      <c r="A600" s="428" t="s">
        <v>1101</v>
      </c>
      <c r="B600" s="429">
        <v>200352</v>
      </c>
      <c r="C600" s="430">
        <v>3500</v>
      </c>
      <c r="D600" s="429">
        <f t="shared" ref="D600" si="92">C600</f>
        <v>3500</v>
      </c>
      <c r="E600" s="431">
        <f t="shared" si="78"/>
        <v>200352</v>
      </c>
      <c r="F600" s="372">
        <f t="shared" si="79"/>
        <v>3500</v>
      </c>
      <c r="G600" s="363"/>
      <c r="H600" s="363"/>
      <c r="I600" s="363"/>
    </row>
    <row r="601" spans="1:9">
      <c r="A601" s="403" t="s">
        <v>514</v>
      </c>
      <c r="B601" s="404">
        <f>SUM(B6:B600)</f>
        <v>206695055.00199997</v>
      </c>
      <c r="C601" s="403"/>
      <c r="D601" s="403"/>
      <c r="E601" s="422">
        <f>SUM(B6:B600)</f>
        <v>206695055.00199997</v>
      </c>
      <c r="F601" s="432">
        <f>SUMPRODUCT(E6:E600, F6:F600)/(SUM(E6:E600)-E103-E258-E458-E519)</f>
        <v>2671.2839633444278</v>
      </c>
      <c r="G601" s="363"/>
      <c r="H601" s="363"/>
      <c r="I601" s="363"/>
    </row>
    <row r="602" spans="1:9">
      <c r="A602" s="403" t="s">
        <v>2605</v>
      </c>
      <c r="B602" s="404">
        <f>B601-B103-B258-B458-B519</f>
        <v>206426186.00199997</v>
      </c>
      <c r="C602" s="403"/>
      <c r="D602" s="403"/>
      <c r="E602" s="363"/>
      <c r="F602" s="363"/>
      <c r="G602" s="363"/>
      <c r="H602" s="363"/>
      <c r="I602" s="363"/>
    </row>
    <row r="603" spans="1:9">
      <c r="A603" s="403" t="s">
        <v>2606</v>
      </c>
      <c r="B603" s="404">
        <f>SUMPRODUCT(B6:B600,D6:D600)</f>
        <v>551422960281.49658</v>
      </c>
      <c r="C603" s="403"/>
      <c r="D603" s="403"/>
      <c r="E603" s="363"/>
      <c r="F603" s="363"/>
      <c r="G603" s="363"/>
      <c r="H603" s="363"/>
      <c r="I603" s="363"/>
    </row>
    <row r="604" spans="1:9">
      <c r="A604" s="403" t="s">
        <v>2607</v>
      </c>
      <c r="B604" s="433">
        <f>B603/B602</f>
        <v>2671.2839633444282</v>
      </c>
      <c r="C604" s="403"/>
      <c r="D604" s="403"/>
      <c r="E604" s="363"/>
      <c r="F604" s="363"/>
      <c r="G604" s="363"/>
      <c r="H604" s="363"/>
      <c r="I604" s="363"/>
    </row>
    <row r="605" spans="1:9">
      <c r="A605" s="403"/>
      <c r="B605" s="403"/>
      <c r="C605" s="403"/>
      <c r="D605" s="403"/>
      <c r="E605" s="363"/>
      <c r="F605" s="363"/>
      <c r="G605" s="363"/>
      <c r="H605" s="363"/>
      <c r="I605" s="363"/>
    </row>
    <row r="606" spans="1:9">
      <c r="A606" s="403"/>
      <c r="B606" s="403"/>
      <c r="C606" s="403"/>
      <c r="D606" s="403"/>
      <c r="E606" s="363"/>
      <c r="F606" s="363"/>
      <c r="G606" s="363"/>
      <c r="H606" s="363"/>
      <c r="I606" s="363"/>
    </row>
    <row r="607" spans="1:9">
      <c r="A607" s="403"/>
      <c r="B607" s="403"/>
      <c r="C607" s="403"/>
      <c r="D607" s="403"/>
      <c r="E607" s="363"/>
      <c r="F607" s="363"/>
      <c r="G607" s="363"/>
      <c r="H607" s="363"/>
      <c r="I607" s="363"/>
    </row>
    <row r="608" spans="1:9">
      <c r="A608" s="403"/>
      <c r="B608" s="403"/>
      <c r="C608" s="403"/>
      <c r="D608" s="403"/>
      <c r="E608" s="363"/>
      <c r="F608" s="363"/>
      <c r="G608" s="363"/>
      <c r="H608" s="363"/>
      <c r="I608" s="363"/>
    </row>
    <row r="609" spans="1:9">
      <c r="A609" s="403"/>
      <c r="B609" s="403"/>
      <c r="C609" s="403"/>
      <c r="D609" s="403"/>
      <c r="E609" s="363"/>
      <c r="F609" s="363"/>
      <c r="G609" s="363"/>
      <c r="H609" s="363"/>
      <c r="I609" s="363"/>
    </row>
    <row r="610" spans="1:9">
      <c r="A610" s="403"/>
      <c r="B610" s="403"/>
      <c r="C610" s="403"/>
      <c r="D610" s="403"/>
      <c r="E610" s="363"/>
      <c r="F610" s="363"/>
      <c r="G610" s="363"/>
      <c r="H610" s="363"/>
      <c r="I610" s="363"/>
    </row>
    <row r="611" spans="1:9">
      <c r="A611" s="403"/>
      <c r="B611" s="403"/>
      <c r="C611" s="403"/>
      <c r="D611" s="403"/>
      <c r="E611" s="363"/>
      <c r="F611" s="363"/>
      <c r="G611" s="363"/>
      <c r="H611" s="363"/>
      <c r="I611" s="363"/>
    </row>
    <row r="612" spans="1:9">
      <c r="A612" s="403"/>
      <c r="B612" s="403"/>
      <c r="C612" s="403"/>
      <c r="D612" s="403"/>
      <c r="E612" s="363"/>
      <c r="F612" s="363"/>
      <c r="G612" s="363"/>
      <c r="H612" s="363"/>
      <c r="I612" s="363"/>
    </row>
    <row r="613" spans="1:9">
      <c r="A613" s="403"/>
      <c r="B613" s="403"/>
      <c r="C613" s="403"/>
      <c r="D613" s="403"/>
    </row>
    <row r="614" spans="1:9">
      <c r="A614" s="403"/>
      <c r="B614" s="403"/>
      <c r="C614" s="403"/>
      <c r="D614" s="403"/>
    </row>
    <row r="615" spans="1:9">
      <c r="A615" s="403"/>
      <c r="B615" s="403"/>
      <c r="C615" s="403"/>
      <c r="D615" s="403"/>
    </row>
    <row r="616" spans="1:9">
      <c r="A616" s="403"/>
      <c r="B616" s="403"/>
      <c r="C616" s="403"/>
      <c r="D616" s="403"/>
    </row>
    <row r="617" spans="1:9">
      <c r="A617" s="403"/>
      <c r="B617" s="403"/>
      <c r="C617" s="403"/>
      <c r="D617" s="403"/>
    </row>
    <row r="618" spans="1:9">
      <c r="A618" s="403"/>
      <c r="B618" s="403"/>
      <c r="C618" s="403"/>
      <c r="D618" s="403"/>
    </row>
  </sheetData>
  <pageMargins left="0.75" right="0.75" top="1" bottom="1" header="0.5" footer="0.5"/>
  <pageSetup orientation="landscape" horizontalDpi="4294967292" verticalDpi="4294967292"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defaultRowHeight="15"/>
  <cols>
    <col min="1" max="1" width="17.85546875" customWidth="1"/>
    <col min="2" max="2" width="10.140625" bestFit="1" customWidth="1"/>
    <col min="3" max="3" width="12" bestFit="1" customWidth="1"/>
    <col min="4" max="4" width="13.7109375" bestFit="1" customWidth="1"/>
    <col min="5" max="5" width="11.42578125" customWidth="1"/>
  </cols>
  <sheetData>
    <row r="1" spans="1:6">
      <c r="A1" s="77" t="s">
        <v>2637</v>
      </c>
    </row>
    <row r="2" spans="1:6">
      <c r="A2" s="77"/>
    </row>
    <row r="3" spans="1:6">
      <c r="A3" s="77" t="s">
        <v>2628</v>
      </c>
      <c r="B3" s="77" t="s">
        <v>2629</v>
      </c>
      <c r="C3" s="77" t="s">
        <v>2630</v>
      </c>
      <c r="D3" s="77" t="s">
        <v>2631</v>
      </c>
      <c r="E3" s="78"/>
      <c r="F3" s="457" t="s">
        <v>2632</v>
      </c>
    </row>
    <row r="4" spans="1:6">
      <c r="A4" t="s">
        <v>2638</v>
      </c>
      <c r="B4">
        <v>201385</v>
      </c>
      <c r="C4">
        <v>2790</v>
      </c>
      <c r="D4" s="248">
        <f>C4*1000/B4</f>
        <v>13.854060630136306</v>
      </c>
      <c r="E4" s="79"/>
    </row>
    <row r="5" spans="1:6">
      <c r="A5" t="s">
        <v>2633</v>
      </c>
      <c r="B5">
        <v>21702</v>
      </c>
      <c r="C5">
        <v>0</v>
      </c>
      <c r="D5" s="248">
        <f>C5*1000/B5</f>
        <v>0</v>
      </c>
      <c r="E5" s="79"/>
    </row>
    <row r="7" spans="1:6">
      <c r="A7" t="s">
        <v>2634</v>
      </c>
      <c r="B7" t="s">
        <v>2635</v>
      </c>
    </row>
    <row r="8" spans="1:6">
      <c r="B8" t="s">
        <v>2636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B229"/>
  <sheetViews>
    <sheetView showGridLines="0" zoomScale="90" zoomScaleNormal="90" workbookViewId="0"/>
  </sheetViews>
  <sheetFormatPr defaultColWidth="8.85546875" defaultRowHeight="12.75"/>
  <cols>
    <col min="1" max="1" width="8.85546875" style="1"/>
    <col min="2" max="2" width="10" style="1" customWidth="1"/>
    <col min="3" max="8" width="8.85546875" style="1"/>
    <col min="9" max="9" width="130.5703125" style="118" customWidth="1"/>
    <col min="10" max="131" width="8.85546875" style="177"/>
    <col min="132" max="16384" width="8.85546875" style="1"/>
  </cols>
  <sheetData>
    <row r="1" spans="1:366" s="256" customFormat="1" ht="24" customHeight="1" thickBot="1">
      <c r="A1" s="256" t="s">
        <v>55</v>
      </c>
      <c r="C1" s="257"/>
      <c r="I1" s="34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row>
    <row r="2" spans="1:366" s="36" customFormat="1" ht="19.5" customHeight="1" thickBot="1">
      <c r="A2" s="258"/>
      <c r="B2" s="258"/>
      <c r="C2" s="663"/>
      <c r="I2" s="348"/>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c r="BO2" s="177"/>
      <c r="BP2" s="177"/>
      <c r="BQ2" s="177"/>
      <c r="BR2" s="177"/>
      <c r="BS2" s="177"/>
      <c r="BT2" s="177"/>
      <c r="BU2" s="177"/>
      <c r="BV2" s="177"/>
      <c r="BW2" s="177"/>
      <c r="BX2" s="177"/>
      <c r="BY2" s="177"/>
      <c r="BZ2" s="177"/>
      <c r="CA2" s="177"/>
      <c r="CB2" s="177"/>
      <c r="CC2" s="177"/>
      <c r="CD2" s="177"/>
      <c r="CE2" s="177"/>
      <c r="CF2" s="177"/>
      <c r="CG2" s="177"/>
      <c r="CH2" s="177"/>
      <c r="CI2" s="177"/>
      <c r="CJ2" s="177"/>
      <c r="CK2" s="177"/>
      <c r="CL2" s="177"/>
      <c r="CM2" s="177"/>
      <c r="CN2" s="177"/>
      <c r="CO2" s="177"/>
      <c r="CP2" s="177"/>
      <c r="CQ2" s="177"/>
      <c r="CR2" s="177"/>
      <c r="CS2" s="177"/>
      <c r="CT2" s="177"/>
      <c r="CU2" s="177"/>
      <c r="CV2" s="177"/>
      <c r="CW2" s="177"/>
      <c r="CX2" s="177"/>
      <c r="CY2" s="177"/>
      <c r="CZ2" s="177"/>
      <c r="DA2" s="177"/>
      <c r="DB2" s="177"/>
      <c r="DC2" s="177"/>
      <c r="DD2" s="177"/>
      <c r="DE2" s="177"/>
      <c r="DF2" s="177"/>
      <c r="DG2" s="177"/>
      <c r="DH2" s="177"/>
      <c r="DI2" s="177"/>
      <c r="DJ2" s="177"/>
      <c r="DK2" s="177"/>
      <c r="DL2" s="177"/>
      <c r="DM2" s="177"/>
      <c r="DN2" s="177"/>
      <c r="DO2" s="177"/>
      <c r="DP2" s="177"/>
      <c r="DQ2" s="177"/>
      <c r="DR2" s="177"/>
      <c r="DS2" s="177"/>
      <c r="DT2" s="177"/>
      <c r="DU2" s="177"/>
      <c r="DV2" s="177"/>
      <c r="DW2" s="177"/>
      <c r="DX2" s="177"/>
      <c r="DY2" s="177"/>
      <c r="DZ2" s="177"/>
      <c r="EA2" s="177"/>
    </row>
    <row r="3" spans="1:366" s="260" customFormat="1" ht="14.1" customHeight="1">
      <c r="A3" s="260" t="s">
        <v>54</v>
      </c>
      <c r="I3" s="349"/>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c r="CQ3" s="358"/>
      <c r="CR3" s="358"/>
      <c r="CS3" s="358"/>
      <c r="CT3" s="358"/>
      <c r="CU3" s="358"/>
      <c r="CV3" s="358"/>
      <c r="CW3" s="358"/>
      <c r="CX3" s="358"/>
      <c r="CY3" s="358"/>
      <c r="CZ3" s="358"/>
      <c r="DA3" s="358"/>
      <c r="DB3" s="358"/>
      <c r="DC3" s="358"/>
      <c r="DD3" s="358"/>
      <c r="DE3" s="358"/>
      <c r="DF3" s="358"/>
      <c r="DG3" s="358"/>
      <c r="DH3" s="358"/>
      <c r="DI3" s="358"/>
      <c r="DJ3" s="358"/>
      <c r="DK3" s="358"/>
      <c r="DL3" s="358"/>
      <c r="DM3" s="358"/>
      <c r="DN3" s="358"/>
      <c r="DO3" s="358"/>
      <c r="DP3" s="358"/>
      <c r="DQ3" s="358"/>
      <c r="DR3" s="358"/>
      <c r="DS3" s="358"/>
      <c r="DT3" s="358"/>
      <c r="DU3" s="358"/>
      <c r="DV3" s="358"/>
      <c r="DW3" s="358"/>
      <c r="DX3" s="358"/>
      <c r="DY3" s="358"/>
      <c r="DZ3" s="358"/>
      <c r="EA3" s="358"/>
    </row>
    <row r="4" spans="1:366" s="36" customFormat="1" ht="12.75" customHeight="1">
      <c r="I4" s="664" t="s">
        <v>10395</v>
      </c>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row>
    <row r="5" spans="1:366" ht="12.75" customHeight="1">
      <c r="A5" s="635" t="s">
        <v>3</v>
      </c>
      <c r="B5" s="635"/>
      <c r="C5" s="635"/>
      <c r="D5" s="635"/>
      <c r="E5" s="4" t="s">
        <v>2</v>
      </c>
      <c r="G5" s="629"/>
      <c r="H5" s="629"/>
      <c r="I5" s="664"/>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5"/>
      <c r="CC5" s="355"/>
      <c r="CD5" s="355"/>
      <c r="CE5" s="355"/>
      <c r="CF5" s="355"/>
      <c r="CG5" s="355"/>
      <c r="CH5" s="355"/>
      <c r="CI5" s="355"/>
      <c r="CJ5" s="355"/>
      <c r="CK5" s="355"/>
      <c r="CL5" s="355"/>
      <c r="CM5" s="355"/>
      <c r="CN5" s="355"/>
      <c r="CO5" s="355"/>
      <c r="CP5" s="355"/>
      <c r="CQ5" s="355"/>
      <c r="CR5" s="355"/>
      <c r="CS5" s="355"/>
      <c r="CT5" s="355"/>
      <c r="CU5" s="355"/>
      <c r="CV5" s="355"/>
      <c r="CW5" s="355"/>
      <c r="CX5" s="355"/>
      <c r="CY5" s="355"/>
      <c r="CZ5" s="355"/>
      <c r="DA5" s="355"/>
      <c r="DB5" s="355"/>
      <c r="DC5" s="355"/>
      <c r="DD5" s="355"/>
      <c r="DE5" s="355"/>
      <c r="DF5" s="355"/>
      <c r="DG5" s="355"/>
      <c r="DH5" s="355"/>
      <c r="DI5" s="355"/>
      <c r="DJ5" s="355"/>
      <c r="DK5" s="355"/>
      <c r="DL5" s="355"/>
      <c r="DM5" s="355"/>
      <c r="DN5" s="355"/>
      <c r="DO5" s="355"/>
      <c r="DP5" s="355"/>
      <c r="DQ5" s="355"/>
      <c r="DR5" s="355"/>
      <c r="DS5" s="355"/>
      <c r="DT5" s="355"/>
      <c r="DU5" s="355"/>
      <c r="DV5" s="355"/>
      <c r="DW5" s="355"/>
      <c r="DX5" s="355"/>
      <c r="DY5" s="355"/>
      <c r="DZ5" s="355"/>
      <c r="EA5" s="355"/>
      <c r="EB5" s="629" t="s">
        <v>719</v>
      </c>
      <c r="EC5" s="629" t="s">
        <v>720</v>
      </c>
      <c r="ED5" s="629" t="s">
        <v>721</v>
      </c>
      <c r="EE5" s="629" t="s">
        <v>722</v>
      </c>
      <c r="EF5" s="629" t="s">
        <v>723</v>
      </c>
      <c r="EG5" s="629" t="s">
        <v>724</v>
      </c>
      <c r="EH5" s="629" t="s">
        <v>725</v>
      </c>
      <c r="EI5" s="629" t="s">
        <v>726</v>
      </c>
      <c r="EJ5" s="629" t="s">
        <v>727</v>
      </c>
      <c r="EK5" s="629" t="s">
        <v>728</v>
      </c>
      <c r="EL5" s="629" t="s">
        <v>729</v>
      </c>
      <c r="EM5" s="629" t="s">
        <v>730</v>
      </c>
      <c r="EN5" s="629" t="s">
        <v>731</v>
      </c>
      <c r="EO5" s="629" t="s">
        <v>732</v>
      </c>
      <c r="EP5" s="629" t="s">
        <v>733</v>
      </c>
      <c r="EQ5" s="629" t="s">
        <v>734</v>
      </c>
      <c r="ER5" s="629" t="s">
        <v>735</v>
      </c>
      <c r="ES5" s="629" t="s">
        <v>736</v>
      </c>
      <c r="ET5" s="629" t="s">
        <v>737</v>
      </c>
      <c r="EU5" s="629" t="s">
        <v>738</v>
      </c>
      <c r="EV5" s="629" t="s">
        <v>739</v>
      </c>
      <c r="EW5" s="629" t="s">
        <v>740</v>
      </c>
      <c r="EX5" s="629" t="s">
        <v>741</v>
      </c>
      <c r="EY5" s="629" t="s">
        <v>742</v>
      </c>
      <c r="EZ5" s="629" t="s">
        <v>743</v>
      </c>
      <c r="FA5" s="629" t="s">
        <v>744</v>
      </c>
      <c r="FB5" s="629" t="s">
        <v>745</v>
      </c>
      <c r="FC5" s="629" t="s">
        <v>746</v>
      </c>
      <c r="FD5" s="629" t="s">
        <v>747</v>
      </c>
      <c r="FE5" s="629" t="s">
        <v>748</v>
      </c>
      <c r="FF5" s="629" t="s">
        <v>749</v>
      </c>
      <c r="FG5" s="629" t="s">
        <v>750</v>
      </c>
      <c r="FH5" s="629" t="s">
        <v>751</v>
      </c>
      <c r="FI5" s="629" t="s">
        <v>752</v>
      </c>
      <c r="FJ5" s="629" t="s">
        <v>753</v>
      </c>
      <c r="FK5" s="629" t="s">
        <v>754</v>
      </c>
      <c r="FL5" s="629" t="s">
        <v>755</v>
      </c>
      <c r="FM5" s="629" t="s">
        <v>756</v>
      </c>
      <c r="FN5" s="629" t="s">
        <v>757</v>
      </c>
      <c r="FO5" s="629" t="s">
        <v>758</v>
      </c>
      <c r="FP5" s="629" t="s">
        <v>759</v>
      </c>
      <c r="FQ5" s="629" t="s">
        <v>760</v>
      </c>
      <c r="FR5" s="629" t="s">
        <v>761</v>
      </c>
      <c r="FS5" s="629" t="s">
        <v>762</v>
      </c>
      <c r="FT5" s="629" t="s">
        <v>763</v>
      </c>
      <c r="FU5" s="629" t="s">
        <v>764</v>
      </c>
      <c r="FV5" s="629" t="s">
        <v>765</v>
      </c>
      <c r="FW5" s="629" t="s">
        <v>766</v>
      </c>
      <c r="FX5" s="629" t="s">
        <v>767</v>
      </c>
      <c r="FY5" s="629" t="s">
        <v>768</v>
      </c>
      <c r="FZ5" s="629" t="s">
        <v>769</v>
      </c>
      <c r="GA5" s="629" t="s">
        <v>770</v>
      </c>
      <c r="GB5" s="629" t="s">
        <v>771</v>
      </c>
      <c r="GC5" s="629" t="s">
        <v>772</v>
      </c>
      <c r="GD5" s="629" t="s">
        <v>773</v>
      </c>
      <c r="GE5" s="629" t="s">
        <v>774</v>
      </c>
      <c r="GF5" s="629" t="s">
        <v>775</v>
      </c>
      <c r="GG5" s="629" t="s">
        <v>776</v>
      </c>
      <c r="GH5" s="629" t="s">
        <v>777</v>
      </c>
      <c r="GI5" s="629" t="s">
        <v>778</v>
      </c>
      <c r="GJ5" s="629" t="s">
        <v>779</v>
      </c>
      <c r="GK5" s="629" t="s">
        <v>780</v>
      </c>
      <c r="GL5" s="629" t="s">
        <v>781</v>
      </c>
      <c r="GM5" s="629" t="s">
        <v>782</v>
      </c>
      <c r="GN5" s="629" t="s">
        <v>783</v>
      </c>
      <c r="GO5" s="629" t="s">
        <v>784</v>
      </c>
      <c r="GP5" s="629" t="s">
        <v>785</v>
      </c>
      <c r="GQ5" s="629" t="s">
        <v>786</v>
      </c>
      <c r="GR5" s="629" t="s">
        <v>787</v>
      </c>
      <c r="GS5" s="629" t="s">
        <v>788</v>
      </c>
      <c r="GT5" s="629" t="s">
        <v>789</v>
      </c>
      <c r="GU5" s="629" t="s">
        <v>790</v>
      </c>
      <c r="GV5" s="629" t="s">
        <v>791</v>
      </c>
      <c r="GW5" s="629" t="s">
        <v>792</v>
      </c>
      <c r="GX5" s="629" t="s">
        <v>793</v>
      </c>
      <c r="GY5" s="629" t="s">
        <v>794</v>
      </c>
      <c r="GZ5" s="629" t="s">
        <v>795</v>
      </c>
      <c r="HA5" s="629" t="s">
        <v>796</v>
      </c>
      <c r="HB5" s="629" t="s">
        <v>797</v>
      </c>
      <c r="HC5" s="629" t="s">
        <v>798</v>
      </c>
      <c r="HD5" s="629" t="s">
        <v>799</v>
      </c>
      <c r="HE5" s="629" t="s">
        <v>800</v>
      </c>
      <c r="HF5" s="629" t="s">
        <v>801</v>
      </c>
      <c r="HG5" s="629" t="s">
        <v>802</v>
      </c>
      <c r="HH5" s="629" t="s">
        <v>803</v>
      </c>
      <c r="HI5" s="629" t="s">
        <v>804</v>
      </c>
      <c r="HJ5" s="629" t="s">
        <v>805</v>
      </c>
      <c r="HK5" s="629" t="s">
        <v>806</v>
      </c>
      <c r="HL5" s="629" t="s">
        <v>807</v>
      </c>
      <c r="HM5" s="629" t="s">
        <v>808</v>
      </c>
      <c r="HN5" s="629" t="s">
        <v>809</v>
      </c>
      <c r="HO5" s="629" t="s">
        <v>810</v>
      </c>
      <c r="HP5" s="629" t="s">
        <v>811</v>
      </c>
      <c r="HQ5" s="629" t="s">
        <v>812</v>
      </c>
      <c r="HR5" s="629" t="s">
        <v>813</v>
      </c>
      <c r="HS5" s="629" t="s">
        <v>814</v>
      </c>
      <c r="HT5" s="629" t="s">
        <v>815</v>
      </c>
      <c r="HU5" s="629" t="s">
        <v>816</v>
      </c>
      <c r="HV5" s="629" t="s">
        <v>817</v>
      </c>
      <c r="HW5" s="629" t="s">
        <v>818</v>
      </c>
      <c r="HX5" s="629" t="s">
        <v>819</v>
      </c>
      <c r="HY5" s="629" t="s">
        <v>820</v>
      </c>
      <c r="HZ5" s="629" t="s">
        <v>821</v>
      </c>
      <c r="IA5" s="629" t="s">
        <v>822</v>
      </c>
      <c r="IB5" s="629" t="s">
        <v>823</v>
      </c>
      <c r="IC5" s="629" t="s">
        <v>824</v>
      </c>
      <c r="ID5" s="629" t="s">
        <v>825</v>
      </c>
      <c r="IE5" s="629" t="s">
        <v>826</v>
      </c>
      <c r="IF5" s="629" t="s">
        <v>827</v>
      </c>
      <c r="IG5" s="629" t="s">
        <v>828</v>
      </c>
      <c r="IH5" s="629" t="s">
        <v>829</v>
      </c>
      <c r="II5" s="629" t="s">
        <v>830</v>
      </c>
      <c r="IJ5" s="629" t="s">
        <v>831</v>
      </c>
      <c r="IK5" s="629" t="s">
        <v>832</v>
      </c>
      <c r="IL5" s="629" t="s">
        <v>833</v>
      </c>
      <c r="IM5" s="629" t="s">
        <v>834</v>
      </c>
      <c r="IN5" s="629" t="s">
        <v>835</v>
      </c>
      <c r="IO5" s="629" t="s">
        <v>836</v>
      </c>
      <c r="IP5" s="629" t="s">
        <v>837</v>
      </c>
      <c r="IQ5" s="629" t="s">
        <v>838</v>
      </c>
      <c r="IR5" s="629" t="s">
        <v>839</v>
      </c>
      <c r="IS5" s="629" t="s">
        <v>840</v>
      </c>
      <c r="IT5" s="629" t="s">
        <v>841</v>
      </c>
      <c r="IU5" s="629" t="s">
        <v>842</v>
      </c>
      <c r="IV5" s="629" t="s">
        <v>843</v>
      </c>
      <c r="IW5" s="629" t="s">
        <v>844</v>
      </c>
      <c r="IX5" s="629" t="s">
        <v>845</v>
      </c>
      <c r="IY5" s="629" t="s">
        <v>846</v>
      </c>
      <c r="IZ5" s="629" t="s">
        <v>847</v>
      </c>
      <c r="JA5" s="629" t="s">
        <v>848</v>
      </c>
      <c r="JB5" s="629" t="s">
        <v>849</v>
      </c>
      <c r="JC5" s="629" t="s">
        <v>850</v>
      </c>
      <c r="JD5" s="629" t="s">
        <v>851</v>
      </c>
      <c r="JE5" s="629" t="s">
        <v>852</v>
      </c>
      <c r="JF5" s="629" t="s">
        <v>853</v>
      </c>
      <c r="JG5" s="629" t="s">
        <v>854</v>
      </c>
      <c r="JH5" s="629" t="s">
        <v>855</v>
      </c>
      <c r="JI5" s="629" t="s">
        <v>856</v>
      </c>
      <c r="JJ5" s="629" t="s">
        <v>857</v>
      </c>
      <c r="JK5" s="629" t="s">
        <v>858</v>
      </c>
      <c r="JL5" s="629" t="s">
        <v>859</v>
      </c>
      <c r="JM5" s="629" t="s">
        <v>860</v>
      </c>
      <c r="JN5" s="629" t="s">
        <v>861</v>
      </c>
      <c r="JO5" s="629" t="s">
        <v>862</v>
      </c>
      <c r="JP5" s="629" t="s">
        <v>863</v>
      </c>
      <c r="JQ5" s="629" t="s">
        <v>864</v>
      </c>
      <c r="JR5" s="629" t="s">
        <v>865</v>
      </c>
      <c r="JS5" s="629" t="s">
        <v>866</v>
      </c>
      <c r="JT5" s="629" t="s">
        <v>867</v>
      </c>
      <c r="JU5" s="629" t="s">
        <v>868</v>
      </c>
      <c r="JV5" s="629" t="s">
        <v>869</v>
      </c>
      <c r="JW5" s="629" t="s">
        <v>870</v>
      </c>
      <c r="JX5" s="629" t="s">
        <v>871</v>
      </c>
      <c r="JY5" s="629" t="s">
        <v>872</v>
      </c>
      <c r="JZ5" s="629" t="s">
        <v>873</v>
      </c>
      <c r="KA5" s="629" t="s">
        <v>874</v>
      </c>
      <c r="KB5" s="629" t="s">
        <v>875</v>
      </c>
      <c r="KC5" s="629" t="s">
        <v>876</v>
      </c>
      <c r="KD5" s="629" t="s">
        <v>877</v>
      </c>
      <c r="KE5" s="629" t="s">
        <v>878</v>
      </c>
      <c r="KF5" s="629" t="s">
        <v>879</v>
      </c>
      <c r="KG5" s="629" t="s">
        <v>880</v>
      </c>
      <c r="KH5" s="629" t="s">
        <v>881</v>
      </c>
      <c r="KI5" s="629" t="s">
        <v>882</v>
      </c>
      <c r="KJ5" s="629" t="s">
        <v>883</v>
      </c>
      <c r="KK5" s="629" t="s">
        <v>884</v>
      </c>
      <c r="KL5" s="629" t="s">
        <v>885</v>
      </c>
      <c r="KM5" s="629" t="s">
        <v>886</v>
      </c>
      <c r="KN5" s="629" t="s">
        <v>887</v>
      </c>
      <c r="KO5" s="629" t="s">
        <v>888</v>
      </c>
      <c r="KP5" s="629" t="s">
        <v>889</v>
      </c>
      <c r="KQ5" s="629" t="s">
        <v>890</v>
      </c>
      <c r="KR5" s="629" t="s">
        <v>891</v>
      </c>
      <c r="KS5" s="629" t="s">
        <v>892</v>
      </c>
      <c r="KT5" s="629" t="s">
        <v>893</v>
      </c>
      <c r="KU5" s="629" t="s">
        <v>894</v>
      </c>
      <c r="KV5" s="629" t="s">
        <v>895</v>
      </c>
      <c r="KW5" s="629" t="s">
        <v>896</v>
      </c>
      <c r="KX5" s="629" t="s">
        <v>897</v>
      </c>
      <c r="KY5" s="629" t="s">
        <v>898</v>
      </c>
      <c r="KZ5" s="629" t="s">
        <v>899</v>
      </c>
      <c r="LA5" s="629" t="s">
        <v>900</v>
      </c>
      <c r="LB5" s="629" t="s">
        <v>901</v>
      </c>
      <c r="LC5" s="629" t="s">
        <v>902</v>
      </c>
      <c r="LD5" s="629" t="s">
        <v>903</v>
      </c>
      <c r="LE5" s="629" t="s">
        <v>904</v>
      </c>
      <c r="LF5" s="629" t="s">
        <v>905</v>
      </c>
      <c r="LG5" s="629" t="s">
        <v>906</v>
      </c>
      <c r="LH5" s="629" t="s">
        <v>907</v>
      </c>
      <c r="LI5" s="629" t="s">
        <v>908</v>
      </c>
      <c r="LJ5" s="629" t="s">
        <v>909</v>
      </c>
      <c r="LK5" s="629" t="s">
        <v>910</v>
      </c>
      <c r="LL5" s="629" t="s">
        <v>911</v>
      </c>
      <c r="LM5" s="629" t="s">
        <v>912</v>
      </c>
      <c r="LN5" s="629" t="s">
        <v>913</v>
      </c>
      <c r="LO5" s="629" t="s">
        <v>914</v>
      </c>
      <c r="LP5" s="629" t="s">
        <v>915</v>
      </c>
      <c r="LQ5" s="629" t="s">
        <v>916</v>
      </c>
      <c r="LR5" s="629" t="s">
        <v>917</v>
      </c>
      <c r="LS5" s="629" t="s">
        <v>918</v>
      </c>
      <c r="LT5" s="629" t="s">
        <v>919</v>
      </c>
      <c r="LU5" s="629" t="s">
        <v>920</v>
      </c>
      <c r="LV5" s="629" t="s">
        <v>921</v>
      </c>
      <c r="LW5" s="629" t="s">
        <v>922</v>
      </c>
      <c r="LX5" s="629" t="s">
        <v>923</v>
      </c>
      <c r="LY5" s="629" t="s">
        <v>924</v>
      </c>
      <c r="LZ5" s="629" t="s">
        <v>925</v>
      </c>
      <c r="MA5" s="629" t="s">
        <v>926</v>
      </c>
      <c r="MB5" s="629" t="s">
        <v>927</v>
      </c>
      <c r="MC5" s="629" t="s">
        <v>928</v>
      </c>
      <c r="MD5" s="629" t="s">
        <v>929</v>
      </c>
      <c r="ME5" s="629" t="s">
        <v>930</v>
      </c>
      <c r="MF5" s="629" t="s">
        <v>931</v>
      </c>
      <c r="MG5" s="629" t="s">
        <v>932</v>
      </c>
      <c r="MH5" s="629" t="s">
        <v>933</v>
      </c>
      <c r="MI5" s="629" t="s">
        <v>934</v>
      </c>
      <c r="MJ5" s="629" t="s">
        <v>935</v>
      </c>
      <c r="MK5" s="629" t="s">
        <v>936</v>
      </c>
      <c r="ML5" s="629" t="s">
        <v>937</v>
      </c>
      <c r="MM5" s="629" t="s">
        <v>938</v>
      </c>
      <c r="MN5" s="629" t="s">
        <v>939</v>
      </c>
      <c r="MO5" s="629" t="s">
        <v>940</v>
      </c>
      <c r="MP5" s="629" t="s">
        <v>941</v>
      </c>
      <c r="MQ5" s="629" t="s">
        <v>942</v>
      </c>
      <c r="MR5" s="629" t="s">
        <v>943</v>
      </c>
      <c r="MS5" s="629" t="s">
        <v>944</v>
      </c>
      <c r="MT5" s="629" t="s">
        <v>945</v>
      </c>
      <c r="MU5" s="629" t="s">
        <v>946</v>
      </c>
      <c r="MV5" s="629" t="s">
        <v>947</v>
      </c>
      <c r="MW5" s="629" t="s">
        <v>948</v>
      </c>
      <c r="MX5" s="629" t="s">
        <v>949</v>
      </c>
      <c r="MY5" s="629" t="s">
        <v>950</v>
      </c>
      <c r="MZ5" s="629" t="s">
        <v>951</v>
      </c>
      <c r="NA5" s="629" t="s">
        <v>952</v>
      </c>
      <c r="NB5" s="629" t="s">
        <v>953</v>
      </c>
    </row>
    <row r="6" spans="1:366" ht="12.75" customHeight="1">
      <c r="A6" s="629"/>
      <c r="B6" s="629"/>
      <c r="C6" s="629"/>
      <c r="D6" s="629"/>
      <c r="G6" s="262"/>
      <c r="H6" s="262"/>
      <c r="I6" s="664"/>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c r="CQ6" s="356"/>
      <c r="CR6" s="356"/>
      <c r="CS6" s="356"/>
      <c r="CT6" s="356"/>
      <c r="CU6" s="356"/>
      <c r="CV6" s="356"/>
      <c r="CW6" s="356"/>
      <c r="CX6" s="356"/>
      <c r="CY6" s="356"/>
      <c r="CZ6" s="356"/>
      <c r="DA6" s="356"/>
      <c r="DB6" s="356"/>
      <c r="DC6" s="356"/>
      <c r="DD6" s="356"/>
      <c r="DE6" s="356"/>
      <c r="DF6" s="356"/>
      <c r="DG6" s="356"/>
      <c r="DH6" s="356"/>
      <c r="DI6" s="356"/>
      <c r="DJ6" s="356"/>
      <c r="DK6" s="356"/>
      <c r="DL6" s="356"/>
      <c r="DM6" s="356"/>
      <c r="DN6" s="356"/>
      <c r="DO6" s="356"/>
      <c r="DP6" s="356"/>
      <c r="DQ6" s="356"/>
      <c r="DR6" s="356"/>
      <c r="DS6" s="356"/>
      <c r="DT6" s="356"/>
      <c r="DU6" s="356"/>
      <c r="DV6" s="356"/>
      <c r="DW6" s="356"/>
      <c r="DX6" s="356"/>
      <c r="DY6" s="356"/>
      <c r="DZ6" s="356"/>
      <c r="EA6" s="356"/>
      <c r="EB6" s="262"/>
      <c r="EC6" s="262"/>
      <c r="ED6" s="262"/>
      <c r="EE6" s="262"/>
      <c r="EF6" s="262"/>
      <c r="EG6" s="262"/>
      <c r="EH6" s="262"/>
      <c r="EI6" s="262"/>
      <c r="EJ6" s="262"/>
      <c r="EK6" s="262"/>
      <c r="EL6" s="262"/>
      <c r="EM6" s="262"/>
      <c r="EN6" s="262"/>
      <c r="EO6" s="262"/>
      <c r="EP6" s="262"/>
      <c r="EQ6" s="262"/>
      <c r="ER6" s="262"/>
      <c r="ES6" s="262"/>
      <c r="ET6" s="262"/>
      <c r="EU6" s="262"/>
      <c r="EV6" s="262"/>
      <c r="EW6" s="262"/>
      <c r="EX6" s="262"/>
      <c r="EY6" s="262"/>
      <c r="EZ6" s="262"/>
      <c r="FA6" s="262"/>
      <c r="FB6" s="262"/>
      <c r="FC6" s="262"/>
      <c r="FD6" s="262"/>
      <c r="FE6" s="262"/>
      <c r="FF6" s="262"/>
      <c r="FG6" s="262"/>
      <c r="FH6" s="262"/>
      <c r="FI6" s="262"/>
      <c r="FJ6" s="262"/>
      <c r="FK6" s="262"/>
      <c r="FL6" s="262"/>
      <c r="FM6" s="262"/>
      <c r="FN6" s="262"/>
      <c r="FO6" s="262"/>
      <c r="FP6" s="262"/>
      <c r="FQ6" s="262"/>
      <c r="FR6" s="262"/>
      <c r="FS6" s="262"/>
      <c r="FT6" s="262"/>
      <c r="FU6" s="262"/>
      <c r="FV6" s="262"/>
      <c r="FW6" s="262"/>
      <c r="FX6" s="262"/>
      <c r="FY6" s="262"/>
      <c r="FZ6" s="262"/>
      <c r="GA6" s="262"/>
      <c r="GB6" s="262"/>
      <c r="GC6" s="262"/>
      <c r="GD6" s="262"/>
      <c r="GE6" s="262"/>
      <c r="GF6" s="262"/>
      <c r="GG6" s="262"/>
      <c r="GH6" s="262"/>
      <c r="GI6" s="262"/>
      <c r="GJ6" s="262"/>
      <c r="GK6" s="262"/>
      <c r="GL6" s="262"/>
      <c r="GM6" s="262"/>
      <c r="GN6" s="262"/>
      <c r="GO6" s="262"/>
      <c r="GP6" s="262"/>
      <c r="GQ6" s="262"/>
      <c r="GR6" s="262"/>
      <c r="GS6" s="262"/>
      <c r="GT6" s="262"/>
      <c r="GU6" s="262"/>
      <c r="GV6" s="262"/>
      <c r="GW6" s="262"/>
      <c r="GX6" s="262"/>
      <c r="GY6" s="262"/>
      <c r="GZ6" s="262"/>
      <c r="HA6" s="262"/>
      <c r="HB6" s="262"/>
      <c r="HC6" s="262"/>
      <c r="HD6" s="262"/>
      <c r="HE6" s="262"/>
      <c r="HF6" s="262"/>
      <c r="HG6" s="262"/>
      <c r="HH6" s="262"/>
      <c r="HI6" s="262"/>
      <c r="HJ6" s="262"/>
      <c r="HK6" s="262"/>
      <c r="HL6" s="262"/>
      <c r="HM6" s="262"/>
      <c r="HN6" s="262"/>
      <c r="HO6" s="262"/>
      <c r="HP6" s="262"/>
      <c r="HQ6" s="262"/>
      <c r="HR6" s="262"/>
      <c r="HS6" s="262"/>
      <c r="HT6" s="262"/>
      <c r="HU6" s="262"/>
      <c r="HV6" s="262"/>
      <c r="HW6" s="262"/>
      <c r="HX6" s="262"/>
      <c r="HY6" s="262"/>
      <c r="HZ6" s="262"/>
      <c r="IA6" s="262"/>
      <c r="IB6" s="262"/>
      <c r="IC6" s="262"/>
      <c r="ID6" s="262"/>
      <c r="IE6" s="262"/>
      <c r="IF6" s="262"/>
      <c r="IG6" s="262"/>
      <c r="IH6" s="262"/>
      <c r="II6" s="262"/>
      <c r="IJ6" s="262"/>
      <c r="IK6" s="262"/>
      <c r="IL6" s="262"/>
      <c r="IM6" s="262"/>
      <c r="IN6" s="262"/>
      <c r="IO6" s="262"/>
      <c r="IP6" s="262"/>
      <c r="IQ6" s="262"/>
      <c r="IR6" s="262"/>
      <c r="IS6" s="262"/>
      <c r="IT6" s="262"/>
      <c r="IU6" s="262"/>
      <c r="IV6" s="262"/>
      <c r="IW6" s="262"/>
      <c r="IX6" s="262"/>
      <c r="IY6" s="262"/>
      <c r="IZ6" s="262"/>
      <c r="JA6" s="262"/>
      <c r="JB6" s="262"/>
      <c r="JC6" s="262"/>
      <c r="JD6" s="262"/>
      <c r="JE6" s="262"/>
      <c r="JF6" s="262"/>
      <c r="JG6" s="262"/>
      <c r="JH6" s="262"/>
      <c r="JI6" s="262"/>
      <c r="JJ6" s="262"/>
      <c r="JK6" s="262"/>
      <c r="JL6" s="262"/>
      <c r="JM6" s="262"/>
      <c r="JN6" s="262"/>
      <c r="JO6" s="262"/>
      <c r="JP6" s="262"/>
      <c r="JQ6" s="262"/>
      <c r="JR6" s="262"/>
      <c r="JS6" s="262"/>
      <c r="JT6" s="262"/>
      <c r="JU6" s="262"/>
      <c r="JV6" s="262"/>
      <c r="JW6" s="262"/>
      <c r="JX6" s="262"/>
      <c r="JY6" s="262"/>
      <c r="JZ6" s="262"/>
      <c r="KA6" s="262"/>
      <c r="KB6" s="262"/>
      <c r="KC6" s="262"/>
      <c r="KD6" s="262"/>
      <c r="KE6" s="262"/>
      <c r="KF6" s="262"/>
      <c r="KG6" s="262"/>
      <c r="KH6" s="262"/>
      <c r="KI6" s="262"/>
      <c r="KJ6" s="262"/>
      <c r="KK6" s="262"/>
      <c r="KL6" s="262"/>
      <c r="KM6" s="262"/>
      <c r="KN6" s="262"/>
      <c r="KO6" s="262"/>
      <c r="KP6" s="262"/>
      <c r="KQ6" s="262"/>
      <c r="KR6" s="262"/>
      <c r="KS6" s="262"/>
      <c r="KT6" s="262"/>
      <c r="KU6" s="262"/>
      <c r="KV6" s="262"/>
      <c r="KW6" s="262"/>
      <c r="KX6" s="262"/>
      <c r="KY6" s="262"/>
      <c r="KZ6" s="262"/>
      <c r="LA6" s="262"/>
      <c r="LB6" s="262"/>
      <c r="LC6" s="262"/>
      <c r="LD6" s="262"/>
      <c r="LE6" s="262"/>
      <c r="LF6" s="262"/>
      <c r="LG6" s="262"/>
      <c r="LH6" s="262"/>
      <c r="LI6" s="262"/>
      <c r="LJ6" s="262"/>
      <c r="LK6" s="262"/>
      <c r="LL6" s="262"/>
      <c r="LM6" s="262"/>
      <c r="LN6" s="262"/>
      <c r="LO6" s="262"/>
      <c r="LP6" s="262"/>
      <c r="LQ6" s="262"/>
      <c r="LR6" s="262"/>
      <c r="LS6" s="262"/>
      <c r="LT6" s="262"/>
      <c r="LU6" s="262"/>
      <c r="LV6" s="262"/>
      <c r="LW6" s="262"/>
      <c r="LX6" s="262"/>
      <c r="LY6" s="262"/>
      <c r="LZ6" s="262"/>
      <c r="MA6" s="262"/>
      <c r="MB6" s="262"/>
      <c r="MC6" s="262"/>
      <c r="MD6" s="262"/>
      <c r="ME6" s="262"/>
      <c r="MF6" s="262"/>
      <c r="MG6" s="262"/>
      <c r="MH6" s="262"/>
      <c r="MI6" s="262"/>
      <c r="MJ6" s="262"/>
      <c r="MK6" s="262"/>
      <c r="ML6" s="262"/>
      <c r="MM6" s="262"/>
      <c r="MN6" s="262"/>
      <c r="MO6" s="262"/>
      <c r="MP6" s="262"/>
      <c r="MQ6" s="262"/>
      <c r="MR6" s="262"/>
      <c r="MS6" s="262"/>
      <c r="MT6" s="262"/>
      <c r="MU6" s="262"/>
      <c r="MV6" s="262"/>
      <c r="MW6" s="262"/>
      <c r="MX6" s="262"/>
      <c r="MY6" s="262"/>
      <c r="MZ6" s="262"/>
      <c r="NA6" s="262"/>
      <c r="NB6" s="262"/>
    </row>
    <row r="7" spans="1:366" ht="12.75" customHeight="1">
      <c r="A7" s="23" t="s">
        <v>53</v>
      </c>
      <c r="B7" s="8"/>
      <c r="C7" s="8"/>
      <c r="D7" s="8"/>
    </row>
    <row r="8" spans="1:366" ht="12.75" customHeight="1">
      <c r="A8" s="263" t="s">
        <v>52</v>
      </c>
      <c r="B8" s="8"/>
      <c r="C8" s="8"/>
      <c r="D8" s="8"/>
      <c r="I8" s="350" t="s">
        <v>1191</v>
      </c>
    </row>
    <row r="9" spans="1:366" ht="12.75" customHeight="1">
      <c r="A9" s="8"/>
      <c r="B9" s="264" t="s">
        <v>51</v>
      </c>
      <c r="C9" s="265"/>
      <c r="D9" s="265"/>
      <c r="E9" s="266" t="s">
        <v>1</v>
      </c>
      <c r="F9" s="94"/>
      <c r="G9" s="267"/>
      <c r="H9" s="267"/>
      <c r="I9" s="351" t="s">
        <v>184</v>
      </c>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c r="BG9" s="359"/>
      <c r="BH9" s="359"/>
      <c r="BI9" s="359"/>
      <c r="BJ9" s="359"/>
      <c r="BK9" s="359"/>
      <c r="BL9" s="359"/>
      <c r="BM9" s="359"/>
      <c r="BN9" s="359"/>
      <c r="BO9" s="359"/>
      <c r="BP9" s="359"/>
      <c r="BQ9" s="359"/>
      <c r="BR9" s="359"/>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45"/>
      <c r="EC9" s="269"/>
      <c r="ED9" s="269"/>
      <c r="EE9" s="269"/>
      <c r="EF9" s="269"/>
      <c r="EG9" s="269"/>
      <c r="EH9" s="269"/>
      <c r="EI9" s="269"/>
      <c r="EJ9" s="269"/>
      <c r="EK9" s="269"/>
      <c r="EL9" s="269"/>
      <c r="EM9" s="269"/>
      <c r="EN9" s="269"/>
      <c r="EO9" s="269"/>
      <c r="EP9" s="269"/>
      <c r="EQ9" s="269"/>
      <c r="ER9" s="269"/>
      <c r="ES9" s="269"/>
      <c r="ET9" s="269"/>
      <c r="EU9" s="269"/>
      <c r="EV9" s="269"/>
      <c r="EW9" s="269"/>
      <c r="EX9" s="269"/>
      <c r="EY9" s="269"/>
      <c r="EZ9" s="269"/>
      <c r="FA9" s="269"/>
      <c r="FB9" s="269"/>
      <c r="FC9" s="269"/>
      <c r="FD9" s="269"/>
      <c r="FE9" s="269"/>
      <c r="FF9" s="269"/>
      <c r="FG9" s="269"/>
      <c r="FH9" s="269"/>
      <c r="FI9" s="269"/>
      <c r="FJ9" s="269"/>
      <c r="FK9" s="269"/>
      <c r="FL9" s="269"/>
      <c r="FM9" s="269"/>
      <c r="FN9" s="269"/>
      <c r="FO9" s="269"/>
      <c r="FP9" s="269"/>
      <c r="FQ9" s="269"/>
      <c r="FR9" s="269"/>
      <c r="FS9" s="269"/>
      <c r="FT9" s="269"/>
      <c r="FU9" s="269"/>
      <c r="FV9" s="269"/>
      <c r="FW9" s="269"/>
      <c r="FX9" s="269"/>
      <c r="FY9" s="269"/>
      <c r="FZ9" s="269"/>
      <c r="GA9" s="269"/>
      <c r="GB9" s="269"/>
      <c r="GC9" s="269"/>
      <c r="GD9" s="269"/>
      <c r="GE9" s="269"/>
      <c r="GF9" s="269"/>
      <c r="GG9" s="269"/>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c r="JI9" s="269"/>
      <c r="JJ9" s="269"/>
      <c r="JK9" s="269"/>
      <c r="JL9" s="269"/>
      <c r="JM9" s="269"/>
      <c r="JN9" s="269"/>
      <c r="JO9" s="269"/>
      <c r="JP9" s="269"/>
      <c r="JQ9" s="269"/>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row>
    <row r="10" spans="1:366" ht="12.75" customHeight="1">
      <c r="A10" s="8"/>
      <c r="B10" s="264" t="s">
        <v>50</v>
      </c>
      <c r="C10" s="265"/>
      <c r="D10" s="265"/>
      <c r="E10" s="266" t="s">
        <v>1</v>
      </c>
      <c r="F10" s="94"/>
      <c r="G10" s="268">
        <v>1</v>
      </c>
      <c r="H10" s="267">
        <v>1</v>
      </c>
      <c r="I10" s="351" t="s">
        <v>2641</v>
      </c>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59"/>
      <c r="BH10" s="359"/>
      <c r="BI10" s="359"/>
      <c r="BJ10" s="359"/>
      <c r="BK10" s="359"/>
      <c r="BL10" s="359"/>
      <c r="BM10" s="359"/>
      <c r="BN10" s="359"/>
      <c r="BO10" s="359"/>
      <c r="BP10" s="359"/>
      <c r="BQ10" s="359"/>
      <c r="BR10" s="359"/>
      <c r="BS10" s="359"/>
      <c r="BT10" s="359"/>
      <c r="BU10" s="359"/>
      <c r="BV10" s="359"/>
      <c r="BW10" s="359"/>
      <c r="BX10" s="359"/>
      <c r="BY10" s="359"/>
      <c r="BZ10" s="359"/>
      <c r="CA10" s="359"/>
      <c r="CB10" s="359"/>
      <c r="CC10" s="359"/>
      <c r="CD10" s="359"/>
      <c r="CE10" s="359"/>
      <c r="CF10" s="359"/>
      <c r="CG10" s="359"/>
      <c r="CH10" s="359"/>
      <c r="CI10" s="359"/>
      <c r="CJ10" s="359"/>
      <c r="CK10" s="359"/>
      <c r="CL10" s="359"/>
      <c r="CM10" s="359"/>
      <c r="CN10" s="359"/>
      <c r="CO10" s="359"/>
      <c r="CP10" s="359"/>
      <c r="CQ10" s="359"/>
      <c r="CR10" s="359"/>
      <c r="CS10" s="359"/>
      <c r="CT10" s="359"/>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45"/>
      <c r="EC10" s="269"/>
      <c r="ED10" s="269"/>
      <c r="EE10" s="269"/>
      <c r="EF10" s="269"/>
      <c r="EG10" s="269"/>
      <c r="EH10" s="269"/>
      <c r="EI10" s="269"/>
      <c r="EJ10" s="269"/>
      <c r="EK10" s="269"/>
      <c r="EL10" s="269"/>
      <c r="EM10" s="269"/>
      <c r="EN10" s="269"/>
      <c r="EO10" s="269"/>
      <c r="EP10" s="269"/>
      <c r="EQ10" s="269"/>
      <c r="ER10" s="269"/>
      <c r="ES10" s="269"/>
      <c r="ET10" s="269"/>
      <c r="EU10" s="269"/>
      <c r="EV10" s="269"/>
      <c r="EW10" s="269"/>
      <c r="EX10" s="269"/>
      <c r="EY10" s="269"/>
      <c r="EZ10" s="269"/>
      <c r="FA10" s="269"/>
      <c r="FB10" s="269"/>
      <c r="FC10" s="269"/>
      <c r="FD10" s="269"/>
      <c r="FE10" s="269"/>
      <c r="FF10" s="269"/>
      <c r="FG10" s="269"/>
      <c r="FH10" s="269"/>
      <c r="FI10" s="269"/>
      <c r="FJ10" s="269"/>
      <c r="FK10" s="269"/>
      <c r="FL10" s="269"/>
      <c r="FM10" s="269"/>
      <c r="FN10" s="269"/>
      <c r="FO10" s="269"/>
      <c r="FP10" s="269"/>
      <c r="FQ10" s="269"/>
      <c r="FR10" s="269"/>
      <c r="FS10" s="269"/>
      <c r="FT10" s="269"/>
      <c r="FU10" s="269"/>
      <c r="FV10" s="269"/>
      <c r="FW10" s="269"/>
      <c r="FX10" s="269"/>
      <c r="FY10" s="269"/>
      <c r="FZ10" s="269"/>
      <c r="GA10" s="269"/>
      <c r="GB10" s="269"/>
      <c r="GC10" s="269"/>
      <c r="GD10" s="269"/>
      <c r="GE10" s="269"/>
      <c r="GF10" s="269"/>
      <c r="GG10" s="269"/>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269"/>
      <c r="JP10" s="269"/>
      <c r="JQ10" s="269"/>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row>
    <row r="11" spans="1:366" ht="12.75" customHeight="1">
      <c r="A11" s="8"/>
      <c r="B11" s="264" t="s">
        <v>49</v>
      </c>
      <c r="C11" s="265"/>
      <c r="D11" s="265"/>
      <c r="E11" s="266" t="s">
        <v>1</v>
      </c>
      <c r="F11" s="94"/>
      <c r="G11" s="267">
        <v>0</v>
      </c>
      <c r="H11" s="267">
        <v>0</v>
      </c>
      <c r="I11" s="351" t="s">
        <v>2641</v>
      </c>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c r="CQ11" s="359"/>
      <c r="CR11" s="359"/>
      <c r="CS11" s="359"/>
      <c r="CT11" s="359"/>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45"/>
      <c r="EC11" s="269"/>
      <c r="ED11" s="269"/>
      <c r="EE11" s="269"/>
      <c r="EF11" s="269"/>
      <c r="EG11" s="269"/>
      <c r="EH11" s="269"/>
      <c r="EI11" s="269"/>
      <c r="EJ11" s="269"/>
      <c r="EK11" s="269"/>
      <c r="EL11" s="269"/>
      <c r="EM11" s="269"/>
      <c r="EN11" s="269"/>
      <c r="EO11" s="269"/>
      <c r="EP11" s="269"/>
      <c r="EQ11" s="269"/>
      <c r="ER11" s="269"/>
      <c r="ES11" s="269"/>
      <c r="ET11" s="269"/>
      <c r="EU11" s="269"/>
      <c r="EV11" s="269"/>
      <c r="EW11" s="269"/>
      <c r="EX11" s="269"/>
      <c r="EY11" s="269"/>
      <c r="EZ11" s="269"/>
      <c r="FA11" s="269"/>
      <c r="FB11" s="269"/>
      <c r="FC11" s="269"/>
      <c r="FD11" s="269"/>
      <c r="FE11" s="269"/>
      <c r="FF11" s="269"/>
      <c r="FG11" s="269"/>
      <c r="FH11" s="269"/>
      <c r="FI11" s="269"/>
      <c r="FJ11" s="269"/>
      <c r="FK11" s="269"/>
      <c r="FL11" s="269"/>
      <c r="FM11" s="269"/>
      <c r="FN11" s="269"/>
      <c r="FO11" s="269"/>
      <c r="FP11" s="269"/>
      <c r="FQ11" s="269"/>
      <c r="FR11" s="269"/>
      <c r="FS11" s="269"/>
      <c r="FT11" s="269"/>
      <c r="FU11" s="269"/>
      <c r="FV11" s="269"/>
      <c r="FW11" s="269"/>
      <c r="FX11" s="269"/>
      <c r="FY11" s="269"/>
      <c r="FZ11" s="269"/>
      <c r="GA11" s="269"/>
      <c r="GB11" s="269"/>
      <c r="GC11" s="269"/>
      <c r="GD11" s="269"/>
      <c r="GE11" s="269"/>
      <c r="GF11" s="269"/>
      <c r="GG11" s="269"/>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69"/>
      <c r="JP11" s="269"/>
      <c r="JQ11" s="269"/>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row>
    <row r="12" spans="1:366" ht="12.75" customHeight="1">
      <c r="A12" s="8"/>
      <c r="B12" s="264" t="s">
        <v>48</v>
      </c>
      <c r="C12" s="265"/>
      <c r="D12" s="265"/>
      <c r="E12" s="266" t="s">
        <v>1</v>
      </c>
      <c r="F12" s="94"/>
      <c r="G12" s="268">
        <v>0</v>
      </c>
      <c r="H12" s="267">
        <v>0</v>
      </c>
      <c r="I12" s="351" t="s">
        <v>2641</v>
      </c>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45"/>
      <c r="EC12" s="269"/>
      <c r="ED12" s="269"/>
      <c r="EE12" s="269"/>
      <c r="EF12" s="269"/>
      <c r="EG12" s="269"/>
      <c r="EH12" s="269"/>
      <c r="EI12" s="269"/>
      <c r="EJ12" s="269"/>
      <c r="EK12" s="269"/>
      <c r="EL12" s="269"/>
      <c r="EM12" s="269"/>
      <c r="EN12" s="269"/>
      <c r="EO12" s="269"/>
      <c r="EP12" s="269"/>
      <c r="EQ12" s="269"/>
      <c r="ER12" s="269"/>
      <c r="ES12" s="269"/>
      <c r="ET12" s="269"/>
      <c r="EU12" s="269"/>
      <c r="EV12" s="269"/>
      <c r="EW12" s="269"/>
      <c r="EX12" s="269"/>
      <c r="EY12" s="269"/>
      <c r="EZ12" s="269"/>
      <c r="FA12" s="269"/>
      <c r="FB12" s="269"/>
      <c r="FC12" s="269"/>
      <c r="FD12" s="269"/>
      <c r="FE12" s="269"/>
      <c r="FF12" s="269"/>
      <c r="FG12" s="269"/>
      <c r="FH12" s="269"/>
      <c r="FI12" s="269"/>
      <c r="FJ12" s="269"/>
      <c r="FK12" s="269"/>
      <c r="FL12" s="269"/>
      <c r="FM12" s="269"/>
      <c r="FN12" s="269"/>
      <c r="FO12" s="269"/>
      <c r="FP12" s="269"/>
      <c r="FQ12" s="269"/>
      <c r="FR12" s="269"/>
      <c r="FS12" s="269"/>
      <c r="FT12" s="269"/>
      <c r="FU12" s="269"/>
      <c r="FV12" s="269"/>
      <c r="FW12" s="269"/>
      <c r="FX12" s="269"/>
      <c r="FY12" s="269"/>
      <c r="FZ12" s="269"/>
      <c r="GA12" s="269"/>
      <c r="GB12" s="269"/>
      <c r="GC12" s="269"/>
      <c r="GD12" s="269"/>
      <c r="GE12" s="269"/>
      <c r="GF12" s="269"/>
      <c r="GG12" s="269"/>
      <c r="GH12" s="269"/>
      <c r="GI12" s="269"/>
      <c r="GJ12" s="269"/>
      <c r="GK12" s="269"/>
      <c r="GL12" s="269"/>
      <c r="GM12" s="269"/>
      <c r="GN12" s="269"/>
      <c r="GO12" s="269"/>
      <c r="GP12" s="269"/>
      <c r="GQ12" s="269"/>
      <c r="GR12" s="269"/>
      <c r="GS12" s="269"/>
      <c r="GT12" s="269"/>
      <c r="GU12" s="269"/>
      <c r="GV12" s="269"/>
      <c r="GW12" s="269"/>
      <c r="GX12" s="269"/>
      <c r="GY12" s="269"/>
      <c r="GZ12" s="269"/>
      <c r="HA12" s="269"/>
      <c r="HB12" s="269"/>
      <c r="HC12" s="269"/>
      <c r="HD12" s="269"/>
      <c r="HE12" s="269"/>
      <c r="HF12" s="269"/>
      <c r="HG12" s="269"/>
      <c r="HH12" s="269"/>
      <c r="HI12" s="269"/>
      <c r="HJ12" s="269"/>
      <c r="HK12" s="269"/>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c r="JI12" s="269"/>
      <c r="JJ12" s="269"/>
      <c r="JK12" s="269"/>
      <c r="JL12" s="269"/>
      <c r="JM12" s="269"/>
      <c r="JN12" s="269"/>
      <c r="JO12" s="269"/>
      <c r="JP12" s="269"/>
      <c r="JQ12" s="269"/>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row>
    <row r="13" spans="1:366" ht="12.75" customHeight="1">
      <c r="A13" s="8"/>
      <c r="B13" s="264" t="s">
        <v>47</v>
      </c>
      <c r="C13" s="265"/>
      <c r="D13" s="265"/>
      <c r="E13" s="266" t="s">
        <v>1</v>
      </c>
      <c r="F13" s="94"/>
      <c r="G13" s="267"/>
      <c r="H13" s="267"/>
      <c r="I13" s="351"/>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59"/>
      <c r="BC13" s="359"/>
      <c r="BD13" s="359"/>
      <c r="BE13" s="359"/>
      <c r="BF13" s="359"/>
      <c r="BG13" s="359"/>
      <c r="BH13" s="359"/>
      <c r="BI13" s="359"/>
      <c r="BJ13" s="359"/>
      <c r="BK13" s="359"/>
      <c r="BL13" s="359"/>
      <c r="BM13" s="359"/>
      <c r="BN13" s="359"/>
      <c r="BO13" s="359"/>
      <c r="BP13" s="359"/>
      <c r="BQ13" s="359"/>
      <c r="BR13" s="359"/>
      <c r="BS13" s="359"/>
      <c r="BT13" s="359"/>
      <c r="BU13" s="359"/>
      <c r="BV13" s="359"/>
      <c r="BW13" s="359"/>
      <c r="BX13" s="359"/>
      <c r="BY13" s="359"/>
      <c r="BZ13" s="359"/>
      <c r="CA13" s="359"/>
      <c r="CB13" s="359"/>
      <c r="CC13" s="359"/>
      <c r="CD13" s="359"/>
      <c r="CE13" s="359"/>
      <c r="CF13" s="359"/>
      <c r="CG13" s="359"/>
      <c r="CH13" s="359"/>
      <c r="CI13" s="359"/>
      <c r="CJ13" s="359"/>
      <c r="CK13" s="359"/>
      <c r="CL13" s="359"/>
      <c r="CM13" s="359"/>
      <c r="CN13" s="359"/>
      <c r="CO13" s="359"/>
      <c r="CP13" s="359"/>
      <c r="CQ13" s="359"/>
      <c r="CR13" s="359"/>
      <c r="CS13" s="359"/>
      <c r="CT13" s="359"/>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45"/>
      <c r="EC13" s="269"/>
      <c r="ED13" s="269"/>
      <c r="EE13" s="269"/>
      <c r="EF13" s="269"/>
      <c r="EG13" s="269"/>
      <c r="EH13" s="269"/>
      <c r="EI13" s="269"/>
      <c r="EJ13" s="269"/>
      <c r="EK13" s="269"/>
      <c r="EL13" s="269"/>
      <c r="EM13" s="269"/>
      <c r="EN13" s="269"/>
      <c r="EO13" s="269"/>
      <c r="EP13" s="269"/>
      <c r="EQ13" s="269"/>
      <c r="ER13" s="269"/>
      <c r="ES13" s="269"/>
      <c r="ET13" s="269"/>
      <c r="EU13" s="269"/>
      <c r="EV13" s="269"/>
      <c r="EW13" s="269"/>
      <c r="EX13" s="269"/>
      <c r="EY13" s="269"/>
      <c r="EZ13" s="269"/>
      <c r="FA13" s="269"/>
      <c r="FB13" s="269"/>
      <c r="FC13" s="269"/>
      <c r="FD13" s="269"/>
      <c r="FE13" s="269"/>
      <c r="FF13" s="269"/>
      <c r="FG13" s="269"/>
      <c r="FH13" s="269"/>
      <c r="FI13" s="269"/>
      <c r="FJ13" s="269"/>
      <c r="FK13" s="269"/>
      <c r="FL13" s="269"/>
      <c r="FM13" s="269"/>
      <c r="FN13" s="269"/>
      <c r="FO13" s="269"/>
      <c r="FP13" s="269"/>
      <c r="FQ13" s="269"/>
      <c r="FR13" s="269"/>
      <c r="FS13" s="269"/>
      <c r="FT13" s="269"/>
      <c r="FU13" s="269"/>
      <c r="FV13" s="269"/>
      <c r="FW13" s="269"/>
      <c r="FX13" s="269"/>
      <c r="FY13" s="269"/>
      <c r="FZ13" s="269"/>
      <c r="GA13" s="269"/>
      <c r="GB13" s="269"/>
      <c r="GC13" s="269"/>
      <c r="GD13" s="269"/>
      <c r="GE13" s="269"/>
      <c r="GF13" s="269"/>
      <c r="GG13" s="269"/>
      <c r="GH13" s="269"/>
      <c r="GI13" s="269"/>
      <c r="GJ13" s="269"/>
      <c r="GK13" s="269"/>
      <c r="GL13" s="269"/>
      <c r="GM13" s="269"/>
      <c r="GN13" s="269"/>
      <c r="GO13" s="269"/>
      <c r="GP13" s="269"/>
      <c r="GQ13" s="269"/>
      <c r="GR13" s="269"/>
      <c r="GS13" s="269"/>
      <c r="GT13" s="269"/>
      <c r="GU13" s="269"/>
      <c r="GV13" s="269"/>
      <c r="GW13" s="269"/>
      <c r="GX13" s="269"/>
      <c r="GY13" s="269"/>
      <c r="GZ13" s="269"/>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c r="JO13" s="269"/>
      <c r="JP13" s="269"/>
      <c r="JQ13" s="269"/>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row>
    <row r="14" spans="1:366" ht="12.75" customHeight="1">
      <c r="A14" s="8"/>
      <c r="B14" s="264" t="s">
        <v>46</v>
      </c>
      <c r="C14" s="265"/>
      <c r="D14" s="265"/>
      <c r="E14" s="266" t="s">
        <v>1</v>
      </c>
      <c r="F14" s="94"/>
      <c r="G14" s="267"/>
      <c r="H14" s="267"/>
      <c r="I14" s="351" t="s">
        <v>2641</v>
      </c>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c r="AT14" s="359"/>
      <c r="AU14" s="359"/>
      <c r="AV14" s="359"/>
      <c r="AW14" s="359"/>
      <c r="AX14" s="359"/>
      <c r="AY14" s="359"/>
      <c r="AZ14" s="359"/>
      <c r="BA14" s="359"/>
      <c r="BB14" s="359"/>
      <c r="BC14" s="359"/>
      <c r="BD14" s="359"/>
      <c r="BE14" s="359"/>
      <c r="BF14" s="359"/>
      <c r="BG14" s="359"/>
      <c r="BH14" s="359"/>
      <c r="BI14" s="359"/>
      <c r="BJ14" s="359"/>
      <c r="BK14" s="359"/>
      <c r="BL14" s="359"/>
      <c r="BM14" s="359"/>
      <c r="BN14" s="359"/>
      <c r="BO14" s="359"/>
      <c r="BP14" s="359"/>
      <c r="BQ14" s="359"/>
      <c r="BR14" s="359"/>
      <c r="BS14" s="359"/>
      <c r="BT14" s="359"/>
      <c r="BU14" s="359"/>
      <c r="BV14" s="359"/>
      <c r="BW14" s="359"/>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45"/>
      <c r="EC14" s="269"/>
      <c r="ED14" s="269"/>
      <c r="EE14" s="269"/>
      <c r="EF14" s="269"/>
      <c r="EG14" s="269"/>
      <c r="EH14" s="269"/>
      <c r="EI14" s="269"/>
      <c r="EJ14" s="269"/>
      <c r="EK14" s="269"/>
      <c r="EL14" s="269"/>
      <c r="EM14" s="269"/>
      <c r="EN14" s="269"/>
      <c r="EO14" s="269"/>
      <c r="EP14" s="269"/>
      <c r="EQ14" s="269"/>
      <c r="ER14" s="269"/>
      <c r="ES14" s="269"/>
      <c r="ET14" s="269"/>
      <c r="EU14" s="269"/>
      <c r="EV14" s="269"/>
      <c r="EW14" s="269"/>
      <c r="EX14" s="269"/>
      <c r="EY14" s="269"/>
      <c r="EZ14" s="269"/>
      <c r="FA14" s="269"/>
      <c r="FB14" s="269"/>
      <c r="FC14" s="269"/>
      <c r="FD14" s="269"/>
      <c r="FE14" s="269"/>
      <c r="FF14" s="269"/>
      <c r="FG14" s="269"/>
      <c r="FH14" s="269"/>
      <c r="FI14" s="269"/>
      <c r="FJ14" s="269"/>
      <c r="FK14" s="269"/>
      <c r="FL14" s="269"/>
      <c r="FM14" s="269"/>
      <c r="FN14" s="269"/>
      <c r="FO14" s="269"/>
      <c r="FP14" s="269"/>
      <c r="FQ14" s="269"/>
      <c r="FR14" s="269"/>
      <c r="FS14" s="269"/>
      <c r="FT14" s="269"/>
      <c r="FU14" s="269"/>
      <c r="FV14" s="269"/>
      <c r="FW14" s="269"/>
      <c r="FX14" s="269"/>
      <c r="FY14" s="269"/>
      <c r="FZ14" s="269"/>
      <c r="GA14" s="269"/>
      <c r="GB14" s="269"/>
      <c r="GC14" s="269"/>
      <c r="GD14" s="269"/>
      <c r="GE14" s="269"/>
      <c r="GF14" s="269"/>
      <c r="GG14" s="269"/>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69"/>
      <c r="JP14" s="269"/>
      <c r="JQ14" s="269"/>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row>
    <row r="15" spans="1:366" ht="12.75" customHeight="1">
      <c r="A15" s="8"/>
      <c r="B15" s="3" t="s">
        <v>45</v>
      </c>
      <c r="C15" s="265"/>
      <c r="D15" s="265"/>
      <c r="E15" s="266" t="s">
        <v>1</v>
      </c>
      <c r="F15" s="94"/>
      <c r="G15" s="665"/>
      <c r="H15" s="665"/>
      <c r="I15" s="351" t="s">
        <v>10396</v>
      </c>
      <c r="J15" s="359"/>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45"/>
      <c r="EC15" s="269"/>
      <c r="ED15" s="269"/>
      <c r="EE15" s="269"/>
      <c r="EF15" s="269"/>
      <c r="EG15" s="269"/>
      <c r="EH15" s="269"/>
      <c r="EI15" s="269"/>
      <c r="EJ15" s="269"/>
      <c r="EK15" s="269"/>
      <c r="EL15" s="269"/>
      <c r="EM15" s="269"/>
      <c r="EN15" s="269"/>
      <c r="EO15" s="269"/>
      <c r="EP15" s="269"/>
      <c r="EQ15" s="269"/>
      <c r="ER15" s="269"/>
      <c r="ES15" s="269"/>
      <c r="ET15" s="269"/>
      <c r="EU15" s="269"/>
      <c r="EV15" s="269"/>
      <c r="EW15" s="269"/>
      <c r="EX15" s="269"/>
      <c r="EY15" s="269"/>
      <c r="EZ15" s="269"/>
      <c r="FA15" s="269"/>
      <c r="FB15" s="269"/>
      <c r="FC15" s="269"/>
      <c r="FD15" s="269"/>
      <c r="FE15" s="269"/>
      <c r="FF15" s="269"/>
      <c r="FG15" s="269"/>
      <c r="FH15" s="269"/>
      <c r="FI15" s="269"/>
      <c r="FJ15" s="269"/>
      <c r="FK15" s="269"/>
      <c r="FL15" s="269"/>
      <c r="FM15" s="269"/>
      <c r="FN15" s="269"/>
      <c r="FO15" s="269"/>
      <c r="FP15" s="269"/>
      <c r="FQ15" s="269"/>
      <c r="FR15" s="269"/>
      <c r="FS15" s="269"/>
      <c r="FT15" s="269"/>
      <c r="FU15" s="269"/>
      <c r="FV15" s="269"/>
      <c r="FW15" s="269"/>
      <c r="FX15" s="269"/>
      <c r="FY15" s="269"/>
      <c r="FZ15" s="269"/>
      <c r="GA15" s="269"/>
      <c r="GB15" s="269"/>
      <c r="GC15" s="269"/>
      <c r="GD15" s="269"/>
      <c r="GE15" s="269"/>
      <c r="GF15" s="269"/>
      <c r="GG15" s="269"/>
      <c r="GH15" s="269"/>
      <c r="GI15" s="269"/>
      <c r="GJ15" s="269"/>
      <c r="GK15" s="269"/>
      <c r="GL15" s="269"/>
      <c r="GM15" s="269"/>
      <c r="GN15" s="269"/>
      <c r="GO15" s="269"/>
      <c r="GP15" s="269"/>
      <c r="GQ15" s="269"/>
      <c r="GR15" s="269"/>
      <c r="GS15" s="269"/>
      <c r="GT15" s="269"/>
      <c r="GU15" s="269"/>
      <c r="GV15" s="269"/>
      <c r="GW15" s="269"/>
      <c r="GX15" s="269"/>
      <c r="GY15" s="269"/>
      <c r="GZ15" s="269"/>
      <c r="HA15" s="269"/>
      <c r="HB15" s="269"/>
      <c r="HC15" s="269"/>
      <c r="HD15" s="269"/>
      <c r="HE15" s="269"/>
      <c r="HF15" s="269"/>
      <c r="HG15" s="269"/>
      <c r="HH15" s="269"/>
      <c r="HI15" s="269"/>
      <c r="HJ15" s="269"/>
      <c r="HK15" s="269"/>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c r="JI15" s="269"/>
      <c r="JJ15" s="269"/>
      <c r="JK15" s="269"/>
      <c r="JL15" s="269"/>
      <c r="JM15" s="269"/>
      <c r="JN15" s="269"/>
      <c r="JO15" s="269"/>
      <c r="JP15" s="269"/>
      <c r="JQ15" s="269"/>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row>
    <row r="16" spans="1:366" ht="12.75" customHeight="1">
      <c r="A16" s="8"/>
      <c r="B16" s="8"/>
      <c r="C16" s="8"/>
      <c r="D16" s="8"/>
      <c r="E16" s="270"/>
      <c r="F16" s="94"/>
      <c r="G16" s="470"/>
      <c r="H16" s="471"/>
    </row>
    <row r="17" spans="1:320" ht="12.75" customHeight="1">
      <c r="A17" s="23" t="s">
        <v>44</v>
      </c>
      <c r="B17" s="8"/>
      <c r="C17" s="8"/>
      <c r="D17" s="8"/>
      <c r="E17" s="266"/>
      <c r="F17" s="94"/>
      <c r="G17" s="474"/>
      <c r="H17" s="471"/>
    </row>
    <row r="18" spans="1:320" ht="12.75" customHeight="1">
      <c r="A18" s="8"/>
      <c r="B18" s="23" t="s">
        <v>43</v>
      </c>
      <c r="C18" s="8"/>
      <c r="D18" s="8"/>
      <c r="E18" s="266" t="s">
        <v>1</v>
      </c>
      <c r="F18" s="94"/>
      <c r="G18" s="475" t="s">
        <v>954</v>
      </c>
      <c r="H18" s="475" t="s">
        <v>954</v>
      </c>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359"/>
      <c r="BN18" s="359"/>
      <c r="BO18" s="359"/>
      <c r="BP18" s="359"/>
      <c r="BQ18" s="359"/>
      <c r="BR18" s="359"/>
      <c r="BS18" s="359"/>
      <c r="BT18" s="359"/>
      <c r="BU18" s="359"/>
      <c r="BV18" s="359"/>
      <c r="BW18" s="359"/>
      <c r="BX18" s="359"/>
      <c r="BY18" s="359"/>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45"/>
      <c r="EC18" s="269"/>
      <c r="ED18" s="269"/>
      <c r="EE18" s="269"/>
      <c r="EF18" s="269"/>
      <c r="EG18" s="269"/>
      <c r="EH18" s="269"/>
      <c r="EI18" s="269"/>
      <c r="EJ18" s="269"/>
      <c r="EK18" s="269"/>
      <c r="EL18" s="269"/>
      <c r="EM18" s="269"/>
      <c r="EN18" s="269"/>
      <c r="EO18" s="269"/>
      <c r="EP18" s="269"/>
      <c r="EQ18" s="269"/>
      <c r="ER18" s="269"/>
      <c r="ES18" s="269"/>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c r="JO18" s="269"/>
      <c r="JP18" s="269"/>
      <c r="JQ18" s="269"/>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row>
    <row r="19" spans="1:320" ht="12.75" customHeight="1">
      <c r="A19" s="8"/>
      <c r="B19" s="23" t="s">
        <v>42</v>
      </c>
      <c r="C19" s="8"/>
      <c r="D19" s="8"/>
      <c r="E19" s="266" t="s">
        <v>1</v>
      </c>
      <c r="F19" s="94"/>
      <c r="G19" s="268" t="s">
        <v>10397</v>
      </c>
      <c r="H19" s="268" t="s">
        <v>10398</v>
      </c>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c r="AL19" s="359"/>
      <c r="AM19" s="359"/>
      <c r="AN19" s="359"/>
      <c r="AO19" s="359"/>
      <c r="AP19" s="359"/>
      <c r="AQ19" s="359"/>
      <c r="AR19" s="359"/>
      <c r="AS19" s="359"/>
      <c r="AT19" s="359"/>
      <c r="AU19" s="359"/>
      <c r="AV19" s="359"/>
      <c r="AW19" s="359"/>
      <c r="AX19" s="359"/>
      <c r="AY19" s="359"/>
      <c r="AZ19" s="359"/>
      <c r="BA19" s="359"/>
      <c r="BB19" s="359"/>
      <c r="BC19" s="359"/>
      <c r="BD19" s="359"/>
      <c r="BE19" s="359"/>
      <c r="BF19" s="359"/>
      <c r="BG19" s="359"/>
      <c r="BH19" s="359"/>
      <c r="BI19" s="359"/>
      <c r="BJ19" s="359"/>
      <c r="BK19" s="359"/>
      <c r="BL19" s="359"/>
      <c r="BM19" s="359"/>
      <c r="BN19" s="359"/>
      <c r="BO19" s="359"/>
      <c r="BP19" s="359"/>
      <c r="BQ19" s="359"/>
      <c r="BR19" s="359"/>
      <c r="BS19" s="359"/>
      <c r="BT19" s="359"/>
      <c r="BU19" s="359"/>
      <c r="BV19" s="359"/>
      <c r="BW19" s="359"/>
      <c r="BX19" s="359"/>
      <c r="BY19" s="359"/>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c r="DI19" s="359"/>
      <c r="DJ19" s="359"/>
      <c r="DK19" s="359"/>
      <c r="DL19" s="359"/>
      <c r="DM19" s="359"/>
      <c r="DN19" s="359"/>
      <c r="DO19" s="359"/>
      <c r="DP19" s="359"/>
      <c r="DQ19" s="359"/>
      <c r="DR19" s="359"/>
      <c r="DS19" s="359"/>
      <c r="DT19" s="359"/>
      <c r="DU19" s="359"/>
      <c r="DV19" s="359"/>
      <c r="DW19" s="359"/>
      <c r="DX19" s="359"/>
      <c r="DY19" s="359"/>
      <c r="DZ19" s="359"/>
      <c r="EA19" s="359"/>
      <c r="EB19" s="345"/>
      <c r="EC19" s="269"/>
      <c r="ED19" s="269"/>
      <c r="EE19" s="269"/>
      <c r="EF19" s="269"/>
      <c r="EG19" s="269"/>
      <c r="EH19" s="269"/>
      <c r="EI19" s="269"/>
      <c r="EJ19" s="269"/>
      <c r="EK19" s="269"/>
      <c r="EL19" s="269"/>
      <c r="EM19" s="269"/>
      <c r="EN19" s="269"/>
      <c r="EO19" s="269"/>
      <c r="EP19" s="269"/>
      <c r="EQ19" s="269"/>
      <c r="ER19" s="269"/>
      <c r="ES19" s="269"/>
      <c r="ET19" s="269"/>
      <c r="EU19" s="269"/>
      <c r="EV19" s="269"/>
      <c r="EW19" s="269"/>
      <c r="EX19" s="269"/>
      <c r="EY19" s="269"/>
      <c r="EZ19" s="269"/>
      <c r="FA19" s="269"/>
      <c r="FB19" s="269"/>
      <c r="FC19" s="269"/>
      <c r="FD19" s="269"/>
      <c r="FE19" s="269"/>
      <c r="FF19" s="269"/>
      <c r="FG19" s="269"/>
      <c r="FH19" s="269"/>
      <c r="FI19" s="269"/>
      <c r="FJ19" s="269"/>
      <c r="FK19" s="269"/>
      <c r="FL19" s="269"/>
      <c r="FM19" s="269"/>
      <c r="FN19" s="269"/>
      <c r="FO19" s="269"/>
      <c r="FP19" s="269"/>
      <c r="FQ19" s="269"/>
      <c r="FR19" s="269"/>
      <c r="FS19" s="269"/>
      <c r="FT19" s="269"/>
      <c r="FU19" s="269"/>
      <c r="FV19" s="269"/>
      <c r="FW19" s="269"/>
      <c r="FX19" s="269"/>
      <c r="FY19" s="269"/>
      <c r="FZ19" s="269"/>
      <c r="GA19" s="269"/>
      <c r="GB19" s="269"/>
      <c r="GC19" s="269"/>
      <c r="GD19" s="269"/>
      <c r="GE19" s="269"/>
      <c r="GF19" s="269"/>
      <c r="GG19" s="269"/>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c r="JO19" s="269"/>
      <c r="JP19" s="269"/>
      <c r="JQ19" s="269"/>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row>
    <row r="20" spans="1:320" ht="12.75" customHeight="1">
      <c r="A20" s="8"/>
      <c r="B20" s="23" t="s">
        <v>41</v>
      </c>
      <c r="C20" s="8"/>
      <c r="D20" s="8"/>
      <c r="E20" s="266" t="s">
        <v>40</v>
      </c>
      <c r="F20" s="94"/>
      <c r="G20" s="475"/>
      <c r="H20" s="475"/>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c r="AG20" s="359"/>
      <c r="AH20" s="359"/>
      <c r="AI20" s="359"/>
      <c r="AJ20" s="359"/>
      <c r="AK20" s="359"/>
      <c r="AL20" s="359"/>
      <c r="AM20" s="359"/>
      <c r="AN20" s="359"/>
      <c r="AO20" s="359"/>
      <c r="AP20" s="359"/>
      <c r="AQ20" s="359"/>
      <c r="AR20" s="359"/>
      <c r="AS20" s="359"/>
      <c r="AT20" s="359"/>
      <c r="AU20" s="359"/>
      <c r="AV20" s="359"/>
      <c r="AW20" s="359"/>
      <c r="AX20" s="359"/>
      <c r="AY20" s="359"/>
      <c r="AZ20" s="359"/>
      <c r="BA20" s="359"/>
      <c r="BB20" s="359"/>
      <c r="BC20" s="359"/>
      <c r="BD20" s="359"/>
      <c r="BE20" s="359"/>
      <c r="BF20" s="359"/>
      <c r="BG20" s="359"/>
      <c r="BH20" s="359"/>
      <c r="BI20" s="359"/>
      <c r="BJ20" s="359"/>
      <c r="BK20" s="359"/>
      <c r="BL20" s="359"/>
      <c r="BM20" s="359"/>
      <c r="BN20" s="359"/>
      <c r="BO20" s="359"/>
      <c r="BP20" s="359"/>
      <c r="BQ20" s="359"/>
      <c r="BR20" s="359"/>
      <c r="BS20" s="359"/>
      <c r="BT20" s="359"/>
      <c r="BU20" s="359"/>
      <c r="BV20" s="359"/>
      <c r="BW20" s="359"/>
      <c r="BX20" s="359"/>
      <c r="BY20" s="359"/>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c r="DI20" s="359"/>
      <c r="DJ20" s="359"/>
      <c r="DK20" s="359"/>
      <c r="DL20" s="359"/>
      <c r="DM20" s="359"/>
      <c r="DN20" s="359"/>
      <c r="DO20" s="359"/>
      <c r="DP20" s="359"/>
      <c r="DQ20" s="359"/>
      <c r="DR20" s="359"/>
      <c r="DS20" s="359"/>
      <c r="DT20" s="359"/>
      <c r="DU20" s="359"/>
      <c r="DV20" s="359"/>
      <c r="DW20" s="359"/>
      <c r="DX20" s="359"/>
      <c r="DY20" s="359"/>
      <c r="DZ20" s="359"/>
      <c r="EA20" s="359"/>
      <c r="EB20" s="345"/>
      <c r="EC20" s="269"/>
      <c r="ED20" s="269"/>
      <c r="EE20" s="269"/>
      <c r="EF20" s="269"/>
      <c r="EG20" s="269"/>
      <c r="EH20" s="269"/>
      <c r="EI20" s="269"/>
      <c r="EJ20" s="269"/>
      <c r="EK20" s="269"/>
      <c r="EL20" s="269"/>
      <c r="EM20" s="269"/>
      <c r="EN20" s="269"/>
      <c r="EO20" s="269"/>
      <c r="EP20" s="269"/>
      <c r="EQ20" s="269"/>
      <c r="ER20" s="269"/>
      <c r="ES20" s="269"/>
      <c r="ET20" s="269"/>
      <c r="EU20" s="269"/>
      <c r="EV20" s="269"/>
      <c r="EW20" s="269"/>
      <c r="EX20" s="269"/>
      <c r="EY20" s="269"/>
      <c r="EZ20" s="269"/>
      <c r="FA20" s="269"/>
      <c r="FB20" s="269"/>
      <c r="FC20" s="269"/>
      <c r="FD20" s="269"/>
      <c r="FE20" s="269"/>
      <c r="FF20" s="269"/>
      <c r="FG20" s="269"/>
      <c r="FH20" s="269"/>
      <c r="FI20" s="269"/>
      <c r="FJ20" s="269"/>
      <c r="FK20" s="269"/>
      <c r="FL20" s="269"/>
      <c r="FM20" s="269"/>
      <c r="FN20" s="269"/>
      <c r="FO20" s="269"/>
      <c r="FP20" s="269"/>
      <c r="FQ20" s="269"/>
      <c r="FR20" s="269"/>
      <c r="FS20" s="269"/>
      <c r="FT20" s="269"/>
      <c r="FU20" s="269"/>
      <c r="FV20" s="269"/>
      <c r="FW20" s="269"/>
      <c r="FX20" s="269"/>
      <c r="FY20" s="269"/>
      <c r="FZ20" s="269"/>
      <c r="GA20" s="269"/>
      <c r="GB20" s="269"/>
      <c r="GC20" s="269"/>
      <c r="GD20" s="269"/>
      <c r="GE20" s="269"/>
      <c r="GF20" s="269"/>
      <c r="GG20" s="269"/>
      <c r="GH20" s="269"/>
      <c r="GI20" s="269"/>
      <c r="GJ20" s="269"/>
      <c r="GK20" s="269"/>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c r="JI20" s="269"/>
      <c r="JJ20" s="269"/>
      <c r="JK20" s="269"/>
      <c r="JL20" s="269"/>
      <c r="JM20" s="269"/>
      <c r="JN20" s="269"/>
      <c r="JO20" s="269"/>
      <c r="JP20" s="269"/>
      <c r="JQ20" s="269"/>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row>
    <row r="21" spans="1:320" ht="12.75" customHeight="1">
      <c r="A21" s="8"/>
      <c r="B21" s="23" t="s">
        <v>39</v>
      </c>
      <c r="C21" s="8"/>
      <c r="D21" s="8"/>
      <c r="E21" s="266" t="s">
        <v>38</v>
      </c>
      <c r="F21" s="94"/>
      <c r="G21" s="666">
        <v>4700</v>
      </c>
      <c r="H21" s="666">
        <v>4700</v>
      </c>
      <c r="I21" s="352" t="s">
        <v>10399</v>
      </c>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359"/>
      <c r="AZ21" s="359"/>
      <c r="BA21" s="359"/>
      <c r="BB21" s="359"/>
      <c r="BC21" s="359"/>
      <c r="BD21" s="359"/>
      <c r="BE21" s="359"/>
      <c r="BF21" s="359"/>
      <c r="BG21" s="359"/>
      <c r="BH21" s="359"/>
      <c r="BI21" s="359"/>
      <c r="BJ21" s="359"/>
      <c r="BK21" s="359"/>
      <c r="BL21" s="359"/>
      <c r="BM21" s="359"/>
      <c r="BN21" s="359"/>
      <c r="BO21" s="359"/>
      <c r="BP21" s="359"/>
      <c r="BQ21" s="359"/>
      <c r="BR21" s="359"/>
      <c r="BS21" s="359"/>
      <c r="BT21" s="359"/>
      <c r="BU21" s="359"/>
      <c r="BV21" s="359"/>
      <c r="BW21" s="359"/>
      <c r="BX21" s="359"/>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c r="DI21" s="359"/>
      <c r="DJ21" s="359"/>
      <c r="DK21" s="359"/>
      <c r="DL21" s="359"/>
      <c r="DM21" s="359"/>
      <c r="DN21" s="359"/>
      <c r="DO21" s="359"/>
      <c r="DP21" s="359"/>
      <c r="DQ21" s="359"/>
      <c r="DR21" s="359"/>
      <c r="DS21" s="359"/>
      <c r="DT21" s="359"/>
      <c r="DU21" s="359"/>
      <c r="DV21" s="359"/>
      <c r="DW21" s="359"/>
      <c r="DX21" s="359"/>
      <c r="DY21" s="359"/>
      <c r="DZ21" s="359"/>
      <c r="EA21" s="359"/>
      <c r="EB21" s="345"/>
      <c r="EC21" s="269"/>
      <c r="ED21" s="269"/>
      <c r="EE21" s="269"/>
      <c r="EF21" s="269"/>
      <c r="EG21" s="269"/>
      <c r="EH21" s="269"/>
      <c r="EI21" s="269"/>
      <c r="EJ21" s="269"/>
      <c r="EK21" s="269"/>
      <c r="EL21" s="269"/>
      <c r="EM21" s="269"/>
      <c r="EN21" s="269"/>
      <c r="EO21" s="269"/>
      <c r="EP21" s="269"/>
      <c r="EQ21" s="269"/>
      <c r="ER21" s="269"/>
      <c r="ES21" s="269"/>
      <c r="ET21" s="269"/>
      <c r="EU21" s="269"/>
      <c r="EV21" s="269"/>
      <c r="EW21" s="269"/>
      <c r="EX21" s="269"/>
      <c r="EY21" s="269"/>
      <c r="EZ21" s="269"/>
      <c r="FA21" s="269"/>
      <c r="FB21" s="269"/>
      <c r="FC21" s="269"/>
      <c r="FD21" s="269"/>
      <c r="FE21" s="269"/>
      <c r="FF21" s="269"/>
      <c r="FG21" s="269"/>
      <c r="FH21" s="269"/>
      <c r="FI21" s="269"/>
      <c r="FJ21" s="269"/>
      <c r="FK21" s="269"/>
      <c r="FL21" s="269"/>
      <c r="FM21" s="269"/>
      <c r="FN21" s="269"/>
      <c r="FO21" s="269"/>
      <c r="FP21" s="269"/>
      <c r="FQ21" s="269"/>
      <c r="FR21" s="269"/>
      <c r="FS21" s="269"/>
      <c r="FT21" s="269"/>
      <c r="FU21" s="269"/>
      <c r="FV21" s="269"/>
      <c r="FW21" s="269"/>
      <c r="FX21" s="269"/>
      <c r="FY21" s="269"/>
      <c r="FZ21" s="269"/>
      <c r="GA21" s="269"/>
      <c r="GB21" s="269"/>
      <c r="GC21" s="269"/>
      <c r="GD21" s="269"/>
      <c r="GE21" s="269"/>
      <c r="GF21" s="269"/>
      <c r="GG21" s="269"/>
      <c r="GH21" s="269"/>
      <c r="GI21" s="269"/>
      <c r="GJ21" s="269"/>
      <c r="GK21" s="269"/>
      <c r="GL21" s="269"/>
      <c r="GM21" s="269"/>
      <c r="GN21" s="269"/>
      <c r="GO21" s="269"/>
      <c r="GP21" s="269"/>
      <c r="GQ21" s="269"/>
      <c r="GR21" s="269"/>
      <c r="GS21" s="269"/>
      <c r="GT21" s="269"/>
      <c r="GU21" s="269"/>
      <c r="GV21" s="269"/>
      <c r="GW21" s="269"/>
      <c r="GX21" s="269"/>
      <c r="GY21" s="269"/>
      <c r="GZ21" s="269"/>
      <c r="HA21" s="269"/>
      <c r="HB21" s="269"/>
      <c r="HC21" s="269"/>
      <c r="HD21" s="269"/>
      <c r="HE21" s="269"/>
      <c r="HF21" s="269"/>
      <c r="HG21" s="269"/>
      <c r="HH21" s="269"/>
      <c r="HI21" s="269"/>
      <c r="HJ21" s="269"/>
      <c r="HK21" s="269"/>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c r="JI21" s="269"/>
      <c r="JJ21" s="269"/>
      <c r="JK21" s="269"/>
      <c r="JL21" s="269"/>
      <c r="JM21" s="269"/>
      <c r="JN21" s="269"/>
      <c r="JO21" s="269"/>
      <c r="JP21" s="269"/>
      <c r="JQ21" s="269"/>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row>
    <row r="22" spans="1:320" ht="12.75" customHeight="1">
      <c r="A22" s="8"/>
      <c r="B22" s="23" t="s">
        <v>37</v>
      </c>
      <c r="C22" s="8"/>
      <c r="D22" s="8"/>
      <c r="E22" s="266" t="s">
        <v>36</v>
      </c>
      <c r="G22" s="271">
        <v>72563.989041095891</v>
      </c>
      <c r="H22" s="271">
        <v>2076.1424657534249</v>
      </c>
      <c r="I22" s="118" t="s">
        <v>2639</v>
      </c>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9"/>
      <c r="BS22" s="359"/>
      <c r="BT22" s="359"/>
      <c r="BU22" s="359"/>
      <c r="BV22" s="359"/>
      <c r="BW22" s="359"/>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45"/>
      <c r="EC22" s="269"/>
      <c r="ED22" s="269"/>
      <c r="EE22" s="269"/>
      <c r="EF22" s="269"/>
      <c r="EG22" s="269"/>
      <c r="EH22" s="269"/>
      <c r="EI22" s="269"/>
      <c r="EJ22" s="269"/>
      <c r="EK22" s="269"/>
      <c r="EL22" s="269"/>
      <c r="EM22" s="269"/>
      <c r="EN22" s="269"/>
      <c r="EO22" s="269"/>
      <c r="EP22" s="269"/>
      <c r="EQ22" s="269"/>
      <c r="ER22" s="269"/>
      <c r="ES22" s="269"/>
      <c r="ET22" s="269"/>
      <c r="EU22" s="269"/>
      <c r="EV22" s="269"/>
      <c r="EW22" s="269"/>
      <c r="EX22" s="269"/>
      <c r="EY22" s="269"/>
      <c r="EZ22" s="269"/>
      <c r="FA22" s="269"/>
      <c r="FB22" s="269"/>
      <c r="FC22" s="269"/>
      <c r="FD22" s="269"/>
      <c r="FE22" s="269"/>
      <c r="FF22" s="269"/>
      <c r="FG22" s="269"/>
      <c r="FH22" s="269"/>
      <c r="FI22" s="269"/>
      <c r="FJ22" s="269"/>
      <c r="FK22" s="269"/>
      <c r="FL22" s="269"/>
      <c r="FM22" s="269"/>
      <c r="FN22" s="269"/>
      <c r="FO22" s="269"/>
      <c r="FP22" s="269"/>
      <c r="FQ22" s="269"/>
      <c r="FR22" s="269"/>
      <c r="FS22" s="269"/>
      <c r="FT22" s="269"/>
      <c r="FU22" s="269"/>
      <c r="FV22" s="269"/>
      <c r="FW22" s="269"/>
      <c r="FX22" s="269"/>
      <c r="FY22" s="269"/>
      <c r="FZ22" s="269"/>
      <c r="GA22" s="269"/>
      <c r="GB22" s="269"/>
      <c r="GC22" s="269"/>
      <c r="GD22" s="269"/>
      <c r="GE22" s="269"/>
      <c r="GF22" s="269"/>
      <c r="GG22" s="269"/>
      <c r="GH22" s="269"/>
      <c r="GI22" s="269"/>
      <c r="GJ22" s="269"/>
      <c r="GK22" s="269"/>
      <c r="GL22" s="269"/>
      <c r="GM22" s="269"/>
      <c r="GN22" s="269"/>
      <c r="GO22" s="269"/>
      <c r="GP22" s="269"/>
      <c r="GQ22" s="269"/>
      <c r="GR22" s="269"/>
      <c r="GS22" s="269"/>
      <c r="GT22" s="269"/>
      <c r="GU22" s="269"/>
      <c r="GV22" s="269"/>
      <c r="GW22" s="269"/>
      <c r="GX22" s="269"/>
      <c r="GY22" s="269"/>
      <c r="GZ22" s="269"/>
      <c r="HA22" s="269"/>
      <c r="HB22" s="269"/>
      <c r="HC22" s="269"/>
      <c r="HD22" s="269"/>
      <c r="HE22" s="269"/>
      <c r="HF22" s="269"/>
      <c r="HG22" s="269"/>
      <c r="HH22" s="269"/>
      <c r="HI22" s="269"/>
      <c r="HJ22" s="269"/>
      <c r="HK22" s="269"/>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c r="JI22" s="269"/>
      <c r="JJ22" s="269"/>
      <c r="JK22" s="269"/>
      <c r="JL22" s="269"/>
      <c r="JM22" s="269"/>
      <c r="JN22" s="269"/>
      <c r="JO22" s="269"/>
      <c r="JP22" s="269"/>
      <c r="JQ22" s="269"/>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row>
    <row r="23" spans="1:320" ht="12.75" customHeight="1">
      <c r="A23" s="8"/>
      <c r="B23" s="23" t="s">
        <v>35</v>
      </c>
      <c r="C23" s="8"/>
      <c r="D23" s="8"/>
      <c r="E23" s="266" t="s">
        <v>11</v>
      </c>
      <c r="G23" s="271">
        <v>5274</v>
      </c>
      <c r="H23" s="268">
        <v>891</v>
      </c>
      <c r="I23" s="191" t="s">
        <v>1192</v>
      </c>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9"/>
      <c r="BI23" s="359"/>
      <c r="BJ23" s="359"/>
      <c r="BK23" s="359"/>
      <c r="BL23" s="359"/>
      <c r="BM23" s="359"/>
      <c r="BN23" s="359"/>
      <c r="BO23" s="359"/>
      <c r="BP23" s="359"/>
      <c r="BQ23" s="359"/>
      <c r="BR23" s="359"/>
      <c r="BS23" s="359"/>
      <c r="BT23" s="359"/>
      <c r="BU23" s="359"/>
      <c r="BV23" s="359"/>
      <c r="BW23" s="359"/>
      <c r="BX23" s="359"/>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c r="DI23" s="359"/>
      <c r="DJ23" s="359"/>
      <c r="DK23" s="359"/>
      <c r="DL23" s="359"/>
      <c r="DM23" s="359"/>
      <c r="DN23" s="359"/>
      <c r="DO23" s="359"/>
      <c r="DP23" s="359"/>
      <c r="DQ23" s="359"/>
      <c r="DR23" s="359"/>
      <c r="DS23" s="359"/>
      <c r="DT23" s="359"/>
      <c r="DU23" s="359"/>
      <c r="DV23" s="359"/>
      <c r="DW23" s="359"/>
      <c r="DX23" s="359"/>
      <c r="DY23" s="359"/>
      <c r="DZ23" s="359"/>
      <c r="EA23" s="359"/>
      <c r="EB23" s="345"/>
      <c r="EC23" s="269"/>
      <c r="ED23" s="269"/>
      <c r="EE23" s="269"/>
      <c r="EF23" s="269"/>
      <c r="EG23" s="269"/>
      <c r="EH23" s="269"/>
      <c r="EI23" s="269"/>
      <c r="EJ23" s="269"/>
      <c r="EK23" s="269"/>
      <c r="EL23" s="269"/>
      <c r="EM23" s="269"/>
      <c r="EN23" s="269"/>
      <c r="EO23" s="269"/>
      <c r="EP23" s="269"/>
      <c r="EQ23" s="269"/>
      <c r="ER23" s="269"/>
      <c r="ES23" s="269"/>
      <c r="ET23" s="269"/>
      <c r="EU23" s="269"/>
      <c r="EV23" s="269"/>
      <c r="EW23" s="269"/>
      <c r="EX23" s="269"/>
      <c r="EY23" s="269"/>
      <c r="EZ23" s="269"/>
      <c r="FA23" s="269"/>
      <c r="FB23" s="269"/>
      <c r="FC23" s="269"/>
      <c r="FD23" s="269"/>
      <c r="FE23" s="269"/>
      <c r="FF23" s="269"/>
      <c r="FG23" s="269"/>
      <c r="FH23" s="269"/>
      <c r="FI23" s="269"/>
      <c r="FJ23" s="269"/>
      <c r="FK23" s="269"/>
      <c r="FL23" s="269"/>
      <c r="FM23" s="269"/>
      <c r="FN23" s="269"/>
      <c r="FO23" s="269"/>
      <c r="FP23" s="269"/>
      <c r="FQ23" s="269"/>
      <c r="FR23" s="269"/>
      <c r="FS23" s="269"/>
      <c r="FT23" s="269"/>
      <c r="FU23" s="269"/>
      <c r="FV23" s="269"/>
      <c r="FW23" s="269"/>
      <c r="FX23" s="269"/>
      <c r="FY23" s="269"/>
      <c r="FZ23" s="269"/>
      <c r="GA23" s="269"/>
      <c r="GB23" s="269"/>
      <c r="GC23" s="269"/>
      <c r="GD23" s="269"/>
      <c r="GE23" s="269"/>
      <c r="GF23" s="269"/>
      <c r="GG23" s="269"/>
      <c r="GH23" s="269"/>
      <c r="GI23" s="269"/>
      <c r="GJ23" s="269"/>
      <c r="GK23" s="269"/>
      <c r="GL23" s="269"/>
      <c r="GM23" s="269"/>
      <c r="GN23" s="269"/>
      <c r="GO23" s="269"/>
      <c r="GP23" s="269"/>
      <c r="GQ23" s="269"/>
      <c r="GR23" s="269"/>
      <c r="GS23" s="269"/>
      <c r="GT23" s="269"/>
      <c r="GU23" s="269"/>
      <c r="GV23" s="269"/>
      <c r="GW23" s="269"/>
      <c r="GX23" s="269"/>
      <c r="GY23" s="269"/>
      <c r="GZ23" s="269"/>
      <c r="HA23" s="269"/>
      <c r="HB23" s="269"/>
      <c r="HC23" s="269"/>
      <c r="HD23" s="269"/>
      <c r="HE23" s="269"/>
      <c r="HF23" s="269"/>
      <c r="HG23" s="269"/>
      <c r="HH23" s="269"/>
      <c r="HI23" s="269"/>
      <c r="HJ23" s="269"/>
      <c r="HK23" s="269"/>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c r="JI23" s="269"/>
      <c r="JJ23" s="269"/>
      <c r="JK23" s="269"/>
      <c r="JL23" s="269"/>
      <c r="JM23" s="269"/>
      <c r="JN23" s="269"/>
      <c r="JO23" s="269"/>
      <c r="JP23" s="269"/>
      <c r="JQ23" s="269"/>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row>
    <row r="24" spans="1:320" ht="12.75" customHeight="1">
      <c r="A24" s="8"/>
      <c r="B24" s="23" t="s">
        <v>410</v>
      </c>
      <c r="C24" s="8"/>
      <c r="D24" s="8"/>
      <c r="E24" s="266" t="s">
        <v>11</v>
      </c>
      <c r="G24" s="271">
        <v>1238</v>
      </c>
      <c r="H24" s="268">
        <v>11</v>
      </c>
      <c r="I24" s="191" t="s">
        <v>1192</v>
      </c>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c r="BE24" s="359"/>
      <c r="BF24" s="359"/>
      <c r="BG24" s="359"/>
      <c r="BH24" s="359"/>
      <c r="BI24" s="359"/>
      <c r="BJ24" s="359"/>
      <c r="BK24" s="359"/>
      <c r="BL24" s="359"/>
      <c r="BM24" s="359"/>
      <c r="BN24" s="359"/>
      <c r="BO24" s="359"/>
      <c r="BP24" s="359"/>
      <c r="BQ24" s="359"/>
      <c r="BR24" s="359"/>
      <c r="BS24" s="359"/>
      <c r="BT24" s="359"/>
      <c r="BU24" s="359"/>
      <c r="BV24" s="359"/>
      <c r="BW24" s="359"/>
      <c r="BX24" s="359"/>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c r="DI24" s="359"/>
      <c r="DJ24" s="359"/>
      <c r="DK24" s="359"/>
      <c r="DL24" s="359"/>
      <c r="DM24" s="359"/>
      <c r="DN24" s="359"/>
      <c r="DO24" s="359"/>
      <c r="DP24" s="359"/>
      <c r="DQ24" s="359"/>
      <c r="DR24" s="359"/>
      <c r="DS24" s="359"/>
      <c r="DT24" s="359"/>
      <c r="DU24" s="359"/>
      <c r="DV24" s="359"/>
      <c r="DW24" s="359"/>
      <c r="DX24" s="359"/>
      <c r="DY24" s="359"/>
      <c r="DZ24" s="359"/>
      <c r="EA24" s="359"/>
      <c r="EB24" s="345"/>
      <c r="EC24" s="269"/>
      <c r="ED24" s="269"/>
      <c r="EE24" s="269"/>
      <c r="EF24" s="269"/>
      <c r="EG24" s="269"/>
      <c r="EH24" s="269"/>
      <c r="EI24" s="269"/>
      <c r="EJ24" s="269"/>
      <c r="EK24" s="269"/>
      <c r="EL24" s="269"/>
      <c r="EM24" s="269"/>
      <c r="EN24" s="269"/>
      <c r="EO24" s="269"/>
      <c r="EP24" s="269"/>
      <c r="EQ24" s="269"/>
      <c r="ER24" s="269"/>
      <c r="ES24" s="269"/>
      <c r="ET24" s="269"/>
      <c r="EU24" s="269"/>
      <c r="EV24" s="269"/>
      <c r="EW24" s="269"/>
      <c r="EX24" s="269"/>
      <c r="EY24" s="269"/>
      <c r="EZ24" s="269"/>
      <c r="FA24" s="269"/>
      <c r="FB24" s="269"/>
      <c r="FC24" s="269"/>
      <c r="FD24" s="269"/>
      <c r="FE24" s="269"/>
      <c r="FF24" s="269"/>
      <c r="FG24" s="269"/>
      <c r="FH24" s="269"/>
      <c r="FI24" s="269"/>
      <c r="FJ24" s="269"/>
      <c r="FK24" s="269"/>
      <c r="FL24" s="269"/>
      <c r="FM24" s="269"/>
      <c r="FN24" s="269"/>
      <c r="FO24" s="269"/>
      <c r="FP24" s="269"/>
      <c r="FQ24" s="269"/>
      <c r="FR24" s="269"/>
      <c r="FS24" s="269"/>
      <c r="FT24" s="269"/>
      <c r="FU24" s="269"/>
      <c r="FV24" s="269"/>
      <c r="FW24" s="269"/>
      <c r="FX24" s="269"/>
      <c r="FY24" s="269"/>
      <c r="FZ24" s="269"/>
      <c r="GA24" s="269"/>
      <c r="GB24" s="269"/>
      <c r="GC24" s="269"/>
      <c r="GD24" s="269"/>
      <c r="GE24" s="269"/>
      <c r="GF24" s="269"/>
      <c r="GG24" s="269"/>
      <c r="GH24" s="269"/>
      <c r="GI24" s="269"/>
      <c r="GJ24" s="269"/>
      <c r="GK24" s="269"/>
      <c r="GL24" s="269"/>
      <c r="GM24" s="269"/>
      <c r="GN24" s="269"/>
      <c r="GO24" s="269"/>
      <c r="GP24" s="269"/>
      <c r="GQ24" s="269"/>
      <c r="GR24" s="269"/>
      <c r="GS24" s="269"/>
      <c r="GT24" s="269"/>
      <c r="GU24" s="269"/>
      <c r="GV24" s="269"/>
      <c r="GW24" s="269"/>
      <c r="GX24" s="269"/>
      <c r="GY24" s="269"/>
      <c r="GZ24" s="269"/>
      <c r="HA24" s="269"/>
      <c r="HB24" s="269"/>
      <c r="HC24" s="269"/>
      <c r="HD24" s="269"/>
      <c r="HE24" s="269"/>
      <c r="HF24" s="269"/>
      <c r="HG24" s="269"/>
      <c r="HH24" s="269"/>
      <c r="HI24" s="269"/>
      <c r="HJ24" s="269"/>
      <c r="HK24" s="269"/>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c r="JI24" s="269"/>
      <c r="JJ24" s="269"/>
      <c r="JK24" s="269"/>
      <c r="JL24" s="269"/>
      <c r="JM24" s="269"/>
      <c r="JN24" s="269"/>
      <c r="JO24" s="269"/>
      <c r="JP24" s="269"/>
      <c r="JQ24" s="269"/>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row>
    <row r="25" spans="1:320" ht="12.75" customHeight="1">
      <c r="A25" s="8"/>
      <c r="B25" s="23" t="s">
        <v>411</v>
      </c>
      <c r="C25" s="8"/>
      <c r="D25" s="8"/>
      <c r="E25" s="266" t="s">
        <v>276</v>
      </c>
      <c r="G25" s="267"/>
      <c r="H25" s="267"/>
      <c r="I25" s="177"/>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c r="BU25" s="359"/>
      <c r="BV25" s="359"/>
      <c r="BW25" s="359"/>
      <c r="BX25" s="359"/>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c r="DI25" s="359"/>
      <c r="DJ25" s="359"/>
      <c r="DK25" s="359"/>
      <c r="DL25" s="359"/>
      <c r="DM25" s="359"/>
      <c r="DN25" s="359"/>
      <c r="DO25" s="359"/>
      <c r="DP25" s="359"/>
      <c r="DQ25" s="359"/>
      <c r="DR25" s="359"/>
      <c r="DS25" s="359"/>
      <c r="DT25" s="359"/>
      <c r="DU25" s="359"/>
      <c r="DV25" s="359"/>
      <c r="DW25" s="359"/>
      <c r="DX25" s="359"/>
      <c r="DY25" s="359"/>
      <c r="DZ25" s="359"/>
      <c r="EA25" s="359"/>
      <c r="EB25" s="345"/>
      <c r="EC25" s="269"/>
      <c r="ED25" s="269"/>
      <c r="EE25" s="269"/>
      <c r="EF25" s="269"/>
      <c r="EG25" s="269"/>
      <c r="EH25" s="269"/>
      <c r="EI25" s="269"/>
      <c r="EJ25" s="269"/>
      <c r="EK25" s="269"/>
      <c r="EL25" s="269"/>
      <c r="EM25" s="269"/>
      <c r="EN25" s="269"/>
      <c r="EO25" s="269"/>
      <c r="EP25" s="269"/>
      <c r="EQ25" s="269"/>
      <c r="ER25" s="269"/>
      <c r="ES25" s="269"/>
      <c r="ET25" s="269"/>
      <c r="EU25" s="269"/>
      <c r="EV25" s="269"/>
      <c r="EW25" s="269"/>
      <c r="EX25" s="269"/>
      <c r="EY25" s="269"/>
      <c r="EZ25" s="269"/>
      <c r="FA25" s="269"/>
      <c r="FB25" s="269"/>
      <c r="FC25" s="269"/>
      <c r="FD25" s="269"/>
      <c r="FE25" s="269"/>
      <c r="FF25" s="269"/>
      <c r="FG25" s="269"/>
      <c r="FH25" s="269"/>
      <c r="FI25" s="269"/>
      <c r="FJ25" s="269"/>
      <c r="FK25" s="269"/>
      <c r="FL25" s="269"/>
      <c r="FM25" s="269"/>
      <c r="FN25" s="269"/>
      <c r="FO25" s="269"/>
      <c r="FP25" s="269"/>
      <c r="FQ25" s="269"/>
      <c r="FR25" s="269"/>
      <c r="FS25" s="269"/>
      <c r="FT25" s="269"/>
      <c r="FU25" s="269"/>
      <c r="FV25" s="269"/>
      <c r="FW25" s="269"/>
      <c r="FX25" s="269"/>
      <c r="FY25" s="269"/>
      <c r="FZ25" s="269"/>
      <c r="GA25" s="269"/>
      <c r="GB25" s="269"/>
      <c r="GC25" s="269"/>
      <c r="GD25" s="269"/>
      <c r="GE25" s="269"/>
      <c r="GF25" s="269"/>
      <c r="GG25" s="269"/>
      <c r="GH25" s="269"/>
      <c r="GI25" s="269"/>
      <c r="GJ25" s="269"/>
      <c r="GK25" s="269"/>
      <c r="GL25" s="269"/>
      <c r="GM25" s="269"/>
      <c r="GN25" s="269"/>
      <c r="GO25" s="269"/>
      <c r="GP25" s="269"/>
      <c r="GQ25" s="269"/>
      <c r="GR25" s="269"/>
      <c r="GS25" s="269"/>
      <c r="GT25" s="269"/>
      <c r="GU25" s="269"/>
      <c r="GV25" s="269"/>
      <c r="GW25" s="269"/>
      <c r="GX25" s="269"/>
      <c r="GY25" s="269"/>
      <c r="GZ25" s="269"/>
      <c r="HA25" s="269"/>
      <c r="HB25" s="269"/>
      <c r="HC25" s="269"/>
      <c r="HD25" s="269"/>
      <c r="HE25" s="269"/>
      <c r="HF25" s="269"/>
      <c r="HG25" s="269"/>
      <c r="HH25" s="269"/>
      <c r="HI25" s="269"/>
      <c r="HJ25" s="269"/>
      <c r="HK25" s="269"/>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c r="JI25" s="269"/>
      <c r="JJ25" s="269"/>
      <c r="JK25" s="269"/>
      <c r="JL25" s="269"/>
      <c r="JM25" s="269"/>
      <c r="JN25" s="269"/>
      <c r="JO25" s="269"/>
      <c r="JP25" s="269"/>
      <c r="JQ25" s="269"/>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row>
    <row r="26" spans="1:320" ht="12.75" customHeight="1">
      <c r="A26" s="8"/>
      <c r="B26" s="23" t="s">
        <v>412</v>
      </c>
      <c r="C26" s="8"/>
      <c r="D26" s="8"/>
      <c r="E26" s="266" t="s">
        <v>413</v>
      </c>
      <c r="G26" s="267"/>
      <c r="H26" s="267"/>
      <c r="I26" s="177"/>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359"/>
      <c r="AZ26" s="359"/>
      <c r="BA26" s="359"/>
      <c r="BB26" s="359"/>
      <c r="BC26" s="359"/>
      <c r="BD26" s="359"/>
      <c r="BE26" s="359"/>
      <c r="BF26" s="359"/>
      <c r="BG26" s="359"/>
      <c r="BH26" s="359"/>
      <c r="BI26" s="359"/>
      <c r="BJ26" s="359"/>
      <c r="BK26" s="359"/>
      <c r="BL26" s="359"/>
      <c r="BM26" s="359"/>
      <c r="BN26" s="359"/>
      <c r="BO26" s="359"/>
      <c r="BP26" s="359"/>
      <c r="BQ26" s="359"/>
      <c r="BR26" s="359"/>
      <c r="BS26" s="359"/>
      <c r="BT26" s="359"/>
      <c r="BU26" s="359"/>
      <c r="BV26" s="359"/>
      <c r="BW26" s="359"/>
      <c r="BX26" s="359"/>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c r="DI26" s="359"/>
      <c r="DJ26" s="359"/>
      <c r="DK26" s="359"/>
      <c r="DL26" s="359"/>
      <c r="DM26" s="359"/>
      <c r="DN26" s="359"/>
      <c r="DO26" s="359"/>
      <c r="DP26" s="359"/>
      <c r="DQ26" s="359"/>
      <c r="DR26" s="359"/>
      <c r="DS26" s="359"/>
      <c r="DT26" s="359"/>
      <c r="DU26" s="359"/>
      <c r="DV26" s="359"/>
      <c r="DW26" s="359"/>
      <c r="DX26" s="359"/>
      <c r="DY26" s="359"/>
      <c r="DZ26" s="359"/>
      <c r="EA26" s="359"/>
      <c r="EB26" s="345"/>
      <c r="EC26" s="269"/>
      <c r="ED26" s="269"/>
      <c r="EE26" s="269"/>
      <c r="EF26" s="269"/>
      <c r="EG26" s="269"/>
      <c r="EH26" s="269"/>
      <c r="EI26" s="269"/>
      <c r="EJ26" s="269"/>
      <c r="EK26" s="269"/>
      <c r="EL26" s="269"/>
      <c r="EM26" s="269"/>
      <c r="EN26" s="269"/>
      <c r="EO26" s="269"/>
      <c r="EP26" s="269"/>
      <c r="EQ26" s="269"/>
      <c r="ER26" s="269"/>
      <c r="ES26" s="269"/>
      <c r="ET26" s="269"/>
      <c r="EU26" s="269"/>
      <c r="EV26" s="269"/>
      <c r="EW26" s="269"/>
      <c r="EX26" s="269"/>
      <c r="EY26" s="269"/>
      <c r="EZ26" s="269"/>
      <c r="FA26" s="269"/>
      <c r="FB26" s="269"/>
      <c r="FC26" s="269"/>
      <c r="FD26" s="269"/>
      <c r="FE26" s="269"/>
      <c r="FF26" s="269"/>
      <c r="FG26" s="269"/>
      <c r="FH26" s="269"/>
      <c r="FI26" s="269"/>
      <c r="FJ26" s="269"/>
      <c r="FK26" s="269"/>
      <c r="FL26" s="269"/>
      <c r="FM26" s="269"/>
      <c r="FN26" s="269"/>
      <c r="FO26" s="269"/>
      <c r="FP26" s="269"/>
      <c r="FQ26" s="269"/>
      <c r="FR26" s="269"/>
      <c r="FS26" s="269"/>
      <c r="FT26" s="269"/>
      <c r="FU26" s="269"/>
      <c r="FV26" s="269"/>
      <c r="FW26" s="269"/>
      <c r="FX26" s="269"/>
      <c r="FY26" s="269"/>
      <c r="FZ26" s="269"/>
      <c r="GA26" s="269"/>
      <c r="GB26" s="269"/>
      <c r="GC26" s="269"/>
      <c r="GD26" s="269"/>
      <c r="GE26" s="269"/>
      <c r="GF26" s="269"/>
      <c r="GG26" s="269"/>
      <c r="GH26" s="269"/>
      <c r="GI26" s="269"/>
      <c r="GJ26" s="269"/>
      <c r="GK26" s="269"/>
      <c r="GL26" s="269"/>
      <c r="GM26" s="269"/>
      <c r="GN26" s="269"/>
      <c r="GO26" s="269"/>
      <c r="GP26" s="269"/>
      <c r="GQ26" s="269"/>
      <c r="GR26" s="269"/>
      <c r="GS26" s="269"/>
      <c r="GT26" s="269"/>
      <c r="GU26" s="269"/>
      <c r="GV26" s="269"/>
      <c r="GW26" s="269"/>
      <c r="GX26" s="269"/>
      <c r="GY26" s="269"/>
      <c r="GZ26" s="269"/>
      <c r="HA26" s="269"/>
      <c r="HB26" s="269"/>
      <c r="HC26" s="269"/>
      <c r="HD26" s="269"/>
      <c r="HE26" s="269"/>
      <c r="HF26" s="269"/>
      <c r="HG26" s="269"/>
      <c r="HH26" s="269"/>
      <c r="HI26" s="269"/>
      <c r="HJ26" s="269"/>
      <c r="HK26" s="269"/>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c r="JI26" s="269"/>
      <c r="JJ26" s="269"/>
      <c r="JK26" s="269"/>
      <c r="JL26" s="269"/>
      <c r="JM26" s="269"/>
      <c r="JN26" s="269"/>
      <c r="JO26" s="269"/>
      <c r="JP26" s="269"/>
      <c r="JQ26" s="269"/>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row>
    <row r="27" spans="1:320" ht="12.75" customHeight="1">
      <c r="A27" s="8"/>
      <c r="B27" s="23" t="s">
        <v>277</v>
      </c>
      <c r="C27" s="8"/>
      <c r="D27" s="8"/>
      <c r="E27" s="266" t="s">
        <v>34</v>
      </c>
      <c r="G27" s="267"/>
      <c r="H27" s="267"/>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c r="BV27" s="359"/>
      <c r="BW27" s="359"/>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c r="DI27" s="359"/>
      <c r="DJ27" s="359"/>
      <c r="DK27" s="359"/>
      <c r="DL27" s="359"/>
      <c r="DM27" s="359"/>
      <c r="DN27" s="359"/>
      <c r="DO27" s="359"/>
      <c r="DP27" s="359"/>
      <c r="DQ27" s="359"/>
      <c r="DR27" s="359"/>
      <c r="DS27" s="359"/>
      <c r="DT27" s="359"/>
      <c r="DU27" s="359"/>
      <c r="DV27" s="359"/>
      <c r="DW27" s="359"/>
      <c r="DX27" s="359"/>
      <c r="DY27" s="359"/>
      <c r="DZ27" s="359"/>
      <c r="EA27" s="359"/>
      <c r="EB27" s="345"/>
      <c r="EC27" s="269"/>
      <c r="ED27" s="269"/>
      <c r="EE27" s="269"/>
      <c r="EF27" s="269"/>
      <c r="EG27" s="269"/>
      <c r="EH27" s="269"/>
      <c r="EI27" s="269"/>
      <c r="EJ27" s="269"/>
      <c r="EK27" s="269"/>
      <c r="EL27" s="269"/>
      <c r="EM27" s="269"/>
      <c r="EN27" s="269"/>
      <c r="EO27" s="269"/>
      <c r="EP27" s="269"/>
      <c r="EQ27" s="269"/>
      <c r="ER27" s="269"/>
      <c r="ES27" s="269"/>
      <c r="ET27" s="269"/>
      <c r="EU27" s="269"/>
      <c r="EV27" s="269"/>
      <c r="EW27" s="269"/>
      <c r="EX27" s="269"/>
      <c r="EY27" s="269"/>
      <c r="EZ27" s="269"/>
      <c r="FA27" s="269"/>
      <c r="FB27" s="269"/>
      <c r="FC27" s="269"/>
      <c r="FD27" s="269"/>
      <c r="FE27" s="269"/>
      <c r="FF27" s="269"/>
      <c r="FG27" s="269"/>
      <c r="FH27" s="269"/>
      <c r="FI27" s="269"/>
      <c r="FJ27" s="269"/>
      <c r="FK27" s="269"/>
      <c r="FL27" s="269"/>
      <c r="FM27" s="269"/>
      <c r="FN27" s="269"/>
      <c r="FO27" s="269"/>
      <c r="FP27" s="269"/>
      <c r="FQ27" s="269"/>
      <c r="FR27" s="269"/>
      <c r="FS27" s="269"/>
      <c r="FT27" s="269"/>
      <c r="FU27" s="269"/>
      <c r="FV27" s="269"/>
      <c r="FW27" s="269"/>
      <c r="FX27" s="269"/>
      <c r="FY27" s="269"/>
      <c r="FZ27" s="269"/>
      <c r="GA27" s="269"/>
      <c r="GB27" s="269"/>
      <c r="GC27" s="269"/>
      <c r="GD27" s="269"/>
      <c r="GE27" s="269"/>
      <c r="GF27" s="269"/>
      <c r="GG27" s="269"/>
      <c r="GH27" s="269"/>
      <c r="GI27" s="269"/>
      <c r="GJ27" s="269"/>
      <c r="GK27" s="269"/>
      <c r="GL27" s="269"/>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c r="JI27" s="269"/>
      <c r="JJ27" s="269"/>
      <c r="JK27" s="269"/>
      <c r="JL27" s="269"/>
      <c r="JM27" s="269"/>
      <c r="JN27" s="269"/>
      <c r="JO27" s="269"/>
      <c r="JP27" s="269"/>
      <c r="JQ27" s="269"/>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row>
    <row r="28" spans="1:320" ht="12.75" customHeight="1">
      <c r="A28" s="8"/>
      <c r="B28" s="8"/>
      <c r="C28" s="8"/>
      <c r="D28" s="8"/>
      <c r="E28" s="266"/>
      <c r="G28" s="474"/>
      <c r="H28" s="471"/>
    </row>
    <row r="29" spans="1:320" ht="12.75" customHeight="1">
      <c r="A29" s="23" t="s">
        <v>33</v>
      </c>
      <c r="B29" s="8"/>
      <c r="C29" s="8"/>
      <c r="D29" s="8"/>
      <c r="E29" s="266"/>
      <c r="G29" s="474"/>
      <c r="H29" s="471"/>
    </row>
    <row r="30" spans="1:320" ht="12.75" customHeight="1">
      <c r="A30" s="8"/>
      <c r="B30" s="23" t="s">
        <v>32</v>
      </c>
      <c r="C30" s="8"/>
      <c r="D30" s="8"/>
      <c r="E30" s="266" t="s">
        <v>31</v>
      </c>
      <c r="G30" s="667">
        <v>38</v>
      </c>
      <c r="H30" s="667">
        <v>37</v>
      </c>
      <c r="I30" s="352" t="s">
        <v>10399</v>
      </c>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c r="BW30" s="359"/>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45"/>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row>
    <row r="31" spans="1:320" ht="12.75" customHeight="1">
      <c r="A31" s="8"/>
      <c r="B31" s="21" t="s">
        <v>30</v>
      </c>
      <c r="C31" s="8"/>
      <c r="D31" s="8"/>
      <c r="E31" s="266"/>
      <c r="G31" s="480"/>
      <c r="H31" s="471"/>
    </row>
    <row r="32" spans="1:320" ht="12.75" customHeight="1">
      <c r="A32" s="8"/>
      <c r="D32" s="8" t="s">
        <v>29</v>
      </c>
      <c r="E32" s="266" t="s">
        <v>24</v>
      </c>
      <c r="G32" s="267"/>
      <c r="H32" s="267"/>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c r="BV32" s="359"/>
      <c r="BW32" s="359"/>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45"/>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row>
    <row r="33" spans="1:320" ht="12.75" customHeight="1">
      <c r="A33" s="8"/>
      <c r="B33" s="273"/>
      <c r="D33" s="8" t="s">
        <v>28</v>
      </c>
      <c r="E33" s="266" t="s">
        <v>24</v>
      </c>
      <c r="G33" s="267"/>
      <c r="H33" s="267"/>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c r="BS33" s="359"/>
      <c r="BT33" s="359"/>
      <c r="BU33" s="359"/>
      <c r="BV33" s="359"/>
      <c r="BW33" s="359"/>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c r="DI33" s="359"/>
      <c r="DJ33" s="359"/>
      <c r="DK33" s="359"/>
      <c r="DL33" s="359"/>
      <c r="DM33" s="359"/>
      <c r="DN33" s="359"/>
      <c r="DO33" s="359"/>
      <c r="DP33" s="359"/>
      <c r="DQ33" s="359"/>
      <c r="DR33" s="359"/>
      <c r="DS33" s="359"/>
      <c r="DT33" s="359"/>
      <c r="DU33" s="359"/>
      <c r="DV33" s="359"/>
      <c r="DW33" s="359"/>
      <c r="DX33" s="359"/>
      <c r="DY33" s="359"/>
      <c r="DZ33" s="359"/>
      <c r="EA33" s="359"/>
      <c r="EB33" s="345"/>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row>
    <row r="34" spans="1:320" ht="12.75" customHeight="1">
      <c r="A34" s="8"/>
      <c r="B34" s="274"/>
      <c r="D34" s="8" t="s">
        <v>27</v>
      </c>
      <c r="E34" s="266" t="s">
        <v>24</v>
      </c>
      <c r="G34" s="267"/>
      <c r="H34" s="267"/>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c r="BU34" s="359"/>
      <c r="BV34" s="359"/>
      <c r="BW34" s="359"/>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9"/>
      <c r="DK34" s="359"/>
      <c r="DL34" s="359"/>
      <c r="DM34" s="359"/>
      <c r="DN34" s="359"/>
      <c r="DO34" s="359"/>
      <c r="DP34" s="359"/>
      <c r="DQ34" s="359"/>
      <c r="DR34" s="359"/>
      <c r="DS34" s="359"/>
      <c r="DT34" s="359"/>
      <c r="DU34" s="359"/>
      <c r="DV34" s="359"/>
      <c r="DW34" s="359"/>
      <c r="DX34" s="359"/>
      <c r="DY34" s="359"/>
      <c r="DZ34" s="359"/>
      <c r="EA34" s="359"/>
      <c r="EB34" s="345"/>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row>
    <row r="35" spans="1:320" ht="12.75" customHeight="1">
      <c r="A35" s="8"/>
      <c r="B35" s="274"/>
      <c r="D35" s="8" t="s">
        <v>26</v>
      </c>
      <c r="E35" s="266" t="s">
        <v>24</v>
      </c>
      <c r="G35" s="267"/>
      <c r="H35" s="267"/>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c r="BW35" s="359"/>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9"/>
      <c r="DK35" s="359"/>
      <c r="DL35" s="359"/>
      <c r="DM35" s="359"/>
      <c r="DN35" s="359"/>
      <c r="DO35" s="359"/>
      <c r="DP35" s="359"/>
      <c r="DQ35" s="359"/>
      <c r="DR35" s="359"/>
      <c r="DS35" s="359"/>
      <c r="DT35" s="359"/>
      <c r="DU35" s="359"/>
      <c r="DV35" s="359"/>
      <c r="DW35" s="359"/>
      <c r="DX35" s="359"/>
      <c r="DY35" s="359"/>
      <c r="DZ35" s="359"/>
      <c r="EA35" s="359"/>
      <c r="EB35" s="345"/>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row>
    <row r="36" spans="1:320" ht="12.75" customHeight="1">
      <c r="A36" s="8"/>
      <c r="B36" s="274"/>
      <c r="D36" s="8" t="s">
        <v>25</v>
      </c>
      <c r="E36" s="266" t="s">
        <v>24</v>
      </c>
      <c r="G36" s="267"/>
      <c r="H36" s="267"/>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c r="BV36" s="359"/>
      <c r="BW36" s="359"/>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45"/>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row>
    <row r="37" spans="1:320" ht="12.75" customHeight="1">
      <c r="A37" s="8"/>
      <c r="B37" s="8"/>
      <c r="D37" s="8" t="s">
        <v>1102</v>
      </c>
      <c r="E37" s="266" t="s">
        <v>24</v>
      </c>
      <c r="G37" s="267"/>
      <c r="H37" s="267"/>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59"/>
      <c r="BQ37" s="359"/>
      <c r="BR37" s="359"/>
      <c r="BS37" s="359"/>
      <c r="BT37" s="359"/>
      <c r="BU37" s="359"/>
      <c r="BV37" s="359"/>
      <c r="BW37" s="359"/>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c r="DI37" s="359"/>
      <c r="DJ37" s="359"/>
      <c r="DK37" s="359"/>
      <c r="DL37" s="359"/>
      <c r="DM37" s="359"/>
      <c r="DN37" s="359"/>
      <c r="DO37" s="359"/>
      <c r="DP37" s="359"/>
      <c r="DQ37" s="359"/>
      <c r="DR37" s="359"/>
      <c r="DS37" s="359"/>
      <c r="DT37" s="359"/>
      <c r="DU37" s="359"/>
      <c r="DV37" s="359"/>
      <c r="DW37" s="359"/>
      <c r="DX37" s="359"/>
      <c r="DY37" s="359"/>
      <c r="DZ37" s="359"/>
      <c r="EA37" s="359"/>
      <c r="EB37" s="345"/>
      <c r="EC37" s="269"/>
      <c r="ED37" s="269"/>
      <c r="EE37" s="269"/>
      <c r="EF37" s="269"/>
      <c r="EG37" s="269"/>
      <c r="EH37" s="269"/>
      <c r="EI37" s="269"/>
      <c r="EJ37" s="269"/>
      <c r="EK37" s="269"/>
      <c r="EL37" s="269"/>
      <c r="EM37" s="269"/>
      <c r="EN37" s="269"/>
      <c r="EO37" s="269"/>
      <c r="EP37" s="269"/>
      <c r="EQ37" s="269"/>
      <c r="ER37" s="269"/>
      <c r="ES37" s="269"/>
      <c r="ET37" s="269"/>
      <c r="EU37" s="269"/>
      <c r="EV37" s="269"/>
      <c r="EW37" s="269"/>
      <c r="EX37" s="269"/>
      <c r="EY37" s="269"/>
      <c r="EZ37" s="269"/>
      <c r="FA37" s="269"/>
      <c r="FB37" s="269"/>
      <c r="FC37" s="269"/>
      <c r="FD37" s="269"/>
      <c r="FE37" s="269"/>
      <c r="FF37" s="269"/>
      <c r="FG37" s="269"/>
      <c r="FH37" s="269"/>
      <c r="FI37" s="269"/>
      <c r="FJ37" s="269"/>
      <c r="FK37" s="269"/>
      <c r="FL37" s="269"/>
      <c r="FM37" s="269"/>
      <c r="FN37" s="269"/>
      <c r="FO37" s="269"/>
      <c r="FP37" s="269"/>
      <c r="FQ37" s="269"/>
      <c r="FR37" s="269"/>
      <c r="FS37" s="269"/>
      <c r="FT37" s="269"/>
      <c r="FU37" s="269"/>
      <c r="FV37" s="269"/>
      <c r="FW37" s="269"/>
      <c r="FX37" s="269"/>
      <c r="FY37" s="269"/>
      <c r="FZ37" s="269"/>
      <c r="GA37" s="269"/>
      <c r="GB37" s="269"/>
      <c r="GC37" s="269"/>
      <c r="GD37" s="269"/>
      <c r="GE37" s="269"/>
      <c r="GF37" s="269"/>
      <c r="GG37" s="269"/>
      <c r="GH37" s="269"/>
      <c r="GI37" s="269"/>
      <c r="GJ37" s="269"/>
      <c r="GK37" s="269"/>
      <c r="GL37" s="269"/>
      <c r="GM37" s="269"/>
      <c r="GN37" s="269"/>
      <c r="GO37" s="269"/>
      <c r="GP37" s="269"/>
      <c r="GQ37" s="269"/>
      <c r="GR37" s="269"/>
      <c r="GS37" s="269"/>
      <c r="GT37" s="269"/>
      <c r="GU37" s="269"/>
      <c r="GV37" s="269"/>
      <c r="GW37" s="269"/>
      <c r="GX37" s="269"/>
      <c r="GY37" s="269"/>
      <c r="GZ37" s="269"/>
      <c r="HA37" s="269"/>
      <c r="HB37" s="269"/>
      <c r="HC37" s="269"/>
      <c r="HD37" s="269"/>
      <c r="HE37" s="269"/>
      <c r="HF37" s="269"/>
      <c r="HG37" s="269"/>
      <c r="HH37" s="269"/>
      <c r="HI37" s="269"/>
      <c r="HJ37" s="269"/>
      <c r="HK37" s="269"/>
      <c r="HL37" s="269"/>
      <c r="HM37" s="269"/>
      <c r="HN37" s="269"/>
      <c r="HO37" s="269"/>
      <c r="HP37" s="269"/>
      <c r="HQ37" s="269"/>
      <c r="HR37" s="269"/>
      <c r="HS37" s="269"/>
      <c r="HT37" s="269"/>
      <c r="HU37" s="269"/>
      <c r="HV37" s="269"/>
      <c r="HW37" s="269"/>
      <c r="HX37" s="269"/>
      <c r="HY37" s="269"/>
      <c r="HZ37" s="269"/>
      <c r="IA37" s="269"/>
      <c r="IB37" s="269"/>
      <c r="IC37" s="269"/>
      <c r="ID37" s="269"/>
      <c r="IE37" s="269"/>
      <c r="IF37" s="269"/>
      <c r="IG37" s="269"/>
      <c r="IH37" s="269"/>
      <c r="II37" s="269"/>
      <c r="IJ37" s="269"/>
      <c r="IK37" s="269"/>
      <c r="IL37" s="269"/>
      <c r="IM37" s="269"/>
      <c r="IN37" s="269"/>
      <c r="IO37" s="269"/>
      <c r="IP37" s="269"/>
      <c r="IQ37" s="269"/>
      <c r="IR37" s="269"/>
      <c r="IS37" s="269"/>
      <c r="IT37" s="269"/>
      <c r="IU37" s="269"/>
      <c r="IV37" s="269"/>
      <c r="IW37" s="269"/>
      <c r="IX37" s="269"/>
      <c r="IY37" s="269"/>
      <c r="IZ37" s="269"/>
      <c r="JA37" s="269"/>
      <c r="JB37" s="269"/>
      <c r="JC37" s="269"/>
      <c r="JD37" s="269"/>
      <c r="JE37" s="269"/>
      <c r="JF37" s="269"/>
      <c r="JG37" s="269"/>
      <c r="JH37" s="269"/>
      <c r="JI37" s="269"/>
      <c r="JJ37" s="269"/>
      <c r="JK37" s="269"/>
      <c r="JL37" s="269"/>
      <c r="JM37" s="269"/>
      <c r="JN37" s="269"/>
      <c r="JO37" s="269"/>
      <c r="JP37" s="269"/>
      <c r="JQ37" s="269"/>
      <c r="JR37" s="269"/>
      <c r="JS37" s="269"/>
      <c r="JT37" s="269"/>
      <c r="JU37" s="269"/>
      <c r="JV37" s="269"/>
      <c r="JW37" s="269"/>
      <c r="JX37" s="269"/>
      <c r="JY37" s="269"/>
      <c r="JZ37" s="269"/>
      <c r="KA37" s="269"/>
      <c r="KB37" s="269"/>
      <c r="KC37" s="269"/>
      <c r="KD37" s="269"/>
      <c r="KE37" s="269"/>
      <c r="KF37" s="269"/>
      <c r="KG37" s="269"/>
      <c r="KH37" s="269"/>
      <c r="KI37" s="269"/>
      <c r="KJ37" s="269"/>
      <c r="KK37" s="269"/>
      <c r="KL37" s="269"/>
      <c r="KM37" s="269"/>
      <c r="KN37" s="269"/>
      <c r="KO37" s="269"/>
      <c r="KP37" s="269"/>
      <c r="KQ37" s="269"/>
      <c r="KR37" s="269"/>
      <c r="KS37" s="269"/>
      <c r="KT37" s="269"/>
      <c r="KU37" s="269"/>
      <c r="KV37" s="269"/>
      <c r="KW37" s="269"/>
      <c r="KX37" s="269"/>
      <c r="KY37" s="269"/>
      <c r="KZ37" s="269"/>
      <c r="LA37" s="269"/>
      <c r="LB37" s="269"/>
      <c r="LC37" s="269"/>
      <c r="LD37" s="269"/>
      <c r="LE37" s="269"/>
      <c r="LF37" s="269"/>
      <c r="LG37" s="269"/>
      <c r="LH37" s="269"/>
    </row>
    <row r="38" spans="1:320" ht="12.75" customHeight="1">
      <c r="A38" s="8"/>
      <c r="B38" s="8"/>
      <c r="D38" s="8" t="s">
        <v>1103</v>
      </c>
      <c r="E38" s="266" t="s">
        <v>24</v>
      </c>
      <c r="G38" s="267"/>
      <c r="H38" s="267"/>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59"/>
      <c r="BQ38" s="359"/>
      <c r="BR38" s="359"/>
      <c r="BS38" s="359"/>
      <c r="BT38" s="359"/>
      <c r="BU38" s="359"/>
      <c r="BV38" s="359"/>
      <c r="BW38" s="359"/>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c r="DI38" s="359"/>
      <c r="DJ38" s="359"/>
      <c r="DK38" s="359"/>
      <c r="DL38" s="359"/>
      <c r="DM38" s="359"/>
      <c r="DN38" s="359"/>
      <c r="DO38" s="359"/>
      <c r="DP38" s="359"/>
      <c r="DQ38" s="359"/>
      <c r="DR38" s="359"/>
      <c r="DS38" s="359"/>
      <c r="DT38" s="359"/>
      <c r="DU38" s="359"/>
      <c r="DV38" s="359"/>
      <c r="DW38" s="359"/>
      <c r="DX38" s="359"/>
      <c r="DY38" s="359"/>
      <c r="DZ38" s="359"/>
      <c r="EA38" s="359"/>
      <c r="EB38" s="345"/>
      <c r="EC38" s="269"/>
      <c r="ED38" s="269"/>
      <c r="EE38" s="269"/>
      <c r="EF38" s="269"/>
      <c r="EG38" s="269"/>
      <c r="EH38" s="269"/>
      <c r="EI38" s="269"/>
      <c r="EJ38" s="269"/>
      <c r="EK38" s="269"/>
      <c r="EL38" s="269"/>
      <c r="EM38" s="269"/>
      <c r="EN38" s="269"/>
      <c r="EO38" s="269"/>
      <c r="EP38" s="269"/>
      <c r="EQ38" s="269"/>
      <c r="ER38" s="269"/>
      <c r="ES38" s="269"/>
      <c r="ET38" s="269"/>
      <c r="EU38" s="269"/>
      <c r="EV38" s="269"/>
      <c r="EW38" s="269"/>
      <c r="EX38" s="269"/>
      <c r="EY38" s="269"/>
      <c r="EZ38" s="269"/>
      <c r="FA38" s="269"/>
      <c r="FB38" s="269"/>
      <c r="FC38" s="269"/>
      <c r="FD38" s="269"/>
      <c r="FE38" s="269"/>
      <c r="FF38" s="269"/>
      <c r="FG38" s="269"/>
      <c r="FH38" s="269"/>
      <c r="FI38" s="269"/>
      <c r="FJ38" s="269"/>
      <c r="FK38" s="269"/>
      <c r="FL38" s="269"/>
      <c r="FM38" s="269"/>
      <c r="FN38" s="269"/>
      <c r="FO38" s="269"/>
      <c r="FP38" s="269"/>
      <c r="FQ38" s="269"/>
      <c r="FR38" s="269"/>
      <c r="FS38" s="269"/>
      <c r="FT38" s="269"/>
      <c r="FU38" s="269"/>
      <c r="FV38" s="269"/>
      <c r="FW38" s="269"/>
      <c r="FX38" s="269"/>
      <c r="FY38" s="269"/>
      <c r="FZ38" s="269"/>
      <c r="GA38" s="269"/>
      <c r="GB38" s="269"/>
      <c r="GC38" s="269"/>
      <c r="GD38" s="269"/>
      <c r="GE38" s="269"/>
      <c r="GF38" s="269"/>
      <c r="GG38" s="269"/>
      <c r="GH38" s="269"/>
      <c r="GI38" s="269"/>
      <c r="GJ38" s="269"/>
      <c r="GK38" s="269"/>
      <c r="GL38" s="269"/>
      <c r="GM38" s="269"/>
      <c r="GN38" s="269"/>
      <c r="GO38" s="269"/>
      <c r="GP38" s="269"/>
      <c r="GQ38" s="269"/>
      <c r="GR38" s="269"/>
      <c r="GS38" s="269"/>
      <c r="GT38" s="269"/>
      <c r="GU38" s="269"/>
      <c r="GV38" s="269"/>
      <c r="GW38" s="269"/>
      <c r="GX38" s="269"/>
      <c r="GY38" s="269"/>
      <c r="GZ38" s="269"/>
      <c r="HA38" s="269"/>
      <c r="HB38" s="269"/>
      <c r="HC38" s="269"/>
      <c r="HD38" s="269"/>
      <c r="HE38" s="269"/>
      <c r="HF38" s="269"/>
      <c r="HG38" s="269"/>
      <c r="HH38" s="269"/>
      <c r="HI38" s="269"/>
      <c r="HJ38" s="269"/>
      <c r="HK38" s="269"/>
      <c r="HL38" s="269"/>
      <c r="HM38" s="269"/>
      <c r="HN38" s="269"/>
      <c r="HO38" s="269"/>
      <c r="HP38" s="269"/>
      <c r="HQ38" s="269"/>
      <c r="HR38" s="269"/>
      <c r="HS38" s="269"/>
      <c r="HT38" s="269"/>
      <c r="HU38" s="269"/>
      <c r="HV38" s="269"/>
      <c r="HW38" s="269"/>
      <c r="HX38" s="269"/>
      <c r="HY38" s="269"/>
      <c r="HZ38" s="269"/>
      <c r="IA38" s="269"/>
      <c r="IB38" s="269"/>
      <c r="IC38" s="269"/>
      <c r="ID38" s="269"/>
      <c r="IE38" s="269"/>
      <c r="IF38" s="269"/>
      <c r="IG38" s="269"/>
      <c r="IH38" s="269"/>
      <c r="II38" s="269"/>
      <c r="IJ38" s="269"/>
      <c r="IK38" s="269"/>
      <c r="IL38" s="269"/>
      <c r="IM38" s="269"/>
      <c r="IN38" s="269"/>
      <c r="IO38" s="269"/>
      <c r="IP38" s="269"/>
      <c r="IQ38" s="269"/>
      <c r="IR38" s="269"/>
      <c r="IS38" s="269"/>
      <c r="IT38" s="269"/>
      <c r="IU38" s="269"/>
      <c r="IV38" s="269"/>
      <c r="IW38" s="269"/>
      <c r="IX38" s="269"/>
      <c r="IY38" s="269"/>
      <c r="IZ38" s="269"/>
      <c r="JA38" s="269"/>
      <c r="JB38" s="269"/>
      <c r="JC38" s="269"/>
      <c r="JD38" s="269"/>
      <c r="JE38" s="269"/>
      <c r="JF38" s="269"/>
      <c r="JG38" s="269"/>
      <c r="JH38" s="269"/>
      <c r="JI38" s="269"/>
      <c r="JJ38" s="269"/>
      <c r="JK38" s="269"/>
      <c r="JL38" s="269"/>
      <c r="JM38" s="269"/>
      <c r="JN38" s="269"/>
      <c r="JO38" s="269"/>
      <c r="JP38" s="269"/>
      <c r="JQ38" s="269"/>
      <c r="JR38" s="269"/>
      <c r="JS38" s="269"/>
      <c r="JT38" s="269"/>
      <c r="JU38" s="269"/>
      <c r="JV38" s="269"/>
      <c r="JW38" s="269"/>
      <c r="JX38" s="269"/>
      <c r="JY38" s="269"/>
      <c r="JZ38" s="269"/>
      <c r="KA38" s="269"/>
      <c r="KB38" s="269"/>
      <c r="KC38" s="269"/>
      <c r="KD38" s="269"/>
      <c r="KE38" s="269"/>
      <c r="KF38" s="269"/>
      <c r="KG38" s="269"/>
      <c r="KH38" s="269"/>
      <c r="KI38" s="269"/>
      <c r="KJ38" s="269"/>
      <c r="KK38" s="269"/>
      <c r="KL38" s="269"/>
      <c r="KM38" s="269"/>
      <c r="KN38" s="269"/>
      <c r="KO38" s="269"/>
      <c r="KP38" s="269"/>
      <c r="KQ38" s="269"/>
      <c r="KR38" s="269"/>
      <c r="KS38" s="269"/>
      <c r="KT38" s="269"/>
      <c r="KU38" s="269"/>
      <c r="KV38" s="269"/>
      <c r="KW38" s="269"/>
      <c r="KX38" s="269"/>
      <c r="KY38" s="269"/>
      <c r="KZ38" s="269"/>
      <c r="LA38" s="269"/>
      <c r="LB38" s="269"/>
      <c r="LC38" s="269"/>
      <c r="LD38" s="269"/>
      <c r="LE38" s="269"/>
      <c r="LF38" s="269"/>
      <c r="LG38" s="269"/>
      <c r="LH38" s="269"/>
    </row>
    <row r="39" spans="1:320" ht="12.75" customHeight="1">
      <c r="A39" s="8"/>
      <c r="B39" s="8"/>
      <c r="D39" s="8"/>
      <c r="E39" s="266"/>
      <c r="G39" s="482"/>
      <c r="H39" s="471"/>
    </row>
    <row r="40" spans="1:320" ht="12.75" customHeight="1">
      <c r="A40" s="23" t="s">
        <v>23</v>
      </c>
      <c r="B40" s="8"/>
      <c r="C40" s="8"/>
      <c r="D40" s="8"/>
      <c r="E40" s="266"/>
      <c r="G40" s="485"/>
      <c r="H40" s="471"/>
    </row>
    <row r="41" spans="1:320" ht="12.75" customHeight="1">
      <c r="A41" s="275" t="s">
        <v>22</v>
      </c>
      <c r="B41" s="8"/>
      <c r="C41" s="8"/>
      <c r="D41" s="8"/>
      <c r="E41" s="266"/>
      <c r="G41" s="488"/>
      <c r="H41" s="471"/>
    </row>
    <row r="42" spans="1:320" s="72" customFormat="1" ht="12.75" customHeight="1">
      <c r="A42" s="460"/>
      <c r="B42" s="461" t="s">
        <v>21</v>
      </c>
      <c r="C42" s="460"/>
      <c r="D42" s="460"/>
      <c r="E42" s="462" t="s">
        <v>7</v>
      </c>
      <c r="G42" s="271">
        <v>408.61726349339057</v>
      </c>
      <c r="H42" s="271">
        <v>4.6609095899666402</v>
      </c>
      <c r="I42" s="463" t="s">
        <v>2639</v>
      </c>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5"/>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c r="IW42" s="459"/>
      <c r="IX42" s="459"/>
      <c r="IY42" s="459"/>
      <c r="IZ42" s="459"/>
      <c r="JA42" s="459"/>
      <c r="JB42" s="459"/>
      <c r="JC42" s="459"/>
      <c r="JD42" s="459"/>
      <c r="JE42" s="459"/>
      <c r="JF42" s="459"/>
      <c r="JG42" s="459"/>
      <c r="JH42" s="459"/>
      <c r="JI42" s="459"/>
      <c r="JJ42" s="459"/>
      <c r="JK42" s="459"/>
      <c r="JL42" s="459"/>
      <c r="JM42" s="459"/>
      <c r="JN42" s="459"/>
      <c r="JO42" s="459"/>
      <c r="JP42" s="459"/>
      <c r="JQ42" s="459"/>
      <c r="JR42" s="459"/>
      <c r="JS42" s="459"/>
      <c r="JT42" s="459"/>
      <c r="JU42" s="459"/>
      <c r="JV42" s="459"/>
      <c r="JW42" s="459"/>
      <c r="JX42" s="459"/>
      <c r="JY42" s="459"/>
      <c r="JZ42" s="459"/>
      <c r="KA42" s="459"/>
      <c r="KB42" s="459"/>
      <c r="KC42" s="459"/>
      <c r="KD42" s="459"/>
      <c r="KE42" s="459"/>
      <c r="KF42" s="459"/>
      <c r="KG42" s="459"/>
      <c r="KH42" s="459"/>
      <c r="KI42" s="459"/>
      <c r="KJ42" s="459"/>
      <c r="KK42" s="459"/>
      <c r="KL42" s="459"/>
      <c r="KM42" s="459"/>
      <c r="KN42" s="459"/>
      <c r="KO42" s="459"/>
      <c r="KP42" s="459"/>
      <c r="KQ42" s="459"/>
      <c r="KR42" s="459"/>
      <c r="KS42" s="459"/>
      <c r="KT42" s="459"/>
      <c r="KU42" s="459"/>
      <c r="KV42" s="459"/>
      <c r="KW42" s="459"/>
      <c r="KX42" s="459"/>
      <c r="KY42" s="459"/>
      <c r="KZ42" s="459"/>
      <c r="LA42" s="459"/>
      <c r="LB42" s="459"/>
      <c r="LC42" s="459"/>
      <c r="LD42" s="459"/>
      <c r="LE42" s="459"/>
      <c r="LF42" s="459"/>
      <c r="LG42" s="459"/>
      <c r="LH42" s="459"/>
    </row>
    <row r="43" spans="1:320" s="97" customFormat="1" ht="12.75" customHeight="1">
      <c r="A43" s="277"/>
      <c r="B43" s="466" t="s">
        <v>20</v>
      </c>
      <c r="C43" s="277"/>
      <c r="D43" s="277"/>
      <c r="E43" s="279" t="s">
        <v>18</v>
      </c>
      <c r="G43" s="276">
        <v>11.345570065773973</v>
      </c>
      <c r="H43" s="276">
        <v>11.481558264009122</v>
      </c>
      <c r="I43" s="467" t="s">
        <v>2639</v>
      </c>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c r="BM43" s="360"/>
      <c r="BN43" s="360"/>
      <c r="BO43" s="360"/>
      <c r="BP43" s="360"/>
      <c r="BQ43" s="360"/>
      <c r="BR43" s="360"/>
      <c r="BS43" s="360"/>
      <c r="BT43" s="360"/>
      <c r="BU43" s="360"/>
      <c r="BV43" s="360"/>
      <c r="BW43" s="360"/>
      <c r="BX43" s="360"/>
      <c r="BY43" s="360"/>
      <c r="BZ43" s="360"/>
      <c r="CA43" s="360"/>
      <c r="CB43" s="360"/>
      <c r="CC43" s="360"/>
      <c r="CD43" s="360"/>
      <c r="CE43" s="360"/>
      <c r="CF43" s="360"/>
      <c r="CG43" s="360"/>
      <c r="CH43" s="360"/>
      <c r="CI43" s="360"/>
      <c r="CJ43" s="360"/>
      <c r="CK43" s="360"/>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c r="DH43" s="360"/>
      <c r="DI43" s="360"/>
      <c r="DJ43" s="360"/>
      <c r="DK43" s="360"/>
      <c r="DL43" s="360"/>
      <c r="DM43" s="360"/>
      <c r="DN43" s="360"/>
      <c r="DO43" s="360"/>
      <c r="DP43" s="360"/>
      <c r="DQ43" s="360"/>
      <c r="DR43" s="360"/>
      <c r="DS43" s="360"/>
      <c r="DT43" s="360"/>
      <c r="DU43" s="360"/>
      <c r="DV43" s="360"/>
      <c r="DW43" s="360"/>
      <c r="DX43" s="360"/>
      <c r="DY43" s="360"/>
      <c r="DZ43" s="360"/>
      <c r="EA43" s="360"/>
      <c r="EB43" s="346"/>
      <c r="EC43" s="280"/>
      <c r="ED43" s="280"/>
      <c r="EE43" s="280"/>
      <c r="EF43" s="280"/>
      <c r="EG43" s="280"/>
      <c r="EH43" s="280"/>
      <c r="EI43" s="280"/>
      <c r="EJ43" s="280"/>
      <c r="EK43" s="280"/>
      <c r="EL43" s="280"/>
      <c r="EM43" s="280"/>
      <c r="EN43" s="280"/>
      <c r="EO43" s="280"/>
      <c r="EP43" s="280"/>
      <c r="EQ43" s="280"/>
      <c r="ER43" s="280"/>
      <c r="ES43" s="280"/>
      <c r="ET43" s="280"/>
      <c r="EU43" s="280"/>
      <c r="EV43" s="280"/>
      <c r="EW43" s="280"/>
      <c r="EX43" s="280"/>
      <c r="EY43" s="280"/>
      <c r="EZ43" s="280"/>
      <c r="FA43" s="280"/>
      <c r="FB43" s="280"/>
      <c r="FC43" s="280"/>
      <c r="FD43" s="280"/>
      <c r="FE43" s="280"/>
      <c r="FF43" s="280"/>
      <c r="FG43" s="280"/>
      <c r="FH43" s="280"/>
      <c r="FI43" s="280"/>
      <c r="FJ43" s="280"/>
      <c r="FK43" s="280"/>
      <c r="FL43" s="280"/>
      <c r="FM43" s="280"/>
      <c r="FN43" s="280"/>
      <c r="FO43" s="280"/>
      <c r="FP43" s="280"/>
      <c r="FQ43" s="280"/>
      <c r="FR43" s="280"/>
      <c r="FS43" s="280"/>
      <c r="FT43" s="280"/>
      <c r="FU43" s="280"/>
      <c r="FV43" s="280"/>
      <c r="FW43" s="280"/>
      <c r="FX43" s="280"/>
      <c r="FY43" s="280"/>
      <c r="FZ43" s="280"/>
      <c r="GA43" s="280"/>
      <c r="GB43" s="280"/>
      <c r="GC43" s="280"/>
      <c r="GD43" s="280"/>
      <c r="GE43" s="280"/>
      <c r="GF43" s="280"/>
      <c r="GG43" s="280"/>
      <c r="GH43" s="280"/>
      <c r="GI43" s="280"/>
      <c r="GJ43" s="280"/>
      <c r="GK43" s="280"/>
      <c r="GL43" s="280"/>
      <c r="GM43" s="280"/>
      <c r="GN43" s="280"/>
      <c r="GO43" s="280"/>
      <c r="GP43" s="280"/>
      <c r="GQ43" s="280"/>
      <c r="GR43" s="280"/>
      <c r="GS43" s="280"/>
      <c r="GT43" s="280"/>
      <c r="GU43" s="280"/>
      <c r="GV43" s="280"/>
      <c r="GW43" s="280"/>
      <c r="GX43" s="280"/>
      <c r="GY43" s="280"/>
      <c r="GZ43" s="280"/>
      <c r="HA43" s="280"/>
      <c r="HB43" s="280"/>
      <c r="HC43" s="280"/>
      <c r="HD43" s="280"/>
      <c r="HE43" s="280"/>
      <c r="HF43" s="280"/>
      <c r="HG43" s="280"/>
      <c r="HH43" s="280"/>
      <c r="HI43" s="280"/>
      <c r="HJ43" s="280"/>
      <c r="HK43" s="280"/>
      <c r="HL43" s="280"/>
      <c r="HM43" s="280"/>
      <c r="HN43" s="280"/>
      <c r="HO43" s="280"/>
      <c r="HP43" s="280"/>
      <c r="HQ43" s="280"/>
      <c r="HR43" s="280"/>
      <c r="HS43" s="280"/>
      <c r="HT43" s="280"/>
      <c r="HU43" s="280"/>
      <c r="HV43" s="280"/>
      <c r="HW43" s="280"/>
      <c r="HX43" s="280"/>
      <c r="HY43" s="280"/>
      <c r="HZ43" s="280"/>
      <c r="IA43" s="280"/>
      <c r="IB43" s="280"/>
      <c r="IC43" s="280"/>
      <c r="ID43" s="280"/>
      <c r="IE43" s="280"/>
      <c r="IF43" s="280"/>
      <c r="IG43" s="280"/>
      <c r="IH43" s="280"/>
      <c r="II43" s="280"/>
      <c r="IJ43" s="280"/>
      <c r="IK43" s="280"/>
      <c r="IL43" s="280"/>
      <c r="IM43" s="280"/>
      <c r="IN43" s="280"/>
      <c r="IO43" s="280"/>
      <c r="IP43" s="280"/>
      <c r="IQ43" s="280"/>
      <c r="IR43" s="280"/>
      <c r="IS43" s="280"/>
      <c r="IT43" s="280"/>
      <c r="IU43" s="280"/>
      <c r="IV43" s="280"/>
      <c r="IW43" s="280"/>
      <c r="IX43" s="280"/>
      <c r="IY43" s="280"/>
      <c r="IZ43" s="280"/>
      <c r="JA43" s="280"/>
      <c r="JB43" s="280"/>
      <c r="JC43" s="280"/>
      <c r="JD43" s="280"/>
      <c r="JE43" s="280"/>
      <c r="JF43" s="280"/>
      <c r="JG43" s="280"/>
      <c r="JH43" s="280"/>
      <c r="JI43" s="280"/>
      <c r="JJ43" s="280"/>
      <c r="JK43" s="280"/>
      <c r="JL43" s="280"/>
      <c r="JM43" s="280"/>
      <c r="JN43" s="280"/>
      <c r="JO43" s="280"/>
      <c r="JP43" s="280"/>
      <c r="JQ43" s="280"/>
      <c r="JR43" s="280"/>
      <c r="JS43" s="280"/>
      <c r="JT43" s="280"/>
      <c r="JU43" s="280"/>
      <c r="JV43" s="280"/>
      <c r="JW43" s="280"/>
      <c r="JX43" s="280"/>
      <c r="JY43" s="280"/>
      <c r="JZ43" s="280"/>
      <c r="KA43" s="280"/>
      <c r="KB43" s="280"/>
      <c r="KC43" s="280"/>
      <c r="KD43" s="280"/>
      <c r="KE43" s="280"/>
      <c r="KF43" s="280"/>
      <c r="KG43" s="280"/>
      <c r="KH43" s="280"/>
      <c r="KI43" s="280"/>
      <c r="KJ43" s="280"/>
      <c r="KK43" s="280"/>
      <c r="KL43" s="280"/>
      <c r="KM43" s="280"/>
      <c r="KN43" s="280"/>
      <c r="KO43" s="280"/>
      <c r="KP43" s="280"/>
      <c r="KQ43" s="280"/>
      <c r="KR43" s="280"/>
      <c r="KS43" s="280"/>
      <c r="KT43" s="280"/>
      <c r="KU43" s="280"/>
      <c r="KV43" s="280"/>
      <c r="KW43" s="280"/>
      <c r="KX43" s="280"/>
      <c r="KY43" s="280"/>
      <c r="KZ43" s="280"/>
      <c r="LA43" s="280"/>
      <c r="LB43" s="280"/>
      <c r="LC43" s="280"/>
      <c r="LD43" s="280"/>
      <c r="LE43" s="280"/>
      <c r="LF43" s="280"/>
      <c r="LG43" s="280"/>
      <c r="LH43" s="280"/>
    </row>
    <row r="44" spans="1:320" ht="12.75" customHeight="1">
      <c r="A44" s="8"/>
      <c r="B44" s="21" t="s">
        <v>19</v>
      </c>
      <c r="C44" s="8"/>
      <c r="D44" s="8"/>
      <c r="E44" s="266" t="s">
        <v>18</v>
      </c>
      <c r="G44" s="276"/>
      <c r="H44" s="276"/>
      <c r="I44" s="118" t="s">
        <v>2639</v>
      </c>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c r="BV44" s="359"/>
      <c r="BW44" s="359"/>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c r="DI44" s="359"/>
      <c r="DJ44" s="359"/>
      <c r="DK44" s="359"/>
      <c r="DL44" s="359"/>
      <c r="DM44" s="359"/>
      <c r="DN44" s="359"/>
      <c r="DO44" s="359"/>
      <c r="DP44" s="359"/>
      <c r="DQ44" s="359"/>
      <c r="DR44" s="359"/>
      <c r="DS44" s="359"/>
      <c r="DT44" s="359"/>
      <c r="DU44" s="359"/>
      <c r="DV44" s="359"/>
      <c r="DW44" s="359"/>
      <c r="DX44" s="359"/>
      <c r="DY44" s="359"/>
      <c r="DZ44" s="359"/>
      <c r="EA44" s="359"/>
      <c r="EB44" s="345"/>
      <c r="EC44" s="269"/>
      <c r="ED44" s="269"/>
      <c r="EE44" s="269"/>
      <c r="EF44" s="269"/>
      <c r="EG44" s="269"/>
      <c r="EH44" s="269"/>
      <c r="EI44" s="269"/>
      <c r="EJ44" s="269"/>
      <c r="EK44" s="269"/>
      <c r="EL44" s="269"/>
      <c r="EM44" s="269"/>
      <c r="EN44" s="269"/>
      <c r="EO44" s="269"/>
      <c r="EP44" s="269"/>
      <c r="EQ44" s="269"/>
      <c r="ER44" s="269"/>
      <c r="ES44" s="269"/>
      <c r="ET44" s="269"/>
      <c r="EU44" s="269"/>
      <c r="EV44" s="269"/>
      <c r="EW44" s="269"/>
      <c r="EX44" s="269"/>
      <c r="EY44" s="269"/>
      <c r="EZ44" s="269"/>
      <c r="FA44" s="269"/>
      <c r="FB44" s="269"/>
      <c r="FC44" s="269"/>
      <c r="FD44" s="269"/>
      <c r="FE44" s="269"/>
      <c r="FF44" s="269"/>
      <c r="FG44" s="269"/>
      <c r="FH44" s="269"/>
      <c r="FI44" s="269"/>
      <c r="FJ44" s="269"/>
      <c r="FK44" s="269"/>
      <c r="FL44" s="269"/>
      <c r="FM44" s="269"/>
      <c r="FN44" s="269"/>
      <c r="FO44" s="269"/>
      <c r="FP44" s="269"/>
      <c r="FQ44" s="269"/>
      <c r="FR44" s="269"/>
      <c r="FS44" s="269"/>
      <c r="FT44" s="269"/>
      <c r="FU44" s="269"/>
      <c r="FV44" s="269"/>
      <c r="FW44" s="269"/>
      <c r="FX44" s="269"/>
      <c r="FY44" s="269"/>
      <c r="FZ44" s="269"/>
      <c r="GA44" s="269"/>
      <c r="GB44" s="269"/>
      <c r="GC44" s="269"/>
      <c r="GD44" s="269"/>
      <c r="GE44" s="269"/>
      <c r="GF44" s="269"/>
      <c r="GG44" s="269"/>
      <c r="GH44" s="269"/>
      <c r="GI44" s="269"/>
      <c r="GJ44" s="269"/>
      <c r="GK44" s="269"/>
      <c r="GL44" s="269"/>
      <c r="GM44" s="269"/>
      <c r="GN44" s="269"/>
      <c r="GO44" s="269"/>
      <c r="GP44" s="269"/>
      <c r="GQ44" s="269"/>
      <c r="GR44" s="269"/>
      <c r="GS44" s="269"/>
      <c r="GT44" s="269"/>
      <c r="GU44" s="269"/>
      <c r="GV44" s="269"/>
      <c r="GW44" s="269"/>
      <c r="GX44" s="269"/>
      <c r="GY44" s="269"/>
      <c r="GZ44" s="269"/>
      <c r="HA44" s="269"/>
      <c r="HB44" s="269"/>
      <c r="HC44" s="269"/>
      <c r="HD44" s="269"/>
      <c r="HE44" s="269"/>
      <c r="HF44" s="269"/>
      <c r="HG44" s="269"/>
      <c r="HH44" s="269"/>
      <c r="HI44" s="269"/>
      <c r="HJ44" s="269"/>
      <c r="HK44" s="269"/>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c r="JI44" s="269"/>
      <c r="JJ44" s="269"/>
      <c r="JK44" s="269"/>
      <c r="JL44" s="269"/>
      <c r="JM44" s="269"/>
      <c r="JN44" s="269"/>
      <c r="JO44" s="269"/>
      <c r="JP44" s="269"/>
      <c r="JQ44" s="269"/>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row>
    <row r="45" spans="1:320" ht="12.75" customHeight="1">
      <c r="A45" s="8"/>
      <c r="B45" s="21" t="s">
        <v>17</v>
      </c>
      <c r="C45" s="8"/>
      <c r="D45" s="8"/>
      <c r="E45" s="266" t="s">
        <v>333</v>
      </c>
      <c r="G45" s="267"/>
      <c r="H45" s="267"/>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9"/>
      <c r="DK45" s="359"/>
      <c r="DL45" s="359"/>
      <c r="DM45" s="359"/>
      <c r="DN45" s="359"/>
      <c r="DO45" s="359"/>
      <c r="DP45" s="359"/>
      <c r="DQ45" s="359"/>
      <c r="DR45" s="359"/>
      <c r="DS45" s="359"/>
      <c r="DT45" s="359"/>
      <c r="DU45" s="359"/>
      <c r="DV45" s="359"/>
      <c r="DW45" s="359"/>
      <c r="DX45" s="359"/>
      <c r="DY45" s="359"/>
      <c r="DZ45" s="359"/>
      <c r="EA45" s="359"/>
      <c r="EB45" s="345"/>
      <c r="EC45" s="269"/>
      <c r="ED45" s="269"/>
      <c r="EE45" s="269"/>
      <c r="EF45" s="269"/>
      <c r="EG45" s="269"/>
      <c r="EH45" s="269"/>
      <c r="EI45" s="269"/>
      <c r="EJ45" s="269"/>
      <c r="EK45" s="269"/>
      <c r="EL45" s="269"/>
      <c r="EM45" s="269"/>
      <c r="EN45" s="269"/>
      <c r="EO45" s="269"/>
      <c r="EP45" s="269"/>
      <c r="EQ45" s="269"/>
      <c r="ER45" s="269"/>
      <c r="ES45" s="269"/>
      <c r="ET45" s="269"/>
      <c r="EU45" s="269"/>
      <c r="EV45" s="269"/>
      <c r="EW45" s="269"/>
      <c r="EX45" s="269"/>
      <c r="EY45" s="269"/>
      <c r="EZ45" s="269"/>
      <c r="FA45" s="269"/>
      <c r="FB45" s="269"/>
      <c r="FC45" s="269"/>
      <c r="FD45" s="269"/>
      <c r="FE45" s="269"/>
      <c r="FF45" s="269"/>
      <c r="FG45" s="269"/>
      <c r="FH45" s="269"/>
      <c r="FI45" s="269"/>
      <c r="FJ45" s="269"/>
      <c r="FK45" s="269"/>
      <c r="FL45" s="269"/>
      <c r="FM45" s="269"/>
      <c r="FN45" s="269"/>
      <c r="FO45" s="269"/>
      <c r="FP45" s="269"/>
      <c r="FQ45" s="269"/>
      <c r="FR45" s="269"/>
      <c r="FS45" s="269"/>
      <c r="FT45" s="269"/>
      <c r="FU45" s="269"/>
      <c r="FV45" s="269"/>
      <c r="FW45" s="269"/>
      <c r="FX45" s="269"/>
      <c r="FY45" s="269"/>
      <c r="FZ45" s="269"/>
      <c r="GA45" s="269"/>
      <c r="GB45" s="269"/>
      <c r="GC45" s="269"/>
      <c r="GD45" s="269"/>
      <c r="GE45" s="269"/>
      <c r="GF45" s="269"/>
      <c r="GG45" s="269"/>
      <c r="GH45" s="269"/>
      <c r="GI45" s="269"/>
      <c r="GJ45" s="269"/>
      <c r="GK45" s="269"/>
      <c r="GL45" s="269"/>
      <c r="GM45" s="269"/>
      <c r="GN45" s="269"/>
      <c r="GO45" s="269"/>
      <c r="GP45" s="269"/>
      <c r="GQ45" s="269"/>
      <c r="GR45" s="269"/>
      <c r="GS45" s="269"/>
      <c r="GT45" s="269"/>
      <c r="GU45" s="269"/>
      <c r="GV45" s="269"/>
      <c r="GW45" s="269"/>
      <c r="GX45" s="269"/>
      <c r="GY45" s="269"/>
      <c r="GZ45" s="269"/>
      <c r="HA45" s="269"/>
      <c r="HB45" s="269"/>
      <c r="HC45" s="269"/>
      <c r="HD45" s="269"/>
      <c r="HE45" s="269"/>
      <c r="HF45" s="269"/>
      <c r="HG45" s="269"/>
      <c r="HH45" s="269"/>
      <c r="HI45" s="269"/>
      <c r="HJ45" s="269"/>
      <c r="HK45" s="269"/>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c r="JI45" s="269"/>
      <c r="JJ45" s="269"/>
      <c r="JK45" s="269"/>
      <c r="JL45" s="269"/>
      <c r="JM45" s="269"/>
      <c r="JN45" s="269"/>
      <c r="JO45" s="269"/>
      <c r="JP45" s="269"/>
      <c r="JQ45" s="269"/>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row>
    <row r="46" spans="1:320" ht="12.75" customHeight="1">
      <c r="A46" s="8"/>
      <c r="B46" s="21" t="s">
        <v>16</v>
      </c>
      <c r="C46" s="8"/>
      <c r="D46" s="8"/>
      <c r="E46" s="266" t="s">
        <v>7</v>
      </c>
      <c r="G46" s="267"/>
      <c r="H46" s="267"/>
      <c r="I46" s="118" t="s">
        <v>2639</v>
      </c>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c r="BV46" s="359"/>
      <c r="BW46" s="359"/>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c r="DI46" s="359"/>
      <c r="DJ46" s="359"/>
      <c r="DK46" s="359"/>
      <c r="DL46" s="359"/>
      <c r="DM46" s="359"/>
      <c r="DN46" s="359"/>
      <c r="DO46" s="359"/>
      <c r="DP46" s="359"/>
      <c r="DQ46" s="359"/>
      <c r="DR46" s="359"/>
      <c r="DS46" s="359"/>
      <c r="DT46" s="359"/>
      <c r="DU46" s="359"/>
      <c r="DV46" s="359"/>
      <c r="DW46" s="359"/>
      <c r="DX46" s="359"/>
      <c r="DY46" s="359"/>
      <c r="DZ46" s="359"/>
      <c r="EA46" s="359"/>
      <c r="EB46" s="345"/>
      <c r="EC46" s="269"/>
      <c r="ED46" s="269"/>
      <c r="EE46" s="269"/>
      <c r="EF46" s="269"/>
      <c r="EG46" s="269"/>
      <c r="EH46" s="269"/>
      <c r="EI46" s="269"/>
      <c r="EJ46" s="269"/>
      <c r="EK46" s="269"/>
      <c r="EL46" s="269"/>
      <c r="EM46" s="269"/>
      <c r="EN46" s="269"/>
      <c r="EO46" s="269"/>
      <c r="EP46" s="269"/>
      <c r="EQ46" s="269"/>
      <c r="ER46" s="269"/>
      <c r="ES46" s="269"/>
      <c r="ET46" s="269"/>
      <c r="EU46" s="269"/>
      <c r="EV46" s="269"/>
      <c r="EW46" s="269"/>
      <c r="EX46" s="269"/>
      <c r="EY46" s="269"/>
      <c r="EZ46" s="269"/>
      <c r="FA46" s="269"/>
      <c r="FB46" s="269"/>
      <c r="FC46" s="269"/>
      <c r="FD46" s="269"/>
      <c r="FE46" s="269"/>
      <c r="FF46" s="269"/>
      <c r="FG46" s="269"/>
      <c r="FH46" s="269"/>
      <c r="FI46" s="269"/>
      <c r="FJ46" s="269"/>
      <c r="FK46" s="269"/>
      <c r="FL46" s="269"/>
      <c r="FM46" s="269"/>
      <c r="FN46" s="269"/>
      <c r="FO46" s="269"/>
      <c r="FP46" s="269"/>
      <c r="FQ46" s="269"/>
      <c r="FR46" s="269"/>
      <c r="FS46" s="269"/>
      <c r="FT46" s="269"/>
      <c r="FU46" s="269"/>
      <c r="FV46" s="269"/>
      <c r="FW46" s="269"/>
      <c r="FX46" s="269"/>
      <c r="FY46" s="269"/>
      <c r="FZ46" s="269"/>
      <c r="GA46" s="269"/>
      <c r="GB46" s="269"/>
      <c r="GC46" s="269"/>
      <c r="GD46" s="269"/>
      <c r="GE46" s="269"/>
      <c r="GF46" s="269"/>
      <c r="GG46" s="269"/>
      <c r="GH46" s="269"/>
      <c r="GI46" s="269"/>
      <c r="GJ46" s="269"/>
      <c r="GK46" s="269"/>
      <c r="GL46" s="269"/>
      <c r="GM46" s="269"/>
      <c r="GN46" s="269"/>
      <c r="GO46" s="269"/>
      <c r="GP46" s="269"/>
      <c r="GQ46" s="269"/>
      <c r="GR46" s="269"/>
      <c r="GS46" s="269"/>
      <c r="GT46" s="269"/>
      <c r="GU46" s="269"/>
      <c r="GV46" s="269"/>
      <c r="GW46" s="269"/>
      <c r="GX46" s="269"/>
      <c r="GY46" s="269"/>
      <c r="GZ46" s="269"/>
      <c r="HA46" s="269"/>
      <c r="HB46" s="269"/>
      <c r="HC46" s="269"/>
      <c r="HD46" s="269"/>
      <c r="HE46" s="269"/>
      <c r="HF46" s="269"/>
      <c r="HG46" s="269"/>
      <c r="HH46" s="269"/>
      <c r="HI46" s="269"/>
      <c r="HJ46" s="269"/>
      <c r="HK46" s="269"/>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c r="JI46" s="269"/>
      <c r="JJ46" s="269"/>
      <c r="JK46" s="269"/>
      <c r="JL46" s="269"/>
      <c r="JM46" s="269"/>
      <c r="JN46" s="269"/>
      <c r="JO46" s="269"/>
      <c r="JP46" s="269"/>
      <c r="JQ46" s="269"/>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row>
    <row r="47" spans="1:320" ht="12.75" customHeight="1">
      <c r="A47" s="8"/>
      <c r="B47" s="21" t="s">
        <v>15</v>
      </c>
      <c r="C47" s="8"/>
      <c r="D47" s="8"/>
      <c r="E47" s="266" t="s">
        <v>14</v>
      </c>
      <c r="G47" s="668"/>
      <c r="H47" s="668"/>
      <c r="I47" s="177" t="s">
        <v>10396</v>
      </c>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c r="BV47" s="359"/>
      <c r="BW47" s="359"/>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c r="DI47" s="359"/>
      <c r="DJ47" s="359"/>
      <c r="DK47" s="359"/>
      <c r="DL47" s="359"/>
      <c r="DM47" s="359"/>
      <c r="DN47" s="359"/>
      <c r="DO47" s="359"/>
      <c r="DP47" s="359"/>
      <c r="DQ47" s="359"/>
      <c r="DR47" s="359"/>
      <c r="DS47" s="359"/>
      <c r="DT47" s="359"/>
      <c r="DU47" s="359"/>
      <c r="DV47" s="359"/>
      <c r="DW47" s="359"/>
      <c r="DX47" s="359"/>
      <c r="DY47" s="359"/>
      <c r="DZ47" s="359"/>
      <c r="EA47" s="359"/>
      <c r="EB47" s="345"/>
      <c r="EC47" s="269"/>
      <c r="ED47" s="269"/>
      <c r="EE47" s="269"/>
      <c r="EF47" s="269"/>
      <c r="EG47" s="269"/>
      <c r="EH47" s="269"/>
      <c r="EI47" s="269"/>
      <c r="EJ47" s="269"/>
      <c r="EK47" s="269"/>
      <c r="EL47" s="269"/>
      <c r="EM47" s="269"/>
      <c r="EN47" s="269"/>
      <c r="EO47" s="269"/>
      <c r="EP47" s="269"/>
      <c r="EQ47" s="269"/>
      <c r="ER47" s="269"/>
      <c r="ES47" s="269"/>
      <c r="ET47" s="269"/>
      <c r="EU47" s="269"/>
      <c r="EV47" s="269"/>
      <c r="EW47" s="269"/>
      <c r="EX47" s="269"/>
      <c r="EY47" s="269"/>
      <c r="EZ47" s="269"/>
      <c r="FA47" s="269"/>
      <c r="FB47" s="269"/>
      <c r="FC47" s="269"/>
      <c r="FD47" s="269"/>
      <c r="FE47" s="269"/>
      <c r="FF47" s="269"/>
      <c r="FG47" s="269"/>
      <c r="FH47" s="269"/>
      <c r="FI47" s="269"/>
      <c r="FJ47" s="269"/>
      <c r="FK47" s="269"/>
      <c r="FL47" s="269"/>
      <c r="FM47" s="269"/>
      <c r="FN47" s="269"/>
      <c r="FO47" s="269"/>
      <c r="FP47" s="269"/>
      <c r="FQ47" s="269"/>
      <c r="FR47" s="269"/>
      <c r="FS47" s="269"/>
      <c r="FT47" s="269"/>
      <c r="FU47" s="269"/>
      <c r="FV47" s="269"/>
      <c r="FW47" s="269"/>
      <c r="FX47" s="269"/>
      <c r="FY47" s="269"/>
      <c r="FZ47" s="269"/>
      <c r="GA47" s="269"/>
      <c r="GB47" s="269"/>
      <c r="GC47" s="269"/>
      <c r="GD47" s="269"/>
      <c r="GE47" s="269"/>
      <c r="GF47" s="269"/>
      <c r="GG47" s="269"/>
      <c r="GH47" s="269"/>
      <c r="GI47" s="269"/>
      <c r="GJ47" s="269"/>
      <c r="GK47" s="269"/>
      <c r="GL47" s="269"/>
      <c r="GM47" s="269"/>
      <c r="GN47" s="269"/>
      <c r="GO47" s="269"/>
      <c r="GP47" s="269"/>
      <c r="GQ47" s="269"/>
      <c r="GR47" s="269"/>
      <c r="GS47" s="269"/>
      <c r="GT47" s="269"/>
      <c r="GU47" s="269"/>
      <c r="GV47" s="269"/>
      <c r="GW47" s="269"/>
      <c r="GX47" s="269"/>
      <c r="GY47" s="269"/>
      <c r="GZ47" s="269"/>
      <c r="HA47" s="269"/>
      <c r="HB47" s="269"/>
      <c r="HC47" s="269"/>
      <c r="HD47" s="269"/>
      <c r="HE47" s="269"/>
      <c r="HF47" s="269"/>
      <c r="HG47" s="269"/>
      <c r="HH47" s="269"/>
      <c r="HI47" s="269"/>
      <c r="HJ47" s="269"/>
      <c r="HK47" s="269"/>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c r="JI47" s="269"/>
      <c r="JJ47" s="269"/>
      <c r="JK47" s="269"/>
      <c r="JL47" s="269"/>
      <c r="JM47" s="269"/>
      <c r="JN47" s="269"/>
      <c r="JO47" s="269"/>
      <c r="JP47" s="269"/>
      <c r="JQ47" s="269"/>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row>
    <row r="48" spans="1:320" ht="12.75" customHeight="1">
      <c r="A48" s="8"/>
      <c r="B48" s="21" t="s">
        <v>13</v>
      </c>
      <c r="C48" s="8"/>
      <c r="D48" s="8"/>
      <c r="E48" s="266" t="s">
        <v>11</v>
      </c>
      <c r="G48" s="490"/>
      <c r="H48" s="490"/>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45"/>
      <c r="EC48" s="269"/>
      <c r="ED48" s="269"/>
      <c r="EE48" s="269"/>
      <c r="EF48" s="269"/>
      <c r="EG48" s="269"/>
      <c r="EH48" s="269"/>
      <c r="EI48" s="269"/>
      <c r="EJ48" s="269"/>
      <c r="EK48" s="269"/>
      <c r="EL48" s="269"/>
      <c r="EM48" s="269"/>
      <c r="EN48" s="269"/>
      <c r="EO48" s="269"/>
      <c r="EP48" s="269"/>
      <c r="EQ48" s="269"/>
      <c r="ER48" s="269"/>
      <c r="ES48" s="269"/>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c r="FW48" s="269"/>
      <c r="FX48" s="269"/>
      <c r="FY48" s="269"/>
      <c r="FZ48" s="269"/>
      <c r="GA48" s="269"/>
      <c r="GB48" s="269"/>
      <c r="GC48" s="269"/>
      <c r="GD48" s="269"/>
      <c r="GE48" s="269"/>
      <c r="GF48" s="269"/>
      <c r="GG48" s="269"/>
      <c r="GH48" s="269"/>
      <c r="GI48" s="269"/>
      <c r="GJ48" s="269"/>
      <c r="GK48" s="269"/>
      <c r="GL48" s="269"/>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c r="JI48" s="269"/>
      <c r="JJ48" s="269"/>
      <c r="JK48" s="269"/>
      <c r="JL48" s="269"/>
      <c r="JM48" s="269"/>
      <c r="JN48" s="269"/>
      <c r="JO48" s="269"/>
      <c r="JP48" s="269"/>
      <c r="JQ48" s="269"/>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row>
    <row r="49" spans="1:320" s="97" customFormat="1" ht="12.75" customHeight="1">
      <c r="A49" s="277"/>
      <c r="B49" s="278" t="s">
        <v>12</v>
      </c>
      <c r="C49" s="277"/>
      <c r="D49" s="277"/>
      <c r="E49" s="279" t="s">
        <v>11</v>
      </c>
      <c r="G49" s="494">
        <v>0</v>
      </c>
      <c r="H49" s="494">
        <v>0</v>
      </c>
      <c r="I49" s="118" t="s">
        <v>2639</v>
      </c>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c r="AN49" s="360"/>
      <c r="AO49" s="360"/>
      <c r="AP49" s="360"/>
      <c r="AQ49" s="360"/>
      <c r="AR49" s="360"/>
      <c r="AS49" s="360"/>
      <c r="AT49" s="360"/>
      <c r="AU49" s="360"/>
      <c r="AV49" s="360"/>
      <c r="AW49" s="360"/>
      <c r="AX49" s="360"/>
      <c r="AY49" s="360"/>
      <c r="AZ49" s="360"/>
      <c r="BA49" s="360"/>
      <c r="BB49" s="360"/>
      <c r="BC49" s="360"/>
      <c r="BD49" s="360"/>
      <c r="BE49" s="360"/>
      <c r="BF49" s="360"/>
      <c r="BG49" s="360"/>
      <c r="BH49" s="360"/>
      <c r="BI49" s="360"/>
      <c r="BJ49" s="360"/>
      <c r="BK49" s="360"/>
      <c r="BL49" s="360"/>
      <c r="BM49" s="360"/>
      <c r="BN49" s="360"/>
      <c r="BO49" s="360"/>
      <c r="BP49" s="360"/>
      <c r="BQ49" s="360"/>
      <c r="BR49" s="360"/>
      <c r="BS49" s="360"/>
      <c r="BT49" s="360"/>
      <c r="BU49" s="360"/>
      <c r="BV49" s="360"/>
      <c r="BW49" s="360"/>
      <c r="BX49" s="360"/>
      <c r="BY49" s="360"/>
      <c r="BZ49" s="360"/>
      <c r="CA49" s="360"/>
      <c r="CB49" s="360"/>
      <c r="CC49" s="360"/>
      <c r="CD49" s="360"/>
      <c r="CE49" s="360"/>
      <c r="CF49" s="360"/>
      <c r="CG49" s="360"/>
      <c r="CH49" s="360"/>
      <c r="CI49" s="360"/>
      <c r="CJ49" s="360"/>
      <c r="CK49" s="360"/>
      <c r="CL49" s="360"/>
      <c r="CM49" s="360"/>
      <c r="CN49" s="360"/>
      <c r="CO49" s="360"/>
      <c r="CP49" s="360"/>
      <c r="CQ49" s="360"/>
      <c r="CR49" s="360"/>
      <c r="CS49" s="360"/>
      <c r="CT49" s="360"/>
      <c r="CU49" s="360"/>
      <c r="CV49" s="360"/>
      <c r="CW49" s="360"/>
      <c r="CX49" s="360"/>
      <c r="CY49" s="360"/>
      <c r="CZ49" s="360"/>
      <c r="DA49" s="360"/>
      <c r="DB49" s="360"/>
      <c r="DC49" s="360"/>
      <c r="DD49" s="360"/>
      <c r="DE49" s="360"/>
      <c r="DF49" s="360"/>
      <c r="DG49" s="360"/>
      <c r="DH49" s="360"/>
      <c r="DI49" s="360"/>
      <c r="DJ49" s="360"/>
      <c r="DK49" s="360"/>
      <c r="DL49" s="360"/>
      <c r="DM49" s="360"/>
      <c r="DN49" s="360"/>
      <c r="DO49" s="360"/>
      <c r="DP49" s="360"/>
      <c r="DQ49" s="360"/>
      <c r="DR49" s="360"/>
      <c r="DS49" s="360"/>
      <c r="DT49" s="360"/>
      <c r="DU49" s="360"/>
      <c r="DV49" s="360"/>
      <c r="DW49" s="360"/>
      <c r="DX49" s="360"/>
      <c r="DY49" s="360"/>
      <c r="DZ49" s="360"/>
      <c r="EA49" s="360"/>
      <c r="EB49" s="346"/>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c r="HT49" s="280"/>
      <c r="HU49" s="280"/>
      <c r="HV49" s="280"/>
      <c r="HW49" s="280"/>
      <c r="HX49" s="280"/>
      <c r="HY49" s="280"/>
      <c r="HZ49" s="280"/>
      <c r="IA49" s="280"/>
      <c r="IB49" s="280"/>
      <c r="IC49" s="280"/>
      <c r="ID49" s="280"/>
      <c r="IE49" s="280"/>
      <c r="IF49" s="280"/>
      <c r="IG49" s="280"/>
      <c r="IH49" s="280"/>
      <c r="II49" s="280"/>
      <c r="IJ49" s="280"/>
      <c r="IK49" s="280"/>
      <c r="IL49" s="280"/>
      <c r="IM49" s="280"/>
      <c r="IN49" s="280"/>
      <c r="IO49" s="280"/>
      <c r="IP49" s="280"/>
      <c r="IQ49" s="280"/>
      <c r="IR49" s="280"/>
      <c r="IS49" s="280"/>
      <c r="IT49" s="280"/>
      <c r="IU49" s="280"/>
      <c r="IV49" s="280"/>
      <c r="IW49" s="280"/>
      <c r="IX49" s="280"/>
      <c r="IY49" s="280"/>
      <c r="IZ49" s="280"/>
      <c r="JA49" s="280"/>
      <c r="JB49" s="280"/>
      <c r="JC49" s="280"/>
      <c r="JD49" s="280"/>
      <c r="JE49" s="280"/>
      <c r="JF49" s="280"/>
      <c r="JG49" s="280"/>
      <c r="JH49" s="280"/>
      <c r="JI49" s="280"/>
      <c r="JJ49" s="280"/>
      <c r="JK49" s="280"/>
      <c r="JL49" s="280"/>
      <c r="JM49" s="280"/>
      <c r="JN49" s="280"/>
      <c r="JO49" s="280"/>
      <c r="JP49" s="280"/>
      <c r="JQ49" s="280"/>
      <c r="JR49" s="280"/>
      <c r="JS49" s="280"/>
      <c r="JT49" s="280"/>
      <c r="JU49" s="280"/>
      <c r="JV49" s="280"/>
      <c r="JW49" s="280"/>
      <c r="JX49" s="280"/>
      <c r="JY49" s="280"/>
      <c r="JZ49" s="280"/>
      <c r="KA49" s="280"/>
      <c r="KB49" s="280"/>
      <c r="KC49" s="280"/>
      <c r="KD49" s="280"/>
      <c r="KE49" s="280"/>
      <c r="KF49" s="280"/>
      <c r="KG49" s="280"/>
      <c r="KH49" s="280"/>
      <c r="KI49" s="280"/>
      <c r="KJ49" s="280"/>
      <c r="KK49" s="280"/>
      <c r="KL49" s="280"/>
      <c r="KM49" s="280"/>
      <c r="KN49" s="280"/>
      <c r="KO49" s="280"/>
      <c r="KP49" s="280"/>
      <c r="KQ49" s="280"/>
      <c r="KR49" s="280"/>
      <c r="KS49" s="280"/>
      <c r="KT49" s="280"/>
      <c r="KU49" s="280"/>
      <c r="KV49" s="280"/>
      <c r="KW49" s="280"/>
      <c r="KX49" s="280"/>
      <c r="KY49" s="280"/>
      <c r="KZ49" s="280"/>
      <c r="LA49" s="280"/>
      <c r="LB49" s="280"/>
      <c r="LC49" s="280"/>
      <c r="LD49" s="280"/>
      <c r="LE49" s="280"/>
      <c r="LF49" s="280"/>
      <c r="LG49" s="280"/>
      <c r="LH49" s="280"/>
    </row>
    <row r="50" spans="1:320" s="97" customFormat="1" ht="12.75" customHeight="1">
      <c r="A50" s="277"/>
      <c r="B50" s="278" t="s">
        <v>414</v>
      </c>
      <c r="C50" s="277"/>
      <c r="D50" s="277"/>
      <c r="E50" s="279" t="s">
        <v>11</v>
      </c>
      <c r="G50" s="493">
        <v>0.80438373896642978</v>
      </c>
      <c r="H50" s="493">
        <v>0.59252711842919936</v>
      </c>
      <c r="I50" s="118" t="s">
        <v>2639</v>
      </c>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c r="CU50" s="360"/>
      <c r="CV50" s="360"/>
      <c r="CW50" s="360"/>
      <c r="CX50" s="360"/>
      <c r="CY50" s="360"/>
      <c r="CZ50" s="360"/>
      <c r="DA50" s="360"/>
      <c r="DB50" s="360"/>
      <c r="DC50" s="360"/>
      <c r="DD50" s="360"/>
      <c r="DE50" s="360"/>
      <c r="DF50" s="360"/>
      <c r="DG50" s="360"/>
      <c r="DH50" s="360"/>
      <c r="DI50" s="360"/>
      <c r="DJ50" s="360"/>
      <c r="DK50" s="360"/>
      <c r="DL50" s="360"/>
      <c r="DM50" s="360"/>
      <c r="DN50" s="360"/>
      <c r="DO50" s="360"/>
      <c r="DP50" s="360"/>
      <c r="DQ50" s="360"/>
      <c r="DR50" s="360"/>
      <c r="DS50" s="360"/>
      <c r="DT50" s="360"/>
      <c r="DU50" s="360"/>
      <c r="DV50" s="360"/>
      <c r="DW50" s="360"/>
      <c r="DX50" s="360"/>
      <c r="DY50" s="360"/>
      <c r="DZ50" s="360"/>
      <c r="EA50" s="360"/>
      <c r="EB50" s="346"/>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c r="IV50" s="280"/>
      <c r="IW50" s="280"/>
      <c r="IX50" s="280"/>
      <c r="IY50" s="280"/>
      <c r="IZ50" s="280"/>
      <c r="JA50" s="280"/>
      <c r="JB50" s="280"/>
      <c r="JC50" s="280"/>
      <c r="JD50" s="280"/>
      <c r="JE50" s="280"/>
      <c r="JF50" s="280"/>
      <c r="JG50" s="280"/>
      <c r="JH50" s="280"/>
      <c r="JI50" s="280"/>
      <c r="JJ50" s="280"/>
      <c r="JK50" s="280"/>
      <c r="JL50" s="280"/>
      <c r="JM50" s="280"/>
      <c r="JN50" s="280"/>
      <c r="JO50" s="280"/>
      <c r="JP50" s="280"/>
      <c r="JQ50" s="280"/>
      <c r="JR50" s="280"/>
      <c r="JS50" s="280"/>
      <c r="JT50" s="280"/>
      <c r="JU50" s="280"/>
      <c r="JV50" s="280"/>
      <c r="JW50" s="280"/>
      <c r="JX50" s="280"/>
      <c r="JY50" s="280"/>
      <c r="JZ50" s="280"/>
      <c r="KA50" s="280"/>
      <c r="KB50" s="280"/>
      <c r="KC50" s="280"/>
      <c r="KD50" s="280"/>
      <c r="KE50" s="280"/>
      <c r="KF50" s="280"/>
      <c r="KG50" s="280"/>
      <c r="KH50" s="280"/>
      <c r="KI50" s="280"/>
      <c r="KJ50" s="280"/>
      <c r="KK50" s="280"/>
      <c r="KL50" s="280"/>
      <c r="KM50" s="280"/>
      <c r="KN50" s="280"/>
      <c r="KO50" s="280"/>
      <c r="KP50" s="280"/>
      <c r="KQ50" s="280"/>
      <c r="KR50" s="280"/>
      <c r="KS50" s="280"/>
      <c r="KT50" s="280"/>
      <c r="KU50" s="280"/>
      <c r="KV50" s="280"/>
      <c r="KW50" s="280"/>
      <c r="KX50" s="280"/>
      <c r="KY50" s="280"/>
      <c r="KZ50" s="280"/>
      <c r="LA50" s="280"/>
      <c r="LB50" s="280"/>
      <c r="LC50" s="280"/>
      <c r="LD50" s="280"/>
      <c r="LE50" s="280"/>
      <c r="LF50" s="280"/>
      <c r="LG50" s="280"/>
      <c r="LH50" s="280"/>
    </row>
    <row r="51" spans="1:320" s="97" customFormat="1" ht="12.75" customHeight="1">
      <c r="A51" s="277"/>
      <c r="B51" s="278" t="s">
        <v>415</v>
      </c>
      <c r="C51" s="277"/>
      <c r="D51" s="277"/>
      <c r="E51" s="279" t="s">
        <v>11</v>
      </c>
      <c r="G51" s="669"/>
      <c r="H51" s="498"/>
      <c r="I51" s="353" t="s">
        <v>10396</v>
      </c>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c r="CH51" s="360"/>
      <c r="CI51" s="360"/>
      <c r="CJ51" s="360"/>
      <c r="CK51" s="360"/>
      <c r="CL51" s="360"/>
      <c r="CM51" s="360"/>
      <c r="CN51" s="360"/>
      <c r="CO51" s="360"/>
      <c r="CP51" s="360"/>
      <c r="CQ51" s="360"/>
      <c r="CR51" s="360"/>
      <c r="CS51" s="360"/>
      <c r="CT51" s="360"/>
      <c r="CU51" s="360"/>
      <c r="CV51" s="360"/>
      <c r="CW51" s="360"/>
      <c r="CX51" s="360"/>
      <c r="CY51" s="360"/>
      <c r="CZ51" s="360"/>
      <c r="DA51" s="360"/>
      <c r="DB51" s="360"/>
      <c r="DC51" s="360"/>
      <c r="DD51" s="360"/>
      <c r="DE51" s="360"/>
      <c r="DF51" s="360"/>
      <c r="DG51" s="360"/>
      <c r="DH51" s="360"/>
      <c r="DI51" s="360"/>
      <c r="DJ51" s="360"/>
      <c r="DK51" s="360"/>
      <c r="DL51" s="360"/>
      <c r="DM51" s="360"/>
      <c r="DN51" s="360"/>
      <c r="DO51" s="360"/>
      <c r="DP51" s="360"/>
      <c r="DQ51" s="360"/>
      <c r="DR51" s="360"/>
      <c r="DS51" s="360"/>
      <c r="DT51" s="360"/>
      <c r="DU51" s="360"/>
      <c r="DV51" s="360"/>
      <c r="DW51" s="360"/>
      <c r="DX51" s="360"/>
      <c r="DY51" s="360"/>
      <c r="DZ51" s="360"/>
      <c r="EA51" s="360"/>
      <c r="EB51" s="346"/>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c r="IV51" s="280"/>
      <c r="IW51" s="280"/>
      <c r="IX51" s="280"/>
      <c r="IY51" s="280"/>
      <c r="IZ51" s="280"/>
      <c r="JA51" s="280"/>
      <c r="JB51" s="280"/>
      <c r="JC51" s="280"/>
      <c r="JD51" s="280"/>
      <c r="JE51" s="280"/>
      <c r="JF51" s="280"/>
      <c r="JG51" s="280"/>
      <c r="JH51" s="280"/>
      <c r="JI51" s="280"/>
      <c r="JJ51" s="280"/>
      <c r="JK51" s="280"/>
      <c r="JL51" s="280"/>
      <c r="JM51" s="280"/>
      <c r="JN51" s="280"/>
      <c r="JO51" s="280"/>
      <c r="JP51" s="280"/>
      <c r="JQ51" s="280"/>
      <c r="JR51" s="280"/>
      <c r="JS51" s="280"/>
      <c r="JT51" s="280"/>
      <c r="JU51" s="280"/>
      <c r="JV51" s="280"/>
      <c r="JW51" s="280"/>
      <c r="JX51" s="280"/>
      <c r="JY51" s="280"/>
      <c r="JZ51" s="280"/>
      <c r="KA51" s="280"/>
      <c r="KB51" s="280"/>
      <c r="KC51" s="280"/>
      <c r="KD51" s="280"/>
      <c r="KE51" s="280"/>
      <c r="KF51" s="280"/>
      <c r="KG51" s="280"/>
      <c r="KH51" s="280"/>
      <c r="KI51" s="280"/>
      <c r="KJ51" s="280"/>
      <c r="KK51" s="280"/>
      <c r="KL51" s="280"/>
      <c r="KM51" s="280"/>
      <c r="KN51" s="280"/>
      <c r="KO51" s="280"/>
      <c r="KP51" s="280"/>
      <c r="KQ51" s="280"/>
      <c r="KR51" s="280"/>
      <c r="KS51" s="280"/>
      <c r="KT51" s="280"/>
      <c r="KU51" s="280"/>
      <c r="KV51" s="280"/>
      <c r="KW51" s="280"/>
      <c r="KX51" s="280"/>
      <c r="KY51" s="280"/>
      <c r="KZ51" s="280"/>
      <c r="LA51" s="280"/>
      <c r="LB51" s="280"/>
      <c r="LC51" s="280"/>
      <c r="LD51" s="280"/>
      <c r="LE51" s="280"/>
      <c r="LF51" s="280"/>
      <c r="LG51" s="280"/>
      <c r="LH51" s="280"/>
    </row>
    <row r="52" spans="1:320" ht="12.75" customHeight="1">
      <c r="A52" s="8"/>
      <c r="B52" s="8"/>
      <c r="C52" s="8"/>
      <c r="D52" s="8"/>
      <c r="E52" s="266"/>
      <c r="G52" s="474"/>
      <c r="H52" s="471"/>
    </row>
    <row r="53" spans="1:320" ht="12.75" customHeight="1">
      <c r="A53" s="23" t="s">
        <v>10</v>
      </c>
      <c r="B53" s="8"/>
      <c r="C53" s="8"/>
      <c r="D53" s="8"/>
      <c r="E53" s="266"/>
      <c r="G53" s="474"/>
      <c r="H53" s="471"/>
    </row>
    <row r="54" spans="1:320" ht="12.75" customHeight="1">
      <c r="A54" s="8"/>
      <c r="B54" s="23" t="s">
        <v>9</v>
      </c>
      <c r="C54" s="8"/>
      <c r="D54" s="8"/>
      <c r="E54" s="266" t="s">
        <v>1</v>
      </c>
      <c r="G54" s="267"/>
      <c r="H54" s="267"/>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c r="BU54" s="359"/>
      <c r="BV54" s="359"/>
      <c r="BW54" s="359"/>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c r="DI54" s="359"/>
      <c r="DJ54" s="359"/>
      <c r="DK54" s="359"/>
      <c r="DL54" s="359"/>
      <c r="DM54" s="359"/>
      <c r="DN54" s="359"/>
      <c r="DO54" s="359"/>
      <c r="DP54" s="359"/>
      <c r="DQ54" s="359"/>
      <c r="DR54" s="359"/>
      <c r="DS54" s="359"/>
      <c r="DT54" s="359"/>
      <c r="DU54" s="359"/>
      <c r="DV54" s="359"/>
      <c r="DW54" s="359"/>
      <c r="DX54" s="359"/>
      <c r="DY54" s="359"/>
      <c r="DZ54" s="359"/>
      <c r="EA54" s="359"/>
      <c r="EB54" s="345"/>
      <c r="EC54" s="269"/>
      <c r="ED54" s="269"/>
      <c r="EE54" s="269"/>
      <c r="EF54" s="269"/>
      <c r="EG54" s="269"/>
      <c r="EH54" s="269"/>
      <c r="EI54" s="269"/>
      <c r="EJ54" s="269"/>
      <c r="EK54" s="269"/>
      <c r="EL54" s="269"/>
      <c r="EM54" s="269"/>
      <c r="EN54" s="269"/>
      <c r="EO54" s="269"/>
      <c r="EP54" s="269"/>
      <c r="EQ54" s="269"/>
      <c r="ER54" s="269"/>
      <c r="ES54" s="269"/>
      <c r="ET54" s="269"/>
      <c r="EU54" s="269"/>
      <c r="EV54" s="269"/>
      <c r="EW54" s="269"/>
      <c r="EX54" s="269"/>
      <c r="EY54" s="269"/>
      <c r="EZ54" s="269"/>
      <c r="FA54" s="269"/>
      <c r="FB54" s="269"/>
      <c r="FC54" s="269"/>
      <c r="FD54" s="269"/>
      <c r="FE54" s="269"/>
      <c r="FF54" s="269"/>
      <c r="FG54" s="269"/>
      <c r="FH54" s="269"/>
      <c r="FI54" s="269"/>
      <c r="FJ54" s="269"/>
      <c r="FK54" s="269"/>
      <c r="FL54" s="269"/>
      <c r="FM54" s="269"/>
      <c r="FN54" s="269"/>
      <c r="FO54" s="269"/>
      <c r="FP54" s="269"/>
      <c r="FQ54" s="269"/>
      <c r="FR54" s="269"/>
      <c r="FS54" s="269"/>
      <c r="FT54" s="269"/>
      <c r="FU54" s="269"/>
      <c r="FV54" s="269"/>
      <c r="FW54" s="269"/>
      <c r="FX54" s="269"/>
      <c r="FY54" s="269"/>
      <c r="FZ54" s="269"/>
      <c r="GA54" s="269"/>
      <c r="GB54" s="269"/>
      <c r="GC54" s="269"/>
      <c r="GD54" s="269"/>
      <c r="GE54" s="269"/>
      <c r="GF54" s="269"/>
      <c r="GG54" s="269"/>
      <c r="GH54" s="269"/>
      <c r="GI54" s="269"/>
      <c r="GJ54" s="269"/>
      <c r="GK54" s="269"/>
      <c r="GL54" s="269"/>
      <c r="GM54" s="269"/>
      <c r="GN54" s="269"/>
      <c r="GO54" s="269"/>
      <c r="GP54" s="269"/>
      <c r="GQ54" s="269"/>
      <c r="GR54" s="269"/>
      <c r="GS54" s="269"/>
      <c r="GT54" s="269"/>
      <c r="GU54" s="269"/>
      <c r="GV54" s="269"/>
      <c r="GW54" s="269"/>
      <c r="GX54" s="269"/>
      <c r="GY54" s="269"/>
      <c r="GZ54" s="269"/>
      <c r="HA54" s="269"/>
      <c r="HB54" s="269"/>
      <c r="HC54" s="269"/>
      <c r="HD54" s="269"/>
      <c r="HE54" s="269"/>
      <c r="HF54" s="269"/>
      <c r="HG54" s="269"/>
      <c r="HH54" s="269"/>
      <c r="HI54" s="269"/>
      <c r="HJ54" s="269"/>
      <c r="HK54" s="269"/>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c r="JI54" s="269"/>
      <c r="JJ54" s="269"/>
      <c r="JK54" s="269"/>
      <c r="JL54" s="269"/>
      <c r="JM54" s="269"/>
      <c r="JN54" s="269"/>
      <c r="JO54" s="269"/>
      <c r="JP54" s="269"/>
      <c r="JQ54" s="269"/>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row>
    <row r="55" spans="1:320" ht="12.75" customHeight="1">
      <c r="A55" s="8"/>
      <c r="B55" s="23" t="s">
        <v>8</v>
      </c>
      <c r="C55" s="8"/>
      <c r="D55" s="8"/>
      <c r="E55" s="266" t="s">
        <v>1</v>
      </c>
      <c r="G55" s="267"/>
      <c r="H55" s="267"/>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c r="BU55" s="359"/>
      <c r="BV55" s="359"/>
      <c r="BW55" s="359"/>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c r="DI55" s="359"/>
      <c r="DJ55" s="359"/>
      <c r="DK55" s="359"/>
      <c r="DL55" s="359"/>
      <c r="DM55" s="359"/>
      <c r="DN55" s="359"/>
      <c r="DO55" s="359"/>
      <c r="DP55" s="359"/>
      <c r="DQ55" s="359"/>
      <c r="DR55" s="359"/>
      <c r="DS55" s="359"/>
      <c r="DT55" s="359"/>
      <c r="DU55" s="359"/>
      <c r="DV55" s="359"/>
      <c r="DW55" s="359"/>
      <c r="DX55" s="359"/>
      <c r="DY55" s="359"/>
      <c r="DZ55" s="359"/>
      <c r="EA55" s="359"/>
      <c r="EB55" s="345"/>
      <c r="EC55" s="269"/>
      <c r="ED55" s="269"/>
      <c r="EE55" s="269"/>
      <c r="EF55" s="269"/>
      <c r="EG55" s="269"/>
      <c r="EH55" s="269"/>
      <c r="EI55" s="269"/>
      <c r="EJ55" s="269"/>
      <c r="EK55" s="269"/>
      <c r="EL55" s="269"/>
      <c r="EM55" s="269"/>
      <c r="EN55" s="269"/>
      <c r="EO55" s="269"/>
      <c r="EP55" s="269"/>
      <c r="EQ55" s="269"/>
      <c r="ER55" s="269"/>
      <c r="ES55" s="269"/>
      <c r="ET55" s="269"/>
      <c r="EU55" s="269"/>
      <c r="EV55" s="269"/>
      <c r="EW55" s="269"/>
      <c r="EX55" s="269"/>
      <c r="EY55" s="269"/>
      <c r="EZ55" s="269"/>
      <c r="FA55" s="269"/>
      <c r="FB55" s="269"/>
      <c r="FC55" s="269"/>
      <c r="FD55" s="269"/>
      <c r="FE55" s="269"/>
      <c r="FF55" s="269"/>
      <c r="FG55" s="269"/>
      <c r="FH55" s="269"/>
      <c r="FI55" s="269"/>
      <c r="FJ55" s="269"/>
      <c r="FK55" s="269"/>
      <c r="FL55" s="269"/>
      <c r="FM55" s="269"/>
      <c r="FN55" s="269"/>
      <c r="FO55" s="269"/>
      <c r="FP55" s="269"/>
      <c r="FQ55" s="269"/>
      <c r="FR55" s="269"/>
      <c r="FS55" s="269"/>
      <c r="FT55" s="269"/>
      <c r="FU55" s="269"/>
      <c r="FV55" s="269"/>
      <c r="FW55" s="269"/>
      <c r="FX55" s="269"/>
      <c r="FY55" s="269"/>
      <c r="FZ55" s="269"/>
      <c r="GA55" s="269"/>
      <c r="GB55" s="269"/>
      <c r="GC55" s="269"/>
      <c r="GD55" s="269"/>
      <c r="GE55" s="269"/>
      <c r="GF55" s="269"/>
      <c r="GG55" s="269"/>
      <c r="GH55" s="269"/>
      <c r="GI55" s="269"/>
      <c r="GJ55" s="269"/>
      <c r="GK55" s="269"/>
      <c r="GL55" s="269"/>
      <c r="GM55" s="269"/>
      <c r="GN55" s="269"/>
      <c r="GO55" s="269"/>
      <c r="GP55" s="269"/>
      <c r="GQ55" s="269"/>
      <c r="GR55" s="269"/>
      <c r="GS55" s="269"/>
      <c r="GT55" s="269"/>
      <c r="GU55" s="269"/>
      <c r="GV55" s="269"/>
      <c r="GW55" s="269"/>
      <c r="GX55" s="269"/>
      <c r="GY55" s="269"/>
      <c r="GZ55" s="269"/>
      <c r="HA55" s="269"/>
      <c r="HB55" s="269"/>
      <c r="HC55" s="269"/>
      <c r="HD55" s="269"/>
      <c r="HE55" s="269"/>
      <c r="HF55" s="269"/>
      <c r="HG55" s="269"/>
      <c r="HH55" s="269"/>
      <c r="HI55" s="269"/>
      <c r="HJ55" s="269"/>
      <c r="HK55" s="269"/>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c r="JI55" s="269"/>
      <c r="JJ55" s="269"/>
      <c r="JK55" s="269"/>
      <c r="JL55" s="269"/>
      <c r="JM55" s="269"/>
      <c r="JN55" s="269"/>
      <c r="JO55" s="269"/>
      <c r="JP55" s="269"/>
      <c r="JQ55" s="269"/>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row>
    <row r="56" spans="1:320" ht="12.75" customHeight="1">
      <c r="A56" s="8"/>
      <c r="B56" s="8" t="s">
        <v>389</v>
      </c>
      <c r="C56" s="8"/>
      <c r="D56" s="8"/>
      <c r="E56" s="266" t="s">
        <v>1</v>
      </c>
      <c r="G56" s="267"/>
      <c r="H56" s="267"/>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9"/>
      <c r="BS56" s="359"/>
      <c r="BT56" s="359"/>
      <c r="BU56" s="359"/>
      <c r="BV56" s="359"/>
      <c r="BW56" s="359"/>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c r="DI56" s="359"/>
      <c r="DJ56" s="359"/>
      <c r="DK56" s="359"/>
      <c r="DL56" s="359"/>
      <c r="DM56" s="359"/>
      <c r="DN56" s="359"/>
      <c r="DO56" s="359"/>
      <c r="DP56" s="359"/>
      <c r="DQ56" s="359"/>
      <c r="DR56" s="359"/>
      <c r="DS56" s="359"/>
      <c r="DT56" s="359"/>
      <c r="DU56" s="359"/>
      <c r="DV56" s="359"/>
      <c r="DW56" s="359"/>
      <c r="DX56" s="359"/>
      <c r="DY56" s="359"/>
      <c r="DZ56" s="359"/>
      <c r="EA56" s="359"/>
      <c r="EB56" s="345"/>
      <c r="EC56" s="269"/>
      <c r="ED56" s="269"/>
      <c r="EE56" s="269"/>
      <c r="EF56" s="269"/>
      <c r="EG56" s="269"/>
      <c r="EH56" s="269"/>
      <c r="EI56" s="269"/>
      <c r="EJ56" s="269"/>
      <c r="EK56" s="269"/>
      <c r="EL56" s="269"/>
      <c r="EM56" s="269"/>
      <c r="EN56" s="269"/>
      <c r="EO56" s="269"/>
      <c r="EP56" s="269"/>
      <c r="EQ56" s="269"/>
      <c r="ER56" s="269"/>
      <c r="ES56" s="269"/>
      <c r="ET56" s="269"/>
      <c r="EU56" s="269"/>
      <c r="EV56" s="269"/>
      <c r="EW56" s="269"/>
      <c r="EX56" s="269"/>
      <c r="EY56" s="269"/>
      <c r="EZ56" s="269"/>
      <c r="FA56" s="269"/>
      <c r="FB56" s="269"/>
      <c r="FC56" s="269"/>
      <c r="FD56" s="269"/>
      <c r="FE56" s="269"/>
      <c r="FF56" s="269"/>
      <c r="FG56" s="269"/>
      <c r="FH56" s="269"/>
      <c r="FI56" s="269"/>
      <c r="FJ56" s="269"/>
      <c r="FK56" s="269"/>
      <c r="FL56" s="269"/>
      <c r="FM56" s="269"/>
      <c r="FN56" s="269"/>
      <c r="FO56" s="269"/>
      <c r="FP56" s="269"/>
      <c r="FQ56" s="269"/>
      <c r="FR56" s="269"/>
      <c r="FS56" s="269"/>
      <c r="FT56" s="269"/>
      <c r="FU56" s="269"/>
      <c r="FV56" s="269"/>
      <c r="FW56" s="269"/>
      <c r="FX56" s="269"/>
      <c r="FY56" s="269"/>
      <c r="FZ56" s="269"/>
      <c r="GA56" s="269"/>
      <c r="GB56" s="269"/>
      <c r="GC56" s="269"/>
      <c r="GD56" s="269"/>
      <c r="GE56" s="269"/>
      <c r="GF56" s="269"/>
      <c r="GG56" s="269"/>
      <c r="GH56" s="269"/>
      <c r="GI56" s="269"/>
      <c r="GJ56" s="269"/>
      <c r="GK56" s="269"/>
      <c r="GL56" s="269"/>
      <c r="GM56" s="269"/>
      <c r="GN56" s="269"/>
      <c r="GO56" s="269"/>
      <c r="GP56" s="269"/>
      <c r="GQ56" s="269"/>
      <c r="GR56" s="269"/>
      <c r="GS56" s="269"/>
      <c r="GT56" s="269"/>
      <c r="GU56" s="269"/>
      <c r="GV56" s="269"/>
      <c r="GW56" s="269"/>
      <c r="GX56" s="269"/>
      <c r="GY56" s="269"/>
      <c r="GZ56" s="269"/>
      <c r="HA56" s="269"/>
      <c r="HB56" s="269"/>
      <c r="HC56" s="269"/>
      <c r="HD56" s="269"/>
      <c r="HE56" s="269"/>
      <c r="HF56" s="269"/>
      <c r="HG56" s="269"/>
      <c r="HH56" s="269"/>
      <c r="HI56" s="269"/>
      <c r="HJ56" s="269"/>
      <c r="HK56" s="269"/>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c r="JI56" s="269"/>
      <c r="JJ56" s="269"/>
      <c r="JK56" s="269"/>
      <c r="JL56" s="269"/>
      <c r="JM56" s="269"/>
      <c r="JN56" s="269"/>
      <c r="JO56" s="269"/>
      <c r="JP56" s="269"/>
      <c r="JQ56" s="269"/>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row>
    <row r="57" spans="1:320" ht="12.75" customHeight="1">
      <c r="A57" s="8"/>
      <c r="B57" s="8" t="s">
        <v>390</v>
      </c>
      <c r="C57" s="8"/>
      <c r="D57" s="8"/>
      <c r="E57" s="266" t="s">
        <v>1</v>
      </c>
      <c r="G57" s="267"/>
      <c r="H57" s="267"/>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c r="BU57" s="359"/>
      <c r="BV57" s="359"/>
      <c r="BW57" s="359"/>
      <c r="BX57" s="359"/>
      <c r="BY57" s="359"/>
      <c r="BZ57" s="359"/>
      <c r="CA57" s="359"/>
      <c r="CB57" s="359"/>
      <c r="CC57" s="359"/>
      <c r="CD57" s="359"/>
      <c r="CE57" s="359"/>
      <c r="CF57" s="359"/>
      <c r="CG57" s="359"/>
      <c r="CH57" s="359"/>
      <c r="CI57" s="359"/>
      <c r="CJ57" s="359"/>
      <c r="CK57" s="359"/>
      <c r="CL57" s="359"/>
      <c r="CM57" s="359"/>
      <c r="CN57" s="359"/>
      <c r="CO57" s="359"/>
      <c r="CP57" s="359"/>
      <c r="CQ57" s="359"/>
      <c r="CR57" s="359"/>
      <c r="CS57" s="359"/>
      <c r="CT57" s="359"/>
      <c r="CU57" s="359"/>
      <c r="CV57" s="359"/>
      <c r="CW57" s="359"/>
      <c r="CX57" s="359"/>
      <c r="CY57" s="359"/>
      <c r="CZ57" s="359"/>
      <c r="DA57" s="359"/>
      <c r="DB57" s="359"/>
      <c r="DC57" s="359"/>
      <c r="DD57" s="359"/>
      <c r="DE57" s="359"/>
      <c r="DF57" s="359"/>
      <c r="DG57" s="359"/>
      <c r="DH57" s="359"/>
      <c r="DI57" s="359"/>
      <c r="DJ57" s="359"/>
      <c r="DK57" s="359"/>
      <c r="DL57" s="359"/>
      <c r="DM57" s="359"/>
      <c r="DN57" s="359"/>
      <c r="DO57" s="359"/>
      <c r="DP57" s="359"/>
      <c r="DQ57" s="359"/>
      <c r="DR57" s="359"/>
      <c r="DS57" s="359"/>
      <c r="DT57" s="359"/>
      <c r="DU57" s="359"/>
      <c r="DV57" s="359"/>
      <c r="DW57" s="359"/>
      <c r="DX57" s="359"/>
      <c r="DY57" s="359"/>
      <c r="DZ57" s="359"/>
      <c r="EA57" s="359"/>
      <c r="EB57" s="345"/>
      <c r="EC57" s="269"/>
      <c r="ED57" s="269"/>
      <c r="EE57" s="269"/>
      <c r="EF57" s="269"/>
      <c r="EG57" s="269"/>
      <c r="EH57" s="269"/>
      <c r="EI57" s="269"/>
      <c r="EJ57" s="269"/>
      <c r="EK57" s="269"/>
      <c r="EL57" s="269"/>
      <c r="EM57" s="269"/>
      <c r="EN57" s="269"/>
      <c r="EO57" s="269"/>
      <c r="EP57" s="269"/>
      <c r="EQ57" s="269"/>
      <c r="ER57" s="269"/>
      <c r="ES57" s="269"/>
      <c r="ET57" s="269"/>
      <c r="EU57" s="269"/>
      <c r="EV57" s="269"/>
      <c r="EW57" s="269"/>
      <c r="EX57" s="269"/>
      <c r="EY57" s="269"/>
      <c r="EZ57" s="269"/>
      <c r="FA57" s="269"/>
      <c r="FB57" s="269"/>
      <c r="FC57" s="269"/>
      <c r="FD57" s="269"/>
      <c r="FE57" s="269"/>
      <c r="FF57" s="269"/>
      <c r="FG57" s="269"/>
      <c r="FH57" s="269"/>
      <c r="FI57" s="269"/>
      <c r="FJ57" s="269"/>
      <c r="FK57" s="269"/>
      <c r="FL57" s="269"/>
      <c r="FM57" s="269"/>
      <c r="FN57" s="269"/>
      <c r="FO57" s="269"/>
      <c r="FP57" s="269"/>
      <c r="FQ57" s="269"/>
      <c r="FR57" s="269"/>
      <c r="FS57" s="269"/>
      <c r="FT57" s="269"/>
      <c r="FU57" s="269"/>
      <c r="FV57" s="269"/>
      <c r="FW57" s="269"/>
      <c r="FX57" s="269"/>
      <c r="FY57" s="269"/>
      <c r="FZ57" s="269"/>
      <c r="GA57" s="269"/>
      <c r="GB57" s="269"/>
      <c r="GC57" s="269"/>
      <c r="GD57" s="269"/>
      <c r="GE57" s="269"/>
      <c r="GF57" s="269"/>
      <c r="GG57" s="269"/>
      <c r="GH57" s="269"/>
      <c r="GI57" s="269"/>
      <c r="GJ57" s="269"/>
      <c r="GK57" s="269"/>
      <c r="GL57" s="269"/>
      <c r="GM57" s="269"/>
      <c r="GN57" s="269"/>
      <c r="GO57" s="269"/>
      <c r="GP57" s="269"/>
      <c r="GQ57" s="269"/>
      <c r="GR57" s="269"/>
      <c r="GS57" s="269"/>
      <c r="GT57" s="269"/>
      <c r="GU57" s="269"/>
      <c r="GV57" s="269"/>
      <c r="GW57" s="269"/>
      <c r="GX57" s="269"/>
      <c r="GY57" s="269"/>
      <c r="GZ57" s="269"/>
      <c r="HA57" s="269"/>
      <c r="HB57" s="269"/>
      <c r="HC57" s="269"/>
      <c r="HD57" s="269"/>
      <c r="HE57" s="269"/>
      <c r="HF57" s="269"/>
      <c r="HG57" s="269"/>
      <c r="HH57" s="269"/>
      <c r="HI57" s="269"/>
      <c r="HJ57" s="269"/>
      <c r="HK57" s="269"/>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c r="JI57" s="269"/>
      <c r="JJ57" s="269"/>
      <c r="JK57" s="269"/>
      <c r="JL57" s="269"/>
      <c r="JM57" s="269"/>
      <c r="JN57" s="269"/>
      <c r="JO57" s="269"/>
      <c r="JP57" s="269"/>
      <c r="JQ57" s="269"/>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row>
    <row r="58" spans="1:320" ht="12.75" customHeight="1">
      <c r="A58" s="8"/>
      <c r="B58" s="8" t="s">
        <v>391</v>
      </c>
      <c r="C58" s="8"/>
      <c r="D58" s="8"/>
      <c r="E58" s="266" t="s">
        <v>1</v>
      </c>
      <c r="G58" s="267"/>
      <c r="H58" s="267"/>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c r="BO58" s="359"/>
      <c r="BP58" s="359"/>
      <c r="BQ58" s="359"/>
      <c r="BR58" s="359"/>
      <c r="BS58" s="359"/>
      <c r="BT58" s="359"/>
      <c r="BU58" s="359"/>
      <c r="BV58" s="359"/>
      <c r="BW58" s="359"/>
      <c r="BX58" s="359"/>
      <c r="BY58" s="359"/>
      <c r="BZ58" s="359"/>
      <c r="CA58" s="359"/>
      <c r="CB58" s="359"/>
      <c r="CC58" s="359"/>
      <c r="CD58" s="359"/>
      <c r="CE58" s="359"/>
      <c r="CF58" s="359"/>
      <c r="CG58" s="359"/>
      <c r="CH58" s="359"/>
      <c r="CI58" s="359"/>
      <c r="CJ58" s="359"/>
      <c r="CK58" s="359"/>
      <c r="CL58" s="359"/>
      <c r="CM58" s="359"/>
      <c r="CN58" s="359"/>
      <c r="CO58" s="359"/>
      <c r="CP58" s="359"/>
      <c r="CQ58" s="359"/>
      <c r="CR58" s="359"/>
      <c r="CS58" s="359"/>
      <c r="CT58" s="359"/>
      <c r="CU58" s="359"/>
      <c r="CV58" s="359"/>
      <c r="CW58" s="359"/>
      <c r="CX58" s="359"/>
      <c r="CY58" s="359"/>
      <c r="CZ58" s="359"/>
      <c r="DA58" s="359"/>
      <c r="DB58" s="359"/>
      <c r="DC58" s="359"/>
      <c r="DD58" s="359"/>
      <c r="DE58" s="359"/>
      <c r="DF58" s="359"/>
      <c r="DG58" s="359"/>
      <c r="DH58" s="359"/>
      <c r="DI58" s="359"/>
      <c r="DJ58" s="359"/>
      <c r="DK58" s="359"/>
      <c r="DL58" s="359"/>
      <c r="DM58" s="359"/>
      <c r="DN58" s="359"/>
      <c r="DO58" s="359"/>
      <c r="DP58" s="359"/>
      <c r="DQ58" s="359"/>
      <c r="DR58" s="359"/>
      <c r="DS58" s="359"/>
      <c r="DT58" s="359"/>
      <c r="DU58" s="359"/>
      <c r="DV58" s="359"/>
      <c r="DW58" s="359"/>
      <c r="DX58" s="359"/>
      <c r="DY58" s="359"/>
      <c r="DZ58" s="359"/>
      <c r="EA58" s="359"/>
      <c r="EB58" s="345"/>
      <c r="EC58" s="269"/>
      <c r="ED58" s="269"/>
      <c r="EE58" s="269"/>
      <c r="EF58" s="269"/>
      <c r="EG58" s="269"/>
      <c r="EH58" s="269"/>
      <c r="EI58" s="269"/>
      <c r="EJ58" s="269"/>
      <c r="EK58" s="269"/>
      <c r="EL58" s="269"/>
      <c r="EM58" s="269"/>
      <c r="EN58" s="269"/>
      <c r="EO58" s="269"/>
      <c r="EP58" s="269"/>
      <c r="EQ58" s="269"/>
      <c r="ER58" s="269"/>
      <c r="ES58" s="269"/>
      <c r="ET58" s="269"/>
      <c r="EU58" s="269"/>
      <c r="EV58" s="269"/>
      <c r="EW58" s="269"/>
      <c r="EX58" s="269"/>
      <c r="EY58" s="269"/>
      <c r="EZ58" s="269"/>
      <c r="FA58" s="269"/>
      <c r="FB58" s="269"/>
      <c r="FC58" s="269"/>
      <c r="FD58" s="269"/>
      <c r="FE58" s="269"/>
      <c r="FF58" s="269"/>
      <c r="FG58" s="269"/>
      <c r="FH58" s="269"/>
      <c r="FI58" s="269"/>
      <c r="FJ58" s="269"/>
      <c r="FK58" s="269"/>
      <c r="FL58" s="269"/>
      <c r="FM58" s="269"/>
      <c r="FN58" s="269"/>
      <c r="FO58" s="269"/>
      <c r="FP58" s="269"/>
      <c r="FQ58" s="269"/>
      <c r="FR58" s="269"/>
      <c r="FS58" s="269"/>
      <c r="FT58" s="269"/>
      <c r="FU58" s="269"/>
      <c r="FV58" s="269"/>
      <c r="FW58" s="269"/>
      <c r="FX58" s="269"/>
      <c r="FY58" s="269"/>
      <c r="FZ58" s="269"/>
      <c r="GA58" s="269"/>
      <c r="GB58" s="269"/>
      <c r="GC58" s="269"/>
      <c r="GD58" s="269"/>
      <c r="GE58" s="269"/>
      <c r="GF58" s="269"/>
      <c r="GG58" s="269"/>
      <c r="GH58" s="269"/>
      <c r="GI58" s="269"/>
      <c r="GJ58" s="269"/>
      <c r="GK58" s="269"/>
      <c r="GL58" s="269"/>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c r="JI58" s="269"/>
      <c r="JJ58" s="269"/>
      <c r="JK58" s="269"/>
      <c r="JL58" s="269"/>
      <c r="JM58" s="269"/>
      <c r="JN58" s="269"/>
      <c r="JO58" s="269"/>
      <c r="JP58" s="269"/>
      <c r="JQ58" s="269"/>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row>
    <row r="59" spans="1:320" ht="12.75" customHeight="1">
      <c r="A59" s="8"/>
      <c r="B59" s="21" t="s">
        <v>392</v>
      </c>
      <c r="C59" s="8"/>
      <c r="D59" s="8"/>
      <c r="E59" s="266" t="s">
        <v>7</v>
      </c>
      <c r="G59" s="268">
        <v>14</v>
      </c>
      <c r="H59" s="268">
        <v>14</v>
      </c>
      <c r="I59" s="118" t="s">
        <v>2646</v>
      </c>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c r="BU59" s="359"/>
      <c r="BV59" s="359"/>
      <c r="BW59" s="359"/>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c r="DI59" s="359"/>
      <c r="DJ59" s="359"/>
      <c r="DK59" s="359"/>
      <c r="DL59" s="359"/>
      <c r="DM59" s="359"/>
      <c r="DN59" s="359"/>
      <c r="DO59" s="359"/>
      <c r="DP59" s="359"/>
      <c r="DQ59" s="359"/>
      <c r="DR59" s="359"/>
      <c r="DS59" s="359"/>
      <c r="DT59" s="359"/>
      <c r="DU59" s="359"/>
      <c r="DV59" s="359"/>
      <c r="DW59" s="359"/>
      <c r="DX59" s="359"/>
      <c r="DY59" s="359"/>
      <c r="DZ59" s="359"/>
      <c r="EA59" s="359"/>
      <c r="EB59" s="345"/>
      <c r="EC59" s="269"/>
      <c r="ED59" s="269"/>
      <c r="EE59" s="269"/>
      <c r="EF59" s="269"/>
      <c r="EG59" s="269"/>
      <c r="EH59" s="269"/>
      <c r="EI59" s="269"/>
      <c r="EJ59" s="269"/>
      <c r="EK59" s="269"/>
      <c r="EL59" s="269"/>
      <c r="EM59" s="269"/>
      <c r="EN59" s="269"/>
      <c r="EO59" s="269"/>
      <c r="EP59" s="269"/>
      <c r="EQ59" s="269"/>
      <c r="ER59" s="269"/>
      <c r="ES59" s="269"/>
      <c r="ET59" s="269"/>
      <c r="EU59" s="269"/>
      <c r="EV59" s="269"/>
      <c r="EW59" s="269"/>
      <c r="EX59" s="269"/>
      <c r="EY59" s="269"/>
      <c r="EZ59" s="269"/>
      <c r="FA59" s="269"/>
      <c r="FB59" s="269"/>
      <c r="FC59" s="269"/>
      <c r="FD59" s="269"/>
      <c r="FE59" s="269"/>
      <c r="FF59" s="269"/>
      <c r="FG59" s="269"/>
      <c r="FH59" s="269"/>
      <c r="FI59" s="269"/>
      <c r="FJ59" s="269"/>
      <c r="FK59" s="269"/>
      <c r="FL59" s="269"/>
      <c r="FM59" s="269"/>
      <c r="FN59" s="269"/>
      <c r="FO59" s="269"/>
      <c r="FP59" s="269"/>
      <c r="FQ59" s="269"/>
      <c r="FR59" s="269"/>
      <c r="FS59" s="269"/>
      <c r="FT59" s="269"/>
      <c r="FU59" s="269"/>
      <c r="FV59" s="269"/>
      <c r="FW59" s="269"/>
      <c r="FX59" s="269"/>
      <c r="FY59" s="269"/>
      <c r="FZ59" s="269"/>
      <c r="GA59" s="269"/>
      <c r="GB59" s="269"/>
      <c r="GC59" s="269"/>
      <c r="GD59" s="269"/>
      <c r="GE59" s="269"/>
      <c r="GF59" s="269"/>
      <c r="GG59" s="269"/>
      <c r="GH59" s="269"/>
      <c r="GI59" s="269"/>
      <c r="GJ59" s="269"/>
      <c r="GK59" s="269"/>
      <c r="GL59" s="269"/>
      <c r="GM59" s="269"/>
      <c r="GN59" s="269"/>
      <c r="GO59" s="269"/>
      <c r="GP59" s="269"/>
      <c r="GQ59" s="269"/>
      <c r="GR59" s="269"/>
      <c r="GS59" s="269"/>
      <c r="GT59" s="269"/>
      <c r="GU59" s="269"/>
      <c r="GV59" s="269"/>
      <c r="GW59" s="269"/>
      <c r="GX59" s="269"/>
      <c r="GY59" s="269"/>
      <c r="GZ59" s="269"/>
      <c r="HA59" s="269"/>
      <c r="HB59" s="269"/>
      <c r="HC59" s="269"/>
      <c r="HD59" s="269"/>
      <c r="HE59" s="269"/>
      <c r="HF59" s="269"/>
      <c r="HG59" s="269"/>
      <c r="HH59" s="269"/>
      <c r="HI59" s="269"/>
      <c r="HJ59" s="269"/>
      <c r="HK59" s="269"/>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c r="JI59" s="269"/>
      <c r="JJ59" s="269"/>
      <c r="JK59" s="269"/>
      <c r="JL59" s="269"/>
      <c r="JM59" s="269"/>
      <c r="JN59" s="269"/>
      <c r="JO59" s="269"/>
      <c r="JP59" s="269"/>
      <c r="JQ59" s="269"/>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row>
    <row r="60" spans="1:320" ht="12.75" customHeight="1">
      <c r="A60" s="8"/>
      <c r="B60" s="21" t="s">
        <v>393</v>
      </c>
      <c r="C60" s="8"/>
      <c r="D60" s="8"/>
      <c r="E60" s="266" t="s">
        <v>7</v>
      </c>
      <c r="F60" s="281"/>
      <c r="G60" s="267"/>
      <c r="H60" s="267"/>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c r="BO60" s="359"/>
      <c r="BP60" s="359"/>
      <c r="BQ60" s="359"/>
      <c r="BR60" s="359"/>
      <c r="BS60" s="359"/>
      <c r="BT60" s="359"/>
      <c r="BU60" s="359"/>
      <c r="BV60" s="359"/>
      <c r="BW60" s="359"/>
      <c r="BX60" s="359"/>
      <c r="BY60" s="359"/>
      <c r="BZ60" s="359"/>
      <c r="CA60" s="359"/>
      <c r="CB60" s="359"/>
      <c r="CC60" s="359"/>
      <c r="CD60" s="359"/>
      <c r="CE60" s="359"/>
      <c r="CF60" s="359"/>
      <c r="CG60" s="359"/>
      <c r="CH60" s="359"/>
      <c r="CI60" s="359"/>
      <c r="CJ60" s="359"/>
      <c r="CK60" s="359"/>
      <c r="CL60" s="359"/>
      <c r="CM60" s="359"/>
      <c r="CN60" s="359"/>
      <c r="CO60" s="359"/>
      <c r="CP60" s="359"/>
      <c r="CQ60" s="359"/>
      <c r="CR60" s="359"/>
      <c r="CS60" s="359"/>
      <c r="CT60" s="359"/>
      <c r="CU60" s="359"/>
      <c r="CV60" s="359"/>
      <c r="CW60" s="359"/>
      <c r="CX60" s="359"/>
      <c r="CY60" s="359"/>
      <c r="CZ60" s="359"/>
      <c r="DA60" s="359"/>
      <c r="DB60" s="359"/>
      <c r="DC60" s="359"/>
      <c r="DD60" s="359"/>
      <c r="DE60" s="359"/>
      <c r="DF60" s="359"/>
      <c r="DG60" s="359"/>
      <c r="DH60" s="359"/>
      <c r="DI60" s="359"/>
      <c r="DJ60" s="359"/>
      <c r="DK60" s="359"/>
      <c r="DL60" s="359"/>
      <c r="DM60" s="359"/>
      <c r="DN60" s="359"/>
      <c r="DO60" s="359"/>
      <c r="DP60" s="359"/>
      <c r="DQ60" s="359"/>
      <c r="DR60" s="359"/>
      <c r="DS60" s="359"/>
      <c r="DT60" s="359"/>
      <c r="DU60" s="359"/>
      <c r="DV60" s="359"/>
      <c r="DW60" s="359"/>
      <c r="DX60" s="359"/>
      <c r="DY60" s="359"/>
      <c r="DZ60" s="359"/>
      <c r="EA60" s="359"/>
      <c r="EB60" s="345"/>
      <c r="EC60" s="269"/>
      <c r="ED60" s="269"/>
      <c r="EE60" s="269"/>
      <c r="EF60" s="269"/>
      <c r="EG60" s="269"/>
      <c r="EH60" s="269"/>
      <c r="EI60" s="269"/>
      <c r="EJ60" s="269"/>
      <c r="EK60" s="269"/>
      <c r="EL60" s="269"/>
      <c r="EM60" s="269"/>
      <c r="EN60" s="269"/>
      <c r="EO60" s="269"/>
      <c r="EP60" s="269"/>
      <c r="EQ60" s="269"/>
      <c r="ER60" s="269"/>
      <c r="ES60" s="269"/>
      <c r="ET60" s="269"/>
      <c r="EU60" s="269"/>
      <c r="EV60" s="269"/>
      <c r="EW60" s="269"/>
      <c r="EX60" s="269"/>
      <c r="EY60" s="269"/>
      <c r="EZ60" s="269"/>
      <c r="FA60" s="269"/>
      <c r="FB60" s="269"/>
      <c r="FC60" s="269"/>
      <c r="FD60" s="269"/>
      <c r="FE60" s="269"/>
      <c r="FF60" s="269"/>
      <c r="FG60" s="269"/>
      <c r="FH60" s="269"/>
      <c r="FI60" s="269"/>
      <c r="FJ60" s="269"/>
      <c r="FK60" s="269"/>
      <c r="FL60" s="269"/>
      <c r="FM60" s="269"/>
      <c r="FN60" s="269"/>
      <c r="FO60" s="269"/>
      <c r="FP60" s="269"/>
      <c r="FQ60" s="269"/>
      <c r="FR60" s="269"/>
      <c r="FS60" s="269"/>
      <c r="FT60" s="269"/>
      <c r="FU60" s="269"/>
      <c r="FV60" s="269"/>
      <c r="FW60" s="269"/>
      <c r="FX60" s="269"/>
      <c r="FY60" s="269"/>
      <c r="FZ60" s="269"/>
      <c r="GA60" s="269"/>
      <c r="GB60" s="269"/>
      <c r="GC60" s="269"/>
      <c r="GD60" s="269"/>
      <c r="GE60" s="269"/>
      <c r="GF60" s="269"/>
      <c r="GG60" s="269"/>
      <c r="GH60" s="269"/>
      <c r="GI60" s="269"/>
      <c r="GJ60" s="269"/>
      <c r="GK60" s="269"/>
      <c r="GL60" s="269"/>
      <c r="GM60" s="269"/>
      <c r="GN60" s="269"/>
      <c r="GO60" s="269"/>
      <c r="GP60" s="269"/>
      <c r="GQ60" s="269"/>
      <c r="GR60" s="269"/>
      <c r="GS60" s="269"/>
      <c r="GT60" s="269"/>
      <c r="GU60" s="269"/>
      <c r="GV60" s="269"/>
      <c r="GW60" s="269"/>
      <c r="GX60" s="269"/>
      <c r="GY60" s="269"/>
      <c r="GZ60" s="269"/>
      <c r="HA60" s="269"/>
      <c r="HB60" s="269"/>
      <c r="HC60" s="269"/>
      <c r="HD60" s="269"/>
      <c r="HE60" s="269"/>
      <c r="HF60" s="269"/>
      <c r="HG60" s="269"/>
      <c r="HH60" s="269"/>
      <c r="HI60" s="269"/>
      <c r="HJ60" s="269"/>
      <c r="HK60" s="269"/>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c r="JI60" s="269"/>
      <c r="JJ60" s="269"/>
      <c r="JK60" s="269"/>
      <c r="JL60" s="269"/>
      <c r="JM60" s="269"/>
      <c r="JN60" s="269"/>
      <c r="JO60" s="269"/>
      <c r="JP60" s="269"/>
      <c r="JQ60" s="269"/>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row>
    <row r="61" spans="1:320" ht="12.75" customHeight="1">
      <c r="A61" s="8"/>
      <c r="B61" s="21" t="s">
        <v>394</v>
      </c>
      <c r="C61" s="8"/>
      <c r="D61" s="8"/>
      <c r="E61" s="266" t="s">
        <v>11</v>
      </c>
      <c r="F61" s="118"/>
      <c r="G61" s="267"/>
      <c r="H61" s="267"/>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c r="BV61" s="359"/>
      <c r="BW61" s="359"/>
      <c r="BX61" s="359"/>
      <c r="BY61" s="359"/>
      <c r="BZ61" s="359"/>
      <c r="CA61" s="359"/>
      <c r="CB61" s="359"/>
      <c r="CC61" s="359"/>
      <c r="CD61" s="359"/>
      <c r="CE61" s="359"/>
      <c r="CF61" s="359"/>
      <c r="CG61" s="359"/>
      <c r="CH61" s="359"/>
      <c r="CI61" s="359"/>
      <c r="CJ61" s="359"/>
      <c r="CK61" s="359"/>
      <c r="CL61" s="359"/>
      <c r="CM61" s="359"/>
      <c r="CN61" s="359"/>
      <c r="CO61" s="359"/>
      <c r="CP61" s="359"/>
      <c r="CQ61" s="359"/>
      <c r="CR61" s="359"/>
      <c r="CS61" s="359"/>
      <c r="CT61" s="359"/>
      <c r="CU61" s="359"/>
      <c r="CV61" s="359"/>
      <c r="CW61" s="359"/>
      <c r="CX61" s="359"/>
      <c r="CY61" s="359"/>
      <c r="CZ61" s="359"/>
      <c r="DA61" s="359"/>
      <c r="DB61" s="359"/>
      <c r="DC61" s="359"/>
      <c r="DD61" s="359"/>
      <c r="DE61" s="359"/>
      <c r="DF61" s="359"/>
      <c r="DG61" s="359"/>
      <c r="DH61" s="359"/>
      <c r="DI61" s="359"/>
      <c r="DJ61" s="359"/>
      <c r="DK61" s="359"/>
      <c r="DL61" s="359"/>
      <c r="DM61" s="359"/>
      <c r="DN61" s="359"/>
      <c r="DO61" s="359"/>
      <c r="DP61" s="359"/>
      <c r="DQ61" s="359"/>
      <c r="DR61" s="359"/>
      <c r="DS61" s="359"/>
      <c r="DT61" s="359"/>
      <c r="DU61" s="359"/>
      <c r="DV61" s="359"/>
      <c r="DW61" s="359"/>
      <c r="DX61" s="359"/>
      <c r="DY61" s="359"/>
      <c r="DZ61" s="359"/>
      <c r="EA61" s="359"/>
      <c r="EB61" s="345"/>
      <c r="EC61" s="269"/>
      <c r="ED61" s="269"/>
      <c r="EE61" s="269"/>
      <c r="EF61" s="269"/>
      <c r="EG61" s="269"/>
      <c r="EH61" s="269"/>
      <c r="EI61" s="269"/>
      <c r="EJ61" s="269"/>
      <c r="EK61" s="269"/>
      <c r="EL61" s="269"/>
      <c r="EM61" s="269"/>
      <c r="EN61" s="269"/>
      <c r="EO61" s="269"/>
      <c r="EP61" s="269"/>
      <c r="EQ61" s="269"/>
      <c r="ER61" s="269"/>
      <c r="ES61" s="269"/>
      <c r="ET61" s="269"/>
      <c r="EU61" s="269"/>
      <c r="EV61" s="269"/>
      <c r="EW61" s="269"/>
      <c r="EX61" s="269"/>
      <c r="EY61" s="269"/>
      <c r="EZ61" s="269"/>
      <c r="FA61" s="269"/>
      <c r="FB61" s="269"/>
      <c r="FC61" s="269"/>
      <c r="FD61" s="269"/>
      <c r="FE61" s="269"/>
      <c r="FF61" s="269"/>
      <c r="FG61" s="269"/>
      <c r="FH61" s="269"/>
      <c r="FI61" s="269"/>
      <c r="FJ61" s="269"/>
      <c r="FK61" s="269"/>
      <c r="FL61" s="269"/>
      <c r="FM61" s="269"/>
      <c r="FN61" s="269"/>
      <c r="FO61" s="269"/>
      <c r="FP61" s="269"/>
      <c r="FQ61" s="269"/>
      <c r="FR61" s="269"/>
      <c r="FS61" s="269"/>
      <c r="FT61" s="269"/>
      <c r="FU61" s="269"/>
      <c r="FV61" s="269"/>
      <c r="FW61" s="269"/>
      <c r="FX61" s="269"/>
      <c r="FY61" s="269"/>
      <c r="FZ61" s="269"/>
      <c r="GA61" s="269"/>
      <c r="GB61" s="269"/>
      <c r="GC61" s="269"/>
      <c r="GD61" s="269"/>
      <c r="GE61" s="269"/>
      <c r="GF61" s="269"/>
      <c r="GG61" s="269"/>
      <c r="GH61" s="269"/>
      <c r="GI61" s="269"/>
      <c r="GJ61" s="269"/>
      <c r="GK61" s="269"/>
      <c r="GL61" s="269"/>
      <c r="GM61" s="269"/>
      <c r="GN61" s="269"/>
      <c r="GO61" s="269"/>
      <c r="GP61" s="269"/>
      <c r="GQ61" s="269"/>
      <c r="GR61" s="269"/>
      <c r="GS61" s="269"/>
      <c r="GT61" s="269"/>
      <c r="GU61" s="269"/>
      <c r="GV61" s="269"/>
      <c r="GW61" s="269"/>
      <c r="GX61" s="269"/>
      <c r="GY61" s="269"/>
      <c r="GZ61" s="269"/>
      <c r="HA61" s="269"/>
      <c r="HB61" s="269"/>
      <c r="HC61" s="269"/>
      <c r="HD61" s="269"/>
      <c r="HE61" s="269"/>
      <c r="HF61" s="269"/>
      <c r="HG61" s="269"/>
      <c r="HH61" s="269"/>
      <c r="HI61" s="269"/>
      <c r="HJ61" s="269"/>
      <c r="HK61" s="269"/>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c r="JI61" s="269"/>
      <c r="JJ61" s="269"/>
      <c r="JK61" s="269"/>
      <c r="JL61" s="269"/>
      <c r="JM61" s="269"/>
      <c r="JN61" s="269"/>
      <c r="JO61" s="269"/>
      <c r="JP61" s="269"/>
      <c r="JQ61" s="269"/>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row>
    <row r="62" spans="1:320" ht="12.75" customHeight="1">
      <c r="A62" s="8"/>
      <c r="B62" s="9"/>
      <c r="C62" s="8"/>
      <c r="D62" s="8"/>
      <c r="E62" s="266"/>
      <c r="F62" s="282"/>
      <c r="G62" s="500"/>
      <c r="H62" s="471"/>
    </row>
    <row r="63" spans="1:320" ht="12.75" customHeight="1">
      <c r="A63" s="8" t="s">
        <v>416</v>
      </c>
      <c r="B63" s="9"/>
      <c r="C63" s="8"/>
      <c r="D63" s="8"/>
      <c r="E63" s="266"/>
      <c r="F63" s="282"/>
      <c r="G63" s="502"/>
      <c r="H63" s="471"/>
    </row>
    <row r="64" spans="1:320" ht="12.75" customHeight="1">
      <c r="A64" s="8"/>
      <c r="B64" s="283" t="s">
        <v>6</v>
      </c>
      <c r="C64" s="8"/>
      <c r="D64" s="8"/>
      <c r="E64" s="266"/>
      <c r="F64" s="282"/>
      <c r="G64" s="504"/>
      <c r="H64" s="471"/>
    </row>
    <row r="65" spans="1:320" ht="12.75" customHeight="1">
      <c r="A65" s="8"/>
      <c r="B65" s="283"/>
      <c r="C65" s="283" t="s">
        <v>417</v>
      </c>
      <c r="D65" s="8"/>
      <c r="E65" s="266" t="s">
        <v>1</v>
      </c>
      <c r="F65" s="282"/>
      <c r="G65" s="505">
        <v>1</v>
      </c>
      <c r="H65" s="505">
        <v>1</v>
      </c>
      <c r="I65" s="118" t="s">
        <v>10261</v>
      </c>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9"/>
      <c r="BR65" s="359"/>
      <c r="BS65" s="359"/>
      <c r="BT65" s="359"/>
      <c r="BU65" s="359"/>
      <c r="BV65" s="359"/>
      <c r="BW65" s="35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c r="DI65" s="359"/>
      <c r="DJ65" s="359"/>
      <c r="DK65" s="359"/>
      <c r="DL65" s="359"/>
      <c r="DM65" s="359"/>
      <c r="DN65" s="359"/>
      <c r="DO65" s="359"/>
      <c r="DP65" s="359"/>
      <c r="DQ65" s="359"/>
      <c r="DR65" s="359"/>
      <c r="DS65" s="359"/>
      <c r="DT65" s="359"/>
      <c r="DU65" s="359"/>
      <c r="DV65" s="359"/>
      <c r="DW65" s="359"/>
      <c r="DX65" s="359"/>
      <c r="DY65" s="359"/>
      <c r="DZ65" s="359"/>
      <c r="EA65" s="359"/>
      <c r="EB65" s="345"/>
      <c r="EC65" s="269"/>
      <c r="ED65" s="269"/>
      <c r="EE65" s="269"/>
      <c r="EF65" s="269"/>
      <c r="EG65" s="269"/>
      <c r="EH65" s="269"/>
      <c r="EI65" s="269"/>
      <c r="EJ65" s="269"/>
      <c r="EK65" s="269"/>
      <c r="EL65" s="269"/>
      <c r="EM65" s="269"/>
      <c r="EN65" s="269"/>
      <c r="EO65" s="269"/>
      <c r="EP65" s="269"/>
      <c r="EQ65" s="269"/>
      <c r="ER65" s="269"/>
      <c r="ES65" s="269"/>
      <c r="ET65" s="269"/>
      <c r="EU65" s="269"/>
      <c r="EV65" s="269"/>
      <c r="EW65" s="269"/>
      <c r="EX65" s="269"/>
      <c r="EY65" s="269"/>
      <c r="EZ65" s="269"/>
      <c r="FA65" s="269"/>
      <c r="FB65" s="269"/>
      <c r="FC65" s="269"/>
      <c r="FD65" s="269"/>
      <c r="FE65" s="269"/>
      <c r="FF65" s="269"/>
      <c r="FG65" s="269"/>
      <c r="FH65" s="269"/>
      <c r="FI65" s="269"/>
      <c r="FJ65" s="269"/>
      <c r="FK65" s="269"/>
      <c r="FL65" s="269"/>
      <c r="FM65" s="269"/>
      <c r="FN65" s="269"/>
      <c r="FO65" s="269"/>
      <c r="FP65" s="269"/>
      <c r="FQ65" s="269"/>
      <c r="FR65" s="269"/>
      <c r="FS65" s="269"/>
      <c r="FT65" s="269"/>
      <c r="FU65" s="269"/>
      <c r="FV65" s="269"/>
      <c r="FW65" s="269"/>
      <c r="FX65" s="269"/>
      <c r="FY65" s="269"/>
      <c r="FZ65" s="269"/>
      <c r="GA65" s="269"/>
      <c r="GB65" s="269"/>
      <c r="GC65" s="269"/>
      <c r="GD65" s="269"/>
      <c r="GE65" s="269"/>
      <c r="GF65" s="269"/>
      <c r="GG65" s="269"/>
      <c r="GH65" s="269"/>
      <c r="GI65" s="269"/>
      <c r="GJ65" s="269"/>
      <c r="GK65" s="269"/>
      <c r="GL65" s="269"/>
      <c r="GM65" s="269"/>
      <c r="GN65" s="269"/>
      <c r="GO65" s="269"/>
      <c r="GP65" s="269"/>
      <c r="GQ65" s="269"/>
      <c r="GR65" s="269"/>
      <c r="GS65" s="269"/>
      <c r="GT65" s="269"/>
      <c r="GU65" s="269"/>
      <c r="GV65" s="269"/>
      <c r="GW65" s="269"/>
      <c r="GX65" s="269"/>
      <c r="GY65" s="269"/>
      <c r="GZ65" s="269"/>
      <c r="HA65" s="269"/>
      <c r="HB65" s="269"/>
      <c r="HC65" s="269"/>
      <c r="HD65" s="269"/>
      <c r="HE65" s="269"/>
      <c r="HF65" s="269"/>
      <c r="HG65" s="269"/>
      <c r="HH65" s="269"/>
      <c r="HI65" s="269"/>
      <c r="HJ65" s="269"/>
      <c r="HK65" s="269"/>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c r="JI65" s="269"/>
      <c r="JJ65" s="269"/>
      <c r="JK65" s="269"/>
      <c r="JL65" s="269"/>
      <c r="JM65" s="269"/>
      <c r="JN65" s="269"/>
      <c r="JO65" s="269"/>
      <c r="JP65" s="269"/>
      <c r="JQ65" s="269"/>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row>
    <row r="66" spans="1:320" ht="12.75" customHeight="1">
      <c r="A66" s="8"/>
      <c r="B66" s="283"/>
      <c r="C66" s="283" t="s">
        <v>418</v>
      </c>
      <c r="D66" s="8"/>
      <c r="E66" s="266" t="s">
        <v>1</v>
      </c>
      <c r="F66" s="282"/>
      <c r="G66" s="505">
        <v>0</v>
      </c>
      <c r="H66" s="505">
        <v>0</v>
      </c>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59"/>
      <c r="DJ66" s="359"/>
      <c r="DK66" s="359"/>
      <c r="DL66" s="359"/>
      <c r="DM66" s="359"/>
      <c r="DN66" s="359"/>
      <c r="DO66" s="359"/>
      <c r="DP66" s="359"/>
      <c r="DQ66" s="359"/>
      <c r="DR66" s="359"/>
      <c r="DS66" s="359"/>
      <c r="DT66" s="359"/>
      <c r="DU66" s="359"/>
      <c r="DV66" s="359"/>
      <c r="DW66" s="359"/>
      <c r="DX66" s="359"/>
      <c r="DY66" s="359"/>
      <c r="DZ66" s="359"/>
      <c r="EA66" s="359"/>
      <c r="EB66" s="345"/>
      <c r="EC66" s="269"/>
      <c r="ED66" s="269"/>
      <c r="EE66" s="269"/>
      <c r="EF66" s="269"/>
      <c r="EG66" s="269"/>
      <c r="EH66" s="269"/>
      <c r="EI66" s="269"/>
      <c r="EJ66" s="269"/>
      <c r="EK66" s="269"/>
      <c r="EL66" s="269"/>
      <c r="EM66" s="269"/>
      <c r="EN66" s="269"/>
      <c r="EO66" s="269"/>
      <c r="EP66" s="269"/>
      <c r="EQ66" s="269"/>
      <c r="ER66" s="269"/>
      <c r="ES66" s="269"/>
      <c r="ET66" s="269"/>
      <c r="EU66" s="269"/>
      <c r="EV66" s="269"/>
      <c r="EW66" s="269"/>
      <c r="EX66" s="269"/>
      <c r="EY66" s="269"/>
      <c r="EZ66" s="269"/>
      <c r="FA66" s="269"/>
      <c r="FB66" s="269"/>
      <c r="FC66" s="269"/>
      <c r="FD66" s="269"/>
      <c r="FE66" s="269"/>
      <c r="FF66" s="269"/>
      <c r="FG66" s="269"/>
      <c r="FH66" s="269"/>
      <c r="FI66" s="269"/>
      <c r="FJ66" s="269"/>
      <c r="FK66" s="269"/>
      <c r="FL66" s="269"/>
      <c r="FM66" s="269"/>
      <c r="FN66" s="269"/>
      <c r="FO66" s="269"/>
      <c r="FP66" s="269"/>
      <c r="FQ66" s="269"/>
      <c r="FR66" s="269"/>
      <c r="FS66" s="269"/>
      <c r="FT66" s="269"/>
      <c r="FU66" s="269"/>
      <c r="FV66" s="269"/>
      <c r="FW66" s="269"/>
      <c r="FX66" s="269"/>
      <c r="FY66" s="269"/>
      <c r="FZ66" s="269"/>
      <c r="GA66" s="269"/>
      <c r="GB66" s="269"/>
      <c r="GC66" s="269"/>
      <c r="GD66" s="269"/>
      <c r="GE66" s="269"/>
      <c r="GF66" s="269"/>
      <c r="GG66" s="269"/>
      <c r="GH66" s="269"/>
      <c r="GI66" s="269"/>
      <c r="GJ66" s="269"/>
      <c r="GK66" s="269"/>
      <c r="GL66" s="269"/>
      <c r="GM66" s="269"/>
      <c r="GN66" s="269"/>
      <c r="GO66" s="269"/>
      <c r="GP66" s="269"/>
      <c r="GQ66" s="269"/>
      <c r="GR66" s="269"/>
      <c r="GS66" s="269"/>
      <c r="GT66" s="269"/>
      <c r="GU66" s="269"/>
      <c r="GV66" s="269"/>
      <c r="GW66" s="269"/>
      <c r="GX66" s="269"/>
      <c r="GY66" s="269"/>
      <c r="GZ66" s="269"/>
      <c r="HA66" s="269"/>
      <c r="HB66" s="269"/>
      <c r="HC66" s="269"/>
      <c r="HD66" s="269"/>
      <c r="HE66" s="269"/>
      <c r="HF66" s="269"/>
      <c r="HG66" s="269"/>
      <c r="HH66" s="269"/>
      <c r="HI66" s="269"/>
      <c r="HJ66" s="269"/>
      <c r="HK66" s="269"/>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c r="JI66" s="269"/>
      <c r="JJ66" s="269"/>
      <c r="JK66" s="269"/>
      <c r="JL66" s="269"/>
      <c r="JM66" s="269"/>
      <c r="JN66" s="269"/>
      <c r="JO66" s="269"/>
      <c r="JP66" s="269"/>
      <c r="JQ66" s="269"/>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row>
    <row r="67" spans="1:320" ht="12.75" customHeight="1">
      <c r="A67" s="8"/>
      <c r="B67" s="283"/>
      <c r="C67" s="283" t="s">
        <v>419</v>
      </c>
      <c r="D67" s="8"/>
      <c r="E67" s="266" t="s">
        <v>1</v>
      </c>
      <c r="F67" s="282"/>
      <c r="G67" s="505">
        <v>0</v>
      </c>
      <c r="H67" s="505">
        <v>0</v>
      </c>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359"/>
      <c r="CE67" s="359"/>
      <c r="CF67" s="359"/>
      <c r="CG67" s="359"/>
      <c r="CH67" s="359"/>
      <c r="CI67" s="359"/>
      <c r="CJ67" s="359"/>
      <c r="CK67" s="359"/>
      <c r="CL67" s="359"/>
      <c r="CM67" s="359"/>
      <c r="CN67" s="359"/>
      <c r="CO67" s="359"/>
      <c r="CP67" s="359"/>
      <c r="CQ67" s="359"/>
      <c r="CR67" s="359"/>
      <c r="CS67" s="359"/>
      <c r="CT67" s="359"/>
      <c r="CU67" s="359"/>
      <c r="CV67" s="359"/>
      <c r="CW67" s="359"/>
      <c r="CX67" s="359"/>
      <c r="CY67" s="359"/>
      <c r="CZ67" s="359"/>
      <c r="DA67" s="359"/>
      <c r="DB67" s="359"/>
      <c r="DC67" s="359"/>
      <c r="DD67" s="359"/>
      <c r="DE67" s="359"/>
      <c r="DF67" s="359"/>
      <c r="DG67" s="359"/>
      <c r="DH67" s="359"/>
      <c r="DI67" s="359"/>
      <c r="DJ67" s="359"/>
      <c r="DK67" s="359"/>
      <c r="DL67" s="359"/>
      <c r="DM67" s="359"/>
      <c r="DN67" s="359"/>
      <c r="DO67" s="359"/>
      <c r="DP67" s="359"/>
      <c r="DQ67" s="359"/>
      <c r="DR67" s="359"/>
      <c r="DS67" s="359"/>
      <c r="DT67" s="359"/>
      <c r="DU67" s="359"/>
      <c r="DV67" s="359"/>
      <c r="DW67" s="359"/>
      <c r="DX67" s="359"/>
      <c r="DY67" s="359"/>
      <c r="DZ67" s="359"/>
      <c r="EA67" s="359"/>
      <c r="EB67" s="345"/>
      <c r="EC67" s="269"/>
      <c r="ED67" s="269"/>
      <c r="EE67" s="269"/>
      <c r="EF67" s="269"/>
      <c r="EG67" s="269"/>
      <c r="EH67" s="269"/>
      <c r="EI67" s="269"/>
      <c r="EJ67" s="269"/>
      <c r="EK67" s="269"/>
      <c r="EL67" s="269"/>
      <c r="EM67" s="269"/>
      <c r="EN67" s="269"/>
      <c r="EO67" s="269"/>
      <c r="EP67" s="269"/>
      <c r="EQ67" s="269"/>
      <c r="ER67" s="269"/>
      <c r="ES67" s="269"/>
      <c r="ET67" s="269"/>
      <c r="EU67" s="269"/>
      <c r="EV67" s="269"/>
      <c r="EW67" s="269"/>
      <c r="EX67" s="269"/>
      <c r="EY67" s="269"/>
      <c r="EZ67" s="269"/>
      <c r="FA67" s="269"/>
      <c r="FB67" s="269"/>
      <c r="FC67" s="269"/>
      <c r="FD67" s="269"/>
      <c r="FE67" s="269"/>
      <c r="FF67" s="269"/>
      <c r="FG67" s="269"/>
      <c r="FH67" s="269"/>
      <c r="FI67" s="269"/>
      <c r="FJ67" s="269"/>
      <c r="FK67" s="269"/>
      <c r="FL67" s="269"/>
      <c r="FM67" s="269"/>
      <c r="FN67" s="269"/>
      <c r="FO67" s="269"/>
      <c r="FP67" s="269"/>
      <c r="FQ67" s="269"/>
      <c r="FR67" s="269"/>
      <c r="FS67" s="269"/>
      <c r="FT67" s="269"/>
      <c r="FU67" s="269"/>
      <c r="FV67" s="269"/>
      <c r="FW67" s="269"/>
      <c r="FX67" s="269"/>
      <c r="FY67" s="269"/>
      <c r="FZ67" s="269"/>
      <c r="GA67" s="269"/>
      <c r="GB67" s="269"/>
      <c r="GC67" s="269"/>
      <c r="GD67" s="269"/>
      <c r="GE67" s="269"/>
      <c r="GF67" s="269"/>
      <c r="GG67" s="269"/>
      <c r="GH67" s="269"/>
      <c r="GI67" s="269"/>
      <c r="GJ67" s="269"/>
      <c r="GK67" s="269"/>
      <c r="GL67" s="269"/>
      <c r="GM67" s="269"/>
      <c r="GN67" s="269"/>
      <c r="GO67" s="269"/>
      <c r="GP67" s="269"/>
      <c r="GQ67" s="269"/>
      <c r="GR67" s="269"/>
      <c r="GS67" s="269"/>
      <c r="GT67" s="269"/>
      <c r="GU67" s="269"/>
      <c r="GV67" s="269"/>
      <c r="GW67" s="269"/>
      <c r="GX67" s="269"/>
      <c r="GY67" s="269"/>
      <c r="GZ67" s="269"/>
      <c r="HA67" s="269"/>
      <c r="HB67" s="269"/>
      <c r="HC67" s="269"/>
      <c r="HD67" s="269"/>
      <c r="HE67" s="269"/>
      <c r="HF67" s="269"/>
      <c r="HG67" s="269"/>
      <c r="HH67" s="269"/>
      <c r="HI67" s="269"/>
      <c r="HJ67" s="269"/>
      <c r="HK67" s="269"/>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c r="JI67" s="269"/>
      <c r="JJ67" s="269"/>
      <c r="JK67" s="269"/>
      <c r="JL67" s="269"/>
      <c r="JM67" s="269"/>
      <c r="JN67" s="269"/>
      <c r="JO67" s="269"/>
      <c r="JP67" s="269"/>
      <c r="JQ67" s="269"/>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row>
    <row r="68" spans="1:320" ht="12.75" customHeight="1">
      <c r="A68" s="8"/>
      <c r="B68" s="283" t="s">
        <v>5</v>
      </c>
      <c r="C68" s="283"/>
      <c r="D68" s="8"/>
      <c r="E68" s="266"/>
      <c r="F68" s="282"/>
      <c r="G68" s="507"/>
      <c r="H68" s="507"/>
    </row>
    <row r="69" spans="1:320" ht="12.75" customHeight="1">
      <c r="A69" s="8"/>
      <c r="B69" s="283"/>
      <c r="C69" s="283" t="s">
        <v>420</v>
      </c>
      <c r="D69" s="8"/>
      <c r="E69" s="266" t="s">
        <v>1</v>
      </c>
      <c r="F69" s="282"/>
      <c r="G69" s="505">
        <v>0</v>
      </c>
      <c r="H69" s="505">
        <v>0</v>
      </c>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c r="BQ69" s="359"/>
      <c r="BR69" s="359"/>
      <c r="BS69" s="359"/>
      <c r="BT69" s="359"/>
      <c r="BU69" s="359"/>
      <c r="BV69" s="359"/>
      <c r="BW69" s="359"/>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c r="DI69" s="359"/>
      <c r="DJ69" s="359"/>
      <c r="DK69" s="359"/>
      <c r="DL69" s="359"/>
      <c r="DM69" s="359"/>
      <c r="DN69" s="359"/>
      <c r="DO69" s="359"/>
      <c r="DP69" s="359"/>
      <c r="DQ69" s="359"/>
      <c r="DR69" s="359"/>
      <c r="DS69" s="359"/>
      <c r="DT69" s="359"/>
      <c r="DU69" s="359"/>
      <c r="DV69" s="359"/>
      <c r="DW69" s="359"/>
      <c r="DX69" s="359"/>
      <c r="DY69" s="359"/>
      <c r="DZ69" s="359"/>
      <c r="EA69" s="359"/>
      <c r="EB69" s="345"/>
      <c r="EC69" s="269"/>
      <c r="ED69" s="269"/>
      <c r="EE69" s="269"/>
      <c r="EF69" s="269"/>
      <c r="EG69" s="269"/>
      <c r="EH69" s="269"/>
      <c r="EI69" s="269"/>
      <c r="EJ69" s="269"/>
      <c r="EK69" s="269"/>
      <c r="EL69" s="269"/>
      <c r="EM69" s="269"/>
      <c r="EN69" s="269"/>
      <c r="EO69" s="269"/>
      <c r="EP69" s="269"/>
      <c r="EQ69" s="269"/>
      <c r="ER69" s="269"/>
      <c r="ES69" s="269"/>
      <c r="ET69" s="269"/>
      <c r="EU69" s="269"/>
      <c r="EV69" s="269"/>
      <c r="EW69" s="269"/>
      <c r="EX69" s="269"/>
      <c r="EY69" s="269"/>
      <c r="EZ69" s="269"/>
      <c r="FA69" s="269"/>
      <c r="FB69" s="269"/>
      <c r="FC69" s="269"/>
      <c r="FD69" s="269"/>
      <c r="FE69" s="269"/>
      <c r="FF69" s="269"/>
      <c r="FG69" s="269"/>
      <c r="FH69" s="269"/>
      <c r="FI69" s="269"/>
      <c r="FJ69" s="269"/>
      <c r="FK69" s="269"/>
      <c r="FL69" s="269"/>
      <c r="FM69" s="269"/>
      <c r="FN69" s="269"/>
      <c r="FO69" s="269"/>
      <c r="FP69" s="269"/>
      <c r="FQ69" s="269"/>
      <c r="FR69" s="269"/>
      <c r="FS69" s="269"/>
      <c r="FT69" s="269"/>
      <c r="FU69" s="269"/>
      <c r="FV69" s="269"/>
      <c r="FW69" s="269"/>
      <c r="FX69" s="269"/>
      <c r="FY69" s="269"/>
      <c r="FZ69" s="269"/>
      <c r="GA69" s="269"/>
      <c r="GB69" s="269"/>
      <c r="GC69" s="269"/>
      <c r="GD69" s="269"/>
      <c r="GE69" s="269"/>
      <c r="GF69" s="269"/>
      <c r="GG69" s="269"/>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c r="JI69" s="269"/>
      <c r="JJ69" s="269"/>
      <c r="JK69" s="269"/>
      <c r="JL69" s="269"/>
      <c r="JM69" s="269"/>
      <c r="JN69" s="269"/>
      <c r="JO69" s="269"/>
      <c r="JP69" s="269"/>
      <c r="JQ69" s="269"/>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row>
    <row r="70" spans="1:320" ht="12.75" customHeight="1">
      <c r="A70" s="8"/>
      <c r="B70" s="283"/>
      <c r="C70" s="283" t="s">
        <v>421</v>
      </c>
      <c r="D70" s="8"/>
      <c r="E70" s="266" t="s">
        <v>1</v>
      </c>
      <c r="F70" s="282"/>
      <c r="G70" s="505">
        <v>1</v>
      </c>
      <c r="H70" s="505">
        <v>1</v>
      </c>
      <c r="I70" s="118" t="s">
        <v>1194</v>
      </c>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359"/>
      <c r="BI70" s="359"/>
      <c r="BJ70" s="359"/>
      <c r="BK70" s="359"/>
      <c r="BL70" s="359"/>
      <c r="BM70" s="359"/>
      <c r="BN70" s="359"/>
      <c r="BO70" s="359"/>
      <c r="BP70" s="359"/>
      <c r="BQ70" s="359"/>
      <c r="BR70" s="359"/>
      <c r="BS70" s="359"/>
      <c r="BT70" s="359"/>
      <c r="BU70" s="359"/>
      <c r="BV70" s="359"/>
      <c r="BW70" s="359"/>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c r="DI70" s="359"/>
      <c r="DJ70" s="359"/>
      <c r="DK70" s="359"/>
      <c r="DL70" s="359"/>
      <c r="DM70" s="359"/>
      <c r="DN70" s="359"/>
      <c r="DO70" s="359"/>
      <c r="DP70" s="359"/>
      <c r="DQ70" s="359"/>
      <c r="DR70" s="359"/>
      <c r="DS70" s="359"/>
      <c r="DT70" s="359"/>
      <c r="DU70" s="359"/>
      <c r="DV70" s="359"/>
      <c r="DW70" s="359"/>
      <c r="DX70" s="359"/>
      <c r="DY70" s="359"/>
      <c r="DZ70" s="359"/>
      <c r="EA70" s="359"/>
      <c r="EB70" s="345"/>
      <c r="EC70" s="269"/>
      <c r="ED70" s="269"/>
      <c r="EE70" s="269"/>
      <c r="EF70" s="269"/>
      <c r="EG70" s="269"/>
      <c r="EH70" s="269"/>
      <c r="EI70" s="269"/>
      <c r="EJ70" s="269"/>
      <c r="EK70" s="269"/>
      <c r="EL70" s="269"/>
      <c r="EM70" s="269"/>
      <c r="EN70" s="269"/>
      <c r="EO70" s="269"/>
      <c r="EP70" s="269"/>
      <c r="EQ70" s="269"/>
      <c r="ER70" s="269"/>
      <c r="ES70" s="269"/>
      <c r="ET70" s="269"/>
      <c r="EU70" s="269"/>
      <c r="EV70" s="269"/>
      <c r="EW70" s="269"/>
      <c r="EX70" s="269"/>
      <c r="EY70" s="269"/>
      <c r="EZ70" s="269"/>
      <c r="FA70" s="269"/>
      <c r="FB70" s="269"/>
      <c r="FC70" s="269"/>
      <c r="FD70" s="269"/>
      <c r="FE70" s="269"/>
      <c r="FF70" s="269"/>
      <c r="FG70" s="269"/>
      <c r="FH70" s="269"/>
      <c r="FI70" s="269"/>
      <c r="FJ70" s="269"/>
      <c r="FK70" s="269"/>
      <c r="FL70" s="269"/>
      <c r="FM70" s="269"/>
      <c r="FN70" s="269"/>
      <c r="FO70" s="269"/>
      <c r="FP70" s="269"/>
      <c r="FQ70" s="269"/>
      <c r="FR70" s="269"/>
      <c r="FS70" s="269"/>
      <c r="FT70" s="269"/>
      <c r="FU70" s="269"/>
      <c r="FV70" s="269"/>
      <c r="FW70" s="269"/>
      <c r="FX70" s="269"/>
      <c r="FY70" s="269"/>
      <c r="FZ70" s="269"/>
      <c r="GA70" s="269"/>
      <c r="GB70" s="269"/>
      <c r="GC70" s="269"/>
      <c r="GD70" s="269"/>
      <c r="GE70" s="269"/>
      <c r="GF70" s="269"/>
      <c r="GG70" s="269"/>
      <c r="GH70" s="269"/>
      <c r="GI70" s="269"/>
      <c r="GJ70" s="269"/>
      <c r="GK70" s="269"/>
      <c r="GL70" s="269"/>
      <c r="GM70" s="269"/>
      <c r="GN70" s="269"/>
      <c r="GO70" s="269"/>
      <c r="GP70" s="269"/>
      <c r="GQ70" s="269"/>
      <c r="GR70" s="269"/>
      <c r="GS70" s="269"/>
      <c r="GT70" s="269"/>
      <c r="GU70" s="269"/>
      <c r="GV70" s="269"/>
      <c r="GW70" s="269"/>
      <c r="GX70" s="269"/>
      <c r="GY70" s="269"/>
      <c r="GZ70" s="269"/>
      <c r="HA70" s="269"/>
      <c r="HB70" s="269"/>
      <c r="HC70" s="269"/>
      <c r="HD70" s="269"/>
      <c r="HE70" s="269"/>
      <c r="HF70" s="269"/>
      <c r="HG70" s="269"/>
      <c r="HH70" s="269"/>
      <c r="HI70" s="269"/>
      <c r="HJ70" s="269"/>
      <c r="HK70" s="269"/>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c r="JI70" s="269"/>
      <c r="JJ70" s="269"/>
      <c r="JK70" s="269"/>
      <c r="JL70" s="269"/>
      <c r="JM70" s="269"/>
      <c r="JN70" s="269"/>
      <c r="JO70" s="269"/>
      <c r="JP70" s="269"/>
      <c r="JQ70" s="269"/>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row>
    <row r="71" spans="1:320" ht="12.75" customHeight="1">
      <c r="A71" s="8"/>
      <c r="B71" s="283"/>
      <c r="C71" s="283" t="s">
        <v>422</v>
      </c>
      <c r="D71" s="8"/>
      <c r="E71" s="266" t="s">
        <v>1</v>
      </c>
      <c r="F71" s="282"/>
      <c r="G71" s="505">
        <v>0</v>
      </c>
      <c r="H71" s="505">
        <v>0</v>
      </c>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c r="BO71" s="359"/>
      <c r="BP71" s="359"/>
      <c r="BQ71" s="359"/>
      <c r="BR71" s="359"/>
      <c r="BS71" s="359"/>
      <c r="BT71" s="359"/>
      <c r="BU71" s="359"/>
      <c r="BV71" s="359"/>
      <c r="BW71" s="359"/>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c r="DI71" s="359"/>
      <c r="DJ71" s="359"/>
      <c r="DK71" s="359"/>
      <c r="DL71" s="359"/>
      <c r="DM71" s="359"/>
      <c r="DN71" s="359"/>
      <c r="DO71" s="359"/>
      <c r="DP71" s="359"/>
      <c r="DQ71" s="359"/>
      <c r="DR71" s="359"/>
      <c r="DS71" s="359"/>
      <c r="DT71" s="359"/>
      <c r="DU71" s="359"/>
      <c r="DV71" s="359"/>
      <c r="DW71" s="359"/>
      <c r="DX71" s="359"/>
      <c r="DY71" s="359"/>
      <c r="DZ71" s="359"/>
      <c r="EA71" s="359"/>
      <c r="EB71" s="345"/>
      <c r="EC71" s="269"/>
      <c r="ED71" s="269"/>
      <c r="EE71" s="269"/>
      <c r="EF71" s="269"/>
      <c r="EG71" s="269"/>
      <c r="EH71" s="269"/>
      <c r="EI71" s="269"/>
      <c r="EJ71" s="269"/>
      <c r="EK71" s="269"/>
      <c r="EL71" s="269"/>
      <c r="EM71" s="269"/>
      <c r="EN71" s="269"/>
      <c r="EO71" s="269"/>
      <c r="EP71" s="269"/>
      <c r="EQ71" s="269"/>
      <c r="ER71" s="269"/>
      <c r="ES71" s="269"/>
      <c r="ET71" s="269"/>
      <c r="EU71" s="269"/>
      <c r="EV71" s="269"/>
      <c r="EW71" s="269"/>
      <c r="EX71" s="269"/>
      <c r="EY71" s="269"/>
      <c r="EZ71" s="269"/>
      <c r="FA71" s="269"/>
      <c r="FB71" s="269"/>
      <c r="FC71" s="269"/>
      <c r="FD71" s="269"/>
      <c r="FE71" s="269"/>
      <c r="FF71" s="269"/>
      <c r="FG71" s="269"/>
      <c r="FH71" s="269"/>
      <c r="FI71" s="269"/>
      <c r="FJ71" s="269"/>
      <c r="FK71" s="269"/>
      <c r="FL71" s="269"/>
      <c r="FM71" s="269"/>
      <c r="FN71" s="269"/>
      <c r="FO71" s="269"/>
      <c r="FP71" s="269"/>
      <c r="FQ71" s="269"/>
      <c r="FR71" s="269"/>
      <c r="FS71" s="269"/>
      <c r="FT71" s="269"/>
      <c r="FU71" s="269"/>
      <c r="FV71" s="269"/>
      <c r="FW71" s="269"/>
      <c r="FX71" s="269"/>
      <c r="FY71" s="269"/>
      <c r="FZ71" s="269"/>
      <c r="GA71" s="269"/>
      <c r="GB71" s="269"/>
      <c r="GC71" s="269"/>
      <c r="GD71" s="269"/>
      <c r="GE71" s="269"/>
      <c r="GF71" s="269"/>
      <c r="GG71" s="269"/>
      <c r="GH71" s="269"/>
      <c r="GI71" s="269"/>
      <c r="GJ71" s="269"/>
      <c r="GK71" s="269"/>
      <c r="GL71" s="269"/>
      <c r="GM71" s="269"/>
      <c r="GN71" s="269"/>
      <c r="GO71" s="269"/>
      <c r="GP71" s="269"/>
      <c r="GQ71" s="269"/>
      <c r="GR71" s="269"/>
      <c r="GS71" s="269"/>
      <c r="GT71" s="269"/>
      <c r="GU71" s="269"/>
      <c r="GV71" s="269"/>
      <c r="GW71" s="269"/>
      <c r="GX71" s="269"/>
      <c r="GY71" s="269"/>
      <c r="GZ71" s="269"/>
      <c r="HA71" s="269"/>
      <c r="HB71" s="269"/>
      <c r="HC71" s="269"/>
      <c r="HD71" s="269"/>
      <c r="HE71" s="269"/>
      <c r="HF71" s="269"/>
      <c r="HG71" s="269"/>
      <c r="HH71" s="269"/>
      <c r="HI71" s="269"/>
      <c r="HJ71" s="269"/>
      <c r="HK71" s="269"/>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c r="JI71" s="269"/>
      <c r="JJ71" s="269"/>
      <c r="JK71" s="269"/>
      <c r="JL71" s="269"/>
      <c r="JM71" s="269"/>
      <c r="JN71" s="269"/>
      <c r="JO71" s="269"/>
      <c r="JP71" s="269"/>
      <c r="JQ71" s="269"/>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row>
    <row r="72" spans="1:320" s="118" customFormat="1" ht="12.75" customHeight="1">
      <c r="A72" s="284"/>
      <c r="B72" s="285"/>
      <c r="C72" s="285"/>
      <c r="D72" s="284"/>
      <c r="E72" s="286"/>
      <c r="F72" s="282"/>
      <c r="G72" s="509"/>
      <c r="H72" s="510"/>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177"/>
      <c r="CA72" s="177"/>
      <c r="CB72" s="177"/>
      <c r="CC72" s="177"/>
      <c r="CD72" s="177"/>
      <c r="CE72" s="177"/>
      <c r="CF72" s="177"/>
      <c r="CG72" s="177"/>
      <c r="CH72" s="177"/>
      <c r="CI72" s="177"/>
      <c r="CJ72" s="177"/>
      <c r="CK72" s="177"/>
      <c r="CL72" s="177"/>
      <c r="CM72" s="177"/>
      <c r="CN72" s="177"/>
      <c r="CO72" s="177"/>
      <c r="CP72" s="177"/>
      <c r="CQ72" s="177"/>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row>
    <row r="73" spans="1:320" ht="12.75" customHeight="1">
      <c r="A73" s="8" t="s">
        <v>395</v>
      </c>
      <c r="B73" s="283"/>
      <c r="C73" s="283"/>
      <c r="D73" s="8"/>
      <c r="E73" s="266" t="s">
        <v>1</v>
      </c>
      <c r="F73" s="282"/>
      <c r="G73" s="267"/>
      <c r="H73" s="267"/>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c r="BO73" s="359"/>
      <c r="BP73" s="359"/>
      <c r="BQ73" s="359"/>
      <c r="BR73" s="359"/>
      <c r="BS73" s="359"/>
      <c r="BT73" s="359"/>
      <c r="BU73" s="359"/>
      <c r="BV73" s="359"/>
      <c r="BW73" s="359"/>
      <c r="BX73" s="359"/>
      <c r="BY73" s="359"/>
      <c r="BZ73" s="359"/>
      <c r="CA73" s="359"/>
      <c r="CB73" s="359"/>
      <c r="CC73" s="359"/>
      <c r="CD73" s="359"/>
      <c r="CE73" s="359"/>
      <c r="CF73" s="359"/>
      <c r="CG73" s="359"/>
      <c r="CH73" s="359"/>
      <c r="CI73" s="359"/>
      <c r="CJ73" s="359"/>
      <c r="CK73" s="359"/>
      <c r="CL73" s="359"/>
      <c r="CM73" s="359"/>
      <c r="CN73" s="359"/>
      <c r="CO73" s="359"/>
      <c r="CP73" s="359"/>
      <c r="CQ73" s="359"/>
      <c r="CR73" s="359"/>
      <c r="CS73" s="359"/>
      <c r="CT73" s="359"/>
      <c r="CU73" s="359"/>
      <c r="CV73" s="359"/>
      <c r="CW73" s="359"/>
      <c r="CX73" s="359"/>
      <c r="CY73" s="359"/>
      <c r="CZ73" s="359"/>
      <c r="DA73" s="359"/>
      <c r="DB73" s="359"/>
      <c r="DC73" s="359"/>
      <c r="DD73" s="359"/>
      <c r="DE73" s="359"/>
      <c r="DF73" s="359"/>
      <c r="DG73" s="359"/>
      <c r="DH73" s="359"/>
      <c r="DI73" s="359"/>
      <c r="DJ73" s="359"/>
      <c r="DK73" s="359"/>
      <c r="DL73" s="359"/>
      <c r="DM73" s="359"/>
      <c r="DN73" s="359"/>
      <c r="DO73" s="359"/>
      <c r="DP73" s="359"/>
      <c r="DQ73" s="359"/>
      <c r="DR73" s="359"/>
      <c r="DS73" s="359"/>
      <c r="DT73" s="359"/>
      <c r="DU73" s="359"/>
      <c r="DV73" s="359"/>
      <c r="DW73" s="359"/>
      <c r="DX73" s="359"/>
      <c r="DY73" s="359"/>
      <c r="DZ73" s="359"/>
      <c r="EA73" s="359"/>
      <c r="EB73" s="345"/>
      <c r="EC73" s="269"/>
      <c r="ED73" s="269"/>
      <c r="EE73" s="269"/>
      <c r="EF73" s="269"/>
      <c r="EG73" s="269"/>
      <c r="EH73" s="269"/>
      <c r="EI73" s="269"/>
      <c r="EJ73" s="269"/>
      <c r="EK73" s="269"/>
      <c r="EL73" s="269"/>
      <c r="EM73" s="269"/>
      <c r="EN73" s="269"/>
      <c r="EO73" s="269"/>
      <c r="EP73" s="269"/>
      <c r="EQ73" s="269"/>
      <c r="ER73" s="269"/>
      <c r="ES73" s="269"/>
      <c r="ET73" s="269"/>
      <c r="EU73" s="269"/>
      <c r="EV73" s="269"/>
      <c r="EW73" s="269"/>
      <c r="EX73" s="269"/>
      <c r="EY73" s="269"/>
      <c r="EZ73" s="269"/>
      <c r="FA73" s="269"/>
      <c r="FB73" s="269"/>
      <c r="FC73" s="269"/>
      <c r="FD73" s="269"/>
      <c r="FE73" s="269"/>
      <c r="FF73" s="269"/>
      <c r="FG73" s="269"/>
      <c r="FH73" s="269"/>
      <c r="FI73" s="269"/>
      <c r="FJ73" s="269"/>
      <c r="FK73" s="269"/>
      <c r="FL73" s="269"/>
      <c r="FM73" s="269"/>
      <c r="FN73" s="269"/>
      <c r="FO73" s="269"/>
      <c r="FP73" s="269"/>
      <c r="FQ73" s="269"/>
      <c r="FR73" s="269"/>
      <c r="FS73" s="269"/>
      <c r="FT73" s="269"/>
      <c r="FU73" s="269"/>
      <c r="FV73" s="269"/>
      <c r="FW73" s="269"/>
      <c r="FX73" s="269"/>
      <c r="FY73" s="269"/>
      <c r="FZ73" s="269"/>
      <c r="GA73" s="269"/>
      <c r="GB73" s="269"/>
      <c r="GC73" s="269"/>
      <c r="GD73" s="269"/>
      <c r="GE73" s="269"/>
      <c r="GF73" s="269"/>
      <c r="GG73" s="269"/>
      <c r="GH73" s="269"/>
      <c r="GI73" s="269"/>
      <c r="GJ73" s="269"/>
      <c r="GK73" s="269"/>
      <c r="GL73" s="269"/>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c r="JI73" s="269"/>
      <c r="JJ73" s="269"/>
      <c r="JK73" s="269"/>
      <c r="JL73" s="269"/>
      <c r="JM73" s="269"/>
      <c r="JN73" s="269"/>
      <c r="JO73" s="269"/>
      <c r="JP73" s="269"/>
      <c r="JQ73" s="269"/>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row>
    <row r="74" spans="1:320" ht="12.75" customHeight="1">
      <c r="A74" s="284"/>
      <c r="B74" s="285"/>
      <c r="C74" s="285"/>
      <c r="D74" s="284"/>
      <c r="E74" s="286"/>
      <c r="F74" s="282"/>
      <c r="G74" s="512"/>
      <c r="H74" s="471"/>
    </row>
    <row r="75" spans="1:320" ht="12.75" customHeight="1">
      <c r="A75" s="284" t="s">
        <v>396</v>
      </c>
      <c r="B75" s="285"/>
      <c r="C75" s="284"/>
      <c r="D75" s="284"/>
      <c r="E75" s="286"/>
      <c r="F75" s="282"/>
      <c r="G75" s="514"/>
      <c r="H75" s="471"/>
    </row>
    <row r="76" spans="1:320" ht="12.75" customHeight="1">
      <c r="A76" s="284"/>
      <c r="B76" s="287" t="s">
        <v>397</v>
      </c>
      <c r="C76" s="284"/>
      <c r="D76" s="284"/>
      <c r="E76" s="286"/>
      <c r="F76" s="282"/>
      <c r="G76" s="516"/>
      <c r="H76" s="471"/>
    </row>
    <row r="77" spans="1:320" ht="12.75" customHeight="1">
      <c r="A77" s="8"/>
      <c r="B77" s="9"/>
      <c r="C77" s="8" t="s">
        <v>398</v>
      </c>
      <c r="D77" s="8"/>
      <c r="E77" s="266" t="s">
        <v>11</v>
      </c>
      <c r="F77" s="282"/>
      <c r="G77" s="505">
        <v>0</v>
      </c>
      <c r="H77" s="505">
        <v>0</v>
      </c>
      <c r="I77" s="118" t="s">
        <v>1117</v>
      </c>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c r="BV77" s="359"/>
      <c r="BW77" s="359"/>
      <c r="BX77" s="359"/>
      <c r="BY77" s="359"/>
      <c r="BZ77" s="359"/>
      <c r="CA77" s="359"/>
      <c r="CB77" s="359"/>
      <c r="CC77" s="359"/>
      <c r="CD77" s="359"/>
      <c r="CE77" s="359"/>
      <c r="CF77" s="359"/>
      <c r="CG77" s="359"/>
      <c r="CH77" s="359"/>
      <c r="CI77" s="359"/>
      <c r="CJ77" s="359"/>
      <c r="CK77" s="359"/>
      <c r="CL77" s="359"/>
      <c r="CM77" s="359"/>
      <c r="CN77" s="359"/>
      <c r="CO77" s="359"/>
      <c r="CP77" s="359"/>
      <c r="CQ77" s="359"/>
      <c r="CR77" s="359"/>
      <c r="CS77" s="359"/>
      <c r="CT77" s="359"/>
      <c r="CU77" s="359"/>
      <c r="CV77" s="359"/>
      <c r="CW77" s="359"/>
      <c r="CX77" s="359"/>
      <c r="CY77" s="359"/>
      <c r="CZ77" s="359"/>
      <c r="DA77" s="359"/>
      <c r="DB77" s="359"/>
      <c r="DC77" s="359"/>
      <c r="DD77" s="359"/>
      <c r="DE77" s="359"/>
      <c r="DF77" s="359"/>
      <c r="DG77" s="359"/>
      <c r="DH77" s="359"/>
      <c r="DI77" s="359"/>
      <c r="DJ77" s="359"/>
      <c r="DK77" s="359"/>
      <c r="DL77" s="359"/>
      <c r="DM77" s="359"/>
      <c r="DN77" s="359"/>
      <c r="DO77" s="359"/>
      <c r="DP77" s="359"/>
      <c r="DQ77" s="359"/>
      <c r="DR77" s="359"/>
      <c r="DS77" s="359"/>
      <c r="DT77" s="359"/>
      <c r="DU77" s="359"/>
      <c r="DV77" s="359"/>
      <c r="DW77" s="359"/>
      <c r="DX77" s="359"/>
      <c r="DY77" s="359"/>
      <c r="DZ77" s="359"/>
      <c r="EA77" s="359"/>
      <c r="EB77" s="345"/>
      <c r="EC77" s="269"/>
      <c r="ED77" s="269"/>
      <c r="EE77" s="269"/>
      <c r="EF77" s="269"/>
      <c r="EG77" s="269"/>
      <c r="EH77" s="269"/>
      <c r="EI77" s="269"/>
      <c r="EJ77" s="269"/>
      <c r="EK77" s="269"/>
      <c r="EL77" s="269"/>
      <c r="EM77" s="269"/>
      <c r="EN77" s="269"/>
      <c r="EO77" s="269"/>
      <c r="EP77" s="269"/>
      <c r="EQ77" s="269"/>
      <c r="ER77" s="269"/>
      <c r="ES77" s="269"/>
      <c r="ET77" s="269"/>
      <c r="EU77" s="269"/>
      <c r="EV77" s="269"/>
      <c r="EW77" s="269"/>
      <c r="EX77" s="269"/>
      <c r="EY77" s="269"/>
      <c r="EZ77" s="269"/>
      <c r="FA77" s="269"/>
      <c r="FB77" s="269"/>
      <c r="FC77" s="269"/>
      <c r="FD77" s="269"/>
      <c r="FE77" s="269"/>
      <c r="FF77" s="269"/>
      <c r="FG77" s="269"/>
      <c r="FH77" s="269"/>
      <c r="FI77" s="269"/>
      <c r="FJ77" s="269"/>
      <c r="FK77" s="269"/>
      <c r="FL77" s="269"/>
      <c r="FM77" s="269"/>
      <c r="FN77" s="269"/>
      <c r="FO77" s="269"/>
      <c r="FP77" s="269"/>
      <c r="FQ77" s="269"/>
      <c r="FR77" s="269"/>
      <c r="FS77" s="269"/>
      <c r="FT77" s="269"/>
      <c r="FU77" s="269"/>
      <c r="FV77" s="269"/>
      <c r="FW77" s="269"/>
      <c r="FX77" s="269"/>
      <c r="FY77" s="269"/>
      <c r="FZ77" s="269"/>
      <c r="GA77" s="269"/>
      <c r="GB77" s="269"/>
      <c r="GC77" s="269"/>
      <c r="GD77" s="269"/>
      <c r="GE77" s="269"/>
      <c r="GF77" s="269"/>
      <c r="GG77" s="269"/>
      <c r="GH77" s="269"/>
      <c r="GI77" s="269"/>
      <c r="GJ77" s="269"/>
      <c r="GK77" s="269"/>
      <c r="GL77" s="269"/>
      <c r="GM77" s="269"/>
      <c r="GN77" s="269"/>
      <c r="GO77" s="269"/>
      <c r="GP77" s="269"/>
      <c r="GQ77" s="269"/>
      <c r="GR77" s="269"/>
      <c r="GS77" s="269"/>
      <c r="GT77" s="269"/>
      <c r="GU77" s="269"/>
      <c r="GV77" s="269"/>
      <c r="GW77" s="269"/>
      <c r="GX77" s="269"/>
      <c r="GY77" s="269"/>
      <c r="GZ77" s="269"/>
      <c r="HA77" s="269"/>
      <c r="HB77" s="269"/>
      <c r="HC77" s="269"/>
      <c r="HD77" s="269"/>
      <c r="HE77" s="269"/>
      <c r="HF77" s="269"/>
      <c r="HG77" s="269"/>
      <c r="HH77" s="269"/>
      <c r="HI77" s="269"/>
      <c r="HJ77" s="269"/>
      <c r="HK77" s="269"/>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c r="JI77" s="269"/>
      <c r="JJ77" s="269"/>
      <c r="JK77" s="269"/>
      <c r="JL77" s="269"/>
      <c r="JM77" s="269"/>
      <c r="JN77" s="269"/>
      <c r="JO77" s="269"/>
      <c r="JP77" s="269"/>
      <c r="JQ77" s="269"/>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row>
    <row r="78" spans="1:320" ht="12.75" customHeight="1">
      <c r="A78" s="8"/>
      <c r="B78" s="9"/>
      <c r="C78" s="8" t="s">
        <v>399</v>
      </c>
      <c r="D78" s="8"/>
      <c r="E78" s="266" t="s">
        <v>11</v>
      </c>
      <c r="F78" s="282"/>
      <c r="G78" s="505">
        <v>0</v>
      </c>
      <c r="H78" s="505">
        <v>0</v>
      </c>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c r="BV78" s="359"/>
      <c r="BW78" s="359"/>
      <c r="BX78" s="359"/>
      <c r="BY78" s="359"/>
      <c r="BZ78" s="359"/>
      <c r="CA78" s="359"/>
      <c r="CB78" s="359"/>
      <c r="CC78" s="359"/>
      <c r="CD78" s="359"/>
      <c r="CE78" s="359"/>
      <c r="CF78" s="359"/>
      <c r="CG78" s="359"/>
      <c r="CH78" s="359"/>
      <c r="CI78" s="359"/>
      <c r="CJ78" s="359"/>
      <c r="CK78" s="359"/>
      <c r="CL78" s="359"/>
      <c r="CM78" s="359"/>
      <c r="CN78" s="359"/>
      <c r="CO78" s="359"/>
      <c r="CP78" s="359"/>
      <c r="CQ78" s="359"/>
      <c r="CR78" s="359"/>
      <c r="CS78" s="359"/>
      <c r="CT78" s="359"/>
      <c r="CU78" s="359"/>
      <c r="CV78" s="359"/>
      <c r="CW78" s="359"/>
      <c r="CX78" s="359"/>
      <c r="CY78" s="359"/>
      <c r="CZ78" s="359"/>
      <c r="DA78" s="359"/>
      <c r="DB78" s="359"/>
      <c r="DC78" s="359"/>
      <c r="DD78" s="359"/>
      <c r="DE78" s="359"/>
      <c r="DF78" s="359"/>
      <c r="DG78" s="359"/>
      <c r="DH78" s="359"/>
      <c r="DI78" s="359"/>
      <c r="DJ78" s="359"/>
      <c r="DK78" s="359"/>
      <c r="DL78" s="359"/>
      <c r="DM78" s="359"/>
      <c r="DN78" s="359"/>
      <c r="DO78" s="359"/>
      <c r="DP78" s="359"/>
      <c r="DQ78" s="359"/>
      <c r="DR78" s="359"/>
      <c r="DS78" s="359"/>
      <c r="DT78" s="359"/>
      <c r="DU78" s="359"/>
      <c r="DV78" s="359"/>
      <c r="DW78" s="359"/>
      <c r="DX78" s="359"/>
      <c r="DY78" s="359"/>
      <c r="DZ78" s="359"/>
      <c r="EA78" s="359"/>
      <c r="EB78" s="345"/>
      <c r="EC78" s="269"/>
      <c r="ED78" s="269"/>
      <c r="EE78" s="269"/>
      <c r="EF78" s="269"/>
      <c r="EG78" s="269"/>
      <c r="EH78" s="269"/>
      <c r="EI78" s="269"/>
      <c r="EJ78" s="269"/>
      <c r="EK78" s="269"/>
      <c r="EL78" s="269"/>
      <c r="EM78" s="269"/>
      <c r="EN78" s="269"/>
      <c r="EO78" s="269"/>
      <c r="EP78" s="269"/>
      <c r="EQ78" s="269"/>
      <c r="ER78" s="269"/>
      <c r="ES78" s="269"/>
      <c r="ET78" s="269"/>
      <c r="EU78" s="269"/>
      <c r="EV78" s="269"/>
      <c r="EW78" s="269"/>
      <c r="EX78" s="269"/>
      <c r="EY78" s="269"/>
      <c r="EZ78" s="269"/>
      <c r="FA78" s="269"/>
      <c r="FB78" s="269"/>
      <c r="FC78" s="269"/>
      <c r="FD78" s="269"/>
      <c r="FE78" s="269"/>
      <c r="FF78" s="269"/>
      <c r="FG78" s="269"/>
      <c r="FH78" s="269"/>
      <c r="FI78" s="269"/>
      <c r="FJ78" s="269"/>
      <c r="FK78" s="269"/>
      <c r="FL78" s="269"/>
      <c r="FM78" s="269"/>
      <c r="FN78" s="269"/>
      <c r="FO78" s="269"/>
      <c r="FP78" s="269"/>
      <c r="FQ78" s="269"/>
      <c r="FR78" s="269"/>
      <c r="FS78" s="269"/>
      <c r="FT78" s="269"/>
      <c r="FU78" s="269"/>
      <c r="FV78" s="269"/>
      <c r="FW78" s="269"/>
      <c r="FX78" s="269"/>
      <c r="FY78" s="269"/>
      <c r="FZ78" s="269"/>
      <c r="GA78" s="269"/>
      <c r="GB78" s="269"/>
      <c r="GC78" s="269"/>
      <c r="GD78" s="269"/>
      <c r="GE78" s="269"/>
      <c r="GF78" s="269"/>
      <c r="GG78" s="269"/>
      <c r="GH78" s="269"/>
      <c r="GI78" s="269"/>
      <c r="GJ78" s="269"/>
      <c r="GK78" s="269"/>
      <c r="GL78" s="269"/>
      <c r="GM78" s="269"/>
      <c r="GN78" s="269"/>
      <c r="GO78" s="269"/>
      <c r="GP78" s="269"/>
      <c r="GQ78" s="269"/>
      <c r="GR78" s="269"/>
      <c r="GS78" s="269"/>
      <c r="GT78" s="269"/>
      <c r="GU78" s="269"/>
      <c r="GV78" s="269"/>
      <c r="GW78" s="269"/>
      <c r="GX78" s="269"/>
      <c r="GY78" s="269"/>
      <c r="GZ78" s="269"/>
      <c r="HA78" s="269"/>
      <c r="HB78" s="269"/>
      <c r="HC78" s="269"/>
      <c r="HD78" s="269"/>
      <c r="HE78" s="269"/>
      <c r="HF78" s="269"/>
      <c r="HG78" s="269"/>
      <c r="HH78" s="269"/>
      <c r="HI78" s="269"/>
      <c r="HJ78" s="269"/>
      <c r="HK78" s="269"/>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c r="JI78" s="269"/>
      <c r="JJ78" s="269"/>
      <c r="JK78" s="269"/>
      <c r="JL78" s="269"/>
      <c r="JM78" s="269"/>
      <c r="JN78" s="269"/>
      <c r="JO78" s="269"/>
      <c r="JP78" s="269"/>
      <c r="JQ78" s="269"/>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row>
    <row r="79" spans="1:320" ht="12.75" customHeight="1">
      <c r="A79" s="8"/>
      <c r="B79" s="9"/>
      <c r="C79" s="8" t="s">
        <v>400</v>
      </c>
      <c r="D79" s="8"/>
      <c r="E79" s="266" t="s">
        <v>11</v>
      </c>
      <c r="F79" s="282"/>
      <c r="G79" s="505">
        <v>1</v>
      </c>
      <c r="H79" s="505">
        <v>1</v>
      </c>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c r="BV79" s="359"/>
      <c r="BW79" s="359"/>
      <c r="BX79" s="359"/>
      <c r="BY79" s="359"/>
      <c r="BZ79" s="359"/>
      <c r="CA79" s="359"/>
      <c r="CB79" s="359"/>
      <c r="CC79" s="359"/>
      <c r="CD79" s="359"/>
      <c r="CE79" s="359"/>
      <c r="CF79" s="359"/>
      <c r="CG79" s="359"/>
      <c r="CH79" s="359"/>
      <c r="CI79" s="359"/>
      <c r="CJ79" s="359"/>
      <c r="CK79" s="359"/>
      <c r="CL79" s="359"/>
      <c r="CM79" s="359"/>
      <c r="CN79" s="359"/>
      <c r="CO79" s="359"/>
      <c r="CP79" s="359"/>
      <c r="CQ79" s="359"/>
      <c r="CR79" s="359"/>
      <c r="CS79" s="359"/>
      <c r="CT79" s="359"/>
      <c r="CU79" s="359"/>
      <c r="CV79" s="359"/>
      <c r="CW79" s="359"/>
      <c r="CX79" s="359"/>
      <c r="CY79" s="359"/>
      <c r="CZ79" s="359"/>
      <c r="DA79" s="359"/>
      <c r="DB79" s="359"/>
      <c r="DC79" s="359"/>
      <c r="DD79" s="359"/>
      <c r="DE79" s="359"/>
      <c r="DF79" s="359"/>
      <c r="DG79" s="359"/>
      <c r="DH79" s="359"/>
      <c r="DI79" s="359"/>
      <c r="DJ79" s="359"/>
      <c r="DK79" s="359"/>
      <c r="DL79" s="359"/>
      <c r="DM79" s="359"/>
      <c r="DN79" s="359"/>
      <c r="DO79" s="359"/>
      <c r="DP79" s="359"/>
      <c r="DQ79" s="359"/>
      <c r="DR79" s="359"/>
      <c r="DS79" s="359"/>
      <c r="DT79" s="359"/>
      <c r="DU79" s="359"/>
      <c r="DV79" s="359"/>
      <c r="DW79" s="359"/>
      <c r="DX79" s="359"/>
      <c r="DY79" s="359"/>
      <c r="DZ79" s="359"/>
      <c r="EA79" s="359"/>
      <c r="EB79" s="345"/>
      <c r="EC79" s="269"/>
      <c r="ED79" s="269"/>
      <c r="EE79" s="269"/>
      <c r="EF79" s="269"/>
      <c r="EG79" s="269"/>
      <c r="EH79" s="269"/>
      <c r="EI79" s="269"/>
      <c r="EJ79" s="269"/>
      <c r="EK79" s="269"/>
      <c r="EL79" s="269"/>
      <c r="EM79" s="269"/>
      <c r="EN79" s="269"/>
      <c r="EO79" s="269"/>
      <c r="EP79" s="269"/>
      <c r="EQ79" s="269"/>
      <c r="ER79" s="269"/>
      <c r="ES79" s="269"/>
      <c r="ET79" s="269"/>
      <c r="EU79" s="269"/>
      <c r="EV79" s="269"/>
      <c r="EW79" s="269"/>
      <c r="EX79" s="269"/>
      <c r="EY79" s="269"/>
      <c r="EZ79" s="269"/>
      <c r="FA79" s="269"/>
      <c r="FB79" s="269"/>
      <c r="FC79" s="269"/>
      <c r="FD79" s="269"/>
      <c r="FE79" s="269"/>
      <c r="FF79" s="269"/>
      <c r="FG79" s="269"/>
      <c r="FH79" s="269"/>
      <c r="FI79" s="269"/>
      <c r="FJ79" s="269"/>
      <c r="FK79" s="269"/>
      <c r="FL79" s="269"/>
      <c r="FM79" s="269"/>
      <c r="FN79" s="269"/>
      <c r="FO79" s="269"/>
      <c r="FP79" s="269"/>
      <c r="FQ79" s="269"/>
      <c r="FR79" s="269"/>
      <c r="FS79" s="269"/>
      <c r="FT79" s="269"/>
      <c r="FU79" s="269"/>
      <c r="FV79" s="269"/>
      <c r="FW79" s="269"/>
      <c r="FX79" s="269"/>
      <c r="FY79" s="269"/>
      <c r="FZ79" s="269"/>
      <c r="GA79" s="269"/>
      <c r="GB79" s="269"/>
      <c r="GC79" s="269"/>
      <c r="GD79" s="269"/>
      <c r="GE79" s="269"/>
      <c r="GF79" s="269"/>
      <c r="GG79" s="269"/>
      <c r="GH79" s="269"/>
      <c r="GI79" s="269"/>
      <c r="GJ79" s="269"/>
      <c r="GK79" s="269"/>
      <c r="GL79" s="269"/>
      <c r="GM79" s="269"/>
      <c r="GN79" s="269"/>
      <c r="GO79" s="269"/>
      <c r="GP79" s="269"/>
      <c r="GQ79" s="269"/>
      <c r="GR79" s="269"/>
      <c r="GS79" s="269"/>
      <c r="GT79" s="269"/>
      <c r="GU79" s="269"/>
      <c r="GV79" s="269"/>
      <c r="GW79" s="269"/>
      <c r="GX79" s="269"/>
      <c r="GY79" s="269"/>
      <c r="GZ79" s="269"/>
      <c r="HA79" s="269"/>
      <c r="HB79" s="269"/>
      <c r="HC79" s="269"/>
      <c r="HD79" s="269"/>
      <c r="HE79" s="269"/>
      <c r="HF79" s="269"/>
      <c r="HG79" s="269"/>
      <c r="HH79" s="269"/>
      <c r="HI79" s="269"/>
      <c r="HJ79" s="269"/>
      <c r="HK79" s="269"/>
      <c r="HL79" s="269"/>
      <c r="HM79" s="269"/>
      <c r="HN79" s="269"/>
      <c r="HO79" s="269"/>
      <c r="HP79" s="269"/>
      <c r="HQ79" s="269"/>
      <c r="HR79" s="269"/>
      <c r="HS79" s="269"/>
      <c r="HT79" s="269"/>
      <c r="HU79" s="269"/>
      <c r="HV79" s="269"/>
      <c r="HW79" s="269"/>
      <c r="HX79" s="269"/>
      <c r="HY79" s="269"/>
      <c r="HZ79" s="269"/>
      <c r="IA79" s="269"/>
      <c r="IB79" s="269"/>
      <c r="IC79" s="269"/>
      <c r="ID79" s="269"/>
      <c r="IE79" s="269"/>
      <c r="IF79" s="269"/>
      <c r="IG79" s="269"/>
      <c r="IH79" s="269"/>
      <c r="II79" s="269"/>
      <c r="IJ79" s="269"/>
      <c r="IK79" s="269"/>
      <c r="IL79" s="269"/>
      <c r="IM79" s="269"/>
      <c r="IN79" s="269"/>
      <c r="IO79" s="269"/>
      <c r="IP79" s="269"/>
      <c r="IQ79" s="269"/>
      <c r="IR79" s="269"/>
      <c r="IS79" s="269"/>
      <c r="IT79" s="269"/>
      <c r="IU79" s="269"/>
      <c r="IV79" s="269"/>
      <c r="IW79" s="269"/>
      <c r="IX79" s="269"/>
      <c r="IY79" s="269"/>
      <c r="IZ79" s="269"/>
      <c r="JA79" s="269"/>
      <c r="JB79" s="269"/>
      <c r="JC79" s="269"/>
      <c r="JD79" s="269"/>
      <c r="JE79" s="269"/>
      <c r="JF79" s="269"/>
      <c r="JG79" s="269"/>
      <c r="JH79" s="269"/>
      <c r="JI79" s="269"/>
      <c r="JJ79" s="269"/>
      <c r="JK79" s="269"/>
      <c r="JL79" s="269"/>
      <c r="JM79" s="269"/>
      <c r="JN79" s="269"/>
      <c r="JO79" s="269"/>
      <c r="JP79" s="269"/>
      <c r="JQ79" s="269"/>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row>
    <row r="80" spans="1:320" ht="12.75" customHeight="1">
      <c r="A80" s="8"/>
      <c r="B80" s="9"/>
      <c r="C80" s="8" t="s">
        <v>401</v>
      </c>
      <c r="D80" s="8"/>
      <c r="E80" s="266" t="s">
        <v>11</v>
      </c>
      <c r="F80" s="282"/>
      <c r="G80" s="505">
        <v>0</v>
      </c>
      <c r="H80" s="505">
        <v>0</v>
      </c>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c r="BV80" s="359"/>
      <c r="BW80" s="359"/>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c r="DI80" s="359"/>
      <c r="DJ80" s="359"/>
      <c r="DK80" s="359"/>
      <c r="DL80" s="359"/>
      <c r="DM80" s="359"/>
      <c r="DN80" s="359"/>
      <c r="DO80" s="359"/>
      <c r="DP80" s="359"/>
      <c r="DQ80" s="359"/>
      <c r="DR80" s="359"/>
      <c r="DS80" s="359"/>
      <c r="DT80" s="359"/>
      <c r="DU80" s="359"/>
      <c r="DV80" s="359"/>
      <c r="DW80" s="359"/>
      <c r="DX80" s="359"/>
      <c r="DY80" s="359"/>
      <c r="DZ80" s="359"/>
      <c r="EA80" s="359"/>
      <c r="EB80" s="345"/>
      <c r="EC80" s="269"/>
      <c r="ED80" s="269"/>
      <c r="EE80" s="269"/>
      <c r="EF80" s="269"/>
      <c r="EG80" s="269"/>
      <c r="EH80" s="269"/>
      <c r="EI80" s="269"/>
      <c r="EJ80" s="269"/>
      <c r="EK80" s="269"/>
      <c r="EL80" s="269"/>
      <c r="EM80" s="269"/>
      <c r="EN80" s="269"/>
      <c r="EO80" s="269"/>
      <c r="EP80" s="269"/>
      <c r="EQ80" s="269"/>
      <c r="ER80" s="269"/>
      <c r="ES80" s="269"/>
      <c r="ET80" s="269"/>
      <c r="EU80" s="269"/>
      <c r="EV80" s="269"/>
      <c r="EW80" s="269"/>
      <c r="EX80" s="269"/>
      <c r="EY80" s="269"/>
      <c r="EZ80" s="269"/>
      <c r="FA80" s="269"/>
      <c r="FB80" s="269"/>
      <c r="FC80" s="269"/>
      <c r="FD80" s="269"/>
      <c r="FE80" s="269"/>
      <c r="FF80" s="269"/>
      <c r="FG80" s="269"/>
      <c r="FH80" s="269"/>
      <c r="FI80" s="269"/>
      <c r="FJ80" s="269"/>
      <c r="FK80" s="269"/>
      <c r="FL80" s="269"/>
      <c r="FM80" s="269"/>
      <c r="FN80" s="269"/>
      <c r="FO80" s="269"/>
      <c r="FP80" s="269"/>
      <c r="FQ80" s="269"/>
      <c r="FR80" s="269"/>
      <c r="FS80" s="269"/>
      <c r="FT80" s="269"/>
      <c r="FU80" s="269"/>
      <c r="FV80" s="269"/>
      <c r="FW80" s="269"/>
      <c r="FX80" s="269"/>
      <c r="FY80" s="269"/>
      <c r="FZ80" s="269"/>
      <c r="GA80" s="269"/>
      <c r="GB80" s="269"/>
      <c r="GC80" s="269"/>
      <c r="GD80" s="269"/>
      <c r="GE80" s="269"/>
      <c r="GF80" s="269"/>
      <c r="GG80" s="269"/>
      <c r="GH80" s="269"/>
      <c r="GI80" s="269"/>
      <c r="GJ80" s="269"/>
      <c r="GK80" s="269"/>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9"/>
      <c r="HO80" s="269"/>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9"/>
      <c r="IS80" s="269"/>
      <c r="IT80" s="269"/>
      <c r="IU80" s="269"/>
      <c r="IV80" s="269"/>
      <c r="IW80" s="269"/>
      <c r="IX80" s="269"/>
      <c r="IY80" s="269"/>
      <c r="IZ80" s="269"/>
      <c r="JA80" s="269"/>
      <c r="JB80" s="269"/>
      <c r="JC80" s="269"/>
      <c r="JD80" s="269"/>
      <c r="JE80" s="269"/>
      <c r="JF80" s="269"/>
      <c r="JG80" s="269"/>
      <c r="JH80" s="269"/>
      <c r="JI80" s="269"/>
      <c r="JJ80" s="269"/>
      <c r="JK80" s="269"/>
      <c r="JL80" s="269"/>
      <c r="JM80" s="269"/>
      <c r="JN80" s="269"/>
      <c r="JO80" s="269"/>
      <c r="JP80" s="269"/>
      <c r="JQ80" s="269"/>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row>
    <row r="81" spans="1:320" ht="12.75" customHeight="1">
      <c r="A81" s="8"/>
      <c r="B81" s="287" t="s">
        <v>402</v>
      </c>
      <c r="C81" s="284"/>
      <c r="D81" s="284"/>
      <c r="E81" s="286"/>
      <c r="F81" s="282"/>
      <c r="G81" s="507"/>
      <c r="H81" s="507"/>
    </row>
    <row r="82" spans="1:320" ht="12.75" customHeight="1">
      <c r="A82" s="8"/>
      <c r="B82" s="9"/>
      <c r="C82" s="8" t="s">
        <v>403</v>
      </c>
      <c r="D82" s="8"/>
      <c r="E82" s="266" t="s">
        <v>4</v>
      </c>
      <c r="F82" s="282"/>
      <c r="G82" s="505">
        <v>0</v>
      </c>
      <c r="H82" s="505">
        <v>0</v>
      </c>
      <c r="I82" s="118" t="s">
        <v>1118</v>
      </c>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c r="BV82" s="359"/>
      <c r="BW82" s="359"/>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c r="DI82" s="359"/>
      <c r="DJ82" s="359"/>
      <c r="DK82" s="359"/>
      <c r="DL82" s="359"/>
      <c r="DM82" s="359"/>
      <c r="DN82" s="359"/>
      <c r="DO82" s="359"/>
      <c r="DP82" s="359"/>
      <c r="DQ82" s="359"/>
      <c r="DR82" s="359"/>
      <c r="DS82" s="359"/>
      <c r="DT82" s="359"/>
      <c r="DU82" s="359"/>
      <c r="DV82" s="359"/>
      <c r="DW82" s="359"/>
      <c r="DX82" s="359"/>
      <c r="DY82" s="359"/>
      <c r="DZ82" s="359"/>
      <c r="EA82" s="359"/>
      <c r="EB82" s="345"/>
      <c r="EC82" s="269"/>
      <c r="ED82" s="269"/>
      <c r="EE82" s="269"/>
      <c r="EF82" s="269"/>
      <c r="EG82" s="269"/>
      <c r="EH82" s="269"/>
      <c r="EI82" s="269"/>
      <c r="EJ82" s="269"/>
      <c r="EK82" s="269"/>
      <c r="EL82" s="269"/>
      <c r="EM82" s="269"/>
      <c r="EN82" s="269"/>
      <c r="EO82" s="269"/>
      <c r="EP82" s="269"/>
      <c r="EQ82" s="269"/>
      <c r="ER82" s="269"/>
      <c r="ES82" s="269"/>
      <c r="ET82" s="269"/>
      <c r="EU82" s="269"/>
      <c r="EV82" s="269"/>
      <c r="EW82" s="269"/>
      <c r="EX82" s="269"/>
      <c r="EY82" s="269"/>
      <c r="EZ82" s="269"/>
      <c r="FA82" s="269"/>
      <c r="FB82" s="269"/>
      <c r="FC82" s="269"/>
      <c r="FD82" s="269"/>
      <c r="FE82" s="269"/>
      <c r="FF82" s="269"/>
      <c r="FG82" s="269"/>
      <c r="FH82" s="269"/>
      <c r="FI82" s="269"/>
      <c r="FJ82" s="269"/>
      <c r="FK82" s="269"/>
      <c r="FL82" s="269"/>
      <c r="FM82" s="269"/>
      <c r="FN82" s="269"/>
      <c r="FO82" s="269"/>
      <c r="FP82" s="269"/>
      <c r="FQ82" s="269"/>
      <c r="FR82" s="269"/>
      <c r="FS82" s="269"/>
      <c r="FT82" s="269"/>
      <c r="FU82" s="269"/>
      <c r="FV82" s="269"/>
      <c r="FW82" s="269"/>
      <c r="FX82" s="269"/>
      <c r="FY82" s="269"/>
      <c r="FZ82" s="269"/>
      <c r="GA82" s="269"/>
      <c r="GB82" s="269"/>
      <c r="GC82" s="269"/>
      <c r="GD82" s="269"/>
      <c r="GE82" s="269"/>
      <c r="GF82" s="269"/>
      <c r="GG82" s="269"/>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row>
    <row r="83" spans="1:320" ht="12.75" customHeight="1">
      <c r="A83" s="8"/>
      <c r="B83" s="9"/>
      <c r="C83" s="8" t="s">
        <v>404</v>
      </c>
      <c r="D83" s="8"/>
      <c r="E83" s="266" t="s">
        <v>4</v>
      </c>
      <c r="F83" s="282"/>
      <c r="G83" s="505">
        <v>0</v>
      </c>
      <c r="H83" s="505">
        <v>0</v>
      </c>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c r="BV83" s="359"/>
      <c r="BW83" s="359"/>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c r="DI83" s="359"/>
      <c r="DJ83" s="359"/>
      <c r="DK83" s="359"/>
      <c r="DL83" s="359"/>
      <c r="DM83" s="359"/>
      <c r="DN83" s="359"/>
      <c r="DO83" s="359"/>
      <c r="DP83" s="359"/>
      <c r="DQ83" s="359"/>
      <c r="DR83" s="359"/>
      <c r="DS83" s="359"/>
      <c r="DT83" s="359"/>
      <c r="DU83" s="359"/>
      <c r="DV83" s="359"/>
      <c r="DW83" s="359"/>
      <c r="DX83" s="359"/>
      <c r="DY83" s="359"/>
      <c r="DZ83" s="359"/>
      <c r="EA83" s="359"/>
      <c r="EB83" s="345"/>
      <c r="EC83" s="269"/>
      <c r="ED83" s="269"/>
      <c r="EE83" s="269"/>
      <c r="EF83" s="269"/>
      <c r="EG83" s="269"/>
      <c r="EH83" s="269"/>
      <c r="EI83" s="269"/>
      <c r="EJ83" s="269"/>
      <c r="EK83" s="269"/>
      <c r="EL83" s="269"/>
      <c r="EM83" s="269"/>
      <c r="EN83" s="269"/>
      <c r="EO83" s="269"/>
      <c r="EP83" s="269"/>
      <c r="EQ83" s="269"/>
      <c r="ER83" s="269"/>
      <c r="ES83" s="269"/>
      <c r="ET83" s="269"/>
      <c r="EU83" s="269"/>
      <c r="EV83" s="269"/>
      <c r="EW83" s="269"/>
      <c r="EX83" s="269"/>
      <c r="EY83" s="269"/>
      <c r="EZ83" s="269"/>
      <c r="FA83" s="269"/>
      <c r="FB83" s="269"/>
      <c r="FC83" s="269"/>
      <c r="FD83" s="269"/>
      <c r="FE83" s="269"/>
      <c r="FF83" s="269"/>
      <c r="FG83" s="269"/>
      <c r="FH83" s="269"/>
      <c r="FI83" s="269"/>
      <c r="FJ83" s="269"/>
      <c r="FK83" s="269"/>
      <c r="FL83" s="269"/>
      <c r="FM83" s="269"/>
      <c r="FN83" s="269"/>
      <c r="FO83" s="269"/>
      <c r="FP83" s="269"/>
      <c r="FQ83" s="269"/>
      <c r="FR83" s="269"/>
      <c r="FS83" s="269"/>
      <c r="FT83" s="269"/>
      <c r="FU83" s="269"/>
      <c r="FV83" s="269"/>
      <c r="FW83" s="269"/>
      <c r="FX83" s="269"/>
      <c r="FY83" s="269"/>
      <c r="FZ83" s="269"/>
      <c r="GA83" s="269"/>
      <c r="GB83" s="269"/>
      <c r="GC83" s="269"/>
      <c r="GD83" s="269"/>
      <c r="GE83" s="269"/>
      <c r="GF83" s="269"/>
      <c r="GG83" s="269"/>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row>
    <row r="84" spans="1:320" ht="12.75" customHeight="1">
      <c r="A84" s="8"/>
      <c r="B84" s="9"/>
      <c r="C84" s="8" t="s">
        <v>405</v>
      </c>
      <c r="D84" s="8"/>
      <c r="E84" s="266" t="s">
        <v>4</v>
      </c>
      <c r="F84" s="282"/>
      <c r="G84" s="505">
        <v>100</v>
      </c>
      <c r="H84" s="505">
        <v>100</v>
      </c>
      <c r="I84" s="177"/>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c r="BV84" s="359"/>
      <c r="BW84" s="359"/>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c r="DI84" s="359"/>
      <c r="DJ84" s="359"/>
      <c r="DK84" s="359"/>
      <c r="DL84" s="359"/>
      <c r="DM84" s="359"/>
      <c r="DN84" s="359"/>
      <c r="DO84" s="359"/>
      <c r="DP84" s="359"/>
      <c r="DQ84" s="359"/>
      <c r="DR84" s="359"/>
      <c r="DS84" s="359"/>
      <c r="DT84" s="359"/>
      <c r="DU84" s="359"/>
      <c r="DV84" s="359"/>
      <c r="DW84" s="359"/>
      <c r="DX84" s="359"/>
      <c r="DY84" s="359"/>
      <c r="DZ84" s="359"/>
      <c r="EA84" s="359"/>
      <c r="EB84" s="345"/>
      <c r="EC84" s="269"/>
      <c r="ED84" s="269"/>
      <c r="EE84" s="269"/>
      <c r="EF84" s="269"/>
      <c r="EG84" s="269"/>
      <c r="EH84" s="269"/>
      <c r="EI84" s="269"/>
      <c r="EJ84" s="269"/>
      <c r="EK84" s="269"/>
      <c r="EL84" s="269"/>
      <c r="EM84" s="269"/>
      <c r="EN84" s="269"/>
      <c r="EO84" s="269"/>
      <c r="EP84" s="269"/>
      <c r="EQ84" s="269"/>
      <c r="ER84" s="269"/>
      <c r="ES84" s="269"/>
      <c r="ET84" s="269"/>
      <c r="EU84" s="269"/>
      <c r="EV84" s="269"/>
      <c r="EW84" s="269"/>
      <c r="EX84" s="269"/>
      <c r="EY84" s="269"/>
      <c r="EZ84" s="269"/>
      <c r="FA84" s="269"/>
      <c r="FB84" s="269"/>
      <c r="FC84" s="269"/>
      <c r="FD84" s="269"/>
      <c r="FE84" s="269"/>
      <c r="FF84" s="269"/>
      <c r="FG84" s="269"/>
      <c r="FH84" s="269"/>
      <c r="FI84" s="269"/>
      <c r="FJ84" s="269"/>
      <c r="FK84" s="269"/>
      <c r="FL84" s="269"/>
      <c r="FM84" s="269"/>
      <c r="FN84" s="269"/>
      <c r="FO84" s="269"/>
      <c r="FP84" s="269"/>
      <c r="FQ84" s="269"/>
      <c r="FR84" s="269"/>
      <c r="FS84" s="269"/>
      <c r="FT84" s="269"/>
      <c r="FU84" s="269"/>
      <c r="FV84" s="269"/>
      <c r="FW84" s="269"/>
      <c r="FX84" s="269"/>
      <c r="FY84" s="269"/>
      <c r="FZ84" s="269"/>
      <c r="GA84" s="269"/>
      <c r="GB84" s="269"/>
      <c r="GC84" s="269"/>
      <c r="GD84" s="269"/>
      <c r="GE84" s="269"/>
      <c r="GF84" s="269"/>
      <c r="GG84" s="269"/>
      <c r="GH84" s="269"/>
      <c r="GI84" s="269"/>
      <c r="GJ84" s="269"/>
      <c r="GK84" s="269"/>
      <c r="GL84" s="269"/>
      <c r="GM84" s="269"/>
      <c r="GN84" s="269"/>
      <c r="GO84" s="269"/>
      <c r="GP84" s="269"/>
      <c r="GQ84" s="269"/>
      <c r="GR84" s="269"/>
      <c r="GS84" s="269"/>
      <c r="GT84" s="269"/>
      <c r="GU84" s="269"/>
      <c r="GV84" s="269"/>
      <c r="GW84" s="269"/>
      <c r="GX84" s="269"/>
      <c r="GY84" s="269"/>
      <c r="GZ84" s="269"/>
      <c r="HA84" s="269"/>
      <c r="HB84" s="269"/>
      <c r="HC84" s="269"/>
      <c r="HD84" s="269"/>
      <c r="HE84" s="269"/>
      <c r="HF84" s="269"/>
      <c r="HG84" s="269"/>
      <c r="HH84" s="269"/>
      <c r="HI84" s="269"/>
      <c r="HJ84" s="269"/>
      <c r="HK84" s="269"/>
      <c r="HL84" s="269"/>
      <c r="HM84" s="269"/>
      <c r="HN84" s="269"/>
      <c r="HO84" s="269"/>
      <c r="HP84" s="269"/>
      <c r="HQ84" s="269"/>
      <c r="HR84" s="269"/>
      <c r="HS84" s="269"/>
      <c r="HT84" s="269"/>
      <c r="HU84" s="269"/>
      <c r="HV84" s="269"/>
      <c r="HW84" s="269"/>
      <c r="HX84" s="269"/>
      <c r="HY84" s="269"/>
      <c r="HZ84" s="269"/>
      <c r="IA84" s="269"/>
      <c r="IB84" s="269"/>
      <c r="IC84" s="269"/>
      <c r="ID84" s="269"/>
      <c r="IE84" s="269"/>
      <c r="IF84" s="269"/>
      <c r="IG84" s="269"/>
      <c r="IH84" s="269"/>
      <c r="II84" s="269"/>
      <c r="IJ84" s="269"/>
      <c r="IK84" s="269"/>
      <c r="IL84" s="269"/>
      <c r="IM84" s="269"/>
      <c r="IN84" s="269"/>
      <c r="IO84" s="269"/>
      <c r="IP84" s="269"/>
      <c r="IQ84" s="269"/>
      <c r="IR84" s="269"/>
      <c r="IS84" s="269"/>
      <c r="IT84" s="269"/>
      <c r="IU84" s="269"/>
      <c r="IV84" s="269"/>
      <c r="IW84" s="269"/>
      <c r="IX84" s="269"/>
      <c r="IY84" s="269"/>
      <c r="IZ84" s="269"/>
      <c r="JA84" s="269"/>
      <c r="JB84" s="269"/>
      <c r="JC84" s="269"/>
      <c r="JD84" s="269"/>
      <c r="JE84" s="269"/>
      <c r="JF84" s="269"/>
      <c r="JG84" s="269"/>
      <c r="JH84" s="269"/>
      <c r="JI84" s="269"/>
      <c r="JJ84" s="269"/>
      <c r="JK84" s="269"/>
      <c r="JL84" s="269"/>
      <c r="JM84" s="269"/>
      <c r="JN84" s="269"/>
      <c r="JO84" s="269"/>
      <c r="JP84" s="269"/>
      <c r="JQ84" s="269"/>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row>
    <row r="85" spans="1:320" ht="12.75" customHeight="1">
      <c r="A85" s="8"/>
      <c r="B85" s="9"/>
      <c r="C85" s="8" t="s">
        <v>406</v>
      </c>
      <c r="D85" s="8"/>
      <c r="E85" s="266" t="s">
        <v>4</v>
      </c>
      <c r="F85" s="282"/>
      <c r="G85" s="505">
        <v>0</v>
      </c>
      <c r="H85" s="505">
        <v>0</v>
      </c>
      <c r="I85" s="183"/>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c r="BV85" s="359"/>
      <c r="BW85" s="359"/>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c r="DI85" s="359"/>
      <c r="DJ85" s="359"/>
      <c r="DK85" s="359"/>
      <c r="DL85" s="359"/>
      <c r="DM85" s="359"/>
      <c r="DN85" s="359"/>
      <c r="DO85" s="359"/>
      <c r="DP85" s="359"/>
      <c r="DQ85" s="359"/>
      <c r="DR85" s="359"/>
      <c r="DS85" s="359"/>
      <c r="DT85" s="359"/>
      <c r="DU85" s="359"/>
      <c r="DV85" s="359"/>
      <c r="DW85" s="359"/>
      <c r="DX85" s="359"/>
      <c r="DY85" s="359"/>
      <c r="DZ85" s="359"/>
      <c r="EA85" s="359"/>
      <c r="EB85" s="345"/>
      <c r="EC85" s="269"/>
      <c r="ED85" s="269"/>
      <c r="EE85" s="269"/>
      <c r="EF85" s="269"/>
      <c r="EG85" s="269"/>
      <c r="EH85" s="269"/>
      <c r="EI85" s="269"/>
      <c r="EJ85" s="269"/>
      <c r="EK85" s="269"/>
      <c r="EL85" s="269"/>
      <c r="EM85" s="269"/>
      <c r="EN85" s="269"/>
      <c r="EO85" s="269"/>
      <c r="EP85" s="269"/>
      <c r="EQ85" s="269"/>
      <c r="ER85" s="269"/>
      <c r="ES85" s="269"/>
      <c r="ET85" s="269"/>
      <c r="EU85" s="269"/>
      <c r="EV85" s="269"/>
      <c r="EW85" s="269"/>
      <c r="EX85" s="269"/>
      <c r="EY85" s="269"/>
      <c r="EZ85" s="269"/>
      <c r="FA85" s="269"/>
      <c r="FB85" s="269"/>
      <c r="FC85" s="269"/>
      <c r="FD85" s="269"/>
      <c r="FE85" s="269"/>
      <c r="FF85" s="269"/>
      <c r="FG85" s="269"/>
      <c r="FH85" s="269"/>
      <c r="FI85" s="269"/>
      <c r="FJ85" s="269"/>
      <c r="FK85" s="269"/>
      <c r="FL85" s="269"/>
      <c r="FM85" s="269"/>
      <c r="FN85" s="269"/>
      <c r="FO85" s="269"/>
      <c r="FP85" s="269"/>
      <c r="FQ85" s="269"/>
      <c r="FR85" s="269"/>
      <c r="FS85" s="269"/>
      <c r="FT85" s="269"/>
      <c r="FU85" s="269"/>
      <c r="FV85" s="269"/>
      <c r="FW85" s="269"/>
      <c r="FX85" s="269"/>
      <c r="FY85" s="269"/>
      <c r="FZ85" s="269"/>
      <c r="GA85" s="269"/>
      <c r="GB85" s="269"/>
      <c r="GC85" s="269"/>
      <c r="GD85" s="269"/>
      <c r="GE85" s="269"/>
      <c r="GF85" s="269"/>
      <c r="GG85" s="269"/>
      <c r="GH85" s="269"/>
      <c r="GI85" s="269"/>
      <c r="GJ85" s="269"/>
      <c r="GK85" s="269"/>
      <c r="GL85" s="269"/>
      <c r="GM85" s="269"/>
      <c r="GN85" s="269"/>
      <c r="GO85" s="269"/>
      <c r="GP85" s="269"/>
      <c r="GQ85" s="269"/>
      <c r="GR85" s="269"/>
      <c r="GS85" s="269"/>
      <c r="GT85" s="269"/>
      <c r="GU85" s="269"/>
      <c r="GV85" s="269"/>
      <c r="GW85" s="269"/>
      <c r="GX85" s="269"/>
      <c r="GY85" s="269"/>
      <c r="GZ85" s="269"/>
      <c r="HA85" s="269"/>
      <c r="HB85" s="269"/>
      <c r="HC85" s="269"/>
      <c r="HD85" s="269"/>
      <c r="HE85" s="269"/>
      <c r="HF85" s="269"/>
      <c r="HG85" s="269"/>
      <c r="HH85" s="269"/>
      <c r="HI85" s="269"/>
      <c r="HJ85" s="269"/>
      <c r="HK85" s="269"/>
      <c r="HL85" s="269"/>
      <c r="HM85" s="269"/>
      <c r="HN85" s="269"/>
      <c r="HO85" s="269"/>
      <c r="HP85" s="269"/>
      <c r="HQ85" s="269"/>
      <c r="HR85" s="269"/>
      <c r="HS85" s="269"/>
      <c r="HT85" s="269"/>
      <c r="HU85" s="269"/>
      <c r="HV85" s="269"/>
      <c r="HW85" s="269"/>
      <c r="HX85" s="269"/>
      <c r="HY85" s="269"/>
      <c r="HZ85" s="269"/>
      <c r="IA85" s="269"/>
      <c r="IB85" s="269"/>
      <c r="IC85" s="269"/>
      <c r="ID85" s="269"/>
      <c r="IE85" s="269"/>
      <c r="IF85" s="269"/>
      <c r="IG85" s="269"/>
      <c r="IH85" s="269"/>
      <c r="II85" s="269"/>
      <c r="IJ85" s="269"/>
      <c r="IK85" s="269"/>
      <c r="IL85" s="269"/>
      <c r="IM85" s="269"/>
      <c r="IN85" s="269"/>
      <c r="IO85" s="269"/>
      <c r="IP85" s="269"/>
      <c r="IQ85" s="269"/>
      <c r="IR85" s="269"/>
      <c r="IS85" s="269"/>
      <c r="IT85" s="269"/>
      <c r="IU85" s="269"/>
      <c r="IV85" s="269"/>
      <c r="IW85" s="269"/>
      <c r="IX85" s="269"/>
      <c r="IY85" s="269"/>
      <c r="IZ85" s="269"/>
      <c r="JA85" s="269"/>
      <c r="JB85" s="269"/>
      <c r="JC85" s="269"/>
      <c r="JD85" s="269"/>
      <c r="JE85" s="269"/>
      <c r="JF85" s="269"/>
      <c r="JG85" s="269"/>
      <c r="JH85" s="269"/>
      <c r="JI85" s="269"/>
      <c r="JJ85" s="269"/>
      <c r="JK85" s="269"/>
      <c r="JL85" s="269"/>
      <c r="JM85" s="269"/>
      <c r="JN85" s="269"/>
      <c r="JO85" s="269"/>
      <c r="JP85" s="269"/>
      <c r="JQ85" s="269"/>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row>
    <row r="86" spans="1:320" ht="12.75" customHeight="1">
      <c r="A86" s="8"/>
      <c r="B86" s="21" t="s">
        <v>407</v>
      </c>
      <c r="C86" s="8"/>
      <c r="D86" s="8"/>
      <c r="E86" s="266" t="s">
        <v>408</v>
      </c>
      <c r="F86" s="282"/>
      <c r="G86" s="267"/>
      <c r="H86" s="267"/>
      <c r="I86" s="191"/>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c r="AU86" s="359"/>
      <c r="AV86" s="359"/>
      <c r="AW86" s="359"/>
      <c r="AX86" s="359"/>
      <c r="AY86" s="359"/>
      <c r="AZ86" s="359"/>
      <c r="BA86" s="359"/>
      <c r="BB86" s="359"/>
      <c r="BC86" s="359"/>
      <c r="BD86" s="359"/>
      <c r="BE86" s="359"/>
      <c r="BF86" s="359"/>
      <c r="BG86" s="359"/>
      <c r="BH86" s="359"/>
      <c r="BI86" s="359"/>
      <c r="BJ86" s="359"/>
      <c r="BK86" s="359"/>
      <c r="BL86" s="359"/>
      <c r="BM86" s="359"/>
      <c r="BN86" s="359"/>
      <c r="BO86" s="359"/>
      <c r="BP86" s="359"/>
      <c r="BQ86" s="359"/>
      <c r="BR86" s="359"/>
      <c r="BS86" s="359"/>
      <c r="BT86" s="359"/>
      <c r="BU86" s="359"/>
      <c r="BV86" s="359"/>
      <c r="BW86" s="359"/>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c r="DI86" s="359"/>
      <c r="DJ86" s="359"/>
      <c r="DK86" s="359"/>
      <c r="DL86" s="359"/>
      <c r="DM86" s="359"/>
      <c r="DN86" s="359"/>
      <c r="DO86" s="359"/>
      <c r="DP86" s="359"/>
      <c r="DQ86" s="359"/>
      <c r="DR86" s="359"/>
      <c r="DS86" s="359"/>
      <c r="DT86" s="359"/>
      <c r="DU86" s="359"/>
      <c r="DV86" s="359"/>
      <c r="DW86" s="359"/>
      <c r="DX86" s="359"/>
      <c r="DY86" s="359"/>
      <c r="DZ86" s="359"/>
      <c r="EA86" s="359"/>
      <c r="EB86" s="345"/>
      <c r="EC86" s="269"/>
      <c r="ED86" s="269"/>
      <c r="EE86" s="269"/>
      <c r="EF86" s="269"/>
      <c r="EG86" s="269"/>
      <c r="EH86" s="269"/>
      <c r="EI86" s="269"/>
      <c r="EJ86" s="269"/>
      <c r="EK86" s="269"/>
      <c r="EL86" s="269"/>
      <c r="EM86" s="269"/>
      <c r="EN86" s="269"/>
      <c r="EO86" s="269"/>
      <c r="EP86" s="269"/>
      <c r="EQ86" s="269"/>
      <c r="ER86" s="269"/>
      <c r="ES86" s="269"/>
      <c r="ET86" s="269"/>
      <c r="EU86" s="269"/>
      <c r="EV86" s="269"/>
      <c r="EW86" s="269"/>
      <c r="EX86" s="269"/>
      <c r="EY86" s="269"/>
      <c r="EZ86" s="269"/>
      <c r="FA86" s="269"/>
      <c r="FB86" s="269"/>
      <c r="FC86" s="269"/>
      <c r="FD86" s="269"/>
      <c r="FE86" s="269"/>
      <c r="FF86" s="269"/>
      <c r="FG86" s="269"/>
      <c r="FH86" s="269"/>
      <c r="FI86" s="269"/>
      <c r="FJ86" s="269"/>
      <c r="FK86" s="269"/>
      <c r="FL86" s="269"/>
      <c r="FM86" s="269"/>
      <c r="FN86" s="269"/>
      <c r="FO86" s="269"/>
      <c r="FP86" s="269"/>
      <c r="FQ86" s="269"/>
      <c r="FR86" s="269"/>
      <c r="FS86" s="269"/>
      <c r="FT86" s="269"/>
      <c r="FU86" s="269"/>
      <c r="FV86" s="269"/>
      <c r="FW86" s="269"/>
      <c r="FX86" s="269"/>
      <c r="FY86" s="269"/>
      <c r="FZ86" s="269"/>
      <c r="GA86" s="269"/>
      <c r="GB86" s="269"/>
      <c r="GC86" s="269"/>
      <c r="GD86" s="269"/>
      <c r="GE86" s="269"/>
      <c r="GF86" s="269"/>
      <c r="GG86" s="269"/>
      <c r="GH86" s="269"/>
      <c r="GI86" s="269"/>
      <c r="GJ86" s="269"/>
      <c r="GK86" s="269"/>
      <c r="GL86" s="269"/>
      <c r="GM86" s="269"/>
      <c r="GN86" s="269"/>
      <c r="GO86" s="269"/>
      <c r="GP86" s="269"/>
      <c r="GQ86" s="269"/>
      <c r="GR86" s="269"/>
      <c r="GS86" s="269"/>
      <c r="GT86" s="269"/>
      <c r="GU86" s="269"/>
      <c r="GV86" s="269"/>
      <c r="GW86" s="269"/>
      <c r="GX86" s="269"/>
      <c r="GY86" s="269"/>
      <c r="GZ86" s="269"/>
      <c r="HA86" s="269"/>
      <c r="HB86" s="269"/>
      <c r="HC86" s="269"/>
      <c r="HD86" s="269"/>
      <c r="HE86" s="269"/>
      <c r="HF86" s="269"/>
      <c r="HG86" s="269"/>
      <c r="HH86" s="269"/>
      <c r="HI86" s="269"/>
      <c r="HJ86" s="269"/>
      <c r="HK86" s="269"/>
      <c r="HL86" s="269"/>
      <c r="HM86" s="269"/>
      <c r="HN86" s="269"/>
      <c r="HO86" s="269"/>
      <c r="HP86" s="269"/>
      <c r="HQ86" s="269"/>
      <c r="HR86" s="269"/>
      <c r="HS86" s="269"/>
      <c r="HT86" s="269"/>
      <c r="HU86" s="269"/>
      <c r="HV86" s="269"/>
      <c r="HW86" s="269"/>
      <c r="HX86" s="269"/>
      <c r="HY86" s="269"/>
      <c r="HZ86" s="269"/>
      <c r="IA86" s="269"/>
      <c r="IB86" s="269"/>
      <c r="IC86" s="269"/>
      <c r="ID86" s="269"/>
      <c r="IE86" s="269"/>
      <c r="IF86" s="269"/>
      <c r="IG86" s="269"/>
      <c r="IH86" s="269"/>
      <c r="II86" s="269"/>
      <c r="IJ86" s="269"/>
      <c r="IK86" s="269"/>
      <c r="IL86" s="269"/>
      <c r="IM86" s="269"/>
      <c r="IN86" s="269"/>
      <c r="IO86" s="269"/>
      <c r="IP86" s="269"/>
      <c r="IQ86" s="269"/>
      <c r="IR86" s="269"/>
      <c r="IS86" s="269"/>
      <c r="IT86" s="269"/>
      <c r="IU86" s="269"/>
      <c r="IV86" s="269"/>
      <c r="IW86" s="269"/>
      <c r="IX86" s="269"/>
      <c r="IY86" s="269"/>
      <c r="IZ86" s="269"/>
      <c r="JA86" s="269"/>
      <c r="JB86" s="269"/>
      <c r="JC86" s="269"/>
      <c r="JD86" s="269"/>
      <c r="JE86" s="269"/>
      <c r="JF86" s="269"/>
      <c r="JG86" s="269"/>
      <c r="JH86" s="269"/>
      <c r="JI86" s="269"/>
      <c r="JJ86" s="269"/>
      <c r="JK86" s="269"/>
      <c r="JL86" s="269"/>
      <c r="JM86" s="269"/>
      <c r="JN86" s="269"/>
      <c r="JO86" s="269"/>
      <c r="JP86" s="269"/>
      <c r="JQ86" s="269"/>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row>
    <row r="87" spans="1:320" ht="12.75" customHeight="1">
      <c r="A87" s="284"/>
      <c r="B87" s="287"/>
      <c r="C87" s="284"/>
      <c r="D87" s="284"/>
      <c r="E87" s="286"/>
      <c r="F87" s="282"/>
      <c r="G87" s="507"/>
      <c r="H87" s="471"/>
      <c r="I87" s="354"/>
    </row>
    <row r="88" spans="1:320" ht="12.75" customHeight="1">
      <c r="A88" s="8" t="s">
        <v>409</v>
      </c>
      <c r="B88" s="9"/>
      <c r="C88" s="8"/>
      <c r="D88" s="8"/>
      <c r="E88" s="288" t="s">
        <v>423</v>
      </c>
      <c r="F88" s="282"/>
      <c r="G88" s="267"/>
      <c r="H88" s="267"/>
      <c r="I88" s="191"/>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9"/>
      <c r="BS88" s="359"/>
      <c r="BT88" s="359"/>
      <c r="BU88" s="359"/>
      <c r="BV88" s="359"/>
      <c r="BW88" s="359"/>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c r="DI88" s="359"/>
      <c r="DJ88" s="359"/>
      <c r="DK88" s="359"/>
      <c r="DL88" s="359"/>
      <c r="DM88" s="359"/>
      <c r="DN88" s="359"/>
      <c r="DO88" s="359"/>
      <c r="DP88" s="359"/>
      <c r="DQ88" s="359"/>
      <c r="DR88" s="359"/>
      <c r="DS88" s="359"/>
      <c r="DT88" s="359"/>
      <c r="DU88" s="359"/>
      <c r="DV88" s="359"/>
      <c r="DW88" s="359"/>
      <c r="DX88" s="359"/>
      <c r="DY88" s="359"/>
      <c r="DZ88" s="359"/>
      <c r="EA88" s="359"/>
      <c r="EB88" s="345"/>
      <c r="EC88" s="269"/>
      <c r="ED88" s="269"/>
      <c r="EE88" s="269"/>
      <c r="EF88" s="269"/>
      <c r="EG88" s="269"/>
      <c r="EH88" s="269"/>
      <c r="EI88" s="269"/>
      <c r="EJ88" s="269"/>
      <c r="EK88" s="269"/>
      <c r="EL88" s="269"/>
      <c r="EM88" s="269"/>
      <c r="EN88" s="269"/>
      <c r="EO88" s="269"/>
      <c r="EP88" s="269"/>
      <c r="EQ88" s="269"/>
      <c r="ER88" s="269"/>
      <c r="ES88" s="269"/>
      <c r="ET88" s="269"/>
      <c r="EU88" s="269"/>
      <c r="EV88" s="269"/>
      <c r="EW88" s="269"/>
      <c r="EX88" s="269"/>
      <c r="EY88" s="269"/>
      <c r="EZ88" s="269"/>
      <c r="FA88" s="269"/>
      <c r="FB88" s="269"/>
      <c r="FC88" s="269"/>
      <c r="FD88" s="269"/>
      <c r="FE88" s="269"/>
      <c r="FF88" s="269"/>
      <c r="FG88" s="269"/>
      <c r="FH88" s="269"/>
      <c r="FI88" s="269"/>
      <c r="FJ88" s="269"/>
      <c r="FK88" s="269"/>
      <c r="FL88" s="269"/>
      <c r="FM88" s="269"/>
      <c r="FN88" s="269"/>
      <c r="FO88" s="269"/>
      <c r="FP88" s="269"/>
      <c r="FQ88" s="269"/>
      <c r="FR88" s="269"/>
      <c r="FS88" s="269"/>
      <c r="FT88" s="269"/>
      <c r="FU88" s="269"/>
      <c r="FV88" s="269"/>
      <c r="FW88" s="269"/>
      <c r="FX88" s="269"/>
      <c r="FY88" s="269"/>
      <c r="FZ88" s="269"/>
      <c r="GA88" s="269"/>
      <c r="GB88" s="269"/>
      <c r="GC88" s="269"/>
      <c r="GD88" s="269"/>
      <c r="GE88" s="269"/>
      <c r="GF88" s="269"/>
      <c r="GG88" s="269"/>
      <c r="GH88" s="269"/>
      <c r="GI88" s="269"/>
      <c r="GJ88" s="269"/>
      <c r="GK88" s="269"/>
      <c r="GL88" s="269"/>
      <c r="GM88" s="269"/>
      <c r="GN88" s="269"/>
      <c r="GO88" s="269"/>
      <c r="GP88" s="269"/>
      <c r="GQ88" s="269"/>
      <c r="GR88" s="269"/>
      <c r="GS88" s="269"/>
      <c r="GT88" s="269"/>
      <c r="GU88" s="269"/>
      <c r="GV88" s="269"/>
      <c r="GW88" s="269"/>
      <c r="GX88" s="269"/>
      <c r="GY88" s="269"/>
      <c r="GZ88" s="269"/>
      <c r="HA88" s="269"/>
      <c r="HB88" s="269"/>
      <c r="HC88" s="269"/>
      <c r="HD88" s="269"/>
      <c r="HE88" s="269"/>
      <c r="HF88" s="269"/>
      <c r="HG88" s="269"/>
      <c r="HH88" s="269"/>
      <c r="HI88" s="269"/>
      <c r="HJ88" s="269"/>
      <c r="HK88" s="269"/>
      <c r="HL88" s="269"/>
      <c r="HM88" s="269"/>
      <c r="HN88" s="269"/>
      <c r="HO88" s="269"/>
      <c r="HP88" s="269"/>
      <c r="HQ88" s="269"/>
      <c r="HR88" s="269"/>
      <c r="HS88" s="269"/>
      <c r="HT88" s="269"/>
      <c r="HU88" s="269"/>
      <c r="HV88" s="269"/>
      <c r="HW88" s="269"/>
      <c r="HX88" s="269"/>
      <c r="HY88" s="269"/>
      <c r="HZ88" s="269"/>
      <c r="IA88" s="269"/>
      <c r="IB88" s="269"/>
      <c r="IC88" s="269"/>
      <c r="ID88" s="269"/>
      <c r="IE88" s="269"/>
      <c r="IF88" s="269"/>
      <c r="IG88" s="269"/>
      <c r="IH88" s="269"/>
      <c r="II88" s="269"/>
      <c r="IJ88" s="269"/>
      <c r="IK88" s="269"/>
      <c r="IL88" s="269"/>
      <c r="IM88" s="269"/>
      <c r="IN88" s="269"/>
      <c r="IO88" s="269"/>
      <c r="IP88" s="269"/>
      <c r="IQ88" s="269"/>
      <c r="IR88" s="269"/>
      <c r="IS88" s="269"/>
      <c r="IT88" s="269"/>
      <c r="IU88" s="269"/>
      <c r="IV88" s="269"/>
      <c r="IW88" s="269"/>
      <c r="IX88" s="269"/>
      <c r="IY88" s="269"/>
      <c r="IZ88" s="269"/>
      <c r="JA88" s="269"/>
      <c r="JB88" s="269"/>
      <c r="JC88" s="269"/>
      <c r="JD88" s="269"/>
      <c r="JE88" s="269"/>
      <c r="JF88" s="269"/>
      <c r="JG88" s="269"/>
      <c r="JH88" s="269"/>
      <c r="JI88" s="269"/>
      <c r="JJ88" s="269"/>
      <c r="JK88" s="269"/>
      <c r="JL88" s="269"/>
      <c r="JM88" s="269"/>
      <c r="JN88" s="269"/>
      <c r="JO88" s="269"/>
      <c r="JP88" s="269"/>
      <c r="JQ88" s="269"/>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row>
    <row r="89" spans="1:320">
      <c r="I89" s="59" t="s">
        <v>180</v>
      </c>
    </row>
    <row r="90" spans="1:320" ht="15">
      <c r="I90" s="197" t="s">
        <v>10400</v>
      </c>
    </row>
    <row r="91" spans="1:320" ht="15">
      <c r="I91" s="197"/>
    </row>
    <row r="92" spans="1:320" ht="15">
      <c r="I92" s="191"/>
    </row>
    <row r="93" spans="1:320" ht="15">
      <c r="I93" s="191"/>
    </row>
    <row r="94" spans="1:320" ht="15">
      <c r="I94" s="191"/>
    </row>
    <row r="95" spans="1:320" ht="15">
      <c r="I95" s="197"/>
    </row>
    <row r="96" spans="1:320" ht="15">
      <c r="I96" s="191"/>
    </row>
    <row r="97" spans="9:9" ht="15">
      <c r="I97" s="191"/>
    </row>
    <row r="98" spans="9:9" ht="15">
      <c r="I98" s="197"/>
    </row>
    <row r="99" spans="9:9" ht="15">
      <c r="I99" s="191"/>
    </row>
    <row r="100" spans="9:9" ht="15">
      <c r="I100" s="191"/>
    </row>
    <row r="101" spans="9:9" ht="15">
      <c r="I101" s="191"/>
    </row>
    <row r="102" spans="9:9" ht="15">
      <c r="I102" s="191"/>
    </row>
    <row r="103" spans="9:9" ht="15">
      <c r="I103" s="197"/>
    </row>
    <row r="104" spans="9:9" ht="15">
      <c r="I104" s="191"/>
    </row>
    <row r="105" spans="9:9" ht="15">
      <c r="I105" s="191"/>
    </row>
    <row r="106" spans="9:9" ht="15">
      <c r="I106" s="191"/>
    </row>
    <row r="107" spans="9:9" ht="15">
      <c r="I107" s="191"/>
    </row>
    <row r="108" spans="9:9" ht="15">
      <c r="I108" s="191"/>
    </row>
    <row r="109" spans="9:9" ht="15">
      <c r="I109" s="191"/>
    </row>
    <row r="110" spans="9:9" ht="15">
      <c r="I110" s="197"/>
    </row>
    <row r="111" spans="9:9" ht="15">
      <c r="I111" s="191"/>
    </row>
    <row r="112" spans="9:9" ht="15">
      <c r="I112" s="191"/>
    </row>
    <row r="113" spans="9:9" ht="15">
      <c r="I113" s="191"/>
    </row>
    <row r="114" spans="9:9" ht="15">
      <c r="I114" s="191"/>
    </row>
    <row r="115" spans="9:9" ht="15">
      <c r="I115" s="191"/>
    </row>
    <row r="116" spans="9:9" ht="15">
      <c r="I116" s="191"/>
    </row>
    <row r="117" spans="9:9" ht="15">
      <c r="I117" s="191"/>
    </row>
    <row r="118" spans="9:9" ht="15">
      <c r="I118" s="191"/>
    </row>
    <row r="119" spans="9:9" ht="15">
      <c r="I119" s="191"/>
    </row>
    <row r="120" spans="9:9" ht="15">
      <c r="I120" s="191"/>
    </row>
    <row r="121" spans="9:9" ht="15">
      <c r="I121" s="197"/>
    </row>
    <row r="122" spans="9:9" ht="15">
      <c r="I122" s="197"/>
    </row>
    <row r="123" spans="9:9" ht="15">
      <c r="I123" s="191"/>
    </row>
    <row r="124" spans="9:9" ht="15">
      <c r="I124" s="191"/>
    </row>
    <row r="125" spans="9:9" ht="15">
      <c r="I125" s="197"/>
    </row>
    <row r="126" spans="9:9" ht="15">
      <c r="I126" s="191"/>
    </row>
    <row r="127" spans="9:9" ht="15">
      <c r="I127" s="191"/>
    </row>
    <row r="128" spans="9:9" ht="15">
      <c r="I128" s="191"/>
    </row>
    <row r="129" spans="9:9" ht="15">
      <c r="I129" s="191"/>
    </row>
    <row r="130" spans="9:9" ht="15">
      <c r="I130" s="191"/>
    </row>
    <row r="131" spans="9:9" ht="15">
      <c r="I131" s="191"/>
    </row>
    <row r="132" spans="9:9" ht="15">
      <c r="I132" s="191"/>
    </row>
    <row r="133" spans="9:9" ht="15">
      <c r="I133" s="191"/>
    </row>
    <row r="134" spans="9:9" ht="15">
      <c r="I134" s="191"/>
    </row>
    <row r="135" spans="9:9" ht="15">
      <c r="I135" s="191"/>
    </row>
    <row r="136" spans="9:9" ht="15">
      <c r="I136" s="197"/>
    </row>
    <row r="137" spans="9:9" ht="15">
      <c r="I137" s="197"/>
    </row>
    <row r="138" spans="9:9" ht="15">
      <c r="I138" s="197"/>
    </row>
    <row r="139" spans="9:9" ht="15">
      <c r="I139" s="191"/>
    </row>
    <row r="140" spans="9:9" ht="15">
      <c r="I140" s="191"/>
    </row>
    <row r="141" spans="9:9" ht="15">
      <c r="I141" s="191"/>
    </row>
    <row r="142" spans="9:9" ht="15">
      <c r="I142" s="191"/>
    </row>
    <row r="143" spans="9:9" ht="15">
      <c r="I143" s="191"/>
    </row>
    <row r="144" spans="9:9" ht="15">
      <c r="I144" s="197"/>
    </row>
    <row r="145" spans="9:9" ht="15">
      <c r="I145" s="197"/>
    </row>
    <row r="146" spans="9:9">
      <c r="I146" s="177"/>
    </row>
    <row r="147" spans="9:9">
      <c r="I147" s="177"/>
    </row>
    <row r="148" spans="9:9">
      <c r="I148" s="177"/>
    </row>
    <row r="149" spans="9:9">
      <c r="I149" s="177"/>
    </row>
    <row r="150" spans="9:9">
      <c r="I150" s="177"/>
    </row>
    <row r="151" spans="9:9">
      <c r="I151" s="177"/>
    </row>
    <row r="152" spans="9:9">
      <c r="I152" s="177"/>
    </row>
    <row r="153" spans="9:9">
      <c r="I153" s="177"/>
    </row>
    <row r="154" spans="9:9">
      <c r="I154" s="177"/>
    </row>
    <row r="155" spans="9:9">
      <c r="I155" s="177"/>
    </row>
    <row r="156" spans="9:9">
      <c r="I156" s="177"/>
    </row>
    <row r="157" spans="9:9">
      <c r="I157" s="177"/>
    </row>
    <row r="158" spans="9:9">
      <c r="I158" s="177"/>
    </row>
    <row r="159" spans="9:9">
      <c r="I159" s="177"/>
    </row>
    <row r="160" spans="9:9">
      <c r="I160" s="177"/>
    </row>
    <row r="161" spans="9:9">
      <c r="I161" s="177"/>
    </row>
    <row r="162" spans="9:9">
      <c r="I162" s="177"/>
    </row>
    <row r="163" spans="9:9">
      <c r="I163" s="177"/>
    </row>
    <row r="164" spans="9:9">
      <c r="I164" s="177"/>
    </row>
    <row r="165" spans="9:9">
      <c r="I165" s="177"/>
    </row>
    <row r="166" spans="9:9">
      <c r="I166" s="177"/>
    </row>
    <row r="167" spans="9:9">
      <c r="I167" s="177"/>
    </row>
    <row r="168" spans="9:9">
      <c r="I168" s="177"/>
    </row>
    <row r="169" spans="9:9">
      <c r="I169" s="177"/>
    </row>
    <row r="170" spans="9:9">
      <c r="I170" s="177"/>
    </row>
    <row r="171" spans="9:9">
      <c r="I171" s="177"/>
    </row>
    <row r="172" spans="9:9">
      <c r="I172" s="177"/>
    </row>
    <row r="173" spans="9:9">
      <c r="I173" s="177"/>
    </row>
    <row r="174" spans="9:9">
      <c r="I174" s="177"/>
    </row>
    <row r="175" spans="9:9">
      <c r="I175" s="177"/>
    </row>
    <row r="176" spans="9:9">
      <c r="I176" s="177"/>
    </row>
    <row r="177" spans="9:9">
      <c r="I177" s="177"/>
    </row>
    <row r="178" spans="9:9">
      <c r="I178" s="177"/>
    </row>
    <row r="179" spans="9:9">
      <c r="I179" s="177"/>
    </row>
    <row r="180" spans="9:9">
      <c r="I180" s="177"/>
    </row>
    <row r="181" spans="9:9">
      <c r="I181" s="177"/>
    </row>
    <row r="182" spans="9:9">
      <c r="I182" s="177"/>
    </row>
    <row r="183" spans="9:9">
      <c r="I183" s="177"/>
    </row>
    <row r="184" spans="9:9">
      <c r="I184" s="177"/>
    </row>
    <row r="185" spans="9:9">
      <c r="I185" s="177"/>
    </row>
    <row r="186" spans="9:9">
      <c r="I186" s="177"/>
    </row>
    <row r="187" spans="9:9">
      <c r="I187" s="177"/>
    </row>
    <row r="188" spans="9:9">
      <c r="I188" s="177"/>
    </row>
    <row r="189" spans="9:9">
      <c r="I189" s="177"/>
    </row>
    <row r="190" spans="9:9">
      <c r="I190" s="177"/>
    </row>
    <row r="191" spans="9:9">
      <c r="I191" s="177"/>
    </row>
    <row r="192" spans="9:9">
      <c r="I192" s="177"/>
    </row>
    <row r="193" spans="9:9">
      <c r="I193" s="177"/>
    </row>
    <row r="194" spans="9:9">
      <c r="I194" s="177"/>
    </row>
    <row r="195" spans="9:9">
      <c r="I195" s="177"/>
    </row>
    <row r="196" spans="9:9">
      <c r="I196" s="177"/>
    </row>
    <row r="197" spans="9:9">
      <c r="I197" s="177"/>
    </row>
    <row r="198" spans="9:9">
      <c r="I198" s="177"/>
    </row>
    <row r="199" spans="9:9">
      <c r="I199" s="177"/>
    </row>
    <row r="200" spans="9:9">
      <c r="I200" s="177"/>
    </row>
    <row r="201" spans="9:9">
      <c r="I201" s="177"/>
    </row>
    <row r="202" spans="9:9">
      <c r="I202" s="177"/>
    </row>
    <row r="203" spans="9:9">
      <c r="I203" s="177"/>
    </row>
    <row r="204" spans="9:9">
      <c r="I204" s="177"/>
    </row>
    <row r="205" spans="9:9">
      <c r="I205" s="177"/>
    </row>
    <row r="206" spans="9:9">
      <c r="I206" s="177"/>
    </row>
    <row r="207" spans="9:9">
      <c r="I207" s="177"/>
    </row>
    <row r="208" spans="9:9">
      <c r="I208" s="177"/>
    </row>
    <row r="209" spans="9:9">
      <c r="I209" s="177"/>
    </row>
    <row r="210" spans="9:9">
      <c r="I210" s="177"/>
    </row>
    <row r="211" spans="9:9">
      <c r="I211" s="177"/>
    </row>
    <row r="212" spans="9:9">
      <c r="I212" s="177"/>
    </row>
    <row r="213" spans="9:9">
      <c r="I213" s="177"/>
    </row>
    <row r="214" spans="9:9">
      <c r="I214" s="177"/>
    </row>
    <row r="215" spans="9:9">
      <c r="I215" s="177"/>
    </row>
    <row r="216" spans="9:9">
      <c r="I216" s="177"/>
    </row>
    <row r="217" spans="9:9">
      <c r="I217" s="177"/>
    </row>
    <row r="218" spans="9:9">
      <c r="I218" s="177"/>
    </row>
    <row r="219" spans="9:9">
      <c r="I219" s="177"/>
    </row>
    <row r="220" spans="9:9">
      <c r="I220" s="177"/>
    </row>
    <row r="221" spans="9:9">
      <c r="I221" s="177"/>
    </row>
    <row r="222" spans="9:9">
      <c r="I222" s="177"/>
    </row>
    <row r="223" spans="9:9">
      <c r="I223" s="177"/>
    </row>
    <row r="224" spans="9:9">
      <c r="I224" s="177"/>
    </row>
    <row r="225" spans="9:9">
      <c r="I225" s="177"/>
    </row>
    <row r="226" spans="9:9">
      <c r="I226" s="177"/>
    </row>
    <row r="227" spans="9:9">
      <c r="I227" s="177"/>
    </row>
    <row r="228" spans="9:9">
      <c r="I228" s="177"/>
    </row>
    <row r="229" spans="9:9">
      <c r="I229" s="177"/>
    </row>
  </sheetData>
  <mergeCells count="2">
    <mergeCell ref="I4:I6"/>
    <mergeCell ref="A5:D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W90"/>
  <sheetViews>
    <sheetView showGridLines="0" zoomScaleNormal="100" workbookViewId="0"/>
  </sheetViews>
  <sheetFormatPr defaultColWidth="8.85546875" defaultRowHeight="15"/>
  <cols>
    <col min="1" max="15" width="8.85546875" style="1"/>
    <col min="16" max="17" width="8.85546875" style="292"/>
    <col min="18" max="22" width="8.85546875" style="1"/>
    <col min="23" max="23" width="183" style="1" bestFit="1" customWidth="1"/>
    <col min="24" max="16384" width="8.85546875" style="1"/>
  </cols>
  <sheetData>
    <row r="1" spans="1:23" s="289" customFormat="1" ht="19.5" customHeight="1">
      <c r="A1" s="289" t="s">
        <v>55</v>
      </c>
    </row>
    <row r="2" spans="1:23" s="36" customFormat="1" ht="12.75" customHeight="1">
      <c r="P2" s="290"/>
      <c r="Q2" s="290"/>
    </row>
    <row r="3" spans="1:23" s="291" customFormat="1" ht="14.1" customHeight="1">
      <c r="A3" s="291" t="s">
        <v>54</v>
      </c>
    </row>
    <row r="4" spans="1:23" s="36" customFormat="1" ht="12.75" customHeight="1">
      <c r="A4" s="111"/>
      <c r="B4" s="111"/>
      <c r="C4" s="111"/>
      <c r="D4" s="111"/>
      <c r="E4" s="111"/>
      <c r="F4" s="111"/>
      <c r="P4" s="290"/>
      <c r="Q4" s="290"/>
    </row>
    <row r="5" spans="1:23" ht="12.75" customHeight="1">
      <c r="A5" s="633" t="s">
        <v>3</v>
      </c>
      <c r="B5" s="633"/>
      <c r="C5" s="633"/>
      <c r="D5" s="633"/>
      <c r="E5" s="4" t="s">
        <v>2</v>
      </c>
      <c r="F5" s="3"/>
      <c r="G5" s="43"/>
      <c r="H5" s="43"/>
      <c r="I5" s="43"/>
      <c r="J5" s="43"/>
      <c r="K5" s="43"/>
      <c r="L5" s="43"/>
      <c r="M5" s="43"/>
      <c r="N5" s="43"/>
      <c r="O5" s="43"/>
      <c r="P5" s="43"/>
      <c r="Q5" s="43"/>
      <c r="R5" s="43"/>
      <c r="S5" s="43"/>
      <c r="T5" s="43"/>
      <c r="U5" s="43"/>
      <c r="V5" s="43"/>
    </row>
    <row r="6" spans="1:23" ht="12.75" customHeight="1">
      <c r="A6" s="214"/>
      <c r="B6" s="214"/>
      <c r="C6" s="214"/>
      <c r="D6" s="214"/>
      <c r="E6" s="3"/>
      <c r="F6" s="3"/>
    </row>
    <row r="7" spans="1:23" ht="12.75" customHeight="1">
      <c r="A7" s="293" t="s">
        <v>53</v>
      </c>
      <c r="B7" s="293"/>
      <c r="C7" s="293"/>
      <c r="D7" s="293"/>
      <c r="E7" s="294"/>
      <c r="F7" s="294"/>
    </row>
    <row r="8" spans="1:23" s="471" customFormat="1" ht="12.75" customHeight="1">
      <c r="A8" s="299" t="s">
        <v>52</v>
      </c>
      <c r="B8" s="299"/>
      <c r="C8" s="299"/>
      <c r="D8" s="299"/>
      <c r="E8" s="551"/>
      <c r="F8" s="551"/>
      <c r="P8" s="552"/>
      <c r="Q8" s="552"/>
      <c r="W8" s="553" t="s">
        <v>181</v>
      </c>
    </row>
    <row r="9" spans="1:23" s="471" customFormat="1" ht="12.75" customHeight="1">
      <c r="A9" s="299"/>
      <c r="B9" s="554" t="s">
        <v>51</v>
      </c>
      <c r="C9" s="554"/>
      <c r="D9" s="554"/>
      <c r="E9" s="300" t="s">
        <v>1</v>
      </c>
      <c r="F9" s="555"/>
      <c r="G9" s="295"/>
      <c r="H9" s="295"/>
      <c r="I9" s="295"/>
      <c r="J9" s="295">
        <v>0</v>
      </c>
      <c r="K9" s="295"/>
      <c r="L9" s="295"/>
      <c r="M9" s="295">
        <v>0</v>
      </c>
      <c r="N9" s="295"/>
      <c r="O9" s="295">
        <v>0</v>
      </c>
      <c r="P9" s="295"/>
      <c r="Q9" s="295">
        <v>0</v>
      </c>
      <c r="R9" s="295"/>
      <c r="S9" s="295">
        <v>0</v>
      </c>
      <c r="T9" s="295"/>
      <c r="U9" s="295"/>
      <c r="V9" s="295">
        <v>0</v>
      </c>
      <c r="W9" s="556" t="s">
        <v>2608</v>
      </c>
    </row>
    <row r="10" spans="1:23" s="471" customFormat="1" ht="12.75" customHeight="1">
      <c r="A10" s="299"/>
      <c r="B10" s="554" t="s">
        <v>50</v>
      </c>
      <c r="C10" s="554"/>
      <c r="D10" s="554"/>
      <c r="E10" s="300" t="s">
        <v>1</v>
      </c>
      <c r="F10" s="555"/>
      <c r="G10" s="295">
        <v>1</v>
      </c>
      <c r="H10" s="295">
        <v>0</v>
      </c>
      <c r="I10" s="295">
        <v>1</v>
      </c>
      <c r="J10" s="295">
        <v>0</v>
      </c>
      <c r="K10" s="295">
        <v>0</v>
      </c>
      <c r="L10" s="295">
        <v>1</v>
      </c>
      <c r="M10" s="295">
        <v>1</v>
      </c>
      <c r="N10" s="295">
        <v>1</v>
      </c>
      <c r="O10" s="295">
        <v>1</v>
      </c>
      <c r="P10" s="295">
        <v>1</v>
      </c>
      <c r="Q10" s="295">
        <v>1</v>
      </c>
      <c r="R10" s="295">
        <v>0</v>
      </c>
      <c r="S10" s="295">
        <v>0</v>
      </c>
      <c r="T10" s="295">
        <v>0</v>
      </c>
      <c r="U10" s="295">
        <v>1</v>
      </c>
      <c r="V10" s="295">
        <v>1</v>
      </c>
      <c r="W10" s="556" t="s">
        <v>2608</v>
      </c>
    </row>
    <row r="11" spans="1:23" s="471" customFormat="1" ht="12.75" customHeight="1">
      <c r="A11" s="299"/>
      <c r="B11" s="554" t="s">
        <v>49</v>
      </c>
      <c r="C11" s="554"/>
      <c r="D11" s="554"/>
      <c r="E11" s="300" t="s">
        <v>1</v>
      </c>
      <c r="F11" s="555"/>
      <c r="G11" s="295">
        <v>0</v>
      </c>
      <c r="H11" s="295">
        <v>0</v>
      </c>
      <c r="I11" s="295">
        <v>0</v>
      </c>
      <c r="J11" s="295">
        <v>1</v>
      </c>
      <c r="K11" s="295">
        <v>0</v>
      </c>
      <c r="L11" s="295">
        <v>1</v>
      </c>
      <c r="M11" s="295">
        <v>1</v>
      </c>
      <c r="N11" s="295">
        <v>1</v>
      </c>
      <c r="O11" s="295">
        <v>1</v>
      </c>
      <c r="P11" s="295">
        <v>0</v>
      </c>
      <c r="Q11" s="295">
        <v>0</v>
      </c>
      <c r="R11" s="295">
        <v>0</v>
      </c>
      <c r="S11" s="295">
        <v>0</v>
      </c>
      <c r="T11" s="295">
        <v>0</v>
      </c>
      <c r="U11" s="295">
        <v>1</v>
      </c>
      <c r="V11" s="295">
        <v>1</v>
      </c>
      <c r="W11" s="556" t="s">
        <v>2608</v>
      </c>
    </row>
    <row r="12" spans="1:23" s="471" customFormat="1" ht="12.75" customHeight="1">
      <c r="A12" s="299"/>
      <c r="B12" s="554" t="s">
        <v>48</v>
      </c>
      <c r="C12" s="554"/>
      <c r="D12" s="554"/>
      <c r="E12" s="300" t="s">
        <v>1</v>
      </c>
      <c r="F12" s="555"/>
      <c r="G12" s="295"/>
      <c r="H12" s="295"/>
      <c r="I12" s="295"/>
      <c r="J12" s="295">
        <v>1</v>
      </c>
      <c r="K12" s="295"/>
      <c r="L12" s="295"/>
      <c r="M12" s="295"/>
      <c r="N12" s="295"/>
      <c r="O12" s="295"/>
      <c r="P12" s="295"/>
      <c r="Q12" s="295"/>
      <c r="R12" s="295"/>
      <c r="S12" s="295"/>
      <c r="T12" s="295"/>
      <c r="U12" s="295"/>
      <c r="V12" s="295"/>
      <c r="W12" s="556" t="s">
        <v>2608</v>
      </c>
    </row>
    <row r="13" spans="1:23" s="471" customFormat="1" ht="12.75" customHeight="1">
      <c r="A13" s="299"/>
      <c r="B13" s="554" t="s">
        <v>47</v>
      </c>
      <c r="C13" s="554"/>
      <c r="D13" s="554"/>
      <c r="E13" s="300" t="s">
        <v>1</v>
      </c>
      <c r="F13" s="555"/>
      <c r="G13" s="295"/>
      <c r="H13" s="295"/>
      <c r="I13" s="295"/>
      <c r="J13" s="295">
        <v>1</v>
      </c>
      <c r="K13" s="295"/>
      <c r="L13" s="295"/>
      <c r="M13" s="295">
        <v>1</v>
      </c>
      <c r="N13" s="295"/>
      <c r="O13" s="295">
        <v>1</v>
      </c>
      <c r="P13" s="295"/>
      <c r="Q13" s="295">
        <v>1</v>
      </c>
      <c r="R13" s="295"/>
      <c r="S13" s="295">
        <v>1</v>
      </c>
      <c r="T13" s="295"/>
      <c r="U13" s="295"/>
      <c r="V13" s="295">
        <v>1</v>
      </c>
      <c r="W13" s="556" t="s">
        <v>2608</v>
      </c>
    </row>
    <row r="14" spans="1:23" s="471" customFormat="1" ht="12.75" customHeight="1">
      <c r="A14" s="299"/>
      <c r="B14" s="554" t="s">
        <v>46</v>
      </c>
      <c r="C14" s="554"/>
      <c r="D14" s="554"/>
      <c r="E14" s="300" t="s">
        <v>1</v>
      </c>
      <c r="F14" s="555"/>
      <c r="G14" s="295"/>
      <c r="H14" s="295"/>
      <c r="I14" s="295"/>
      <c r="J14" s="295"/>
      <c r="K14" s="295"/>
      <c r="L14" s="295"/>
      <c r="M14" s="295"/>
      <c r="N14" s="295"/>
      <c r="O14" s="295"/>
      <c r="P14" s="295"/>
      <c r="Q14" s="295"/>
      <c r="R14" s="295"/>
      <c r="S14" s="295"/>
      <c r="T14" s="295"/>
      <c r="U14" s="295"/>
      <c r="V14" s="295"/>
      <c r="W14" s="556"/>
    </row>
    <row r="15" spans="1:23" s="471" customFormat="1" ht="12.75" customHeight="1">
      <c r="A15" s="299"/>
      <c r="B15" s="551" t="s">
        <v>45</v>
      </c>
      <c r="C15" s="554"/>
      <c r="D15" s="554"/>
      <c r="E15" s="300" t="s">
        <v>1</v>
      </c>
      <c r="F15" s="555"/>
      <c r="G15" s="295"/>
      <c r="H15" s="295"/>
      <c r="I15" s="295"/>
      <c r="J15" s="295"/>
      <c r="K15" s="295"/>
      <c r="L15" s="295"/>
      <c r="M15" s="295"/>
      <c r="N15" s="295"/>
      <c r="O15" s="295"/>
      <c r="P15" s="295"/>
      <c r="Q15" s="295"/>
      <c r="R15" s="295"/>
      <c r="S15" s="295"/>
      <c r="T15" s="295"/>
      <c r="U15" s="295"/>
      <c r="V15" s="295"/>
      <c r="W15" s="556"/>
    </row>
    <row r="16" spans="1:23" s="471" customFormat="1" ht="12.75" customHeight="1">
      <c r="A16" s="299"/>
      <c r="B16" s="299"/>
      <c r="C16" s="299"/>
      <c r="D16" s="299"/>
      <c r="E16" s="557"/>
      <c r="F16" s="555"/>
      <c r="G16" s="558"/>
      <c r="H16" s="558"/>
      <c r="I16" s="558"/>
      <c r="J16" s="558"/>
      <c r="K16" s="558"/>
      <c r="L16" s="558"/>
      <c r="M16" s="558"/>
      <c r="N16" s="558"/>
      <c r="O16" s="558"/>
      <c r="P16" s="559"/>
      <c r="Q16" s="559"/>
      <c r="R16" s="558"/>
      <c r="S16" s="558"/>
      <c r="T16" s="558"/>
      <c r="U16" s="558"/>
      <c r="V16" s="558"/>
    </row>
    <row r="17" spans="1:23" s="471" customFormat="1" ht="12.75" customHeight="1">
      <c r="A17" s="299" t="s">
        <v>44</v>
      </c>
      <c r="B17" s="299"/>
      <c r="C17" s="299"/>
      <c r="D17" s="299"/>
      <c r="E17" s="300"/>
      <c r="F17" s="555"/>
      <c r="G17" s="560"/>
      <c r="H17" s="560"/>
      <c r="I17" s="560"/>
      <c r="J17" s="560"/>
      <c r="K17" s="560"/>
      <c r="L17" s="560"/>
      <c r="M17" s="560"/>
      <c r="N17" s="560"/>
      <c r="O17" s="560"/>
      <c r="P17" s="561"/>
      <c r="Q17" s="561"/>
      <c r="R17" s="560"/>
      <c r="S17" s="560"/>
      <c r="T17" s="560"/>
      <c r="U17" s="560"/>
      <c r="V17" s="560"/>
    </row>
    <row r="18" spans="1:23" s="471" customFormat="1" ht="12.75" customHeight="1">
      <c r="A18" s="299"/>
      <c r="B18" s="299" t="s">
        <v>43</v>
      </c>
      <c r="C18" s="299"/>
      <c r="D18" s="299"/>
      <c r="E18" s="300" t="s">
        <v>1</v>
      </c>
      <c r="F18" s="555"/>
      <c r="G18" s="562" t="s">
        <v>954</v>
      </c>
      <c r="H18" s="562" t="s">
        <v>954</v>
      </c>
      <c r="I18" s="562" t="s">
        <v>954</v>
      </c>
      <c r="J18" s="562" t="s">
        <v>954</v>
      </c>
      <c r="K18" s="562" t="s">
        <v>954</v>
      </c>
      <c r="L18" s="562" t="s">
        <v>954</v>
      </c>
      <c r="M18" s="562" t="s">
        <v>954</v>
      </c>
      <c r="N18" s="562" t="s">
        <v>954</v>
      </c>
      <c r="O18" s="562" t="s">
        <v>954</v>
      </c>
      <c r="P18" s="562" t="s">
        <v>954</v>
      </c>
      <c r="Q18" s="562" t="s">
        <v>954</v>
      </c>
      <c r="R18" s="562" t="s">
        <v>954</v>
      </c>
      <c r="S18" s="562" t="s">
        <v>954</v>
      </c>
      <c r="T18" s="562" t="s">
        <v>954</v>
      </c>
      <c r="U18" s="562" t="s">
        <v>954</v>
      </c>
      <c r="V18" s="562" t="s">
        <v>954</v>
      </c>
    </row>
    <row r="19" spans="1:23" s="471" customFormat="1" ht="12.75" customHeight="1">
      <c r="A19" s="299"/>
      <c r="B19" s="299" t="s">
        <v>42</v>
      </c>
      <c r="C19" s="299"/>
      <c r="D19" s="299"/>
      <c r="E19" s="300" t="s">
        <v>1</v>
      </c>
      <c r="F19" s="555"/>
      <c r="G19" s="563" t="s">
        <v>1104</v>
      </c>
      <c r="H19" s="563" t="s">
        <v>1105</v>
      </c>
      <c r="I19" s="563" t="s">
        <v>1106</v>
      </c>
      <c r="J19" s="563" t="s">
        <v>1107</v>
      </c>
      <c r="K19" s="563" t="s">
        <v>1108</v>
      </c>
      <c r="L19" s="563" t="s">
        <v>1109</v>
      </c>
      <c r="M19" s="563" t="s">
        <v>1109</v>
      </c>
      <c r="N19" s="563" t="s">
        <v>1110</v>
      </c>
      <c r="O19" s="563" t="s">
        <v>1110</v>
      </c>
      <c r="P19" s="564" t="s">
        <v>1111</v>
      </c>
      <c r="Q19" s="564" t="s">
        <v>1111</v>
      </c>
      <c r="R19" s="563" t="s">
        <v>1112</v>
      </c>
      <c r="S19" s="563" t="s">
        <v>1112</v>
      </c>
      <c r="T19" s="563" t="s">
        <v>1113</v>
      </c>
      <c r="U19" s="563" t="s">
        <v>1114</v>
      </c>
      <c r="V19" s="563" t="s">
        <v>1114</v>
      </c>
    </row>
    <row r="20" spans="1:23" s="471" customFormat="1" ht="12.75" customHeight="1">
      <c r="A20" s="299"/>
      <c r="B20" s="299" t="s">
        <v>41</v>
      </c>
      <c r="C20" s="299"/>
      <c r="D20" s="299"/>
      <c r="E20" s="300" t="s">
        <v>40</v>
      </c>
      <c r="F20" s="555"/>
      <c r="G20" s="565"/>
      <c r="H20" s="565"/>
      <c r="I20" s="565"/>
      <c r="J20" s="565"/>
      <c r="K20" s="565"/>
      <c r="L20" s="565"/>
      <c r="M20" s="565"/>
      <c r="N20" s="565"/>
      <c r="O20" s="565"/>
      <c r="P20" s="565"/>
      <c r="Q20" s="565"/>
      <c r="R20" s="565"/>
      <c r="S20" s="565"/>
      <c r="T20" s="565"/>
      <c r="U20" s="565"/>
      <c r="V20" s="565"/>
    </row>
    <row r="21" spans="1:23" s="471" customFormat="1" ht="12.75" customHeight="1">
      <c r="A21" s="299"/>
      <c r="B21" s="299" t="s">
        <v>39</v>
      </c>
      <c r="C21" s="299"/>
      <c r="D21" s="299"/>
      <c r="E21" s="300" t="s">
        <v>38</v>
      </c>
      <c r="F21" s="555"/>
      <c r="G21" s="296">
        <v>3800</v>
      </c>
      <c r="H21" s="296">
        <v>3300</v>
      </c>
      <c r="I21" s="296">
        <v>1600</v>
      </c>
      <c r="J21" s="296">
        <v>8500</v>
      </c>
      <c r="K21" s="296">
        <v>5101</v>
      </c>
      <c r="L21" s="296"/>
      <c r="M21" s="296"/>
      <c r="N21" s="296">
        <v>7800</v>
      </c>
      <c r="O21" s="296">
        <v>7800</v>
      </c>
      <c r="P21" s="296">
        <v>5000</v>
      </c>
      <c r="Q21" s="296">
        <v>5000</v>
      </c>
      <c r="R21" s="296"/>
      <c r="S21" s="296"/>
      <c r="T21" s="296">
        <v>7050</v>
      </c>
      <c r="U21" s="296">
        <v>4500</v>
      </c>
      <c r="V21" s="296">
        <v>4500</v>
      </c>
      <c r="W21" s="471" t="s">
        <v>2648</v>
      </c>
    </row>
    <row r="22" spans="1:23" s="471" customFormat="1" ht="12.75" customHeight="1">
      <c r="A22" s="299"/>
      <c r="B22" s="299" t="s">
        <v>37</v>
      </c>
      <c r="C22" s="299"/>
      <c r="D22" s="299"/>
      <c r="E22" s="300" t="s">
        <v>36</v>
      </c>
      <c r="F22" s="551"/>
      <c r="G22" s="297">
        <v>4287</v>
      </c>
      <c r="H22" s="297">
        <v>1233</v>
      </c>
      <c r="I22" s="297">
        <v>3175</v>
      </c>
      <c r="J22" s="297">
        <v>13981</v>
      </c>
      <c r="K22" s="297">
        <v>302</v>
      </c>
      <c r="L22" s="297">
        <v>905</v>
      </c>
      <c r="M22" s="297">
        <v>9920</v>
      </c>
      <c r="N22" s="297">
        <v>992</v>
      </c>
      <c r="O22" s="297">
        <v>4404</v>
      </c>
      <c r="P22" s="297">
        <v>3753</v>
      </c>
      <c r="Q22" s="297">
        <v>2096</v>
      </c>
      <c r="R22" s="297">
        <v>886</v>
      </c>
      <c r="S22" s="297">
        <v>7900</v>
      </c>
      <c r="T22" s="297">
        <v>1707</v>
      </c>
      <c r="U22" s="297">
        <v>1745</v>
      </c>
      <c r="V22" s="297">
        <v>1825</v>
      </c>
      <c r="W22" s="556" t="s">
        <v>2608</v>
      </c>
    </row>
    <row r="23" spans="1:23" s="471" customFormat="1" ht="12.75" customHeight="1">
      <c r="A23" s="299"/>
      <c r="B23" s="299" t="s">
        <v>35</v>
      </c>
      <c r="C23" s="299"/>
      <c r="D23" s="299"/>
      <c r="E23" s="300" t="s">
        <v>11</v>
      </c>
      <c r="F23" s="551"/>
      <c r="G23" s="296">
        <v>72</v>
      </c>
      <c r="H23" s="296">
        <v>46</v>
      </c>
      <c r="I23" s="296">
        <v>130</v>
      </c>
      <c r="J23" s="296">
        <v>50</v>
      </c>
      <c r="K23" s="296">
        <v>5</v>
      </c>
      <c r="L23" s="296">
        <v>2</v>
      </c>
      <c r="M23" s="296">
        <v>21</v>
      </c>
      <c r="N23" s="296">
        <v>5</v>
      </c>
      <c r="O23" s="296">
        <v>23</v>
      </c>
      <c r="P23" s="296">
        <v>9</v>
      </c>
      <c r="Q23" s="296">
        <v>4</v>
      </c>
      <c r="R23" s="296">
        <v>2</v>
      </c>
      <c r="S23" s="296">
        <v>7</v>
      </c>
      <c r="T23" s="296">
        <v>29</v>
      </c>
      <c r="U23" s="296">
        <v>8</v>
      </c>
      <c r="V23" s="296">
        <v>8</v>
      </c>
      <c r="W23" s="566" t="s">
        <v>1115</v>
      </c>
    </row>
    <row r="24" spans="1:23" s="471" customFormat="1" ht="12.75" customHeight="1">
      <c r="A24" s="299"/>
      <c r="B24" s="299" t="s">
        <v>410</v>
      </c>
      <c r="C24" s="299"/>
      <c r="D24" s="299"/>
      <c r="E24" s="300" t="s">
        <v>11</v>
      </c>
      <c r="F24" s="551"/>
      <c r="G24" s="296">
        <v>34</v>
      </c>
      <c r="H24" s="296">
        <v>0</v>
      </c>
      <c r="I24" s="296">
        <v>25</v>
      </c>
      <c r="J24" s="296">
        <v>3</v>
      </c>
      <c r="K24" s="296">
        <v>0</v>
      </c>
      <c r="L24" s="296">
        <v>1</v>
      </c>
      <c r="M24" s="296">
        <v>2</v>
      </c>
      <c r="N24" s="296">
        <v>1</v>
      </c>
      <c r="O24" s="296">
        <v>1</v>
      </c>
      <c r="P24" s="296">
        <v>3</v>
      </c>
      <c r="Q24" s="296">
        <v>1</v>
      </c>
      <c r="R24" s="296">
        <v>0</v>
      </c>
      <c r="S24" s="296">
        <v>0</v>
      </c>
      <c r="T24" s="296">
        <v>0</v>
      </c>
      <c r="U24" s="296">
        <v>3</v>
      </c>
      <c r="V24" s="296">
        <v>3</v>
      </c>
      <c r="W24" s="566" t="s">
        <v>1116</v>
      </c>
    </row>
    <row r="25" spans="1:23" s="471" customFormat="1" ht="12.75" customHeight="1">
      <c r="A25" s="299"/>
      <c r="B25" s="299" t="s">
        <v>411</v>
      </c>
      <c r="C25" s="299"/>
      <c r="D25" s="299"/>
      <c r="E25" s="300" t="s">
        <v>276</v>
      </c>
      <c r="F25" s="551"/>
      <c r="G25" s="567"/>
      <c r="H25" s="567"/>
      <c r="I25" s="567"/>
      <c r="J25" s="567"/>
      <c r="K25" s="567"/>
      <c r="L25" s="567"/>
      <c r="M25" s="567"/>
      <c r="N25" s="567"/>
      <c r="O25" s="567"/>
      <c r="P25" s="567"/>
      <c r="Q25" s="567"/>
      <c r="R25" s="567"/>
      <c r="S25" s="567"/>
      <c r="T25" s="567"/>
      <c r="U25" s="567"/>
      <c r="V25" s="567"/>
      <c r="W25" s="566"/>
    </row>
    <row r="26" spans="1:23" s="471" customFormat="1" ht="12.75" customHeight="1">
      <c r="A26" s="299"/>
      <c r="B26" s="299" t="s">
        <v>412</v>
      </c>
      <c r="C26" s="299"/>
      <c r="D26" s="299"/>
      <c r="E26" s="300" t="s">
        <v>413</v>
      </c>
      <c r="F26" s="551"/>
      <c r="G26" s="567"/>
      <c r="H26" s="567"/>
      <c r="I26" s="567"/>
      <c r="J26" s="567"/>
      <c r="K26" s="567"/>
      <c r="L26" s="567"/>
      <c r="M26" s="567"/>
      <c r="N26" s="567"/>
      <c r="O26" s="567"/>
      <c r="P26" s="567"/>
      <c r="Q26" s="567"/>
      <c r="R26" s="567"/>
      <c r="S26" s="567"/>
      <c r="T26" s="567"/>
      <c r="U26" s="567"/>
      <c r="V26" s="567"/>
      <c r="W26" s="568"/>
    </row>
    <row r="27" spans="1:23" s="471" customFormat="1" ht="12.75" customHeight="1">
      <c r="A27" s="299"/>
      <c r="B27" s="299" t="s">
        <v>277</v>
      </c>
      <c r="C27" s="299"/>
      <c r="D27" s="299"/>
      <c r="E27" s="300" t="s">
        <v>34</v>
      </c>
      <c r="F27" s="551"/>
      <c r="G27" s="569"/>
      <c r="H27" s="569"/>
      <c r="I27" s="569"/>
      <c r="J27" s="569"/>
      <c r="K27" s="569"/>
      <c r="L27" s="569"/>
      <c r="M27" s="569"/>
      <c r="N27" s="569"/>
      <c r="O27" s="569"/>
      <c r="P27" s="569"/>
      <c r="Q27" s="569"/>
      <c r="R27" s="569"/>
      <c r="S27" s="569"/>
      <c r="T27" s="569"/>
      <c r="U27" s="569"/>
      <c r="V27" s="569"/>
    </row>
    <row r="28" spans="1:23" s="471" customFormat="1" ht="12.75" customHeight="1">
      <c r="A28" s="299"/>
      <c r="B28" s="299"/>
      <c r="C28" s="299"/>
      <c r="D28" s="299"/>
      <c r="E28" s="300"/>
      <c r="F28" s="551"/>
      <c r="G28" s="560"/>
      <c r="H28" s="560"/>
      <c r="I28" s="560"/>
      <c r="J28" s="560"/>
      <c r="K28" s="560"/>
      <c r="L28" s="560"/>
      <c r="M28" s="560"/>
      <c r="N28" s="560"/>
      <c r="O28" s="560"/>
      <c r="P28" s="561"/>
      <c r="Q28" s="561"/>
      <c r="R28" s="560"/>
      <c r="S28" s="560"/>
      <c r="T28" s="560"/>
      <c r="U28" s="560"/>
      <c r="V28" s="560"/>
    </row>
    <row r="29" spans="1:23" s="471" customFormat="1" ht="12.75" customHeight="1">
      <c r="A29" s="299" t="s">
        <v>33</v>
      </c>
      <c r="B29" s="299"/>
      <c r="C29" s="299"/>
      <c r="D29" s="299"/>
      <c r="E29" s="300"/>
      <c r="F29" s="551"/>
      <c r="G29" s="560"/>
      <c r="H29" s="560"/>
      <c r="I29" s="560"/>
      <c r="J29" s="560"/>
      <c r="K29" s="560"/>
      <c r="L29" s="560"/>
      <c r="M29" s="560"/>
      <c r="N29" s="560"/>
      <c r="O29" s="560"/>
      <c r="P29" s="561"/>
      <c r="Q29" s="561"/>
      <c r="R29" s="560"/>
      <c r="S29" s="560"/>
      <c r="T29" s="560"/>
      <c r="U29" s="560"/>
      <c r="V29" s="560"/>
    </row>
    <row r="30" spans="1:23" s="471" customFormat="1" ht="12.75" customHeight="1">
      <c r="A30" s="299"/>
      <c r="B30" s="299" t="s">
        <v>32</v>
      </c>
      <c r="C30" s="299"/>
      <c r="D30" s="299"/>
      <c r="E30" s="300" t="s">
        <v>31</v>
      </c>
      <c r="F30" s="551"/>
      <c r="G30" s="296">
        <v>18</v>
      </c>
      <c r="H30" s="296">
        <v>25.5</v>
      </c>
      <c r="I30" s="296">
        <v>25</v>
      </c>
      <c r="J30" s="296">
        <v>17</v>
      </c>
      <c r="K30" s="296">
        <v>14.5</v>
      </c>
      <c r="L30" s="296"/>
      <c r="M30" s="296"/>
      <c r="N30" s="296">
        <v>18</v>
      </c>
      <c r="O30" s="296">
        <v>18</v>
      </c>
      <c r="P30" s="296">
        <v>16.3</v>
      </c>
      <c r="Q30" s="296">
        <v>16.3</v>
      </c>
      <c r="R30" s="296"/>
      <c r="S30" s="296"/>
      <c r="T30" s="296">
        <v>23</v>
      </c>
      <c r="U30" s="296">
        <v>16.5</v>
      </c>
      <c r="V30" s="296">
        <v>16.5</v>
      </c>
      <c r="W30" s="471" t="s">
        <v>2648</v>
      </c>
    </row>
    <row r="31" spans="1:23" s="471" customFormat="1" ht="12.75" customHeight="1">
      <c r="A31" s="299"/>
      <c r="B31" s="299" t="s">
        <v>30</v>
      </c>
      <c r="C31" s="299"/>
      <c r="D31" s="299"/>
      <c r="E31" s="300"/>
      <c r="F31" s="551"/>
      <c r="G31" s="570"/>
      <c r="H31" s="570"/>
      <c r="I31" s="570"/>
      <c r="J31" s="570"/>
      <c r="K31" s="570"/>
      <c r="L31" s="570"/>
      <c r="M31" s="570"/>
      <c r="N31" s="570"/>
      <c r="O31" s="570"/>
      <c r="P31" s="570"/>
      <c r="Q31" s="570"/>
      <c r="R31" s="570"/>
      <c r="S31" s="570"/>
      <c r="T31" s="570"/>
      <c r="U31" s="570"/>
      <c r="V31" s="570"/>
    </row>
    <row r="32" spans="1:23" s="471" customFormat="1" ht="12.75" customHeight="1">
      <c r="A32" s="299"/>
      <c r="B32" s="551"/>
      <c r="C32" s="551"/>
      <c r="D32" s="299" t="s">
        <v>10262</v>
      </c>
      <c r="E32" s="300" t="s">
        <v>24</v>
      </c>
      <c r="F32" s="551"/>
      <c r="G32" s="569"/>
      <c r="H32" s="569"/>
      <c r="I32" s="569"/>
      <c r="J32" s="569"/>
      <c r="K32" s="569"/>
      <c r="L32" s="569"/>
      <c r="M32" s="569"/>
      <c r="N32" s="569"/>
      <c r="O32" s="569"/>
      <c r="P32" s="569"/>
      <c r="Q32" s="569"/>
      <c r="R32" s="569"/>
      <c r="S32" s="569"/>
      <c r="T32" s="569"/>
      <c r="U32" s="569"/>
      <c r="V32" s="569"/>
    </row>
    <row r="33" spans="1:23" s="471" customFormat="1" ht="12.75" customHeight="1">
      <c r="A33" s="299"/>
      <c r="B33" s="300"/>
      <c r="C33" s="551"/>
      <c r="D33" s="299" t="s">
        <v>10263</v>
      </c>
      <c r="E33" s="300" t="s">
        <v>24</v>
      </c>
      <c r="F33" s="551"/>
      <c r="G33" s="569"/>
      <c r="H33" s="569"/>
      <c r="I33" s="569"/>
      <c r="J33" s="569"/>
      <c r="K33" s="569"/>
      <c r="L33" s="569"/>
      <c r="M33" s="569"/>
      <c r="N33" s="569"/>
      <c r="O33" s="569"/>
      <c r="P33" s="569"/>
      <c r="Q33" s="569"/>
      <c r="R33" s="569"/>
      <c r="S33" s="569"/>
      <c r="T33" s="569"/>
      <c r="U33" s="569"/>
      <c r="V33" s="569"/>
    </row>
    <row r="34" spans="1:23" s="471" customFormat="1" ht="12.75" customHeight="1">
      <c r="A34" s="299"/>
      <c r="B34" s="299"/>
      <c r="C34" s="551"/>
      <c r="D34" s="299" t="s">
        <v>10264</v>
      </c>
      <c r="E34" s="300" t="s">
        <v>24</v>
      </c>
      <c r="F34" s="551"/>
      <c r="G34" s="569"/>
      <c r="H34" s="569"/>
      <c r="I34" s="569"/>
      <c r="J34" s="569"/>
      <c r="K34" s="569"/>
      <c r="L34" s="569"/>
      <c r="M34" s="569"/>
      <c r="N34" s="569"/>
      <c r="O34" s="569"/>
      <c r="P34" s="569"/>
      <c r="Q34" s="569"/>
      <c r="R34" s="569"/>
      <c r="S34" s="569"/>
      <c r="T34" s="569"/>
      <c r="U34" s="569"/>
      <c r="V34" s="569"/>
    </row>
    <row r="35" spans="1:23" s="471" customFormat="1" ht="12.75" customHeight="1">
      <c r="A35" s="299"/>
      <c r="B35" s="299"/>
      <c r="C35" s="551"/>
      <c r="D35" s="299" t="s">
        <v>10265</v>
      </c>
      <c r="E35" s="300" t="s">
        <v>24</v>
      </c>
      <c r="F35" s="551"/>
      <c r="G35" s="569"/>
      <c r="H35" s="569"/>
      <c r="I35" s="569"/>
      <c r="J35" s="569"/>
      <c r="K35" s="569"/>
      <c r="L35" s="569"/>
      <c r="M35" s="569"/>
      <c r="N35" s="569"/>
      <c r="O35" s="569"/>
      <c r="P35" s="569"/>
      <c r="Q35" s="569"/>
      <c r="R35" s="569"/>
      <c r="S35" s="569"/>
      <c r="T35" s="569"/>
      <c r="U35" s="569"/>
      <c r="V35" s="569"/>
    </row>
    <row r="36" spans="1:23" s="471" customFormat="1" ht="12.75" customHeight="1">
      <c r="A36" s="299"/>
      <c r="B36" s="299"/>
      <c r="C36" s="551"/>
      <c r="D36" s="299" t="s">
        <v>10266</v>
      </c>
      <c r="E36" s="300" t="s">
        <v>24</v>
      </c>
      <c r="F36" s="551"/>
      <c r="G36" s="569"/>
      <c r="H36" s="569"/>
      <c r="I36" s="569"/>
      <c r="J36" s="569"/>
      <c r="K36" s="569"/>
      <c r="L36" s="569"/>
      <c r="M36" s="569"/>
      <c r="N36" s="569"/>
      <c r="O36" s="569"/>
      <c r="P36" s="569"/>
      <c r="Q36" s="569"/>
      <c r="R36" s="569"/>
      <c r="S36" s="569"/>
      <c r="T36" s="569"/>
      <c r="U36" s="569"/>
      <c r="V36" s="569"/>
    </row>
    <row r="37" spans="1:23" s="471" customFormat="1" ht="12.75" customHeight="1">
      <c r="A37" s="299"/>
      <c r="B37" s="299"/>
      <c r="C37" s="551"/>
      <c r="D37" s="299" t="s">
        <v>10267</v>
      </c>
      <c r="E37" s="300" t="s">
        <v>24</v>
      </c>
      <c r="F37" s="551"/>
      <c r="G37" s="569"/>
      <c r="H37" s="569"/>
      <c r="I37" s="569"/>
      <c r="J37" s="569"/>
      <c r="K37" s="569"/>
      <c r="L37" s="569"/>
      <c r="M37" s="569"/>
      <c r="N37" s="569"/>
      <c r="O37" s="569"/>
      <c r="P37" s="569"/>
      <c r="Q37" s="569"/>
      <c r="R37" s="569"/>
      <c r="S37" s="569"/>
      <c r="T37" s="569"/>
      <c r="U37" s="569"/>
      <c r="V37" s="569"/>
    </row>
    <row r="38" spans="1:23" s="471" customFormat="1" ht="12.75" customHeight="1">
      <c r="A38" s="299"/>
      <c r="B38" s="299"/>
      <c r="C38" s="551"/>
      <c r="D38" s="299" t="s">
        <v>10268</v>
      </c>
      <c r="E38" s="300" t="s">
        <v>24</v>
      </c>
      <c r="F38" s="551"/>
      <c r="G38" s="569"/>
      <c r="H38" s="569"/>
      <c r="I38" s="569"/>
      <c r="J38" s="569"/>
      <c r="K38" s="569"/>
      <c r="L38" s="569"/>
      <c r="M38" s="569"/>
      <c r="N38" s="569"/>
      <c r="O38" s="569"/>
      <c r="P38" s="569"/>
      <c r="Q38" s="569"/>
      <c r="R38" s="569"/>
      <c r="S38" s="569"/>
      <c r="T38" s="569"/>
      <c r="U38" s="569"/>
      <c r="V38" s="569"/>
    </row>
    <row r="39" spans="1:23" s="471" customFormat="1" ht="12.75" customHeight="1">
      <c r="A39" s="299"/>
      <c r="B39" s="299"/>
      <c r="C39" s="551"/>
      <c r="D39" s="299"/>
      <c r="E39" s="300"/>
      <c r="F39" s="551"/>
      <c r="G39" s="571"/>
      <c r="H39" s="571"/>
      <c r="I39" s="571"/>
      <c r="J39" s="571"/>
      <c r="K39" s="571"/>
      <c r="L39" s="571"/>
      <c r="M39" s="571"/>
      <c r="N39" s="571"/>
      <c r="O39" s="571"/>
      <c r="P39" s="571"/>
      <c r="Q39" s="571"/>
      <c r="R39" s="571"/>
      <c r="S39" s="571"/>
      <c r="T39" s="571"/>
      <c r="U39" s="571"/>
      <c r="V39" s="571"/>
    </row>
    <row r="40" spans="1:23" s="471" customFormat="1" ht="12.75" customHeight="1">
      <c r="A40" s="299" t="s">
        <v>23</v>
      </c>
      <c r="B40" s="299"/>
      <c r="C40" s="299"/>
      <c r="D40" s="299"/>
      <c r="E40" s="300"/>
      <c r="F40" s="551"/>
      <c r="G40" s="572"/>
      <c r="H40" s="572"/>
      <c r="I40" s="572"/>
      <c r="J40" s="572"/>
      <c r="K40" s="572"/>
      <c r="L40" s="572"/>
      <c r="M40" s="572"/>
      <c r="N40" s="572"/>
      <c r="O40" s="572"/>
      <c r="P40" s="572"/>
      <c r="Q40" s="572"/>
      <c r="R40" s="572"/>
      <c r="S40" s="572"/>
      <c r="T40" s="572"/>
      <c r="U40" s="572"/>
      <c r="V40" s="572"/>
    </row>
    <row r="41" spans="1:23" s="471" customFormat="1" ht="12.75" customHeight="1">
      <c r="A41" s="299" t="s">
        <v>22</v>
      </c>
      <c r="B41" s="299"/>
      <c r="C41" s="299"/>
      <c r="D41" s="299"/>
      <c r="E41" s="300"/>
      <c r="F41" s="551"/>
      <c r="G41" s="573"/>
      <c r="H41" s="573"/>
      <c r="I41" s="573"/>
      <c r="J41" s="573"/>
      <c r="K41" s="573"/>
      <c r="L41" s="573"/>
      <c r="M41" s="573"/>
      <c r="N41" s="573"/>
      <c r="O41" s="573"/>
      <c r="P41" s="573"/>
      <c r="Q41" s="573"/>
      <c r="R41" s="573"/>
      <c r="S41" s="573"/>
      <c r="T41" s="573"/>
      <c r="U41" s="573"/>
      <c r="V41" s="573"/>
    </row>
    <row r="42" spans="1:23" s="471" customFormat="1" ht="12.75" customHeight="1">
      <c r="A42" s="299"/>
      <c r="B42" s="299" t="s">
        <v>21</v>
      </c>
      <c r="C42" s="299"/>
      <c r="D42" s="299"/>
      <c r="E42" s="300" t="s">
        <v>7</v>
      </c>
      <c r="F42" s="551"/>
      <c r="G42" s="297">
        <v>286</v>
      </c>
      <c r="H42" s="297">
        <v>1017</v>
      </c>
      <c r="I42" s="297">
        <v>1536</v>
      </c>
      <c r="J42" s="297">
        <v>2642</v>
      </c>
      <c r="K42" s="297">
        <v>685</v>
      </c>
      <c r="L42" s="297">
        <v>1874</v>
      </c>
      <c r="M42" s="297">
        <v>2319</v>
      </c>
      <c r="N42" s="297">
        <v>1724</v>
      </c>
      <c r="O42" s="297">
        <v>4493</v>
      </c>
      <c r="P42" s="297">
        <v>371</v>
      </c>
      <c r="Q42" s="297">
        <v>843</v>
      </c>
      <c r="R42" s="297">
        <v>3862</v>
      </c>
      <c r="S42" s="297">
        <v>713</v>
      </c>
      <c r="T42" s="297">
        <v>754</v>
      </c>
      <c r="U42" s="297">
        <v>694</v>
      </c>
      <c r="V42" s="297">
        <v>1279</v>
      </c>
      <c r="W42" s="556" t="s">
        <v>2608</v>
      </c>
    </row>
    <row r="43" spans="1:23" s="471" customFormat="1" ht="12.75" customHeight="1">
      <c r="A43" s="299"/>
      <c r="B43" s="299" t="s">
        <v>20</v>
      </c>
      <c r="C43" s="299"/>
      <c r="D43" s="299"/>
      <c r="E43" s="300" t="s">
        <v>18</v>
      </c>
      <c r="F43" s="551"/>
      <c r="G43" s="301">
        <v>2.3199999999999998</v>
      </c>
      <c r="H43" s="301">
        <v>5.67</v>
      </c>
      <c r="I43" s="301">
        <v>17.29</v>
      </c>
      <c r="J43" s="301">
        <v>1.7</v>
      </c>
      <c r="K43" s="301">
        <v>5.79</v>
      </c>
      <c r="L43" s="301">
        <v>1.77</v>
      </c>
      <c r="M43" s="301">
        <v>1.95</v>
      </c>
      <c r="N43" s="301">
        <v>31.54</v>
      </c>
      <c r="O43" s="301">
        <v>10.35</v>
      </c>
      <c r="P43" s="301">
        <v>15.26</v>
      </c>
      <c r="Q43" s="301">
        <v>8.0500000000000007</v>
      </c>
      <c r="R43" s="301">
        <v>0.23</v>
      </c>
      <c r="S43" s="301">
        <v>1.21</v>
      </c>
      <c r="T43" s="301">
        <v>2.27</v>
      </c>
      <c r="U43" s="301">
        <v>11.99</v>
      </c>
      <c r="V43" s="301">
        <v>7.55</v>
      </c>
      <c r="W43" s="556" t="s">
        <v>2608</v>
      </c>
    </row>
    <row r="44" spans="1:23" s="471" customFormat="1" ht="12.75" customHeight="1">
      <c r="A44" s="299"/>
      <c r="B44" s="299" t="s">
        <v>19</v>
      </c>
      <c r="C44" s="299"/>
      <c r="D44" s="299"/>
      <c r="E44" s="300" t="s">
        <v>18</v>
      </c>
      <c r="F44" s="551"/>
      <c r="G44" s="296"/>
      <c r="H44" s="296"/>
      <c r="I44" s="296"/>
      <c r="J44" s="296">
        <v>2.72</v>
      </c>
      <c r="K44" s="296"/>
      <c r="L44" s="296"/>
      <c r="M44" s="296"/>
      <c r="N44" s="296"/>
      <c r="O44" s="296"/>
      <c r="P44" s="296"/>
      <c r="Q44" s="296"/>
      <c r="R44" s="296"/>
      <c r="S44" s="296"/>
      <c r="T44" s="296"/>
      <c r="U44" s="296"/>
      <c r="V44" s="296"/>
      <c r="W44" s="556" t="s">
        <v>2608</v>
      </c>
    </row>
    <row r="45" spans="1:23" s="471" customFormat="1" ht="12.75" customHeight="1">
      <c r="A45" s="299"/>
      <c r="B45" s="299" t="s">
        <v>17</v>
      </c>
      <c r="C45" s="299"/>
      <c r="D45" s="299"/>
      <c r="E45" s="300" t="s">
        <v>333</v>
      </c>
      <c r="F45" s="551"/>
      <c r="G45" s="296"/>
      <c r="H45" s="296"/>
      <c r="I45" s="296"/>
      <c r="J45" s="296"/>
      <c r="K45" s="296"/>
      <c r="L45" s="296"/>
      <c r="M45" s="296"/>
      <c r="N45" s="296"/>
      <c r="O45" s="296"/>
      <c r="P45" s="296"/>
      <c r="Q45" s="296"/>
      <c r="R45" s="296"/>
      <c r="S45" s="296"/>
      <c r="T45" s="296"/>
      <c r="U45" s="296"/>
      <c r="V45" s="296"/>
    </row>
    <row r="46" spans="1:23" s="471" customFormat="1" ht="12.75" customHeight="1">
      <c r="A46" s="299"/>
      <c r="B46" s="299" t="s">
        <v>16</v>
      </c>
      <c r="C46" s="299"/>
      <c r="D46" s="299"/>
      <c r="E46" s="300" t="s">
        <v>7</v>
      </c>
      <c r="F46" s="551"/>
      <c r="G46" s="296"/>
      <c r="H46" s="296"/>
      <c r="I46" s="296"/>
      <c r="J46" s="296"/>
      <c r="K46" s="296"/>
      <c r="L46" s="296"/>
      <c r="M46" s="296"/>
      <c r="N46" s="296"/>
      <c r="O46" s="296"/>
      <c r="P46" s="296"/>
      <c r="Q46" s="296"/>
      <c r="R46" s="296"/>
      <c r="S46" s="296"/>
      <c r="T46" s="296"/>
      <c r="U46" s="296"/>
      <c r="V46" s="296"/>
    </row>
    <row r="47" spans="1:23" s="471" customFormat="1" ht="12.75" customHeight="1">
      <c r="A47" s="299"/>
      <c r="B47" s="299" t="s">
        <v>15</v>
      </c>
      <c r="C47" s="299"/>
      <c r="D47" s="299"/>
      <c r="E47" s="300" t="s">
        <v>14</v>
      </c>
      <c r="F47" s="551"/>
      <c r="G47" s="296"/>
      <c r="H47" s="296"/>
      <c r="I47" s="296"/>
      <c r="J47" s="296"/>
      <c r="K47" s="296"/>
      <c r="L47" s="296"/>
      <c r="M47" s="296"/>
      <c r="N47" s="296"/>
      <c r="O47" s="296"/>
      <c r="P47" s="296"/>
      <c r="Q47" s="296"/>
      <c r="R47" s="296"/>
      <c r="S47" s="296"/>
      <c r="T47" s="296"/>
      <c r="U47" s="296"/>
      <c r="V47" s="296"/>
    </row>
    <row r="48" spans="1:23" s="577" customFormat="1" ht="12.75" customHeight="1">
      <c r="A48" s="302"/>
      <c r="B48" s="302" t="s">
        <v>13</v>
      </c>
      <c r="C48" s="302"/>
      <c r="D48" s="302"/>
      <c r="E48" s="574" t="s">
        <v>11</v>
      </c>
      <c r="F48" s="575"/>
      <c r="G48" s="576">
        <v>1</v>
      </c>
      <c r="H48" s="576">
        <v>1</v>
      </c>
      <c r="I48" s="576">
        <v>1</v>
      </c>
      <c r="J48" s="576">
        <v>1</v>
      </c>
      <c r="K48" s="576">
        <v>1</v>
      </c>
      <c r="L48" s="576">
        <v>1</v>
      </c>
      <c r="M48" s="576">
        <v>1</v>
      </c>
      <c r="N48" s="576">
        <v>1</v>
      </c>
      <c r="O48" s="576">
        <v>1</v>
      </c>
      <c r="P48" s="576">
        <v>1</v>
      </c>
      <c r="Q48" s="576">
        <v>1</v>
      </c>
      <c r="R48" s="576">
        <v>1</v>
      </c>
      <c r="S48" s="576">
        <v>1</v>
      </c>
      <c r="T48" s="576">
        <v>1</v>
      </c>
      <c r="U48" s="576">
        <v>1</v>
      </c>
      <c r="V48" s="576">
        <v>1</v>
      </c>
      <c r="W48" s="577" t="s">
        <v>190</v>
      </c>
    </row>
    <row r="49" spans="1:23" s="577" customFormat="1" ht="12.75" customHeight="1">
      <c r="A49" s="302"/>
      <c r="B49" s="302" t="s">
        <v>12</v>
      </c>
      <c r="C49" s="302"/>
      <c r="D49" s="302"/>
      <c r="E49" s="574" t="s">
        <v>11</v>
      </c>
      <c r="F49" s="575"/>
      <c r="G49" s="578">
        <v>0</v>
      </c>
      <c r="H49" s="578">
        <v>0</v>
      </c>
      <c r="I49" s="578">
        <v>0</v>
      </c>
      <c r="J49" s="579">
        <v>0.36</v>
      </c>
      <c r="K49" s="578">
        <v>0</v>
      </c>
      <c r="L49" s="579">
        <v>0.24</v>
      </c>
      <c r="M49" s="579">
        <v>0.24</v>
      </c>
      <c r="N49" s="579">
        <v>0.68</v>
      </c>
      <c r="O49" s="579">
        <v>0.68</v>
      </c>
      <c r="P49" s="578">
        <v>0</v>
      </c>
      <c r="Q49" s="578">
        <v>0</v>
      </c>
      <c r="R49" s="578">
        <v>0</v>
      </c>
      <c r="S49" s="578">
        <v>0</v>
      </c>
      <c r="T49" s="578">
        <v>0</v>
      </c>
      <c r="U49" s="579">
        <v>0.03</v>
      </c>
      <c r="V49" s="579">
        <v>0.03</v>
      </c>
      <c r="W49" s="556" t="s">
        <v>2608</v>
      </c>
    </row>
    <row r="50" spans="1:23" s="577" customFormat="1" ht="12.75" customHeight="1">
      <c r="A50" s="302"/>
      <c r="B50" s="302" t="s">
        <v>414</v>
      </c>
      <c r="C50" s="302"/>
      <c r="D50" s="302"/>
      <c r="E50" s="574" t="s">
        <v>11</v>
      </c>
      <c r="F50" s="575"/>
      <c r="G50" s="579">
        <v>0.97</v>
      </c>
      <c r="H50" s="579">
        <v>0</v>
      </c>
      <c r="I50" s="579">
        <v>0.61</v>
      </c>
      <c r="J50" s="579">
        <v>1</v>
      </c>
      <c r="K50" s="579">
        <v>0</v>
      </c>
      <c r="L50" s="579">
        <v>0.35</v>
      </c>
      <c r="M50" s="579">
        <v>0.35</v>
      </c>
      <c r="N50" s="579">
        <v>0.03</v>
      </c>
      <c r="O50" s="579">
        <v>0.03</v>
      </c>
      <c r="P50" s="580">
        <v>0.54</v>
      </c>
      <c r="Q50" s="580">
        <v>0.54</v>
      </c>
      <c r="R50" s="579">
        <v>0</v>
      </c>
      <c r="S50" s="579">
        <v>0</v>
      </c>
      <c r="T50" s="579">
        <v>0</v>
      </c>
      <c r="U50" s="579">
        <v>1</v>
      </c>
      <c r="V50" s="579">
        <v>1</v>
      </c>
      <c r="W50" s="556" t="s">
        <v>2608</v>
      </c>
    </row>
    <row r="51" spans="1:23" s="471" customFormat="1" ht="12.75" customHeight="1">
      <c r="A51" s="299"/>
      <c r="B51" s="299" t="s">
        <v>415</v>
      </c>
      <c r="C51" s="299"/>
      <c r="D51" s="299"/>
      <c r="E51" s="300" t="s">
        <v>11</v>
      </c>
      <c r="F51" s="551"/>
      <c r="G51" s="569"/>
      <c r="H51" s="569"/>
      <c r="I51" s="569"/>
      <c r="J51" s="569"/>
      <c r="K51" s="569"/>
      <c r="L51" s="569"/>
      <c r="M51" s="569"/>
      <c r="N51" s="569"/>
      <c r="O51" s="569"/>
      <c r="P51" s="569"/>
      <c r="Q51" s="569"/>
      <c r="R51" s="569"/>
      <c r="S51" s="569"/>
      <c r="T51" s="569"/>
      <c r="U51" s="569"/>
      <c r="V51" s="569"/>
      <c r="W51" s="566"/>
    </row>
    <row r="52" spans="1:23" s="471" customFormat="1" ht="12.75" customHeight="1">
      <c r="A52" s="299"/>
      <c r="B52" s="299"/>
      <c r="C52" s="299"/>
      <c r="D52" s="299"/>
      <c r="E52" s="300"/>
      <c r="F52" s="551"/>
      <c r="G52" s="560"/>
      <c r="H52" s="560"/>
      <c r="I52" s="560"/>
      <c r="J52" s="560"/>
      <c r="K52" s="560"/>
      <c r="L52" s="560"/>
      <c r="M52" s="560"/>
      <c r="N52" s="560"/>
      <c r="O52" s="560"/>
      <c r="P52" s="561"/>
      <c r="Q52" s="561"/>
      <c r="R52" s="560"/>
      <c r="S52" s="560"/>
      <c r="T52" s="560"/>
      <c r="U52" s="560"/>
      <c r="V52" s="560"/>
    </row>
    <row r="53" spans="1:23" s="471" customFormat="1" ht="12.75" customHeight="1">
      <c r="A53" s="299" t="s">
        <v>10</v>
      </c>
      <c r="B53" s="299"/>
      <c r="C53" s="299"/>
      <c r="D53" s="299"/>
      <c r="E53" s="300"/>
      <c r="F53" s="551"/>
      <c r="G53" s="560"/>
      <c r="H53" s="560"/>
      <c r="I53" s="560"/>
      <c r="J53" s="560"/>
      <c r="K53" s="560"/>
      <c r="L53" s="560"/>
      <c r="M53" s="560"/>
      <c r="N53" s="560"/>
      <c r="O53" s="560"/>
      <c r="P53" s="561"/>
      <c r="Q53" s="561"/>
      <c r="R53" s="560"/>
      <c r="S53" s="560"/>
      <c r="T53" s="560"/>
      <c r="U53" s="560"/>
      <c r="V53" s="560"/>
    </row>
    <row r="54" spans="1:23" s="471" customFormat="1" ht="12.75" customHeight="1">
      <c r="A54" s="299"/>
      <c r="B54" s="299" t="s">
        <v>9</v>
      </c>
      <c r="C54" s="299"/>
      <c r="D54" s="299"/>
      <c r="E54" s="300" t="s">
        <v>1</v>
      </c>
      <c r="F54" s="551"/>
      <c r="G54" s="562"/>
      <c r="H54" s="562"/>
      <c r="I54" s="562"/>
      <c r="J54" s="562"/>
      <c r="K54" s="562"/>
      <c r="L54" s="562"/>
      <c r="M54" s="562"/>
      <c r="N54" s="562"/>
      <c r="O54" s="562"/>
      <c r="P54" s="562"/>
      <c r="Q54" s="562"/>
      <c r="R54" s="562"/>
      <c r="S54" s="562"/>
      <c r="T54" s="562"/>
      <c r="U54" s="562"/>
      <c r="V54" s="562"/>
    </row>
    <row r="55" spans="1:23" s="471" customFormat="1" ht="12.75" customHeight="1">
      <c r="A55" s="299"/>
      <c r="B55" s="299" t="s">
        <v>8</v>
      </c>
      <c r="C55" s="299"/>
      <c r="D55" s="299"/>
      <c r="E55" s="300" t="s">
        <v>1</v>
      </c>
      <c r="F55" s="551"/>
      <c r="G55" s="562"/>
      <c r="H55" s="562"/>
      <c r="I55" s="562"/>
      <c r="J55" s="562"/>
      <c r="K55" s="562"/>
      <c r="L55" s="562"/>
      <c r="M55" s="562"/>
      <c r="N55" s="562"/>
      <c r="O55" s="562"/>
      <c r="P55" s="562"/>
      <c r="Q55" s="562"/>
      <c r="R55" s="562"/>
      <c r="S55" s="562"/>
      <c r="T55" s="562"/>
      <c r="U55" s="562"/>
      <c r="V55" s="562"/>
    </row>
    <row r="56" spans="1:23" s="471" customFormat="1" ht="12.75" customHeight="1">
      <c r="A56" s="299"/>
      <c r="B56" s="299" t="s">
        <v>389</v>
      </c>
      <c r="C56" s="299"/>
      <c r="D56" s="299"/>
      <c r="E56" s="300" t="s">
        <v>1</v>
      </c>
      <c r="F56" s="551"/>
      <c r="G56" s="562"/>
      <c r="H56" s="562"/>
      <c r="I56" s="562"/>
      <c r="J56" s="562"/>
      <c r="K56" s="562"/>
      <c r="L56" s="562"/>
      <c r="M56" s="562"/>
      <c r="N56" s="562"/>
      <c r="O56" s="562"/>
      <c r="P56" s="562"/>
      <c r="Q56" s="562"/>
      <c r="R56" s="562"/>
      <c r="S56" s="562"/>
      <c r="T56" s="562"/>
      <c r="U56" s="562"/>
      <c r="V56" s="562"/>
    </row>
    <row r="57" spans="1:23" s="471" customFormat="1" ht="12.75" customHeight="1">
      <c r="A57" s="299"/>
      <c r="B57" s="299" t="s">
        <v>390</v>
      </c>
      <c r="C57" s="299"/>
      <c r="D57" s="299"/>
      <c r="E57" s="300" t="s">
        <v>1</v>
      </c>
      <c r="F57" s="551"/>
      <c r="G57" s="562"/>
      <c r="H57" s="562"/>
      <c r="I57" s="562"/>
      <c r="J57" s="562"/>
      <c r="K57" s="562"/>
      <c r="L57" s="562"/>
      <c r="M57" s="562"/>
      <c r="N57" s="562"/>
      <c r="O57" s="562"/>
      <c r="P57" s="562"/>
      <c r="Q57" s="562"/>
      <c r="R57" s="562"/>
      <c r="S57" s="562"/>
      <c r="T57" s="562"/>
      <c r="U57" s="562"/>
      <c r="V57" s="562"/>
    </row>
    <row r="58" spans="1:23" s="471" customFormat="1" ht="12.75" customHeight="1">
      <c r="A58" s="299"/>
      <c r="B58" s="299" t="s">
        <v>391</v>
      </c>
      <c r="C58" s="299"/>
      <c r="D58" s="299"/>
      <c r="E58" s="300" t="s">
        <v>1</v>
      </c>
      <c r="F58" s="551"/>
      <c r="G58" s="562"/>
      <c r="H58" s="562"/>
      <c r="I58" s="562"/>
      <c r="J58" s="562"/>
      <c r="K58" s="562"/>
      <c r="L58" s="562"/>
      <c r="M58" s="562"/>
      <c r="N58" s="562"/>
      <c r="O58" s="562"/>
      <c r="P58" s="562"/>
      <c r="Q58" s="562"/>
      <c r="R58" s="562"/>
      <c r="S58" s="562"/>
      <c r="T58" s="562"/>
      <c r="U58" s="562"/>
      <c r="V58" s="562"/>
    </row>
    <row r="59" spans="1:23" s="471" customFormat="1" ht="12.75" customHeight="1">
      <c r="A59" s="299"/>
      <c r="B59" s="299" t="s">
        <v>392</v>
      </c>
      <c r="C59" s="299"/>
      <c r="D59" s="299"/>
      <c r="E59" s="300" t="s">
        <v>7</v>
      </c>
      <c r="F59" s="551"/>
      <c r="G59" s="569">
        <v>0</v>
      </c>
      <c r="H59" s="569">
        <v>0</v>
      </c>
      <c r="I59" s="569">
        <v>0</v>
      </c>
      <c r="J59" s="569">
        <v>0</v>
      </c>
      <c r="K59" s="569">
        <v>0</v>
      </c>
      <c r="L59" s="569">
        <v>0</v>
      </c>
      <c r="M59" s="569">
        <v>0</v>
      </c>
      <c r="N59" s="569">
        <v>0</v>
      </c>
      <c r="O59" s="569">
        <v>0</v>
      </c>
      <c r="P59" s="569">
        <v>0</v>
      </c>
      <c r="Q59" s="569">
        <v>0</v>
      </c>
      <c r="R59" s="569">
        <v>0</v>
      </c>
      <c r="S59" s="569">
        <v>0</v>
      </c>
      <c r="T59" s="569">
        <v>0</v>
      </c>
      <c r="U59" s="569">
        <v>0</v>
      </c>
      <c r="V59" s="569">
        <v>0</v>
      </c>
      <c r="W59" s="471" t="s">
        <v>2640</v>
      </c>
    </row>
    <row r="60" spans="1:23" s="471" customFormat="1" ht="12.75" customHeight="1">
      <c r="A60" s="299"/>
      <c r="B60" s="299" t="s">
        <v>393</v>
      </c>
      <c r="C60" s="299"/>
      <c r="D60" s="299"/>
      <c r="E60" s="300" t="s">
        <v>7</v>
      </c>
      <c r="F60" s="581"/>
      <c r="G60" s="569"/>
      <c r="H60" s="569"/>
      <c r="I60" s="569"/>
      <c r="J60" s="569"/>
      <c r="K60" s="569"/>
      <c r="L60" s="569"/>
      <c r="M60" s="569"/>
      <c r="N60" s="569"/>
      <c r="O60" s="569"/>
      <c r="P60" s="569"/>
      <c r="Q60" s="569"/>
      <c r="R60" s="569"/>
      <c r="S60" s="569"/>
      <c r="T60" s="569"/>
      <c r="U60" s="569"/>
      <c r="V60" s="569"/>
    </row>
    <row r="61" spans="1:23" s="471" customFormat="1" ht="12.75" customHeight="1">
      <c r="A61" s="299"/>
      <c r="B61" s="299" t="s">
        <v>394</v>
      </c>
      <c r="C61" s="299"/>
      <c r="D61" s="299"/>
      <c r="E61" s="300" t="s">
        <v>11</v>
      </c>
      <c r="F61" s="582"/>
      <c r="G61" s="569"/>
      <c r="H61" s="569"/>
      <c r="I61" s="569"/>
      <c r="J61" s="569"/>
      <c r="K61" s="569"/>
      <c r="L61" s="569"/>
      <c r="M61" s="569"/>
      <c r="N61" s="569"/>
      <c r="O61" s="569"/>
      <c r="P61" s="569"/>
      <c r="Q61" s="569"/>
      <c r="R61" s="569"/>
      <c r="S61" s="569"/>
      <c r="T61" s="569"/>
      <c r="U61" s="569"/>
      <c r="V61" s="569"/>
    </row>
    <row r="62" spans="1:23" s="471" customFormat="1" ht="12.75" customHeight="1">
      <c r="A62" s="299"/>
      <c r="B62" s="299"/>
      <c r="C62" s="299"/>
      <c r="D62" s="299"/>
      <c r="E62" s="300"/>
      <c r="F62" s="583"/>
      <c r="G62" s="584"/>
      <c r="H62" s="584"/>
      <c r="I62" s="584"/>
      <c r="J62" s="584"/>
      <c r="K62" s="584"/>
      <c r="L62" s="584"/>
      <c r="M62" s="584"/>
      <c r="N62" s="584"/>
      <c r="O62" s="584"/>
      <c r="P62" s="584"/>
      <c r="Q62" s="584"/>
      <c r="R62" s="584"/>
      <c r="S62" s="584"/>
      <c r="T62" s="584"/>
      <c r="U62" s="584"/>
      <c r="V62" s="584"/>
    </row>
    <row r="63" spans="1:23" s="471" customFormat="1" ht="12.75" customHeight="1">
      <c r="A63" s="299" t="s">
        <v>416</v>
      </c>
      <c r="B63" s="299"/>
      <c r="C63" s="299"/>
      <c r="D63" s="299"/>
      <c r="E63" s="300"/>
      <c r="F63" s="583"/>
      <c r="G63" s="585"/>
      <c r="H63" s="585"/>
      <c r="I63" s="585"/>
      <c r="J63" s="585"/>
      <c r="K63" s="585"/>
      <c r="L63" s="585"/>
      <c r="M63" s="585"/>
      <c r="N63" s="585"/>
      <c r="O63" s="585"/>
      <c r="P63" s="585"/>
      <c r="Q63" s="585"/>
      <c r="R63" s="585"/>
      <c r="S63" s="585"/>
      <c r="T63" s="585"/>
      <c r="U63" s="585"/>
      <c r="V63" s="585"/>
    </row>
    <row r="64" spans="1:23" s="471" customFormat="1" ht="12.75" customHeight="1">
      <c r="A64" s="299"/>
      <c r="B64" s="586" t="s">
        <v>6</v>
      </c>
      <c r="C64" s="299"/>
      <c r="D64" s="299"/>
      <c r="E64" s="300"/>
      <c r="F64" s="583"/>
      <c r="G64" s="587"/>
      <c r="H64" s="587"/>
      <c r="I64" s="587"/>
      <c r="J64" s="587"/>
      <c r="K64" s="587"/>
      <c r="L64" s="587"/>
      <c r="M64" s="587"/>
      <c r="N64" s="587"/>
      <c r="O64" s="587"/>
      <c r="P64" s="587"/>
      <c r="Q64" s="587"/>
      <c r="R64" s="587"/>
      <c r="S64" s="587"/>
      <c r="T64" s="587"/>
      <c r="U64" s="587"/>
      <c r="V64" s="587"/>
    </row>
    <row r="65" spans="1:23" s="471" customFormat="1" ht="12.75" customHeight="1">
      <c r="A65" s="299"/>
      <c r="B65" s="586"/>
      <c r="C65" s="586" t="s">
        <v>417</v>
      </c>
      <c r="D65" s="299"/>
      <c r="E65" s="300" t="s">
        <v>1</v>
      </c>
      <c r="F65" s="583"/>
      <c r="G65" s="588">
        <v>1</v>
      </c>
      <c r="H65" s="588">
        <v>1</v>
      </c>
      <c r="I65" s="588">
        <v>1</v>
      </c>
      <c r="J65" s="588">
        <v>1</v>
      </c>
      <c r="K65" s="588">
        <v>1</v>
      </c>
      <c r="L65" s="588">
        <v>1</v>
      </c>
      <c r="M65" s="588">
        <v>1</v>
      </c>
      <c r="N65" s="588">
        <v>1</v>
      </c>
      <c r="O65" s="588">
        <v>1</v>
      </c>
      <c r="P65" s="588">
        <v>1</v>
      </c>
      <c r="Q65" s="588">
        <v>1</v>
      </c>
      <c r="R65" s="588">
        <v>1</v>
      </c>
      <c r="S65" s="588">
        <v>1</v>
      </c>
      <c r="T65" s="588">
        <v>1</v>
      </c>
      <c r="U65" s="588">
        <v>1</v>
      </c>
      <c r="V65" s="588">
        <v>1</v>
      </c>
      <c r="W65" s="471" t="s">
        <v>183</v>
      </c>
    </row>
    <row r="66" spans="1:23" s="471" customFormat="1" ht="12.75" customHeight="1">
      <c r="A66" s="299"/>
      <c r="B66" s="586"/>
      <c r="C66" s="586" t="s">
        <v>418</v>
      </c>
      <c r="D66" s="299"/>
      <c r="E66" s="300" t="s">
        <v>1</v>
      </c>
      <c r="F66" s="583"/>
      <c r="G66" s="588">
        <v>0</v>
      </c>
      <c r="H66" s="588">
        <v>0</v>
      </c>
      <c r="I66" s="588">
        <v>0</v>
      </c>
      <c r="J66" s="588">
        <v>0</v>
      </c>
      <c r="K66" s="588">
        <v>0</v>
      </c>
      <c r="L66" s="588">
        <v>0</v>
      </c>
      <c r="M66" s="588">
        <v>0</v>
      </c>
      <c r="N66" s="588">
        <v>0</v>
      </c>
      <c r="O66" s="588">
        <v>0</v>
      </c>
      <c r="P66" s="588">
        <v>0</v>
      </c>
      <c r="Q66" s="588">
        <v>0</v>
      </c>
      <c r="R66" s="588">
        <v>0</v>
      </c>
      <c r="S66" s="588">
        <v>0</v>
      </c>
      <c r="T66" s="588">
        <v>0</v>
      </c>
      <c r="U66" s="588">
        <v>0</v>
      </c>
      <c r="V66" s="588">
        <v>0</v>
      </c>
    </row>
    <row r="67" spans="1:23" s="471" customFormat="1" ht="12.75" customHeight="1">
      <c r="A67" s="299"/>
      <c r="B67" s="586"/>
      <c r="C67" s="586" t="s">
        <v>419</v>
      </c>
      <c r="D67" s="299"/>
      <c r="E67" s="300" t="s">
        <v>1</v>
      </c>
      <c r="F67" s="583"/>
      <c r="G67" s="588">
        <v>0</v>
      </c>
      <c r="H67" s="588">
        <v>0</v>
      </c>
      <c r="I67" s="588">
        <v>0</v>
      </c>
      <c r="J67" s="588">
        <v>0</v>
      </c>
      <c r="K67" s="588">
        <v>0</v>
      </c>
      <c r="L67" s="588">
        <v>0</v>
      </c>
      <c r="M67" s="588">
        <v>0</v>
      </c>
      <c r="N67" s="588">
        <v>0</v>
      </c>
      <c r="O67" s="588">
        <v>0</v>
      </c>
      <c r="P67" s="588">
        <v>0</v>
      </c>
      <c r="Q67" s="588">
        <v>0</v>
      </c>
      <c r="R67" s="588">
        <v>0</v>
      </c>
      <c r="S67" s="588">
        <v>0</v>
      </c>
      <c r="T67" s="588">
        <v>0</v>
      </c>
      <c r="U67" s="588">
        <v>0</v>
      </c>
      <c r="V67" s="588">
        <v>0</v>
      </c>
    </row>
    <row r="68" spans="1:23" s="471" customFormat="1" ht="12.75" customHeight="1">
      <c r="A68" s="299"/>
      <c r="B68" s="586" t="s">
        <v>5</v>
      </c>
      <c r="C68" s="586"/>
      <c r="D68" s="299"/>
      <c r="E68" s="300"/>
      <c r="F68" s="583"/>
      <c r="G68" s="589"/>
      <c r="H68" s="589"/>
      <c r="I68" s="589"/>
      <c r="J68" s="589"/>
      <c r="K68" s="589"/>
      <c r="L68" s="589"/>
      <c r="M68" s="589"/>
      <c r="N68" s="589"/>
      <c r="O68" s="589"/>
      <c r="P68" s="589"/>
      <c r="Q68" s="589"/>
      <c r="R68" s="589"/>
      <c r="S68" s="589"/>
      <c r="T68" s="589"/>
      <c r="U68" s="589"/>
      <c r="V68" s="589"/>
    </row>
    <row r="69" spans="1:23" s="471" customFormat="1" ht="12.75" customHeight="1">
      <c r="A69" s="299"/>
      <c r="B69" s="586"/>
      <c r="C69" s="586" t="s">
        <v>420</v>
      </c>
      <c r="D69" s="299"/>
      <c r="E69" s="300" t="s">
        <v>1</v>
      </c>
      <c r="F69" s="583"/>
      <c r="G69" s="588">
        <v>1</v>
      </c>
      <c r="H69" s="588">
        <v>1</v>
      </c>
      <c r="I69" s="588">
        <v>1</v>
      </c>
      <c r="J69" s="588">
        <v>1</v>
      </c>
      <c r="K69" s="588">
        <v>1</v>
      </c>
      <c r="L69" s="588">
        <v>1</v>
      </c>
      <c r="M69" s="588">
        <v>1</v>
      </c>
      <c r="N69" s="588">
        <v>1</v>
      </c>
      <c r="O69" s="588">
        <v>1</v>
      </c>
      <c r="P69" s="588">
        <v>1</v>
      </c>
      <c r="Q69" s="588">
        <v>1</v>
      </c>
      <c r="R69" s="588">
        <v>1</v>
      </c>
      <c r="S69" s="588">
        <v>1</v>
      </c>
      <c r="T69" s="588">
        <v>1</v>
      </c>
      <c r="U69" s="588">
        <v>1</v>
      </c>
      <c r="V69" s="588">
        <v>1</v>
      </c>
      <c r="W69" s="471" t="s">
        <v>182</v>
      </c>
    </row>
    <row r="70" spans="1:23" s="471" customFormat="1" ht="12.75" customHeight="1">
      <c r="A70" s="299"/>
      <c r="B70" s="586"/>
      <c r="C70" s="586" t="s">
        <v>421</v>
      </c>
      <c r="D70" s="299"/>
      <c r="E70" s="300" t="s">
        <v>1</v>
      </c>
      <c r="F70" s="583"/>
      <c r="G70" s="588">
        <v>0</v>
      </c>
      <c r="H70" s="588">
        <v>0</v>
      </c>
      <c r="I70" s="588">
        <v>0</v>
      </c>
      <c r="J70" s="588">
        <v>0</v>
      </c>
      <c r="K70" s="588">
        <v>0</v>
      </c>
      <c r="L70" s="588">
        <v>0</v>
      </c>
      <c r="M70" s="588">
        <v>0</v>
      </c>
      <c r="N70" s="588">
        <v>0</v>
      </c>
      <c r="O70" s="588">
        <v>0</v>
      </c>
      <c r="P70" s="588">
        <v>0</v>
      </c>
      <c r="Q70" s="588">
        <v>0</v>
      </c>
      <c r="R70" s="588">
        <v>0</v>
      </c>
      <c r="S70" s="588">
        <v>0</v>
      </c>
      <c r="T70" s="588">
        <v>0</v>
      </c>
      <c r="U70" s="588">
        <v>0</v>
      </c>
      <c r="V70" s="588">
        <v>0</v>
      </c>
    </row>
    <row r="71" spans="1:23" s="471" customFormat="1" ht="12.75" customHeight="1">
      <c r="A71" s="299"/>
      <c r="B71" s="586"/>
      <c r="C71" s="586" t="s">
        <v>422</v>
      </c>
      <c r="D71" s="299"/>
      <c r="E71" s="300" t="s">
        <v>1</v>
      </c>
      <c r="F71" s="583"/>
      <c r="G71" s="588">
        <v>0</v>
      </c>
      <c r="H71" s="588">
        <v>0</v>
      </c>
      <c r="I71" s="588">
        <v>0</v>
      </c>
      <c r="J71" s="588">
        <v>0</v>
      </c>
      <c r="K71" s="588">
        <v>0</v>
      </c>
      <c r="L71" s="588">
        <v>0</v>
      </c>
      <c r="M71" s="588">
        <v>0</v>
      </c>
      <c r="N71" s="588">
        <v>0</v>
      </c>
      <c r="O71" s="588">
        <v>0</v>
      </c>
      <c r="P71" s="588">
        <v>0</v>
      </c>
      <c r="Q71" s="588">
        <v>0</v>
      </c>
      <c r="R71" s="588">
        <v>0</v>
      </c>
      <c r="S71" s="588">
        <v>0</v>
      </c>
      <c r="T71" s="588">
        <v>0</v>
      </c>
      <c r="U71" s="588">
        <v>0</v>
      </c>
      <c r="V71" s="588">
        <v>0</v>
      </c>
    </row>
    <row r="72" spans="1:23" s="471" customFormat="1" ht="12.75" customHeight="1">
      <c r="A72" s="303"/>
      <c r="B72" s="590"/>
      <c r="C72" s="590"/>
      <c r="D72" s="303"/>
      <c r="E72" s="591"/>
      <c r="F72" s="583"/>
      <c r="G72" s="592"/>
      <c r="H72" s="592"/>
      <c r="I72" s="592"/>
      <c r="J72" s="592"/>
      <c r="K72" s="592"/>
      <c r="L72" s="592"/>
      <c r="M72" s="592"/>
      <c r="N72" s="592"/>
      <c r="O72" s="592"/>
      <c r="P72" s="592"/>
      <c r="Q72" s="592"/>
      <c r="R72" s="592"/>
      <c r="S72" s="592"/>
      <c r="T72" s="592"/>
      <c r="U72" s="592"/>
      <c r="V72" s="592"/>
    </row>
    <row r="73" spans="1:23" s="471" customFormat="1" ht="12.75" customHeight="1">
      <c r="A73" s="299" t="s">
        <v>395</v>
      </c>
      <c r="B73" s="586"/>
      <c r="C73" s="586"/>
      <c r="D73" s="299"/>
      <c r="E73" s="300" t="s">
        <v>1</v>
      </c>
      <c r="F73" s="583"/>
      <c r="G73" s="593"/>
      <c r="H73" s="593"/>
      <c r="I73" s="593"/>
      <c r="J73" s="593"/>
      <c r="K73" s="593"/>
      <c r="L73" s="593"/>
      <c r="M73" s="593"/>
      <c r="N73" s="593"/>
      <c r="O73" s="593"/>
      <c r="P73" s="593"/>
      <c r="Q73" s="593"/>
      <c r="R73" s="593"/>
      <c r="S73" s="593"/>
      <c r="T73" s="593"/>
      <c r="U73" s="593"/>
      <c r="V73" s="593"/>
    </row>
    <row r="74" spans="1:23" s="471" customFormat="1" ht="12.75" customHeight="1">
      <c r="A74" s="303"/>
      <c r="B74" s="590"/>
      <c r="C74" s="590"/>
      <c r="D74" s="303"/>
      <c r="E74" s="591"/>
      <c r="F74" s="583"/>
      <c r="G74" s="583"/>
      <c r="H74" s="583"/>
      <c r="I74" s="583"/>
      <c r="J74" s="583"/>
      <c r="K74" s="583"/>
      <c r="L74" s="583"/>
      <c r="M74" s="583"/>
      <c r="N74" s="583"/>
      <c r="O74" s="583"/>
      <c r="P74" s="583"/>
      <c r="Q74" s="583"/>
      <c r="R74" s="583"/>
      <c r="S74" s="583"/>
      <c r="T74" s="583"/>
      <c r="U74" s="583"/>
      <c r="V74" s="583"/>
    </row>
    <row r="75" spans="1:23" s="471" customFormat="1" ht="12.75" customHeight="1">
      <c r="A75" s="303" t="s">
        <v>396</v>
      </c>
      <c r="B75" s="590"/>
      <c r="C75" s="303"/>
      <c r="D75" s="303"/>
      <c r="E75" s="591"/>
      <c r="F75" s="583"/>
      <c r="G75" s="583"/>
      <c r="H75" s="583"/>
      <c r="I75" s="583"/>
      <c r="J75" s="583"/>
      <c r="K75" s="583"/>
      <c r="L75" s="583"/>
      <c r="M75" s="583"/>
      <c r="N75" s="583"/>
      <c r="O75" s="583"/>
      <c r="P75" s="583"/>
      <c r="Q75" s="583"/>
      <c r="R75" s="583"/>
      <c r="S75" s="583"/>
      <c r="T75" s="583"/>
      <c r="U75" s="583"/>
      <c r="V75" s="583"/>
    </row>
    <row r="76" spans="1:23" s="471" customFormat="1" ht="12.75" customHeight="1">
      <c r="A76" s="303"/>
      <c r="B76" s="303" t="s">
        <v>397</v>
      </c>
      <c r="C76" s="303"/>
      <c r="D76" s="303"/>
      <c r="E76" s="591"/>
      <c r="F76" s="583"/>
      <c r="G76" s="583"/>
      <c r="H76" s="583"/>
      <c r="I76" s="583"/>
      <c r="J76" s="583"/>
      <c r="K76" s="583"/>
      <c r="L76" s="583"/>
      <c r="M76" s="583"/>
      <c r="N76" s="583"/>
      <c r="O76" s="583"/>
      <c r="P76" s="583"/>
      <c r="Q76" s="583"/>
      <c r="R76" s="583"/>
      <c r="S76" s="583"/>
      <c r="T76" s="583"/>
      <c r="U76" s="583"/>
      <c r="V76" s="583"/>
    </row>
    <row r="77" spans="1:23" s="471" customFormat="1" ht="12.75" customHeight="1">
      <c r="A77" s="299"/>
      <c r="B77" s="299"/>
      <c r="C77" s="299" t="s">
        <v>398</v>
      </c>
      <c r="D77" s="299"/>
      <c r="E77" s="300" t="s">
        <v>11</v>
      </c>
      <c r="F77" s="583"/>
      <c r="G77" s="588">
        <v>0</v>
      </c>
      <c r="H77" s="588">
        <v>0</v>
      </c>
      <c r="I77" s="588">
        <v>0</v>
      </c>
      <c r="J77" s="588">
        <v>0</v>
      </c>
      <c r="K77" s="588">
        <v>0</v>
      </c>
      <c r="L77" s="588">
        <v>0</v>
      </c>
      <c r="M77" s="588">
        <v>0</v>
      </c>
      <c r="N77" s="588">
        <v>0</v>
      </c>
      <c r="O77" s="588">
        <v>0</v>
      </c>
      <c r="P77" s="588">
        <v>0</v>
      </c>
      <c r="Q77" s="588">
        <v>0</v>
      </c>
      <c r="R77" s="588">
        <v>0</v>
      </c>
      <c r="S77" s="588">
        <v>0</v>
      </c>
      <c r="T77" s="588">
        <v>0</v>
      </c>
      <c r="U77" s="588">
        <v>0</v>
      </c>
      <c r="V77" s="588">
        <v>0</v>
      </c>
    </row>
    <row r="78" spans="1:23" s="471" customFormat="1" ht="12.75" customHeight="1">
      <c r="A78" s="299"/>
      <c r="B78" s="299"/>
      <c r="C78" s="299" t="s">
        <v>399</v>
      </c>
      <c r="D78" s="299"/>
      <c r="E78" s="300" t="s">
        <v>11</v>
      </c>
      <c r="F78" s="583"/>
      <c r="G78" s="588">
        <v>0</v>
      </c>
      <c r="H78" s="588">
        <v>0</v>
      </c>
      <c r="I78" s="588">
        <v>0</v>
      </c>
      <c r="J78" s="588">
        <v>0</v>
      </c>
      <c r="K78" s="588">
        <v>0</v>
      </c>
      <c r="L78" s="588">
        <v>0</v>
      </c>
      <c r="M78" s="588">
        <v>0</v>
      </c>
      <c r="N78" s="588">
        <v>0</v>
      </c>
      <c r="O78" s="588">
        <v>0</v>
      </c>
      <c r="P78" s="588">
        <v>0</v>
      </c>
      <c r="Q78" s="588">
        <v>0</v>
      </c>
      <c r="R78" s="588">
        <v>0</v>
      </c>
      <c r="S78" s="588">
        <v>0</v>
      </c>
      <c r="T78" s="588">
        <v>0</v>
      </c>
      <c r="U78" s="588">
        <v>0</v>
      </c>
      <c r="V78" s="588">
        <v>0</v>
      </c>
    </row>
    <row r="79" spans="1:23" s="471" customFormat="1" ht="12.75" customHeight="1">
      <c r="A79" s="299"/>
      <c r="B79" s="299"/>
      <c r="C79" s="299" t="s">
        <v>400</v>
      </c>
      <c r="D79" s="299"/>
      <c r="E79" s="300" t="s">
        <v>11</v>
      </c>
      <c r="F79" s="583"/>
      <c r="G79" s="588">
        <v>1</v>
      </c>
      <c r="H79" s="588">
        <v>1</v>
      </c>
      <c r="I79" s="588">
        <v>1</v>
      </c>
      <c r="J79" s="588">
        <v>1</v>
      </c>
      <c r="K79" s="588">
        <v>1</v>
      </c>
      <c r="L79" s="588">
        <v>1</v>
      </c>
      <c r="M79" s="588">
        <v>1</v>
      </c>
      <c r="N79" s="588">
        <v>1</v>
      </c>
      <c r="O79" s="588">
        <v>1</v>
      </c>
      <c r="P79" s="588">
        <v>1</v>
      </c>
      <c r="Q79" s="588">
        <v>1</v>
      </c>
      <c r="R79" s="588">
        <v>1</v>
      </c>
      <c r="S79" s="588">
        <v>1</v>
      </c>
      <c r="T79" s="588">
        <v>1</v>
      </c>
      <c r="U79" s="588">
        <v>1</v>
      </c>
      <c r="V79" s="588">
        <v>1</v>
      </c>
      <c r="W79" s="471" t="s">
        <v>1117</v>
      </c>
    </row>
    <row r="80" spans="1:23" s="471" customFormat="1" ht="12.75" customHeight="1">
      <c r="A80" s="299"/>
      <c r="B80" s="299"/>
      <c r="C80" s="299" t="s">
        <v>401</v>
      </c>
      <c r="D80" s="299"/>
      <c r="E80" s="300" t="s">
        <v>11</v>
      </c>
      <c r="F80" s="583"/>
      <c r="G80" s="588">
        <v>0</v>
      </c>
      <c r="H80" s="588">
        <v>0</v>
      </c>
      <c r="I80" s="588">
        <v>0</v>
      </c>
      <c r="J80" s="588">
        <v>0</v>
      </c>
      <c r="K80" s="588">
        <v>0</v>
      </c>
      <c r="L80" s="588">
        <v>0</v>
      </c>
      <c r="M80" s="588">
        <v>0</v>
      </c>
      <c r="N80" s="588">
        <v>0</v>
      </c>
      <c r="O80" s="588">
        <v>0</v>
      </c>
      <c r="P80" s="588">
        <v>0</v>
      </c>
      <c r="Q80" s="588">
        <v>0</v>
      </c>
      <c r="R80" s="588">
        <v>0</v>
      </c>
      <c r="S80" s="588">
        <v>0</v>
      </c>
      <c r="T80" s="588">
        <v>0</v>
      </c>
      <c r="U80" s="588">
        <v>0</v>
      </c>
      <c r="V80" s="588">
        <v>0</v>
      </c>
    </row>
    <row r="81" spans="1:23" s="471" customFormat="1" ht="12.75" customHeight="1">
      <c r="A81" s="299"/>
      <c r="B81" s="303" t="s">
        <v>402</v>
      </c>
      <c r="C81" s="303"/>
      <c r="D81" s="303"/>
      <c r="E81" s="591"/>
      <c r="F81" s="583"/>
      <c r="G81" s="589"/>
      <c r="H81" s="589"/>
      <c r="I81" s="589"/>
      <c r="J81" s="589"/>
      <c r="K81" s="589"/>
      <c r="L81" s="589"/>
      <c r="M81" s="589"/>
      <c r="N81" s="589"/>
      <c r="O81" s="589"/>
      <c r="P81" s="589"/>
      <c r="Q81" s="589"/>
      <c r="R81" s="589"/>
      <c r="S81" s="589"/>
      <c r="T81" s="589"/>
      <c r="U81" s="589"/>
      <c r="V81" s="589"/>
    </row>
    <row r="82" spans="1:23" s="471" customFormat="1" ht="12.75" customHeight="1">
      <c r="A82" s="299"/>
      <c r="B82" s="299"/>
      <c r="C82" s="299" t="s">
        <v>403</v>
      </c>
      <c r="D82" s="299"/>
      <c r="E82" s="300" t="s">
        <v>4</v>
      </c>
      <c r="F82" s="583"/>
      <c r="G82" s="588">
        <v>0</v>
      </c>
      <c r="H82" s="588">
        <v>0</v>
      </c>
      <c r="I82" s="588">
        <v>0</v>
      </c>
      <c r="J82" s="588">
        <v>0</v>
      </c>
      <c r="K82" s="588">
        <v>0</v>
      </c>
      <c r="L82" s="588">
        <v>0</v>
      </c>
      <c r="M82" s="588">
        <v>0</v>
      </c>
      <c r="N82" s="588">
        <v>0</v>
      </c>
      <c r="O82" s="588">
        <v>0</v>
      </c>
      <c r="P82" s="588">
        <v>0</v>
      </c>
      <c r="Q82" s="588">
        <v>0</v>
      </c>
      <c r="R82" s="588">
        <v>0</v>
      </c>
      <c r="S82" s="588">
        <v>0</v>
      </c>
      <c r="T82" s="588">
        <v>0</v>
      </c>
      <c r="U82" s="588">
        <v>0</v>
      </c>
      <c r="V82" s="588">
        <v>0</v>
      </c>
    </row>
    <row r="83" spans="1:23" s="471" customFormat="1" ht="12.75" customHeight="1">
      <c r="A83" s="299"/>
      <c r="B83" s="299"/>
      <c r="C83" s="299" t="s">
        <v>404</v>
      </c>
      <c r="D83" s="299"/>
      <c r="E83" s="300" t="s">
        <v>4</v>
      </c>
      <c r="F83" s="583"/>
      <c r="G83" s="588">
        <v>0</v>
      </c>
      <c r="H83" s="588">
        <v>0</v>
      </c>
      <c r="I83" s="588">
        <v>0</v>
      </c>
      <c r="J83" s="588">
        <v>0</v>
      </c>
      <c r="K83" s="588">
        <v>0</v>
      </c>
      <c r="L83" s="588">
        <v>0</v>
      </c>
      <c r="M83" s="588">
        <v>0</v>
      </c>
      <c r="N83" s="588">
        <v>0</v>
      </c>
      <c r="O83" s="588">
        <v>0</v>
      </c>
      <c r="P83" s="588">
        <v>0</v>
      </c>
      <c r="Q83" s="588">
        <v>0</v>
      </c>
      <c r="R83" s="588">
        <v>0</v>
      </c>
      <c r="S83" s="588">
        <v>0</v>
      </c>
      <c r="T83" s="588">
        <v>0</v>
      </c>
      <c r="U83" s="588">
        <v>0</v>
      </c>
      <c r="V83" s="588">
        <v>0</v>
      </c>
    </row>
    <row r="84" spans="1:23" s="471" customFormat="1" ht="12.75" customHeight="1">
      <c r="A84" s="299"/>
      <c r="B84" s="299"/>
      <c r="C84" s="299" t="s">
        <v>405</v>
      </c>
      <c r="D84" s="299"/>
      <c r="E84" s="300" t="s">
        <v>4</v>
      </c>
      <c r="F84" s="583"/>
      <c r="G84" s="588">
        <v>100</v>
      </c>
      <c r="H84" s="588">
        <v>100</v>
      </c>
      <c r="I84" s="588">
        <v>100</v>
      </c>
      <c r="J84" s="588">
        <v>100</v>
      </c>
      <c r="K84" s="588">
        <v>100</v>
      </c>
      <c r="L84" s="588">
        <v>100</v>
      </c>
      <c r="M84" s="588">
        <v>100</v>
      </c>
      <c r="N84" s="588">
        <v>100</v>
      </c>
      <c r="O84" s="588">
        <v>100</v>
      </c>
      <c r="P84" s="588">
        <v>100</v>
      </c>
      <c r="Q84" s="588">
        <v>100</v>
      </c>
      <c r="R84" s="588">
        <v>100</v>
      </c>
      <c r="S84" s="588">
        <v>100</v>
      </c>
      <c r="T84" s="588">
        <v>100</v>
      </c>
      <c r="U84" s="588">
        <v>100</v>
      </c>
      <c r="V84" s="588">
        <v>100</v>
      </c>
      <c r="W84" s="471" t="s">
        <v>1118</v>
      </c>
    </row>
    <row r="85" spans="1:23" s="471" customFormat="1" ht="12.75" customHeight="1">
      <c r="A85" s="299"/>
      <c r="B85" s="299"/>
      <c r="C85" s="299" t="s">
        <v>406</v>
      </c>
      <c r="D85" s="299"/>
      <c r="E85" s="300" t="s">
        <v>4</v>
      </c>
      <c r="F85" s="583"/>
      <c r="G85" s="588">
        <v>0</v>
      </c>
      <c r="H85" s="588">
        <v>0</v>
      </c>
      <c r="I85" s="588">
        <v>0</v>
      </c>
      <c r="J85" s="588">
        <v>0</v>
      </c>
      <c r="K85" s="588">
        <v>0</v>
      </c>
      <c r="L85" s="588">
        <v>0</v>
      </c>
      <c r="M85" s="588">
        <v>0</v>
      </c>
      <c r="N85" s="588">
        <v>0</v>
      </c>
      <c r="O85" s="588">
        <v>0</v>
      </c>
      <c r="P85" s="588">
        <v>0</v>
      </c>
      <c r="Q85" s="588">
        <v>0</v>
      </c>
      <c r="R85" s="588">
        <v>0</v>
      </c>
      <c r="S85" s="588">
        <v>0</v>
      </c>
      <c r="T85" s="588">
        <v>0</v>
      </c>
      <c r="U85" s="588">
        <v>0</v>
      </c>
      <c r="V85" s="588">
        <v>0</v>
      </c>
    </row>
    <row r="86" spans="1:23" s="471" customFormat="1" ht="12.75" customHeight="1">
      <c r="A86" s="299"/>
      <c r="B86" s="299" t="s">
        <v>407</v>
      </c>
      <c r="C86" s="299"/>
      <c r="D86" s="299"/>
      <c r="E86" s="300" t="s">
        <v>408</v>
      </c>
      <c r="F86" s="583"/>
      <c r="G86" s="588"/>
      <c r="H86" s="588"/>
      <c r="I86" s="588"/>
      <c r="J86" s="588"/>
      <c r="K86" s="588"/>
      <c r="L86" s="588"/>
      <c r="M86" s="588"/>
      <c r="N86" s="588"/>
      <c r="O86" s="588"/>
      <c r="P86" s="588"/>
      <c r="Q86" s="588"/>
      <c r="R86" s="588"/>
      <c r="S86" s="588"/>
      <c r="T86" s="588"/>
      <c r="U86" s="588"/>
      <c r="V86" s="588"/>
    </row>
    <row r="87" spans="1:23" s="471" customFormat="1" ht="12.75" customHeight="1">
      <c r="A87" s="303"/>
      <c r="B87" s="303"/>
      <c r="C87" s="303"/>
      <c r="D87" s="303"/>
      <c r="E87" s="591"/>
      <c r="F87" s="583"/>
      <c r="G87" s="589"/>
      <c r="H87" s="589"/>
      <c r="I87" s="589"/>
      <c r="J87" s="589"/>
      <c r="K87" s="589"/>
      <c r="L87" s="589"/>
      <c r="M87" s="589"/>
      <c r="N87" s="589"/>
      <c r="O87" s="589"/>
      <c r="P87" s="589"/>
      <c r="Q87" s="589"/>
      <c r="R87" s="589"/>
      <c r="S87" s="589"/>
      <c r="T87" s="589"/>
      <c r="U87" s="589"/>
      <c r="V87" s="589"/>
    </row>
    <row r="88" spans="1:23" s="471" customFormat="1" ht="12.75" customHeight="1">
      <c r="A88" s="299" t="s">
        <v>409</v>
      </c>
      <c r="B88" s="299"/>
      <c r="C88" s="299"/>
      <c r="D88" s="299"/>
      <c r="E88" s="594" t="s">
        <v>10269</v>
      </c>
      <c r="F88" s="583"/>
      <c r="G88" s="569"/>
      <c r="H88" s="569"/>
      <c r="I88" s="569"/>
      <c r="J88" s="569"/>
      <c r="K88" s="569"/>
      <c r="L88" s="569"/>
      <c r="M88" s="569"/>
      <c r="N88" s="569"/>
      <c r="O88" s="569"/>
      <c r="P88" s="569"/>
      <c r="Q88" s="569"/>
      <c r="R88" s="569"/>
      <c r="S88" s="569"/>
      <c r="T88" s="569"/>
      <c r="U88" s="569"/>
      <c r="V88" s="569"/>
    </row>
    <row r="89" spans="1:23" ht="12.75" customHeight="1">
      <c r="A89" s="8"/>
      <c r="B89" s="9"/>
      <c r="C89" s="8"/>
      <c r="D89" s="8"/>
      <c r="E89" s="8"/>
      <c r="F89" s="304"/>
      <c r="W89" s="59" t="s">
        <v>180</v>
      </c>
    </row>
    <row r="90" spans="1:23" ht="12.75" customHeight="1"/>
  </sheetData>
  <mergeCells count="1">
    <mergeCell ref="A5:D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353"/>
  <sheetViews>
    <sheetView workbookViewId="0">
      <selection activeCell="F2" sqref="F2"/>
    </sheetView>
  </sheetViews>
  <sheetFormatPr defaultRowHeight="15"/>
  <cols>
    <col min="1" max="1" width="11.42578125" bestFit="1" customWidth="1"/>
    <col min="2" max="3" width="7" customWidth="1"/>
    <col min="4" max="4" width="3" customWidth="1"/>
    <col min="5" max="5" width="2.42578125" customWidth="1"/>
    <col min="6" max="6" width="8" bestFit="1" customWidth="1"/>
    <col min="7" max="8" width="9" bestFit="1" customWidth="1"/>
    <col min="9" max="9" width="12" bestFit="1" customWidth="1"/>
    <col min="10" max="10" width="3" customWidth="1"/>
    <col min="11" max="11" width="8.140625" customWidth="1"/>
    <col min="12" max="12" width="5" customWidth="1"/>
    <col min="13" max="13" width="50.5703125" bestFit="1" customWidth="1"/>
    <col min="14" max="14" width="10.140625" bestFit="1" customWidth="1"/>
    <col min="15" max="15" width="9" bestFit="1" customWidth="1"/>
    <col min="16" max="16" width="4.28515625" customWidth="1"/>
    <col min="17" max="17" width="9" customWidth="1"/>
    <col min="18" max="18" width="10" bestFit="1" customWidth="1"/>
  </cols>
  <sheetData>
    <row r="1" spans="1:18">
      <c r="A1" s="77" t="s">
        <v>1196</v>
      </c>
    </row>
    <row r="3" spans="1:18" s="77" customFormat="1">
      <c r="C3" s="77" t="s">
        <v>1197</v>
      </c>
      <c r="F3" s="77" t="s">
        <v>1167</v>
      </c>
      <c r="G3" s="77" t="s">
        <v>1198</v>
      </c>
      <c r="H3" s="77" t="s">
        <v>1166</v>
      </c>
      <c r="N3" s="77" t="s">
        <v>1172</v>
      </c>
      <c r="O3" s="77" t="s">
        <v>1199</v>
      </c>
      <c r="Q3" s="77" t="s">
        <v>1200</v>
      </c>
    </row>
    <row r="4" spans="1:18">
      <c r="A4" t="s">
        <v>1201</v>
      </c>
      <c r="B4" t="s">
        <v>1202</v>
      </c>
      <c r="C4">
        <v>201001</v>
      </c>
      <c r="D4">
        <v>0</v>
      </c>
      <c r="E4" t="s">
        <v>1203</v>
      </c>
      <c r="F4">
        <v>0</v>
      </c>
      <c r="G4">
        <v>0</v>
      </c>
      <c r="H4">
        <v>0</v>
      </c>
      <c r="I4">
        <v>43122006500</v>
      </c>
      <c r="J4">
        <v>13</v>
      </c>
      <c r="K4" t="s">
        <v>1204</v>
      </c>
      <c r="L4">
        <v>2839</v>
      </c>
      <c r="M4" t="s">
        <v>1205</v>
      </c>
      <c r="N4" t="s">
        <v>1206</v>
      </c>
      <c r="O4">
        <v>0</v>
      </c>
      <c r="P4" t="s">
        <v>1207</v>
      </c>
      <c r="Q4">
        <v>19881001</v>
      </c>
      <c r="R4">
        <v>891018481</v>
      </c>
    </row>
    <row r="5" spans="1:18">
      <c r="A5" t="s">
        <v>1201</v>
      </c>
      <c r="B5" t="s">
        <v>1208</v>
      </c>
      <c r="C5">
        <v>201001</v>
      </c>
      <c r="D5">
        <v>31</v>
      </c>
      <c r="E5" t="s">
        <v>1203</v>
      </c>
      <c r="F5">
        <v>1485</v>
      </c>
      <c r="G5">
        <v>426</v>
      </c>
      <c r="H5">
        <v>99</v>
      </c>
      <c r="I5">
        <v>43122014900</v>
      </c>
      <c r="J5">
        <v>11</v>
      </c>
      <c r="K5" t="s">
        <v>1204</v>
      </c>
      <c r="L5">
        <v>2839</v>
      </c>
      <c r="M5" t="s">
        <v>1205</v>
      </c>
      <c r="N5" t="s">
        <v>1206</v>
      </c>
      <c r="O5">
        <v>0</v>
      </c>
      <c r="P5" t="s">
        <v>1207</v>
      </c>
      <c r="Q5">
        <v>19870301</v>
      </c>
      <c r="R5">
        <v>891018481</v>
      </c>
    </row>
    <row r="6" spans="1:18">
      <c r="A6" t="s">
        <v>1201</v>
      </c>
      <c r="B6" t="s">
        <v>1202</v>
      </c>
      <c r="C6">
        <v>201002</v>
      </c>
      <c r="D6">
        <v>0</v>
      </c>
      <c r="E6" t="s">
        <v>1203</v>
      </c>
      <c r="F6">
        <v>0</v>
      </c>
      <c r="G6">
        <v>0</v>
      </c>
      <c r="H6">
        <v>0</v>
      </c>
      <c r="I6">
        <v>43122006500</v>
      </c>
      <c r="J6">
        <v>13</v>
      </c>
      <c r="K6" t="s">
        <v>1204</v>
      </c>
      <c r="L6">
        <v>2839</v>
      </c>
      <c r="M6" t="s">
        <v>1205</v>
      </c>
      <c r="N6" t="s">
        <v>1206</v>
      </c>
      <c r="O6">
        <v>0</v>
      </c>
      <c r="P6" t="s">
        <v>1207</v>
      </c>
      <c r="Q6">
        <v>19881001</v>
      </c>
      <c r="R6">
        <v>891018481</v>
      </c>
    </row>
    <row r="7" spans="1:18">
      <c r="A7" t="s">
        <v>1201</v>
      </c>
      <c r="B7" t="s">
        <v>1208</v>
      </c>
      <c r="C7">
        <v>201002</v>
      </c>
      <c r="D7">
        <v>28</v>
      </c>
      <c r="E7" t="s">
        <v>1203</v>
      </c>
      <c r="F7">
        <v>1205</v>
      </c>
      <c r="G7">
        <v>365</v>
      </c>
      <c r="H7">
        <v>545</v>
      </c>
      <c r="I7">
        <v>43122014900</v>
      </c>
      <c r="J7">
        <v>11</v>
      </c>
      <c r="K7" t="s">
        <v>1204</v>
      </c>
      <c r="L7">
        <v>2839</v>
      </c>
      <c r="M7" t="s">
        <v>1205</v>
      </c>
      <c r="N7" t="s">
        <v>1206</v>
      </c>
      <c r="O7">
        <v>0</v>
      </c>
      <c r="P7" t="s">
        <v>1207</v>
      </c>
      <c r="Q7">
        <v>19870301</v>
      </c>
      <c r="R7">
        <v>891018481</v>
      </c>
    </row>
    <row r="8" spans="1:18">
      <c r="A8" t="s">
        <v>1201</v>
      </c>
      <c r="B8" t="s">
        <v>1202</v>
      </c>
      <c r="C8">
        <v>201003</v>
      </c>
      <c r="D8">
        <v>0</v>
      </c>
      <c r="E8" t="s">
        <v>1203</v>
      </c>
      <c r="F8">
        <v>0</v>
      </c>
      <c r="G8">
        <v>0</v>
      </c>
      <c r="H8">
        <v>0</v>
      </c>
      <c r="I8">
        <v>43122006500</v>
      </c>
      <c r="J8">
        <v>13</v>
      </c>
      <c r="K8" t="s">
        <v>1204</v>
      </c>
      <c r="L8">
        <v>2839</v>
      </c>
      <c r="M8" t="s">
        <v>1205</v>
      </c>
      <c r="N8" t="s">
        <v>1206</v>
      </c>
      <c r="O8">
        <v>0</v>
      </c>
      <c r="P8" t="s">
        <v>1207</v>
      </c>
      <c r="Q8">
        <v>19881001</v>
      </c>
      <c r="R8">
        <v>891018481</v>
      </c>
    </row>
    <row r="9" spans="1:18">
      <c r="A9" t="s">
        <v>1201</v>
      </c>
      <c r="B9" t="s">
        <v>1208</v>
      </c>
      <c r="C9">
        <v>201003</v>
      </c>
      <c r="D9">
        <v>31</v>
      </c>
      <c r="E9" t="s">
        <v>1203</v>
      </c>
      <c r="F9">
        <v>1594</v>
      </c>
      <c r="G9">
        <v>532</v>
      </c>
      <c r="H9">
        <v>30</v>
      </c>
      <c r="I9">
        <v>43122014900</v>
      </c>
      <c r="J9">
        <v>11</v>
      </c>
      <c r="K9" t="s">
        <v>1204</v>
      </c>
      <c r="L9">
        <v>2839</v>
      </c>
      <c r="M9" t="s">
        <v>1205</v>
      </c>
      <c r="N9" t="s">
        <v>1206</v>
      </c>
      <c r="O9">
        <v>0</v>
      </c>
      <c r="P9" t="s">
        <v>1207</v>
      </c>
      <c r="Q9">
        <v>19870301</v>
      </c>
      <c r="R9">
        <v>891018481</v>
      </c>
    </row>
    <row r="10" spans="1:18">
      <c r="A10" t="s">
        <v>1201</v>
      </c>
      <c r="B10" t="s">
        <v>1202</v>
      </c>
      <c r="C10">
        <v>201004</v>
      </c>
      <c r="D10">
        <v>0</v>
      </c>
      <c r="E10" t="s">
        <v>1203</v>
      </c>
      <c r="F10">
        <v>0</v>
      </c>
      <c r="G10">
        <v>0</v>
      </c>
      <c r="H10">
        <v>0</v>
      </c>
      <c r="I10">
        <v>43122006500</v>
      </c>
      <c r="J10">
        <v>13</v>
      </c>
      <c r="K10" t="s">
        <v>1204</v>
      </c>
      <c r="L10">
        <v>2839</v>
      </c>
      <c r="M10" t="s">
        <v>1205</v>
      </c>
      <c r="N10" t="s">
        <v>1206</v>
      </c>
      <c r="O10">
        <v>0</v>
      </c>
      <c r="P10" t="s">
        <v>1207</v>
      </c>
      <c r="Q10">
        <v>19881001</v>
      </c>
      <c r="R10">
        <v>891018481</v>
      </c>
    </row>
    <row r="11" spans="1:18">
      <c r="A11" t="s">
        <v>1201</v>
      </c>
      <c r="B11" t="s">
        <v>1208</v>
      </c>
      <c r="C11">
        <v>201004</v>
      </c>
      <c r="D11">
        <v>30</v>
      </c>
      <c r="E11" t="s">
        <v>1203</v>
      </c>
      <c r="F11">
        <v>1507</v>
      </c>
      <c r="G11">
        <v>516</v>
      </c>
      <c r="H11">
        <v>25</v>
      </c>
      <c r="I11">
        <v>43122014900</v>
      </c>
      <c r="J11">
        <v>11</v>
      </c>
      <c r="K11" t="s">
        <v>1204</v>
      </c>
      <c r="L11">
        <v>2839</v>
      </c>
      <c r="M11" t="s">
        <v>1205</v>
      </c>
      <c r="N11" t="s">
        <v>1206</v>
      </c>
      <c r="O11">
        <v>0</v>
      </c>
      <c r="P11" t="s">
        <v>1207</v>
      </c>
      <c r="Q11">
        <v>19870301</v>
      </c>
      <c r="R11">
        <v>891018481</v>
      </c>
    </row>
    <row r="12" spans="1:18">
      <c r="A12" t="s">
        <v>1201</v>
      </c>
      <c r="B12" t="s">
        <v>1202</v>
      </c>
      <c r="C12">
        <v>201005</v>
      </c>
      <c r="D12">
        <v>0</v>
      </c>
      <c r="E12" t="s">
        <v>1203</v>
      </c>
      <c r="F12">
        <v>0</v>
      </c>
      <c r="G12">
        <v>0</v>
      </c>
      <c r="H12">
        <v>0</v>
      </c>
      <c r="I12">
        <v>43122006500</v>
      </c>
      <c r="J12">
        <v>13</v>
      </c>
      <c r="K12" t="s">
        <v>1204</v>
      </c>
      <c r="L12">
        <v>3126</v>
      </c>
      <c r="M12" t="s">
        <v>1209</v>
      </c>
      <c r="N12" t="s">
        <v>1206</v>
      </c>
      <c r="O12">
        <v>0</v>
      </c>
      <c r="P12" t="s">
        <v>1207</v>
      </c>
      <c r="Q12">
        <v>19881001</v>
      </c>
      <c r="R12">
        <v>891018481</v>
      </c>
    </row>
    <row r="13" spans="1:18">
      <c r="A13" t="s">
        <v>1201</v>
      </c>
      <c r="B13" t="s">
        <v>1208</v>
      </c>
      <c r="C13">
        <v>201005</v>
      </c>
      <c r="D13">
        <v>9</v>
      </c>
      <c r="E13" t="s">
        <v>1203</v>
      </c>
      <c r="F13">
        <v>449</v>
      </c>
      <c r="G13">
        <v>136</v>
      </c>
      <c r="H13">
        <v>8</v>
      </c>
      <c r="I13">
        <v>43122014900</v>
      </c>
      <c r="J13">
        <v>11</v>
      </c>
      <c r="K13" t="s">
        <v>1204</v>
      </c>
      <c r="L13">
        <v>3126</v>
      </c>
      <c r="M13" t="s">
        <v>1209</v>
      </c>
      <c r="N13" t="s">
        <v>1206</v>
      </c>
      <c r="O13">
        <v>0</v>
      </c>
      <c r="P13" t="s">
        <v>1207</v>
      </c>
      <c r="Q13">
        <v>19870301</v>
      </c>
      <c r="R13">
        <v>891018481</v>
      </c>
    </row>
    <row r="14" spans="1:18">
      <c r="A14" t="s">
        <v>1201</v>
      </c>
      <c r="B14" t="s">
        <v>1202</v>
      </c>
      <c r="C14">
        <v>201006</v>
      </c>
      <c r="D14">
        <v>0</v>
      </c>
      <c r="E14" t="s">
        <v>1203</v>
      </c>
      <c r="F14">
        <v>0</v>
      </c>
      <c r="G14">
        <v>0</v>
      </c>
      <c r="H14">
        <v>0</v>
      </c>
      <c r="I14">
        <v>43122006500</v>
      </c>
      <c r="J14">
        <v>13</v>
      </c>
      <c r="K14" t="s">
        <v>1204</v>
      </c>
      <c r="L14">
        <v>3126</v>
      </c>
      <c r="M14" t="s">
        <v>1209</v>
      </c>
      <c r="N14" t="s">
        <v>1206</v>
      </c>
      <c r="O14">
        <v>0</v>
      </c>
      <c r="P14" t="s">
        <v>1207</v>
      </c>
      <c r="Q14">
        <v>19881001</v>
      </c>
      <c r="R14">
        <v>891018481</v>
      </c>
    </row>
    <row r="15" spans="1:18">
      <c r="A15" t="s">
        <v>1201</v>
      </c>
      <c r="B15" t="s">
        <v>1208</v>
      </c>
      <c r="C15">
        <v>201006</v>
      </c>
      <c r="D15">
        <v>0</v>
      </c>
      <c r="E15" t="s">
        <v>1203</v>
      </c>
      <c r="F15">
        <v>0</v>
      </c>
      <c r="G15">
        <v>0</v>
      </c>
      <c r="H15">
        <v>0</v>
      </c>
      <c r="I15">
        <v>43122014900</v>
      </c>
      <c r="J15">
        <v>13</v>
      </c>
      <c r="K15" t="s">
        <v>1204</v>
      </c>
      <c r="L15">
        <v>3126</v>
      </c>
      <c r="M15" t="s">
        <v>1209</v>
      </c>
      <c r="N15" t="s">
        <v>1206</v>
      </c>
      <c r="O15">
        <v>0</v>
      </c>
      <c r="P15" t="s">
        <v>1207</v>
      </c>
      <c r="Q15">
        <v>19870301</v>
      </c>
      <c r="R15">
        <v>891018481</v>
      </c>
    </row>
    <row r="16" spans="1:18">
      <c r="A16" t="s">
        <v>1201</v>
      </c>
      <c r="B16" t="s">
        <v>1202</v>
      </c>
      <c r="C16">
        <v>201007</v>
      </c>
      <c r="D16">
        <v>0</v>
      </c>
      <c r="E16" t="s">
        <v>1203</v>
      </c>
      <c r="F16">
        <v>0</v>
      </c>
      <c r="G16">
        <v>0</v>
      </c>
      <c r="H16">
        <v>0</v>
      </c>
      <c r="I16">
        <v>43122006500</v>
      </c>
      <c r="J16">
        <v>13</v>
      </c>
      <c r="K16" t="s">
        <v>1204</v>
      </c>
      <c r="L16">
        <v>3126</v>
      </c>
      <c r="M16" t="s">
        <v>1209</v>
      </c>
      <c r="N16" t="s">
        <v>1206</v>
      </c>
      <c r="O16">
        <v>0</v>
      </c>
      <c r="P16" t="s">
        <v>1207</v>
      </c>
      <c r="Q16">
        <v>19881001</v>
      </c>
      <c r="R16">
        <v>891018481</v>
      </c>
    </row>
    <row r="17" spans="1:18">
      <c r="A17" t="s">
        <v>1201</v>
      </c>
      <c r="B17" t="s">
        <v>1208</v>
      </c>
      <c r="C17">
        <v>201007</v>
      </c>
      <c r="D17">
        <v>31</v>
      </c>
      <c r="E17" t="s">
        <v>1203</v>
      </c>
      <c r="F17">
        <v>2053</v>
      </c>
      <c r="G17">
        <v>805</v>
      </c>
      <c r="H17">
        <v>369</v>
      </c>
      <c r="I17">
        <v>43122014900</v>
      </c>
      <c r="J17">
        <v>11</v>
      </c>
      <c r="K17" t="s">
        <v>1204</v>
      </c>
      <c r="L17">
        <v>3126</v>
      </c>
      <c r="M17" t="s">
        <v>1209</v>
      </c>
      <c r="N17" t="s">
        <v>1206</v>
      </c>
      <c r="O17">
        <v>0</v>
      </c>
      <c r="P17" t="s">
        <v>1207</v>
      </c>
      <c r="Q17">
        <v>19870301</v>
      </c>
      <c r="R17">
        <v>891018481</v>
      </c>
    </row>
    <row r="18" spans="1:18">
      <c r="A18" t="s">
        <v>1201</v>
      </c>
      <c r="B18" t="s">
        <v>1202</v>
      </c>
      <c r="C18">
        <v>201008</v>
      </c>
      <c r="D18">
        <v>0</v>
      </c>
      <c r="E18" t="s">
        <v>1203</v>
      </c>
      <c r="F18">
        <v>0</v>
      </c>
      <c r="G18">
        <v>0</v>
      </c>
      <c r="H18">
        <v>0</v>
      </c>
      <c r="I18">
        <v>43122006500</v>
      </c>
      <c r="J18">
        <v>13</v>
      </c>
      <c r="K18" t="s">
        <v>1204</v>
      </c>
      <c r="L18">
        <v>3126</v>
      </c>
      <c r="M18" t="s">
        <v>1209</v>
      </c>
      <c r="N18" t="s">
        <v>1206</v>
      </c>
      <c r="O18">
        <v>0</v>
      </c>
      <c r="P18" t="s">
        <v>1207</v>
      </c>
      <c r="Q18">
        <v>19881001</v>
      </c>
      <c r="R18">
        <v>891018481</v>
      </c>
    </row>
    <row r="19" spans="1:18">
      <c r="A19" t="s">
        <v>1201</v>
      </c>
      <c r="B19" t="s">
        <v>1208</v>
      </c>
      <c r="C19">
        <v>201008</v>
      </c>
      <c r="D19">
        <v>31</v>
      </c>
      <c r="E19" t="s">
        <v>1203</v>
      </c>
      <c r="F19">
        <v>1549</v>
      </c>
      <c r="G19">
        <v>469</v>
      </c>
      <c r="H19">
        <v>0</v>
      </c>
      <c r="I19">
        <v>43122014900</v>
      </c>
      <c r="J19">
        <v>11</v>
      </c>
      <c r="K19" t="s">
        <v>1204</v>
      </c>
      <c r="L19">
        <v>3126</v>
      </c>
      <c r="M19" t="s">
        <v>1209</v>
      </c>
      <c r="N19" t="s">
        <v>1206</v>
      </c>
      <c r="O19">
        <v>0</v>
      </c>
      <c r="P19" t="s">
        <v>1207</v>
      </c>
      <c r="Q19">
        <v>19870301</v>
      </c>
      <c r="R19">
        <v>891018481</v>
      </c>
    </row>
    <row r="20" spans="1:18">
      <c r="A20" t="s">
        <v>1201</v>
      </c>
      <c r="B20" t="s">
        <v>1202</v>
      </c>
      <c r="C20">
        <v>201009</v>
      </c>
      <c r="D20">
        <v>0</v>
      </c>
      <c r="E20" t="s">
        <v>1203</v>
      </c>
      <c r="F20">
        <v>0</v>
      </c>
      <c r="G20">
        <v>0</v>
      </c>
      <c r="H20">
        <v>0</v>
      </c>
      <c r="I20">
        <v>43122006500</v>
      </c>
      <c r="J20">
        <v>13</v>
      </c>
      <c r="K20" t="s">
        <v>1204</v>
      </c>
      <c r="L20">
        <v>3126</v>
      </c>
      <c r="M20" t="s">
        <v>1209</v>
      </c>
      <c r="N20" t="s">
        <v>1206</v>
      </c>
      <c r="O20">
        <v>0</v>
      </c>
      <c r="P20" t="s">
        <v>1207</v>
      </c>
      <c r="Q20">
        <v>19881001</v>
      </c>
      <c r="R20">
        <v>891018481</v>
      </c>
    </row>
    <row r="21" spans="1:18">
      <c r="A21" t="s">
        <v>1201</v>
      </c>
      <c r="B21" t="s">
        <v>1208</v>
      </c>
      <c r="C21">
        <v>201009</v>
      </c>
      <c r="D21">
        <v>30</v>
      </c>
      <c r="E21" t="s">
        <v>1203</v>
      </c>
      <c r="F21">
        <v>1257</v>
      </c>
      <c r="G21">
        <v>401</v>
      </c>
      <c r="H21">
        <v>55</v>
      </c>
      <c r="I21">
        <v>43122014900</v>
      </c>
      <c r="J21">
        <v>11</v>
      </c>
      <c r="K21" t="s">
        <v>1204</v>
      </c>
      <c r="L21">
        <v>3126</v>
      </c>
      <c r="M21" t="s">
        <v>1209</v>
      </c>
      <c r="N21" t="s">
        <v>1206</v>
      </c>
      <c r="O21">
        <v>0</v>
      </c>
      <c r="P21" t="s">
        <v>1207</v>
      </c>
      <c r="Q21">
        <v>19870301</v>
      </c>
      <c r="R21">
        <v>891018481</v>
      </c>
    </row>
    <row r="22" spans="1:18">
      <c r="A22" t="s">
        <v>1201</v>
      </c>
      <c r="B22" t="s">
        <v>1202</v>
      </c>
      <c r="C22">
        <v>201010</v>
      </c>
      <c r="D22">
        <v>0</v>
      </c>
      <c r="E22" t="s">
        <v>1203</v>
      </c>
      <c r="F22">
        <v>0</v>
      </c>
      <c r="G22">
        <v>0</v>
      </c>
      <c r="H22">
        <v>0</v>
      </c>
      <c r="I22">
        <v>43122006500</v>
      </c>
      <c r="J22">
        <v>13</v>
      </c>
      <c r="K22" t="s">
        <v>1204</v>
      </c>
      <c r="L22">
        <v>3126</v>
      </c>
      <c r="M22" t="s">
        <v>1209</v>
      </c>
      <c r="N22" t="s">
        <v>1206</v>
      </c>
      <c r="O22">
        <v>0</v>
      </c>
      <c r="P22" t="s">
        <v>1207</v>
      </c>
      <c r="Q22">
        <v>19881001</v>
      </c>
      <c r="R22">
        <v>891018481</v>
      </c>
    </row>
    <row r="23" spans="1:18">
      <c r="A23" t="s">
        <v>1201</v>
      </c>
      <c r="B23" t="s">
        <v>1208</v>
      </c>
      <c r="C23">
        <v>201010</v>
      </c>
      <c r="D23">
        <v>31</v>
      </c>
      <c r="E23" t="s">
        <v>1203</v>
      </c>
      <c r="F23">
        <v>1271</v>
      </c>
      <c r="G23">
        <v>454</v>
      </c>
      <c r="H23">
        <v>44</v>
      </c>
      <c r="I23">
        <v>43122014900</v>
      </c>
      <c r="J23">
        <v>11</v>
      </c>
      <c r="K23" t="s">
        <v>1204</v>
      </c>
      <c r="L23">
        <v>3126</v>
      </c>
      <c r="M23" t="s">
        <v>1209</v>
      </c>
      <c r="N23" t="s">
        <v>1206</v>
      </c>
      <c r="O23">
        <v>0</v>
      </c>
      <c r="P23" t="s">
        <v>1207</v>
      </c>
      <c r="Q23">
        <v>19870301</v>
      </c>
      <c r="R23">
        <v>891018481</v>
      </c>
    </row>
    <row r="24" spans="1:18">
      <c r="A24" t="s">
        <v>1201</v>
      </c>
      <c r="B24" t="s">
        <v>1202</v>
      </c>
      <c r="C24">
        <v>201011</v>
      </c>
      <c r="D24">
        <v>0</v>
      </c>
      <c r="E24" t="s">
        <v>1203</v>
      </c>
      <c r="F24">
        <v>0</v>
      </c>
      <c r="G24">
        <v>0</v>
      </c>
      <c r="H24">
        <v>0</v>
      </c>
      <c r="I24">
        <v>43122006500</v>
      </c>
      <c r="J24">
        <v>13</v>
      </c>
      <c r="K24" t="s">
        <v>1204</v>
      </c>
      <c r="L24">
        <v>3126</v>
      </c>
      <c r="M24" t="s">
        <v>1209</v>
      </c>
      <c r="N24" t="s">
        <v>1206</v>
      </c>
      <c r="O24">
        <v>0</v>
      </c>
      <c r="P24" t="s">
        <v>1207</v>
      </c>
      <c r="Q24">
        <v>19881001</v>
      </c>
      <c r="R24">
        <v>891018481</v>
      </c>
    </row>
    <row r="25" spans="1:18">
      <c r="A25" t="s">
        <v>1201</v>
      </c>
      <c r="B25" t="s">
        <v>1208</v>
      </c>
      <c r="C25">
        <v>201011</v>
      </c>
      <c r="D25">
        <v>27</v>
      </c>
      <c r="E25" t="s">
        <v>1203</v>
      </c>
      <c r="F25">
        <v>997</v>
      </c>
      <c r="G25">
        <v>331</v>
      </c>
      <c r="H25">
        <v>128</v>
      </c>
      <c r="I25">
        <v>43122014900</v>
      </c>
      <c r="J25">
        <v>11</v>
      </c>
      <c r="K25" t="s">
        <v>1204</v>
      </c>
      <c r="L25">
        <v>3126</v>
      </c>
      <c r="M25" t="s">
        <v>1209</v>
      </c>
      <c r="N25" t="s">
        <v>1206</v>
      </c>
      <c r="O25">
        <v>0</v>
      </c>
      <c r="P25" t="s">
        <v>1207</v>
      </c>
      <c r="Q25">
        <v>19870301</v>
      </c>
      <c r="R25">
        <v>891018481</v>
      </c>
    </row>
    <row r="26" spans="1:18">
      <c r="A26" t="s">
        <v>1201</v>
      </c>
      <c r="B26" t="s">
        <v>1202</v>
      </c>
      <c r="C26">
        <v>201012</v>
      </c>
      <c r="D26">
        <v>0</v>
      </c>
      <c r="E26" t="s">
        <v>1203</v>
      </c>
      <c r="F26">
        <v>0</v>
      </c>
      <c r="G26">
        <v>0</v>
      </c>
      <c r="H26">
        <v>0</v>
      </c>
      <c r="I26">
        <v>43122006500</v>
      </c>
      <c r="J26">
        <v>13</v>
      </c>
      <c r="K26" t="s">
        <v>1204</v>
      </c>
      <c r="L26">
        <v>3126</v>
      </c>
      <c r="M26" t="s">
        <v>1209</v>
      </c>
      <c r="N26" t="s">
        <v>1206</v>
      </c>
      <c r="O26">
        <v>0</v>
      </c>
      <c r="P26" t="s">
        <v>1207</v>
      </c>
      <c r="Q26">
        <v>19881001</v>
      </c>
      <c r="R26">
        <v>891018481</v>
      </c>
    </row>
    <row r="27" spans="1:18">
      <c r="A27" t="s">
        <v>1201</v>
      </c>
      <c r="B27" t="s">
        <v>1208</v>
      </c>
      <c r="C27">
        <v>201012</v>
      </c>
      <c r="D27">
        <v>31</v>
      </c>
      <c r="E27" t="s">
        <v>1203</v>
      </c>
      <c r="F27">
        <v>1084</v>
      </c>
      <c r="G27">
        <v>383</v>
      </c>
      <c r="H27">
        <v>172</v>
      </c>
      <c r="I27">
        <v>43122014900</v>
      </c>
      <c r="J27">
        <v>11</v>
      </c>
      <c r="K27" t="s">
        <v>1204</v>
      </c>
      <c r="L27">
        <v>3126</v>
      </c>
      <c r="M27" t="s">
        <v>1209</v>
      </c>
      <c r="N27" t="s">
        <v>1206</v>
      </c>
      <c r="O27">
        <v>0</v>
      </c>
      <c r="P27" t="s">
        <v>1207</v>
      </c>
      <c r="Q27">
        <v>19870301</v>
      </c>
      <c r="R27">
        <v>891018481</v>
      </c>
    </row>
    <row r="28" spans="1:18">
      <c r="A28" t="s">
        <v>1210</v>
      </c>
      <c r="B28" t="s">
        <v>1211</v>
      </c>
      <c r="C28">
        <v>201001</v>
      </c>
      <c r="D28">
        <v>30</v>
      </c>
      <c r="E28" t="s">
        <v>1212</v>
      </c>
      <c r="F28">
        <v>348</v>
      </c>
      <c r="G28">
        <v>160</v>
      </c>
      <c r="H28">
        <v>7</v>
      </c>
      <c r="I28">
        <v>43122008700</v>
      </c>
      <c r="J28">
        <v>8</v>
      </c>
      <c r="K28" t="s">
        <v>1213</v>
      </c>
      <c r="L28">
        <v>2531</v>
      </c>
      <c r="M28" t="s">
        <v>1214</v>
      </c>
      <c r="N28" t="s">
        <v>1206</v>
      </c>
      <c r="O28">
        <v>0</v>
      </c>
      <c r="P28" t="s">
        <v>1207</v>
      </c>
      <c r="Q28">
        <v>19840101</v>
      </c>
      <c r="R28">
        <v>891018481</v>
      </c>
    </row>
    <row r="29" spans="1:18">
      <c r="A29" t="s">
        <v>1210</v>
      </c>
      <c r="B29" t="s">
        <v>1215</v>
      </c>
      <c r="C29">
        <v>201001</v>
      </c>
      <c r="D29">
        <v>30</v>
      </c>
      <c r="E29" t="s">
        <v>1212</v>
      </c>
      <c r="F29">
        <v>363</v>
      </c>
      <c r="G29">
        <v>167</v>
      </c>
      <c r="H29">
        <v>12</v>
      </c>
      <c r="I29">
        <v>43122008800</v>
      </c>
      <c r="J29">
        <v>8</v>
      </c>
      <c r="K29" t="s">
        <v>1213</v>
      </c>
      <c r="L29">
        <v>2531</v>
      </c>
      <c r="M29" t="s">
        <v>1214</v>
      </c>
      <c r="N29" t="s">
        <v>1206</v>
      </c>
      <c r="O29">
        <v>0</v>
      </c>
      <c r="P29" t="s">
        <v>1207</v>
      </c>
      <c r="Q29">
        <v>19840201</v>
      </c>
      <c r="R29">
        <v>891018481</v>
      </c>
    </row>
    <row r="30" spans="1:18">
      <c r="A30" t="s">
        <v>1210</v>
      </c>
      <c r="B30" t="s">
        <v>1216</v>
      </c>
      <c r="C30">
        <v>201001</v>
      </c>
      <c r="D30">
        <v>0</v>
      </c>
      <c r="E30" t="s">
        <v>1212</v>
      </c>
      <c r="F30">
        <v>0</v>
      </c>
      <c r="G30">
        <v>0</v>
      </c>
      <c r="H30">
        <v>0</v>
      </c>
      <c r="I30">
        <v>43122009000</v>
      </c>
      <c r="J30">
        <v>12</v>
      </c>
      <c r="K30" t="s">
        <v>1213</v>
      </c>
      <c r="L30">
        <v>2531</v>
      </c>
      <c r="M30" t="s">
        <v>1214</v>
      </c>
      <c r="N30" t="s">
        <v>1206</v>
      </c>
      <c r="O30">
        <v>0</v>
      </c>
      <c r="P30" t="s">
        <v>1207</v>
      </c>
      <c r="Q30">
        <v>19840301</v>
      </c>
      <c r="R30">
        <v>891018481</v>
      </c>
    </row>
    <row r="31" spans="1:18">
      <c r="A31" t="s">
        <v>1210</v>
      </c>
      <c r="B31" t="s">
        <v>1217</v>
      </c>
      <c r="C31">
        <v>201001</v>
      </c>
      <c r="D31">
        <v>30</v>
      </c>
      <c r="E31" t="s">
        <v>1212</v>
      </c>
      <c r="F31">
        <v>798</v>
      </c>
      <c r="G31">
        <v>368</v>
      </c>
      <c r="H31">
        <v>5244</v>
      </c>
      <c r="I31">
        <v>43122009100</v>
      </c>
      <c r="J31">
        <v>8</v>
      </c>
      <c r="K31" t="s">
        <v>1218</v>
      </c>
      <c r="L31">
        <v>2531</v>
      </c>
      <c r="M31" t="s">
        <v>1214</v>
      </c>
      <c r="N31" t="s">
        <v>1206</v>
      </c>
      <c r="O31">
        <v>0</v>
      </c>
      <c r="P31" t="s">
        <v>1207</v>
      </c>
      <c r="Q31">
        <v>19840401</v>
      </c>
      <c r="R31">
        <v>891018481</v>
      </c>
    </row>
    <row r="32" spans="1:18">
      <c r="A32" t="s">
        <v>1210</v>
      </c>
      <c r="B32" t="s">
        <v>1219</v>
      </c>
      <c r="C32">
        <v>201001</v>
      </c>
      <c r="D32">
        <v>30</v>
      </c>
      <c r="E32" t="s">
        <v>1212</v>
      </c>
      <c r="F32">
        <v>505</v>
      </c>
      <c r="G32">
        <v>232</v>
      </c>
      <c r="H32">
        <v>4636</v>
      </c>
      <c r="I32">
        <v>43122009300</v>
      </c>
      <c r="J32">
        <v>8</v>
      </c>
      <c r="K32" t="s">
        <v>1218</v>
      </c>
      <c r="L32">
        <v>2531</v>
      </c>
      <c r="M32" t="s">
        <v>1214</v>
      </c>
      <c r="N32" t="s">
        <v>1206</v>
      </c>
      <c r="O32">
        <v>0</v>
      </c>
      <c r="P32" t="s">
        <v>1207</v>
      </c>
      <c r="Q32">
        <v>19840701</v>
      </c>
      <c r="R32">
        <v>891018481</v>
      </c>
    </row>
    <row r="33" spans="1:18">
      <c r="A33" t="s">
        <v>1210</v>
      </c>
      <c r="B33" t="s">
        <v>1220</v>
      </c>
      <c r="C33">
        <v>201001</v>
      </c>
      <c r="D33">
        <v>0</v>
      </c>
      <c r="E33" t="s">
        <v>1212</v>
      </c>
      <c r="F33">
        <v>0</v>
      </c>
      <c r="G33">
        <v>0</v>
      </c>
      <c r="H33">
        <v>0</v>
      </c>
      <c r="I33">
        <v>43122009500</v>
      </c>
      <c r="J33">
        <v>12</v>
      </c>
      <c r="K33" t="s">
        <v>1218</v>
      </c>
      <c r="L33">
        <v>2531</v>
      </c>
      <c r="M33" t="s">
        <v>1214</v>
      </c>
      <c r="N33" t="s">
        <v>1206</v>
      </c>
      <c r="O33">
        <v>0</v>
      </c>
      <c r="P33" t="s">
        <v>1207</v>
      </c>
      <c r="Q33">
        <v>19840801</v>
      </c>
      <c r="R33">
        <v>891018481</v>
      </c>
    </row>
    <row r="34" spans="1:18">
      <c r="A34" t="s">
        <v>1210</v>
      </c>
      <c r="B34" t="s">
        <v>1221</v>
      </c>
      <c r="C34">
        <v>201001</v>
      </c>
      <c r="D34">
        <v>29</v>
      </c>
      <c r="E34" t="s">
        <v>1212</v>
      </c>
      <c r="F34">
        <v>728</v>
      </c>
      <c r="G34">
        <v>336</v>
      </c>
      <c r="H34">
        <v>24</v>
      </c>
      <c r="I34">
        <v>43122009700</v>
      </c>
      <c r="J34">
        <v>8</v>
      </c>
      <c r="K34" t="s">
        <v>1218</v>
      </c>
      <c r="L34">
        <v>2531</v>
      </c>
      <c r="M34" t="s">
        <v>1214</v>
      </c>
      <c r="N34" t="s">
        <v>1206</v>
      </c>
      <c r="O34">
        <v>0</v>
      </c>
      <c r="P34" t="s">
        <v>1207</v>
      </c>
      <c r="Q34">
        <v>19840901</v>
      </c>
      <c r="R34">
        <v>891018481</v>
      </c>
    </row>
    <row r="35" spans="1:18">
      <c r="A35" t="s">
        <v>1210</v>
      </c>
      <c r="B35" t="s">
        <v>1222</v>
      </c>
      <c r="C35">
        <v>201001</v>
      </c>
      <c r="D35">
        <v>30</v>
      </c>
      <c r="E35" t="s">
        <v>1212</v>
      </c>
      <c r="F35">
        <v>1325</v>
      </c>
      <c r="G35">
        <v>611</v>
      </c>
      <c r="H35">
        <v>29</v>
      </c>
      <c r="I35">
        <v>43122009800</v>
      </c>
      <c r="J35">
        <v>8</v>
      </c>
      <c r="K35" t="s">
        <v>1218</v>
      </c>
      <c r="L35">
        <v>2531</v>
      </c>
      <c r="M35" t="s">
        <v>1214</v>
      </c>
      <c r="N35" t="s">
        <v>1206</v>
      </c>
      <c r="O35">
        <v>0</v>
      </c>
      <c r="P35" t="s">
        <v>1207</v>
      </c>
      <c r="Q35">
        <v>19840901</v>
      </c>
      <c r="R35">
        <v>891018481</v>
      </c>
    </row>
    <row r="36" spans="1:18">
      <c r="A36" t="s">
        <v>1210</v>
      </c>
      <c r="B36" t="s">
        <v>1223</v>
      </c>
      <c r="C36">
        <v>201001</v>
      </c>
      <c r="D36">
        <v>30</v>
      </c>
      <c r="E36" t="s">
        <v>1212</v>
      </c>
      <c r="F36">
        <v>86</v>
      </c>
      <c r="G36">
        <v>39</v>
      </c>
      <c r="H36">
        <v>163</v>
      </c>
      <c r="I36">
        <v>43122010000</v>
      </c>
      <c r="J36">
        <v>8</v>
      </c>
      <c r="K36" t="s">
        <v>1213</v>
      </c>
      <c r="L36">
        <v>2531</v>
      </c>
      <c r="M36" t="s">
        <v>1214</v>
      </c>
      <c r="N36" t="s">
        <v>1206</v>
      </c>
      <c r="O36">
        <v>0</v>
      </c>
      <c r="P36" t="s">
        <v>1207</v>
      </c>
      <c r="Q36">
        <v>19841001</v>
      </c>
      <c r="R36">
        <v>891018481</v>
      </c>
    </row>
    <row r="37" spans="1:18">
      <c r="A37" t="s">
        <v>1210</v>
      </c>
      <c r="B37" t="s">
        <v>1224</v>
      </c>
      <c r="C37">
        <v>201001</v>
      </c>
      <c r="D37">
        <v>0</v>
      </c>
      <c r="E37" t="s">
        <v>1212</v>
      </c>
      <c r="F37">
        <v>0</v>
      </c>
      <c r="G37">
        <v>0</v>
      </c>
      <c r="H37">
        <v>0</v>
      </c>
      <c r="I37">
        <v>43122010100</v>
      </c>
      <c r="J37">
        <v>12</v>
      </c>
      <c r="K37" t="s">
        <v>1218</v>
      </c>
      <c r="L37">
        <v>2531</v>
      </c>
      <c r="M37" t="s">
        <v>1214</v>
      </c>
      <c r="N37" t="s">
        <v>1206</v>
      </c>
      <c r="O37">
        <v>0</v>
      </c>
      <c r="P37" t="s">
        <v>1207</v>
      </c>
      <c r="Q37">
        <v>19841101</v>
      </c>
      <c r="R37">
        <v>891018481</v>
      </c>
    </row>
    <row r="38" spans="1:18">
      <c r="A38" t="s">
        <v>1210</v>
      </c>
      <c r="B38" t="s">
        <v>1225</v>
      </c>
      <c r="C38">
        <v>201001</v>
      </c>
      <c r="D38">
        <v>30</v>
      </c>
      <c r="E38" t="s">
        <v>1212</v>
      </c>
      <c r="F38">
        <v>1398</v>
      </c>
      <c r="G38">
        <v>645</v>
      </c>
      <c r="H38">
        <v>31</v>
      </c>
      <c r="I38">
        <v>43122010200</v>
      </c>
      <c r="J38">
        <v>8</v>
      </c>
      <c r="K38" t="s">
        <v>1218</v>
      </c>
      <c r="L38">
        <v>2531</v>
      </c>
      <c r="M38" t="s">
        <v>1214</v>
      </c>
      <c r="N38" t="s">
        <v>1206</v>
      </c>
      <c r="O38">
        <v>0</v>
      </c>
      <c r="P38" t="s">
        <v>1207</v>
      </c>
      <c r="Q38">
        <v>19841201</v>
      </c>
      <c r="R38">
        <v>891018481</v>
      </c>
    </row>
    <row r="39" spans="1:18">
      <c r="A39" t="s">
        <v>1210</v>
      </c>
      <c r="B39" t="s">
        <v>1226</v>
      </c>
      <c r="C39">
        <v>201001</v>
      </c>
      <c r="D39">
        <v>30</v>
      </c>
      <c r="E39" t="s">
        <v>1212</v>
      </c>
      <c r="F39">
        <v>1025</v>
      </c>
      <c r="G39">
        <v>473</v>
      </c>
      <c r="H39">
        <v>10</v>
      </c>
      <c r="I39">
        <v>43122010500</v>
      </c>
      <c r="J39">
        <v>8</v>
      </c>
      <c r="K39" t="s">
        <v>1218</v>
      </c>
      <c r="L39">
        <v>2531</v>
      </c>
      <c r="M39" t="s">
        <v>1214</v>
      </c>
      <c r="N39" t="s">
        <v>1206</v>
      </c>
      <c r="O39">
        <v>0</v>
      </c>
      <c r="P39" t="s">
        <v>1207</v>
      </c>
      <c r="Q39">
        <v>19850201</v>
      </c>
      <c r="R39">
        <v>891018481</v>
      </c>
    </row>
    <row r="40" spans="1:18">
      <c r="A40" t="s">
        <v>1210</v>
      </c>
      <c r="B40" t="s">
        <v>1227</v>
      </c>
      <c r="C40">
        <v>201001</v>
      </c>
      <c r="D40">
        <v>30</v>
      </c>
      <c r="E40" t="s">
        <v>1212</v>
      </c>
      <c r="F40">
        <v>978</v>
      </c>
      <c r="G40">
        <v>451</v>
      </c>
      <c r="H40">
        <v>36</v>
      </c>
      <c r="I40">
        <v>43122011400</v>
      </c>
      <c r="J40">
        <v>8</v>
      </c>
      <c r="K40" t="s">
        <v>1213</v>
      </c>
      <c r="L40">
        <v>2531</v>
      </c>
      <c r="M40" t="s">
        <v>1214</v>
      </c>
      <c r="N40" t="s">
        <v>1206</v>
      </c>
      <c r="O40">
        <v>0</v>
      </c>
      <c r="P40" t="s">
        <v>1207</v>
      </c>
      <c r="Q40">
        <v>19850401</v>
      </c>
      <c r="R40">
        <v>891018481</v>
      </c>
    </row>
    <row r="41" spans="1:18">
      <c r="A41" t="s">
        <v>1210</v>
      </c>
      <c r="B41" t="s">
        <v>1228</v>
      </c>
      <c r="C41">
        <v>201001</v>
      </c>
      <c r="D41">
        <v>30</v>
      </c>
      <c r="E41" t="s">
        <v>1212</v>
      </c>
      <c r="F41">
        <v>237</v>
      </c>
      <c r="G41">
        <v>110</v>
      </c>
      <c r="H41">
        <v>6</v>
      </c>
      <c r="I41">
        <v>43122011500</v>
      </c>
      <c r="J41">
        <v>8</v>
      </c>
      <c r="K41" t="s">
        <v>1218</v>
      </c>
      <c r="L41">
        <v>2531</v>
      </c>
      <c r="M41" t="s">
        <v>1214</v>
      </c>
      <c r="N41" t="s">
        <v>1206</v>
      </c>
      <c r="O41">
        <v>0</v>
      </c>
      <c r="P41" t="s">
        <v>1207</v>
      </c>
      <c r="Q41">
        <v>19850501</v>
      </c>
      <c r="R41">
        <v>891018481</v>
      </c>
    </row>
    <row r="42" spans="1:18">
      <c r="A42" t="s">
        <v>1210</v>
      </c>
      <c r="B42" t="s">
        <v>1229</v>
      </c>
      <c r="C42">
        <v>201001</v>
      </c>
      <c r="D42">
        <v>30</v>
      </c>
      <c r="E42" t="s">
        <v>1212</v>
      </c>
      <c r="F42">
        <v>1814</v>
      </c>
      <c r="G42">
        <v>837</v>
      </c>
      <c r="H42">
        <v>122</v>
      </c>
      <c r="I42">
        <v>43122011800</v>
      </c>
      <c r="J42">
        <v>8</v>
      </c>
      <c r="K42" t="s">
        <v>1213</v>
      </c>
      <c r="L42">
        <v>2531</v>
      </c>
      <c r="M42" t="s">
        <v>1214</v>
      </c>
      <c r="N42" t="s">
        <v>1206</v>
      </c>
      <c r="O42">
        <v>0</v>
      </c>
      <c r="P42" t="s">
        <v>1207</v>
      </c>
      <c r="Q42">
        <v>19850701</v>
      </c>
      <c r="R42">
        <v>891018481</v>
      </c>
    </row>
    <row r="43" spans="1:18">
      <c r="A43" t="s">
        <v>1210</v>
      </c>
      <c r="B43" t="s">
        <v>1230</v>
      </c>
      <c r="C43">
        <v>201001</v>
      </c>
      <c r="D43">
        <v>0</v>
      </c>
      <c r="E43" t="s">
        <v>1212</v>
      </c>
      <c r="F43">
        <v>0</v>
      </c>
      <c r="G43">
        <v>0</v>
      </c>
      <c r="H43">
        <v>0</v>
      </c>
      <c r="I43">
        <v>43122012300</v>
      </c>
      <c r="J43">
        <v>12</v>
      </c>
      <c r="K43" t="s">
        <v>1218</v>
      </c>
      <c r="L43">
        <v>2531</v>
      </c>
      <c r="M43" t="s">
        <v>1214</v>
      </c>
      <c r="N43" t="s">
        <v>1206</v>
      </c>
      <c r="O43">
        <v>0</v>
      </c>
      <c r="P43" t="s">
        <v>1207</v>
      </c>
      <c r="Q43">
        <v>19850801</v>
      </c>
      <c r="R43">
        <v>891018481</v>
      </c>
    </row>
    <row r="44" spans="1:18">
      <c r="A44" t="s">
        <v>1231</v>
      </c>
      <c r="B44" t="s">
        <v>1232</v>
      </c>
      <c r="C44">
        <v>201001</v>
      </c>
      <c r="D44">
        <v>31</v>
      </c>
      <c r="E44" t="s">
        <v>1212</v>
      </c>
      <c r="F44">
        <v>3085</v>
      </c>
      <c r="G44">
        <v>1813</v>
      </c>
      <c r="H44">
        <v>18677</v>
      </c>
      <c r="I44">
        <v>43122002500</v>
      </c>
      <c r="J44">
        <v>8</v>
      </c>
      <c r="K44" t="s">
        <v>1218</v>
      </c>
      <c r="L44">
        <v>2839</v>
      </c>
      <c r="M44" t="s">
        <v>1205</v>
      </c>
      <c r="N44" t="s">
        <v>1206</v>
      </c>
      <c r="O44">
        <v>0</v>
      </c>
      <c r="P44" t="s">
        <v>1233</v>
      </c>
      <c r="Q44">
        <v>19840101</v>
      </c>
      <c r="R44">
        <v>891018481</v>
      </c>
    </row>
    <row r="45" spans="1:18">
      <c r="A45" t="s">
        <v>1231</v>
      </c>
      <c r="B45" t="s">
        <v>1234</v>
      </c>
      <c r="C45">
        <v>201001</v>
      </c>
      <c r="D45">
        <v>31</v>
      </c>
      <c r="E45" t="s">
        <v>1212</v>
      </c>
      <c r="F45">
        <v>2314</v>
      </c>
      <c r="G45">
        <v>107</v>
      </c>
      <c r="H45">
        <v>8166</v>
      </c>
      <c r="I45">
        <v>43122004100</v>
      </c>
      <c r="J45">
        <v>8</v>
      </c>
      <c r="K45" t="s">
        <v>1218</v>
      </c>
      <c r="L45">
        <v>2839</v>
      </c>
      <c r="M45" t="s">
        <v>1205</v>
      </c>
      <c r="N45" t="s">
        <v>1206</v>
      </c>
      <c r="O45">
        <v>0</v>
      </c>
      <c r="P45" t="s">
        <v>1207</v>
      </c>
      <c r="Q45">
        <v>19810901</v>
      </c>
      <c r="R45">
        <v>891018481</v>
      </c>
    </row>
    <row r="46" spans="1:18">
      <c r="A46" t="s">
        <v>1231</v>
      </c>
      <c r="B46" t="s">
        <v>1235</v>
      </c>
      <c r="C46">
        <v>201001</v>
      </c>
      <c r="D46">
        <v>6</v>
      </c>
      <c r="E46" t="s">
        <v>1212</v>
      </c>
      <c r="F46">
        <v>94</v>
      </c>
      <c r="G46">
        <v>14</v>
      </c>
      <c r="H46">
        <v>85</v>
      </c>
      <c r="I46">
        <v>43122003900</v>
      </c>
      <c r="J46">
        <v>8</v>
      </c>
      <c r="K46" t="s">
        <v>1218</v>
      </c>
      <c r="L46">
        <v>2839</v>
      </c>
      <c r="M46" t="s">
        <v>1205</v>
      </c>
      <c r="N46" t="s">
        <v>1206</v>
      </c>
      <c r="O46">
        <v>0</v>
      </c>
      <c r="P46" t="s">
        <v>1207</v>
      </c>
      <c r="Q46">
        <v>19820401</v>
      </c>
      <c r="R46">
        <v>891018481</v>
      </c>
    </row>
    <row r="47" spans="1:18">
      <c r="A47" t="s">
        <v>1231</v>
      </c>
      <c r="B47" t="s">
        <v>1236</v>
      </c>
      <c r="C47">
        <v>201001</v>
      </c>
      <c r="D47">
        <v>17</v>
      </c>
      <c r="E47" t="s">
        <v>1212</v>
      </c>
      <c r="F47">
        <v>1533</v>
      </c>
      <c r="G47">
        <v>78</v>
      </c>
      <c r="H47">
        <v>0</v>
      </c>
      <c r="I47">
        <v>43122004400</v>
      </c>
      <c r="J47">
        <v>8</v>
      </c>
      <c r="K47" t="s">
        <v>1218</v>
      </c>
      <c r="L47">
        <v>2839</v>
      </c>
      <c r="M47" t="s">
        <v>1205</v>
      </c>
      <c r="N47" t="s">
        <v>1206</v>
      </c>
      <c r="O47">
        <v>0</v>
      </c>
      <c r="P47" t="s">
        <v>1207</v>
      </c>
      <c r="Q47">
        <v>19810801</v>
      </c>
      <c r="R47">
        <v>891018481</v>
      </c>
    </row>
    <row r="48" spans="1:18">
      <c r="A48" t="s">
        <v>1231</v>
      </c>
      <c r="B48" t="s">
        <v>1237</v>
      </c>
      <c r="C48">
        <v>201001</v>
      </c>
      <c r="D48">
        <v>0</v>
      </c>
      <c r="E48" t="s">
        <v>1212</v>
      </c>
      <c r="F48">
        <v>0</v>
      </c>
      <c r="G48">
        <v>0</v>
      </c>
      <c r="H48">
        <v>0</v>
      </c>
      <c r="I48">
        <v>43122005801</v>
      </c>
      <c r="J48">
        <v>12</v>
      </c>
      <c r="K48" t="s">
        <v>1218</v>
      </c>
      <c r="L48">
        <v>2839</v>
      </c>
      <c r="M48" t="s">
        <v>1205</v>
      </c>
      <c r="N48" t="s">
        <v>1206</v>
      </c>
      <c r="O48">
        <v>0</v>
      </c>
      <c r="P48" t="s">
        <v>1207</v>
      </c>
      <c r="Q48">
        <v>19960901</v>
      </c>
      <c r="R48">
        <v>891018481</v>
      </c>
    </row>
    <row r="49" spans="1:18">
      <c r="A49" t="s">
        <v>1231</v>
      </c>
      <c r="B49" t="s">
        <v>1238</v>
      </c>
      <c r="C49">
        <v>201001</v>
      </c>
      <c r="D49">
        <v>31</v>
      </c>
      <c r="E49" t="s">
        <v>1212</v>
      </c>
      <c r="F49">
        <v>546</v>
      </c>
      <c r="G49">
        <v>36</v>
      </c>
      <c r="H49">
        <v>524</v>
      </c>
      <c r="I49">
        <v>43122004700</v>
      </c>
      <c r="J49">
        <v>8</v>
      </c>
      <c r="K49" t="s">
        <v>1218</v>
      </c>
      <c r="L49">
        <v>2839</v>
      </c>
      <c r="M49" t="s">
        <v>1205</v>
      </c>
      <c r="N49" t="s">
        <v>1206</v>
      </c>
      <c r="O49">
        <v>0</v>
      </c>
      <c r="P49" t="s">
        <v>1207</v>
      </c>
      <c r="Q49">
        <v>19820901</v>
      </c>
      <c r="R49">
        <v>891018481</v>
      </c>
    </row>
    <row r="50" spans="1:18">
      <c r="A50" t="s">
        <v>1231</v>
      </c>
      <c r="B50" t="s">
        <v>1239</v>
      </c>
      <c r="C50">
        <v>201001</v>
      </c>
      <c r="D50">
        <v>31</v>
      </c>
      <c r="E50" t="s">
        <v>1212</v>
      </c>
      <c r="F50">
        <v>5174</v>
      </c>
      <c r="G50">
        <v>569</v>
      </c>
      <c r="H50">
        <v>11477</v>
      </c>
      <c r="I50">
        <v>43122004800</v>
      </c>
      <c r="J50">
        <v>8</v>
      </c>
      <c r="K50" t="s">
        <v>1218</v>
      </c>
      <c r="L50">
        <v>2839</v>
      </c>
      <c r="M50" t="s">
        <v>1205</v>
      </c>
      <c r="N50" t="s">
        <v>1206</v>
      </c>
      <c r="O50">
        <v>0</v>
      </c>
      <c r="P50" t="s">
        <v>1207</v>
      </c>
      <c r="Q50">
        <v>19810701</v>
      </c>
      <c r="R50">
        <v>891018481</v>
      </c>
    </row>
    <row r="51" spans="1:18">
      <c r="A51" t="s">
        <v>1231</v>
      </c>
      <c r="B51" t="s">
        <v>1240</v>
      </c>
      <c r="C51">
        <v>201001</v>
      </c>
      <c r="D51">
        <v>31</v>
      </c>
      <c r="E51" t="s">
        <v>1212</v>
      </c>
      <c r="F51">
        <v>1382</v>
      </c>
      <c r="G51">
        <v>71</v>
      </c>
      <c r="H51">
        <v>37023</v>
      </c>
      <c r="I51">
        <v>43122006002</v>
      </c>
      <c r="J51">
        <v>8</v>
      </c>
      <c r="K51" t="s">
        <v>1218</v>
      </c>
      <c r="L51">
        <v>2839</v>
      </c>
      <c r="M51" t="s">
        <v>1205</v>
      </c>
      <c r="N51" t="s">
        <v>1206</v>
      </c>
      <c r="O51">
        <v>0</v>
      </c>
      <c r="P51" t="s">
        <v>1207</v>
      </c>
      <c r="Q51">
        <v>19820901</v>
      </c>
      <c r="R51">
        <v>891018481</v>
      </c>
    </row>
    <row r="52" spans="1:18">
      <c r="A52" t="s">
        <v>1231</v>
      </c>
      <c r="B52" t="s">
        <v>1241</v>
      </c>
      <c r="C52">
        <v>201001</v>
      </c>
      <c r="D52">
        <v>31</v>
      </c>
      <c r="E52" t="s">
        <v>1212</v>
      </c>
      <c r="F52">
        <v>1735</v>
      </c>
      <c r="G52">
        <v>107</v>
      </c>
      <c r="H52">
        <v>0</v>
      </c>
      <c r="I52">
        <v>43122004900</v>
      </c>
      <c r="J52">
        <v>8</v>
      </c>
      <c r="K52" t="s">
        <v>1218</v>
      </c>
      <c r="L52">
        <v>2839</v>
      </c>
      <c r="M52" t="s">
        <v>1205</v>
      </c>
      <c r="N52" t="s">
        <v>1206</v>
      </c>
      <c r="O52">
        <v>0</v>
      </c>
      <c r="P52" t="s">
        <v>1207</v>
      </c>
      <c r="Q52">
        <v>19820901</v>
      </c>
      <c r="R52">
        <v>891018481</v>
      </c>
    </row>
    <row r="53" spans="1:18">
      <c r="A53" t="s">
        <v>1231</v>
      </c>
      <c r="B53" t="s">
        <v>1242</v>
      </c>
      <c r="C53">
        <v>201001</v>
      </c>
      <c r="D53">
        <v>0</v>
      </c>
      <c r="E53" t="s">
        <v>1212</v>
      </c>
      <c r="F53">
        <v>0</v>
      </c>
      <c r="G53">
        <v>0</v>
      </c>
      <c r="H53">
        <v>0</v>
      </c>
      <c r="I53">
        <v>43122005300</v>
      </c>
      <c r="J53">
        <v>12</v>
      </c>
      <c r="K53" t="s">
        <v>1218</v>
      </c>
      <c r="L53">
        <v>2839</v>
      </c>
      <c r="M53" t="s">
        <v>1205</v>
      </c>
      <c r="N53" t="s">
        <v>1206</v>
      </c>
      <c r="O53">
        <v>0</v>
      </c>
      <c r="P53" t="s">
        <v>1207</v>
      </c>
      <c r="Q53">
        <v>19811001</v>
      </c>
      <c r="R53">
        <v>891018481</v>
      </c>
    </row>
    <row r="54" spans="1:18">
      <c r="A54" t="s">
        <v>1231</v>
      </c>
      <c r="B54" t="s">
        <v>1243</v>
      </c>
      <c r="C54">
        <v>201001</v>
      </c>
      <c r="D54">
        <v>31</v>
      </c>
      <c r="E54" t="s">
        <v>1212</v>
      </c>
      <c r="F54">
        <v>996</v>
      </c>
      <c r="G54">
        <v>107</v>
      </c>
      <c r="H54">
        <v>0</v>
      </c>
      <c r="I54">
        <v>43122005600</v>
      </c>
      <c r="J54">
        <v>8</v>
      </c>
      <c r="K54" t="s">
        <v>1218</v>
      </c>
      <c r="L54">
        <v>2839</v>
      </c>
      <c r="M54" t="s">
        <v>1205</v>
      </c>
      <c r="N54" t="s">
        <v>1206</v>
      </c>
      <c r="O54">
        <v>0</v>
      </c>
      <c r="P54" t="s">
        <v>1207</v>
      </c>
      <c r="Q54">
        <v>19820201</v>
      </c>
      <c r="R54">
        <v>891018481</v>
      </c>
    </row>
    <row r="55" spans="1:18">
      <c r="A55" t="s">
        <v>1231</v>
      </c>
      <c r="B55" t="s">
        <v>1244</v>
      </c>
      <c r="C55">
        <v>201001</v>
      </c>
      <c r="D55">
        <v>31</v>
      </c>
      <c r="E55" t="s">
        <v>1212</v>
      </c>
      <c r="F55">
        <v>482</v>
      </c>
      <c r="G55">
        <v>71</v>
      </c>
      <c r="H55">
        <v>0</v>
      </c>
      <c r="I55">
        <v>43122008201</v>
      </c>
      <c r="J55">
        <v>8</v>
      </c>
      <c r="K55" t="s">
        <v>1218</v>
      </c>
      <c r="L55">
        <v>2839</v>
      </c>
      <c r="M55" t="s">
        <v>1205</v>
      </c>
      <c r="N55" t="s">
        <v>1206</v>
      </c>
      <c r="O55">
        <v>0</v>
      </c>
      <c r="P55" t="s">
        <v>1207</v>
      </c>
      <c r="Q55">
        <v>19970201</v>
      </c>
      <c r="R55">
        <v>891018481</v>
      </c>
    </row>
    <row r="56" spans="1:18">
      <c r="A56" t="s">
        <v>1231</v>
      </c>
      <c r="B56" t="s">
        <v>1245</v>
      </c>
      <c r="C56">
        <v>201001</v>
      </c>
      <c r="D56">
        <v>12</v>
      </c>
      <c r="E56" t="s">
        <v>1212</v>
      </c>
      <c r="F56">
        <v>734</v>
      </c>
      <c r="G56">
        <v>28</v>
      </c>
      <c r="H56">
        <v>1687</v>
      </c>
      <c r="I56">
        <v>43122006900</v>
      </c>
      <c r="J56">
        <v>8</v>
      </c>
      <c r="K56" t="s">
        <v>1246</v>
      </c>
      <c r="L56">
        <v>2839</v>
      </c>
      <c r="M56" t="s">
        <v>1205</v>
      </c>
      <c r="N56" t="s">
        <v>1206</v>
      </c>
      <c r="O56">
        <v>0</v>
      </c>
      <c r="P56" t="s">
        <v>1207</v>
      </c>
      <c r="Q56">
        <v>19820801</v>
      </c>
      <c r="R56">
        <v>891018481</v>
      </c>
    </row>
    <row r="57" spans="1:18">
      <c r="A57" t="s">
        <v>1231</v>
      </c>
      <c r="B57" t="s">
        <v>1247</v>
      </c>
      <c r="C57">
        <v>201001</v>
      </c>
      <c r="D57">
        <v>0</v>
      </c>
      <c r="E57" t="s">
        <v>1212</v>
      </c>
      <c r="F57">
        <v>0</v>
      </c>
      <c r="G57">
        <v>0</v>
      </c>
      <c r="H57">
        <v>0</v>
      </c>
      <c r="I57">
        <v>43122007200</v>
      </c>
      <c r="J57">
        <v>12</v>
      </c>
      <c r="K57" t="s">
        <v>1218</v>
      </c>
      <c r="L57">
        <v>2839</v>
      </c>
      <c r="M57" t="s">
        <v>1205</v>
      </c>
      <c r="N57" t="s">
        <v>1206</v>
      </c>
      <c r="O57">
        <v>0</v>
      </c>
      <c r="P57" t="s">
        <v>1207</v>
      </c>
      <c r="R57">
        <v>891018481</v>
      </c>
    </row>
    <row r="58" spans="1:18">
      <c r="A58" t="s">
        <v>1231</v>
      </c>
      <c r="B58" t="s">
        <v>1248</v>
      </c>
      <c r="C58">
        <v>201001</v>
      </c>
      <c r="D58">
        <v>31</v>
      </c>
      <c r="E58" t="s">
        <v>1212</v>
      </c>
      <c r="F58">
        <v>1575</v>
      </c>
      <c r="G58">
        <v>426</v>
      </c>
      <c r="H58">
        <v>22070</v>
      </c>
      <c r="I58">
        <v>43122008300</v>
      </c>
      <c r="J58">
        <v>8</v>
      </c>
      <c r="K58" t="s">
        <v>1218</v>
      </c>
      <c r="L58">
        <v>2839</v>
      </c>
      <c r="M58" t="s">
        <v>1205</v>
      </c>
      <c r="N58" t="s">
        <v>1206</v>
      </c>
      <c r="O58">
        <v>0</v>
      </c>
      <c r="P58" t="s">
        <v>1207</v>
      </c>
      <c r="Q58">
        <v>19840201</v>
      </c>
      <c r="R58">
        <v>891018481</v>
      </c>
    </row>
    <row r="59" spans="1:18">
      <c r="A59" t="s">
        <v>1231</v>
      </c>
      <c r="B59" t="s">
        <v>1249</v>
      </c>
      <c r="C59">
        <v>201001</v>
      </c>
      <c r="D59">
        <v>31</v>
      </c>
      <c r="E59" t="s">
        <v>1212</v>
      </c>
      <c r="F59">
        <v>2057</v>
      </c>
      <c r="G59">
        <v>178</v>
      </c>
      <c r="H59">
        <v>5269</v>
      </c>
      <c r="I59">
        <v>43122007400</v>
      </c>
      <c r="J59">
        <v>8</v>
      </c>
      <c r="K59" t="s">
        <v>1218</v>
      </c>
      <c r="L59">
        <v>2839</v>
      </c>
      <c r="M59" t="s">
        <v>1205</v>
      </c>
      <c r="N59" t="s">
        <v>1206</v>
      </c>
      <c r="O59">
        <v>0</v>
      </c>
      <c r="P59" t="s">
        <v>1233</v>
      </c>
      <c r="Q59">
        <v>19880701</v>
      </c>
      <c r="R59">
        <v>891018481</v>
      </c>
    </row>
    <row r="60" spans="1:18">
      <c r="A60" t="s">
        <v>1231</v>
      </c>
      <c r="B60" t="s">
        <v>1250</v>
      </c>
      <c r="C60">
        <v>201001</v>
      </c>
      <c r="D60">
        <v>31</v>
      </c>
      <c r="E60" t="s">
        <v>1212</v>
      </c>
      <c r="F60">
        <v>4049</v>
      </c>
      <c r="G60">
        <v>995</v>
      </c>
      <c r="H60">
        <v>38347</v>
      </c>
      <c r="I60">
        <v>43122008600</v>
      </c>
      <c r="J60">
        <v>8</v>
      </c>
      <c r="K60" t="s">
        <v>1218</v>
      </c>
      <c r="L60">
        <v>2839</v>
      </c>
      <c r="M60" t="s">
        <v>1205</v>
      </c>
      <c r="N60" t="s">
        <v>1206</v>
      </c>
      <c r="O60">
        <v>0</v>
      </c>
      <c r="P60" t="s">
        <v>1207</v>
      </c>
      <c r="Q60">
        <v>19840401</v>
      </c>
      <c r="R60">
        <v>891018481</v>
      </c>
    </row>
    <row r="61" spans="1:18">
      <c r="A61" t="s">
        <v>1231</v>
      </c>
      <c r="B61" t="s">
        <v>1251</v>
      </c>
      <c r="C61">
        <v>201001</v>
      </c>
      <c r="D61">
        <v>31</v>
      </c>
      <c r="E61" t="s">
        <v>1212</v>
      </c>
      <c r="F61">
        <v>1318</v>
      </c>
      <c r="G61">
        <v>36</v>
      </c>
      <c r="H61">
        <v>5131</v>
      </c>
      <c r="I61">
        <v>43122009600</v>
      </c>
      <c r="J61">
        <v>8</v>
      </c>
      <c r="K61" t="s">
        <v>1218</v>
      </c>
      <c r="L61">
        <v>2839</v>
      </c>
      <c r="M61" t="s">
        <v>1205</v>
      </c>
      <c r="N61" t="s">
        <v>1206</v>
      </c>
      <c r="O61">
        <v>0</v>
      </c>
      <c r="P61" t="s">
        <v>1207</v>
      </c>
      <c r="Q61">
        <v>19840901</v>
      </c>
      <c r="R61">
        <v>891018481</v>
      </c>
    </row>
    <row r="62" spans="1:18">
      <c r="A62" t="s">
        <v>1231</v>
      </c>
      <c r="B62" t="s">
        <v>1252</v>
      </c>
      <c r="C62">
        <v>201001</v>
      </c>
      <c r="D62">
        <v>31</v>
      </c>
      <c r="E62" t="s">
        <v>1212</v>
      </c>
      <c r="F62">
        <v>1093</v>
      </c>
      <c r="G62">
        <v>178</v>
      </c>
      <c r="H62">
        <v>800</v>
      </c>
      <c r="I62">
        <v>43122016200</v>
      </c>
      <c r="J62">
        <v>8</v>
      </c>
      <c r="K62" t="s">
        <v>1246</v>
      </c>
      <c r="L62">
        <v>2839</v>
      </c>
      <c r="M62" t="s">
        <v>1205</v>
      </c>
      <c r="N62" t="s">
        <v>1206</v>
      </c>
      <c r="O62">
        <v>0</v>
      </c>
      <c r="P62" t="s">
        <v>1207</v>
      </c>
      <c r="Q62">
        <v>19950401</v>
      </c>
      <c r="R62">
        <v>891018481</v>
      </c>
    </row>
    <row r="63" spans="1:18">
      <c r="A63" t="s">
        <v>1231</v>
      </c>
      <c r="B63" t="s">
        <v>1253</v>
      </c>
      <c r="C63">
        <v>201001</v>
      </c>
      <c r="D63">
        <v>0</v>
      </c>
      <c r="E63" t="s">
        <v>1212</v>
      </c>
      <c r="F63">
        <v>0</v>
      </c>
      <c r="G63">
        <v>0</v>
      </c>
      <c r="H63">
        <v>0</v>
      </c>
      <c r="I63">
        <v>43122016300</v>
      </c>
      <c r="J63">
        <v>12</v>
      </c>
      <c r="K63" t="s">
        <v>1218</v>
      </c>
      <c r="L63">
        <v>2839</v>
      </c>
      <c r="M63" t="s">
        <v>1205</v>
      </c>
      <c r="N63" t="s">
        <v>1206</v>
      </c>
      <c r="O63">
        <v>0</v>
      </c>
      <c r="P63" t="s">
        <v>1207</v>
      </c>
      <c r="Q63">
        <v>19960601</v>
      </c>
      <c r="R63">
        <v>891018481</v>
      </c>
    </row>
    <row r="64" spans="1:18">
      <c r="A64" t="s">
        <v>1201</v>
      </c>
      <c r="B64" t="s">
        <v>1254</v>
      </c>
      <c r="C64">
        <v>201001</v>
      </c>
      <c r="D64">
        <v>31</v>
      </c>
      <c r="E64" t="s">
        <v>1212</v>
      </c>
      <c r="F64">
        <v>2956</v>
      </c>
      <c r="G64">
        <v>142</v>
      </c>
      <c r="H64">
        <v>2676</v>
      </c>
      <c r="I64">
        <v>43122003400</v>
      </c>
      <c r="J64">
        <v>8</v>
      </c>
      <c r="K64" t="s">
        <v>1218</v>
      </c>
      <c r="L64">
        <v>2839</v>
      </c>
      <c r="M64" t="s">
        <v>1205</v>
      </c>
      <c r="N64" t="s">
        <v>1206</v>
      </c>
      <c r="O64">
        <v>0</v>
      </c>
      <c r="P64" t="s">
        <v>1233</v>
      </c>
      <c r="Q64">
        <v>19880301</v>
      </c>
      <c r="R64">
        <v>891018481</v>
      </c>
    </row>
    <row r="65" spans="1:18">
      <c r="A65" t="s">
        <v>1201</v>
      </c>
      <c r="B65" t="s">
        <v>1255</v>
      </c>
      <c r="C65">
        <v>201001</v>
      </c>
      <c r="D65">
        <v>0</v>
      </c>
      <c r="E65" t="s">
        <v>1212</v>
      </c>
      <c r="F65">
        <v>0</v>
      </c>
      <c r="G65">
        <v>0</v>
      </c>
      <c r="H65">
        <v>0</v>
      </c>
      <c r="I65">
        <v>43122003600</v>
      </c>
      <c r="J65">
        <v>12</v>
      </c>
      <c r="K65" t="s">
        <v>1204</v>
      </c>
      <c r="L65">
        <v>2839</v>
      </c>
      <c r="M65" t="s">
        <v>1205</v>
      </c>
      <c r="N65" t="s">
        <v>1206</v>
      </c>
      <c r="O65">
        <v>0</v>
      </c>
      <c r="P65" t="s">
        <v>1233</v>
      </c>
      <c r="Q65">
        <v>19860501</v>
      </c>
      <c r="R65">
        <v>891018481</v>
      </c>
    </row>
    <row r="66" spans="1:18">
      <c r="A66" t="s">
        <v>1201</v>
      </c>
      <c r="B66" t="s">
        <v>1256</v>
      </c>
      <c r="C66">
        <v>201001</v>
      </c>
      <c r="D66">
        <v>31</v>
      </c>
      <c r="E66" t="s">
        <v>1212</v>
      </c>
      <c r="F66">
        <v>2121</v>
      </c>
      <c r="G66">
        <v>2168</v>
      </c>
      <c r="H66">
        <v>11615</v>
      </c>
      <c r="I66">
        <v>43122004001</v>
      </c>
      <c r="J66">
        <v>8</v>
      </c>
      <c r="K66" t="s">
        <v>1218</v>
      </c>
      <c r="L66">
        <v>2839</v>
      </c>
      <c r="M66" t="s">
        <v>1205</v>
      </c>
      <c r="N66" t="s">
        <v>1206</v>
      </c>
      <c r="O66">
        <v>0</v>
      </c>
      <c r="P66" t="s">
        <v>1207</v>
      </c>
      <c r="Q66">
        <v>19901101</v>
      </c>
      <c r="R66">
        <v>891018481</v>
      </c>
    </row>
    <row r="67" spans="1:18">
      <c r="A67" t="s">
        <v>1201</v>
      </c>
      <c r="B67" t="s">
        <v>1257</v>
      </c>
      <c r="C67">
        <v>201001</v>
      </c>
      <c r="D67">
        <v>0</v>
      </c>
      <c r="E67" t="s">
        <v>1212</v>
      </c>
      <c r="F67">
        <v>0</v>
      </c>
      <c r="G67">
        <v>0</v>
      </c>
      <c r="H67">
        <v>0</v>
      </c>
      <c r="I67">
        <v>43122005200</v>
      </c>
      <c r="J67">
        <v>12</v>
      </c>
      <c r="K67" t="s">
        <v>1218</v>
      </c>
      <c r="L67">
        <v>2839</v>
      </c>
      <c r="M67" t="s">
        <v>1205</v>
      </c>
      <c r="N67" t="s">
        <v>1206</v>
      </c>
      <c r="O67">
        <v>0</v>
      </c>
      <c r="P67" t="s">
        <v>1207</v>
      </c>
      <c r="Q67">
        <v>19820101</v>
      </c>
      <c r="R67">
        <v>891018481</v>
      </c>
    </row>
    <row r="68" spans="1:18">
      <c r="A68" t="s">
        <v>1201</v>
      </c>
      <c r="B68" t="s">
        <v>1258</v>
      </c>
      <c r="C68">
        <v>201001</v>
      </c>
      <c r="D68">
        <v>0</v>
      </c>
      <c r="E68" t="s">
        <v>1212</v>
      </c>
      <c r="F68">
        <v>0</v>
      </c>
      <c r="G68">
        <v>0</v>
      </c>
      <c r="H68">
        <v>0</v>
      </c>
      <c r="I68">
        <v>43122005700</v>
      </c>
      <c r="J68">
        <v>12</v>
      </c>
      <c r="K68" t="s">
        <v>1218</v>
      </c>
      <c r="L68">
        <v>2839</v>
      </c>
      <c r="M68" t="s">
        <v>1205</v>
      </c>
      <c r="N68" t="s">
        <v>1206</v>
      </c>
      <c r="O68">
        <v>0</v>
      </c>
      <c r="P68" t="s">
        <v>1233</v>
      </c>
      <c r="Q68">
        <v>19880201</v>
      </c>
      <c r="R68">
        <v>891018481</v>
      </c>
    </row>
    <row r="69" spans="1:18">
      <c r="A69" t="s">
        <v>1201</v>
      </c>
      <c r="B69" t="s">
        <v>1259</v>
      </c>
      <c r="C69">
        <v>201001</v>
      </c>
      <c r="D69">
        <v>31</v>
      </c>
      <c r="E69" t="s">
        <v>1212</v>
      </c>
      <c r="F69">
        <v>4820</v>
      </c>
      <c r="G69">
        <v>1315</v>
      </c>
      <c r="H69">
        <v>13297</v>
      </c>
      <c r="I69">
        <v>43122005900</v>
      </c>
      <c r="J69">
        <v>8</v>
      </c>
      <c r="K69" t="s">
        <v>1218</v>
      </c>
      <c r="L69">
        <v>2839</v>
      </c>
      <c r="M69" t="s">
        <v>1205</v>
      </c>
      <c r="N69" t="s">
        <v>1206</v>
      </c>
      <c r="O69">
        <v>0</v>
      </c>
      <c r="P69" t="s">
        <v>1233</v>
      </c>
      <c r="Q69">
        <v>19860501</v>
      </c>
      <c r="R69">
        <v>891018481</v>
      </c>
    </row>
    <row r="70" spans="1:18">
      <c r="A70" t="s">
        <v>1201</v>
      </c>
      <c r="B70" t="s">
        <v>1260</v>
      </c>
      <c r="C70">
        <v>201001</v>
      </c>
      <c r="D70">
        <v>0</v>
      </c>
      <c r="E70" t="s">
        <v>1212</v>
      </c>
      <c r="F70">
        <v>0</v>
      </c>
      <c r="G70">
        <v>0</v>
      </c>
      <c r="H70">
        <v>0</v>
      </c>
      <c r="I70">
        <v>43122005001</v>
      </c>
      <c r="J70">
        <v>12</v>
      </c>
      <c r="K70" t="s">
        <v>1218</v>
      </c>
      <c r="L70">
        <v>2839</v>
      </c>
      <c r="M70" t="s">
        <v>1205</v>
      </c>
      <c r="N70" t="s">
        <v>1206</v>
      </c>
      <c r="O70">
        <v>0</v>
      </c>
      <c r="P70" t="s">
        <v>1207</v>
      </c>
      <c r="Q70">
        <v>19970930</v>
      </c>
      <c r="R70">
        <v>891018481</v>
      </c>
    </row>
    <row r="71" spans="1:18">
      <c r="A71" t="s">
        <v>1201</v>
      </c>
      <c r="B71" t="s">
        <v>1261</v>
      </c>
      <c r="C71">
        <v>201001</v>
      </c>
      <c r="D71">
        <v>31</v>
      </c>
      <c r="E71" t="s">
        <v>1212</v>
      </c>
      <c r="F71">
        <v>5559</v>
      </c>
      <c r="G71">
        <v>746</v>
      </c>
      <c r="H71">
        <v>20112</v>
      </c>
      <c r="I71">
        <v>43122005400</v>
      </c>
      <c r="J71">
        <v>8</v>
      </c>
      <c r="K71" t="s">
        <v>1218</v>
      </c>
      <c r="L71">
        <v>2839</v>
      </c>
      <c r="M71" t="s">
        <v>1205</v>
      </c>
      <c r="N71" t="s">
        <v>1206</v>
      </c>
      <c r="O71">
        <v>0</v>
      </c>
      <c r="P71" t="s">
        <v>1233</v>
      </c>
      <c r="Q71">
        <v>19860801</v>
      </c>
      <c r="R71">
        <v>891018481</v>
      </c>
    </row>
    <row r="72" spans="1:18">
      <c r="A72" t="s">
        <v>1201</v>
      </c>
      <c r="B72" t="s">
        <v>1262</v>
      </c>
      <c r="C72">
        <v>201001</v>
      </c>
      <c r="D72">
        <v>31</v>
      </c>
      <c r="E72" t="s">
        <v>1212</v>
      </c>
      <c r="F72">
        <v>2764</v>
      </c>
      <c r="G72">
        <v>1884</v>
      </c>
      <c r="H72">
        <v>11863</v>
      </c>
      <c r="I72">
        <v>43122007100</v>
      </c>
      <c r="J72">
        <v>8</v>
      </c>
      <c r="K72" t="s">
        <v>1218</v>
      </c>
      <c r="L72">
        <v>2839</v>
      </c>
      <c r="M72" t="s">
        <v>1205</v>
      </c>
      <c r="N72" t="s">
        <v>1206</v>
      </c>
      <c r="O72">
        <v>0</v>
      </c>
      <c r="P72" t="s">
        <v>1233</v>
      </c>
      <c r="Q72">
        <v>19880401</v>
      </c>
      <c r="R72">
        <v>891018481</v>
      </c>
    </row>
    <row r="73" spans="1:18">
      <c r="A73" t="s">
        <v>1201</v>
      </c>
      <c r="B73" t="s">
        <v>1263</v>
      </c>
      <c r="C73">
        <v>201001</v>
      </c>
      <c r="D73">
        <v>0</v>
      </c>
      <c r="E73" t="s">
        <v>1212</v>
      </c>
      <c r="F73">
        <v>0</v>
      </c>
      <c r="G73">
        <v>0</v>
      </c>
      <c r="H73">
        <v>0</v>
      </c>
      <c r="I73">
        <v>43122007900</v>
      </c>
      <c r="J73">
        <v>12</v>
      </c>
      <c r="K73" t="s">
        <v>1204</v>
      </c>
      <c r="L73">
        <v>2839</v>
      </c>
      <c r="M73" t="s">
        <v>1205</v>
      </c>
      <c r="N73" t="s">
        <v>1206</v>
      </c>
      <c r="O73">
        <v>0</v>
      </c>
      <c r="P73" t="s">
        <v>1207</v>
      </c>
      <c r="Q73">
        <v>19830501</v>
      </c>
      <c r="R73">
        <v>891018481</v>
      </c>
    </row>
    <row r="74" spans="1:18">
      <c r="A74" t="s">
        <v>1201</v>
      </c>
      <c r="B74" t="s">
        <v>1264</v>
      </c>
      <c r="C74">
        <v>201001</v>
      </c>
      <c r="D74">
        <v>0</v>
      </c>
      <c r="E74" t="s">
        <v>1212</v>
      </c>
      <c r="F74">
        <v>0</v>
      </c>
      <c r="G74">
        <v>0</v>
      </c>
      <c r="H74">
        <v>0</v>
      </c>
      <c r="I74">
        <v>43122008100</v>
      </c>
      <c r="J74">
        <v>12</v>
      </c>
      <c r="K74" t="s">
        <v>1218</v>
      </c>
      <c r="L74">
        <v>2839</v>
      </c>
      <c r="M74" t="s">
        <v>1205</v>
      </c>
      <c r="N74" t="s">
        <v>1206</v>
      </c>
      <c r="O74">
        <v>0</v>
      </c>
      <c r="P74" t="s">
        <v>1233</v>
      </c>
      <c r="Q74">
        <v>19860701</v>
      </c>
      <c r="R74">
        <v>891018481</v>
      </c>
    </row>
    <row r="75" spans="1:18">
      <c r="A75" t="s">
        <v>1201</v>
      </c>
      <c r="B75" t="s">
        <v>1265</v>
      </c>
      <c r="C75">
        <v>201001</v>
      </c>
      <c r="D75">
        <v>31</v>
      </c>
      <c r="E75" t="s">
        <v>1212</v>
      </c>
      <c r="F75">
        <v>8195</v>
      </c>
      <c r="G75">
        <v>1422</v>
      </c>
      <c r="H75">
        <v>11615</v>
      </c>
      <c r="I75">
        <v>43122007300</v>
      </c>
      <c r="J75">
        <v>8</v>
      </c>
      <c r="K75" t="s">
        <v>1204</v>
      </c>
      <c r="L75">
        <v>2839</v>
      </c>
      <c r="M75" t="s">
        <v>1205</v>
      </c>
      <c r="N75" t="s">
        <v>1206</v>
      </c>
      <c r="O75">
        <v>0</v>
      </c>
      <c r="P75" t="s">
        <v>1233</v>
      </c>
      <c r="Q75">
        <v>19860201</v>
      </c>
      <c r="R75">
        <v>891018481</v>
      </c>
    </row>
    <row r="76" spans="1:18">
      <c r="A76" t="s">
        <v>1201</v>
      </c>
      <c r="B76" t="s">
        <v>1266</v>
      </c>
      <c r="C76">
        <v>201001</v>
      </c>
      <c r="D76">
        <v>31</v>
      </c>
      <c r="E76" t="s">
        <v>1212</v>
      </c>
      <c r="F76">
        <v>3631</v>
      </c>
      <c r="G76">
        <v>71</v>
      </c>
      <c r="H76">
        <v>10511</v>
      </c>
      <c r="I76">
        <v>43122009200</v>
      </c>
      <c r="J76">
        <v>8</v>
      </c>
      <c r="K76" t="s">
        <v>1218</v>
      </c>
      <c r="L76">
        <v>2839</v>
      </c>
      <c r="M76" t="s">
        <v>1205</v>
      </c>
      <c r="N76" t="s">
        <v>1206</v>
      </c>
      <c r="O76">
        <v>0</v>
      </c>
      <c r="P76" t="s">
        <v>1207</v>
      </c>
      <c r="Q76">
        <v>19840901</v>
      </c>
      <c r="R76">
        <v>891018481</v>
      </c>
    </row>
    <row r="77" spans="1:18">
      <c r="A77" t="s">
        <v>1201</v>
      </c>
      <c r="B77" t="s">
        <v>1267</v>
      </c>
      <c r="C77">
        <v>201001</v>
      </c>
      <c r="D77">
        <v>31</v>
      </c>
      <c r="E77" t="s">
        <v>1212</v>
      </c>
      <c r="F77">
        <v>7473</v>
      </c>
      <c r="G77">
        <v>2204</v>
      </c>
      <c r="H77">
        <v>1821</v>
      </c>
      <c r="I77">
        <v>43122010400</v>
      </c>
      <c r="J77">
        <v>8</v>
      </c>
      <c r="K77" t="s">
        <v>1204</v>
      </c>
      <c r="L77">
        <v>2839</v>
      </c>
      <c r="M77" t="s">
        <v>1205</v>
      </c>
      <c r="N77" t="s">
        <v>1206</v>
      </c>
      <c r="O77">
        <v>0</v>
      </c>
      <c r="P77" t="s">
        <v>1207</v>
      </c>
      <c r="Q77">
        <v>19850301</v>
      </c>
      <c r="R77">
        <v>891018481</v>
      </c>
    </row>
    <row r="78" spans="1:18">
      <c r="A78" t="s">
        <v>1201</v>
      </c>
      <c r="B78" t="s">
        <v>1268</v>
      </c>
      <c r="C78">
        <v>201001</v>
      </c>
      <c r="D78">
        <v>0</v>
      </c>
      <c r="E78" t="s">
        <v>1212</v>
      </c>
      <c r="F78">
        <v>0</v>
      </c>
      <c r="G78">
        <v>0</v>
      </c>
      <c r="H78">
        <v>0</v>
      </c>
      <c r="I78">
        <v>43122010700</v>
      </c>
      <c r="J78">
        <v>12</v>
      </c>
      <c r="K78" t="s">
        <v>1204</v>
      </c>
      <c r="L78">
        <v>2839</v>
      </c>
      <c r="M78" t="s">
        <v>1205</v>
      </c>
      <c r="N78" t="s">
        <v>1206</v>
      </c>
      <c r="O78">
        <v>0</v>
      </c>
      <c r="P78" t="s">
        <v>1233</v>
      </c>
      <c r="Q78">
        <v>19860701</v>
      </c>
      <c r="R78">
        <v>891018481</v>
      </c>
    </row>
    <row r="79" spans="1:18">
      <c r="A79" t="s">
        <v>1201</v>
      </c>
      <c r="B79" t="s">
        <v>1269</v>
      </c>
      <c r="C79">
        <v>201001</v>
      </c>
      <c r="D79">
        <v>0</v>
      </c>
      <c r="E79" t="s">
        <v>1212</v>
      </c>
      <c r="F79">
        <v>0</v>
      </c>
      <c r="G79">
        <v>0</v>
      </c>
      <c r="H79">
        <v>0</v>
      </c>
      <c r="I79">
        <v>43122011300</v>
      </c>
      <c r="J79">
        <v>12</v>
      </c>
      <c r="K79" t="s">
        <v>1204</v>
      </c>
      <c r="L79">
        <v>2839</v>
      </c>
      <c r="M79" t="s">
        <v>1205</v>
      </c>
      <c r="N79" t="s">
        <v>1206</v>
      </c>
      <c r="O79">
        <v>0</v>
      </c>
      <c r="P79" t="s">
        <v>1207</v>
      </c>
      <c r="Q79">
        <v>19850501</v>
      </c>
      <c r="R79">
        <v>891018481</v>
      </c>
    </row>
    <row r="80" spans="1:18">
      <c r="A80" t="s">
        <v>1201</v>
      </c>
      <c r="B80" t="s">
        <v>1270</v>
      </c>
      <c r="C80">
        <v>201001</v>
      </c>
      <c r="D80">
        <v>31</v>
      </c>
      <c r="E80" t="s">
        <v>1212</v>
      </c>
      <c r="F80">
        <v>2400</v>
      </c>
      <c r="G80">
        <v>711</v>
      </c>
      <c r="H80">
        <v>32510</v>
      </c>
      <c r="I80">
        <v>43122011200</v>
      </c>
      <c r="J80">
        <v>8</v>
      </c>
      <c r="K80" t="s">
        <v>1204</v>
      </c>
      <c r="L80">
        <v>2839</v>
      </c>
      <c r="M80" t="s">
        <v>1205</v>
      </c>
      <c r="N80" t="s">
        <v>1206</v>
      </c>
      <c r="O80">
        <v>0</v>
      </c>
      <c r="P80" t="s">
        <v>1207</v>
      </c>
      <c r="Q80">
        <v>19850501</v>
      </c>
      <c r="R80">
        <v>891018481</v>
      </c>
    </row>
    <row r="81" spans="1:18">
      <c r="A81" t="s">
        <v>1201</v>
      </c>
      <c r="B81" t="s">
        <v>1271</v>
      </c>
      <c r="C81">
        <v>201001</v>
      </c>
      <c r="D81">
        <v>0</v>
      </c>
      <c r="E81" t="s">
        <v>1212</v>
      </c>
      <c r="F81">
        <v>0</v>
      </c>
      <c r="G81">
        <v>0</v>
      </c>
      <c r="H81">
        <v>0</v>
      </c>
      <c r="I81">
        <v>43122011600</v>
      </c>
      <c r="J81">
        <v>12</v>
      </c>
      <c r="K81" t="s">
        <v>1204</v>
      </c>
      <c r="L81">
        <v>2839</v>
      </c>
      <c r="M81" t="s">
        <v>1205</v>
      </c>
      <c r="N81" t="s">
        <v>1206</v>
      </c>
      <c r="O81">
        <v>0</v>
      </c>
      <c r="P81" t="s">
        <v>1207</v>
      </c>
      <c r="Q81">
        <v>19850701</v>
      </c>
      <c r="R81">
        <v>891018481</v>
      </c>
    </row>
    <row r="82" spans="1:18">
      <c r="A82" t="s">
        <v>1201</v>
      </c>
      <c r="B82" t="s">
        <v>1272</v>
      </c>
      <c r="C82">
        <v>201001</v>
      </c>
      <c r="D82">
        <v>31</v>
      </c>
      <c r="E82" t="s">
        <v>1212</v>
      </c>
      <c r="F82">
        <v>3241</v>
      </c>
      <c r="G82">
        <v>960</v>
      </c>
      <c r="H82">
        <v>6522</v>
      </c>
      <c r="I82">
        <v>43122011700</v>
      </c>
      <c r="J82">
        <v>8</v>
      </c>
      <c r="K82" t="s">
        <v>1204</v>
      </c>
      <c r="L82">
        <v>2839</v>
      </c>
      <c r="M82" t="s">
        <v>1205</v>
      </c>
      <c r="N82" t="s">
        <v>1206</v>
      </c>
      <c r="O82">
        <v>0</v>
      </c>
      <c r="P82" t="s">
        <v>1207</v>
      </c>
      <c r="Q82">
        <v>19860101</v>
      </c>
      <c r="R82">
        <v>891018481</v>
      </c>
    </row>
    <row r="83" spans="1:18">
      <c r="A83" t="s">
        <v>1201</v>
      </c>
      <c r="B83" t="s">
        <v>1273</v>
      </c>
      <c r="C83">
        <v>201001</v>
      </c>
      <c r="D83">
        <v>31</v>
      </c>
      <c r="E83" t="s">
        <v>1212</v>
      </c>
      <c r="F83">
        <v>5864</v>
      </c>
      <c r="G83">
        <v>1706</v>
      </c>
      <c r="H83">
        <v>7978</v>
      </c>
      <c r="I83">
        <v>43122012500</v>
      </c>
      <c r="J83">
        <v>8</v>
      </c>
      <c r="K83" t="s">
        <v>1204</v>
      </c>
      <c r="L83">
        <v>2839</v>
      </c>
      <c r="M83" t="s">
        <v>1205</v>
      </c>
      <c r="N83" t="s">
        <v>1206</v>
      </c>
      <c r="O83">
        <v>0</v>
      </c>
      <c r="P83" t="s">
        <v>1207</v>
      </c>
      <c r="Q83">
        <v>19850901</v>
      </c>
      <c r="R83">
        <v>891018481</v>
      </c>
    </row>
    <row r="84" spans="1:18">
      <c r="A84" t="s">
        <v>1201</v>
      </c>
      <c r="B84" t="s">
        <v>1274</v>
      </c>
      <c r="C84">
        <v>201001</v>
      </c>
      <c r="D84">
        <v>0</v>
      </c>
      <c r="E84" t="s">
        <v>1212</v>
      </c>
      <c r="F84">
        <v>0</v>
      </c>
      <c r="G84">
        <v>0</v>
      </c>
      <c r="H84">
        <v>0</v>
      </c>
      <c r="I84">
        <v>43122012400</v>
      </c>
      <c r="J84">
        <v>12</v>
      </c>
      <c r="K84" t="s">
        <v>1204</v>
      </c>
      <c r="L84">
        <v>2839</v>
      </c>
      <c r="M84" t="s">
        <v>1205</v>
      </c>
      <c r="N84" t="s">
        <v>1206</v>
      </c>
      <c r="O84">
        <v>0</v>
      </c>
      <c r="P84" t="s">
        <v>1207</v>
      </c>
      <c r="Q84">
        <v>19880601</v>
      </c>
      <c r="R84">
        <v>891018481</v>
      </c>
    </row>
    <row r="85" spans="1:18">
      <c r="A85" t="s">
        <v>1201</v>
      </c>
      <c r="B85" t="s">
        <v>1275</v>
      </c>
      <c r="C85">
        <v>201001</v>
      </c>
      <c r="D85">
        <v>0</v>
      </c>
      <c r="E85" t="s">
        <v>1212</v>
      </c>
      <c r="F85">
        <v>0</v>
      </c>
      <c r="G85">
        <v>0</v>
      </c>
      <c r="H85">
        <v>0</v>
      </c>
      <c r="I85">
        <v>43122012200</v>
      </c>
      <c r="J85">
        <v>12</v>
      </c>
      <c r="K85" t="s">
        <v>1204</v>
      </c>
      <c r="L85">
        <v>2839</v>
      </c>
      <c r="M85" t="s">
        <v>1205</v>
      </c>
      <c r="N85" t="s">
        <v>1206</v>
      </c>
      <c r="O85">
        <v>0</v>
      </c>
      <c r="P85" t="s">
        <v>1207</v>
      </c>
      <c r="Q85">
        <v>19850901</v>
      </c>
      <c r="R85">
        <v>891018481</v>
      </c>
    </row>
    <row r="86" spans="1:18">
      <c r="A86" t="s">
        <v>1201</v>
      </c>
      <c r="B86" t="s">
        <v>1276</v>
      </c>
      <c r="C86">
        <v>201001</v>
      </c>
      <c r="D86">
        <v>31</v>
      </c>
      <c r="E86" t="s">
        <v>1212</v>
      </c>
      <c r="F86">
        <v>3959</v>
      </c>
      <c r="G86">
        <v>1173</v>
      </c>
      <c r="H86">
        <v>11322</v>
      </c>
      <c r="I86">
        <v>43122012800</v>
      </c>
      <c r="J86">
        <v>8</v>
      </c>
      <c r="K86" t="s">
        <v>1204</v>
      </c>
      <c r="L86">
        <v>2839</v>
      </c>
      <c r="M86" t="s">
        <v>1205</v>
      </c>
      <c r="N86" t="s">
        <v>1206</v>
      </c>
      <c r="O86">
        <v>0</v>
      </c>
      <c r="P86" t="s">
        <v>1207</v>
      </c>
      <c r="Q86">
        <v>19860201</v>
      </c>
      <c r="R86">
        <v>891018481</v>
      </c>
    </row>
    <row r="87" spans="1:18">
      <c r="A87" t="s">
        <v>1201</v>
      </c>
      <c r="B87" t="s">
        <v>1277</v>
      </c>
      <c r="C87">
        <v>201001</v>
      </c>
      <c r="D87">
        <v>4</v>
      </c>
      <c r="E87" t="s">
        <v>1212</v>
      </c>
      <c r="F87">
        <v>84</v>
      </c>
      <c r="G87">
        <v>23</v>
      </c>
      <c r="H87">
        <v>5633</v>
      </c>
      <c r="I87">
        <v>43122013600</v>
      </c>
      <c r="J87">
        <v>8</v>
      </c>
      <c r="K87" t="s">
        <v>1204</v>
      </c>
      <c r="L87">
        <v>2839</v>
      </c>
      <c r="M87" t="s">
        <v>1205</v>
      </c>
      <c r="N87" t="s">
        <v>1206</v>
      </c>
      <c r="O87">
        <v>0</v>
      </c>
      <c r="P87" t="s">
        <v>1207</v>
      </c>
      <c r="Q87">
        <v>19860601</v>
      </c>
      <c r="R87">
        <v>891018481</v>
      </c>
    </row>
    <row r="88" spans="1:18">
      <c r="A88" t="s">
        <v>1201</v>
      </c>
      <c r="B88" t="s">
        <v>1278</v>
      </c>
      <c r="C88">
        <v>201001</v>
      </c>
      <c r="D88">
        <v>31</v>
      </c>
      <c r="E88" t="s">
        <v>1212</v>
      </c>
      <c r="F88">
        <v>3712</v>
      </c>
      <c r="G88">
        <v>1102</v>
      </c>
      <c r="H88">
        <v>3973</v>
      </c>
      <c r="I88">
        <v>43122013100</v>
      </c>
      <c r="J88">
        <v>8</v>
      </c>
      <c r="K88" t="s">
        <v>1204</v>
      </c>
      <c r="L88">
        <v>2839</v>
      </c>
      <c r="M88" t="s">
        <v>1205</v>
      </c>
      <c r="N88" t="s">
        <v>1206</v>
      </c>
      <c r="O88">
        <v>0</v>
      </c>
      <c r="P88" t="s">
        <v>1207</v>
      </c>
      <c r="Q88">
        <v>19860401</v>
      </c>
      <c r="R88">
        <v>891018481</v>
      </c>
    </row>
    <row r="89" spans="1:18">
      <c r="A89" t="s">
        <v>1201</v>
      </c>
      <c r="B89" t="s">
        <v>1279</v>
      </c>
      <c r="C89">
        <v>201001</v>
      </c>
      <c r="D89">
        <v>31</v>
      </c>
      <c r="E89" t="s">
        <v>1212</v>
      </c>
      <c r="F89">
        <v>5666</v>
      </c>
      <c r="G89">
        <v>1670</v>
      </c>
      <c r="H89">
        <v>1622</v>
      </c>
      <c r="I89">
        <v>43122013000</v>
      </c>
      <c r="J89">
        <v>8</v>
      </c>
      <c r="K89" t="s">
        <v>1204</v>
      </c>
      <c r="L89">
        <v>2839</v>
      </c>
      <c r="M89" t="s">
        <v>1205</v>
      </c>
      <c r="N89" t="s">
        <v>1206</v>
      </c>
      <c r="O89">
        <v>0</v>
      </c>
      <c r="P89" t="s">
        <v>1207</v>
      </c>
      <c r="Q89">
        <v>19860201</v>
      </c>
      <c r="R89">
        <v>891018481</v>
      </c>
    </row>
    <row r="90" spans="1:18">
      <c r="A90" t="s">
        <v>1201</v>
      </c>
      <c r="B90" t="s">
        <v>1280</v>
      </c>
      <c r="C90">
        <v>201001</v>
      </c>
      <c r="D90">
        <v>0</v>
      </c>
      <c r="E90" t="s">
        <v>1212</v>
      </c>
      <c r="F90">
        <v>0</v>
      </c>
      <c r="G90">
        <v>0</v>
      </c>
      <c r="H90">
        <v>0</v>
      </c>
      <c r="I90">
        <v>43122014200</v>
      </c>
      <c r="J90">
        <v>12</v>
      </c>
      <c r="K90" t="s">
        <v>1204</v>
      </c>
      <c r="L90">
        <v>2839</v>
      </c>
      <c r="M90" t="s">
        <v>1205</v>
      </c>
      <c r="N90" t="s">
        <v>1206</v>
      </c>
      <c r="O90">
        <v>0</v>
      </c>
      <c r="P90" t="s">
        <v>1207</v>
      </c>
      <c r="Q90">
        <v>19861101</v>
      </c>
      <c r="R90">
        <v>891018481</v>
      </c>
    </row>
    <row r="91" spans="1:18">
      <c r="A91" t="s">
        <v>1201</v>
      </c>
      <c r="B91" t="s">
        <v>1281</v>
      </c>
      <c r="C91">
        <v>201001</v>
      </c>
      <c r="D91">
        <v>0</v>
      </c>
      <c r="E91" t="s">
        <v>1212</v>
      </c>
      <c r="F91">
        <v>0</v>
      </c>
      <c r="G91">
        <v>0</v>
      </c>
      <c r="H91">
        <v>0</v>
      </c>
      <c r="I91">
        <v>43122013201</v>
      </c>
      <c r="J91">
        <v>12</v>
      </c>
      <c r="K91" t="s">
        <v>1204</v>
      </c>
      <c r="L91">
        <v>2839</v>
      </c>
      <c r="M91" t="s">
        <v>1205</v>
      </c>
      <c r="N91" t="s">
        <v>1206</v>
      </c>
      <c r="O91">
        <v>0</v>
      </c>
      <c r="P91" t="s">
        <v>1207</v>
      </c>
      <c r="Q91">
        <v>19970731</v>
      </c>
      <c r="R91">
        <v>891018481</v>
      </c>
    </row>
    <row r="92" spans="1:18">
      <c r="A92" t="s">
        <v>1201</v>
      </c>
      <c r="B92" t="s">
        <v>1282</v>
      </c>
      <c r="C92">
        <v>201001</v>
      </c>
      <c r="D92">
        <v>31</v>
      </c>
      <c r="E92" t="s">
        <v>1212</v>
      </c>
      <c r="F92">
        <v>3736</v>
      </c>
      <c r="G92">
        <v>1102</v>
      </c>
      <c r="H92">
        <v>9468</v>
      </c>
      <c r="I92">
        <v>43122014300</v>
      </c>
      <c r="J92">
        <v>8</v>
      </c>
      <c r="K92" t="s">
        <v>1204</v>
      </c>
      <c r="L92">
        <v>2839</v>
      </c>
      <c r="M92" t="s">
        <v>1205</v>
      </c>
      <c r="N92" t="s">
        <v>1206</v>
      </c>
      <c r="O92">
        <v>0</v>
      </c>
      <c r="P92" t="s">
        <v>1207</v>
      </c>
      <c r="Q92">
        <v>19861201</v>
      </c>
      <c r="R92">
        <v>891018481</v>
      </c>
    </row>
    <row r="93" spans="1:18">
      <c r="A93" t="s">
        <v>1201</v>
      </c>
      <c r="B93" t="s">
        <v>1283</v>
      </c>
      <c r="C93">
        <v>201001</v>
      </c>
      <c r="D93">
        <v>0</v>
      </c>
      <c r="E93" t="s">
        <v>1212</v>
      </c>
      <c r="F93">
        <v>0</v>
      </c>
      <c r="G93">
        <v>0</v>
      </c>
      <c r="H93">
        <v>0</v>
      </c>
      <c r="I93">
        <v>43122013700</v>
      </c>
      <c r="J93">
        <v>12</v>
      </c>
      <c r="K93" t="s">
        <v>1204</v>
      </c>
      <c r="L93">
        <v>2839</v>
      </c>
      <c r="M93" t="s">
        <v>1205</v>
      </c>
      <c r="N93" t="s">
        <v>1206</v>
      </c>
      <c r="O93">
        <v>0</v>
      </c>
      <c r="P93" t="s">
        <v>1233</v>
      </c>
      <c r="Q93">
        <v>19910501</v>
      </c>
      <c r="R93">
        <v>891018481</v>
      </c>
    </row>
    <row r="94" spans="1:18">
      <c r="A94" t="s">
        <v>1201</v>
      </c>
      <c r="B94" t="s">
        <v>1284</v>
      </c>
      <c r="C94">
        <v>201001</v>
      </c>
      <c r="D94">
        <v>0</v>
      </c>
      <c r="E94" t="s">
        <v>1212</v>
      </c>
      <c r="F94">
        <v>0</v>
      </c>
      <c r="G94">
        <v>0</v>
      </c>
      <c r="H94">
        <v>0</v>
      </c>
      <c r="I94">
        <v>43122015400</v>
      </c>
      <c r="J94">
        <v>12</v>
      </c>
      <c r="K94" t="s">
        <v>1204</v>
      </c>
      <c r="L94">
        <v>2839</v>
      </c>
      <c r="M94" t="s">
        <v>1205</v>
      </c>
      <c r="N94" t="s">
        <v>1206</v>
      </c>
      <c r="O94">
        <v>0</v>
      </c>
      <c r="P94" t="s">
        <v>1207</v>
      </c>
      <c r="Q94">
        <v>19871101</v>
      </c>
      <c r="R94">
        <v>891018481</v>
      </c>
    </row>
    <row r="95" spans="1:18">
      <c r="A95" t="s">
        <v>1201</v>
      </c>
      <c r="B95" t="s">
        <v>1285</v>
      </c>
      <c r="C95">
        <v>201001</v>
      </c>
      <c r="D95">
        <v>31</v>
      </c>
      <c r="E95" t="s">
        <v>1212</v>
      </c>
      <c r="F95">
        <v>8289</v>
      </c>
      <c r="G95">
        <v>2452</v>
      </c>
      <c r="H95">
        <v>7085</v>
      </c>
      <c r="I95">
        <v>43122013800</v>
      </c>
      <c r="J95">
        <v>8</v>
      </c>
      <c r="K95" t="s">
        <v>1204</v>
      </c>
      <c r="L95">
        <v>2839</v>
      </c>
      <c r="M95" t="s">
        <v>1205</v>
      </c>
      <c r="N95" t="s">
        <v>1206</v>
      </c>
      <c r="O95">
        <v>0</v>
      </c>
      <c r="P95" t="s">
        <v>1207</v>
      </c>
      <c r="Q95">
        <v>19860901</v>
      </c>
      <c r="R95">
        <v>891018481</v>
      </c>
    </row>
    <row r="96" spans="1:18">
      <c r="A96" t="s">
        <v>1201</v>
      </c>
      <c r="B96" t="s">
        <v>1286</v>
      </c>
      <c r="C96">
        <v>201001</v>
      </c>
      <c r="D96">
        <v>0</v>
      </c>
      <c r="E96" t="s">
        <v>1212</v>
      </c>
      <c r="F96">
        <v>0</v>
      </c>
      <c r="G96">
        <v>0</v>
      </c>
      <c r="H96">
        <v>0</v>
      </c>
      <c r="I96">
        <v>43122015200</v>
      </c>
      <c r="J96">
        <v>12</v>
      </c>
      <c r="K96" t="s">
        <v>1204</v>
      </c>
      <c r="L96">
        <v>2839</v>
      </c>
      <c r="M96" t="s">
        <v>1205</v>
      </c>
      <c r="N96" t="s">
        <v>1206</v>
      </c>
      <c r="O96">
        <v>0</v>
      </c>
      <c r="P96" t="s">
        <v>1207</v>
      </c>
      <c r="Q96">
        <v>19870401</v>
      </c>
      <c r="R96">
        <v>891018481</v>
      </c>
    </row>
    <row r="97" spans="1:18">
      <c r="A97" t="s">
        <v>1201</v>
      </c>
      <c r="B97" t="s">
        <v>1287</v>
      </c>
      <c r="C97">
        <v>201001</v>
      </c>
      <c r="D97">
        <v>31</v>
      </c>
      <c r="E97" t="s">
        <v>1212</v>
      </c>
      <c r="F97">
        <v>4578</v>
      </c>
      <c r="G97">
        <v>0</v>
      </c>
      <c r="H97">
        <v>1821</v>
      </c>
      <c r="I97">
        <v>43122014400</v>
      </c>
      <c r="J97">
        <v>8</v>
      </c>
      <c r="K97" t="s">
        <v>1204</v>
      </c>
      <c r="L97">
        <v>2839</v>
      </c>
      <c r="M97" t="s">
        <v>1205</v>
      </c>
      <c r="N97" t="s">
        <v>1206</v>
      </c>
      <c r="O97">
        <v>0</v>
      </c>
      <c r="P97" t="s">
        <v>1207</v>
      </c>
      <c r="Q97">
        <v>19870201</v>
      </c>
      <c r="R97">
        <v>891018481</v>
      </c>
    </row>
    <row r="98" spans="1:18">
      <c r="A98" t="s">
        <v>1201</v>
      </c>
      <c r="B98" t="s">
        <v>1288</v>
      </c>
      <c r="C98">
        <v>201001</v>
      </c>
      <c r="D98">
        <v>0</v>
      </c>
      <c r="E98" t="s">
        <v>1212</v>
      </c>
      <c r="F98">
        <v>0</v>
      </c>
      <c r="G98">
        <v>0</v>
      </c>
      <c r="H98">
        <v>0</v>
      </c>
      <c r="I98">
        <v>43122014000</v>
      </c>
      <c r="J98">
        <v>12</v>
      </c>
      <c r="K98" t="s">
        <v>1204</v>
      </c>
      <c r="L98">
        <v>2839</v>
      </c>
      <c r="M98" t="s">
        <v>1205</v>
      </c>
      <c r="N98" t="s">
        <v>1206</v>
      </c>
      <c r="O98">
        <v>0</v>
      </c>
      <c r="P98" t="s">
        <v>1207</v>
      </c>
      <c r="Q98">
        <v>19860901</v>
      </c>
      <c r="R98">
        <v>891018481</v>
      </c>
    </row>
    <row r="99" spans="1:18">
      <c r="A99" t="s">
        <v>1201</v>
      </c>
      <c r="B99" t="s">
        <v>1289</v>
      </c>
      <c r="C99">
        <v>201001</v>
      </c>
      <c r="D99">
        <v>11</v>
      </c>
      <c r="E99" t="s">
        <v>1212</v>
      </c>
      <c r="F99">
        <v>5691</v>
      </c>
      <c r="G99">
        <v>0</v>
      </c>
      <c r="H99">
        <v>6489</v>
      </c>
      <c r="I99">
        <v>43122014500</v>
      </c>
      <c r="J99">
        <v>8</v>
      </c>
      <c r="K99" t="s">
        <v>1204</v>
      </c>
      <c r="L99">
        <v>2839</v>
      </c>
      <c r="M99" t="s">
        <v>1205</v>
      </c>
      <c r="N99" t="s">
        <v>1206</v>
      </c>
      <c r="O99">
        <v>0</v>
      </c>
      <c r="P99" t="s">
        <v>1207</v>
      </c>
      <c r="Q99">
        <v>19870601</v>
      </c>
      <c r="R99">
        <v>891018481</v>
      </c>
    </row>
    <row r="100" spans="1:18">
      <c r="A100" t="s">
        <v>1201</v>
      </c>
      <c r="B100" t="s">
        <v>1290</v>
      </c>
      <c r="C100">
        <v>201001</v>
      </c>
      <c r="D100">
        <v>0</v>
      </c>
      <c r="E100" t="s">
        <v>1212</v>
      </c>
      <c r="F100">
        <v>0</v>
      </c>
      <c r="G100">
        <v>0</v>
      </c>
      <c r="H100">
        <v>0</v>
      </c>
      <c r="I100">
        <v>43122015100</v>
      </c>
      <c r="J100">
        <v>12</v>
      </c>
      <c r="K100" t="s">
        <v>1204</v>
      </c>
      <c r="L100">
        <v>2839</v>
      </c>
      <c r="M100" t="s">
        <v>1205</v>
      </c>
      <c r="N100" t="s">
        <v>1206</v>
      </c>
      <c r="O100">
        <v>0</v>
      </c>
      <c r="P100" t="s">
        <v>1207</v>
      </c>
      <c r="Q100">
        <v>19870501</v>
      </c>
      <c r="R100">
        <v>891018481</v>
      </c>
    </row>
    <row r="101" spans="1:18">
      <c r="A101" t="s">
        <v>1201</v>
      </c>
      <c r="B101" t="s">
        <v>1291</v>
      </c>
      <c r="C101">
        <v>201001</v>
      </c>
      <c r="D101">
        <v>0</v>
      </c>
      <c r="E101" t="s">
        <v>1212</v>
      </c>
      <c r="F101">
        <v>0</v>
      </c>
      <c r="G101">
        <v>0</v>
      </c>
      <c r="H101">
        <v>0</v>
      </c>
      <c r="I101">
        <v>43122015500</v>
      </c>
      <c r="J101">
        <v>12</v>
      </c>
      <c r="K101" t="s">
        <v>1204</v>
      </c>
      <c r="L101">
        <v>2839</v>
      </c>
      <c r="M101" t="s">
        <v>1205</v>
      </c>
      <c r="N101" t="s">
        <v>1206</v>
      </c>
      <c r="O101">
        <v>0</v>
      </c>
      <c r="P101" t="s">
        <v>1207</v>
      </c>
      <c r="Q101">
        <v>19871001</v>
      </c>
      <c r="R101">
        <v>891018481</v>
      </c>
    </row>
    <row r="102" spans="1:18">
      <c r="A102" t="s">
        <v>1201</v>
      </c>
      <c r="B102" t="s">
        <v>1292</v>
      </c>
      <c r="C102">
        <v>201001</v>
      </c>
      <c r="D102">
        <v>0</v>
      </c>
      <c r="E102" t="s">
        <v>1212</v>
      </c>
      <c r="F102">
        <v>0</v>
      </c>
      <c r="G102">
        <v>0</v>
      </c>
      <c r="H102">
        <v>0</v>
      </c>
      <c r="I102">
        <v>43122015600</v>
      </c>
      <c r="J102">
        <v>12</v>
      </c>
      <c r="K102" t="s">
        <v>1204</v>
      </c>
      <c r="L102">
        <v>2839</v>
      </c>
      <c r="M102" t="s">
        <v>1205</v>
      </c>
      <c r="N102" t="s">
        <v>1206</v>
      </c>
      <c r="O102">
        <v>0</v>
      </c>
      <c r="P102" t="s">
        <v>1207</v>
      </c>
      <c r="Q102">
        <v>19910801</v>
      </c>
      <c r="R102">
        <v>891018481</v>
      </c>
    </row>
    <row r="103" spans="1:18">
      <c r="A103" t="s">
        <v>1201</v>
      </c>
      <c r="B103" t="s">
        <v>1293</v>
      </c>
      <c r="C103">
        <v>201001</v>
      </c>
      <c r="D103">
        <v>0</v>
      </c>
      <c r="E103" t="s">
        <v>1212</v>
      </c>
      <c r="F103">
        <v>0</v>
      </c>
      <c r="G103">
        <v>0</v>
      </c>
      <c r="H103">
        <v>0</v>
      </c>
      <c r="I103">
        <v>43122015800</v>
      </c>
      <c r="J103">
        <v>12</v>
      </c>
      <c r="K103" t="s">
        <v>1294</v>
      </c>
      <c r="L103">
        <v>2839</v>
      </c>
      <c r="M103" t="s">
        <v>1205</v>
      </c>
      <c r="N103" t="s">
        <v>1206</v>
      </c>
      <c r="O103">
        <v>0</v>
      </c>
      <c r="P103" t="s">
        <v>1207</v>
      </c>
      <c r="Q103">
        <v>19930601</v>
      </c>
      <c r="R103">
        <v>891018481</v>
      </c>
    </row>
    <row r="104" spans="1:18">
      <c r="A104" t="s">
        <v>1201</v>
      </c>
      <c r="B104" t="s">
        <v>1295</v>
      </c>
      <c r="C104">
        <v>201001</v>
      </c>
      <c r="D104">
        <v>0</v>
      </c>
      <c r="E104" t="s">
        <v>1212</v>
      </c>
      <c r="F104">
        <v>0</v>
      </c>
      <c r="G104">
        <v>0</v>
      </c>
      <c r="H104">
        <v>0</v>
      </c>
      <c r="I104">
        <v>43122015900</v>
      </c>
      <c r="J104">
        <v>12</v>
      </c>
      <c r="K104" t="s">
        <v>1204</v>
      </c>
      <c r="L104">
        <v>2839</v>
      </c>
      <c r="M104" t="s">
        <v>1205</v>
      </c>
      <c r="N104" t="s">
        <v>1206</v>
      </c>
      <c r="O104">
        <v>0</v>
      </c>
      <c r="P104" t="s">
        <v>1207</v>
      </c>
      <c r="Q104">
        <v>19930601</v>
      </c>
      <c r="R104">
        <v>891018481</v>
      </c>
    </row>
    <row r="105" spans="1:18">
      <c r="A105" t="s">
        <v>1201</v>
      </c>
      <c r="B105" t="s">
        <v>1296</v>
      </c>
      <c r="C105">
        <v>201001</v>
      </c>
      <c r="D105">
        <v>31</v>
      </c>
      <c r="E105" t="s">
        <v>1212</v>
      </c>
      <c r="F105">
        <v>6928</v>
      </c>
      <c r="G105">
        <v>2026</v>
      </c>
      <c r="H105">
        <v>5462</v>
      </c>
      <c r="I105">
        <v>43122016000</v>
      </c>
      <c r="J105">
        <v>8</v>
      </c>
      <c r="K105" t="s">
        <v>1218</v>
      </c>
      <c r="L105">
        <v>2839</v>
      </c>
      <c r="M105" t="s">
        <v>1205</v>
      </c>
      <c r="N105" t="s">
        <v>1206</v>
      </c>
      <c r="O105">
        <v>0</v>
      </c>
      <c r="P105" t="s">
        <v>1207</v>
      </c>
      <c r="Q105">
        <v>19940101</v>
      </c>
      <c r="R105">
        <v>891018481</v>
      </c>
    </row>
    <row r="106" spans="1:18">
      <c r="A106" t="s">
        <v>1201</v>
      </c>
      <c r="B106" t="s">
        <v>1297</v>
      </c>
      <c r="C106">
        <v>201001</v>
      </c>
      <c r="D106">
        <v>0</v>
      </c>
      <c r="E106" t="s">
        <v>1212</v>
      </c>
      <c r="F106">
        <v>0</v>
      </c>
      <c r="G106">
        <v>0</v>
      </c>
      <c r="H106">
        <v>0</v>
      </c>
      <c r="I106">
        <v>43122016100</v>
      </c>
      <c r="J106">
        <v>12</v>
      </c>
      <c r="K106" t="s">
        <v>1204</v>
      </c>
      <c r="L106">
        <v>2839</v>
      </c>
      <c r="M106" t="s">
        <v>1205</v>
      </c>
      <c r="N106" t="s">
        <v>1206</v>
      </c>
      <c r="O106">
        <v>0</v>
      </c>
      <c r="P106" t="s">
        <v>1207</v>
      </c>
      <c r="Q106">
        <v>19940601</v>
      </c>
      <c r="R106">
        <v>891018481</v>
      </c>
    </row>
    <row r="107" spans="1:18">
      <c r="A107" t="s">
        <v>1201</v>
      </c>
      <c r="B107" t="s">
        <v>1298</v>
      </c>
      <c r="C107">
        <v>201001</v>
      </c>
      <c r="D107">
        <v>0</v>
      </c>
      <c r="E107" t="s">
        <v>1212</v>
      </c>
      <c r="F107">
        <v>0</v>
      </c>
      <c r="G107">
        <v>0</v>
      </c>
      <c r="H107">
        <v>0</v>
      </c>
      <c r="I107">
        <v>43122016400</v>
      </c>
      <c r="J107">
        <v>12</v>
      </c>
      <c r="K107" t="s">
        <v>1204</v>
      </c>
      <c r="L107">
        <v>2839</v>
      </c>
      <c r="M107" t="s">
        <v>1205</v>
      </c>
      <c r="N107" t="s">
        <v>1206</v>
      </c>
      <c r="O107">
        <v>0</v>
      </c>
      <c r="P107" t="s">
        <v>1207</v>
      </c>
      <c r="Q107">
        <v>19960401</v>
      </c>
      <c r="R107">
        <v>891018481</v>
      </c>
    </row>
    <row r="108" spans="1:18">
      <c r="A108" t="s">
        <v>1201</v>
      </c>
      <c r="B108" t="s">
        <v>1299</v>
      </c>
      <c r="C108">
        <v>201001</v>
      </c>
      <c r="D108">
        <v>0</v>
      </c>
      <c r="E108" t="s">
        <v>1212</v>
      </c>
      <c r="F108">
        <v>0</v>
      </c>
      <c r="G108">
        <v>0</v>
      </c>
      <c r="H108">
        <v>0</v>
      </c>
      <c r="I108">
        <v>43122016500</v>
      </c>
      <c r="J108">
        <v>12</v>
      </c>
      <c r="K108" t="s">
        <v>1204</v>
      </c>
      <c r="L108">
        <v>2839</v>
      </c>
      <c r="M108" t="s">
        <v>1205</v>
      </c>
      <c r="N108" t="s">
        <v>1206</v>
      </c>
      <c r="O108">
        <v>0</v>
      </c>
      <c r="P108" t="s">
        <v>1207</v>
      </c>
      <c r="Q108">
        <v>19960401</v>
      </c>
      <c r="R108">
        <v>891018481</v>
      </c>
    </row>
    <row r="109" spans="1:18">
      <c r="A109" t="s">
        <v>1201</v>
      </c>
      <c r="B109" t="s">
        <v>1300</v>
      </c>
      <c r="C109">
        <v>201001</v>
      </c>
      <c r="D109">
        <v>0</v>
      </c>
      <c r="E109" t="s">
        <v>1212</v>
      </c>
      <c r="F109">
        <v>0</v>
      </c>
      <c r="G109">
        <v>0</v>
      </c>
      <c r="H109">
        <v>0</v>
      </c>
      <c r="I109">
        <v>43122016601</v>
      </c>
      <c r="J109">
        <v>12</v>
      </c>
      <c r="K109" t="s">
        <v>1204</v>
      </c>
      <c r="L109">
        <v>2839</v>
      </c>
      <c r="M109" t="s">
        <v>1205</v>
      </c>
      <c r="N109" t="s">
        <v>1206</v>
      </c>
      <c r="O109">
        <v>0</v>
      </c>
      <c r="P109" t="s">
        <v>1207</v>
      </c>
      <c r="Q109">
        <v>19970703</v>
      </c>
      <c r="R109">
        <v>891018481</v>
      </c>
    </row>
    <row r="110" spans="1:18">
      <c r="A110" t="s">
        <v>1210</v>
      </c>
      <c r="B110" t="s">
        <v>1211</v>
      </c>
      <c r="C110">
        <v>201002</v>
      </c>
      <c r="D110">
        <v>27</v>
      </c>
      <c r="E110" t="s">
        <v>1212</v>
      </c>
      <c r="F110">
        <v>319</v>
      </c>
      <c r="G110">
        <v>154</v>
      </c>
      <c r="H110">
        <v>5</v>
      </c>
      <c r="I110">
        <v>43122008700</v>
      </c>
      <c r="J110">
        <v>8</v>
      </c>
      <c r="K110" t="s">
        <v>1213</v>
      </c>
      <c r="L110">
        <v>2531</v>
      </c>
      <c r="M110" t="s">
        <v>1214</v>
      </c>
      <c r="N110" t="s">
        <v>1206</v>
      </c>
      <c r="O110">
        <v>0</v>
      </c>
      <c r="P110" t="s">
        <v>1207</v>
      </c>
      <c r="Q110">
        <v>19840101</v>
      </c>
      <c r="R110">
        <v>891018481</v>
      </c>
    </row>
    <row r="111" spans="1:18">
      <c r="A111" t="s">
        <v>1210</v>
      </c>
      <c r="B111" t="s">
        <v>1215</v>
      </c>
      <c r="C111">
        <v>201002</v>
      </c>
      <c r="D111">
        <v>27</v>
      </c>
      <c r="E111" t="s">
        <v>1212</v>
      </c>
      <c r="F111">
        <v>333</v>
      </c>
      <c r="G111">
        <v>160</v>
      </c>
      <c r="H111">
        <v>9</v>
      </c>
      <c r="I111">
        <v>43122008800</v>
      </c>
      <c r="J111">
        <v>8</v>
      </c>
      <c r="K111" t="s">
        <v>1213</v>
      </c>
      <c r="L111">
        <v>2531</v>
      </c>
      <c r="M111" t="s">
        <v>1214</v>
      </c>
      <c r="N111" t="s">
        <v>1206</v>
      </c>
      <c r="O111">
        <v>0</v>
      </c>
      <c r="P111" t="s">
        <v>1207</v>
      </c>
      <c r="Q111">
        <v>19840201</v>
      </c>
      <c r="R111">
        <v>891018481</v>
      </c>
    </row>
    <row r="112" spans="1:18">
      <c r="A112" t="s">
        <v>1210</v>
      </c>
      <c r="B112" t="s">
        <v>1216</v>
      </c>
      <c r="C112">
        <v>201002</v>
      </c>
      <c r="D112">
        <v>0</v>
      </c>
      <c r="E112" t="s">
        <v>1212</v>
      </c>
      <c r="F112">
        <v>0</v>
      </c>
      <c r="G112">
        <v>0</v>
      </c>
      <c r="H112">
        <v>0</v>
      </c>
      <c r="I112">
        <v>43122009000</v>
      </c>
      <c r="J112">
        <v>12</v>
      </c>
      <c r="K112" t="s">
        <v>1213</v>
      </c>
      <c r="L112">
        <v>2531</v>
      </c>
      <c r="M112" t="s">
        <v>1214</v>
      </c>
      <c r="N112" t="s">
        <v>1206</v>
      </c>
      <c r="O112">
        <v>0</v>
      </c>
      <c r="P112" t="s">
        <v>1207</v>
      </c>
      <c r="Q112">
        <v>19840301</v>
      </c>
      <c r="R112">
        <v>891018481</v>
      </c>
    </row>
    <row r="113" spans="1:18">
      <c r="A113" t="s">
        <v>1210</v>
      </c>
      <c r="B113" t="s">
        <v>1217</v>
      </c>
      <c r="C113">
        <v>201002</v>
      </c>
      <c r="D113">
        <v>27</v>
      </c>
      <c r="E113" t="s">
        <v>1212</v>
      </c>
      <c r="F113">
        <v>714</v>
      </c>
      <c r="G113">
        <v>343</v>
      </c>
      <c r="H113">
        <v>5787</v>
      </c>
      <c r="I113">
        <v>43122009100</v>
      </c>
      <c r="J113">
        <v>8</v>
      </c>
      <c r="K113" t="s">
        <v>1218</v>
      </c>
      <c r="L113">
        <v>2531</v>
      </c>
      <c r="M113" t="s">
        <v>1214</v>
      </c>
      <c r="N113" t="s">
        <v>1206</v>
      </c>
      <c r="O113">
        <v>0</v>
      </c>
      <c r="P113" t="s">
        <v>1207</v>
      </c>
      <c r="Q113">
        <v>19840401</v>
      </c>
      <c r="R113">
        <v>891018481</v>
      </c>
    </row>
    <row r="114" spans="1:18">
      <c r="A114" t="s">
        <v>1210</v>
      </c>
      <c r="B114" t="s">
        <v>1219</v>
      </c>
      <c r="C114">
        <v>201002</v>
      </c>
      <c r="D114">
        <v>27</v>
      </c>
      <c r="E114" t="s">
        <v>1212</v>
      </c>
      <c r="F114">
        <v>236</v>
      </c>
      <c r="G114">
        <v>114</v>
      </c>
      <c r="H114">
        <v>2640</v>
      </c>
      <c r="I114">
        <v>43122009300</v>
      </c>
      <c r="J114">
        <v>8</v>
      </c>
      <c r="K114" t="s">
        <v>1218</v>
      </c>
      <c r="L114">
        <v>2531</v>
      </c>
      <c r="M114" t="s">
        <v>1214</v>
      </c>
      <c r="N114" t="s">
        <v>1206</v>
      </c>
      <c r="O114">
        <v>0</v>
      </c>
      <c r="P114" t="s">
        <v>1207</v>
      </c>
      <c r="Q114">
        <v>19840701</v>
      </c>
      <c r="R114">
        <v>891018481</v>
      </c>
    </row>
    <row r="115" spans="1:18">
      <c r="A115" t="s">
        <v>1210</v>
      </c>
      <c r="B115" t="s">
        <v>1220</v>
      </c>
      <c r="C115">
        <v>201002</v>
      </c>
      <c r="D115">
        <v>0</v>
      </c>
      <c r="E115" t="s">
        <v>1212</v>
      </c>
      <c r="F115">
        <v>0</v>
      </c>
      <c r="G115">
        <v>0</v>
      </c>
      <c r="H115">
        <v>0</v>
      </c>
      <c r="I115">
        <v>43122009500</v>
      </c>
      <c r="J115">
        <v>12</v>
      </c>
      <c r="K115" t="s">
        <v>1218</v>
      </c>
      <c r="L115">
        <v>2531</v>
      </c>
      <c r="M115" t="s">
        <v>1214</v>
      </c>
      <c r="N115" t="s">
        <v>1206</v>
      </c>
      <c r="O115">
        <v>0</v>
      </c>
      <c r="P115" t="s">
        <v>1207</v>
      </c>
      <c r="Q115">
        <v>19840801</v>
      </c>
      <c r="R115">
        <v>891018481</v>
      </c>
    </row>
    <row r="116" spans="1:18">
      <c r="A116" t="s">
        <v>1210</v>
      </c>
      <c r="B116" t="s">
        <v>1221</v>
      </c>
      <c r="C116">
        <v>201002</v>
      </c>
      <c r="D116">
        <v>27</v>
      </c>
      <c r="E116" t="s">
        <v>1212</v>
      </c>
      <c r="F116">
        <v>647</v>
      </c>
      <c r="G116">
        <v>312</v>
      </c>
      <c r="H116">
        <v>54</v>
      </c>
      <c r="I116">
        <v>43122009700</v>
      </c>
      <c r="J116">
        <v>8</v>
      </c>
      <c r="K116" t="s">
        <v>1218</v>
      </c>
      <c r="L116">
        <v>2531</v>
      </c>
      <c r="M116" t="s">
        <v>1214</v>
      </c>
      <c r="N116" t="s">
        <v>1206</v>
      </c>
      <c r="O116">
        <v>0</v>
      </c>
      <c r="P116" t="s">
        <v>1207</v>
      </c>
      <c r="Q116">
        <v>19840901</v>
      </c>
      <c r="R116">
        <v>891018481</v>
      </c>
    </row>
    <row r="117" spans="1:18">
      <c r="A117" t="s">
        <v>1210</v>
      </c>
      <c r="B117" t="s">
        <v>1222</v>
      </c>
      <c r="C117">
        <v>201002</v>
      </c>
      <c r="D117">
        <v>27</v>
      </c>
      <c r="E117" t="s">
        <v>1212</v>
      </c>
      <c r="F117">
        <v>1137</v>
      </c>
      <c r="G117">
        <v>546</v>
      </c>
      <c r="H117">
        <v>14</v>
      </c>
      <c r="I117">
        <v>43122009800</v>
      </c>
      <c r="J117">
        <v>8</v>
      </c>
      <c r="K117" t="s">
        <v>1218</v>
      </c>
      <c r="L117">
        <v>2531</v>
      </c>
      <c r="M117" t="s">
        <v>1214</v>
      </c>
      <c r="N117" t="s">
        <v>1206</v>
      </c>
      <c r="O117">
        <v>0</v>
      </c>
      <c r="P117" t="s">
        <v>1207</v>
      </c>
      <c r="Q117">
        <v>19840901</v>
      </c>
      <c r="R117">
        <v>891018481</v>
      </c>
    </row>
    <row r="118" spans="1:18">
      <c r="A118" t="s">
        <v>1210</v>
      </c>
      <c r="B118" t="s">
        <v>1223</v>
      </c>
      <c r="C118">
        <v>201002</v>
      </c>
      <c r="D118">
        <v>27</v>
      </c>
      <c r="E118" t="s">
        <v>1212</v>
      </c>
      <c r="F118">
        <v>62</v>
      </c>
      <c r="G118">
        <v>31</v>
      </c>
      <c r="H118">
        <v>119</v>
      </c>
      <c r="I118">
        <v>43122010000</v>
      </c>
      <c r="J118">
        <v>8</v>
      </c>
      <c r="K118" t="s">
        <v>1213</v>
      </c>
      <c r="L118">
        <v>2531</v>
      </c>
      <c r="M118" t="s">
        <v>1214</v>
      </c>
      <c r="N118" t="s">
        <v>1206</v>
      </c>
      <c r="O118">
        <v>0</v>
      </c>
      <c r="P118" t="s">
        <v>1207</v>
      </c>
      <c r="Q118">
        <v>19841001</v>
      </c>
      <c r="R118">
        <v>891018481</v>
      </c>
    </row>
    <row r="119" spans="1:18">
      <c r="A119" t="s">
        <v>1210</v>
      </c>
      <c r="B119" t="s">
        <v>1224</v>
      </c>
      <c r="C119">
        <v>201002</v>
      </c>
      <c r="D119">
        <v>0</v>
      </c>
      <c r="E119" t="s">
        <v>1212</v>
      </c>
      <c r="F119">
        <v>0</v>
      </c>
      <c r="G119">
        <v>0</v>
      </c>
      <c r="H119">
        <v>0</v>
      </c>
      <c r="I119">
        <v>43122010100</v>
      </c>
      <c r="J119">
        <v>12</v>
      </c>
      <c r="K119" t="s">
        <v>1218</v>
      </c>
      <c r="L119">
        <v>2531</v>
      </c>
      <c r="M119" t="s">
        <v>1214</v>
      </c>
      <c r="N119" t="s">
        <v>1206</v>
      </c>
      <c r="O119">
        <v>0</v>
      </c>
      <c r="P119" t="s">
        <v>1207</v>
      </c>
      <c r="Q119">
        <v>19841101</v>
      </c>
      <c r="R119">
        <v>891018481</v>
      </c>
    </row>
    <row r="120" spans="1:18">
      <c r="A120" t="s">
        <v>1210</v>
      </c>
      <c r="B120" t="s">
        <v>1225</v>
      </c>
      <c r="C120">
        <v>201002</v>
      </c>
      <c r="D120">
        <v>27</v>
      </c>
      <c r="E120" t="s">
        <v>1212</v>
      </c>
      <c r="F120">
        <v>1223</v>
      </c>
      <c r="G120">
        <v>587</v>
      </c>
      <c r="H120">
        <v>21</v>
      </c>
      <c r="I120">
        <v>43122010200</v>
      </c>
      <c r="J120">
        <v>8</v>
      </c>
      <c r="K120" t="s">
        <v>1218</v>
      </c>
      <c r="L120">
        <v>2531</v>
      </c>
      <c r="M120" t="s">
        <v>1214</v>
      </c>
      <c r="N120" t="s">
        <v>1206</v>
      </c>
      <c r="O120">
        <v>0</v>
      </c>
      <c r="P120" t="s">
        <v>1207</v>
      </c>
      <c r="Q120">
        <v>19841201</v>
      </c>
      <c r="R120">
        <v>891018481</v>
      </c>
    </row>
    <row r="121" spans="1:18">
      <c r="A121" t="s">
        <v>1210</v>
      </c>
      <c r="B121" t="s">
        <v>1226</v>
      </c>
      <c r="C121">
        <v>201002</v>
      </c>
      <c r="D121">
        <v>27</v>
      </c>
      <c r="E121" t="s">
        <v>1212</v>
      </c>
      <c r="F121">
        <v>1022</v>
      </c>
      <c r="G121">
        <v>491</v>
      </c>
      <c r="H121">
        <v>14</v>
      </c>
      <c r="I121">
        <v>43122010500</v>
      </c>
      <c r="J121">
        <v>8</v>
      </c>
      <c r="K121" t="s">
        <v>1218</v>
      </c>
      <c r="L121">
        <v>2531</v>
      </c>
      <c r="M121" t="s">
        <v>1214</v>
      </c>
      <c r="N121" t="s">
        <v>1206</v>
      </c>
      <c r="O121">
        <v>0</v>
      </c>
      <c r="P121" t="s">
        <v>1207</v>
      </c>
      <c r="Q121">
        <v>19850201</v>
      </c>
      <c r="R121">
        <v>891018481</v>
      </c>
    </row>
    <row r="122" spans="1:18">
      <c r="A122" t="s">
        <v>1210</v>
      </c>
      <c r="B122" t="s">
        <v>1227</v>
      </c>
      <c r="C122">
        <v>201002</v>
      </c>
      <c r="D122">
        <v>27</v>
      </c>
      <c r="E122" t="s">
        <v>1212</v>
      </c>
      <c r="F122">
        <v>984</v>
      </c>
      <c r="G122">
        <v>472</v>
      </c>
      <c r="H122">
        <v>68</v>
      </c>
      <c r="I122">
        <v>43122011400</v>
      </c>
      <c r="J122">
        <v>8</v>
      </c>
      <c r="K122" t="s">
        <v>1213</v>
      </c>
      <c r="L122">
        <v>2531</v>
      </c>
      <c r="M122" t="s">
        <v>1214</v>
      </c>
      <c r="N122" t="s">
        <v>1206</v>
      </c>
      <c r="O122">
        <v>0</v>
      </c>
      <c r="P122" t="s">
        <v>1207</v>
      </c>
      <c r="Q122">
        <v>19850401</v>
      </c>
      <c r="R122">
        <v>891018481</v>
      </c>
    </row>
    <row r="123" spans="1:18">
      <c r="A123" t="s">
        <v>1210</v>
      </c>
      <c r="B123" t="s">
        <v>1228</v>
      </c>
      <c r="C123">
        <v>201002</v>
      </c>
      <c r="D123">
        <v>27</v>
      </c>
      <c r="E123" t="s">
        <v>1212</v>
      </c>
      <c r="F123">
        <v>251</v>
      </c>
      <c r="G123">
        <v>121</v>
      </c>
      <c r="H123">
        <v>5</v>
      </c>
      <c r="I123">
        <v>43122011500</v>
      </c>
      <c r="J123">
        <v>8</v>
      </c>
      <c r="K123" t="s">
        <v>1218</v>
      </c>
      <c r="L123">
        <v>2531</v>
      </c>
      <c r="M123" t="s">
        <v>1214</v>
      </c>
      <c r="N123" t="s">
        <v>1206</v>
      </c>
      <c r="O123">
        <v>0</v>
      </c>
      <c r="P123" t="s">
        <v>1207</v>
      </c>
      <c r="Q123">
        <v>19850501</v>
      </c>
      <c r="R123">
        <v>891018481</v>
      </c>
    </row>
    <row r="124" spans="1:18">
      <c r="A124" t="s">
        <v>1210</v>
      </c>
      <c r="B124" t="s">
        <v>1229</v>
      </c>
      <c r="C124">
        <v>201002</v>
      </c>
      <c r="D124">
        <v>27</v>
      </c>
      <c r="E124" t="s">
        <v>1212</v>
      </c>
      <c r="F124">
        <v>1546</v>
      </c>
      <c r="G124">
        <v>740</v>
      </c>
      <c r="H124">
        <v>128</v>
      </c>
      <c r="I124">
        <v>43122011800</v>
      </c>
      <c r="J124">
        <v>8</v>
      </c>
      <c r="K124" t="s">
        <v>1213</v>
      </c>
      <c r="L124">
        <v>2531</v>
      </c>
      <c r="M124" t="s">
        <v>1214</v>
      </c>
      <c r="N124" t="s">
        <v>1206</v>
      </c>
      <c r="O124">
        <v>0</v>
      </c>
      <c r="P124" t="s">
        <v>1207</v>
      </c>
      <c r="Q124">
        <v>19850701</v>
      </c>
      <c r="R124">
        <v>891018481</v>
      </c>
    </row>
    <row r="125" spans="1:18">
      <c r="A125" t="s">
        <v>1210</v>
      </c>
      <c r="B125" t="s">
        <v>1230</v>
      </c>
      <c r="C125">
        <v>201002</v>
      </c>
      <c r="D125">
        <v>0</v>
      </c>
      <c r="E125" t="s">
        <v>1212</v>
      </c>
      <c r="F125">
        <v>0</v>
      </c>
      <c r="G125">
        <v>0</v>
      </c>
      <c r="H125">
        <v>0</v>
      </c>
      <c r="I125">
        <v>43122012300</v>
      </c>
      <c r="J125">
        <v>12</v>
      </c>
      <c r="K125" t="s">
        <v>1218</v>
      </c>
      <c r="L125">
        <v>2531</v>
      </c>
      <c r="M125" t="s">
        <v>1214</v>
      </c>
      <c r="N125" t="s">
        <v>1206</v>
      </c>
      <c r="O125">
        <v>0</v>
      </c>
      <c r="P125" t="s">
        <v>1207</v>
      </c>
      <c r="Q125">
        <v>19850801</v>
      </c>
      <c r="R125">
        <v>891018481</v>
      </c>
    </row>
    <row r="126" spans="1:18">
      <c r="A126" t="s">
        <v>1231</v>
      </c>
      <c r="B126" t="s">
        <v>1232</v>
      </c>
      <c r="C126">
        <v>201002</v>
      </c>
      <c r="D126">
        <v>28</v>
      </c>
      <c r="E126" t="s">
        <v>1212</v>
      </c>
      <c r="F126">
        <v>3621</v>
      </c>
      <c r="G126">
        <v>33</v>
      </c>
      <c r="H126">
        <v>16732</v>
      </c>
      <c r="I126">
        <v>43122002500</v>
      </c>
      <c r="J126">
        <v>8</v>
      </c>
      <c r="K126" t="s">
        <v>1218</v>
      </c>
      <c r="L126">
        <v>2839</v>
      </c>
      <c r="M126" t="s">
        <v>1205</v>
      </c>
      <c r="N126" t="s">
        <v>1206</v>
      </c>
      <c r="O126">
        <v>0</v>
      </c>
      <c r="P126" t="s">
        <v>1233</v>
      </c>
      <c r="Q126">
        <v>19840101</v>
      </c>
      <c r="R126">
        <v>891018481</v>
      </c>
    </row>
    <row r="127" spans="1:18">
      <c r="A127" t="s">
        <v>1231</v>
      </c>
      <c r="B127" t="s">
        <v>1234</v>
      </c>
      <c r="C127">
        <v>201002</v>
      </c>
      <c r="D127">
        <v>28</v>
      </c>
      <c r="E127" t="s">
        <v>1212</v>
      </c>
      <c r="F127">
        <v>1235</v>
      </c>
      <c r="G127">
        <v>299</v>
      </c>
      <c r="H127">
        <v>8490</v>
      </c>
      <c r="I127">
        <v>43122004100</v>
      </c>
      <c r="J127">
        <v>8</v>
      </c>
      <c r="K127" t="s">
        <v>1218</v>
      </c>
      <c r="L127">
        <v>2839</v>
      </c>
      <c r="M127" t="s">
        <v>1205</v>
      </c>
      <c r="N127" t="s">
        <v>1206</v>
      </c>
      <c r="O127">
        <v>0</v>
      </c>
      <c r="P127" t="s">
        <v>1207</v>
      </c>
      <c r="Q127">
        <v>19810901</v>
      </c>
      <c r="R127">
        <v>891018481</v>
      </c>
    </row>
    <row r="128" spans="1:18">
      <c r="A128" t="s">
        <v>1231</v>
      </c>
      <c r="B128" t="s">
        <v>1235</v>
      </c>
      <c r="C128">
        <v>201002</v>
      </c>
      <c r="D128">
        <v>11</v>
      </c>
      <c r="E128" t="s">
        <v>1212</v>
      </c>
      <c r="F128">
        <v>276</v>
      </c>
      <c r="G128">
        <v>26</v>
      </c>
      <c r="H128">
        <v>400</v>
      </c>
      <c r="I128">
        <v>43122003900</v>
      </c>
      <c r="J128">
        <v>8</v>
      </c>
      <c r="K128" t="s">
        <v>1218</v>
      </c>
      <c r="L128">
        <v>2839</v>
      </c>
      <c r="M128" t="s">
        <v>1205</v>
      </c>
      <c r="N128" t="s">
        <v>1206</v>
      </c>
      <c r="O128">
        <v>0</v>
      </c>
      <c r="P128" t="s">
        <v>1207</v>
      </c>
      <c r="Q128">
        <v>19820401</v>
      </c>
      <c r="R128">
        <v>891018481</v>
      </c>
    </row>
    <row r="129" spans="1:18">
      <c r="A129" t="s">
        <v>1231</v>
      </c>
      <c r="B129" t="s">
        <v>1236</v>
      </c>
      <c r="C129">
        <v>201002</v>
      </c>
      <c r="D129">
        <v>12</v>
      </c>
      <c r="E129" t="s">
        <v>1212</v>
      </c>
      <c r="F129">
        <v>409</v>
      </c>
      <c r="G129">
        <v>28</v>
      </c>
      <c r="H129">
        <v>968</v>
      </c>
      <c r="I129">
        <v>43122004400</v>
      </c>
      <c r="J129">
        <v>8</v>
      </c>
      <c r="K129" t="s">
        <v>1218</v>
      </c>
      <c r="L129">
        <v>2839</v>
      </c>
      <c r="M129" t="s">
        <v>1205</v>
      </c>
      <c r="N129" t="s">
        <v>1206</v>
      </c>
      <c r="O129">
        <v>0</v>
      </c>
      <c r="P129" t="s">
        <v>1207</v>
      </c>
      <c r="Q129">
        <v>19810801</v>
      </c>
      <c r="R129">
        <v>891018481</v>
      </c>
    </row>
    <row r="130" spans="1:18">
      <c r="A130" t="s">
        <v>1231</v>
      </c>
      <c r="B130" t="s">
        <v>1237</v>
      </c>
      <c r="C130">
        <v>201002</v>
      </c>
      <c r="D130">
        <v>0</v>
      </c>
      <c r="E130" t="s">
        <v>1212</v>
      </c>
      <c r="F130">
        <v>0</v>
      </c>
      <c r="G130">
        <v>0</v>
      </c>
      <c r="H130">
        <v>0</v>
      </c>
      <c r="I130">
        <v>43122005801</v>
      </c>
      <c r="J130">
        <v>12</v>
      </c>
      <c r="K130" t="s">
        <v>1218</v>
      </c>
      <c r="L130">
        <v>2839</v>
      </c>
      <c r="M130" t="s">
        <v>1205</v>
      </c>
      <c r="N130" t="s">
        <v>1206</v>
      </c>
      <c r="O130">
        <v>0</v>
      </c>
      <c r="P130" t="s">
        <v>1207</v>
      </c>
      <c r="Q130">
        <v>19960901</v>
      </c>
      <c r="R130">
        <v>891018481</v>
      </c>
    </row>
    <row r="131" spans="1:18">
      <c r="A131" t="s">
        <v>1231</v>
      </c>
      <c r="B131" t="s">
        <v>1238</v>
      </c>
      <c r="C131">
        <v>201002</v>
      </c>
      <c r="D131">
        <v>28</v>
      </c>
      <c r="E131" t="s">
        <v>1212</v>
      </c>
      <c r="F131">
        <v>561</v>
      </c>
      <c r="G131">
        <v>33</v>
      </c>
      <c r="H131">
        <v>0</v>
      </c>
      <c r="I131">
        <v>43122004700</v>
      </c>
      <c r="J131">
        <v>8</v>
      </c>
      <c r="K131" t="s">
        <v>1218</v>
      </c>
      <c r="L131">
        <v>2839</v>
      </c>
      <c r="M131" t="s">
        <v>1205</v>
      </c>
      <c r="N131" t="s">
        <v>1206</v>
      </c>
      <c r="O131">
        <v>0</v>
      </c>
      <c r="P131" t="s">
        <v>1207</v>
      </c>
      <c r="Q131">
        <v>19820901</v>
      </c>
      <c r="R131">
        <v>891018481</v>
      </c>
    </row>
    <row r="132" spans="1:18">
      <c r="A132" t="s">
        <v>1231</v>
      </c>
      <c r="B132" t="s">
        <v>1239</v>
      </c>
      <c r="C132">
        <v>201002</v>
      </c>
      <c r="D132">
        <v>28</v>
      </c>
      <c r="E132" t="s">
        <v>1212</v>
      </c>
      <c r="F132">
        <v>4969</v>
      </c>
      <c r="G132">
        <v>797</v>
      </c>
      <c r="H132">
        <v>10600</v>
      </c>
      <c r="I132">
        <v>43122004800</v>
      </c>
      <c r="J132">
        <v>8</v>
      </c>
      <c r="K132" t="s">
        <v>1218</v>
      </c>
      <c r="L132">
        <v>2839</v>
      </c>
      <c r="M132" t="s">
        <v>1205</v>
      </c>
      <c r="N132" t="s">
        <v>1206</v>
      </c>
      <c r="O132">
        <v>0</v>
      </c>
      <c r="P132" t="s">
        <v>1207</v>
      </c>
      <c r="Q132">
        <v>19810701</v>
      </c>
      <c r="R132">
        <v>891018481</v>
      </c>
    </row>
    <row r="133" spans="1:18">
      <c r="A133" t="s">
        <v>1231</v>
      </c>
      <c r="B133" t="s">
        <v>1240</v>
      </c>
      <c r="C133">
        <v>201002</v>
      </c>
      <c r="D133">
        <v>28</v>
      </c>
      <c r="E133" t="s">
        <v>1212</v>
      </c>
      <c r="F133">
        <v>1151</v>
      </c>
      <c r="G133">
        <v>299</v>
      </c>
      <c r="H133">
        <v>35003</v>
      </c>
      <c r="I133">
        <v>43122006002</v>
      </c>
      <c r="J133">
        <v>8</v>
      </c>
      <c r="K133" t="s">
        <v>1218</v>
      </c>
      <c r="L133">
        <v>2839</v>
      </c>
      <c r="M133" t="s">
        <v>1205</v>
      </c>
      <c r="N133" t="s">
        <v>1206</v>
      </c>
      <c r="O133">
        <v>0</v>
      </c>
      <c r="P133" t="s">
        <v>1207</v>
      </c>
      <c r="Q133">
        <v>19820901</v>
      </c>
      <c r="R133">
        <v>891018481</v>
      </c>
    </row>
    <row r="134" spans="1:18">
      <c r="A134" t="s">
        <v>1231</v>
      </c>
      <c r="B134" t="s">
        <v>1241</v>
      </c>
      <c r="C134">
        <v>201002</v>
      </c>
      <c r="D134">
        <v>28</v>
      </c>
      <c r="E134" t="s">
        <v>1212</v>
      </c>
      <c r="F134">
        <v>1488</v>
      </c>
      <c r="G134">
        <v>100</v>
      </c>
      <c r="H134">
        <v>0</v>
      </c>
      <c r="I134">
        <v>43122004900</v>
      </c>
      <c r="J134">
        <v>8</v>
      </c>
      <c r="K134" t="s">
        <v>1218</v>
      </c>
      <c r="L134">
        <v>2839</v>
      </c>
      <c r="M134" t="s">
        <v>1205</v>
      </c>
      <c r="N134" t="s">
        <v>1206</v>
      </c>
      <c r="O134">
        <v>0</v>
      </c>
      <c r="P134" t="s">
        <v>1207</v>
      </c>
      <c r="Q134">
        <v>19820901</v>
      </c>
      <c r="R134">
        <v>891018481</v>
      </c>
    </row>
    <row r="135" spans="1:18">
      <c r="A135" t="s">
        <v>1231</v>
      </c>
      <c r="B135" t="s">
        <v>1242</v>
      </c>
      <c r="C135">
        <v>201002</v>
      </c>
      <c r="D135">
        <v>0</v>
      </c>
      <c r="E135" t="s">
        <v>1212</v>
      </c>
      <c r="F135">
        <v>0</v>
      </c>
      <c r="G135">
        <v>0</v>
      </c>
      <c r="H135">
        <v>0</v>
      </c>
      <c r="I135">
        <v>43122005300</v>
      </c>
      <c r="J135">
        <v>12</v>
      </c>
      <c r="K135" t="s">
        <v>1218</v>
      </c>
      <c r="L135">
        <v>2839</v>
      </c>
      <c r="M135" t="s">
        <v>1205</v>
      </c>
      <c r="N135" t="s">
        <v>1206</v>
      </c>
      <c r="O135">
        <v>0</v>
      </c>
      <c r="P135" t="s">
        <v>1207</v>
      </c>
      <c r="Q135">
        <v>19811001</v>
      </c>
      <c r="R135">
        <v>891018481</v>
      </c>
    </row>
    <row r="136" spans="1:18">
      <c r="A136" t="s">
        <v>1231</v>
      </c>
      <c r="B136" t="s">
        <v>1243</v>
      </c>
      <c r="C136">
        <v>201002</v>
      </c>
      <c r="D136">
        <v>28</v>
      </c>
      <c r="E136" t="s">
        <v>1212</v>
      </c>
      <c r="F136">
        <v>758</v>
      </c>
      <c r="G136">
        <v>100</v>
      </c>
      <c r="H136">
        <v>0</v>
      </c>
      <c r="I136">
        <v>43122005600</v>
      </c>
      <c r="J136">
        <v>8</v>
      </c>
      <c r="K136" t="s">
        <v>1218</v>
      </c>
      <c r="L136">
        <v>2839</v>
      </c>
      <c r="M136" t="s">
        <v>1205</v>
      </c>
      <c r="N136" t="s">
        <v>1206</v>
      </c>
      <c r="O136">
        <v>0</v>
      </c>
      <c r="P136" t="s">
        <v>1207</v>
      </c>
      <c r="Q136">
        <v>19820201</v>
      </c>
      <c r="R136">
        <v>891018481</v>
      </c>
    </row>
    <row r="137" spans="1:18">
      <c r="A137" t="s">
        <v>1231</v>
      </c>
      <c r="B137" t="s">
        <v>1244</v>
      </c>
      <c r="C137">
        <v>201002</v>
      </c>
      <c r="D137">
        <v>28</v>
      </c>
      <c r="E137" t="s">
        <v>1212</v>
      </c>
      <c r="F137">
        <v>393</v>
      </c>
      <c r="G137">
        <v>66</v>
      </c>
      <c r="H137">
        <v>298</v>
      </c>
      <c r="I137">
        <v>43122008201</v>
      </c>
      <c r="J137">
        <v>8</v>
      </c>
      <c r="K137" t="s">
        <v>1218</v>
      </c>
      <c r="L137">
        <v>2839</v>
      </c>
      <c r="M137" t="s">
        <v>1205</v>
      </c>
      <c r="N137" t="s">
        <v>1206</v>
      </c>
      <c r="O137">
        <v>0</v>
      </c>
      <c r="P137" t="s">
        <v>1207</v>
      </c>
      <c r="Q137">
        <v>19970201</v>
      </c>
      <c r="R137">
        <v>891018481</v>
      </c>
    </row>
    <row r="138" spans="1:18">
      <c r="A138" t="s">
        <v>1231</v>
      </c>
      <c r="B138" t="s">
        <v>1245</v>
      </c>
      <c r="C138">
        <v>201002</v>
      </c>
      <c r="D138">
        <v>11</v>
      </c>
      <c r="E138" t="s">
        <v>1212</v>
      </c>
      <c r="F138">
        <v>518</v>
      </c>
      <c r="G138">
        <v>26</v>
      </c>
      <c r="H138">
        <v>49</v>
      </c>
      <c r="I138">
        <v>43122006900</v>
      </c>
      <c r="J138">
        <v>8</v>
      </c>
      <c r="K138" t="s">
        <v>1246</v>
      </c>
      <c r="L138">
        <v>2839</v>
      </c>
      <c r="M138" t="s">
        <v>1205</v>
      </c>
      <c r="N138" t="s">
        <v>1206</v>
      </c>
      <c r="O138">
        <v>0</v>
      </c>
      <c r="P138" t="s">
        <v>1207</v>
      </c>
      <c r="Q138">
        <v>19820801</v>
      </c>
      <c r="R138">
        <v>891018481</v>
      </c>
    </row>
    <row r="139" spans="1:18">
      <c r="A139" t="s">
        <v>1231</v>
      </c>
      <c r="B139" t="s">
        <v>1247</v>
      </c>
      <c r="C139">
        <v>201002</v>
      </c>
      <c r="D139">
        <v>0</v>
      </c>
      <c r="E139" t="s">
        <v>1212</v>
      </c>
      <c r="F139">
        <v>0</v>
      </c>
      <c r="G139">
        <v>0</v>
      </c>
      <c r="H139">
        <v>0</v>
      </c>
      <c r="I139">
        <v>43122007200</v>
      </c>
      <c r="J139">
        <v>12</v>
      </c>
      <c r="K139" t="s">
        <v>1218</v>
      </c>
      <c r="L139">
        <v>2839</v>
      </c>
      <c r="M139" t="s">
        <v>1205</v>
      </c>
      <c r="N139" t="s">
        <v>1206</v>
      </c>
      <c r="O139">
        <v>0</v>
      </c>
      <c r="P139" t="s">
        <v>1207</v>
      </c>
      <c r="R139">
        <v>891018481</v>
      </c>
    </row>
    <row r="140" spans="1:18">
      <c r="A140" t="s">
        <v>1231</v>
      </c>
      <c r="B140" t="s">
        <v>1248</v>
      </c>
      <c r="C140">
        <v>201002</v>
      </c>
      <c r="D140">
        <v>28</v>
      </c>
      <c r="E140" t="s">
        <v>1212</v>
      </c>
      <c r="F140">
        <v>1207</v>
      </c>
      <c r="G140">
        <v>431</v>
      </c>
      <c r="H140">
        <v>20505</v>
      </c>
      <c r="I140">
        <v>43122008300</v>
      </c>
      <c r="J140">
        <v>8</v>
      </c>
      <c r="K140" t="s">
        <v>1218</v>
      </c>
      <c r="L140">
        <v>2839</v>
      </c>
      <c r="M140" t="s">
        <v>1205</v>
      </c>
      <c r="N140" t="s">
        <v>1206</v>
      </c>
      <c r="O140">
        <v>0</v>
      </c>
      <c r="P140" t="s">
        <v>1207</v>
      </c>
      <c r="Q140">
        <v>19840201</v>
      </c>
      <c r="R140">
        <v>891018481</v>
      </c>
    </row>
    <row r="141" spans="1:18">
      <c r="A141" t="s">
        <v>1231</v>
      </c>
      <c r="B141" t="s">
        <v>1249</v>
      </c>
      <c r="C141">
        <v>201002</v>
      </c>
      <c r="D141">
        <v>28</v>
      </c>
      <c r="E141" t="s">
        <v>1212</v>
      </c>
      <c r="F141">
        <v>1769</v>
      </c>
      <c r="G141">
        <v>166</v>
      </c>
      <c r="H141">
        <v>4171</v>
      </c>
      <c r="I141">
        <v>43122007400</v>
      </c>
      <c r="J141">
        <v>8</v>
      </c>
      <c r="K141" t="s">
        <v>1218</v>
      </c>
      <c r="L141">
        <v>2839</v>
      </c>
      <c r="M141" t="s">
        <v>1205</v>
      </c>
      <c r="N141" t="s">
        <v>1206</v>
      </c>
      <c r="O141">
        <v>0</v>
      </c>
      <c r="P141" t="s">
        <v>1233</v>
      </c>
      <c r="Q141">
        <v>19880701</v>
      </c>
      <c r="R141">
        <v>891018481</v>
      </c>
    </row>
    <row r="142" spans="1:18">
      <c r="A142" t="s">
        <v>1231</v>
      </c>
      <c r="B142" t="s">
        <v>1250</v>
      </c>
      <c r="C142">
        <v>201002</v>
      </c>
      <c r="D142">
        <v>28</v>
      </c>
      <c r="E142" t="s">
        <v>1212</v>
      </c>
      <c r="F142">
        <v>4323</v>
      </c>
      <c r="G142">
        <v>564</v>
      </c>
      <c r="H142">
        <v>41283</v>
      </c>
      <c r="I142">
        <v>43122008600</v>
      </c>
      <c r="J142">
        <v>8</v>
      </c>
      <c r="K142" t="s">
        <v>1218</v>
      </c>
      <c r="L142">
        <v>2839</v>
      </c>
      <c r="M142" t="s">
        <v>1205</v>
      </c>
      <c r="N142" t="s">
        <v>1206</v>
      </c>
      <c r="O142">
        <v>0</v>
      </c>
      <c r="P142" t="s">
        <v>1207</v>
      </c>
      <c r="Q142">
        <v>19840401</v>
      </c>
      <c r="R142">
        <v>891018481</v>
      </c>
    </row>
    <row r="143" spans="1:18">
      <c r="A143" t="s">
        <v>1231</v>
      </c>
      <c r="B143" t="s">
        <v>1251</v>
      </c>
      <c r="C143">
        <v>201002</v>
      </c>
      <c r="D143">
        <v>28</v>
      </c>
      <c r="E143" t="s">
        <v>1212</v>
      </c>
      <c r="F143">
        <v>814</v>
      </c>
      <c r="G143">
        <v>66</v>
      </c>
      <c r="H143">
        <v>2234</v>
      </c>
      <c r="I143">
        <v>43122009600</v>
      </c>
      <c r="J143">
        <v>8</v>
      </c>
      <c r="K143" t="s">
        <v>1218</v>
      </c>
      <c r="L143">
        <v>2839</v>
      </c>
      <c r="M143" t="s">
        <v>1205</v>
      </c>
      <c r="N143" t="s">
        <v>1206</v>
      </c>
      <c r="O143">
        <v>0</v>
      </c>
      <c r="P143" t="s">
        <v>1207</v>
      </c>
      <c r="Q143">
        <v>19840901</v>
      </c>
      <c r="R143">
        <v>891018481</v>
      </c>
    </row>
    <row r="144" spans="1:18">
      <c r="A144" t="s">
        <v>1231</v>
      </c>
      <c r="B144" t="s">
        <v>1252</v>
      </c>
      <c r="C144">
        <v>201002</v>
      </c>
      <c r="D144">
        <v>28</v>
      </c>
      <c r="E144" t="s">
        <v>1212</v>
      </c>
      <c r="F144">
        <v>898</v>
      </c>
      <c r="G144">
        <v>133</v>
      </c>
      <c r="H144">
        <v>1489</v>
      </c>
      <c r="I144">
        <v>43122016200</v>
      </c>
      <c r="J144">
        <v>8</v>
      </c>
      <c r="K144" t="s">
        <v>1246</v>
      </c>
      <c r="L144">
        <v>2839</v>
      </c>
      <c r="M144" t="s">
        <v>1205</v>
      </c>
      <c r="N144" t="s">
        <v>1206</v>
      </c>
      <c r="O144">
        <v>0</v>
      </c>
      <c r="P144" t="s">
        <v>1207</v>
      </c>
      <c r="Q144">
        <v>19950401</v>
      </c>
      <c r="R144">
        <v>891018481</v>
      </c>
    </row>
    <row r="145" spans="1:18">
      <c r="A145" t="s">
        <v>1231</v>
      </c>
      <c r="B145" t="s">
        <v>1253</v>
      </c>
      <c r="C145">
        <v>201002</v>
      </c>
      <c r="D145">
        <v>0</v>
      </c>
      <c r="E145" t="s">
        <v>1212</v>
      </c>
      <c r="F145">
        <v>0</v>
      </c>
      <c r="G145">
        <v>0</v>
      </c>
      <c r="H145">
        <v>0</v>
      </c>
      <c r="I145">
        <v>43122016300</v>
      </c>
      <c r="J145">
        <v>12</v>
      </c>
      <c r="K145" t="s">
        <v>1218</v>
      </c>
      <c r="L145">
        <v>2839</v>
      </c>
      <c r="M145" t="s">
        <v>1205</v>
      </c>
      <c r="N145" t="s">
        <v>1206</v>
      </c>
      <c r="O145">
        <v>0</v>
      </c>
      <c r="P145" t="s">
        <v>1207</v>
      </c>
      <c r="Q145">
        <v>19960601</v>
      </c>
      <c r="R145">
        <v>891018481</v>
      </c>
    </row>
    <row r="146" spans="1:18">
      <c r="A146" t="s">
        <v>1201</v>
      </c>
      <c r="B146" t="s">
        <v>1254</v>
      </c>
      <c r="C146">
        <v>201002</v>
      </c>
      <c r="D146">
        <v>28</v>
      </c>
      <c r="E146" t="s">
        <v>1212</v>
      </c>
      <c r="F146">
        <v>2863</v>
      </c>
      <c r="G146">
        <v>365</v>
      </c>
      <c r="H146">
        <v>2607</v>
      </c>
      <c r="I146">
        <v>43122003400</v>
      </c>
      <c r="J146">
        <v>8</v>
      </c>
      <c r="K146" t="s">
        <v>1218</v>
      </c>
      <c r="L146">
        <v>2839</v>
      </c>
      <c r="M146" t="s">
        <v>1205</v>
      </c>
      <c r="N146" t="s">
        <v>1206</v>
      </c>
      <c r="O146">
        <v>0</v>
      </c>
      <c r="P146" t="s">
        <v>1233</v>
      </c>
      <c r="Q146">
        <v>19880301</v>
      </c>
      <c r="R146">
        <v>891018481</v>
      </c>
    </row>
    <row r="147" spans="1:18">
      <c r="A147" t="s">
        <v>1201</v>
      </c>
      <c r="B147" t="s">
        <v>1255</v>
      </c>
      <c r="C147">
        <v>201002</v>
      </c>
      <c r="D147">
        <v>0</v>
      </c>
      <c r="E147" t="s">
        <v>1212</v>
      </c>
      <c r="F147">
        <v>0</v>
      </c>
      <c r="G147">
        <v>0</v>
      </c>
      <c r="H147">
        <v>0</v>
      </c>
      <c r="I147">
        <v>43122003600</v>
      </c>
      <c r="J147">
        <v>12</v>
      </c>
      <c r="K147" t="s">
        <v>1204</v>
      </c>
      <c r="L147">
        <v>2839</v>
      </c>
      <c r="M147" t="s">
        <v>1205</v>
      </c>
      <c r="N147" t="s">
        <v>1206</v>
      </c>
      <c r="O147">
        <v>0</v>
      </c>
      <c r="P147" t="s">
        <v>1233</v>
      </c>
      <c r="Q147">
        <v>19860501</v>
      </c>
      <c r="R147">
        <v>891018481</v>
      </c>
    </row>
    <row r="148" spans="1:18">
      <c r="A148" t="s">
        <v>1201</v>
      </c>
      <c r="B148" t="s">
        <v>1256</v>
      </c>
      <c r="C148">
        <v>201002</v>
      </c>
      <c r="D148">
        <v>28</v>
      </c>
      <c r="E148" t="s">
        <v>1212</v>
      </c>
      <c r="F148">
        <v>1937</v>
      </c>
      <c r="G148">
        <v>1195</v>
      </c>
      <c r="H148">
        <v>10625</v>
      </c>
      <c r="I148">
        <v>43122004001</v>
      </c>
      <c r="J148">
        <v>8</v>
      </c>
      <c r="K148" t="s">
        <v>1218</v>
      </c>
      <c r="L148">
        <v>2839</v>
      </c>
      <c r="M148" t="s">
        <v>1205</v>
      </c>
      <c r="N148" t="s">
        <v>1206</v>
      </c>
      <c r="O148">
        <v>0</v>
      </c>
      <c r="P148" t="s">
        <v>1207</v>
      </c>
      <c r="Q148">
        <v>19901101</v>
      </c>
      <c r="R148">
        <v>891018481</v>
      </c>
    </row>
    <row r="149" spans="1:18">
      <c r="A149" t="s">
        <v>1201</v>
      </c>
      <c r="B149" t="s">
        <v>1257</v>
      </c>
      <c r="C149">
        <v>201002</v>
      </c>
      <c r="D149">
        <v>0</v>
      </c>
      <c r="E149" t="s">
        <v>1212</v>
      </c>
      <c r="F149">
        <v>0</v>
      </c>
      <c r="G149">
        <v>0</v>
      </c>
      <c r="H149">
        <v>0</v>
      </c>
      <c r="I149">
        <v>43122005200</v>
      </c>
      <c r="J149">
        <v>12</v>
      </c>
      <c r="K149" t="s">
        <v>1218</v>
      </c>
      <c r="L149">
        <v>2839</v>
      </c>
      <c r="M149" t="s">
        <v>1205</v>
      </c>
      <c r="N149" t="s">
        <v>1206</v>
      </c>
      <c r="O149">
        <v>0</v>
      </c>
      <c r="P149" t="s">
        <v>1207</v>
      </c>
      <c r="Q149">
        <v>19820101</v>
      </c>
      <c r="R149">
        <v>891018481</v>
      </c>
    </row>
    <row r="150" spans="1:18">
      <c r="A150" t="s">
        <v>1201</v>
      </c>
      <c r="B150" t="s">
        <v>1258</v>
      </c>
      <c r="C150">
        <v>201002</v>
      </c>
      <c r="D150">
        <v>0</v>
      </c>
      <c r="E150" t="s">
        <v>1212</v>
      </c>
      <c r="F150">
        <v>0</v>
      </c>
      <c r="G150">
        <v>0</v>
      </c>
      <c r="H150">
        <v>0</v>
      </c>
      <c r="I150">
        <v>43122005700</v>
      </c>
      <c r="J150">
        <v>12</v>
      </c>
      <c r="K150" t="s">
        <v>1218</v>
      </c>
      <c r="L150">
        <v>2839</v>
      </c>
      <c r="M150" t="s">
        <v>1205</v>
      </c>
      <c r="N150" t="s">
        <v>1206</v>
      </c>
      <c r="O150">
        <v>0</v>
      </c>
      <c r="P150" t="s">
        <v>1233</v>
      </c>
      <c r="Q150">
        <v>19880201</v>
      </c>
      <c r="R150">
        <v>891018481</v>
      </c>
    </row>
    <row r="151" spans="1:18">
      <c r="A151" t="s">
        <v>1201</v>
      </c>
      <c r="B151" t="s">
        <v>1259</v>
      </c>
      <c r="C151">
        <v>201002</v>
      </c>
      <c r="D151">
        <v>28</v>
      </c>
      <c r="E151" t="s">
        <v>1212</v>
      </c>
      <c r="F151">
        <v>4071</v>
      </c>
      <c r="G151">
        <v>1128</v>
      </c>
      <c r="H151">
        <v>11593</v>
      </c>
      <c r="I151">
        <v>43122005900</v>
      </c>
      <c r="J151">
        <v>8</v>
      </c>
      <c r="K151" t="s">
        <v>1218</v>
      </c>
      <c r="L151">
        <v>2839</v>
      </c>
      <c r="M151" t="s">
        <v>1205</v>
      </c>
      <c r="N151" t="s">
        <v>1206</v>
      </c>
      <c r="O151">
        <v>0</v>
      </c>
      <c r="P151" t="s">
        <v>1233</v>
      </c>
      <c r="Q151">
        <v>19860501</v>
      </c>
      <c r="R151">
        <v>891018481</v>
      </c>
    </row>
    <row r="152" spans="1:18">
      <c r="A152" t="s">
        <v>1201</v>
      </c>
      <c r="B152" t="s">
        <v>1260</v>
      </c>
      <c r="C152">
        <v>201002</v>
      </c>
      <c r="D152">
        <v>0</v>
      </c>
      <c r="E152" t="s">
        <v>1212</v>
      </c>
      <c r="F152">
        <v>0</v>
      </c>
      <c r="G152">
        <v>0</v>
      </c>
      <c r="H152">
        <v>0</v>
      </c>
      <c r="I152">
        <v>43122005001</v>
      </c>
      <c r="J152">
        <v>12</v>
      </c>
      <c r="K152" t="s">
        <v>1218</v>
      </c>
      <c r="L152">
        <v>2839</v>
      </c>
      <c r="M152" t="s">
        <v>1205</v>
      </c>
      <c r="N152" t="s">
        <v>1206</v>
      </c>
      <c r="O152">
        <v>0</v>
      </c>
      <c r="P152" t="s">
        <v>1207</v>
      </c>
      <c r="Q152">
        <v>19970930</v>
      </c>
      <c r="R152">
        <v>891018481</v>
      </c>
    </row>
    <row r="153" spans="1:18">
      <c r="A153" t="s">
        <v>1201</v>
      </c>
      <c r="B153" t="s">
        <v>1261</v>
      </c>
      <c r="C153">
        <v>201002</v>
      </c>
      <c r="D153">
        <v>28</v>
      </c>
      <c r="E153" t="s">
        <v>1212</v>
      </c>
      <c r="F153">
        <v>4941</v>
      </c>
      <c r="G153">
        <v>564</v>
      </c>
      <c r="H153">
        <v>17402</v>
      </c>
      <c r="I153">
        <v>43122005400</v>
      </c>
      <c r="J153">
        <v>8</v>
      </c>
      <c r="K153" t="s">
        <v>1218</v>
      </c>
      <c r="L153">
        <v>2839</v>
      </c>
      <c r="M153" t="s">
        <v>1205</v>
      </c>
      <c r="N153" t="s">
        <v>1206</v>
      </c>
      <c r="O153">
        <v>0</v>
      </c>
      <c r="P153" t="s">
        <v>1233</v>
      </c>
      <c r="Q153">
        <v>19860801</v>
      </c>
      <c r="R153">
        <v>891018481</v>
      </c>
    </row>
    <row r="154" spans="1:18">
      <c r="A154" t="s">
        <v>1201</v>
      </c>
      <c r="B154" t="s">
        <v>1262</v>
      </c>
      <c r="C154">
        <v>201002</v>
      </c>
      <c r="D154">
        <v>28</v>
      </c>
      <c r="E154" t="s">
        <v>1212</v>
      </c>
      <c r="F154">
        <v>2274</v>
      </c>
      <c r="G154">
        <v>1626</v>
      </c>
      <c r="H154">
        <v>10352</v>
      </c>
      <c r="I154">
        <v>43122007100</v>
      </c>
      <c r="J154">
        <v>8</v>
      </c>
      <c r="K154" t="s">
        <v>1218</v>
      </c>
      <c r="L154">
        <v>2839</v>
      </c>
      <c r="M154" t="s">
        <v>1205</v>
      </c>
      <c r="N154" t="s">
        <v>1206</v>
      </c>
      <c r="O154">
        <v>0</v>
      </c>
      <c r="P154" t="s">
        <v>1233</v>
      </c>
      <c r="Q154">
        <v>19880401</v>
      </c>
      <c r="R154">
        <v>891018481</v>
      </c>
    </row>
    <row r="155" spans="1:18">
      <c r="A155" t="s">
        <v>1201</v>
      </c>
      <c r="B155" t="s">
        <v>1263</v>
      </c>
      <c r="C155">
        <v>201002</v>
      </c>
      <c r="D155">
        <v>0</v>
      </c>
      <c r="E155" t="s">
        <v>1212</v>
      </c>
      <c r="F155">
        <v>0</v>
      </c>
      <c r="G155">
        <v>0</v>
      </c>
      <c r="H155">
        <v>0</v>
      </c>
      <c r="I155">
        <v>43122007900</v>
      </c>
      <c r="J155">
        <v>12</v>
      </c>
      <c r="K155" t="s">
        <v>1204</v>
      </c>
      <c r="L155">
        <v>2839</v>
      </c>
      <c r="M155" t="s">
        <v>1205</v>
      </c>
      <c r="N155" t="s">
        <v>1206</v>
      </c>
      <c r="O155">
        <v>0</v>
      </c>
      <c r="P155" t="s">
        <v>1207</v>
      </c>
      <c r="Q155">
        <v>19830501</v>
      </c>
      <c r="R155">
        <v>891018481</v>
      </c>
    </row>
    <row r="156" spans="1:18">
      <c r="A156" t="s">
        <v>1201</v>
      </c>
      <c r="B156" t="s">
        <v>1264</v>
      </c>
      <c r="C156">
        <v>201002</v>
      </c>
      <c r="D156">
        <v>0</v>
      </c>
      <c r="E156" t="s">
        <v>1212</v>
      </c>
      <c r="F156">
        <v>0</v>
      </c>
      <c r="G156">
        <v>0</v>
      </c>
      <c r="H156">
        <v>0</v>
      </c>
      <c r="I156">
        <v>43122008100</v>
      </c>
      <c r="J156">
        <v>12</v>
      </c>
      <c r="K156" t="s">
        <v>1218</v>
      </c>
      <c r="L156">
        <v>2839</v>
      </c>
      <c r="M156" t="s">
        <v>1205</v>
      </c>
      <c r="N156" t="s">
        <v>1206</v>
      </c>
      <c r="O156">
        <v>0</v>
      </c>
      <c r="P156" t="s">
        <v>1233</v>
      </c>
      <c r="Q156">
        <v>19860701</v>
      </c>
      <c r="R156">
        <v>891018481</v>
      </c>
    </row>
    <row r="157" spans="1:18">
      <c r="A157" t="s">
        <v>1201</v>
      </c>
      <c r="B157" t="s">
        <v>1265</v>
      </c>
      <c r="C157">
        <v>201002</v>
      </c>
      <c r="D157">
        <v>28</v>
      </c>
      <c r="E157" t="s">
        <v>1212</v>
      </c>
      <c r="F157">
        <v>7243</v>
      </c>
      <c r="G157">
        <v>1361</v>
      </c>
      <c r="H157">
        <v>9955</v>
      </c>
      <c r="I157">
        <v>43122007300</v>
      </c>
      <c r="J157">
        <v>8</v>
      </c>
      <c r="K157" t="s">
        <v>1204</v>
      </c>
      <c r="L157">
        <v>2839</v>
      </c>
      <c r="M157" t="s">
        <v>1205</v>
      </c>
      <c r="N157" t="s">
        <v>1206</v>
      </c>
      <c r="O157">
        <v>0</v>
      </c>
      <c r="P157" t="s">
        <v>1233</v>
      </c>
      <c r="Q157">
        <v>19860201</v>
      </c>
      <c r="R157">
        <v>891018481</v>
      </c>
    </row>
    <row r="158" spans="1:18">
      <c r="A158" t="s">
        <v>1201</v>
      </c>
      <c r="B158" t="s">
        <v>1266</v>
      </c>
      <c r="C158">
        <v>201002</v>
      </c>
      <c r="D158">
        <v>28</v>
      </c>
      <c r="E158" t="s">
        <v>1212</v>
      </c>
      <c r="F158">
        <v>3004</v>
      </c>
      <c r="G158">
        <v>1062</v>
      </c>
      <c r="H158">
        <v>9533</v>
      </c>
      <c r="I158">
        <v>43122009200</v>
      </c>
      <c r="J158">
        <v>8</v>
      </c>
      <c r="K158" t="s">
        <v>1218</v>
      </c>
      <c r="L158">
        <v>2839</v>
      </c>
      <c r="M158" t="s">
        <v>1205</v>
      </c>
      <c r="N158" t="s">
        <v>1206</v>
      </c>
      <c r="O158">
        <v>0</v>
      </c>
      <c r="P158" t="s">
        <v>1207</v>
      </c>
      <c r="Q158">
        <v>19840901</v>
      </c>
      <c r="R158">
        <v>891018481</v>
      </c>
    </row>
    <row r="159" spans="1:18">
      <c r="A159" t="s">
        <v>1201</v>
      </c>
      <c r="B159" t="s">
        <v>1267</v>
      </c>
      <c r="C159">
        <v>201002</v>
      </c>
      <c r="D159">
        <v>28</v>
      </c>
      <c r="E159" t="s">
        <v>1212</v>
      </c>
      <c r="F159">
        <v>6822</v>
      </c>
      <c r="G159">
        <v>1991</v>
      </c>
      <c r="H159">
        <v>1484</v>
      </c>
      <c r="I159">
        <v>43122010400</v>
      </c>
      <c r="J159">
        <v>8</v>
      </c>
      <c r="K159" t="s">
        <v>1204</v>
      </c>
      <c r="L159">
        <v>2839</v>
      </c>
      <c r="M159" t="s">
        <v>1205</v>
      </c>
      <c r="N159" t="s">
        <v>1206</v>
      </c>
      <c r="O159">
        <v>0</v>
      </c>
      <c r="P159" t="s">
        <v>1207</v>
      </c>
      <c r="Q159">
        <v>19850301</v>
      </c>
      <c r="R159">
        <v>891018481</v>
      </c>
    </row>
    <row r="160" spans="1:18">
      <c r="A160" t="s">
        <v>1201</v>
      </c>
      <c r="B160" t="s">
        <v>1268</v>
      </c>
      <c r="C160">
        <v>201002</v>
      </c>
      <c r="D160">
        <v>0</v>
      </c>
      <c r="E160" t="s">
        <v>1212</v>
      </c>
      <c r="F160">
        <v>0</v>
      </c>
      <c r="G160">
        <v>0</v>
      </c>
      <c r="H160">
        <v>0</v>
      </c>
      <c r="I160">
        <v>43122010700</v>
      </c>
      <c r="J160">
        <v>12</v>
      </c>
      <c r="K160" t="s">
        <v>1204</v>
      </c>
      <c r="L160">
        <v>2839</v>
      </c>
      <c r="M160" t="s">
        <v>1205</v>
      </c>
      <c r="N160" t="s">
        <v>1206</v>
      </c>
      <c r="O160">
        <v>0</v>
      </c>
      <c r="P160" t="s">
        <v>1233</v>
      </c>
      <c r="Q160">
        <v>19860701</v>
      </c>
      <c r="R160">
        <v>891018481</v>
      </c>
    </row>
    <row r="161" spans="1:18">
      <c r="A161" t="s">
        <v>1201</v>
      </c>
      <c r="B161" t="s">
        <v>1269</v>
      </c>
      <c r="C161">
        <v>201002</v>
      </c>
      <c r="D161">
        <v>0</v>
      </c>
      <c r="E161" t="s">
        <v>1212</v>
      </c>
      <c r="F161">
        <v>0</v>
      </c>
      <c r="G161">
        <v>0</v>
      </c>
      <c r="H161">
        <v>0</v>
      </c>
      <c r="I161">
        <v>43122011300</v>
      </c>
      <c r="J161">
        <v>12</v>
      </c>
      <c r="K161" t="s">
        <v>1204</v>
      </c>
      <c r="L161">
        <v>2839</v>
      </c>
      <c r="M161" t="s">
        <v>1205</v>
      </c>
      <c r="N161" t="s">
        <v>1206</v>
      </c>
      <c r="O161">
        <v>0</v>
      </c>
      <c r="P161" t="s">
        <v>1207</v>
      </c>
      <c r="Q161">
        <v>19850501</v>
      </c>
      <c r="R161">
        <v>891018481</v>
      </c>
    </row>
    <row r="162" spans="1:18">
      <c r="A162" t="s">
        <v>1201</v>
      </c>
      <c r="B162" t="s">
        <v>1270</v>
      </c>
      <c r="C162">
        <v>201002</v>
      </c>
      <c r="D162">
        <v>28</v>
      </c>
      <c r="E162" t="s">
        <v>1212</v>
      </c>
      <c r="F162">
        <v>2865</v>
      </c>
      <c r="G162">
        <v>830</v>
      </c>
      <c r="H162">
        <v>28075</v>
      </c>
      <c r="I162">
        <v>43122011200</v>
      </c>
      <c r="J162">
        <v>8</v>
      </c>
      <c r="K162" t="s">
        <v>1204</v>
      </c>
      <c r="L162">
        <v>2839</v>
      </c>
      <c r="M162" t="s">
        <v>1205</v>
      </c>
      <c r="N162" t="s">
        <v>1206</v>
      </c>
      <c r="O162">
        <v>0</v>
      </c>
      <c r="P162" t="s">
        <v>1207</v>
      </c>
      <c r="Q162">
        <v>19850501</v>
      </c>
      <c r="R162">
        <v>891018481</v>
      </c>
    </row>
    <row r="163" spans="1:18">
      <c r="A163" t="s">
        <v>1201</v>
      </c>
      <c r="B163" t="s">
        <v>1271</v>
      </c>
      <c r="C163">
        <v>201002</v>
      </c>
      <c r="D163">
        <v>0</v>
      </c>
      <c r="E163" t="s">
        <v>1212</v>
      </c>
      <c r="F163">
        <v>0</v>
      </c>
      <c r="G163">
        <v>0</v>
      </c>
      <c r="H163">
        <v>0</v>
      </c>
      <c r="I163">
        <v>43122011600</v>
      </c>
      <c r="J163">
        <v>12</v>
      </c>
      <c r="K163" t="s">
        <v>1204</v>
      </c>
      <c r="L163">
        <v>2839</v>
      </c>
      <c r="M163" t="s">
        <v>1205</v>
      </c>
      <c r="N163" t="s">
        <v>1206</v>
      </c>
      <c r="O163">
        <v>0</v>
      </c>
      <c r="P163" t="s">
        <v>1207</v>
      </c>
      <c r="Q163">
        <v>19850701</v>
      </c>
      <c r="R163">
        <v>891018481</v>
      </c>
    </row>
    <row r="164" spans="1:18">
      <c r="A164" t="s">
        <v>1201</v>
      </c>
      <c r="B164" t="s">
        <v>1272</v>
      </c>
      <c r="C164">
        <v>201002</v>
      </c>
      <c r="D164">
        <v>28</v>
      </c>
      <c r="E164" t="s">
        <v>1212</v>
      </c>
      <c r="F164">
        <v>2615</v>
      </c>
      <c r="G164">
        <v>763</v>
      </c>
      <c r="H164">
        <v>6027</v>
      </c>
      <c r="I164">
        <v>43122011700</v>
      </c>
      <c r="J164">
        <v>8</v>
      </c>
      <c r="K164" t="s">
        <v>1204</v>
      </c>
      <c r="L164">
        <v>2839</v>
      </c>
      <c r="M164" t="s">
        <v>1205</v>
      </c>
      <c r="N164" t="s">
        <v>1206</v>
      </c>
      <c r="O164">
        <v>0</v>
      </c>
      <c r="P164" t="s">
        <v>1207</v>
      </c>
      <c r="Q164">
        <v>19860101</v>
      </c>
      <c r="R164">
        <v>891018481</v>
      </c>
    </row>
    <row r="165" spans="1:18">
      <c r="A165" t="s">
        <v>1201</v>
      </c>
      <c r="B165" t="s">
        <v>1273</v>
      </c>
      <c r="C165">
        <v>201002</v>
      </c>
      <c r="D165">
        <v>28</v>
      </c>
      <c r="E165" t="s">
        <v>1212</v>
      </c>
      <c r="F165">
        <v>4434</v>
      </c>
      <c r="G165">
        <v>1294</v>
      </c>
      <c r="H165">
        <v>7511</v>
      </c>
      <c r="I165">
        <v>43122012500</v>
      </c>
      <c r="J165">
        <v>8</v>
      </c>
      <c r="K165" t="s">
        <v>1204</v>
      </c>
      <c r="L165">
        <v>2839</v>
      </c>
      <c r="M165" t="s">
        <v>1205</v>
      </c>
      <c r="N165" t="s">
        <v>1206</v>
      </c>
      <c r="O165">
        <v>0</v>
      </c>
      <c r="P165" t="s">
        <v>1207</v>
      </c>
      <c r="Q165">
        <v>19850901</v>
      </c>
      <c r="R165">
        <v>891018481</v>
      </c>
    </row>
    <row r="166" spans="1:18">
      <c r="A166" t="s">
        <v>1201</v>
      </c>
      <c r="B166" t="s">
        <v>1274</v>
      </c>
      <c r="C166">
        <v>201002</v>
      </c>
      <c r="D166">
        <v>0</v>
      </c>
      <c r="E166" t="s">
        <v>1212</v>
      </c>
      <c r="F166">
        <v>0</v>
      </c>
      <c r="G166">
        <v>0</v>
      </c>
      <c r="H166">
        <v>0</v>
      </c>
      <c r="I166">
        <v>43122012400</v>
      </c>
      <c r="J166">
        <v>12</v>
      </c>
      <c r="K166" t="s">
        <v>1204</v>
      </c>
      <c r="L166">
        <v>2839</v>
      </c>
      <c r="M166" t="s">
        <v>1205</v>
      </c>
      <c r="N166" t="s">
        <v>1206</v>
      </c>
      <c r="O166">
        <v>0</v>
      </c>
      <c r="P166" t="s">
        <v>1207</v>
      </c>
      <c r="Q166">
        <v>19880601</v>
      </c>
      <c r="R166">
        <v>891018481</v>
      </c>
    </row>
    <row r="167" spans="1:18">
      <c r="A167" t="s">
        <v>1201</v>
      </c>
      <c r="B167" t="s">
        <v>1275</v>
      </c>
      <c r="C167">
        <v>201002</v>
      </c>
      <c r="D167">
        <v>0</v>
      </c>
      <c r="E167" t="s">
        <v>1212</v>
      </c>
      <c r="F167">
        <v>0</v>
      </c>
      <c r="G167">
        <v>0</v>
      </c>
      <c r="H167">
        <v>0</v>
      </c>
      <c r="I167">
        <v>43122012200</v>
      </c>
      <c r="J167">
        <v>12</v>
      </c>
      <c r="K167" t="s">
        <v>1204</v>
      </c>
      <c r="L167">
        <v>2839</v>
      </c>
      <c r="M167" t="s">
        <v>1205</v>
      </c>
      <c r="N167" t="s">
        <v>1206</v>
      </c>
      <c r="O167">
        <v>0</v>
      </c>
      <c r="P167" t="s">
        <v>1207</v>
      </c>
      <c r="Q167">
        <v>19850901</v>
      </c>
      <c r="R167">
        <v>891018481</v>
      </c>
    </row>
    <row r="168" spans="1:18">
      <c r="A168" t="s">
        <v>1201</v>
      </c>
      <c r="B168" t="s">
        <v>1276</v>
      </c>
      <c r="C168">
        <v>201002</v>
      </c>
      <c r="D168">
        <v>28</v>
      </c>
      <c r="E168" t="s">
        <v>1212</v>
      </c>
      <c r="F168">
        <v>3297</v>
      </c>
      <c r="G168">
        <v>963</v>
      </c>
      <c r="H168">
        <v>10025</v>
      </c>
      <c r="I168">
        <v>43122012800</v>
      </c>
      <c r="J168">
        <v>8</v>
      </c>
      <c r="K168" t="s">
        <v>1204</v>
      </c>
      <c r="L168">
        <v>2839</v>
      </c>
      <c r="M168" t="s">
        <v>1205</v>
      </c>
      <c r="N168" t="s">
        <v>1206</v>
      </c>
      <c r="O168">
        <v>0</v>
      </c>
      <c r="P168" t="s">
        <v>1207</v>
      </c>
      <c r="Q168">
        <v>19860201</v>
      </c>
      <c r="R168">
        <v>891018481</v>
      </c>
    </row>
    <row r="169" spans="1:18">
      <c r="A169" t="s">
        <v>1201</v>
      </c>
      <c r="B169" t="s">
        <v>1277</v>
      </c>
      <c r="C169">
        <v>201002</v>
      </c>
      <c r="D169">
        <v>28</v>
      </c>
      <c r="E169" t="s">
        <v>1212</v>
      </c>
      <c r="F169">
        <v>4752</v>
      </c>
      <c r="G169">
        <v>1394</v>
      </c>
      <c r="H169">
        <v>23865</v>
      </c>
      <c r="I169">
        <v>43122013600</v>
      </c>
      <c r="J169">
        <v>8</v>
      </c>
      <c r="K169" t="s">
        <v>1204</v>
      </c>
      <c r="L169">
        <v>2839</v>
      </c>
      <c r="M169" t="s">
        <v>1205</v>
      </c>
      <c r="N169" t="s">
        <v>1206</v>
      </c>
      <c r="O169">
        <v>0</v>
      </c>
      <c r="P169" t="s">
        <v>1207</v>
      </c>
      <c r="Q169">
        <v>19860601</v>
      </c>
      <c r="R169">
        <v>891018481</v>
      </c>
    </row>
    <row r="170" spans="1:18">
      <c r="A170" t="s">
        <v>1201</v>
      </c>
      <c r="B170" t="s">
        <v>1278</v>
      </c>
      <c r="C170">
        <v>201002</v>
      </c>
      <c r="D170">
        <v>28</v>
      </c>
      <c r="E170" t="s">
        <v>1212</v>
      </c>
      <c r="F170">
        <v>3365</v>
      </c>
      <c r="G170">
        <v>996</v>
      </c>
      <c r="H170">
        <v>4058</v>
      </c>
      <c r="I170">
        <v>43122013100</v>
      </c>
      <c r="J170">
        <v>8</v>
      </c>
      <c r="K170" t="s">
        <v>1204</v>
      </c>
      <c r="L170">
        <v>2839</v>
      </c>
      <c r="M170" t="s">
        <v>1205</v>
      </c>
      <c r="N170" t="s">
        <v>1206</v>
      </c>
      <c r="O170">
        <v>0</v>
      </c>
      <c r="P170" t="s">
        <v>1207</v>
      </c>
      <c r="Q170">
        <v>19860401</v>
      </c>
      <c r="R170">
        <v>891018481</v>
      </c>
    </row>
    <row r="171" spans="1:18">
      <c r="A171" t="s">
        <v>1201</v>
      </c>
      <c r="B171" t="s">
        <v>1279</v>
      </c>
      <c r="C171">
        <v>201002</v>
      </c>
      <c r="D171">
        <v>28</v>
      </c>
      <c r="E171" t="s">
        <v>1212</v>
      </c>
      <c r="F171">
        <v>6390</v>
      </c>
      <c r="G171">
        <v>1892</v>
      </c>
      <c r="H171">
        <v>1878</v>
      </c>
      <c r="I171">
        <v>43122013000</v>
      </c>
      <c r="J171">
        <v>8</v>
      </c>
      <c r="K171" t="s">
        <v>1204</v>
      </c>
      <c r="L171">
        <v>2839</v>
      </c>
      <c r="M171" t="s">
        <v>1205</v>
      </c>
      <c r="N171" t="s">
        <v>1206</v>
      </c>
      <c r="O171">
        <v>0</v>
      </c>
      <c r="P171" t="s">
        <v>1207</v>
      </c>
      <c r="Q171">
        <v>19860201</v>
      </c>
      <c r="R171">
        <v>891018481</v>
      </c>
    </row>
    <row r="172" spans="1:18">
      <c r="A172" t="s">
        <v>1201</v>
      </c>
      <c r="B172" t="s">
        <v>1280</v>
      </c>
      <c r="C172">
        <v>201002</v>
      </c>
      <c r="D172">
        <v>0</v>
      </c>
      <c r="E172" t="s">
        <v>1212</v>
      </c>
      <c r="F172">
        <v>0</v>
      </c>
      <c r="G172">
        <v>0</v>
      </c>
      <c r="H172">
        <v>0</v>
      </c>
      <c r="I172">
        <v>43122014200</v>
      </c>
      <c r="J172">
        <v>12</v>
      </c>
      <c r="K172" t="s">
        <v>1204</v>
      </c>
      <c r="L172">
        <v>2839</v>
      </c>
      <c r="M172" t="s">
        <v>1205</v>
      </c>
      <c r="N172" t="s">
        <v>1206</v>
      </c>
      <c r="O172">
        <v>0</v>
      </c>
      <c r="P172" t="s">
        <v>1207</v>
      </c>
      <c r="Q172">
        <v>19861101</v>
      </c>
      <c r="R172">
        <v>891018481</v>
      </c>
    </row>
    <row r="173" spans="1:18">
      <c r="A173" t="s">
        <v>1201</v>
      </c>
      <c r="B173" t="s">
        <v>1281</v>
      </c>
      <c r="C173">
        <v>201002</v>
      </c>
      <c r="D173">
        <v>0</v>
      </c>
      <c r="E173" t="s">
        <v>1212</v>
      </c>
      <c r="F173">
        <v>0</v>
      </c>
      <c r="G173">
        <v>0</v>
      </c>
      <c r="H173">
        <v>0</v>
      </c>
      <c r="I173">
        <v>43122013201</v>
      </c>
      <c r="J173">
        <v>12</v>
      </c>
      <c r="K173" t="s">
        <v>1204</v>
      </c>
      <c r="L173">
        <v>2839</v>
      </c>
      <c r="M173" t="s">
        <v>1205</v>
      </c>
      <c r="N173" t="s">
        <v>1206</v>
      </c>
      <c r="O173">
        <v>0</v>
      </c>
      <c r="P173" t="s">
        <v>1207</v>
      </c>
      <c r="Q173">
        <v>19970731</v>
      </c>
      <c r="R173">
        <v>891018481</v>
      </c>
    </row>
    <row r="174" spans="1:18">
      <c r="A174" t="s">
        <v>1201</v>
      </c>
      <c r="B174" t="s">
        <v>1282</v>
      </c>
      <c r="C174">
        <v>201002</v>
      </c>
      <c r="D174">
        <v>28</v>
      </c>
      <c r="E174" t="s">
        <v>1212</v>
      </c>
      <c r="F174">
        <v>4207</v>
      </c>
      <c r="G174">
        <v>1228</v>
      </c>
      <c r="H174">
        <v>7571</v>
      </c>
      <c r="I174">
        <v>43122014300</v>
      </c>
      <c r="J174">
        <v>8</v>
      </c>
      <c r="K174" t="s">
        <v>1204</v>
      </c>
      <c r="L174">
        <v>2839</v>
      </c>
      <c r="M174" t="s">
        <v>1205</v>
      </c>
      <c r="N174" t="s">
        <v>1206</v>
      </c>
      <c r="O174">
        <v>0</v>
      </c>
      <c r="P174" t="s">
        <v>1207</v>
      </c>
      <c r="Q174">
        <v>19861201</v>
      </c>
      <c r="R174">
        <v>891018481</v>
      </c>
    </row>
    <row r="175" spans="1:18">
      <c r="A175" t="s">
        <v>1201</v>
      </c>
      <c r="B175" t="s">
        <v>1283</v>
      </c>
      <c r="C175">
        <v>201002</v>
      </c>
      <c r="D175">
        <v>0</v>
      </c>
      <c r="E175" t="s">
        <v>1212</v>
      </c>
      <c r="F175">
        <v>0</v>
      </c>
      <c r="G175">
        <v>0</v>
      </c>
      <c r="H175">
        <v>0</v>
      </c>
      <c r="I175">
        <v>43122013700</v>
      </c>
      <c r="J175">
        <v>12</v>
      </c>
      <c r="K175" t="s">
        <v>1204</v>
      </c>
      <c r="L175">
        <v>2839</v>
      </c>
      <c r="M175" t="s">
        <v>1205</v>
      </c>
      <c r="N175" t="s">
        <v>1206</v>
      </c>
      <c r="O175">
        <v>0</v>
      </c>
      <c r="P175" t="s">
        <v>1233</v>
      </c>
      <c r="Q175">
        <v>19910501</v>
      </c>
      <c r="R175">
        <v>891018481</v>
      </c>
    </row>
    <row r="176" spans="1:18">
      <c r="A176" t="s">
        <v>1201</v>
      </c>
      <c r="B176" t="s">
        <v>1284</v>
      </c>
      <c r="C176">
        <v>201002</v>
      </c>
      <c r="D176">
        <v>0</v>
      </c>
      <c r="E176" t="s">
        <v>1212</v>
      </c>
      <c r="F176">
        <v>0</v>
      </c>
      <c r="G176">
        <v>0</v>
      </c>
      <c r="H176">
        <v>0</v>
      </c>
      <c r="I176">
        <v>43122015400</v>
      </c>
      <c r="J176">
        <v>12</v>
      </c>
      <c r="K176" t="s">
        <v>1204</v>
      </c>
      <c r="L176">
        <v>2839</v>
      </c>
      <c r="M176" t="s">
        <v>1205</v>
      </c>
      <c r="N176" t="s">
        <v>1206</v>
      </c>
      <c r="O176">
        <v>0</v>
      </c>
      <c r="P176" t="s">
        <v>1207</v>
      </c>
      <c r="Q176">
        <v>19871101</v>
      </c>
      <c r="R176">
        <v>891018481</v>
      </c>
    </row>
    <row r="177" spans="1:18">
      <c r="A177" t="s">
        <v>1201</v>
      </c>
      <c r="B177" t="s">
        <v>1285</v>
      </c>
      <c r="C177">
        <v>201002</v>
      </c>
      <c r="D177">
        <v>28</v>
      </c>
      <c r="E177" t="s">
        <v>1212</v>
      </c>
      <c r="F177">
        <v>7345</v>
      </c>
      <c r="G177">
        <v>2157</v>
      </c>
      <c r="H177">
        <v>4694</v>
      </c>
      <c r="I177">
        <v>43122013800</v>
      </c>
      <c r="J177">
        <v>8</v>
      </c>
      <c r="K177" t="s">
        <v>1204</v>
      </c>
      <c r="L177">
        <v>2839</v>
      </c>
      <c r="M177" t="s">
        <v>1205</v>
      </c>
      <c r="N177" t="s">
        <v>1206</v>
      </c>
      <c r="O177">
        <v>0</v>
      </c>
      <c r="P177" t="s">
        <v>1207</v>
      </c>
      <c r="Q177">
        <v>19860901</v>
      </c>
      <c r="R177">
        <v>891018481</v>
      </c>
    </row>
    <row r="178" spans="1:18">
      <c r="A178" t="s">
        <v>1201</v>
      </c>
      <c r="B178" t="s">
        <v>1286</v>
      </c>
      <c r="C178">
        <v>201002</v>
      </c>
      <c r="D178">
        <v>0</v>
      </c>
      <c r="E178" t="s">
        <v>1212</v>
      </c>
      <c r="F178">
        <v>0</v>
      </c>
      <c r="G178">
        <v>0</v>
      </c>
      <c r="H178">
        <v>0</v>
      </c>
      <c r="I178">
        <v>43122015200</v>
      </c>
      <c r="J178">
        <v>12</v>
      </c>
      <c r="K178" t="s">
        <v>1204</v>
      </c>
      <c r="L178">
        <v>2839</v>
      </c>
      <c r="M178" t="s">
        <v>1205</v>
      </c>
      <c r="N178" t="s">
        <v>1206</v>
      </c>
      <c r="O178">
        <v>0</v>
      </c>
      <c r="P178" t="s">
        <v>1207</v>
      </c>
      <c r="Q178">
        <v>19870401</v>
      </c>
      <c r="R178">
        <v>891018481</v>
      </c>
    </row>
    <row r="179" spans="1:18">
      <c r="A179" t="s">
        <v>1201</v>
      </c>
      <c r="B179" t="s">
        <v>1287</v>
      </c>
      <c r="C179">
        <v>201002</v>
      </c>
      <c r="D179">
        <v>28</v>
      </c>
      <c r="E179" t="s">
        <v>1212</v>
      </c>
      <c r="F179">
        <v>4002</v>
      </c>
      <c r="G179">
        <v>1162</v>
      </c>
      <c r="H179">
        <v>1969</v>
      </c>
      <c r="I179">
        <v>43122014400</v>
      </c>
      <c r="J179">
        <v>8</v>
      </c>
      <c r="K179" t="s">
        <v>1204</v>
      </c>
      <c r="L179">
        <v>2839</v>
      </c>
      <c r="M179" t="s">
        <v>1205</v>
      </c>
      <c r="N179" t="s">
        <v>1206</v>
      </c>
      <c r="O179">
        <v>0</v>
      </c>
      <c r="P179" t="s">
        <v>1207</v>
      </c>
      <c r="Q179">
        <v>19870201</v>
      </c>
      <c r="R179">
        <v>891018481</v>
      </c>
    </row>
    <row r="180" spans="1:18">
      <c r="A180" t="s">
        <v>1201</v>
      </c>
      <c r="B180" t="s">
        <v>1288</v>
      </c>
      <c r="C180">
        <v>201002</v>
      </c>
      <c r="D180">
        <v>0</v>
      </c>
      <c r="E180" t="s">
        <v>1212</v>
      </c>
      <c r="F180">
        <v>0</v>
      </c>
      <c r="G180">
        <v>0</v>
      </c>
      <c r="H180">
        <v>0</v>
      </c>
      <c r="I180">
        <v>43122014000</v>
      </c>
      <c r="J180">
        <v>12</v>
      </c>
      <c r="K180" t="s">
        <v>1204</v>
      </c>
      <c r="L180">
        <v>2839</v>
      </c>
      <c r="M180" t="s">
        <v>1205</v>
      </c>
      <c r="N180" t="s">
        <v>1206</v>
      </c>
      <c r="O180">
        <v>0</v>
      </c>
      <c r="P180" t="s">
        <v>1207</v>
      </c>
      <c r="Q180">
        <v>19860901</v>
      </c>
      <c r="R180">
        <v>891018481</v>
      </c>
    </row>
    <row r="181" spans="1:18">
      <c r="A181" t="s">
        <v>1201</v>
      </c>
      <c r="B181" t="s">
        <v>1289</v>
      </c>
      <c r="C181">
        <v>201002</v>
      </c>
      <c r="D181">
        <v>28</v>
      </c>
      <c r="E181" t="s">
        <v>1212</v>
      </c>
      <c r="F181">
        <v>5958</v>
      </c>
      <c r="G181">
        <v>1759</v>
      </c>
      <c r="H181">
        <v>2181</v>
      </c>
      <c r="I181">
        <v>43122014500</v>
      </c>
      <c r="J181">
        <v>8</v>
      </c>
      <c r="K181" t="s">
        <v>1204</v>
      </c>
      <c r="L181">
        <v>2839</v>
      </c>
      <c r="M181" t="s">
        <v>1205</v>
      </c>
      <c r="N181" t="s">
        <v>1206</v>
      </c>
      <c r="O181">
        <v>0</v>
      </c>
      <c r="P181" t="s">
        <v>1207</v>
      </c>
      <c r="Q181">
        <v>19870601</v>
      </c>
      <c r="R181">
        <v>891018481</v>
      </c>
    </row>
    <row r="182" spans="1:18">
      <c r="A182" t="s">
        <v>1201</v>
      </c>
      <c r="B182" t="s">
        <v>1290</v>
      </c>
      <c r="C182">
        <v>201002</v>
      </c>
      <c r="D182">
        <v>0</v>
      </c>
      <c r="E182" t="s">
        <v>1212</v>
      </c>
      <c r="F182">
        <v>0</v>
      </c>
      <c r="G182">
        <v>0</v>
      </c>
      <c r="H182">
        <v>0</v>
      </c>
      <c r="I182">
        <v>43122015100</v>
      </c>
      <c r="J182">
        <v>12</v>
      </c>
      <c r="K182" t="s">
        <v>1204</v>
      </c>
      <c r="L182">
        <v>2839</v>
      </c>
      <c r="M182" t="s">
        <v>1205</v>
      </c>
      <c r="N182" t="s">
        <v>1206</v>
      </c>
      <c r="O182">
        <v>0</v>
      </c>
      <c r="P182" t="s">
        <v>1207</v>
      </c>
      <c r="Q182">
        <v>19870501</v>
      </c>
      <c r="R182">
        <v>891018481</v>
      </c>
    </row>
    <row r="183" spans="1:18">
      <c r="A183" t="s">
        <v>1201</v>
      </c>
      <c r="B183" t="s">
        <v>1291</v>
      </c>
      <c r="C183">
        <v>201002</v>
      </c>
      <c r="D183">
        <v>0</v>
      </c>
      <c r="E183" t="s">
        <v>1212</v>
      </c>
      <c r="F183">
        <v>0</v>
      </c>
      <c r="G183">
        <v>0</v>
      </c>
      <c r="H183">
        <v>0</v>
      </c>
      <c r="I183">
        <v>43122015500</v>
      </c>
      <c r="J183">
        <v>12</v>
      </c>
      <c r="K183" t="s">
        <v>1204</v>
      </c>
      <c r="L183">
        <v>2839</v>
      </c>
      <c r="M183" t="s">
        <v>1205</v>
      </c>
      <c r="N183" t="s">
        <v>1206</v>
      </c>
      <c r="O183">
        <v>0</v>
      </c>
      <c r="P183" t="s">
        <v>1207</v>
      </c>
      <c r="Q183">
        <v>19871001</v>
      </c>
      <c r="R183">
        <v>891018481</v>
      </c>
    </row>
    <row r="184" spans="1:18">
      <c r="A184" t="s">
        <v>1201</v>
      </c>
      <c r="B184" t="s">
        <v>1292</v>
      </c>
      <c r="C184">
        <v>201002</v>
      </c>
      <c r="D184">
        <v>0</v>
      </c>
      <c r="E184" t="s">
        <v>1212</v>
      </c>
      <c r="F184">
        <v>0</v>
      </c>
      <c r="G184">
        <v>0</v>
      </c>
      <c r="H184">
        <v>0</v>
      </c>
      <c r="I184">
        <v>43122015600</v>
      </c>
      <c r="J184">
        <v>12</v>
      </c>
      <c r="K184" t="s">
        <v>1204</v>
      </c>
      <c r="L184">
        <v>2839</v>
      </c>
      <c r="M184" t="s">
        <v>1205</v>
      </c>
      <c r="N184" t="s">
        <v>1206</v>
      </c>
      <c r="O184">
        <v>0</v>
      </c>
      <c r="P184" t="s">
        <v>1207</v>
      </c>
      <c r="Q184">
        <v>19910801</v>
      </c>
      <c r="R184">
        <v>891018481</v>
      </c>
    </row>
    <row r="185" spans="1:18">
      <c r="A185" t="s">
        <v>1201</v>
      </c>
      <c r="B185" t="s">
        <v>1293</v>
      </c>
      <c r="C185">
        <v>201002</v>
      </c>
      <c r="D185">
        <v>0</v>
      </c>
      <c r="E185" t="s">
        <v>1212</v>
      </c>
      <c r="F185">
        <v>0</v>
      </c>
      <c r="G185">
        <v>0</v>
      </c>
      <c r="H185">
        <v>0</v>
      </c>
      <c r="I185">
        <v>43122015800</v>
      </c>
      <c r="J185">
        <v>12</v>
      </c>
      <c r="K185" t="s">
        <v>1294</v>
      </c>
      <c r="L185">
        <v>2839</v>
      </c>
      <c r="M185" t="s">
        <v>1205</v>
      </c>
      <c r="N185" t="s">
        <v>1206</v>
      </c>
      <c r="O185">
        <v>0</v>
      </c>
      <c r="P185" t="s">
        <v>1207</v>
      </c>
      <c r="Q185">
        <v>19930601</v>
      </c>
      <c r="R185">
        <v>891018481</v>
      </c>
    </row>
    <row r="186" spans="1:18">
      <c r="A186" t="s">
        <v>1201</v>
      </c>
      <c r="B186" t="s">
        <v>1295</v>
      </c>
      <c r="C186">
        <v>201002</v>
      </c>
      <c r="D186">
        <v>0</v>
      </c>
      <c r="E186" t="s">
        <v>1212</v>
      </c>
      <c r="F186">
        <v>0</v>
      </c>
      <c r="G186">
        <v>0</v>
      </c>
      <c r="H186">
        <v>0</v>
      </c>
      <c r="I186">
        <v>43122015900</v>
      </c>
      <c r="J186">
        <v>12</v>
      </c>
      <c r="K186" t="s">
        <v>1204</v>
      </c>
      <c r="L186">
        <v>2839</v>
      </c>
      <c r="M186" t="s">
        <v>1205</v>
      </c>
      <c r="N186" t="s">
        <v>1206</v>
      </c>
      <c r="O186">
        <v>0</v>
      </c>
      <c r="P186" t="s">
        <v>1207</v>
      </c>
      <c r="Q186">
        <v>19930601</v>
      </c>
      <c r="R186">
        <v>891018481</v>
      </c>
    </row>
    <row r="187" spans="1:18">
      <c r="A187" t="s">
        <v>1201</v>
      </c>
      <c r="B187" t="s">
        <v>1296</v>
      </c>
      <c r="C187">
        <v>201002</v>
      </c>
      <c r="D187">
        <v>28</v>
      </c>
      <c r="E187" t="s">
        <v>1212</v>
      </c>
      <c r="F187">
        <v>5254</v>
      </c>
      <c r="G187">
        <v>1560</v>
      </c>
      <c r="H187">
        <v>2393</v>
      </c>
      <c r="I187">
        <v>43122016000</v>
      </c>
      <c r="J187">
        <v>8</v>
      </c>
      <c r="K187" t="s">
        <v>1218</v>
      </c>
      <c r="L187">
        <v>2839</v>
      </c>
      <c r="M187" t="s">
        <v>1205</v>
      </c>
      <c r="N187" t="s">
        <v>1206</v>
      </c>
      <c r="O187">
        <v>0</v>
      </c>
      <c r="P187" t="s">
        <v>1207</v>
      </c>
      <c r="Q187">
        <v>19940101</v>
      </c>
      <c r="R187">
        <v>891018481</v>
      </c>
    </row>
    <row r="188" spans="1:18">
      <c r="A188" t="s">
        <v>1201</v>
      </c>
      <c r="B188" t="s">
        <v>1297</v>
      </c>
      <c r="C188">
        <v>201002</v>
      </c>
      <c r="D188">
        <v>0</v>
      </c>
      <c r="E188" t="s">
        <v>1212</v>
      </c>
      <c r="F188">
        <v>0</v>
      </c>
      <c r="G188">
        <v>0</v>
      </c>
      <c r="H188">
        <v>0</v>
      </c>
      <c r="I188">
        <v>43122016100</v>
      </c>
      <c r="J188">
        <v>12</v>
      </c>
      <c r="K188" t="s">
        <v>1204</v>
      </c>
      <c r="L188">
        <v>2839</v>
      </c>
      <c r="M188" t="s">
        <v>1205</v>
      </c>
      <c r="N188" t="s">
        <v>1206</v>
      </c>
      <c r="O188">
        <v>0</v>
      </c>
      <c r="P188" t="s">
        <v>1207</v>
      </c>
      <c r="Q188">
        <v>19940601</v>
      </c>
      <c r="R188">
        <v>891018481</v>
      </c>
    </row>
    <row r="189" spans="1:18">
      <c r="A189" t="s">
        <v>1201</v>
      </c>
      <c r="B189" t="s">
        <v>1298</v>
      </c>
      <c r="C189">
        <v>201002</v>
      </c>
      <c r="D189">
        <v>0</v>
      </c>
      <c r="E189" t="s">
        <v>1212</v>
      </c>
      <c r="F189">
        <v>0</v>
      </c>
      <c r="G189">
        <v>0</v>
      </c>
      <c r="H189">
        <v>0</v>
      </c>
      <c r="I189">
        <v>43122016400</v>
      </c>
      <c r="J189">
        <v>12</v>
      </c>
      <c r="K189" t="s">
        <v>1204</v>
      </c>
      <c r="L189">
        <v>2839</v>
      </c>
      <c r="M189" t="s">
        <v>1205</v>
      </c>
      <c r="N189" t="s">
        <v>1206</v>
      </c>
      <c r="O189">
        <v>0</v>
      </c>
      <c r="P189" t="s">
        <v>1207</v>
      </c>
      <c r="Q189">
        <v>19960401</v>
      </c>
      <c r="R189">
        <v>891018481</v>
      </c>
    </row>
    <row r="190" spans="1:18">
      <c r="A190" t="s">
        <v>1201</v>
      </c>
      <c r="B190" t="s">
        <v>1299</v>
      </c>
      <c r="C190">
        <v>201002</v>
      </c>
      <c r="D190">
        <v>0</v>
      </c>
      <c r="E190" t="s">
        <v>1212</v>
      </c>
      <c r="F190">
        <v>0</v>
      </c>
      <c r="G190">
        <v>0</v>
      </c>
      <c r="H190">
        <v>0</v>
      </c>
      <c r="I190">
        <v>43122016500</v>
      </c>
      <c r="J190">
        <v>12</v>
      </c>
      <c r="K190" t="s">
        <v>1204</v>
      </c>
      <c r="L190">
        <v>2839</v>
      </c>
      <c r="M190" t="s">
        <v>1205</v>
      </c>
      <c r="N190" t="s">
        <v>1206</v>
      </c>
      <c r="O190">
        <v>0</v>
      </c>
      <c r="P190" t="s">
        <v>1207</v>
      </c>
      <c r="Q190">
        <v>19960401</v>
      </c>
      <c r="R190">
        <v>891018481</v>
      </c>
    </row>
    <row r="191" spans="1:18">
      <c r="A191" t="s">
        <v>1201</v>
      </c>
      <c r="B191" t="s">
        <v>1300</v>
      </c>
      <c r="C191">
        <v>201002</v>
      </c>
      <c r="D191">
        <v>0</v>
      </c>
      <c r="E191" t="s">
        <v>1212</v>
      </c>
      <c r="F191">
        <v>0</v>
      </c>
      <c r="G191">
        <v>0</v>
      </c>
      <c r="H191">
        <v>0</v>
      </c>
      <c r="I191">
        <v>43122016601</v>
      </c>
      <c r="J191">
        <v>12</v>
      </c>
      <c r="K191" t="s">
        <v>1204</v>
      </c>
      <c r="L191">
        <v>2839</v>
      </c>
      <c r="M191" t="s">
        <v>1205</v>
      </c>
      <c r="N191" t="s">
        <v>1206</v>
      </c>
      <c r="O191">
        <v>0</v>
      </c>
      <c r="P191" t="s">
        <v>1207</v>
      </c>
      <c r="Q191">
        <v>19970703</v>
      </c>
      <c r="R191">
        <v>891018481</v>
      </c>
    </row>
    <row r="192" spans="1:18">
      <c r="A192" t="s">
        <v>1210</v>
      </c>
      <c r="B192" t="s">
        <v>1211</v>
      </c>
      <c r="C192">
        <v>201003</v>
      </c>
      <c r="D192">
        <v>30</v>
      </c>
      <c r="E192" t="s">
        <v>1212</v>
      </c>
      <c r="F192">
        <v>420</v>
      </c>
      <c r="G192">
        <v>197</v>
      </c>
      <c r="H192">
        <v>15</v>
      </c>
      <c r="I192">
        <v>43122008700</v>
      </c>
      <c r="J192">
        <v>8</v>
      </c>
      <c r="K192" t="s">
        <v>1213</v>
      </c>
      <c r="L192">
        <v>2531</v>
      </c>
      <c r="M192" t="s">
        <v>1214</v>
      </c>
      <c r="N192" t="s">
        <v>1206</v>
      </c>
      <c r="O192">
        <v>0</v>
      </c>
      <c r="P192" t="s">
        <v>1207</v>
      </c>
      <c r="Q192">
        <v>19840101</v>
      </c>
      <c r="R192">
        <v>891018481</v>
      </c>
    </row>
    <row r="193" spans="1:18">
      <c r="A193" t="s">
        <v>1210</v>
      </c>
      <c r="B193" t="s">
        <v>1215</v>
      </c>
      <c r="C193">
        <v>201003</v>
      </c>
      <c r="D193">
        <v>30</v>
      </c>
      <c r="E193" t="s">
        <v>1212</v>
      </c>
      <c r="F193">
        <v>420</v>
      </c>
      <c r="G193">
        <v>197</v>
      </c>
      <c r="H193">
        <v>13</v>
      </c>
      <c r="I193">
        <v>43122008800</v>
      </c>
      <c r="J193">
        <v>8</v>
      </c>
      <c r="K193" t="s">
        <v>1213</v>
      </c>
      <c r="L193">
        <v>2531</v>
      </c>
      <c r="M193" t="s">
        <v>1214</v>
      </c>
      <c r="N193" t="s">
        <v>1206</v>
      </c>
      <c r="O193">
        <v>0</v>
      </c>
      <c r="P193" t="s">
        <v>1207</v>
      </c>
      <c r="Q193">
        <v>19840201</v>
      </c>
      <c r="R193">
        <v>891018481</v>
      </c>
    </row>
    <row r="194" spans="1:18">
      <c r="A194" t="s">
        <v>1210</v>
      </c>
      <c r="B194" t="s">
        <v>1216</v>
      </c>
      <c r="C194">
        <v>201003</v>
      </c>
      <c r="D194">
        <v>0</v>
      </c>
      <c r="E194" t="s">
        <v>1212</v>
      </c>
      <c r="F194">
        <v>0</v>
      </c>
      <c r="G194">
        <v>0</v>
      </c>
      <c r="H194">
        <v>0</v>
      </c>
      <c r="I194">
        <v>43122009000</v>
      </c>
      <c r="J194">
        <v>12</v>
      </c>
      <c r="K194" t="s">
        <v>1213</v>
      </c>
      <c r="L194">
        <v>2531</v>
      </c>
      <c r="M194" t="s">
        <v>1214</v>
      </c>
      <c r="N194" t="s">
        <v>1206</v>
      </c>
      <c r="O194">
        <v>0</v>
      </c>
      <c r="P194" t="s">
        <v>1207</v>
      </c>
      <c r="Q194">
        <v>19840301</v>
      </c>
      <c r="R194">
        <v>891018481</v>
      </c>
    </row>
    <row r="195" spans="1:18">
      <c r="A195" t="s">
        <v>1210</v>
      </c>
      <c r="B195" t="s">
        <v>1217</v>
      </c>
      <c r="C195">
        <v>201003</v>
      </c>
      <c r="D195">
        <v>30</v>
      </c>
      <c r="E195" t="s">
        <v>1212</v>
      </c>
      <c r="F195">
        <v>959</v>
      </c>
      <c r="G195">
        <v>450</v>
      </c>
      <c r="H195">
        <v>6156</v>
      </c>
      <c r="I195">
        <v>43122009100</v>
      </c>
      <c r="J195">
        <v>8</v>
      </c>
      <c r="K195" t="s">
        <v>1218</v>
      </c>
      <c r="L195">
        <v>2531</v>
      </c>
      <c r="M195" t="s">
        <v>1214</v>
      </c>
      <c r="N195" t="s">
        <v>1206</v>
      </c>
      <c r="O195">
        <v>0</v>
      </c>
      <c r="P195" t="s">
        <v>1207</v>
      </c>
      <c r="Q195">
        <v>19840401</v>
      </c>
      <c r="R195">
        <v>891018481</v>
      </c>
    </row>
    <row r="196" spans="1:18">
      <c r="A196" t="s">
        <v>1210</v>
      </c>
      <c r="B196" t="s">
        <v>1219</v>
      </c>
      <c r="C196">
        <v>201003</v>
      </c>
      <c r="D196">
        <v>30</v>
      </c>
      <c r="E196" t="s">
        <v>1212</v>
      </c>
      <c r="F196">
        <v>162</v>
      </c>
      <c r="G196">
        <v>76</v>
      </c>
      <c r="H196">
        <v>2465</v>
      </c>
      <c r="I196">
        <v>43122009300</v>
      </c>
      <c r="J196">
        <v>8</v>
      </c>
      <c r="K196" t="s">
        <v>1218</v>
      </c>
      <c r="L196">
        <v>2531</v>
      </c>
      <c r="M196" t="s">
        <v>1214</v>
      </c>
      <c r="N196" t="s">
        <v>1206</v>
      </c>
      <c r="O196">
        <v>0</v>
      </c>
      <c r="P196" t="s">
        <v>1207</v>
      </c>
      <c r="Q196">
        <v>19840701</v>
      </c>
      <c r="R196">
        <v>891018481</v>
      </c>
    </row>
    <row r="197" spans="1:18">
      <c r="A197" t="s">
        <v>1210</v>
      </c>
      <c r="B197" t="s">
        <v>1220</v>
      </c>
      <c r="C197">
        <v>201003</v>
      </c>
      <c r="D197">
        <v>0</v>
      </c>
      <c r="E197" t="s">
        <v>1212</v>
      </c>
      <c r="F197">
        <v>0</v>
      </c>
      <c r="G197">
        <v>0</v>
      </c>
      <c r="H197">
        <v>0</v>
      </c>
      <c r="I197">
        <v>43122009500</v>
      </c>
      <c r="J197">
        <v>12</v>
      </c>
      <c r="K197" t="s">
        <v>1218</v>
      </c>
      <c r="L197">
        <v>2531</v>
      </c>
      <c r="M197" t="s">
        <v>1214</v>
      </c>
      <c r="N197" t="s">
        <v>1206</v>
      </c>
      <c r="O197">
        <v>0</v>
      </c>
      <c r="P197" t="s">
        <v>1207</v>
      </c>
      <c r="Q197">
        <v>19840801</v>
      </c>
      <c r="R197">
        <v>891018481</v>
      </c>
    </row>
    <row r="198" spans="1:18">
      <c r="A198" t="s">
        <v>1210</v>
      </c>
      <c r="B198" t="s">
        <v>1221</v>
      </c>
      <c r="C198">
        <v>201003</v>
      </c>
      <c r="D198">
        <v>30</v>
      </c>
      <c r="E198" t="s">
        <v>1212</v>
      </c>
      <c r="F198">
        <v>707</v>
      </c>
      <c r="G198">
        <v>332</v>
      </c>
      <c r="H198">
        <v>58</v>
      </c>
      <c r="I198">
        <v>43122009700</v>
      </c>
      <c r="J198">
        <v>8</v>
      </c>
      <c r="K198" t="s">
        <v>1218</v>
      </c>
      <c r="L198">
        <v>2531</v>
      </c>
      <c r="M198" t="s">
        <v>1214</v>
      </c>
      <c r="N198" t="s">
        <v>1206</v>
      </c>
      <c r="O198">
        <v>0</v>
      </c>
      <c r="P198" t="s">
        <v>1207</v>
      </c>
      <c r="Q198">
        <v>19840901</v>
      </c>
      <c r="R198">
        <v>891018481</v>
      </c>
    </row>
    <row r="199" spans="1:18">
      <c r="A199" t="s">
        <v>1210</v>
      </c>
      <c r="B199" t="s">
        <v>1222</v>
      </c>
      <c r="C199">
        <v>201003</v>
      </c>
      <c r="D199">
        <v>30</v>
      </c>
      <c r="E199" t="s">
        <v>1212</v>
      </c>
      <c r="F199">
        <v>1320</v>
      </c>
      <c r="G199">
        <v>620</v>
      </c>
      <c r="H199">
        <v>47</v>
      </c>
      <c r="I199">
        <v>43122009800</v>
      </c>
      <c r="J199">
        <v>8</v>
      </c>
      <c r="K199" t="s">
        <v>1218</v>
      </c>
      <c r="L199">
        <v>2531</v>
      </c>
      <c r="M199" t="s">
        <v>1214</v>
      </c>
      <c r="N199" t="s">
        <v>1206</v>
      </c>
      <c r="O199">
        <v>0</v>
      </c>
      <c r="P199" t="s">
        <v>1207</v>
      </c>
      <c r="Q199">
        <v>19840901</v>
      </c>
      <c r="R199">
        <v>891018481</v>
      </c>
    </row>
    <row r="200" spans="1:18">
      <c r="A200" t="s">
        <v>1210</v>
      </c>
      <c r="B200" t="s">
        <v>1223</v>
      </c>
      <c r="C200">
        <v>201003</v>
      </c>
      <c r="D200">
        <v>30</v>
      </c>
      <c r="E200" t="s">
        <v>1212</v>
      </c>
      <c r="F200">
        <v>72</v>
      </c>
      <c r="G200">
        <v>34</v>
      </c>
      <c r="H200">
        <v>123</v>
      </c>
      <c r="I200">
        <v>43122010000</v>
      </c>
      <c r="J200">
        <v>8</v>
      </c>
      <c r="K200" t="s">
        <v>1213</v>
      </c>
      <c r="L200">
        <v>2531</v>
      </c>
      <c r="M200" t="s">
        <v>1214</v>
      </c>
      <c r="N200" t="s">
        <v>1206</v>
      </c>
      <c r="O200">
        <v>0</v>
      </c>
      <c r="P200" t="s">
        <v>1207</v>
      </c>
      <c r="Q200">
        <v>19841001</v>
      </c>
      <c r="R200">
        <v>891018481</v>
      </c>
    </row>
    <row r="201" spans="1:18">
      <c r="A201" t="s">
        <v>1210</v>
      </c>
      <c r="B201" t="s">
        <v>1224</v>
      </c>
      <c r="C201">
        <v>201003</v>
      </c>
      <c r="D201">
        <v>0</v>
      </c>
      <c r="E201" t="s">
        <v>1212</v>
      </c>
      <c r="F201">
        <v>0</v>
      </c>
      <c r="G201">
        <v>0</v>
      </c>
      <c r="H201">
        <v>0</v>
      </c>
      <c r="I201">
        <v>43122010100</v>
      </c>
      <c r="J201">
        <v>12</v>
      </c>
      <c r="K201" t="s">
        <v>1218</v>
      </c>
      <c r="L201">
        <v>2531</v>
      </c>
      <c r="M201" t="s">
        <v>1214</v>
      </c>
      <c r="N201" t="s">
        <v>1206</v>
      </c>
      <c r="O201">
        <v>0</v>
      </c>
      <c r="P201" t="s">
        <v>1207</v>
      </c>
      <c r="Q201">
        <v>19841101</v>
      </c>
      <c r="R201">
        <v>891018481</v>
      </c>
    </row>
    <row r="202" spans="1:18">
      <c r="A202" t="s">
        <v>1210</v>
      </c>
      <c r="B202" t="s">
        <v>1225</v>
      </c>
      <c r="C202">
        <v>201003</v>
      </c>
      <c r="D202">
        <v>30</v>
      </c>
      <c r="E202" t="s">
        <v>1212</v>
      </c>
      <c r="F202">
        <v>1492</v>
      </c>
      <c r="G202">
        <v>700</v>
      </c>
      <c r="H202">
        <v>51</v>
      </c>
      <c r="I202">
        <v>43122010200</v>
      </c>
      <c r="J202">
        <v>8</v>
      </c>
      <c r="K202" t="s">
        <v>1218</v>
      </c>
      <c r="L202">
        <v>2531</v>
      </c>
      <c r="M202" t="s">
        <v>1214</v>
      </c>
      <c r="N202" t="s">
        <v>1206</v>
      </c>
      <c r="O202">
        <v>0</v>
      </c>
      <c r="P202" t="s">
        <v>1207</v>
      </c>
      <c r="Q202">
        <v>19841201</v>
      </c>
      <c r="R202">
        <v>891018481</v>
      </c>
    </row>
    <row r="203" spans="1:18">
      <c r="A203" t="s">
        <v>1210</v>
      </c>
      <c r="B203" t="s">
        <v>1226</v>
      </c>
      <c r="C203">
        <v>201003</v>
      </c>
      <c r="D203">
        <v>30</v>
      </c>
      <c r="E203" t="s">
        <v>1212</v>
      </c>
      <c r="F203">
        <v>1033</v>
      </c>
      <c r="G203">
        <v>485</v>
      </c>
      <c r="H203">
        <v>56</v>
      </c>
      <c r="I203">
        <v>43122010500</v>
      </c>
      <c r="J203">
        <v>8</v>
      </c>
      <c r="K203" t="s">
        <v>1218</v>
      </c>
      <c r="L203">
        <v>2531</v>
      </c>
      <c r="M203" t="s">
        <v>1214</v>
      </c>
      <c r="N203" t="s">
        <v>1206</v>
      </c>
      <c r="O203">
        <v>0</v>
      </c>
      <c r="P203" t="s">
        <v>1207</v>
      </c>
      <c r="Q203">
        <v>19850201</v>
      </c>
      <c r="R203">
        <v>891018481</v>
      </c>
    </row>
    <row r="204" spans="1:18">
      <c r="A204" t="s">
        <v>1210</v>
      </c>
      <c r="B204" t="s">
        <v>1227</v>
      </c>
      <c r="C204">
        <v>201003</v>
      </c>
      <c r="D204">
        <v>30</v>
      </c>
      <c r="E204" t="s">
        <v>1212</v>
      </c>
      <c r="F204">
        <v>841</v>
      </c>
      <c r="G204">
        <v>395</v>
      </c>
      <c r="H204">
        <v>62</v>
      </c>
      <c r="I204">
        <v>43122011400</v>
      </c>
      <c r="J204">
        <v>8</v>
      </c>
      <c r="K204" t="s">
        <v>1213</v>
      </c>
      <c r="L204">
        <v>2531</v>
      </c>
      <c r="M204" t="s">
        <v>1214</v>
      </c>
      <c r="N204" t="s">
        <v>1206</v>
      </c>
      <c r="O204">
        <v>0</v>
      </c>
      <c r="P204" t="s">
        <v>1207</v>
      </c>
      <c r="Q204">
        <v>19850401</v>
      </c>
      <c r="R204">
        <v>891018481</v>
      </c>
    </row>
    <row r="205" spans="1:18">
      <c r="A205" t="s">
        <v>1210</v>
      </c>
      <c r="B205" t="s">
        <v>1228</v>
      </c>
      <c r="C205">
        <v>201003</v>
      </c>
      <c r="D205">
        <v>30</v>
      </c>
      <c r="E205" t="s">
        <v>1212</v>
      </c>
      <c r="F205">
        <v>306</v>
      </c>
      <c r="G205">
        <v>144</v>
      </c>
      <c r="H205">
        <v>11</v>
      </c>
      <c r="I205">
        <v>43122011500</v>
      </c>
      <c r="J205">
        <v>8</v>
      </c>
      <c r="K205" t="s">
        <v>1218</v>
      </c>
      <c r="L205">
        <v>2531</v>
      </c>
      <c r="M205" t="s">
        <v>1214</v>
      </c>
      <c r="N205" t="s">
        <v>1206</v>
      </c>
      <c r="O205">
        <v>0</v>
      </c>
      <c r="P205" t="s">
        <v>1207</v>
      </c>
      <c r="Q205">
        <v>19850501</v>
      </c>
      <c r="R205">
        <v>891018481</v>
      </c>
    </row>
    <row r="206" spans="1:18">
      <c r="A206" t="s">
        <v>1210</v>
      </c>
      <c r="B206" t="s">
        <v>1229</v>
      </c>
      <c r="C206">
        <v>201003</v>
      </c>
      <c r="D206">
        <v>30</v>
      </c>
      <c r="E206" t="s">
        <v>1212</v>
      </c>
      <c r="F206">
        <v>1817</v>
      </c>
      <c r="G206">
        <v>853</v>
      </c>
      <c r="H206">
        <v>153</v>
      </c>
      <c r="I206">
        <v>43122011800</v>
      </c>
      <c r="J206">
        <v>8</v>
      </c>
      <c r="K206" t="s">
        <v>1213</v>
      </c>
      <c r="L206">
        <v>2531</v>
      </c>
      <c r="M206" t="s">
        <v>1214</v>
      </c>
      <c r="N206" t="s">
        <v>1206</v>
      </c>
      <c r="O206">
        <v>0</v>
      </c>
      <c r="P206" t="s">
        <v>1207</v>
      </c>
      <c r="Q206">
        <v>19850701</v>
      </c>
      <c r="R206">
        <v>891018481</v>
      </c>
    </row>
    <row r="207" spans="1:18">
      <c r="A207" t="s">
        <v>1210</v>
      </c>
      <c r="B207" t="s">
        <v>1230</v>
      </c>
      <c r="C207">
        <v>201003</v>
      </c>
      <c r="D207">
        <v>0</v>
      </c>
      <c r="E207" t="s">
        <v>1212</v>
      </c>
      <c r="F207">
        <v>0</v>
      </c>
      <c r="G207">
        <v>0</v>
      </c>
      <c r="H207">
        <v>0</v>
      </c>
      <c r="I207">
        <v>43122012300</v>
      </c>
      <c r="J207">
        <v>12</v>
      </c>
      <c r="K207" t="s">
        <v>1218</v>
      </c>
      <c r="L207">
        <v>2531</v>
      </c>
      <c r="M207" t="s">
        <v>1214</v>
      </c>
      <c r="N207" t="s">
        <v>1206</v>
      </c>
      <c r="O207">
        <v>0</v>
      </c>
      <c r="P207" t="s">
        <v>1207</v>
      </c>
      <c r="Q207">
        <v>19850801</v>
      </c>
      <c r="R207">
        <v>891018481</v>
      </c>
    </row>
    <row r="208" spans="1:18">
      <c r="A208" t="s">
        <v>1231</v>
      </c>
      <c r="B208" t="s">
        <v>1232</v>
      </c>
      <c r="C208">
        <v>201003</v>
      </c>
      <c r="D208">
        <v>31</v>
      </c>
      <c r="E208" t="s">
        <v>1212</v>
      </c>
      <c r="F208">
        <v>3512</v>
      </c>
      <c r="G208">
        <v>38</v>
      </c>
      <c r="H208">
        <v>17027</v>
      </c>
      <c r="I208">
        <v>43122002500</v>
      </c>
      <c r="J208">
        <v>8</v>
      </c>
      <c r="K208" t="s">
        <v>1218</v>
      </c>
      <c r="L208">
        <v>2839</v>
      </c>
      <c r="M208" t="s">
        <v>1205</v>
      </c>
      <c r="N208" t="s">
        <v>1206</v>
      </c>
      <c r="O208">
        <v>0</v>
      </c>
      <c r="P208" t="s">
        <v>1233</v>
      </c>
      <c r="Q208">
        <v>19840101</v>
      </c>
      <c r="R208">
        <v>891018481</v>
      </c>
    </row>
    <row r="209" spans="1:18">
      <c r="A209" t="s">
        <v>1231</v>
      </c>
      <c r="B209" t="s">
        <v>1234</v>
      </c>
      <c r="C209">
        <v>201003</v>
      </c>
      <c r="D209">
        <v>31</v>
      </c>
      <c r="E209" t="s">
        <v>1212</v>
      </c>
      <c r="F209">
        <v>1574</v>
      </c>
      <c r="G209">
        <v>304</v>
      </c>
      <c r="H209">
        <v>8736</v>
      </c>
      <c r="I209">
        <v>43122004100</v>
      </c>
      <c r="J209">
        <v>8</v>
      </c>
      <c r="K209" t="s">
        <v>1218</v>
      </c>
      <c r="L209">
        <v>2839</v>
      </c>
      <c r="M209" t="s">
        <v>1205</v>
      </c>
      <c r="N209" t="s">
        <v>1206</v>
      </c>
      <c r="O209">
        <v>0</v>
      </c>
      <c r="P209" t="s">
        <v>1207</v>
      </c>
      <c r="Q209">
        <v>19810901</v>
      </c>
      <c r="R209">
        <v>891018481</v>
      </c>
    </row>
    <row r="210" spans="1:18">
      <c r="A210" t="s">
        <v>1231</v>
      </c>
      <c r="B210" t="s">
        <v>1235</v>
      </c>
      <c r="C210">
        <v>201003</v>
      </c>
      <c r="D210">
        <v>31</v>
      </c>
      <c r="E210" t="s">
        <v>1212</v>
      </c>
      <c r="F210">
        <v>545</v>
      </c>
      <c r="G210">
        <v>76</v>
      </c>
      <c r="H210">
        <v>817</v>
      </c>
      <c r="I210">
        <v>43122003900</v>
      </c>
      <c r="J210">
        <v>8</v>
      </c>
      <c r="K210" t="s">
        <v>1218</v>
      </c>
      <c r="L210">
        <v>2839</v>
      </c>
      <c r="M210" t="s">
        <v>1205</v>
      </c>
      <c r="N210" t="s">
        <v>1206</v>
      </c>
      <c r="O210">
        <v>0</v>
      </c>
      <c r="P210" t="s">
        <v>1207</v>
      </c>
      <c r="Q210">
        <v>19820401</v>
      </c>
      <c r="R210">
        <v>891018481</v>
      </c>
    </row>
    <row r="211" spans="1:18">
      <c r="A211" t="s">
        <v>1231</v>
      </c>
      <c r="B211" t="s">
        <v>1236</v>
      </c>
      <c r="C211">
        <v>201003</v>
      </c>
      <c r="D211">
        <v>31</v>
      </c>
      <c r="E211" t="s">
        <v>1212</v>
      </c>
      <c r="F211">
        <v>2210</v>
      </c>
      <c r="G211">
        <v>114</v>
      </c>
      <c r="H211">
        <v>1213</v>
      </c>
      <c r="I211">
        <v>43122004400</v>
      </c>
      <c r="J211">
        <v>8</v>
      </c>
      <c r="K211" t="s">
        <v>1218</v>
      </c>
      <c r="L211">
        <v>2839</v>
      </c>
      <c r="M211" t="s">
        <v>1205</v>
      </c>
      <c r="N211" t="s">
        <v>1206</v>
      </c>
      <c r="O211">
        <v>0</v>
      </c>
      <c r="P211" t="s">
        <v>1207</v>
      </c>
      <c r="Q211">
        <v>19810801</v>
      </c>
      <c r="R211">
        <v>891018481</v>
      </c>
    </row>
    <row r="212" spans="1:18">
      <c r="A212" t="s">
        <v>1231</v>
      </c>
      <c r="B212" t="s">
        <v>1237</v>
      </c>
      <c r="C212">
        <v>201003</v>
      </c>
      <c r="D212">
        <v>0</v>
      </c>
      <c r="E212" t="s">
        <v>1212</v>
      </c>
      <c r="F212">
        <v>0</v>
      </c>
      <c r="G212">
        <v>0</v>
      </c>
      <c r="H212">
        <v>0</v>
      </c>
      <c r="I212">
        <v>43122005801</v>
      </c>
      <c r="J212">
        <v>12</v>
      </c>
      <c r="K212" t="s">
        <v>1218</v>
      </c>
      <c r="L212">
        <v>2839</v>
      </c>
      <c r="M212" t="s">
        <v>1205</v>
      </c>
      <c r="N212" t="s">
        <v>1206</v>
      </c>
      <c r="O212">
        <v>0</v>
      </c>
      <c r="P212" t="s">
        <v>1207</v>
      </c>
      <c r="Q212">
        <v>19960901</v>
      </c>
      <c r="R212">
        <v>891018481</v>
      </c>
    </row>
    <row r="213" spans="1:18">
      <c r="A213" t="s">
        <v>1231</v>
      </c>
      <c r="B213" t="s">
        <v>1238</v>
      </c>
      <c r="C213">
        <v>201003</v>
      </c>
      <c r="D213">
        <v>28</v>
      </c>
      <c r="E213" t="s">
        <v>1212</v>
      </c>
      <c r="F213">
        <v>875</v>
      </c>
      <c r="G213">
        <v>69</v>
      </c>
      <c r="H213">
        <v>156</v>
      </c>
      <c r="I213">
        <v>43122004700</v>
      </c>
      <c r="J213">
        <v>8</v>
      </c>
      <c r="K213" t="s">
        <v>1218</v>
      </c>
      <c r="L213">
        <v>2839</v>
      </c>
      <c r="M213" t="s">
        <v>1205</v>
      </c>
      <c r="N213" t="s">
        <v>1206</v>
      </c>
      <c r="O213">
        <v>0</v>
      </c>
      <c r="P213" t="s">
        <v>1207</v>
      </c>
      <c r="Q213">
        <v>19820901</v>
      </c>
      <c r="R213">
        <v>891018481</v>
      </c>
    </row>
    <row r="214" spans="1:18">
      <c r="A214" t="s">
        <v>1231</v>
      </c>
      <c r="B214" t="s">
        <v>1239</v>
      </c>
      <c r="C214">
        <v>201003</v>
      </c>
      <c r="D214">
        <v>31</v>
      </c>
      <c r="E214" t="s">
        <v>1212</v>
      </c>
      <c r="F214">
        <v>5329</v>
      </c>
      <c r="G214">
        <v>456</v>
      </c>
      <c r="H214">
        <v>10741</v>
      </c>
      <c r="I214">
        <v>43122004800</v>
      </c>
      <c r="J214">
        <v>8</v>
      </c>
      <c r="K214" t="s">
        <v>1218</v>
      </c>
      <c r="L214">
        <v>2839</v>
      </c>
      <c r="M214" t="s">
        <v>1205</v>
      </c>
      <c r="N214" t="s">
        <v>1206</v>
      </c>
      <c r="O214">
        <v>0</v>
      </c>
      <c r="P214" t="s">
        <v>1207</v>
      </c>
      <c r="Q214">
        <v>19810701</v>
      </c>
      <c r="R214">
        <v>891018481</v>
      </c>
    </row>
    <row r="215" spans="1:18">
      <c r="A215" t="s">
        <v>1231</v>
      </c>
      <c r="B215" t="s">
        <v>1240</v>
      </c>
      <c r="C215">
        <v>201003</v>
      </c>
      <c r="D215">
        <v>31</v>
      </c>
      <c r="E215" t="s">
        <v>1212</v>
      </c>
      <c r="F215">
        <v>1090</v>
      </c>
      <c r="G215">
        <v>380</v>
      </c>
      <c r="H215">
        <v>35514</v>
      </c>
      <c r="I215">
        <v>43122006002</v>
      </c>
      <c r="J215">
        <v>8</v>
      </c>
      <c r="K215" t="s">
        <v>1218</v>
      </c>
      <c r="L215">
        <v>2839</v>
      </c>
      <c r="M215" t="s">
        <v>1205</v>
      </c>
      <c r="N215" t="s">
        <v>1206</v>
      </c>
      <c r="O215">
        <v>0</v>
      </c>
      <c r="P215" t="s">
        <v>1207</v>
      </c>
      <c r="Q215">
        <v>19820901</v>
      </c>
      <c r="R215">
        <v>891018481</v>
      </c>
    </row>
    <row r="216" spans="1:18">
      <c r="A216" t="s">
        <v>1231</v>
      </c>
      <c r="B216" t="s">
        <v>1241</v>
      </c>
      <c r="C216">
        <v>201003</v>
      </c>
      <c r="D216">
        <v>31</v>
      </c>
      <c r="E216" t="s">
        <v>1212</v>
      </c>
      <c r="F216">
        <v>1786</v>
      </c>
      <c r="G216">
        <v>114</v>
      </c>
      <c r="H216">
        <v>0</v>
      </c>
      <c r="I216">
        <v>43122004900</v>
      </c>
      <c r="J216">
        <v>8</v>
      </c>
      <c r="K216" t="s">
        <v>1218</v>
      </c>
      <c r="L216">
        <v>2839</v>
      </c>
      <c r="M216" t="s">
        <v>1205</v>
      </c>
      <c r="N216" t="s">
        <v>1206</v>
      </c>
      <c r="O216">
        <v>0</v>
      </c>
      <c r="P216" t="s">
        <v>1207</v>
      </c>
      <c r="Q216">
        <v>19820901</v>
      </c>
      <c r="R216">
        <v>891018481</v>
      </c>
    </row>
    <row r="217" spans="1:18">
      <c r="A217" t="s">
        <v>1231</v>
      </c>
      <c r="B217" t="s">
        <v>1242</v>
      </c>
      <c r="C217">
        <v>201003</v>
      </c>
      <c r="D217">
        <v>0</v>
      </c>
      <c r="E217" t="s">
        <v>1212</v>
      </c>
      <c r="F217">
        <v>0</v>
      </c>
      <c r="G217">
        <v>0</v>
      </c>
      <c r="H217">
        <v>0</v>
      </c>
      <c r="I217">
        <v>43122005300</v>
      </c>
      <c r="J217">
        <v>12</v>
      </c>
      <c r="K217" t="s">
        <v>1218</v>
      </c>
      <c r="L217">
        <v>2839</v>
      </c>
      <c r="M217" t="s">
        <v>1205</v>
      </c>
      <c r="N217" t="s">
        <v>1206</v>
      </c>
      <c r="O217">
        <v>0</v>
      </c>
      <c r="P217" t="s">
        <v>1207</v>
      </c>
      <c r="Q217">
        <v>19811001</v>
      </c>
      <c r="R217">
        <v>891018481</v>
      </c>
    </row>
    <row r="218" spans="1:18">
      <c r="A218" t="s">
        <v>1231</v>
      </c>
      <c r="B218" t="s">
        <v>1243</v>
      </c>
      <c r="C218">
        <v>201003</v>
      </c>
      <c r="D218">
        <v>31</v>
      </c>
      <c r="E218" t="s">
        <v>1212</v>
      </c>
      <c r="F218">
        <v>636</v>
      </c>
      <c r="G218">
        <v>114</v>
      </c>
      <c r="H218">
        <v>421</v>
      </c>
      <c r="I218">
        <v>43122005600</v>
      </c>
      <c r="J218">
        <v>8</v>
      </c>
      <c r="K218" t="s">
        <v>1218</v>
      </c>
      <c r="L218">
        <v>2839</v>
      </c>
      <c r="M218" t="s">
        <v>1205</v>
      </c>
      <c r="N218" t="s">
        <v>1206</v>
      </c>
      <c r="O218">
        <v>0</v>
      </c>
      <c r="P218" t="s">
        <v>1207</v>
      </c>
      <c r="Q218">
        <v>19820201</v>
      </c>
      <c r="R218">
        <v>891018481</v>
      </c>
    </row>
    <row r="219" spans="1:18">
      <c r="A219" t="s">
        <v>1231</v>
      </c>
      <c r="B219" t="s">
        <v>1244</v>
      </c>
      <c r="C219">
        <v>201003</v>
      </c>
      <c r="D219">
        <v>31</v>
      </c>
      <c r="E219" t="s">
        <v>1212</v>
      </c>
      <c r="F219">
        <v>484</v>
      </c>
      <c r="G219">
        <v>76</v>
      </c>
      <c r="H219">
        <v>173</v>
      </c>
      <c r="I219">
        <v>43122008201</v>
      </c>
      <c r="J219">
        <v>8</v>
      </c>
      <c r="K219" t="s">
        <v>1218</v>
      </c>
      <c r="L219">
        <v>2839</v>
      </c>
      <c r="M219" t="s">
        <v>1205</v>
      </c>
      <c r="N219" t="s">
        <v>1206</v>
      </c>
      <c r="O219">
        <v>0</v>
      </c>
      <c r="P219" t="s">
        <v>1207</v>
      </c>
      <c r="Q219">
        <v>19970201</v>
      </c>
      <c r="R219">
        <v>891018481</v>
      </c>
    </row>
    <row r="220" spans="1:18">
      <c r="A220" t="s">
        <v>1231</v>
      </c>
      <c r="B220" t="s">
        <v>1245</v>
      </c>
      <c r="C220">
        <v>201003</v>
      </c>
      <c r="D220">
        <v>31</v>
      </c>
      <c r="E220" t="s">
        <v>1212</v>
      </c>
      <c r="F220">
        <v>1605</v>
      </c>
      <c r="G220">
        <v>76</v>
      </c>
      <c r="H220">
        <v>371</v>
      </c>
      <c r="I220">
        <v>43122006900</v>
      </c>
      <c r="J220">
        <v>8</v>
      </c>
      <c r="K220" t="s">
        <v>1246</v>
      </c>
      <c r="L220">
        <v>2839</v>
      </c>
      <c r="M220" t="s">
        <v>1205</v>
      </c>
      <c r="N220" t="s">
        <v>1206</v>
      </c>
      <c r="O220">
        <v>0</v>
      </c>
      <c r="P220" t="s">
        <v>1207</v>
      </c>
      <c r="Q220">
        <v>19820801</v>
      </c>
      <c r="R220">
        <v>891018481</v>
      </c>
    </row>
    <row r="221" spans="1:18">
      <c r="A221" t="s">
        <v>1231</v>
      </c>
      <c r="B221" t="s">
        <v>1247</v>
      </c>
      <c r="C221">
        <v>201003</v>
      </c>
      <c r="D221">
        <v>0</v>
      </c>
      <c r="E221" t="s">
        <v>1212</v>
      </c>
      <c r="F221">
        <v>0</v>
      </c>
      <c r="G221">
        <v>0</v>
      </c>
      <c r="H221">
        <v>0</v>
      </c>
      <c r="I221">
        <v>43122007200</v>
      </c>
      <c r="J221">
        <v>12</v>
      </c>
      <c r="K221" t="s">
        <v>1218</v>
      </c>
      <c r="L221">
        <v>2839</v>
      </c>
      <c r="M221" t="s">
        <v>1205</v>
      </c>
      <c r="N221" t="s">
        <v>1206</v>
      </c>
      <c r="O221">
        <v>0</v>
      </c>
      <c r="P221" t="s">
        <v>1207</v>
      </c>
      <c r="R221">
        <v>891018481</v>
      </c>
    </row>
    <row r="222" spans="1:18">
      <c r="A222" t="s">
        <v>1231</v>
      </c>
      <c r="B222" t="s">
        <v>1248</v>
      </c>
      <c r="C222">
        <v>201003</v>
      </c>
      <c r="D222">
        <v>31</v>
      </c>
      <c r="E222" t="s">
        <v>1212</v>
      </c>
      <c r="F222">
        <v>1241</v>
      </c>
      <c r="G222">
        <v>532</v>
      </c>
      <c r="H222">
        <v>21234</v>
      </c>
      <c r="I222">
        <v>43122008300</v>
      </c>
      <c r="J222">
        <v>8</v>
      </c>
      <c r="K222" t="s">
        <v>1218</v>
      </c>
      <c r="L222">
        <v>2839</v>
      </c>
      <c r="M222" t="s">
        <v>1205</v>
      </c>
      <c r="N222" t="s">
        <v>1206</v>
      </c>
      <c r="O222">
        <v>0</v>
      </c>
      <c r="P222" t="s">
        <v>1207</v>
      </c>
      <c r="Q222">
        <v>19840201</v>
      </c>
      <c r="R222">
        <v>891018481</v>
      </c>
    </row>
    <row r="223" spans="1:18">
      <c r="A223" t="s">
        <v>1231</v>
      </c>
      <c r="B223" t="s">
        <v>1249</v>
      </c>
      <c r="C223">
        <v>201003</v>
      </c>
      <c r="D223">
        <v>31</v>
      </c>
      <c r="E223" t="s">
        <v>1212</v>
      </c>
      <c r="F223">
        <v>2029</v>
      </c>
      <c r="G223">
        <v>152</v>
      </c>
      <c r="H223">
        <v>3836</v>
      </c>
      <c r="I223">
        <v>43122007400</v>
      </c>
      <c r="J223">
        <v>8</v>
      </c>
      <c r="K223" t="s">
        <v>1218</v>
      </c>
      <c r="L223">
        <v>2839</v>
      </c>
      <c r="M223" t="s">
        <v>1205</v>
      </c>
      <c r="N223" t="s">
        <v>1206</v>
      </c>
      <c r="O223">
        <v>0</v>
      </c>
      <c r="P223" t="s">
        <v>1233</v>
      </c>
      <c r="Q223">
        <v>19880701</v>
      </c>
      <c r="R223">
        <v>891018481</v>
      </c>
    </row>
    <row r="224" spans="1:18">
      <c r="A224" t="s">
        <v>1231</v>
      </c>
      <c r="B224" t="s">
        <v>1250</v>
      </c>
      <c r="C224">
        <v>201003</v>
      </c>
      <c r="D224">
        <v>31</v>
      </c>
      <c r="E224" t="s">
        <v>1212</v>
      </c>
      <c r="F224">
        <v>4360</v>
      </c>
      <c r="G224">
        <v>532</v>
      </c>
      <c r="H224">
        <v>38534</v>
      </c>
      <c r="I224">
        <v>43122008600</v>
      </c>
      <c r="J224">
        <v>8</v>
      </c>
      <c r="K224" t="s">
        <v>1218</v>
      </c>
      <c r="L224">
        <v>2839</v>
      </c>
      <c r="M224" t="s">
        <v>1205</v>
      </c>
      <c r="N224" t="s">
        <v>1206</v>
      </c>
      <c r="O224">
        <v>0</v>
      </c>
      <c r="P224" t="s">
        <v>1207</v>
      </c>
      <c r="Q224">
        <v>19840401</v>
      </c>
      <c r="R224">
        <v>891018481</v>
      </c>
    </row>
    <row r="225" spans="1:18">
      <c r="A225" t="s">
        <v>1231</v>
      </c>
      <c r="B225" t="s">
        <v>1251</v>
      </c>
      <c r="C225">
        <v>201003</v>
      </c>
      <c r="D225">
        <v>31</v>
      </c>
      <c r="E225" t="s">
        <v>1212</v>
      </c>
      <c r="F225">
        <v>1181</v>
      </c>
      <c r="G225">
        <v>152</v>
      </c>
      <c r="H225">
        <v>4405</v>
      </c>
      <c r="I225">
        <v>43122009600</v>
      </c>
      <c r="J225">
        <v>8</v>
      </c>
      <c r="K225" t="s">
        <v>1218</v>
      </c>
      <c r="L225">
        <v>2839</v>
      </c>
      <c r="M225" t="s">
        <v>1205</v>
      </c>
      <c r="N225" t="s">
        <v>1206</v>
      </c>
      <c r="O225">
        <v>0</v>
      </c>
      <c r="P225" t="s">
        <v>1207</v>
      </c>
      <c r="Q225">
        <v>19840901</v>
      </c>
      <c r="R225">
        <v>891018481</v>
      </c>
    </row>
    <row r="226" spans="1:18">
      <c r="A226" t="s">
        <v>1231</v>
      </c>
      <c r="B226" t="s">
        <v>1252</v>
      </c>
      <c r="C226">
        <v>201003</v>
      </c>
      <c r="D226">
        <v>31</v>
      </c>
      <c r="E226" t="s">
        <v>1212</v>
      </c>
      <c r="F226">
        <v>1120</v>
      </c>
      <c r="G226">
        <v>152</v>
      </c>
      <c r="H226">
        <v>1485</v>
      </c>
      <c r="I226">
        <v>43122016200</v>
      </c>
      <c r="J226">
        <v>8</v>
      </c>
      <c r="K226" t="s">
        <v>1246</v>
      </c>
      <c r="L226">
        <v>2839</v>
      </c>
      <c r="M226" t="s">
        <v>1205</v>
      </c>
      <c r="N226" t="s">
        <v>1206</v>
      </c>
      <c r="O226">
        <v>0</v>
      </c>
      <c r="P226" t="s">
        <v>1207</v>
      </c>
      <c r="Q226">
        <v>19950401</v>
      </c>
      <c r="R226">
        <v>891018481</v>
      </c>
    </row>
    <row r="227" spans="1:18">
      <c r="A227" t="s">
        <v>1231</v>
      </c>
      <c r="B227" t="s">
        <v>1253</v>
      </c>
      <c r="C227">
        <v>201003</v>
      </c>
      <c r="D227">
        <v>0</v>
      </c>
      <c r="E227" t="s">
        <v>1212</v>
      </c>
      <c r="F227">
        <v>0</v>
      </c>
      <c r="G227">
        <v>0</v>
      </c>
      <c r="H227">
        <v>0</v>
      </c>
      <c r="I227">
        <v>43122016300</v>
      </c>
      <c r="J227">
        <v>12</v>
      </c>
      <c r="K227" t="s">
        <v>1218</v>
      </c>
      <c r="L227">
        <v>2839</v>
      </c>
      <c r="M227" t="s">
        <v>1205</v>
      </c>
      <c r="N227" t="s">
        <v>1206</v>
      </c>
      <c r="O227">
        <v>0</v>
      </c>
      <c r="P227" t="s">
        <v>1207</v>
      </c>
      <c r="Q227">
        <v>19960601</v>
      </c>
      <c r="R227">
        <v>891018481</v>
      </c>
    </row>
    <row r="228" spans="1:18">
      <c r="A228" t="s">
        <v>1201</v>
      </c>
      <c r="B228" t="s">
        <v>1254</v>
      </c>
      <c r="C228">
        <v>201003</v>
      </c>
      <c r="D228">
        <v>31</v>
      </c>
      <c r="E228" t="s">
        <v>1212</v>
      </c>
      <c r="F228">
        <v>3028</v>
      </c>
      <c r="G228">
        <v>380</v>
      </c>
      <c r="H228">
        <v>2673</v>
      </c>
      <c r="I228">
        <v>43122003400</v>
      </c>
      <c r="J228">
        <v>8</v>
      </c>
      <c r="K228" t="s">
        <v>1218</v>
      </c>
      <c r="L228">
        <v>2839</v>
      </c>
      <c r="M228" t="s">
        <v>1205</v>
      </c>
      <c r="N228" t="s">
        <v>1206</v>
      </c>
      <c r="O228">
        <v>0</v>
      </c>
      <c r="P228" t="s">
        <v>1233</v>
      </c>
      <c r="Q228">
        <v>19880301</v>
      </c>
      <c r="R228">
        <v>891018481</v>
      </c>
    </row>
    <row r="229" spans="1:18">
      <c r="A229" t="s">
        <v>1201</v>
      </c>
      <c r="B229" t="s">
        <v>1255</v>
      </c>
      <c r="C229">
        <v>201003</v>
      </c>
      <c r="D229">
        <v>0</v>
      </c>
      <c r="E229" t="s">
        <v>1212</v>
      </c>
      <c r="F229">
        <v>0</v>
      </c>
      <c r="G229">
        <v>0</v>
      </c>
      <c r="H229">
        <v>0</v>
      </c>
      <c r="I229">
        <v>43122003600</v>
      </c>
      <c r="J229">
        <v>12</v>
      </c>
      <c r="K229" t="s">
        <v>1204</v>
      </c>
      <c r="L229">
        <v>2839</v>
      </c>
      <c r="M229" t="s">
        <v>1205</v>
      </c>
      <c r="N229" t="s">
        <v>1206</v>
      </c>
      <c r="O229">
        <v>0</v>
      </c>
      <c r="P229" t="s">
        <v>1233</v>
      </c>
      <c r="Q229">
        <v>19860501</v>
      </c>
      <c r="R229">
        <v>891018481</v>
      </c>
    </row>
    <row r="230" spans="1:18">
      <c r="A230" t="s">
        <v>1201</v>
      </c>
      <c r="B230" t="s">
        <v>1256</v>
      </c>
      <c r="C230">
        <v>201003</v>
      </c>
      <c r="D230">
        <v>31</v>
      </c>
      <c r="E230" t="s">
        <v>1212</v>
      </c>
      <c r="F230">
        <v>1786</v>
      </c>
      <c r="G230">
        <v>1216</v>
      </c>
      <c r="H230">
        <v>10642</v>
      </c>
      <c r="I230">
        <v>43122004001</v>
      </c>
      <c r="J230">
        <v>8</v>
      </c>
      <c r="K230" t="s">
        <v>1218</v>
      </c>
      <c r="L230">
        <v>2839</v>
      </c>
      <c r="M230" t="s">
        <v>1205</v>
      </c>
      <c r="N230" t="s">
        <v>1206</v>
      </c>
      <c r="O230">
        <v>0</v>
      </c>
      <c r="P230" t="s">
        <v>1207</v>
      </c>
      <c r="Q230">
        <v>19901101</v>
      </c>
      <c r="R230">
        <v>891018481</v>
      </c>
    </row>
    <row r="231" spans="1:18">
      <c r="A231" t="s">
        <v>1201</v>
      </c>
      <c r="B231" t="s">
        <v>1257</v>
      </c>
      <c r="C231">
        <v>201003</v>
      </c>
      <c r="D231">
        <v>0</v>
      </c>
      <c r="E231" t="s">
        <v>1212</v>
      </c>
      <c r="F231">
        <v>0</v>
      </c>
      <c r="G231">
        <v>0</v>
      </c>
      <c r="H231">
        <v>0</v>
      </c>
      <c r="I231">
        <v>43122005200</v>
      </c>
      <c r="J231">
        <v>12</v>
      </c>
      <c r="K231" t="s">
        <v>1218</v>
      </c>
      <c r="L231">
        <v>2839</v>
      </c>
      <c r="M231" t="s">
        <v>1205</v>
      </c>
      <c r="N231" t="s">
        <v>1206</v>
      </c>
      <c r="O231">
        <v>0</v>
      </c>
      <c r="P231" t="s">
        <v>1207</v>
      </c>
      <c r="Q231">
        <v>19820101</v>
      </c>
      <c r="R231">
        <v>891018481</v>
      </c>
    </row>
    <row r="232" spans="1:18">
      <c r="A232" t="s">
        <v>1201</v>
      </c>
      <c r="B232" t="s">
        <v>1258</v>
      </c>
      <c r="C232">
        <v>201003</v>
      </c>
      <c r="D232">
        <v>0</v>
      </c>
      <c r="E232" t="s">
        <v>1212</v>
      </c>
      <c r="F232">
        <v>0</v>
      </c>
      <c r="G232">
        <v>0</v>
      </c>
      <c r="H232">
        <v>0</v>
      </c>
      <c r="I232">
        <v>43122005700</v>
      </c>
      <c r="J232">
        <v>12</v>
      </c>
      <c r="K232" t="s">
        <v>1218</v>
      </c>
      <c r="L232">
        <v>2839</v>
      </c>
      <c r="M232" t="s">
        <v>1205</v>
      </c>
      <c r="N232" t="s">
        <v>1206</v>
      </c>
      <c r="O232">
        <v>0</v>
      </c>
      <c r="P232" t="s">
        <v>1233</v>
      </c>
      <c r="Q232">
        <v>19880201</v>
      </c>
      <c r="R232">
        <v>891018481</v>
      </c>
    </row>
    <row r="233" spans="1:18">
      <c r="A233" t="s">
        <v>1201</v>
      </c>
      <c r="B233" t="s">
        <v>1259</v>
      </c>
      <c r="C233">
        <v>201003</v>
      </c>
      <c r="D233">
        <v>31</v>
      </c>
      <c r="E233" t="s">
        <v>1212</v>
      </c>
      <c r="F233">
        <v>4571</v>
      </c>
      <c r="G233">
        <v>1178</v>
      </c>
      <c r="H233">
        <v>11706</v>
      </c>
      <c r="I233">
        <v>43122005900</v>
      </c>
      <c r="J233">
        <v>8</v>
      </c>
      <c r="K233" t="s">
        <v>1218</v>
      </c>
      <c r="L233">
        <v>2839</v>
      </c>
      <c r="M233" t="s">
        <v>1205</v>
      </c>
      <c r="N233" t="s">
        <v>1206</v>
      </c>
      <c r="O233">
        <v>0</v>
      </c>
      <c r="P233" t="s">
        <v>1233</v>
      </c>
      <c r="Q233">
        <v>19860501</v>
      </c>
      <c r="R233">
        <v>891018481</v>
      </c>
    </row>
    <row r="234" spans="1:18">
      <c r="A234" t="s">
        <v>1201</v>
      </c>
      <c r="B234" t="s">
        <v>1260</v>
      </c>
      <c r="C234">
        <v>201003</v>
      </c>
      <c r="D234">
        <v>0</v>
      </c>
      <c r="E234" t="s">
        <v>1212</v>
      </c>
      <c r="F234">
        <v>0</v>
      </c>
      <c r="G234">
        <v>0</v>
      </c>
      <c r="H234">
        <v>0</v>
      </c>
      <c r="I234">
        <v>43122005001</v>
      </c>
      <c r="J234">
        <v>12</v>
      </c>
      <c r="K234" t="s">
        <v>1218</v>
      </c>
      <c r="L234">
        <v>2839</v>
      </c>
      <c r="M234" t="s">
        <v>1205</v>
      </c>
      <c r="N234" t="s">
        <v>1206</v>
      </c>
      <c r="O234">
        <v>0</v>
      </c>
      <c r="P234" t="s">
        <v>1207</v>
      </c>
      <c r="Q234">
        <v>19970930</v>
      </c>
      <c r="R234">
        <v>891018481</v>
      </c>
    </row>
    <row r="235" spans="1:18">
      <c r="A235" t="s">
        <v>1201</v>
      </c>
      <c r="B235" t="s">
        <v>1261</v>
      </c>
      <c r="C235">
        <v>201003</v>
      </c>
      <c r="D235">
        <v>31</v>
      </c>
      <c r="E235" t="s">
        <v>1212</v>
      </c>
      <c r="F235">
        <v>5934</v>
      </c>
      <c r="G235">
        <v>1216</v>
      </c>
      <c r="H235">
        <v>17868</v>
      </c>
      <c r="I235">
        <v>43122005400</v>
      </c>
      <c r="J235">
        <v>8</v>
      </c>
      <c r="K235" t="s">
        <v>1218</v>
      </c>
      <c r="L235">
        <v>2839</v>
      </c>
      <c r="M235" t="s">
        <v>1205</v>
      </c>
      <c r="N235" t="s">
        <v>1206</v>
      </c>
      <c r="O235">
        <v>0</v>
      </c>
      <c r="P235" t="s">
        <v>1233</v>
      </c>
      <c r="Q235">
        <v>19860801</v>
      </c>
      <c r="R235">
        <v>891018481</v>
      </c>
    </row>
    <row r="236" spans="1:18">
      <c r="A236" t="s">
        <v>1201</v>
      </c>
      <c r="B236" t="s">
        <v>1262</v>
      </c>
      <c r="C236">
        <v>201003</v>
      </c>
      <c r="D236">
        <v>31</v>
      </c>
      <c r="E236" t="s">
        <v>1212</v>
      </c>
      <c r="F236">
        <v>2362</v>
      </c>
      <c r="G236">
        <v>2279</v>
      </c>
      <c r="H236">
        <v>10320</v>
      </c>
      <c r="I236">
        <v>43122007100</v>
      </c>
      <c r="J236">
        <v>8</v>
      </c>
      <c r="K236" t="s">
        <v>1218</v>
      </c>
      <c r="L236">
        <v>2839</v>
      </c>
      <c r="M236" t="s">
        <v>1205</v>
      </c>
      <c r="N236" t="s">
        <v>1206</v>
      </c>
      <c r="O236">
        <v>0</v>
      </c>
      <c r="P236" t="s">
        <v>1233</v>
      </c>
      <c r="Q236">
        <v>19880401</v>
      </c>
      <c r="R236">
        <v>891018481</v>
      </c>
    </row>
    <row r="237" spans="1:18">
      <c r="A237" t="s">
        <v>1201</v>
      </c>
      <c r="B237" t="s">
        <v>1263</v>
      </c>
      <c r="C237">
        <v>201003</v>
      </c>
      <c r="D237">
        <v>0</v>
      </c>
      <c r="E237" t="s">
        <v>1212</v>
      </c>
      <c r="F237">
        <v>0</v>
      </c>
      <c r="G237">
        <v>0</v>
      </c>
      <c r="H237">
        <v>0</v>
      </c>
      <c r="I237">
        <v>43122007900</v>
      </c>
      <c r="J237">
        <v>12</v>
      </c>
      <c r="K237" t="s">
        <v>1204</v>
      </c>
      <c r="L237">
        <v>2839</v>
      </c>
      <c r="M237" t="s">
        <v>1205</v>
      </c>
      <c r="N237" t="s">
        <v>1206</v>
      </c>
      <c r="O237">
        <v>0</v>
      </c>
      <c r="P237" t="s">
        <v>1207</v>
      </c>
      <c r="Q237">
        <v>19830501</v>
      </c>
      <c r="R237">
        <v>891018481</v>
      </c>
    </row>
    <row r="238" spans="1:18">
      <c r="A238" t="s">
        <v>1201</v>
      </c>
      <c r="B238" t="s">
        <v>1264</v>
      </c>
      <c r="C238">
        <v>201003</v>
      </c>
      <c r="D238">
        <v>0</v>
      </c>
      <c r="E238" t="s">
        <v>1212</v>
      </c>
      <c r="F238">
        <v>0</v>
      </c>
      <c r="G238">
        <v>0</v>
      </c>
      <c r="H238">
        <v>0</v>
      </c>
      <c r="I238">
        <v>43122008100</v>
      </c>
      <c r="J238">
        <v>12</v>
      </c>
      <c r="K238" t="s">
        <v>1218</v>
      </c>
      <c r="L238">
        <v>2839</v>
      </c>
      <c r="M238" t="s">
        <v>1205</v>
      </c>
      <c r="N238" t="s">
        <v>1206</v>
      </c>
      <c r="O238">
        <v>0</v>
      </c>
      <c r="P238" t="s">
        <v>1233</v>
      </c>
      <c r="Q238">
        <v>19860701</v>
      </c>
      <c r="R238">
        <v>891018481</v>
      </c>
    </row>
    <row r="239" spans="1:18">
      <c r="A239" t="s">
        <v>1201</v>
      </c>
      <c r="B239" t="s">
        <v>1265</v>
      </c>
      <c r="C239">
        <v>201003</v>
      </c>
      <c r="D239">
        <v>31</v>
      </c>
      <c r="E239" t="s">
        <v>1212</v>
      </c>
      <c r="F239">
        <v>7721</v>
      </c>
      <c r="G239">
        <v>1671</v>
      </c>
      <c r="H239">
        <v>6979</v>
      </c>
      <c r="I239">
        <v>43122007300</v>
      </c>
      <c r="J239">
        <v>8</v>
      </c>
      <c r="K239" t="s">
        <v>1204</v>
      </c>
      <c r="L239">
        <v>2839</v>
      </c>
      <c r="M239" t="s">
        <v>1205</v>
      </c>
      <c r="N239" t="s">
        <v>1206</v>
      </c>
      <c r="O239">
        <v>0</v>
      </c>
      <c r="P239" t="s">
        <v>1233</v>
      </c>
      <c r="Q239">
        <v>19860201</v>
      </c>
      <c r="R239">
        <v>891018481</v>
      </c>
    </row>
    <row r="240" spans="1:18">
      <c r="A240" t="s">
        <v>1201</v>
      </c>
      <c r="B240" t="s">
        <v>1266</v>
      </c>
      <c r="C240">
        <v>201003</v>
      </c>
      <c r="D240">
        <v>31</v>
      </c>
      <c r="E240" t="s">
        <v>1212</v>
      </c>
      <c r="F240">
        <v>3300</v>
      </c>
      <c r="G240">
        <v>456</v>
      </c>
      <c r="H240">
        <v>9479</v>
      </c>
      <c r="I240">
        <v>43122009200</v>
      </c>
      <c r="J240">
        <v>8</v>
      </c>
      <c r="K240" t="s">
        <v>1218</v>
      </c>
      <c r="L240">
        <v>2839</v>
      </c>
      <c r="M240" t="s">
        <v>1205</v>
      </c>
      <c r="N240" t="s">
        <v>1206</v>
      </c>
      <c r="O240">
        <v>0</v>
      </c>
      <c r="P240" t="s">
        <v>1207</v>
      </c>
      <c r="Q240">
        <v>19840901</v>
      </c>
      <c r="R240">
        <v>891018481</v>
      </c>
    </row>
    <row r="241" spans="1:18">
      <c r="A241" t="s">
        <v>1201</v>
      </c>
      <c r="B241" t="s">
        <v>1267</v>
      </c>
      <c r="C241">
        <v>201003</v>
      </c>
      <c r="D241">
        <v>31</v>
      </c>
      <c r="E241" t="s">
        <v>1212</v>
      </c>
      <c r="F241">
        <v>7063</v>
      </c>
      <c r="G241">
        <v>2317</v>
      </c>
      <c r="H241">
        <v>1600</v>
      </c>
      <c r="I241">
        <v>43122010400</v>
      </c>
      <c r="J241">
        <v>8</v>
      </c>
      <c r="K241" t="s">
        <v>1204</v>
      </c>
      <c r="L241">
        <v>2839</v>
      </c>
      <c r="M241" t="s">
        <v>1205</v>
      </c>
      <c r="N241" t="s">
        <v>1206</v>
      </c>
      <c r="O241">
        <v>0</v>
      </c>
      <c r="P241" t="s">
        <v>1207</v>
      </c>
      <c r="Q241">
        <v>19850301</v>
      </c>
      <c r="R241">
        <v>891018481</v>
      </c>
    </row>
    <row r="242" spans="1:18">
      <c r="A242" t="s">
        <v>1201</v>
      </c>
      <c r="B242" t="s">
        <v>1268</v>
      </c>
      <c r="C242">
        <v>201003</v>
      </c>
      <c r="D242">
        <v>0</v>
      </c>
      <c r="E242" t="s">
        <v>1212</v>
      </c>
      <c r="F242">
        <v>0</v>
      </c>
      <c r="G242">
        <v>0</v>
      </c>
      <c r="H242">
        <v>0</v>
      </c>
      <c r="I242">
        <v>43122010700</v>
      </c>
      <c r="J242">
        <v>12</v>
      </c>
      <c r="K242" t="s">
        <v>1204</v>
      </c>
      <c r="L242">
        <v>2839</v>
      </c>
      <c r="M242" t="s">
        <v>1205</v>
      </c>
      <c r="N242" t="s">
        <v>1206</v>
      </c>
      <c r="O242">
        <v>0</v>
      </c>
      <c r="P242" t="s">
        <v>1233</v>
      </c>
      <c r="Q242">
        <v>19860701</v>
      </c>
      <c r="R242">
        <v>891018481</v>
      </c>
    </row>
    <row r="243" spans="1:18">
      <c r="A243" t="s">
        <v>1201</v>
      </c>
      <c r="B243" t="s">
        <v>1269</v>
      </c>
      <c r="C243">
        <v>201003</v>
      </c>
      <c r="D243">
        <v>0</v>
      </c>
      <c r="E243" t="s">
        <v>1212</v>
      </c>
      <c r="F243">
        <v>0</v>
      </c>
      <c r="G243">
        <v>0</v>
      </c>
      <c r="H243">
        <v>0</v>
      </c>
      <c r="I243">
        <v>43122011300</v>
      </c>
      <c r="J243">
        <v>12</v>
      </c>
      <c r="K243" t="s">
        <v>1204</v>
      </c>
      <c r="L243">
        <v>2839</v>
      </c>
      <c r="M243" t="s">
        <v>1205</v>
      </c>
      <c r="N243" t="s">
        <v>1206</v>
      </c>
      <c r="O243">
        <v>0</v>
      </c>
      <c r="P243" t="s">
        <v>1207</v>
      </c>
      <c r="Q243">
        <v>19850501</v>
      </c>
      <c r="R243">
        <v>891018481</v>
      </c>
    </row>
    <row r="244" spans="1:18">
      <c r="A244" t="s">
        <v>1201</v>
      </c>
      <c r="B244" t="s">
        <v>1270</v>
      </c>
      <c r="C244">
        <v>201003</v>
      </c>
      <c r="D244">
        <v>31</v>
      </c>
      <c r="E244" t="s">
        <v>1212</v>
      </c>
      <c r="F244">
        <v>4856</v>
      </c>
      <c r="G244">
        <v>1595</v>
      </c>
      <c r="H244">
        <v>25453</v>
      </c>
      <c r="I244">
        <v>43122011200</v>
      </c>
      <c r="J244">
        <v>8</v>
      </c>
      <c r="K244" t="s">
        <v>1204</v>
      </c>
      <c r="L244">
        <v>2839</v>
      </c>
      <c r="M244" t="s">
        <v>1205</v>
      </c>
      <c r="N244" t="s">
        <v>1206</v>
      </c>
      <c r="O244">
        <v>0</v>
      </c>
      <c r="P244" t="s">
        <v>1207</v>
      </c>
      <c r="Q244">
        <v>19850501</v>
      </c>
      <c r="R244">
        <v>891018481</v>
      </c>
    </row>
    <row r="245" spans="1:18">
      <c r="A245" t="s">
        <v>1201</v>
      </c>
      <c r="B245" t="s">
        <v>1271</v>
      </c>
      <c r="C245">
        <v>201003</v>
      </c>
      <c r="D245">
        <v>0</v>
      </c>
      <c r="E245" t="s">
        <v>1212</v>
      </c>
      <c r="F245">
        <v>0</v>
      </c>
      <c r="G245">
        <v>0</v>
      </c>
      <c r="H245">
        <v>0</v>
      </c>
      <c r="I245">
        <v>43122011600</v>
      </c>
      <c r="J245">
        <v>12</v>
      </c>
      <c r="K245" t="s">
        <v>1204</v>
      </c>
      <c r="L245">
        <v>2839</v>
      </c>
      <c r="M245" t="s">
        <v>1205</v>
      </c>
      <c r="N245" t="s">
        <v>1206</v>
      </c>
      <c r="O245">
        <v>0</v>
      </c>
      <c r="P245" t="s">
        <v>1207</v>
      </c>
      <c r="Q245">
        <v>19850701</v>
      </c>
      <c r="R245">
        <v>891018481</v>
      </c>
    </row>
    <row r="246" spans="1:18">
      <c r="A246" t="s">
        <v>1201</v>
      </c>
      <c r="B246" t="s">
        <v>1272</v>
      </c>
      <c r="C246">
        <v>201003</v>
      </c>
      <c r="D246">
        <v>31</v>
      </c>
      <c r="E246" t="s">
        <v>1212</v>
      </c>
      <c r="F246">
        <v>3948</v>
      </c>
      <c r="G246">
        <v>1292</v>
      </c>
      <c r="H246">
        <v>4650</v>
      </c>
      <c r="I246">
        <v>43122011700</v>
      </c>
      <c r="J246">
        <v>8</v>
      </c>
      <c r="K246" t="s">
        <v>1204</v>
      </c>
      <c r="L246">
        <v>2839</v>
      </c>
      <c r="M246" t="s">
        <v>1205</v>
      </c>
      <c r="N246" t="s">
        <v>1206</v>
      </c>
      <c r="O246">
        <v>0</v>
      </c>
      <c r="P246" t="s">
        <v>1207</v>
      </c>
      <c r="Q246">
        <v>19860101</v>
      </c>
      <c r="R246">
        <v>891018481</v>
      </c>
    </row>
    <row r="247" spans="1:18">
      <c r="A247" t="s">
        <v>1201</v>
      </c>
      <c r="B247" t="s">
        <v>1273</v>
      </c>
      <c r="C247">
        <v>201003</v>
      </c>
      <c r="D247">
        <v>30</v>
      </c>
      <c r="E247" t="s">
        <v>1212</v>
      </c>
      <c r="F247">
        <v>5791</v>
      </c>
      <c r="G247">
        <v>1912</v>
      </c>
      <c r="H247">
        <v>9438</v>
      </c>
      <c r="I247">
        <v>43122012500</v>
      </c>
      <c r="J247">
        <v>8</v>
      </c>
      <c r="K247" t="s">
        <v>1204</v>
      </c>
      <c r="L247">
        <v>2839</v>
      </c>
      <c r="M247" t="s">
        <v>1205</v>
      </c>
      <c r="N247" t="s">
        <v>1206</v>
      </c>
      <c r="O247">
        <v>0</v>
      </c>
      <c r="P247" t="s">
        <v>1207</v>
      </c>
      <c r="Q247">
        <v>19850901</v>
      </c>
      <c r="R247">
        <v>891018481</v>
      </c>
    </row>
    <row r="248" spans="1:18">
      <c r="A248" t="s">
        <v>1201</v>
      </c>
      <c r="B248" t="s">
        <v>1274</v>
      </c>
      <c r="C248">
        <v>201003</v>
      </c>
      <c r="D248">
        <v>0</v>
      </c>
      <c r="E248" t="s">
        <v>1212</v>
      </c>
      <c r="F248">
        <v>0</v>
      </c>
      <c r="G248">
        <v>0</v>
      </c>
      <c r="H248">
        <v>0</v>
      </c>
      <c r="I248">
        <v>43122012400</v>
      </c>
      <c r="J248">
        <v>12</v>
      </c>
      <c r="K248" t="s">
        <v>1204</v>
      </c>
      <c r="L248">
        <v>2839</v>
      </c>
      <c r="M248" t="s">
        <v>1205</v>
      </c>
      <c r="N248" t="s">
        <v>1206</v>
      </c>
      <c r="O248">
        <v>0</v>
      </c>
      <c r="P248" t="s">
        <v>1207</v>
      </c>
      <c r="Q248">
        <v>19880601</v>
      </c>
      <c r="R248">
        <v>891018481</v>
      </c>
    </row>
    <row r="249" spans="1:18">
      <c r="A249" t="s">
        <v>1201</v>
      </c>
      <c r="B249" t="s">
        <v>1275</v>
      </c>
      <c r="C249">
        <v>201003</v>
      </c>
      <c r="D249">
        <v>0</v>
      </c>
      <c r="E249" t="s">
        <v>1212</v>
      </c>
      <c r="F249">
        <v>0</v>
      </c>
      <c r="G249">
        <v>0</v>
      </c>
      <c r="H249">
        <v>0</v>
      </c>
      <c r="I249">
        <v>43122012200</v>
      </c>
      <c r="J249">
        <v>12</v>
      </c>
      <c r="K249" t="s">
        <v>1204</v>
      </c>
      <c r="L249">
        <v>2839</v>
      </c>
      <c r="M249" t="s">
        <v>1205</v>
      </c>
      <c r="N249" t="s">
        <v>1206</v>
      </c>
      <c r="O249">
        <v>0</v>
      </c>
      <c r="P249" t="s">
        <v>1207</v>
      </c>
      <c r="Q249">
        <v>19850901</v>
      </c>
      <c r="R249">
        <v>891018481</v>
      </c>
    </row>
    <row r="250" spans="1:18">
      <c r="A250" t="s">
        <v>1201</v>
      </c>
      <c r="B250" t="s">
        <v>1276</v>
      </c>
      <c r="C250">
        <v>201003</v>
      </c>
      <c r="D250">
        <v>29</v>
      </c>
      <c r="E250" t="s">
        <v>1212</v>
      </c>
      <c r="F250">
        <v>3395</v>
      </c>
      <c r="G250">
        <v>1102</v>
      </c>
      <c r="H250">
        <v>8474</v>
      </c>
      <c r="I250">
        <v>43122012800</v>
      </c>
      <c r="J250">
        <v>8</v>
      </c>
      <c r="K250" t="s">
        <v>1204</v>
      </c>
      <c r="L250">
        <v>2839</v>
      </c>
      <c r="M250" t="s">
        <v>1205</v>
      </c>
      <c r="N250" t="s">
        <v>1206</v>
      </c>
      <c r="O250">
        <v>0</v>
      </c>
      <c r="P250" t="s">
        <v>1207</v>
      </c>
      <c r="Q250">
        <v>19860201</v>
      </c>
      <c r="R250">
        <v>891018481</v>
      </c>
    </row>
    <row r="251" spans="1:18">
      <c r="A251" t="s">
        <v>1201</v>
      </c>
      <c r="B251" t="s">
        <v>1277</v>
      </c>
      <c r="C251">
        <v>201003</v>
      </c>
      <c r="D251">
        <v>31</v>
      </c>
      <c r="E251" t="s">
        <v>1212</v>
      </c>
      <c r="F251">
        <v>5077</v>
      </c>
      <c r="G251">
        <v>1671</v>
      </c>
      <c r="H251">
        <v>20380</v>
      </c>
      <c r="I251">
        <v>43122013600</v>
      </c>
      <c r="J251">
        <v>8</v>
      </c>
      <c r="K251" t="s">
        <v>1204</v>
      </c>
      <c r="L251">
        <v>2839</v>
      </c>
      <c r="M251" t="s">
        <v>1205</v>
      </c>
      <c r="N251" t="s">
        <v>1206</v>
      </c>
      <c r="O251">
        <v>0</v>
      </c>
      <c r="P251" t="s">
        <v>1207</v>
      </c>
      <c r="Q251">
        <v>19860601</v>
      </c>
      <c r="R251">
        <v>891018481</v>
      </c>
    </row>
    <row r="252" spans="1:18">
      <c r="A252" t="s">
        <v>1201</v>
      </c>
      <c r="B252" t="s">
        <v>1278</v>
      </c>
      <c r="C252">
        <v>201003</v>
      </c>
      <c r="D252">
        <v>31</v>
      </c>
      <c r="E252" t="s">
        <v>1212</v>
      </c>
      <c r="F252">
        <v>3507</v>
      </c>
      <c r="G252">
        <v>1140</v>
      </c>
      <c r="H252">
        <v>3986</v>
      </c>
      <c r="I252">
        <v>43122013100</v>
      </c>
      <c r="J252">
        <v>8</v>
      </c>
      <c r="K252" t="s">
        <v>1204</v>
      </c>
      <c r="L252">
        <v>2839</v>
      </c>
      <c r="M252" t="s">
        <v>1205</v>
      </c>
      <c r="N252" t="s">
        <v>1206</v>
      </c>
      <c r="O252">
        <v>0</v>
      </c>
      <c r="P252" t="s">
        <v>1207</v>
      </c>
      <c r="Q252">
        <v>19860401</v>
      </c>
      <c r="R252">
        <v>891018481</v>
      </c>
    </row>
    <row r="253" spans="1:18">
      <c r="A253" t="s">
        <v>1201</v>
      </c>
      <c r="B253" t="s">
        <v>1279</v>
      </c>
      <c r="C253">
        <v>201003</v>
      </c>
      <c r="D253">
        <v>31</v>
      </c>
      <c r="E253" t="s">
        <v>1212</v>
      </c>
      <c r="F253">
        <v>5052</v>
      </c>
      <c r="G253">
        <v>1671</v>
      </c>
      <c r="H253">
        <v>3804</v>
      </c>
      <c r="I253">
        <v>43122013000</v>
      </c>
      <c r="J253">
        <v>8</v>
      </c>
      <c r="K253" t="s">
        <v>1204</v>
      </c>
      <c r="L253">
        <v>2839</v>
      </c>
      <c r="M253" t="s">
        <v>1205</v>
      </c>
      <c r="N253" t="s">
        <v>1206</v>
      </c>
      <c r="O253">
        <v>0</v>
      </c>
      <c r="P253" t="s">
        <v>1207</v>
      </c>
      <c r="Q253">
        <v>19860201</v>
      </c>
      <c r="R253">
        <v>891018481</v>
      </c>
    </row>
    <row r="254" spans="1:18">
      <c r="A254" t="s">
        <v>1201</v>
      </c>
      <c r="B254" t="s">
        <v>1280</v>
      </c>
      <c r="C254">
        <v>201003</v>
      </c>
      <c r="D254">
        <v>0</v>
      </c>
      <c r="E254" t="s">
        <v>1212</v>
      </c>
      <c r="F254">
        <v>0</v>
      </c>
      <c r="G254">
        <v>0</v>
      </c>
      <c r="H254">
        <v>0</v>
      </c>
      <c r="I254">
        <v>43122014200</v>
      </c>
      <c r="J254">
        <v>12</v>
      </c>
      <c r="K254" t="s">
        <v>1204</v>
      </c>
      <c r="L254">
        <v>2839</v>
      </c>
      <c r="M254" t="s">
        <v>1205</v>
      </c>
      <c r="N254" t="s">
        <v>1206</v>
      </c>
      <c r="O254">
        <v>0</v>
      </c>
      <c r="P254" t="s">
        <v>1207</v>
      </c>
      <c r="Q254">
        <v>19861101</v>
      </c>
      <c r="R254">
        <v>891018481</v>
      </c>
    </row>
    <row r="255" spans="1:18">
      <c r="A255" t="s">
        <v>1201</v>
      </c>
      <c r="B255" t="s">
        <v>1281</v>
      </c>
      <c r="C255">
        <v>201003</v>
      </c>
      <c r="D255">
        <v>0</v>
      </c>
      <c r="E255" t="s">
        <v>1212</v>
      </c>
      <c r="F255">
        <v>0</v>
      </c>
      <c r="G255">
        <v>0</v>
      </c>
      <c r="H255">
        <v>0</v>
      </c>
      <c r="I255">
        <v>43122013201</v>
      </c>
      <c r="J255">
        <v>12</v>
      </c>
      <c r="K255" t="s">
        <v>1204</v>
      </c>
      <c r="L255">
        <v>2839</v>
      </c>
      <c r="M255" t="s">
        <v>1205</v>
      </c>
      <c r="N255" t="s">
        <v>1206</v>
      </c>
      <c r="O255">
        <v>0</v>
      </c>
      <c r="P255" t="s">
        <v>1207</v>
      </c>
      <c r="Q255">
        <v>19970731</v>
      </c>
      <c r="R255">
        <v>891018481</v>
      </c>
    </row>
    <row r="256" spans="1:18">
      <c r="A256" t="s">
        <v>1201</v>
      </c>
      <c r="B256" t="s">
        <v>1282</v>
      </c>
      <c r="C256">
        <v>201003</v>
      </c>
      <c r="D256">
        <v>31</v>
      </c>
      <c r="E256" t="s">
        <v>1212</v>
      </c>
      <c r="F256">
        <v>4488</v>
      </c>
      <c r="G256">
        <v>1482</v>
      </c>
      <c r="H256">
        <v>7186</v>
      </c>
      <c r="I256">
        <v>43122014300</v>
      </c>
      <c r="J256">
        <v>8</v>
      </c>
      <c r="K256" t="s">
        <v>1204</v>
      </c>
      <c r="L256">
        <v>2839</v>
      </c>
      <c r="M256" t="s">
        <v>1205</v>
      </c>
      <c r="N256" t="s">
        <v>1206</v>
      </c>
      <c r="O256">
        <v>0</v>
      </c>
      <c r="P256" t="s">
        <v>1207</v>
      </c>
      <c r="Q256">
        <v>19861201</v>
      </c>
      <c r="R256">
        <v>891018481</v>
      </c>
    </row>
    <row r="257" spans="1:18">
      <c r="A257" t="s">
        <v>1201</v>
      </c>
      <c r="B257" t="s">
        <v>1283</v>
      </c>
      <c r="C257">
        <v>201003</v>
      </c>
      <c r="D257">
        <v>0</v>
      </c>
      <c r="E257" t="s">
        <v>1212</v>
      </c>
      <c r="F257">
        <v>0</v>
      </c>
      <c r="G257">
        <v>0</v>
      </c>
      <c r="H257">
        <v>0</v>
      </c>
      <c r="I257">
        <v>43122013700</v>
      </c>
      <c r="J257">
        <v>12</v>
      </c>
      <c r="K257" t="s">
        <v>1204</v>
      </c>
      <c r="L257">
        <v>2839</v>
      </c>
      <c r="M257" t="s">
        <v>1205</v>
      </c>
      <c r="N257" t="s">
        <v>1206</v>
      </c>
      <c r="O257">
        <v>0</v>
      </c>
      <c r="P257" t="s">
        <v>1233</v>
      </c>
      <c r="Q257">
        <v>19910501</v>
      </c>
      <c r="R257">
        <v>891018481</v>
      </c>
    </row>
    <row r="258" spans="1:18">
      <c r="A258" t="s">
        <v>1201</v>
      </c>
      <c r="B258" t="s">
        <v>1284</v>
      </c>
      <c r="C258">
        <v>201003</v>
      </c>
      <c r="D258">
        <v>0</v>
      </c>
      <c r="E258" t="s">
        <v>1212</v>
      </c>
      <c r="F258">
        <v>0</v>
      </c>
      <c r="G258">
        <v>0</v>
      </c>
      <c r="H258">
        <v>0</v>
      </c>
      <c r="I258">
        <v>43122015400</v>
      </c>
      <c r="J258">
        <v>12</v>
      </c>
      <c r="K258" t="s">
        <v>1204</v>
      </c>
      <c r="L258">
        <v>2839</v>
      </c>
      <c r="M258" t="s">
        <v>1205</v>
      </c>
      <c r="N258" t="s">
        <v>1206</v>
      </c>
      <c r="O258">
        <v>0</v>
      </c>
      <c r="P258" t="s">
        <v>1207</v>
      </c>
      <c r="Q258">
        <v>19871101</v>
      </c>
      <c r="R258">
        <v>891018481</v>
      </c>
    </row>
    <row r="259" spans="1:18">
      <c r="A259" t="s">
        <v>1201</v>
      </c>
      <c r="B259" t="s">
        <v>1285</v>
      </c>
      <c r="C259">
        <v>201003</v>
      </c>
      <c r="D259">
        <v>31</v>
      </c>
      <c r="E259" t="s">
        <v>1212</v>
      </c>
      <c r="F259">
        <v>8412</v>
      </c>
      <c r="G259">
        <v>2773</v>
      </c>
      <c r="H259">
        <v>5103</v>
      </c>
      <c r="I259">
        <v>43122013800</v>
      </c>
      <c r="J259">
        <v>8</v>
      </c>
      <c r="K259" t="s">
        <v>1204</v>
      </c>
      <c r="L259">
        <v>2839</v>
      </c>
      <c r="M259" t="s">
        <v>1205</v>
      </c>
      <c r="N259" t="s">
        <v>1206</v>
      </c>
      <c r="O259">
        <v>0</v>
      </c>
      <c r="P259" t="s">
        <v>1207</v>
      </c>
      <c r="Q259">
        <v>19860901</v>
      </c>
      <c r="R259">
        <v>891018481</v>
      </c>
    </row>
    <row r="260" spans="1:18">
      <c r="A260" t="s">
        <v>1201</v>
      </c>
      <c r="B260" t="s">
        <v>1286</v>
      </c>
      <c r="C260">
        <v>201003</v>
      </c>
      <c r="D260">
        <v>0</v>
      </c>
      <c r="E260" t="s">
        <v>1212</v>
      </c>
      <c r="F260">
        <v>0</v>
      </c>
      <c r="G260">
        <v>0</v>
      </c>
      <c r="H260">
        <v>0</v>
      </c>
      <c r="I260">
        <v>43122015200</v>
      </c>
      <c r="J260">
        <v>12</v>
      </c>
      <c r="K260" t="s">
        <v>1204</v>
      </c>
      <c r="L260">
        <v>2839</v>
      </c>
      <c r="M260" t="s">
        <v>1205</v>
      </c>
      <c r="N260" t="s">
        <v>1206</v>
      </c>
      <c r="O260">
        <v>0</v>
      </c>
      <c r="P260" t="s">
        <v>1207</v>
      </c>
      <c r="Q260">
        <v>19870401</v>
      </c>
      <c r="R260">
        <v>891018481</v>
      </c>
    </row>
    <row r="261" spans="1:18">
      <c r="A261" t="s">
        <v>1201</v>
      </c>
      <c r="B261" t="s">
        <v>1287</v>
      </c>
      <c r="C261">
        <v>201003</v>
      </c>
      <c r="D261">
        <v>31</v>
      </c>
      <c r="E261" t="s">
        <v>1212</v>
      </c>
      <c r="F261">
        <v>4414</v>
      </c>
      <c r="G261">
        <v>1444</v>
      </c>
      <c r="H261">
        <v>2566</v>
      </c>
      <c r="I261">
        <v>43122014400</v>
      </c>
      <c r="J261">
        <v>8</v>
      </c>
      <c r="K261" t="s">
        <v>1204</v>
      </c>
      <c r="L261">
        <v>2839</v>
      </c>
      <c r="M261" t="s">
        <v>1205</v>
      </c>
      <c r="N261" t="s">
        <v>1206</v>
      </c>
      <c r="O261">
        <v>0</v>
      </c>
      <c r="P261" t="s">
        <v>1207</v>
      </c>
      <c r="Q261">
        <v>19870201</v>
      </c>
      <c r="R261">
        <v>891018481</v>
      </c>
    </row>
    <row r="262" spans="1:18">
      <c r="A262" t="s">
        <v>1201</v>
      </c>
      <c r="B262" t="s">
        <v>1288</v>
      </c>
      <c r="C262">
        <v>201003</v>
      </c>
      <c r="D262">
        <v>0</v>
      </c>
      <c r="E262" t="s">
        <v>1212</v>
      </c>
      <c r="F262">
        <v>0</v>
      </c>
      <c r="G262">
        <v>0</v>
      </c>
      <c r="H262">
        <v>0</v>
      </c>
      <c r="I262">
        <v>43122014000</v>
      </c>
      <c r="J262">
        <v>12</v>
      </c>
      <c r="K262" t="s">
        <v>1204</v>
      </c>
      <c r="L262">
        <v>2839</v>
      </c>
      <c r="M262" t="s">
        <v>1205</v>
      </c>
      <c r="N262" t="s">
        <v>1206</v>
      </c>
      <c r="O262">
        <v>0</v>
      </c>
      <c r="P262" t="s">
        <v>1207</v>
      </c>
      <c r="Q262">
        <v>19860901</v>
      </c>
      <c r="R262">
        <v>891018481</v>
      </c>
    </row>
    <row r="263" spans="1:18">
      <c r="A263" t="s">
        <v>1201</v>
      </c>
      <c r="B263" t="s">
        <v>1289</v>
      </c>
      <c r="C263">
        <v>201003</v>
      </c>
      <c r="D263">
        <v>31</v>
      </c>
      <c r="E263" t="s">
        <v>1212</v>
      </c>
      <c r="F263">
        <v>5126</v>
      </c>
      <c r="G263">
        <v>1671</v>
      </c>
      <c r="H263">
        <v>3382</v>
      </c>
      <c r="I263">
        <v>43122014500</v>
      </c>
      <c r="J263">
        <v>8</v>
      </c>
      <c r="K263" t="s">
        <v>1204</v>
      </c>
      <c r="L263">
        <v>2839</v>
      </c>
      <c r="M263" t="s">
        <v>1205</v>
      </c>
      <c r="N263" t="s">
        <v>1206</v>
      </c>
      <c r="O263">
        <v>0</v>
      </c>
      <c r="P263" t="s">
        <v>1207</v>
      </c>
      <c r="Q263">
        <v>19870601</v>
      </c>
      <c r="R263">
        <v>891018481</v>
      </c>
    </row>
    <row r="264" spans="1:18">
      <c r="A264" t="s">
        <v>1201</v>
      </c>
      <c r="B264" t="s">
        <v>1290</v>
      </c>
      <c r="C264">
        <v>201003</v>
      </c>
      <c r="D264">
        <v>0</v>
      </c>
      <c r="E264" t="s">
        <v>1212</v>
      </c>
      <c r="F264">
        <v>0</v>
      </c>
      <c r="G264">
        <v>0</v>
      </c>
      <c r="H264">
        <v>0</v>
      </c>
      <c r="I264">
        <v>43122015100</v>
      </c>
      <c r="J264">
        <v>12</v>
      </c>
      <c r="K264" t="s">
        <v>1204</v>
      </c>
      <c r="L264">
        <v>2839</v>
      </c>
      <c r="M264" t="s">
        <v>1205</v>
      </c>
      <c r="N264" t="s">
        <v>1206</v>
      </c>
      <c r="O264">
        <v>0</v>
      </c>
      <c r="P264" t="s">
        <v>1207</v>
      </c>
      <c r="Q264">
        <v>19870501</v>
      </c>
      <c r="R264">
        <v>891018481</v>
      </c>
    </row>
    <row r="265" spans="1:18">
      <c r="A265" t="s">
        <v>1201</v>
      </c>
      <c r="B265" t="s">
        <v>1291</v>
      </c>
      <c r="C265">
        <v>201003</v>
      </c>
      <c r="D265">
        <v>0</v>
      </c>
      <c r="E265" t="s">
        <v>1212</v>
      </c>
      <c r="F265">
        <v>0</v>
      </c>
      <c r="G265">
        <v>0</v>
      </c>
      <c r="H265">
        <v>0</v>
      </c>
      <c r="I265">
        <v>43122015500</v>
      </c>
      <c r="J265">
        <v>12</v>
      </c>
      <c r="K265" t="s">
        <v>1204</v>
      </c>
      <c r="L265">
        <v>2839</v>
      </c>
      <c r="M265" t="s">
        <v>1205</v>
      </c>
      <c r="N265" t="s">
        <v>1206</v>
      </c>
      <c r="O265">
        <v>0</v>
      </c>
      <c r="P265" t="s">
        <v>1207</v>
      </c>
      <c r="Q265">
        <v>19871001</v>
      </c>
      <c r="R265">
        <v>891018481</v>
      </c>
    </row>
    <row r="266" spans="1:18">
      <c r="A266" t="s">
        <v>1201</v>
      </c>
      <c r="B266" t="s">
        <v>1292</v>
      </c>
      <c r="C266">
        <v>201003</v>
      </c>
      <c r="D266">
        <v>0</v>
      </c>
      <c r="E266" t="s">
        <v>1212</v>
      </c>
      <c r="F266">
        <v>0</v>
      </c>
      <c r="G266">
        <v>0</v>
      </c>
      <c r="H266">
        <v>0</v>
      </c>
      <c r="I266">
        <v>43122015600</v>
      </c>
      <c r="J266">
        <v>12</v>
      </c>
      <c r="K266" t="s">
        <v>1204</v>
      </c>
      <c r="L266">
        <v>2839</v>
      </c>
      <c r="M266" t="s">
        <v>1205</v>
      </c>
      <c r="N266" t="s">
        <v>1206</v>
      </c>
      <c r="O266">
        <v>0</v>
      </c>
      <c r="P266" t="s">
        <v>1207</v>
      </c>
      <c r="Q266">
        <v>19910801</v>
      </c>
      <c r="R266">
        <v>891018481</v>
      </c>
    </row>
    <row r="267" spans="1:18">
      <c r="A267" t="s">
        <v>1201</v>
      </c>
      <c r="B267" t="s">
        <v>1293</v>
      </c>
      <c r="C267">
        <v>201003</v>
      </c>
      <c r="D267">
        <v>0</v>
      </c>
      <c r="E267" t="s">
        <v>1212</v>
      </c>
      <c r="F267">
        <v>0</v>
      </c>
      <c r="G267">
        <v>0</v>
      </c>
      <c r="H267">
        <v>0</v>
      </c>
      <c r="I267">
        <v>43122015800</v>
      </c>
      <c r="J267">
        <v>12</v>
      </c>
      <c r="K267" t="s">
        <v>1294</v>
      </c>
      <c r="L267">
        <v>2839</v>
      </c>
      <c r="M267" t="s">
        <v>1205</v>
      </c>
      <c r="N267" t="s">
        <v>1206</v>
      </c>
      <c r="O267">
        <v>0</v>
      </c>
      <c r="P267" t="s">
        <v>1207</v>
      </c>
      <c r="Q267">
        <v>19930601</v>
      </c>
      <c r="R267">
        <v>891018481</v>
      </c>
    </row>
    <row r="268" spans="1:18">
      <c r="A268" t="s">
        <v>1201</v>
      </c>
      <c r="B268" t="s">
        <v>1295</v>
      </c>
      <c r="C268">
        <v>201003</v>
      </c>
      <c r="D268">
        <v>0</v>
      </c>
      <c r="E268" t="s">
        <v>1212</v>
      </c>
      <c r="F268">
        <v>0</v>
      </c>
      <c r="G268">
        <v>0</v>
      </c>
      <c r="H268">
        <v>0</v>
      </c>
      <c r="I268">
        <v>43122015900</v>
      </c>
      <c r="J268">
        <v>12</v>
      </c>
      <c r="K268" t="s">
        <v>1204</v>
      </c>
      <c r="L268">
        <v>2839</v>
      </c>
      <c r="M268" t="s">
        <v>1205</v>
      </c>
      <c r="N268" t="s">
        <v>1206</v>
      </c>
      <c r="O268">
        <v>0</v>
      </c>
      <c r="P268" t="s">
        <v>1207</v>
      </c>
      <c r="Q268">
        <v>19930601</v>
      </c>
      <c r="R268">
        <v>891018481</v>
      </c>
    </row>
    <row r="269" spans="1:18">
      <c r="A269" t="s">
        <v>1201</v>
      </c>
      <c r="B269" t="s">
        <v>1296</v>
      </c>
      <c r="C269">
        <v>201003</v>
      </c>
      <c r="D269">
        <v>31</v>
      </c>
      <c r="E269" t="s">
        <v>1212</v>
      </c>
      <c r="F269">
        <v>6599</v>
      </c>
      <c r="G269">
        <v>2165</v>
      </c>
      <c r="H269">
        <v>4378</v>
      </c>
      <c r="I269">
        <v>43122016000</v>
      </c>
      <c r="J269">
        <v>8</v>
      </c>
      <c r="K269" t="s">
        <v>1218</v>
      </c>
      <c r="L269">
        <v>2839</v>
      </c>
      <c r="M269" t="s">
        <v>1205</v>
      </c>
      <c r="N269" t="s">
        <v>1206</v>
      </c>
      <c r="O269">
        <v>0</v>
      </c>
      <c r="P269" t="s">
        <v>1207</v>
      </c>
      <c r="Q269">
        <v>19940101</v>
      </c>
      <c r="R269">
        <v>891018481</v>
      </c>
    </row>
    <row r="270" spans="1:18">
      <c r="A270" t="s">
        <v>1201</v>
      </c>
      <c r="B270" t="s">
        <v>1297</v>
      </c>
      <c r="C270">
        <v>201003</v>
      </c>
      <c r="D270">
        <v>0</v>
      </c>
      <c r="E270" t="s">
        <v>1212</v>
      </c>
      <c r="F270">
        <v>0</v>
      </c>
      <c r="G270">
        <v>0</v>
      </c>
      <c r="H270">
        <v>0</v>
      </c>
      <c r="I270">
        <v>43122016100</v>
      </c>
      <c r="J270">
        <v>12</v>
      </c>
      <c r="K270" t="s">
        <v>1204</v>
      </c>
      <c r="L270">
        <v>2839</v>
      </c>
      <c r="M270" t="s">
        <v>1205</v>
      </c>
      <c r="N270" t="s">
        <v>1206</v>
      </c>
      <c r="O270">
        <v>0</v>
      </c>
      <c r="P270" t="s">
        <v>1207</v>
      </c>
      <c r="Q270">
        <v>19940601</v>
      </c>
      <c r="R270">
        <v>891018481</v>
      </c>
    </row>
    <row r="271" spans="1:18">
      <c r="A271" t="s">
        <v>1201</v>
      </c>
      <c r="B271" t="s">
        <v>1298</v>
      </c>
      <c r="C271">
        <v>201003</v>
      </c>
      <c r="D271">
        <v>0</v>
      </c>
      <c r="E271" t="s">
        <v>1212</v>
      </c>
      <c r="F271">
        <v>0</v>
      </c>
      <c r="G271">
        <v>0</v>
      </c>
      <c r="H271">
        <v>0</v>
      </c>
      <c r="I271">
        <v>43122016400</v>
      </c>
      <c r="J271">
        <v>12</v>
      </c>
      <c r="K271" t="s">
        <v>1204</v>
      </c>
      <c r="L271">
        <v>2839</v>
      </c>
      <c r="M271" t="s">
        <v>1205</v>
      </c>
      <c r="N271" t="s">
        <v>1206</v>
      </c>
      <c r="O271">
        <v>0</v>
      </c>
      <c r="P271" t="s">
        <v>1207</v>
      </c>
      <c r="Q271">
        <v>19960401</v>
      </c>
      <c r="R271">
        <v>891018481</v>
      </c>
    </row>
    <row r="272" spans="1:18">
      <c r="A272" t="s">
        <v>1201</v>
      </c>
      <c r="B272" t="s">
        <v>1299</v>
      </c>
      <c r="C272">
        <v>201003</v>
      </c>
      <c r="D272">
        <v>0</v>
      </c>
      <c r="E272" t="s">
        <v>1212</v>
      </c>
      <c r="F272">
        <v>0</v>
      </c>
      <c r="G272">
        <v>0</v>
      </c>
      <c r="H272">
        <v>0</v>
      </c>
      <c r="I272">
        <v>43122016500</v>
      </c>
      <c r="J272">
        <v>12</v>
      </c>
      <c r="K272" t="s">
        <v>1204</v>
      </c>
      <c r="L272">
        <v>2839</v>
      </c>
      <c r="M272" t="s">
        <v>1205</v>
      </c>
      <c r="N272" t="s">
        <v>1206</v>
      </c>
      <c r="O272">
        <v>0</v>
      </c>
      <c r="P272" t="s">
        <v>1207</v>
      </c>
      <c r="Q272">
        <v>19960401</v>
      </c>
      <c r="R272">
        <v>891018481</v>
      </c>
    </row>
    <row r="273" spans="1:18">
      <c r="A273" t="s">
        <v>1201</v>
      </c>
      <c r="B273" t="s">
        <v>1300</v>
      </c>
      <c r="C273">
        <v>201003</v>
      </c>
      <c r="D273">
        <v>0</v>
      </c>
      <c r="E273" t="s">
        <v>1212</v>
      </c>
      <c r="F273">
        <v>0</v>
      </c>
      <c r="G273">
        <v>0</v>
      </c>
      <c r="H273">
        <v>0</v>
      </c>
      <c r="I273">
        <v>43122016601</v>
      </c>
      <c r="J273">
        <v>12</v>
      </c>
      <c r="K273" t="s">
        <v>1204</v>
      </c>
      <c r="L273">
        <v>2839</v>
      </c>
      <c r="M273" t="s">
        <v>1205</v>
      </c>
      <c r="N273" t="s">
        <v>1206</v>
      </c>
      <c r="O273">
        <v>0</v>
      </c>
      <c r="P273" t="s">
        <v>1207</v>
      </c>
      <c r="Q273">
        <v>19970703</v>
      </c>
      <c r="R273">
        <v>891018481</v>
      </c>
    </row>
    <row r="274" spans="1:18">
      <c r="A274" t="s">
        <v>1210</v>
      </c>
      <c r="B274" t="s">
        <v>1211</v>
      </c>
      <c r="C274">
        <v>201004</v>
      </c>
      <c r="D274">
        <v>26</v>
      </c>
      <c r="E274" t="s">
        <v>1212</v>
      </c>
      <c r="F274">
        <v>300</v>
      </c>
      <c r="G274">
        <v>150</v>
      </c>
      <c r="H274">
        <v>15</v>
      </c>
      <c r="I274">
        <v>43122008700</v>
      </c>
      <c r="J274">
        <v>8</v>
      </c>
      <c r="K274" t="s">
        <v>1213</v>
      </c>
      <c r="L274">
        <v>2531</v>
      </c>
      <c r="M274" t="s">
        <v>1214</v>
      </c>
      <c r="N274" t="s">
        <v>1206</v>
      </c>
      <c r="O274">
        <v>0</v>
      </c>
      <c r="P274" t="s">
        <v>1207</v>
      </c>
      <c r="Q274">
        <v>19840101</v>
      </c>
      <c r="R274">
        <v>891018481</v>
      </c>
    </row>
    <row r="275" spans="1:18">
      <c r="A275" t="s">
        <v>1210</v>
      </c>
      <c r="B275" t="s">
        <v>1215</v>
      </c>
      <c r="C275">
        <v>201004</v>
      </c>
      <c r="D275">
        <v>26</v>
      </c>
      <c r="E275" t="s">
        <v>1212</v>
      </c>
      <c r="F275">
        <v>373</v>
      </c>
      <c r="G275">
        <v>188</v>
      </c>
      <c r="H275">
        <v>23</v>
      </c>
      <c r="I275">
        <v>43122008800</v>
      </c>
      <c r="J275">
        <v>8</v>
      </c>
      <c r="K275" t="s">
        <v>1213</v>
      </c>
      <c r="L275">
        <v>2531</v>
      </c>
      <c r="M275" t="s">
        <v>1214</v>
      </c>
      <c r="N275" t="s">
        <v>1206</v>
      </c>
      <c r="O275">
        <v>0</v>
      </c>
      <c r="P275" t="s">
        <v>1207</v>
      </c>
      <c r="Q275">
        <v>19840201</v>
      </c>
      <c r="R275">
        <v>891018481</v>
      </c>
    </row>
    <row r="276" spans="1:18">
      <c r="A276" t="s">
        <v>1210</v>
      </c>
      <c r="B276" t="s">
        <v>1216</v>
      </c>
      <c r="C276">
        <v>201004</v>
      </c>
      <c r="D276">
        <v>0</v>
      </c>
      <c r="E276" t="s">
        <v>1212</v>
      </c>
      <c r="F276">
        <v>0</v>
      </c>
      <c r="G276">
        <v>0</v>
      </c>
      <c r="H276">
        <v>0</v>
      </c>
      <c r="I276">
        <v>43122009000</v>
      </c>
      <c r="J276">
        <v>12</v>
      </c>
      <c r="K276" t="s">
        <v>1213</v>
      </c>
      <c r="L276">
        <v>2531</v>
      </c>
      <c r="M276" t="s">
        <v>1214</v>
      </c>
      <c r="N276" t="s">
        <v>1206</v>
      </c>
      <c r="O276">
        <v>0</v>
      </c>
      <c r="P276" t="s">
        <v>1207</v>
      </c>
      <c r="Q276">
        <v>19840301</v>
      </c>
      <c r="R276">
        <v>891018481</v>
      </c>
    </row>
    <row r="277" spans="1:18">
      <c r="A277" t="s">
        <v>1210</v>
      </c>
      <c r="B277" t="s">
        <v>1217</v>
      </c>
      <c r="C277">
        <v>201004</v>
      </c>
      <c r="D277">
        <v>26</v>
      </c>
      <c r="E277" t="s">
        <v>1212</v>
      </c>
      <c r="F277">
        <v>740</v>
      </c>
      <c r="G277">
        <v>372</v>
      </c>
      <c r="H277">
        <v>6517</v>
      </c>
      <c r="I277">
        <v>43122009100</v>
      </c>
      <c r="J277">
        <v>8</v>
      </c>
      <c r="K277" t="s">
        <v>1218</v>
      </c>
      <c r="L277">
        <v>2531</v>
      </c>
      <c r="M277" t="s">
        <v>1214</v>
      </c>
      <c r="N277" t="s">
        <v>1206</v>
      </c>
      <c r="O277">
        <v>0</v>
      </c>
      <c r="P277" t="s">
        <v>1207</v>
      </c>
      <c r="Q277">
        <v>19840401</v>
      </c>
      <c r="R277">
        <v>891018481</v>
      </c>
    </row>
    <row r="278" spans="1:18">
      <c r="A278" t="s">
        <v>1210</v>
      </c>
      <c r="B278" t="s">
        <v>1219</v>
      </c>
      <c r="C278">
        <v>201004</v>
      </c>
      <c r="D278">
        <v>26</v>
      </c>
      <c r="E278" t="s">
        <v>1212</v>
      </c>
      <c r="F278">
        <v>144</v>
      </c>
      <c r="G278">
        <v>72</v>
      </c>
      <c r="H278">
        <v>3317</v>
      </c>
      <c r="I278">
        <v>43122009300</v>
      </c>
      <c r="J278">
        <v>8</v>
      </c>
      <c r="K278" t="s">
        <v>1218</v>
      </c>
      <c r="L278">
        <v>2531</v>
      </c>
      <c r="M278" t="s">
        <v>1214</v>
      </c>
      <c r="N278" t="s">
        <v>1206</v>
      </c>
      <c r="O278">
        <v>0</v>
      </c>
      <c r="P278" t="s">
        <v>1207</v>
      </c>
      <c r="Q278">
        <v>19840701</v>
      </c>
      <c r="R278">
        <v>891018481</v>
      </c>
    </row>
    <row r="279" spans="1:18">
      <c r="A279" t="s">
        <v>1210</v>
      </c>
      <c r="B279" t="s">
        <v>1220</v>
      </c>
      <c r="C279">
        <v>201004</v>
      </c>
      <c r="D279">
        <v>0</v>
      </c>
      <c r="E279" t="s">
        <v>1212</v>
      </c>
      <c r="F279">
        <v>0</v>
      </c>
      <c r="G279">
        <v>0</v>
      </c>
      <c r="H279">
        <v>0</v>
      </c>
      <c r="I279">
        <v>43122009500</v>
      </c>
      <c r="J279">
        <v>12</v>
      </c>
      <c r="K279" t="s">
        <v>1218</v>
      </c>
      <c r="L279">
        <v>2531</v>
      </c>
      <c r="M279" t="s">
        <v>1214</v>
      </c>
      <c r="N279" t="s">
        <v>1206</v>
      </c>
      <c r="O279">
        <v>0</v>
      </c>
      <c r="P279" t="s">
        <v>1207</v>
      </c>
      <c r="Q279">
        <v>19840801</v>
      </c>
      <c r="R279">
        <v>891018481</v>
      </c>
    </row>
    <row r="280" spans="1:18">
      <c r="A280" t="s">
        <v>1210</v>
      </c>
      <c r="B280" t="s">
        <v>1221</v>
      </c>
      <c r="C280">
        <v>201004</v>
      </c>
      <c r="D280">
        <v>26</v>
      </c>
      <c r="E280" t="s">
        <v>1212</v>
      </c>
      <c r="F280">
        <v>651</v>
      </c>
      <c r="G280">
        <v>328</v>
      </c>
      <c r="H280">
        <v>56</v>
      </c>
      <c r="I280">
        <v>43122009700</v>
      </c>
      <c r="J280">
        <v>8</v>
      </c>
      <c r="K280" t="s">
        <v>1218</v>
      </c>
      <c r="L280">
        <v>2531</v>
      </c>
      <c r="M280" t="s">
        <v>1214</v>
      </c>
      <c r="N280" t="s">
        <v>1206</v>
      </c>
      <c r="O280">
        <v>0</v>
      </c>
      <c r="P280" t="s">
        <v>1207</v>
      </c>
      <c r="Q280">
        <v>19840901</v>
      </c>
      <c r="R280">
        <v>891018481</v>
      </c>
    </row>
    <row r="281" spans="1:18">
      <c r="A281" t="s">
        <v>1210</v>
      </c>
      <c r="B281" t="s">
        <v>1222</v>
      </c>
      <c r="C281">
        <v>201004</v>
      </c>
      <c r="D281">
        <v>26</v>
      </c>
      <c r="E281" t="s">
        <v>1212</v>
      </c>
      <c r="F281">
        <v>1185</v>
      </c>
      <c r="G281">
        <v>596</v>
      </c>
      <c r="H281">
        <v>152</v>
      </c>
      <c r="I281">
        <v>43122009800</v>
      </c>
      <c r="J281">
        <v>8</v>
      </c>
      <c r="K281" t="s">
        <v>1218</v>
      </c>
      <c r="L281">
        <v>2531</v>
      </c>
      <c r="M281" t="s">
        <v>1214</v>
      </c>
      <c r="N281" t="s">
        <v>1206</v>
      </c>
      <c r="O281">
        <v>0</v>
      </c>
      <c r="P281" t="s">
        <v>1207</v>
      </c>
      <c r="Q281">
        <v>19840901</v>
      </c>
      <c r="R281">
        <v>891018481</v>
      </c>
    </row>
    <row r="282" spans="1:18">
      <c r="A282" t="s">
        <v>1210</v>
      </c>
      <c r="B282" t="s">
        <v>1223</v>
      </c>
      <c r="C282">
        <v>201004</v>
      </c>
      <c r="D282">
        <v>26</v>
      </c>
      <c r="E282" t="s">
        <v>1212</v>
      </c>
      <c r="F282">
        <v>258</v>
      </c>
      <c r="G282">
        <v>130</v>
      </c>
      <c r="H282">
        <v>14</v>
      </c>
      <c r="I282">
        <v>43122010000</v>
      </c>
      <c r="J282">
        <v>8</v>
      </c>
      <c r="K282" t="s">
        <v>1213</v>
      </c>
      <c r="L282">
        <v>2531</v>
      </c>
      <c r="M282" t="s">
        <v>1214</v>
      </c>
      <c r="N282" t="s">
        <v>1206</v>
      </c>
      <c r="O282">
        <v>0</v>
      </c>
      <c r="P282" t="s">
        <v>1207</v>
      </c>
      <c r="Q282">
        <v>19841001</v>
      </c>
      <c r="R282">
        <v>891018481</v>
      </c>
    </row>
    <row r="283" spans="1:18">
      <c r="A283" t="s">
        <v>1210</v>
      </c>
      <c r="B283" t="s">
        <v>1224</v>
      </c>
      <c r="C283">
        <v>201004</v>
      </c>
      <c r="D283">
        <v>0</v>
      </c>
      <c r="E283" t="s">
        <v>1212</v>
      </c>
      <c r="F283">
        <v>0</v>
      </c>
      <c r="G283">
        <v>0</v>
      </c>
      <c r="H283">
        <v>0</v>
      </c>
      <c r="I283">
        <v>43122010100</v>
      </c>
      <c r="J283">
        <v>12</v>
      </c>
      <c r="K283" t="s">
        <v>1218</v>
      </c>
      <c r="L283">
        <v>2531</v>
      </c>
      <c r="M283" t="s">
        <v>1214</v>
      </c>
      <c r="N283" t="s">
        <v>1206</v>
      </c>
      <c r="O283">
        <v>0</v>
      </c>
      <c r="P283" t="s">
        <v>1207</v>
      </c>
      <c r="Q283">
        <v>19841101</v>
      </c>
      <c r="R283">
        <v>891018481</v>
      </c>
    </row>
    <row r="284" spans="1:18">
      <c r="A284" t="s">
        <v>1210</v>
      </c>
      <c r="B284" t="s">
        <v>1225</v>
      </c>
      <c r="C284">
        <v>201004</v>
      </c>
      <c r="D284">
        <v>26</v>
      </c>
      <c r="E284" t="s">
        <v>1212</v>
      </c>
      <c r="F284">
        <v>1309</v>
      </c>
      <c r="G284">
        <v>658</v>
      </c>
      <c r="H284">
        <v>39</v>
      </c>
      <c r="I284">
        <v>43122010200</v>
      </c>
      <c r="J284">
        <v>8</v>
      </c>
      <c r="K284" t="s">
        <v>1218</v>
      </c>
      <c r="L284">
        <v>2531</v>
      </c>
      <c r="M284" t="s">
        <v>1214</v>
      </c>
      <c r="N284" t="s">
        <v>1206</v>
      </c>
      <c r="O284">
        <v>0</v>
      </c>
      <c r="P284" t="s">
        <v>1207</v>
      </c>
      <c r="Q284">
        <v>19841201</v>
      </c>
      <c r="R284">
        <v>891018481</v>
      </c>
    </row>
    <row r="285" spans="1:18">
      <c r="A285" t="s">
        <v>1210</v>
      </c>
      <c r="B285" t="s">
        <v>1226</v>
      </c>
      <c r="C285">
        <v>201004</v>
      </c>
      <c r="D285">
        <v>26</v>
      </c>
      <c r="E285" t="s">
        <v>1212</v>
      </c>
      <c r="F285">
        <v>656</v>
      </c>
      <c r="G285">
        <v>330</v>
      </c>
      <c r="H285">
        <v>11</v>
      </c>
      <c r="I285">
        <v>43122010500</v>
      </c>
      <c r="J285">
        <v>8</v>
      </c>
      <c r="K285" t="s">
        <v>1218</v>
      </c>
      <c r="L285">
        <v>2531</v>
      </c>
      <c r="M285" t="s">
        <v>1214</v>
      </c>
      <c r="N285" t="s">
        <v>1206</v>
      </c>
      <c r="O285">
        <v>0</v>
      </c>
      <c r="P285" t="s">
        <v>1207</v>
      </c>
      <c r="Q285">
        <v>19850201</v>
      </c>
      <c r="R285">
        <v>891018481</v>
      </c>
    </row>
    <row r="286" spans="1:18">
      <c r="A286" t="s">
        <v>1210</v>
      </c>
      <c r="B286" t="s">
        <v>1227</v>
      </c>
      <c r="C286">
        <v>201004</v>
      </c>
      <c r="D286">
        <v>26</v>
      </c>
      <c r="E286" t="s">
        <v>1212</v>
      </c>
      <c r="F286">
        <v>399</v>
      </c>
      <c r="G286">
        <v>200</v>
      </c>
      <c r="H286">
        <v>23</v>
      </c>
      <c r="I286">
        <v>43122011400</v>
      </c>
      <c r="J286">
        <v>8</v>
      </c>
      <c r="K286" t="s">
        <v>1213</v>
      </c>
      <c r="L286">
        <v>2531</v>
      </c>
      <c r="M286" t="s">
        <v>1214</v>
      </c>
      <c r="N286" t="s">
        <v>1206</v>
      </c>
      <c r="O286">
        <v>0</v>
      </c>
      <c r="P286" t="s">
        <v>1207</v>
      </c>
      <c r="Q286">
        <v>19850401</v>
      </c>
      <c r="R286">
        <v>891018481</v>
      </c>
    </row>
    <row r="287" spans="1:18">
      <c r="A287" t="s">
        <v>1210</v>
      </c>
      <c r="B287" t="s">
        <v>1228</v>
      </c>
      <c r="C287">
        <v>201004</v>
      </c>
      <c r="D287">
        <v>21</v>
      </c>
      <c r="E287" t="s">
        <v>1212</v>
      </c>
      <c r="F287">
        <v>183</v>
      </c>
      <c r="G287">
        <v>92</v>
      </c>
      <c r="H287">
        <v>3</v>
      </c>
      <c r="I287">
        <v>43122011500</v>
      </c>
      <c r="J287">
        <v>8</v>
      </c>
      <c r="K287" t="s">
        <v>1218</v>
      </c>
      <c r="L287">
        <v>2531</v>
      </c>
      <c r="M287" t="s">
        <v>1214</v>
      </c>
      <c r="N287" t="s">
        <v>1206</v>
      </c>
      <c r="O287">
        <v>0</v>
      </c>
      <c r="P287" t="s">
        <v>1207</v>
      </c>
      <c r="Q287">
        <v>19850501</v>
      </c>
      <c r="R287">
        <v>891018481</v>
      </c>
    </row>
    <row r="288" spans="1:18">
      <c r="A288" t="s">
        <v>1210</v>
      </c>
      <c r="B288" t="s">
        <v>1229</v>
      </c>
      <c r="C288">
        <v>201004</v>
      </c>
      <c r="D288">
        <v>26</v>
      </c>
      <c r="E288" t="s">
        <v>1212</v>
      </c>
      <c r="F288">
        <v>1459</v>
      </c>
      <c r="G288">
        <v>736</v>
      </c>
      <c r="H288">
        <v>295</v>
      </c>
      <c r="I288">
        <v>43122011800</v>
      </c>
      <c r="J288">
        <v>8</v>
      </c>
      <c r="K288" t="s">
        <v>1213</v>
      </c>
      <c r="L288">
        <v>2531</v>
      </c>
      <c r="M288" t="s">
        <v>1214</v>
      </c>
      <c r="N288" t="s">
        <v>1206</v>
      </c>
      <c r="O288">
        <v>0</v>
      </c>
      <c r="P288" t="s">
        <v>1207</v>
      </c>
      <c r="Q288">
        <v>19850701</v>
      </c>
      <c r="R288">
        <v>891018481</v>
      </c>
    </row>
    <row r="289" spans="1:18">
      <c r="A289" t="s">
        <v>1210</v>
      </c>
      <c r="B289" t="s">
        <v>1230</v>
      </c>
      <c r="C289">
        <v>201004</v>
      </c>
      <c r="D289">
        <v>0</v>
      </c>
      <c r="E289" t="s">
        <v>1212</v>
      </c>
      <c r="F289">
        <v>0</v>
      </c>
      <c r="G289">
        <v>0</v>
      </c>
      <c r="H289">
        <v>0</v>
      </c>
      <c r="I289">
        <v>43122012300</v>
      </c>
      <c r="J289">
        <v>12</v>
      </c>
      <c r="K289" t="s">
        <v>1218</v>
      </c>
      <c r="L289">
        <v>2531</v>
      </c>
      <c r="M289" t="s">
        <v>1214</v>
      </c>
      <c r="N289" t="s">
        <v>1206</v>
      </c>
      <c r="O289">
        <v>0</v>
      </c>
      <c r="P289" t="s">
        <v>1207</v>
      </c>
      <c r="Q289">
        <v>19850801</v>
      </c>
      <c r="R289">
        <v>891018481</v>
      </c>
    </row>
    <row r="290" spans="1:18">
      <c r="A290" t="s">
        <v>1231</v>
      </c>
      <c r="B290" t="s">
        <v>1232</v>
      </c>
      <c r="C290">
        <v>201004</v>
      </c>
      <c r="D290">
        <v>30</v>
      </c>
      <c r="E290" t="s">
        <v>1212</v>
      </c>
      <c r="F290">
        <v>3601</v>
      </c>
      <c r="G290">
        <v>37</v>
      </c>
      <c r="H290">
        <v>15913</v>
      </c>
      <c r="I290">
        <v>43122002500</v>
      </c>
      <c r="J290">
        <v>8</v>
      </c>
      <c r="K290" t="s">
        <v>1218</v>
      </c>
      <c r="L290">
        <v>2839</v>
      </c>
      <c r="M290" t="s">
        <v>1205</v>
      </c>
      <c r="N290" t="s">
        <v>1206</v>
      </c>
      <c r="O290">
        <v>0</v>
      </c>
      <c r="P290" t="s">
        <v>1233</v>
      </c>
      <c r="Q290">
        <v>19840101</v>
      </c>
      <c r="R290">
        <v>891018481</v>
      </c>
    </row>
    <row r="291" spans="1:18">
      <c r="A291" t="s">
        <v>1231</v>
      </c>
      <c r="B291" t="s">
        <v>1234</v>
      </c>
      <c r="C291">
        <v>201004</v>
      </c>
      <c r="D291">
        <v>30</v>
      </c>
      <c r="E291" t="s">
        <v>1212</v>
      </c>
      <c r="F291">
        <v>1526</v>
      </c>
      <c r="G291">
        <v>332</v>
      </c>
      <c r="H291">
        <v>7715</v>
      </c>
      <c r="I291">
        <v>43122004100</v>
      </c>
      <c r="J291">
        <v>8</v>
      </c>
      <c r="K291" t="s">
        <v>1218</v>
      </c>
      <c r="L291">
        <v>2839</v>
      </c>
      <c r="M291" t="s">
        <v>1205</v>
      </c>
      <c r="N291" t="s">
        <v>1206</v>
      </c>
      <c r="O291">
        <v>0</v>
      </c>
      <c r="P291" t="s">
        <v>1207</v>
      </c>
      <c r="Q291">
        <v>19810901</v>
      </c>
      <c r="R291">
        <v>891018481</v>
      </c>
    </row>
    <row r="292" spans="1:18">
      <c r="A292" t="s">
        <v>1231</v>
      </c>
      <c r="B292" t="s">
        <v>1235</v>
      </c>
      <c r="C292">
        <v>201004</v>
      </c>
      <c r="D292">
        <v>30</v>
      </c>
      <c r="E292" t="s">
        <v>1212</v>
      </c>
      <c r="F292">
        <v>397</v>
      </c>
      <c r="G292">
        <v>74</v>
      </c>
      <c r="H292">
        <v>0</v>
      </c>
      <c r="I292">
        <v>43122003900</v>
      </c>
      <c r="J292">
        <v>8</v>
      </c>
      <c r="K292" t="s">
        <v>1218</v>
      </c>
      <c r="L292">
        <v>2839</v>
      </c>
      <c r="M292" t="s">
        <v>1205</v>
      </c>
      <c r="N292" t="s">
        <v>1206</v>
      </c>
      <c r="O292">
        <v>0</v>
      </c>
      <c r="P292" t="s">
        <v>1207</v>
      </c>
      <c r="Q292">
        <v>19820401</v>
      </c>
      <c r="R292">
        <v>891018481</v>
      </c>
    </row>
    <row r="293" spans="1:18">
      <c r="A293" t="s">
        <v>1231</v>
      </c>
      <c r="B293" t="s">
        <v>1236</v>
      </c>
      <c r="C293">
        <v>201004</v>
      </c>
      <c r="D293">
        <v>30</v>
      </c>
      <c r="E293" t="s">
        <v>1212</v>
      </c>
      <c r="F293">
        <v>2288</v>
      </c>
      <c r="G293">
        <v>184</v>
      </c>
      <c r="H293">
        <v>1953</v>
      </c>
      <c r="I293">
        <v>43122004400</v>
      </c>
      <c r="J293">
        <v>8</v>
      </c>
      <c r="K293" t="s">
        <v>1218</v>
      </c>
      <c r="L293">
        <v>2839</v>
      </c>
      <c r="M293" t="s">
        <v>1205</v>
      </c>
      <c r="N293" t="s">
        <v>1206</v>
      </c>
      <c r="O293">
        <v>0</v>
      </c>
      <c r="P293" t="s">
        <v>1207</v>
      </c>
      <c r="Q293">
        <v>19810801</v>
      </c>
      <c r="R293">
        <v>891018481</v>
      </c>
    </row>
    <row r="294" spans="1:18">
      <c r="A294" t="s">
        <v>1231</v>
      </c>
      <c r="B294" t="s">
        <v>1237</v>
      </c>
      <c r="C294">
        <v>201004</v>
      </c>
      <c r="D294">
        <v>0</v>
      </c>
      <c r="E294" t="s">
        <v>1212</v>
      </c>
      <c r="F294">
        <v>0</v>
      </c>
      <c r="G294">
        <v>0</v>
      </c>
      <c r="H294">
        <v>0</v>
      </c>
      <c r="I294">
        <v>43122005801</v>
      </c>
      <c r="J294">
        <v>12</v>
      </c>
      <c r="K294" t="s">
        <v>1218</v>
      </c>
      <c r="L294">
        <v>2839</v>
      </c>
      <c r="M294" t="s">
        <v>1205</v>
      </c>
      <c r="N294" t="s">
        <v>1206</v>
      </c>
      <c r="O294">
        <v>0</v>
      </c>
      <c r="P294" t="s">
        <v>1207</v>
      </c>
      <c r="Q294">
        <v>19960901</v>
      </c>
      <c r="R294">
        <v>891018481</v>
      </c>
    </row>
    <row r="295" spans="1:18">
      <c r="A295" t="s">
        <v>1231</v>
      </c>
      <c r="B295" t="s">
        <v>1238</v>
      </c>
      <c r="C295">
        <v>201004</v>
      </c>
      <c r="D295">
        <v>30</v>
      </c>
      <c r="E295" t="s">
        <v>1212</v>
      </c>
      <c r="F295">
        <v>1556</v>
      </c>
      <c r="G295">
        <v>74</v>
      </c>
      <c r="H295">
        <v>506</v>
      </c>
      <c r="I295">
        <v>43122004700</v>
      </c>
      <c r="J295">
        <v>8</v>
      </c>
      <c r="K295" t="s">
        <v>1218</v>
      </c>
      <c r="L295">
        <v>2839</v>
      </c>
      <c r="M295" t="s">
        <v>1205</v>
      </c>
      <c r="N295" t="s">
        <v>1206</v>
      </c>
      <c r="O295">
        <v>0</v>
      </c>
      <c r="P295" t="s">
        <v>1207</v>
      </c>
      <c r="Q295">
        <v>19820901</v>
      </c>
      <c r="R295">
        <v>891018481</v>
      </c>
    </row>
    <row r="296" spans="1:18">
      <c r="A296" t="s">
        <v>1231</v>
      </c>
      <c r="B296" t="s">
        <v>1239</v>
      </c>
      <c r="C296">
        <v>201004</v>
      </c>
      <c r="D296">
        <v>30</v>
      </c>
      <c r="E296" t="s">
        <v>1212</v>
      </c>
      <c r="F296">
        <v>5096</v>
      </c>
      <c r="G296">
        <v>369</v>
      </c>
      <c r="H296">
        <v>10632</v>
      </c>
      <c r="I296">
        <v>43122004800</v>
      </c>
      <c r="J296">
        <v>8</v>
      </c>
      <c r="K296" t="s">
        <v>1218</v>
      </c>
      <c r="L296">
        <v>2839</v>
      </c>
      <c r="M296" t="s">
        <v>1205</v>
      </c>
      <c r="N296" t="s">
        <v>1206</v>
      </c>
      <c r="O296">
        <v>0</v>
      </c>
      <c r="P296" t="s">
        <v>1207</v>
      </c>
      <c r="Q296">
        <v>19810701</v>
      </c>
      <c r="R296">
        <v>891018481</v>
      </c>
    </row>
    <row r="297" spans="1:18">
      <c r="A297" t="s">
        <v>1231</v>
      </c>
      <c r="B297" t="s">
        <v>1240</v>
      </c>
      <c r="C297">
        <v>201004</v>
      </c>
      <c r="D297">
        <v>30</v>
      </c>
      <c r="E297" t="s">
        <v>1212</v>
      </c>
      <c r="F297">
        <v>1312</v>
      </c>
      <c r="G297">
        <v>332</v>
      </c>
      <c r="H297">
        <v>32597</v>
      </c>
      <c r="I297">
        <v>43122006002</v>
      </c>
      <c r="J297">
        <v>8</v>
      </c>
      <c r="K297" t="s">
        <v>1218</v>
      </c>
      <c r="L297">
        <v>2839</v>
      </c>
      <c r="M297" t="s">
        <v>1205</v>
      </c>
      <c r="N297" t="s">
        <v>1206</v>
      </c>
      <c r="O297">
        <v>0</v>
      </c>
      <c r="P297" t="s">
        <v>1207</v>
      </c>
      <c r="Q297">
        <v>19820901</v>
      </c>
      <c r="R297">
        <v>891018481</v>
      </c>
    </row>
    <row r="298" spans="1:18">
      <c r="A298" t="s">
        <v>1231</v>
      </c>
      <c r="B298" t="s">
        <v>1241</v>
      </c>
      <c r="C298">
        <v>201004</v>
      </c>
      <c r="D298">
        <v>30</v>
      </c>
      <c r="E298" t="s">
        <v>1212</v>
      </c>
      <c r="F298">
        <v>1526</v>
      </c>
      <c r="G298">
        <v>147</v>
      </c>
      <c r="H298">
        <v>0</v>
      </c>
      <c r="I298">
        <v>43122004900</v>
      </c>
      <c r="J298">
        <v>8</v>
      </c>
      <c r="K298" t="s">
        <v>1218</v>
      </c>
      <c r="L298">
        <v>2839</v>
      </c>
      <c r="M298" t="s">
        <v>1205</v>
      </c>
      <c r="N298" t="s">
        <v>1206</v>
      </c>
      <c r="O298">
        <v>0</v>
      </c>
      <c r="P298" t="s">
        <v>1207</v>
      </c>
      <c r="Q298">
        <v>19820901</v>
      </c>
      <c r="R298">
        <v>891018481</v>
      </c>
    </row>
    <row r="299" spans="1:18">
      <c r="A299" t="s">
        <v>1231</v>
      </c>
      <c r="B299" t="s">
        <v>1242</v>
      </c>
      <c r="C299">
        <v>201004</v>
      </c>
      <c r="D299">
        <v>0</v>
      </c>
      <c r="E299" t="s">
        <v>1212</v>
      </c>
      <c r="F299">
        <v>0</v>
      </c>
      <c r="G299">
        <v>0</v>
      </c>
      <c r="H299">
        <v>0</v>
      </c>
      <c r="I299">
        <v>43122005300</v>
      </c>
      <c r="J299">
        <v>12</v>
      </c>
      <c r="K299" t="s">
        <v>1218</v>
      </c>
      <c r="L299">
        <v>2839</v>
      </c>
      <c r="M299" t="s">
        <v>1205</v>
      </c>
      <c r="N299" t="s">
        <v>1206</v>
      </c>
      <c r="O299">
        <v>0</v>
      </c>
      <c r="P299" t="s">
        <v>1207</v>
      </c>
      <c r="Q299">
        <v>19811001</v>
      </c>
      <c r="R299">
        <v>891018481</v>
      </c>
    </row>
    <row r="300" spans="1:18">
      <c r="A300" t="s">
        <v>1231</v>
      </c>
      <c r="B300" t="s">
        <v>1243</v>
      </c>
      <c r="C300">
        <v>201004</v>
      </c>
      <c r="D300">
        <v>30</v>
      </c>
      <c r="E300" t="s">
        <v>1212</v>
      </c>
      <c r="F300">
        <v>824</v>
      </c>
      <c r="G300">
        <v>111</v>
      </c>
      <c r="H300">
        <v>0</v>
      </c>
      <c r="I300">
        <v>43122005600</v>
      </c>
      <c r="J300">
        <v>8</v>
      </c>
      <c r="K300" t="s">
        <v>1218</v>
      </c>
      <c r="L300">
        <v>2839</v>
      </c>
      <c r="M300" t="s">
        <v>1205</v>
      </c>
      <c r="N300" t="s">
        <v>1206</v>
      </c>
      <c r="O300">
        <v>0</v>
      </c>
      <c r="P300" t="s">
        <v>1207</v>
      </c>
      <c r="Q300">
        <v>19820201</v>
      </c>
      <c r="R300">
        <v>891018481</v>
      </c>
    </row>
    <row r="301" spans="1:18">
      <c r="A301" t="s">
        <v>1231</v>
      </c>
      <c r="B301" t="s">
        <v>1244</v>
      </c>
      <c r="C301">
        <v>201004</v>
      </c>
      <c r="D301">
        <v>30</v>
      </c>
      <c r="E301" t="s">
        <v>1212</v>
      </c>
      <c r="F301">
        <v>488</v>
      </c>
      <c r="G301">
        <v>74</v>
      </c>
      <c r="H301">
        <v>0</v>
      </c>
      <c r="I301">
        <v>43122008201</v>
      </c>
      <c r="J301">
        <v>8</v>
      </c>
      <c r="K301" t="s">
        <v>1218</v>
      </c>
      <c r="L301">
        <v>2839</v>
      </c>
      <c r="M301" t="s">
        <v>1205</v>
      </c>
      <c r="N301" t="s">
        <v>1206</v>
      </c>
      <c r="O301">
        <v>0</v>
      </c>
      <c r="P301" t="s">
        <v>1207</v>
      </c>
      <c r="Q301">
        <v>19970201</v>
      </c>
      <c r="R301">
        <v>891018481</v>
      </c>
    </row>
    <row r="302" spans="1:18">
      <c r="A302" t="s">
        <v>1231</v>
      </c>
      <c r="B302" t="s">
        <v>1245</v>
      </c>
      <c r="C302">
        <v>201004</v>
      </c>
      <c r="D302">
        <v>30</v>
      </c>
      <c r="E302" t="s">
        <v>1212</v>
      </c>
      <c r="F302">
        <v>1587</v>
      </c>
      <c r="G302">
        <v>111</v>
      </c>
      <c r="H302">
        <v>313</v>
      </c>
      <c r="I302">
        <v>43122006900</v>
      </c>
      <c r="J302">
        <v>8</v>
      </c>
      <c r="K302" t="s">
        <v>1246</v>
      </c>
      <c r="L302">
        <v>2839</v>
      </c>
      <c r="M302" t="s">
        <v>1205</v>
      </c>
      <c r="N302" t="s">
        <v>1206</v>
      </c>
      <c r="O302">
        <v>0</v>
      </c>
      <c r="P302" t="s">
        <v>1207</v>
      </c>
      <c r="Q302">
        <v>19820801</v>
      </c>
      <c r="R302">
        <v>891018481</v>
      </c>
    </row>
    <row r="303" spans="1:18">
      <c r="A303" t="s">
        <v>1231</v>
      </c>
      <c r="B303" t="s">
        <v>1247</v>
      </c>
      <c r="C303">
        <v>201004</v>
      </c>
      <c r="D303">
        <v>0</v>
      </c>
      <c r="E303" t="s">
        <v>1212</v>
      </c>
      <c r="F303">
        <v>0</v>
      </c>
      <c r="G303">
        <v>0</v>
      </c>
      <c r="H303">
        <v>0</v>
      </c>
      <c r="I303">
        <v>43122007200</v>
      </c>
      <c r="J303">
        <v>12</v>
      </c>
      <c r="K303" t="s">
        <v>1218</v>
      </c>
      <c r="L303">
        <v>2839</v>
      </c>
      <c r="M303" t="s">
        <v>1205</v>
      </c>
      <c r="N303" t="s">
        <v>1206</v>
      </c>
      <c r="O303">
        <v>0</v>
      </c>
      <c r="P303" t="s">
        <v>1207</v>
      </c>
      <c r="R303">
        <v>891018481</v>
      </c>
    </row>
    <row r="304" spans="1:18">
      <c r="A304" t="s">
        <v>1231</v>
      </c>
      <c r="B304" t="s">
        <v>1248</v>
      </c>
      <c r="C304">
        <v>201004</v>
      </c>
      <c r="D304">
        <v>30</v>
      </c>
      <c r="E304" t="s">
        <v>1212</v>
      </c>
      <c r="F304">
        <v>1465</v>
      </c>
      <c r="G304">
        <v>479</v>
      </c>
      <c r="H304">
        <v>19650</v>
      </c>
      <c r="I304">
        <v>43122008300</v>
      </c>
      <c r="J304">
        <v>8</v>
      </c>
      <c r="K304" t="s">
        <v>1218</v>
      </c>
      <c r="L304">
        <v>2839</v>
      </c>
      <c r="M304" t="s">
        <v>1205</v>
      </c>
      <c r="N304" t="s">
        <v>1206</v>
      </c>
      <c r="O304">
        <v>0</v>
      </c>
      <c r="P304" t="s">
        <v>1207</v>
      </c>
      <c r="Q304">
        <v>19840201</v>
      </c>
      <c r="R304">
        <v>891018481</v>
      </c>
    </row>
    <row r="305" spans="1:18">
      <c r="A305" t="s">
        <v>1231</v>
      </c>
      <c r="B305" t="s">
        <v>1249</v>
      </c>
      <c r="C305">
        <v>201004</v>
      </c>
      <c r="D305">
        <v>30</v>
      </c>
      <c r="E305" t="s">
        <v>1212</v>
      </c>
      <c r="F305">
        <v>2044</v>
      </c>
      <c r="G305">
        <v>184</v>
      </c>
      <c r="H305">
        <v>2628</v>
      </c>
      <c r="I305">
        <v>43122007400</v>
      </c>
      <c r="J305">
        <v>8</v>
      </c>
      <c r="K305" t="s">
        <v>1218</v>
      </c>
      <c r="L305">
        <v>2839</v>
      </c>
      <c r="M305" t="s">
        <v>1205</v>
      </c>
      <c r="N305" t="s">
        <v>1206</v>
      </c>
      <c r="O305">
        <v>0</v>
      </c>
      <c r="P305" t="s">
        <v>1233</v>
      </c>
      <c r="Q305">
        <v>19880701</v>
      </c>
      <c r="R305">
        <v>891018481</v>
      </c>
    </row>
    <row r="306" spans="1:18">
      <c r="A306" t="s">
        <v>1231</v>
      </c>
      <c r="B306" t="s">
        <v>1250</v>
      </c>
      <c r="C306">
        <v>201004</v>
      </c>
      <c r="D306">
        <v>30</v>
      </c>
      <c r="E306" t="s">
        <v>1212</v>
      </c>
      <c r="F306">
        <v>4424</v>
      </c>
      <c r="G306">
        <v>626</v>
      </c>
      <c r="H306">
        <v>35924</v>
      </c>
      <c r="I306">
        <v>43122008600</v>
      </c>
      <c r="J306">
        <v>8</v>
      </c>
      <c r="K306" t="s">
        <v>1218</v>
      </c>
      <c r="L306">
        <v>2839</v>
      </c>
      <c r="M306" t="s">
        <v>1205</v>
      </c>
      <c r="N306" t="s">
        <v>1206</v>
      </c>
      <c r="O306">
        <v>0</v>
      </c>
      <c r="P306" t="s">
        <v>1207</v>
      </c>
      <c r="Q306">
        <v>19840401</v>
      </c>
      <c r="R306">
        <v>891018481</v>
      </c>
    </row>
    <row r="307" spans="1:18">
      <c r="A307" t="s">
        <v>1231</v>
      </c>
      <c r="B307" t="s">
        <v>1251</v>
      </c>
      <c r="C307">
        <v>201004</v>
      </c>
      <c r="D307">
        <v>30</v>
      </c>
      <c r="E307" t="s">
        <v>1212</v>
      </c>
      <c r="F307">
        <v>1282</v>
      </c>
      <c r="G307">
        <v>111</v>
      </c>
      <c r="H307">
        <v>2821</v>
      </c>
      <c r="I307">
        <v>43122009600</v>
      </c>
      <c r="J307">
        <v>8</v>
      </c>
      <c r="K307" t="s">
        <v>1218</v>
      </c>
      <c r="L307">
        <v>2839</v>
      </c>
      <c r="M307" t="s">
        <v>1205</v>
      </c>
      <c r="N307" t="s">
        <v>1206</v>
      </c>
      <c r="O307">
        <v>0</v>
      </c>
      <c r="P307" t="s">
        <v>1207</v>
      </c>
      <c r="Q307">
        <v>19840901</v>
      </c>
      <c r="R307">
        <v>891018481</v>
      </c>
    </row>
    <row r="308" spans="1:18">
      <c r="A308" t="s">
        <v>1231</v>
      </c>
      <c r="B308" t="s">
        <v>1252</v>
      </c>
      <c r="C308">
        <v>201004</v>
      </c>
      <c r="D308">
        <v>30</v>
      </c>
      <c r="E308" t="s">
        <v>1212</v>
      </c>
      <c r="F308">
        <v>1036</v>
      </c>
      <c r="G308">
        <v>147</v>
      </c>
      <c r="H308">
        <v>530</v>
      </c>
      <c r="I308">
        <v>43122016200</v>
      </c>
      <c r="J308">
        <v>8</v>
      </c>
      <c r="K308" t="s">
        <v>1246</v>
      </c>
      <c r="L308">
        <v>2839</v>
      </c>
      <c r="M308" t="s">
        <v>1205</v>
      </c>
      <c r="N308" t="s">
        <v>1206</v>
      </c>
      <c r="O308">
        <v>0</v>
      </c>
      <c r="P308" t="s">
        <v>1207</v>
      </c>
      <c r="Q308">
        <v>19950401</v>
      </c>
      <c r="R308">
        <v>891018481</v>
      </c>
    </row>
    <row r="309" spans="1:18">
      <c r="A309" t="s">
        <v>1231</v>
      </c>
      <c r="B309" t="s">
        <v>1253</v>
      </c>
      <c r="C309">
        <v>201004</v>
      </c>
      <c r="D309">
        <v>0</v>
      </c>
      <c r="E309" t="s">
        <v>1212</v>
      </c>
      <c r="F309">
        <v>0</v>
      </c>
      <c r="G309">
        <v>0</v>
      </c>
      <c r="H309">
        <v>0</v>
      </c>
      <c r="I309">
        <v>43122016300</v>
      </c>
      <c r="J309">
        <v>12</v>
      </c>
      <c r="K309" t="s">
        <v>1218</v>
      </c>
      <c r="L309">
        <v>2839</v>
      </c>
      <c r="M309" t="s">
        <v>1205</v>
      </c>
      <c r="N309" t="s">
        <v>1206</v>
      </c>
      <c r="O309">
        <v>0</v>
      </c>
      <c r="P309" t="s">
        <v>1207</v>
      </c>
      <c r="Q309">
        <v>19960601</v>
      </c>
      <c r="R309">
        <v>891018481</v>
      </c>
    </row>
    <row r="310" spans="1:18">
      <c r="A310" t="s">
        <v>1201</v>
      </c>
      <c r="B310" t="s">
        <v>1254</v>
      </c>
      <c r="C310">
        <v>201004</v>
      </c>
      <c r="D310">
        <v>30</v>
      </c>
      <c r="E310" t="s">
        <v>1212</v>
      </c>
      <c r="F310">
        <v>2899</v>
      </c>
      <c r="G310">
        <v>258</v>
      </c>
      <c r="H310">
        <v>2363</v>
      </c>
      <c r="I310">
        <v>43122003400</v>
      </c>
      <c r="J310">
        <v>8</v>
      </c>
      <c r="K310" t="s">
        <v>1218</v>
      </c>
      <c r="L310">
        <v>2839</v>
      </c>
      <c r="M310" t="s">
        <v>1205</v>
      </c>
      <c r="N310" t="s">
        <v>1206</v>
      </c>
      <c r="O310">
        <v>0</v>
      </c>
      <c r="P310" t="s">
        <v>1233</v>
      </c>
      <c r="Q310">
        <v>19880301</v>
      </c>
      <c r="R310">
        <v>891018481</v>
      </c>
    </row>
    <row r="311" spans="1:18">
      <c r="A311" t="s">
        <v>1201</v>
      </c>
      <c r="B311" t="s">
        <v>1255</v>
      </c>
      <c r="C311">
        <v>201004</v>
      </c>
      <c r="D311">
        <v>0</v>
      </c>
      <c r="E311" t="s">
        <v>1212</v>
      </c>
      <c r="F311">
        <v>0</v>
      </c>
      <c r="G311">
        <v>0</v>
      </c>
      <c r="H311">
        <v>0</v>
      </c>
      <c r="I311">
        <v>43122003600</v>
      </c>
      <c r="J311">
        <v>12</v>
      </c>
      <c r="K311" t="s">
        <v>1204</v>
      </c>
      <c r="L311">
        <v>2839</v>
      </c>
      <c r="M311" t="s">
        <v>1205</v>
      </c>
      <c r="N311" t="s">
        <v>1206</v>
      </c>
      <c r="O311">
        <v>0</v>
      </c>
      <c r="P311" t="s">
        <v>1233</v>
      </c>
      <c r="Q311">
        <v>19860501</v>
      </c>
      <c r="R311">
        <v>891018481</v>
      </c>
    </row>
    <row r="312" spans="1:18">
      <c r="A312" t="s">
        <v>1201</v>
      </c>
      <c r="B312" t="s">
        <v>1256</v>
      </c>
      <c r="C312">
        <v>201004</v>
      </c>
      <c r="D312">
        <v>30</v>
      </c>
      <c r="E312" t="s">
        <v>1212</v>
      </c>
      <c r="F312">
        <v>2166</v>
      </c>
      <c r="G312">
        <v>1327</v>
      </c>
      <c r="H312">
        <v>9909</v>
      </c>
      <c r="I312">
        <v>43122004001</v>
      </c>
      <c r="J312">
        <v>8</v>
      </c>
      <c r="K312" t="s">
        <v>1218</v>
      </c>
      <c r="L312">
        <v>2839</v>
      </c>
      <c r="M312" t="s">
        <v>1205</v>
      </c>
      <c r="N312" t="s">
        <v>1206</v>
      </c>
      <c r="O312">
        <v>0</v>
      </c>
      <c r="P312" t="s">
        <v>1207</v>
      </c>
      <c r="Q312">
        <v>19901101</v>
      </c>
      <c r="R312">
        <v>891018481</v>
      </c>
    </row>
    <row r="313" spans="1:18">
      <c r="A313" t="s">
        <v>1201</v>
      </c>
      <c r="B313" t="s">
        <v>1257</v>
      </c>
      <c r="C313">
        <v>201004</v>
      </c>
      <c r="D313">
        <v>0</v>
      </c>
      <c r="E313" t="s">
        <v>1212</v>
      </c>
      <c r="F313">
        <v>0</v>
      </c>
      <c r="G313">
        <v>0</v>
      </c>
      <c r="H313">
        <v>0</v>
      </c>
      <c r="I313">
        <v>43122005200</v>
      </c>
      <c r="J313">
        <v>12</v>
      </c>
      <c r="K313" t="s">
        <v>1218</v>
      </c>
      <c r="L313">
        <v>2839</v>
      </c>
      <c r="M313" t="s">
        <v>1205</v>
      </c>
      <c r="N313" t="s">
        <v>1206</v>
      </c>
      <c r="O313">
        <v>0</v>
      </c>
      <c r="P313" t="s">
        <v>1207</v>
      </c>
      <c r="Q313">
        <v>19820101</v>
      </c>
      <c r="R313">
        <v>891018481</v>
      </c>
    </row>
    <row r="314" spans="1:18">
      <c r="A314" t="s">
        <v>1201</v>
      </c>
      <c r="B314" t="s">
        <v>1258</v>
      </c>
      <c r="C314">
        <v>201004</v>
      </c>
      <c r="D314">
        <v>0</v>
      </c>
      <c r="E314" t="s">
        <v>1212</v>
      </c>
      <c r="F314">
        <v>0</v>
      </c>
      <c r="G314">
        <v>0</v>
      </c>
      <c r="H314">
        <v>0</v>
      </c>
      <c r="I314">
        <v>43122005700</v>
      </c>
      <c r="J314">
        <v>12</v>
      </c>
      <c r="K314" t="s">
        <v>1218</v>
      </c>
      <c r="L314">
        <v>2839</v>
      </c>
      <c r="M314" t="s">
        <v>1205</v>
      </c>
      <c r="N314" t="s">
        <v>1206</v>
      </c>
      <c r="O314">
        <v>0</v>
      </c>
      <c r="P314" t="s">
        <v>1233</v>
      </c>
      <c r="Q314">
        <v>19880201</v>
      </c>
      <c r="R314">
        <v>891018481</v>
      </c>
    </row>
    <row r="315" spans="1:18">
      <c r="A315" t="s">
        <v>1201</v>
      </c>
      <c r="B315" t="s">
        <v>1259</v>
      </c>
      <c r="C315">
        <v>201004</v>
      </c>
      <c r="D315">
        <v>30</v>
      </c>
      <c r="E315" t="s">
        <v>1212</v>
      </c>
      <c r="F315">
        <v>4455</v>
      </c>
      <c r="G315">
        <v>1106</v>
      </c>
      <c r="H315">
        <v>10946</v>
      </c>
      <c r="I315">
        <v>43122005900</v>
      </c>
      <c r="J315">
        <v>8</v>
      </c>
      <c r="K315" t="s">
        <v>1218</v>
      </c>
      <c r="L315">
        <v>2839</v>
      </c>
      <c r="M315" t="s">
        <v>1205</v>
      </c>
      <c r="N315" t="s">
        <v>1206</v>
      </c>
      <c r="O315">
        <v>0</v>
      </c>
      <c r="P315" t="s">
        <v>1233</v>
      </c>
      <c r="Q315">
        <v>19860501</v>
      </c>
      <c r="R315">
        <v>891018481</v>
      </c>
    </row>
    <row r="316" spans="1:18">
      <c r="A316" t="s">
        <v>1201</v>
      </c>
      <c r="B316" t="s">
        <v>1260</v>
      </c>
      <c r="C316">
        <v>201004</v>
      </c>
      <c r="D316">
        <v>0</v>
      </c>
      <c r="E316" t="s">
        <v>1212</v>
      </c>
      <c r="F316">
        <v>0</v>
      </c>
      <c r="G316">
        <v>0</v>
      </c>
      <c r="H316">
        <v>0</v>
      </c>
      <c r="I316">
        <v>43122005001</v>
      </c>
      <c r="J316">
        <v>12</v>
      </c>
      <c r="K316" t="s">
        <v>1218</v>
      </c>
      <c r="L316">
        <v>2839</v>
      </c>
      <c r="M316" t="s">
        <v>1205</v>
      </c>
      <c r="N316" t="s">
        <v>1206</v>
      </c>
      <c r="O316">
        <v>0</v>
      </c>
      <c r="P316" t="s">
        <v>1207</v>
      </c>
      <c r="Q316">
        <v>19970930</v>
      </c>
      <c r="R316">
        <v>891018481</v>
      </c>
    </row>
    <row r="317" spans="1:18">
      <c r="A317" t="s">
        <v>1201</v>
      </c>
      <c r="B317" t="s">
        <v>1261</v>
      </c>
      <c r="C317">
        <v>201004</v>
      </c>
      <c r="D317">
        <v>30</v>
      </c>
      <c r="E317" t="s">
        <v>1212</v>
      </c>
      <c r="F317">
        <v>5950</v>
      </c>
      <c r="G317">
        <v>811</v>
      </c>
      <c r="H317">
        <v>18926</v>
      </c>
      <c r="I317">
        <v>43122005400</v>
      </c>
      <c r="J317">
        <v>8</v>
      </c>
      <c r="K317" t="s">
        <v>1218</v>
      </c>
      <c r="L317">
        <v>2839</v>
      </c>
      <c r="M317" t="s">
        <v>1205</v>
      </c>
      <c r="N317" t="s">
        <v>1206</v>
      </c>
      <c r="O317">
        <v>0</v>
      </c>
      <c r="P317" t="s">
        <v>1233</v>
      </c>
      <c r="Q317">
        <v>19860801</v>
      </c>
      <c r="R317">
        <v>891018481</v>
      </c>
    </row>
    <row r="318" spans="1:18">
      <c r="A318" t="s">
        <v>1201</v>
      </c>
      <c r="B318" t="s">
        <v>1262</v>
      </c>
      <c r="C318">
        <v>201004</v>
      </c>
      <c r="D318">
        <v>30</v>
      </c>
      <c r="E318" t="s">
        <v>1212</v>
      </c>
      <c r="F318">
        <v>2624</v>
      </c>
      <c r="G318">
        <v>1990</v>
      </c>
      <c r="H318">
        <v>9620</v>
      </c>
      <c r="I318">
        <v>43122007100</v>
      </c>
      <c r="J318">
        <v>8</v>
      </c>
      <c r="K318" t="s">
        <v>1218</v>
      </c>
      <c r="L318">
        <v>2839</v>
      </c>
      <c r="M318" t="s">
        <v>1205</v>
      </c>
      <c r="N318" t="s">
        <v>1206</v>
      </c>
      <c r="O318">
        <v>0</v>
      </c>
      <c r="P318" t="s">
        <v>1233</v>
      </c>
      <c r="Q318">
        <v>19880401</v>
      </c>
      <c r="R318">
        <v>891018481</v>
      </c>
    </row>
    <row r="319" spans="1:18">
      <c r="A319" t="s">
        <v>1201</v>
      </c>
      <c r="B319" t="s">
        <v>1263</v>
      </c>
      <c r="C319">
        <v>201004</v>
      </c>
      <c r="D319">
        <v>0</v>
      </c>
      <c r="E319" t="s">
        <v>1212</v>
      </c>
      <c r="F319">
        <v>0</v>
      </c>
      <c r="G319">
        <v>0</v>
      </c>
      <c r="H319">
        <v>0</v>
      </c>
      <c r="I319">
        <v>43122007900</v>
      </c>
      <c r="J319">
        <v>12</v>
      </c>
      <c r="K319" t="s">
        <v>1204</v>
      </c>
      <c r="L319">
        <v>2839</v>
      </c>
      <c r="M319" t="s">
        <v>1205</v>
      </c>
      <c r="N319" t="s">
        <v>1206</v>
      </c>
      <c r="O319">
        <v>0</v>
      </c>
      <c r="P319" t="s">
        <v>1207</v>
      </c>
      <c r="Q319">
        <v>19830501</v>
      </c>
      <c r="R319">
        <v>891018481</v>
      </c>
    </row>
    <row r="320" spans="1:18">
      <c r="A320" t="s">
        <v>1201</v>
      </c>
      <c r="B320" t="s">
        <v>1264</v>
      </c>
      <c r="C320">
        <v>201004</v>
      </c>
      <c r="D320">
        <v>0</v>
      </c>
      <c r="E320" t="s">
        <v>1212</v>
      </c>
      <c r="F320">
        <v>0</v>
      </c>
      <c r="G320">
        <v>0</v>
      </c>
      <c r="H320">
        <v>0</v>
      </c>
      <c r="I320">
        <v>43122008100</v>
      </c>
      <c r="J320">
        <v>12</v>
      </c>
      <c r="K320" t="s">
        <v>1218</v>
      </c>
      <c r="L320">
        <v>2839</v>
      </c>
      <c r="M320" t="s">
        <v>1205</v>
      </c>
      <c r="N320" t="s">
        <v>1206</v>
      </c>
      <c r="O320">
        <v>0</v>
      </c>
      <c r="P320" t="s">
        <v>1233</v>
      </c>
      <c r="Q320">
        <v>19860701</v>
      </c>
      <c r="R320">
        <v>891018481</v>
      </c>
    </row>
    <row r="321" spans="1:18">
      <c r="A321" t="s">
        <v>1201</v>
      </c>
      <c r="B321" t="s">
        <v>1265</v>
      </c>
      <c r="C321">
        <v>201004</v>
      </c>
      <c r="D321">
        <v>30</v>
      </c>
      <c r="E321" t="s">
        <v>1212</v>
      </c>
      <c r="F321">
        <v>7720</v>
      </c>
      <c r="G321">
        <v>1437</v>
      </c>
      <c r="H321">
        <v>8897</v>
      </c>
      <c r="I321">
        <v>43122007300</v>
      </c>
      <c r="J321">
        <v>8</v>
      </c>
      <c r="K321" t="s">
        <v>1204</v>
      </c>
      <c r="L321">
        <v>2839</v>
      </c>
      <c r="M321" t="s">
        <v>1205</v>
      </c>
      <c r="N321" t="s">
        <v>1206</v>
      </c>
      <c r="O321">
        <v>0</v>
      </c>
      <c r="P321" t="s">
        <v>1233</v>
      </c>
      <c r="Q321">
        <v>19860201</v>
      </c>
      <c r="R321">
        <v>891018481</v>
      </c>
    </row>
    <row r="322" spans="1:18">
      <c r="A322" t="s">
        <v>1201</v>
      </c>
      <c r="B322" t="s">
        <v>1266</v>
      </c>
      <c r="C322">
        <v>201004</v>
      </c>
      <c r="D322">
        <v>30</v>
      </c>
      <c r="E322" t="s">
        <v>1212</v>
      </c>
      <c r="F322">
        <v>3479</v>
      </c>
      <c r="G322">
        <v>1069</v>
      </c>
      <c r="H322">
        <v>8366</v>
      </c>
      <c r="I322">
        <v>43122009200</v>
      </c>
      <c r="J322">
        <v>8</v>
      </c>
      <c r="K322" t="s">
        <v>1218</v>
      </c>
      <c r="L322">
        <v>2839</v>
      </c>
      <c r="M322" t="s">
        <v>1205</v>
      </c>
      <c r="N322" t="s">
        <v>1206</v>
      </c>
      <c r="O322">
        <v>0</v>
      </c>
      <c r="P322" t="s">
        <v>1207</v>
      </c>
      <c r="Q322">
        <v>19840901</v>
      </c>
      <c r="R322">
        <v>891018481</v>
      </c>
    </row>
    <row r="323" spans="1:18">
      <c r="A323" t="s">
        <v>1201</v>
      </c>
      <c r="B323" t="s">
        <v>1267</v>
      </c>
      <c r="C323">
        <v>201004</v>
      </c>
      <c r="D323">
        <v>30</v>
      </c>
      <c r="E323" t="s">
        <v>1212</v>
      </c>
      <c r="F323">
        <v>7676</v>
      </c>
      <c r="G323">
        <v>2543</v>
      </c>
      <c r="H323">
        <v>75</v>
      </c>
      <c r="I323">
        <v>43122010400</v>
      </c>
      <c r="J323">
        <v>8</v>
      </c>
      <c r="K323" t="s">
        <v>1204</v>
      </c>
      <c r="L323">
        <v>2839</v>
      </c>
      <c r="M323" t="s">
        <v>1205</v>
      </c>
      <c r="N323" t="s">
        <v>1206</v>
      </c>
      <c r="O323">
        <v>0</v>
      </c>
      <c r="P323" t="s">
        <v>1207</v>
      </c>
      <c r="Q323">
        <v>19850301</v>
      </c>
      <c r="R323">
        <v>891018481</v>
      </c>
    </row>
    <row r="324" spans="1:18">
      <c r="A324" t="s">
        <v>1201</v>
      </c>
      <c r="B324" t="s">
        <v>1268</v>
      </c>
      <c r="C324">
        <v>201004</v>
      </c>
      <c r="D324">
        <v>0</v>
      </c>
      <c r="E324" t="s">
        <v>1212</v>
      </c>
      <c r="F324">
        <v>0</v>
      </c>
      <c r="G324">
        <v>0</v>
      </c>
      <c r="H324">
        <v>0</v>
      </c>
      <c r="I324">
        <v>43122010700</v>
      </c>
      <c r="J324">
        <v>12</v>
      </c>
      <c r="K324" t="s">
        <v>1204</v>
      </c>
      <c r="L324">
        <v>2839</v>
      </c>
      <c r="M324" t="s">
        <v>1205</v>
      </c>
      <c r="N324" t="s">
        <v>1206</v>
      </c>
      <c r="O324">
        <v>0</v>
      </c>
      <c r="P324" t="s">
        <v>1233</v>
      </c>
      <c r="Q324">
        <v>19860701</v>
      </c>
      <c r="R324">
        <v>891018481</v>
      </c>
    </row>
    <row r="325" spans="1:18">
      <c r="A325" t="s">
        <v>1201</v>
      </c>
      <c r="B325" t="s">
        <v>1269</v>
      </c>
      <c r="C325">
        <v>201004</v>
      </c>
      <c r="D325">
        <v>30</v>
      </c>
      <c r="E325" t="s">
        <v>1212</v>
      </c>
      <c r="F325">
        <v>2783</v>
      </c>
      <c r="G325">
        <v>921</v>
      </c>
      <c r="H325">
        <v>7196</v>
      </c>
      <c r="I325">
        <v>43122011300</v>
      </c>
      <c r="J325">
        <v>8</v>
      </c>
      <c r="K325" t="s">
        <v>1204</v>
      </c>
      <c r="L325">
        <v>2839</v>
      </c>
      <c r="M325" t="s">
        <v>1205</v>
      </c>
      <c r="N325" t="s">
        <v>1206</v>
      </c>
      <c r="O325">
        <v>0</v>
      </c>
      <c r="P325" t="s">
        <v>1207</v>
      </c>
      <c r="Q325">
        <v>19850501</v>
      </c>
      <c r="R325">
        <v>891018481</v>
      </c>
    </row>
    <row r="326" spans="1:18">
      <c r="A326" t="s">
        <v>1201</v>
      </c>
      <c r="B326" t="s">
        <v>1270</v>
      </c>
      <c r="C326">
        <v>201004</v>
      </c>
      <c r="D326">
        <v>30</v>
      </c>
      <c r="E326" t="s">
        <v>1212</v>
      </c>
      <c r="F326">
        <v>2319</v>
      </c>
      <c r="G326">
        <v>774</v>
      </c>
      <c r="H326">
        <v>23595</v>
      </c>
      <c r="I326">
        <v>43122011200</v>
      </c>
      <c r="J326">
        <v>8</v>
      </c>
      <c r="K326" t="s">
        <v>1204</v>
      </c>
      <c r="L326">
        <v>2839</v>
      </c>
      <c r="M326" t="s">
        <v>1205</v>
      </c>
      <c r="N326" t="s">
        <v>1206</v>
      </c>
      <c r="O326">
        <v>0</v>
      </c>
      <c r="P326" t="s">
        <v>1207</v>
      </c>
      <c r="Q326">
        <v>19850501</v>
      </c>
      <c r="R326">
        <v>891018481</v>
      </c>
    </row>
    <row r="327" spans="1:18">
      <c r="A327" t="s">
        <v>1201</v>
      </c>
      <c r="B327" t="s">
        <v>1271</v>
      </c>
      <c r="C327">
        <v>201004</v>
      </c>
      <c r="D327">
        <v>0</v>
      </c>
      <c r="E327" t="s">
        <v>1212</v>
      </c>
      <c r="F327">
        <v>0</v>
      </c>
      <c r="G327">
        <v>0</v>
      </c>
      <c r="H327">
        <v>0</v>
      </c>
      <c r="I327">
        <v>43122011600</v>
      </c>
      <c r="J327">
        <v>12</v>
      </c>
      <c r="K327" t="s">
        <v>1204</v>
      </c>
      <c r="L327">
        <v>2839</v>
      </c>
      <c r="M327" t="s">
        <v>1205</v>
      </c>
      <c r="N327" t="s">
        <v>1206</v>
      </c>
      <c r="O327">
        <v>0</v>
      </c>
      <c r="P327" t="s">
        <v>1207</v>
      </c>
      <c r="Q327">
        <v>19850701</v>
      </c>
      <c r="R327">
        <v>891018481</v>
      </c>
    </row>
    <row r="328" spans="1:18">
      <c r="A328" t="s">
        <v>1201</v>
      </c>
      <c r="B328" t="s">
        <v>1272</v>
      </c>
      <c r="C328">
        <v>201004</v>
      </c>
      <c r="D328">
        <v>30</v>
      </c>
      <c r="E328" t="s">
        <v>1212</v>
      </c>
      <c r="F328">
        <v>2644</v>
      </c>
      <c r="G328">
        <v>884</v>
      </c>
      <c r="H328">
        <v>5416</v>
      </c>
      <c r="I328">
        <v>43122011700</v>
      </c>
      <c r="J328">
        <v>8</v>
      </c>
      <c r="K328" t="s">
        <v>1204</v>
      </c>
      <c r="L328">
        <v>2839</v>
      </c>
      <c r="M328" t="s">
        <v>1205</v>
      </c>
      <c r="N328" t="s">
        <v>1206</v>
      </c>
      <c r="O328">
        <v>0</v>
      </c>
      <c r="P328" t="s">
        <v>1207</v>
      </c>
      <c r="Q328">
        <v>19860101</v>
      </c>
      <c r="R328">
        <v>891018481</v>
      </c>
    </row>
    <row r="329" spans="1:18">
      <c r="A329" t="s">
        <v>1201</v>
      </c>
      <c r="B329" t="s">
        <v>1273</v>
      </c>
      <c r="C329">
        <v>201004</v>
      </c>
      <c r="D329">
        <v>30</v>
      </c>
      <c r="E329" t="s">
        <v>1212</v>
      </c>
      <c r="F329">
        <v>5658</v>
      </c>
      <c r="G329">
        <v>1879</v>
      </c>
      <c r="H329">
        <v>8099</v>
      </c>
      <c r="I329">
        <v>43122012500</v>
      </c>
      <c r="J329">
        <v>8</v>
      </c>
      <c r="K329" t="s">
        <v>1204</v>
      </c>
      <c r="L329">
        <v>2839</v>
      </c>
      <c r="M329" t="s">
        <v>1205</v>
      </c>
      <c r="N329" t="s">
        <v>1206</v>
      </c>
      <c r="O329">
        <v>0</v>
      </c>
      <c r="P329" t="s">
        <v>1207</v>
      </c>
      <c r="Q329">
        <v>19850901</v>
      </c>
      <c r="R329">
        <v>891018481</v>
      </c>
    </row>
    <row r="330" spans="1:18">
      <c r="A330" t="s">
        <v>1201</v>
      </c>
      <c r="B330" t="s">
        <v>1274</v>
      </c>
      <c r="C330">
        <v>201004</v>
      </c>
      <c r="D330">
        <v>0</v>
      </c>
      <c r="E330" t="s">
        <v>1212</v>
      </c>
      <c r="F330">
        <v>0</v>
      </c>
      <c r="G330">
        <v>0</v>
      </c>
      <c r="H330">
        <v>0</v>
      </c>
      <c r="I330">
        <v>43122012400</v>
      </c>
      <c r="J330">
        <v>12</v>
      </c>
      <c r="K330" t="s">
        <v>1204</v>
      </c>
      <c r="L330">
        <v>2839</v>
      </c>
      <c r="M330" t="s">
        <v>1205</v>
      </c>
      <c r="N330" t="s">
        <v>1206</v>
      </c>
      <c r="O330">
        <v>0</v>
      </c>
      <c r="P330" t="s">
        <v>1207</v>
      </c>
      <c r="Q330">
        <v>19880601</v>
      </c>
      <c r="R330">
        <v>891018481</v>
      </c>
    </row>
    <row r="331" spans="1:18">
      <c r="A331" t="s">
        <v>1201</v>
      </c>
      <c r="B331" t="s">
        <v>1275</v>
      </c>
      <c r="C331">
        <v>201004</v>
      </c>
      <c r="D331">
        <v>0</v>
      </c>
      <c r="E331" t="s">
        <v>1212</v>
      </c>
      <c r="F331">
        <v>0</v>
      </c>
      <c r="G331">
        <v>0</v>
      </c>
      <c r="H331">
        <v>0</v>
      </c>
      <c r="I331">
        <v>43122012200</v>
      </c>
      <c r="J331">
        <v>12</v>
      </c>
      <c r="K331" t="s">
        <v>1204</v>
      </c>
      <c r="L331">
        <v>2839</v>
      </c>
      <c r="M331" t="s">
        <v>1205</v>
      </c>
      <c r="N331" t="s">
        <v>1206</v>
      </c>
      <c r="O331">
        <v>0</v>
      </c>
      <c r="P331" t="s">
        <v>1207</v>
      </c>
      <c r="Q331">
        <v>19850901</v>
      </c>
      <c r="R331">
        <v>891018481</v>
      </c>
    </row>
    <row r="332" spans="1:18">
      <c r="A332" t="s">
        <v>1201</v>
      </c>
      <c r="B332" t="s">
        <v>1276</v>
      </c>
      <c r="C332">
        <v>201004</v>
      </c>
      <c r="D332">
        <v>12</v>
      </c>
      <c r="E332" t="s">
        <v>1212</v>
      </c>
      <c r="F332">
        <v>1373</v>
      </c>
      <c r="G332">
        <v>457</v>
      </c>
      <c r="H332">
        <v>3009</v>
      </c>
      <c r="I332">
        <v>43122012800</v>
      </c>
      <c r="J332">
        <v>8</v>
      </c>
      <c r="K332" t="s">
        <v>1204</v>
      </c>
      <c r="L332">
        <v>2839</v>
      </c>
      <c r="M332" t="s">
        <v>1205</v>
      </c>
      <c r="N332" t="s">
        <v>1206</v>
      </c>
      <c r="O332">
        <v>0</v>
      </c>
      <c r="P332" t="s">
        <v>1207</v>
      </c>
      <c r="Q332">
        <v>19860201</v>
      </c>
      <c r="R332">
        <v>891018481</v>
      </c>
    </row>
    <row r="333" spans="1:18">
      <c r="A333" t="s">
        <v>1201</v>
      </c>
      <c r="B333" t="s">
        <v>1277</v>
      </c>
      <c r="C333">
        <v>201004</v>
      </c>
      <c r="D333">
        <v>30</v>
      </c>
      <c r="E333" t="s">
        <v>1212</v>
      </c>
      <c r="F333">
        <v>3432</v>
      </c>
      <c r="G333">
        <v>1142</v>
      </c>
      <c r="H333">
        <v>16374</v>
      </c>
      <c r="I333">
        <v>43122013600</v>
      </c>
      <c r="J333">
        <v>8</v>
      </c>
      <c r="K333" t="s">
        <v>1204</v>
      </c>
      <c r="L333">
        <v>2839</v>
      </c>
      <c r="M333" t="s">
        <v>1205</v>
      </c>
      <c r="N333" t="s">
        <v>1206</v>
      </c>
      <c r="O333">
        <v>0</v>
      </c>
      <c r="P333" t="s">
        <v>1207</v>
      </c>
      <c r="Q333">
        <v>19860601</v>
      </c>
      <c r="R333">
        <v>891018481</v>
      </c>
    </row>
    <row r="334" spans="1:18">
      <c r="A334" t="s">
        <v>1201</v>
      </c>
      <c r="B334" t="s">
        <v>1278</v>
      </c>
      <c r="C334">
        <v>201004</v>
      </c>
      <c r="D334">
        <v>30</v>
      </c>
      <c r="E334" t="s">
        <v>1212</v>
      </c>
      <c r="F334">
        <v>3363</v>
      </c>
      <c r="G334">
        <v>1106</v>
      </c>
      <c r="H334">
        <v>3159</v>
      </c>
      <c r="I334">
        <v>43122013100</v>
      </c>
      <c r="J334">
        <v>8</v>
      </c>
      <c r="K334" t="s">
        <v>1204</v>
      </c>
      <c r="L334">
        <v>2839</v>
      </c>
      <c r="M334" t="s">
        <v>1205</v>
      </c>
      <c r="N334" t="s">
        <v>1206</v>
      </c>
      <c r="O334">
        <v>0</v>
      </c>
      <c r="P334" t="s">
        <v>1207</v>
      </c>
      <c r="Q334">
        <v>19860401</v>
      </c>
      <c r="R334">
        <v>891018481</v>
      </c>
    </row>
    <row r="335" spans="1:18">
      <c r="A335" t="s">
        <v>1201</v>
      </c>
      <c r="B335" t="s">
        <v>1279</v>
      </c>
      <c r="C335">
        <v>201004</v>
      </c>
      <c r="D335">
        <v>30</v>
      </c>
      <c r="E335" t="s">
        <v>1212</v>
      </c>
      <c r="F335">
        <v>4963</v>
      </c>
      <c r="G335">
        <v>1658</v>
      </c>
      <c r="H335">
        <v>4488</v>
      </c>
      <c r="I335">
        <v>43122013000</v>
      </c>
      <c r="J335">
        <v>8</v>
      </c>
      <c r="K335" t="s">
        <v>1204</v>
      </c>
      <c r="L335">
        <v>2839</v>
      </c>
      <c r="M335" t="s">
        <v>1205</v>
      </c>
      <c r="N335" t="s">
        <v>1206</v>
      </c>
      <c r="O335">
        <v>0</v>
      </c>
      <c r="P335" t="s">
        <v>1207</v>
      </c>
      <c r="Q335">
        <v>19860201</v>
      </c>
      <c r="R335">
        <v>891018481</v>
      </c>
    </row>
    <row r="336" spans="1:18">
      <c r="A336" t="s">
        <v>1201</v>
      </c>
      <c r="B336" t="s">
        <v>1280</v>
      </c>
      <c r="C336">
        <v>201004</v>
      </c>
      <c r="D336">
        <v>0</v>
      </c>
      <c r="E336" t="s">
        <v>1212</v>
      </c>
      <c r="F336">
        <v>0</v>
      </c>
      <c r="G336">
        <v>0</v>
      </c>
      <c r="H336">
        <v>0</v>
      </c>
      <c r="I336">
        <v>43122014200</v>
      </c>
      <c r="J336">
        <v>12</v>
      </c>
      <c r="K336" t="s">
        <v>1204</v>
      </c>
      <c r="L336">
        <v>2839</v>
      </c>
      <c r="M336" t="s">
        <v>1205</v>
      </c>
      <c r="N336" t="s">
        <v>1206</v>
      </c>
      <c r="O336">
        <v>0</v>
      </c>
      <c r="P336" t="s">
        <v>1207</v>
      </c>
      <c r="Q336">
        <v>19861101</v>
      </c>
      <c r="R336">
        <v>891018481</v>
      </c>
    </row>
    <row r="337" spans="1:18">
      <c r="A337" t="s">
        <v>1201</v>
      </c>
      <c r="B337" t="s">
        <v>1281</v>
      </c>
      <c r="C337">
        <v>201004</v>
      </c>
      <c r="D337">
        <v>0</v>
      </c>
      <c r="E337" t="s">
        <v>1212</v>
      </c>
      <c r="F337">
        <v>0</v>
      </c>
      <c r="G337">
        <v>0</v>
      </c>
      <c r="H337">
        <v>0</v>
      </c>
      <c r="I337">
        <v>43122013201</v>
      </c>
      <c r="J337">
        <v>12</v>
      </c>
      <c r="K337" t="s">
        <v>1204</v>
      </c>
      <c r="L337">
        <v>2839</v>
      </c>
      <c r="M337" t="s">
        <v>1205</v>
      </c>
      <c r="N337" t="s">
        <v>1206</v>
      </c>
      <c r="O337">
        <v>0</v>
      </c>
      <c r="P337" t="s">
        <v>1207</v>
      </c>
      <c r="Q337">
        <v>19970731</v>
      </c>
      <c r="R337">
        <v>891018481</v>
      </c>
    </row>
    <row r="338" spans="1:18">
      <c r="A338" t="s">
        <v>1201</v>
      </c>
      <c r="B338" t="s">
        <v>1282</v>
      </c>
      <c r="C338">
        <v>201004</v>
      </c>
      <c r="D338">
        <v>30</v>
      </c>
      <c r="E338" t="s">
        <v>1212</v>
      </c>
      <c r="F338">
        <v>3455</v>
      </c>
      <c r="G338">
        <v>1142</v>
      </c>
      <c r="H338">
        <v>6218</v>
      </c>
      <c r="I338">
        <v>43122014300</v>
      </c>
      <c r="J338">
        <v>8</v>
      </c>
      <c r="K338" t="s">
        <v>1204</v>
      </c>
      <c r="L338">
        <v>2839</v>
      </c>
      <c r="M338" t="s">
        <v>1205</v>
      </c>
      <c r="N338" t="s">
        <v>1206</v>
      </c>
      <c r="O338">
        <v>0</v>
      </c>
      <c r="P338" t="s">
        <v>1207</v>
      </c>
      <c r="Q338">
        <v>19861201</v>
      </c>
      <c r="R338">
        <v>891018481</v>
      </c>
    </row>
    <row r="339" spans="1:18">
      <c r="A339" t="s">
        <v>1201</v>
      </c>
      <c r="B339" t="s">
        <v>1283</v>
      </c>
      <c r="C339">
        <v>201004</v>
      </c>
      <c r="D339">
        <v>0</v>
      </c>
      <c r="E339" t="s">
        <v>1212</v>
      </c>
      <c r="F339">
        <v>0</v>
      </c>
      <c r="G339">
        <v>0</v>
      </c>
      <c r="H339">
        <v>0</v>
      </c>
      <c r="I339">
        <v>43122013700</v>
      </c>
      <c r="J339">
        <v>12</v>
      </c>
      <c r="K339" t="s">
        <v>1204</v>
      </c>
      <c r="L339">
        <v>2839</v>
      </c>
      <c r="M339" t="s">
        <v>1205</v>
      </c>
      <c r="N339" t="s">
        <v>1206</v>
      </c>
      <c r="O339">
        <v>0</v>
      </c>
      <c r="P339" t="s">
        <v>1233</v>
      </c>
      <c r="Q339">
        <v>19910501</v>
      </c>
      <c r="R339">
        <v>891018481</v>
      </c>
    </row>
    <row r="340" spans="1:18">
      <c r="A340" t="s">
        <v>1201</v>
      </c>
      <c r="B340" t="s">
        <v>1284</v>
      </c>
      <c r="C340">
        <v>201004</v>
      </c>
      <c r="D340">
        <v>0</v>
      </c>
      <c r="E340" t="s">
        <v>1212</v>
      </c>
      <c r="F340">
        <v>0</v>
      </c>
      <c r="G340">
        <v>0</v>
      </c>
      <c r="H340">
        <v>0</v>
      </c>
      <c r="I340">
        <v>43122015400</v>
      </c>
      <c r="J340">
        <v>12</v>
      </c>
      <c r="K340" t="s">
        <v>1204</v>
      </c>
      <c r="L340">
        <v>2839</v>
      </c>
      <c r="M340" t="s">
        <v>1205</v>
      </c>
      <c r="N340" t="s">
        <v>1206</v>
      </c>
      <c r="O340">
        <v>0</v>
      </c>
      <c r="P340" t="s">
        <v>1207</v>
      </c>
      <c r="Q340">
        <v>19871101</v>
      </c>
      <c r="R340">
        <v>891018481</v>
      </c>
    </row>
    <row r="341" spans="1:18">
      <c r="A341" t="s">
        <v>1201</v>
      </c>
      <c r="B341" t="s">
        <v>1285</v>
      </c>
      <c r="C341">
        <v>201004</v>
      </c>
      <c r="D341">
        <v>30</v>
      </c>
      <c r="E341" t="s">
        <v>1212</v>
      </c>
      <c r="F341">
        <v>8719</v>
      </c>
      <c r="G341">
        <v>2911</v>
      </c>
      <c r="H341">
        <v>4764</v>
      </c>
      <c r="I341">
        <v>43122013800</v>
      </c>
      <c r="J341">
        <v>8</v>
      </c>
      <c r="K341" t="s">
        <v>1204</v>
      </c>
      <c r="L341">
        <v>2839</v>
      </c>
      <c r="M341" t="s">
        <v>1205</v>
      </c>
      <c r="N341" t="s">
        <v>1206</v>
      </c>
      <c r="O341">
        <v>0</v>
      </c>
      <c r="P341" t="s">
        <v>1207</v>
      </c>
      <c r="Q341">
        <v>19860901</v>
      </c>
      <c r="R341">
        <v>891018481</v>
      </c>
    </row>
    <row r="342" spans="1:18">
      <c r="A342" t="s">
        <v>1201</v>
      </c>
      <c r="B342" t="s">
        <v>1286</v>
      </c>
      <c r="C342">
        <v>201004</v>
      </c>
      <c r="D342">
        <v>0</v>
      </c>
      <c r="E342" t="s">
        <v>1212</v>
      </c>
      <c r="F342">
        <v>0</v>
      </c>
      <c r="G342">
        <v>0</v>
      </c>
      <c r="H342">
        <v>0</v>
      </c>
      <c r="I342">
        <v>43122015200</v>
      </c>
      <c r="J342">
        <v>12</v>
      </c>
      <c r="K342" t="s">
        <v>1204</v>
      </c>
      <c r="L342">
        <v>2839</v>
      </c>
      <c r="M342" t="s">
        <v>1205</v>
      </c>
      <c r="N342" t="s">
        <v>1206</v>
      </c>
      <c r="O342">
        <v>0</v>
      </c>
      <c r="P342" t="s">
        <v>1207</v>
      </c>
      <c r="Q342">
        <v>19870401</v>
      </c>
      <c r="R342">
        <v>891018481</v>
      </c>
    </row>
    <row r="343" spans="1:18">
      <c r="A343" t="s">
        <v>1201</v>
      </c>
      <c r="B343" t="s">
        <v>1287</v>
      </c>
      <c r="C343">
        <v>201004</v>
      </c>
      <c r="D343">
        <v>30</v>
      </c>
      <c r="E343" t="s">
        <v>1212</v>
      </c>
      <c r="F343">
        <v>4963</v>
      </c>
      <c r="G343">
        <v>1658</v>
      </c>
      <c r="H343">
        <v>1103</v>
      </c>
      <c r="I343">
        <v>43122014400</v>
      </c>
      <c r="J343">
        <v>8</v>
      </c>
      <c r="K343" t="s">
        <v>1204</v>
      </c>
      <c r="L343">
        <v>2839</v>
      </c>
      <c r="M343" t="s">
        <v>1205</v>
      </c>
      <c r="N343" t="s">
        <v>1206</v>
      </c>
      <c r="O343">
        <v>0</v>
      </c>
      <c r="P343" t="s">
        <v>1207</v>
      </c>
      <c r="Q343">
        <v>19870201</v>
      </c>
      <c r="R343">
        <v>891018481</v>
      </c>
    </row>
    <row r="344" spans="1:18">
      <c r="A344" t="s">
        <v>1201</v>
      </c>
      <c r="B344" t="s">
        <v>1288</v>
      </c>
      <c r="C344">
        <v>201004</v>
      </c>
      <c r="D344">
        <v>0</v>
      </c>
      <c r="E344" t="s">
        <v>1212</v>
      </c>
      <c r="F344">
        <v>0</v>
      </c>
      <c r="G344">
        <v>0</v>
      </c>
      <c r="H344">
        <v>0</v>
      </c>
      <c r="I344">
        <v>43122014000</v>
      </c>
      <c r="J344">
        <v>12</v>
      </c>
      <c r="K344" t="s">
        <v>1204</v>
      </c>
      <c r="L344">
        <v>2839</v>
      </c>
      <c r="M344" t="s">
        <v>1205</v>
      </c>
      <c r="N344" t="s">
        <v>1206</v>
      </c>
      <c r="O344">
        <v>0</v>
      </c>
      <c r="P344" t="s">
        <v>1207</v>
      </c>
      <c r="Q344">
        <v>19860901</v>
      </c>
      <c r="R344">
        <v>891018481</v>
      </c>
    </row>
    <row r="345" spans="1:18">
      <c r="A345" t="s">
        <v>1201</v>
      </c>
      <c r="B345" t="s">
        <v>1289</v>
      </c>
      <c r="C345">
        <v>201004</v>
      </c>
      <c r="D345">
        <v>30</v>
      </c>
      <c r="E345" t="s">
        <v>1212</v>
      </c>
      <c r="F345">
        <v>5079</v>
      </c>
      <c r="G345">
        <v>1695</v>
      </c>
      <c r="H345">
        <v>2758</v>
      </c>
      <c r="I345">
        <v>43122014500</v>
      </c>
      <c r="J345">
        <v>8</v>
      </c>
      <c r="K345" t="s">
        <v>1204</v>
      </c>
      <c r="L345">
        <v>2839</v>
      </c>
      <c r="M345" t="s">
        <v>1205</v>
      </c>
      <c r="N345" t="s">
        <v>1206</v>
      </c>
      <c r="O345">
        <v>0</v>
      </c>
      <c r="P345" t="s">
        <v>1207</v>
      </c>
      <c r="Q345">
        <v>19870601</v>
      </c>
      <c r="R345">
        <v>891018481</v>
      </c>
    </row>
    <row r="346" spans="1:18">
      <c r="A346" t="s">
        <v>1201</v>
      </c>
      <c r="B346" t="s">
        <v>1290</v>
      </c>
      <c r="C346">
        <v>201004</v>
      </c>
      <c r="D346">
        <v>0</v>
      </c>
      <c r="E346" t="s">
        <v>1212</v>
      </c>
      <c r="F346">
        <v>0</v>
      </c>
      <c r="G346">
        <v>0</v>
      </c>
      <c r="H346">
        <v>0</v>
      </c>
      <c r="I346">
        <v>43122015100</v>
      </c>
      <c r="J346">
        <v>12</v>
      </c>
      <c r="K346" t="s">
        <v>1204</v>
      </c>
      <c r="L346">
        <v>2839</v>
      </c>
      <c r="M346" t="s">
        <v>1205</v>
      </c>
      <c r="N346" t="s">
        <v>1206</v>
      </c>
      <c r="O346">
        <v>0</v>
      </c>
      <c r="P346" t="s">
        <v>1207</v>
      </c>
      <c r="Q346">
        <v>19870501</v>
      </c>
      <c r="R346">
        <v>891018481</v>
      </c>
    </row>
    <row r="347" spans="1:18">
      <c r="A347" t="s">
        <v>1201</v>
      </c>
      <c r="B347" t="s">
        <v>1291</v>
      </c>
      <c r="C347">
        <v>201004</v>
      </c>
      <c r="D347">
        <v>0</v>
      </c>
      <c r="E347" t="s">
        <v>1212</v>
      </c>
      <c r="F347">
        <v>0</v>
      </c>
      <c r="G347">
        <v>0</v>
      </c>
      <c r="H347">
        <v>0</v>
      </c>
      <c r="I347">
        <v>43122015500</v>
      </c>
      <c r="J347">
        <v>12</v>
      </c>
      <c r="K347" t="s">
        <v>1204</v>
      </c>
      <c r="L347">
        <v>2839</v>
      </c>
      <c r="M347" t="s">
        <v>1205</v>
      </c>
      <c r="N347" t="s">
        <v>1206</v>
      </c>
      <c r="O347">
        <v>0</v>
      </c>
      <c r="P347" t="s">
        <v>1207</v>
      </c>
      <c r="Q347">
        <v>19871001</v>
      </c>
      <c r="R347">
        <v>891018481</v>
      </c>
    </row>
    <row r="348" spans="1:18">
      <c r="A348" t="s">
        <v>1201</v>
      </c>
      <c r="B348" t="s">
        <v>1292</v>
      </c>
      <c r="C348">
        <v>201004</v>
      </c>
      <c r="D348">
        <v>0</v>
      </c>
      <c r="E348" t="s">
        <v>1212</v>
      </c>
      <c r="F348">
        <v>0</v>
      </c>
      <c r="G348">
        <v>0</v>
      </c>
      <c r="H348">
        <v>0</v>
      </c>
      <c r="I348">
        <v>43122015600</v>
      </c>
      <c r="J348">
        <v>12</v>
      </c>
      <c r="K348" t="s">
        <v>1204</v>
      </c>
      <c r="L348">
        <v>2839</v>
      </c>
      <c r="M348" t="s">
        <v>1205</v>
      </c>
      <c r="N348" t="s">
        <v>1206</v>
      </c>
      <c r="O348">
        <v>0</v>
      </c>
      <c r="P348" t="s">
        <v>1207</v>
      </c>
      <c r="Q348">
        <v>19910801</v>
      </c>
      <c r="R348">
        <v>891018481</v>
      </c>
    </row>
    <row r="349" spans="1:18">
      <c r="A349" t="s">
        <v>1201</v>
      </c>
      <c r="B349" t="s">
        <v>1293</v>
      </c>
      <c r="C349">
        <v>201004</v>
      </c>
      <c r="D349">
        <v>0</v>
      </c>
      <c r="E349" t="s">
        <v>1212</v>
      </c>
      <c r="F349">
        <v>0</v>
      </c>
      <c r="G349">
        <v>0</v>
      </c>
      <c r="H349">
        <v>0</v>
      </c>
      <c r="I349">
        <v>43122015800</v>
      </c>
      <c r="J349">
        <v>12</v>
      </c>
      <c r="K349" t="s">
        <v>1294</v>
      </c>
      <c r="L349">
        <v>2839</v>
      </c>
      <c r="M349" t="s">
        <v>1205</v>
      </c>
      <c r="N349" t="s">
        <v>1206</v>
      </c>
      <c r="O349">
        <v>0</v>
      </c>
      <c r="P349" t="s">
        <v>1207</v>
      </c>
      <c r="Q349">
        <v>19930601</v>
      </c>
      <c r="R349">
        <v>891018481</v>
      </c>
    </row>
    <row r="350" spans="1:18">
      <c r="A350" t="s">
        <v>1201</v>
      </c>
      <c r="B350" t="s">
        <v>1295</v>
      </c>
      <c r="C350">
        <v>201004</v>
      </c>
      <c r="D350">
        <v>0</v>
      </c>
      <c r="E350" t="s">
        <v>1212</v>
      </c>
      <c r="F350">
        <v>0</v>
      </c>
      <c r="G350">
        <v>0</v>
      </c>
      <c r="H350">
        <v>0</v>
      </c>
      <c r="I350">
        <v>43122015900</v>
      </c>
      <c r="J350">
        <v>12</v>
      </c>
      <c r="K350" t="s">
        <v>1204</v>
      </c>
      <c r="L350">
        <v>2839</v>
      </c>
      <c r="M350" t="s">
        <v>1205</v>
      </c>
      <c r="N350" t="s">
        <v>1206</v>
      </c>
      <c r="O350">
        <v>0</v>
      </c>
      <c r="P350" t="s">
        <v>1207</v>
      </c>
      <c r="Q350">
        <v>19930601</v>
      </c>
      <c r="R350">
        <v>891018481</v>
      </c>
    </row>
    <row r="351" spans="1:18">
      <c r="A351" t="s">
        <v>1201</v>
      </c>
      <c r="B351" t="s">
        <v>1296</v>
      </c>
      <c r="C351">
        <v>201004</v>
      </c>
      <c r="D351">
        <v>30</v>
      </c>
      <c r="E351" t="s">
        <v>1212</v>
      </c>
      <c r="F351">
        <v>6748</v>
      </c>
      <c r="G351">
        <v>2248</v>
      </c>
      <c r="H351">
        <v>4112</v>
      </c>
      <c r="I351">
        <v>43122016000</v>
      </c>
      <c r="J351">
        <v>8</v>
      </c>
      <c r="K351" t="s">
        <v>1218</v>
      </c>
      <c r="L351">
        <v>2839</v>
      </c>
      <c r="M351" t="s">
        <v>1205</v>
      </c>
      <c r="N351" t="s">
        <v>1206</v>
      </c>
      <c r="O351">
        <v>0</v>
      </c>
      <c r="P351" t="s">
        <v>1207</v>
      </c>
      <c r="Q351">
        <v>19940101</v>
      </c>
      <c r="R351">
        <v>891018481</v>
      </c>
    </row>
    <row r="352" spans="1:18">
      <c r="A352" t="s">
        <v>1201</v>
      </c>
      <c r="B352" t="s">
        <v>1297</v>
      </c>
      <c r="C352">
        <v>201004</v>
      </c>
      <c r="D352">
        <v>0</v>
      </c>
      <c r="E352" t="s">
        <v>1212</v>
      </c>
      <c r="F352">
        <v>0</v>
      </c>
      <c r="G352">
        <v>0</v>
      </c>
      <c r="H352">
        <v>0</v>
      </c>
      <c r="I352">
        <v>43122016100</v>
      </c>
      <c r="J352">
        <v>12</v>
      </c>
      <c r="K352" t="s">
        <v>1204</v>
      </c>
      <c r="L352">
        <v>2839</v>
      </c>
      <c r="M352" t="s">
        <v>1205</v>
      </c>
      <c r="N352" t="s">
        <v>1206</v>
      </c>
      <c r="O352">
        <v>0</v>
      </c>
      <c r="P352" t="s">
        <v>1207</v>
      </c>
      <c r="Q352">
        <v>19940601</v>
      </c>
      <c r="R352">
        <v>891018481</v>
      </c>
    </row>
    <row r="353" spans="1:18">
      <c r="A353" t="s">
        <v>1201</v>
      </c>
      <c r="B353" t="s">
        <v>1298</v>
      </c>
      <c r="C353">
        <v>201004</v>
      </c>
      <c r="D353">
        <v>0</v>
      </c>
      <c r="E353" t="s">
        <v>1212</v>
      </c>
      <c r="F353">
        <v>0</v>
      </c>
      <c r="G353">
        <v>0</v>
      </c>
      <c r="H353">
        <v>0</v>
      </c>
      <c r="I353">
        <v>43122016400</v>
      </c>
      <c r="J353">
        <v>12</v>
      </c>
      <c r="K353" t="s">
        <v>1204</v>
      </c>
      <c r="L353">
        <v>2839</v>
      </c>
      <c r="M353" t="s">
        <v>1205</v>
      </c>
      <c r="N353" t="s">
        <v>1206</v>
      </c>
      <c r="O353">
        <v>0</v>
      </c>
      <c r="P353" t="s">
        <v>1207</v>
      </c>
      <c r="Q353">
        <v>19960401</v>
      </c>
      <c r="R353">
        <v>891018481</v>
      </c>
    </row>
    <row r="354" spans="1:18">
      <c r="A354" t="s">
        <v>1201</v>
      </c>
      <c r="B354" t="s">
        <v>1299</v>
      </c>
      <c r="C354">
        <v>201004</v>
      </c>
      <c r="D354">
        <v>0</v>
      </c>
      <c r="E354" t="s">
        <v>1212</v>
      </c>
      <c r="F354">
        <v>0</v>
      </c>
      <c r="G354">
        <v>0</v>
      </c>
      <c r="H354">
        <v>0</v>
      </c>
      <c r="I354">
        <v>43122016500</v>
      </c>
      <c r="J354">
        <v>12</v>
      </c>
      <c r="K354" t="s">
        <v>1204</v>
      </c>
      <c r="L354">
        <v>2839</v>
      </c>
      <c r="M354" t="s">
        <v>1205</v>
      </c>
      <c r="N354" t="s">
        <v>1206</v>
      </c>
      <c r="O354">
        <v>0</v>
      </c>
      <c r="P354" t="s">
        <v>1207</v>
      </c>
      <c r="Q354">
        <v>19960401</v>
      </c>
      <c r="R354">
        <v>891018481</v>
      </c>
    </row>
    <row r="355" spans="1:18">
      <c r="A355" t="s">
        <v>1201</v>
      </c>
      <c r="B355" t="s">
        <v>1300</v>
      </c>
      <c r="C355">
        <v>201004</v>
      </c>
      <c r="D355">
        <v>0</v>
      </c>
      <c r="E355" t="s">
        <v>1212</v>
      </c>
      <c r="F355">
        <v>0</v>
      </c>
      <c r="G355">
        <v>0</v>
      </c>
      <c r="H355">
        <v>0</v>
      </c>
      <c r="I355">
        <v>43122016601</v>
      </c>
      <c r="J355">
        <v>12</v>
      </c>
      <c r="K355" t="s">
        <v>1204</v>
      </c>
      <c r="L355">
        <v>2839</v>
      </c>
      <c r="M355" t="s">
        <v>1205</v>
      </c>
      <c r="N355" t="s">
        <v>1206</v>
      </c>
      <c r="O355">
        <v>0</v>
      </c>
      <c r="P355" t="s">
        <v>1207</v>
      </c>
      <c r="Q355">
        <v>19970703</v>
      </c>
      <c r="R355">
        <v>891018481</v>
      </c>
    </row>
    <row r="356" spans="1:18">
      <c r="A356" t="s">
        <v>1210</v>
      </c>
      <c r="B356" t="s">
        <v>1211</v>
      </c>
      <c r="C356">
        <v>201005</v>
      </c>
      <c r="D356">
        <v>30</v>
      </c>
      <c r="E356" t="s">
        <v>1212</v>
      </c>
      <c r="F356">
        <v>147</v>
      </c>
      <c r="G356">
        <v>89</v>
      </c>
      <c r="H356">
        <v>4</v>
      </c>
      <c r="I356">
        <v>43122008700</v>
      </c>
      <c r="J356">
        <v>8</v>
      </c>
      <c r="K356" t="s">
        <v>1213</v>
      </c>
      <c r="L356">
        <v>2531</v>
      </c>
      <c r="M356" t="s">
        <v>1214</v>
      </c>
      <c r="N356" t="s">
        <v>1206</v>
      </c>
      <c r="O356">
        <v>0</v>
      </c>
      <c r="P356" t="s">
        <v>1207</v>
      </c>
      <c r="Q356">
        <v>19840101</v>
      </c>
      <c r="R356">
        <v>891018481</v>
      </c>
    </row>
    <row r="357" spans="1:18">
      <c r="A357" t="s">
        <v>1210</v>
      </c>
      <c r="B357" t="s">
        <v>1215</v>
      </c>
      <c r="C357">
        <v>201005</v>
      </c>
      <c r="D357">
        <v>30</v>
      </c>
      <c r="E357" t="s">
        <v>1212</v>
      </c>
      <c r="F357">
        <v>413</v>
      </c>
      <c r="G357">
        <v>250</v>
      </c>
      <c r="H357">
        <v>7</v>
      </c>
      <c r="I357">
        <v>43122008800</v>
      </c>
      <c r="J357">
        <v>8</v>
      </c>
      <c r="K357" t="s">
        <v>1213</v>
      </c>
      <c r="L357">
        <v>2531</v>
      </c>
      <c r="M357" t="s">
        <v>1214</v>
      </c>
      <c r="N357" t="s">
        <v>1206</v>
      </c>
      <c r="O357">
        <v>0</v>
      </c>
      <c r="P357" t="s">
        <v>1207</v>
      </c>
      <c r="Q357">
        <v>19840201</v>
      </c>
      <c r="R357">
        <v>891018481</v>
      </c>
    </row>
    <row r="358" spans="1:18">
      <c r="A358" t="s">
        <v>1210</v>
      </c>
      <c r="B358" t="s">
        <v>1216</v>
      </c>
      <c r="C358">
        <v>201005</v>
      </c>
      <c r="D358">
        <v>0</v>
      </c>
      <c r="E358" t="s">
        <v>1212</v>
      </c>
      <c r="F358">
        <v>0</v>
      </c>
      <c r="G358">
        <v>0</v>
      </c>
      <c r="H358">
        <v>0</v>
      </c>
      <c r="I358">
        <v>43122009000</v>
      </c>
      <c r="J358">
        <v>12</v>
      </c>
      <c r="K358" t="s">
        <v>1213</v>
      </c>
      <c r="L358">
        <v>2531</v>
      </c>
      <c r="M358" t="s">
        <v>1214</v>
      </c>
      <c r="N358" t="s">
        <v>1206</v>
      </c>
      <c r="O358">
        <v>0</v>
      </c>
      <c r="P358" t="s">
        <v>1207</v>
      </c>
      <c r="Q358">
        <v>19840301</v>
      </c>
      <c r="R358">
        <v>891018481</v>
      </c>
    </row>
    <row r="359" spans="1:18">
      <c r="A359" t="s">
        <v>1210</v>
      </c>
      <c r="B359" t="s">
        <v>1217</v>
      </c>
      <c r="C359">
        <v>201005</v>
      </c>
      <c r="D359">
        <v>30</v>
      </c>
      <c r="E359" t="s">
        <v>1212</v>
      </c>
      <c r="F359">
        <v>627</v>
      </c>
      <c r="G359">
        <v>378</v>
      </c>
      <c r="H359">
        <v>6727</v>
      </c>
      <c r="I359">
        <v>43122009100</v>
      </c>
      <c r="J359">
        <v>8</v>
      </c>
      <c r="K359" t="s">
        <v>1218</v>
      </c>
      <c r="L359">
        <v>2531</v>
      </c>
      <c r="M359" t="s">
        <v>1214</v>
      </c>
      <c r="N359" t="s">
        <v>1206</v>
      </c>
      <c r="O359">
        <v>0</v>
      </c>
      <c r="P359" t="s">
        <v>1207</v>
      </c>
      <c r="Q359">
        <v>19840401</v>
      </c>
      <c r="R359">
        <v>891018481</v>
      </c>
    </row>
    <row r="360" spans="1:18">
      <c r="A360" t="s">
        <v>1210</v>
      </c>
      <c r="B360" t="s">
        <v>1219</v>
      </c>
      <c r="C360">
        <v>201005</v>
      </c>
      <c r="D360">
        <v>30</v>
      </c>
      <c r="E360" t="s">
        <v>1212</v>
      </c>
      <c r="F360">
        <v>266</v>
      </c>
      <c r="G360">
        <v>162</v>
      </c>
      <c r="H360">
        <v>4549</v>
      </c>
      <c r="I360">
        <v>43122009300</v>
      </c>
      <c r="J360">
        <v>8</v>
      </c>
      <c r="K360" t="s">
        <v>1218</v>
      </c>
      <c r="L360">
        <v>2531</v>
      </c>
      <c r="M360" t="s">
        <v>1214</v>
      </c>
      <c r="N360" t="s">
        <v>1206</v>
      </c>
      <c r="O360">
        <v>0</v>
      </c>
      <c r="P360" t="s">
        <v>1207</v>
      </c>
      <c r="Q360">
        <v>19840701</v>
      </c>
      <c r="R360">
        <v>891018481</v>
      </c>
    </row>
    <row r="361" spans="1:18">
      <c r="A361" t="s">
        <v>1210</v>
      </c>
      <c r="B361" t="s">
        <v>1220</v>
      </c>
      <c r="C361">
        <v>201005</v>
      </c>
      <c r="D361">
        <v>0</v>
      </c>
      <c r="E361" t="s">
        <v>1212</v>
      </c>
      <c r="F361">
        <v>0</v>
      </c>
      <c r="G361">
        <v>0</v>
      </c>
      <c r="H361">
        <v>0</v>
      </c>
      <c r="I361">
        <v>43122009500</v>
      </c>
      <c r="J361">
        <v>12</v>
      </c>
      <c r="K361" t="s">
        <v>1218</v>
      </c>
      <c r="L361">
        <v>2531</v>
      </c>
      <c r="M361" t="s">
        <v>1214</v>
      </c>
      <c r="N361" t="s">
        <v>1206</v>
      </c>
      <c r="O361">
        <v>0</v>
      </c>
      <c r="P361" t="s">
        <v>1207</v>
      </c>
      <c r="Q361">
        <v>19840801</v>
      </c>
      <c r="R361">
        <v>891018481</v>
      </c>
    </row>
    <row r="362" spans="1:18">
      <c r="A362" t="s">
        <v>1210</v>
      </c>
      <c r="B362" t="s">
        <v>1221</v>
      </c>
      <c r="C362">
        <v>201005</v>
      </c>
      <c r="D362">
        <v>30</v>
      </c>
      <c r="E362" t="s">
        <v>1212</v>
      </c>
      <c r="F362">
        <v>754</v>
      </c>
      <c r="G362">
        <v>454</v>
      </c>
      <c r="H362">
        <v>61</v>
      </c>
      <c r="I362">
        <v>43122009700</v>
      </c>
      <c r="J362">
        <v>8</v>
      </c>
      <c r="K362" t="s">
        <v>1218</v>
      </c>
      <c r="L362">
        <v>2531</v>
      </c>
      <c r="M362" t="s">
        <v>1214</v>
      </c>
      <c r="N362" t="s">
        <v>1206</v>
      </c>
      <c r="O362">
        <v>0</v>
      </c>
      <c r="P362" t="s">
        <v>1207</v>
      </c>
      <c r="Q362">
        <v>19840901</v>
      </c>
      <c r="R362">
        <v>891018481</v>
      </c>
    </row>
    <row r="363" spans="1:18">
      <c r="A363" t="s">
        <v>1210</v>
      </c>
      <c r="B363" t="s">
        <v>1222</v>
      </c>
      <c r="C363">
        <v>201005</v>
      </c>
      <c r="D363">
        <v>30</v>
      </c>
      <c r="E363" t="s">
        <v>1212</v>
      </c>
      <c r="F363">
        <v>929</v>
      </c>
      <c r="G363">
        <v>560</v>
      </c>
      <c r="H363">
        <v>44</v>
      </c>
      <c r="I363">
        <v>43122009800</v>
      </c>
      <c r="J363">
        <v>8</v>
      </c>
      <c r="K363" t="s">
        <v>1218</v>
      </c>
      <c r="L363">
        <v>2531</v>
      </c>
      <c r="M363" t="s">
        <v>1214</v>
      </c>
      <c r="N363" t="s">
        <v>1206</v>
      </c>
      <c r="O363">
        <v>0</v>
      </c>
      <c r="P363" t="s">
        <v>1207</v>
      </c>
      <c r="Q363">
        <v>19840901</v>
      </c>
      <c r="R363">
        <v>891018481</v>
      </c>
    </row>
    <row r="364" spans="1:18">
      <c r="A364" t="s">
        <v>1210</v>
      </c>
      <c r="B364" t="s">
        <v>1223</v>
      </c>
      <c r="C364">
        <v>201005</v>
      </c>
      <c r="D364">
        <v>30</v>
      </c>
      <c r="E364" t="s">
        <v>1212</v>
      </c>
      <c r="F364">
        <v>101</v>
      </c>
      <c r="G364">
        <v>61</v>
      </c>
      <c r="H364">
        <v>149</v>
      </c>
      <c r="I364">
        <v>43122010000</v>
      </c>
      <c r="J364">
        <v>8</v>
      </c>
      <c r="K364" t="s">
        <v>1213</v>
      </c>
      <c r="L364">
        <v>2531</v>
      </c>
      <c r="M364" t="s">
        <v>1214</v>
      </c>
      <c r="N364" t="s">
        <v>1206</v>
      </c>
      <c r="O364">
        <v>0</v>
      </c>
      <c r="P364" t="s">
        <v>1207</v>
      </c>
      <c r="Q364">
        <v>19841001</v>
      </c>
      <c r="R364">
        <v>891018481</v>
      </c>
    </row>
    <row r="365" spans="1:18">
      <c r="A365" t="s">
        <v>1210</v>
      </c>
      <c r="B365" t="s">
        <v>1224</v>
      </c>
      <c r="C365">
        <v>201005</v>
      </c>
      <c r="D365">
        <v>0</v>
      </c>
      <c r="E365" t="s">
        <v>1212</v>
      </c>
      <c r="F365">
        <v>0</v>
      </c>
      <c r="G365">
        <v>0</v>
      </c>
      <c r="H365">
        <v>0</v>
      </c>
      <c r="I365">
        <v>43122010100</v>
      </c>
      <c r="J365">
        <v>12</v>
      </c>
      <c r="K365" t="s">
        <v>1218</v>
      </c>
      <c r="L365">
        <v>2531</v>
      </c>
      <c r="M365" t="s">
        <v>1214</v>
      </c>
      <c r="N365" t="s">
        <v>1206</v>
      </c>
      <c r="O365">
        <v>0</v>
      </c>
      <c r="P365" t="s">
        <v>1207</v>
      </c>
      <c r="Q365">
        <v>19841101</v>
      </c>
      <c r="R365">
        <v>891018481</v>
      </c>
    </row>
    <row r="366" spans="1:18">
      <c r="A366" t="s">
        <v>1210</v>
      </c>
      <c r="B366" t="s">
        <v>1225</v>
      </c>
      <c r="C366">
        <v>201005</v>
      </c>
      <c r="D366">
        <v>30</v>
      </c>
      <c r="E366" t="s">
        <v>1212</v>
      </c>
      <c r="F366">
        <v>1430</v>
      </c>
      <c r="G366">
        <v>863</v>
      </c>
      <c r="H366">
        <v>64</v>
      </c>
      <c r="I366">
        <v>43122010200</v>
      </c>
      <c r="J366">
        <v>8</v>
      </c>
      <c r="K366" t="s">
        <v>1218</v>
      </c>
      <c r="L366">
        <v>2531</v>
      </c>
      <c r="M366" t="s">
        <v>1214</v>
      </c>
      <c r="N366" t="s">
        <v>1206</v>
      </c>
      <c r="O366">
        <v>0</v>
      </c>
      <c r="P366" t="s">
        <v>1207</v>
      </c>
      <c r="Q366">
        <v>19841201</v>
      </c>
      <c r="R366">
        <v>891018481</v>
      </c>
    </row>
    <row r="367" spans="1:18">
      <c r="A367" t="s">
        <v>1210</v>
      </c>
      <c r="B367" t="s">
        <v>1226</v>
      </c>
      <c r="C367">
        <v>201005</v>
      </c>
      <c r="D367">
        <v>30</v>
      </c>
      <c r="E367" t="s">
        <v>1212</v>
      </c>
      <c r="F367">
        <v>1372</v>
      </c>
      <c r="G367">
        <v>827</v>
      </c>
      <c r="H367">
        <v>20</v>
      </c>
      <c r="I367">
        <v>43122010500</v>
      </c>
      <c r="J367">
        <v>8</v>
      </c>
      <c r="K367" t="s">
        <v>1218</v>
      </c>
      <c r="L367">
        <v>2531</v>
      </c>
      <c r="M367" t="s">
        <v>1214</v>
      </c>
      <c r="N367" t="s">
        <v>1206</v>
      </c>
      <c r="O367">
        <v>0</v>
      </c>
      <c r="P367" t="s">
        <v>1207</v>
      </c>
      <c r="Q367">
        <v>19850201</v>
      </c>
      <c r="R367">
        <v>891018481</v>
      </c>
    </row>
    <row r="368" spans="1:18">
      <c r="A368" t="s">
        <v>1210</v>
      </c>
      <c r="B368" t="s">
        <v>1227</v>
      </c>
      <c r="C368">
        <v>201005</v>
      </c>
      <c r="D368">
        <v>30</v>
      </c>
      <c r="E368" t="s">
        <v>1212</v>
      </c>
      <c r="F368">
        <v>1085</v>
      </c>
      <c r="G368">
        <v>655</v>
      </c>
      <c r="H368">
        <v>95</v>
      </c>
      <c r="I368">
        <v>43122011400</v>
      </c>
      <c r="J368">
        <v>8</v>
      </c>
      <c r="K368" t="s">
        <v>1213</v>
      </c>
      <c r="L368">
        <v>2531</v>
      </c>
      <c r="M368" t="s">
        <v>1214</v>
      </c>
      <c r="N368" t="s">
        <v>1206</v>
      </c>
      <c r="O368">
        <v>0</v>
      </c>
      <c r="P368" t="s">
        <v>1207</v>
      </c>
      <c r="Q368">
        <v>19850401</v>
      </c>
      <c r="R368">
        <v>891018481</v>
      </c>
    </row>
    <row r="369" spans="1:18">
      <c r="A369" t="s">
        <v>1210</v>
      </c>
      <c r="B369" t="s">
        <v>1228</v>
      </c>
      <c r="C369">
        <v>201005</v>
      </c>
      <c r="D369">
        <v>18</v>
      </c>
      <c r="E369" t="s">
        <v>1212</v>
      </c>
      <c r="F369">
        <v>397</v>
      </c>
      <c r="G369">
        <v>239</v>
      </c>
      <c r="H369">
        <v>19</v>
      </c>
      <c r="I369">
        <v>43122011500</v>
      </c>
      <c r="J369">
        <v>8</v>
      </c>
      <c r="K369" t="s">
        <v>1218</v>
      </c>
      <c r="L369">
        <v>2531</v>
      </c>
      <c r="M369" t="s">
        <v>1214</v>
      </c>
      <c r="N369" t="s">
        <v>1206</v>
      </c>
      <c r="O369">
        <v>0</v>
      </c>
      <c r="P369" t="s">
        <v>1207</v>
      </c>
      <c r="Q369">
        <v>19850501</v>
      </c>
      <c r="R369">
        <v>891018481</v>
      </c>
    </row>
    <row r="370" spans="1:18">
      <c r="A370" t="s">
        <v>1210</v>
      </c>
      <c r="B370" t="s">
        <v>1229</v>
      </c>
      <c r="C370">
        <v>201005</v>
      </c>
      <c r="D370">
        <v>30</v>
      </c>
      <c r="E370" t="s">
        <v>1212</v>
      </c>
      <c r="F370">
        <v>1721</v>
      </c>
      <c r="G370">
        <v>1037</v>
      </c>
      <c r="H370">
        <v>186</v>
      </c>
      <c r="I370">
        <v>43122011800</v>
      </c>
      <c r="J370">
        <v>8</v>
      </c>
      <c r="K370" t="s">
        <v>1213</v>
      </c>
      <c r="L370">
        <v>2531</v>
      </c>
      <c r="M370" t="s">
        <v>1214</v>
      </c>
      <c r="N370" t="s">
        <v>1206</v>
      </c>
      <c r="O370">
        <v>0</v>
      </c>
      <c r="P370" t="s">
        <v>1207</v>
      </c>
      <c r="Q370">
        <v>19850701</v>
      </c>
      <c r="R370">
        <v>891018481</v>
      </c>
    </row>
    <row r="371" spans="1:18">
      <c r="A371" t="s">
        <v>1210</v>
      </c>
      <c r="B371" t="s">
        <v>1230</v>
      </c>
      <c r="C371">
        <v>201005</v>
      </c>
      <c r="D371">
        <v>0</v>
      </c>
      <c r="E371" t="s">
        <v>1212</v>
      </c>
      <c r="F371">
        <v>0</v>
      </c>
      <c r="G371">
        <v>0</v>
      </c>
      <c r="H371">
        <v>0</v>
      </c>
      <c r="I371">
        <v>43122012300</v>
      </c>
      <c r="J371">
        <v>12</v>
      </c>
      <c r="K371" t="s">
        <v>1218</v>
      </c>
      <c r="L371">
        <v>2531</v>
      </c>
      <c r="M371" t="s">
        <v>1214</v>
      </c>
      <c r="N371" t="s">
        <v>1206</v>
      </c>
      <c r="O371">
        <v>0</v>
      </c>
      <c r="P371" t="s">
        <v>1207</v>
      </c>
      <c r="Q371">
        <v>19850801</v>
      </c>
      <c r="R371">
        <v>891018481</v>
      </c>
    </row>
    <row r="372" spans="1:18">
      <c r="A372" t="s">
        <v>1231</v>
      </c>
      <c r="B372" t="s">
        <v>1232</v>
      </c>
      <c r="C372">
        <v>201005</v>
      </c>
      <c r="D372">
        <v>31</v>
      </c>
      <c r="E372" t="s">
        <v>1212</v>
      </c>
      <c r="F372">
        <v>3645</v>
      </c>
      <c r="G372">
        <v>898</v>
      </c>
      <c r="H372">
        <v>15528</v>
      </c>
      <c r="I372">
        <v>43122002500</v>
      </c>
      <c r="J372">
        <v>8</v>
      </c>
      <c r="K372" t="s">
        <v>1218</v>
      </c>
      <c r="L372">
        <v>3126</v>
      </c>
      <c r="M372" t="s">
        <v>1209</v>
      </c>
      <c r="N372" t="s">
        <v>1206</v>
      </c>
      <c r="O372">
        <v>0</v>
      </c>
      <c r="P372" t="s">
        <v>1233</v>
      </c>
      <c r="Q372">
        <v>19840101</v>
      </c>
      <c r="R372">
        <v>891018481</v>
      </c>
    </row>
    <row r="373" spans="1:18">
      <c r="A373" t="s">
        <v>1231</v>
      </c>
      <c r="B373" t="s">
        <v>1234</v>
      </c>
      <c r="C373">
        <v>201005</v>
      </c>
      <c r="D373">
        <v>31</v>
      </c>
      <c r="E373" t="s">
        <v>1212</v>
      </c>
      <c r="F373">
        <v>1297</v>
      </c>
      <c r="G373">
        <v>287</v>
      </c>
      <c r="H373">
        <v>7647</v>
      </c>
      <c r="I373">
        <v>43122004100</v>
      </c>
      <c r="J373">
        <v>8</v>
      </c>
      <c r="K373" t="s">
        <v>1218</v>
      </c>
      <c r="L373">
        <v>3126</v>
      </c>
      <c r="M373" t="s">
        <v>1209</v>
      </c>
      <c r="N373" t="s">
        <v>1206</v>
      </c>
      <c r="O373">
        <v>0</v>
      </c>
      <c r="P373" t="s">
        <v>1207</v>
      </c>
      <c r="Q373">
        <v>19810901</v>
      </c>
      <c r="R373">
        <v>891018481</v>
      </c>
    </row>
    <row r="374" spans="1:18">
      <c r="A374" t="s">
        <v>1231</v>
      </c>
      <c r="B374" t="s">
        <v>1235</v>
      </c>
      <c r="C374">
        <v>201005</v>
      </c>
      <c r="D374">
        <v>31</v>
      </c>
      <c r="E374" t="s">
        <v>1212</v>
      </c>
      <c r="F374">
        <v>463</v>
      </c>
      <c r="G374">
        <v>72</v>
      </c>
      <c r="H374">
        <v>0</v>
      </c>
      <c r="I374">
        <v>43122003900</v>
      </c>
      <c r="J374">
        <v>8</v>
      </c>
      <c r="K374" t="s">
        <v>1218</v>
      </c>
      <c r="L374">
        <v>3126</v>
      </c>
      <c r="M374" t="s">
        <v>1209</v>
      </c>
      <c r="N374" t="s">
        <v>1206</v>
      </c>
      <c r="O374">
        <v>0</v>
      </c>
      <c r="P374" t="s">
        <v>1207</v>
      </c>
      <c r="Q374">
        <v>19820401</v>
      </c>
      <c r="R374">
        <v>891018481</v>
      </c>
    </row>
    <row r="375" spans="1:18">
      <c r="A375" t="s">
        <v>1231</v>
      </c>
      <c r="B375" t="s">
        <v>1236</v>
      </c>
      <c r="C375">
        <v>201005</v>
      </c>
      <c r="D375">
        <v>31</v>
      </c>
      <c r="E375" t="s">
        <v>1212</v>
      </c>
      <c r="F375">
        <v>2533</v>
      </c>
      <c r="G375">
        <v>144</v>
      </c>
      <c r="H375">
        <v>0</v>
      </c>
      <c r="I375">
        <v>43122004400</v>
      </c>
      <c r="J375">
        <v>8</v>
      </c>
      <c r="K375" t="s">
        <v>1218</v>
      </c>
      <c r="L375">
        <v>3126</v>
      </c>
      <c r="M375" t="s">
        <v>1209</v>
      </c>
      <c r="N375" t="s">
        <v>1206</v>
      </c>
      <c r="O375">
        <v>0</v>
      </c>
      <c r="P375" t="s">
        <v>1207</v>
      </c>
      <c r="Q375">
        <v>19810801</v>
      </c>
      <c r="R375">
        <v>891018481</v>
      </c>
    </row>
    <row r="376" spans="1:18">
      <c r="A376" t="s">
        <v>1231</v>
      </c>
      <c r="B376" t="s">
        <v>1237</v>
      </c>
      <c r="C376">
        <v>201005</v>
      </c>
      <c r="D376">
        <v>0</v>
      </c>
      <c r="E376" t="s">
        <v>1212</v>
      </c>
      <c r="F376">
        <v>0</v>
      </c>
      <c r="G376">
        <v>0</v>
      </c>
      <c r="H376">
        <v>0</v>
      </c>
      <c r="I376">
        <v>43122005801</v>
      </c>
      <c r="J376">
        <v>12</v>
      </c>
      <c r="K376" t="s">
        <v>1218</v>
      </c>
      <c r="L376">
        <v>3126</v>
      </c>
      <c r="M376" t="s">
        <v>1209</v>
      </c>
      <c r="N376" t="s">
        <v>1206</v>
      </c>
      <c r="O376">
        <v>0</v>
      </c>
      <c r="P376" t="s">
        <v>1207</v>
      </c>
      <c r="Q376">
        <v>19960901</v>
      </c>
      <c r="R376">
        <v>891018481</v>
      </c>
    </row>
    <row r="377" spans="1:18">
      <c r="A377" t="s">
        <v>1231</v>
      </c>
      <c r="B377" t="s">
        <v>1238</v>
      </c>
      <c r="C377">
        <v>201005</v>
      </c>
      <c r="D377">
        <v>31</v>
      </c>
      <c r="E377" t="s">
        <v>1212</v>
      </c>
      <c r="F377">
        <v>1205</v>
      </c>
      <c r="G377">
        <v>72</v>
      </c>
      <c r="H377">
        <v>0</v>
      </c>
      <c r="I377">
        <v>43122004700</v>
      </c>
      <c r="J377">
        <v>8</v>
      </c>
      <c r="K377" t="s">
        <v>1218</v>
      </c>
      <c r="L377">
        <v>3126</v>
      </c>
      <c r="M377" t="s">
        <v>1209</v>
      </c>
      <c r="N377" t="s">
        <v>1206</v>
      </c>
      <c r="O377">
        <v>0</v>
      </c>
      <c r="P377" t="s">
        <v>1207</v>
      </c>
      <c r="Q377">
        <v>19820901</v>
      </c>
      <c r="R377">
        <v>891018481</v>
      </c>
    </row>
    <row r="378" spans="1:18">
      <c r="A378" t="s">
        <v>1231</v>
      </c>
      <c r="B378" t="s">
        <v>1239</v>
      </c>
      <c r="C378">
        <v>201005</v>
      </c>
      <c r="D378">
        <v>31</v>
      </c>
      <c r="E378" t="s">
        <v>1212</v>
      </c>
      <c r="F378">
        <v>5035</v>
      </c>
      <c r="G378">
        <v>647</v>
      </c>
      <c r="H378">
        <v>10361</v>
      </c>
      <c r="I378">
        <v>43122004800</v>
      </c>
      <c r="J378">
        <v>8</v>
      </c>
      <c r="K378" t="s">
        <v>1218</v>
      </c>
      <c r="L378">
        <v>3126</v>
      </c>
      <c r="M378" t="s">
        <v>1209</v>
      </c>
      <c r="N378" t="s">
        <v>1206</v>
      </c>
      <c r="O378">
        <v>0</v>
      </c>
      <c r="P378" t="s">
        <v>1207</v>
      </c>
      <c r="Q378">
        <v>19810701</v>
      </c>
      <c r="R378">
        <v>891018481</v>
      </c>
    </row>
    <row r="379" spans="1:18">
      <c r="A379" t="s">
        <v>1231</v>
      </c>
      <c r="B379" t="s">
        <v>1240</v>
      </c>
      <c r="C379">
        <v>201005</v>
      </c>
      <c r="D379">
        <v>31</v>
      </c>
      <c r="E379" t="s">
        <v>1212</v>
      </c>
      <c r="F379">
        <v>1328</v>
      </c>
      <c r="G379">
        <v>108</v>
      </c>
      <c r="H379">
        <v>31108</v>
      </c>
      <c r="I379">
        <v>43122006002</v>
      </c>
      <c r="J379">
        <v>8</v>
      </c>
      <c r="K379" t="s">
        <v>1218</v>
      </c>
      <c r="L379">
        <v>3126</v>
      </c>
      <c r="M379" t="s">
        <v>1209</v>
      </c>
      <c r="N379" t="s">
        <v>1206</v>
      </c>
      <c r="O379">
        <v>0</v>
      </c>
      <c r="P379" t="s">
        <v>1207</v>
      </c>
      <c r="Q379">
        <v>19820901</v>
      </c>
      <c r="R379">
        <v>891018481</v>
      </c>
    </row>
    <row r="380" spans="1:18">
      <c r="A380" t="s">
        <v>1231</v>
      </c>
      <c r="B380" t="s">
        <v>1241</v>
      </c>
      <c r="C380">
        <v>201005</v>
      </c>
      <c r="D380">
        <v>31</v>
      </c>
      <c r="E380" t="s">
        <v>1212</v>
      </c>
      <c r="F380">
        <v>1792</v>
      </c>
      <c r="G380">
        <v>108</v>
      </c>
      <c r="H380">
        <v>0</v>
      </c>
      <c r="I380">
        <v>43122004900</v>
      </c>
      <c r="J380">
        <v>8</v>
      </c>
      <c r="K380" t="s">
        <v>1218</v>
      </c>
      <c r="L380">
        <v>3126</v>
      </c>
      <c r="M380" t="s">
        <v>1209</v>
      </c>
      <c r="N380" t="s">
        <v>1206</v>
      </c>
      <c r="O380">
        <v>0</v>
      </c>
      <c r="P380" t="s">
        <v>1207</v>
      </c>
      <c r="Q380">
        <v>19820901</v>
      </c>
      <c r="R380">
        <v>891018481</v>
      </c>
    </row>
    <row r="381" spans="1:18">
      <c r="A381" t="s">
        <v>1231</v>
      </c>
      <c r="B381" t="s">
        <v>1242</v>
      </c>
      <c r="C381">
        <v>201005</v>
      </c>
      <c r="D381">
        <v>0</v>
      </c>
      <c r="E381" t="s">
        <v>1212</v>
      </c>
      <c r="F381">
        <v>0</v>
      </c>
      <c r="G381">
        <v>0</v>
      </c>
      <c r="H381">
        <v>0</v>
      </c>
      <c r="I381">
        <v>43122005300</v>
      </c>
      <c r="J381">
        <v>12</v>
      </c>
      <c r="K381" t="s">
        <v>1218</v>
      </c>
      <c r="L381">
        <v>3126</v>
      </c>
      <c r="M381" t="s">
        <v>1209</v>
      </c>
      <c r="N381" t="s">
        <v>1206</v>
      </c>
      <c r="O381">
        <v>0</v>
      </c>
      <c r="P381" t="s">
        <v>1207</v>
      </c>
      <c r="Q381">
        <v>19811001</v>
      </c>
      <c r="R381">
        <v>891018481</v>
      </c>
    </row>
    <row r="382" spans="1:18">
      <c r="A382" t="s">
        <v>1231</v>
      </c>
      <c r="B382" t="s">
        <v>1243</v>
      </c>
      <c r="C382">
        <v>201005</v>
      </c>
      <c r="D382">
        <v>31</v>
      </c>
      <c r="E382" t="s">
        <v>1212</v>
      </c>
      <c r="F382">
        <v>865</v>
      </c>
      <c r="G382">
        <v>108</v>
      </c>
      <c r="H382">
        <v>0</v>
      </c>
      <c r="I382">
        <v>43122005600</v>
      </c>
      <c r="J382">
        <v>8</v>
      </c>
      <c r="K382" t="s">
        <v>1218</v>
      </c>
      <c r="L382">
        <v>3126</v>
      </c>
      <c r="M382" t="s">
        <v>1209</v>
      </c>
      <c r="N382" t="s">
        <v>1206</v>
      </c>
      <c r="O382">
        <v>0</v>
      </c>
      <c r="P382" t="s">
        <v>1207</v>
      </c>
      <c r="Q382">
        <v>19820201</v>
      </c>
      <c r="R382">
        <v>891018481</v>
      </c>
    </row>
    <row r="383" spans="1:18">
      <c r="A383" t="s">
        <v>1231</v>
      </c>
      <c r="B383" t="s">
        <v>1244</v>
      </c>
      <c r="C383">
        <v>201005</v>
      </c>
      <c r="D383">
        <v>31</v>
      </c>
      <c r="E383" t="s">
        <v>1212</v>
      </c>
      <c r="F383">
        <v>432</v>
      </c>
      <c r="G383">
        <v>72</v>
      </c>
      <c r="H383">
        <v>0</v>
      </c>
      <c r="I383">
        <v>43122008201</v>
      </c>
      <c r="J383">
        <v>8</v>
      </c>
      <c r="K383" t="s">
        <v>1218</v>
      </c>
      <c r="L383">
        <v>3126</v>
      </c>
      <c r="M383" t="s">
        <v>1209</v>
      </c>
      <c r="N383" t="s">
        <v>1206</v>
      </c>
      <c r="O383">
        <v>0</v>
      </c>
      <c r="P383" t="s">
        <v>1207</v>
      </c>
      <c r="Q383">
        <v>19970201</v>
      </c>
      <c r="R383">
        <v>891018481</v>
      </c>
    </row>
    <row r="384" spans="1:18">
      <c r="A384" t="s">
        <v>1231</v>
      </c>
      <c r="B384" t="s">
        <v>1245</v>
      </c>
      <c r="C384">
        <v>201005</v>
      </c>
      <c r="D384">
        <v>31</v>
      </c>
      <c r="E384" t="s">
        <v>1212</v>
      </c>
      <c r="F384">
        <v>1483</v>
      </c>
      <c r="G384">
        <v>72</v>
      </c>
      <c r="H384">
        <v>0</v>
      </c>
      <c r="I384">
        <v>43122006900</v>
      </c>
      <c r="J384">
        <v>8</v>
      </c>
      <c r="K384" t="s">
        <v>1246</v>
      </c>
      <c r="L384">
        <v>3126</v>
      </c>
      <c r="M384" t="s">
        <v>1209</v>
      </c>
      <c r="N384" t="s">
        <v>1206</v>
      </c>
      <c r="O384">
        <v>0</v>
      </c>
      <c r="P384" t="s">
        <v>1207</v>
      </c>
      <c r="Q384">
        <v>19820801</v>
      </c>
      <c r="R384">
        <v>891018481</v>
      </c>
    </row>
    <row r="385" spans="1:18">
      <c r="A385" t="s">
        <v>1231</v>
      </c>
      <c r="B385" t="s">
        <v>1247</v>
      </c>
      <c r="C385">
        <v>201005</v>
      </c>
      <c r="D385">
        <v>0</v>
      </c>
      <c r="E385" t="s">
        <v>1212</v>
      </c>
      <c r="F385">
        <v>0</v>
      </c>
      <c r="G385">
        <v>0</v>
      </c>
      <c r="H385">
        <v>0</v>
      </c>
      <c r="I385">
        <v>43122007200</v>
      </c>
      <c r="J385">
        <v>12</v>
      </c>
      <c r="K385" t="s">
        <v>1218</v>
      </c>
      <c r="L385">
        <v>3126</v>
      </c>
      <c r="M385" t="s">
        <v>1209</v>
      </c>
      <c r="N385" t="s">
        <v>1206</v>
      </c>
      <c r="O385">
        <v>0</v>
      </c>
      <c r="P385" t="s">
        <v>1207</v>
      </c>
      <c r="R385">
        <v>891018481</v>
      </c>
    </row>
    <row r="386" spans="1:18">
      <c r="A386" t="s">
        <v>1231</v>
      </c>
      <c r="B386" t="s">
        <v>1248</v>
      </c>
      <c r="C386">
        <v>201005</v>
      </c>
      <c r="D386">
        <v>31</v>
      </c>
      <c r="E386" t="s">
        <v>1212</v>
      </c>
      <c r="F386">
        <v>1730</v>
      </c>
      <c r="G386">
        <v>611</v>
      </c>
      <c r="H386">
        <v>18451</v>
      </c>
      <c r="I386">
        <v>43122008300</v>
      </c>
      <c r="J386">
        <v>8</v>
      </c>
      <c r="K386" t="s">
        <v>1218</v>
      </c>
      <c r="L386">
        <v>3126</v>
      </c>
      <c r="M386" t="s">
        <v>1209</v>
      </c>
      <c r="N386" t="s">
        <v>1206</v>
      </c>
      <c r="O386">
        <v>0</v>
      </c>
      <c r="P386" t="s">
        <v>1207</v>
      </c>
      <c r="Q386">
        <v>19840201</v>
      </c>
      <c r="R386">
        <v>891018481</v>
      </c>
    </row>
    <row r="387" spans="1:18">
      <c r="A387" t="s">
        <v>1231</v>
      </c>
      <c r="B387" t="s">
        <v>1249</v>
      </c>
      <c r="C387">
        <v>201005</v>
      </c>
      <c r="D387">
        <v>31</v>
      </c>
      <c r="E387" t="s">
        <v>1212</v>
      </c>
      <c r="F387">
        <v>1822</v>
      </c>
      <c r="G387">
        <v>180</v>
      </c>
      <c r="H387">
        <v>2010</v>
      </c>
      <c r="I387">
        <v>43122007400</v>
      </c>
      <c r="J387">
        <v>8</v>
      </c>
      <c r="K387" t="s">
        <v>1218</v>
      </c>
      <c r="L387">
        <v>3126</v>
      </c>
      <c r="M387" t="s">
        <v>1209</v>
      </c>
      <c r="N387" t="s">
        <v>1206</v>
      </c>
      <c r="O387">
        <v>0</v>
      </c>
      <c r="P387" t="s">
        <v>1233</v>
      </c>
      <c r="Q387">
        <v>19880701</v>
      </c>
      <c r="R387">
        <v>891018481</v>
      </c>
    </row>
    <row r="388" spans="1:18">
      <c r="A388" t="s">
        <v>1231</v>
      </c>
      <c r="B388" t="s">
        <v>1250</v>
      </c>
      <c r="C388">
        <v>201005</v>
      </c>
      <c r="D388">
        <v>31</v>
      </c>
      <c r="E388" t="s">
        <v>1212</v>
      </c>
      <c r="F388">
        <v>4046</v>
      </c>
      <c r="G388">
        <v>575</v>
      </c>
      <c r="H388">
        <v>33822</v>
      </c>
      <c r="I388">
        <v>43122008600</v>
      </c>
      <c r="J388">
        <v>8</v>
      </c>
      <c r="K388" t="s">
        <v>1218</v>
      </c>
      <c r="L388">
        <v>3126</v>
      </c>
      <c r="M388" t="s">
        <v>1209</v>
      </c>
      <c r="N388" t="s">
        <v>1206</v>
      </c>
      <c r="O388">
        <v>0</v>
      </c>
      <c r="P388" t="s">
        <v>1207</v>
      </c>
      <c r="Q388">
        <v>19840401</v>
      </c>
      <c r="R388">
        <v>891018481</v>
      </c>
    </row>
    <row r="389" spans="1:18">
      <c r="A389" t="s">
        <v>1231</v>
      </c>
      <c r="B389" t="s">
        <v>1251</v>
      </c>
      <c r="C389">
        <v>201005</v>
      </c>
      <c r="D389">
        <v>31</v>
      </c>
      <c r="E389" t="s">
        <v>1212</v>
      </c>
      <c r="F389">
        <v>834</v>
      </c>
      <c r="G389">
        <v>72</v>
      </c>
      <c r="H389">
        <v>1200</v>
      </c>
      <c r="I389">
        <v>43122009600</v>
      </c>
      <c r="J389">
        <v>8</v>
      </c>
      <c r="K389" t="s">
        <v>1218</v>
      </c>
      <c r="L389">
        <v>3126</v>
      </c>
      <c r="M389" t="s">
        <v>1209</v>
      </c>
      <c r="N389" t="s">
        <v>1206</v>
      </c>
      <c r="O389">
        <v>0</v>
      </c>
      <c r="P389" t="s">
        <v>1207</v>
      </c>
      <c r="Q389">
        <v>19840901</v>
      </c>
      <c r="R389">
        <v>891018481</v>
      </c>
    </row>
    <row r="390" spans="1:18">
      <c r="A390" t="s">
        <v>1231</v>
      </c>
      <c r="B390" t="s">
        <v>1252</v>
      </c>
      <c r="C390">
        <v>201005</v>
      </c>
      <c r="D390">
        <v>31</v>
      </c>
      <c r="E390" t="s">
        <v>1212</v>
      </c>
      <c r="F390">
        <v>988</v>
      </c>
      <c r="G390">
        <v>144</v>
      </c>
      <c r="H390">
        <v>13936</v>
      </c>
      <c r="I390">
        <v>43122016200</v>
      </c>
      <c r="J390">
        <v>8</v>
      </c>
      <c r="K390" t="s">
        <v>1246</v>
      </c>
      <c r="L390">
        <v>3126</v>
      </c>
      <c r="M390" t="s">
        <v>1209</v>
      </c>
      <c r="N390" t="s">
        <v>1206</v>
      </c>
      <c r="O390">
        <v>0</v>
      </c>
      <c r="P390" t="s">
        <v>1207</v>
      </c>
      <c r="Q390">
        <v>19950401</v>
      </c>
      <c r="R390">
        <v>891018481</v>
      </c>
    </row>
    <row r="391" spans="1:18">
      <c r="A391" t="s">
        <v>1231</v>
      </c>
      <c r="B391" t="s">
        <v>1253</v>
      </c>
      <c r="C391">
        <v>201005</v>
      </c>
      <c r="D391">
        <v>0</v>
      </c>
      <c r="E391" t="s">
        <v>1212</v>
      </c>
      <c r="F391">
        <v>0</v>
      </c>
      <c r="G391">
        <v>0</v>
      </c>
      <c r="H391">
        <v>0</v>
      </c>
      <c r="I391">
        <v>43122016300</v>
      </c>
      <c r="J391">
        <v>12</v>
      </c>
      <c r="K391" t="s">
        <v>1218</v>
      </c>
      <c r="L391">
        <v>3126</v>
      </c>
      <c r="M391" t="s">
        <v>1209</v>
      </c>
      <c r="N391" t="s">
        <v>1206</v>
      </c>
      <c r="O391">
        <v>0</v>
      </c>
      <c r="P391" t="s">
        <v>1207</v>
      </c>
      <c r="Q391">
        <v>19960601</v>
      </c>
      <c r="R391">
        <v>891018481</v>
      </c>
    </row>
    <row r="392" spans="1:18">
      <c r="A392" t="s">
        <v>1201</v>
      </c>
      <c r="B392" t="s">
        <v>1254</v>
      </c>
      <c r="C392">
        <v>201005</v>
      </c>
      <c r="D392">
        <v>31</v>
      </c>
      <c r="E392" t="s">
        <v>1212</v>
      </c>
      <c r="F392">
        <v>3336</v>
      </c>
      <c r="G392">
        <v>503</v>
      </c>
      <c r="H392">
        <v>2244</v>
      </c>
      <c r="I392">
        <v>43122003400</v>
      </c>
      <c r="J392">
        <v>8</v>
      </c>
      <c r="K392" t="s">
        <v>1218</v>
      </c>
      <c r="L392">
        <v>3126</v>
      </c>
      <c r="M392" t="s">
        <v>1209</v>
      </c>
      <c r="N392" t="s">
        <v>1206</v>
      </c>
      <c r="O392">
        <v>0</v>
      </c>
      <c r="P392" t="s">
        <v>1233</v>
      </c>
      <c r="Q392">
        <v>19880301</v>
      </c>
      <c r="R392">
        <v>891018481</v>
      </c>
    </row>
    <row r="393" spans="1:18">
      <c r="A393" t="s">
        <v>1201</v>
      </c>
      <c r="B393" t="s">
        <v>1255</v>
      </c>
      <c r="C393">
        <v>201005</v>
      </c>
      <c r="D393">
        <v>0</v>
      </c>
      <c r="E393" t="s">
        <v>1212</v>
      </c>
      <c r="F393">
        <v>0</v>
      </c>
      <c r="G393">
        <v>0</v>
      </c>
      <c r="H393">
        <v>0</v>
      </c>
      <c r="I393">
        <v>43122003600</v>
      </c>
      <c r="J393">
        <v>12</v>
      </c>
      <c r="K393" t="s">
        <v>1204</v>
      </c>
      <c r="L393">
        <v>3126</v>
      </c>
      <c r="M393" t="s">
        <v>1209</v>
      </c>
      <c r="N393" t="s">
        <v>1206</v>
      </c>
      <c r="O393">
        <v>0</v>
      </c>
      <c r="P393" t="s">
        <v>1233</v>
      </c>
      <c r="Q393">
        <v>19860501</v>
      </c>
      <c r="R393">
        <v>891018481</v>
      </c>
    </row>
    <row r="394" spans="1:18">
      <c r="A394" t="s">
        <v>1201</v>
      </c>
      <c r="B394" t="s">
        <v>1256</v>
      </c>
      <c r="C394">
        <v>201005</v>
      </c>
      <c r="D394">
        <v>31</v>
      </c>
      <c r="E394" t="s">
        <v>1212</v>
      </c>
      <c r="F394">
        <v>1822</v>
      </c>
      <c r="G394">
        <v>1329</v>
      </c>
      <c r="H394">
        <v>9499</v>
      </c>
      <c r="I394">
        <v>43122004001</v>
      </c>
      <c r="J394">
        <v>8</v>
      </c>
      <c r="K394" t="s">
        <v>1218</v>
      </c>
      <c r="L394">
        <v>3126</v>
      </c>
      <c r="M394" t="s">
        <v>1209</v>
      </c>
      <c r="N394" t="s">
        <v>1206</v>
      </c>
      <c r="O394">
        <v>0</v>
      </c>
      <c r="P394" t="s">
        <v>1207</v>
      </c>
      <c r="Q394">
        <v>19901101</v>
      </c>
      <c r="R394">
        <v>891018481</v>
      </c>
    </row>
    <row r="395" spans="1:18">
      <c r="A395" t="s">
        <v>1201</v>
      </c>
      <c r="B395" t="s">
        <v>1257</v>
      </c>
      <c r="C395">
        <v>201005</v>
      </c>
      <c r="D395">
        <v>0</v>
      </c>
      <c r="E395" t="s">
        <v>1212</v>
      </c>
      <c r="F395">
        <v>0</v>
      </c>
      <c r="G395">
        <v>0</v>
      </c>
      <c r="H395">
        <v>0</v>
      </c>
      <c r="I395">
        <v>43122005200</v>
      </c>
      <c r="J395">
        <v>12</v>
      </c>
      <c r="K395" t="s">
        <v>1218</v>
      </c>
      <c r="L395">
        <v>3126</v>
      </c>
      <c r="M395" t="s">
        <v>1209</v>
      </c>
      <c r="N395" t="s">
        <v>1206</v>
      </c>
      <c r="O395">
        <v>0</v>
      </c>
      <c r="P395" t="s">
        <v>1207</v>
      </c>
      <c r="Q395">
        <v>19820101</v>
      </c>
      <c r="R395">
        <v>891018481</v>
      </c>
    </row>
    <row r="396" spans="1:18">
      <c r="A396" t="s">
        <v>1201</v>
      </c>
      <c r="B396" t="s">
        <v>1258</v>
      </c>
      <c r="C396">
        <v>201005</v>
      </c>
      <c r="D396">
        <v>0</v>
      </c>
      <c r="E396" t="s">
        <v>1212</v>
      </c>
      <c r="F396">
        <v>0</v>
      </c>
      <c r="G396">
        <v>0</v>
      </c>
      <c r="H396">
        <v>0</v>
      </c>
      <c r="I396">
        <v>43122005700</v>
      </c>
      <c r="J396">
        <v>12</v>
      </c>
      <c r="K396" t="s">
        <v>1218</v>
      </c>
      <c r="L396">
        <v>3126</v>
      </c>
      <c r="M396" t="s">
        <v>1209</v>
      </c>
      <c r="N396" t="s">
        <v>1206</v>
      </c>
      <c r="O396">
        <v>0</v>
      </c>
      <c r="P396" t="s">
        <v>1233</v>
      </c>
      <c r="Q396">
        <v>19880201</v>
      </c>
      <c r="R396">
        <v>891018481</v>
      </c>
    </row>
    <row r="397" spans="1:18">
      <c r="A397" t="s">
        <v>1201</v>
      </c>
      <c r="B397" t="s">
        <v>1259</v>
      </c>
      <c r="C397">
        <v>201005</v>
      </c>
      <c r="D397">
        <v>31</v>
      </c>
      <c r="E397" t="s">
        <v>1212</v>
      </c>
      <c r="F397">
        <v>4571</v>
      </c>
      <c r="G397">
        <v>898</v>
      </c>
      <c r="H397">
        <v>10804</v>
      </c>
      <c r="I397">
        <v>43122005900</v>
      </c>
      <c r="J397">
        <v>8</v>
      </c>
      <c r="K397" t="s">
        <v>1218</v>
      </c>
      <c r="L397">
        <v>3126</v>
      </c>
      <c r="M397" t="s">
        <v>1209</v>
      </c>
      <c r="N397" t="s">
        <v>1206</v>
      </c>
      <c r="O397">
        <v>0</v>
      </c>
      <c r="P397" t="s">
        <v>1233</v>
      </c>
      <c r="Q397">
        <v>19860501</v>
      </c>
      <c r="R397">
        <v>891018481</v>
      </c>
    </row>
    <row r="398" spans="1:18">
      <c r="A398" t="s">
        <v>1201</v>
      </c>
      <c r="B398" t="s">
        <v>1260</v>
      </c>
      <c r="C398">
        <v>201005</v>
      </c>
      <c r="D398">
        <v>0</v>
      </c>
      <c r="E398" t="s">
        <v>1212</v>
      </c>
      <c r="F398">
        <v>0</v>
      </c>
      <c r="G398">
        <v>0</v>
      </c>
      <c r="H398">
        <v>0</v>
      </c>
      <c r="I398">
        <v>43122005001</v>
      </c>
      <c r="J398">
        <v>12</v>
      </c>
      <c r="K398" t="s">
        <v>1218</v>
      </c>
      <c r="L398">
        <v>3126</v>
      </c>
      <c r="M398" t="s">
        <v>1209</v>
      </c>
      <c r="N398" t="s">
        <v>1206</v>
      </c>
      <c r="O398">
        <v>0</v>
      </c>
      <c r="P398" t="s">
        <v>1207</v>
      </c>
      <c r="Q398">
        <v>19970930</v>
      </c>
      <c r="R398">
        <v>891018481</v>
      </c>
    </row>
    <row r="399" spans="1:18">
      <c r="A399" t="s">
        <v>1201</v>
      </c>
      <c r="B399" t="s">
        <v>1261</v>
      </c>
      <c r="C399">
        <v>201005</v>
      </c>
      <c r="D399">
        <v>31</v>
      </c>
      <c r="E399" t="s">
        <v>1212</v>
      </c>
      <c r="F399">
        <v>5189</v>
      </c>
      <c r="G399">
        <v>826</v>
      </c>
      <c r="H399">
        <v>12527</v>
      </c>
      <c r="I399">
        <v>43122005400</v>
      </c>
      <c r="J399">
        <v>8</v>
      </c>
      <c r="K399" t="s">
        <v>1218</v>
      </c>
      <c r="L399">
        <v>3126</v>
      </c>
      <c r="M399" t="s">
        <v>1209</v>
      </c>
      <c r="N399" t="s">
        <v>1206</v>
      </c>
      <c r="O399">
        <v>0</v>
      </c>
      <c r="P399" t="s">
        <v>1233</v>
      </c>
      <c r="Q399">
        <v>19860801</v>
      </c>
      <c r="R399">
        <v>891018481</v>
      </c>
    </row>
    <row r="400" spans="1:18">
      <c r="A400" t="s">
        <v>1201</v>
      </c>
      <c r="B400" t="s">
        <v>1262</v>
      </c>
      <c r="C400">
        <v>201005</v>
      </c>
      <c r="D400">
        <v>31</v>
      </c>
      <c r="E400" t="s">
        <v>1212</v>
      </c>
      <c r="F400">
        <v>2842</v>
      </c>
      <c r="G400">
        <v>1976</v>
      </c>
      <c r="H400">
        <v>8012</v>
      </c>
      <c r="I400">
        <v>43122007100</v>
      </c>
      <c r="J400">
        <v>8</v>
      </c>
      <c r="K400" t="s">
        <v>1218</v>
      </c>
      <c r="L400">
        <v>3126</v>
      </c>
      <c r="M400" t="s">
        <v>1209</v>
      </c>
      <c r="N400" t="s">
        <v>1206</v>
      </c>
      <c r="O400">
        <v>0</v>
      </c>
      <c r="P400" t="s">
        <v>1233</v>
      </c>
      <c r="Q400">
        <v>19880401</v>
      </c>
      <c r="R400">
        <v>891018481</v>
      </c>
    </row>
    <row r="401" spans="1:18">
      <c r="A401" t="s">
        <v>1201</v>
      </c>
      <c r="B401" t="s">
        <v>1263</v>
      </c>
      <c r="C401">
        <v>201005</v>
      </c>
      <c r="D401">
        <v>0</v>
      </c>
      <c r="E401" t="s">
        <v>1212</v>
      </c>
      <c r="F401">
        <v>0</v>
      </c>
      <c r="G401">
        <v>0</v>
      </c>
      <c r="H401">
        <v>0</v>
      </c>
      <c r="I401">
        <v>43122007900</v>
      </c>
      <c r="J401">
        <v>12</v>
      </c>
      <c r="K401" t="s">
        <v>1204</v>
      </c>
      <c r="L401">
        <v>3126</v>
      </c>
      <c r="M401" t="s">
        <v>1209</v>
      </c>
      <c r="N401" t="s">
        <v>1206</v>
      </c>
      <c r="O401">
        <v>0</v>
      </c>
      <c r="P401" t="s">
        <v>1207</v>
      </c>
      <c r="Q401">
        <v>19830501</v>
      </c>
      <c r="R401">
        <v>891018481</v>
      </c>
    </row>
    <row r="402" spans="1:18">
      <c r="A402" t="s">
        <v>1201</v>
      </c>
      <c r="B402" t="s">
        <v>1264</v>
      </c>
      <c r="C402">
        <v>201005</v>
      </c>
      <c r="D402">
        <v>0</v>
      </c>
      <c r="E402" t="s">
        <v>1212</v>
      </c>
      <c r="F402">
        <v>0</v>
      </c>
      <c r="G402">
        <v>0</v>
      </c>
      <c r="H402">
        <v>0</v>
      </c>
      <c r="I402">
        <v>43122008100</v>
      </c>
      <c r="J402">
        <v>12</v>
      </c>
      <c r="K402" t="s">
        <v>1218</v>
      </c>
      <c r="L402">
        <v>3126</v>
      </c>
      <c r="M402" t="s">
        <v>1209</v>
      </c>
      <c r="N402" t="s">
        <v>1206</v>
      </c>
      <c r="O402">
        <v>0</v>
      </c>
      <c r="P402" t="s">
        <v>1233</v>
      </c>
      <c r="Q402">
        <v>19860701</v>
      </c>
      <c r="R402">
        <v>891018481</v>
      </c>
    </row>
    <row r="403" spans="1:18">
      <c r="A403" t="s">
        <v>1201</v>
      </c>
      <c r="B403" t="s">
        <v>1265</v>
      </c>
      <c r="C403">
        <v>201005</v>
      </c>
      <c r="D403">
        <v>31</v>
      </c>
      <c r="E403" t="s">
        <v>1212</v>
      </c>
      <c r="F403">
        <v>7907</v>
      </c>
      <c r="G403">
        <v>1688</v>
      </c>
      <c r="H403">
        <v>7699</v>
      </c>
      <c r="I403">
        <v>43122007300</v>
      </c>
      <c r="J403">
        <v>8</v>
      </c>
      <c r="K403" t="s">
        <v>1204</v>
      </c>
      <c r="L403">
        <v>3126</v>
      </c>
      <c r="M403" t="s">
        <v>1209</v>
      </c>
      <c r="N403" t="s">
        <v>1206</v>
      </c>
      <c r="O403">
        <v>0</v>
      </c>
      <c r="P403" t="s">
        <v>1233</v>
      </c>
      <c r="Q403">
        <v>19860201</v>
      </c>
      <c r="R403">
        <v>891018481</v>
      </c>
    </row>
    <row r="404" spans="1:18">
      <c r="A404" t="s">
        <v>1201</v>
      </c>
      <c r="B404" t="s">
        <v>1266</v>
      </c>
      <c r="C404">
        <v>201005</v>
      </c>
      <c r="D404">
        <v>31</v>
      </c>
      <c r="E404" t="s">
        <v>1212</v>
      </c>
      <c r="F404">
        <v>3490</v>
      </c>
      <c r="G404">
        <v>970</v>
      </c>
      <c r="H404">
        <v>7464</v>
      </c>
      <c r="I404">
        <v>43122009200</v>
      </c>
      <c r="J404">
        <v>8</v>
      </c>
      <c r="K404" t="s">
        <v>1218</v>
      </c>
      <c r="L404">
        <v>3126</v>
      </c>
      <c r="M404" t="s">
        <v>1209</v>
      </c>
      <c r="N404" t="s">
        <v>1206</v>
      </c>
      <c r="O404">
        <v>0</v>
      </c>
      <c r="P404" t="s">
        <v>1207</v>
      </c>
      <c r="Q404">
        <v>19840901</v>
      </c>
      <c r="R404">
        <v>891018481</v>
      </c>
    </row>
    <row r="405" spans="1:18">
      <c r="A405" t="s">
        <v>1201</v>
      </c>
      <c r="B405" t="s">
        <v>1267</v>
      </c>
      <c r="C405">
        <v>201005</v>
      </c>
      <c r="D405">
        <v>31</v>
      </c>
      <c r="E405" t="s">
        <v>1212</v>
      </c>
      <c r="F405">
        <v>8515</v>
      </c>
      <c r="G405">
        <v>2582</v>
      </c>
      <c r="H405">
        <v>113</v>
      </c>
      <c r="I405">
        <v>43122010400</v>
      </c>
      <c r="J405">
        <v>8</v>
      </c>
      <c r="K405" t="s">
        <v>1204</v>
      </c>
      <c r="L405">
        <v>3126</v>
      </c>
      <c r="M405" t="s">
        <v>1209</v>
      </c>
      <c r="N405" t="s">
        <v>1206</v>
      </c>
      <c r="O405">
        <v>0</v>
      </c>
      <c r="P405" t="s">
        <v>1207</v>
      </c>
      <c r="Q405">
        <v>19850301</v>
      </c>
      <c r="R405">
        <v>891018481</v>
      </c>
    </row>
    <row r="406" spans="1:18">
      <c r="A406" t="s">
        <v>1201</v>
      </c>
      <c r="B406" t="s">
        <v>1268</v>
      </c>
      <c r="C406">
        <v>201005</v>
      </c>
      <c r="D406">
        <v>0</v>
      </c>
      <c r="E406" t="s">
        <v>1212</v>
      </c>
      <c r="F406">
        <v>0</v>
      </c>
      <c r="G406">
        <v>0</v>
      </c>
      <c r="H406">
        <v>0</v>
      </c>
      <c r="I406">
        <v>43122010700</v>
      </c>
      <c r="J406">
        <v>12</v>
      </c>
      <c r="K406" t="s">
        <v>1204</v>
      </c>
      <c r="L406">
        <v>3126</v>
      </c>
      <c r="M406" t="s">
        <v>1209</v>
      </c>
      <c r="N406" t="s">
        <v>1206</v>
      </c>
      <c r="O406">
        <v>0</v>
      </c>
      <c r="P406" t="s">
        <v>1233</v>
      </c>
      <c r="Q406">
        <v>19860701</v>
      </c>
      <c r="R406">
        <v>891018481</v>
      </c>
    </row>
    <row r="407" spans="1:18">
      <c r="A407" t="s">
        <v>1201</v>
      </c>
      <c r="B407" t="s">
        <v>1269</v>
      </c>
      <c r="C407">
        <v>201005</v>
      </c>
      <c r="D407">
        <v>31</v>
      </c>
      <c r="E407" t="s">
        <v>1212</v>
      </c>
      <c r="F407">
        <v>3092</v>
      </c>
      <c r="G407">
        <v>938</v>
      </c>
      <c r="H407">
        <v>5947</v>
      </c>
      <c r="I407">
        <v>43122011300</v>
      </c>
      <c r="J407">
        <v>8</v>
      </c>
      <c r="K407" t="s">
        <v>1204</v>
      </c>
      <c r="L407">
        <v>3126</v>
      </c>
      <c r="M407" t="s">
        <v>1209</v>
      </c>
      <c r="N407" t="s">
        <v>1206</v>
      </c>
      <c r="O407">
        <v>0</v>
      </c>
      <c r="P407" t="s">
        <v>1207</v>
      </c>
      <c r="Q407">
        <v>19850501</v>
      </c>
      <c r="R407">
        <v>891018481</v>
      </c>
    </row>
    <row r="408" spans="1:18">
      <c r="A408" t="s">
        <v>1201</v>
      </c>
      <c r="B408" t="s">
        <v>1270</v>
      </c>
      <c r="C408">
        <v>201005</v>
      </c>
      <c r="D408">
        <v>31</v>
      </c>
      <c r="E408" t="s">
        <v>1212</v>
      </c>
      <c r="F408">
        <v>5447</v>
      </c>
      <c r="G408">
        <v>1652</v>
      </c>
      <c r="H408">
        <v>24296</v>
      </c>
      <c r="I408">
        <v>43122011200</v>
      </c>
      <c r="J408">
        <v>8</v>
      </c>
      <c r="K408" t="s">
        <v>1204</v>
      </c>
      <c r="L408">
        <v>3126</v>
      </c>
      <c r="M408" t="s">
        <v>1209</v>
      </c>
      <c r="N408" t="s">
        <v>1206</v>
      </c>
      <c r="O408">
        <v>0</v>
      </c>
      <c r="P408" t="s">
        <v>1207</v>
      </c>
      <c r="Q408">
        <v>19850501</v>
      </c>
      <c r="R408">
        <v>891018481</v>
      </c>
    </row>
    <row r="409" spans="1:18">
      <c r="A409" t="s">
        <v>1201</v>
      </c>
      <c r="B409" t="s">
        <v>1271</v>
      </c>
      <c r="C409">
        <v>201005</v>
      </c>
      <c r="D409">
        <v>0</v>
      </c>
      <c r="E409" t="s">
        <v>1212</v>
      </c>
      <c r="F409">
        <v>0</v>
      </c>
      <c r="G409">
        <v>0</v>
      </c>
      <c r="H409">
        <v>0</v>
      </c>
      <c r="I409">
        <v>43122011600</v>
      </c>
      <c r="J409">
        <v>12</v>
      </c>
      <c r="K409" t="s">
        <v>1204</v>
      </c>
      <c r="L409">
        <v>3126</v>
      </c>
      <c r="M409" t="s">
        <v>1209</v>
      </c>
      <c r="N409" t="s">
        <v>1206</v>
      </c>
      <c r="O409">
        <v>0</v>
      </c>
      <c r="P409" t="s">
        <v>1207</v>
      </c>
      <c r="Q409">
        <v>19850701</v>
      </c>
      <c r="R409">
        <v>891018481</v>
      </c>
    </row>
    <row r="410" spans="1:18">
      <c r="A410" t="s">
        <v>1201</v>
      </c>
      <c r="B410" t="s">
        <v>1272</v>
      </c>
      <c r="C410">
        <v>201005</v>
      </c>
      <c r="D410">
        <v>31</v>
      </c>
      <c r="E410" t="s">
        <v>1212</v>
      </c>
      <c r="F410">
        <v>2783</v>
      </c>
      <c r="G410">
        <v>844</v>
      </c>
      <c r="H410">
        <v>4932</v>
      </c>
      <c r="I410">
        <v>43122011700</v>
      </c>
      <c r="J410">
        <v>8</v>
      </c>
      <c r="K410" t="s">
        <v>1204</v>
      </c>
      <c r="L410">
        <v>3126</v>
      </c>
      <c r="M410" t="s">
        <v>1209</v>
      </c>
      <c r="N410" t="s">
        <v>1206</v>
      </c>
      <c r="O410">
        <v>0</v>
      </c>
      <c r="P410" t="s">
        <v>1207</v>
      </c>
      <c r="Q410">
        <v>19860101</v>
      </c>
      <c r="R410">
        <v>891018481</v>
      </c>
    </row>
    <row r="411" spans="1:18">
      <c r="A411" t="s">
        <v>1201</v>
      </c>
      <c r="B411" t="s">
        <v>1273</v>
      </c>
      <c r="C411">
        <v>201005</v>
      </c>
      <c r="D411">
        <v>31</v>
      </c>
      <c r="E411" t="s">
        <v>1212</v>
      </c>
      <c r="F411">
        <v>5256</v>
      </c>
      <c r="G411">
        <v>1594</v>
      </c>
      <c r="H411">
        <v>8963</v>
      </c>
      <c r="I411">
        <v>43122012500</v>
      </c>
      <c r="J411">
        <v>8</v>
      </c>
      <c r="K411" t="s">
        <v>1204</v>
      </c>
      <c r="L411">
        <v>3126</v>
      </c>
      <c r="M411" t="s">
        <v>1209</v>
      </c>
      <c r="N411" t="s">
        <v>1206</v>
      </c>
      <c r="O411">
        <v>0</v>
      </c>
      <c r="P411" t="s">
        <v>1207</v>
      </c>
      <c r="Q411">
        <v>19850901</v>
      </c>
      <c r="R411">
        <v>891018481</v>
      </c>
    </row>
    <row r="412" spans="1:18">
      <c r="A412" t="s">
        <v>1201</v>
      </c>
      <c r="B412" t="s">
        <v>1274</v>
      </c>
      <c r="C412">
        <v>201005</v>
      </c>
      <c r="D412">
        <v>0</v>
      </c>
      <c r="E412" t="s">
        <v>1212</v>
      </c>
      <c r="F412">
        <v>0</v>
      </c>
      <c r="G412">
        <v>0</v>
      </c>
      <c r="H412">
        <v>0</v>
      </c>
      <c r="I412">
        <v>43122012400</v>
      </c>
      <c r="J412">
        <v>12</v>
      </c>
      <c r="K412" t="s">
        <v>1204</v>
      </c>
      <c r="L412">
        <v>3126</v>
      </c>
      <c r="M412" t="s">
        <v>1209</v>
      </c>
      <c r="N412" t="s">
        <v>1206</v>
      </c>
      <c r="O412">
        <v>0</v>
      </c>
      <c r="P412" t="s">
        <v>1207</v>
      </c>
      <c r="Q412">
        <v>19880601</v>
      </c>
      <c r="R412">
        <v>891018481</v>
      </c>
    </row>
    <row r="413" spans="1:18">
      <c r="A413" t="s">
        <v>1201</v>
      </c>
      <c r="B413" t="s">
        <v>1275</v>
      </c>
      <c r="C413">
        <v>201005</v>
      </c>
      <c r="D413">
        <v>0</v>
      </c>
      <c r="E413" t="s">
        <v>1212</v>
      </c>
      <c r="F413">
        <v>0</v>
      </c>
      <c r="G413">
        <v>0</v>
      </c>
      <c r="H413">
        <v>0</v>
      </c>
      <c r="I413">
        <v>43122012200</v>
      </c>
      <c r="J413">
        <v>12</v>
      </c>
      <c r="K413" t="s">
        <v>1204</v>
      </c>
      <c r="L413">
        <v>3126</v>
      </c>
      <c r="M413" t="s">
        <v>1209</v>
      </c>
      <c r="N413" t="s">
        <v>1206</v>
      </c>
      <c r="O413">
        <v>0</v>
      </c>
      <c r="P413" t="s">
        <v>1207</v>
      </c>
      <c r="Q413">
        <v>19850901</v>
      </c>
      <c r="R413">
        <v>891018481</v>
      </c>
    </row>
    <row r="414" spans="1:18">
      <c r="A414" t="s">
        <v>1201</v>
      </c>
      <c r="B414" t="s">
        <v>1276</v>
      </c>
      <c r="C414">
        <v>201005</v>
      </c>
      <c r="D414">
        <v>31</v>
      </c>
      <c r="E414" t="s">
        <v>1212</v>
      </c>
      <c r="F414">
        <v>2997</v>
      </c>
      <c r="G414">
        <v>909</v>
      </c>
      <c r="H414">
        <v>10682</v>
      </c>
      <c r="I414">
        <v>43122012800</v>
      </c>
      <c r="J414">
        <v>8</v>
      </c>
      <c r="K414" t="s">
        <v>1204</v>
      </c>
      <c r="L414">
        <v>3126</v>
      </c>
      <c r="M414" t="s">
        <v>1209</v>
      </c>
      <c r="N414" t="s">
        <v>1206</v>
      </c>
      <c r="O414">
        <v>0</v>
      </c>
      <c r="P414" t="s">
        <v>1207</v>
      </c>
      <c r="Q414">
        <v>19860201</v>
      </c>
      <c r="R414">
        <v>891018481</v>
      </c>
    </row>
    <row r="415" spans="1:18">
      <c r="A415" t="s">
        <v>1201</v>
      </c>
      <c r="B415" t="s">
        <v>1277</v>
      </c>
      <c r="C415">
        <v>201005</v>
      </c>
      <c r="D415">
        <v>31</v>
      </c>
      <c r="E415" t="s">
        <v>1212</v>
      </c>
      <c r="F415">
        <v>3425</v>
      </c>
      <c r="G415">
        <v>1039</v>
      </c>
      <c r="H415">
        <v>17362</v>
      </c>
      <c r="I415">
        <v>43122013600</v>
      </c>
      <c r="J415">
        <v>8</v>
      </c>
      <c r="K415" t="s">
        <v>1204</v>
      </c>
      <c r="L415">
        <v>3126</v>
      </c>
      <c r="M415" t="s">
        <v>1209</v>
      </c>
      <c r="N415" t="s">
        <v>1206</v>
      </c>
      <c r="O415">
        <v>0</v>
      </c>
      <c r="P415" t="s">
        <v>1207</v>
      </c>
      <c r="Q415">
        <v>19860601</v>
      </c>
      <c r="R415">
        <v>891018481</v>
      </c>
    </row>
    <row r="416" spans="1:18">
      <c r="A416" t="s">
        <v>1201</v>
      </c>
      <c r="B416" t="s">
        <v>1278</v>
      </c>
      <c r="C416">
        <v>201005</v>
      </c>
      <c r="D416">
        <v>31</v>
      </c>
      <c r="E416" t="s">
        <v>1212</v>
      </c>
      <c r="F416">
        <v>3330</v>
      </c>
      <c r="G416">
        <v>1010</v>
      </c>
      <c r="H416">
        <v>3100</v>
      </c>
      <c r="I416">
        <v>43122013100</v>
      </c>
      <c r="J416">
        <v>8</v>
      </c>
      <c r="K416" t="s">
        <v>1204</v>
      </c>
      <c r="L416">
        <v>3126</v>
      </c>
      <c r="M416" t="s">
        <v>1209</v>
      </c>
      <c r="N416" t="s">
        <v>1206</v>
      </c>
      <c r="O416">
        <v>0</v>
      </c>
      <c r="P416" t="s">
        <v>1207</v>
      </c>
      <c r="Q416">
        <v>19860401</v>
      </c>
      <c r="R416">
        <v>891018481</v>
      </c>
    </row>
    <row r="417" spans="1:18">
      <c r="A417" t="s">
        <v>1201</v>
      </c>
      <c r="B417" t="s">
        <v>1279</v>
      </c>
      <c r="C417">
        <v>201005</v>
      </c>
      <c r="D417">
        <v>31</v>
      </c>
      <c r="E417" t="s">
        <v>1212</v>
      </c>
      <c r="F417">
        <v>4828</v>
      </c>
      <c r="G417">
        <v>1464</v>
      </c>
      <c r="H417">
        <v>4510</v>
      </c>
      <c r="I417">
        <v>43122013000</v>
      </c>
      <c r="J417">
        <v>8</v>
      </c>
      <c r="K417" t="s">
        <v>1204</v>
      </c>
      <c r="L417">
        <v>3126</v>
      </c>
      <c r="M417" t="s">
        <v>1209</v>
      </c>
      <c r="N417" t="s">
        <v>1206</v>
      </c>
      <c r="O417">
        <v>0</v>
      </c>
      <c r="P417" t="s">
        <v>1207</v>
      </c>
      <c r="Q417">
        <v>19860201</v>
      </c>
      <c r="R417">
        <v>891018481</v>
      </c>
    </row>
    <row r="418" spans="1:18">
      <c r="A418" t="s">
        <v>1201</v>
      </c>
      <c r="B418" t="s">
        <v>1280</v>
      </c>
      <c r="C418">
        <v>201005</v>
      </c>
      <c r="D418">
        <v>2</v>
      </c>
      <c r="E418" t="s">
        <v>1212</v>
      </c>
      <c r="F418">
        <v>447</v>
      </c>
      <c r="G418">
        <v>135</v>
      </c>
      <c r="H418">
        <v>238</v>
      </c>
      <c r="I418">
        <v>43122014200</v>
      </c>
      <c r="J418">
        <v>8</v>
      </c>
      <c r="K418" t="s">
        <v>1204</v>
      </c>
      <c r="L418">
        <v>3126</v>
      </c>
      <c r="M418" t="s">
        <v>1209</v>
      </c>
      <c r="N418" t="s">
        <v>1206</v>
      </c>
      <c r="O418">
        <v>0</v>
      </c>
      <c r="P418" t="s">
        <v>1207</v>
      </c>
      <c r="Q418">
        <v>19861101</v>
      </c>
      <c r="R418">
        <v>891018481</v>
      </c>
    </row>
    <row r="419" spans="1:18">
      <c r="A419" t="s">
        <v>1201</v>
      </c>
      <c r="B419" t="s">
        <v>1281</v>
      </c>
      <c r="C419">
        <v>201005</v>
      </c>
      <c r="D419">
        <v>0</v>
      </c>
      <c r="E419" t="s">
        <v>1212</v>
      </c>
      <c r="F419">
        <v>0</v>
      </c>
      <c r="G419">
        <v>0</v>
      </c>
      <c r="H419">
        <v>0</v>
      </c>
      <c r="I419">
        <v>43122013201</v>
      </c>
      <c r="J419">
        <v>12</v>
      </c>
      <c r="K419" t="s">
        <v>1204</v>
      </c>
      <c r="L419">
        <v>3126</v>
      </c>
      <c r="M419" t="s">
        <v>1209</v>
      </c>
      <c r="N419" t="s">
        <v>1206</v>
      </c>
      <c r="O419">
        <v>0</v>
      </c>
      <c r="P419" t="s">
        <v>1207</v>
      </c>
      <c r="Q419">
        <v>19970731</v>
      </c>
      <c r="R419">
        <v>891018481</v>
      </c>
    </row>
    <row r="420" spans="1:18">
      <c r="A420" t="s">
        <v>1201</v>
      </c>
      <c r="B420" t="s">
        <v>1282</v>
      </c>
      <c r="C420">
        <v>201005</v>
      </c>
      <c r="D420">
        <v>31</v>
      </c>
      <c r="E420" t="s">
        <v>1212</v>
      </c>
      <c r="F420">
        <v>3472</v>
      </c>
      <c r="G420">
        <v>1053</v>
      </c>
      <c r="H420">
        <v>6708</v>
      </c>
      <c r="I420">
        <v>43122014300</v>
      </c>
      <c r="J420">
        <v>8</v>
      </c>
      <c r="K420" t="s">
        <v>1204</v>
      </c>
      <c r="L420">
        <v>3126</v>
      </c>
      <c r="M420" t="s">
        <v>1209</v>
      </c>
      <c r="N420" t="s">
        <v>1206</v>
      </c>
      <c r="O420">
        <v>0</v>
      </c>
      <c r="P420" t="s">
        <v>1207</v>
      </c>
      <c r="Q420">
        <v>19861201</v>
      </c>
      <c r="R420">
        <v>891018481</v>
      </c>
    </row>
    <row r="421" spans="1:18">
      <c r="A421" t="s">
        <v>1201</v>
      </c>
      <c r="B421" t="s">
        <v>1283</v>
      </c>
      <c r="C421">
        <v>201005</v>
      </c>
      <c r="D421">
        <v>0</v>
      </c>
      <c r="E421" t="s">
        <v>1212</v>
      </c>
      <c r="F421">
        <v>0</v>
      </c>
      <c r="G421">
        <v>0</v>
      </c>
      <c r="H421">
        <v>0</v>
      </c>
      <c r="I421">
        <v>43122013700</v>
      </c>
      <c r="J421">
        <v>12</v>
      </c>
      <c r="K421" t="s">
        <v>1204</v>
      </c>
      <c r="L421">
        <v>3126</v>
      </c>
      <c r="M421" t="s">
        <v>1209</v>
      </c>
      <c r="N421" t="s">
        <v>1206</v>
      </c>
      <c r="O421">
        <v>0</v>
      </c>
      <c r="P421" t="s">
        <v>1233</v>
      </c>
      <c r="Q421">
        <v>19910501</v>
      </c>
      <c r="R421">
        <v>891018481</v>
      </c>
    </row>
    <row r="422" spans="1:18">
      <c r="A422" t="s">
        <v>1201</v>
      </c>
      <c r="B422" t="s">
        <v>1284</v>
      </c>
      <c r="C422">
        <v>201005</v>
      </c>
      <c r="D422">
        <v>0</v>
      </c>
      <c r="E422" t="s">
        <v>1212</v>
      </c>
      <c r="F422">
        <v>0</v>
      </c>
      <c r="G422">
        <v>0</v>
      </c>
      <c r="H422">
        <v>0</v>
      </c>
      <c r="I422">
        <v>43122015400</v>
      </c>
      <c r="J422">
        <v>12</v>
      </c>
      <c r="K422" t="s">
        <v>1204</v>
      </c>
      <c r="L422">
        <v>3126</v>
      </c>
      <c r="M422" t="s">
        <v>1209</v>
      </c>
      <c r="N422" t="s">
        <v>1206</v>
      </c>
      <c r="O422">
        <v>0</v>
      </c>
      <c r="P422" t="s">
        <v>1207</v>
      </c>
      <c r="Q422">
        <v>19871101</v>
      </c>
      <c r="R422">
        <v>891018481</v>
      </c>
    </row>
    <row r="423" spans="1:18">
      <c r="A423" t="s">
        <v>1201</v>
      </c>
      <c r="B423" t="s">
        <v>1285</v>
      </c>
      <c r="C423">
        <v>201005</v>
      </c>
      <c r="D423">
        <v>31</v>
      </c>
      <c r="E423" t="s">
        <v>1212</v>
      </c>
      <c r="F423">
        <v>8943</v>
      </c>
      <c r="G423">
        <v>2712</v>
      </c>
      <c r="H423">
        <v>5355</v>
      </c>
      <c r="I423">
        <v>43122013800</v>
      </c>
      <c r="J423">
        <v>8</v>
      </c>
      <c r="K423" t="s">
        <v>1204</v>
      </c>
      <c r="L423">
        <v>3126</v>
      </c>
      <c r="M423" t="s">
        <v>1209</v>
      </c>
      <c r="N423" t="s">
        <v>1206</v>
      </c>
      <c r="O423">
        <v>0</v>
      </c>
      <c r="P423" t="s">
        <v>1207</v>
      </c>
      <c r="Q423">
        <v>19860901</v>
      </c>
      <c r="R423">
        <v>891018481</v>
      </c>
    </row>
    <row r="424" spans="1:18">
      <c r="A424" t="s">
        <v>1201</v>
      </c>
      <c r="B424" t="s">
        <v>1286</v>
      </c>
      <c r="C424">
        <v>201005</v>
      </c>
      <c r="D424">
        <v>0</v>
      </c>
      <c r="E424" t="s">
        <v>1212</v>
      </c>
      <c r="F424">
        <v>0</v>
      </c>
      <c r="G424">
        <v>0</v>
      </c>
      <c r="H424">
        <v>0</v>
      </c>
      <c r="I424">
        <v>43122015200</v>
      </c>
      <c r="J424">
        <v>12</v>
      </c>
      <c r="K424" t="s">
        <v>1204</v>
      </c>
      <c r="L424">
        <v>3126</v>
      </c>
      <c r="M424" t="s">
        <v>1209</v>
      </c>
      <c r="N424" t="s">
        <v>1206</v>
      </c>
      <c r="O424">
        <v>0</v>
      </c>
      <c r="P424" t="s">
        <v>1207</v>
      </c>
      <c r="Q424">
        <v>19870401</v>
      </c>
      <c r="R424">
        <v>891018481</v>
      </c>
    </row>
    <row r="425" spans="1:18">
      <c r="A425" t="s">
        <v>1201</v>
      </c>
      <c r="B425" t="s">
        <v>1287</v>
      </c>
      <c r="C425">
        <v>201005</v>
      </c>
      <c r="D425">
        <v>31</v>
      </c>
      <c r="E425" t="s">
        <v>1212</v>
      </c>
      <c r="F425">
        <v>5090</v>
      </c>
      <c r="G425">
        <v>1544</v>
      </c>
      <c r="H425">
        <v>1240</v>
      </c>
      <c r="I425">
        <v>43122014400</v>
      </c>
      <c r="J425">
        <v>8</v>
      </c>
      <c r="K425" t="s">
        <v>1204</v>
      </c>
      <c r="L425">
        <v>3126</v>
      </c>
      <c r="M425" t="s">
        <v>1209</v>
      </c>
      <c r="N425" t="s">
        <v>1206</v>
      </c>
      <c r="O425">
        <v>0</v>
      </c>
      <c r="P425" t="s">
        <v>1207</v>
      </c>
      <c r="Q425">
        <v>19870201</v>
      </c>
      <c r="R425">
        <v>891018481</v>
      </c>
    </row>
    <row r="426" spans="1:18">
      <c r="A426" t="s">
        <v>1201</v>
      </c>
      <c r="B426" t="s">
        <v>1288</v>
      </c>
      <c r="C426">
        <v>201005</v>
      </c>
      <c r="D426">
        <v>0</v>
      </c>
      <c r="E426" t="s">
        <v>1212</v>
      </c>
      <c r="F426">
        <v>0</v>
      </c>
      <c r="G426">
        <v>0</v>
      </c>
      <c r="H426">
        <v>0</v>
      </c>
      <c r="I426">
        <v>43122014000</v>
      </c>
      <c r="J426">
        <v>12</v>
      </c>
      <c r="K426" t="s">
        <v>1204</v>
      </c>
      <c r="L426">
        <v>3126</v>
      </c>
      <c r="M426" t="s">
        <v>1209</v>
      </c>
      <c r="N426" t="s">
        <v>1206</v>
      </c>
      <c r="O426">
        <v>0</v>
      </c>
      <c r="P426" t="s">
        <v>1207</v>
      </c>
      <c r="Q426">
        <v>19860901</v>
      </c>
      <c r="R426">
        <v>891018481</v>
      </c>
    </row>
    <row r="427" spans="1:18">
      <c r="A427" t="s">
        <v>1201</v>
      </c>
      <c r="B427" t="s">
        <v>1289</v>
      </c>
      <c r="C427">
        <v>201005</v>
      </c>
      <c r="D427">
        <v>31</v>
      </c>
      <c r="E427" t="s">
        <v>1212</v>
      </c>
      <c r="F427">
        <v>5209</v>
      </c>
      <c r="G427">
        <v>1580</v>
      </c>
      <c r="H427">
        <v>3100</v>
      </c>
      <c r="I427">
        <v>43122014500</v>
      </c>
      <c r="J427">
        <v>8</v>
      </c>
      <c r="K427" t="s">
        <v>1204</v>
      </c>
      <c r="L427">
        <v>3126</v>
      </c>
      <c r="M427" t="s">
        <v>1209</v>
      </c>
      <c r="N427" t="s">
        <v>1206</v>
      </c>
      <c r="O427">
        <v>0</v>
      </c>
      <c r="P427" t="s">
        <v>1207</v>
      </c>
      <c r="Q427">
        <v>19870601</v>
      </c>
      <c r="R427">
        <v>891018481</v>
      </c>
    </row>
    <row r="428" spans="1:18">
      <c r="A428" t="s">
        <v>1201</v>
      </c>
      <c r="B428" t="s">
        <v>1290</v>
      </c>
      <c r="C428">
        <v>201005</v>
      </c>
      <c r="D428">
        <v>0</v>
      </c>
      <c r="E428" t="s">
        <v>1212</v>
      </c>
      <c r="F428">
        <v>0</v>
      </c>
      <c r="G428">
        <v>0</v>
      </c>
      <c r="H428">
        <v>0</v>
      </c>
      <c r="I428">
        <v>43122015100</v>
      </c>
      <c r="J428">
        <v>12</v>
      </c>
      <c r="K428" t="s">
        <v>1204</v>
      </c>
      <c r="L428">
        <v>3126</v>
      </c>
      <c r="M428" t="s">
        <v>1209</v>
      </c>
      <c r="N428" t="s">
        <v>1206</v>
      </c>
      <c r="O428">
        <v>0</v>
      </c>
      <c r="P428" t="s">
        <v>1207</v>
      </c>
      <c r="Q428">
        <v>19870501</v>
      </c>
      <c r="R428">
        <v>891018481</v>
      </c>
    </row>
    <row r="429" spans="1:18">
      <c r="A429" t="s">
        <v>1201</v>
      </c>
      <c r="B429" t="s">
        <v>1291</v>
      </c>
      <c r="C429">
        <v>201005</v>
      </c>
      <c r="D429">
        <v>0</v>
      </c>
      <c r="E429" t="s">
        <v>1212</v>
      </c>
      <c r="F429">
        <v>0</v>
      </c>
      <c r="G429">
        <v>0</v>
      </c>
      <c r="H429">
        <v>0</v>
      </c>
      <c r="I429">
        <v>43122015500</v>
      </c>
      <c r="J429">
        <v>12</v>
      </c>
      <c r="K429" t="s">
        <v>1204</v>
      </c>
      <c r="L429">
        <v>3126</v>
      </c>
      <c r="M429" t="s">
        <v>1209</v>
      </c>
      <c r="N429" t="s">
        <v>1206</v>
      </c>
      <c r="O429">
        <v>0</v>
      </c>
      <c r="P429" t="s">
        <v>1207</v>
      </c>
      <c r="Q429">
        <v>19871001</v>
      </c>
      <c r="R429">
        <v>891018481</v>
      </c>
    </row>
    <row r="430" spans="1:18">
      <c r="A430" t="s">
        <v>1201</v>
      </c>
      <c r="B430" t="s">
        <v>1292</v>
      </c>
      <c r="C430">
        <v>201005</v>
      </c>
      <c r="D430">
        <v>0</v>
      </c>
      <c r="E430" t="s">
        <v>1212</v>
      </c>
      <c r="F430">
        <v>0</v>
      </c>
      <c r="G430">
        <v>0</v>
      </c>
      <c r="H430">
        <v>0</v>
      </c>
      <c r="I430">
        <v>43122015600</v>
      </c>
      <c r="J430">
        <v>12</v>
      </c>
      <c r="K430" t="s">
        <v>1204</v>
      </c>
      <c r="L430">
        <v>3126</v>
      </c>
      <c r="M430" t="s">
        <v>1209</v>
      </c>
      <c r="N430" t="s">
        <v>1206</v>
      </c>
      <c r="O430">
        <v>0</v>
      </c>
      <c r="P430" t="s">
        <v>1207</v>
      </c>
      <c r="Q430">
        <v>19910801</v>
      </c>
      <c r="R430">
        <v>891018481</v>
      </c>
    </row>
    <row r="431" spans="1:18">
      <c r="A431" t="s">
        <v>1201</v>
      </c>
      <c r="B431" t="s">
        <v>1293</v>
      </c>
      <c r="C431">
        <v>201005</v>
      </c>
      <c r="D431">
        <v>0</v>
      </c>
      <c r="E431" t="s">
        <v>1212</v>
      </c>
      <c r="F431">
        <v>0</v>
      </c>
      <c r="G431">
        <v>0</v>
      </c>
      <c r="H431">
        <v>0</v>
      </c>
      <c r="I431">
        <v>43122015800</v>
      </c>
      <c r="J431">
        <v>12</v>
      </c>
      <c r="K431" t="s">
        <v>1294</v>
      </c>
      <c r="L431">
        <v>3126</v>
      </c>
      <c r="M431" t="s">
        <v>1209</v>
      </c>
      <c r="N431" t="s">
        <v>1206</v>
      </c>
      <c r="O431">
        <v>0</v>
      </c>
      <c r="P431" t="s">
        <v>1207</v>
      </c>
      <c r="Q431">
        <v>19930601</v>
      </c>
      <c r="R431">
        <v>891018481</v>
      </c>
    </row>
    <row r="432" spans="1:18">
      <c r="A432" t="s">
        <v>1201</v>
      </c>
      <c r="B432" t="s">
        <v>1295</v>
      </c>
      <c r="C432">
        <v>201005</v>
      </c>
      <c r="D432">
        <v>0</v>
      </c>
      <c r="E432" t="s">
        <v>1212</v>
      </c>
      <c r="F432">
        <v>0</v>
      </c>
      <c r="G432">
        <v>0</v>
      </c>
      <c r="H432">
        <v>0</v>
      </c>
      <c r="I432">
        <v>43122015900</v>
      </c>
      <c r="J432">
        <v>12</v>
      </c>
      <c r="K432" t="s">
        <v>1204</v>
      </c>
      <c r="L432">
        <v>3126</v>
      </c>
      <c r="M432" t="s">
        <v>1209</v>
      </c>
      <c r="N432" t="s">
        <v>1206</v>
      </c>
      <c r="O432">
        <v>0</v>
      </c>
      <c r="P432" t="s">
        <v>1207</v>
      </c>
      <c r="Q432">
        <v>19930601</v>
      </c>
      <c r="R432">
        <v>891018481</v>
      </c>
    </row>
    <row r="433" spans="1:18">
      <c r="A433" t="s">
        <v>1201</v>
      </c>
      <c r="B433" t="s">
        <v>1296</v>
      </c>
      <c r="C433">
        <v>201005</v>
      </c>
      <c r="D433">
        <v>31</v>
      </c>
      <c r="E433" t="s">
        <v>1212</v>
      </c>
      <c r="F433">
        <v>6993</v>
      </c>
      <c r="G433">
        <v>2121</v>
      </c>
      <c r="H433">
        <v>4651</v>
      </c>
      <c r="I433">
        <v>43122016000</v>
      </c>
      <c r="J433">
        <v>8</v>
      </c>
      <c r="K433" t="s">
        <v>1218</v>
      </c>
      <c r="L433">
        <v>3126</v>
      </c>
      <c r="M433" t="s">
        <v>1209</v>
      </c>
      <c r="N433" t="s">
        <v>1206</v>
      </c>
      <c r="O433">
        <v>0</v>
      </c>
      <c r="P433" t="s">
        <v>1207</v>
      </c>
      <c r="Q433">
        <v>19940101</v>
      </c>
      <c r="R433">
        <v>891018481</v>
      </c>
    </row>
    <row r="434" spans="1:18">
      <c r="A434" t="s">
        <v>1201</v>
      </c>
      <c r="B434" t="s">
        <v>1297</v>
      </c>
      <c r="C434">
        <v>201005</v>
      </c>
      <c r="D434">
        <v>0</v>
      </c>
      <c r="E434" t="s">
        <v>1212</v>
      </c>
      <c r="F434">
        <v>0</v>
      </c>
      <c r="G434">
        <v>0</v>
      </c>
      <c r="H434">
        <v>0</v>
      </c>
      <c r="I434">
        <v>43122016100</v>
      </c>
      <c r="J434">
        <v>12</v>
      </c>
      <c r="K434" t="s">
        <v>1204</v>
      </c>
      <c r="L434">
        <v>3126</v>
      </c>
      <c r="M434" t="s">
        <v>1209</v>
      </c>
      <c r="N434" t="s">
        <v>1206</v>
      </c>
      <c r="O434">
        <v>0</v>
      </c>
      <c r="P434" t="s">
        <v>1207</v>
      </c>
      <c r="Q434">
        <v>19940601</v>
      </c>
      <c r="R434">
        <v>891018481</v>
      </c>
    </row>
    <row r="435" spans="1:18">
      <c r="A435" t="s">
        <v>1201</v>
      </c>
      <c r="B435" t="s">
        <v>1298</v>
      </c>
      <c r="C435">
        <v>201005</v>
      </c>
      <c r="D435">
        <v>0</v>
      </c>
      <c r="E435" t="s">
        <v>1212</v>
      </c>
      <c r="F435">
        <v>0</v>
      </c>
      <c r="G435">
        <v>0</v>
      </c>
      <c r="H435">
        <v>0</v>
      </c>
      <c r="I435">
        <v>43122016400</v>
      </c>
      <c r="J435">
        <v>12</v>
      </c>
      <c r="K435" t="s">
        <v>1204</v>
      </c>
      <c r="L435">
        <v>3126</v>
      </c>
      <c r="M435" t="s">
        <v>1209</v>
      </c>
      <c r="N435" t="s">
        <v>1206</v>
      </c>
      <c r="O435">
        <v>0</v>
      </c>
      <c r="P435" t="s">
        <v>1207</v>
      </c>
      <c r="Q435">
        <v>19960401</v>
      </c>
      <c r="R435">
        <v>891018481</v>
      </c>
    </row>
    <row r="436" spans="1:18">
      <c r="A436" t="s">
        <v>1201</v>
      </c>
      <c r="B436" t="s">
        <v>1299</v>
      </c>
      <c r="C436">
        <v>201005</v>
      </c>
      <c r="D436">
        <v>0</v>
      </c>
      <c r="E436" t="s">
        <v>1212</v>
      </c>
      <c r="F436">
        <v>0</v>
      </c>
      <c r="G436">
        <v>0</v>
      </c>
      <c r="H436">
        <v>0</v>
      </c>
      <c r="I436">
        <v>43122016500</v>
      </c>
      <c r="J436">
        <v>12</v>
      </c>
      <c r="K436" t="s">
        <v>1204</v>
      </c>
      <c r="L436">
        <v>3126</v>
      </c>
      <c r="M436" t="s">
        <v>1209</v>
      </c>
      <c r="N436" t="s">
        <v>1206</v>
      </c>
      <c r="O436">
        <v>0</v>
      </c>
      <c r="P436" t="s">
        <v>1207</v>
      </c>
      <c r="Q436">
        <v>19960401</v>
      </c>
      <c r="R436">
        <v>891018481</v>
      </c>
    </row>
    <row r="437" spans="1:18">
      <c r="A437" t="s">
        <v>1201</v>
      </c>
      <c r="B437" t="s">
        <v>1300</v>
      </c>
      <c r="C437">
        <v>201005</v>
      </c>
      <c r="D437">
        <v>0</v>
      </c>
      <c r="E437" t="s">
        <v>1212</v>
      </c>
      <c r="F437">
        <v>0</v>
      </c>
      <c r="G437">
        <v>0</v>
      </c>
      <c r="H437">
        <v>0</v>
      </c>
      <c r="I437">
        <v>43122016601</v>
      </c>
      <c r="J437">
        <v>12</v>
      </c>
      <c r="K437" t="s">
        <v>1204</v>
      </c>
      <c r="L437">
        <v>3126</v>
      </c>
      <c r="M437" t="s">
        <v>1209</v>
      </c>
      <c r="N437" t="s">
        <v>1206</v>
      </c>
      <c r="O437">
        <v>0</v>
      </c>
      <c r="P437" t="s">
        <v>1207</v>
      </c>
      <c r="Q437">
        <v>19970703</v>
      </c>
      <c r="R437">
        <v>891018481</v>
      </c>
    </row>
    <row r="438" spans="1:18">
      <c r="A438" t="s">
        <v>1210</v>
      </c>
      <c r="B438" t="s">
        <v>1211</v>
      </c>
      <c r="C438">
        <v>201006</v>
      </c>
      <c r="D438">
        <v>29</v>
      </c>
      <c r="E438" t="s">
        <v>1212</v>
      </c>
      <c r="F438">
        <v>195</v>
      </c>
      <c r="G438">
        <v>91</v>
      </c>
      <c r="H438">
        <v>1</v>
      </c>
      <c r="I438">
        <v>43122008700</v>
      </c>
      <c r="J438">
        <v>8</v>
      </c>
      <c r="K438" t="s">
        <v>1213</v>
      </c>
      <c r="L438">
        <v>2531</v>
      </c>
      <c r="M438" t="s">
        <v>1214</v>
      </c>
      <c r="N438" t="s">
        <v>1206</v>
      </c>
      <c r="O438">
        <v>0</v>
      </c>
      <c r="P438" t="s">
        <v>1207</v>
      </c>
      <c r="Q438">
        <v>19840101</v>
      </c>
      <c r="R438">
        <v>891018481</v>
      </c>
    </row>
    <row r="439" spans="1:18">
      <c r="A439" t="s">
        <v>1210</v>
      </c>
      <c r="B439" t="s">
        <v>1215</v>
      </c>
      <c r="C439">
        <v>201006</v>
      </c>
      <c r="D439">
        <v>29</v>
      </c>
      <c r="E439" t="s">
        <v>1212</v>
      </c>
      <c r="F439">
        <v>133</v>
      </c>
      <c r="G439">
        <v>61</v>
      </c>
      <c r="H439">
        <v>0</v>
      </c>
      <c r="I439">
        <v>43122008800</v>
      </c>
      <c r="J439">
        <v>8</v>
      </c>
      <c r="K439" t="s">
        <v>1213</v>
      </c>
      <c r="L439">
        <v>2531</v>
      </c>
      <c r="M439" t="s">
        <v>1214</v>
      </c>
      <c r="N439" t="s">
        <v>1206</v>
      </c>
      <c r="O439">
        <v>0</v>
      </c>
      <c r="P439" t="s">
        <v>1207</v>
      </c>
      <c r="Q439">
        <v>19840201</v>
      </c>
      <c r="R439">
        <v>891018481</v>
      </c>
    </row>
    <row r="440" spans="1:18">
      <c r="A440" t="s">
        <v>1210</v>
      </c>
      <c r="B440" t="s">
        <v>1216</v>
      </c>
      <c r="C440">
        <v>201006</v>
      </c>
      <c r="D440">
        <v>0</v>
      </c>
      <c r="E440" t="s">
        <v>1212</v>
      </c>
      <c r="F440">
        <v>0</v>
      </c>
      <c r="G440">
        <v>0</v>
      </c>
      <c r="H440">
        <v>0</v>
      </c>
      <c r="I440">
        <v>43122009000</v>
      </c>
      <c r="J440">
        <v>12</v>
      </c>
      <c r="K440" t="s">
        <v>1213</v>
      </c>
      <c r="L440">
        <v>2531</v>
      </c>
      <c r="M440" t="s">
        <v>1214</v>
      </c>
      <c r="N440" t="s">
        <v>1206</v>
      </c>
      <c r="O440">
        <v>0</v>
      </c>
      <c r="P440" t="s">
        <v>1207</v>
      </c>
      <c r="Q440">
        <v>19840301</v>
      </c>
      <c r="R440">
        <v>891018481</v>
      </c>
    </row>
    <row r="441" spans="1:18">
      <c r="A441" t="s">
        <v>1210</v>
      </c>
      <c r="B441" t="s">
        <v>1217</v>
      </c>
      <c r="C441">
        <v>201006</v>
      </c>
      <c r="D441">
        <v>29</v>
      </c>
      <c r="E441" t="s">
        <v>1212</v>
      </c>
      <c r="F441">
        <v>718</v>
      </c>
      <c r="G441">
        <v>332</v>
      </c>
      <c r="H441">
        <v>7278</v>
      </c>
      <c r="I441">
        <v>43122009100</v>
      </c>
      <c r="J441">
        <v>8</v>
      </c>
      <c r="K441" t="s">
        <v>1218</v>
      </c>
      <c r="L441">
        <v>2531</v>
      </c>
      <c r="M441" t="s">
        <v>1214</v>
      </c>
      <c r="N441" t="s">
        <v>1206</v>
      </c>
      <c r="O441">
        <v>0</v>
      </c>
      <c r="P441" t="s">
        <v>1207</v>
      </c>
      <c r="Q441">
        <v>19840401</v>
      </c>
      <c r="R441">
        <v>891018481</v>
      </c>
    </row>
    <row r="442" spans="1:18">
      <c r="A442" t="s">
        <v>1210</v>
      </c>
      <c r="B442" t="s">
        <v>1219</v>
      </c>
      <c r="C442">
        <v>201006</v>
      </c>
      <c r="D442">
        <v>29</v>
      </c>
      <c r="E442" t="s">
        <v>1212</v>
      </c>
      <c r="F442">
        <v>216</v>
      </c>
      <c r="G442">
        <v>100</v>
      </c>
      <c r="H442">
        <v>3110</v>
      </c>
      <c r="I442">
        <v>43122009300</v>
      </c>
      <c r="J442">
        <v>8</v>
      </c>
      <c r="K442" t="s">
        <v>1218</v>
      </c>
      <c r="L442">
        <v>2531</v>
      </c>
      <c r="M442" t="s">
        <v>1214</v>
      </c>
      <c r="N442" t="s">
        <v>1206</v>
      </c>
      <c r="O442">
        <v>0</v>
      </c>
      <c r="P442" t="s">
        <v>1207</v>
      </c>
      <c r="Q442">
        <v>19840701</v>
      </c>
      <c r="R442">
        <v>891018481</v>
      </c>
    </row>
    <row r="443" spans="1:18">
      <c r="A443" t="s">
        <v>1210</v>
      </c>
      <c r="B443" t="s">
        <v>1220</v>
      </c>
      <c r="C443">
        <v>201006</v>
      </c>
      <c r="D443">
        <v>0</v>
      </c>
      <c r="E443" t="s">
        <v>1212</v>
      </c>
      <c r="F443">
        <v>0</v>
      </c>
      <c r="G443">
        <v>0</v>
      </c>
      <c r="H443">
        <v>0</v>
      </c>
      <c r="I443">
        <v>43122009500</v>
      </c>
      <c r="J443">
        <v>12</v>
      </c>
      <c r="K443" t="s">
        <v>1218</v>
      </c>
      <c r="L443">
        <v>2531</v>
      </c>
      <c r="M443" t="s">
        <v>1214</v>
      </c>
      <c r="N443" t="s">
        <v>1206</v>
      </c>
      <c r="O443">
        <v>0</v>
      </c>
      <c r="P443" t="s">
        <v>1207</v>
      </c>
      <c r="Q443">
        <v>19840801</v>
      </c>
      <c r="R443">
        <v>891018481</v>
      </c>
    </row>
    <row r="444" spans="1:18">
      <c r="A444" t="s">
        <v>1210</v>
      </c>
      <c r="B444" t="s">
        <v>1221</v>
      </c>
      <c r="C444">
        <v>201006</v>
      </c>
      <c r="D444">
        <v>16</v>
      </c>
      <c r="E444" t="s">
        <v>1212</v>
      </c>
      <c r="F444">
        <v>461</v>
      </c>
      <c r="G444">
        <v>213</v>
      </c>
      <c r="H444">
        <v>11</v>
      </c>
      <c r="I444">
        <v>43122009700</v>
      </c>
      <c r="J444">
        <v>8</v>
      </c>
      <c r="K444" t="s">
        <v>1218</v>
      </c>
      <c r="L444">
        <v>2531</v>
      </c>
      <c r="M444" t="s">
        <v>1214</v>
      </c>
      <c r="N444" t="s">
        <v>1206</v>
      </c>
      <c r="O444">
        <v>0</v>
      </c>
      <c r="P444" t="s">
        <v>1207</v>
      </c>
      <c r="Q444">
        <v>19840901</v>
      </c>
      <c r="R444">
        <v>891018481</v>
      </c>
    </row>
    <row r="445" spans="1:18">
      <c r="A445" t="s">
        <v>1210</v>
      </c>
      <c r="B445" t="s">
        <v>1222</v>
      </c>
      <c r="C445">
        <v>201006</v>
      </c>
      <c r="D445">
        <v>29</v>
      </c>
      <c r="E445" t="s">
        <v>1212</v>
      </c>
      <c r="F445">
        <v>1530</v>
      </c>
      <c r="G445">
        <v>707</v>
      </c>
      <c r="H445">
        <v>16</v>
      </c>
      <c r="I445">
        <v>43122009800</v>
      </c>
      <c r="J445">
        <v>8</v>
      </c>
      <c r="K445" t="s">
        <v>1218</v>
      </c>
      <c r="L445">
        <v>2531</v>
      </c>
      <c r="M445" t="s">
        <v>1214</v>
      </c>
      <c r="N445" t="s">
        <v>1206</v>
      </c>
      <c r="O445">
        <v>0</v>
      </c>
      <c r="P445" t="s">
        <v>1207</v>
      </c>
      <c r="Q445">
        <v>19840901</v>
      </c>
      <c r="R445">
        <v>891018481</v>
      </c>
    </row>
    <row r="446" spans="1:18">
      <c r="A446" t="s">
        <v>1210</v>
      </c>
      <c r="B446" t="s">
        <v>1223</v>
      </c>
      <c r="C446">
        <v>201006</v>
      </c>
      <c r="D446">
        <v>29</v>
      </c>
      <c r="E446" t="s">
        <v>1212</v>
      </c>
      <c r="F446">
        <v>123</v>
      </c>
      <c r="G446">
        <v>57</v>
      </c>
      <c r="H446">
        <v>81</v>
      </c>
      <c r="I446">
        <v>43122010000</v>
      </c>
      <c r="J446">
        <v>8</v>
      </c>
      <c r="K446" t="s">
        <v>1213</v>
      </c>
      <c r="L446">
        <v>2531</v>
      </c>
      <c r="M446" t="s">
        <v>1214</v>
      </c>
      <c r="N446" t="s">
        <v>1206</v>
      </c>
      <c r="O446">
        <v>0</v>
      </c>
      <c r="P446" t="s">
        <v>1207</v>
      </c>
      <c r="Q446">
        <v>19841001</v>
      </c>
      <c r="R446">
        <v>891018481</v>
      </c>
    </row>
    <row r="447" spans="1:18">
      <c r="A447" t="s">
        <v>1210</v>
      </c>
      <c r="B447" t="s">
        <v>1224</v>
      </c>
      <c r="C447">
        <v>201006</v>
      </c>
      <c r="D447">
        <v>0</v>
      </c>
      <c r="E447" t="s">
        <v>1212</v>
      </c>
      <c r="F447">
        <v>0</v>
      </c>
      <c r="G447">
        <v>0</v>
      </c>
      <c r="H447">
        <v>0</v>
      </c>
      <c r="I447">
        <v>43122010100</v>
      </c>
      <c r="J447">
        <v>12</v>
      </c>
      <c r="K447" t="s">
        <v>1218</v>
      </c>
      <c r="L447">
        <v>2531</v>
      </c>
      <c r="M447" t="s">
        <v>1214</v>
      </c>
      <c r="N447" t="s">
        <v>1206</v>
      </c>
      <c r="O447">
        <v>0</v>
      </c>
      <c r="P447" t="s">
        <v>1207</v>
      </c>
      <c r="Q447">
        <v>19841101</v>
      </c>
      <c r="R447">
        <v>891018481</v>
      </c>
    </row>
    <row r="448" spans="1:18">
      <c r="A448" t="s">
        <v>1210</v>
      </c>
      <c r="B448" t="s">
        <v>1225</v>
      </c>
      <c r="C448">
        <v>201006</v>
      </c>
      <c r="D448">
        <v>29</v>
      </c>
      <c r="E448" t="s">
        <v>1212</v>
      </c>
      <c r="F448">
        <v>1316</v>
      </c>
      <c r="G448">
        <v>608</v>
      </c>
      <c r="H448">
        <v>183</v>
      </c>
      <c r="I448">
        <v>43122010200</v>
      </c>
      <c r="J448">
        <v>8</v>
      </c>
      <c r="K448" t="s">
        <v>1218</v>
      </c>
      <c r="L448">
        <v>2531</v>
      </c>
      <c r="M448" t="s">
        <v>1214</v>
      </c>
      <c r="N448" t="s">
        <v>1206</v>
      </c>
      <c r="O448">
        <v>0</v>
      </c>
      <c r="P448" t="s">
        <v>1207</v>
      </c>
      <c r="Q448">
        <v>19841201</v>
      </c>
      <c r="R448">
        <v>891018481</v>
      </c>
    </row>
    <row r="449" spans="1:18">
      <c r="A449" t="s">
        <v>1210</v>
      </c>
      <c r="B449" t="s">
        <v>1226</v>
      </c>
      <c r="C449">
        <v>201006</v>
      </c>
      <c r="D449">
        <v>29</v>
      </c>
      <c r="E449" t="s">
        <v>1212</v>
      </c>
      <c r="F449">
        <v>1117</v>
      </c>
      <c r="G449">
        <v>516</v>
      </c>
      <c r="H449">
        <v>13</v>
      </c>
      <c r="I449">
        <v>43122010500</v>
      </c>
      <c r="J449">
        <v>8</v>
      </c>
      <c r="K449" t="s">
        <v>1218</v>
      </c>
      <c r="L449">
        <v>2531</v>
      </c>
      <c r="M449" t="s">
        <v>1214</v>
      </c>
      <c r="N449" t="s">
        <v>1206</v>
      </c>
      <c r="O449">
        <v>0</v>
      </c>
      <c r="P449" t="s">
        <v>1207</v>
      </c>
      <c r="Q449">
        <v>19850201</v>
      </c>
      <c r="R449">
        <v>891018481</v>
      </c>
    </row>
    <row r="450" spans="1:18">
      <c r="A450" t="s">
        <v>1210</v>
      </c>
      <c r="B450" t="s">
        <v>1227</v>
      </c>
      <c r="C450">
        <v>201006</v>
      </c>
      <c r="D450">
        <v>29</v>
      </c>
      <c r="E450" t="s">
        <v>1212</v>
      </c>
      <c r="F450">
        <v>943</v>
      </c>
      <c r="G450">
        <v>436</v>
      </c>
      <c r="H450">
        <v>64</v>
      </c>
      <c r="I450">
        <v>43122011400</v>
      </c>
      <c r="J450">
        <v>8</v>
      </c>
      <c r="K450" t="s">
        <v>1213</v>
      </c>
      <c r="L450">
        <v>2531</v>
      </c>
      <c r="M450" t="s">
        <v>1214</v>
      </c>
      <c r="N450" t="s">
        <v>1206</v>
      </c>
      <c r="O450">
        <v>0</v>
      </c>
      <c r="P450" t="s">
        <v>1207</v>
      </c>
      <c r="Q450">
        <v>19850401</v>
      </c>
      <c r="R450">
        <v>891018481</v>
      </c>
    </row>
    <row r="451" spans="1:18">
      <c r="A451" t="s">
        <v>1210</v>
      </c>
      <c r="B451" t="s">
        <v>1228</v>
      </c>
      <c r="C451">
        <v>201006</v>
      </c>
      <c r="D451">
        <v>0</v>
      </c>
      <c r="E451" t="s">
        <v>1212</v>
      </c>
      <c r="F451">
        <v>0</v>
      </c>
      <c r="G451">
        <v>0</v>
      </c>
      <c r="H451">
        <v>0</v>
      </c>
      <c r="I451">
        <v>43122011500</v>
      </c>
      <c r="J451">
        <v>12</v>
      </c>
      <c r="K451" t="s">
        <v>1218</v>
      </c>
      <c r="L451">
        <v>2531</v>
      </c>
      <c r="M451" t="s">
        <v>1214</v>
      </c>
      <c r="N451" t="s">
        <v>1206</v>
      </c>
      <c r="O451">
        <v>0</v>
      </c>
      <c r="P451" t="s">
        <v>1207</v>
      </c>
      <c r="Q451">
        <v>19850501</v>
      </c>
      <c r="R451">
        <v>891018481</v>
      </c>
    </row>
    <row r="452" spans="1:18">
      <c r="A452" t="s">
        <v>1210</v>
      </c>
      <c r="B452" t="s">
        <v>1229</v>
      </c>
      <c r="C452">
        <v>201006</v>
      </c>
      <c r="D452">
        <v>29</v>
      </c>
      <c r="E452" t="s">
        <v>1212</v>
      </c>
      <c r="F452">
        <v>1823</v>
      </c>
      <c r="G452">
        <v>843</v>
      </c>
      <c r="H452">
        <v>113</v>
      </c>
      <c r="I452">
        <v>43122011800</v>
      </c>
      <c r="J452">
        <v>8</v>
      </c>
      <c r="K452" t="s">
        <v>1213</v>
      </c>
      <c r="L452">
        <v>2531</v>
      </c>
      <c r="M452" t="s">
        <v>1214</v>
      </c>
      <c r="N452" t="s">
        <v>1206</v>
      </c>
      <c r="O452">
        <v>0</v>
      </c>
      <c r="P452" t="s">
        <v>1207</v>
      </c>
      <c r="Q452">
        <v>19850701</v>
      </c>
      <c r="R452">
        <v>891018481</v>
      </c>
    </row>
    <row r="453" spans="1:18">
      <c r="A453" t="s">
        <v>1210</v>
      </c>
      <c r="B453" t="s">
        <v>1230</v>
      </c>
      <c r="C453">
        <v>201006</v>
      </c>
      <c r="D453">
        <v>0</v>
      </c>
      <c r="E453" t="s">
        <v>1212</v>
      </c>
      <c r="F453">
        <v>0</v>
      </c>
      <c r="G453">
        <v>0</v>
      </c>
      <c r="H453">
        <v>0</v>
      </c>
      <c r="I453">
        <v>43122012300</v>
      </c>
      <c r="J453">
        <v>12</v>
      </c>
      <c r="K453" t="s">
        <v>1218</v>
      </c>
      <c r="L453">
        <v>2531</v>
      </c>
      <c r="M453" t="s">
        <v>1214</v>
      </c>
      <c r="N453" t="s">
        <v>1206</v>
      </c>
      <c r="O453">
        <v>0</v>
      </c>
      <c r="P453" t="s">
        <v>1207</v>
      </c>
      <c r="Q453">
        <v>19850801</v>
      </c>
      <c r="R453">
        <v>891018481</v>
      </c>
    </row>
    <row r="454" spans="1:18">
      <c r="A454" t="s">
        <v>1231</v>
      </c>
      <c r="B454" t="s">
        <v>1232</v>
      </c>
      <c r="C454">
        <v>201006</v>
      </c>
      <c r="D454">
        <v>30</v>
      </c>
      <c r="E454" t="s">
        <v>1212</v>
      </c>
      <c r="F454">
        <v>3757</v>
      </c>
      <c r="G454">
        <v>936</v>
      </c>
      <c r="H454">
        <v>17420</v>
      </c>
      <c r="I454">
        <v>43122002500</v>
      </c>
      <c r="J454">
        <v>8</v>
      </c>
      <c r="K454" t="s">
        <v>1218</v>
      </c>
      <c r="L454">
        <v>3126</v>
      </c>
      <c r="M454" t="s">
        <v>1209</v>
      </c>
      <c r="N454" t="s">
        <v>1206</v>
      </c>
      <c r="O454">
        <v>0</v>
      </c>
      <c r="P454" t="s">
        <v>1233</v>
      </c>
      <c r="Q454">
        <v>19840101</v>
      </c>
      <c r="R454">
        <v>891018481</v>
      </c>
    </row>
    <row r="455" spans="1:18">
      <c r="A455" t="s">
        <v>1231</v>
      </c>
      <c r="B455" t="s">
        <v>1234</v>
      </c>
      <c r="C455">
        <v>201006</v>
      </c>
      <c r="D455">
        <v>29</v>
      </c>
      <c r="E455" t="s">
        <v>1212</v>
      </c>
      <c r="F455">
        <v>1727</v>
      </c>
      <c r="G455">
        <v>418</v>
      </c>
      <c r="H455">
        <v>7618</v>
      </c>
      <c r="I455">
        <v>43122004100</v>
      </c>
      <c r="J455">
        <v>8</v>
      </c>
      <c r="K455" t="s">
        <v>1218</v>
      </c>
      <c r="L455">
        <v>3126</v>
      </c>
      <c r="M455" t="s">
        <v>1209</v>
      </c>
      <c r="N455" t="s">
        <v>1206</v>
      </c>
      <c r="O455">
        <v>0</v>
      </c>
      <c r="P455" t="s">
        <v>1207</v>
      </c>
      <c r="Q455">
        <v>19810901</v>
      </c>
      <c r="R455">
        <v>891018481</v>
      </c>
    </row>
    <row r="456" spans="1:18">
      <c r="A456" t="s">
        <v>1231</v>
      </c>
      <c r="B456" t="s">
        <v>1235</v>
      </c>
      <c r="C456">
        <v>201006</v>
      </c>
      <c r="D456">
        <v>30</v>
      </c>
      <c r="E456" t="s">
        <v>1212</v>
      </c>
      <c r="F456">
        <v>462</v>
      </c>
      <c r="G456">
        <v>72</v>
      </c>
      <c r="H456">
        <v>0</v>
      </c>
      <c r="I456">
        <v>43122003900</v>
      </c>
      <c r="J456">
        <v>8</v>
      </c>
      <c r="K456" t="s">
        <v>1218</v>
      </c>
      <c r="L456">
        <v>3126</v>
      </c>
      <c r="M456" t="s">
        <v>1209</v>
      </c>
      <c r="N456" t="s">
        <v>1206</v>
      </c>
      <c r="O456">
        <v>0</v>
      </c>
      <c r="P456" t="s">
        <v>1207</v>
      </c>
      <c r="Q456">
        <v>19820401</v>
      </c>
      <c r="R456">
        <v>891018481</v>
      </c>
    </row>
    <row r="457" spans="1:18">
      <c r="A457" t="s">
        <v>1231</v>
      </c>
      <c r="B457" t="s">
        <v>1236</v>
      </c>
      <c r="C457">
        <v>201006</v>
      </c>
      <c r="D457">
        <v>30</v>
      </c>
      <c r="E457" t="s">
        <v>1212</v>
      </c>
      <c r="F457">
        <v>2587</v>
      </c>
      <c r="G457">
        <v>144</v>
      </c>
      <c r="H457">
        <v>0</v>
      </c>
      <c r="I457">
        <v>43122004400</v>
      </c>
      <c r="J457">
        <v>8</v>
      </c>
      <c r="K457" t="s">
        <v>1218</v>
      </c>
      <c r="L457">
        <v>3126</v>
      </c>
      <c r="M457" t="s">
        <v>1209</v>
      </c>
      <c r="N457" t="s">
        <v>1206</v>
      </c>
      <c r="O457">
        <v>0</v>
      </c>
      <c r="P457" t="s">
        <v>1207</v>
      </c>
      <c r="Q457">
        <v>19810801</v>
      </c>
      <c r="R457">
        <v>891018481</v>
      </c>
    </row>
    <row r="458" spans="1:18">
      <c r="A458" t="s">
        <v>1231</v>
      </c>
      <c r="B458" t="s">
        <v>1237</v>
      </c>
      <c r="C458">
        <v>201006</v>
      </c>
      <c r="D458">
        <v>0</v>
      </c>
      <c r="E458" t="s">
        <v>1212</v>
      </c>
      <c r="F458">
        <v>0</v>
      </c>
      <c r="G458">
        <v>0</v>
      </c>
      <c r="H458">
        <v>0</v>
      </c>
      <c r="I458">
        <v>43122005801</v>
      </c>
      <c r="J458">
        <v>12</v>
      </c>
      <c r="K458" t="s">
        <v>1218</v>
      </c>
      <c r="L458">
        <v>3126</v>
      </c>
      <c r="M458" t="s">
        <v>1209</v>
      </c>
      <c r="N458" t="s">
        <v>1206</v>
      </c>
      <c r="O458">
        <v>0</v>
      </c>
      <c r="P458" t="s">
        <v>1207</v>
      </c>
      <c r="Q458">
        <v>19960901</v>
      </c>
      <c r="R458">
        <v>891018481</v>
      </c>
    </row>
    <row r="459" spans="1:18">
      <c r="A459" t="s">
        <v>1231</v>
      </c>
      <c r="B459" t="s">
        <v>1238</v>
      </c>
      <c r="C459">
        <v>201006</v>
      </c>
      <c r="D459">
        <v>30</v>
      </c>
      <c r="E459" t="s">
        <v>1212</v>
      </c>
      <c r="F459">
        <v>1016</v>
      </c>
      <c r="G459">
        <v>72</v>
      </c>
      <c r="H459">
        <v>0</v>
      </c>
      <c r="I459">
        <v>43122004700</v>
      </c>
      <c r="J459">
        <v>8</v>
      </c>
      <c r="K459" t="s">
        <v>1218</v>
      </c>
      <c r="L459">
        <v>3126</v>
      </c>
      <c r="M459" t="s">
        <v>1209</v>
      </c>
      <c r="N459" t="s">
        <v>1206</v>
      </c>
      <c r="O459">
        <v>0</v>
      </c>
      <c r="P459" t="s">
        <v>1207</v>
      </c>
      <c r="Q459">
        <v>19820901</v>
      </c>
      <c r="R459">
        <v>891018481</v>
      </c>
    </row>
    <row r="460" spans="1:18">
      <c r="A460" t="s">
        <v>1231</v>
      </c>
      <c r="B460" t="s">
        <v>1239</v>
      </c>
      <c r="C460">
        <v>201006</v>
      </c>
      <c r="D460">
        <v>30</v>
      </c>
      <c r="E460" t="s">
        <v>1212</v>
      </c>
      <c r="F460">
        <v>4527</v>
      </c>
      <c r="G460">
        <v>684</v>
      </c>
      <c r="H460">
        <v>11687</v>
      </c>
      <c r="I460">
        <v>43122004800</v>
      </c>
      <c r="J460">
        <v>8</v>
      </c>
      <c r="K460" t="s">
        <v>1218</v>
      </c>
      <c r="L460">
        <v>3126</v>
      </c>
      <c r="M460" t="s">
        <v>1209</v>
      </c>
      <c r="N460" t="s">
        <v>1206</v>
      </c>
      <c r="O460">
        <v>0</v>
      </c>
      <c r="P460" t="s">
        <v>1207</v>
      </c>
      <c r="Q460">
        <v>19810701</v>
      </c>
      <c r="R460">
        <v>891018481</v>
      </c>
    </row>
    <row r="461" spans="1:18">
      <c r="A461" t="s">
        <v>1231</v>
      </c>
      <c r="B461" t="s">
        <v>1240</v>
      </c>
      <c r="C461">
        <v>201006</v>
      </c>
      <c r="D461">
        <v>30</v>
      </c>
      <c r="E461" t="s">
        <v>1212</v>
      </c>
      <c r="F461">
        <v>1509</v>
      </c>
      <c r="G461">
        <v>288</v>
      </c>
      <c r="H461">
        <v>20836</v>
      </c>
      <c r="I461">
        <v>43122006002</v>
      </c>
      <c r="J461">
        <v>8</v>
      </c>
      <c r="K461" t="s">
        <v>1218</v>
      </c>
      <c r="L461">
        <v>3126</v>
      </c>
      <c r="M461" t="s">
        <v>1209</v>
      </c>
      <c r="N461" t="s">
        <v>1206</v>
      </c>
      <c r="O461">
        <v>0</v>
      </c>
      <c r="P461" t="s">
        <v>1207</v>
      </c>
      <c r="Q461">
        <v>19820901</v>
      </c>
      <c r="R461">
        <v>891018481</v>
      </c>
    </row>
    <row r="462" spans="1:18">
      <c r="A462" t="s">
        <v>1231</v>
      </c>
      <c r="B462" t="s">
        <v>1241</v>
      </c>
      <c r="C462">
        <v>201006</v>
      </c>
      <c r="D462">
        <v>30</v>
      </c>
      <c r="E462" t="s">
        <v>1212</v>
      </c>
      <c r="F462">
        <v>1632</v>
      </c>
      <c r="G462">
        <v>108</v>
      </c>
      <c r="H462">
        <v>0</v>
      </c>
      <c r="I462">
        <v>43122004900</v>
      </c>
      <c r="J462">
        <v>8</v>
      </c>
      <c r="K462" t="s">
        <v>1218</v>
      </c>
      <c r="L462">
        <v>3126</v>
      </c>
      <c r="M462" t="s">
        <v>1209</v>
      </c>
      <c r="N462" t="s">
        <v>1206</v>
      </c>
      <c r="O462">
        <v>0</v>
      </c>
      <c r="P462" t="s">
        <v>1207</v>
      </c>
      <c r="Q462">
        <v>19820901</v>
      </c>
      <c r="R462">
        <v>891018481</v>
      </c>
    </row>
    <row r="463" spans="1:18">
      <c r="A463" t="s">
        <v>1231</v>
      </c>
      <c r="B463" t="s">
        <v>1242</v>
      </c>
      <c r="C463">
        <v>201006</v>
      </c>
      <c r="D463">
        <v>0</v>
      </c>
      <c r="E463" t="s">
        <v>1212</v>
      </c>
      <c r="F463">
        <v>0</v>
      </c>
      <c r="G463">
        <v>0</v>
      </c>
      <c r="H463">
        <v>0</v>
      </c>
      <c r="I463">
        <v>43122005300</v>
      </c>
      <c r="J463">
        <v>12</v>
      </c>
      <c r="K463" t="s">
        <v>1218</v>
      </c>
      <c r="L463">
        <v>3126</v>
      </c>
      <c r="M463" t="s">
        <v>1209</v>
      </c>
      <c r="N463" t="s">
        <v>1206</v>
      </c>
      <c r="O463">
        <v>0</v>
      </c>
      <c r="P463" t="s">
        <v>1207</v>
      </c>
      <c r="Q463">
        <v>19811001</v>
      </c>
      <c r="R463">
        <v>891018481</v>
      </c>
    </row>
    <row r="464" spans="1:18">
      <c r="A464" t="s">
        <v>1231</v>
      </c>
      <c r="B464" t="s">
        <v>1243</v>
      </c>
      <c r="C464">
        <v>201006</v>
      </c>
      <c r="D464">
        <v>30</v>
      </c>
      <c r="E464" t="s">
        <v>1212</v>
      </c>
      <c r="F464">
        <v>893</v>
      </c>
      <c r="G464">
        <v>108</v>
      </c>
      <c r="H464">
        <v>2489</v>
      </c>
      <c r="I464">
        <v>43122005600</v>
      </c>
      <c r="J464">
        <v>8</v>
      </c>
      <c r="K464" t="s">
        <v>1218</v>
      </c>
      <c r="L464">
        <v>3126</v>
      </c>
      <c r="M464" t="s">
        <v>1209</v>
      </c>
      <c r="N464" t="s">
        <v>1206</v>
      </c>
      <c r="O464">
        <v>0</v>
      </c>
      <c r="P464" t="s">
        <v>1207</v>
      </c>
      <c r="Q464">
        <v>19820201</v>
      </c>
      <c r="R464">
        <v>891018481</v>
      </c>
    </row>
    <row r="465" spans="1:18">
      <c r="A465" t="s">
        <v>1231</v>
      </c>
      <c r="B465" t="s">
        <v>1244</v>
      </c>
      <c r="C465">
        <v>201006</v>
      </c>
      <c r="D465">
        <v>30</v>
      </c>
      <c r="E465" t="s">
        <v>1212</v>
      </c>
      <c r="F465">
        <v>554</v>
      </c>
      <c r="G465">
        <v>72</v>
      </c>
      <c r="H465">
        <v>0</v>
      </c>
      <c r="I465">
        <v>43122008201</v>
      </c>
      <c r="J465">
        <v>8</v>
      </c>
      <c r="K465" t="s">
        <v>1218</v>
      </c>
      <c r="L465">
        <v>3126</v>
      </c>
      <c r="M465" t="s">
        <v>1209</v>
      </c>
      <c r="N465" t="s">
        <v>1206</v>
      </c>
      <c r="O465">
        <v>0</v>
      </c>
      <c r="P465" t="s">
        <v>1207</v>
      </c>
      <c r="Q465">
        <v>19970201</v>
      </c>
      <c r="R465">
        <v>891018481</v>
      </c>
    </row>
    <row r="466" spans="1:18">
      <c r="A466" t="s">
        <v>1231</v>
      </c>
      <c r="B466" t="s">
        <v>1245</v>
      </c>
      <c r="C466">
        <v>201006</v>
      </c>
      <c r="D466">
        <v>30</v>
      </c>
      <c r="E466" t="s">
        <v>1212</v>
      </c>
      <c r="F466">
        <v>1663</v>
      </c>
      <c r="G466">
        <v>108</v>
      </c>
      <c r="H466">
        <v>1171</v>
      </c>
      <c r="I466">
        <v>43122006900</v>
      </c>
      <c r="J466">
        <v>8</v>
      </c>
      <c r="K466" t="s">
        <v>1246</v>
      </c>
      <c r="L466">
        <v>3126</v>
      </c>
      <c r="M466" t="s">
        <v>1209</v>
      </c>
      <c r="N466" t="s">
        <v>1206</v>
      </c>
      <c r="O466">
        <v>0</v>
      </c>
      <c r="P466" t="s">
        <v>1207</v>
      </c>
      <c r="Q466">
        <v>19820801</v>
      </c>
      <c r="R466">
        <v>891018481</v>
      </c>
    </row>
    <row r="467" spans="1:18">
      <c r="A467" t="s">
        <v>1231</v>
      </c>
      <c r="B467" t="s">
        <v>1247</v>
      </c>
      <c r="C467">
        <v>201006</v>
      </c>
      <c r="D467">
        <v>0</v>
      </c>
      <c r="E467" t="s">
        <v>1212</v>
      </c>
      <c r="F467">
        <v>0</v>
      </c>
      <c r="G467">
        <v>0</v>
      </c>
      <c r="H467">
        <v>0</v>
      </c>
      <c r="I467">
        <v>43122007200</v>
      </c>
      <c r="J467">
        <v>12</v>
      </c>
      <c r="K467" t="s">
        <v>1218</v>
      </c>
      <c r="L467">
        <v>3126</v>
      </c>
      <c r="M467" t="s">
        <v>1209</v>
      </c>
      <c r="N467" t="s">
        <v>1206</v>
      </c>
      <c r="O467">
        <v>0</v>
      </c>
      <c r="P467" t="s">
        <v>1207</v>
      </c>
      <c r="R467">
        <v>891018481</v>
      </c>
    </row>
    <row r="468" spans="1:18">
      <c r="A468" t="s">
        <v>1231</v>
      </c>
      <c r="B468" t="s">
        <v>1248</v>
      </c>
      <c r="C468">
        <v>201006</v>
      </c>
      <c r="D468">
        <v>30</v>
      </c>
      <c r="E468" t="s">
        <v>1212</v>
      </c>
      <c r="F468">
        <v>1417</v>
      </c>
      <c r="G468">
        <v>504</v>
      </c>
      <c r="H468">
        <v>20739</v>
      </c>
      <c r="I468">
        <v>43122008300</v>
      </c>
      <c r="J468">
        <v>8</v>
      </c>
      <c r="K468" t="s">
        <v>1218</v>
      </c>
      <c r="L468">
        <v>3126</v>
      </c>
      <c r="M468" t="s">
        <v>1209</v>
      </c>
      <c r="N468" t="s">
        <v>1206</v>
      </c>
      <c r="O468">
        <v>0</v>
      </c>
      <c r="P468" t="s">
        <v>1207</v>
      </c>
      <c r="Q468">
        <v>19840201</v>
      </c>
      <c r="R468">
        <v>891018481</v>
      </c>
    </row>
    <row r="469" spans="1:18">
      <c r="A469" t="s">
        <v>1231</v>
      </c>
      <c r="B469" t="s">
        <v>1249</v>
      </c>
      <c r="C469">
        <v>201006</v>
      </c>
      <c r="D469">
        <v>30</v>
      </c>
      <c r="E469" t="s">
        <v>1212</v>
      </c>
      <c r="F469">
        <v>2310</v>
      </c>
      <c r="G469">
        <v>180</v>
      </c>
      <c r="H469">
        <v>5050</v>
      </c>
      <c r="I469">
        <v>43122007400</v>
      </c>
      <c r="J469">
        <v>8</v>
      </c>
      <c r="K469" t="s">
        <v>1218</v>
      </c>
      <c r="L469">
        <v>3126</v>
      </c>
      <c r="M469" t="s">
        <v>1209</v>
      </c>
      <c r="N469" t="s">
        <v>1206</v>
      </c>
      <c r="O469">
        <v>0</v>
      </c>
      <c r="P469" t="s">
        <v>1233</v>
      </c>
      <c r="Q469">
        <v>19880701</v>
      </c>
      <c r="R469">
        <v>891018481</v>
      </c>
    </row>
    <row r="470" spans="1:18">
      <c r="A470" t="s">
        <v>1231</v>
      </c>
      <c r="B470" t="s">
        <v>1250</v>
      </c>
      <c r="C470">
        <v>201006</v>
      </c>
      <c r="D470">
        <v>30</v>
      </c>
      <c r="E470" t="s">
        <v>1212</v>
      </c>
      <c r="F470">
        <v>4034</v>
      </c>
      <c r="G470">
        <v>324</v>
      </c>
      <c r="H470">
        <v>37305</v>
      </c>
      <c r="I470">
        <v>43122008600</v>
      </c>
      <c r="J470">
        <v>8</v>
      </c>
      <c r="K470" t="s">
        <v>1218</v>
      </c>
      <c r="L470">
        <v>3126</v>
      </c>
      <c r="M470" t="s">
        <v>1209</v>
      </c>
      <c r="N470" t="s">
        <v>1206</v>
      </c>
      <c r="O470">
        <v>0</v>
      </c>
      <c r="P470" t="s">
        <v>1207</v>
      </c>
      <c r="Q470">
        <v>19840401</v>
      </c>
      <c r="R470">
        <v>891018481</v>
      </c>
    </row>
    <row r="471" spans="1:18">
      <c r="A471" t="s">
        <v>1231</v>
      </c>
      <c r="B471" t="s">
        <v>1251</v>
      </c>
      <c r="C471">
        <v>201006</v>
      </c>
      <c r="D471">
        <v>30</v>
      </c>
      <c r="E471" t="s">
        <v>1212</v>
      </c>
      <c r="F471">
        <v>1047</v>
      </c>
      <c r="G471">
        <v>144</v>
      </c>
      <c r="H471">
        <v>3806</v>
      </c>
      <c r="I471">
        <v>43122009600</v>
      </c>
      <c r="J471">
        <v>8</v>
      </c>
      <c r="K471" t="s">
        <v>1218</v>
      </c>
      <c r="L471">
        <v>3126</v>
      </c>
      <c r="M471" t="s">
        <v>1209</v>
      </c>
      <c r="N471" t="s">
        <v>1206</v>
      </c>
      <c r="O471">
        <v>0</v>
      </c>
      <c r="P471" t="s">
        <v>1207</v>
      </c>
      <c r="Q471">
        <v>19840901</v>
      </c>
      <c r="R471">
        <v>891018481</v>
      </c>
    </row>
    <row r="472" spans="1:18">
      <c r="A472" t="s">
        <v>1231</v>
      </c>
      <c r="B472" t="s">
        <v>1252</v>
      </c>
      <c r="C472">
        <v>201006</v>
      </c>
      <c r="D472">
        <v>30</v>
      </c>
      <c r="E472" t="s">
        <v>1212</v>
      </c>
      <c r="F472">
        <v>986</v>
      </c>
      <c r="G472">
        <v>144</v>
      </c>
      <c r="H472">
        <v>0</v>
      </c>
      <c r="I472">
        <v>43122016200</v>
      </c>
      <c r="J472">
        <v>8</v>
      </c>
      <c r="K472" t="s">
        <v>1246</v>
      </c>
      <c r="L472">
        <v>3126</v>
      </c>
      <c r="M472" t="s">
        <v>1209</v>
      </c>
      <c r="N472" t="s">
        <v>1206</v>
      </c>
      <c r="O472">
        <v>0</v>
      </c>
      <c r="P472" t="s">
        <v>1207</v>
      </c>
      <c r="Q472">
        <v>19950401</v>
      </c>
      <c r="R472">
        <v>891018481</v>
      </c>
    </row>
    <row r="473" spans="1:18">
      <c r="A473" t="s">
        <v>1231</v>
      </c>
      <c r="B473" t="s">
        <v>1253</v>
      </c>
      <c r="C473">
        <v>201006</v>
      </c>
      <c r="D473">
        <v>0</v>
      </c>
      <c r="E473" t="s">
        <v>1212</v>
      </c>
      <c r="F473">
        <v>0</v>
      </c>
      <c r="G473">
        <v>0</v>
      </c>
      <c r="H473">
        <v>0</v>
      </c>
      <c r="I473">
        <v>43122016300</v>
      </c>
      <c r="J473">
        <v>12</v>
      </c>
      <c r="K473" t="s">
        <v>1218</v>
      </c>
      <c r="L473">
        <v>3126</v>
      </c>
      <c r="M473" t="s">
        <v>1209</v>
      </c>
      <c r="N473" t="s">
        <v>1206</v>
      </c>
      <c r="O473">
        <v>0</v>
      </c>
      <c r="P473" t="s">
        <v>1207</v>
      </c>
      <c r="Q473">
        <v>19960601</v>
      </c>
      <c r="R473">
        <v>891018481</v>
      </c>
    </row>
    <row r="474" spans="1:18">
      <c r="A474" t="s">
        <v>1201</v>
      </c>
      <c r="B474" t="s">
        <v>1254</v>
      </c>
      <c r="C474">
        <v>201006</v>
      </c>
      <c r="D474">
        <v>30</v>
      </c>
      <c r="E474" t="s">
        <v>1212</v>
      </c>
      <c r="F474">
        <v>3049</v>
      </c>
      <c r="G474">
        <v>540</v>
      </c>
      <c r="H474">
        <v>2903</v>
      </c>
      <c r="I474">
        <v>43122003400</v>
      </c>
      <c r="J474">
        <v>8</v>
      </c>
      <c r="K474" t="s">
        <v>1218</v>
      </c>
      <c r="L474">
        <v>3126</v>
      </c>
      <c r="M474" t="s">
        <v>1209</v>
      </c>
      <c r="N474" t="s">
        <v>1206</v>
      </c>
      <c r="O474">
        <v>0</v>
      </c>
      <c r="P474" t="s">
        <v>1233</v>
      </c>
      <c r="Q474">
        <v>19880301</v>
      </c>
      <c r="R474">
        <v>891018481</v>
      </c>
    </row>
    <row r="475" spans="1:18">
      <c r="A475" t="s">
        <v>1201</v>
      </c>
      <c r="B475" t="s">
        <v>1255</v>
      </c>
      <c r="C475">
        <v>201006</v>
      </c>
      <c r="D475">
        <v>0</v>
      </c>
      <c r="E475" t="s">
        <v>1212</v>
      </c>
      <c r="F475">
        <v>0</v>
      </c>
      <c r="G475">
        <v>0</v>
      </c>
      <c r="H475">
        <v>0</v>
      </c>
      <c r="I475">
        <v>43122003600</v>
      </c>
      <c r="J475">
        <v>12</v>
      </c>
      <c r="K475" t="s">
        <v>1204</v>
      </c>
      <c r="L475">
        <v>3126</v>
      </c>
      <c r="M475" t="s">
        <v>1209</v>
      </c>
      <c r="N475" t="s">
        <v>1206</v>
      </c>
      <c r="O475">
        <v>0</v>
      </c>
      <c r="P475" t="s">
        <v>1233</v>
      </c>
      <c r="Q475">
        <v>19860501</v>
      </c>
      <c r="R475">
        <v>891018481</v>
      </c>
    </row>
    <row r="476" spans="1:18">
      <c r="A476" t="s">
        <v>1201</v>
      </c>
      <c r="B476" t="s">
        <v>1256</v>
      </c>
      <c r="C476">
        <v>201006</v>
      </c>
      <c r="D476">
        <v>30</v>
      </c>
      <c r="E476" t="s">
        <v>1212</v>
      </c>
      <c r="F476">
        <v>2002</v>
      </c>
      <c r="G476">
        <v>1224</v>
      </c>
      <c r="H476">
        <v>10443</v>
      </c>
      <c r="I476">
        <v>43122004001</v>
      </c>
      <c r="J476">
        <v>8</v>
      </c>
      <c r="K476" t="s">
        <v>1218</v>
      </c>
      <c r="L476">
        <v>3126</v>
      </c>
      <c r="M476" t="s">
        <v>1209</v>
      </c>
      <c r="N476" t="s">
        <v>1206</v>
      </c>
      <c r="O476">
        <v>0</v>
      </c>
      <c r="P476" t="s">
        <v>1207</v>
      </c>
      <c r="Q476">
        <v>19901101</v>
      </c>
      <c r="R476">
        <v>891018481</v>
      </c>
    </row>
    <row r="477" spans="1:18">
      <c r="A477" t="s">
        <v>1201</v>
      </c>
      <c r="B477" t="s">
        <v>1257</v>
      </c>
      <c r="C477">
        <v>201006</v>
      </c>
      <c r="D477">
        <v>0</v>
      </c>
      <c r="E477" t="s">
        <v>1212</v>
      </c>
      <c r="F477">
        <v>0</v>
      </c>
      <c r="G477">
        <v>0</v>
      </c>
      <c r="H477">
        <v>0</v>
      </c>
      <c r="I477">
        <v>43122005200</v>
      </c>
      <c r="J477">
        <v>12</v>
      </c>
      <c r="K477" t="s">
        <v>1218</v>
      </c>
      <c r="L477">
        <v>3126</v>
      </c>
      <c r="M477" t="s">
        <v>1209</v>
      </c>
      <c r="N477" t="s">
        <v>1206</v>
      </c>
      <c r="O477">
        <v>0</v>
      </c>
      <c r="P477" t="s">
        <v>1207</v>
      </c>
      <c r="Q477">
        <v>19820101</v>
      </c>
      <c r="R477">
        <v>891018481</v>
      </c>
    </row>
    <row r="478" spans="1:18">
      <c r="A478" t="s">
        <v>1201</v>
      </c>
      <c r="B478" t="s">
        <v>1258</v>
      </c>
      <c r="C478">
        <v>201006</v>
      </c>
      <c r="D478">
        <v>0</v>
      </c>
      <c r="E478" t="s">
        <v>1212</v>
      </c>
      <c r="F478">
        <v>0</v>
      </c>
      <c r="G478">
        <v>0</v>
      </c>
      <c r="H478">
        <v>0</v>
      </c>
      <c r="I478">
        <v>43122005700</v>
      </c>
      <c r="J478">
        <v>12</v>
      </c>
      <c r="K478" t="s">
        <v>1218</v>
      </c>
      <c r="L478">
        <v>3126</v>
      </c>
      <c r="M478" t="s">
        <v>1209</v>
      </c>
      <c r="N478" t="s">
        <v>1206</v>
      </c>
      <c r="O478">
        <v>0</v>
      </c>
      <c r="P478" t="s">
        <v>1233</v>
      </c>
      <c r="Q478">
        <v>19880201</v>
      </c>
      <c r="R478">
        <v>891018481</v>
      </c>
    </row>
    <row r="479" spans="1:18">
      <c r="A479" t="s">
        <v>1201</v>
      </c>
      <c r="B479" t="s">
        <v>1259</v>
      </c>
      <c r="C479">
        <v>201006</v>
      </c>
      <c r="D479">
        <v>30</v>
      </c>
      <c r="E479" t="s">
        <v>1212</v>
      </c>
      <c r="F479">
        <v>4373</v>
      </c>
      <c r="G479">
        <v>504</v>
      </c>
      <c r="H479">
        <v>12712</v>
      </c>
      <c r="I479">
        <v>43122005900</v>
      </c>
      <c r="J479">
        <v>8</v>
      </c>
      <c r="K479" t="s">
        <v>1218</v>
      </c>
      <c r="L479">
        <v>3126</v>
      </c>
      <c r="M479" t="s">
        <v>1209</v>
      </c>
      <c r="N479" t="s">
        <v>1206</v>
      </c>
      <c r="O479">
        <v>0</v>
      </c>
      <c r="P479" t="s">
        <v>1233</v>
      </c>
      <c r="Q479">
        <v>19860501</v>
      </c>
      <c r="R479">
        <v>891018481</v>
      </c>
    </row>
    <row r="480" spans="1:18">
      <c r="A480" t="s">
        <v>1201</v>
      </c>
      <c r="B480" t="s">
        <v>1260</v>
      </c>
      <c r="C480">
        <v>201006</v>
      </c>
      <c r="D480">
        <v>0</v>
      </c>
      <c r="E480" t="s">
        <v>1212</v>
      </c>
      <c r="F480">
        <v>0</v>
      </c>
      <c r="G480">
        <v>0</v>
      </c>
      <c r="H480">
        <v>0</v>
      </c>
      <c r="I480">
        <v>43122005001</v>
      </c>
      <c r="J480">
        <v>12</v>
      </c>
      <c r="K480" t="s">
        <v>1218</v>
      </c>
      <c r="L480">
        <v>3126</v>
      </c>
      <c r="M480" t="s">
        <v>1209</v>
      </c>
      <c r="N480" t="s">
        <v>1206</v>
      </c>
      <c r="O480">
        <v>0</v>
      </c>
      <c r="P480" t="s">
        <v>1207</v>
      </c>
      <c r="Q480">
        <v>19970930</v>
      </c>
      <c r="R480">
        <v>891018481</v>
      </c>
    </row>
    <row r="481" spans="1:18">
      <c r="A481" t="s">
        <v>1201</v>
      </c>
      <c r="B481" t="s">
        <v>1261</v>
      </c>
      <c r="C481">
        <v>201006</v>
      </c>
      <c r="D481">
        <v>30</v>
      </c>
      <c r="E481" t="s">
        <v>1212</v>
      </c>
      <c r="F481">
        <v>5390</v>
      </c>
      <c r="G481">
        <v>792</v>
      </c>
      <c r="H481">
        <v>10125</v>
      </c>
      <c r="I481">
        <v>43122005400</v>
      </c>
      <c r="J481">
        <v>8</v>
      </c>
      <c r="K481" t="s">
        <v>1218</v>
      </c>
      <c r="L481">
        <v>3126</v>
      </c>
      <c r="M481" t="s">
        <v>1209</v>
      </c>
      <c r="N481" t="s">
        <v>1206</v>
      </c>
      <c r="O481">
        <v>0</v>
      </c>
      <c r="P481" t="s">
        <v>1233</v>
      </c>
      <c r="Q481">
        <v>19860801</v>
      </c>
      <c r="R481">
        <v>891018481</v>
      </c>
    </row>
    <row r="482" spans="1:18">
      <c r="A482" t="s">
        <v>1201</v>
      </c>
      <c r="B482" t="s">
        <v>1262</v>
      </c>
      <c r="C482">
        <v>201006</v>
      </c>
      <c r="D482">
        <v>30</v>
      </c>
      <c r="E482" t="s">
        <v>1212</v>
      </c>
      <c r="F482">
        <v>2525</v>
      </c>
      <c r="G482">
        <v>2809</v>
      </c>
      <c r="H482">
        <v>9881</v>
      </c>
      <c r="I482">
        <v>43122007100</v>
      </c>
      <c r="J482">
        <v>8</v>
      </c>
      <c r="K482" t="s">
        <v>1218</v>
      </c>
      <c r="L482">
        <v>3126</v>
      </c>
      <c r="M482" t="s">
        <v>1209</v>
      </c>
      <c r="N482" t="s">
        <v>1206</v>
      </c>
      <c r="O482">
        <v>0</v>
      </c>
      <c r="P482" t="s">
        <v>1233</v>
      </c>
      <c r="Q482">
        <v>19880401</v>
      </c>
      <c r="R482">
        <v>891018481</v>
      </c>
    </row>
    <row r="483" spans="1:18">
      <c r="A483" t="s">
        <v>1201</v>
      </c>
      <c r="B483" t="s">
        <v>1263</v>
      </c>
      <c r="C483">
        <v>201006</v>
      </c>
      <c r="D483">
        <v>30</v>
      </c>
      <c r="E483" t="s">
        <v>1212</v>
      </c>
      <c r="F483">
        <v>554</v>
      </c>
      <c r="G483">
        <v>72</v>
      </c>
      <c r="H483">
        <v>0</v>
      </c>
      <c r="I483">
        <v>43122007900</v>
      </c>
      <c r="J483">
        <v>8</v>
      </c>
      <c r="K483" t="s">
        <v>1204</v>
      </c>
      <c r="L483">
        <v>3126</v>
      </c>
      <c r="M483" t="s">
        <v>1209</v>
      </c>
      <c r="N483" t="s">
        <v>1206</v>
      </c>
      <c r="O483">
        <v>0</v>
      </c>
      <c r="P483" t="s">
        <v>1207</v>
      </c>
      <c r="Q483">
        <v>19830501</v>
      </c>
      <c r="R483">
        <v>891018481</v>
      </c>
    </row>
    <row r="484" spans="1:18">
      <c r="A484" t="s">
        <v>1201</v>
      </c>
      <c r="B484" t="s">
        <v>1264</v>
      </c>
      <c r="C484">
        <v>201006</v>
      </c>
      <c r="D484">
        <v>0</v>
      </c>
      <c r="E484" t="s">
        <v>1212</v>
      </c>
      <c r="F484">
        <v>0</v>
      </c>
      <c r="G484">
        <v>0</v>
      </c>
      <c r="H484">
        <v>0</v>
      </c>
      <c r="I484">
        <v>43122008100</v>
      </c>
      <c r="J484">
        <v>12</v>
      </c>
      <c r="K484" t="s">
        <v>1218</v>
      </c>
      <c r="L484">
        <v>3126</v>
      </c>
      <c r="M484" t="s">
        <v>1209</v>
      </c>
      <c r="N484" t="s">
        <v>1206</v>
      </c>
      <c r="O484">
        <v>0</v>
      </c>
      <c r="P484" t="s">
        <v>1233</v>
      </c>
      <c r="Q484">
        <v>19860701</v>
      </c>
      <c r="R484">
        <v>891018481</v>
      </c>
    </row>
    <row r="485" spans="1:18">
      <c r="A485" t="s">
        <v>1201</v>
      </c>
      <c r="B485" t="s">
        <v>1265</v>
      </c>
      <c r="C485">
        <v>201006</v>
      </c>
      <c r="D485">
        <v>30</v>
      </c>
      <c r="E485" t="s">
        <v>1212</v>
      </c>
      <c r="F485">
        <v>7299</v>
      </c>
      <c r="G485">
        <v>1297</v>
      </c>
      <c r="H485">
        <v>7100</v>
      </c>
      <c r="I485">
        <v>43122007300</v>
      </c>
      <c r="J485">
        <v>8</v>
      </c>
      <c r="K485" t="s">
        <v>1204</v>
      </c>
      <c r="L485">
        <v>3126</v>
      </c>
      <c r="M485" t="s">
        <v>1209</v>
      </c>
      <c r="N485" t="s">
        <v>1206</v>
      </c>
      <c r="O485">
        <v>0</v>
      </c>
      <c r="P485" t="s">
        <v>1233</v>
      </c>
      <c r="Q485">
        <v>19860201</v>
      </c>
      <c r="R485">
        <v>891018481</v>
      </c>
    </row>
    <row r="486" spans="1:18">
      <c r="A486" t="s">
        <v>1201</v>
      </c>
      <c r="B486" t="s">
        <v>1266</v>
      </c>
      <c r="C486">
        <v>201006</v>
      </c>
      <c r="D486">
        <v>30</v>
      </c>
      <c r="E486" t="s">
        <v>1212</v>
      </c>
      <c r="F486">
        <v>3388</v>
      </c>
      <c r="G486">
        <v>936</v>
      </c>
      <c r="H486">
        <v>9271</v>
      </c>
      <c r="I486">
        <v>43122009200</v>
      </c>
      <c r="J486">
        <v>8</v>
      </c>
      <c r="K486" t="s">
        <v>1218</v>
      </c>
      <c r="L486">
        <v>3126</v>
      </c>
      <c r="M486" t="s">
        <v>1209</v>
      </c>
      <c r="N486" t="s">
        <v>1206</v>
      </c>
      <c r="O486">
        <v>0</v>
      </c>
      <c r="P486" t="s">
        <v>1207</v>
      </c>
      <c r="Q486">
        <v>19840901</v>
      </c>
      <c r="R486">
        <v>891018481</v>
      </c>
    </row>
    <row r="487" spans="1:18">
      <c r="A487" t="s">
        <v>1201</v>
      </c>
      <c r="B487" t="s">
        <v>1267</v>
      </c>
      <c r="C487">
        <v>201006</v>
      </c>
      <c r="D487">
        <v>30</v>
      </c>
      <c r="E487" t="s">
        <v>1212</v>
      </c>
      <c r="F487">
        <v>7818</v>
      </c>
      <c r="G487">
        <v>2557</v>
      </c>
      <c r="H487">
        <v>184</v>
      </c>
      <c r="I487">
        <v>43122010400</v>
      </c>
      <c r="J487">
        <v>8</v>
      </c>
      <c r="K487" t="s">
        <v>1204</v>
      </c>
      <c r="L487">
        <v>3126</v>
      </c>
      <c r="M487" t="s">
        <v>1209</v>
      </c>
      <c r="N487" t="s">
        <v>1206</v>
      </c>
      <c r="O487">
        <v>0</v>
      </c>
      <c r="P487" t="s">
        <v>1207</v>
      </c>
      <c r="Q487">
        <v>19850301</v>
      </c>
      <c r="R487">
        <v>891018481</v>
      </c>
    </row>
    <row r="488" spans="1:18">
      <c r="A488" t="s">
        <v>1201</v>
      </c>
      <c r="B488" t="s">
        <v>1268</v>
      </c>
      <c r="C488">
        <v>201006</v>
      </c>
      <c r="D488">
        <v>0</v>
      </c>
      <c r="E488" t="s">
        <v>1212</v>
      </c>
      <c r="F488">
        <v>0</v>
      </c>
      <c r="G488">
        <v>0</v>
      </c>
      <c r="H488">
        <v>0</v>
      </c>
      <c r="I488">
        <v>43122010700</v>
      </c>
      <c r="J488">
        <v>12</v>
      </c>
      <c r="K488" t="s">
        <v>1204</v>
      </c>
      <c r="L488">
        <v>3126</v>
      </c>
      <c r="M488" t="s">
        <v>1209</v>
      </c>
      <c r="N488" t="s">
        <v>1206</v>
      </c>
      <c r="O488">
        <v>0</v>
      </c>
      <c r="P488" t="s">
        <v>1233</v>
      </c>
      <c r="Q488">
        <v>19860701</v>
      </c>
      <c r="R488">
        <v>891018481</v>
      </c>
    </row>
    <row r="489" spans="1:18">
      <c r="A489" t="s">
        <v>1201</v>
      </c>
      <c r="B489" t="s">
        <v>1269</v>
      </c>
      <c r="C489">
        <v>201006</v>
      </c>
      <c r="D489">
        <v>30</v>
      </c>
      <c r="E489" t="s">
        <v>1212</v>
      </c>
      <c r="F489">
        <v>1638</v>
      </c>
      <c r="G489">
        <v>540</v>
      </c>
      <c r="H489">
        <v>6930</v>
      </c>
      <c r="I489">
        <v>43122011300</v>
      </c>
      <c r="J489">
        <v>8</v>
      </c>
      <c r="K489" t="s">
        <v>1204</v>
      </c>
      <c r="L489">
        <v>3126</v>
      </c>
      <c r="M489" t="s">
        <v>1209</v>
      </c>
      <c r="N489" t="s">
        <v>1206</v>
      </c>
      <c r="O489">
        <v>0</v>
      </c>
      <c r="P489" t="s">
        <v>1207</v>
      </c>
      <c r="Q489">
        <v>19850501</v>
      </c>
      <c r="R489">
        <v>891018481</v>
      </c>
    </row>
    <row r="490" spans="1:18">
      <c r="A490" t="s">
        <v>1201</v>
      </c>
      <c r="B490" t="s">
        <v>1270</v>
      </c>
      <c r="C490">
        <v>201006</v>
      </c>
      <c r="D490">
        <v>30</v>
      </c>
      <c r="E490" t="s">
        <v>1212</v>
      </c>
      <c r="F490">
        <v>5477</v>
      </c>
      <c r="G490">
        <v>1765</v>
      </c>
      <c r="H490">
        <v>19526</v>
      </c>
      <c r="I490">
        <v>43122011200</v>
      </c>
      <c r="J490">
        <v>8</v>
      </c>
      <c r="K490" t="s">
        <v>1204</v>
      </c>
      <c r="L490">
        <v>3126</v>
      </c>
      <c r="M490" t="s">
        <v>1209</v>
      </c>
      <c r="N490" t="s">
        <v>1206</v>
      </c>
      <c r="O490">
        <v>0</v>
      </c>
      <c r="P490" t="s">
        <v>1207</v>
      </c>
      <c r="Q490">
        <v>19850501</v>
      </c>
      <c r="R490">
        <v>891018481</v>
      </c>
    </row>
    <row r="491" spans="1:18">
      <c r="A491" t="s">
        <v>1201</v>
      </c>
      <c r="B491" t="s">
        <v>1271</v>
      </c>
      <c r="C491">
        <v>201006</v>
      </c>
      <c r="D491">
        <v>0</v>
      </c>
      <c r="E491" t="s">
        <v>1212</v>
      </c>
      <c r="F491">
        <v>0</v>
      </c>
      <c r="G491">
        <v>0</v>
      </c>
      <c r="H491">
        <v>0</v>
      </c>
      <c r="I491">
        <v>43122011600</v>
      </c>
      <c r="J491">
        <v>12</v>
      </c>
      <c r="K491" t="s">
        <v>1204</v>
      </c>
      <c r="L491">
        <v>3126</v>
      </c>
      <c r="M491" t="s">
        <v>1209</v>
      </c>
      <c r="N491" t="s">
        <v>1206</v>
      </c>
      <c r="O491">
        <v>0</v>
      </c>
      <c r="P491" t="s">
        <v>1207</v>
      </c>
      <c r="Q491">
        <v>19850701</v>
      </c>
      <c r="R491">
        <v>891018481</v>
      </c>
    </row>
    <row r="492" spans="1:18">
      <c r="A492" t="s">
        <v>1201</v>
      </c>
      <c r="B492" t="s">
        <v>1272</v>
      </c>
      <c r="C492">
        <v>201006</v>
      </c>
      <c r="D492">
        <v>30</v>
      </c>
      <c r="E492" t="s">
        <v>1212</v>
      </c>
      <c r="F492">
        <v>2996</v>
      </c>
      <c r="G492">
        <v>972</v>
      </c>
      <c r="H492">
        <v>4638</v>
      </c>
      <c r="I492">
        <v>43122011700</v>
      </c>
      <c r="J492">
        <v>8</v>
      </c>
      <c r="K492" t="s">
        <v>1204</v>
      </c>
      <c r="L492">
        <v>3126</v>
      </c>
      <c r="M492" t="s">
        <v>1209</v>
      </c>
      <c r="N492" t="s">
        <v>1206</v>
      </c>
      <c r="O492">
        <v>0</v>
      </c>
      <c r="P492" t="s">
        <v>1207</v>
      </c>
      <c r="Q492">
        <v>19860101</v>
      </c>
      <c r="R492">
        <v>891018481</v>
      </c>
    </row>
    <row r="493" spans="1:18">
      <c r="A493" t="s">
        <v>1201</v>
      </c>
      <c r="B493" t="s">
        <v>1273</v>
      </c>
      <c r="C493">
        <v>201006</v>
      </c>
      <c r="D493">
        <v>30</v>
      </c>
      <c r="E493" t="s">
        <v>1212</v>
      </c>
      <c r="F493">
        <v>5571</v>
      </c>
      <c r="G493">
        <v>1837</v>
      </c>
      <c r="H493">
        <v>7642</v>
      </c>
      <c r="I493">
        <v>43122012500</v>
      </c>
      <c r="J493">
        <v>8</v>
      </c>
      <c r="K493" t="s">
        <v>1204</v>
      </c>
      <c r="L493">
        <v>3126</v>
      </c>
      <c r="M493" t="s">
        <v>1209</v>
      </c>
      <c r="N493" t="s">
        <v>1206</v>
      </c>
      <c r="O493">
        <v>0</v>
      </c>
      <c r="P493" t="s">
        <v>1207</v>
      </c>
      <c r="Q493">
        <v>19850901</v>
      </c>
      <c r="R493">
        <v>891018481</v>
      </c>
    </row>
    <row r="494" spans="1:18">
      <c r="A494" t="s">
        <v>1201</v>
      </c>
      <c r="B494" t="s">
        <v>1274</v>
      </c>
      <c r="C494">
        <v>201006</v>
      </c>
      <c r="D494">
        <v>0</v>
      </c>
      <c r="E494" t="s">
        <v>1212</v>
      </c>
      <c r="F494">
        <v>0</v>
      </c>
      <c r="G494">
        <v>0</v>
      </c>
      <c r="H494">
        <v>0</v>
      </c>
      <c r="I494">
        <v>43122012400</v>
      </c>
      <c r="J494">
        <v>12</v>
      </c>
      <c r="K494" t="s">
        <v>1204</v>
      </c>
      <c r="L494">
        <v>3126</v>
      </c>
      <c r="M494" t="s">
        <v>1209</v>
      </c>
      <c r="N494" t="s">
        <v>1206</v>
      </c>
      <c r="O494">
        <v>0</v>
      </c>
      <c r="P494" t="s">
        <v>1207</v>
      </c>
      <c r="Q494">
        <v>19880601</v>
      </c>
      <c r="R494">
        <v>891018481</v>
      </c>
    </row>
    <row r="495" spans="1:18">
      <c r="A495" t="s">
        <v>1201</v>
      </c>
      <c r="B495" t="s">
        <v>1275</v>
      </c>
      <c r="C495">
        <v>201006</v>
      </c>
      <c r="D495">
        <v>0</v>
      </c>
      <c r="E495" t="s">
        <v>1212</v>
      </c>
      <c r="F495">
        <v>0</v>
      </c>
      <c r="G495">
        <v>0</v>
      </c>
      <c r="H495">
        <v>0</v>
      </c>
      <c r="I495">
        <v>43122012200</v>
      </c>
      <c r="J495">
        <v>12</v>
      </c>
      <c r="K495" t="s">
        <v>1204</v>
      </c>
      <c r="L495">
        <v>3126</v>
      </c>
      <c r="M495" t="s">
        <v>1209</v>
      </c>
      <c r="N495" t="s">
        <v>1206</v>
      </c>
      <c r="O495">
        <v>0</v>
      </c>
      <c r="P495" t="s">
        <v>1207</v>
      </c>
      <c r="Q495">
        <v>19850901</v>
      </c>
      <c r="R495">
        <v>891018481</v>
      </c>
    </row>
    <row r="496" spans="1:18">
      <c r="A496" t="s">
        <v>1201</v>
      </c>
      <c r="B496" t="s">
        <v>1276</v>
      </c>
      <c r="C496">
        <v>201006</v>
      </c>
      <c r="D496">
        <v>30</v>
      </c>
      <c r="E496" t="s">
        <v>1212</v>
      </c>
      <c r="F496">
        <v>2949</v>
      </c>
      <c r="G496">
        <v>972</v>
      </c>
      <c r="H496">
        <v>9987</v>
      </c>
      <c r="I496">
        <v>43122012800</v>
      </c>
      <c r="J496">
        <v>8</v>
      </c>
      <c r="K496" t="s">
        <v>1204</v>
      </c>
      <c r="L496">
        <v>3126</v>
      </c>
      <c r="M496" t="s">
        <v>1209</v>
      </c>
      <c r="N496" t="s">
        <v>1206</v>
      </c>
      <c r="O496">
        <v>0</v>
      </c>
      <c r="P496" t="s">
        <v>1207</v>
      </c>
      <c r="Q496">
        <v>19860201</v>
      </c>
      <c r="R496">
        <v>891018481</v>
      </c>
    </row>
    <row r="497" spans="1:18">
      <c r="A497" t="s">
        <v>1201</v>
      </c>
      <c r="B497" t="s">
        <v>1277</v>
      </c>
      <c r="C497">
        <v>201006</v>
      </c>
      <c r="D497">
        <v>30</v>
      </c>
      <c r="E497" t="s">
        <v>1212</v>
      </c>
      <c r="F497">
        <v>3113</v>
      </c>
      <c r="G497">
        <v>1008</v>
      </c>
      <c r="H497">
        <v>15968</v>
      </c>
      <c r="I497">
        <v>43122013600</v>
      </c>
      <c r="J497">
        <v>8</v>
      </c>
      <c r="K497" t="s">
        <v>1204</v>
      </c>
      <c r="L497">
        <v>3126</v>
      </c>
      <c r="M497" t="s">
        <v>1209</v>
      </c>
      <c r="N497" t="s">
        <v>1206</v>
      </c>
      <c r="O497">
        <v>0</v>
      </c>
      <c r="P497" t="s">
        <v>1207</v>
      </c>
      <c r="Q497">
        <v>19860601</v>
      </c>
      <c r="R497">
        <v>891018481</v>
      </c>
    </row>
    <row r="498" spans="1:18">
      <c r="A498" t="s">
        <v>1201</v>
      </c>
      <c r="B498" t="s">
        <v>1278</v>
      </c>
      <c r="C498">
        <v>201006</v>
      </c>
      <c r="D498">
        <v>29</v>
      </c>
      <c r="E498" t="s">
        <v>1212</v>
      </c>
      <c r="F498">
        <v>3711</v>
      </c>
      <c r="G498">
        <v>1218</v>
      </c>
      <c r="H498">
        <v>2089</v>
      </c>
      <c r="I498">
        <v>43122013100</v>
      </c>
      <c r="J498">
        <v>8</v>
      </c>
      <c r="K498" t="s">
        <v>1204</v>
      </c>
      <c r="L498">
        <v>3126</v>
      </c>
      <c r="M498" t="s">
        <v>1209</v>
      </c>
      <c r="N498" t="s">
        <v>1206</v>
      </c>
      <c r="O498">
        <v>0</v>
      </c>
      <c r="P498" t="s">
        <v>1207</v>
      </c>
      <c r="Q498">
        <v>19860401</v>
      </c>
      <c r="R498">
        <v>891018481</v>
      </c>
    </row>
    <row r="499" spans="1:18">
      <c r="A499" t="s">
        <v>1201</v>
      </c>
      <c r="B499" t="s">
        <v>1279</v>
      </c>
      <c r="C499">
        <v>201006</v>
      </c>
      <c r="D499">
        <v>20</v>
      </c>
      <c r="E499" t="s">
        <v>1212</v>
      </c>
      <c r="F499">
        <v>3168</v>
      </c>
      <c r="G499">
        <v>1032</v>
      </c>
      <c r="H499">
        <v>2811</v>
      </c>
      <c r="I499">
        <v>43122013000</v>
      </c>
      <c r="J499">
        <v>8</v>
      </c>
      <c r="K499" t="s">
        <v>1204</v>
      </c>
      <c r="L499">
        <v>3126</v>
      </c>
      <c r="M499" t="s">
        <v>1209</v>
      </c>
      <c r="N499" t="s">
        <v>1206</v>
      </c>
      <c r="O499">
        <v>0</v>
      </c>
      <c r="P499" t="s">
        <v>1207</v>
      </c>
      <c r="Q499">
        <v>19860201</v>
      </c>
      <c r="R499">
        <v>891018481</v>
      </c>
    </row>
    <row r="500" spans="1:18">
      <c r="A500" t="s">
        <v>1201</v>
      </c>
      <c r="B500" t="s">
        <v>1280</v>
      </c>
      <c r="C500">
        <v>201006</v>
      </c>
      <c r="D500">
        <v>29</v>
      </c>
      <c r="E500" t="s">
        <v>1212</v>
      </c>
      <c r="F500">
        <v>6267</v>
      </c>
      <c r="G500">
        <v>1706</v>
      </c>
      <c r="H500">
        <v>382</v>
      </c>
      <c r="I500">
        <v>43122014200</v>
      </c>
      <c r="J500">
        <v>8</v>
      </c>
      <c r="K500" t="s">
        <v>1204</v>
      </c>
      <c r="L500">
        <v>3126</v>
      </c>
      <c r="M500" t="s">
        <v>1209</v>
      </c>
      <c r="N500" t="s">
        <v>1206</v>
      </c>
      <c r="O500">
        <v>0</v>
      </c>
      <c r="P500" t="s">
        <v>1207</v>
      </c>
      <c r="Q500">
        <v>19861101</v>
      </c>
      <c r="R500">
        <v>891018481</v>
      </c>
    </row>
    <row r="501" spans="1:18">
      <c r="A501" t="s">
        <v>1201</v>
      </c>
      <c r="B501" t="s">
        <v>1281</v>
      </c>
      <c r="C501">
        <v>201006</v>
      </c>
      <c r="D501">
        <v>0</v>
      </c>
      <c r="E501" t="s">
        <v>1212</v>
      </c>
      <c r="F501">
        <v>0</v>
      </c>
      <c r="G501">
        <v>0</v>
      </c>
      <c r="H501">
        <v>0</v>
      </c>
      <c r="I501">
        <v>43122013201</v>
      </c>
      <c r="J501">
        <v>12</v>
      </c>
      <c r="K501" t="s">
        <v>1204</v>
      </c>
      <c r="L501">
        <v>3126</v>
      </c>
      <c r="M501" t="s">
        <v>1209</v>
      </c>
      <c r="N501" t="s">
        <v>1206</v>
      </c>
      <c r="O501">
        <v>0</v>
      </c>
      <c r="P501" t="s">
        <v>1207</v>
      </c>
      <c r="Q501">
        <v>19970731</v>
      </c>
      <c r="R501">
        <v>891018481</v>
      </c>
    </row>
    <row r="502" spans="1:18">
      <c r="A502" t="s">
        <v>1201</v>
      </c>
      <c r="B502" t="s">
        <v>1282</v>
      </c>
      <c r="C502">
        <v>201006</v>
      </c>
      <c r="D502">
        <v>30</v>
      </c>
      <c r="E502" t="s">
        <v>1212</v>
      </c>
      <c r="F502">
        <v>3417</v>
      </c>
      <c r="G502">
        <v>1116</v>
      </c>
      <c r="H502">
        <v>6271</v>
      </c>
      <c r="I502">
        <v>43122014300</v>
      </c>
      <c r="J502">
        <v>8</v>
      </c>
      <c r="K502" t="s">
        <v>1204</v>
      </c>
      <c r="L502">
        <v>3126</v>
      </c>
      <c r="M502" t="s">
        <v>1209</v>
      </c>
      <c r="N502" t="s">
        <v>1206</v>
      </c>
      <c r="O502">
        <v>0</v>
      </c>
      <c r="P502" t="s">
        <v>1207</v>
      </c>
      <c r="Q502">
        <v>19861201</v>
      </c>
      <c r="R502">
        <v>891018481</v>
      </c>
    </row>
    <row r="503" spans="1:18">
      <c r="A503" t="s">
        <v>1201</v>
      </c>
      <c r="B503" t="s">
        <v>1283</v>
      </c>
      <c r="C503">
        <v>201006</v>
      </c>
      <c r="D503">
        <v>0</v>
      </c>
      <c r="E503" t="s">
        <v>1212</v>
      </c>
      <c r="F503">
        <v>0</v>
      </c>
      <c r="G503">
        <v>0</v>
      </c>
      <c r="H503">
        <v>0</v>
      </c>
      <c r="I503">
        <v>43122013700</v>
      </c>
      <c r="J503">
        <v>12</v>
      </c>
      <c r="K503" t="s">
        <v>1204</v>
      </c>
      <c r="L503">
        <v>3126</v>
      </c>
      <c r="M503" t="s">
        <v>1209</v>
      </c>
      <c r="N503" t="s">
        <v>1206</v>
      </c>
      <c r="O503">
        <v>0</v>
      </c>
      <c r="P503" t="s">
        <v>1233</v>
      </c>
      <c r="Q503">
        <v>19910501</v>
      </c>
      <c r="R503">
        <v>891018481</v>
      </c>
    </row>
    <row r="504" spans="1:18">
      <c r="A504" t="s">
        <v>1201</v>
      </c>
      <c r="B504" t="s">
        <v>1284</v>
      </c>
      <c r="C504">
        <v>201006</v>
      </c>
      <c r="D504">
        <v>0</v>
      </c>
      <c r="E504" t="s">
        <v>1212</v>
      </c>
      <c r="F504">
        <v>0</v>
      </c>
      <c r="G504">
        <v>0</v>
      </c>
      <c r="H504">
        <v>0</v>
      </c>
      <c r="I504">
        <v>43122015400</v>
      </c>
      <c r="J504">
        <v>12</v>
      </c>
      <c r="K504" t="s">
        <v>1204</v>
      </c>
      <c r="L504">
        <v>3126</v>
      </c>
      <c r="M504" t="s">
        <v>1209</v>
      </c>
      <c r="N504" t="s">
        <v>1206</v>
      </c>
      <c r="O504">
        <v>0</v>
      </c>
      <c r="P504" t="s">
        <v>1207</v>
      </c>
      <c r="Q504">
        <v>19871101</v>
      </c>
      <c r="R504">
        <v>891018481</v>
      </c>
    </row>
    <row r="505" spans="1:18">
      <c r="A505" t="s">
        <v>1201</v>
      </c>
      <c r="B505" t="s">
        <v>1285</v>
      </c>
      <c r="C505">
        <v>201006</v>
      </c>
      <c r="D505">
        <v>30</v>
      </c>
      <c r="E505" t="s">
        <v>1212</v>
      </c>
      <c r="F505">
        <v>5266</v>
      </c>
      <c r="G505">
        <v>1730</v>
      </c>
      <c r="H505">
        <v>7536</v>
      </c>
      <c r="I505">
        <v>43122013800</v>
      </c>
      <c r="J505">
        <v>8</v>
      </c>
      <c r="K505" t="s">
        <v>1204</v>
      </c>
      <c r="L505">
        <v>3126</v>
      </c>
      <c r="M505" t="s">
        <v>1209</v>
      </c>
      <c r="N505" t="s">
        <v>1206</v>
      </c>
      <c r="O505">
        <v>0</v>
      </c>
      <c r="P505" t="s">
        <v>1207</v>
      </c>
      <c r="Q505">
        <v>19860901</v>
      </c>
      <c r="R505">
        <v>891018481</v>
      </c>
    </row>
    <row r="506" spans="1:18">
      <c r="A506" t="s">
        <v>1201</v>
      </c>
      <c r="B506" t="s">
        <v>1286</v>
      </c>
      <c r="C506">
        <v>201006</v>
      </c>
      <c r="D506">
        <v>0</v>
      </c>
      <c r="E506" t="s">
        <v>1212</v>
      </c>
      <c r="F506">
        <v>0</v>
      </c>
      <c r="G506">
        <v>0</v>
      </c>
      <c r="H506">
        <v>0</v>
      </c>
      <c r="I506">
        <v>43122015200</v>
      </c>
      <c r="J506">
        <v>12</v>
      </c>
      <c r="K506" t="s">
        <v>1204</v>
      </c>
      <c r="L506">
        <v>3126</v>
      </c>
      <c r="M506" t="s">
        <v>1209</v>
      </c>
      <c r="N506" t="s">
        <v>1206</v>
      </c>
      <c r="O506">
        <v>0</v>
      </c>
      <c r="P506" t="s">
        <v>1207</v>
      </c>
      <c r="Q506">
        <v>19870401</v>
      </c>
      <c r="R506">
        <v>891018481</v>
      </c>
    </row>
    <row r="507" spans="1:18">
      <c r="A507" t="s">
        <v>1201</v>
      </c>
      <c r="B507" t="s">
        <v>1287</v>
      </c>
      <c r="C507">
        <v>201006</v>
      </c>
      <c r="D507">
        <v>30</v>
      </c>
      <c r="E507" t="s">
        <v>1212</v>
      </c>
      <c r="F507">
        <v>4588</v>
      </c>
      <c r="G507">
        <v>1514</v>
      </c>
      <c r="H507">
        <v>2108</v>
      </c>
      <c r="I507">
        <v>43122014400</v>
      </c>
      <c r="J507">
        <v>8</v>
      </c>
      <c r="K507" t="s">
        <v>1204</v>
      </c>
      <c r="L507">
        <v>3126</v>
      </c>
      <c r="M507" t="s">
        <v>1209</v>
      </c>
      <c r="N507" t="s">
        <v>1206</v>
      </c>
      <c r="O507">
        <v>0</v>
      </c>
      <c r="P507" t="s">
        <v>1207</v>
      </c>
      <c r="Q507">
        <v>19870201</v>
      </c>
      <c r="R507">
        <v>891018481</v>
      </c>
    </row>
    <row r="508" spans="1:18">
      <c r="A508" t="s">
        <v>1201</v>
      </c>
      <c r="B508" t="s">
        <v>1288</v>
      </c>
      <c r="C508">
        <v>201006</v>
      </c>
      <c r="D508">
        <v>0</v>
      </c>
      <c r="E508" t="s">
        <v>1212</v>
      </c>
      <c r="F508">
        <v>0</v>
      </c>
      <c r="G508">
        <v>0</v>
      </c>
      <c r="H508">
        <v>0</v>
      </c>
      <c r="I508">
        <v>43122014000</v>
      </c>
      <c r="J508">
        <v>12</v>
      </c>
      <c r="K508" t="s">
        <v>1204</v>
      </c>
      <c r="L508">
        <v>3126</v>
      </c>
      <c r="M508" t="s">
        <v>1209</v>
      </c>
      <c r="N508" t="s">
        <v>1206</v>
      </c>
      <c r="O508">
        <v>0</v>
      </c>
      <c r="P508" t="s">
        <v>1207</v>
      </c>
      <c r="Q508">
        <v>19860901</v>
      </c>
      <c r="R508">
        <v>891018481</v>
      </c>
    </row>
    <row r="509" spans="1:18">
      <c r="A509" t="s">
        <v>1201</v>
      </c>
      <c r="B509" t="s">
        <v>1289</v>
      </c>
      <c r="C509">
        <v>201006</v>
      </c>
      <c r="D509">
        <v>30</v>
      </c>
      <c r="E509" t="s">
        <v>1212</v>
      </c>
      <c r="F509">
        <v>7022</v>
      </c>
      <c r="G509">
        <v>2307</v>
      </c>
      <c r="H509">
        <v>870</v>
      </c>
      <c r="I509">
        <v>43122014500</v>
      </c>
      <c r="J509">
        <v>8</v>
      </c>
      <c r="K509" t="s">
        <v>1204</v>
      </c>
      <c r="L509">
        <v>3126</v>
      </c>
      <c r="M509" t="s">
        <v>1209</v>
      </c>
      <c r="N509" t="s">
        <v>1206</v>
      </c>
      <c r="O509">
        <v>0</v>
      </c>
      <c r="P509" t="s">
        <v>1207</v>
      </c>
      <c r="Q509">
        <v>19870601</v>
      </c>
      <c r="R509">
        <v>891018481</v>
      </c>
    </row>
    <row r="510" spans="1:18">
      <c r="A510" t="s">
        <v>1201</v>
      </c>
      <c r="B510" t="s">
        <v>1290</v>
      </c>
      <c r="C510">
        <v>201006</v>
      </c>
      <c r="D510">
        <v>0</v>
      </c>
      <c r="E510" t="s">
        <v>1212</v>
      </c>
      <c r="F510">
        <v>0</v>
      </c>
      <c r="G510">
        <v>0</v>
      </c>
      <c r="H510">
        <v>0</v>
      </c>
      <c r="I510">
        <v>43122015100</v>
      </c>
      <c r="J510">
        <v>12</v>
      </c>
      <c r="K510" t="s">
        <v>1204</v>
      </c>
      <c r="L510">
        <v>3126</v>
      </c>
      <c r="M510" t="s">
        <v>1209</v>
      </c>
      <c r="N510" t="s">
        <v>1206</v>
      </c>
      <c r="O510">
        <v>0</v>
      </c>
      <c r="P510" t="s">
        <v>1207</v>
      </c>
      <c r="Q510">
        <v>19870501</v>
      </c>
      <c r="R510">
        <v>891018481</v>
      </c>
    </row>
    <row r="511" spans="1:18">
      <c r="A511" t="s">
        <v>1201</v>
      </c>
      <c r="B511" t="s">
        <v>1291</v>
      </c>
      <c r="C511">
        <v>201006</v>
      </c>
      <c r="D511">
        <v>0</v>
      </c>
      <c r="E511" t="s">
        <v>1212</v>
      </c>
      <c r="F511">
        <v>0</v>
      </c>
      <c r="G511">
        <v>0</v>
      </c>
      <c r="H511">
        <v>0</v>
      </c>
      <c r="I511">
        <v>43122015500</v>
      </c>
      <c r="J511">
        <v>12</v>
      </c>
      <c r="K511" t="s">
        <v>1204</v>
      </c>
      <c r="L511">
        <v>3126</v>
      </c>
      <c r="M511" t="s">
        <v>1209</v>
      </c>
      <c r="N511" t="s">
        <v>1206</v>
      </c>
      <c r="O511">
        <v>0</v>
      </c>
      <c r="P511" t="s">
        <v>1207</v>
      </c>
      <c r="Q511">
        <v>19871001</v>
      </c>
      <c r="R511">
        <v>891018481</v>
      </c>
    </row>
    <row r="512" spans="1:18">
      <c r="A512" t="s">
        <v>1201</v>
      </c>
      <c r="B512" t="s">
        <v>1292</v>
      </c>
      <c r="C512">
        <v>201006</v>
      </c>
      <c r="D512">
        <v>0</v>
      </c>
      <c r="E512" t="s">
        <v>1212</v>
      </c>
      <c r="F512">
        <v>0</v>
      </c>
      <c r="G512">
        <v>0</v>
      </c>
      <c r="H512">
        <v>0</v>
      </c>
      <c r="I512">
        <v>43122015600</v>
      </c>
      <c r="J512">
        <v>12</v>
      </c>
      <c r="K512" t="s">
        <v>1204</v>
      </c>
      <c r="L512">
        <v>3126</v>
      </c>
      <c r="M512" t="s">
        <v>1209</v>
      </c>
      <c r="N512" t="s">
        <v>1206</v>
      </c>
      <c r="O512">
        <v>0</v>
      </c>
      <c r="P512" t="s">
        <v>1207</v>
      </c>
      <c r="Q512">
        <v>19910801</v>
      </c>
      <c r="R512">
        <v>891018481</v>
      </c>
    </row>
    <row r="513" spans="1:18">
      <c r="A513" t="s">
        <v>1201</v>
      </c>
      <c r="B513" t="s">
        <v>1293</v>
      </c>
      <c r="C513">
        <v>201006</v>
      </c>
      <c r="D513">
        <v>0</v>
      </c>
      <c r="E513" t="s">
        <v>1212</v>
      </c>
      <c r="F513">
        <v>0</v>
      </c>
      <c r="G513">
        <v>0</v>
      </c>
      <c r="H513">
        <v>0</v>
      </c>
      <c r="I513">
        <v>43122015800</v>
      </c>
      <c r="J513">
        <v>12</v>
      </c>
      <c r="K513" t="s">
        <v>1294</v>
      </c>
      <c r="L513">
        <v>3126</v>
      </c>
      <c r="M513" t="s">
        <v>1209</v>
      </c>
      <c r="N513" t="s">
        <v>1206</v>
      </c>
      <c r="O513">
        <v>0</v>
      </c>
      <c r="P513" t="s">
        <v>1207</v>
      </c>
      <c r="Q513">
        <v>19930601</v>
      </c>
      <c r="R513">
        <v>891018481</v>
      </c>
    </row>
    <row r="514" spans="1:18">
      <c r="A514" t="s">
        <v>1201</v>
      </c>
      <c r="B514" t="s">
        <v>1295</v>
      </c>
      <c r="C514">
        <v>201006</v>
      </c>
      <c r="D514">
        <v>0</v>
      </c>
      <c r="E514" t="s">
        <v>1212</v>
      </c>
      <c r="F514">
        <v>0</v>
      </c>
      <c r="G514">
        <v>0</v>
      </c>
      <c r="H514">
        <v>0</v>
      </c>
      <c r="I514">
        <v>43122015900</v>
      </c>
      <c r="J514">
        <v>12</v>
      </c>
      <c r="K514" t="s">
        <v>1204</v>
      </c>
      <c r="L514">
        <v>3126</v>
      </c>
      <c r="M514" t="s">
        <v>1209</v>
      </c>
      <c r="N514" t="s">
        <v>1206</v>
      </c>
      <c r="O514">
        <v>0</v>
      </c>
      <c r="P514" t="s">
        <v>1207</v>
      </c>
      <c r="Q514">
        <v>19930601</v>
      </c>
      <c r="R514">
        <v>891018481</v>
      </c>
    </row>
    <row r="515" spans="1:18">
      <c r="A515" t="s">
        <v>1201</v>
      </c>
      <c r="B515" t="s">
        <v>1296</v>
      </c>
      <c r="C515">
        <v>201006</v>
      </c>
      <c r="D515">
        <v>21</v>
      </c>
      <c r="E515" t="s">
        <v>1212</v>
      </c>
      <c r="F515">
        <v>3867</v>
      </c>
      <c r="G515">
        <v>882</v>
      </c>
      <c r="H515">
        <v>3025</v>
      </c>
      <c r="I515">
        <v>43122016000</v>
      </c>
      <c r="J515">
        <v>8</v>
      </c>
      <c r="K515" t="s">
        <v>1218</v>
      </c>
      <c r="L515">
        <v>3126</v>
      </c>
      <c r="M515" t="s">
        <v>1209</v>
      </c>
      <c r="N515" t="s">
        <v>1206</v>
      </c>
      <c r="O515">
        <v>0</v>
      </c>
      <c r="P515" t="s">
        <v>1207</v>
      </c>
      <c r="Q515">
        <v>19940101</v>
      </c>
      <c r="R515">
        <v>891018481</v>
      </c>
    </row>
    <row r="516" spans="1:18">
      <c r="A516" t="s">
        <v>1201</v>
      </c>
      <c r="B516" t="s">
        <v>1297</v>
      </c>
      <c r="C516">
        <v>201006</v>
      </c>
      <c r="D516">
        <v>0</v>
      </c>
      <c r="E516" t="s">
        <v>1212</v>
      </c>
      <c r="F516">
        <v>0</v>
      </c>
      <c r="G516">
        <v>0</v>
      </c>
      <c r="H516">
        <v>0</v>
      </c>
      <c r="I516">
        <v>43122016100</v>
      </c>
      <c r="J516">
        <v>12</v>
      </c>
      <c r="K516" t="s">
        <v>1204</v>
      </c>
      <c r="L516">
        <v>3126</v>
      </c>
      <c r="M516" t="s">
        <v>1209</v>
      </c>
      <c r="N516" t="s">
        <v>1206</v>
      </c>
      <c r="O516">
        <v>0</v>
      </c>
      <c r="P516" t="s">
        <v>1207</v>
      </c>
      <c r="Q516">
        <v>19940601</v>
      </c>
      <c r="R516">
        <v>891018481</v>
      </c>
    </row>
    <row r="517" spans="1:18">
      <c r="A517" t="s">
        <v>1201</v>
      </c>
      <c r="B517" t="s">
        <v>1298</v>
      </c>
      <c r="C517">
        <v>201006</v>
      </c>
      <c r="D517">
        <v>0</v>
      </c>
      <c r="E517" t="s">
        <v>1212</v>
      </c>
      <c r="F517">
        <v>0</v>
      </c>
      <c r="G517">
        <v>0</v>
      </c>
      <c r="H517">
        <v>0</v>
      </c>
      <c r="I517">
        <v>43122016400</v>
      </c>
      <c r="J517">
        <v>12</v>
      </c>
      <c r="K517" t="s">
        <v>1204</v>
      </c>
      <c r="L517">
        <v>3126</v>
      </c>
      <c r="M517" t="s">
        <v>1209</v>
      </c>
      <c r="N517" t="s">
        <v>1206</v>
      </c>
      <c r="O517">
        <v>0</v>
      </c>
      <c r="P517" t="s">
        <v>1207</v>
      </c>
      <c r="Q517">
        <v>19960401</v>
      </c>
      <c r="R517">
        <v>891018481</v>
      </c>
    </row>
    <row r="518" spans="1:18">
      <c r="A518" t="s">
        <v>1201</v>
      </c>
      <c r="B518" t="s">
        <v>1299</v>
      </c>
      <c r="C518">
        <v>201006</v>
      </c>
      <c r="D518">
        <v>0</v>
      </c>
      <c r="E518" t="s">
        <v>1212</v>
      </c>
      <c r="F518">
        <v>0</v>
      </c>
      <c r="G518">
        <v>0</v>
      </c>
      <c r="H518">
        <v>0</v>
      </c>
      <c r="I518">
        <v>43122016500</v>
      </c>
      <c r="J518">
        <v>12</v>
      </c>
      <c r="K518" t="s">
        <v>1204</v>
      </c>
      <c r="L518">
        <v>3126</v>
      </c>
      <c r="M518" t="s">
        <v>1209</v>
      </c>
      <c r="N518" t="s">
        <v>1206</v>
      </c>
      <c r="O518">
        <v>0</v>
      </c>
      <c r="P518" t="s">
        <v>1207</v>
      </c>
      <c r="Q518">
        <v>19960401</v>
      </c>
      <c r="R518">
        <v>891018481</v>
      </c>
    </row>
    <row r="519" spans="1:18">
      <c r="A519" t="s">
        <v>1201</v>
      </c>
      <c r="B519" t="s">
        <v>1300</v>
      </c>
      <c r="C519">
        <v>201006</v>
      </c>
      <c r="D519">
        <v>0</v>
      </c>
      <c r="E519" t="s">
        <v>1212</v>
      </c>
      <c r="F519">
        <v>0</v>
      </c>
      <c r="G519">
        <v>0</v>
      </c>
      <c r="H519">
        <v>0</v>
      </c>
      <c r="I519">
        <v>43122016601</v>
      </c>
      <c r="J519">
        <v>12</v>
      </c>
      <c r="K519" t="s">
        <v>1204</v>
      </c>
      <c r="L519">
        <v>3126</v>
      </c>
      <c r="M519" t="s">
        <v>1209</v>
      </c>
      <c r="N519" t="s">
        <v>1206</v>
      </c>
      <c r="O519">
        <v>0</v>
      </c>
      <c r="P519" t="s">
        <v>1207</v>
      </c>
      <c r="Q519">
        <v>19970703</v>
      </c>
      <c r="R519">
        <v>891018481</v>
      </c>
    </row>
    <row r="520" spans="1:18">
      <c r="A520" t="s">
        <v>1210</v>
      </c>
      <c r="B520" t="s">
        <v>1211</v>
      </c>
      <c r="C520">
        <v>201007</v>
      </c>
      <c r="D520">
        <v>22</v>
      </c>
      <c r="E520" t="s">
        <v>1212</v>
      </c>
      <c r="F520">
        <v>121</v>
      </c>
      <c r="G520">
        <v>52</v>
      </c>
      <c r="H520">
        <v>4</v>
      </c>
      <c r="I520">
        <v>43122008700</v>
      </c>
      <c r="J520">
        <v>8</v>
      </c>
      <c r="K520" t="s">
        <v>1213</v>
      </c>
      <c r="L520">
        <v>2531</v>
      </c>
      <c r="M520" t="s">
        <v>1214</v>
      </c>
      <c r="N520" t="s">
        <v>1206</v>
      </c>
      <c r="O520">
        <v>0</v>
      </c>
      <c r="P520" t="s">
        <v>1207</v>
      </c>
      <c r="Q520">
        <v>19840101</v>
      </c>
      <c r="R520">
        <v>891018481</v>
      </c>
    </row>
    <row r="521" spans="1:18">
      <c r="A521" t="s">
        <v>1210</v>
      </c>
      <c r="B521" t="s">
        <v>1215</v>
      </c>
      <c r="C521">
        <v>201007</v>
      </c>
      <c r="D521">
        <v>22</v>
      </c>
      <c r="E521" t="s">
        <v>1212</v>
      </c>
      <c r="F521">
        <v>361</v>
      </c>
      <c r="G521">
        <v>154</v>
      </c>
      <c r="H521">
        <v>11</v>
      </c>
      <c r="I521">
        <v>43122008800</v>
      </c>
      <c r="J521">
        <v>8</v>
      </c>
      <c r="K521" t="s">
        <v>1213</v>
      </c>
      <c r="L521">
        <v>2531</v>
      </c>
      <c r="M521" t="s">
        <v>1214</v>
      </c>
      <c r="N521" t="s">
        <v>1206</v>
      </c>
      <c r="O521">
        <v>0</v>
      </c>
      <c r="P521" t="s">
        <v>1207</v>
      </c>
      <c r="Q521">
        <v>19840201</v>
      </c>
      <c r="R521">
        <v>891018481</v>
      </c>
    </row>
    <row r="522" spans="1:18">
      <c r="A522" t="s">
        <v>1210</v>
      </c>
      <c r="B522" t="s">
        <v>1216</v>
      </c>
      <c r="C522">
        <v>201007</v>
      </c>
      <c r="D522">
        <v>0</v>
      </c>
      <c r="E522" t="s">
        <v>1212</v>
      </c>
      <c r="F522">
        <v>0</v>
      </c>
      <c r="G522">
        <v>0</v>
      </c>
      <c r="H522">
        <v>0</v>
      </c>
      <c r="I522">
        <v>43122009000</v>
      </c>
      <c r="J522">
        <v>12</v>
      </c>
      <c r="K522" t="s">
        <v>1213</v>
      </c>
      <c r="L522">
        <v>2531</v>
      </c>
      <c r="M522" t="s">
        <v>1214</v>
      </c>
      <c r="N522" t="s">
        <v>1206</v>
      </c>
      <c r="O522">
        <v>0</v>
      </c>
      <c r="P522" t="s">
        <v>1207</v>
      </c>
      <c r="Q522">
        <v>19840301</v>
      </c>
      <c r="R522">
        <v>891018481</v>
      </c>
    </row>
    <row r="523" spans="1:18">
      <c r="A523" t="s">
        <v>1210</v>
      </c>
      <c r="B523" t="s">
        <v>1217</v>
      </c>
      <c r="C523">
        <v>201007</v>
      </c>
      <c r="D523">
        <v>22</v>
      </c>
      <c r="E523" t="s">
        <v>1212</v>
      </c>
      <c r="F523">
        <v>540</v>
      </c>
      <c r="G523">
        <v>230</v>
      </c>
      <c r="H523">
        <v>5166</v>
      </c>
      <c r="I523">
        <v>43122009100</v>
      </c>
      <c r="J523">
        <v>8</v>
      </c>
      <c r="K523" t="s">
        <v>1218</v>
      </c>
      <c r="L523">
        <v>2531</v>
      </c>
      <c r="M523" t="s">
        <v>1214</v>
      </c>
      <c r="N523" t="s">
        <v>1206</v>
      </c>
      <c r="O523">
        <v>0</v>
      </c>
      <c r="P523" t="s">
        <v>1207</v>
      </c>
      <c r="Q523">
        <v>19840401</v>
      </c>
      <c r="R523">
        <v>891018481</v>
      </c>
    </row>
    <row r="524" spans="1:18">
      <c r="A524" t="s">
        <v>1210</v>
      </c>
      <c r="B524" t="s">
        <v>1219</v>
      </c>
      <c r="C524">
        <v>201007</v>
      </c>
      <c r="D524">
        <v>22</v>
      </c>
      <c r="E524" t="s">
        <v>1212</v>
      </c>
      <c r="F524">
        <v>167</v>
      </c>
      <c r="G524">
        <v>71</v>
      </c>
      <c r="H524">
        <v>2168</v>
      </c>
      <c r="I524">
        <v>43122009300</v>
      </c>
      <c r="J524">
        <v>8</v>
      </c>
      <c r="K524" t="s">
        <v>1218</v>
      </c>
      <c r="L524">
        <v>2531</v>
      </c>
      <c r="M524" t="s">
        <v>1214</v>
      </c>
      <c r="N524" t="s">
        <v>1206</v>
      </c>
      <c r="O524">
        <v>0</v>
      </c>
      <c r="P524" t="s">
        <v>1207</v>
      </c>
      <c r="Q524">
        <v>19840701</v>
      </c>
      <c r="R524">
        <v>891018481</v>
      </c>
    </row>
    <row r="525" spans="1:18">
      <c r="A525" t="s">
        <v>1210</v>
      </c>
      <c r="B525" t="s">
        <v>1220</v>
      </c>
      <c r="C525">
        <v>201007</v>
      </c>
      <c r="D525">
        <v>0</v>
      </c>
      <c r="E525" t="s">
        <v>1212</v>
      </c>
      <c r="F525">
        <v>0</v>
      </c>
      <c r="G525">
        <v>0</v>
      </c>
      <c r="H525">
        <v>0</v>
      </c>
      <c r="I525">
        <v>43122009500</v>
      </c>
      <c r="J525">
        <v>12</v>
      </c>
      <c r="K525" t="s">
        <v>1218</v>
      </c>
      <c r="L525">
        <v>2531</v>
      </c>
      <c r="M525" t="s">
        <v>1214</v>
      </c>
      <c r="N525" t="s">
        <v>1206</v>
      </c>
      <c r="O525">
        <v>0</v>
      </c>
      <c r="P525" t="s">
        <v>1207</v>
      </c>
      <c r="Q525">
        <v>19840801</v>
      </c>
      <c r="R525">
        <v>891018481</v>
      </c>
    </row>
    <row r="526" spans="1:18">
      <c r="A526" t="s">
        <v>1210</v>
      </c>
      <c r="B526" t="s">
        <v>1221</v>
      </c>
      <c r="C526">
        <v>201007</v>
      </c>
      <c r="D526">
        <v>0</v>
      </c>
      <c r="E526" t="s">
        <v>1212</v>
      </c>
      <c r="F526">
        <v>0</v>
      </c>
      <c r="G526">
        <v>0</v>
      </c>
      <c r="H526">
        <v>0</v>
      </c>
      <c r="I526">
        <v>43122009700</v>
      </c>
      <c r="J526">
        <v>12</v>
      </c>
      <c r="K526" t="s">
        <v>1218</v>
      </c>
      <c r="L526">
        <v>2531</v>
      </c>
      <c r="M526" t="s">
        <v>1214</v>
      </c>
      <c r="N526" t="s">
        <v>1206</v>
      </c>
      <c r="O526">
        <v>0</v>
      </c>
      <c r="P526" t="s">
        <v>1207</v>
      </c>
      <c r="Q526">
        <v>19840901</v>
      </c>
      <c r="R526">
        <v>891018481</v>
      </c>
    </row>
    <row r="527" spans="1:18">
      <c r="A527" t="s">
        <v>1210</v>
      </c>
      <c r="B527" t="s">
        <v>1222</v>
      </c>
      <c r="C527">
        <v>201007</v>
      </c>
      <c r="D527">
        <v>22</v>
      </c>
      <c r="E527" t="s">
        <v>1212</v>
      </c>
      <c r="F527">
        <v>917</v>
      </c>
      <c r="G527">
        <v>391</v>
      </c>
      <c r="H527">
        <v>19</v>
      </c>
      <c r="I527">
        <v>43122009800</v>
      </c>
      <c r="J527">
        <v>8</v>
      </c>
      <c r="K527" t="s">
        <v>1218</v>
      </c>
      <c r="L527">
        <v>2531</v>
      </c>
      <c r="M527" t="s">
        <v>1214</v>
      </c>
      <c r="N527" t="s">
        <v>1206</v>
      </c>
      <c r="O527">
        <v>0</v>
      </c>
      <c r="P527" t="s">
        <v>1207</v>
      </c>
      <c r="Q527">
        <v>19840901</v>
      </c>
      <c r="R527">
        <v>891018481</v>
      </c>
    </row>
    <row r="528" spans="1:18">
      <c r="A528" t="s">
        <v>1210</v>
      </c>
      <c r="B528" t="s">
        <v>1223</v>
      </c>
      <c r="C528">
        <v>201007</v>
      </c>
      <c r="D528">
        <v>22</v>
      </c>
      <c r="E528" t="s">
        <v>1212</v>
      </c>
      <c r="F528">
        <v>148</v>
      </c>
      <c r="G528">
        <v>63</v>
      </c>
      <c r="H528">
        <v>33</v>
      </c>
      <c r="I528">
        <v>43122010000</v>
      </c>
      <c r="J528">
        <v>8</v>
      </c>
      <c r="K528" t="s">
        <v>1213</v>
      </c>
      <c r="L528">
        <v>2531</v>
      </c>
      <c r="M528" t="s">
        <v>1214</v>
      </c>
      <c r="N528" t="s">
        <v>1206</v>
      </c>
      <c r="O528">
        <v>0</v>
      </c>
      <c r="P528" t="s">
        <v>1207</v>
      </c>
      <c r="Q528">
        <v>19841001</v>
      </c>
      <c r="R528">
        <v>891018481</v>
      </c>
    </row>
    <row r="529" spans="1:18">
      <c r="A529" t="s">
        <v>1210</v>
      </c>
      <c r="B529" t="s">
        <v>1224</v>
      </c>
      <c r="C529">
        <v>201007</v>
      </c>
      <c r="D529">
        <v>0</v>
      </c>
      <c r="E529" t="s">
        <v>1212</v>
      </c>
      <c r="F529">
        <v>0</v>
      </c>
      <c r="G529">
        <v>0</v>
      </c>
      <c r="H529">
        <v>0</v>
      </c>
      <c r="I529">
        <v>43122010100</v>
      </c>
      <c r="J529">
        <v>12</v>
      </c>
      <c r="K529" t="s">
        <v>1218</v>
      </c>
      <c r="L529">
        <v>2531</v>
      </c>
      <c r="M529" t="s">
        <v>1214</v>
      </c>
      <c r="N529" t="s">
        <v>1206</v>
      </c>
      <c r="O529">
        <v>0</v>
      </c>
      <c r="P529" t="s">
        <v>1207</v>
      </c>
      <c r="Q529">
        <v>19841101</v>
      </c>
      <c r="R529">
        <v>891018481</v>
      </c>
    </row>
    <row r="530" spans="1:18">
      <c r="A530" t="s">
        <v>1210</v>
      </c>
      <c r="B530" t="s">
        <v>1225</v>
      </c>
      <c r="C530">
        <v>201007</v>
      </c>
      <c r="D530">
        <v>22</v>
      </c>
      <c r="E530" t="s">
        <v>1212</v>
      </c>
      <c r="F530">
        <v>1152</v>
      </c>
      <c r="G530">
        <v>490</v>
      </c>
      <c r="H530">
        <v>124</v>
      </c>
      <c r="I530">
        <v>43122010200</v>
      </c>
      <c r="J530">
        <v>8</v>
      </c>
      <c r="K530" t="s">
        <v>1218</v>
      </c>
      <c r="L530">
        <v>2531</v>
      </c>
      <c r="M530" t="s">
        <v>1214</v>
      </c>
      <c r="N530" t="s">
        <v>1206</v>
      </c>
      <c r="O530">
        <v>0</v>
      </c>
      <c r="P530" t="s">
        <v>1207</v>
      </c>
      <c r="Q530">
        <v>19841201</v>
      </c>
      <c r="R530">
        <v>891018481</v>
      </c>
    </row>
    <row r="531" spans="1:18">
      <c r="A531" t="s">
        <v>1210</v>
      </c>
      <c r="B531" t="s">
        <v>1226</v>
      </c>
      <c r="C531">
        <v>201007</v>
      </c>
      <c r="D531">
        <v>22</v>
      </c>
      <c r="E531" t="s">
        <v>1212</v>
      </c>
      <c r="F531">
        <v>902</v>
      </c>
      <c r="G531">
        <v>383</v>
      </c>
      <c r="H531">
        <v>33</v>
      </c>
      <c r="I531">
        <v>43122010500</v>
      </c>
      <c r="J531">
        <v>8</v>
      </c>
      <c r="K531" t="s">
        <v>1218</v>
      </c>
      <c r="L531">
        <v>2531</v>
      </c>
      <c r="M531" t="s">
        <v>1214</v>
      </c>
      <c r="N531" t="s">
        <v>1206</v>
      </c>
      <c r="O531">
        <v>0</v>
      </c>
      <c r="P531" t="s">
        <v>1207</v>
      </c>
      <c r="Q531">
        <v>19850201</v>
      </c>
      <c r="R531">
        <v>891018481</v>
      </c>
    </row>
    <row r="532" spans="1:18">
      <c r="A532" t="s">
        <v>1210</v>
      </c>
      <c r="B532" t="s">
        <v>1227</v>
      </c>
      <c r="C532">
        <v>201007</v>
      </c>
      <c r="D532">
        <v>22</v>
      </c>
      <c r="E532" t="s">
        <v>1212</v>
      </c>
      <c r="F532">
        <v>715</v>
      </c>
      <c r="G532">
        <v>304</v>
      </c>
      <c r="H532">
        <v>100</v>
      </c>
      <c r="I532">
        <v>43122011400</v>
      </c>
      <c r="J532">
        <v>8</v>
      </c>
      <c r="K532" t="s">
        <v>1213</v>
      </c>
      <c r="L532">
        <v>2531</v>
      </c>
      <c r="M532" t="s">
        <v>1214</v>
      </c>
      <c r="N532" t="s">
        <v>1206</v>
      </c>
      <c r="O532">
        <v>0</v>
      </c>
      <c r="P532" t="s">
        <v>1207</v>
      </c>
      <c r="Q532">
        <v>19850401</v>
      </c>
      <c r="R532">
        <v>891018481</v>
      </c>
    </row>
    <row r="533" spans="1:18">
      <c r="A533" t="s">
        <v>1210</v>
      </c>
      <c r="B533" t="s">
        <v>1228</v>
      </c>
      <c r="C533">
        <v>201007</v>
      </c>
      <c r="D533">
        <v>0</v>
      </c>
      <c r="E533" t="s">
        <v>1212</v>
      </c>
      <c r="F533">
        <v>0</v>
      </c>
      <c r="G533">
        <v>0</v>
      </c>
      <c r="H533">
        <v>0</v>
      </c>
      <c r="I533">
        <v>43122011500</v>
      </c>
      <c r="J533">
        <v>12</v>
      </c>
      <c r="K533" t="s">
        <v>1218</v>
      </c>
      <c r="L533">
        <v>2531</v>
      </c>
      <c r="M533" t="s">
        <v>1214</v>
      </c>
      <c r="N533" t="s">
        <v>1206</v>
      </c>
      <c r="O533">
        <v>0</v>
      </c>
      <c r="P533" t="s">
        <v>1207</v>
      </c>
      <c r="Q533">
        <v>19850501</v>
      </c>
      <c r="R533">
        <v>891018481</v>
      </c>
    </row>
    <row r="534" spans="1:18">
      <c r="A534" t="s">
        <v>1210</v>
      </c>
      <c r="B534" t="s">
        <v>1229</v>
      </c>
      <c r="C534">
        <v>201007</v>
      </c>
      <c r="D534">
        <v>22</v>
      </c>
      <c r="E534" t="s">
        <v>1212</v>
      </c>
      <c r="F534">
        <v>1708</v>
      </c>
      <c r="G534">
        <v>727</v>
      </c>
      <c r="H534">
        <v>86</v>
      </c>
      <c r="I534">
        <v>43122011800</v>
      </c>
      <c r="J534">
        <v>8</v>
      </c>
      <c r="K534" t="s">
        <v>1213</v>
      </c>
      <c r="L534">
        <v>2531</v>
      </c>
      <c r="M534" t="s">
        <v>1214</v>
      </c>
      <c r="N534" t="s">
        <v>1206</v>
      </c>
      <c r="O534">
        <v>0</v>
      </c>
      <c r="P534" t="s">
        <v>1207</v>
      </c>
      <c r="Q534">
        <v>19850701</v>
      </c>
      <c r="R534">
        <v>891018481</v>
      </c>
    </row>
    <row r="535" spans="1:18">
      <c r="A535" t="s">
        <v>1210</v>
      </c>
      <c r="B535" t="s">
        <v>1230</v>
      </c>
      <c r="C535">
        <v>201007</v>
      </c>
      <c r="D535">
        <v>0</v>
      </c>
      <c r="E535" t="s">
        <v>1212</v>
      </c>
      <c r="F535">
        <v>0</v>
      </c>
      <c r="G535">
        <v>0</v>
      </c>
      <c r="H535">
        <v>0</v>
      </c>
      <c r="I535">
        <v>43122012300</v>
      </c>
      <c r="J535">
        <v>12</v>
      </c>
      <c r="K535" t="s">
        <v>1218</v>
      </c>
      <c r="L535">
        <v>2531</v>
      </c>
      <c r="M535" t="s">
        <v>1214</v>
      </c>
      <c r="N535" t="s">
        <v>1206</v>
      </c>
      <c r="O535">
        <v>0</v>
      </c>
      <c r="P535" t="s">
        <v>1207</v>
      </c>
      <c r="Q535">
        <v>19850801</v>
      </c>
      <c r="R535">
        <v>891018481</v>
      </c>
    </row>
    <row r="536" spans="1:18">
      <c r="A536" t="s">
        <v>1231</v>
      </c>
      <c r="B536" t="s">
        <v>1232</v>
      </c>
      <c r="C536">
        <v>201007</v>
      </c>
      <c r="D536">
        <v>31</v>
      </c>
      <c r="E536" t="s">
        <v>1212</v>
      </c>
      <c r="F536">
        <v>3639</v>
      </c>
      <c r="G536">
        <v>1113</v>
      </c>
      <c r="H536">
        <v>18304</v>
      </c>
      <c r="I536">
        <v>43122002500</v>
      </c>
      <c r="J536">
        <v>8</v>
      </c>
      <c r="K536" t="s">
        <v>1218</v>
      </c>
      <c r="L536">
        <v>3126</v>
      </c>
      <c r="M536" t="s">
        <v>1209</v>
      </c>
      <c r="N536" t="s">
        <v>1206</v>
      </c>
      <c r="O536">
        <v>0</v>
      </c>
      <c r="P536" t="s">
        <v>1233</v>
      </c>
      <c r="Q536">
        <v>19840101</v>
      </c>
      <c r="R536">
        <v>891018481</v>
      </c>
    </row>
    <row r="537" spans="1:18">
      <c r="A537" t="s">
        <v>1231</v>
      </c>
      <c r="B537" t="s">
        <v>1234</v>
      </c>
      <c r="C537">
        <v>201007</v>
      </c>
      <c r="D537">
        <v>29</v>
      </c>
      <c r="E537" t="s">
        <v>1212</v>
      </c>
      <c r="F537">
        <v>1203</v>
      </c>
      <c r="G537">
        <v>333</v>
      </c>
      <c r="H537">
        <v>6926</v>
      </c>
      <c r="I537">
        <v>43122004100</v>
      </c>
      <c r="J537">
        <v>8</v>
      </c>
      <c r="K537" t="s">
        <v>1218</v>
      </c>
      <c r="L537">
        <v>3126</v>
      </c>
      <c r="M537" t="s">
        <v>1209</v>
      </c>
      <c r="N537" t="s">
        <v>1206</v>
      </c>
      <c r="O537">
        <v>0</v>
      </c>
      <c r="P537" t="s">
        <v>1207</v>
      </c>
      <c r="Q537">
        <v>19810901</v>
      </c>
      <c r="R537">
        <v>891018481</v>
      </c>
    </row>
    <row r="538" spans="1:18">
      <c r="A538" t="s">
        <v>1231</v>
      </c>
      <c r="B538" t="s">
        <v>1235</v>
      </c>
      <c r="C538">
        <v>201007</v>
      </c>
      <c r="D538">
        <v>31</v>
      </c>
      <c r="E538" t="s">
        <v>1212</v>
      </c>
      <c r="F538">
        <v>722</v>
      </c>
      <c r="G538">
        <v>134</v>
      </c>
      <c r="H538">
        <v>1158</v>
      </c>
      <c r="I538">
        <v>43122003900</v>
      </c>
      <c r="J538">
        <v>8</v>
      </c>
      <c r="K538" t="s">
        <v>1218</v>
      </c>
      <c r="L538">
        <v>3126</v>
      </c>
      <c r="M538" t="s">
        <v>1209</v>
      </c>
      <c r="N538" t="s">
        <v>1206</v>
      </c>
      <c r="O538">
        <v>0</v>
      </c>
      <c r="P538" t="s">
        <v>1207</v>
      </c>
      <c r="Q538">
        <v>19820401</v>
      </c>
      <c r="R538">
        <v>891018481</v>
      </c>
    </row>
    <row r="539" spans="1:18">
      <c r="A539" t="s">
        <v>1231</v>
      </c>
      <c r="B539" t="s">
        <v>1236</v>
      </c>
      <c r="C539">
        <v>201007</v>
      </c>
      <c r="D539">
        <v>31</v>
      </c>
      <c r="E539" t="s">
        <v>1212</v>
      </c>
      <c r="F539">
        <v>1067</v>
      </c>
      <c r="G539">
        <v>89</v>
      </c>
      <c r="H539">
        <v>6536</v>
      </c>
      <c r="I539">
        <v>43122004400</v>
      </c>
      <c r="J539">
        <v>8</v>
      </c>
      <c r="K539" t="s">
        <v>1218</v>
      </c>
      <c r="L539">
        <v>3126</v>
      </c>
      <c r="M539" t="s">
        <v>1209</v>
      </c>
      <c r="N539" t="s">
        <v>1206</v>
      </c>
      <c r="O539">
        <v>0</v>
      </c>
      <c r="P539" t="s">
        <v>1207</v>
      </c>
      <c r="Q539">
        <v>19810801</v>
      </c>
      <c r="R539">
        <v>891018481</v>
      </c>
    </row>
    <row r="540" spans="1:18">
      <c r="A540" t="s">
        <v>1231</v>
      </c>
      <c r="B540" t="s">
        <v>1237</v>
      </c>
      <c r="C540">
        <v>201007</v>
      </c>
      <c r="D540">
        <v>0</v>
      </c>
      <c r="E540" t="s">
        <v>1212</v>
      </c>
      <c r="F540">
        <v>0</v>
      </c>
      <c r="G540">
        <v>0</v>
      </c>
      <c r="H540">
        <v>0</v>
      </c>
      <c r="I540">
        <v>43122005801</v>
      </c>
      <c r="J540">
        <v>12</v>
      </c>
      <c r="K540" t="s">
        <v>1218</v>
      </c>
      <c r="L540">
        <v>3126</v>
      </c>
      <c r="M540" t="s">
        <v>1209</v>
      </c>
      <c r="N540" t="s">
        <v>1206</v>
      </c>
      <c r="O540">
        <v>0</v>
      </c>
      <c r="P540" t="s">
        <v>1207</v>
      </c>
      <c r="Q540">
        <v>19960901</v>
      </c>
      <c r="R540">
        <v>891018481</v>
      </c>
    </row>
    <row r="541" spans="1:18">
      <c r="A541" t="s">
        <v>1231</v>
      </c>
      <c r="B541" t="s">
        <v>1238</v>
      </c>
      <c r="C541">
        <v>201007</v>
      </c>
      <c r="D541">
        <v>31</v>
      </c>
      <c r="E541" t="s">
        <v>1212</v>
      </c>
      <c r="F541">
        <v>1004</v>
      </c>
      <c r="G541">
        <v>89</v>
      </c>
      <c r="H541">
        <v>820</v>
      </c>
      <c r="I541">
        <v>43122004700</v>
      </c>
      <c r="J541">
        <v>8</v>
      </c>
      <c r="K541" t="s">
        <v>1218</v>
      </c>
      <c r="L541">
        <v>3126</v>
      </c>
      <c r="M541" t="s">
        <v>1209</v>
      </c>
      <c r="N541" t="s">
        <v>1206</v>
      </c>
      <c r="O541">
        <v>0</v>
      </c>
      <c r="P541" t="s">
        <v>1207</v>
      </c>
      <c r="Q541">
        <v>19820901</v>
      </c>
      <c r="R541">
        <v>891018481</v>
      </c>
    </row>
    <row r="542" spans="1:18">
      <c r="A542" t="s">
        <v>1231</v>
      </c>
      <c r="B542" t="s">
        <v>1239</v>
      </c>
      <c r="C542">
        <v>201007</v>
      </c>
      <c r="D542">
        <v>31</v>
      </c>
      <c r="E542" t="s">
        <v>1212</v>
      </c>
      <c r="F542">
        <v>5145</v>
      </c>
      <c r="G542">
        <v>445</v>
      </c>
      <c r="H542">
        <v>11311</v>
      </c>
      <c r="I542">
        <v>43122004800</v>
      </c>
      <c r="J542">
        <v>8</v>
      </c>
      <c r="K542" t="s">
        <v>1218</v>
      </c>
      <c r="L542">
        <v>3126</v>
      </c>
      <c r="M542" t="s">
        <v>1209</v>
      </c>
      <c r="N542" t="s">
        <v>1206</v>
      </c>
      <c r="O542">
        <v>0</v>
      </c>
      <c r="P542" t="s">
        <v>1207</v>
      </c>
      <c r="Q542">
        <v>19810701</v>
      </c>
      <c r="R542">
        <v>891018481</v>
      </c>
    </row>
    <row r="543" spans="1:18">
      <c r="A543" t="s">
        <v>1231</v>
      </c>
      <c r="B543" t="s">
        <v>1240</v>
      </c>
      <c r="C543">
        <v>201007</v>
      </c>
      <c r="D543">
        <v>31</v>
      </c>
      <c r="E543" t="s">
        <v>1212</v>
      </c>
      <c r="F543">
        <v>1318</v>
      </c>
      <c r="G543">
        <v>401</v>
      </c>
      <c r="H543">
        <v>34462</v>
      </c>
      <c r="I543">
        <v>43122006002</v>
      </c>
      <c r="J543">
        <v>8</v>
      </c>
      <c r="K543" t="s">
        <v>1218</v>
      </c>
      <c r="L543">
        <v>3126</v>
      </c>
      <c r="M543" t="s">
        <v>1209</v>
      </c>
      <c r="N543" t="s">
        <v>1206</v>
      </c>
      <c r="O543">
        <v>0</v>
      </c>
      <c r="P543" t="s">
        <v>1207</v>
      </c>
      <c r="Q543">
        <v>19820901</v>
      </c>
      <c r="R543">
        <v>891018481</v>
      </c>
    </row>
    <row r="544" spans="1:18">
      <c r="A544" t="s">
        <v>1231</v>
      </c>
      <c r="B544" t="s">
        <v>1241</v>
      </c>
      <c r="C544">
        <v>201007</v>
      </c>
      <c r="D544">
        <v>31</v>
      </c>
      <c r="E544" t="s">
        <v>1212</v>
      </c>
      <c r="F544">
        <v>1757</v>
      </c>
      <c r="G544">
        <v>134</v>
      </c>
      <c r="H544">
        <v>0</v>
      </c>
      <c r="I544">
        <v>43122004900</v>
      </c>
      <c r="J544">
        <v>8</v>
      </c>
      <c r="K544" t="s">
        <v>1218</v>
      </c>
      <c r="L544">
        <v>3126</v>
      </c>
      <c r="M544" t="s">
        <v>1209</v>
      </c>
      <c r="N544" t="s">
        <v>1206</v>
      </c>
      <c r="O544">
        <v>0</v>
      </c>
      <c r="P544" t="s">
        <v>1207</v>
      </c>
      <c r="Q544">
        <v>19820901</v>
      </c>
      <c r="R544">
        <v>891018481</v>
      </c>
    </row>
    <row r="545" spans="1:18">
      <c r="A545" t="s">
        <v>1231</v>
      </c>
      <c r="B545" t="s">
        <v>1242</v>
      </c>
      <c r="C545">
        <v>201007</v>
      </c>
      <c r="D545">
        <v>0</v>
      </c>
      <c r="E545" t="s">
        <v>1212</v>
      </c>
      <c r="F545">
        <v>0</v>
      </c>
      <c r="G545">
        <v>0</v>
      </c>
      <c r="H545">
        <v>0</v>
      </c>
      <c r="I545">
        <v>43122005300</v>
      </c>
      <c r="J545">
        <v>12</v>
      </c>
      <c r="K545" t="s">
        <v>1218</v>
      </c>
      <c r="L545">
        <v>3126</v>
      </c>
      <c r="M545" t="s">
        <v>1209</v>
      </c>
      <c r="N545" t="s">
        <v>1206</v>
      </c>
      <c r="O545">
        <v>0</v>
      </c>
      <c r="P545" t="s">
        <v>1207</v>
      </c>
      <c r="Q545">
        <v>19811001</v>
      </c>
      <c r="R545">
        <v>891018481</v>
      </c>
    </row>
    <row r="546" spans="1:18">
      <c r="A546" t="s">
        <v>1231</v>
      </c>
      <c r="B546" t="s">
        <v>1243</v>
      </c>
      <c r="C546">
        <v>201007</v>
      </c>
      <c r="D546">
        <v>31</v>
      </c>
      <c r="E546" t="s">
        <v>1212</v>
      </c>
      <c r="F546">
        <v>784</v>
      </c>
      <c r="G546">
        <v>89</v>
      </c>
      <c r="H546">
        <v>0</v>
      </c>
      <c r="I546">
        <v>43122005600</v>
      </c>
      <c r="J546">
        <v>8</v>
      </c>
      <c r="K546" t="s">
        <v>1218</v>
      </c>
      <c r="L546">
        <v>3126</v>
      </c>
      <c r="M546" t="s">
        <v>1209</v>
      </c>
      <c r="N546" t="s">
        <v>1206</v>
      </c>
      <c r="O546">
        <v>0</v>
      </c>
      <c r="P546" t="s">
        <v>1207</v>
      </c>
      <c r="Q546">
        <v>19820201</v>
      </c>
      <c r="R546">
        <v>891018481</v>
      </c>
    </row>
    <row r="547" spans="1:18">
      <c r="A547" t="s">
        <v>1231</v>
      </c>
      <c r="B547" t="s">
        <v>1244</v>
      </c>
      <c r="C547">
        <v>201007</v>
      </c>
      <c r="D547">
        <v>31</v>
      </c>
      <c r="E547" t="s">
        <v>1212</v>
      </c>
      <c r="F547">
        <v>565</v>
      </c>
      <c r="G547">
        <v>89</v>
      </c>
      <c r="H547">
        <v>0</v>
      </c>
      <c r="I547">
        <v>43122008201</v>
      </c>
      <c r="J547">
        <v>8</v>
      </c>
      <c r="K547" t="s">
        <v>1218</v>
      </c>
      <c r="L547">
        <v>3126</v>
      </c>
      <c r="M547" t="s">
        <v>1209</v>
      </c>
      <c r="N547" t="s">
        <v>1206</v>
      </c>
      <c r="O547">
        <v>0</v>
      </c>
      <c r="P547" t="s">
        <v>1207</v>
      </c>
      <c r="Q547">
        <v>19970201</v>
      </c>
      <c r="R547">
        <v>891018481</v>
      </c>
    </row>
    <row r="548" spans="1:18">
      <c r="A548" t="s">
        <v>1231</v>
      </c>
      <c r="B548" t="s">
        <v>1245</v>
      </c>
      <c r="C548">
        <v>201007</v>
      </c>
      <c r="D548">
        <v>31</v>
      </c>
      <c r="E548" t="s">
        <v>1212</v>
      </c>
      <c r="F548">
        <v>1914</v>
      </c>
      <c r="G548">
        <v>134</v>
      </c>
      <c r="H548">
        <v>1182</v>
      </c>
      <c r="I548">
        <v>43122006900</v>
      </c>
      <c r="J548">
        <v>8</v>
      </c>
      <c r="K548" t="s">
        <v>1246</v>
      </c>
      <c r="L548">
        <v>3126</v>
      </c>
      <c r="M548" t="s">
        <v>1209</v>
      </c>
      <c r="N548" t="s">
        <v>1206</v>
      </c>
      <c r="O548">
        <v>0</v>
      </c>
      <c r="P548" t="s">
        <v>1207</v>
      </c>
      <c r="Q548">
        <v>19820801</v>
      </c>
      <c r="R548">
        <v>891018481</v>
      </c>
    </row>
    <row r="549" spans="1:18">
      <c r="A549" t="s">
        <v>1231</v>
      </c>
      <c r="B549" t="s">
        <v>1247</v>
      </c>
      <c r="C549">
        <v>201007</v>
      </c>
      <c r="D549">
        <v>0</v>
      </c>
      <c r="E549" t="s">
        <v>1212</v>
      </c>
      <c r="F549">
        <v>0</v>
      </c>
      <c r="G549">
        <v>0</v>
      </c>
      <c r="H549">
        <v>0</v>
      </c>
      <c r="I549">
        <v>43122007200</v>
      </c>
      <c r="J549">
        <v>12</v>
      </c>
      <c r="K549" t="s">
        <v>1218</v>
      </c>
      <c r="L549">
        <v>3126</v>
      </c>
      <c r="M549" t="s">
        <v>1209</v>
      </c>
      <c r="N549" t="s">
        <v>1206</v>
      </c>
      <c r="O549">
        <v>0</v>
      </c>
      <c r="P549" t="s">
        <v>1207</v>
      </c>
      <c r="R549">
        <v>891018481</v>
      </c>
    </row>
    <row r="550" spans="1:18">
      <c r="A550" t="s">
        <v>1231</v>
      </c>
      <c r="B550" t="s">
        <v>1248</v>
      </c>
      <c r="C550">
        <v>201007</v>
      </c>
      <c r="D550">
        <v>31</v>
      </c>
      <c r="E550" t="s">
        <v>1212</v>
      </c>
      <c r="F550">
        <v>1474</v>
      </c>
      <c r="G550">
        <v>712</v>
      </c>
      <c r="H550">
        <v>6921</v>
      </c>
      <c r="I550">
        <v>43122008300</v>
      </c>
      <c r="J550">
        <v>8</v>
      </c>
      <c r="K550" t="s">
        <v>1218</v>
      </c>
      <c r="L550">
        <v>3126</v>
      </c>
      <c r="M550" t="s">
        <v>1209</v>
      </c>
      <c r="N550" t="s">
        <v>1206</v>
      </c>
      <c r="O550">
        <v>0</v>
      </c>
      <c r="P550" t="s">
        <v>1207</v>
      </c>
      <c r="Q550">
        <v>19840201</v>
      </c>
      <c r="R550">
        <v>891018481</v>
      </c>
    </row>
    <row r="551" spans="1:18">
      <c r="A551" t="s">
        <v>1231</v>
      </c>
      <c r="B551" t="s">
        <v>1249</v>
      </c>
      <c r="C551">
        <v>201007</v>
      </c>
      <c r="D551">
        <v>31</v>
      </c>
      <c r="E551" t="s">
        <v>1212</v>
      </c>
      <c r="F551">
        <v>1914</v>
      </c>
      <c r="G551">
        <v>223</v>
      </c>
      <c r="H551">
        <v>5185</v>
      </c>
      <c r="I551">
        <v>43122007400</v>
      </c>
      <c r="J551">
        <v>8</v>
      </c>
      <c r="K551" t="s">
        <v>1218</v>
      </c>
      <c r="L551">
        <v>3126</v>
      </c>
      <c r="M551" t="s">
        <v>1209</v>
      </c>
      <c r="N551" t="s">
        <v>1206</v>
      </c>
      <c r="O551">
        <v>0</v>
      </c>
      <c r="P551" t="s">
        <v>1233</v>
      </c>
      <c r="Q551">
        <v>19880701</v>
      </c>
      <c r="R551">
        <v>891018481</v>
      </c>
    </row>
    <row r="552" spans="1:18">
      <c r="A552" t="s">
        <v>1231</v>
      </c>
      <c r="B552" t="s">
        <v>1250</v>
      </c>
      <c r="C552">
        <v>201007</v>
      </c>
      <c r="D552">
        <v>31</v>
      </c>
      <c r="E552" t="s">
        <v>1212</v>
      </c>
      <c r="F552">
        <v>4141</v>
      </c>
      <c r="G552">
        <v>579</v>
      </c>
      <c r="H552">
        <v>34076</v>
      </c>
      <c r="I552">
        <v>43122008600</v>
      </c>
      <c r="J552">
        <v>8</v>
      </c>
      <c r="K552" t="s">
        <v>1218</v>
      </c>
      <c r="L552">
        <v>3126</v>
      </c>
      <c r="M552" t="s">
        <v>1209</v>
      </c>
      <c r="N552" t="s">
        <v>1206</v>
      </c>
      <c r="O552">
        <v>0</v>
      </c>
      <c r="P552" t="s">
        <v>1207</v>
      </c>
      <c r="Q552">
        <v>19840401</v>
      </c>
      <c r="R552">
        <v>891018481</v>
      </c>
    </row>
    <row r="553" spans="1:18">
      <c r="A553" t="s">
        <v>1231</v>
      </c>
      <c r="B553" t="s">
        <v>1251</v>
      </c>
      <c r="C553">
        <v>201007</v>
      </c>
      <c r="D553">
        <v>31</v>
      </c>
      <c r="E553" t="s">
        <v>1212</v>
      </c>
      <c r="F553">
        <v>1223</v>
      </c>
      <c r="G553">
        <v>178</v>
      </c>
      <c r="H553">
        <v>3642</v>
      </c>
      <c r="I553">
        <v>43122009600</v>
      </c>
      <c r="J553">
        <v>8</v>
      </c>
      <c r="K553" t="s">
        <v>1218</v>
      </c>
      <c r="L553">
        <v>3126</v>
      </c>
      <c r="M553" t="s">
        <v>1209</v>
      </c>
      <c r="N553" t="s">
        <v>1206</v>
      </c>
      <c r="O553">
        <v>0</v>
      </c>
      <c r="P553" t="s">
        <v>1207</v>
      </c>
      <c r="Q553">
        <v>19840901</v>
      </c>
      <c r="R553">
        <v>891018481</v>
      </c>
    </row>
    <row r="554" spans="1:18">
      <c r="A554" t="s">
        <v>1231</v>
      </c>
      <c r="B554" t="s">
        <v>1252</v>
      </c>
      <c r="C554">
        <v>201007</v>
      </c>
      <c r="D554">
        <v>31</v>
      </c>
      <c r="E554" t="s">
        <v>1212</v>
      </c>
      <c r="F554">
        <v>972</v>
      </c>
      <c r="G554">
        <v>178</v>
      </c>
      <c r="H554">
        <v>1447</v>
      </c>
      <c r="I554">
        <v>43122016200</v>
      </c>
      <c r="J554">
        <v>8</v>
      </c>
      <c r="K554" t="s">
        <v>1246</v>
      </c>
      <c r="L554">
        <v>3126</v>
      </c>
      <c r="M554" t="s">
        <v>1209</v>
      </c>
      <c r="N554" t="s">
        <v>1206</v>
      </c>
      <c r="O554">
        <v>0</v>
      </c>
      <c r="P554" t="s">
        <v>1207</v>
      </c>
      <c r="Q554">
        <v>19950401</v>
      </c>
      <c r="R554">
        <v>891018481</v>
      </c>
    </row>
    <row r="555" spans="1:18">
      <c r="A555" t="s">
        <v>1231</v>
      </c>
      <c r="B555" t="s">
        <v>1253</v>
      </c>
      <c r="C555">
        <v>201007</v>
      </c>
      <c r="D555">
        <v>0</v>
      </c>
      <c r="E555" t="s">
        <v>1212</v>
      </c>
      <c r="F555">
        <v>0</v>
      </c>
      <c r="G555">
        <v>0</v>
      </c>
      <c r="H555">
        <v>0</v>
      </c>
      <c r="I555">
        <v>43122016300</v>
      </c>
      <c r="J555">
        <v>12</v>
      </c>
      <c r="K555" t="s">
        <v>1218</v>
      </c>
      <c r="L555">
        <v>3126</v>
      </c>
      <c r="M555" t="s">
        <v>1209</v>
      </c>
      <c r="N555" t="s">
        <v>1206</v>
      </c>
      <c r="O555">
        <v>0</v>
      </c>
      <c r="P555" t="s">
        <v>1207</v>
      </c>
      <c r="Q555">
        <v>19960601</v>
      </c>
      <c r="R555">
        <v>891018481</v>
      </c>
    </row>
    <row r="556" spans="1:18">
      <c r="A556" t="s">
        <v>1201</v>
      </c>
      <c r="B556" t="s">
        <v>1254</v>
      </c>
      <c r="C556">
        <v>201007</v>
      </c>
      <c r="D556">
        <v>31</v>
      </c>
      <c r="E556" t="s">
        <v>1212</v>
      </c>
      <c r="F556">
        <v>3137</v>
      </c>
      <c r="G556">
        <v>579</v>
      </c>
      <c r="H556">
        <v>2532</v>
      </c>
      <c r="I556">
        <v>43122003400</v>
      </c>
      <c r="J556">
        <v>8</v>
      </c>
      <c r="K556" t="s">
        <v>1218</v>
      </c>
      <c r="L556">
        <v>3126</v>
      </c>
      <c r="M556" t="s">
        <v>1209</v>
      </c>
      <c r="N556" t="s">
        <v>1206</v>
      </c>
      <c r="O556">
        <v>0</v>
      </c>
      <c r="P556" t="s">
        <v>1233</v>
      </c>
      <c r="Q556">
        <v>19880301</v>
      </c>
      <c r="R556">
        <v>891018481</v>
      </c>
    </row>
    <row r="557" spans="1:18">
      <c r="A557" t="s">
        <v>1201</v>
      </c>
      <c r="B557" t="s">
        <v>1255</v>
      </c>
      <c r="C557">
        <v>201007</v>
      </c>
      <c r="D557">
        <v>0</v>
      </c>
      <c r="E557" t="s">
        <v>1212</v>
      </c>
      <c r="F557">
        <v>0</v>
      </c>
      <c r="G557">
        <v>0</v>
      </c>
      <c r="H557">
        <v>0</v>
      </c>
      <c r="I557">
        <v>43122003600</v>
      </c>
      <c r="J557">
        <v>12</v>
      </c>
      <c r="K557" t="s">
        <v>1204</v>
      </c>
      <c r="L557">
        <v>3126</v>
      </c>
      <c r="M557" t="s">
        <v>1209</v>
      </c>
      <c r="N557" t="s">
        <v>1206</v>
      </c>
      <c r="O557">
        <v>0</v>
      </c>
      <c r="P557" t="s">
        <v>1233</v>
      </c>
      <c r="Q557">
        <v>19860501</v>
      </c>
      <c r="R557">
        <v>891018481</v>
      </c>
    </row>
    <row r="558" spans="1:18">
      <c r="A558" t="s">
        <v>1201</v>
      </c>
      <c r="B558" t="s">
        <v>1256</v>
      </c>
      <c r="C558">
        <v>201007</v>
      </c>
      <c r="D558">
        <v>31</v>
      </c>
      <c r="E558" t="s">
        <v>1212</v>
      </c>
      <c r="F558">
        <v>2290</v>
      </c>
      <c r="G558">
        <v>1691</v>
      </c>
      <c r="H558">
        <v>9285</v>
      </c>
      <c r="I558">
        <v>43122004001</v>
      </c>
      <c r="J558">
        <v>8</v>
      </c>
      <c r="K558" t="s">
        <v>1218</v>
      </c>
      <c r="L558">
        <v>3126</v>
      </c>
      <c r="M558" t="s">
        <v>1209</v>
      </c>
      <c r="N558" t="s">
        <v>1206</v>
      </c>
      <c r="O558">
        <v>0</v>
      </c>
      <c r="P558" t="s">
        <v>1207</v>
      </c>
      <c r="Q558">
        <v>19901101</v>
      </c>
      <c r="R558">
        <v>891018481</v>
      </c>
    </row>
    <row r="559" spans="1:18">
      <c r="A559" t="s">
        <v>1201</v>
      </c>
      <c r="B559" t="s">
        <v>1257</v>
      </c>
      <c r="C559">
        <v>201007</v>
      </c>
      <c r="D559">
        <v>0</v>
      </c>
      <c r="E559" t="s">
        <v>1212</v>
      </c>
      <c r="F559">
        <v>0</v>
      </c>
      <c r="G559">
        <v>0</v>
      </c>
      <c r="H559">
        <v>0</v>
      </c>
      <c r="I559">
        <v>43122005200</v>
      </c>
      <c r="J559">
        <v>12</v>
      </c>
      <c r="K559" t="s">
        <v>1218</v>
      </c>
      <c r="L559">
        <v>3126</v>
      </c>
      <c r="M559" t="s">
        <v>1209</v>
      </c>
      <c r="N559" t="s">
        <v>1206</v>
      </c>
      <c r="O559">
        <v>0</v>
      </c>
      <c r="P559" t="s">
        <v>1207</v>
      </c>
      <c r="Q559">
        <v>19820101</v>
      </c>
      <c r="R559">
        <v>891018481</v>
      </c>
    </row>
    <row r="560" spans="1:18">
      <c r="A560" t="s">
        <v>1201</v>
      </c>
      <c r="B560" t="s">
        <v>1258</v>
      </c>
      <c r="C560">
        <v>201007</v>
      </c>
      <c r="D560">
        <v>0</v>
      </c>
      <c r="E560" t="s">
        <v>1212</v>
      </c>
      <c r="F560">
        <v>0</v>
      </c>
      <c r="G560">
        <v>0</v>
      </c>
      <c r="H560">
        <v>0</v>
      </c>
      <c r="I560">
        <v>43122005700</v>
      </c>
      <c r="J560">
        <v>12</v>
      </c>
      <c r="K560" t="s">
        <v>1218</v>
      </c>
      <c r="L560">
        <v>3126</v>
      </c>
      <c r="M560" t="s">
        <v>1209</v>
      </c>
      <c r="N560" t="s">
        <v>1206</v>
      </c>
      <c r="O560">
        <v>0</v>
      </c>
      <c r="P560" t="s">
        <v>1233</v>
      </c>
      <c r="Q560">
        <v>19880201</v>
      </c>
      <c r="R560">
        <v>891018481</v>
      </c>
    </row>
    <row r="561" spans="1:18">
      <c r="A561" t="s">
        <v>1201</v>
      </c>
      <c r="B561" t="s">
        <v>1259</v>
      </c>
      <c r="C561">
        <v>201007</v>
      </c>
      <c r="D561">
        <v>31</v>
      </c>
      <c r="E561" t="s">
        <v>1212</v>
      </c>
      <c r="F561">
        <v>4705</v>
      </c>
      <c r="G561">
        <v>2270</v>
      </c>
      <c r="H561">
        <v>11696</v>
      </c>
      <c r="I561">
        <v>43122005900</v>
      </c>
      <c r="J561">
        <v>8</v>
      </c>
      <c r="K561" t="s">
        <v>1218</v>
      </c>
      <c r="L561">
        <v>3126</v>
      </c>
      <c r="M561" t="s">
        <v>1209</v>
      </c>
      <c r="N561" t="s">
        <v>1206</v>
      </c>
      <c r="O561">
        <v>0</v>
      </c>
      <c r="P561" t="s">
        <v>1233</v>
      </c>
      <c r="Q561">
        <v>19860501</v>
      </c>
      <c r="R561">
        <v>891018481</v>
      </c>
    </row>
    <row r="562" spans="1:18">
      <c r="A562" t="s">
        <v>1201</v>
      </c>
      <c r="B562" t="s">
        <v>1260</v>
      </c>
      <c r="C562">
        <v>201007</v>
      </c>
      <c r="D562">
        <v>0</v>
      </c>
      <c r="E562" t="s">
        <v>1212</v>
      </c>
      <c r="F562">
        <v>0</v>
      </c>
      <c r="G562">
        <v>0</v>
      </c>
      <c r="H562">
        <v>0</v>
      </c>
      <c r="I562">
        <v>43122005001</v>
      </c>
      <c r="J562">
        <v>12</v>
      </c>
      <c r="K562" t="s">
        <v>1218</v>
      </c>
      <c r="L562">
        <v>3126</v>
      </c>
      <c r="M562" t="s">
        <v>1209</v>
      </c>
      <c r="N562" t="s">
        <v>1206</v>
      </c>
      <c r="O562">
        <v>0</v>
      </c>
      <c r="P562" t="s">
        <v>1207</v>
      </c>
      <c r="Q562">
        <v>19970930</v>
      </c>
      <c r="R562">
        <v>891018481</v>
      </c>
    </row>
    <row r="563" spans="1:18">
      <c r="A563" t="s">
        <v>1201</v>
      </c>
      <c r="B563" t="s">
        <v>1261</v>
      </c>
      <c r="C563">
        <v>201007</v>
      </c>
      <c r="D563">
        <v>31</v>
      </c>
      <c r="E563" t="s">
        <v>1212</v>
      </c>
      <c r="F563">
        <v>6839</v>
      </c>
      <c r="G563">
        <v>1291</v>
      </c>
      <c r="H563">
        <v>17557</v>
      </c>
      <c r="I563">
        <v>43122005400</v>
      </c>
      <c r="J563">
        <v>8</v>
      </c>
      <c r="K563" t="s">
        <v>1218</v>
      </c>
      <c r="L563">
        <v>3126</v>
      </c>
      <c r="M563" t="s">
        <v>1209</v>
      </c>
      <c r="N563" t="s">
        <v>1206</v>
      </c>
      <c r="O563">
        <v>0</v>
      </c>
      <c r="P563" t="s">
        <v>1233</v>
      </c>
      <c r="Q563">
        <v>19860801</v>
      </c>
      <c r="R563">
        <v>891018481</v>
      </c>
    </row>
    <row r="564" spans="1:18">
      <c r="A564" t="s">
        <v>1201</v>
      </c>
      <c r="B564" t="s">
        <v>1262</v>
      </c>
      <c r="C564">
        <v>201007</v>
      </c>
      <c r="D564">
        <v>31</v>
      </c>
      <c r="E564" t="s">
        <v>1212</v>
      </c>
      <c r="F564">
        <v>2729</v>
      </c>
      <c r="G564">
        <v>2270</v>
      </c>
      <c r="H564">
        <v>9839</v>
      </c>
      <c r="I564">
        <v>43122007100</v>
      </c>
      <c r="J564">
        <v>8</v>
      </c>
      <c r="K564" t="s">
        <v>1218</v>
      </c>
      <c r="L564">
        <v>3126</v>
      </c>
      <c r="M564" t="s">
        <v>1209</v>
      </c>
      <c r="N564" t="s">
        <v>1206</v>
      </c>
      <c r="O564">
        <v>0</v>
      </c>
      <c r="P564" t="s">
        <v>1233</v>
      </c>
      <c r="Q564">
        <v>19880401</v>
      </c>
      <c r="R564">
        <v>891018481</v>
      </c>
    </row>
    <row r="565" spans="1:18">
      <c r="A565" t="s">
        <v>1201</v>
      </c>
      <c r="B565" t="s">
        <v>1263</v>
      </c>
      <c r="C565">
        <v>201007</v>
      </c>
      <c r="D565">
        <v>0</v>
      </c>
      <c r="E565" t="s">
        <v>1212</v>
      </c>
      <c r="F565">
        <v>0</v>
      </c>
      <c r="G565">
        <v>0</v>
      </c>
      <c r="H565">
        <v>0</v>
      </c>
      <c r="I565">
        <v>43122007900</v>
      </c>
      <c r="J565">
        <v>12</v>
      </c>
      <c r="K565" t="s">
        <v>1204</v>
      </c>
      <c r="L565">
        <v>3126</v>
      </c>
      <c r="M565" t="s">
        <v>1209</v>
      </c>
      <c r="N565" t="s">
        <v>1206</v>
      </c>
      <c r="O565">
        <v>0</v>
      </c>
      <c r="P565" t="s">
        <v>1207</v>
      </c>
      <c r="Q565">
        <v>19830501</v>
      </c>
      <c r="R565">
        <v>891018481</v>
      </c>
    </row>
    <row r="566" spans="1:18">
      <c r="A566" t="s">
        <v>1201</v>
      </c>
      <c r="B566" t="s">
        <v>1264</v>
      </c>
      <c r="C566">
        <v>201007</v>
      </c>
      <c r="D566">
        <v>0</v>
      </c>
      <c r="E566" t="s">
        <v>1212</v>
      </c>
      <c r="F566">
        <v>0</v>
      </c>
      <c r="G566">
        <v>0</v>
      </c>
      <c r="H566">
        <v>0</v>
      </c>
      <c r="I566">
        <v>43122008100</v>
      </c>
      <c r="J566">
        <v>12</v>
      </c>
      <c r="K566" t="s">
        <v>1218</v>
      </c>
      <c r="L566">
        <v>3126</v>
      </c>
      <c r="M566" t="s">
        <v>1209</v>
      </c>
      <c r="N566" t="s">
        <v>1206</v>
      </c>
      <c r="O566">
        <v>0</v>
      </c>
      <c r="P566" t="s">
        <v>1233</v>
      </c>
      <c r="Q566">
        <v>19860701</v>
      </c>
      <c r="R566">
        <v>891018481</v>
      </c>
    </row>
    <row r="567" spans="1:18">
      <c r="A567" t="s">
        <v>1201</v>
      </c>
      <c r="B567" t="s">
        <v>1265</v>
      </c>
      <c r="C567">
        <v>201007</v>
      </c>
      <c r="D567">
        <v>31</v>
      </c>
      <c r="E567" t="s">
        <v>1212</v>
      </c>
      <c r="F567">
        <v>7246</v>
      </c>
      <c r="G567">
        <v>1736</v>
      </c>
      <c r="H567">
        <v>9020</v>
      </c>
      <c r="I567">
        <v>43122007300</v>
      </c>
      <c r="J567">
        <v>8</v>
      </c>
      <c r="K567" t="s">
        <v>1204</v>
      </c>
      <c r="L567">
        <v>3126</v>
      </c>
      <c r="M567" t="s">
        <v>1209</v>
      </c>
      <c r="N567" t="s">
        <v>1206</v>
      </c>
      <c r="O567">
        <v>0</v>
      </c>
      <c r="P567" t="s">
        <v>1233</v>
      </c>
      <c r="Q567">
        <v>19860201</v>
      </c>
      <c r="R567">
        <v>891018481</v>
      </c>
    </row>
    <row r="568" spans="1:18">
      <c r="A568" t="s">
        <v>1201</v>
      </c>
      <c r="B568" t="s">
        <v>1266</v>
      </c>
      <c r="C568">
        <v>201007</v>
      </c>
      <c r="D568">
        <v>31</v>
      </c>
      <c r="E568" t="s">
        <v>1212</v>
      </c>
      <c r="F568">
        <v>3827</v>
      </c>
      <c r="G568">
        <v>1113</v>
      </c>
      <c r="H568">
        <v>9116</v>
      </c>
      <c r="I568">
        <v>43122009200</v>
      </c>
      <c r="J568">
        <v>8</v>
      </c>
      <c r="K568" t="s">
        <v>1218</v>
      </c>
      <c r="L568">
        <v>3126</v>
      </c>
      <c r="M568" t="s">
        <v>1209</v>
      </c>
      <c r="N568" t="s">
        <v>1206</v>
      </c>
      <c r="O568">
        <v>0</v>
      </c>
      <c r="P568" t="s">
        <v>1207</v>
      </c>
      <c r="Q568">
        <v>19840901</v>
      </c>
      <c r="R568">
        <v>891018481</v>
      </c>
    </row>
    <row r="569" spans="1:18">
      <c r="A569" t="s">
        <v>1201</v>
      </c>
      <c r="B569" t="s">
        <v>1267</v>
      </c>
      <c r="C569">
        <v>201007</v>
      </c>
      <c r="D569">
        <v>31</v>
      </c>
      <c r="E569" t="s">
        <v>1212</v>
      </c>
      <c r="F569">
        <v>7053</v>
      </c>
      <c r="G569">
        <v>2766</v>
      </c>
      <c r="H569">
        <v>1574</v>
      </c>
      <c r="I569">
        <v>43122010400</v>
      </c>
      <c r="J569">
        <v>8</v>
      </c>
      <c r="K569" t="s">
        <v>1204</v>
      </c>
      <c r="L569">
        <v>3126</v>
      </c>
      <c r="M569" t="s">
        <v>1209</v>
      </c>
      <c r="N569" t="s">
        <v>1206</v>
      </c>
      <c r="O569">
        <v>0</v>
      </c>
      <c r="P569" t="s">
        <v>1207</v>
      </c>
      <c r="Q569">
        <v>19850301</v>
      </c>
      <c r="R569">
        <v>891018481</v>
      </c>
    </row>
    <row r="570" spans="1:18">
      <c r="A570" t="s">
        <v>1201</v>
      </c>
      <c r="B570" t="s">
        <v>1268</v>
      </c>
      <c r="C570">
        <v>201007</v>
      </c>
      <c r="D570">
        <v>0</v>
      </c>
      <c r="E570" t="s">
        <v>1212</v>
      </c>
      <c r="F570">
        <v>0</v>
      </c>
      <c r="G570">
        <v>0</v>
      </c>
      <c r="H570">
        <v>0</v>
      </c>
      <c r="I570">
        <v>43122010700</v>
      </c>
      <c r="J570">
        <v>12</v>
      </c>
      <c r="K570" t="s">
        <v>1204</v>
      </c>
      <c r="L570">
        <v>3126</v>
      </c>
      <c r="M570" t="s">
        <v>1209</v>
      </c>
      <c r="N570" t="s">
        <v>1206</v>
      </c>
      <c r="O570">
        <v>0</v>
      </c>
      <c r="P570" t="s">
        <v>1233</v>
      </c>
      <c r="Q570">
        <v>19860701</v>
      </c>
      <c r="R570">
        <v>891018481</v>
      </c>
    </row>
    <row r="571" spans="1:18">
      <c r="A571" t="s">
        <v>1201</v>
      </c>
      <c r="B571" t="s">
        <v>1269</v>
      </c>
      <c r="C571">
        <v>201007</v>
      </c>
      <c r="D571">
        <v>31</v>
      </c>
      <c r="E571" t="s">
        <v>1212</v>
      </c>
      <c r="F571">
        <v>3744</v>
      </c>
      <c r="G571">
        <v>1468</v>
      </c>
      <c r="H571">
        <v>3247</v>
      </c>
      <c r="I571">
        <v>43122011300</v>
      </c>
      <c r="J571">
        <v>8</v>
      </c>
      <c r="K571" t="s">
        <v>1204</v>
      </c>
      <c r="L571">
        <v>3126</v>
      </c>
      <c r="M571" t="s">
        <v>1209</v>
      </c>
      <c r="N571" t="s">
        <v>1206</v>
      </c>
      <c r="O571">
        <v>0</v>
      </c>
      <c r="P571" t="s">
        <v>1207</v>
      </c>
      <c r="Q571">
        <v>19850501</v>
      </c>
      <c r="R571">
        <v>891018481</v>
      </c>
    </row>
    <row r="572" spans="1:18">
      <c r="A572" t="s">
        <v>1201</v>
      </c>
      <c r="B572" t="s">
        <v>1270</v>
      </c>
      <c r="C572">
        <v>201007</v>
      </c>
      <c r="D572">
        <v>31</v>
      </c>
      <c r="E572" t="s">
        <v>1212</v>
      </c>
      <c r="F572">
        <v>6522</v>
      </c>
      <c r="G572">
        <v>2558</v>
      </c>
      <c r="H572">
        <v>17982</v>
      </c>
      <c r="I572">
        <v>43122011200</v>
      </c>
      <c r="J572">
        <v>8</v>
      </c>
      <c r="K572" t="s">
        <v>1204</v>
      </c>
      <c r="L572">
        <v>3126</v>
      </c>
      <c r="M572" t="s">
        <v>1209</v>
      </c>
      <c r="N572" t="s">
        <v>1206</v>
      </c>
      <c r="O572">
        <v>0</v>
      </c>
      <c r="P572" t="s">
        <v>1207</v>
      </c>
      <c r="Q572">
        <v>19850501</v>
      </c>
      <c r="R572">
        <v>891018481</v>
      </c>
    </row>
    <row r="573" spans="1:18">
      <c r="A573" t="s">
        <v>1201</v>
      </c>
      <c r="B573" t="s">
        <v>1271</v>
      </c>
      <c r="C573">
        <v>201007</v>
      </c>
      <c r="D573">
        <v>0</v>
      </c>
      <c r="E573" t="s">
        <v>1212</v>
      </c>
      <c r="F573">
        <v>0</v>
      </c>
      <c r="G573">
        <v>0</v>
      </c>
      <c r="H573">
        <v>0</v>
      </c>
      <c r="I573">
        <v>43122011600</v>
      </c>
      <c r="J573">
        <v>12</v>
      </c>
      <c r="K573" t="s">
        <v>1204</v>
      </c>
      <c r="L573">
        <v>3126</v>
      </c>
      <c r="M573" t="s">
        <v>1209</v>
      </c>
      <c r="N573" t="s">
        <v>1206</v>
      </c>
      <c r="O573">
        <v>0</v>
      </c>
      <c r="P573" t="s">
        <v>1207</v>
      </c>
      <c r="Q573">
        <v>19850701</v>
      </c>
      <c r="R573">
        <v>891018481</v>
      </c>
    </row>
    <row r="574" spans="1:18">
      <c r="A574" t="s">
        <v>1201</v>
      </c>
      <c r="B574" t="s">
        <v>1272</v>
      </c>
      <c r="C574">
        <v>201007</v>
      </c>
      <c r="D574">
        <v>31</v>
      </c>
      <c r="E574" t="s">
        <v>1212</v>
      </c>
      <c r="F574">
        <v>2126</v>
      </c>
      <c r="G574">
        <v>834</v>
      </c>
      <c r="H574">
        <v>5313</v>
      </c>
      <c r="I574">
        <v>43122011700</v>
      </c>
      <c r="J574">
        <v>8</v>
      </c>
      <c r="K574" t="s">
        <v>1204</v>
      </c>
      <c r="L574">
        <v>3126</v>
      </c>
      <c r="M574" t="s">
        <v>1209</v>
      </c>
      <c r="N574" t="s">
        <v>1206</v>
      </c>
      <c r="O574">
        <v>0</v>
      </c>
      <c r="P574" t="s">
        <v>1207</v>
      </c>
      <c r="Q574">
        <v>19860101</v>
      </c>
      <c r="R574">
        <v>891018481</v>
      </c>
    </row>
    <row r="575" spans="1:18">
      <c r="A575" t="s">
        <v>1201</v>
      </c>
      <c r="B575" t="s">
        <v>1273</v>
      </c>
      <c r="C575">
        <v>201007</v>
      </c>
      <c r="D575">
        <v>31</v>
      </c>
      <c r="E575" t="s">
        <v>1212</v>
      </c>
      <c r="F575">
        <v>5073</v>
      </c>
      <c r="G575">
        <v>1989</v>
      </c>
      <c r="H575">
        <v>6592</v>
      </c>
      <c r="I575">
        <v>43122012500</v>
      </c>
      <c r="J575">
        <v>8</v>
      </c>
      <c r="K575" t="s">
        <v>1204</v>
      </c>
      <c r="L575">
        <v>3126</v>
      </c>
      <c r="M575" t="s">
        <v>1209</v>
      </c>
      <c r="N575" t="s">
        <v>1206</v>
      </c>
      <c r="O575">
        <v>0</v>
      </c>
      <c r="P575" t="s">
        <v>1207</v>
      </c>
      <c r="Q575">
        <v>19850901</v>
      </c>
      <c r="R575">
        <v>891018481</v>
      </c>
    </row>
    <row r="576" spans="1:18">
      <c r="A576" t="s">
        <v>1201</v>
      </c>
      <c r="B576" t="s">
        <v>1274</v>
      </c>
      <c r="C576">
        <v>201007</v>
      </c>
      <c r="D576">
        <v>0</v>
      </c>
      <c r="E576" t="s">
        <v>1212</v>
      </c>
      <c r="F576">
        <v>0</v>
      </c>
      <c r="G576">
        <v>0</v>
      </c>
      <c r="H576">
        <v>0</v>
      </c>
      <c r="I576">
        <v>43122012400</v>
      </c>
      <c r="J576">
        <v>12</v>
      </c>
      <c r="K576" t="s">
        <v>1204</v>
      </c>
      <c r="L576">
        <v>3126</v>
      </c>
      <c r="M576" t="s">
        <v>1209</v>
      </c>
      <c r="N576" t="s">
        <v>1206</v>
      </c>
      <c r="O576">
        <v>0</v>
      </c>
      <c r="P576" t="s">
        <v>1207</v>
      </c>
      <c r="Q576">
        <v>19880601</v>
      </c>
      <c r="R576">
        <v>891018481</v>
      </c>
    </row>
    <row r="577" spans="1:18">
      <c r="A577" t="s">
        <v>1201</v>
      </c>
      <c r="B577" t="s">
        <v>1275</v>
      </c>
      <c r="C577">
        <v>201007</v>
      </c>
      <c r="D577">
        <v>0</v>
      </c>
      <c r="E577" t="s">
        <v>1212</v>
      </c>
      <c r="F577">
        <v>0</v>
      </c>
      <c r="G577">
        <v>0</v>
      </c>
      <c r="H577">
        <v>0</v>
      </c>
      <c r="I577">
        <v>43122012200</v>
      </c>
      <c r="J577">
        <v>12</v>
      </c>
      <c r="K577" t="s">
        <v>1204</v>
      </c>
      <c r="L577">
        <v>3126</v>
      </c>
      <c r="M577" t="s">
        <v>1209</v>
      </c>
      <c r="N577" t="s">
        <v>1206</v>
      </c>
      <c r="O577">
        <v>0</v>
      </c>
      <c r="P577" t="s">
        <v>1207</v>
      </c>
      <c r="Q577">
        <v>19850901</v>
      </c>
      <c r="R577">
        <v>891018481</v>
      </c>
    </row>
    <row r="578" spans="1:18">
      <c r="A578" t="s">
        <v>1201</v>
      </c>
      <c r="B578" t="s">
        <v>1276</v>
      </c>
      <c r="C578">
        <v>201007</v>
      </c>
      <c r="D578">
        <v>31</v>
      </c>
      <c r="E578" t="s">
        <v>1212</v>
      </c>
      <c r="F578">
        <v>2246</v>
      </c>
      <c r="G578">
        <v>881</v>
      </c>
      <c r="H578">
        <v>9151</v>
      </c>
      <c r="I578">
        <v>43122012800</v>
      </c>
      <c r="J578">
        <v>8</v>
      </c>
      <c r="K578" t="s">
        <v>1204</v>
      </c>
      <c r="L578">
        <v>3126</v>
      </c>
      <c r="M578" t="s">
        <v>1209</v>
      </c>
      <c r="N578" t="s">
        <v>1206</v>
      </c>
      <c r="O578">
        <v>0</v>
      </c>
      <c r="P578" t="s">
        <v>1207</v>
      </c>
      <c r="Q578">
        <v>19860201</v>
      </c>
      <c r="R578">
        <v>891018481</v>
      </c>
    </row>
    <row r="579" spans="1:18">
      <c r="A579" t="s">
        <v>1201</v>
      </c>
      <c r="B579" t="s">
        <v>1277</v>
      </c>
      <c r="C579">
        <v>201007</v>
      </c>
      <c r="D579">
        <v>30</v>
      </c>
      <c r="E579" t="s">
        <v>1212</v>
      </c>
      <c r="F579">
        <v>5236</v>
      </c>
      <c r="G579">
        <v>2054</v>
      </c>
      <c r="H579">
        <v>13045</v>
      </c>
      <c r="I579">
        <v>43122013600</v>
      </c>
      <c r="J579">
        <v>8</v>
      </c>
      <c r="K579" t="s">
        <v>1204</v>
      </c>
      <c r="L579">
        <v>3126</v>
      </c>
      <c r="M579" t="s">
        <v>1209</v>
      </c>
      <c r="N579" t="s">
        <v>1206</v>
      </c>
      <c r="O579">
        <v>0</v>
      </c>
      <c r="P579" t="s">
        <v>1207</v>
      </c>
      <c r="Q579">
        <v>19860601</v>
      </c>
      <c r="R579">
        <v>891018481</v>
      </c>
    </row>
    <row r="580" spans="1:18">
      <c r="A580" t="s">
        <v>1201</v>
      </c>
      <c r="B580" t="s">
        <v>1278</v>
      </c>
      <c r="C580">
        <v>201007</v>
      </c>
      <c r="D580">
        <v>31</v>
      </c>
      <c r="E580" t="s">
        <v>1212</v>
      </c>
      <c r="F580">
        <v>3430</v>
      </c>
      <c r="G580">
        <v>1345</v>
      </c>
      <c r="H580">
        <v>2534</v>
      </c>
      <c r="I580">
        <v>43122013100</v>
      </c>
      <c r="J580">
        <v>8</v>
      </c>
      <c r="K580" t="s">
        <v>1204</v>
      </c>
      <c r="L580">
        <v>3126</v>
      </c>
      <c r="M580" t="s">
        <v>1209</v>
      </c>
      <c r="N580" t="s">
        <v>1206</v>
      </c>
      <c r="O580">
        <v>0</v>
      </c>
      <c r="P580" t="s">
        <v>1207</v>
      </c>
      <c r="Q580">
        <v>19860401</v>
      </c>
      <c r="R580">
        <v>891018481</v>
      </c>
    </row>
    <row r="581" spans="1:18">
      <c r="A581" t="s">
        <v>1201</v>
      </c>
      <c r="B581" t="s">
        <v>1279</v>
      </c>
      <c r="C581">
        <v>201007</v>
      </c>
      <c r="D581">
        <v>31</v>
      </c>
      <c r="E581" t="s">
        <v>1212</v>
      </c>
      <c r="F581">
        <v>5193</v>
      </c>
      <c r="G581">
        <v>2037</v>
      </c>
      <c r="H581">
        <v>2976</v>
      </c>
      <c r="I581">
        <v>43122013000</v>
      </c>
      <c r="J581">
        <v>8</v>
      </c>
      <c r="K581" t="s">
        <v>1204</v>
      </c>
      <c r="L581">
        <v>3126</v>
      </c>
      <c r="M581" t="s">
        <v>1209</v>
      </c>
      <c r="N581" t="s">
        <v>1206</v>
      </c>
      <c r="O581">
        <v>0</v>
      </c>
      <c r="P581" t="s">
        <v>1207</v>
      </c>
      <c r="Q581">
        <v>19860201</v>
      </c>
      <c r="R581">
        <v>891018481</v>
      </c>
    </row>
    <row r="582" spans="1:18">
      <c r="A582" t="s">
        <v>1201</v>
      </c>
      <c r="B582" t="s">
        <v>1280</v>
      </c>
      <c r="C582">
        <v>201007</v>
      </c>
      <c r="D582">
        <v>31</v>
      </c>
      <c r="E582" t="s">
        <v>1212</v>
      </c>
      <c r="F582">
        <v>6691</v>
      </c>
      <c r="G582">
        <v>2624</v>
      </c>
      <c r="H582">
        <v>369</v>
      </c>
      <c r="I582">
        <v>43122014200</v>
      </c>
      <c r="J582">
        <v>8</v>
      </c>
      <c r="K582" t="s">
        <v>1204</v>
      </c>
      <c r="L582">
        <v>3126</v>
      </c>
      <c r="M582" t="s">
        <v>1209</v>
      </c>
      <c r="N582" t="s">
        <v>1206</v>
      </c>
      <c r="O582">
        <v>0</v>
      </c>
      <c r="P582" t="s">
        <v>1207</v>
      </c>
      <c r="Q582">
        <v>19861101</v>
      </c>
      <c r="R582">
        <v>891018481</v>
      </c>
    </row>
    <row r="583" spans="1:18">
      <c r="A583" t="s">
        <v>1201</v>
      </c>
      <c r="B583" t="s">
        <v>1281</v>
      </c>
      <c r="C583">
        <v>201007</v>
      </c>
      <c r="D583">
        <v>0</v>
      </c>
      <c r="E583" t="s">
        <v>1212</v>
      </c>
      <c r="F583">
        <v>0</v>
      </c>
      <c r="G583">
        <v>0</v>
      </c>
      <c r="H583">
        <v>0</v>
      </c>
      <c r="I583">
        <v>43122013201</v>
      </c>
      <c r="J583">
        <v>12</v>
      </c>
      <c r="K583" t="s">
        <v>1204</v>
      </c>
      <c r="L583">
        <v>3126</v>
      </c>
      <c r="M583" t="s">
        <v>1209</v>
      </c>
      <c r="N583" t="s">
        <v>1206</v>
      </c>
      <c r="O583">
        <v>0</v>
      </c>
      <c r="P583" t="s">
        <v>1207</v>
      </c>
      <c r="Q583">
        <v>19970731</v>
      </c>
      <c r="R583">
        <v>891018481</v>
      </c>
    </row>
    <row r="584" spans="1:18">
      <c r="A584" t="s">
        <v>1201</v>
      </c>
      <c r="B584" t="s">
        <v>1282</v>
      </c>
      <c r="C584">
        <v>201007</v>
      </c>
      <c r="D584">
        <v>31</v>
      </c>
      <c r="E584" t="s">
        <v>1212</v>
      </c>
      <c r="F584">
        <v>2923</v>
      </c>
      <c r="G584">
        <v>1146</v>
      </c>
      <c r="H584">
        <v>6912</v>
      </c>
      <c r="I584">
        <v>43122014300</v>
      </c>
      <c r="J584">
        <v>8</v>
      </c>
      <c r="K584" t="s">
        <v>1204</v>
      </c>
      <c r="L584">
        <v>3126</v>
      </c>
      <c r="M584" t="s">
        <v>1209</v>
      </c>
      <c r="N584" t="s">
        <v>1206</v>
      </c>
      <c r="O584">
        <v>0</v>
      </c>
      <c r="P584" t="s">
        <v>1207</v>
      </c>
      <c r="Q584">
        <v>19861201</v>
      </c>
      <c r="R584">
        <v>891018481</v>
      </c>
    </row>
    <row r="585" spans="1:18">
      <c r="A585" t="s">
        <v>1201</v>
      </c>
      <c r="B585" t="s">
        <v>1283</v>
      </c>
      <c r="C585">
        <v>201007</v>
      </c>
      <c r="D585">
        <v>0</v>
      </c>
      <c r="E585" t="s">
        <v>1212</v>
      </c>
      <c r="F585">
        <v>0</v>
      </c>
      <c r="G585">
        <v>0</v>
      </c>
      <c r="H585">
        <v>0</v>
      </c>
      <c r="I585">
        <v>43122013700</v>
      </c>
      <c r="J585">
        <v>12</v>
      </c>
      <c r="K585" t="s">
        <v>1204</v>
      </c>
      <c r="L585">
        <v>3126</v>
      </c>
      <c r="M585" t="s">
        <v>1209</v>
      </c>
      <c r="N585" t="s">
        <v>1206</v>
      </c>
      <c r="O585">
        <v>0</v>
      </c>
      <c r="P585" t="s">
        <v>1233</v>
      </c>
      <c r="Q585">
        <v>19910501</v>
      </c>
      <c r="R585">
        <v>891018481</v>
      </c>
    </row>
    <row r="586" spans="1:18">
      <c r="A586" t="s">
        <v>1201</v>
      </c>
      <c r="B586" t="s">
        <v>1284</v>
      </c>
      <c r="C586">
        <v>201007</v>
      </c>
      <c r="D586">
        <v>0</v>
      </c>
      <c r="E586" t="s">
        <v>1212</v>
      </c>
      <c r="F586">
        <v>0</v>
      </c>
      <c r="G586">
        <v>0</v>
      </c>
      <c r="H586">
        <v>0</v>
      </c>
      <c r="I586">
        <v>43122015400</v>
      </c>
      <c r="J586">
        <v>12</v>
      </c>
      <c r="K586" t="s">
        <v>1204</v>
      </c>
      <c r="L586">
        <v>3126</v>
      </c>
      <c r="M586" t="s">
        <v>1209</v>
      </c>
      <c r="N586" t="s">
        <v>1206</v>
      </c>
      <c r="O586">
        <v>0</v>
      </c>
      <c r="P586" t="s">
        <v>1207</v>
      </c>
      <c r="Q586">
        <v>19871101</v>
      </c>
      <c r="R586">
        <v>891018481</v>
      </c>
    </row>
    <row r="587" spans="1:18">
      <c r="A587" t="s">
        <v>1201</v>
      </c>
      <c r="B587" t="s">
        <v>1285</v>
      </c>
      <c r="C587">
        <v>201007</v>
      </c>
      <c r="D587">
        <v>31</v>
      </c>
      <c r="E587" t="s">
        <v>1212</v>
      </c>
      <c r="F587">
        <v>5362</v>
      </c>
      <c r="G587">
        <v>2103</v>
      </c>
      <c r="H587">
        <v>6961</v>
      </c>
      <c r="I587">
        <v>43122013800</v>
      </c>
      <c r="J587">
        <v>8</v>
      </c>
      <c r="K587" t="s">
        <v>1204</v>
      </c>
      <c r="L587">
        <v>3126</v>
      </c>
      <c r="M587" t="s">
        <v>1209</v>
      </c>
      <c r="N587" t="s">
        <v>1206</v>
      </c>
      <c r="O587">
        <v>0</v>
      </c>
      <c r="P587" t="s">
        <v>1207</v>
      </c>
      <c r="Q587">
        <v>19860901</v>
      </c>
      <c r="R587">
        <v>891018481</v>
      </c>
    </row>
    <row r="588" spans="1:18">
      <c r="A588" t="s">
        <v>1201</v>
      </c>
      <c r="B588" t="s">
        <v>1286</v>
      </c>
      <c r="C588">
        <v>201007</v>
      </c>
      <c r="D588">
        <v>0</v>
      </c>
      <c r="E588" t="s">
        <v>1212</v>
      </c>
      <c r="F588">
        <v>0</v>
      </c>
      <c r="G588">
        <v>0</v>
      </c>
      <c r="H588">
        <v>0</v>
      </c>
      <c r="I588">
        <v>43122015200</v>
      </c>
      <c r="J588">
        <v>12</v>
      </c>
      <c r="K588" t="s">
        <v>1204</v>
      </c>
      <c r="L588">
        <v>3126</v>
      </c>
      <c r="M588" t="s">
        <v>1209</v>
      </c>
      <c r="N588" t="s">
        <v>1206</v>
      </c>
      <c r="O588">
        <v>0</v>
      </c>
      <c r="P588" t="s">
        <v>1207</v>
      </c>
      <c r="Q588">
        <v>19870401</v>
      </c>
      <c r="R588">
        <v>891018481</v>
      </c>
    </row>
    <row r="589" spans="1:18">
      <c r="A589" t="s">
        <v>1201</v>
      </c>
      <c r="B589" t="s">
        <v>1287</v>
      </c>
      <c r="C589">
        <v>201007</v>
      </c>
      <c r="D589">
        <v>31</v>
      </c>
      <c r="E589" t="s">
        <v>1212</v>
      </c>
      <c r="F589">
        <v>3188</v>
      </c>
      <c r="G589">
        <v>1250</v>
      </c>
      <c r="H589">
        <v>3124</v>
      </c>
      <c r="I589">
        <v>43122014400</v>
      </c>
      <c r="J589">
        <v>8</v>
      </c>
      <c r="K589" t="s">
        <v>1204</v>
      </c>
      <c r="L589">
        <v>3126</v>
      </c>
      <c r="M589" t="s">
        <v>1209</v>
      </c>
      <c r="N589" t="s">
        <v>1206</v>
      </c>
      <c r="O589">
        <v>0</v>
      </c>
      <c r="P589" t="s">
        <v>1207</v>
      </c>
      <c r="Q589">
        <v>19870201</v>
      </c>
      <c r="R589">
        <v>891018481</v>
      </c>
    </row>
    <row r="590" spans="1:18">
      <c r="A590" t="s">
        <v>1201</v>
      </c>
      <c r="B590" t="s">
        <v>1288</v>
      </c>
      <c r="C590">
        <v>201007</v>
      </c>
      <c r="D590">
        <v>0</v>
      </c>
      <c r="E590" t="s">
        <v>1212</v>
      </c>
      <c r="F590">
        <v>0</v>
      </c>
      <c r="G590">
        <v>0</v>
      </c>
      <c r="H590">
        <v>0</v>
      </c>
      <c r="I590">
        <v>43122014000</v>
      </c>
      <c r="J590">
        <v>12</v>
      </c>
      <c r="K590" t="s">
        <v>1204</v>
      </c>
      <c r="L590">
        <v>3126</v>
      </c>
      <c r="M590" t="s">
        <v>1209</v>
      </c>
      <c r="N590" t="s">
        <v>1206</v>
      </c>
      <c r="O590">
        <v>0</v>
      </c>
      <c r="P590" t="s">
        <v>1207</v>
      </c>
      <c r="Q590">
        <v>19860901</v>
      </c>
      <c r="R590">
        <v>891018481</v>
      </c>
    </row>
    <row r="591" spans="1:18">
      <c r="A591" t="s">
        <v>1201</v>
      </c>
      <c r="B591" t="s">
        <v>1289</v>
      </c>
      <c r="C591">
        <v>201007</v>
      </c>
      <c r="D591">
        <v>31</v>
      </c>
      <c r="E591" t="s">
        <v>1212</v>
      </c>
      <c r="F591">
        <v>5145</v>
      </c>
      <c r="G591">
        <v>2018</v>
      </c>
      <c r="H591">
        <v>3222</v>
      </c>
      <c r="I591">
        <v>43122014500</v>
      </c>
      <c r="J591">
        <v>8</v>
      </c>
      <c r="K591" t="s">
        <v>1204</v>
      </c>
      <c r="L591">
        <v>3126</v>
      </c>
      <c r="M591" t="s">
        <v>1209</v>
      </c>
      <c r="N591" t="s">
        <v>1206</v>
      </c>
      <c r="O591">
        <v>0</v>
      </c>
      <c r="P591" t="s">
        <v>1207</v>
      </c>
      <c r="Q591">
        <v>19870601</v>
      </c>
      <c r="R591">
        <v>891018481</v>
      </c>
    </row>
    <row r="592" spans="1:18">
      <c r="A592" t="s">
        <v>1201</v>
      </c>
      <c r="B592" t="s">
        <v>1290</v>
      </c>
      <c r="C592">
        <v>201007</v>
      </c>
      <c r="D592">
        <v>0</v>
      </c>
      <c r="E592" t="s">
        <v>1212</v>
      </c>
      <c r="F592">
        <v>0</v>
      </c>
      <c r="G592">
        <v>0</v>
      </c>
      <c r="H592">
        <v>0</v>
      </c>
      <c r="I592">
        <v>43122015100</v>
      </c>
      <c r="J592">
        <v>12</v>
      </c>
      <c r="K592" t="s">
        <v>1204</v>
      </c>
      <c r="L592">
        <v>3126</v>
      </c>
      <c r="M592" t="s">
        <v>1209</v>
      </c>
      <c r="N592" t="s">
        <v>1206</v>
      </c>
      <c r="O592">
        <v>0</v>
      </c>
      <c r="P592" t="s">
        <v>1207</v>
      </c>
      <c r="Q592">
        <v>19870501</v>
      </c>
      <c r="R592">
        <v>891018481</v>
      </c>
    </row>
    <row r="593" spans="1:18">
      <c r="A593" t="s">
        <v>1201</v>
      </c>
      <c r="B593" t="s">
        <v>1291</v>
      </c>
      <c r="C593">
        <v>201007</v>
      </c>
      <c r="D593">
        <v>0</v>
      </c>
      <c r="E593" t="s">
        <v>1212</v>
      </c>
      <c r="F593">
        <v>0</v>
      </c>
      <c r="G593">
        <v>0</v>
      </c>
      <c r="H593">
        <v>0</v>
      </c>
      <c r="I593">
        <v>43122015500</v>
      </c>
      <c r="J593">
        <v>12</v>
      </c>
      <c r="K593" t="s">
        <v>1204</v>
      </c>
      <c r="L593">
        <v>3126</v>
      </c>
      <c r="M593" t="s">
        <v>1209</v>
      </c>
      <c r="N593" t="s">
        <v>1206</v>
      </c>
      <c r="O593">
        <v>0</v>
      </c>
      <c r="P593" t="s">
        <v>1207</v>
      </c>
      <c r="Q593">
        <v>19871001</v>
      </c>
      <c r="R593">
        <v>891018481</v>
      </c>
    </row>
    <row r="594" spans="1:18">
      <c r="A594" t="s">
        <v>1201</v>
      </c>
      <c r="B594" t="s">
        <v>1292</v>
      </c>
      <c r="C594">
        <v>201007</v>
      </c>
      <c r="D594">
        <v>0</v>
      </c>
      <c r="E594" t="s">
        <v>1212</v>
      </c>
      <c r="F594">
        <v>0</v>
      </c>
      <c r="G594">
        <v>0</v>
      </c>
      <c r="H594">
        <v>0</v>
      </c>
      <c r="I594">
        <v>43122015600</v>
      </c>
      <c r="J594">
        <v>12</v>
      </c>
      <c r="K594" t="s">
        <v>1204</v>
      </c>
      <c r="L594">
        <v>3126</v>
      </c>
      <c r="M594" t="s">
        <v>1209</v>
      </c>
      <c r="N594" t="s">
        <v>1206</v>
      </c>
      <c r="O594">
        <v>0</v>
      </c>
      <c r="P594" t="s">
        <v>1207</v>
      </c>
      <c r="Q594">
        <v>19910801</v>
      </c>
      <c r="R594">
        <v>891018481</v>
      </c>
    </row>
    <row r="595" spans="1:18">
      <c r="A595" t="s">
        <v>1201</v>
      </c>
      <c r="B595" t="s">
        <v>1293</v>
      </c>
      <c r="C595">
        <v>201007</v>
      </c>
      <c r="D595">
        <v>0</v>
      </c>
      <c r="E595" t="s">
        <v>1212</v>
      </c>
      <c r="F595">
        <v>0</v>
      </c>
      <c r="G595">
        <v>0</v>
      </c>
      <c r="H595">
        <v>0</v>
      </c>
      <c r="I595">
        <v>43122015800</v>
      </c>
      <c r="J595">
        <v>12</v>
      </c>
      <c r="K595" t="s">
        <v>1294</v>
      </c>
      <c r="L595">
        <v>3126</v>
      </c>
      <c r="M595" t="s">
        <v>1209</v>
      </c>
      <c r="N595" t="s">
        <v>1206</v>
      </c>
      <c r="O595">
        <v>0</v>
      </c>
      <c r="P595" t="s">
        <v>1207</v>
      </c>
      <c r="Q595">
        <v>19930601</v>
      </c>
      <c r="R595">
        <v>891018481</v>
      </c>
    </row>
    <row r="596" spans="1:18">
      <c r="A596" t="s">
        <v>1201</v>
      </c>
      <c r="B596" t="s">
        <v>1295</v>
      </c>
      <c r="C596">
        <v>201007</v>
      </c>
      <c r="D596">
        <v>0</v>
      </c>
      <c r="E596" t="s">
        <v>1212</v>
      </c>
      <c r="F596">
        <v>0</v>
      </c>
      <c r="G596">
        <v>0</v>
      </c>
      <c r="H596">
        <v>0</v>
      </c>
      <c r="I596">
        <v>43122015900</v>
      </c>
      <c r="J596">
        <v>12</v>
      </c>
      <c r="K596" t="s">
        <v>1204</v>
      </c>
      <c r="L596">
        <v>3126</v>
      </c>
      <c r="M596" t="s">
        <v>1209</v>
      </c>
      <c r="N596" t="s">
        <v>1206</v>
      </c>
      <c r="O596">
        <v>0</v>
      </c>
      <c r="P596" t="s">
        <v>1207</v>
      </c>
      <c r="Q596">
        <v>19930601</v>
      </c>
      <c r="R596">
        <v>891018481</v>
      </c>
    </row>
    <row r="597" spans="1:18">
      <c r="A597" t="s">
        <v>1201</v>
      </c>
      <c r="B597" t="s">
        <v>1296</v>
      </c>
      <c r="C597">
        <v>201007</v>
      </c>
      <c r="D597">
        <v>31</v>
      </c>
      <c r="E597" t="s">
        <v>1212</v>
      </c>
      <c r="F597">
        <v>5700</v>
      </c>
      <c r="G597">
        <v>2236</v>
      </c>
      <c r="H597">
        <v>4034</v>
      </c>
      <c r="I597">
        <v>43122016000</v>
      </c>
      <c r="J597">
        <v>8</v>
      </c>
      <c r="K597" t="s">
        <v>1218</v>
      </c>
      <c r="L597">
        <v>3126</v>
      </c>
      <c r="M597" t="s">
        <v>1209</v>
      </c>
      <c r="N597" t="s">
        <v>1206</v>
      </c>
      <c r="O597">
        <v>0</v>
      </c>
      <c r="P597" t="s">
        <v>1207</v>
      </c>
      <c r="Q597">
        <v>19940101</v>
      </c>
      <c r="R597">
        <v>891018481</v>
      </c>
    </row>
    <row r="598" spans="1:18">
      <c r="A598" t="s">
        <v>1201</v>
      </c>
      <c r="B598" t="s">
        <v>1297</v>
      </c>
      <c r="C598">
        <v>201007</v>
      </c>
      <c r="D598">
        <v>0</v>
      </c>
      <c r="E598" t="s">
        <v>1212</v>
      </c>
      <c r="F598">
        <v>0</v>
      </c>
      <c r="G598">
        <v>0</v>
      </c>
      <c r="H598">
        <v>0</v>
      </c>
      <c r="I598">
        <v>43122016100</v>
      </c>
      <c r="J598">
        <v>12</v>
      </c>
      <c r="K598" t="s">
        <v>1204</v>
      </c>
      <c r="L598">
        <v>3126</v>
      </c>
      <c r="M598" t="s">
        <v>1209</v>
      </c>
      <c r="N598" t="s">
        <v>1206</v>
      </c>
      <c r="O598">
        <v>0</v>
      </c>
      <c r="P598" t="s">
        <v>1207</v>
      </c>
      <c r="Q598">
        <v>19940601</v>
      </c>
      <c r="R598">
        <v>891018481</v>
      </c>
    </row>
    <row r="599" spans="1:18">
      <c r="A599" t="s">
        <v>1201</v>
      </c>
      <c r="B599" t="s">
        <v>1298</v>
      </c>
      <c r="C599">
        <v>201007</v>
      </c>
      <c r="D599">
        <v>0</v>
      </c>
      <c r="E599" t="s">
        <v>1212</v>
      </c>
      <c r="F599">
        <v>0</v>
      </c>
      <c r="G599">
        <v>0</v>
      </c>
      <c r="H599">
        <v>0</v>
      </c>
      <c r="I599">
        <v>43122016400</v>
      </c>
      <c r="J599">
        <v>12</v>
      </c>
      <c r="K599" t="s">
        <v>1204</v>
      </c>
      <c r="L599">
        <v>3126</v>
      </c>
      <c r="M599" t="s">
        <v>1209</v>
      </c>
      <c r="N599" t="s">
        <v>1206</v>
      </c>
      <c r="O599">
        <v>0</v>
      </c>
      <c r="P599" t="s">
        <v>1207</v>
      </c>
      <c r="Q599">
        <v>19960401</v>
      </c>
      <c r="R599">
        <v>891018481</v>
      </c>
    </row>
    <row r="600" spans="1:18">
      <c r="A600" t="s">
        <v>1201</v>
      </c>
      <c r="B600" t="s">
        <v>1299</v>
      </c>
      <c r="C600">
        <v>201007</v>
      </c>
      <c r="D600">
        <v>0</v>
      </c>
      <c r="E600" t="s">
        <v>1212</v>
      </c>
      <c r="F600">
        <v>0</v>
      </c>
      <c r="G600">
        <v>0</v>
      </c>
      <c r="H600">
        <v>0</v>
      </c>
      <c r="I600">
        <v>43122016500</v>
      </c>
      <c r="J600">
        <v>12</v>
      </c>
      <c r="K600" t="s">
        <v>1204</v>
      </c>
      <c r="L600">
        <v>3126</v>
      </c>
      <c r="M600" t="s">
        <v>1209</v>
      </c>
      <c r="N600" t="s">
        <v>1206</v>
      </c>
      <c r="O600">
        <v>0</v>
      </c>
      <c r="P600" t="s">
        <v>1207</v>
      </c>
      <c r="Q600">
        <v>19960401</v>
      </c>
      <c r="R600">
        <v>891018481</v>
      </c>
    </row>
    <row r="601" spans="1:18">
      <c r="A601" t="s">
        <v>1201</v>
      </c>
      <c r="B601" t="s">
        <v>1300</v>
      </c>
      <c r="C601">
        <v>201007</v>
      </c>
      <c r="D601">
        <v>0</v>
      </c>
      <c r="E601" t="s">
        <v>1212</v>
      </c>
      <c r="F601">
        <v>0</v>
      </c>
      <c r="G601">
        <v>0</v>
      </c>
      <c r="H601">
        <v>0</v>
      </c>
      <c r="I601">
        <v>43122016601</v>
      </c>
      <c r="J601">
        <v>12</v>
      </c>
      <c r="K601" t="s">
        <v>1204</v>
      </c>
      <c r="L601">
        <v>3126</v>
      </c>
      <c r="M601" t="s">
        <v>1209</v>
      </c>
      <c r="N601" t="s">
        <v>1206</v>
      </c>
      <c r="O601">
        <v>0</v>
      </c>
      <c r="P601" t="s">
        <v>1207</v>
      </c>
      <c r="Q601">
        <v>19970703</v>
      </c>
      <c r="R601">
        <v>891018481</v>
      </c>
    </row>
    <row r="602" spans="1:18">
      <c r="A602" t="s">
        <v>1210</v>
      </c>
      <c r="B602" t="s">
        <v>1211</v>
      </c>
      <c r="C602">
        <v>201008</v>
      </c>
      <c r="D602">
        <v>30</v>
      </c>
      <c r="E602" t="s">
        <v>1212</v>
      </c>
      <c r="F602">
        <v>137</v>
      </c>
      <c r="G602">
        <v>58</v>
      </c>
      <c r="H602">
        <v>2</v>
      </c>
      <c r="I602">
        <v>43122008700</v>
      </c>
      <c r="J602">
        <v>8</v>
      </c>
      <c r="K602" t="s">
        <v>1213</v>
      </c>
      <c r="L602">
        <v>2531</v>
      </c>
      <c r="M602" t="s">
        <v>1214</v>
      </c>
      <c r="N602" t="s">
        <v>1206</v>
      </c>
      <c r="O602">
        <v>0</v>
      </c>
      <c r="P602" t="s">
        <v>1207</v>
      </c>
      <c r="Q602">
        <v>19840101</v>
      </c>
      <c r="R602">
        <v>891018481</v>
      </c>
    </row>
    <row r="603" spans="1:18">
      <c r="A603" t="s">
        <v>1210</v>
      </c>
      <c r="B603" t="s">
        <v>1215</v>
      </c>
      <c r="C603">
        <v>201008</v>
      </c>
      <c r="D603">
        <v>30</v>
      </c>
      <c r="E603" t="s">
        <v>1212</v>
      </c>
      <c r="F603">
        <v>351</v>
      </c>
      <c r="G603">
        <v>149</v>
      </c>
      <c r="H603">
        <v>3</v>
      </c>
      <c r="I603">
        <v>43122008800</v>
      </c>
      <c r="J603">
        <v>8</v>
      </c>
      <c r="K603" t="s">
        <v>1213</v>
      </c>
      <c r="L603">
        <v>2531</v>
      </c>
      <c r="M603" t="s">
        <v>1214</v>
      </c>
      <c r="N603" t="s">
        <v>1206</v>
      </c>
      <c r="O603">
        <v>0</v>
      </c>
      <c r="P603" t="s">
        <v>1207</v>
      </c>
      <c r="Q603">
        <v>19840201</v>
      </c>
      <c r="R603">
        <v>891018481</v>
      </c>
    </row>
    <row r="604" spans="1:18">
      <c r="A604" t="s">
        <v>1210</v>
      </c>
      <c r="B604" t="s">
        <v>1216</v>
      </c>
      <c r="C604">
        <v>201008</v>
      </c>
      <c r="D604">
        <v>0</v>
      </c>
      <c r="E604" t="s">
        <v>1212</v>
      </c>
      <c r="F604">
        <v>0</v>
      </c>
      <c r="G604">
        <v>0</v>
      </c>
      <c r="H604">
        <v>0</v>
      </c>
      <c r="I604">
        <v>43122009000</v>
      </c>
      <c r="J604">
        <v>12</v>
      </c>
      <c r="K604" t="s">
        <v>1213</v>
      </c>
      <c r="L604">
        <v>2531</v>
      </c>
      <c r="M604" t="s">
        <v>1214</v>
      </c>
      <c r="N604" t="s">
        <v>1206</v>
      </c>
      <c r="O604">
        <v>0</v>
      </c>
      <c r="P604" t="s">
        <v>1207</v>
      </c>
      <c r="Q604">
        <v>19840301</v>
      </c>
      <c r="R604">
        <v>891018481</v>
      </c>
    </row>
    <row r="605" spans="1:18">
      <c r="A605" t="s">
        <v>1210</v>
      </c>
      <c r="B605" t="s">
        <v>1217</v>
      </c>
      <c r="C605">
        <v>201008</v>
      </c>
      <c r="D605">
        <v>30</v>
      </c>
      <c r="E605" t="s">
        <v>1212</v>
      </c>
      <c r="F605">
        <v>724</v>
      </c>
      <c r="G605">
        <v>307</v>
      </c>
      <c r="H605">
        <v>7188</v>
      </c>
      <c r="I605">
        <v>43122009100</v>
      </c>
      <c r="J605">
        <v>8</v>
      </c>
      <c r="K605" t="s">
        <v>1218</v>
      </c>
      <c r="L605">
        <v>2531</v>
      </c>
      <c r="M605" t="s">
        <v>1214</v>
      </c>
      <c r="N605" t="s">
        <v>1206</v>
      </c>
      <c r="O605">
        <v>0</v>
      </c>
      <c r="P605" t="s">
        <v>1207</v>
      </c>
      <c r="Q605">
        <v>19840401</v>
      </c>
      <c r="R605">
        <v>891018481</v>
      </c>
    </row>
    <row r="606" spans="1:18">
      <c r="A606" t="s">
        <v>1210</v>
      </c>
      <c r="B606" t="s">
        <v>1219</v>
      </c>
      <c r="C606">
        <v>201008</v>
      </c>
      <c r="D606">
        <v>30</v>
      </c>
      <c r="E606" t="s">
        <v>1212</v>
      </c>
      <c r="F606">
        <v>119</v>
      </c>
      <c r="G606">
        <v>51</v>
      </c>
      <c r="H606">
        <v>2349</v>
      </c>
      <c r="I606">
        <v>43122009300</v>
      </c>
      <c r="J606">
        <v>8</v>
      </c>
      <c r="K606" t="s">
        <v>1218</v>
      </c>
      <c r="L606">
        <v>2531</v>
      </c>
      <c r="M606" t="s">
        <v>1214</v>
      </c>
      <c r="N606" t="s">
        <v>1206</v>
      </c>
      <c r="O606">
        <v>0</v>
      </c>
      <c r="P606" t="s">
        <v>1207</v>
      </c>
      <c r="Q606">
        <v>19840701</v>
      </c>
      <c r="R606">
        <v>891018481</v>
      </c>
    </row>
    <row r="607" spans="1:18">
      <c r="A607" t="s">
        <v>1210</v>
      </c>
      <c r="B607" t="s">
        <v>1220</v>
      </c>
      <c r="C607">
        <v>201008</v>
      </c>
      <c r="D607">
        <v>0</v>
      </c>
      <c r="E607" t="s">
        <v>1212</v>
      </c>
      <c r="F607">
        <v>0</v>
      </c>
      <c r="G607">
        <v>0</v>
      </c>
      <c r="H607">
        <v>0</v>
      </c>
      <c r="I607">
        <v>43122009500</v>
      </c>
      <c r="J607">
        <v>12</v>
      </c>
      <c r="K607" t="s">
        <v>1218</v>
      </c>
      <c r="L607">
        <v>2531</v>
      </c>
      <c r="M607" t="s">
        <v>1214</v>
      </c>
      <c r="N607" t="s">
        <v>1206</v>
      </c>
      <c r="O607">
        <v>0</v>
      </c>
      <c r="P607" t="s">
        <v>1207</v>
      </c>
      <c r="Q607">
        <v>19840801</v>
      </c>
      <c r="R607">
        <v>891018481</v>
      </c>
    </row>
    <row r="608" spans="1:18">
      <c r="A608" t="s">
        <v>1210</v>
      </c>
      <c r="B608" t="s">
        <v>1221</v>
      </c>
      <c r="C608">
        <v>201008</v>
      </c>
      <c r="D608">
        <v>19</v>
      </c>
      <c r="E608" t="s">
        <v>1212</v>
      </c>
      <c r="F608">
        <v>468</v>
      </c>
      <c r="G608">
        <v>198</v>
      </c>
      <c r="H608">
        <v>23</v>
      </c>
      <c r="I608">
        <v>43122009700</v>
      </c>
      <c r="J608">
        <v>8</v>
      </c>
      <c r="K608" t="s">
        <v>1218</v>
      </c>
      <c r="L608">
        <v>2531</v>
      </c>
      <c r="M608" t="s">
        <v>1214</v>
      </c>
      <c r="N608" t="s">
        <v>1206</v>
      </c>
      <c r="O608">
        <v>0</v>
      </c>
      <c r="P608" t="s">
        <v>1207</v>
      </c>
      <c r="Q608">
        <v>19840901</v>
      </c>
      <c r="R608">
        <v>891018481</v>
      </c>
    </row>
    <row r="609" spans="1:18">
      <c r="A609" t="s">
        <v>1210</v>
      </c>
      <c r="B609" t="s">
        <v>1222</v>
      </c>
      <c r="C609">
        <v>201008</v>
      </c>
      <c r="D609">
        <v>30</v>
      </c>
      <c r="E609" t="s">
        <v>1212</v>
      </c>
      <c r="F609">
        <v>1299</v>
      </c>
      <c r="G609">
        <v>551</v>
      </c>
      <c r="H609">
        <v>26</v>
      </c>
      <c r="I609">
        <v>43122009800</v>
      </c>
      <c r="J609">
        <v>8</v>
      </c>
      <c r="K609" t="s">
        <v>1218</v>
      </c>
      <c r="L609">
        <v>2531</v>
      </c>
      <c r="M609" t="s">
        <v>1214</v>
      </c>
      <c r="N609" t="s">
        <v>1206</v>
      </c>
      <c r="O609">
        <v>0</v>
      </c>
      <c r="P609" t="s">
        <v>1207</v>
      </c>
      <c r="Q609">
        <v>19840901</v>
      </c>
      <c r="R609">
        <v>891018481</v>
      </c>
    </row>
    <row r="610" spans="1:18">
      <c r="A610" t="s">
        <v>1210</v>
      </c>
      <c r="B610" t="s">
        <v>1223</v>
      </c>
      <c r="C610">
        <v>201008</v>
      </c>
      <c r="D610">
        <v>30</v>
      </c>
      <c r="E610" t="s">
        <v>1212</v>
      </c>
      <c r="F610">
        <v>148</v>
      </c>
      <c r="G610">
        <v>63</v>
      </c>
      <c r="H610">
        <v>52</v>
      </c>
      <c r="I610">
        <v>43122010000</v>
      </c>
      <c r="J610">
        <v>8</v>
      </c>
      <c r="K610" t="s">
        <v>1213</v>
      </c>
      <c r="L610">
        <v>2531</v>
      </c>
      <c r="M610" t="s">
        <v>1214</v>
      </c>
      <c r="N610" t="s">
        <v>1206</v>
      </c>
      <c r="O610">
        <v>0</v>
      </c>
      <c r="P610" t="s">
        <v>1207</v>
      </c>
      <c r="Q610">
        <v>19841001</v>
      </c>
      <c r="R610">
        <v>891018481</v>
      </c>
    </row>
    <row r="611" spans="1:18">
      <c r="A611" t="s">
        <v>1210</v>
      </c>
      <c r="B611" t="s">
        <v>1224</v>
      </c>
      <c r="C611">
        <v>201008</v>
      </c>
      <c r="D611">
        <v>0</v>
      </c>
      <c r="E611" t="s">
        <v>1212</v>
      </c>
      <c r="F611">
        <v>0</v>
      </c>
      <c r="G611">
        <v>0</v>
      </c>
      <c r="H611">
        <v>0</v>
      </c>
      <c r="I611">
        <v>43122010100</v>
      </c>
      <c r="J611">
        <v>12</v>
      </c>
      <c r="K611" t="s">
        <v>1218</v>
      </c>
      <c r="L611">
        <v>2531</v>
      </c>
      <c r="M611" t="s">
        <v>1214</v>
      </c>
      <c r="N611" t="s">
        <v>1206</v>
      </c>
      <c r="O611">
        <v>0</v>
      </c>
      <c r="P611" t="s">
        <v>1207</v>
      </c>
      <c r="Q611">
        <v>19841101</v>
      </c>
      <c r="R611">
        <v>891018481</v>
      </c>
    </row>
    <row r="612" spans="1:18">
      <c r="A612" t="s">
        <v>1210</v>
      </c>
      <c r="B612" t="s">
        <v>1225</v>
      </c>
      <c r="C612">
        <v>201008</v>
      </c>
      <c r="D612">
        <v>30</v>
      </c>
      <c r="E612" t="s">
        <v>1212</v>
      </c>
      <c r="F612">
        <v>1331</v>
      </c>
      <c r="G612">
        <v>563</v>
      </c>
      <c r="H612">
        <v>183</v>
      </c>
      <c r="I612">
        <v>43122010200</v>
      </c>
      <c r="J612">
        <v>8</v>
      </c>
      <c r="K612" t="s">
        <v>1218</v>
      </c>
      <c r="L612">
        <v>2531</v>
      </c>
      <c r="M612" t="s">
        <v>1214</v>
      </c>
      <c r="N612" t="s">
        <v>1206</v>
      </c>
      <c r="O612">
        <v>0</v>
      </c>
      <c r="P612" t="s">
        <v>1207</v>
      </c>
      <c r="Q612">
        <v>19841201</v>
      </c>
      <c r="R612">
        <v>891018481</v>
      </c>
    </row>
    <row r="613" spans="1:18">
      <c r="A613" t="s">
        <v>1210</v>
      </c>
      <c r="B613" t="s">
        <v>1226</v>
      </c>
      <c r="C613">
        <v>201008</v>
      </c>
      <c r="D613">
        <v>30</v>
      </c>
      <c r="E613" t="s">
        <v>1212</v>
      </c>
      <c r="F613">
        <v>987</v>
      </c>
      <c r="G613">
        <v>419</v>
      </c>
      <c r="H613">
        <v>16</v>
      </c>
      <c r="I613">
        <v>43122010500</v>
      </c>
      <c r="J613">
        <v>8</v>
      </c>
      <c r="K613" t="s">
        <v>1218</v>
      </c>
      <c r="L613">
        <v>2531</v>
      </c>
      <c r="M613" t="s">
        <v>1214</v>
      </c>
      <c r="N613" t="s">
        <v>1206</v>
      </c>
      <c r="O613">
        <v>0</v>
      </c>
      <c r="P613" t="s">
        <v>1207</v>
      </c>
      <c r="Q613">
        <v>19850201</v>
      </c>
      <c r="R613">
        <v>891018481</v>
      </c>
    </row>
    <row r="614" spans="1:18">
      <c r="A614" t="s">
        <v>1210</v>
      </c>
      <c r="B614" t="s">
        <v>1227</v>
      </c>
      <c r="C614">
        <v>201008</v>
      </c>
      <c r="D614">
        <v>30</v>
      </c>
      <c r="E614" t="s">
        <v>1212</v>
      </c>
      <c r="F614">
        <v>1007</v>
      </c>
      <c r="G614">
        <v>427</v>
      </c>
      <c r="H614">
        <v>50</v>
      </c>
      <c r="I614">
        <v>43122011400</v>
      </c>
      <c r="J614">
        <v>8</v>
      </c>
      <c r="K614" t="s">
        <v>1213</v>
      </c>
      <c r="L614">
        <v>2531</v>
      </c>
      <c r="M614" t="s">
        <v>1214</v>
      </c>
      <c r="N614" t="s">
        <v>1206</v>
      </c>
      <c r="O614">
        <v>0</v>
      </c>
      <c r="P614" t="s">
        <v>1207</v>
      </c>
      <c r="Q614">
        <v>19850401</v>
      </c>
      <c r="R614">
        <v>891018481</v>
      </c>
    </row>
    <row r="615" spans="1:18">
      <c r="A615" t="s">
        <v>1210</v>
      </c>
      <c r="B615" t="s">
        <v>1228</v>
      </c>
      <c r="C615">
        <v>201008</v>
      </c>
      <c r="D615">
        <v>0</v>
      </c>
      <c r="E615" t="s">
        <v>1212</v>
      </c>
      <c r="F615">
        <v>0</v>
      </c>
      <c r="G615">
        <v>0</v>
      </c>
      <c r="H615">
        <v>0</v>
      </c>
      <c r="I615">
        <v>43122011500</v>
      </c>
      <c r="J615">
        <v>12</v>
      </c>
      <c r="K615" t="s">
        <v>1218</v>
      </c>
      <c r="L615">
        <v>2531</v>
      </c>
      <c r="M615" t="s">
        <v>1214</v>
      </c>
      <c r="N615" t="s">
        <v>1206</v>
      </c>
      <c r="O615">
        <v>0</v>
      </c>
      <c r="P615" t="s">
        <v>1207</v>
      </c>
      <c r="Q615">
        <v>19850501</v>
      </c>
      <c r="R615">
        <v>891018481</v>
      </c>
    </row>
    <row r="616" spans="1:18">
      <c r="A616" t="s">
        <v>1210</v>
      </c>
      <c r="B616" t="s">
        <v>1229</v>
      </c>
      <c r="C616">
        <v>201008</v>
      </c>
      <c r="D616">
        <v>30</v>
      </c>
      <c r="E616" t="s">
        <v>1212</v>
      </c>
      <c r="F616">
        <v>2049</v>
      </c>
      <c r="G616">
        <v>868</v>
      </c>
      <c r="H616">
        <v>89</v>
      </c>
      <c r="I616">
        <v>43122011800</v>
      </c>
      <c r="J616">
        <v>8</v>
      </c>
      <c r="K616" t="s">
        <v>1213</v>
      </c>
      <c r="L616">
        <v>2531</v>
      </c>
      <c r="M616" t="s">
        <v>1214</v>
      </c>
      <c r="N616" t="s">
        <v>1206</v>
      </c>
      <c r="O616">
        <v>0</v>
      </c>
      <c r="P616" t="s">
        <v>1207</v>
      </c>
      <c r="Q616">
        <v>19850701</v>
      </c>
      <c r="R616">
        <v>891018481</v>
      </c>
    </row>
    <row r="617" spans="1:18">
      <c r="A617" t="s">
        <v>1210</v>
      </c>
      <c r="B617" t="s">
        <v>1230</v>
      </c>
      <c r="C617">
        <v>201008</v>
      </c>
      <c r="D617">
        <v>0</v>
      </c>
      <c r="E617" t="s">
        <v>1212</v>
      </c>
      <c r="F617">
        <v>0</v>
      </c>
      <c r="G617">
        <v>0</v>
      </c>
      <c r="H617">
        <v>0</v>
      </c>
      <c r="I617">
        <v>43122012300</v>
      </c>
      <c r="J617">
        <v>12</v>
      </c>
      <c r="K617" t="s">
        <v>1218</v>
      </c>
      <c r="L617">
        <v>2531</v>
      </c>
      <c r="M617" t="s">
        <v>1214</v>
      </c>
      <c r="N617" t="s">
        <v>1206</v>
      </c>
      <c r="O617">
        <v>0</v>
      </c>
      <c r="P617" t="s">
        <v>1207</v>
      </c>
      <c r="Q617">
        <v>19850801</v>
      </c>
      <c r="R617">
        <v>891018481</v>
      </c>
    </row>
    <row r="618" spans="1:18">
      <c r="A618" t="s">
        <v>1231</v>
      </c>
      <c r="B618" t="s">
        <v>1232</v>
      </c>
      <c r="C618">
        <v>201008</v>
      </c>
      <c r="D618">
        <v>31</v>
      </c>
      <c r="E618" t="s">
        <v>1212</v>
      </c>
      <c r="F618">
        <v>3752</v>
      </c>
      <c r="G618">
        <v>957</v>
      </c>
      <c r="H618">
        <v>17455</v>
      </c>
      <c r="I618">
        <v>43122002500</v>
      </c>
      <c r="J618">
        <v>8</v>
      </c>
      <c r="K618" t="s">
        <v>1218</v>
      </c>
      <c r="L618">
        <v>3126</v>
      </c>
      <c r="M618" t="s">
        <v>1209</v>
      </c>
      <c r="N618" t="s">
        <v>1206</v>
      </c>
      <c r="O618">
        <v>0</v>
      </c>
      <c r="P618" t="s">
        <v>1233</v>
      </c>
      <c r="Q618">
        <v>19840101</v>
      </c>
      <c r="R618">
        <v>891018481</v>
      </c>
    </row>
    <row r="619" spans="1:18">
      <c r="A619" t="s">
        <v>1231</v>
      </c>
      <c r="B619" t="s">
        <v>1234</v>
      </c>
      <c r="C619">
        <v>201008</v>
      </c>
      <c r="D619">
        <v>10</v>
      </c>
      <c r="E619" t="s">
        <v>1212</v>
      </c>
      <c r="F619">
        <v>455</v>
      </c>
      <c r="G619">
        <v>95</v>
      </c>
      <c r="H619">
        <v>849</v>
      </c>
      <c r="I619">
        <v>43122004100</v>
      </c>
      <c r="J619">
        <v>8</v>
      </c>
      <c r="K619" t="s">
        <v>1218</v>
      </c>
      <c r="L619">
        <v>3126</v>
      </c>
      <c r="M619" t="s">
        <v>1209</v>
      </c>
      <c r="N619" t="s">
        <v>1206</v>
      </c>
      <c r="O619">
        <v>0</v>
      </c>
      <c r="P619" t="s">
        <v>1207</v>
      </c>
      <c r="Q619">
        <v>19810901</v>
      </c>
      <c r="R619">
        <v>891018481</v>
      </c>
    </row>
    <row r="620" spans="1:18">
      <c r="A620" t="s">
        <v>1231</v>
      </c>
      <c r="B620" t="s">
        <v>1235</v>
      </c>
      <c r="C620">
        <v>201008</v>
      </c>
      <c r="D620">
        <v>29</v>
      </c>
      <c r="E620" t="s">
        <v>1212</v>
      </c>
      <c r="F620">
        <v>660</v>
      </c>
      <c r="G620">
        <v>103</v>
      </c>
      <c r="H620">
        <v>1196</v>
      </c>
      <c r="I620">
        <v>43122003900</v>
      </c>
      <c r="J620">
        <v>8</v>
      </c>
      <c r="K620" t="s">
        <v>1218</v>
      </c>
      <c r="L620">
        <v>3126</v>
      </c>
      <c r="M620" t="s">
        <v>1209</v>
      </c>
      <c r="N620" t="s">
        <v>1206</v>
      </c>
      <c r="O620">
        <v>0</v>
      </c>
      <c r="P620" t="s">
        <v>1207</v>
      </c>
      <c r="Q620">
        <v>19820401</v>
      </c>
      <c r="R620">
        <v>891018481</v>
      </c>
    </row>
    <row r="621" spans="1:18">
      <c r="A621" t="s">
        <v>1231</v>
      </c>
      <c r="B621" t="s">
        <v>1236</v>
      </c>
      <c r="C621">
        <v>201008</v>
      </c>
      <c r="D621">
        <v>29</v>
      </c>
      <c r="E621" t="s">
        <v>1212</v>
      </c>
      <c r="F621">
        <v>1830</v>
      </c>
      <c r="G621">
        <v>103</v>
      </c>
      <c r="H621">
        <v>4997</v>
      </c>
      <c r="I621">
        <v>43122004400</v>
      </c>
      <c r="J621">
        <v>8</v>
      </c>
      <c r="K621" t="s">
        <v>1218</v>
      </c>
      <c r="L621">
        <v>3126</v>
      </c>
      <c r="M621" t="s">
        <v>1209</v>
      </c>
      <c r="N621" t="s">
        <v>1206</v>
      </c>
      <c r="O621">
        <v>0</v>
      </c>
      <c r="P621" t="s">
        <v>1207</v>
      </c>
      <c r="Q621">
        <v>19810801</v>
      </c>
      <c r="R621">
        <v>891018481</v>
      </c>
    </row>
    <row r="622" spans="1:18">
      <c r="A622" t="s">
        <v>1231</v>
      </c>
      <c r="B622" t="s">
        <v>1237</v>
      </c>
      <c r="C622">
        <v>201008</v>
      </c>
      <c r="D622">
        <v>0</v>
      </c>
      <c r="E622" t="s">
        <v>1212</v>
      </c>
      <c r="F622">
        <v>0</v>
      </c>
      <c r="G622">
        <v>0</v>
      </c>
      <c r="H622">
        <v>0</v>
      </c>
      <c r="I622">
        <v>43122005801</v>
      </c>
      <c r="J622">
        <v>12</v>
      </c>
      <c r="K622" t="s">
        <v>1218</v>
      </c>
      <c r="L622">
        <v>3126</v>
      </c>
      <c r="M622" t="s">
        <v>1209</v>
      </c>
      <c r="N622" t="s">
        <v>1206</v>
      </c>
      <c r="O622">
        <v>0</v>
      </c>
      <c r="P622" t="s">
        <v>1207</v>
      </c>
      <c r="Q622">
        <v>19960901</v>
      </c>
      <c r="R622">
        <v>891018481</v>
      </c>
    </row>
    <row r="623" spans="1:18">
      <c r="A623" t="s">
        <v>1231</v>
      </c>
      <c r="B623" t="s">
        <v>1238</v>
      </c>
      <c r="C623">
        <v>201008</v>
      </c>
      <c r="D623">
        <v>30</v>
      </c>
      <c r="E623" t="s">
        <v>1212</v>
      </c>
      <c r="F623">
        <v>1117</v>
      </c>
      <c r="G623">
        <v>71</v>
      </c>
      <c r="H623">
        <v>243</v>
      </c>
      <c r="I623">
        <v>43122004700</v>
      </c>
      <c r="J623">
        <v>8</v>
      </c>
      <c r="K623" t="s">
        <v>1218</v>
      </c>
      <c r="L623">
        <v>3126</v>
      </c>
      <c r="M623" t="s">
        <v>1209</v>
      </c>
      <c r="N623" t="s">
        <v>1206</v>
      </c>
      <c r="O623">
        <v>0</v>
      </c>
      <c r="P623" t="s">
        <v>1207</v>
      </c>
      <c r="Q623">
        <v>19820901</v>
      </c>
      <c r="R623">
        <v>891018481</v>
      </c>
    </row>
    <row r="624" spans="1:18">
      <c r="A624" t="s">
        <v>1231</v>
      </c>
      <c r="B624" t="s">
        <v>1239</v>
      </c>
      <c r="C624">
        <v>201008</v>
      </c>
      <c r="D624">
        <v>31</v>
      </c>
      <c r="E624" t="s">
        <v>1212</v>
      </c>
      <c r="F624">
        <v>5388</v>
      </c>
      <c r="G624">
        <v>736</v>
      </c>
      <c r="H624">
        <v>11536</v>
      </c>
      <c r="I624">
        <v>43122004800</v>
      </c>
      <c r="J624">
        <v>8</v>
      </c>
      <c r="K624" t="s">
        <v>1218</v>
      </c>
      <c r="L624">
        <v>3126</v>
      </c>
      <c r="M624" t="s">
        <v>1209</v>
      </c>
      <c r="N624" t="s">
        <v>1206</v>
      </c>
      <c r="O624">
        <v>0</v>
      </c>
      <c r="P624" t="s">
        <v>1207</v>
      </c>
      <c r="Q624">
        <v>19810701</v>
      </c>
      <c r="R624">
        <v>891018481</v>
      </c>
    </row>
    <row r="625" spans="1:18">
      <c r="A625" t="s">
        <v>1231</v>
      </c>
      <c r="B625" t="s">
        <v>1240</v>
      </c>
      <c r="C625">
        <v>201008</v>
      </c>
      <c r="D625">
        <v>31</v>
      </c>
      <c r="E625" t="s">
        <v>1212</v>
      </c>
      <c r="F625">
        <v>1026</v>
      </c>
      <c r="G625">
        <v>295</v>
      </c>
      <c r="H625">
        <v>34708</v>
      </c>
      <c r="I625">
        <v>43122006002</v>
      </c>
      <c r="J625">
        <v>8</v>
      </c>
      <c r="K625" t="s">
        <v>1218</v>
      </c>
      <c r="L625">
        <v>3126</v>
      </c>
      <c r="M625" t="s">
        <v>1209</v>
      </c>
      <c r="N625" t="s">
        <v>1206</v>
      </c>
      <c r="O625">
        <v>0</v>
      </c>
      <c r="P625" t="s">
        <v>1207</v>
      </c>
      <c r="Q625">
        <v>19820901</v>
      </c>
      <c r="R625">
        <v>891018481</v>
      </c>
    </row>
    <row r="626" spans="1:18">
      <c r="A626" t="s">
        <v>1231</v>
      </c>
      <c r="B626" t="s">
        <v>1241</v>
      </c>
      <c r="C626">
        <v>201008</v>
      </c>
      <c r="D626">
        <v>31</v>
      </c>
      <c r="E626" t="s">
        <v>1212</v>
      </c>
      <c r="F626">
        <v>1411</v>
      </c>
      <c r="G626">
        <v>74</v>
      </c>
      <c r="H626">
        <v>0</v>
      </c>
      <c r="I626">
        <v>43122004900</v>
      </c>
      <c r="J626">
        <v>8</v>
      </c>
      <c r="K626" t="s">
        <v>1218</v>
      </c>
      <c r="L626">
        <v>3126</v>
      </c>
      <c r="M626" t="s">
        <v>1209</v>
      </c>
      <c r="N626" t="s">
        <v>1206</v>
      </c>
      <c r="O626">
        <v>0</v>
      </c>
      <c r="P626" t="s">
        <v>1207</v>
      </c>
      <c r="Q626">
        <v>19820901</v>
      </c>
      <c r="R626">
        <v>891018481</v>
      </c>
    </row>
    <row r="627" spans="1:18">
      <c r="A627" t="s">
        <v>1231</v>
      </c>
      <c r="B627" t="s">
        <v>1242</v>
      </c>
      <c r="C627">
        <v>201008</v>
      </c>
      <c r="D627">
        <v>0</v>
      </c>
      <c r="E627" t="s">
        <v>1212</v>
      </c>
      <c r="F627">
        <v>0</v>
      </c>
      <c r="G627">
        <v>0</v>
      </c>
      <c r="H627">
        <v>0</v>
      </c>
      <c r="I627">
        <v>43122005300</v>
      </c>
      <c r="J627">
        <v>12</v>
      </c>
      <c r="K627" t="s">
        <v>1218</v>
      </c>
      <c r="L627">
        <v>3126</v>
      </c>
      <c r="M627" t="s">
        <v>1209</v>
      </c>
      <c r="N627" t="s">
        <v>1206</v>
      </c>
      <c r="O627">
        <v>0</v>
      </c>
      <c r="P627" t="s">
        <v>1207</v>
      </c>
      <c r="Q627">
        <v>19811001</v>
      </c>
      <c r="R627">
        <v>891018481</v>
      </c>
    </row>
    <row r="628" spans="1:18">
      <c r="A628" t="s">
        <v>1231</v>
      </c>
      <c r="B628" t="s">
        <v>1243</v>
      </c>
      <c r="C628">
        <v>201008</v>
      </c>
      <c r="D628">
        <v>31</v>
      </c>
      <c r="E628" t="s">
        <v>1212</v>
      </c>
      <c r="F628">
        <v>802</v>
      </c>
      <c r="G628">
        <v>37</v>
      </c>
      <c r="H628">
        <v>150</v>
      </c>
      <c r="I628">
        <v>43122005600</v>
      </c>
      <c r="J628">
        <v>8</v>
      </c>
      <c r="K628" t="s">
        <v>1218</v>
      </c>
      <c r="L628">
        <v>3126</v>
      </c>
      <c r="M628" t="s">
        <v>1209</v>
      </c>
      <c r="N628" t="s">
        <v>1206</v>
      </c>
      <c r="O628">
        <v>0</v>
      </c>
      <c r="P628" t="s">
        <v>1207</v>
      </c>
      <c r="Q628">
        <v>19820201</v>
      </c>
      <c r="R628">
        <v>891018481</v>
      </c>
    </row>
    <row r="629" spans="1:18">
      <c r="A629" t="s">
        <v>1231</v>
      </c>
      <c r="B629" t="s">
        <v>1244</v>
      </c>
      <c r="C629">
        <v>201008</v>
      </c>
      <c r="D629">
        <v>28</v>
      </c>
      <c r="E629" t="s">
        <v>1212</v>
      </c>
      <c r="F629">
        <v>724</v>
      </c>
      <c r="G629">
        <v>67</v>
      </c>
      <c r="H629">
        <v>5300</v>
      </c>
      <c r="I629">
        <v>43122008201</v>
      </c>
      <c r="J629">
        <v>8</v>
      </c>
      <c r="K629" t="s">
        <v>1218</v>
      </c>
      <c r="L629">
        <v>3126</v>
      </c>
      <c r="M629" t="s">
        <v>1209</v>
      </c>
      <c r="N629" t="s">
        <v>1206</v>
      </c>
      <c r="O629">
        <v>0</v>
      </c>
      <c r="P629" t="s">
        <v>1207</v>
      </c>
      <c r="Q629">
        <v>19970201</v>
      </c>
      <c r="R629">
        <v>891018481</v>
      </c>
    </row>
    <row r="630" spans="1:18">
      <c r="A630" t="s">
        <v>1231</v>
      </c>
      <c r="B630" t="s">
        <v>1245</v>
      </c>
      <c r="C630">
        <v>201008</v>
      </c>
      <c r="D630">
        <v>28</v>
      </c>
      <c r="E630" t="s">
        <v>1212</v>
      </c>
      <c r="F630">
        <v>1854</v>
      </c>
      <c r="G630">
        <v>100</v>
      </c>
      <c r="H630">
        <v>1110</v>
      </c>
      <c r="I630">
        <v>43122006900</v>
      </c>
      <c r="J630">
        <v>8</v>
      </c>
      <c r="K630" t="s">
        <v>1246</v>
      </c>
      <c r="L630">
        <v>3126</v>
      </c>
      <c r="M630" t="s">
        <v>1209</v>
      </c>
      <c r="N630" t="s">
        <v>1206</v>
      </c>
      <c r="O630">
        <v>0</v>
      </c>
      <c r="P630" t="s">
        <v>1207</v>
      </c>
      <c r="Q630">
        <v>19820801</v>
      </c>
      <c r="R630">
        <v>891018481</v>
      </c>
    </row>
    <row r="631" spans="1:18">
      <c r="A631" t="s">
        <v>1231</v>
      </c>
      <c r="B631" t="s">
        <v>1247</v>
      </c>
      <c r="C631">
        <v>201008</v>
      </c>
      <c r="D631">
        <v>0</v>
      </c>
      <c r="E631" t="s">
        <v>1212</v>
      </c>
      <c r="F631">
        <v>0</v>
      </c>
      <c r="G631">
        <v>0</v>
      </c>
      <c r="H631">
        <v>0</v>
      </c>
      <c r="I631">
        <v>43122007200</v>
      </c>
      <c r="J631">
        <v>12</v>
      </c>
      <c r="K631" t="s">
        <v>1218</v>
      </c>
      <c r="L631">
        <v>3126</v>
      </c>
      <c r="M631" t="s">
        <v>1209</v>
      </c>
      <c r="N631" t="s">
        <v>1206</v>
      </c>
      <c r="O631">
        <v>0</v>
      </c>
      <c r="P631" t="s">
        <v>1207</v>
      </c>
      <c r="R631">
        <v>891018481</v>
      </c>
    </row>
    <row r="632" spans="1:18">
      <c r="A632" t="s">
        <v>1231</v>
      </c>
      <c r="B632" t="s">
        <v>1248</v>
      </c>
      <c r="C632">
        <v>201008</v>
      </c>
      <c r="D632">
        <v>31</v>
      </c>
      <c r="E632" t="s">
        <v>1212</v>
      </c>
      <c r="F632">
        <v>1507</v>
      </c>
      <c r="G632">
        <v>442</v>
      </c>
      <c r="H632">
        <v>20965</v>
      </c>
      <c r="I632">
        <v>43122008300</v>
      </c>
      <c r="J632">
        <v>8</v>
      </c>
      <c r="K632" t="s">
        <v>1218</v>
      </c>
      <c r="L632">
        <v>3126</v>
      </c>
      <c r="M632" t="s">
        <v>1209</v>
      </c>
      <c r="N632" t="s">
        <v>1206</v>
      </c>
      <c r="O632">
        <v>0</v>
      </c>
      <c r="P632" t="s">
        <v>1207</v>
      </c>
      <c r="Q632">
        <v>19840201</v>
      </c>
      <c r="R632">
        <v>891018481</v>
      </c>
    </row>
    <row r="633" spans="1:18">
      <c r="A633" t="s">
        <v>1231</v>
      </c>
      <c r="B633" t="s">
        <v>1249</v>
      </c>
      <c r="C633">
        <v>201008</v>
      </c>
      <c r="D633">
        <v>29</v>
      </c>
      <c r="E633" t="s">
        <v>1212</v>
      </c>
      <c r="F633">
        <v>2490</v>
      </c>
      <c r="G633">
        <v>207</v>
      </c>
      <c r="H633">
        <v>4903</v>
      </c>
      <c r="I633">
        <v>43122007400</v>
      </c>
      <c r="J633">
        <v>8</v>
      </c>
      <c r="K633" t="s">
        <v>1218</v>
      </c>
      <c r="L633">
        <v>3126</v>
      </c>
      <c r="M633" t="s">
        <v>1209</v>
      </c>
      <c r="N633" t="s">
        <v>1206</v>
      </c>
      <c r="O633">
        <v>0</v>
      </c>
      <c r="P633" t="s">
        <v>1233</v>
      </c>
      <c r="Q633">
        <v>19880701</v>
      </c>
      <c r="R633">
        <v>891018481</v>
      </c>
    </row>
    <row r="634" spans="1:18">
      <c r="A634" t="s">
        <v>1231</v>
      </c>
      <c r="B634" t="s">
        <v>1250</v>
      </c>
      <c r="C634">
        <v>201008</v>
      </c>
      <c r="D634">
        <v>22</v>
      </c>
      <c r="E634" t="s">
        <v>1212</v>
      </c>
      <c r="F634">
        <v>2185</v>
      </c>
      <c r="G634">
        <v>340</v>
      </c>
      <c r="H634">
        <v>22799</v>
      </c>
      <c r="I634">
        <v>43122008600</v>
      </c>
      <c r="J634">
        <v>8</v>
      </c>
      <c r="K634" t="s">
        <v>1218</v>
      </c>
      <c r="L634">
        <v>3126</v>
      </c>
      <c r="M634" t="s">
        <v>1209</v>
      </c>
      <c r="N634" t="s">
        <v>1206</v>
      </c>
      <c r="O634">
        <v>0</v>
      </c>
      <c r="P634" t="s">
        <v>1207</v>
      </c>
      <c r="Q634">
        <v>19840401</v>
      </c>
      <c r="R634">
        <v>891018481</v>
      </c>
    </row>
    <row r="635" spans="1:18">
      <c r="A635" t="s">
        <v>1231</v>
      </c>
      <c r="B635" t="s">
        <v>1251</v>
      </c>
      <c r="C635">
        <v>201008</v>
      </c>
      <c r="D635">
        <v>29</v>
      </c>
      <c r="E635" t="s">
        <v>1212</v>
      </c>
      <c r="F635">
        <v>1350</v>
      </c>
      <c r="G635">
        <v>138</v>
      </c>
      <c r="H635">
        <v>4270</v>
      </c>
      <c r="I635">
        <v>43122009600</v>
      </c>
      <c r="J635">
        <v>8</v>
      </c>
      <c r="K635" t="s">
        <v>1218</v>
      </c>
      <c r="L635">
        <v>3126</v>
      </c>
      <c r="M635" t="s">
        <v>1209</v>
      </c>
      <c r="N635" t="s">
        <v>1206</v>
      </c>
      <c r="O635">
        <v>0</v>
      </c>
      <c r="P635" t="s">
        <v>1207</v>
      </c>
      <c r="Q635">
        <v>19840901</v>
      </c>
      <c r="R635">
        <v>891018481</v>
      </c>
    </row>
    <row r="636" spans="1:18">
      <c r="A636" t="s">
        <v>1231</v>
      </c>
      <c r="B636" t="s">
        <v>1252</v>
      </c>
      <c r="C636">
        <v>201008</v>
      </c>
      <c r="D636">
        <v>29</v>
      </c>
      <c r="E636" t="s">
        <v>1212</v>
      </c>
      <c r="F636">
        <v>1260</v>
      </c>
      <c r="G636">
        <v>276</v>
      </c>
      <c r="H636">
        <v>1009</v>
      </c>
      <c r="I636">
        <v>43122016200</v>
      </c>
      <c r="J636">
        <v>8</v>
      </c>
      <c r="K636" t="s">
        <v>1246</v>
      </c>
      <c r="L636">
        <v>3126</v>
      </c>
      <c r="M636" t="s">
        <v>1209</v>
      </c>
      <c r="N636" t="s">
        <v>1206</v>
      </c>
      <c r="O636">
        <v>0</v>
      </c>
      <c r="P636" t="s">
        <v>1207</v>
      </c>
      <c r="Q636">
        <v>19950401</v>
      </c>
      <c r="R636">
        <v>891018481</v>
      </c>
    </row>
    <row r="637" spans="1:18">
      <c r="A637" t="s">
        <v>1231</v>
      </c>
      <c r="B637" t="s">
        <v>1253</v>
      </c>
      <c r="C637">
        <v>201008</v>
      </c>
      <c r="D637">
        <v>0</v>
      </c>
      <c r="E637" t="s">
        <v>1212</v>
      </c>
      <c r="F637">
        <v>0</v>
      </c>
      <c r="G637">
        <v>0</v>
      </c>
      <c r="H637">
        <v>0</v>
      </c>
      <c r="I637">
        <v>43122016300</v>
      </c>
      <c r="J637">
        <v>12</v>
      </c>
      <c r="K637" t="s">
        <v>1218</v>
      </c>
      <c r="L637">
        <v>3126</v>
      </c>
      <c r="M637" t="s">
        <v>1209</v>
      </c>
      <c r="N637" t="s">
        <v>1206</v>
      </c>
      <c r="O637">
        <v>0</v>
      </c>
      <c r="P637" t="s">
        <v>1207</v>
      </c>
      <c r="Q637">
        <v>19960601</v>
      </c>
      <c r="R637">
        <v>891018481</v>
      </c>
    </row>
    <row r="638" spans="1:18">
      <c r="A638" t="s">
        <v>1201</v>
      </c>
      <c r="B638" t="s">
        <v>1254</v>
      </c>
      <c r="C638">
        <v>201008</v>
      </c>
      <c r="D638">
        <v>31</v>
      </c>
      <c r="E638" t="s">
        <v>1212</v>
      </c>
      <c r="F638">
        <v>3047</v>
      </c>
      <c r="G638">
        <v>295</v>
      </c>
      <c r="H638">
        <v>2658</v>
      </c>
      <c r="I638">
        <v>43122003400</v>
      </c>
      <c r="J638">
        <v>8</v>
      </c>
      <c r="K638" t="s">
        <v>1218</v>
      </c>
      <c r="L638">
        <v>3126</v>
      </c>
      <c r="M638" t="s">
        <v>1209</v>
      </c>
      <c r="N638" t="s">
        <v>1206</v>
      </c>
      <c r="O638">
        <v>0</v>
      </c>
      <c r="P638" t="s">
        <v>1233</v>
      </c>
      <c r="Q638">
        <v>19880301</v>
      </c>
      <c r="R638">
        <v>891018481</v>
      </c>
    </row>
    <row r="639" spans="1:18">
      <c r="A639" t="s">
        <v>1201</v>
      </c>
      <c r="B639" t="s">
        <v>1255</v>
      </c>
      <c r="C639">
        <v>201008</v>
      </c>
      <c r="D639">
        <v>0</v>
      </c>
      <c r="E639" t="s">
        <v>1212</v>
      </c>
      <c r="F639">
        <v>0</v>
      </c>
      <c r="G639">
        <v>0</v>
      </c>
      <c r="H639">
        <v>0</v>
      </c>
      <c r="I639">
        <v>43122003600</v>
      </c>
      <c r="J639">
        <v>12</v>
      </c>
      <c r="K639" t="s">
        <v>1204</v>
      </c>
      <c r="L639">
        <v>3126</v>
      </c>
      <c r="M639" t="s">
        <v>1209</v>
      </c>
      <c r="N639" t="s">
        <v>1206</v>
      </c>
      <c r="O639">
        <v>0</v>
      </c>
      <c r="P639" t="s">
        <v>1233</v>
      </c>
      <c r="Q639">
        <v>19860501</v>
      </c>
      <c r="R639">
        <v>891018481</v>
      </c>
    </row>
    <row r="640" spans="1:18">
      <c r="A640" t="s">
        <v>1201</v>
      </c>
      <c r="B640" t="s">
        <v>1256</v>
      </c>
      <c r="C640">
        <v>201008</v>
      </c>
      <c r="D640">
        <v>31</v>
      </c>
      <c r="E640" t="s">
        <v>1212</v>
      </c>
      <c r="F640">
        <v>2084</v>
      </c>
      <c r="G640">
        <v>1252</v>
      </c>
      <c r="H640">
        <v>10658</v>
      </c>
      <c r="I640">
        <v>43122004001</v>
      </c>
      <c r="J640">
        <v>8</v>
      </c>
      <c r="K640" t="s">
        <v>1218</v>
      </c>
      <c r="L640">
        <v>3126</v>
      </c>
      <c r="M640" t="s">
        <v>1209</v>
      </c>
      <c r="N640" t="s">
        <v>1206</v>
      </c>
      <c r="O640">
        <v>0</v>
      </c>
      <c r="P640" t="s">
        <v>1207</v>
      </c>
      <c r="Q640">
        <v>19901101</v>
      </c>
      <c r="R640">
        <v>891018481</v>
      </c>
    </row>
    <row r="641" spans="1:18">
      <c r="A641" t="s">
        <v>1201</v>
      </c>
      <c r="B641" t="s">
        <v>1257</v>
      </c>
      <c r="C641">
        <v>201008</v>
      </c>
      <c r="D641">
        <v>0</v>
      </c>
      <c r="E641" t="s">
        <v>1212</v>
      </c>
      <c r="F641">
        <v>0</v>
      </c>
      <c r="G641">
        <v>0</v>
      </c>
      <c r="H641">
        <v>0</v>
      </c>
      <c r="I641">
        <v>43122005200</v>
      </c>
      <c r="J641">
        <v>12</v>
      </c>
      <c r="K641" t="s">
        <v>1218</v>
      </c>
      <c r="L641">
        <v>3126</v>
      </c>
      <c r="M641" t="s">
        <v>1209</v>
      </c>
      <c r="N641" t="s">
        <v>1206</v>
      </c>
      <c r="O641">
        <v>0</v>
      </c>
      <c r="P641" t="s">
        <v>1207</v>
      </c>
      <c r="Q641">
        <v>19820101</v>
      </c>
      <c r="R641">
        <v>891018481</v>
      </c>
    </row>
    <row r="642" spans="1:18">
      <c r="A642" t="s">
        <v>1201</v>
      </c>
      <c r="B642" t="s">
        <v>1258</v>
      </c>
      <c r="C642">
        <v>201008</v>
      </c>
      <c r="D642">
        <v>0</v>
      </c>
      <c r="E642" t="s">
        <v>1212</v>
      </c>
      <c r="F642">
        <v>0</v>
      </c>
      <c r="G642">
        <v>0</v>
      </c>
      <c r="H642">
        <v>0</v>
      </c>
      <c r="I642">
        <v>43122005700</v>
      </c>
      <c r="J642">
        <v>12</v>
      </c>
      <c r="K642" t="s">
        <v>1218</v>
      </c>
      <c r="L642">
        <v>3126</v>
      </c>
      <c r="M642" t="s">
        <v>1209</v>
      </c>
      <c r="N642" t="s">
        <v>1206</v>
      </c>
      <c r="O642">
        <v>0</v>
      </c>
      <c r="P642" t="s">
        <v>1233</v>
      </c>
      <c r="Q642">
        <v>19880201</v>
      </c>
      <c r="R642">
        <v>891018481</v>
      </c>
    </row>
    <row r="643" spans="1:18">
      <c r="A643" t="s">
        <v>1201</v>
      </c>
      <c r="B643" t="s">
        <v>1259</v>
      </c>
      <c r="C643">
        <v>201008</v>
      </c>
      <c r="D643">
        <v>31</v>
      </c>
      <c r="E643" t="s">
        <v>1212</v>
      </c>
      <c r="F643">
        <v>4586</v>
      </c>
      <c r="G643">
        <v>1104</v>
      </c>
      <c r="H643">
        <v>12915</v>
      </c>
      <c r="I643">
        <v>43122005900</v>
      </c>
      <c r="J643">
        <v>8</v>
      </c>
      <c r="K643" t="s">
        <v>1218</v>
      </c>
      <c r="L643">
        <v>3126</v>
      </c>
      <c r="M643" t="s">
        <v>1209</v>
      </c>
      <c r="N643" t="s">
        <v>1206</v>
      </c>
      <c r="O643">
        <v>0</v>
      </c>
      <c r="P643" t="s">
        <v>1233</v>
      </c>
      <c r="Q643">
        <v>19860501</v>
      </c>
      <c r="R643">
        <v>891018481</v>
      </c>
    </row>
    <row r="644" spans="1:18">
      <c r="A644" t="s">
        <v>1201</v>
      </c>
      <c r="B644" t="s">
        <v>1260</v>
      </c>
      <c r="C644">
        <v>201008</v>
      </c>
      <c r="D644">
        <v>0</v>
      </c>
      <c r="E644" t="s">
        <v>1212</v>
      </c>
      <c r="F644">
        <v>0</v>
      </c>
      <c r="G644">
        <v>0</v>
      </c>
      <c r="H644">
        <v>0</v>
      </c>
      <c r="I644">
        <v>43122005001</v>
      </c>
      <c r="J644">
        <v>12</v>
      </c>
      <c r="K644" t="s">
        <v>1218</v>
      </c>
      <c r="L644">
        <v>3126</v>
      </c>
      <c r="M644" t="s">
        <v>1209</v>
      </c>
      <c r="N644" t="s">
        <v>1206</v>
      </c>
      <c r="O644">
        <v>0</v>
      </c>
      <c r="P644" t="s">
        <v>1207</v>
      </c>
      <c r="Q644">
        <v>19970930</v>
      </c>
      <c r="R644">
        <v>891018481</v>
      </c>
    </row>
    <row r="645" spans="1:18">
      <c r="A645" t="s">
        <v>1201</v>
      </c>
      <c r="B645" t="s">
        <v>1261</v>
      </c>
      <c r="C645">
        <v>201008</v>
      </c>
      <c r="D645">
        <v>31</v>
      </c>
      <c r="E645" t="s">
        <v>1212</v>
      </c>
      <c r="F645">
        <v>4778</v>
      </c>
      <c r="G645">
        <v>773</v>
      </c>
      <c r="H645">
        <v>14395</v>
      </c>
      <c r="I645">
        <v>43122005400</v>
      </c>
      <c r="J645">
        <v>8</v>
      </c>
      <c r="K645" t="s">
        <v>1218</v>
      </c>
      <c r="L645">
        <v>3126</v>
      </c>
      <c r="M645" t="s">
        <v>1209</v>
      </c>
      <c r="N645" t="s">
        <v>1206</v>
      </c>
      <c r="O645">
        <v>0</v>
      </c>
      <c r="P645" t="s">
        <v>1233</v>
      </c>
      <c r="Q645">
        <v>19860801</v>
      </c>
      <c r="R645">
        <v>891018481</v>
      </c>
    </row>
    <row r="646" spans="1:18">
      <c r="A646" t="s">
        <v>1201</v>
      </c>
      <c r="B646" t="s">
        <v>1262</v>
      </c>
      <c r="C646">
        <v>201008</v>
      </c>
      <c r="D646">
        <v>31</v>
      </c>
      <c r="E646" t="s">
        <v>1212</v>
      </c>
      <c r="F646">
        <v>2694</v>
      </c>
      <c r="G646">
        <v>1988</v>
      </c>
      <c r="H646">
        <v>3285</v>
      </c>
      <c r="I646">
        <v>43122007100</v>
      </c>
      <c r="J646">
        <v>8</v>
      </c>
      <c r="K646" t="s">
        <v>1218</v>
      </c>
      <c r="L646">
        <v>3126</v>
      </c>
      <c r="M646" t="s">
        <v>1209</v>
      </c>
      <c r="N646" t="s">
        <v>1206</v>
      </c>
      <c r="O646">
        <v>0</v>
      </c>
      <c r="P646" t="s">
        <v>1233</v>
      </c>
      <c r="Q646">
        <v>19880401</v>
      </c>
      <c r="R646">
        <v>891018481</v>
      </c>
    </row>
    <row r="647" spans="1:18">
      <c r="A647" t="s">
        <v>1201</v>
      </c>
      <c r="B647" t="s">
        <v>1263</v>
      </c>
      <c r="C647">
        <v>201008</v>
      </c>
      <c r="D647">
        <v>0</v>
      </c>
      <c r="E647" t="s">
        <v>1212</v>
      </c>
      <c r="F647">
        <v>0</v>
      </c>
      <c r="G647">
        <v>0</v>
      </c>
      <c r="H647">
        <v>0</v>
      </c>
      <c r="I647">
        <v>43122007900</v>
      </c>
      <c r="J647">
        <v>12</v>
      </c>
      <c r="K647" t="s">
        <v>1204</v>
      </c>
      <c r="L647">
        <v>3126</v>
      </c>
      <c r="M647" t="s">
        <v>1209</v>
      </c>
      <c r="N647" t="s">
        <v>1206</v>
      </c>
      <c r="O647">
        <v>0</v>
      </c>
      <c r="P647" t="s">
        <v>1207</v>
      </c>
      <c r="Q647">
        <v>19830501</v>
      </c>
      <c r="R647">
        <v>891018481</v>
      </c>
    </row>
    <row r="648" spans="1:18">
      <c r="A648" t="s">
        <v>1201</v>
      </c>
      <c r="B648" t="s">
        <v>1264</v>
      </c>
      <c r="C648">
        <v>201008</v>
      </c>
      <c r="D648">
        <v>0</v>
      </c>
      <c r="E648" t="s">
        <v>1212</v>
      </c>
      <c r="F648">
        <v>0</v>
      </c>
      <c r="G648">
        <v>0</v>
      </c>
      <c r="H648">
        <v>0</v>
      </c>
      <c r="I648">
        <v>43122008100</v>
      </c>
      <c r="J648">
        <v>12</v>
      </c>
      <c r="K648" t="s">
        <v>1218</v>
      </c>
      <c r="L648">
        <v>3126</v>
      </c>
      <c r="M648" t="s">
        <v>1209</v>
      </c>
      <c r="N648" t="s">
        <v>1206</v>
      </c>
      <c r="O648">
        <v>0</v>
      </c>
      <c r="P648" t="s">
        <v>1233</v>
      </c>
      <c r="Q648">
        <v>19860701</v>
      </c>
      <c r="R648">
        <v>891018481</v>
      </c>
    </row>
    <row r="649" spans="1:18">
      <c r="A649" t="s">
        <v>1201</v>
      </c>
      <c r="B649" t="s">
        <v>1265</v>
      </c>
      <c r="C649">
        <v>201008</v>
      </c>
      <c r="D649">
        <v>31</v>
      </c>
      <c r="E649" t="s">
        <v>1212</v>
      </c>
      <c r="F649">
        <v>7440</v>
      </c>
      <c r="G649">
        <v>1399</v>
      </c>
      <c r="H649">
        <v>9480</v>
      </c>
      <c r="I649">
        <v>43122007300</v>
      </c>
      <c r="J649">
        <v>8</v>
      </c>
      <c r="K649" t="s">
        <v>1204</v>
      </c>
      <c r="L649">
        <v>3126</v>
      </c>
      <c r="M649" t="s">
        <v>1209</v>
      </c>
      <c r="N649" t="s">
        <v>1206</v>
      </c>
      <c r="O649">
        <v>0</v>
      </c>
      <c r="P649" t="s">
        <v>1233</v>
      </c>
      <c r="Q649">
        <v>19860201</v>
      </c>
      <c r="R649">
        <v>891018481</v>
      </c>
    </row>
    <row r="650" spans="1:18">
      <c r="A650" t="s">
        <v>1201</v>
      </c>
      <c r="B650" t="s">
        <v>1266</v>
      </c>
      <c r="C650">
        <v>201008</v>
      </c>
      <c r="D650">
        <v>31</v>
      </c>
      <c r="E650" t="s">
        <v>1212</v>
      </c>
      <c r="F650">
        <v>3560</v>
      </c>
      <c r="G650">
        <v>957</v>
      </c>
      <c r="H650">
        <v>9705</v>
      </c>
      <c r="I650">
        <v>43122009200</v>
      </c>
      <c r="J650">
        <v>8</v>
      </c>
      <c r="K650" t="s">
        <v>1218</v>
      </c>
      <c r="L650">
        <v>3126</v>
      </c>
      <c r="M650" t="s">
        <v>1209</v>
      </c>
      <c r="N650" t="s">
        <v>1206</v>
      </c>
      <c r="O650">
        <v>0</v>
      </c>
      <c r="P650" t="s">
        <v>1207</v>
      </c>
      <c r="Q650">
        <v>19840901</v>
      </c>
      <c r="R650">
        <v>891018481</v>
      </c>
    </row>
    <row r="651" spans="1:18">
      <c r="A651" t="s">
        <v>1201</v>
      </c>
      <c r="B651" t="s">
        <v>1267</v>
      </c>
      <c r="C651">
        <v>201008</v>
      </c>
      <c r="D651">
        <v>31</v>
      </c>
      <c r="E651" t="s">
        <v>1212</v>
      </c>
      <c r="F651">
        <v>6019</v>
      </c>
      <c r="G651">
        <v>1822</v>
      </c>
      <c r="H651">
        <v>0</v>
      </c>
      <c r="I651">
        <v>43122010400</v>
      </c>
      <c r="J651">
        <v>8</v>
      </c>
      <c r="K651" t="s">
        <v>1204</v>
      </c>
      <c r="L651">
        <v>3126</v>
      </c>
      <c r="M651" t="s">
        <v>1209</v>
      </c>
      <c r="N651" t="s">
        <v>1206</v>
      </c>
      <c r="O651">
        <v>0</v>
      </c>
      <c r="P651" t="s">
        <v>1207</v>
      </c>
      <c r="Q651">
        <v>19850301</v>
      </c>
      <c r="R651">
        <v>891018481</v>
      </c>
    </row>
    <row r="652" spans="1:18">
      <c r="A652" t="s">
        <v>1201</v>
      </c>
      <c r="B652" t="s">
        <v>1268</v>
      </c>
      <c r="C652">
        <v>201008</v>
      </c>
      <c r="D652">
        <v>0</v>
      </c>
      <c r="E652" t="s">
        <v>1212</v>
      </c>
      <c r="F652">
        <v>0</v>
      </c>
      <c r="G652">
        <v>0</v>
      </c>
      <c r="H652">
        <v>0</v>
      </c>
      <c r="I652">
        <v>43122010700</v>
      </c>
      <c r="J652">
        <v>12</v>
      </c>
      <c r="K652" t="s">
        <v>1204</v>
      </c>
      <c r="L652">
        <v>3126</v>
      </c>
      <c r="M652" t="s">
        <v>1209</v>
      </c>
      <c r="N652" t="s">
        <v>1206</v>
      </c>
      <c r="O652">
        <v>0</v>
      </c>
      <c r="P652" t="s">
        <v>1233</v>
      </c>
      <c r="Q652">
        <v>19860701</v>
      </c>
      <c r="R652">
        <v>891018481</v>
      </c>
    </row>
    <row r="653" spans="1:18">
      <c r="A653" t="s">
        <v>1201</v>
      </c>
      <c r="B653" t="s">
        <v>1269</v>
      </c>
      <c r="C653">
        <v>201008</v>
      </c>
      <c r="D653">
        <v>31</v>
      </c>
      <c r="E653" t="s">
        <v>1212</v>
      </c>
      <c r="F653">
        <v>3363</v>
      </c>
      <c r="G653">
        <v>1018</v>
      </c>
      <c r="H653">
        <v>4079</v>
      </c>
      <c r="I653">
        <v>43122011300</v>
      </c>
      <c r="J653">
        <v>8</v>
      </c>
      <c r="K653" t="s">
        <v>1204</v>
      </c>
      <c r="L653">
        <v>3126</v>
      </c>
      <c r="M653" t="s">
        <v>1209</v>
      </c>
      <c r="N653" t="s">
        <v>1206</v>
      </c>
      <c r="O653">
        <v>0</v>
      </c>
      <c r="P653" t="s">
        <v>1207</v>
      </c>
      <c r="Q653">
        <v>19850501</v>
      </c>
      <c r="R653">
        <v>891018481</v>
      </c>
    </row>
    <row r="654" spans="1:18">
      <c r="A654" t="s">
        <v>1201</v>
      </c>
      <c r="B654" t="s">
        <v>1270</v>
      </c>
      <c r="C654">
        <v>201008</v>
      </c>
      <c r="D654">
        <v>31</v>
      </c>
      <c r="E654" t="s">
        <v>1212</v>
      </c>
      <c r="F654">
        <v>5355</v>
      </c>
      <c r="G654">
        <v>1621</v>
      </c>
      <c r="H654">
        <v>19455</v>
      </c>
      <c r="I654">
        <v>43122011200</v>
      </c>
      <c r="J654">
        <v>8</v>
      </c>
      <c r="K654" t="s">
        <v>1204</v>
      </c>
      <c r="L654">
        <v>3126</v>
      </c>
      <c r="M654" t="s">
        <v>1209</v>
      </c>
      <c r="N654" t="s">
        <v>1206</v>
      </c>
      <c r="O654">
        <v>0</v>
      </c>
      <c r="P654" t="s">
        <v>1207</v>
      </c>
      <c r="Q654">
        <v>19850501</v>
      </c>
      <c r="R654">
        <v>891018481</v>
      </c>
    </row>
    <row r="655" spans="1:18">
      <c r="A655" t="s">
        <v>1201</v>
      </c>
      <c r="B655" t="s">
        <v>1271</v>
      </c>
      <c r="C655">
        <v>201008</v>
      </c>
      <c r="D655">
        <v>0</v>
      </c>
      <c r="E655" t="s">
        <v>1212</v>
      </c>
      <c r="F655">
        <v>0</v>
      </c>
      <c r="G655">
        <v>0</v>
      </c>
      <c r="H655">
        <v>0</v>
      </c>
      <c r="I655">
        <v>43122011600</v>
      </c>
      <c r="J655">
        <v>12</v>
      </c>
      <c r="K655" t="s">
        <v>1204</v>
      </c>
      <c r="L655">
        <v>3126</v>
      </c>
      <c r="M655" t="s">
        <v>1209</v>
      </c>
      <c r="N655" t="s">
        <v>1206</v>
      </c>
      <c r="O655">
        <v>0</v>
      </c>
      <c r="P655" t="s">
        <v>1207</v>
      </c>
      <c r="Q655">
        <v>19850701</v>
      </c>
      <c r="R655">
        <v>891018481</v>
      </c>
    </row>
    <row r="656" spans="1:18">
      <c r="A656" t="s">
        <v>1201</v>
      </c>
      <c r="B656" t="s">
        <v>1272</v>
      </c>
      <c r="C656">
        <v>201008</v>
      </c>
      <c r="D656">
        <v>31</v>
      </c>
      <c r="E656" t="s">
        <v>1212</v>
      </c>
      <c r="F656">
        <v>2832</v>
      </c>
      <c r="G656">
        <v>857</v>
      </c>
      <c r="H656">
        <v>5152</v>
      </c>
      <c r="I656">
        <v>43122011700</v>
      </c>
      <c r="J656">
        <v>8</v>
      </c>
      <c r="K656" t="s">
        <v>1204</v>
      </c>
      <c r="L656">
        <v>3126</v>
      </c>
      <c r="M656" t="s">
        <v>1209</v>
      </c>
      <c r="N656" t="s">
        <v>1206</v>
      </c>
      <c r="O656">
        <v>0</v>
      </c>
      <c r="P656" t="s">
        <v>1207</v>
      </c>
      <c r="Q656">
        <v>19860101</v>
      </c>
      <c r="R656">
        <v>891018481</v>
      </c>
    </row>
    <row r="657" spans="1:18">
      <c r="A657" t="s">
        <v>1201</v>
      </c>
      <c r="B657" t="s">
        <v>1273</v>
      </c>
      <c r="C657">
        <v>201008</v>
      </c>
      <c r="D657">
        <v>31</v>
      </c>
      <c r="E657" t="s">
        <v>1212</v>
      </c>
      <c r="F657">
        <v>5620</v>
      </c>
      <c r="G657">
        <v>1701</v>
      </c>
      <c r="H657">
        <v>7084</v>
      </c>
      <c r="I657">
        <v>43122012500</v>
      </c>
      <c r="J657">
        <v>8</v>
      </c>
      <c r="K657" t="s">
        <v>1204</v>
      </c>
      <c r="L657">
        <v>3126</v>
      </c>
      <c r="M657" t="s">
        <v>1209</v>
      </c>
      <c r="N657" t="s">
        <v>1206</v>
      </c>
      <c r="O657">
        <v>0</v>
      </c>
      <c r="P657" t="s">
        <v>1207</v>
      </c>
      <c r="Q657">
        <v>19850901</v>
      </c>
      <c r="R657">
        <v>891018481</v>
      </c>
    </row>
    <row r="658" spans="1:18">
      <c r="A658" t="s">
        <v>1201</v>
      </c>
      <c r="B658" t="s">
        <v>1274</v>
      </c>
      <c r="C658">
        <v>201008</v>
      </c>
      <c r="D658">
        <v>0</v>
      </c>
      <c r="E658" t="s">
        <v>1212</v>
      </c>
      <c r="F658">
        <v>0</v>
      </c>
      <c r="G658">
        <v>0</v>
      </c>
      <c r="H658">
        <v>0</v>
      </c>
      <c r="I658">
        <v>43122012400</v>
      </c>
      <c r="J658">
        <v>12</v>
      </c>
      <c r="K658" t="s">
        <v>1204</v>
      </c>
      <c r="L658">
        <v>3126</v>
      </c>
      <c r="M658" t="s">
        <v>1209</v>
      </c>
      <c r="N658" t="s">
        <v>1206</v>
      </c>
      <c r="O658">
        <v>0</v>
      </c>
      <c r="P658" t="s">
        <v>1207</v>
      </c>
      <c r="Q658">
        <v>19880601</v>
      </c>
      <c r="R658">
        <v>891018481</v>
      </c>
    </row>
    <row r="659" spans="1:18">
      <c r="A659" t="s">
        <v>1201</v>
      </c>
      <c r="B659" t="s">
        <v>1275</v>
      </c>
      <c r="C659">
        <v>201008</v>
      </c>
      <c r="D659">
        <v>0</v>
      </c>
      <c r="E659" t="s">
        <v>1212</v>
      </c>
      <c r="F659">
        <v>0</v>
      </c>
      <c r="G659">
        <v>0</v>
      </c>
      <c r="H659">
        <v>0</v>
      </c>
      <c r="I659">
        <v>43122012200</v>
      </c>
      <c r="J659">
        <v>12</v>
      </c>
      <c r="K659" t="s">
        <v>1204</v>
      </c>
      <c r="L659">
        <v>3126</v>
      </c>
      <c r="M659" t="s">
        <v>1209</v>
      </c>
      <c r="N659" t="s">
        <v>1206</v>
      </c>
      <c r="O659">
        <v>0</v>
      </c>
      <c r="P659" t="s">
        <v>1207</v>
      </c>
      <c r="Q659">
        <v>19850901</v>
      </c>
      <c r="R659">
        <v>891018481</v>
      </c>
    </row>
    <row r="660" spans="1:18">
      <c r="A660" t="s">
        <v>1201</v>
      </c>
      <c r="B660" t="s">
        <v>1276</v>
      </c>
      <c r="C660">
        <v>201008</v>
      </c>
      <c r="D660">
        <v>31</v>
      </c>
      <c r="E660" t="s">
        <v>1212</v>
      </c>
      <c r="F660">
        <v>2390</v>
      </c>
      <c r="G660">
        <v>723</v>
      </c>
      <c r="H660">
        <v>12451</v>
      </c>
      <c r="I660">
        <v>43122012800</v>
      </c>
      <c r="J660">
        <v>8</v>
      </c>
      <c r="K660" t="s">
        <v>1204</v>
      </c>
      <c r="L660">
        <v>3126</v>
      </c>
      <c r="M660" t="s">
        <v>1209</v>
      </c>
      <c r="N660" t="s">
        <v>1206</v>
      </c>
      <c r="O660">
        <v>0</v>
      </c>
      <c r="P660" t="s">
        <v>1207</v>
      </c>
      <c r="Q660">
        <v>19860201</v>
      </c>
      <c r="R660">
        <v>891018481</v>
      </c>
    </row>
    <row r="661" spans="1:18">
      <c r="A661" t="s">
        <v>1201</v>
      </c>
      <c r="B661" t="s">
        <v>1277</v>
      </c>
      <c r="C661">
        <v>201008</v>
      </c>
      <c r="D661">
        <v>31</v>
      </c>
      <c r="E661" t="s">
        <v>1212</v>
      </c>
      <c r="F661">
        <v>4691</v>
      </c>
      <c r="G661">
        <v>1420</v>
      </c>
      <c r="H661">
        <v>12666</v>
      </c>
      <c r="I661">
        <v>43122013600</v>
      </c>
      <c r="J661">
        <v>8</v>
      </c>
      <c r="K661" t="s">
        <v>1204</v>
      </c>
      <c r="L661">
        <v>3126</v>
      </c>
      <c r="M661" t="s">
        <v>1209</v>
      </c>
      <c r="N661" t="s">
        <v>1206</v>
      </c>
      <c r="O661">
        <v>0</v>
      </c>
      <c r="P661" t="s">
        <v>1207</v>
      </c>
      <c r="Q661">
        <v>19860601</v>
      </c>
      <c r="R661">
        <v>891018481</v>
      </c>
    </row>
    <row r="662" spans="1:18">
      <c r="A662" t="s">
        <v>1201</v>
      </c>
      <c r="B662" t="s">
        <v>1278</v>
      </c>
      <c r="C662">
        <v>201008</v>
      </c>
      <c r="D662">
        <v>31</v>
      </c>
      <c r="E662" t="s">
        <v>1212</v>
      </c>
      <c r="F662">
        <v>3142</v>
      </c>
      <c r="G662">
        <v>951</v>
      </c>
      <c r="H662">
        <v>2764</v>
      </c>
      <c r="I662">
        <v>43122013100</v>
      </c>
      <c r="J662">
        <v>8</v>
      </c>
      <c r="K662" t="s">
        <v>1204</v>
      </c>
      <c r="L662">
        <v>3126</v>
      </c>
      <c r="M662" t="s">
        <v>1209</v>
      </c>
      <c r="N662" t="s">
        <v>1206</v>
      </c>
      <c r="O662">
        <v>0</v>
      </c>
      <c r="P662" t="s">
        <v>1207</v>
      </c>
      <c r="Q662">
        <v>19860401</v>
      </c>
      <c r="R662">
        <v>891018481</v>
      </c>
    </row>
    <row r="663" spans="1:18">
      <c r="A663" t="s">
        <v>1201</v>
      </c>
      <c r="B663" t="s">
        <v>1279</v>
      </c>
      <c r="C663">
        <v>201008</v>
      </c>
      <c r="D663">
        <v>31</v>
      </c>
      <c r="E663" t="s">
        <v>1212</v>
      </c>
      <c r="F663">
        <v>4757</v>
      </c>
      <c r="G663">
        <v>1440</v>
      </c>
      <c r="H663">
        <v>3247</v>
      </c>
      <c r="I663">
        <v>43122013000</v>
      </c>
      <c r="J663">
        <v>8</v>
      </c>
      <c r="K663" t="s">
        <v>1204</v>
      </c>
      <c r="L663">
        <v>3126</v>
      </c>
      <c r="M663" t="s">
        <v>1209</v>
      </c>
      <c r="N663" t="s">
        <v>1206</v>
      </c>
      <c r="O663">
        <v>0</v>
      </c>
      <c r="P663" t="s">
        <v>1207</v>
      </c>
      <c r="Q663">
        <v>19860201</v>
      </c>
      <c r="R663">
        <v>891018481</v>
      </c>
    </row>
    <row r="664" spans="1:18">
      <c r="A664" t="s">
        <v>1201</v>
      </c>
      <c r="B664" t="s">
        <v>1280</v>
      </c>
      <c r="C664">
        <v>201008</v>
      </c>
      <c r="D664">
        <v>31</v>
      </c>
      <c r="E664" t="s">
        <v>1212</v>
      </c>
      <c r="F664">
        <v>4005</v>
      </c>
      <c r="G664">
        <v>1212</v>
      </c>
      <c r="H664">
        <v>107</v>
      </c>
      <c r="I664">
        <v>43122014200</v>
      </c>
      <c r="J664">
        <v>8</v>
      </c>
      <c r="K664" t="s">
        <v>1204</v>
      </c>
      <c r="L664">
        <v>3126</v>
      </c>
      <c r="M664" t="s">
        <v>1209</v>
      </c>
      <c r="N664" t="s">
        <v>1206</v>
      </c>
      <c r="O664">
        <v>0</v>
      </c>
      <c r="P664" t="s">
        <v>1207</v>
      </c>
      <c r="Q664">
        <v>19861101</v>
      </c>
      <c r="R664">
        <v>891018481</v>
      </c>
    </row>
    <row r="665" spans="1:18">
      <c r="A665" t="s">
        <v>1201</v>
      </c>
      <c r="B665" t="s">
        <v>1281</v>
      </c>
      <c r="C665">
        <v>201008</v>
      </c>
      <c r="D665">
        <v>0</v>
      </c>
      <c r="E665" t="s">
        <v>1212</v>
      </c>
      <c r="F665">
        <v>0</v>
      </c>
      <c r="G665">
        <v>0</v>
      </c>
      <c r="H665">
        <v>0</v>
      </c>
      <c r="I665">
        <v>43122013201</v>
      </c>
      <c r="J665">
        <v>12</v>
      </c>
      <c r="K665" t="s">
        <v>1204</v>
      </c>
      <c r="L665">
        <v>3126</v>
      </c>
      <c r="M665" t="s">
        <v>1209</v>
      </c>
      <c r="N665" t="s">
        <v>1206</v>
      </c>
      <c r="O665">
        <v>0</v>
      </c>
      <c r="P665" t="s">
        <v>1207</v>
      </c>
      <c r="Q665">
        <v>19970731</v>
      </c>
      <c r="R665">
        <v>891018481</v>
      </c>
    </row>
    <row r="666" spans="1:18">
      <c r="A666" t="s">
        <v>1201</v>
      </c>
      <c r="B666" t="s">
        <v>1282</v>
      </c>
      <c r="C666">
        <v>201008</v>
      </c>
      <c r="D666">
        <v>31</v>
      </c>
      <c r="E666" t="s">
        <v>1212</v>
      </c>
      <c r="F666">
        <v>2545</v>
      </c>
      <c r="G666">
        <v>770</v>
      </c>
      <c r="H666">
        <v>7540</v>
      </c>
      <c r="I666">
        <v>43122014300</v>
      </c>
      <c r="J666">
        <v>8</v>
      </c>
      <c r="K666" t="s">
        <v>1204</v>
      </c>
      <c r="L666">
        <v>3126</v>
      </c>
      <c r="M666" t="s">
        <v>1209</v>
      </c>
      <c r="N666" t="s">
        <v>1206</v>
      </c>
      <c r="O666">
        <v>0</v>
      </c>
      <c r="P666" t="s">
        <v>1207</v>
      </c>
      <c r="Q666">
        <v>19861201</v>
      </c>
      <c r="R666">
        <v>891018481</v>
      </c>
    </row>
    <row r="667" spans="1:18">
      <c r="A667" t="s">
        <v>1201</v>
      </c>
      <c r="B667" t="s">
        <v>1283</v>
      </c>
      <c r="C667">
        <v>201008</v>
      </c>
      <c r="D667">
        <v>0</v>
      </c>
      <c r="E667" t="s">
        <v>1212</v>
      </c>
      <c r="F667">
        <v>0</v>
      </c>
      <c r="G667">
        <v>0</v>
      </c>
      <c r="H667">
        <v>0</v>
      </c>
      <c r="I667">
        <v>43122013700</v>
      </c>
      <c r="J667">
        <v>12</v>
      </c>
      <c r="K667" t="s">
        <v>1204</v>
      </c>
      <c r="L667">
        <v>3126</v>
      </c>
      <c r="M667" t="s">
        <v>1209</v>
      </c>
      <c r="N667" t="s">
        <v>1206</v>
      </c>
      <c r="O667">
        <v>0</v>
      </c>
      <c r="P667" t="s">
        <v>1233</v>
      </c>
      <c r="Q667">
        <v>19910501</v>
      </c>
      <c r="R667">
        <v>891018481</v>
      </c>
    </row>
    <row r="668" spans="1:18">
      <c r="A668" t="s">
        <v>1201</v>
      </c>
      <c r="B668" t="s">
        <v>1284</v>
      </c>
      <c r="C668">
        <v>201008</v>
      </c>
      <c r="D668">
        <v>0</v>
      </c>
      <c r="E668" t="s">
        <v>1212</v>
      </c>
      <c r="F668">
        <v>0</v>
      </c>
      <c r="G668">
        <v>0</v>
      </c>
      <c r="H668">
        <v>0</v>
      </c>
      <c r="I668">
        <v>43122015400</v>
      </c>
      <c r="J668">
        <v>12</v>
      </c>
      <c r="K668" t="s">
        <v>1204</v>
      </c>
      <c r="L668">
        <v>3126</v>
      </c>
      <c r="M668" t="s">
        <v>1209</v>
      </c>
      <c r="N668" t="s">
        <v>1206</v>
      </c>
      <c r="O668">
        <v>0</v>
      </c>
      <c r="P668" t="s">
        <v>1207</v>
      </c>
      <c r="Q668">
        <v>19871101</v>
      </c>
      <c r="R668">
        <v>891018481</v>
      </c>
    </row>
    <row r="669" spans="1:18">
      <c r="A669" t="s">
        <v>1201</v>
      </c>
      <c r="B669" t="s">
        <v>1285</v>
      </c>
      <c r="C669">
        <v>201008</v>
      </c>
      <c r="D669">
        <v>31</v>
      </c>
      <c r="E669" t="s">
        <v>1212</v>
      </c>
      <c r="F669">
        <v>6129</v>
      </c>
      <c r="G669">
        <v>1855</v>
      </c>
      <c r="H669">
        <v>6869</v>
      </c>
      <c r="I669">
        <v>43122013800</v>
      </c>
      <c r="J669">
        <v>8</v>
      </c>
      <c r="K669" t="s">
        <v>1204</v>
      </c>
      <c r="L669">
        <v>3126</v>
      </c>
      <c r="M669" t="s">
        <v>1209</v>
      </c>
      <c r="N669" t="s">
        <v>1206</v>
      </c>
      <c r="O669">
        <v>0</v>
      </c>
      <c r="P669" t="s">
        <v>1207</v>
      </c>
      <c r="Q669">
        <v>19860901</v>
      </c>
      <c r="R669">
        <v>891018481</v>
      </c>
    </row>
    <row r="670" spans="1:18">
      <c r="A670" t="s">
        <v>1201</v>
      </c>
      <c r="B670" t="s">
        <v>1286</v>
      </c>
      <c r="C670">
        <v>201008</v>
      </c>
      <c r="D670">
        <v>0</v>
      </c>
      <c r="E670" t="s">
        <v>1212</v>
      </c>
      <c r="F670">
        <v>0</v>
      </c>
      <c r="G670">
        <v>0</v>
      </c>
      <c r="H670">
        <v>0</v>
      </c>
      <c r="I670">
        <v>43122015200</v>
      </c>
      <c r="J670">
        <v>12</v>
      </c>
      <c r="K670" t="s">
        <v>1204</v>
      </c>
      <c r="L670">
        <v>3126</v>
      </c>
      <c r="M670" t="s">
        <v>1209</v>
      </c>
      <c r="N670" t="s">
        <v>1206</v>
      </c>
      <c r="O670">
        <v>0</v>
      </c>
      <c r="P670" t="s">
        <v>1207</v>
      </c>
      <c r="Q670">
        <v>19870401</v>
      </c>
      <c r="R670">
        <v>891018481</v>
      </c>
    </row>
    <row r="671" spans="1:18">
      <c r="A671" t="s">
        <v>1201</v>
      </c>
      <c r="B671" t="s">
        <v>1287</v>
      </c>
      <c r="C671">
        <v>201008</v>
      </c>
      <c r="D671">
        <v>31</v>
      </c>
      <c r="E671" t="s">
        <v>1212</v>
      </c>
      <c r="F671">
        <v>2921</v>
      </c>
      <c r="G671">
        <v>884</v>
      </c>
      <c r="H671">
        <v>3408</v>
      </c>
      <c r="I671">
        <v>43122014400</v>
      </c>
      <c r="J671">
        <v>8</v>
      </c>
      <c r="K671" t="s">
        <v>1204</v>
      </c>
      <c r="L671">
        <v>3126</v>
      </c>
      <c r="M671" t="s">
        <v>1209</v>
      </c>
      <c r="N671" t="s">
        <v>1206</v>
      </c>
      <c r="O671">
        <v>0</v>
      </c>
      <c r="P671" t="s">
        <v>1207</v>
      </c>
      <c r="Q671">
        <v>19870201</v>
      </c>
      <c r="R671">
        <v>891018481</v>
      </c>
    </row>
    <row r="672" spans="1:18">
      <c r="A672" t="s">
        <v>1201</v>
      </c>
      <c r="B672" t="s">
        <v>1288</v>
      </c>
      <c r="C672">
        <v>201008</v>
      </c>
      <c r="D672">
        <v>0</v>
      </c>
      <c r="E672" t="s">
        <v>1212</v>
      </c>
      <c r="F672">
        <v>0</v>
      </c>
      <c r="G672">
        <v>0</v>
      </c>
      <c r="H672">
        <v>0</v>
      </c>
      <c r="I672">
        <v>43122014000</v>
      </c>
      <c r="J672">
        <v>12</v>
      </c>
      <c r="K672" t="s">
        <v>1204</v>
      </c>
      <c r="L672">
        <v>3126</v>
      </c>
      <c r="M672" t="s">
        <v>1209</v>
      </c>
      <c r="N672" t="s">
        <v>1206</v>
      </c>
      <c r="O672">
        <v>0</v>
      </c>
      <c r="P672" t="s">
        <v>1207</v>
      </c>
      <c r="Q672">
        <v>19860901</v>
      </c>
      <c r="R672">
        <v>891018481</v>
      </c>
    </row>
    <row r="673" spans="1:18">
      <c r="A673" t="s">
        <v>1201</v>
      </c>
      <c r="B673" t="s">
        <v>1289</v>
      </c>
      <c r="C673">
        <v>201008</v>
      </c>
      <c r="D673">
        <v>31</v>
      </c>
      <c r="E673" t="s">
        <v>1212</v>
      </c>
      <c r="F673">
        <v>7391</v>
      </c>
      <c r="G673">
        <v>2237</v>
      </c>
      <c r="H673">
        <v>1717</v>
      </c>
      <c r="I673">
        <v>43122014500</v>
      </c>
      <c r="J673">
        <v>8</v>
      </c>
      <c r="K673" t="s">
        <v>1204</v>
      </c>
      <c r="L673">
        <v>3126</v>
      </c>
      <c r="M673" t="s">
        <v>1209</v>
      </c>
      <c r="N673" t="s">
        <v>1206</v>
      </c>
      <c r="O673">
        <v>0</v>
      </c>
      <c r="P673" t="s">
        <v>1207</v>
      </c>
      <c r="Q673">
        <v>19870601</v>
      </c>
      <c r="R673">
        <v>891018481</v>
      </c>
    </row>
    <row r="674" spans="1:18">
      <c r="A674" t="s">
        <v>1201</v>
      </c>
      <c r="B674" t="s">
        <v>1290</v>
      </c>
      <c r="C674">
        <v>201008</v>
      </c>
      <c r="D674">
        <v>0</v>
      </c>
      <c r="E674" t="s">
        <v>1212</v>
      </c>
      <c r="F674">
        <v>0</v>
      </c>
      <c r="G674">
        <v>0</v>
      </c>
      <c r="H674">
        <v>0</v>
      </c>
      <c r="I674">
        <v>43122015100</v>
      </c>
      <c r="J674">
        <v>12</v>
      </c>
      <c r="K674" t="s">
        <v>1204</v>
      </c>
      <c r="L674">
        <v>3126</v>
      </c>
      <c r="M674" t="s">
        <v>1209</v>
      </c>
      <c r="N674" t="s">
        <v>1206</v>
      </c>
      <c r="O674">
        <v>0</v>
      </c>
      <c r="P674" t="s">
        <v>1207</v>
      </c>
      <c r="Q674">
        <v>19870501</v>
      </c>
      <c r="R674">
        <v>891018481</v>
      </c>
    </row>
    <row r="675" spans="1:18">
      <c r="A675" t="s">
        <v>1201</v>
      </c>
      <c r="B675" t="s">
        <v>1291</v>
      </c>
      <c r="C675">
        <v>201008</v>
      </c>
      <c r="D675">
        <v>0</v>
      </c>
      <c r="E675" t="s">
        <v>1212</v>
      </c>
      <c r="F675">
        <v>0</v>
      </c>
      <c r="G675">
        <v>0</v>
      </c>
      <c r="H675">
        <v>0</v>
      </c>
      <c r="I675">
        <v>43122015500</v>
      </c>
      <c r="J675">
        <v>12</v>
      </c>
      <c r="K675" t="s">
        <v>1204</v>
      </c>
      <c r="L675">
        <v>3126</v>
      </c>
      <c r="M675" t="s">
        <v>1209</v>
      </c>
      <c r="N675" t="s">
        <v>1206</v>
      </c>
      <c r="O675">
        <v>0</v>
      </c>
      <c r="P675" t="s">
        <v>1207</v>
      </c>
      <c r="Q675">
        <v>19871001</v>
      </c>
      <c r="R675">
        <v>891018481</v>
      </c>
    </row>
    <row r="676" spans="1:18">
      <c r="A676" t="s">
        <v>1201</v>
      </c>
      <c r="B676" t="s">
        <v>1292</v>
      </c>
      <c r="C676">
        <v>201008</v>
      </c>
      <c r="D676">
        <v>0</v>
      </c>
      <c r="E676" t="s">
        <v>1212</v>
      </c>
      <c r="F676">
        <v>0</v>
      </c>
      <c r="G676">
        <v>0</v>
      </c>
      <c r="H676">
        <v>0</v>
      </c>
      <c r="I676">
        <v>43122015600</v>
      </c>
      <c r="J676">
        <v>12</v>
      </c>
      <c r="K676" t="s">
        <v>1204</v>
      </c>
      <c r="L676">
        <v>3126</v>
      </c>
      <c r="M676" t="s">
        <v>1209</v>
      </c>
      <c r="N676" t="s">
        <v>1206</v>
      </c>
      <c r="O676">
        <v>0</v>
      </c>
      <c r="P676" t="s">
        <v>1207</v>
      </c>
      <c r="Q676">
        <v>19910801</v>
      </c>
      <c r="R676">
        <v>891018481</v>
      </c>
    </row>
    <row r="677" spans="1:18">
      <c r="A677" t="s">
        <v>1201</v>
      </c>
      <c r="B677" t="s">
        <v>1293</v>
      </c>
      <c r="C677">
        <v>201008</v>
      </c>
      <c r="D677">
        <v>0</v>
      </c>
      <c r="E677" t="s">
        <v>1212</v>
      </c>
      <c r="F677">
        <v>0</v>
      </c>
      <c r="G677">
        <v>0</v>
      </c>
      <c r="H677">
        <v>0</v>
      </c>
      <c r="I677">
        <v>43122015800</v>
      </c>
      <c r="J677">
        <v>12</v>
      </c>
      <c r="K677" t="s">
        <v>1294</v>
      </c>
      <c r="L677">
        <v>3126</v>
      </c>
      <c r="M677" t="s">
        <v>1209</v>
      </c>
      <c r="N677" t="s">
        <v>1206</v>
      </c>
      <c r="O677">
        <v>0</v>
      </c>
      <c r="P677" t="s">
        <v>1207</v>
      </c>
      <c r="Q677">
        <v>19930601</v>
      </c>
      <c r="R677">
        <v>891018481</v>
      </c>
    </row>
    <row r="678" spans="1:18">
      <c r="A678" t="s">
        <v>1201</v>
      </c>
      <c r="B678" t="s">
        <v>1295</v>
      </c>
      <c r="C678">
        <v>201008</v>
      </c>
      <c r="D678">
        <v>0</v>
      </c>
      <c r="E678" t="s">
        <v>1212</v>
      </c>
      <c r="F678">
        <v>0</v>
      </c>
      <c r="G678">
        <v>0</v>
      </c>
      <c r="H678">
        <v>0</v>
      </c>
      <c r="I678">
        <v>43122015900</v>
      </c>
      <c r="J678">
        <v>12</v>
      </c>
      <c r="K678" t="s">
        <v>1204</v>
      </c>
      <c r="L678">
        <v>3126</v>
      </c>
      <c r="M678" t="s">
        <v>1209</v>
      </c>
      <c r="N678" t="s">
        <v>1206</v>
      </c>
      <c r="O678">
        <v>0</v>
      </c>
      <c r="P678" t="s">
        <v>1207</v>
      </c>
      <c r="Q678">
        <v>19930601</v>
      </c>
      <c r="R678">
        <v>891018481</v>
      </c>
    </row>
    <row r="679" spans="1:18">
      <c r="A679" t="s">
        <v>1201</v>
      </c>
      <c r="B679" t="s">
        <v>1296</v>
      </c>
      <c r="C679">
        <v>201008</v>
      </c>
      <c r="D679">
        <v>31</v>
      </c>
      <c r="E679" t="s">
        <v>1212</v>
      </c>
      <c r="F679">
        <v>8740</v>
      </c>
      <c r="G679">
        <v>2646</v>
      </c>
      <c r="H679">
        <v>6225</v>
      </c>
      <c r="I679">
        <v>43122016000</v>
      </c>
      <c r="J679">
        <v>8</v>
      </c>
      <c r="K679" t="s">
        <v>1218</v>
      </c>
      <c r="L679">
        <v>3126</v>
      </c>
      <c r="M679" t="s">
        <v>1209</v>
      </c>
      <c r="N679" t="s">
        <v>1206</v>
      </c>
      <c r="O679">
        <v>0</v>
      </c>
      <c r="P679" t="s">
        <v>1207</v>
      </c>
      <c r="Q679">
        <v>19940101</v>
      </c>
      <c r="R679">
        <v>891018481</v>
      </c>
    </row>
    <row r="680" spans="1:18">
      <c r="A680" t="s">
        <v>1201</v>
      </c>
      <c r="B680" t="s">
        <v>1297</v>
      </c>
      <c r="C680">
        <v>201008</v>
      </c>
      <c r="D680">
        <v>0</v>
      </c>
      <c r="E680" t="s">
        <v>1212</v>
      </c>
      <c r="F680">
        <v>0</v>
      </c>
      <c r="G680">
        <v>0</v>
      </c>
      <c r="H680">
        <v>0</v>
      </c>
      <c r="I680">
        <v>43122016100</v>
      </c>
      <c r="J680">
        <v>12</v>
      </c>
      <c r="K680" t="s">
        <v>1204</v>
      </c>
      <c r="L680">
        <v>3126</v>
      </c>
      <c r="M680" t="s">
        <v>1209</v>
      </c>
      <c r="N680" t="s">
        <v>1206</v>
      </c>
      <c r="O680">
        <v>0</v>
      </c>
      <c r="P680" t="s">
        <v>1207</v>
      </c>
      <c r="Q680">
        <v>19940601</v>
      </c>
      <c r="R680">
        <v>891018481</v>
      </c>
    </row>
    <row r="681" spans="1:18">
      <c r="A681" t="s">
        <v>1201</v>
      </c>
      <c r="B681" t="s">
        <v>1298</v>
      </c>
      <c r="C681">
        <v>201008</v>
      </c>
      <c r="D681">
        <v>0</v>
      </c>
      <c r="E681" t="s">
        <v>1212</v>
      </c>
      <c r="F681">
        <v>0</v>
      </c>
      <c r="G681">
        <v>0</v>
      </c>
      <c r="H681">
        <v>0</v>
      </c>
      <c r="I681">
        <v>43122016400</v>
      </c>
      <c r="J681">
        <v>12</v>
      </c>
      <c r="K681" t="s">
        <v>1204</v>
      </c>
      <c r="L681">
        <v>3126</v>
      </c>
      <c r="M681" t="s">
        <v>1209</v>
      </c>
      <c r="N681" t="s">
        <v>1206</v>
      </c>
      <c r="O681">
        <v>0</v>
      </c>
      <c r="P681" t="s">
        <v>1207</v>
      </c>
      <c r="Q681">
        <v>19960401</v>
      </c>
      <c r="R681">
        <v>891018481</v>
      </c>
    </row>
    <row r="682" spans="1:18">
      <c r="A682" t="s">
        <v>1201</v>
      </c>
      <c r="B682" t="s">
        <v>1299</v>
      </c>
      <c r="C682">
        <v>201008</v>
      </c>
      <c r="D682">
        <v>0</v>
      </c>
      <c r="E682" t="s">
        <v>1212</v>
      </c>
      <c r="F682">
        <v>0</v>
      </c>
      <c r="G682">
        <v>0</v>
      </c>
      <c r="H682">
        <v>0</v>
      </c>
      <c r="I682">
        <v>43122016500</v>
      </c>
      <c r="J682">
        <v>12</v>
      </c>
      <c r="K682" t="s">
        <v>1204</v>
      </c>
      <c r="L682">
        <v>3126</v>
      </c>
      <c r="M682" t="s">
        <v>1209</v>
      </c>
      <c r="N682" t="s">
        <v>1206</v>
      </c>
      <c r="O682">
        <v>0</v>
      </c>
      <c r="P682" t="s">
        <v>1207</v>
      </c>
      <c r="Q682">
        <v>19960401</v>
      </c>
      <c r="R682">
        <v>891018481</v>
      </c>
    </row>
    <row r="683" spans="1:18">
      <c r="A683" t="s">
        <v>1201</v>
      </c>
      <c r="B683" t="s">
        <v>1300</v>
      </c>
      <c r="C683">
        <v>201008</v>
      </c>
      <c r="D683">
        <v>0</v>
      </c>
      <c r="E683" t="s">
        <v>1212</v>
      </c>
      <c r="F683">
        <v>0</v>
      </c>
      <c r="G683">
        <v>0</v>
      </c>
      <c r="H683">
        <v>0</v>
      </c>
      <c r="I683">
        <v>43122016601</v>
      </c>
      <c r="J683">
        <v>12</v>
      </c>
      <c r="K683" t="s">
        <v>1204</v>
      </c>
      <c r="L683">
        <v>3126</v>
      </c>
      <c r="M683" t="s">
        <v>1209</v>
      </c>
      <c r="N683" t="s">
        <v>1206</v>
      </c>
      <c r="O683">
        <v>0</v>
      </c>
      <c r="P683" t="s">
        <v>1207</v>
      </c>
      <c r="Q683">
        <v>19970703</v>
      </c>
      <c r="R683">
        <v>891018481</v>
      </c>
    </row>
    <row r="684" spans="1:18">
      <c r="A684" t="s">
        <v>1210</v>
      </c>
      <c r="B684" t="s">
        <v>1211</v>
      </c>
      <c r="C684">
        <v>201009</v>
      </c>
      <c r="D684">
        <v>26</v>
      </c>
      <c r="E684" t="s">
        <v>1212</v>
      </c>
      <c r="F684">
        <v>204</v>
      </c>
      <c r="G684">
        <v>101</v>
      </c>
      <c r="H684">
        <v>3</v>
      </c>
      <c r="I684">
        <v>43122008700</v>
      </c>
      <c r="J684">
        <v>8</v>
      </c>
      <c r="K684" t="s">
        <v>1213</v>
      </c>
      <c r="L684">
        <v>2531</v>
      </c>
      <c r="M684" t="s">
        <v>1214</v>
      </c>
      <c r="N684" t="s">
        <v>1206</v>
      </c>
      <c r="O684">
        <v>0</v>
      </c>
      <c r="P684" t="s">
        <v>1207</v>
      </c>
      <c r="Q684">
        <v>19840101</v>
      </c>
      <c r="R684">
        <v>891018481</v>
      </c>
    </row>
    <row r="685" spans="1:18">
      <c r="A685" t="s">
        <v>1210</v>
      </c>
      <c r="B685" t="s">
        <v>1215</v>
      </c>
      <c r="C685">
        <v>201009</v>
      </c>
      <c r="D685">
        <v>26</v>
      </c>
      <c r="E685" t="s">
        <v>1212</v>
      </c>
      <c r="F685">
        <v>390</v>
      </c>
      <c r="G685">
        <v>192</v>
      </c>
      <c r="H685">
        <v>5</v>
      </c>
      <c r="I685">
        <v>43122008800</v>
      </c>
      <c r="J685">
        <v>8</v>
      </c>
      <c r="K685" t="s">
        <v>1213</v>
      </c>
      <c r="L685">
        <v>2531</v>
      </c>
      <c r="M685" t="s">
        <v>1214</v>
      </c>
      <c r="N685" t="s">
        <v>1206</v>
      </c>
      <c r="O685">
        <v>0</v>
      </c>
      <c r="P685" t="s">
        <v>1207</v>
      </c>
      <c r="Q685">
        <v>19840201</v>
      </c>
      <c r="R685">
        <v>891018481</v>
      </c>
    </row>
    <row r="686" spans="1:18">
      <c r="A686" t="s">
        <v>1210</v>
      </c>
      <c r="B686" t="s">
        <v>1216</v>
      </c>
      <c r="C686">
        <v>201009</v>
      </c>
      <c r="D686">
        <v>0</v>
      </c>
      <c r="E686" t="s">
        <v>1212</v>
      </c>
      <c r="F686">
        <v>0</v>
      </c>
      <c r="G686">
        <v>0</v>
      </c>
      <c r="H686">
        <v>0</v>
      </c>
      <c r="I686">
        <v>43122009000</v>
      </c>
      <c r="J686">
        <v>12</v>
      </c>
      <c r="K686" t="s">
        <v>1213</v>
      </c>
      <c r="L686">
        <v>2531</v>
      </c>
      <c r="M686" t="s">
        <v>1214</v>
      </c>
      <c r="N686" t="s">
        <v>1206</v>
      </c>
      <c r="O686">
        <v>0</v>
      </c>
      <c r="P686" t="s">
        <v>1207</v>
      </c>
      <c r="Q686">
        <v>19840301</v>
      </c>
      <c r="R686">
        <v>891018481</v>
      </c>
    </row>
    <row r="687" spans="1:18">
      <c r="A687" t="s">
        <v>1210</v>
      </c>
      <c r="B687" t="s">
        <v>1217</v>
      </c>
      <c r="C687">
        <v>201009</v>
      </c>
      <c r="D687">
        <v>26</v>
      </c>
      <c r="E687" t="s">
        <v>1212</v>
      </c>
      <c r="F687">
        <v>879</v>
      </c>
      <c r="G687">
        <v>434</v>
      </c>
      <c r="H687">
        <v>6570</v>
      </c>
      <c r="I687">
        <v>43122009100</v>
      </c>
      <c r="J687">
        <v>8</v>
      </c>
      <c r="K687" t="s">
        <v>1218</v>
      </c>
      <c r="L687">
        <v>2531</v>
      </c>
      <c r="M687" t="s">
        <v>1214</v>
      </c>
      <c r="N687" t="s">
        <v>1206</v>
      </c>
      <c r="O687">
        <v>0</v>
      </c>
      <c r="P687" t="s">
        <v>1207</v>
      </c>
      <c r="Q687">
        <v>19840401</v>
      </c>
      <c r="R687">
        <v>891018481</v>
      </c>
    </row>
    <row r="688" spans="1:18">
      <c r="A688" t="s">
        <v>1210</v>
      </c>
      <c r="B688" t="s">
        <v>1219</v>
      </c>
      <c r="C688">
        <v>201009</v>
      </c>
      <c r="D688">
        <v>26</v>
      </c>
      <c r="E688" t="s">
        <v>1212</v>
      </c>
      <c r="F688">
        <v>76</v>
      </c>
      <c r="G688">
        <v>37</v>
      </c>
      <c r="H688">
        <v>1649</v>
      </c>
      <c r="I688">
        <v>43122009300</v>
      </c>
      <c r="J688">
        <v>8</v>
      </c>
      <c r="K688" t="s">
        <v>1218</v>
      </c>
      <c r="L688">
        <v>2531</v>
      </c>
      <c r="M688" t="s">
        <v>1214</v>
      </c>
      <c r="N688" t="s">
        <v>1206</v>
      </c>
      <c r="O688">
        <v>0</v>
      </c>
      <c r="P688" t="s">
        <v>1207</v>
      </c>
      <c r="Q688">
        <v>19840701</v>
      </c>
      <c r="R688">
        <v>891018481</v>
      </c>
    </row>
    <row r="689" spans="1:18">
      <c r="A689" t="s">
        <v>1210</v>
      </c>
      <c r="B689" t="s">
        <v>1220</v>
      </c>
      <c r="C689">
        <v>201009</v>
      </c>
      <c r="D689">
        <v>0</v>
      </c>
      <c r="E689" t="s">
        <v>1212</v>
      </c>
      <c r="F689">
        <v>0</v>
      </c>
      <c r="G689">
        <v>0</v>
      </c>
      <c r="H689">
        <v>0</v>
      </c>
      <c r="I689">
        <v>43122009500</v>
      </c>
      <c r="J689">
        <v>12</v>
      </c>
      <c r="K689" t="s">
        <v>1218</v>
      </c>
      <c r="L689">
        <v>2531</v>
      </c>
      <c r="M689" t="s">
        <v>1214</v>
      </c>
      <c r="N689" t="s">
        <v>1206</v>
      </c>
      <c r="O689">
        <v>0</v>
      </c>
      <c r="P689" t="s">
        <v>1207</v>
      </c>
      <c r="Q689">
        <v>19840801</v>
      </c>
      <c r="R689">
        <v>891018481</v>
      </c>
    </row>
    <row r="690" spans="1:18">
      <c r="A690" t="s">
        <v>1210</v>
      </c>
      <c r="B690" t="s">
        <v>1221</v>
      </c>
      <c r="C690">
        <v>201009</v>
      </c>
      <c r="D690">
        <v>26</v>
      </c>
      <c r="E690" t="s">
        <v>1212</v>
      </c>
      <c r="F690">
        <v>528</v>
      </c>
      <c r="G690">
        <v>260</v>
      </c>
      <c r="H690">
        <v>11</v>
      </c>
      <c r="I690">
        <v>43122009700</v>
      </c>
      <c r="J690">
        <v>8</v>
      </c>
      <c r="K690" t="s">
        <v>1218</v>
      </c>
      <c r="L690">
        <v>2531</v>
      </c>
      <c r="M690" t="s">
        <v>1214</v>
      </c>
      <c r="N690" t="s">
        <v>1206</v>
      </c>
      <c r="O690">
        <v>0</v>
      </c>
      <c r="P690" t="s">
        <v>1207</v>
      </c>
      <c r="Q690">
        <v>19840901</v>
      </c>
      <c r="R690">
        <v>891018481</v>
      </c>
    </row>
    <row r="691" spans="1:18">
      <c r="A691" t="s">
        <v>1210</v>
      </c>
      <c r="B691" t="s">
        <v>1222</v>
      </c>
      <c r="C691">
        <v>201009</v>
      </c>
      <c r="D691">
        <v>26</v>
      </c>
      <c r="E691" t="s">
        <v>1212</v>
      </c>
      <c r="F691">
        <v>1203</v>
      </c>
      <c r="G691">
        <v>594</v>
      </c>
      <c r="H691">
        <v>25</v>
      </c>
      <c r="I691">
        <v>43122009800</v>
      </c>
      <c r="J691">
        <v>8</v>
      </c>
      <c r="K691" t="s">
        <v>1218</v>
      </c>
      <c r="L691">
        <v>2531</v>
      </c>
      <c r="M691" t="s">
        <v>1214</v>
      </c>
      <c r="N691" t="s">
        <v>1206</v>
      </c>
      <c r="O691">
        <v>0</v>
      </c>
      <c r="P691" t="s">
        <v>1207</v>
      </c>
      <c r="Q691">
        <v>19840901</v>
      </c>
      <c r="R691">
        <v>891018481</v>
      </c>
    </row>
    <row r="692" spans="1:18">
      <c r="A692" t="s">
        <v>1210</v>
      </c>
      <c r="B692" t="s">
        <v>1223</v>
      </c>
      <c r="C692">
        <v>201009</v>
      </c>
      <c r="D692">
        <v>26</v>
      </c>
      <c r="E692" t="s">
        <v>1212</v>
      </c>
      <c r="F692">
        <v>89</v>
      </c>
      <c r="G692">
        <v>44</v>
      </c>
      <c r="H692">
        <v>142</v>
      </c>
      <c r="I692">
        <v>43122010000</v>
      </c>
      <c r="J692">
        <v>8</v>
      </c>
      <c r="K692" t="s">
        <v>1213</v>
      </c>
      <c r="L692">
        <v>2531</v>
      </c>
      <c r="M692" t="s">
        <v>1214</v>
      </c>
      <c r="N692" t="s">
        <v>1206</v>
      </c>
      <c r="O692">
        <v>0</v>
      </c>
      <c r="P692" t="s">
        <v>1207</v>
      </c>
      <c r="Q692">
        <v>19841001</v>
      </c>
      <c r="R692">
        <v>891018481</v>
      </c>
    </row>
    <row r="693" spans="1:18">
      <c r="A693" t="s">
        <v>1210</v>
      </c>
      <c r="B693" t="s">
        <v>1224</v>
      </c>
      <c r="C693">
        <v>201009</v>
      </c>
      <c r="D693">
        <v>0</v>
      </c>
      <c r="E693" t="s">
        <v>1212</v>
      </c>
      <c r="F693">
        <v>0</v>
      </c>
      <c r="G693">
        <v>0</v>
      </c>
      <c r="H693">
        <v>0</v>
      </c>
      <c r="I693">
        <v>43122010100</v>
      </c>
      <c r="J693">
        <v>12</v>
      </c>
      <c r="K693" t="s">
        <v>1218</v>
      </c>
      <c r="L693">
        <v>2531</v>
      </c>
      <c r="M693" t="s">
        <v>1214</v>
      </c>
      <c r="N693" t="s">
        <v>1206</v>
      </c>
      <c r="O693">
        <v>0</v>
      </c>
      <c r="P693" t="s">
        <v>1207</v>
      </c>
      <c r="Q693">
        <v>19841101</v>
      </c>
      <c r="R693">
        <v>891018481</v>
      </c>
    </row>
    <row r="694" spans="1:18">
      <c r="A694" t="s">
        <v>1210</v>
      </c>
      <c r="B694" t="s">
        <v>1225</v>
      </c>
      <c r="C694">
        <v>201009</v>
      </c>
      <c r="D694">
        <v>26</v>
      </c>
      <c r="E694" t="s">
        <v>1212</v>
      </c>
      <c r="F694">
        <v>1242</v>
      </c>
      <c r="G694">
        <v>614</v>
      </c>
      <c r="H694">
        <v>54</v>
      </c>
      <c r="I694">
        <v>43122010200</v>
      </c>
      <c r="J694">
        <v>8</v>
      </c>
      <c r="K694" t="s">
        <v>1218</v>
      </c>
      <c r="L694">
        <v>2531</v>
      </c>
      <c r="M694" t="s">
        <v>1214</v>
      </c>
      <c r="N694" t="s">
        <v>1206</v>
      </c>
      <c r="O694">
        <v>0</v>
      </c>
      <c r="P694" t="s">
        <v>1207</v>
      </c>
      <c r="Q694">
        <v>19841201</v>
      </c>
      <c r="R694">
        <v>891018481</v>
      </c>
    </row>
    <row r="695" spans="1:18">
      <c r="A695" t="s">
        <v>1210</v>
      </c>
      <c r="B695" t="s">
        <v>1226</v>
      </c>
      <c r="C695">
        <v>201009</v>
      </c>
      <c r="D695">
        <v>26</v>
      </c>
      <c r="E695" t="s">
        <v>1212</v>
      </c>
      <c r="F695">
        <v>853</v>
      </c>
      <c r="G695">
        <v>421</v>
      </c>
      <c r="H695">
        <v>28</v>
      </c>
      <c r="I695">
        <v>43122010500</v>
      </c>
      <c r="J695">
        <v>8</v>
      </c>
      <c r="K695" t="s">
        <v>1218</v>
      </c>
      <c r="L695">
        <v>2531</v>
      </c>
      <c r="M695" t="s">
        <v>1214</v>
      </c>
      <c r="N695" t="s">
        <v>1206</v>
      </c>
      <c r="O695">
        <v>0</v>
      </c>
      <c r="P695" t="s">
        <v>1207</v>
      </c>
      <c r="Q695">
        <v>19850201</v>
      </c>
      <c r="R695">
        <v>891018481</v>
      </c>
    </row>
    <row r="696" spans="1:18">
      <c r="A696" t="s">
        <v>1210</v>
      </c>
      <c r="B696" t="s">
        <v>1227</v>
      </c>
      <c r="C696">
        <v>201009</v>
      </c>
      <c r="D696">
        <v>26</v>
      </c>
      <c r="E696" t="s">
        <v>1212</v>
      </c>
      <c r="F696">
        <v>909</v>
      </c>
      <c r="G696">
        <v>449</v>
      </c>
      <c r="H696">
        <v>16</v>
      </c>
      <c r="I696">
        <v>43122011400</v>
      </c>
      <c r="J696">
        <v>8</v>
      </c>
      <c r="K696" t="s">
        <v>1213</v>
      </c>
      <c r="L696">
        <v>2531</v>
      </c>
      <c r="M696" t="s">
        <v>1214</v>
      </c>
      <c r="N696" t="s">
        <v>1206</v>
      </c>
      <c r="O696">
        <v>0</v>
      </c>
      <c r="P696" t="s">
        <v>1207</v>
      </c>
      <c r="Q696">
        <v>19850401</v>
      </c>
      <c r="R696">
        <v>891018481</v>
      </c>
    </row>
    <row r="697" spans="1:18">
      <c r="A697" t="s">
        <v>1210</v>
      </c>
      <c r="B697" t="s">
        <v>1228</v>
      </c>
      <c r="C697">
        <v>201009</v>
      </c>
      <c r="D697">
        <v>0</v>
      </c>
      <c r="E697" t="s">
        <v>1212</v>
      </c>
      <c r="F697">
        <v>0</v>
      </c>
      <c r="G697">
        <v>0</v>
      </c>
      <c r="H697">
        <v>0</v>
      </c>
      <c r="I697">
        <v>43122011500</v>
      </c>
      <c r="J697">
        <v>12</v>
      </c>
      <c r="K697" t="s">
        <v>1218</v>
      </c>
      <c r="L697">
        <v>2531</v>
      </c>
      <c r="M697" t="s">
        <v>1214</v>
      </c>
      <c r="N697" t="s">
        <v>1206</v>
      </c>
      <c r="O697">
        <v>0</v>
      </c>
      <c r="P697" t="s">
        <v>1207</v>
      </c>
      <c r="Q697">
        <v>19850501</v>
      </c>
      <c r="R697">
        <v>891018481</v>
      </c>
    </row>
    <row r="698" spans="1:18">
      <c r="A698" t="s">
        <v>1210</v>
      </c>
      <c r="B698" t="s">
        <v>1229</v>
      </c>
      <c r="C698">
        <v>201009</v>
      </c>
      <c r="D698">
        <v>26</v>
      </c>
      <c r="E698" t="s">
        <v>1212</v>
      </c>
      <c r="F698">
        <v>1655</v>
      </c>
      <c r="G698">
        <v>817</v>
      </c>
      <c r="H698">
        <v>76</v>
      </c>
      <c r="I698">
        <v>43122011800</v>
      </c>
      <c r="J698">
        <v>8</v>
      </c>
      <c r="K698" t="s">
        <v>1213</v>
      </c>
      <c r="L698">
        <v>2531</v>
      </c>
      <c r="M698" t="s">
        <v>1214</v>
      </c>
      <c r="N698" t="s">
        <v>1206</v>
      </c>
      <c r="O698">
        <v>0</v>
      </c>
      <c r="P698" t="s">
        <v>1207</v>
      </c>
      <c r="Q698">
        <v>19850701</v>
      </c>
      <c r="R698">
        <v>891018481</v>
      </c>
    </row>
    <row r="699" spans="1:18">
      <c r="A699" t="s">
        <v>1210</v>
      </c>
      <c r="B699" t="s">
        <v>1230</v>
      </c>
      <c r="C699">
        <v>201009</v>
      </c>
      <c r="D699">
        <v>0</v>
      </c>
      <c r="E699" t="s">
        <v>1212</v>
      </c>
      <c r="F699">
        <v>0</v>
      </c>
      <c r="G699">
        <v>0</v>
      </c>
      <c r="H699">
        <v>0</v>
      </c>
      <c r="I699">
        <v>43122012300</v>
      </c>
      <c r="J699">
        <v>12</v>
      </c>
      <c r="K699" t="s">
        <v>1218</v>
      </c>
      <c r="L699">
        <v>2531</v>
      </c>
      <c r="M699" t="s">
        <v>1214</v>
      </c>
      <c r="N699" t="s">
        <v>1206</v>
      </c>
      <c r="O699">
        <v>0</v>
      </c>
      <c r="P699" t="s">
        <v>1207</v>
      </c>
      <c r="Q699">
        <v>19850801</v>
      </c>
      <c r="R699">
        <v>891018481</v>
      </c>
    </row>
    <row r="700" spans="1:18">
      <c r="A700" t="s">
        <v>1231</v>
      </c>
      <c r="B700" t="s">
        <v>1232</v>
      </c>
      <c r="C700">
        <v>201009</v>
      </c>
      <c r="D700">
        <v>30</v>
      </c>
      <c r="E700" t="s">
        <v>1212</v>
      </c>
      <c r="F700">
        <v>3613</v>
      </c>
      <c r="G700">
        <v>912</v>
      </c>
      <c r="H700">
        <v>17804</v>
      </c>
      <c r="I700">
        <v>43122002500</v>
      </c>
      <c r="J700">
        <v>8</v>
      </c>
      <c r="K700" t="s">
        <v>1218</v>
      </c>
      <c r="L700">
        <v>3126</v>
      </c>
      <c r="M700" t="s">
        <v>1209</v>
      </c>
      <c r="N700" t="s">
        <v>1206</v>
      </c>
      <c r="O700">
        <v>0</v>
      </c>
      <c r="P700" t="s">
        <v>1233</v>
      </c>
      <c r="Q700">
        <v>19840101</v>
      </c>
      <c r="R700">
        <v>891018481</v>
      </c>
    </row>
    <row r="701" spans="1:18">
      <c r="A701" t="s">
        <v>1231</v>
      </c>
      <c r="B701" t="s">
        <v>1234</v>
      </c>
      <c r="C701">
        <v>201009</v>
      </c>
      <c r="D701">
        <v>12</v>
      </c>
      <c r="E701" t="s">
        <v>1212</v>
      </c>
      <c r="F701">
        <v>626</v>
      </c>
      <c r="G701">
        <v>161</v>
      </c>
      <c r="H701">
        <v>5957</v>
      </c>
      <c r="I701">
        <v>43122004100</v>
      </c>
      <c r="J701">
        <v>8</v>
      </c>
      <c r="K701" t="s">
        <v>1218</v>
      </c>
      <c r="L701">
        <v>3126</v>
      </c>
      <c r="M701" t="s">
        <v>1209</v>
      </c>
      <c r="N701" t="s">
        <v>1206</v>
      </c>
      <c r="O701">
        <v>0</v>
      </c>
      <c r="P701" t="s">
        <v>1207</v>
      </c>
      <c r="Q701">
        <v>19810901</v>
      </c>
      <c r="R701">
        <v>891018481</v>
      </c>
    </row>
    <row r="702" spans="1:18">
      <c r="A702" t="s">
        <v>1231</v>
      </c>
      <c r="B702" t="s">
        <v>1235</v>
      </c>
      <c r="C702">
        <v>201009</v>
      </c>
      <c r="D702">
        <v>30</v>
      </c>
      <c r="E702" t="s">
        <v>1212</v>
      </c>
      <c r="F702">
        <v>662</v>
      </c>
      <c r="G702">
        <v>109</v>
      </c>
      <c r="H702">
        <v>1494</v>
      </c>
      <c r="I702">
        <v>43122003900</v>
      </c>
      <c r="J702">
        <v>8</v>
      </c>
      <c r="K702" t="s">
        <v>1218</v>
      </c>
      <c r="L702">
        <v>3126</v>
      </c>
      <c r="M702" t="s">
        <v>1209</v>
      </c>
      <c r="N702" t="s">
        <v>1206</v>
      </c>
      <c r="O702">
        <v>0</v>
      </c>
      <c r="P702" t="s">
        <v>1207</v>
      </c>
      <c r="Q702">
        <v>19820401</v>
      </c>
      <c r="R702">
        <v>891018481</v>
      </c>
    </row>
    <row r="703" spans="1:18">
      <c r="A703" t="s">
        <v>1231</v>
      </c>
      <c r="B703" t="s">
        <v>1236</v>
      </c>
      <c r="C703">
        <v>201009</v>
      </c>
      <c r="D703">
        <v>30</v>
      </c>
      <c r="E703" t="s">
        <v>1212</v>
      </c>
      <c r="F703">
        <v>2318</v>
      </c>
      <c r="G703">
        <v>146</v>
      </c>
      <c r="H703">
        <v>2680</v>
      </c>
      <c r="I703">
        <v>43122004400</v>
      </c>
      <c r="J703">
        <v>8</v>
      </c>
      <c r="K703" t="s">
        <v>1218</v>
      </c>
      <c r="L703">
        <v>3126</v>
      </c>
      <c r="M703" t="s">
        <v>1209</v>
      </c>
      <c r="N703" t="s">
        <v>1206</v>
      </c>
      <c r="O703">
        <v>0</v>
      </c>
      <c r="P703" t="s">
        <v>1207</v>
      </c>
      <c r="Q703">
        <v>19810801</v>
      </c>
      <c r="R703">
        <v>891018481</v>
      </c>
    </row>
    <row r="704" spans="1:18">
      <c r="A704" t="s">
        <v>1231</v>
      </c>
      <c r="B704" t="s">
        <v>1237</v>
      </c>
      <c r="C704">
        <v>201009</v>
      </c>
      <c r="D704">
        <v>0</v>
      </c>
      <c r="E704" t="s">
        <v>1212</v>
      </c>
      <c r="F704">
        <v>0</v>
      </c>
      <c r="G704">
        <v>0</v>
      </c>
      <c r="H704">
        <v>0</v>
      </c>
      <c r="I704">
        <v>43122005801</v>
      </c>
      <c r="J704">
        <v>12</v>
      </c>
      <c r="K704" t="s">
        <v>1218</v>
      </c>
      <c r="L704">
        <v>3126</v>
      </c>
      <c r="M704" t="s">
        <v>1209</v>
      </c>
      <c r="N704" t="s">
        <v>1206</v>
      </c>
      <c r="O704">
        <v>0</v>
      </c>
      <c r="P704" t="s">
        <v>1207</v>
      </c>
      <c r="Q704">
        <v>19960901</v>
      </c>
      <c r="R704">
        <v>891018481</v>
      </c>
    </row>
    <row r="705" spans="1:18">
      <c r="A705" t="s">
        <v>1231</v>
      </c>
      <c r="B705" t="s">
        <v>1238</v>
      </c>
      <c r="C705">
        <v>201009</v>
      </c>
      <c r="D705">
        <v>0</v>
      </c>
      <c r="E705" t="s">
        <v>1212</v>
      </c>
      <c r="F705">
        <v>0</v>
      </c>
      <c r="G705">
        <v>0</v>
      </c>
      <c r="H705">
        <v>0</v>
      </c>
      <c r="I705">
        <v>43122004700</v>
      </c>
      <c r="J705">
        <v>12</v>
      </c>
      <c r="K705" t="s">
        <v>1218</v>
      </c>
      <c r="L705">
        <v>3126</v>
      </c>
      <c r="M705" t="s">
        <v>1209</v>
      </c>
      <c r="N705" t="s">
        <v>1206</v>
      </c>
      <c r="O705">
        <v>0</v>
      </c>
      <c r="P705" t="s">
        <v>1207</v>
      </c>
      <c r="Q705">
        <v>19820901</v>
      </c>
      <c r="R705">
        <v>891018481</v>
      </c>
    </row>
    <row r="706" spans="1:18">
      <c r="A706" t="s">
        <v>1231</v>
      </c>
      <c r="B706" t="s">
        <v>1239</v>
      </c>
      <c r="C706">
        <v>201009</v>
      </c>
      <c r="D706">
        <v>30</v>
      </c>
      <c r="E706" t="s">
        <v>1212</v>
      </c>
      <c r="F706">
        <v>4847</v>
      </c>
      <c r="G706">
        <v>693</v>
      </c>
      <c r="H706">
        <v>12522</v>
      </c>
      <c r="I706">
        <v>43122004800</v>
      </c>
      <c r="J706">
        <v>8</v>
      </c>
      <c r="K706" t="s">
        <v>1218</v>
      </c>
      <c r="L706">
        <v>3126</v>
      </c>
      <c r="M706" t="s">
        <v>1209</v>
      </c>
      <c r="N706" t="s">
        <v>1206</v>
      </c>
      <c r="O706">
        <v>0</v>
      </c>
      <c r="P706" t="s">
        <v>1207</v>
      </c>
      <c r="Q706">
        <v>19810701</v>
      </c>
      <c r="R706">
        <v>891018481</v>
      </c>
    </row>
    <row r="707" spans="1:18">
      <c r="A707" t="s">
        <v>1231</v>
      </c>
      <c r="B707" t="s">
        <v>1240</v>
      </c>
      <c r="C707">
        <v>201009</v>
      </c>
      <c r="D707">
        <v>30</v>
      </c>
      <c r="E707" t="s">
        <v>1212</v>
      </c>
      <c r="F707">
        <v>963</v>
      </c>
      <c r="G707">
        <v>219</v>
      </c>
      <c r="H707">
        <v>35686</v>
      </c>
      <c r="I707">
        <v>43122006002</v>
      </c>
      <c r="J707">
        <v>8</v>
      </c>
      <c r="K707" t="s">
        <v>1218</v>
      </c>
      <c r="L707">
        <v>3126</v>
      </c>
      <c r="M707" t="s">
        <v>1209</v>
      </c>
      <c r="N707" t="s">
        <v>1206</v>
      </c>
      <c r="O707">
        <v>0</v>
      </c>
      <c r="P707" t="s">
        <v>1207</v>
      </c>
      <c r="Q707">
        <v>19820901</v>
      </c>
      <c r="R707">
        <v>891018481</v>
      </c>
    </row>
    <row r="708" spans="1:18">
      <c r="A708" t="s">
        <v>1231</v>
      </c>
      <c r="B708" t="s">
        <v>1241</v>
      </c>
      <c r="C708">
        <v>201009</v>
      </c>
      <c r="D708">
        <v>30</v>
      </c>
      <c r="E708" t="s">
        <v>1212</v>
      </c>
      <c r="F708">
        <v>1264</v>
      </c>
      <c r="G708">
        <v>73</v>
      </c>
      <c r="H708">
        <v>0</v>
      </c>
      <c r="I708">
        <v>43122004900</v>
      </c>
      <c r="J708">
        <v>8</v>
      </c>
      <c r="K708" t="s">
        <v>1218</v>
      </c>
      <c r="L708">
        <v>3126</v>
      </c>
      <c r="M708" t="s">
        <v>1209</v>
      </c>
      <c r="N708" t="s">
        <v>1206</v>
      </c>
      <c r="O708">
        <v>0</v>
      </c>
      <c r="P708" t="s">
        <v>1207</v>
      </c>
      <c r="Q708">
        <v>19820901</v>
      </c>
      <c r="R708">
        <v>891018481</v>
      </c>
    </row>
    <row r="709" spans="1:18">
      <c r="A709" t="s">
        <v>1231</v>
      </c>
      <c r="B709" t="s">
        <v>1242</v>
      </c>
      <c r="C709">
        <v>201009</v>
      </c>
      <c r="D709">
        <v>0</v>
      </c>
      <c r="E709" t="s">
        <v>1212</v>
      </c>
      <c r="F709">
        <v>0</v>
      </c>
      <c r="G709">
        <v>0</v>
      </c>
      <c r="H709">
        <v>0</v>
      </c>
      <c r="I709">
        <v>43122005300</v>
      </c>
      <c r="J709">
        <v>12</v>
      </c>
      <c r="K709" t="s">
        <v>1218</v>
      </c>
      <c r="L709">
        <v>3126</v>
      </c>
      <c r="M709" t="s">
        <v>1209</v>
      </c>
      <c r="N709" t="s">
        <v>1206</v>
      </c>
      <c r="O709">
        <v>0</v>
      </c>
      <c r="P709" t="s">
        <v>1207</v>
      </c>
      <c r="Q709">
        <v>19811001</v>
      </c>
      <c r="R709">
        <v>891018481</v>
      </c>
    </row>
    <row r="710" spans="1:18">
      <c r="A710" t="s">
        <v>1231</v>
      </c>
      <c r="B710" t="s">
        <v>1243</v>
      </c>
      <c r="C710">
        <v>201009</v>
      </c>
      <c r="D710">
        <v>0</v>
      </c>
      <c r="E710" t="s">
        <v>1212</v>
      </c>
      <c r="F710">
        <v>0</v>
      </c>
      <c r="G710">
        <v>0</v>
      </c>
      <c r="H710">
        <v>0</v>
      </c>
      <c r="I710">
        <v>43122005600</v>
      </c>
      <c r="J710">
        <v>12</v>
      </c>
      <c r="K710" t="s">
        <v>1218</v>
      </c>
      <c r="L710">
        <v>3126</v>
      </c>
      <c r="M710" t="s">
        <v>1209</v>
      </c>
      <c r="N710" t="s">
        <v>1206</v>
      </c>
      <c r="O710">
        <v>0</v>
      </c>
      <c r="P710" t="s">
        <v>1207</v>
      </c>
      <c r="Q710">
        <v>19820201</v>
      </c>
      <c r="R710">
        <v>891018481</v>
      </c>
    </row>
    <row r="711" spans="1:18">
      <c r="A711" t="s">
        <v>1231</v>
      </c>
      <c r="B711" t="s">
        <v>1244</v>
      </c>
      <c r="C711">
        <v>201009</v>
      </c>
      <c r="D711">
        <v>30</v>
      </c>
      <c r="E711" t="s">
        <v>1212</v>
      </c>
      <c r="F711">
        <v>692</v>
      </c>
      <c r="G711">
        <v>73</v>
      </c>
      <c r="H711">
        <v>799</v>
      </c>
      <c r="I711">
        <v>43122008201</v>
      </c>
      <c r="J711">
        <v>8</v>
      </c>
      <c r="K711" t="s">
        <v>1218</v>
      </c>
      <c r="L711">
        <v>3126</v>
      </c>
      <c r="M711" t="s">
        <v>1209</v>
      </c>
      <c r="N711" t="s">
        <v>1206</v>
      </c>
      <c r="O711">
        <v>0</v>
      </c>
      <c r="P711" t="s">
        <v>1207</v>
      </c>
      <c r="Q711">
        <v>19970201</v>
      </c>
      <c r="R711">
        <v>891018481</v>
      </c>
    </row>
    <row r="712" spans="1:18">
      <c r="A712" t="s">
        <v>1231</v>
      </c>
      <c r="B712" t="s">
        <v>1245</v>
      </c>
      <c r="C712">
        <v>201009</v>
      </c>
      <c r="D712">
        <v>30</v>
      </c>
      <c r="E712" t="s">
        <v>1212</v>
      </c>
      <c r="F712">
        <v>1957</v>
      </c>
      <c r="G712">
        <v>109</v>
      </c>
      <c r="H712">
        <v>1082</v>
      </c>
      <c r="I712">
        <v>43122006900</v>
      </c>
      <c r="J712">
        <v>8</v>
      </c>
      <c r="K712" t="s">
        <v>1246</v>
      </c>
      <c r="L712">
        <v>3126</v>
      </c>
      <c r="M712" t="s">
        <v>1209</v>
      </c>
      <c r="N712" t="s">
        <v>1206</v>
      </c>
      <c r="O712">
        <v>0</v>
      </c>
      <c r="P712" t="s">
        <v>1207</v>
      </c>
      <c r="Q712">
        <v>19820801</v>
      </c>
      <c r="R712">
        <v>891018481</v>
      </c>
    </row>
    <row r="713" spans="1:18">
      <c r="A713" t="s">
        <v>1231</v>
      </c>
      <c r="B713" t="s">
        <v>1247</v>
      </c>
      <c r="C713">
        <v>201009</v>
      </c>
      <c r="D713">
        <v>0</v>
      </c>
      <c r="E713" t="s">
        <v>1212</v>
      </c>
      <c r="F713">
        <v>0</v>
      </c>
      <c r="G713">
        <v>0</v>
      </c>
      <c r="H713">
        <v>0</v>
      </c>
      <c r="I713">
        <v>43122007200</v>
      </c>
      <c r="J713">
        <v>12</v>
      </c>
      <c r="K713" t="s">
        <v>1218</v>
      </c>
      <c r="L713">
        <v>3126</v>
      </c>
      <c r="M713" t="s">
        <v>1209</v>
      </c>
      <c r="N713" t="s">
        <v>1206</v>
      </c>
      <c r="O713">
        <v>0</v>
      </c>
      <c r="P713" t="s">
        <v>1207</v>
      </c>
      <c r="R713">
        <v>891018481</v>
      </c>
    </row>
    <row r="714" spans="1:18">
      <c r="A714" t="s">
        <v>1231</v>
      </c>
      <c r="B714" t="s">
        <v>1248</v>
      </c>
      <c r="C714">
        <v>201009</v>
      </c>
      <c r="D714">
        <v>30</v>
      </c>
      <c r="E714" t="s">
        <v>1212</v>
      </c>
      <c r="F714">
        <v>1415</v>
      </c>
      <c r="G714">
        <v>584</v>
      </c>
      <c r="H714">
        <v>22236</v>
      </c>
      <c r="I714">
        <v>43122008300</v>
      </c>
      <c r="J714">
        <v>8</v>
      </c>
      <c r="K714" t="s">
        <v>1218</v>
      </c>
      <c r="L714">
        <v>3126</v>
      </c>
      <c r="M714" t="s">
        <v>1209</v>
      </c>
      <c r="N714" t="s">
        <v>1206</v>
      </c>
      <c r="O714">
        <v>0</v>
      </c>
      <c r="P714" t="s">
        <v>1207</v>
      </c>
      <c r="Q714">
        <v>19840201</v>
      </c>
      <c r="R714">
        <v>891018481</v>
      </c>
    </row>
    <row r="715" spans="1:18">
      <c r="A715" t="s">
        <v>1231</v>
      </c>
      <c r="B715" t="s">
        <v>1249</v>
      </c>
      <c r="C715">
        <v>201009</v>
      </c>
      <c r="D715">
        <v>30</v>
      </c>
      <c r="E715" t="s">
        <v>1212</v>
      </c>
      <c r="F715">
        <v>2800</v>
      </c>
      <c r="G715">
        <v>219</v>
      </c>
      <c r="H715">
        <v>3736</v>
      </c>
      <c r="I715">
        <v>43122007400</v>
      </c>
      <c r="J715">
        <v>8</v>
      </c>
      <c r="K715" t="s">
        <v>1218</v>
      </c>
      <c r="L715">
        <v>3126</v>
      </c>
      <c r="M715" t="s">
        <v>1209</v>
      </c>
      <c r="N715" t="s">
        <v>1206</v>
      </c>
      <c r="O715">
        <v>0</v>
      </c>
      <c r="P715" t="s">
        <v>1233</v>
      </c>
      <c r="Q715">
        <v>19880701</v>
      </c>
      <c r="R715">
        <v>891018481</v>
      </c>
    </row>
    <row r="716" spans="1:18">
      <c r="A716" t="s">
        <v>1231</v>
      </c>
      <c r="B716" t="s">
        <v>1250</v>
      </c>
      <c r="C716">
        <v>201009</v>
      </c>
      <c r="D716">
        <v>0</v>
      </c>
      <c r="E716" t="s">
        <v>1212</v>
      </c>
      <c r="F716">
        <v>0</v>
      </c>
      <c r="G716">
        <v>0</v>
      </c>
      <c r="H716">
        <v>0</v>
      </c>
      <c r="I716">
        <v>43122008600</v>
      </c>
      <c r="J716">
        <v>12</v>
      </c>
      <c r="K716" t="s">
        <v>1218</v>
      </c>
      <c r="L716">
        <v>3126</v>
      </c>
      <c r="M716" t="s">
        <v>1209</v>
      </c>
      <c r="N716" t="s">
        <v>1206</v>
      </c>
      <c r="O716">
        <v>0</v>
      </c>
      <c r="P716" t="s">
        <v>1207</v>
      </c>
      <c r="Q716">
        <v>19840401</v>
      </c>
      <c r="R716">
        <v>891018481</v>
      </c>
    </row>
    <row r="717" spans="1:18">
      <c r="A717" t="s">
        <v>1231</v>
      </c>
      <c r="B717" t="s">
        <v>1251</v>
      </c>
      <c r="C717">
        <v>201009</v>
      </c>
      <c r="D717">
        <v>30</v>
      </c>
      <c r="E717" t="s">
        <v>1212</v>
      </c>
      <c r="F717">
        <v>1686</v>
      </c>
      <c r="G717">
        <v>146</v>
      </c>
      <c r="H717">
        <v>4870</v>
      </c>
      <c r="I717">
        <v>43122009600</v>
      </c>
      <c r="J717">
        <v>8</v>
      </c>
      <c r="K717" t="s">
        <v>1218</v>
      </c>
      <c r="L717">
        <v>3126</v>
      </c>
      <c r="M717" t="s">
        <v>1209</v>
      </c>
      <c r="N717" t="s">
        <v>1206</v>
      </c>
      <c r="O717">
        <v>0</v>
      </c>
      <c r="P717" t="s">
        <v>1207</v>
      </c>
      <c r="Q717">
        <v>19840901</v>
      </c>
      <c r="R717">
        <v>891018481</v>
      </c>
    </row>
    <row r="718" spans="1:18">
      <c r="A718" t="s">
        <v>1231</v>
      </c>
      <c r="B718" t="s">
        <v>1252</v>
      </c>
      <c r="C718">
        <v>201009</v>
      </c>
      <c r="D718">
        <v>30</v>
      </c>
      <c r="E718" t="s">
        <v>1212</v>
      </c>
      <c r="F718">
        <v>1415</v>
      </c>
      <c r="G718">
        <v>255</v>
      </c>
      <c r="H718">
        <v>1417</v>
      </c>
      <c r="I718">
        <v>43122016200</v>
      </c>
      <c r="J718">
        <v>8</v>
      </c>
      <c r="K718" t="s">
        <v>1246</v>
      </c>
      <c r="L718">
        <v>3126</v>
      </c>
      <c r="M718" t="s">
        <v>1209</v>
      </c>
      <c r="N718" t="s">
        <v>1206</v>
      </c>
      <c r="O718">
        <v>0</v>
      </c>
      <c r="P718" t="s">
        <v>1207</v>
      </c>
      <c r="Q718">
        <v>19950401</v>
      </c>
      <c r="R718">
        <v>891018481</v>
      </c>
    </row>
    <row r="719" spans="1:18">
      <c r="A719" t="s">
        <v>1231</v>
      </c>
      <c r="B719" t="s">
        <v>1253</v>
      </c>
      <c r="C719">
        <v>201009</v>
      </c>
      <c r="D719">
        <v>0</v>
      </c>
      <c r="E719" t="s">
        <v>1212</v>
      </c>
      <c r="F719">
        <v>0</v>
      </c>
      <c r="G719">
        <v>0</v>
      </c>
      <c r="H719">
        <v>0</v>
      </c>
      <c r="I719">
        <v>43122016300</v>
      </c>
      <c r="J719">
        <v>12</v>
      </c>
      <c r="K719" t="s">
        <v>1218</v>
      </c>
      <c r="L719">
        <v>3126</v>
      </c>
      <c r="M719" t="s">
        <v>1209</v>
      </c>
      <c r="N719" t="s">
        <v>1206</v>
      </c>
      <c r="O719">
        <v>0</v>
      </c>
      <c r="P719" t="s">
        <v>1207</v>
      </c>
      <c r="Q719">
        <v>19960601</v>
      </c>
      <c r="R719">
        <v>891018481</v>
      </c>
    </row>
    <row r="720" spans="1:18">
      <c r="A720" t="s">
        <v>1201</v>
      </c>
      <c r="B720" t="s">
        <v>1254</v>
      </c>
      <c r="C720">
        <v>201009</v>
      </c>
      <c r="D720">
        <v>30</v>
      </c>
      <c r="E720" t="s">
        <v>1212</v>
      </c>
      <c r="F720">
        <v>3041</v>
      </c>
      <c r="G720">
        <v>511</v>
      </c>
      <c r="H720">
        <v>3143</v>
      </c>
      <c r="I720">
        <v>43122003400</v>
      </c>
      <c r="J720">
        <v>8</v>
      </c>
      <c r="K720" t="s">
        <v>1218</v>
      </c>
      <c r="L720">
        <v>3126</v>
      </c>
      <c r="M720" t="s">
        <v>1209</v>
      </c>
      <c r="N720" t="s">
        <v>1206</v>
      </c>
      <c r="O720">
        <v>0</v>
      </c>
      <c r="P720" t="s">
        <v>1233</v>
      </c>
      <c r="Q720">
        <v>19880301</v>
      </c>
      <c r="R720">
        <v>891018481</v>
      </c>
    </row>
    <row r="721" spans="1:18">
      <c r="A721" t="s">
        <v>1201</v>
      </c>
      <c r="B721" t="s">
        <v>1255</v>
      </c>
      <c r="C721">
        <v>201009</v>
      </c>
      <c r="D721">
        <v>0</v>
      </c>
      <c r="E721" t="s">
        <v>1212</v>
      </c>
      <c r="F721">
        <v>0</v>
      </c>
      <c r="G721">
        <v>0</v>
      </c>
      <c r="H721">
        <v>0</v>
      </c>
      <c r="I721">
        <v>43122003600</v>
      </c>
      <c r="J721">
        <v>12</v>
      </c>
      <c r="K721" t="s">
        <v>1204</v>
      </c>
      <c r="L721">
        <v>3126</v>
      </c>
      <c r="M721" t="s">
        <v>1209</v>
      </c>
      <c r="N721" t="s">
        <v>1206</v>
      </c>
      <c r="O721">
        <v>0</v>
      </c>
      <c r="P721" t="s">
        <v>1233</v>
      </c>
      <c r="Q721">
        <v>19860501</v>
      </c>
      <c r="R721">
        <v>891018481</v>
      </c>
    </row>
    <row r="722" spans="1:18">
      <c r="A722" t="s">
        <v>1201</v>
      </c>
      <c r="B722" t="s">
        <v>1256</v>
      </c>
      <c r="C722">
        <v>201009</v>
      </c>
      <c r="D722">
        <v>30</v>
      </c>
      <c r="E722" t="s">
        <v>1212</v>
      </c>
      <c r="F722">
        <v>2017</v>
      </c>
      <c r="G722">
        <v>1350</v>
      </c>
      <c r="H722">
        <v>10873</v>
      </c>
      <c r="I722">
        <v>43122004001</v>
      </c>
      <c r="J722">
        <v>8</v>
      </c>
      <c r="K722" t="s">
        <v>1218</v>
      </c>
      <c r="L722">
        <v>3126</v>
      </c>
      <c r="M722" t="s">
        <v>1209</v>
      </c>
      <c r="N722" t="s">
        <v>1206</v>
      </c>
      <c r="O722">
        <v>0</v>
      </c>
      <c r="P722" t="s">
        <v>1207</v>
      </c>
      <c r="Q722">
        <v>19901101</v>
      </c>
      <c r="R722">
        <v>891018481</v>
      </c>
    </row>
    <row r="723" spans="1:18">
      <c r="A723" t="s">
        <v>1201</v>
      </c>
      <c r="B723" t="s">
        <v>1257</v>
      </c>
      <c r="C723">
        <v>201009</v>
      </c>
      <c r="D723">
        <v>0</v>
      </c>
      <c r="E723" t="s">
        <v>1212</v>
      </c>
      <c r="F723">
        <v>0</v>
      </c>
      <c r="G723">
        <v>0</v>
      </c>
      <c r="H723">
        <v>0</v>
      </c>
      <c r="I723">
        <v>43122005200</v>
      </c>
      <c r="J723">
        <v>12</v>
      </c>
      <c r="K723" t="s">
        <v>1218</v>
      </c>
      <c r="L723">
        <v>3126</v>
      </c>
      <c r="M723" t="s">
        <v>1209</v>
      </c>
      <c r="N723" t="s">
        <v>1206</v>
      </c>
      <c r="O723">
        <v>0</v>
      </c>
      <c r="P723" t="s">
        <v>1207</v>
      </c>
      <c r="Q723">
        <v>19820101</v>
      </c>
      <c r="R723">
        <v>891018481</v>
      </c>
    </row>
    <row r="724" spans="1:18">
      <c r="A724" t="s">
        <v>1201</v>
      </c>
      <c r="B724" t="s">
        <v>1258</v>
      </c>
      <c r="C724">
        <v>201009</v>
      </c>
      <c r="D724">
        <v>0</v>
      </c>
      <c r="E724" t="s">
        <v>1212</v>
      </c>
      <c r="F724">
        <v>0</v>
      </c>
      <c r="G724">
        <v>0</v>
      </c>
      <c r="H724">
        <v>0</v>
      </c>
      <c r="I724">
        <v>43122005700</v>
      </c>
      <c r="J724">
        <v>12</v>
      </c>
      <c r="K724" t="s">
        <v>1218</v>
      </c>
      <c r="L724">
        <v>3126</v>
      </c>
      <c r="M724" t="s">
        <v>1209</v>
      </c>
      <c r="N724" t="s">
        <v>1206</v>
      </c>
      <c r="O724">
        <v>0</v>
      </c>
      <c r="P724" t="s">
        <v>1233</v>
      </c>
      <c r="Q724">
        <v>19880201</v>
      </c>
      <c r="R724">
        <v>891018481</v>
      </c>
    </row>
    <row r="725" spans="1:18">
      <c r="A725" t="s">
        <v>1201</v>
      </c>
      <c r="B725" t="s">
        <v>1259</v>
      </c>
      <c r="C725">
        <v>201009</v>
      </c>
      <c r="D725">
        <v>28</v>
      </c>
      <c r="E725" t="s">
        <v>1212</v>
      </c>
      <c r="F725">
        <v>4383</v>
      </c>
      <c r="G725">
        <v>920</v>
      </c>
      <c r="H725">
        <v>11712</v>
      </c>
      <c r="I725">
        <v>43122005900</v>
      </c>
      <c r="J725">
        <v>8</v>
      </c>
      <c r="K725" t="s">
        <v>1218</v>
      </c>
      <c r="L725">
        <v>3126</v>
      </c>
      <c r="M725" t="s">
        <v>1209</v>
      </c>
      <c r="N725" t="s">
        <v>1206</v>
      </c>
      <c r="O725">
        <v>0</v>
      </c>
      <c r="P725" t="s">
        <v>1233</v>
      </c>
      <c r="Q725">
        <v>19860501</v>
      </c>
      <c r="R725">
        <v>891018481</v>
      </c>
    </row>
    <row r="726" spans="1:18">
      <c r="A726" t="s">
        <v>1201</v>
      </c>
      <c r="B726" t="s">
        <v>1260</v>
      </c>
      <c r="C726">
        <v>201009</v>
      </c>
      <c r="D726">
        <v>0</v>
      </c>
      <c r="E726" t="s">
        <v>1212</v>
      </c>
      <c r="F726">
        <v>0</v>
      </c>
      <c r="G726">
        <v>0</v>
      </c>
      <c r="H726">
        <v>0</v>
      </c>
      <c r="I726">
        <v>43122005001</v>
      </c>
      <c r="J726">
        <v>12</v>
      </c>
      <c r="K726" t="s">
        <v>1218</v>
      </c>
      <c r="L726">
        <v>3126</v>
      </c>
      <c r="M726" t="s">
        <v>1209</v>
      </c>
      <c r="N726" t="s">
        <v>1206</v>
      </c>
      <c r="O726">
        <v>0</v>
      </c>
      <c r="P726" t="s">
        <v>1207</v>
      </c>
      <c r="Q726">
        <v>19970930</v>
      </c>
      <c r="R726">
        <v>891018481</v>
      </c>
    </row>
    <row r="727" spans="1:18">
      <c r="A727" t="s">
        <v>1201</v>
      </c>
      <c r="B727" t="s">
        <v>1261</v>
      </c>
      <c r="C727">
        <v>201009</v>
      </c>
      <c r="D727">
        <v>30</v>
      </c>
      <c r="E727" t="s">
        <v>1212</v>
      </c>
      <c r="F727">
        <v>5359</v>
      </c>
      <c r="G727">
        <v>876</v>
      </c>
      <c r="H727">
        <v>15511</v>
      </c>
      <c r="I727">
        <v>43122005400</v>
      </c>
      <c r="J727">
        <v>8</v>
      </c>
      <c r="K727" t="s">
        <v>1218</v>
      </c>
      <c r="L727">
        <v>3126</v>
      </c>
      <c r="M727" t="s">
        <v>1209</v>
      </c>
      <c r="N727" t="s">
        <v>1206</v>
      </c>
      <c r="O727">
        <v>0</v>
      </c>
      <c r="P727" t="s">
        <v>1233</v>
      </c>
      <c r="Q727">
        <v>19860801</v>
      </c>
      <c r="R727">
        <v>891018481</v>
      </c>
    </row>
    <row r="728" spans="1:18">
      <c r="A728" t="s">
        <v>1201</v>
      </c>
      <c r="B728" t="s">
        <v>1262</v>
      </c>
      <c r="C728">
        <v>201009</v>
      </c>
      <c r="D728">
        <v>30</v>
      </c>
      <c r="E728" t="s">
        <v>1212</v>
      </c>
      <c r="F728">
        <v>3492</v>
      </c>
      <c r="G728">
        <v>1642</v>
      </c>
      <c r="H728">
        <v>9894</v>
      </c>
      <c r="I728">
        <v>43122007100</v>
      </c>
      <c r="J728">
        <v>8</v>
      </c>
      <c r="K728" t="s">
        <v>1218</v>
      </c>
      <c r="L728">
        <v>3126</v>
      </c>
      <c r="M728" t="s">
        <v>1209</v>
      </c>
      <c r="N728" t="s">
        <v>1206</v>
      </c>
      <c r="O728">
        <v>0</v>
      </c>
      <c r="P728" t="s">
        <v>1233</v>
      </c>
      <c r="Q728">
        <v>19880401</v>
      </c>
      <c r="R728">
        <v>891018481</v>
      </c>
    </row>
    <row r="729" spans="1:18">
      <c r="A729" t="s">
        <v>1201</v>
      </c>
      <c r="B729" t="s">
        <v>1263</v>
      </c>
      <c r="C729">
        <v>201009</v>
      </c>
      <c r="D729">
        <v>0</v>
      </c>
      <c r="E729" t="s">
        <v>1212</v>
      </c>
      <c r="F729">
        <v>0</v>
      </c>
      <c r="G729">
        <v>0</v>
      </c>
      <c r="H729">
        <v>0</v>
      </c>
      <c r="I729">
        <v>43122007900</v>
      </c>
      <c r="J729">
        <v>12</v>
      </c>
      <c r="K729" t="s">
        <v>1204</v>
      </c>
      <c r="L729">
        <v>3126</v>
      </c>
      <c r="M729" t="s">
        <v>1209</v>
      </c>
      <c r="N729" t="s">
        <v>1206</v>
      </c>
      <c r="O729">
        <v>0</v>
      </c>
      <c r="P729" t="s">
        <v>1207</v>
      </c>
      <c r="Q729">
        <v>19830501</v>
      </c>
      <c r="R729">
        <v>891018481</v>
      </c>
    </row>
    <row r="730" spans="1:18">
      <c r="A730" t="s">
        <v>1201</v>
      </c>
      <c r="B730" t="s">
        <v>1264</v>
      </c>
      <c r="C730">
        <v>201009</v>
      </c>
      <c r="D730">
        <v>0</v>
      </c>
      <c r="E730" t="s">
        <v>1212</v>
      </c>
      <c r="F730">
        <v>0</v>
      </c>
      <c r="G730">
        <v>0</v>
      </c>
      <c r="H730">
        <v>0</v>
      </c>
      <c r="I730">
        <v>43122008100</v>
      </c>
      <c r="J730">
        <v>12</v>
      </c>
      <c r="K730" t="s">
        <v>1218</v>
      </c>
      <c r="L730">
        <v>3126</v>
      </c>
      <c r="M730" t="s">
        <v>1209</v>
      </c>
      <c r="N730" t="s">
        <v>1206</v>
      </c>
      <c r="O730">
        <v>0</v>
      </c>
      <c r="P730" t="s">
        <v>1233</v>
      </c>
      <c r="Q730">
        <v>19860701</v>
      </c>
      <c r="R730">
        <v>891018481</v>
      </c>
    </row>
    <row r="731" spans="1:18">
      <c r="A731" t="s">
        <v>1201</v>
      </c>
      <c r="B731" t="s">
        <v>1265</v>
      </c>
      <c r="C731">
        <v>201009</v>
      </c>
      <c r="D731">
        <v>30</v>
      </c>
      <c r="E731" t="s">
        <v>1212</v>
      </c>
      <c r="F731">
        <v>6864</v>
      </c>
      <c r="G731">
        <v>1241</v>
      </c>
      <c r="H731">
        <v>9327</v>
      </c>
      <c r="I731">
        <v>43122007300</v>
      </c>
      <c r="J731">
        <v>8</v>
      </c>
      <c r="K731" t="s">
        <v>1204</v>
      </c>
      <c r="L731">
        <v>3126</v>
      </c>
      <c r="M731" t="s">
        <v>1209</v>
      </c>
      <c r="N731" t="s">
        <v>1206</v>
      </c>
      <c r="O731">
        <v>0</v>
      </c>
      <c r="P731" t="s">
        <v>1233</v>
      </c>
      <c r="Q731">
        <v>19860201</v>
      </c>
      <c r="R731">
        <v>891018481</v>
      </c>
    </row>
    <row r="732" spans="1:18">
      <c r="A732" t="s">
        <v>1201</v>
      </c>
      <c r="B732" t="s">
        <v>1266</v>
      </c>
      <c r="C732">
        <v>201009</v>
      </c>
      <c r="D732">
        <v>30</v>
      </c>
      <c r="E732" t="s">
        <v>1212</v>
      </c>
      <c r="F732">
        <v>3281</v>
      </c>
      <c r="G732">
        <v>985</v>
      </c>
      <c r="H732">
        <v>10410</v>
      </c>
      <c r="I732">
        <v>43122009200</v>
      </c>
      <c r="J732">
        <v>8</v>
      </c>
      <c r="K732" t="s">
        <v>1218</v>
      </c>
      <c r="L732">
        <v>3126</v>
      </c>
      <c r="M732" t="s">
        <v>1209</v>
      </c>
      <c r="N732" t="s">
        <v>1206</v>
      </c>
      <c r="O732">
        <v>0</v>
      </c>
      <c r="P732" t="s">
        <v>1207</v>
      </c>
      <c r="Q732">
        <v>19840901</v>
      </c>
      <c r="R732">
        <v>891018481</v>
      </c>
    </row>
    <row r="733" spans="1:18">
      <c r="A733" t="s">
        <v>1201</v>
      </c>
      <c r="B733" t="s">
        <v>1267</v>
      </c>
      <c r="C733">
        <v>201009</v>
      </c>
      <c r="D733">
        <v>30</v>
      </c>
      <c r="E733" t="s">
        <v>1212</v>
      </c>
      <c r="F733">
        <v>1474</v>
      </c>
      <c r="G733">
        <v>474</v>
      </c>
      <c r="H733">
        <v>164</v>
      </c>
      <c r="I733">
        <v>43122010400</v>
      </c>
      <c r="J733">
        <v>8</v>
      </c>
      <c r="K733" t="s">
        <v>1204</v>
      </c>
      <c r="L733">
        <v>3126</v>
      </c>
      <c r="M733" t="s">
        <v>1209</v>
      </c>
      <c r="N733" t="s">
        <v>1206</v>
      </c>
      <c r="O733">
        <v>0</v>
      </c>
      <c r="P733" t="s">
        <v>1207</v>
      </c>
      <c r="Q733">
        <v>19850301</v>
      </c>
      <c r="R733">
        <v>891018481</v>
      </c>
    </row>
    <row r="734" spans="1:18">
      <c r="A734" t="s">
        <v>1201</v>
      </c>
      <c r="B734" t="s">
        <v>1268</v>
      </c>
      <c r="C734">
        <v>201009</v>
      </c>
      <c r="D734">
        <v>0</v>
      </c>
      <c r="E734" t="s">
        <v>1212</v>
      </c>
      <c r="F734">
        <v>0</v>
      </c>
      <c r="G734">
        <v>0</v>
      </c>
      <c r="H734">
        <v>0</v>
      </c>
      <c r="I734">
        <v>43122010700</v>
      </c>
      <c r="J734">
        <v>12</v>
      </c>
      <c r="K734" t="s">
        <v>1204</v>
      </c>
      <c r="L734">
        <v>3126</v>
      </c>
      <c r="M734" t="s">
        <v>1209</v>
      </c>
      <c r="N734" t="s">
        <v>1206</v>
      </c>
      <c r="O734">
        <v>0</v>
      </c>
      <c r="P734" t="s">
        <v>1233</v>
      </c>
      <c r="Q734">
        <v>19860701</v>
      </c>
      <c r="R734">
        <v>891018481</v>
      </c>
    </row>
    <row r="735" spans="1:18">
      <c r="A735" t="s">
        <v>1201</v>
      </c>
      <c r="B735" t="s">
        <v>1269</v>
      </c>
      <c r="C735">
        <v>201009</v>
      </c>
      <c r="D735">
        <v>30</v>
      </c>
      <c r="E735" t="s">
        <v>1212</v>
      </c>
      <c r="F735">
        <v>4248</v>
      </c>
      <c r="G735">
        <v>1387</v>
      </c>
      <c r="H735">
        <v>2895</v>
      </c>
      <c r="I735">
        <v>43122011300</v>
      </c>
      <c r="J735">
        <v>8</v>
      </c>
      <c r="K735" t="s">
        <v>1204</v>
      </c>
      <c r="L735">
        <v>3126</v>
      </c>
      <c r="M735" t="s">
        <v>1209</v>
      </c>
      <c r="N735" t="s">
        <v>1206</v>
      </c>
      <c r="O735">
        <v>0</v>
      </c>
      <c r="P735" t="s">
        <v>1207</v>
      </c>
      <c r="Q735">
        <v>19850501</v>
      </c>
      <c r="R735">
        <v>891018481</v>
      </c>
    </row>
    <row r="736" spans="1:18">
      <c r="A736" t="s">
        <v>1201</v>
      </c>
      <c r="B736" t="s">
        <v>1270</v>
      </c>
      <c r="C736">
        <v>201009</v>
      </c>
      <c r="D736">
        <v>30</v>
      </c>
      <c r="E736" t="s">
        <v>1212</v>
      </c>
      <c r="F736">
        <v>4357</v>
      </c>
      <c r="G736">
        <v>1423</v>
      </c>
      <c r="H736">
        <v>17343</v>
      </c>
      <c r="I736">
        <v>43122011200</v>
      </c>
      <c r="J736">
        <v>8</v>
      </c>
      <c r="K736" t="s">
        <v>1204</v>
      </c>
      <c r="L736">
        <v>3126</v>
      </c>
      <c r="M736" t="s">
        <v>1209</v>
      </c>
      <c r="N736" t="s">
        <v>1206</v>
      </c>
      <c r="O736">
        <v>0</v>
      </c>
      <c r="P736" t="s">
        <v>1207</v>
      </c>
      <c r="Q736">
        <v>19850501</v>
      </c>
      <c r="R736">
        <v>891018481</v>
      </c>
    </row>
    <row r="737" spans="1:18">
      <c r="A737" t="s">
        <v>1201</v>
      </c>
      <c r="B737" t="s">
        <v>1271</v>
      </c>
      <c r="C737">
        <v>201009</v>
      </c>
      <c r="D737">
        <v>0</v>
      </c>
      <c r="E737" t="s">
        <v>1212</v>
      </c>
      <c r="F737">
        <v>0</v>
      </c>
      <c r="G737">
        <v>0</v>
      </c>
      <c r="H737">
        <v>0</v>
      </c>
      <c r="I737">
        <v>43122011600</v>
      </c>
      <c r="J737">
        <v>12</v>
      </c>
      <c r="K737" t="s">
        <v>1204</v>
      </c>
      <c r="L737">
        <v>3126</v>
      </c>
      <c r="M737" t="s">
        <v>1209</v>
      </c>
      <c r="N737" t="s">
        <v>1206</v>
      </c>
      <c r="O737">
        <v>0</v>
      </c>
      <c r="P737" t="s">
        <v>1207</v>
      </c>
      <c r="Q737">
        <v>19850701</v>
      </c>
      <c r="R737">
        <v>891018481</v>
      </c>
    </row>
    <row r="738" spans="1:18">
      <c r="A738" t="s">
        <v>1201</v>
      </c>
      <c r="B738" t="s">
        <v>1272</v>
      </c>
      <c r="C738">
        <v>201009</v>
      </c>
      <c r="D738">
        <v>30</v>
      </c>
      <c r="E738" t="s">
        <v>1212</v>
      </c>
      <c r="F738">
        <v>2146</v>
      </c>
      <c r="G738">
        <v>693</v>
      </c>
      <c r="H738">
        <v>5763</v>
      </c>
      <c r="I738">
        <v>43122011700</v>
      </c>
      <c r="J738">
        <v>8</v>
      </c>
      <c r="K738" t="s">
        <v>1204</v>
      </c>
      <c r="L738">
        <v>3126</v>
      </c>
      <c r="M738" t="s">
        <v>1209</v>
      </c>
      <c r="N738" t="s">
        <v>1206</v>
      </c>
      <c r="O738">
        <v>0</v>
      </c>
      <c r="P738" t="s">
        <v>1207</v>
      </c>
      <c r="Q738">
        <v>19860101</v>
      </c>
      <c r="R738">
        <v>891018481</v>
      </c>
    </row>
    <row r="739" spans="1:18">
      <c r="A739" t="s">
        <v>1201</v>
      </c>
      <c r="B739" t="s">
        <v>1273</v>
      </c>
      <c r="C739">
        <v>201009</v>
      </c>
      <c r="D739">
        <v>30</v>
      </c>
      <c r="E739" t="s">
        <v>1212</v>
      </c>
      <c r="F739">
        <v>4964</v>
      </c>
      <c r="G739">
        <v>1606</v>
      </c>
      <c r="H739">
        <v>8631</v>
      </c>
      <c r="I739">
        <v>43122012500</v>
      </c>
      <c r="J739">
        <v>8</v>
      </c>
      <c r="K739" t="s">
        <v>1204</v>
      </c>
      <c r="L739">
        <v>3126</v>
      </c>
      <c r="M739" t="s">
        <v>1209</v>
      </c>
      <c r="N739" t="s">
        <v>1206</v>
      </c>
      <c r="O739">
        <v>0</v>
      </c>
      <c r="P739" t="s">
        <v>1207</v>
      </c>
      <c r="Q739">
        <v>19850901</v>
      </c>
      <c r="R739">
        <v>891018481</v>
      </c>
    </row>
    <row r="740" spans="1:18">
      <c r="A740" t="s">
        <v>1201</v>
      </c>
      <c r="B740" t="s">
        <v>1274</v>
      </c>
      <c r="C740">
        <v>201009</v>
      </c>
      <c r="D740">
        <v>0</v>
      </c>
      <c r="E740" t="s">
        <v>1212</v>
      </c>
      <c r="F740">
        <v>0</v>
      </c>
      <c r="G740">
        <v>0</v>
      </c>
      <c r="H740">
        <v>0</v>
      </c>
      <c r="I740">
        <v>43122012400</v>
      </c>
      <c r="J740">
        <v>12</v>
      </c>
      <c r="K740" t="s">
        <v>1204</v>
      </c>
      <c r="L740">
        <v>3126</v>
      </c>
      <c r="M740" t="s">
        <v>1209</v>
      </c>
      <c r="N740" t="s">
        <v>1206</v>
      </c>
      <c r="O740">
        <v>0</v>
      </c>
      <c r="P740" t="s">
        <v>1207</v>
      </c>
      <c r="Q740">
        <v>19880601</v>
      </c>
      <c r="R740">
        <v>891018481</v>
      </c>
    </row>
    <row r="741" spans="1:18">
      <c r="A741" t="s">
        <v>1201</v>
      </c>
      <c r="B741" t="s">
        <v>1275</v>
      </c>
      <c r="C741">
        <v>201009</v>
      </c>
      <c r="D741">
        <v>0</v>
      </c>
      <c r="E741" t="s">
        <v>1212</v>
      </c>
      <c r="F741">
        <v>0</v>
      </c>
      <c r="G741">
        <v>0</v>
      </c>
      <c r="H741">
        <v>0</v>
      </c>
      <c r="I741">
        <v>43122012200</v>
      </c>
      <c r="J741">
        <v>12</v>
      </c>
      <c r="K741" t="s">
        <v>1204</v>
      </c>
      <c r="L741">
        <v>3126</v>
      </c>
      <c r="M741" t="s">
        <v>1209</v>
      </c>
      <c r="N741" t="s">
        <v>1206</v>
      </c>
      <c r="O741">
        <v>0</v>
      </c>
      <c r="P741" t="s">
        <v>1207</v>
      </c>
      <c r="Q741">
        <v>19850901</v>
      </c>
      <c r="R741">
        <v>891018481</v>
      </c>
    </row>
    <row r="742" spans="1:18">
      <c r="A742" t="s">
        <v>1201</v>
      </c>
      <c r="B742" t="s">
        <v>1276</v>
      </c>
      <c r="C742">
        <v>201009</v>
      </c>
      <c r="D742">
        <v>30</v>
      </c>
      <c r="E742" t="s">
        <v>1212</v>
      </c>
      <c r="F742">
        <v>2341</v>
      </c>
      <c r="G742">
        <v>766</v>
      </c>
      <c r="H742">
        <v>8876</v>
      </c>
      <c r="I742">
        <v>43122012800</v>
      </c>
      <c r="J742">
        <v>8</v>
      </c>
      <c r="K742" t="s">
        <v>1204</v>
      </c>
      <c r="L742">
        <v>3126</v>
      </c>
      <c r="M742" t="s">
        <v>1209</v>
      </c>
      <c r="N742" t="s">
        <v>1206</v>
      </c>
      <c r="O742">
        <v>0</v>
      </c>
      <c r="P742" t="s">
        <v>1207</v>
      </c>
      <c r="Q742">
        <v>19860201</v>
      </c>
      <c r="R742">
        <v>891018481</v>
      </c>
    </row>
    <row r="743" spans="1:18">
      <c r="A743" t="s">
        <v>1201</v>
      </c>
      <c r="B743" t="s">
        <v>1277</v>
      </c>
      <c r="C743">
        <v>201009</v>
      </c>
      <c r="D743">
        <v>30</v>
      </c>
      <c r="E743" t="s">
        <v>1212</v>
      </c>
      <c r="F743">
        <v>4812</v>
      </c>
      <c r="G743">
        <v>1569</v>
      </c>
      <c r="H743">
        <v>14120</v>
      </c>
      <c r="I743">
        <v>43122013600</v>
      </c>
      <c r="J743">
        <v>8</v>
      </c>
      <c r="K743" t="s">
        <v>1204</v>
      </c>
      <c r="L743">
        <v>3126</v>
      </c>
      <c r="M743" t="s">
        <v>1209</v>
      </c>
      <c r="N743" t="s">
        <v>1206</v>
      </c>
      <c r="O743">
        <v>0</v>
      </c>
      <c r="P743" t="s">
        <v>1207</v>
      </c>
      <c r="Q743">
        <v>19860601</v>
      </c>
      <c r="R743">
        <v>891018481</v>
      </c>
    </row>
    <row r="744" spans="1:18">
      <c r="A744" t="s">
        <v>1201</v>
      </c>
      <c r="B744" t="s">
        <v>1278</v>
      </c>
      <c r="C744">
        <v>201009</v>
      </c>
      <c r="D744">
        <v>23</v>
      </c>
      <c r="E744" t="s">
        <v>1212</v>
      </c>
      <c r="F744">
        <v>2476</v>
      </c>
      <c r="G744">
        <v>811</v>
      </c>
      <c r="H744">
        <v>1989</v>
      </c>
      <c r="I744">
        <v>43122013100</v>
      </c>
      <c r="J744">
        <v>8</v>
      </c>
      <c r="K744" t="s">
        <v>1204</v>
      </c>
      <c r="L744">
        <v>3126</v>
      </c>
      <c r="M744" t="s">
        <v>1209</v>
      </c>
      <c r="N744" t="s">
        <v>1206</v>
      </c>
      <c r="O744">
        <v>0</v>
      </c>
      <c r="P744" t="s">
        <v>1207</v>
      </c>
      <c r="Q744">
        <v>19860401</v>
      </c>
      <c r="R744">
        <v>891018481</v>
      </c>
    </row>
    <row r="745" spans="1:18">
      <c r="A745" t="s">
        <v>1201</v>
      </c>
      <c r="B745" t="s">
        <v>1279</v>
      </c>
      <c r="C745">
        <v>201009</v>
      </c>
      <c r="D745">
        <v>30</v>
      </c>
      <c r="E745" t="s">
        <v>1212</v>
      </c>
      <c r="F745">
        <v>3490</v>
      </c>
      <c r="G745">
        <v>1131</v>
      </c>
      <c r="H745">
        <v>4233</v>
      </c>
      <c r="I745">
        <v>43122013000</v>
      </c>
      <c r="J745">
        <v>8</v>
      </c>
      <c r="K745" t="s">
        <v>1204</v>
      </c>
      <c r="L745">
        <v>3126</v>
      </c>
      <c r="M745" t="s">
        <v>1209</v>
      </c>
      <c r="N745" t="s">
        <v>1206</v>
      </c>
      <c r="O745">
        <v>0</v>
      </c>
      <c r="P745" t="s">
        <v>1207</v>
      </c>
      <c r="Q745">
        <v>19860201</v>
      </c>
      <c r="R745">
        <v>891018481</v>
      </c>
    </row>
    <row r="746" spans="1:18">
      <c r="A746" t="s">
        <v>1201</v>
      </c>
      <c r="B746" t="s">
        <v>1280</v>
      </c>
      <c r="C746">
        <v>201009</v>
      </c>
      <c r="D746">
        <v>30</v>
      </c>
      <c r="E746" t="s">
        <v>1212</v>
      </c>
      <c r="F746">
        <v>2905</v>
      </c>
      <c r="G746">
        <v>949</v>
      </c>
      <c r="H746">
        <v>109</v>
      </c>
      <c r="I746">
        <v>43122014200</v>
      </c>
      <c r="J746">
        <v>8</v>
      </c>
      <c r="K746" t="s">
        <v>1204</v>
      </c>
      <c r="L746">
        <v>3126</v>
      </c>
      <c r="M746" t="s">
        <v>1209</v>
      </c>
      <c r="N746" t="s">
        <v>1206</v>
      </c>
      <c r="O746">
        <v>0</v>
      </c>
      <c r="P746" t="s">
        <v>1207</v>
      </c>
      <c r="Q746">
        <v>19861101</v>
      </c>
      <c r="R746">
        <v>891018481</v>
      </c>
    </row>
    <row r="747" spans="1:18">
      <c r="A747" t="s">
        <v>1201</v>
      </c>
      <c r="B747" t="s">
        <v>1281</v>
      </c>
      <c r="C747">
        <v>201009</v>
      </c>
      <c r="D747">
        <v>0</v>
      </c>
      <c r="E747" t="s">
        <v>1212</v>
      </c>
      <c r="F747">
        <v>0</v>
      </c>
      <c r="G747">
        <v>0</v>
      </c>
      <c r="H747">
        <v>0</v>
      </c>
      <c r="I747">
        <v>43122013201</v>
      </c>
      <c r="J747">
        <v>12</v>
      </c>
      <c r="K747" t="s">
        <v>1204</v>
      </c>
      <c r="L747">
        <v>3126</v>
      </c>
      <c r="M747" t="s">
        <v>1209</v>
      </c>
      <c r="N747" t="s">
        <v>1206</v>
      </c>
      <c r="O747">
        <v>0</v>
      </c>
      <c r="P747" t="s">
        <v>1207</v>
      </c>
      <c r="Q747">
        <v>19970731</v>
      </c>
      <c r="R747">
        <v>891018481</v>
      </c>
    </row>
    <row r="748" spans="1:18">
      <c r="A748" t="s">
        <v>1201</v>
      </c>
      <c r="B748" t="s">
        <v>1282</v>
      </c>
      <c r="C748">
        <v>201009</v>
      </c>
      <c r="D748">
        <v>30</v>
      </c>
      <c r="E748" t="s">
        <v>1212</v>
      </c>
      <c r="F748">
        <v>2840</v>
      </c>
      <c r="G748">
        <v>949</v>
      </c>
      <c r="H748">
        <v>6965</v>
      </c>
      <c r="I748">
        <v>43122014300</v>
      </c>
      <c r="J748">
        <v>8</v>
      </c>
      <c r="K748" t="s">
        <v>1204</v>
      </c>
      <c r="L748">
        <v>3126</v>
      </c>
      <c r="M748" t="s">
        <v>1209</v>
      </c>
      <c r="N748" t="s">
        <v>1206</v>
      </c>
      <c r="O748">
        <v>0</v>
      </c>
      <c r="P748" t="s">
        <v>1207</v>
      </c>
      <c r="Q748">
        <v>19861201</v>
      </c>
      <c r="R748">
        <v>891018481</v>
      </c>
    </row>
    <row r="749" spans="1:18">
      <c r="A749" t="s">
        <v>1201</v>
      </c>
      <c r="B749" t="s">
        <v>1283</v>
      </c>
      <c r="C749">
        <v>201009</v>
      </c>
      <c r="D749">
        <v>0</v>
      </c>
      <c r="E749" t="s">
        <v>1212</v>
      </c>
      <c r="F749">
        <v>0</v>
      </c>
      <c r="G749">
        <v>0</v>
      </c>
      <c r="H749">
        <v>0</v>
      </c>
      <c r="I749">
        <v>43122013700</v>
      </c>
      <c r="J749">
        <v>12</v>
      </c>
      <c r="K749" t="s">
        <v>1204</v>
      </c>
      <c r="L749">
        <v>3126</v>
      </c>
      <c r="M749" t="s">
        <v>1209</v>
      </c>
      <c r="N749" t="s">
        <v>1206</v>
      </c>
      <c r="O749">
        <v>0</v>
      </c>
      <c r="P749" t="s">
        <v>1233</v>
      </c>
      <c r="Q749">
        <v>19910501</v>
      </c>
      <c r="R749">
        <v>891018481</v>
      </c>
    </row>
    <row r="750" spans="1:18">
      <c r="A750" t="s">
        <v>1201</v>
      </c>
      <c r="B750" t="s">
        <v>1284</v>
      </c>
      <c r="C750">
        <v>201009</v>
      </c>
      <c r="D750">
        <v>0</v>
      </c>
      <c r="E750" t="s">
        <v>1212</v>
      </c>
      <c r="F750">
        <v>0</v>
      </c>
      <c r="G750">
        <v>0</v>
      </c>
      <c r="H750">
        <v>0</v>
      </c>
      <c r="I750">
        <v>43122015400</v>
      </c>
      <c r="J750">
        <v>12</v>
      </c>
      <c r="K750" t="s">
        <v>1204</v>
      </c>
      <c r="L750">
        <v>3126</v>
      </c>
      <c r="M750" t="s">
        <v>1209</v>
      </c>
      <c r="N750" t="s">
        <v>1206</v>
      </c>
      <c r="O750">
        <v>0</v>
      </c>
      <c r="P750" t="s">
        <v>1207</v>
      </c>
      <c r="Q750">
        <v>19871101</v>
      </c>
      <c r="R750">
        <v>891018481</v>
      </c>
    </row>
    <row r="751" spans="1:18">
      <c r="A751" t="s">
        <v>1201</v>
      </c>
      <c r="B751" t="s">
        <v>1285</v>
      </c>
      <c r="C751">
        <v>201009</v>
      </c>
      <c r="D751">
        <v>30</v>
      </c>
      <c r="E751" t="s">
        <v>1212</v>
      </c>
      <c r="F751">
        <v>7305</v>
      </c>
      <c r="G751">
        <v>2372</v>
      </c>
      <c r="H751">
        <v>6664</v>
      </c>
      <c r="I751">
        <v>43122013800</v>
      </c>
      <c r="J751">
        <v>8</v>
      </c>
      <c r="K751" t="s">
        <v>1204</v>
      </c>
      <c r="L751">
        <v>3126</v>
      </c>
      <c r="M751" t="s">
        <v>1209</v>
      </c>
      <c r="N751" t="s">
        <v>1206</v>
      </c>
      <c r="O751">
        <v>0</v>
      </c>
      <c r="P751" t="s">
        <v>1207</v>
      </c>
      <c r="Q751">
        <v>19860901</v>
      </c>
      <c r="R751">
        <v>891018481</v>
      </c>
    </row>
    <row r="752" spans="1:18">
      <c r="A752" t="s">
        <v>1201</v>
      </c>
      <c r="B752" t="s">
        <v>1286</v>
      </c>
      <c r="C752">
        <v>201009</v>
      </c>
      <c r="D752">
        <v>0</v>
      </c>
      <c r="E752" t="s">
        <v>1212</v>
      </c>
      <c r="F752">
        <v>0</v>
      </c>
      <c r="G752">
        <v>0</v>
      </c>
      <c r="H752">
        <v>0</v>
      </c>
      <c r="I752">
        <v>43122015200</v>
      </c>
      <c r="J752">
        <v>12</v>
      </c>
      <c r="K752" t="s">
        <v>1204</v>
      </c>
      <c r="L752">
        <v>3126</v>
      </c>
      <c r="M752" t="s">
        <v>1209</v>
      </c>
      <c r="N752" t="s">
        <v>1206</v>
      </c>
      <c r="O752">
        <v>0</v>
      </c>
      <c r="P752" t="s">
        <v>1207</v>
      </c>
      <c r="Q752">
        <v>19870401</v>
      </c>
      <c r="R752">
        <v>891018481</v>
      </c>
    </row>
    <row r="753" spans="1:18">
      <c r="A753" t="s">
        <v>1201</v>
      </c>
      <c r="B753" t="s">
        <v>1287</v>
      </c>
      <c r="C753">
        <v>201009</v>
      </c>
      <c r="D753">
        <v>30</v>
      </c>
      <c r="E753" t="s">
        <v>1212</v>
      </c>
      <c r="F753">
        <v>4639</v>
      </c>
      <c r="G753">
        <v>1496</v>
      </c>
      <c r="H753">
        <v>1639</v>
      </c>
      <c r="I753">
        <v>43122014400</v>
      </c>
      <c r="J753">
        <v>8</v>
      </c>
      <c r="K753" t="s">
        <v>1204</v>
      </c>
      <c r="L753">
        <v>3126</v>
      </c>
      <c r="M753" t="s">
        <v>1209</v>
      </c>
      <c r="N753" t="s">
        <v>1206</v>
      </c>
      <c r="O753">
        <v>0</v>
      </c>
      <c r="P753" t="s">
        <v>1207</v>
      </c>
      <c r="Q753">
        <v>19870201</v>
      </c>
      <c r="R753">
        <v>891018481</v>
      </c>
    </row>
    <row r="754" spans="1:18">
      <c r="A754" t="s">
        <v>1201</v>
      </c>
      <c r="B754" t="s">
        <v>1288</v>
      </c>
      <c r="C754">
        <v>201009</v>
      </c>
      <c r="D754">
        <v>0</v>
      </c>
      <c r="E754" t="s">
        <v>1212</v>
      </c>
      <c r="F754">
        <v>0</v>
      </c>
      <c r="G754">
        <v>0</v>
      </c>
      <c r="H754">
        <v>0</v>
      </c>
      <c r="I754">
        <v>43122014000</v>
      </c>
      <c r="J754">
        <v>12</v>
      </c>
      <c r="K754" t="s">
        <v>1204</v>
      </c>
      <c r="L754">
        <v>3126</v>
      </c>
      <c r="M754" t="s">
        <v>1209</v>
      </c>
      <c r="N754" t="s">
        <v>1206</v>
      </c>
      <c r="O754">
        <v>0</v>
      </c>
      <c r="P754" t="s">
        <v>1207</v>
      </c>
      <c r="Q754">
        <v>19860901</v>
      </c>
      <c r="R754">
        <v>891018481</v>
      </c>
    </row>
    <row r="755" spans="1:18">
      <c r="A755" t="s">
        <v>1201</v>
      </c>
      <c r="B755" t="s">
        <v>1289</v>
      </c>
      <c r="C755">
        <v>201009</v>
      </c>
      <c r="D755">
        <v>30</v>
      </c>
      <c r="E755" t="s">
        <v>1212</v>
      </c>
      <c r="F755">
        <v>5484</v>
      </c>
      <c r="G755">
        <v>1788</v>
      </c>
      <c r="H755">
        <v>2813</v>
      </c>
      <c r="I755">
        <v>43122014500</v>
      </c>
      <c r="J755">
        <v>8</v>
      </c>
      <c r="K755" t="s">
        <v>1204</v>
      </c>
      <c r="L755">
        <v>3126</v>
      </c>
      <c r="M755" t="s">
        <v>1209</v>
      </c>
      <c r="N755" t="s">
        <v>1206</v>
      </c>
      <c r="O755">
        <v>0</v>
      </c>
      <c r="P755" t="s">
        <v>1207</v>
      </c>
      <c r="Q755">
        <v>19870601</v>
      </c>
      <c r="R755">
        <v>891018481</v>
      </c>
    </row>
    <row r="756" spans="1:18">
      <c r="A756" t="s">
        <v>1201</v>
      </c>
      <c r="B756" t="s">
        <v>1290</v>
      </c>
      <c r="C756">
        <v>201009</v>
      </c>
      <c r="D756">
        <v>0</v>
      </c>
      <c r="E756" t="s">
        <v>1212</v>
      </c>
      <c r="F756">
        <v>0</v>
      </c>
      <c r="G756">
        <v>0</v>
      </c>
      <c r="H756">
        <v>0</v>
      </c>
      <c r="I756">
        <v>43122015100</v>
      </c>
      <c r="J756">
        <v>12</v>
      </c>
      <c r="K756" t="s">
        <v>1204</v>
      </c>
      <c r="L756">
        <v>3126</v>
      </c>
      <c r="M756" t="s">
        <v>1209</v>
      </c>
      <c r="N756" t="s">
        <v>1206</v>
      </c>
      <c r="O756">
        <v>0</v>
      </c>
      <c r="P756" t="s">
        <v>1207</v>
      </c>
      <c r="Q756">
        <v>19870501</v>
      </c>
      <c r="R756">
        <v>891018481</v>
      </c>
    </row>
    <row r="757" spans="1:18">
      <c r="A757" t="s">
        <v>1201</v>
      </c>
      <c r="B757" t="s">
        <v>1291</v>
      </c>
      <c r="C757">
        <v>201009</v>
      </c>
      <c r="D757">
        <v>0</v>
      </c>
      <c r="E757" t="s">
        <v>1212</v>
      </c>
      <c r="F757">
        <v>0</v>
      </c>
      <c r="G757">
        <v>0</v>
      </c>
      <c r="H757">
        <v>0</v>
      </c>
      <c r="I757">
        <v>43122015500</v>
      </c>
      <c r="J757">
        <v>12</v>
      </c>
      <c r="K757" t="s">
        <v>1204</v>
      </c>
      <c r="L757">
        <v>3126</v>
      </c>
      <c r="M757" t="s">
        <v>1209</v>
      </c>
      <c r="N757" t="s">
        <v>1206</v>
      </c>
      <c r="O757">
        <v>0</v>
      </c>
      <c r="P757" t="s">
        <v>1207</v>
      </c>
      <c r="Q757">
        <v>19871001</v>
      </c>
      <c r="R757">
        <v>891018481</v>
      </c>
    </row>
    <row r="758" spans="1:18">
      <c r="A758" t="s">
        <v>1201</v>
      </c>
      <c r="B758" t="s">
        <v>1292</v>
      </c>
      <c r="C758">
        <v>201009</v>
      </c>
      <c r="D758">
        <v>0</v>
      </c>
      <c r="E758" t="s">
        <v>1212</v>
      </c>
      <c r="F758">
        <v>0</v>
      </c>
      <c r="G758">
        <v>0</v>
      </c>
      <c r="H758">
        <v>0</v>
      </c>
      <c r="I758">
        <v>43122015600</v>
      </c>
      <c r="J758">
        <v>12</v>
      </c>
      <c r="K758" t="s">
        <v>1204</v>
      </c>
      <c r="L758">
        <v>3126</v>
      </c>
      <c r="M758" t="s">
        <v>1209</v>
      </c>
      <c r="N758" t="s">
        <v>1206</v>
      </c>
      <c r="O758">
        <v>0</v>
      </c>
      <c r="P758" t="s">
        <v>1207</v>
      </c>
      <c r="Q758">
        <v>19910801</v>
      </c>
      <c r="R758">
        <v>891018481</v>
      </c>
    </row>
    <row r="759" spans="1:18">
      <c r="A759" t="s">
        <v>1201</v>
      </c>
      <c r="B759" t="s">
        <v>1293</v>
      </c>
      <c r="C759">
        <v>201009</v>
      </c>
      <c r="D759">
        <v>0</v>
      </c>
      <c r="E759" t="s">
        <v>1212</v>
      </c>
      <c r="F759">
        <v>0</v>
      </c>
      <c r="G759">
        <v>0</v>
      </c>
      <c r="H759">
        <v>0</v>
      </c>
      <c r="I759">
        <v>43122015800</v>
      </c>
      <c r="J759">
        <v>12</v>
      </c>
      <c r="K759" t="s">
        <v>1294</v>
      </c>
      <c r="L759">
        <v>3126</v>
      </c>
      <c r="M759" t="s">
        <v>1209</v>
      </c>
      <c r="N759" t="s">
        <v>1206</v>
      </c>
      <c r="O759">
        <v>0</v>
      </c>
      <c r="P759" t="s">
        <v>1207</v>
      </c>
      <c r="Q759">
        <v>19930601</v>
      </c>
      <c r="R759">
        <v>891018481</v>
      </c>
    </row>
    <row r="760" spans="1:18">
      <c r="A760" t="s">
        <v>1201</v>
      </c>
      <c r="B760" t="s">
        <v>1295</v>
      </c>
      <c r="C760">
        <v>201009</v>
      </c>
      <c r="D760">
        <v>0</v>
      </c>
      <c r="E760" t="s">
        <v>1212</v>
      </c>
      <c r="F760">
        <v>0</v>
      </c>
      <c r="G760">
        <v>0</v>
      </c>
      <c r="H760">
        <v>0</v>
      </c>
      <c r="I760">
        <v>43122015900</v>
      </c>
      <c r="J760">
        <v>12</v>
      </c>
      <c r="K760" t="s">
        <v>1204</v>
      </c>
      <c r="L760">
        <v>3126</v>
      </c>
      <c r="M760" t="s">
        <v>1209</v>
      </c>
      <c r="N760" t="s">
        <v>1206</v>
      </c>
      <c r="O760">
        <v>0</v>
      </c>
      <c r="P760" t="s">
        <v>1207</v>
      </c>
      <c r="Q760">
        <v>19930601</v>
      </c>
      <c r="R760">
        <v>891018481</v>
      </c>
    </row>
    <row r="761" spans="1:18">
      <c r="A761" t="s">
        <v>1201</v>
      </c>
      <c r="B761" t="s">
        <v>1296</v>
      </c>
      <c r="C761">
        <v>201009</v>
      </c>
      <c r="D761">
        <v>30</v>
      </c>
      <c r="E761" t="s">
        <v>1212</v>
      </c>
      <c r="F761">
        <v>8626</v>
      </c>
      <c r="G761">
        <v>2810</v>
      </c>
      <c r="H761">
        <v>6664</v>
      </c>
      <c r="I761">
        <v>43122016000</v>
      </c>
      <c r="J761">
        <v>8</v>
      </c>
      <c r="K761" t="s">
        <v>1218</v>
      </c>
      <c r="L761">
        <v>3126</v>
      </c>
      <c r="M761" t="s">
        <v>1209</v>
      </c>
      <c r="N761" t="s">
        <v>1206</v>
      </c>
      <c r="O761">
        <v>0</v>
      </c>
      <c r="P761" t="s">
        <v>1207</v>
      </c>
      <c r="Q761">
        <v>19940101</v>
      </c>
      <c r="R761">
        <v>891018481</v>
      </c>
    </row>
    <row r="762" spans="1:18">
      <c r="A762" t="s">
        <v>1201</v>
      </c>
      <c r="B762" t="s">
        <v>1297</v>
      </c>
      <c r="C762">
        <v>201009</v>
      </c>
      <c r="D762">
        <v>0</v>
      </c>
      <c r="E762" t="s">
        <v>1212</v>
      </c>
      <c r="F762">
        <v>0</v>
      </c>
      <c r="G762">
        <v>0</v>
      </c>
      <c r="H762">
        <v>0</v>
      </c>
      <c r="I762">
        <v>43122016100</v>
      </c>
      <c r="J762">
        <v>12</v>
      </c>
      <c r="K762" t="s">
        <v>1204</v>
      </c>
      <c r="L762">
        <v>3126</v>
      </c>
      <c r="M762" t="s">
        <v>1209</v>
      </c>
      <c r="N762" t="s">
        <v>1206</v>
      </c>
      <c r="O762">
        <v>0</v>
      </c>
      <c r="P762" t="s">
        <v>1207</v>
      </c>
      <c r="Q762">
        <v>19940601</v>
      </c>
      <c r="R762">
        <v>891018481</v>
      </c>
    </row>
    <row r="763" spans="1:18">
      <c r="A763" t="s">
        <v>1201</v>
      </c>
      <c r="B763" t="s">
        <v>1298</v>
      </c>
      <c r="C763">
        <v>201009</v>
      </c>
      <c r="D763">
        <v>0</v>
      </c>
      <c r="E763" t="s">
        <v>1212</v>
      </c>
      <c r="F763">
        <v>0</v>
      </c>
      <c r="G763">
        <v>0</v>
      </c>
      <c r="H763">
        <v>0</v>
      </c>
      <c r="I763">
        <v>43122016400</v>
      </c>
      <c r="J763">
        <v>12</v>
      </c>
      <c r="K763" t="s">
        <v>1204</v>
      </c>
      <c r="L763">
        <v>3126</v>
      </c>
      <c r="M763" t="s">
        <v>1209</v>
      </c>
      <c r="N763" t="s">
        <v>1206</v>
      </c>
      <c r="O763">
        <v>0</v>
      </c>
      <c r="P763" t="s">
        <v>1207</v>
      </c>
      <c r="Q763">
        <v>19960401</v>
      </c>
      <c r="R763">
        <v>891018481</v>
      </c>
    </row>
    <row r="764" spans="1:18">
      <c r="A764" t="s">
        <v>1201</v>
      </c>
      <c r="B764" t="s">
        <v>1299</v>
      </c>
      <c r="C764">
        <v>201009</v>
      </c>
      <c r="D764">
        <v>0</v>
      </c>
      <c r="E764" t="s">
        <v>1212</v>
      </c>
      <c r="F764">
        <v>0</v>
      </c>
      <c r="G764">
        <v>0</v>
      </c>
      <c r="H764">
        <v>0</v>
      </c>
      <c r="I764">
        <v>43122016500</v>
      </c>
      <c r="J764">
        <v>12</v>
      </c>
      <c r="K764" t="s">
        <v>1204</v>
      </c>
      <c r="L764">
        <v>3126</v>
      </c>
      <c r="M764" t="s">
        <v>1209</v>
      </c>
      <c r="N764" t="s">
        <v>1206</v>
      </c>
      <c r="O764">
        <v>0</v>
      </c>
      <c r="P764" t="s">
        <v>1207</v>
      </c>
      <c r="Q764">
        <v>19960401</v>
      </c>
      <c r="R764">
        <v>891018481</v>
      </c>
    </row>
    <row r="765" spans="1:18">
      <c r="A765" t="s">
        <v>1201</v>
      </c>
      <c r="B765" t="s">
        <v>1300</v>
      </c>
      <c r="C765">
        <v>201009</v>
      </c>
      <c r="D765">
        <v>0</v>
      </c>
      <c r="E765" t="s">
        <v>1212</v>
      </c>
      <c r="F765">
        <v>0</v>
      </c>
      <c r="G765">
        <v>0</v>
      </c>
      <c r="H765">
        <v>0</v>
      </c>
      <c r="I765">
        <v>43122016601</v>
      </c>
      <c r="J765">
        <v>12</v>
      </c>
      <c r="K765" t="s">
        <v>1204</v>
      </c>
      <c r="L765">
        <v>3126</v>
      </c>
      <c r="M765" t="s">
        <v>1209</v>
      </c>
      <c r="N765" t="s">
        <v>1206</v>
      </c>
      <c r="O765">
        <v>0</v>
      </c>
      <c r="P765" t="s">
        <v>1207</v>
      </c>
      <c r="Q765">
        <v>19970703</v>
      </c>
      <c r="R765">
        <v>891018481</v>
      </c>
    </row>
    <row r="766" spans="1:18">
      <c r="A766" t="s">
        <v>1210</v>
      </c>
      <c r="B766" t="s">
        <v>1211</v>
      </c>
      <c r="C766">
        <v>201010</v>
      </c>
      <c r="D766">
        <v>29</v>
      </c>
      <c r="E766" t="s">
        <v>1212</v>
      </c>
      <c r="F766">
        <v>288</v>
      </c>
      <c r="G766">
        <v>139</v>
      </c>
      <c r="H766">
        <v>3</v>
      </c>
      <c r="I766">
        <v>43122008700</v>
      </c>
      <c r="J766">
        <v>8</v>
      </c>
      <c r="K766" t="s">
        <v>1213</v>
      </c>
      <c r="L766">
        <v>2531</v>
      </c>
      <c r="M766" t="s">
        <v>1214</v>
      </c>
      <c r="N766" t="s">
        <v>1206</v>
      </c>
      <c r="O766">
        <v>0</v>
      </c>
      <c r="P766" t="s">
        <v>1207</v>
      </c>
      <c r="Q766">
        <v>19840101</v>
      </c>
      <c r="R766">
        <v>891018481</v>
      </c>
    </row>
    <row r="767" spans="1:18">
      <c r="A767" t="s">
        <v>1210</v>
      </c>
      <c r="B767" t="s">
        <v>1215</v>
      </c>
      <c r="C767">
        <v>201010</v>
      </c>
      <c r="D767">
        <v>29</v>
      </c>
      <c r="E767" t="s">
        <v>1212</v>
      </c>
      <c r="F767">
        <v>356</v>
      </c>
      <c r="G767">
        <v>172</v>
      </c>
      <c r="H767">
        <v>4</v>
      </c>
      <c r="I767">
        <v>43122008800</v>
      </c>
      <c r="J767">
        <v>8</v>
      </c>
      <c r="K767" t="s">
        <v>1213</v>
      </c>
      <c r="L767">
        <v>2531</v>
      </c>
      <c r="M767" t="s">
        <v>1214</v>
      </c>
      <c r="N767" t="s">
        <v>1206</v>
      </c>
      <c r="O767">
        <v>0</v>
      </c>
      <c r="P767" t="s">
        <v>1207</v>
      </c>
      <c r="Q767">
        <v>19840201</v>
      </c>
      <c r="R767">
        <v>891018481</v>
      </c>
    </row>
    <row r="768" spans="1:18">
      <c r="A768" t="s">
        <v>1210</v>
      </c>
      <c r="B768" t="s">
        <v>1216</v>
      </c>
      <c r="C768">
        <v>201010</v>
      </c>
      <c r="D768">
        <v>0</v>
      </c>
      <c r="E768" t="s">
        <v>1212</v>
      </c>
      <c r="F768">
        <v>0</v>
      </c>
      <c r="G768">
        <v>0</v>
      </c>
      <c r="H768">
        <v>0</v>
      </c>
      <c r="I768">
        <v>43122009000</v>
      </c>
      <c r="J768">
        <v>12</v>
      </c>
      <c r="K768" t="s">
        <v>1213</v>
      </c>
      <c r="L768">
        <v>2531</v>
      </c>
      <c r="M768" t="s">
        <v>1214</v>
      </c>
      <c r="N768" t="s">
        <v>1206</v>
      </c>
      <c r="O768">
        <v>0</v>
      </c>
      <c r="P768" t="s">
        <v>1207</v>
      </c>
      <c r="Q768">
        <v>19840301</v>
      </c>
      <c r="R768">
        <v>891018481</v>
      </c>
    </row>
    <row r="769" spans="1:18">
      <c r="A769" t="s">
        <v>1210</v>
      </c>
      <c r="B769" t="s">
        <v>1217</v>
      </c>
      <c r="C769">
        <v>201010</v>
      </c>
      <c r="D769">
        <v>30</v>
      </c>
      <c r="E769" t="s">
        <v>1212</v>
      </c>
      <c r="F769">
        <v>966</v>
      </c>
      <c r="G769">
        <v>468</v>
      </c>
      <c r="H769">
        <v>7364</v>
      </c>
      <c r="I769">
        <v>43122009100</v>
      </c>
      <c r="J769">
        <v>8</v>
      </c>
      <c r="K769" t="s">
        <v>1218</v>
      </c>
      <c r="L769">
        <v>2531</v>
      </c>
      <c r="M769" t="s">
        <v>1214</v>
      </c>
      <c r="N769" t="s">
        <v>1206</v>
      </c>
      <c r="O769">
        <v>0</v>
      </c>
      <c r="P769" t="s">
        <v>1207</v>
      </c>
      <c r="Q769">
        <v>19840401</v>
      </c>
      <c r="R769">
        <v>891018481</v>
      </c>
    </row>
    <row r="770" spans="1:18">
      <c r="A770" t="s">
        <v>1210</v>
      </c>
      <c r="B770" t="s">
        <v>1219</v>
      </c>
      <c r="C770">
        <v>201010</v>
      </c>
      <c r="D770">
        <v>30</v>
      </c>
      <c r="E770" t="s">
        <v>1212</v>
      </c>
      <c r="F770">
        <v>62</v>
      </c>
      <c r="G770">
        <v>30</v>
      </c>
      <c r="H770">
        <v>1604</v>
      </c>
      <c r="I770">
        <v>43122009300</v>
      </c>
      <c r="J770">
        <v>8</v>
      </c>
      <c r="K770" t="s">
        <v>1218</v>
      </c>
      <c r="L770">
        <v>2531</v>
      </c>
      <c r="M770" t="s">
        <v>1214</v>
      </c>
      <c r="N770" t="s">
        <v>1206</v>
      </c>
      <c r="O770">
        <v>0</v>
      </c>
      <c r="P770" t="s">
        <v>1207</v>
      </c>
      <c r="Q770">
        <v>19840701</v>
      </c>
      <c r="R770">
        <v>891018481</v>
      </c>
    </row>
    <row r="771" spans="1:18">
      <c r="A771" t="s">
        <v>1210</v>
      </c>
      <c r="B771" t="s">
        <v>1220</v>
      </c>
      <c r="C771">
        <v>201010</v>
      </c>
      <c r="D771">
        <v>0</v>
      </c>
      <c r="E771" t="s">
        <v>1212</v>
      </c>
      <c r="F771">
        <v>0</v>
      </c>
      <c r="G771">
        <v>0</v>
      </c>
      <c r="H771">
        <v>0</v>
      </c>
      <c r="I771">
        <v>43122009500</v>
      </c>
      <c r="J771">
        <v>12</v>
      </c>
      <c r="K771" t="s">
        <v>1218</v>
      </c>
      <c r="L771">
        <v>2531</v>
      </c>
      <c r="M771" t="s">
        <v>1214</v>
      </c>
      <c r="N771" t="s">
        <v>1206</v>
      </c>
      <c r="O771">
        <v>0</v>
      </c>
      <c r="P771" t="s">
        <v>1207</v>
      </c>
      <c r="Q771">
        <v>19840801</v>
      </c>
      <c r="R771">
        <v>891018481</v>
      </c>
    </row>
    <row r="772" spans="1:18">
      <c r="A772" t="s">
        <v>1210</v>
      </c>
      <c r="B772" t="s">
        <v>1221</v>
      </c>
      <c r="C772">
        <v>201010</v>
      </c>
      <c r="D772">
        <v>29</v>
      </c>
      <c r="E772" t="s">
        <v>1212</v>
      </c>
      <c r="F772">
        <v>646</v>
      </c>
      <c r="G772">
        <v>313</v>
      </c>
      <c r="H772">
        <v>18</v>
      </c>
      <c r="I772">
        <v>43122009700</v>
      </c>
      <c r="J772">
        <v>8</v>
      </c>
      <c r="K772" t="s">
        <v>1218</v>
      </c>
      <c r="L772">
        <v>2531</v>
      </c>
      <c r="M772" t="s">
        <v>1214</v>
      </c>
      <c r="N772" t="s">
        <v>1206</v>
      </c>
      <c r="O772">
        <v>0</v>
      </c>
      <c r="P772" t="s">
        <v>1207</v>
      </c>
      <c r="Q772">
        <v>19840901</v>
      </c>
      <c r="R772">
        <v>891018481</v>
      </c>
    </row>
    <row r="773" spans="1:18">
      <c r="A773" t="s">
        <v>1210</v>
      </c>
      <c r="B773" t="s">
        <v>1222</v>
      </c>
      <c r="C773">
        <v>201010</v>
      </c>
      <c r="D773">
        <v>29</v>
      </c>
      <c r="E773" t="s">
        <v>1212</v>
      </c>
      <c r="F773">
        <v>1333</v>
      </c>
      <c r="G773">
        <v>646</v>
      </c>
      <c r="H773">
        <v>43</v>
      </c>
      <c r="I773">
        <v>43122009800</v>
      </c>
      <c r="J773">
        <v>8</v>
      </c>
      <c r="K773" t="s">
        <v>1218</v>
      </c>
      <c r="L773">
        <v>2531</v>
      </c>
      <c r="M773" t="s">
        <v>1214</v>
      </c>
      <c r="N773" t="s">
        <v>1206</v>
      </c>
      <c r="O773">
        <v>0</v>
      </c>
      <c r="P773" t="s">
        <v>1207</v>
      </c>
      <c r="Q773">
        <v>19840901</v>
      </c>
      <c r="R773">
        <v>891018481</v>
      </c>
    </row>
    <row r="774" spans="1:18">
      <c r="A774" t="s">
        <v>1210</v>
      </c>
      <c r="B774" t="s">
        <v>1223</v>
      </c>
      <c r="C774">
        <v>201010</v>
      </c>
      <c r="D774">
        <v>27</v>
      </c>
      <c r="E774" t="s">
        <v>1212</v>
      </c>
      <c r="F774">
        <v>101</v>
      </c>
      <c r="G774">
        <v>49</v>
      </c>
      <c r="H774">
        <v>138</v>
      </c>
      <c r="I774">
        <v>43122010000</v>
      </c>
      <c r="J774">
        <v>8</v>
      </c>
      <c r="K774" t="s">
        <v>1213</v>
      </c>
      <c r="L774">
        <v>2531</v>
      </c>
      <c r="M774" t="s">
        <v>1214</v>
      </c>
      <c r="N774" t="s">
        <v>1206</v>
      </c>
      <c r="O774">
        <v>0</v>
      </c>
      <c r="P774" t="s">
        <v>1207</v>
      </c>
      <c r="Q774">
        <v>19841001</v>
      </c>
      <c r="R774">
        <v>891018481</v>
      </c>
    </row>
    <row r="775" spans="1:18">
      <c r="A775" t="s">
        <v>1210</v>
      </c>
      <c r="B775" t="s">
        <v>1224</v>
      </c>
      <c r="C775">
        <v>201010</v>
      </c>
      <c r="D775">
        <v>0</v>
      </c>
      <c r="E775" t="s">
        <v>1212</v>
      </c>
      <c r="F775">
        <v>0</v>
      </c>
      <c r="G775">
        <v>0</v>
      </c>
      <c r="H775">
        <v>0</v>
      </c>
      <c r="I775">
        <v>43122010100</v>
      </c>
      <c r="J775">
        <v>12</v>
      </c>
      <c r="K775" t="s">
        <v>1218</v>
      </c>
      <c r="L775">
        <v>2531</v>
      </c>
      <c r="M775" t="s">
        <v>1214</v>
      </c>
      <c r="N775" t="s">
        <v>1206</v>
      </c>
      <c r="O775">
        <v>0</v>
      </c>
      <c r="P775" t="s">
        <v>1207</v>
      </c>
      <c r="Q775">
        <v>19841101</v>
      </c>
      <c r="R775">
        <v>891018481</v>
      </c>
    </row>
    <row r="776" spans="1:18">
      <c r="A776" t="s">
        <v>1210</v>
      </c>
      <c r="B776" t="s">
        <v>1225</v>
      </c>
      <c r="C776">
        <v>201010</v>
      </c>
      <c r="D776">
        <v>30</v>
      </c>
      <c r="E776" t="s">
        <v>1212</v>
      </c>
      <c r="F776">
        <v>1546</v>
      </c>
      <c r="G776">
        <v>750</v>
      </c>
      <c r="H776">
        <v>56</v>
      </c>
      <c r="I776">
        <v>43122010200</v>
      </c>
      <c r="J776">
        <v>8</v>
      </c>
      <c r="K776" t="s">
        <v>1218</v>
      </c>
      <c r="L776">
        <v>2531</v>
      </c>
      <c r="M776" t="s">
        <v>1214</v>
      </c>
      <c r="N776" t="s">
        <v>1206</v>
      </c>
      <c r="O776">
        <v>0</v>
      </c>
      <c r="P776" t="s">
        <v>1207</v>
      </c>
      <c r="Q776">
        <v>19841201</v>
      </c>
      <c r="R776">
        <v>891018481</v>
      </c>
    </row>
    <row r="777" spans="1:18">
      <c r="A777" t="s">
        <v>1210</v>
      </c>
      <c r="B777" t="s">
        <v>1226</v>
      </c>
      <c r="C777">
        <v>201010</v>
      </c>
      <c r="D777">
        <v>29</v>
      </c>
      <c r="E777" t="s">
        <v>1212</v>
      </c>
      <c r="F777">
        <v>974</v>
      </c>
      <c r="G777">
        <v>471</v>
      </c>
      <c r="H777">
        <v>21</v>
      </c>
      <c r="I777">
        <v>43122010500</v>
      </c>
      <c r="J777">
        <v>8</v>
      </c>
      <c r="K777" t="s">
        <v>1218</v>
      </c>
      <c r="L777">
        <v>2531</v>
      </c>
      <c r="M777" t="s">
        <v>1214</v>
      </c>
      <c r="N777" t="s">
        <v>1206</v>
      </c>
      <c r="O777">
        <v>0</v>
      </c>
      <c r="P777" t="s">
        <v>1207</v>
      </c>
      <c r="Q777">
        <v>19850201</v>
      </c>
      <c r="R777">
        <v>891018481</v>
      </c>
    </row>
    <row r="778" spans="1:18">
      <c r="A778" t="s">
        <v>1210</v>
      </c>
      <c r="B778" t="s">
        <v>1227</v>
      </c>
      <c r="C778">
        <v>201010</v>
      </c>
      <c r="D778">
        <v>29</v>
      </c>
      <c r="E778" t="s">
        <v>1212</v>
      </c>
      <c r="F778">
        <v>903</v>
      </c>
      <c r="G778">
        <v>438</v>
      </c>
      <c r="H778">
        <v>31</v>
      </c>
      <c r="I778">
        <v>43122011400</v>
      </c>
      <c r="J778">
        <v>8</v>
      </c>
      <c r="K778" t="s">
        <v>1213</v>
      </c>
      <c r="L778">
        <v>2531</v>
      </c>
      <c r="M778" t="s">
        <v>1214</v>
      </c>
      <c r="N778" t="s">
        <v>1206</v>
      </c>
      <c r="O778">
        <v>0</v>
      </c>
      <c r="P778" t="s">
        <v>1207</v>
      </c>
      <c r="Q778">
        <v>19850401</v>
      </c>
      <c r="R778">
        <v>891018481</v>
      </c>
    </row>
    <row r="779" spans="1:18">
      <c r="A779" t="s">
        <v>1210</v>
      </c>
      <c r="B779" t="s">
        <v>1228</v>
      </c>
      <c r="C779">
        <v>201010</v>
      </c>
      <c r="D779">
        <v>0</v>
      </c>
      <c r="E779" t="s">
        <v>1212</v>
      </c>
      <c r="F779">
        <v>0</v>
      </c>
      <c r="G779">
        <v>0</v>
      </c>
      <c r="H779">
        <v>0</v>
      </c>
      <c r="I779">
        <v>43122011500</v>
      </c>
      <c r="J779">
        <v>12</v>
      </c>
      <c r="K779" t="s">
        <v>1218</v>
      </c>
      <c r="L779">
        <v>2531</v>
      </c>
      <c r="M779" t="s">
        <v>1214</v>
      </c>
      <c r="N779" t="s">
        <v>1206</v>
      </c>
      <c r="O779">
        <v>0</v>
      </c>
      <c r="P779" t="s">
        <v>1207</v>
      </c>
      <c r="Q779">
        <v>19850501</v>
      </c>
      <c r="R779">
        <v>891018481</v>
      </c>
    </row>
    <row r="780" spans="1:18">
      <c r="A780" t="s">
        <v>1210</v>
      </c>
      <c r="B780" t="s">
        <v>1229</v>
      </c>
      <c r="C780">
        <v>201010</v>
      </c>
      <c r="D780">
        <v>30</v>
      </c>
      <c r="E780" t="s">
        <v>1212</v>
      </c>
      <c r="F780">
        <v>1758</v>
      </c>
      <c r="G780">
        <v>855</v>
      </c>
      <c r="H780">
        <v>92</v>
      </c>
      <c r="I780">
        <v>43122011800</v>
      </c>
      <c r="J780">
        <v>8</v>
      </c>
      <c r="K780" t="s">
        <v>1213</v>
      </c>
      <c r="L780">
        <v>2531</v>
      </c>
      <c r="M780" t="s">
        <v>1214</v>
      </c>
      <c r="N780" t="s">
        <v>1206</v>
      </c>
      <c r="O780">
        <v>0</v>
      </c>
      <c r="P780" t="s">
        <v>1207</v>
      </c>
      <c r="Q780">
        <v>19850701</v>
      </c>
      <c r="R780">
        <v>891018481</v>
      </c>
    </row>
    <row r="781" spans="1:18">
      <c r="A781" t="s">
        <v>1210</v>
      </c>
      <c r="B781" t="s">
        <v>1230</v>
      </c>
      <c r="C781">
        <v>201010</v>
      </c>
      <c r="D781">
        <v>0</v>
      </c>
      <c r="E781" t="s">
        <v>1212</v>
      </c>
      <c r="F781">
        <v>0</v>
      </c>
      <c r="G781">
        <v>0</v>
      </c>
      <c r="H781">
        <v>0</v>
      </c>
      <c r="I781">
        <v>43122012300</v>
      </c>
      <c r="J781">
        <v>12</v>
      </c>
      <c r="K781" t="s">
        <v>1218</v>
      </c>
      <c r="L781">
        <v>2531</v>
      </c>
      <c r="M781" t="s">
        <v>1214</v>
      </c>
      <c r="N781" t="s">
        <v>1206</v>
      </c>
      <c r="O781">
        <v>0</v>
      </c>
      <c r="P781" t="s">
        <v>1207</v>
      </c>
      <c r="Q781">
        <v>19850801</v>
      </c>
      <c r="R781">
        <v>891018481</v>
      </c>
    </row>
    <row r="782" spans="1:18">
      <c r="A782" t="s">
        <v>1231</v>
      </c>
      <c r="B782" t="s">
        <v>1232</v>
      </c>
      <c r="C782">
        <v>201010</v>
      </c>
      <c r="D782">
        <v>28</v>
      </c>
      <c r="E782" t="s">
        <v>1212</v>
      </c>
      <c r="F782">
        <v>3675</v>
      </c>
      <c r="G782">
        <v>888</v>
      </c>
      <c r="H782">
        <v>15036</v>
      </c>
      <c r="I782">
        <v>43122002500</v>
      </c>
      <c r="J782">
        <v>8</v>
      </c>
      <c r="K782" t="s">
        <v>1218</v>
      </c>
      <c r="L782">
        <v>3126</v>
      </c>
      <c r="M782" t="s">
        <v>1209</v>
      </c>
      <c r="N782" t="s">
        <v>1206</v>
      </c>
      <c r="O782">
        <v>0</v>
      </c>
      <c r="P782" t="s">
        <v>1233</v>
      </c>
      <c r="Q782">
        <v>19840101</v>
      </c>
      <c r="R782">
        <v>891018481</v>
      </c>
    </row>
    <row r="783" spans="1:18">
      <c r="A783" t="s">
        <v>1231</v>
      </c>
      <c r="B783" t="s">
        <v>1234</v>
      </c>
      <c r="C783">
        <v>201010</v>
      </c>
      <c r="D783">
        <v>31</v>
      </c>
      <c r="E783" t="s">
        <v>1212</v>
      </c>
      <c r="F783">
        <v>1659</v>
      </c>
      <c r="G783">
        <v>416</v>
      </c>
      <c r="H783">
        <v>11433</v>
      </c>
      <c r="I783">
        <v>43122004100</v>
      </c>
      <c r="J783">
        <v>8</v>
      </c>
      <c r="K783" t="s">
        <v>1218</v>
      </c>
      <c r="L783">
        <v>3126</v>
      </c>
      <c r="M783" t="s">
        <v>1209</v>
      </c>
      <c r="N783" t="s">
        <v>1206</v>
      </c>
      <c r="O783">
        <v>0</v>
      </c>
      <c r="P783" t="s">
        <v>1207</v>
      </c>
      <c r="Q783">
        <v>19810901</v>
      </c>
      <c r="R783">
        <v>891018481</v>
      </c>
    </row>
    <row r="784" spans="1:18">
      <c r="A784" t="s">
        <v>1231</v>
      </c>
      <c r="B784" t="s">
        <v>1235</v>
      </c>
      <c r="C784">
        <v>201010</v>
      </c>
      <c r="D784">
        <v>31</v>
      </c>
      <c r="E784" t="s">
        <v>1212</v>
      </c>
      <c r="F784">
        <v>908</v>
      </c>
      <c r="G784">
        <v>113</v>
      </c>
      <c r="H784">
        <v>1309</v>
      </c>
      <c r="I784">
        <v>43122003900</v>
      </c>
      <c r="J784">
        <v>8</v>
      </c>
      <c r="K784" t="s">
        <v>1218</v>
      </c>
      <c r="L784">
        <v>3126</v>
      </c>
      <c r="M784" t="s">
        <v>1209</v>
      </c>
      <c r="N784" t="s">
        <v>1206</v>
      </c>
      <c r="O784">
        <v>0</v>
      </c>
      <c r="P784" t="s">
        <v>1207</v>
      </c>
      <c r="Q784">
        <v>19820401</v>
      </c>
      <c r="R784">
        <v>891018481</v>
      </c>
    </row>
    <row r="785" spans="1:18">
      <c r="A785" t="s">
        <v>1231</v>
      </c>
      <c r="B785" t="s">
        <v>1236</v>
      </c>
      <c r="C785">
        <v>201010</v>
      </c>
      <c r="D785">
        <v>31</v>
      </c>
      <c r="E785" t="s">
        <v>1212</v>
      </c>
      <c r="F785">
        <v>2754</v>
      </c>
      <c r="G785">
        <v>151</v>
      </c>
      <c r="H785">
        <v>2836</v>
      </c>
      <c r="I785">
        <v>43122004400</v>
      </c>
      <c r="J785">
        <v>8</v>
      </c>
      <c r="K785" t="s">
        <v>1218</v>
      </c>
      <c r="L785">
        <v>3126</v>
      </c>
      <c r="M785" t="s">
        <v>1209</v>
      </c>
      <c r="N785" t="s">
        <v>1206</v>
      </c>
      <c r="O785">
        <v>0</v>
      </c>
      <c r="P785" t="s">
        <v>1207</v>
      </c>
      <c r="Q785">
        <v>19810801</v>
      </c>
      <c r="R785">
        <v>891018481</v>
      </c>
    </row>
    <row r="786" spans="1:18">
      <c r="A786" t="s">
        <v>1231</v>
      </c>
      <c r="B786" t="s">
        <v>1237</v>
      </c>
      <c r="C786">
        <v>201010</v>
      </c>
      <c r="D786">
        <v>0</v>
      </c>
      <c r="E786" t="s">
        <v>1212</v>
      </c>
      <c r="F786">
        <v>0</v>
      </c>
      <c r="G786">
        <v>0</v>
      </c>
      <c r="H786">
        <v>0</v>
      </c>
      <c r="I786">
        <v>43122005801</v>
      </c>
      <c r="J786">
        <v>12</v>
      </c>
      <c r="K786" t="s">
        <v>1218</v>
      </c>
      <c r="L786">
        <v>3126</v>
      </c>
      <c r="M786" t="s">
        <v>1209</v>
      </c>
      <c r="N786" t="s">
        <v>1206</v>
      </c>
      <c r="O786">
        <v>0</v>
      </c>
      <c r="P786" t="s">
        <v>1207</v>
      </c>
      <c r="Q786">
        <v>19960901</v>
      </c>
      <c r="R786">
        <v>891018481</v>
      </c>
    </row>
    <row r="787" spans="1:18">
      <c r="A787" t="s">
        <v>1231</v>
      </c>
      <c r="B787" t="s">
        <v>1238</v>
      </c>
      <c r="C787">
        <v>201010</v>
      </c>
      <c r="D787">
        <v>0</v>
      </c>
      <c r="E787" t="s">
        <v>1212</v>
      </c>
      <c r="F787">
        <v>0</v>
      </c>
      <c r="G787">
        <v>0</v>
      </c>
      <c r="H787">
        <v>0</v>
      </c>
      <c r="I787">
        <v>43122004700</v>
      </c>
      <c r="J787">
        <v>12</v>
      </c>
      <c r="K787" t="s">
        <v>1218</v>
      </c>
      <c r="L787">
        <v>3126</v>
      </c>
      <c r="M787" t="s">
        <v>1209</v>
      </c>
      <c r="N787" t="s">
        <v>1206</v>
      </c>
      <c r="O787">
        <v>0</v>
      </c>
      <c r="P787" t="s">
        <v>1207</v>
      </c>
      <c r="Q787">
        <v>19820901</v>
      </c>
      <c r="R787">
        <v>891018481</v>
      </c>
    </row>
    <row r="788" spans="1:18">
      <c r="A788" t="s">
        <v>1231</v>
      </c>
      <c r="B788" t="s">
        <v>1239</v>
      </c>
      <c r="C788">
        <v>201010</v>
      </c>
      <c r="D788">
        <v>31</v>
      </c>
      <c r="E788" t="s">
        <v>1212</v>
      </c>
      <c r="F788">
        <v>4507</v>
      </c>
      <c r="G788">
        <v>832</v>
      </c>
      <c r="H788">
        <v>11018</v>
      </c>
      <c r="I788">
        <v>43122004800</v>
      </c>
      <c r="J788">
        <v>8</v>
      </c>
      <c r="K788" t="s">
        <v>1218</v>
      </c>
      <c r="L788">
        <v>3126</v>
      </c>
      <c r="M788" t="s">
        <v>1209</v>
      </c>
      <c r="N788" t="s">
        <v>1206</v>
      </c>
      <c r="O788">
        <v>0</v>
      </c>
      <c r="P788" t="s">
        <v>1207</v>
      </c>
      <c r="Q788">
        <v>19810701</v>
      </c>
      <c r="R788">
        <v>891018481</v>
      </c>
    </row>
    <row r="789" spans="1:18">
      <c r="A789" t="s">
        <v>1231</v>
      </c>
      <c r="B789" t="s">
        <v>1240</v>
      </c>
      <c r="C789">
        <v>201010</v>
      </c>
      <c r="D789">
        <v>31</v>
      </c>
      <c r="E789" t="s">
        <v>1212</v>
      </c>
      <c r="F789">
        <v>1315</v>
      </c>
      <c r="G789">
        <v>416</v>
      </c>
      <c r="H789">
        <v>37418</v>
      </c>
      <c r="I789">
        <v>43122006002</v>
      </c>
      <c r="J789">
        <v>8</v>
      </c>
      <c r="K789" t="s">
        <v>1218</v>
      </c>
      <c r="L789">
        <v>3126</v>
      </c>
      <c r="M789" t="s">
        <v>1209</v>
      </c>
      <c r="N789" t="s">
        <v>1206</v>
      </c>
      <c r="O789">
        <v>0</v>
      </c>
      <c r="P789" t="s">
        <v>1207</v>
      </c>
      <c r="Q789">
        <v>19820901</v>
      </c>
      <c r="R789">
        <v>891018481</v>
      </c>
    </row>
    <row r="790" spans="1:18">
      <c r="A790" t="s">
        <v>1231</v>
      </c>
      <c r="B790" t="s">
        <v>1241</v>
      </c>
      <c r="C790">
        <v>201010</v>
      </c>
      <c r="D790">
        <v>31</v>
      </c>
      <c r="E790" t="s">
        <v>1212</v>
      </c>
      <c r="F790">
        <v>1847</v>
      </c>
      <c r="G790">
        <v>113</v>
      </c>
      <c r="H790">
        <v>2727</v>
      </c>
      <c r="I790">
        <v>43122004900</v>
      </c>
      <c r="J790">
        <v>8</v>
      </c>
      <c r="K790" t="s">
        <v>1218</v>
      </c>
      <c r="L790">
        <v>3126</v>
      </c>
      <c r="M790" t="s">
        <v>1209</v>
      </c>
      <c r="N790" t="s">
        <v>1206</v>
      </c>
      <c r="O790">
        <v>0</v>
      </c>
      <c r="P790" t="s">
        <v>1207</v>
      </c>
      <c r="Q790">
        <v>19820901</v>
      </c>
      <c r="R790">
        <v>891018481</v>
      </c>
    </row>
    <row r="791" spans="1:18">
      <c r="A791" t="s">
        <v>1231</v>
      </c>
      <c r="B791" t="s">
        <v>1242</v>
      </c>
      <c r="C791">
        <v>201010</v>
      </c>
      <c r="D791">
        <v>0</v>
      </c>
      <c r="E791" t="s">
        <v>1212</v>
      </c>
      <c r="F791">
        <v>0</v>
      </c>
      <c r="G791">
        <v>0</v>
      </c>
      <c r="H791">
        <v>0</v>
      </c>
      <c r="I791">
        <v>43122005300</v>
      </c>
      <c r="J791">
        <v>12</v>
      </c>
      <c r="K791" t="s">
        <v>1218</v>
      </c>
      <c r="L791">
        <v>3126</v>
      </c>
      <c r="M791" t="s">
        <v>1209</v>
      </c>
      <c r="N791" t="s">
        <v>1206</v>
      </c>
      <c r="O791">
        <v>0</v>
      </c>
      <c r="P791" t="s">
        <v>1207</v>
      </c>
      <c r="Q791">
        <v>19811001</v>
      </c>
      <c r="R791">
        <v>891018481</v>
      </c>
    </row>
    <row r="792" spans="1:18">
      <c r="A792" t="s">
        <v>1231</v>
      </c>
      <c r="B792" t="s">
        <v>1243</v>
      </c>
      <c r="C792">
        <v>201010</v>
      </c>
      <c r="D792">
        <v>0</v>
      </c>
      <c r="E792" t="s">
        <v>1212</v>
      </c>
      <c r="F792">
        <v>0</v>
      </c>
      <c r="G792">
        <v>0</v>
      </c>
      <c r="H792">
        <v>0</v>
      </c>
      <c r="I792">
        <v>43122005600</v>
      </c>
      <c r="J792">
        <v>12</v>
      </c>
      <c r="K792" t="s">
        <v>1218</v>
      </c>
      <c r="L792">
        <v>3126</v>
      </c>
      <c r="M792" t="s">
        <v>1209</v>
      </c>
      <c r="N792" t="s">
        <v>1206</v>
      </c>
      <c r="O792">
        <v>0</v>
      </c>
      <c r="P792" t="s">
        <v>1207</v>
      </c>
      <c r="Q792">
        <v>19820201</v>
      </c>
      <c r="R792">
        <v>891018481</v>
      </c>
    </row>
    <row r="793" spans="1:18">
      <c r="A793" t="s">
        <v>1231</v>
      </c>
      <c r="B793" t="s">
        <v>1244</v>
      </c>
      <c r="C793">
        <v>201010</v>
      </c>
      <c r="D793">
        <v>31</v>
      </c>
      <c r="E793" t="s">
        <v>1212</v>
      </c>
      <c r="F793">
        <v>626</v>
      </c>
      <c r="G793">
        <v>76</v>
      </c>
      <c r="H793">
        <v>2836</v>
      </c>
      <c r="I793">
        <v>43122008201</v>
      </c>
      <c r="J793">
        <v>8</v>
      </c>
      <c r="K793" t="s">
        <v>1218</v>
      </c>
      <c r="L793">
        <v>3126</v>
      </c>
      <c r="M793" t="s">
        <v>1209</v>
      </c>
      <c r="N793" t="s">
        <v>1206</v>
      </c>
      <c r="O793">
        <v>0</v>
      </c>
      <c r="P793" t="s">
        <v>1207</v>
      </c>
      <c r="Q793">
        <v>19970201</v>
      </c>
      <c r="R793">
        <v>891018481</v>
      </c>
    </row>
    <row r="794" spans="1:18">
      <c r="A794" t="s">
        <v>1231</v>
      </c>
      <c r="B794" t="s">
        <v>1245</v>
      </c>
      <c r="C794">
        <v>201010</v>
      </c>
      <c r="D794">
        <v>29</v>
      </c>
      <c r="E794" t="s">
        <v>1212</v>
      </c>
      <c r="F794">
        <v>1903</v>
      </c>
      <c r="G794">
        <v>106</v>
      </c>
      <c r="H794">
        <v>1531</v>
      </c>
      <c r="I794">
        <v>43122006900</v>
      </c>
      <c r="J794">
        <v>8</v>
      </c>
      <c r="K794" t="s">
        <v>1246</v>
      </c>
      <c r="L794">
        <v>3126</v>
      </c>
      <c r="M794" t="s">
        <v>1209</v>
      </c>
      <c r="N794" t="s">
        <v>1206</v>
      </c>
      <c r="O794">
        <v>0</v>
      </c>
      <c r="P794" t="s">
        <v>1207</v>
      </c>
      <c r="Q794">
        <v>19820801</v>
      </c>
      <c r="R794">
        <v>891018481</v>
      </c>
    </row>
    <row r="795" spans="1:18">
      <c r="A795" t="s">
        <v>1231</v>
      </c>
      <c r="B795" t="s">
        <v>1247</v>
      </c>
      <c r="C795">
        <v>201010</v>
      </c>
      <c r="D795">
        <v>0</v>
      </c>
      <c r="E795" t="s">
        <v>1212</v>
      </c>
      <c r="F795">
        <v>0</v>
      </c>
      <c r="G795">
        <v>0</v>
      </c>
      <c r="H795">
        <v>0</v>
      </c>
      <c r="I795">
        <v>43122007200</v>
      </c>
      <c r="J795">
        <v>12</v>
      </c>
      <c r="K795" t="s">
        <v>1218</v>
      </c>
      <c r="L795">
        <v>3126</v>
      </c>
      <c r="M795" t="s">
        <v>1209</v>
      </c>
      <c r="N795" t="s">
        <v>1206</v>
      </c>
      <c r="O795">
        <v>0</v>
      </c>
      <c r="P795" t="s">
        <v>1207</v>
      </c>
      <c r="R795">
        <v>891018481</v>
      </c>
    </row>
    <row r="796" spans="1:18">
      <c r="A796" t="s">
        <v>1231</v>
      </c>
      <c r="B796" t="s">
        <v>1248</v>
      </c>
      <c r="C796">
        <v>201010</v>
      </c>
      <c r="D796">
        <v>31</v>
      </c>
      <c r="E796" t="s">
        <v>1212</v>
      </c>
      <c r="F796">
        <v>1440</v>
      </c>
      <c r="G796">
        <v>680</v>
      </c>
      <c r="H796">
        <v>18327</v>
      </c>
      <c r="I796">
        <v>43122008300</v>
      </c>
      <c r="J796">
        <v>8</v>
      </c>
      <c r="K796" t="s">
        <v>1218</v>
      </c>
      <c r="L796">
        <v>3126</v>
      </c>
      <c r="M796" t="s">
        <v>1209</v>
      </c>
      <c r="N796" t="s">
        <v>1206</v>
      </c>
      <c r="O796">
        <v>0</v>
      </c>
      <c r="P796" t="s">
        <v>1207</v>
      </c>
      <c r="Q796">
        <v>19840201</v>
      </c>
      <c r="R796">
        <v>891018481</v>
      </c>
    </row>
    <row r="797" spans="1:18">
      <c r="A797" t="s">
        <v>1231</v>
      </c>
      <c r="B797" t="s">
        <v>1249</v>
      </c>
      <c r="C797">
        <v>201010</v>
      </c>
      <c r="D797">
        <v>31</v>
      </c>
      <c r="E797" t="s">
        <v>1212</v>
      </c>
      <c r="F797">
        <v>2817</v>
      </c>
      <c r="G797">
        <v>189</v>
      </c>
      <c r="H797">
        <v>5804</v>
      </c>
      <c r="I797">
        <v>43122007400</v>
      </c>
      <c r="J797">
        <v>8</v>
      </c>
      <c r="K797" t="s">
        <v>1218</v>
      </c>
      <c r="L797">
        <v>3126</v>
      </c>
      <c r="M797" t="s">
        <v>1209</v>
      </c>
      <c r="N797" t="s">
        <v>1206</v>
      </c>
      <c r="O797">
        <v>0</v>
      </c>
      <c r="P797" t="s">
        <v>1233</v>
      </c>
      <c r="Q797">
        <v>19880701</v>
      </c>
      <c r="R797">
        <v>891018481</v>
      </c>
    </row>
    <row r="798" spans="1:18">
      <c r="A798" t="s">
        <v>1231</v>
      </c>
      <c r="B798" t="s">
        <v>1250</v>
      </c>
      <c r="C798">
        <v>201010</v>
      </c>
      <c r="D798">
        <v>21</v>
      </c>
      <c r="E798" t="s">
        <v>1212</v>
      </c>
      <c r="F798">
        <v>3371</v>
      </c>
      <c r="G798">
        <v>26</v>
      </c>
      <c r="H798">
        <v>32132</v>
      </c>
      <c r="I798">
        <v>43122008600</v>
      </c>
      <c r="J798">
        <v>8</v>
      </c>
      <c r="K798" t="s">
        <v>1218</v>
      </c>
      <c r="L798">
        <v>3126</v>
      </c>
      <c r="M798" t="s">
        <v>1209</v>
      </c>
      <c r="N798" t="s">
        <v>1206</v>
      </c>
      <c r="O798">
        <v>0</v>
      </c>
      <c r="P798" t="s">
        <v>1207</v>
      </c>
      <c r="Q798">
        <v>19840401</v>
      </c>
      <c r="R798">
        <v>891018481</v>
      </c>
    </row>
    <row r="799" spans="1:18">
      <c r="A799" t="s">
        <v>1231</v>
      </c>
      <c r="B799" t="s">
        <v>1251</v>
      </c>
      <c r="C799">
        <v>201010</v>
      </c>
      <c r="D799">
        <v>31</v>
      </c>
      <c r="E799" t="s">
        <v>1212</v>
      </c>
      <c r="F799">
        <v>1753</v>
      </c>
      <c r="G799">
        <v>151</v>
      </c>
      <c r="H799">
        <v>4124</v>
      </c>
      <c r="I799">
        <v>43122009600</v>
      </c>
      <c r="J799">
        <v>8</v>
      </c>
      <c r="K799" t="s">
        <v>1218</v>
      </c>
      <c r="L799">
        <v>3126</v>
      </c>
      <c r="M799" t="s">
        <v>1209</v>
      </c>
      <c r="N799" t="s">
        <v>1206</v>
      </c>
      <c r="O799">
        <v>0</v>
      </c>
      <c r="P799" t="s">
        <v>1207</v>
      </c>
      <c r="Q799">
        <v>19840901</v>
      </c>
      <c r="R799">
        <v>891018481</v>
      </c>
    </row>
    <row r="800" spans="1:18">
      <c r="A800" t="s">
        <v>1231</v>
      </c>
      <c r="B800" t="s">
        <v>1252</v>
      </c>
      <c r="C800">
        <v>201010</v>
      </c>
      <c r="D800">
        <v>31</v>
      </c>
      <c r="E800" t="s">
        <v>1212</v>
      </c>
      <c r="F800">
        <v>1377</v>
      </c>
      <c r="G800">
        <v>265</v>
      </c>
      <c r="H800">
        <v>2029</v>
      </c>
      <c r="I800">
        <v>43122016200</v>
      </c>
      <c r="J800">
        <v>8</v>
      </c>
      <c r="K800" t="s">
        <v>1246</v>
      </c>
      <c r="L800">
        <v>3126</v>
      </c>
      <c r="M800" t="s">
        <v>1209</v>
      </c>
      <c r="N800" t="s">
        <v>1206</v>
      </c>
      <c r="O800">
        <v>0</v>
      </c>
      <c r="P800" t="s">
        <v>1207</v>
      </c>
      <c r="Q800">
        <v>19950401</v>
      </c>
      <c r="R800">
        <v>891018481</v>
      </c>
    </row>
    <row r="801" spans="1:18">
      <c r="A801" t="s">
        <v>1231</v>
      </c>
      <c r="B801" t="s">
        <v>1253</v>
      </c>
      <c r="C801">
        <v>201010</v>
      </c>
      <c r="D801">
        <v>0</v>
      </c>
      <c r="E801" t="s">
        <v>1212</v>
      </c>
      <c r="F801">
        <v>0</v>
      </c>
      <c r="G801">
        <v>0</v>
      </c>
      <c r="H801">
        <v>0</v>
      </c>
      <c r="I801">
        <v>43122016300</v>
      </c>
      <c r="J801">
        <v>12</v>
      </c>
      <c r="K801" t="s">
        <v>1218</v>
      </c>
      <c r="L801">
        <v>3126</v>
      </c>
      <c r="M801" t="s">
        <v>1209</v>
      </c>
      <c r="N801" t="s">
        <v>1206</v>
      </c>
      <c r="O801">
        <v>0</v>
      </c>
      <c r="P801" t="s">
        <v>1207</v>
      </c>
      <c r="Q801">
        <v>19960601</v>
      </c>
      <c r="R801">
        <v>891018481</v>
      </c>
    </row>
    <row r="802" spans="1:18">
      <c r="A802" t="s">
        <v>1201</v>
      </c>
      <c r="B802" t="s">
        <v>1254</v>
      </c>
      <c r="C802">
        <v>201010</v>
      </c>
      <c r="D802">
        <v>31</v>
      </c>
      <c r="E802" t="s">
        <v>1212</v>
      </c>
      <c r="F802">
        <v>3287</v>
      </c>
      <c r="G802">
        <v>491</v>
      </c>
      <c r="H802">
        <v>2335</v>
      </c>
      <c r="I802">
        <v>43122003400</v>
      </c>
      <c r="J802">
        <v>8</v>
      </c>
      <c r="K802" t="s">
        <v>1218</v>
      </c>
      <c r="L802">
        <v>3126</v>
      </c>
      <c r="M802" t="s">
        <v>1209</v>
      </c>
      <c r="N802" t="s">
        <v>1206</v>
      </c>
      <c r="O802">
        <v>0</v>
      </c>
      <c r="P802" t="s">
        <v>1233</v>
      </c>
      <c r="Q802">
        <v>19880301</v>
      </c>
      <c r="R802">
        <v>891018481</v>
      </c>
    </row>
    <row r="803" spans="1:18">
      <c r="A803" t="s">
        <v>1201</v>
      </c>
      <c r="B803" t="s">
        <v>1255</v>
      </c>
      <c r="C803">
        <v>201010</v>
      </c>
      <c r="D803">
        <v>0</v>
      </c>
      <c r="E803" t="s">
        <v>1212</v>
      </c>
      <c r="F803">
        <v>0</v>
      </c>
      <c r="G803">
        <v>0</v>
      </c>
      <c r="H803">
        <v>0</v>
      </c>
      <c r="I803">
        <v>43122003600</v>
      </c>
      <c r="J803">
        <v>12</v>
      </c>
      <c r="K803" t="s">
        <v>1204</v>
      </c>
      <c r="L803">
        <v>3126</v>
      </c>
      <c r="M803" t="s">
        <v>1209</v>
      </c>
      <c r="N803" t="s">
        <v>1206</v>
      </c>
      <c r="O803">
        <v>0</v>
      </c>
      <c r="P803" t="s">
        <v>1233</v>
      </c>
      <c r="Q803">
        <v>19860501</v>
      </c>
      <c r="R803">
        <v>891018481</v>
      </c>
    </row>
    <row r="804" spans="1:18">
      <c r="A804" t="s">
        <v>1201</v>
      </c>
      <c r="B804" t="s">
        <v>1256</v>
      </c>
      <c r="C804">
        <v>201010</v>
      </c>
      <c r="D804">
        <v>31</v>
      </c>
      <c r="E804" t="s">
        <v>1212</v>
      </c>
      <c r="F804">
        <v>2786</v>
      </c>
      <c r="G804">
        <v>869</v>
      </c>
      <c r="H804">
        <v>9404</v>
      </c>
      <c r="I804">
        <v>43122004001</v>
      </c>
      <c r="J804">
        <v>8</v>
      </c>
      <c r="K804" t="s">
        <v>1218</v>
      </c>
      <c r="L804">
        <v>3126</v>
      </c>
      <c r="M804" t="s">
        <v>1209</v>
      </c>
      <c r="N804" t="s">
        <v>1206</v>
      </c>
      <c r="O804">
        <v>0</v>
      </c>
      <c r="P804" t="s">
        <v>1207</v>
      </c>
      <c r="Q804">
        <v>19901101</v>
      </c>
      <c r="R804">
        <v>891018481</v>
      </c>
    </row>
    <row r="805" spans="1:18">
      <c r="A805" t="s">
        <v>1201</v>
      </c>
      <c r="B805" t="s">
        <v>1257</v>
      </c>
      <c r="C805">
        <v>201010</v>
      </c>
      <c r="D805">
        <v>0</v>
      </c>
      <c r="E805" t="s">
        <v>1212</v>
      </c>
      <c r="F805">
        <v>0</v>
      </c>
      <c r="G805">
        <v>0</v>
      </c>
      <c r="H805">
        <v>0</v>
      </c>
      <c r="I805">
        <v>43122005200</v>
      </c>
      <c r="J805">
        <v>12</v>
      </c>
      <c r="K805" t="s">
        <v>1218</v>
      </c>
      <c r="L805">
        <v>3126</v>
      </c>
      <c r="M805" t="s">
        <v>1209</v>
      </c>
      <c r="N805" t="s">
        <v>1206</v>
      </c>
      <c r="O805">
        <v>0</v>
      </c>
      <c r="P805" t="s">
        <v>1207</v>
      </c>
      <c r="Q805">
        <v>19820101</v>
      </c>
      <c r="R805">
        <v>891018481</v>
      </c>
    </row>
    <row r="806" spans="1:18">
      <c r="A806" t="s">
        <v>1201</v>
      </c>
      <c r="B806" t="s">
        <v>1258</v>
      </c>
      <c r="C806">
        <v>201010</v>
      </c>
      <c r="D806">
        <v>0</v>
      </c>
      <c r="E806" t="s">
        <v>1212</v>
      </c>
      <c r="F806">
        <v>0</v>
      </c>
      <c r="G806">
        <v>0</v>
      </c>
      <c r="H806">
        <v>0</v>
      </c>
      <c r="I806">
        <v>43122005700</v>
      </c>
      <c r="J806">
        <v>12</v>
      </c>
      <c r="K806" t="s">
        <v>1218</v>
      </c>
      <c r="L806">
        <v>3126</v>
      </c>
      <c r="M806" t="s">
        <v>1209</v>
      </c>
      <c r="N806" t="s">
        <v>1206</v>
      </c>
      <c r="O806">
        <v>0</v>
      </c>
      <c r="P806" t="s">
        <v>1233</v>
      </c>
      <c r="Q806">
        <v>19880201</v>
      </c>
      <c r="R806">
        <v>891018481</v>
      </c>
    </row>
    <row r="807" spans="1:18">
      <c r="A807" t="s">
        <v>1201</v>
      </c>
      <c r="B807" t="s">
        <v>1259</v>
      </c>
      <c r="C807">
        <v>201010</v>
      </c>
      <c r="D807">
        <v>31</v>
      </c>
      <c r="E807" t="s">
        <v>1212</v>
      </c>
      <c r="F807">
        <v>4632</v>
      </c>
      <c r="G807">
        <v>2646</v>
      </c>
      <c r="H807">
        <v>10974</v>
      </c>
      <c r="I807">
        <v>43122005900</v>
      </c>
      <c r="J807">
        <v>8</v>
      </c>
      <c r="K807" t="s">
        <v>1218</v>
      </c>
      <c r="L807">
        <v>3126</v>
      </c>
      <c r="M807" t="s">
        <v>1209</v>
      </c>
      <c r="N807" t="s">
        <v>1206</v>
      </c>
      <c r="O807">
        <v>0</v>
      </c>
      <c r="P807" t="s">
        <v>1233</v>
      </c>
      <c r="Q807">
        <v>19860501</v>
      </c>
      <c r="R807">
        <v>891018481</v>
      </c>
    </row>
    <row r="808" spans="1:18">
      <c r="A808" t="s">
        <v>1201</v>
      </c>
      <c r="B808" t="s">
        <v>1260</v>
      </c>
      <c r="C808">
        <v>201010</v>
      </c>
      <c r="D808">
        <v>0</v>
      </c>
      <c r="E808" t="s">
        <v>1212</v>
      </c>
      <c r="F808">
        <v>0</v>
      </c>
      <c r="G808">
        <v>0</v>
      </c>
      <c r="H808">
        <v>0</v>
      </c>
      <c r="I808">
        <v>43122005001</v>
      </c>
      <c r="J808">
        <v>12</v>
      </c>
      <c r="K808" t="s">
        <v>1218</v>
      </c>
      <c r="L808">
        <v>3126</v>
      </c>
      <c r="M808" t="s">
        <v>1209</v>
      </c>
      <c r="N808" t="s">
        <v>1206</v>
      </c>
      <c r="O808">
        <v>0</v>
      </c>
      <c r="P808" t="s">
        <v>1207</v>
      </c>
      <c r="Q808">
        <v>19970930</v>
      </c>
      <c r="R808">
        <v>891018481</v>
      </c>
    </row>
    <row r="809" spans="1:18">
      <c r="A809" t="s">
        <v>1201</v>
      </c>
      <c r="B809" t="s">
        <v>1261</v>
      </c>
      <c r="C809">
        <v>201010</v>
      </c>
      <c r="D809">
        <v>31</v>
      </c>
      <c r="E809" t="s">
        <v>1212</v>
      </c>
      <c r="F809">
        <v>5665</v>
      </c>
      <c r="G809">
        <v>378</v>
      </c>
      <c r="H809">
        <v>12960</v>
      </c>
      <c r="I809">
        <v>43122005400</v>
      </c>
      <c r="J809">
        <v>8</v>
      </c>
      <c r="K809" t="s">
        <v>1218</v>
      </c>
      <c r="L809">
        <v>3126</v>
      </c>
      <c r="M809" t="s">
        <v>1209</v>
      </c>
      <c r="N809" t="s">
        <v>1206</v>
      </c>
      <c r="O809">
        <v>0</v>
      </c>
      <c r="P809" t="s">
        <v>1233</v>
      </c>
      <c r="Q809">
        <v>19860801</v>
      </c>
      <c r="R809">
        <v>891018481</v>
      </c>
    </row>
    <row r="810" spans="1:18">
      <c r="A810" t="s">
        <v>1201</v>
      </c>
      <c r="B810" t="s">
        <v>1262</v>
      </c>
      <c r="C810">
        <v>201010</v>
      </c>
      <c r="D810">
        <v>31</v>
      </c>
      <c r="E810" t="s">
        <v>1212</v>
      </c>
      <c r="F810">
        <v>2817</v>
      </c>
      <c r="G810">
        <v>1928</v>
      </c>
      <c r="H810">
        <v>8596</v>
      </c>
      <c r="I810">
        <v>43122007100</v>
      </c>
      <c r="J810">
        <v>8</v>
      </c>
      <c r="K810" t="s">
        <v>1218</v>
      </c>
      <c r="L810">
        <v>3126</v>
      </c>
      <c r="M810" t="s">
        <v>1209</v>
      </c>
      <c r="N810" t="s">
        <v>1206</v>
      </c>
      <c r="O810">
        <v>0</v>
      </c>
      <c r="P810" t="s">
        <v>1233</v>
      </c>
      <c r="Q810">
        <v>19880401</v>
      </c>
      <c r="R810">
        <v>891018481</v>
      </c>
    </row>
    <row r="811" spans="1:18">
      <c r="A811" t="s">
        <v>1201</v>
      </c>
      <c r="B811" t="s">
        <v>1263</v>
      </c>
      <c r="C811">
        <v>201010</v>
      </c>
      <c r="D811">
        <v>0</v>
      </c>
      <c r="E811" t="s">
        <v>1212</v>
      </c>
      <c r="F811">
        <v>0</v>
      </c>
      <c r="G811">
        <v>0</v>
      </c>
      <c r="H811">
        <v>0</v>
      </c>
      <c r="I811">
        <v>43122007900</v>
      </c>
      <c r="J811">
        <v>12</v>
      </c>
      <c r="K811" t="s">
        <v>1204</v>
      </c>
      <c r="L811">
        <v>3126</v>
      </c>
      <c r="M811" t="s">
        <v>1209</v>
      </c>
      <c r="N811" t="s">
        <v>1206</v>
      </c>
      <c r="O811">
        <v>0</v>
      </c>
      <c r="P811" t="s">
        <v>1207</v>
      </c>
      <c r="Q811">
        <v>19830501</v>
      </c>
      <c r="R811">
        <v>891018481</v>
      </c>
    </row>
    <row r="812" spans="1:18">
      <c r="A812" t="s">
        <v>1201</v>
      </c>
      <c r="B812" t="s">
        <v>1264</v>
      </c>
      <c r="C812">
        <v>201010</v>
      </c>
      <c r="D812">
        <v>0</v>
      </c>
      <c r="E812" t="s">
        <v>1212</v>
      </c>
      <c r="F812">
        <v>0</v>
      </c>
      <c r="G812">
        <v>0</v>
      </c>
      <c r="H812">
        <v>0</v>
      </c>
      <c r="I812">
        <v>43122008100</v>
      </c>
      <c r="J812">
        <v>12</v>
      </c>
      <c r="K812" t="s">
        <v>1218</v>
      </c>
      <c r="L812">
        <v>3126</v>
      </c>
      <c r="M812" t="s">
        <v>1209</v>
      </c>
      <c r="N812" t="s">
        <v>1206</v>
      </c>
      <c r="O812">
        <v>0</v>
      </c>
      <c r="P812" t="s">
        <v>1233</v>
      </c>
      <c r="Q812">
        <v>19860701</v>
      </c>
      <c r="R812">
        <v>891018481</v>
      </c>
    </row>
    <row r="813" spans="1:18">
      <c r="A813" t="s">
        <v>1201</v>
      </c>
      <c r="B813" t="s">
        <v>1265</v>
      </c>
      <c r="C813">
        <v>201010</v>
      </c>
      <c r="D813">
        <v>31</v>
      </c>
      <c r="E813" t="s">
        <v>1212</v>
      </c>
      <c r="F813">
        <v>7011</v>
      </c>
      <c r="G813">
        <v>1248</v>
      </c>
      <c r="H813">
        <v>7876</v>
      </c>
      <c r="I813">
        <v>43122007300</v>
      </c>
      <c r="J813">
        <v>8</v>
      </c>
      <c r="K813" t="s">
        <v>1204</v>
      </c>
      <c r="L813">
        <v>3126</v>
      </c>
      <c r="M813" t="s">
        <v>1209</v>
      </c>
      <c r="N813" t="s">
        <v>1206</v>
      </c>
      <c r="O813">
        <v>0</v>
      </c>
      <c r="P813" t="s">
        <v>1233</v>
      </c>
      <c r="Q813">
        <v>19860201</v>
      </c>
      <c r="R813">
        <v>891018481</v>
      </c>
    </row>
    <row r="814" spans="1:18">
      <c r="A814" t="s">
        <v>1201</v>
      </c>
      <c r="B814" t="s">
        <v>1266</v>
      </c>
      <c r="C814">
        <v>201010</v>
      </c>
      <c r="D814">
        <v>31</v>
      </c>
      <c r="E814" t="s">
        <v>1212</v>
      </c>
      <c r="F814">
        <v>3318</v>
      </c>
      <c r="G814">
        <v>680</v>
      </c>
      <c r="H814">
        <v>8313</v>
      </c>
      <c r="I814">
        <v>43122009200</v>
      </c>
      <c r="J814">
        <v>8</v>
      </c>
      <c r="K814" t="s">
        <v>1218</v>
      </c>
      <c r="L814">
        <v>3126</v>
      </c>
      <c r="M814" t="s">
        <v>1209</v>
      </c>
      <c r="N814" t="s">
        <v>1206</v>
      </c>
      <c r="O814">
        <v>0</v>
      </c>
      <c r="P814" t="s">
        <v>1207</v>
      </c>
      <c r="Q814">
        <v>19840901</v>
      </c>
      <c r="R814">
        <v>891018481</v>
      </c>
    </row>
    <row r="815" spans="1:18">
      <c r="A815" t="s">
        <v>1201</v>
      </c>
      <c r="B815" t="s">
        <v>1267</v>
      </c>
      <c r="C815">
        <v>201010</v>
      </c>
      <c r="D815">
        <v>25</v>
      </c>
      <c r="E815" t="s">
        <v>1212</v>
      </c>
      <c r="F815">
        <v>1043</v>
      </c>
      <c r="G815">
        <v>366</v>
      </c>
      <c r="H815">
        <v>0</v>
      </c>
      <c r="I815">
        <v>43122010400</v>
      </c>
      <c r="J815">
        <v>8</v>
      </c>
      <c r="K815" t="s">
        <v>1204</v>
      </c>
      <c r="L815">
        <v>3126</v>
      </c>
      <c r="M815" t="s">
        <v>1209</v>
      </c>
      <c r="N815" t="s">
        <v>1206</v>
      </c>
      <c r="O815">
        <v>0</v>
      </c>
      <c r="P815" t="s">
        <v>1207</v>
      </c>
      <c r="Q815">
        <v>19850301</v>
      </c>
      <c r="R815">
        <v>891018481</v>
      </c>
    </row>
    <row r="816" spans="1:18">
      <c r="A816" t="s">
        <v>1201</v>
      </c>
      <c r="B816" t="s">
        <v>1268</v>
      </c>
      <c r="C816">
        <v>201010</v>
      </c>
      <c r="D816">
        <v>0</v>
      </c>
      <c r="E816" t="s">
        <v>1212</v>
      </c>
      <c r="F816">
        <v>0</v>
      </c>
      <c r="G816">
        <v>0</v>
      </c>
      <c r="H816">
        <v>0</v>
      </c>
      <c r="I816">
        <v>43122010700</v>
      </c>
      <c r="J816">
        <v>12</v>
      </c>
      <c r="K816" t="s">
        <v>1204</v>
      </c>
      <c r="L816">
        <v>3126</v>
      </c>
      <c r="M816" t="s">
        <v>1209</v>
      </c>
      <c r="N816" t="s">
        <v>1206</v>
      </c>
      <c r="O816">
        <v>0</v>
      </c>
      <c r="P816" t="s">
        <v>1233</v>
      </c>
      <c r="Q816">
        <v>19860701</v>
      </c>
      <c r="R816">
        <v>891018481</v>
      </c>
    </row>
    <row r="817" spans="1:18">
      <c r="A817" t="s">
        <v>1201</v>
      </c>
      <c r="B817" t="s">
        <v>1269</v>
      </c>
      <c r="C817">
        <v>201010</v>
      </c>
      <c r="D817">
        <v>31</v>
      </c>
      <c r="E817" t="s">
        <v>1212</v>
      </c>
      <c r="F817">
        <v>4294</v>
      </c>
      <c r="G817">
        <v>1550</v>
      </c>
      <c r="H817">
        <v>2336</v>
      </c>
      <c r="I817">
        <v>43122011300</v>
      </c>
      <c r="J817">
        <v>8</v>
      </c>
      <c r="K817" t="s">
        <v>1204</v>
      </c>
      <c r="L817">
        <v>3126</v>
      </c>
      <c r="M817" t="s">
        <v>1209</v>
      </c>
      <c r="N817" t="s">
        <v>1206</v>
      </c>
      <c r="O817">
        <v>0</v>
      </c>
      <c r="P817" t="s">
        <v>1207</v>
      </c>
      <c r="Q817">
        <v>19850501</v>
      </c>
      <c r="R817">
        <v>891018481</v>
      </c>
    </row>
    <row r="818" spans="1:18">
      <c r="A818" t="s">
        <v>1201</v>
      </c>
      <c r="B818" t="s">
        <v>1270</v>
      </c>
      <c r="C818">
        <v>201010</v>
      </c>
      <c r="D818">
        <v>31</v>
      </c>
      <c r="E818" t="s">
        <v>1212</v>
      </c>
      <c r="F818">
        <v>5017</v>
      </c>
      <c r="G818">
        <v>1815</v>
      </c>
      <c r="H818">
        <v>10732</v>
      </c>
      <c r="I818">
        <v>43122011200</v>
      </c>
      <c r="J818">
        <v>8</v>
      </c>
      <c r="K818" t="s">
        <v>1204</v>
      </c>
      <c r="L818">
        <v>3126</v>
      </c>
      <c r="M818" t="s">
        <v>1209</v>
      </c>
      <c r="N818" t="s">
        <v>1206</v>
      </c>
      <c r="O818">
        <v>0</v>
      </c>
      <c r="P818" t="s">
        <v>1207</v>
      </c>
      <c r="Q818">
        <v>19850501</v>
      </c>
      <c r="R818">
        <v>891018481</v>
      </c>
    </row>
    <row r="819" spans="1:18">
      <c r="A819" t="s">
        <v>1201</v>
      </c>
      <c r="B819" t="s">
        <v>1271</v>
      </c>
      <c r="C819">
        <v>201010</v>
      </c>
      <c r="D819">
        <v>0</v>
      </c>
      <c r="E819" t="s">
        <v>1212</v>
      </c>
      <c r="F819">
        <v>0</v>
      </c>
      <c r="G819">
        <v>0</v>
      </c>
      <c r="H819">
        <v>0</v>
      </c>
      <c r="I819">
        <v>43122011600</v>
      </c>
      <c r="J819">
        <v>12</v>
      </c>
      <c r="K819" t="s">
        <v>1204</v>
      </c>
      <c r="L819">
        <v>3126</v>
      </c>
      <c r="M819" t="s">
        <v>1209</v>
      </c>
      <c r="N819" t="s">
        <v>1206</v>
      </c>
      <c r="O819">
        <v>0</v>
      </c>
      <c r="P819" t="s">
        <v>1207</v>
      </c>
      <c r="Q819">
        <v>19850701</v>
      </c>
      <c r="R819">
        <v>891018481</v>
      </c>
    </row>
    <row r="820" spans="1:18">
      <c r="A820" t="s">
        <v>1201</v>
      </c>
      <c r="B820" t="s">
        <v>1272</v>
      </c>
      <c r="C820">
        <v>201010</v>
      </c>
      <c r="D820">
        <v>31</v>
      </c>
      <c r="E820" t="s">
        <v>1212</v>
      </c>
      <c r="F820">
        <v>2081</v>
      </c>
      <c r="G820">
        <v>756</v>
      </c>
      <c r="H820">
        <v>4672</v>
      </c>
      <c r="I820">
        <v>43122011700</v>
      </c>
      <c r="J820">
        <v>8</v>
      </c>
      <c r="K820" t="s">
        <v>1204</v>
      </c>
      <c r="L820">
        <v>3126</v>
      </c>
      <c r="M820" t="s">
        <v>1209</v>
      </c>
      <c r="N820" t="s">
        <v>1206</v>
      </c>
      <c r="O820">
        <v>0</v>
      </c>
      <c r="P820" t="s">
        <v>1207</v>
      </c>
      <c r="Q820">
        <v>19860101</v>
      </c>
      <c r="R820">
        <v>891018481</v>
      </c>
    </row>
    <row r="821" spans="1:18">
      <c r="A821" t="s">
        <v>1201</v>
      </c>
      <c r="B821" t="s">
        <v>1273</v>
      </c>
      <c r="C821">
        <v>201010</v>
      </c>
      <c r="D821">
        <v>31</v>
      </c>
      <c r="E821" t="s">
        <v>1212</v>
      </c>
      <c r="F821">
        <v>3374</v>
      </c>
      <c r="G821">
        <v>1210</v>
      </c>
      <c r="H821">
        <v>5068</v>
      </c>
      <c r="I821">
        <v>43122012500</v>
      </c>
      <c r="J821">
        <v>8</v>
      </c>
      <c r="K821" t="s">
        <v>1204</v>
      </c>
      <c r="L821">
        <v>3126</v>
      </c>
      <c r="M821" t="s">
        <v>1209</v>
      </c>
      <c r="N821" t="s">
        <v>1206</v>
      </c>
      <c r="O821">
        <v>0</v>
      </c>
      <c r="P821" t="s">
        <v>1207</v>
      </c>
      <c r="Q821">
        <v>19850901</v>
      </c>
      <c r="R821">
        <v>891018481</v>
      </c>
    </row>
    <row r="822" spans="1:18">
      <c r="A822" t="s">
        <v>1201</v>
      </c>
      <c r="B822" t="s">
        <v>1274</v>
      </c>
      <c r="C822">
        <v>201010</v>
      </c>
      <c r="D822">
        <v>0</v>
      </c>
      <c r="E822" t="s">
        <v>1212</v>
      </c>
      <c r="F822">
        <v>0</v>
      </c>
      <c r="G822">
        <v>0</v>
      </c>
      <c r="H822">
        <v>0</v>
      </c>
      <c r="I822">
        <v>43122012400</v>
      </c>
      <c r="J822">
        <v>12</v>
      </c>
      <c r="K822" t="s">
        <v>1204</v>
      </c>
      <c r="L822">
        <v>3126</v>
      </c>
      <c r="M822" t="s">
        <v>1209</v>
      </c>
      <c r="N822" t="s">
        <v>1206</v>
      </c>
      <c r="O822">
        <v>0</v>
      </c>
      <c r="P822" t="s">
        <v>1207</v>
      </c>
      <c r="Q822">
        <v>19880601</v>
      </c>
      <c r="R822">
        <v>891018481</v>
      </c>
    </row>
    <row r="823" spans="1:18">
      <c r="A823" t="s">
        <v>1201</v>
      </c>
      <c r="B823" t="s">
        <v>1275</v>
      </c>
      <c r="C823">
        <v>201010</v>
      </c>
      <c r="D823">
        <v>0</v>
      </c>
      <c r="E823" t="s">
        <v>1212</v>
      </c>
      <c r="F823">
        <v>0</v>
      </c>
      <c r="G823">
        <v>0</v>
      </c>
      <c r="H823">
        <v>0</v>
      </c>
      <c r="I823">
        <v>43122012200</v>
      </c>
      <c r="J823">
        <v>12</v>
      </c>
      <c r="K823" t="s">
        <v>1204</v>
      </c>
      <c r="L823">
        <v>3126</v>
      </c>
      <c r="M823" t="s">
        <v>1209</v>
      </c>
      <c r="N823" t="s">
        <v>1206</v>
      </c>
      <c r="O823">
        <v>0</v>
      </c>
      <c r="P823" t="s">
        <v>1207</v>
      </c>
      <c r="Q823">
        <v>19850901</v>
      </c>
      <c r="R823">
        <v>891018481</v>
      </c>
    </row>
    <row r="824" spans="1:18">
      <c r="A824" t="s">
        <v>1201</v>
      </c>
      <c r="B824" t="s">
        <v>1276</v>
      </c>
      <c r="C824">
        <v>201010</v>
      </c>
      <c r="D824">
        <v>31</v>
      </c>
      <c r="E824" t="s">
        <v>1212</v>
      </c>
      <c r="F824">
        <v>2848</v>
      </c>
      <c r="G824">
        <v>1021</v>
      </c>
      <c r="H824">
        <v>6391</v>
      </c>
      <c r="I824">
        <v>43122012800</v>
      </c>
      <c r="J824">
        <v>8</v>
      </c>
      <c r="K824" t="s">
        <v>1204</v>
      </c>
      <c r="L824">
        <v>3126</v>
      </c>
      <c r="M824" t="s">
        <v>1209</v>
      </c>
      <c r="N824" t="s">
        <v>1206</v>
      </c>
      <c r="O824">
        <v>0</v>
      </c>
      <c r="P824" t="s">
        <v>1207</v>
      </c>
      <c r="Q824">
        <v>19860201</v>
      </c>
      <c r="R824">
        <v>891018481</v>
      </c>
    </row>
    <row r="825" spans="1:18">
      <c r="A825" t="s">
        <v>1201</v>
      </c>
      <c r="B825" t="s">
        <v>1277</v>
      </c>
      <c r="C825">
        <v>201010</v>
      </c>
      <c r="D825">
        <v>31</v>
      </c>
      <c r="E825" t="s">
        <v>1212</v>
      </c>
      <c r="F825">
        <v>4579</v>
      </c>
      <c r="G825">
        <v>1663</v>
      </c>
      <c r="H825">
        <v>11261</v>
      </c>
      <c r="I825">
        <v>43122013600</v>
      </c>
      <c r="J825">
        <v>8</v>
      </c>
      <c r="K825" t="s">
        <v>1204</v>
      </c>
      <c r="L825">
        <v>3126</v>
      </c>
      <c r="M825" t="s">
        <v>1209</v>
      </c>
      <c r="N825" t="s">
        <v>1206</v>
      </c>
      <c r="O825">
        <v>0</v>
      </c>
      <c r="P825" t="s">
        <v>1207</v>
      </c>
      <c r="Q825">
        <v>19860601</v>
      </c>
      <c r="R825">
        <v>891018481</v>
      </c>
    </row>
    <row r="826" spans="1:18">
      <c r="A826" t="s">
        <v>1201</v>
      </c>
      <c r="B826" t="s">
        <v>1278</v>
      </c>
      <c r="C826">
        <v>201010</v>
      </c>
      <c r="D826">
        <v>10</v>
      </c>
      <c r="E826" t="s">
        <v>1212</v>
      </c>
      <c r="F826">
        <v>933</v>
      </c>
      <c r="G826">
        <v>341</v>
      </c>
      <c r="H826">
        <v>2424</v>
      </c>
      <c r="I826">
        <v>43122013100</v>
      </c>
      <c r="J826">
        <v>8</v>
      </c>
      <c r="K826" t="s">
        <v>1204</v>
      </c>
      <c r="L826">
        <v>3126</v>
      </c>
      <c r="M826" t="s">
        <v>1209</v>
      </c>
      <c r="N826" t="s">
        <v>1206</v>
      </c>
      <c r="O826">
        <v>0</v>
      </c>
      <c r="P826" t="s">
        <v>1207</v>
      </c>
      <c r="Q826">
        <v>19860401</v>
      </c>
      <c r="R826">
        <v>891018481</v>
      </c>
    </row>
    <row r="827" spans="1:18">
      <c r="A827" t="s">
        <v>1201</v>
      </c>
      <c r="B827" t="s">
        <v>1279</v>
      </c>
      <c r="C827">
        <v>201010</v>
      </c>
      <c r="D827">
        <v>31</v>
      </c>
      <c r="E827" t="s">
        <v>1212</v>
      </c>
      <c r="F827">
        <v>3222</v>
      </c>
      <c r="G827">
        <v>1172</v>
      </c>
      <c r="H827">
        <v>5068</v>
      </c>
      <c r="I827">
        <v>43122013000</v>
      </c>
      <c r="J827">
        <v>8</v>
      </c>
      <c r="K827" t="s">
        <v>1204</v>
      </c>
      <c r="L827">
        <v>3126</v>
      </c>
      <c r="M827" t="s">
        <v>1209</v>
      </c>
      <c r="N827" t="s">
        <v>1206</v>
      </c>
      <c r="O827">
        <v>0</v>
      </c>
      <c r="P827" t="s">
        <v>1207</v>
      </c>
      <c r="Q827">
        <v>19860201</v>
      </c>
      <c r="R827">
        <v>891018481</v>
      </c>
    </row>
    <row r="828" spans="1:18">
      <c r="A828" t="s">
        <v>1201</v>
      </c>
      <c r="B828" t="s">
        <v>1280</v>
      </c>
      <c r="C828">
        <v>201010</v>
      </c>
      <c r="D828">
        <v>31</v>
      </c>
      <c r="E828" t="s">
        <v>1212</v>
      </c>
      <c r="F828">
        <v>2981</v>
      </c>
      <c r="G828">
        <v>1096</v>
      </c>
      <c r="H828">
        <v>397</v>
      </c>
      <c r="I828">
        <v>43122014200</v>
      </c>
      <c r="J828">
        <v>8</v>
      </c>
      <c r="K828" t="s">
        <v>1204</v>
      </c>
      <c r="L828">
        <v>3126</v>
      </c>
      <c r="M828" t="s">
        <v>1209</v>
      </c>
      <c r="N828" t="s">
        <v>1206</v>
      </c>
      <c r="O828">
        <v>0</v>
      </c>
      <c r="P828" t="s">
        <v>1207</v>
      </c>
      <c r="Q828">
        <v>19861101</v>
      </c>
      <c r="R828">
        <v>891018481</v>
      </c>
    </row>
    <row r="829" spans="1:18">
      <c r="A829" t="s">
        <v>1201</v>
      </c>
      <c r="B829" t="s">
        <v>1281</v>
      </c>
      <c r="C829">
        <v>201010</v>
      </c>
      <c r="D829">
        <v>0</v>
      </c>
      <c r="E829" t="s">
        <v>1212</v>
      </c>
      <c r="F829">
        <v>0</v>
      </c>
      <c r="G829">
        <v>0</v>
      </c>
      <c r="H829">
        <v>0</v>
      </c>
      <c r="I829">
        <v>43122013201</v>
      </c>
      <c r="J829">
        <v>12</v>
      </c>
      <c r="K829" t="s">
        <v>1204</v>
      </c>
      <c r="L829">
        <v>3126</v>
      </c>
      <c r="M829" t="s">
        <v>1209</v>
      </c>
      <c r="N829" t="s">
        <v>1206</v>
      </c>
      <c r="O829">
        <v>0</v>
      </c>
      <c r="P829" t="s">
        <v>1207</v>
      </c>
      <c r="Q829">
        <v>19970731</v>
      </c>
      <c r="R829">
        <v>891018481</v>
      </c>
    </row>
    <row r="830" spans="1:18">
      <c r="A830" t="s">
        <v>1201</v>
      </c>
      <c r="B830" t="s">
        <v>1282</v>
      </c>
      <c r="C830">
        <v>201010</v>
      </c>
      <c r="D830">
        <v>31</v>
      </c>
      <c r="E830" t="s">
        <v>1212</v>
      </c>
      <c r="F830">
        <v>6421</v>
      </c>
      <c r="G830">
        <v>2344</v>
      </c>
      <c r="H830">
        <v>2402</v>
      </c>
      <c r="I830">
        <v>43122014300</v>
      </c>
      <c r="J830">
        <v>8</v>
      </c>
      <c r="K830" t="s">
        <v>1204</v>
      </c>
      <c r="L830">
        <v>3126</v>
      </c>
      <c r="M830" t="s">
        <v>1209</v>
      </c>
      <c r="N830" t="s">
        <v>1206</v>
      </c>
      <c r="O830">
        <v>0</v>
      </c>
      <c r="P830" t="s">
        <v>1207</v>
      </c>
      <c r="Q830">
        <v>19861201</v>
      </c>
      <c r="R830">
        <v>891018481</v>
      </c>
    </row>
    <row r="831" spans="1:18">
      <c r="A831" t="s">
        <v>1201</v>
      </c>
      <c r="B831" t="s">
        <v>1283</v>
      </c>
      <c r="C831">
        <v>201010</v>
      </c>
      <c r="D831">
        <v>0</v>
      </c>
      <c r="E831" t="s">
        <v>1212</v>
      </c>
      <c r="F831">
        <v>0</v>
      </c>
      <c r="G831">
        <v>0</v>
      </c>
      <c r="H831">
        <v>0</v>
      </c>
      <c r="I831">
        <v>43122013700</v>
      </c>
      <c r="J831">
        <v>12</v>
      </c>
      <c r="K831" t="s">
        <v>1204</v>
      </c>
      <c r="L831">
        <v>3126</v>
      </c>
      <c r="M831" t="s">
        <v>1209</v>
      </c>
      <c r="N831" t="s">
        <v>1206</v>
      </c>
      <c r="O831">
        <v>0</v>
      </c>
      <c r="P831" t="s">
        <v>1233</v>
      </c>
      <c r="Q831">
        <v>19910501</v>
      </c>
      <c r="R831">
        <v>891018481</v>
      </c>
    </row>
    <row r="832" spans="1:18">
      <c r="A832" t="s">
        <v>1201</v>
      </c>
      <c r="B832" t="s">
        <v>1284</v>
      </c>
      <c r="C832">
        <v>201010</v>
      </c>
      <c r="D832">
        <v>0</v>
      </c>
      <c r="E832" t="s">
        <v>1212</v>
      </c>
      <c r="F832">
        <v>0</v>
      </c>
      <c r="G832">
        <v>0</v>
      </c>
      <c r="H832">
        <v>0</v>
      </c>
      <c r="I832">
        <v>43122015400</v>
      </c>
      <c r="J832">
        <v>12</v>
      </c>
      <c r="K832" t="s">
        <v>1204</v>
      </c>
      <c r="L832">
        <v>3126</v>
      </c>
      <c r="M832" t="s">
        <v>1209</v>
      </c>
      <c r="N832" t="s">
        <v>1206</v>
      </c>
      <c r="O832">
        <v>0</v>
      </c>
      <c r="P832" t="s">
        <v>1207</v>
      </c>
      <c r="Q832">
        <v>19871101</v>
      </c>
      <c r="R832">
        <v>891018481</v>
      </c>
    </row>
    <row r="833" spans="1:18">
      <c r="A833" t="s">
        <v>1201</v>
      </c>
      <c r="B833" t="s">
        <v>1285</v>
      </c>
      <c r="C833">
        <v>201010</v>
      </c>
      <c r="D833">
        <v>31</v>
      </c>
      <c r="E833" t="s">
        <v>1212</v>
      </c>
      <c r="F833">
        <v>5083</v>
      </c>
      <c r="G833">
        <v>1852</v>
      </c>
      <c r="H833">
        <v>10357</v>
      </c>
      <c r="I833">
        <v>43122013800</v>
      </c>
      <c r="J833">
        <v>8</v>
      </c>
      <c r="K833" t="s">
        <v>1204</v>
      </c>
      <c r="L833">
        <v>3126</v>
      </c>
      <c r="M833" t="s">
        <v>1209</v>
      </c>
      <c r="N833" t="s">
        <v>1206</v>
      </c>
      <c r="O833">
        <v>0</v>
      </c>
      <c r="P833" t="s">
        <v>1207</v>
      </c>
      <c r="Q833">
        <v>19860901</v>
      </c>
      <c r="R833">
        <v>891018481</v>
      </c>
    </row>
    <row r="834" spans="1:18">
      <c r="A834" t="s">
        <v>1201</v>
      </c>
      <c r="B834" t="s">
        <v>1286</v>
      </c>
      <c r="C834">
        <v>201010</v>
      </c>
      <c r="D834">
        <v>0</v>
      </c>
      <c r="E834" t="s">
        <v>1212</v>
      </c>
      <c r="F834">
        <v>0</v>
      </c>
      <c r="G834">
        <v>0</v>
      </c>
      <c r="H834">
        <v>0</v>
      </c>
      <c r="I834">
        <v>43122015200</v>
      </c>
      <c r="J834">
        <v>12</v>
      </c>
      <c r="K834" t="s">
        <v>1204</v>
      </c>
      <c r="L834">
        <v>3126</v>
      </c>
      <c r="M834" t="s">
        <v>1209</v>
      </c>
      <c r="N834" t="s">
        <v>1206</v>
      </c>
      <c r="O834">
        <v>0</v>
      </c>
      <c r="P834" t="s">
        <v>1207</v>
      </c>
      <c r="Q834">
        <v>19870401</v>
      </c>
      <c r="R834">
        <v>891018481</v>
      </c>
    </row>
    <row r="835" spans="1:18">
      <c r="A835" t="s">
        <v>1201</v>
      </c>
      <c r="B835" t="s">
        <v>1287</v>
      </c>
      <c r="C835">
        <v>201010</v>
      </c>
      <c r="D835">
        <v>31</v>
      </c>
      <c r="E835" t="s">
        <v>1212</v>
      </c>
      <c r="F835">
        <v>3900</v>
      </c>
      <c r="G835">
        <v>1399</v>
      </c>
      <c r="H835">
        <v>3195</v>
      </c>
      <c r="I835">
        <v>43122014400</v>
      </c>
      <c r="J835">
        <v>8</v>
      </c>
      <c r="K835" t="s">
        <v>1204</v>
      </c>
      <c r="L835">
        <v>3126</v>
      </c>
      <c r="M835" t="s">
        <v>1209</v>
      </c>
      <c r="N835" t="s">
        <v>1206</v>
      </c>
      <c r="O835">
        <v>0</v>
      </c>
      <c r="P835" t="s">
        <v>1207</v>
      </c>
      <c r="Q835">
        <v>19870201</v>
      </c>
      <c r="R835">
        <v>891018481</v>
      </c>
    </row>
    <row r="836" spans="1:18">
      <c r="A836" t="s">
        <v>1201</v>
      </c>
      <c r="B836" t="s">
        <v>1288</v>
      </c>
      <c r="C836">
        <v>201010</v>
      </c>
      <c r="D836">
        <v>0</v>
      </c>
      <c r="E836" t="s">
        <v>1212</v>
      </c>
      <c r="F836">
        <v>0</v>
      </c>
      <c r="G836">
        <v>0</v>
      </c>
      <c r="H836">
        <v>0</v>
      </c>
      <c r="I836">
        <v>43122014000</v>
      </c>
      <c r="J836">
        <v>12</v>
      </c>
      <c r="K836" t="s">
        <v>1204</v>
      </c>
      <c r="L836">
        <v>3126</v>
      </c>
      <c r="M836" t="s">
        <v>1209</v>
      </c>
      <c r="N836" t="s">
        <v>1206</v>
      </c>
      <c r="O836">
        <v>0</v>
      </c>
      <c r="P836" t="s">
        <v>1207</v>
      </c>
      <c r="Q836">
        <v>19860901</v>
      </c>
      <c r="R836">
        <v>891018481</v>
      </c>
    </row>
    <row r="837" spans="1:18">
      <c r="A837" t="s">
        <v>1201</v>
      </c>
      <c r="B837" t="s">
        <v>1289</v>
      </c>
      <c r="C837">
        <v>201010</v>
      </c>
      <c r="D837">
        <v>31</v>
      </c>
      <c r="E837" t="s">
        <v>1212</v>
      </c>
      <c r="F837">
        <v>5543</v>
      </c>
      <c r="G837">
        <v>2004</v>
      </c>
      <c r="H837">
        <v>2270</v>
      </c>
      <c r="I837">
        <v>43122014500</v>
      </c>
      <c r="J837">
        <v>8</v>
      </c>
      <c r="K837" t="s">
        <v>1204</v>
      </c>
      <c r="L837">
        <v>3126</v>
      </c>
      <c r="M837" t="s">
        <v>1209</v>
      </c>
      <c r="N837" t="s">
        <v>1206</v>
      </c>
      <c r="O837">
        <v>0</v>
      </c>
      <c r="P837" t="s">
        <v>1207</v>
      </c>
      <c r="Q837">
        <v>19870601</v>
      </c>
      <c r="R837">
        <v>891018481</v>
      </c>
    </row>
    <row r="838" spans="1:18">
      <c r="A838" t="s">
        <v>1201</v>
      </c>
      <c r="B838" t="s">
        <v>1290</v>
      </c>
      <c r="C838">
        <v>201010</v>
      </c>
      <c r="D838">
        <v>0</v>
      </c>
      <c r="E838" t="s">
        <v>1212</v>
      </c>
      <c r="F838">
        <v>0</v>
      </c>
      <c r="G838">
        <v>0</v>
      </c>
      <c r="H838">
        <v>0</v>
      </c>
      <c r="I838">
        <v>43122015100</v>
      </c>
      <c r="J838">
        <v>12</v>
      </c>
      <c r="K838" t="s">
        <v>1204</v>
      </c>
      <c r="L838">
        <v>3126</v>
      </c>
      <c r="M838" t="s">
        <v>1209</v>
      </c>
      <c r="N838" t="s">
        <v>1206</v>
      </c>
      <c r="O838">
        <v>0</v>
      </c>
      <c r="P838" t="s">
        <v>1207</v>
      </c>
      <c r="Q838">
        <v>19870501</v>
      </c>
      <c r="R838">
        <v>891018481</v>
      </c>
    </row>
    <row r="839" spans="1:18">
      <c r="A839" t="s">
        <v>1201</v>
      </c>
      <c r="B839" t="s">
        <v>1291</v>
      </c>
      <c r="C839">
        <v>201010</v>
      </c>
      <c r="D839">
        <v>0</v>
      </c>
      <c r="E839" t="s">
        <v>1212</v>
      </c>
      <c r="F839">
        <v>0</v>
      </c>
      <c r="G839">
        <v>0</v>
      </c>
      <c r="H839">
        <v>0</v>
      </c>
      <c r="I839">
        <v>43122015500</v>
      </c>
      <c r="J839">
        <v>12</v>
      </c>
      <c r="K839" t="s">
        <v>1204</v>
      </c>
      <c r="L839">
        <v>3126</v>
      </c>
      <c r="M839" t="s">
        <v>1209</v>
      </c>
      <c r="N839" t="s">
        <v>1206</v>
      </c>
      <c r="O839">
        <v>0</v>
      </c>
      <c r="P839" t="s">
        <v>1207</v>
      </c>
      <c r="Q839">
        <v>19871001</v>
      </c>
      <c r="R839">
        <v>891018481</v>
      </c>
    </row>
    <row r="840" spans="1:18">
      <c r="A840" t="s">
        <v>1201</v>
      </c>
      <c r="B840" t="s">
        <v>1292</v>
      </c>
      <c r="C840">
        <v>201010</v>
      </c>
      <c r="D840">
        <v>0</v>
      </c>
      <c r="E840" t="s">
        <v>1212</v>
      </c>
      <c r="F840">
        <v>0</v>
      </c>
      <c r="G840">
        <v>0</v>
      </c>
      <c r="H840">
        <v>0</v>
      </c>
      <c r="I840">
        <v>43122015600</v>
      </c>
      <c r="J840">
        <v>12</v>
      </c>
      <c r="K840" t="s">
        <v>1204</v>
      </c>
      <c r="L840">
        <v>3126</v>
      </c>
      <c r="M840" t="s">
        <v>1209</v>
      </c>
      <c r="N840" t="s">
        <v>1206</v>
      </c>
      <c r="O840">
        <v>0</v>
      </c>
      <c r="P840" t="s">
        <v>1207</v>
      </c>
      <c r="Q840">
        <v>19910801</v>
      </c>
      <c r="R840">
        <v>891018481</v>
      </c>
    </row>
    <row r="841" spans="1:18">
      <c r="A841" t="s">
        <v>1201</v>
      </c>
      <c r="B841" t="s">
        <v>1293</v>
      </c>
      <c r="C841">
        <v>201010</v>
      </c>
      <c r="D841">
        <v>0</v>
      </c>
      <c r="E841" t="s">
        <v>1212</v>
      </c>
      <c r="F841">
        <v>0</v>
      </c>
      <c r="G841">
        <v>0</v>
      </c>
      <c r="H841">
        <v>0</v>
      </c>
      <c r="I841">
        <v>43122015800</v>
      </c>
      <c r="J841">
        <v>12</v>
      </c>
      <c r="K841" t="s">
        <v>1294</v>
      </c>
      <c r="L841">
        <v>3126</v>
      </c>
      <c r="M841" t="s">
        <v>1209</v>
      </c>
      <c r="N841" t="s">
        <v>1206</v>
      </c>
      <c r="O841">
        <v>0</v>
      </c>
      <c r="P841" t="s">
        <v>1207</v>
      </c>
      <c r="Q841">
        <v>19930601</v>
      </c>
      <c r="R841">
        <v>891018481</v>
      </c>
    </row>
    <row r="842" spans="1:18">
      <c r="A842" t="s">
        <v>1201</v>
      </c>
      <c r="B842" t="s">
        <v>1295</v>
      </c>
      <c r="C842">
        <v>201010</v>
      </c>
      <c r="D842">
        <v>0</v>
      </c>
      <c r="E842" t="s">
        <v>1212</v>
      </c>
      <c r="F842">
        <v>0</v>
      </c>
      <c r="G842">
        <v>0</v>
      </c>
      <c r="H842">
        <v>0</v>
      </c>
      <c r="I842">
        <v>43122015900</v>
      </c>
      <c r="J842">
        <v>12</v>
      </c>
      <c r="K842" t="s">
        <v>1204</v>
      </c>
      <c r="L842">
        <v>3126</v>
      </c>
      <c r="M842" t="s">
        <v>1209</v>
      </c>
      <c r="N842" t="s">
        <v>1206</v>
      </c>
      <c r="O842">
        <v>0</v>
      </c>
      <c r="P842" t="s">
        <v>1207</v>
      </c>
      <c r="Q842">
        <v>19930601</v>
      </c>
      <c r="R842">
        <v>891018481</v>
      </c>
    </row>
    <row r="843" spans="1:18">
      <c r="A843" t="s">
        <v>1201</v>
      </c>
      <c r="B843" t="s">
        <v>1296</v>
      </c>
      <c r="C843">
        <v>201010</v>
      </c>
      <c r="D843">
        <v>31</v>
      </c>
      <c r="E843" t="s">
        <v>1212</v>
      </c>
      <c r="F843">
        <v>4798</v>
      </c>
      <c r="G843">
        <v>1739</v>
      </c>
      <c r="H843">
        <v>1697</v>
      </c>
      <c r="I843">
        <v>43122016000</v>
      </c>
      <c r="J843">
        <v>8</v>
      </c>
      <c r="K843" t="s">
        <v>1218</v>
      </c>
      <c r="L843">
        <v>3126</v>
      </c>
      <c r="M843" t="s">
        <v>1209</v>
      </c>
      <c r="N843" t="s">
        <v>1206</v>
      </c>
      <c r="O843">
        <v>0</v>
      </c>
      <c r="P843" t="s">
        <v>1207</v>
      </c>
      <c r="Q843">
        <v>19940101</v>
      </c>
      <c r="R843">
        <v>891018481</v>
      </c>
    </row>
    <row r="844" spans="1:18">
      <c r="A844" t="s">
        <v>1201</v>
      </c>
      <c r="B844" t="s">
        <v>1297</v>
      </c>
      <c r="C844">
        <v>201010</v>
      </c>
      <c r="D844">
        <v>0</v>
      </c>
      <c r="E844" t="s">
        <v>1212</v>
      </c>
      <c r="F844">
        <v>0</v>
      </c>
      <c r="G844">
        <v>0</v>
      </c>
      <c r="H844">
        <v>0</v>
      </c>
      <c r="I844">
        <v>43122016100</v>
      </c>
      <c r="J844">
        <v>12</v>
      </c>
      <c r="K844" t="s">
        <v>1204</v>
      </c>
      <c r="L844">
        <v>3126</v>
      </c>
      <c r="M844" t="s">
        <v>1209</v>
      </c>
      <c r="N844" t="s">
        <v>1206</v>
      </c>
      <c r="O844">
        <v>0</v>
      </c>
      <c r="P844" t="s">
        <v>1207</v>
      </c>
      <c r="Q844">
        <v>19940601</v>
      </c>
      <c r="R844">
        <v>891018481</v>
      </c>
    </row>
    <row r="845" spans="1:18">
      <c r="A845" t="s">
        <v>1201</v>
      </c>
      <c r="B845" t="s">
        <v>1298</v>
      </c>
      <c r="C845">
        <v>201010</v>
      </c>
      <c r="D845">
        <v>0</v>
      </c>
      <c r="E845" t="s">
        <v>1212</v>
      </c>
      <c r="F845">
        <v>0</v>
      </c>
      <c r="G845">
        <v>0</v>
      </c>
      <c r="H845">
        <v>0</v>
      </c>
      <c r="I845">
        <v>43122016400</v>
      </c>
      <c r="J845">
        <v>12</v>
      </c>
      <c r="K845" t="s">
        <v>1204</v>
      </c>
      <c r="L845">
        <v>3126</v>
      </c>
      <c r="M845" t="s">
        <v>1209</v>
      </c>
      <c r="N845" t="s">
        <v>1206</v>
      </c>
      <c r="O845">
        <v>0</v>
      </c>
      <c r="P845" t="s">
        <v>1207</v>
      </c>
      <c r="Q845">
        <v>19960401</v>
      </c>
      <c r="R845">
        <v>891018481</v>
      </c>
    </row>
    <row r="846" spans="1:18">
      <c r="A846" t="s">
        <v>1201</v>
      </c>
      <c r="B846" t="s">
        <v>1299</v>
      </c>
      <c r="C846">
        <v>201010</v>
      </c>
      <c r="D846">
        <v>0</v>
      </c>
      <c r="E846" t="s">
        <v>1212</v>
      </c>
      <c r="F846">
        <v>0</v>
      </c>
      <c r="G846">
        <v>0</v>
      </c>
      <c r="H846">
        <v>0</v>
      </c>
      <c r="I846">
        <v>43122016500</v>
      </c>
      <c r="J846">
        <v>12</v>
      </c>
      <c r="K846" t="s">
        <v>1204</v>
      </c>
      <c r="L846">
        <v>3126</v>
      </c>
      <c r="M846" t="s">
        <v>1209</v>
      </c>
      <c r="N846" t="s">
        <v>1206</v>
      </c>
      <c r="O846">
        <v>0</v>
      </c>
      <c r="P846" t="s">
        <v>1207</v>
      </c>
      <c r="Q846">
        <v>19960401</v>
      </c>
      <c r="R846">
        <v>891018481</v>
      </c>
    </row>
    <row r="847" spans="1:18">
      <c r="A847" t="s">
        <v>1201</v>
      </c>
      <c r="B847" t="s">
        <v>1300</v>
      </c>
      <c r="C847">
        <v>201010</v>
      </c>
      <c r="D847">
        <v>0</v>
      </c>
      <c r="E847" t="s">
        <v>1212</v>
      </c>
      <c r="F847">
        <v>0</v>
      </c>
      <c r="G847">
        <v>0</v>
      </c>
      <c r="H847">
        <v>0</v>
      </c>
      <c r="I847">
        <v>43122016601</v>
      </c>
      <c r="J847">
        <v>12</v>
      </c>
      <c r="K847" t="s">
        <v>1204</v>
      </c>
      <c r="L847">
        <v>3126</v>
      </c>
      <c r="M847" t="s">
        <v>1209</v>
      </c>
      <c r="N847" t="s">
        <v>1206</v>
      </c>
      <c r="O847">
        <v>0</v>
      </c>
      <c r="P847" t="s">
        <v>1207</v>
      </c>
      <c r="Q847">
        <v>19970703</v>
      </c>
      <c r="R847">
        <v>891018481</v>
      </c>
    </row>
    <row r="848" spans="1:18">
      <c r="A848" t="s">
        <v>1210</v>
      </c>
      <c r="B848" t="s">
        <v>1211</v>
      </c>
      <c r="C848">
        <v>201011</v>
      </c>
      <c r="D848">
        <v>27</v>
      </c>
      <c r="E848" t="s">
        <v>1212</v>
      </c>
      <c r="F848">
        <v>262</v>
      </c>
      <c r="G848">
        <v>143</v>
      </c>
      <c r="H848">
        <v>8</v>
      </c>
      <c r="I848">
        <v>43122008700</v>
      </c>
      <c r="J848">
        <v>8</v>
      </c>
      <c r="K848" t="s">
        <v>1213</v>
      </c>
      <c r="L848">
        <v>2531</v>
      </c>
      <c r="M848" t="s">
        <v>1214</v>
      </c>
      <c r="N848" t="s">
        <v>1206</v>
      </c>
      <c r="O848">
        <v>0</v>
      </c>
      <c r="P848" t="s">
        <v>1207</v>
      </c>
      <c r="Q848">
        <v>19840101</v>
      </c>
      <c r="R848">
        <v>891018481</v>
      </c>
    </row>
    <row r="849" spans="1:18">
      <c r="A849" t="s">
        <v>1210</v>
      </c>
      <c r="B849" t="s">
        <v>1215</v>
      </c>
      <c r="C849">
        <v>201011</v>
      </c>
      <c r="D849">
        <v>27</v>
      </c>
      <c r="E849" t="s">
        <v>1212</v>
      </c>
      <c r="F849">
        <v>358</v>
      </c>
      <c r="G849">
        <v>195</v>
      </c>
      <c r="H849">
        <v>10</v>
      </c>
      <c r="I849">
        <v>43122008800</v>
      </c>
      <c r="J849">
        <v>8</v>
      </c>
      <c r="K849" t="s">
        <v>1213</v>
      </c>
      <c r="L849">
        <v>2531</v>
      </c>
      <c r="M849" t="s">
        <v>1214</v>
      </c>
      <c r="N849" t="s">
        <v>1206</v>
      </c>
      <c r="O849">
        <v>0</v>
      </c>
      <c r="P849" t="s">
        <v>1207</v>
      </c>
      <c r="Q849">
        <v>19840201</v>
      </c>
      <c r="R849">
        <v>891018481</v>
      </c>
    </row>
    <row r="850" spans="1:18">
      <c r="A850" t="s">
        <v>1210</v>
      </c>
      <c r="B850" t="s">
        <v>1216</v>
      </c>
      <c r="C850">
        <v>201011</v>
      </c>
      <c r="D850">
        <v>0</v>
      </c>
      <c r="E850" t="s">
        <v>1212</v>
      </c>
      <c r="F850">
        <v>0</v>
      </c>
      <c r="G850">
        <v>0</v>
      </c>
      <c r="H850">
        <v>0</v>
      </c>
      <c r="I850">
        <v>43122009000</v>
      </c>
      <c r="J850">
        <v>12</v>
      </c>
      <c r="K850" t="s">
        <v>1213</v>
      </c>
      <c r="L850">
        <v>2531</v>
      </c>
      <c r="M850" t="s">
        <v>1214</v>
      </c>
      <c r="N850" t="s">
        <v>1206</v>
      </c>
      <c r="O850">
        <v>0</v>
      </c>
      <c r="P850" t="s">
        <v>1207</v>
      </c>
      <c r="Q850">
        <v>19840301</v>
      </c>
      <c r="R850">
        <v>891018481</v>
      </c>
    </row>
    <row r="851" spans="1:18">
      <c r="A851" t="s">
        <v>1210</v>
      </c>
      <c r="B851" t="s">
        <v>1217</v>
      </c>
      <c r="C851">
        <v>201011</v>
      </c>
      <c r="D851">
        <v>27</v>
      </c>
      <c r="E851" t="s">
        <v>1212</v>
      </c>
      <c r="F851">
        <v>881</v>
      </c>
      <c r="G851">
        <v>479</v>
      </c>
      <c r="H851">
        <v>7135</v>
      </c>
      <c r="I851">
        <v>43122009100</v>
      </c>
      <c r="J851">
        <v>8</v>
      </c>
      <c r="K851" t="s">
        <v>1218</v>
      </c>
      <c r="L851">
        <v>2531</v>
      </c>
      <c r="M851" t="s">
        <v>1214</v>
      </c>
      <c r="N851" t="s">
        <v>1206</v>
      </c>
      <c r="O851">
        <v>0</v>
      </c>
      <c r="P851" t="s">
        <v>1207</v>
      </c>
      <c r="Q851">
        <v>19840401</v>
      </c>
      <c r="R851">
        <v>891018481</v>
      </c>
    </row>
    <row r="852" spans="1:18">
      <c r="A852" t="s">
        <v>1210</v>
      </c>
      <c r="B852" t="s">
        <v>1219</v>
      </c>
      <c r="C852">
        <v>201011</v>
      </c>
      <c r="D852">
        <v>27</v>
      </c>
      <c r="E852" t="s">
        <v>1212</v>
      </c>
      <c r="F852">
        <v>17</v>
      </c>
      <c r="G852">
        <v>9</v>
      </c>
      <c r="H852">
        <v>599</v>
      </c>
      <c r="I852">
        <v>43122009300</v>
      </c>
      <c r="J852">
        <v>8</v>
      </c>
      <c r="K852" t="s">
        <v>1218</v>
      </c>
      <c r="L852">
        <v>2531</v>
      </c>
      <c r="M852" t="s">
        <v>1214</v>
      </c>
      <c r="N852" t="s">
        <v>1206</v>
      </c>
      <c r="O852">
        <v>0</v>
      </c>
      <c r="P852" t="s">
        <v>1207</v>
      </c>
      <c r="Q852">
        <v>19840701</v>
      </c>
      <c r="R852">
        <v>891018481</v>
      </c>
    </row>
    <row r="853" spans="1:18">
      <c r="A853" t="s">
        <v>1210</v>
      </c>
      <c r="B853" t="s">
        <v>1220</v>
      </c>
      <c r="C853">
        <v>201011</v>
      </c>
      <c r="D853">
        <v>0</v>
      </c>
      <c r="E853" t="s">
        <v>1212</v>
      </c>
      <c r="F853">
        <v>0</v>
      </c>
      <c r="G853">
        <v>0</v>
      </c>
      <c r="H853">
        <v>0</v>
      </c>
      <c r="I853">
        <v>43122009500</v>
      </c>
      <c r="J853">
        <v>12</v>
      </c>
      <c r="K853" t="s">
        <v>1218</v>
      </c>
      <c r="L853">
        <v>2531</v>
      </c>
      <c r="M853" t="s">
        <v>1214</v>
      </c>
      <c r="N853" t="s">
        <v>1206</v>
      </c>
      <c r="O853">
        <v>0</v>
      </c>
      <c r="P853" t="s">
        <v>1207</v>
      </c>
      <c r="Q853">
        <v>19840801</v>
      </c>
      <c r="R853">
        <v>891018481</v>
      </c>
    </row>
    <row r="854" spans="1:18">
      <c r="A854" t="s">
        <v>1210</v>
      </c>
      <c r="B854" t="s">
        <v>1221</v>
      </c>
      <c r="C854">
        <v>201011</v>
      </c>
      <c r="D854">
        <v>24</v>
      </c>
      <c r="E854" t="s">
        <v>1212</v>
      </c>
      <c r="F854">
        <v>700</v>
      </c>
      <c r="G854">
        <v>381</v>
      </c>
      <c r="H854">
        <v>40</v>
      </c>
      <c r="I854">
        <v>43122009700</v>
      </c>
      <c r="J854">
        <v>8</v>
      </c>
      <c r="K854" t="s">
        <v>1218</v>
      </c>
      <c r="L854">
        <v>2531</v>
      </c>
      <c r="M854" t="s">
        <v>1214</v>
      </c>
      <c r="N854" t="s">
        <v>1206</v>
      </c>
      <c r="O854">
        <v>0</v>
      </c>
      <c r="P854" t="s">
        <v>1207</v>
      </c>
      <c r="Q854">
        <v>19840901</v>
      </c>
      <c r="R854">
        <v>891018481</v>
      </c>
    </row>
    <row r="855" spans="1:18">
      <c r="A855" t="s">
        <v>1210</v>
      </c>
      <c r="B855" t="s">
        <v>1222</v>
      </c>
      <c r="C855">
        <v>201011</v>
      </c>
      <c r="D855">
        <v>27</v>
      </c>
      <c r="E855" t="s">
        <v>1212</v>
      </c>
      <c r="F855">
        <v>1283</v>
      </c>
      <c r="G855">
        <v>697</v>
      </c>
      <c r="H855">
        <v>31</v>
      </c>
      <c r="I855">
        <v>43122009800</v>
      </c>
      <c r="J855">
        <v>8</v>
      </c>
      <c r="K855" t="s">
        <v>1218</v>
      </c>
      <c r="L855">
        <v>2531</v>
      </c>
      <c r="M855" t="s">
        <v>1214</v>
      </c>
      <c r="N855" t="s">
        <v>1206</v>
      </c>
      <c r="O855">
        <v>0</v>
      </c>
      <c r="P855" t="s">
        <v>1207</v>
      </c>
      <c r="Q855">
        <v>19840901</v>
      </c>
      <c r="R855">
        <v>891018481</v>
      </c>
    </row>
    <row r="856" spans="1:18">
      <c r="A856" t="s">
        <v>1210</v>
      </c>
      <c r="B856" t="s">
        <v>1223</v>
      </c>
      <c r="C856">
        <v>201011</v>
      </c>
      <c r="D856">
        <v>27</v>
      </c>
      <c r="E856" t="s">
        <v>1212</v>
      </c>
      <c r="F856">
        <v>111</v>
      </c>
      <c r="G856">
        <v>60</v>
      </c>
      <c r="H856">
        <v>145</v>
      </c>
      <c r="I856">
        <v>43122010000</v>
      </c>
      <c r="J856">
        <v>8</v>
      </c>
      <c r="K856" t="s">
        <v>1213</v>
      </c>
      <c r="L856">
        <v>2531</v>
      </c>
      <c r="M856" t="s">
        <v>1214</v>
      </c>
      <c r="N856" t="s">
        <v>1206</v>
      </c>
      <c r="O856">
        <v>0</v>
      </c>
      <c r="P856" t="s">
        <v>1207</v>
      </c>
      <c r="Q856">
        <v>19841001</v>
      </c>
      <c r="R856">
        <v>891018481</v>
      </c>
    </row>
    <row r="857" spans="1:18">
      <c r="A857" t="s">
        <v>1210</v>
      </c>
      <c r="B857" t="s">
        <v>1224</v>
      </c>
      <c r="C857">
        <v>201011</v>
      </c>
      <c r="D857">
        <v>0</v>
      </c>
      <c r="E857" t="s">
        <v>1212</v>
      </c>
      <c r="F857">
        <v>0</v>
      </c>
      <c r="G857">
        <v>0</v>
      </c>
      <c r="H857">
        <v>0</v>
      </c>
      <c r="I857">
        <v>43122010100</v>
      </c>
      <c r="J857">
        <v>12</v>
      </c>
      <c r="K857" t="s">
        <v>1218</v>
      </c>
      <c r="L857">
        <v>2531</v>
      </c>
      <c r="M857" t="s">
        <v>1214</v>
      </c>
      <c r="N857" t="s">
        <v>1206</v>
      </c>
      <c r="O857">
        <v>0</v>
      </c>
      <c r="P857" t="s">
        <v>1207</v>
      </c>
      <c r="Q857">
        <v>19841101</v>
      </c>
      <c r="R857">
        <v>891018481</v>
      </c>
    </row>
    <row r="858" spans="1:18">
      <c r="A858" t="s">
        <v>1210</v>
      </c>
      <c r="B858" t="s">
        <v>1225</v>
      </c>
      <c r="C858">
        <v>201011</v>
      </c>
      <c r="D858">
        <v>27</v>
      </c>
      <c r="E858" t="s">
        <v>1212</v>
      </c>
      <c r="F858">
        <v>1417</v>
      </c>
      <c r="G858">
        <v>771</v>
      </c>
      <c r="H858">
        <v>61</v>
      </c>
      <c r="I858">
        <v>43122010200</v>
      </c>
      <c r="J858">
        <v>8</v>
      </c>
      <c r="K858" t="s">
        <v>1218</v>
      </c>
      <c r="L858">
        <v>2531</v>
      </c>
      <c r="M858" t="s">
        <v>1214</v>
      </c>
      <c r="N858" t="s">
        <v>1206</v>
      </c>
      <c r="O858">
        <v>0</v>
      </c>
      <c r="P858" t="s">
        <v>1207</v>
      </c>
      <c r="Q858">
        <v>19841201</v>
      </c>
      <c r="R858">
        <v>891018481</v>
      </c>
    </row>
    <row r="859" spans="1:18">
      <c r="A859" t="s">
        <v>1210</v>
      </c>
      <c r="B859" t="s">
        <v>1226</v>
      </c>
      <c r="C859">
        <v>201011</v>
      </c>
      <c r="D859">
        <v>27</v>
      </c>
      <c r="E859" t="s">
        <v>1212</v>
      </c>
      <c r="F859">
        <v>804</v>
      </c>
      <c r="G859">
        <v>437</v>
      </c>
      <c r="H859">
        <v>21</v>
      </c>
      <c r="I859">
        <v>43122010500</v>
      </c>
      <c r="J859">
        <v>8</v>
      </c>
      <c r="K859" t="s">
        <v>1218</v>
      </c>
      <c r="L859">
        <v>2531</v>
      </c>
      <c r="M859" t="s">
        <v>1214</v>
      </c>
      <c r="N859" t="s">
        <v>1206</v>
      </c>
      <c r="O859">
        <v>0</v>
      </c>
      <c r="P859" t="s">
        <v>1207</v>
      </c>
      <c r="Q859">
        <v>19850201</v>
      </c>
      <c r="R859">
        <v>891018481</v>
      </c>
    </row>
    <row r="860" spans="1:18">
      <c r="A860" t="s">
        <v>1210</v>
      </c>
      <c r="B860" t="s">
        <v>1227</v>
      </c>
      <c r="C860">
        <v>201011</v>
      </c>
      <c r="D860">
        <v>27</v>
      </c>
      <c r="E860" t="s">
        <v>1212</v>
      </c>
      <c r="F860">
        <v>903</v>
      </c>
      <c r="G860">
        <v>491</v>
      </c>
      <c r="H860">
        <v>20</v>
      </c>
      <c r="I860">
        <v>43122011400</v>
      </c>
      <c r="J860">
        <v>8</v>
      </c>
      <c r="K860" t="s">
        <v>1213</v>
      </c>
      <c r="L860">
        <v>2531</v>
      </c>
      <c r="M860" t="s">
        <v>1214</v>
      </c>
      <c r="N860" t="s">
        <v>1206</v>
      </c>
      <c r="O860">
        <v>0</v>
      </c>
      <c r="P860" t="s">
        <v>1207</v>
      </c>
      <c r="Q860">
        <v>19850401</v>
      </c>
      <c r="R860">
        <v>891018481</v>
      </c>
    </row>
    <row r="861" spans="1:18">
      <c r="A861" t="s">
        <v>1210</v>
      </c>
      <c r="B861" t="s">
        <v>1228</v>
      </c>
      <c r="C861">
        <v>201011</v>
      </c>
      <c r="D861">
        <v>0</v>
      </c>
      <c r="E861" t="s">
        <v>1212</v>
      </c>
      <c r="F861">
        <v>0</v>
      </c>
      <c r="G861">
        <v>0</v>
      </c>
      <c r="H861">
        <v>0</v>
      </c>
      <c r="I861">
        <v>43122011500</v>
      </c>
      <c r="J861">
        <v>12</v>
      </c>
      <c r="K861" t="s">
        <v>1218</v>
      </c>
      <c r="L861">
        <v>2531</v>
      </c>
      <c r="M861" t="s">
        <v>1214</v>
      </c>
      <c r="N861" t="s">
        <v>1206</v>
      </c>
      <c r="O861">
        <v>0</v>
      </c>
      <c r="P861" t="s">
        <v>1207</v>
      </c>
      <c r="Q861">
        <v>19850501</v>
      </c>
      <c r="R861">
        <v>891018481</v>
      </c>
    </row>
    <row r="862" spans="1:18">
      <c r="A862" t="s">
        <v>1210</v>
      </c>
      <c r="B862" t="s">
        <v>1229</v>
      </c>
      <c r="C862">
        <v>201011</v>
      </c>
      <c r="D862">
        <v>27</v>
      </c>
      <c r="E862" t="s">
        <v>1212</v>
      </c>
      <c r="F862">
        <v>1644</v>
      </c>
      <c r="G862">
        <v>895</v>
      </c>
      <c r="H862">
        <v>99</v>
      </c>
      <c r="I862">
        <v>43122011800</v>
      </c>
      <c r="J862">
        <v>8</v>
      </c>
      <c r="K862" t="s">
        <v>1213</v>
      </c>
      <c r="L862">
        <v>2531</v>
      </c>
      <c r="M862" t="s">
        <v>1214</v>
      </c>
      <c r="N862" t="s">
        <v>1206</v>
      </c>
      <c r="O862">
        <v>0</v>
      </c>
      <c r="P862" t="s">
        <v>1207</v>
      </c>
      <c r="Q862">
        <v>19850701</v>
      </c>
      <c r="R862">
        <v>891018481</v>
      </c>
    </row>
    <row r="863" spans="1:18">
      <c r="A863" t="s">
        <v>1210</v>
      </c>
      <c r="B863" t="s">
        <v>1230</v>
      </c>
      <c r="C863">
        <v>201011</v>
      </c>
      <c r="D863">
        <v>0</v>
      </c>
      <c r="E863" t="s">
        <v>1212</v>
      </c>
      <c r="F863">
        <v>0</v>
      </c>
      <c r="G863">
        <v>0</v>
      </c>
      <c r="H863">
        <v>0</v>
      </c>
      <c r="I863">
        <v>43122012300</v>
      </c>
      <c r="J863">
        <v>12</v>
      </c>
      <c r="K863" t="s">
        <v>1218</v>
      </c>
      <c r="L863">
        <v>2531</v>
      </c>
      <c r="M863" t="s">
        <v>1214</v>
      </c>
      <c r="N863" t="s">
        <v>1206</v>
      </c>
      <c r="O863">
        <v>0</v>
      </c>
      <c r="P863" t="s">
        <v>1207</v>
      </c>
      <c r="Q863">
        <v>19850801</v>
      </c>
      <c r="R863">
        <v>891018481</v>
      </c>
    </row>
    <row r="864" spans="1:18">
      <c r="A864" t="s">
        <v>1231</v>
      </c>
      <c r="B864" t="s">
        <v>1232</v>
      </c>
      <c r="C864">
        <v>201011</v>
      </c>
      <c r="D864">
        <v>0</v>
      </c>
      <c r="E864" t="s">
        <v>1212</v>
      </c>
      <c r="F864">
        <v>0</v>
      </c>
      <c r="G864">
        <v>0</v>
      </c>
      <c r="H864">
        <v>0</v>
      </c>
      <c r="I864">
        <v>43122002500</v>
      </c>
      <c r="J864">
        <v>12</v>
      </c>
      <c r="K864" t="s">
        <v>1218</v>
      </c>
      <c r="L864">
        <v>3126</v>
      </c>
      <c r="M864" t="s">
        <v>1209</v>
      </c>
      <c r="N864" t="s">
        <v>1206</v>
      </c>
      <c r="O864">
        <v>0</v>
      </c>
      <c r="P864" t="s">
        <v>1233</v>
      </c>
      <c r="Q864">
        <v>19840101</v>
      </c>
      <c r="R864">
        <v>891018481</v>
      </c>
    </row>
    <row r="865" spans="1:18">
      <c r="A865" t="s">
        <v>1231</v>
      </c>
      <c r="B865" t="s">
        <v>1234</v>
      </c>
      <c r="C865">
        <v>201011</v>
      </c>
      <c r="D865">
        <v>27</v>
      </c>
      <c r="E865" t="s">
        <v>1212</v>
      </c>
      <c r="F865">
        <v>1696</v>
      </c>
      <c r="G865">
        <v>405</v>
      </c>
      <c r="H865">
        <v>8774</v>
      </c>
      <c r="I865">
        <v>43122004100</v>
      </c>
      <c r="J865">
        <v>8</v>
      </c>
      <c r="K865" t="s">
        <v>1218</v>
      </c>
      <c r="L865">
        <v>3126</v>
      </c>
      <c r="M865" t="s">
        <v>1209</v>
      </c>
      <c r="N865" t="s">
        <v>1206</v>
      </c>
      <c r="O865">
        <v>0</v>
      </c>
      <c r="P865" t="s">
        <v>1207</v>
      </c>
      <c r="Q865">
        <v>19810901</v>
      </c>
      <c r="R865">
        <v>891018481</v>
      </c>
    </row>
    <row r="866" spans="1:18">
      <c r="A866" t="s">
        <v>1231</v>
      </c>
      <c r="B866" t="s">
        <v>1235</v>
      </c>
      <c r="C866">
        <v>201011</v>
      </c>
      <c r="D866">
        <v>27</v>
      </c>
      <c r="E866" t="s">
        <v>1212</v>
      </c>
      <c r="F866">
        <v>1074</v>
      </c>
      <c r="G866">
        <v>74</v>
      </c>
      <c r="H866">
        <v>0</v>
      </c>
      <c r="I866">
        <v>43122003900</v>
      </c>
      <c r="J866">
        <v>8</v>
      </c>
      <c r="K866" t="s">
        <v>1218</v>
      </c>
      <c r="L866">
        <v>3126</v>
      </c>
      <c r="M866" t="s">
        <v>1209</v>
      </c>
      <c r="N866" t="s">
        <v>1206</v>
      </c>
      <c r="O866">
        <v>0</v>
      </c>
      <c r="P866" t="s">
        <v>1207</v>
      </c>
      <c r="Q866">
        <v>19820401</v>
      </c>
      <c r="R866">
        <v>891018481</v>
      </c>
    </row>
    <row r="867" spans="1:18">
      <c r="A867" t="s">
        <v>1231</v>
      </c>
      <c r="B867" t="s">
        <v>1236</v>
      </c>
      <c r="C867">
        <v>201011</v>
      </c>
      <c r="D867">
        <v>0</v>
      </c>
      <c r="E867" t="s">
        <v>1212</v>
      </c>
      <c r="F867">
        <v>0</v>
      </c>
      <c r="G867">
        <v>0</v>
      </c>
      <c r="H867">
        <v>0</v>
      </c>
      <c r="I867">
        <v>43122004400</v>
      </c>
      <c r="J867">
        <v>12</v>
      </c>
      <c r="K867" t="s">
        <v>1218</v>
      </c>
      <c r="L867">
        <v>3126</v>
      </c>
      <c r="M867" t="s">
        <v>1209</v>
      </c>
      <c r="N867" t="s">
        <v>1206</v>
      </c>
      <c r="O867">
        <v>0</v>
      </c>
      <c r="P867" t="s">
        <v>1207</v>
      </c>
      <c r="Q867">
        <v>19810801</v>
      </c>
      <c r="R867">
        <v>891018481</v>
      </c>
    </row>
    <row r="868" spans="1:18">
      <c r="A868" t="s">
        <v>1231</v>
      </c>
      <c r="B868" t="s">
        <v>1237</v>
      </c>
      <c r="C868">
        <v>201011</v>
      </c>
      <c r="D868">
        <v>0</v>
      </c>
      <c r="E868" t="s">
        <v>1212</v>
      </c>
      <c r="F868">
        <v>0</v>
      </c>
      <c r="G868">
        <v>0</v>
      </c>
      <c r="H868">
        <v>0</v>
      </c>
      <c r="I868">
        <v>43122005801</v>
      </c>
      <c r="J868">
        <v>12</v>
      </c>
      <c r="K868" t="s">
        <v>1218</v>
      </c>
      <c r="L868">
        <v>3126</v>
      </c>
      <c r="M868" t="s">
        <v>1209</v>
      </c>
      <c r="N868" t="s">
        <v>1206</v>
      </c>
      <c r="O868">
        <v>0</v>
      </c>
      <c r="P868" t="s">
        <v>1207</v>
      </c>
      <c r="Q868">
        <v>19960901</v>
      </c>
      <c r="R868">
        <v>891018481</v>
      </c>
    </row>
    <row r="869" spans="1:18">
      <c r="A869" t="s">
        <v>1231</v>
      </c>
      <c r="B869" t="s">
        <v>1238</v>
      </c>
      <c r="C869">
        <v>201011</v>
      </c>
      <c r="D869">
        <v>0</v>
      </c>
      <c r="E869" t="s">
        <v>1212</v>
      </c>
      <c r="F869">
        <v>0</v>
      </c>
      <c r="G869">
        <v>0</v>
      </c>
      <c r="H869">
        <v>0</v>
      </c>
      <c r="I869">
        <v>43122004700</v>
      </c>
      <c r="J869">
        <v>12</v>
      </c>
      <c r="K869" t="s">
        <v>1218</v>
      </c>
      <c r="L869">
        <v>3126</v>
      </c>
      <c r="M869" t="s">
        <v>1209</v>
      </c>
      <c r="N869" t="s">
        <v>1206</v>
      </c>
      <c r="O869">
        <v>0</v>
      </c>
      <c r="P869" t="s">
        <v>1207</v>
      </c>
      <c r="Q869">
        <v>19820901</v>
      </c>
      <c r="R869">
        <v>891018481</v>
      </c>
    </row>
    <row r="870" spans="1:18">
      <c r="A870" t="s">
        <v>1231</v>
      </c>
      <c r="B870" t="s">
        <v>1239</v>
      </c>
      <c r="C870">
        <v>201011</v>
      </c>
      <c r="D870">
        <v>27</v>
      </c>
      <c r="E870" t="s">
        <v>1212</v>
      </c>
      <c r="F870">
        <v>4098</v>
      </c>
      <c r="G870">
        <v>589</v>
      </c>
      <c r="H870">
        <v>8307</v>
      </c>
      <c r="I870">
        <v>43122004800</v>
      </c>
      <c r="J870">
        <v>8</v>
      </c>
      <c r="K870" t="s">
        <v>1218</v>
      </c>
      <c r="L870">
        <v>3126</v>
      </c>
      <c r="M870" t="s">
        <v>1209</v>
      </c>
      <c r="N870" t="s">
        <v>1206</v>
      </c>
      <c r="O870">
        <v>0</v>
      </c>
      <c r="P870" t="s">
        <v>1207</v>
      </c>
      <c r="Q870">
        <v>19810701</v>
      </c>
      <c r="R870">
        <v>891018481</v>
      </c>
    </row>
    <row r="871" spans="1:18">
      <c r="A871" t="s">
        <v>1231</v>
      </c>
      <c r="B871" t="s">
        <v>1240</v>
      </c>
      <c r="C871">
        <v>201011</v>
      </c>
      <c r="D871">
        <v>27</v>
      </c>
      <c r="E871" t="s">
        <v>1212</v>
      </c>
      <c r="F871">
        <v>1328</v>
      </c>
      <c r="G871">
        <v>110</v>
      </c>
      <c r="H871">
        <v>31399</v>
      </c>
      <c r="I871">
        <v>43122006002</v>
      </c>
      <c r="J871">
        <v>8</v>
      </c>
      <c r="K871" t="s">
        <v>1218</v>
      </c>
      <c r="L871">
        <v>3126</v>
      </c>
      <c r="M871" t="s">
        <v>1209</v>
      </c>
      <c r="N871" t="s">
        <v>1206</v>
      </c>
      <c r="O871">
        <v>0</v>
      </c>
      <c r="P871" t="s">
        <v>1207</v>
      </c>
      <c r="Q871">
        <v>19820901</v>
      </c>
      <c r="R871">
        <v>891018481</v>
      </c>
    </row>
    <row r="872" spans="1:18">
      <c r="A872" t="s">
        <v>1231</v>
      </c>
      <c r="B872" t="s">
        <v>1241</v>
      </c>
      <c r="C872">
        <v>201011</v>
      </c>
      <c r="D872">
        <v>12</v>
      </c>
      <c r="E872" t="s">
        <v>1212</v>
      </c>
      <c r="F872">
        <v>565</v>
      </c>
      <c r="G872">
        <v>33</v>
      </c>
      <c r="H872">
        <v>399</v>
      </c>
      <c r="I872">
        <v>43122004900</v>
      </c>
      <c r="J872">
        <v>8</v>
      </c>
      <c r="K872" t="s">
        <v>1218</v>
      </c>
      <c r="L872">
        <v>3126</v>
      </c>
      <c r="M872" t="s">
        <v>1209</v>
      </c>
      <c r="N872" t="s">
        <v>1206</v>
      </c>
      <c r="O872">
        <v>0</v>
      </c>
      <c r="P872" t="s">
        <v>1207</v>
      </c>
      <c r="Q872">
        <v>19820901</v>
      </c>
      <c r="R872">
        <v>891018481</v>
      </c>
    </row>
    <row r="873" spans="1:18">
      <c r="A873" t="s">
        <v>1231</v>
      </c>
      <c r="B873" t="s">
        <v>1242</v>
      </c>
      <c r="C873">
        <v>201011</v>
      </c>
      <c r="D873">
        <v>0</v>
      </c>
      <c r="E873" t="s">
        <v>1212</v>
      </c>
      <c r="F873">
        <v>0</v>
      </c>
      <c r="G873">
        <v>0</v>
      </c>
      <c r="H873">
        <v>0</v>
      </c>
      <c r="I873">
        <v>43122005300</v>
      </c>
      <c r="J873">
        <v>12</v>
      </c>
      <c r="K873" t="s">
        <v>1218</v>
      </c>
      <c r="L873">
        <v>3126</v>
      </c>
      <c r="M873" t="s">
        <v>1209</v>
      </c>
      <c r="N873" t="s">
        <v>1206</v>
      </c>
      <c r="O873">
        <v>0</v>
      </c>
      <c r="P873" t="s">
        <v>1207</v>
      </c>
      <c r="Q873">
        <v>19811001</v>
      </c>
      <c r="R873">
        <v>891018481</v>
      </c>
    </row>
    <row r="874" spans="1:18">
      <c r="A874" t="s">
        <v>1231</v>
      </c>
      <c r="B874" t="s">
        <v>1243</v>
      </c>
      <c r="C874">
        <v>201011</v>
      </c>
      <c r="D874">
        <v>0</v>
      </c>
      <c r="E874" t="s">
        <v>1212</v>
      </c>
      <c r="F874">
        <v>0</v>
      </c>
      <c r="G874">
        <v>0</v>
      </c>
      <c r="H874">
        <v>0</v>
      </c>
      <c r="I874">
        <v>43122005600</v>
      </c>
      <c r="J874">
        <v>12</v>
      </c>
      <c r="K874" t="s">
        <v>1218</v>
      </c>
      <c r="L874">
        <v>3126</v>
      </c>
      <c r="M874" t="s">
        <v>1209</v>
      </c>
      <c r="N874" t="s">
        <v>1206</v>
      </c>
      <c r="O874">
        <v>0</v>
      </c>
      <c r="P874" t="s">
        <v>1207</v>
      </c>
      <c r="Q874">
        <v>19820201</v>
      </c>
      <c r="R874">
        <v>891018481</v>
      </c>
    </row>
    <row r="875" spans="1:18">
      <c r="A875" t="s">
        <v>1231</v>
      </c>
      <c r="B875" t="s">
        <v>1244</v>
      </c>
      <c r="C875">
        <v>201011</v>
      </c>
      <c r="D875">
        <v>27</v>
      </c>
      <c r="E875" t="s">
        <v>1212</v>
      </c>
      <c r="F875">
        <v>57</v>
      </c>
      <c r="G875">
        <v>74</v>
      </c>
      <c r="H875">
        <v>1399</v>
      </c>
      <c r="I875">
        <v>43122008201</v>
      </c>
      <c r="J875">
        <v>8</v>
      </c>
      <c r="K875" t="s">
        <v>1218</v>
      </c>
      <c r="L875">
        <v>3126</v>
      </c>
      <c r="M875" t="s">
        <v>1209</v>
      </c>
      <c r="N875" t="s">
        <v>1206</v>
      </c>
      <c r="O875">
        <v>0</v>
      </c>
      <c r="P875" t="s">
        <v>1207</v>
      </c>
      <c r="Q875">
        <v>19970201</v>
      </c>
      <c r="R875">
        <v>891018481</v>
      </c>
    </row>
    <row r="876" spans="1:18">
      <c r="A876" t="s">
        <v>1231</v>
      </c>
      <c r="B876" t="s">
        <v>1245</v>
      </c>
      <c r="C876">
        <v>201011</v>
      </c>
      <c r="D876">
        <v>27</v>
      </c>
      <c r="E876" t="s">
        <v>1212</v>
      </c>
      <c r="F876">
        <v>2288</v>
      </c>
      <c r="G876">
        <v>110</v>
      </c>
      <c r="H876">
        <v>2021</v>
      </c>
      <c r="I876">
        <v>43122006900</v>
      </c>
      <c r="J876">
        <v>8</v>
      </c>
      <c r="K876" t="s">
        <v>1246</v>
      </c>
      <c r="L876">
        <v>3126</v>
      </c>
      <c r="M876" t="s">
        <v>1209</v>
      </c>
      <c r="N876" t="s">
        <v>1206</v>
      </c>
      <c r="O876">
        <v>0</v>
      </c>
      <c r="P876" t="s">
        <v>1207</v>
      </c>
      <c r="Q876">
        <v>19820801</v>
      </c>
      <c r="R876">
        <v>891018481</v>
      </c>
    </row>
    <row r="877" spans="1:18">
      <c r="A877" t="s">
        <v>1231</v>
      </c>
      <c r="B877" t="s">
        <v>1247</v>
      </c>
      <c r="C877">
        <v>201011</v>
      </c>
      <c r="D877">
        <v>0</v>
      </c>
      <c r="E877" t="s">
        <v>1212</v>
      </c>
      <c r="F877">
        <v>0</v>
      </c>
      <c r="G877">
        <v>0</v>
      </c>
      <c r="H877">
        <v>0</v>
      </c>
      <c r="I877">
        <v>43122007200</v>
      </c>
      <c r="J877">
        <v>12</v>
      </c>
      <c r="K877" t="s">
        <v>1218</v>
      </c>
      <c r="L877">
        <v>3126</v>
      </c>
      <c r="M877" t="s">
        <v>1209</v>
      </c>
      <c r="N877" t="s">
        <v>1206</v>
      </c>
      <c r="O877">
        <v>0</v>
      </c>
      <c r="P877" t="s">
        <v>1207</v>
      </c>
      <c r="R877">
        <v>891018481</v>
      </c>
    </row>
    <row r="878" spans="1:18">
      <c r="A878" t="s">
        <v>1231</v>
      </c>
      <c r="B878" t="s">
        <v>1248</v>
      </c>
      <c r="C878">
        <v>201011</v>
      </c>
      <c r="D878">
        <v>27</v>
      </c>
      <c r="E878" t="s">
        <v>1212</v>
      </c>
      <c r="F878">
        <v>1696</v>
      </c>
      <c r="G878">
        <v>478</v>
      </c>
      <c r="H878">
        <v>17427</v>
      </c>
      <c r="I878">
        <v>43122008300</v>
      </c>
      <c r="J878">
        <v>8</v>
      </c>
      <c r="K878" t="s">
        <v>1218</v>
      </c>
      <c r="L878">
        <v>3126</v>
      </c>
      <c r="M878" t="s">
        <v>1209</v>
      </c>
      <c r="N878" t="s">
        <v>1206</v>
      </c>
      <c r="O878">
        <v>0</v>
      </c>
      <c r="P878" t="s">
        <v>1207</v>
      </c>
      <c r="Q878">
        <v>19840201</v>
      </c>
      <c r="R878">
        <v>891018481</v>
      </c>
    </row>
    <row r="879" spans="1:18">
      <c r="A879" t="s">
        <v>1231</v>
      </c>
      <c r="B879" t="s">
        <v>1249</v>
      </c>
      <c r="C879">
        <v>201011</v>
      </c>
      <c r="D879">
        <v>27</v>
      </c>
      <c r="E879" t="s">
        <v>1212</v>
      </c>
      <c r="F879">
        <v>2148</v>
      </c>
      <c r="G879">
        <v>221</v>
      </c>
      <c r="H879">
        <v>2625</v>
      </c>
      <c r="I879">
        <v>43122007400</v>
      </c>
      <c r="J879">
        <v>8</v>
      </c>
      <c r="K879" t="s">
        <v>1218</v>
      </c>
      <c r="L879">
        <v>3126</v>
      </c>
      <c r="M879" t="s">
        <v>1209</v>
      </c>
      <c r="N879" t="s">
        <v>1206</v>
      </c>
      <c r="O879">
        <v>0</v>
      </c>
      <c r="P879" t="s">
        <v>1233</v>
      </c>
      <c r="Q879">
        <v>19880701</v>
      </c>
      <c r="R879">
        <v>891018481</v>
      </c>
    </row>
    <row r="880" spans="1:18">
      <c r="A880" t="s">
        <v>1231</v>
      </c>
      <c r="B880" t="s">
        <v>1250</v>
      </c>
      <c r="C880">
        <v>201011</v>
      </c>
      <c r="D880">
        <v>27</v>
      </c>
      <c r="E880" t="s">
        <v>1212</v>
      </c>
      <c r="F880">
        <v>5907</v>
      </c>
      <c r="G880">
        <v>221</v>
      </c>
      <c r="H880">
        <v>36874</v>
      </c>
      <c r="I880">
        <v>43122008600</v>
      </c>
      <c r="J880">
        <v>8</v>
      </c>
      <c r="K880" t="s">
        <v>1218</v>
      </c>
      <c r="L880">
        <v>3126</v>
      </c>
      <c r="M880" t="s">
        <v>1209</v>
      </c>
      <c r="N880" t="s">
        <v>1206</v>
      </c>
      <c r="O880">
        <v>0</v>
      </c>
      <c r="P880" t="s">
        <v>1207</v>
      </c>
      <c r="Q880">
        <v>19840401</v>
      </c>
      <c r="R880">
        <v>891018481</v>
      </c>
    </row>
    <row r="881" spans="1:18">
      <c r="A881" t="s">
        <v>1231</v>
      </c>
      <c r="B881" t="s">
        <v>1251</v>
      </c>
      <c r="C881">
        <v>201011</v>
      </c>
      <c r="D881">
        <v>27</v>
      </c>
      <c r="E881" t="s">
        <v>1212</v>
      </c>
      <c r="F881">
        <v>1752</v>
      </c>
      <c r="G881">
        <v>184</v>
      </c>
      <c r="H881">
        <v>4370</v>
      </c>
      <c r="I881">
        <v>43122009600</v>
      </c>
      <c r="J881">
        <v>8</v>
      </c>
      <c r="K881" t="s">
        <v>1218</v>
      </c>
      <c r="L881">
        <v>3126</v>
      </c>
      <c r="M881" t="s">
        <v>1209</v>
      </c>
      <c r="N881" t="s">
        <v>1206</v>
      </c>
      <c r="O881">
        <v>0</v>
      </c>
      <c r="P881" t="s">
        <v>1207</v>
      </c>
      <c r="Q881">
        <v>19840901</v>
      </c>
      <c r="R881">
        <v>891018481</v>
      </c>
    </row>
    <row r="882" spans="1:18">
      <c r="A882" t="s">
        <v>1231</v>
      </c>
      <c r="B882" t="s">
        <v>1252</v>
      </c>
      <c r="C882">
        <v>201011</v>
      </c>
      <c r="D882">
        <v>27</v>
      </c>
      <c r="E882" t="s">
        <v>1212</v>
      </c>
      <c r="F882">
        <v>1244</v>
      </c>
      <c r="G882">
        <v>294</v>
      </c>
      <c r="H882">
        <v>0</v>
      </c>
      <c r="I882">
        <v>43122016200</v>
      </c>
      <c r="J882">
        <v>8</v>
      </c>
      <c r="K882" t="s">
        <v>1246</v>
      </c>
      <c r="L882">
        <v>3126</v>
      </c>
      <c r="M882" t="s">
        <v>1209</v>
      </c>
      <c r="N882" t="s">
        <v>1206</v>
      </c>
      <c r="O882">
        <v>0</v>
      </c>
      <c r="P882" t="s">
        <v>1207</v>
      </c>
      <c r="Q882">
        <v>19950401</v>
      </c>
      <c r="R882">
        <v>891018481</v>
      </c>
    </row>
    <row r="883" spans="1:18">
      <c r="A883" t="s">
        <v>1231</v>
      </c>
      <c r="B883" t="s">
        <v>1253</v>
      </c>
      <c r="C883">
        <v>201011</v>
      </c>
      <c r="D883">
        <v>0</v>
      </c>
      <c r="E883" t="s">
        <v>1212</v>
      </c>
      <c r="F883">
        <v>0</v>
      </c>
      <c r="G883">
        <v>0</v>
      </c>
      <c r="H883">
        <v>0</v>
      </c>
      <c r="I883">
        <v>43122016300</v>
      </c>
      <c r="J883">
        <v>12</v>
      </c>
      <c r="K883" t="s">
        <v>1218</v>
      </c>
      <c r="L883">
        <v>3126</v>
      </c>
      <c r="M883" t="s">
        <v>1209</v>
      </c>
      <c r="N883" t="s">
        <v>1206</v>
      </c>
      <c r="O883">
        <v>0</v>
      </c>
      <c r="P883" t="s">
        <v>1207</v>
      </c>
      <c r="Q883">
        <v>19960601</v>
      </c>
      <c r="R883">
        <v>891018481</v>
      </c>
    </row>
    <row r="884" spans="1:18">
      <c r="A884" t="s">
        <v>1201</v>
      </c>
      <c r="B884" t="s">
        <v>1254</v>
      </c>
      <c r="C884">
        <v>201011</v>
      </c>
      <c r="D884">
        <v>27</v>
      </c>
      <c r="E884" t="s">
        <v>1212</v>
      </c>
      <c r="F884">
        <v>3081</v>
      </c>
      <c r="G884">
        <v>258</v>
      </c>
      <c r="H884">
        <v>1865</v>
      </c>
      <c r="I884">
        <v>43122003400</v>
      </c>
      <c r="J884">
        <v>8</v>
      </c>
      <c r="K884" t="s">
        <v>1218</v>
      </c>
      <c r="L884">
        <v>3126</v>
      </c>
      <c r="M884" t="s">
        <v>1209</v>
      </c>
      <c r="N884" t="s">
        <v>1206</v>
      </c>
      <c r="O884">
        <v>0</v>
      </c>
      <c r="P884" t="s">
        <v>1233</v>
      </c>
      <c r="Q884">
        <v>19880301</v>
      </c>
      <c r="R884">
        <v>891018481</v>
      </c>
    </row>
    <row r="885" spans="1:18">
      <c r="A885" t="s">
        <v>1201</v>
      </c>
      <c r="B885" t="s">
        <v>1255</v>
      </c>
      <c r="C885">
        <v>201011</v>
      </c>
      <c r="D885">
        <v>0</v>
      </c>
      <c r="E885" t="s">
        <v>1212</v>
      </c>
      <c r="F885">
        <v>0</v>
      </c>
      <c r="G885">
        <v>0</v>
      </c>
      <c r="H885">
        <v>0</v>
      </c>
      <c r="I885">
        <v>43122003600</v>
      </c>
      <c r="J885">
        <v>12</v>
      </c>
      <c r="K885" t="s">
        <v>1204</v>
      </c>
      <c r="L885">
        <v>3126</v>
      </c>
      <c r="M885" t="s">
        <v>1209</v>
      </c>
      <c r="N885" t="s">
        <v>1206</v>
      </c>
      <c r="O885">
        <v>0</v>
      </c>
      <c r="P885" t="s">
        <v>1233</v>
      </c>
      <c r="Q885">
        <v>19860501</v>
      </c>
      <c r="R885">
        <v>891018481</v>
      </c>
    </row>
    <row r="886" spans="1:18">
      <c r="A886" t="s">
        <v>1201</v>
      </c>
      <c r="B886" t="s">
        <v>1256</v>
      </c>
      <c r="C886">
        <v>201011</v>
      </c>
      <c r="D886">
        <v>27</v>
      </c>
      <c r="E886" t="s">
        <v>1212</v>
      </c>
      <c r="F886">
        <v>2092</v>
      </c>
      <c r="G886">
        <v>515</v>
      </c>
      <c r="H886">
        <v>7703</v>
      </c>
      <c r="I886">
        <v>43122004001</v>
      </c>
      <c r="J886">
        <v>8</v>
      </c>
      <c r="K886" t="s">
        <v>1218</v>
      </c>
      <c r="L886">
        <v>3126</v>
      </c>
      <c r="M886" t="s">
        <v>1209</v>
      </c>
      <c r="N886" t="s">
        <v>1206</v>
      </c>
      <c r="O886">
        <v>0</v>
      </c>
      <c r="P886" t="s">
        <v>1207</v>
      </c>
      <c r="Q886">
        <v>19901101</v>
      </c>
      <c r="R886">
        <v>891018481</v>
      </c>
    </row>
    <row r="887" spans="1:18">
      <c r="A887" t="s">
        <v>1201</v>
      </c>
      <c r="B887" t="s">
        <v>1257</v>
      </c>
      <c r="C887">
        <v>201011</v>
      </c>
      <c r="D887">
        <v>0</v>
      </c>
      <c r="E887" t="s">
        <v>1212</v>
      </c>
      <c r="F887">
        <v>0</v>
      </c>
      <c r="G887">
        <v>0</v>
      </c>
      <c r="H887">
        <v>0</v>
      </c>
      <c r="I887">
        <v>43122005200</v>
      </c>
      <c r="J887">
        <v>12</v>
      </c>
      <c r="K887" t="s">
        <v>1218</v>
      </c>
      <c r="L887">
        <v>3126</v>
      </c>
      <c r="M887" t="s">
        <v>1209</v>
      </c>
      <c r="N887" t="s">
        <v>1206</v>
      </c>
      <c r="O887">
        <v>0</v>
      </c>
      <c r="P887" t="s">
        <v>1207</v>
      </c>
      <c r="Q887">
        <v>19820101</v>
      </c>
      <c r="R887">
        <v>891018481</v>
      </c>
    </row>
    <row r="888" spans="1:18">
      <c r="A888" t="s">
        <v>1201</v>
      </c>
      <c r="B888" t="s">
        <v>1258</v>
      </c>
      <c r="C888">
        <v>201011</v>
      </c>
      <c r="D888">
        <v>0</v>
      </c>
      <c r="E888" t="s">
        <v>1212</v>
      </c>
      <c r="F888">
        <v>0</v>
      </c>
      <c r="G888">
        <v>0</v>
      </c>
      <c r="H888">
        <v>0</v>
      </c>
      <c r="I888">
        <v>43122005700</v>
      </c>
      <c r="J888">
        <v>12</v>
      </c>
      <c r="K888" t="s">
        <v>1218</v>
      </c>
      <c r="L888">
        <v>3126</v>
      </c>
      <c r="M888" t="s">
        <v>1209</v>
      </c>
      <c r="N888" t="s">
        <v>1206</v>
      </c>
      <c r="O888">
        <v>0</v>
      </c>
      <c r="P888" t="s">
        <v>1233</v>
      </c>
      <c r="Q888">
        <v>19880201</v>
      </c>
      <c r="R888">
        <v>891018481</v>
      </c>
    </row>
    <row r="889" spans="1:18">
      <c r="A889" t="s">
        <v>1201</v>
      </c>
      <c r="B889" t="s">
        <v>1259</v>
      </c>
      <c r="C889">
        <v>201011</v>
      </c>
      <c r="D889">
        <v>27</v>
      </c>
      <c r="E889" t="s">
        <v>1212</v>
      </c>
      <c r="F889">
        <v>4098</v>
      </c>
      <c r="G889">
        <v>1472</v>
      </c>
      <c r="H889">
        <v>8014</v>
      </c>
      <c r="I889">
        <v>43122005900</v>
      </c>
      <c r="J889">
        <v>8</v>
      </c>
      <c r="K889" t="s">
        <v>1218</v>
      </c>
      <c r="L889">
        <v>3126</v>
      </c>
      <c r="M889" t="s">
        <v>1209</v>
      </c>
      <c r="N889" t="s">
        <v>1206</v>
      </c>
      <c r="O889">
        <v>0</v>
      </c>
      <c r="P889" t="s">
        <v>1233</v>
      </c>
      <c r="Q889">
        <v>19860501</v>
      </c>
      <c r="R889">
        <v>891018481</v>
      </c>
    </row>
    <row r="890" spans="1:18">
      <c r="A890" t="s">
        <v>1201</v>
      </c>
      <c r="B890" t="s">
        <v>1260</v>
      </c>
      <c r="C890">
        <v>201011</v>
      </c>
      <c r="D890">
        <v>0</v>
      </c>
      <c r="E890" t="s">
        <v>1212</v>
      </c>
      <c r="F890">
        <v>0</v>
      </c>
      <c r="G890">
        <v>0</v>
      </c>
      <c r="H890">
        <v>0</v>
      </c>
      <c r="I890">
        <v>43122005001</v>
      </c>
      <c r="J890">
        <v>12</v>
      </c>
      <c r="K890" t="s">
        <v>1218</v>
      </c>
      <c r="L890">
        <v>3126</v>
      </c>
      <c r="M890" t="s">
        <v>1209</v>
      </c>
      <c r="N890" t="s">
        <v>1206</v>
      </c>
      <c r="O890">
        <v>0</v>
      </c>
      <c r="P890" t="s">
        <v>1207</v>
      </c>
      <c r="Q890">
        <v>19970930</v>
      </c>
      <c r="R890">
        <v>891018481</v>
      </c>
    </row>
    <row r="891" spans="1:18">
      <c r="A891" t="s">
        <v>1201</v>
      </c>
      <c r="B891" t="s">
        <v>1261</v>
      </c>
      <c r="C891">
        <v>201011</v>
      </c>
      <c r="D891">
        <v>27</v>
      </c>
      <c r="E891" t="s">
        <v>1212</v>
      </c>
      <c r="F891">
        <v>4918</v>
      </c>
      <c r="G891">
        <v>699</v>
      </c>
      <c r="H891">
        <v>9810</v>
      </c>
      <c r="I891">
        <v>43122005400</v>
      </c>
      <c r="J891">
        <v>8</v>
      </c>
      <c r="K891" t="s">
        <v>1218</v>
      </c>
      <c r="L891">
        <v>3126</v>
      </c>
      <c r="M891" t="s">
        <v>1209</v>
      </c>
      <c r="N891" t="s">
        <v>1206</v>
      </c>
      <c r="O891">
        <v>0</v>
      </c>
      <c r="P891" t="s">
        <v>1233</v>
      </c>
      <c r="Q891">
        <v>19860801</v>
      </c>
      <c r="R891">
        <v>891018481</v>
      </c>
    </row>
    <row r="892" spans="1:18">
      <c r="A892" t="s">
        <v>1201</v>
      </c>
      <c r="B892" t="s">
        <v>1262</v>
      </c>
      <c r="C892">
        <v>201011</v>
      </c>
      <c r="D892">
        <v>25</v>
      </c>
      <c r="E892" t="s">
        <v>1212</v>
      </c>
      <c r="F892">
        <v>2172</v>
      </c>
      <c r="G892">
        <v>1602</v>
      </c>
      <c r="H892">
        <v>7340</v>
      </c>
      <c r="I892">
        <v>43122007100</v>
      </c>
      <c r="J892">
        <v>8</v>
      </c>
      <c r="K892" t="s">
        <v>1218</v>
      </c>
      <c r="L892">
        <v>3126</v>
      </c>
      <c r="M892" t="s">
        <v>1209</v>
      </c>
      <c r="N892" t="s">
        <v>1206</v>
      </c>
      <c r="O892">
        <v>0</v>
      </c>
      <c r="P892" t="s">
        <v>1233</v>
      </c>
      <c r="Q892">
        <v>19880401</v>
      </c>
      <c r="R892">
        <v>891018481</v>
      </c>
    </row>
    <row r="893" spans="1:18">
      <c r="A893" t="s">
        <v>1201</v>
      </c>
      <c r="B893" t="s">
        <v>1263</v>
      </c>
      <c r="C893">
        <v>201011</v>
      </c>
      <c r="D893">
        <v>0</v>
      </c>
      <c r="E893" t="s">
        <v>1212</v>
      </c>
      <c r="F893">
        <v>0</v>
      </c>
      <c r="G893">
        <v>0</v>
      </c>
      <c r="H893">
        <v>0</v>
      </c>
      <c r="I893">
        <v>43122007900</v>
      </c>
      <c r="J893">
        <v>12</v>
      </c>
      <c r="K893" t="s">
        <v>1204</v>
      </c>
      <c r="L893">
        <v>3126</v>
      </c>
      <c r="M893" t="s">
        <v>1209</v>
      </c>
      <c r="N893" t="s">
        <v>1206</v>
      </c>
      <c r="O893">
        <v>0</v>
      </c>
      <c r="P893" t="s">
        <v>1207</v>
      </c>
      <c r="Q893">
        <v>19830501</v>
      </c>
      <c r="R893">
        <v>891018481</v>
      </c>
    </row>
    <row r="894" spans="1:18">
      <c r="A894" t="s">
        <v>1201</v>
      </c>
      <c r="B894" t="s">
        <v>1264</v>
      </c>
      <c r="C894">
        <v>201011</v>
      </c>
      <c r="D894">
        <v>0</v>
      </c>
      <c r="E894" t="s">
        <v>1212</v>
      </c>
      <c r="F894">
        <v>0</v>
      </c>
      <c r="G894">
        <v>0</v>
      </c>
      <c r="H894">
        <v>0</v>
      </c>
      <c r="I894">
        <v>43122008100</v>
      </c>
      <c r="J894">
        <v>12</v>
      </c>
      <c r="K894" t="s">
        <v>1218</v>
      </c>
      <c r="L894">
        <v>3126</v>
      </c>
      <c r="M894" t="s">
        <v>1209</v>
      </c>
      <c r="N894" t="s">
        <v>1206</v>
      </c>
      <c r="O894">
        <v>0</v>
      </c>
      <c r="P894" t="s">
        <v>1233</v>
      </c>
      <c r="Q894">
        <v>19860701</v>
      </c>
      <c r="R894">
        <v>891018481</v>
      </c>
    </row>
    <row r="895" spans="1:18">
      <c r="A895" t="s">
        <v>1201</v>
      </c>
      <c r="B895" t="s">
        <v>1265</v>
      </c>
      <c r="C895">
        <v>201011</v>
      </c>
      <c r="D895">
        <v>13</v>
      </c>
      <c r="E895" t="s">
        <v>1212</v>
      </c>
      <c r="F895">
        <v>3048</v>
      </c>
      <c r="G895">
        <v>585</v>
      </c>
      <c r="H895">
        <v>3002</v>
      </c>
      <c r="I895">
        <v>43122007300</v>
      </c>
      <c r="J895">
        <v>8</v>
      </c>
      <c r="K895" t="s">
        <v>1204</v>
      </c>
      <c r="L895">
        <v>3126</v>
      </c>
      <c r="M895" t="s">
        <v>1209</v>
      </c>
      <c r="N895" t="s">
        <v>1206</v>
      </c>
      <c r="O895">
        <v>0</v>
      </c>
      <c r="P895" t="s">
        <v>1233</v>
      </c>
      <c r="Q895">
        <v>19860201</v>
      </c>
      <c r="R895">
        <v>891018481</v>
      </c>
    </row>
    <row r="896" spans="1:18">
      <c r="A896" t="s">
        <v>1201</v>
      </c>
      <c r="B896" t="s">
        <v>1266</v>
      </c>
      <c r="C896">
        <v>201011</v>
      </c>
      <c r="D896">
        <v>27</v>
      </c>
      <c r="E896" t="s">
        <v>1212</v>
      </c>
      <c r="F896">
        <v>3335</v>
      </c>
      <c r="G896">
        <v>1141</v>
      </c>
      <c r="H896">
        <v>6701</v>
      </c>
      <c r="I896">
        <v>43122009200</v>
      </c>
      <c r="J896">
        <v>8</v>
      </c>
      <c r="K896" t="s">
        <v>1218</v>
      </c>
      <c r="L896">
        <v>3126</v>
      </c>
      <c r="M896" t="s">
        <v>1209</v>
      </c>
      <c r="N896" t="s">
        <v>1206</v>
      </c>
      <c r="O896">
        <v>0</v>
      </c>
      <c r="P896" t="s">
        <v>1207</v>
      </c>
      <c r="Q896">
        <v>19840901</v>
      </c>
      <c r="R896">
        <v>891018481</v>
      </c>
    </row>
    <row r="897" spans="1:18">
      <c r="A897" t="s">
        <v>1201</v>
      </c>
      <c r="B897" t="s">
        <v>1267</v>
      </c>
      <c r="C897">
        <v>201011</v>
      </c>
      <c r="D897">
        <v>17</v>
      </c>
      <c r="E897" t="s">
        <v>1212</v>
      </c>
      <c r="F897">
        <v>5282</v>
      </c>
      <c r="G897">
        <v>1715</v>
      </c>
      <c r="H897">
        <v>1256</v>
      </c>
      <c r="I897">
        <v>43122010400</v>
      </c>
      <c r="J897">
        <v>8</v>
      </c>
      <c r="K897" t="s">
        <v>1204</v>
      </c>
      <c r="L897">
        <v>3126</v>
      </c>
      <c r="M897" t="s">
        <v>1209</v>
      </c>
      <c r="N897" t="s">
        <v>1206</v>
      </c>
      <c r="O897">
        <v>0</v>
      </c>
      <c r="P897" t="s">
        <v>1207</v>
      </c>
      <c r="Q897">
        <v>19850301</v>
      </c>
      <c r="R897">
        <v>891018481</v>
      </c>
    </row>
    <row r="898" spans="1:18">
      <c r="A898" t="s">
        <v>1201</v>
      </c>
      <c r="B898" t="s">
        <v>1268</v>
      </c>
      <c r="C898">
        <v>201011</v>
      </c>
      <c r="D898">
        <v>0</v>
      </c>
      <c r="E898" t="s">
        <v>1212</v>
      </c>
      <c r="F898">
        <v>0</v>
      </c>
      <c r="G898">
        <v>0</v>
      </c>
      <c r="H898">
        <v>0</v>
      </c>
      <c r="I898">
        <v>43122010700</v>
      </c>
      <c r="J898">
        <v>12</v>
      </c>
      <c r="K898" t="s">
        <v>1204</v>
      </c>
      <c r="L898">
        <v>3126</v>
      </c>
      <c r="M898" t="s">
        <v>1209</v>
      </c>
      <c r="N898" t="s">
        <v>1206</v>
      </c>
      <c r="O898">
        <v>0</v>
      </c>
      <c r="P898" t="s">
        <v>1233</v>
      </c>
      <c r="Q898">
        <v>19860701</v>
      </c>
      <c r="R898">
        <v>891018481</v>
      </c>
    </row>
    <row r="899" spans="1:18">
      <c r="A899" t="s">
        <v>1201</v>
      </c>
      <c r="B899" t="s">
        <v>1269</v>
      </c>
      <c r="C899">
        <v>201011</v>
      </c>
      <c r="D899">
        <v>27</v>
      </c>
      <c r="E899" t="s">
        <v>1212</v>
      </c>
      <c r="F899">
        <v>3261</v>
      </c>
      <c r="G899">
        <v>1067</v>
      </c>
      <c r="H899">
        <v>2398</v>
      </c>
      <c r="I899">
        <v>43122011300</v>
      </c>
      <c r="J899">
        <v>8</v>
      </c>
      <c r="K899" t="s">
        <v>1204</v>
      </c>
      <c r="L899">
        <v>3126</v>
      </c>
      <c r="M899" t="s">
        <v>1209</v>
      </c>
      <c r="N899" t="s">
        <v>1206</v>
      </c>
      <c r="O899">
        <v>0</v>
      </c>
      <c r="P899" t="s">
        <v>1207</v>
      </c>
      <c r="Q899">
        <v>19850501</v>
      </c>
      <c r="R899">
        <v>891018481</v>
      </c>
    </row>
    <row r="900" spans="1:18">
      <c r="A900" t="s">
        <v>1201</v>
      </c>
      <c r="B900" t="s">
        <v>1270</v>
      </c>
      <c r="C900">
        <v>201011</v>
      </c>
      <c r="D900">
        <v>27</v>
      </c>
      <c r="E900" t="s">
        <v>1212</v>
      </c>
      <c r="F900">
        <v>5619</v>
      </c>
      <c r="G900">
        <v>1840</v>
      </c>
      <c r="H900">
        <v>10582</v>
      </c>
      <c r="I900">
        <v>43122011200</v>
      </c>
      <c r="J900">
        <v>8</v>
      </c>
      <c r="K900" t="s">
        <v>1204</v>
      </c>
      <c r="L900">
        <v>3126</v>
      </c>
      <c r="M900" t="s">
        <v>1209</v>
      </c>
      <c r="N900" t="s">
        <v>1206</v>
      </c>
      <c r="O900">
        <v>0</v>
      </c>
      <c r="P900" t="s">
        <v>1207</v>
      </c>
      <c r="Q900">
        <v>19850501</v>
      </c>
      <c r="R900">
        <v>891018481</v>
      </c>
    </row>
    <row r="901" spans="1:18">
      <c r="A901" t="s">
        <v>1201</v>
      </c>
      <c r="B901" t="s">
        <v>1271</v>
      </c>
      <c r="C901">
        <v>201011</v>
      </c>
      <c r="D901">
        <v>0</v>
      </c>
      <c r="E901" t="s">
        <v>1212</v>
      </c>
      <c r="F901">
        <v>0</v>
      </c>
      <c r="G901">
        <v>0</v>
      </c>
      <c r="H901">
        <v>0</v>
      </c>
      <c r="I901">
        <v>43122011600</v>
      </c>
      <c r="J901">
        <v>12</v>
      </c>
      <c r="K901" t="s">
        <v>1204</v>
      </c>
      <c r="L901">
        <v>3126</v>
      </c>
      <c r="M901" t="s">
        <v>1209</v>
      </c>
      <c r="N901" t="s">
        <v>1206</v>
      </c>
      <c r="O901">
        <v>0</v>
      </c>
      <c r="P901" t="s">
        <v>1207</v>
      </c>
      <c r="Q901">
        <v>19850701</v>
      </c>
      <c r="R901">
        <v>891018481</v>
      </c>
    </row>
    <row r="902" spans="1:18">
      <c r="A902" t="s">
        <v>1201</v>
      </c>
      <c r="B902" t="s">
        <v>1272</v>
      </c>
      <c r="C902">
        <v>201011</v>
      </c>
      <c r="D902">
        <v>27</v>
      </c>
      <c r="E902" t="s">
        <v>1212</v>
      </c>
      <c r="F902">
        <v>1773</v>
      </c>
      <c r="G902">
        <v>589</v>
      </c>
      <c r="H902">
        <v>3973</v>
      </c>
      <c r="I902">
        <v>43122011700</v>
      </c>
      <c r="J902">
        <v>8</v>
      </c>
      <c r="K902" t="s">
        <v>1204</v>
      </c>
      <c r="L902">
        <v>3126</v>
      </c>
      <c r="M902" t="s">
        <v>1209</v>
      </c>
      <c r="N902" t="s">
        <v>1206</v>
      </c>
      <c r="O902">
        <v>0</v>
      </c>
      <c r="P902" t="s">
        <v>1207</v>
      </c>
      <c r="Q902">
        <v>19860101</v>
      </c>
      <c r="R902">
        <v>891018481</v>
      </c>
    </row>
    <row r="903" spans="1:18">
      <c r="A903" t="s">
        <v>1201</v>
      </c>
      <c r="B903" t="s">
        <v>1273</v>
      </c>
      <c r="C903">
        <v>201011</v>
      </c>
      <c r="D903">
        <v>27</v>
      </c>
      <c r="E903" t="s">
        <v>1212</v>
      </c>
      <c r="F903">
        <v>2438</v>
      </c>
      <c r="G903">
        <v>810</v>
      </c>
      <c r="H903">
        <v>4211</v>
      </c>
      <c r="I903">
        <v>43122012500</v>
      </c>
      <c r="J903">
        <v>8</v>
      </c>
      <c r="K903" t="s">
        <v>1204</v>
      </c>
      <c r="L903">
        <v>3126</v>
      </c>
      <c r="M903" t="s">
        <v>1209</v>
      </c>
      <c r="N903" t="s">
        <v>1206</v>
      </c>
      <c r="O903">
        <v>0</v>
      </c>
      <c r="P903" t="s">
        <v>1207</v>
      </c>
      <c r="Q903">
        <v>19850901</v>
      </c>
      <c r="R903">
        <v>891018481</v>
      </c>
    </row>
    <row r="904" spans="1:18">
      <c r="A904" t="s">
        <v>1201</v>
      </c>
      <c r="B904" t="s">
        <v>1274</v>
      </c>
      <c r="C904">
        <v>201011</v>
      </c>
      <c r="D904">
        <v>0</v>
      </c>
      <c r="E904" t="s">
        <v>1212</v>
      </c>
      <c r="F904">
        <v>0</v>
      </c>
      <c r="G904">
        <v>0</v>
      </c>
      <c r="H904">
        <v>0</v>
      </c>
      <c r="I904">
        <v>43122012400</v>
      </c>
      <c r="J904">
        <v>12</v>
      </c>
      <c r="K904" t="s">
        <v>1204</v>
      </c>
      <c r="L904">
        <v>3126</v>
      </c>
      <c r="M904" t="s">
        <v>1209</v>
      </c>
      <c r="N904" t="s">
        <v>1206</v>
      </c>
      <c r="O904">
        <v>0</v>
      </c>
      <c r="P904" t="s">
        <v>1207</v>
      </c>
      <c r="Q904">
        <v>19880601</v>
      </c>
      <c r="R904">
        <v>891018481</v>
      </c>
    </row>
    <row r="905" spans="1:18">
      <c r="A905" t="s">
        <v>1201</v>
      </c>
      <c r="B905" t="s">
        <v>1275</v>
      </c>
      <c r="C905">
        <v>201011</v>
      </c>
      <c r="D905">
        <v>0</v>
      </c>
      <c r="E905" t="s">
        <v>1212</v>
      </c>
      <c r="F905">
        <v>0</v>
      </c>
      <c r="G905">
        <v>0</v>
      </c>
      <c r="H905">
        <v>0</v>
      </c>
      <c r="I905">
        <v>43122012200</v>
      </c>
      <c r="J905">
        <v>12</v>
      </c>
      <c r="K905" t="s">
        <v>1204</v>
      </c>
      <c r="L905">
        <v>3126</v>
      </c>
      <c r="M905" t="s">
        <v>1209</v>
      </c>
      <c r="N905" t="s">
        <v>1206</v>
      </c>
      <c r="O905">
        <v>0</v>
      </c>
      <c r="P905" t="s">
        <v>1207</v>
      </c>
      <c r="Q905">
        <v>19850901</v>
      </c>
      <c r="R905">
        <v>891018481</v>
      </c>
    </row>
    <row r="906" spans="1:18">
      <c r="A906" t="s">
        <v>1201</v>
      </c>
      <c r="B906" t="s">
        <v>1276</v>
      </c>
      <c r="C906">
        <v>201011</v>
      </c>
      <c r="D906">
        <v>27</v>
      </c>
      <c r="E906" t="s">
        <v>1212</v>
      </c>
      <c r="F906">
        <v>3181</v>
      </c>
      <c r="G906">
        <v>1067</v>
      </c>
      <c r="H906">
        <v>5749</v>
      </c>
      <c r="I906">
        <v>43122012800</v>
      </c>
      <c r="J906">
        <v>8</v>
      </c>
      <c r="K906" t="s">
        <v>1204</v>
      </c>
      <c r="L906">
        <v>3126</v>
      </c>
      <c r="M906" t="s">
        <v>1209</v>
      </c>
      <c r="N906" t="s">
        <v>1206</v>
      </c>
      <c r="O906">
        <v>0</v>
      </c>
      <c r="P906" t="s">
        <v>1207</v>
      </c>
      <c r="Q906">
        <v>19860201</v>
      </c>
      <c r="R906">
        <v>891018481</v>
      </c>
    </row>
    <row r="907" spans="1:18">
      <c r="A907" t="s">
        <v>1201</v>
      </c>
      <c r="B907" t="s">
        <v>1277</v>
      </c>
      <c r="C907">
        <v>201011</v>
      </c>
      <c r="D907">
        <v>27</v>
      </c>
      <c r="E907" t="s">
        <v>1212</v>
      </c>
      <c r="F907">
        <v>2438</v>
      </c>
      <c r="G907">
        <v>810</v>
      </c>
      <c r="H907">
        <v>11314</v>
      </c>
      <c r="I907">
        <v>43122013600</v>
      </c>
      <c r="J907">
        <v>8</v>
      </c>
      <c r="K907" t="s">
        <v>1204</v>
      </c>
      <c r="L907">
        <v>3126</v>
      </c>
      <c r="M907" t="s">
        <v>1209</v>
      </c>
      <c r="N907" t="s">
        <v>1206</v>
      </c>
      <c r="O907">
        <v>0</v>
      </c>
      <c r="P907" t="s">
        <v>1207</v>
      </c>
      <c r="Q907">
        <v>19860601</v>
      </c>
      <c r="R907">
        <v>891018481</v>
      </c>
    </row>
    <row r="908" spans="1:18">
      <c r="A908" t="s">
        <v>1201</v>
      </c>
      <c r="B908" t="s">
        <v>1278</v>
      </c>
      <c r="C908">
        <v>201011</v>
      </c>
      <c r="D908">
        <v>27</v>
      </c>
      <c r="E908" t="s">
        <v>1212</v>
      </c>
      <c r="F908">
        <v>4242</v>
      </c>
      <c r="G908">
        <v>1398</v>
      </c>
      <c r="H908">
        <v>2215</v>
      </c>
      <c r="I908">
        <v>43122013100</v>
      </c>
      <c r="J908">
        <v>8</v>
      </c>
      <c r="K908" t="s">
        <v>1204</v>
      </c>
      <c r="L908">
        <v>3126</v>
      </c>
      <c r="M908" t="s">
        <v>1209</v>
      </c>
      <c r="N908" t="s">
        <v>1206</v>
      </c>
      <c r="O908">
        <v>0</v>
      </c>
      <c r="P908" t="s">
        <v>1207</v>
      </c>
      <c r="Q908">
        <v>19860401</v>
      </c>
      <c r="R908">
        <v>891018481</v>
      </c>
    </row>
    <row r="909" spans="1:18">
      <c r="A909" t="s">
        <v>1201</v>
      </c>
      <c r="B909" t="s">
        <v>1279</v>
      </c>
      <c r="C909">
        <v>201011</v>
      </c>
      <c r="D909">
        <v>27</v>
      </c>
      <c r="E909" t="s">
        <v>1212</v>
      </c>
      <c r="F909">
        <v>4179</v>
      </c>
      <c r="G909">
        <v>1362</v>
      </c>
      <c r="H909">
        <v>4119</v>
      </c>
      <c r="I909">
        <v>43122013000</v>
      </c>
      <c r="J909">
        <v>8</v>
      </c>
      <c r="K909" t="s">
        <v>1204</v>
      </c>
      <c r="L909">
        <v>3126</v>
      </c>
      <c r="M909" t="s">
        <v>1209</v>
      </c>
      <c r="N909" t="s">
        <v>1206</v>
      </c>
      <c r="O909">
        <v>0</v>
      </c>
      <c r="P909" t="s">
        <v>1207</v>
      </c>
      <c r="Q909">
        <v>19860201</v>
      </c>
      <c r="R909">
        <v>891018481</v>
      </c>
    </row>
    <row r="910" spans="1:18">
      <c r="A910" t="s">
        <v>1201</v>
      </c>
      <c r="B910" t="s">
        <v>1280</v>
      </c>
      <c r="C910">
        <v>201011</v>
      </c>
      <c r="D910">
        <v>27</v>
      </c>
      <c r="E910" t="s">
        <v>1212</v>
      </c>
      <c r="F910">
        <v>1614</v>
      </c>
      <c r="G910">
        <v>515</v>
      </c>
      <c r="H910">
        <v>55</v>
      </c>
      <c r="I910">
        <v>43122014200</v>
      </c>
      <c r="J910">
        <v>8</v>
      </c>
      <c r="K910" t="s">
        <v>1204</v>
      </c>
      <c r="L910">
        <v>3126</v>
      </c>
      <c r="M910" t="s">
        <v>1209</v>
      </c>
      <c r="N910" t="s">
        <v>1206</v>
      </c>
      <c r="O910">
        <v>0</v>
      </c>
      <c r="P910" t="s">
        <v>1207</v>
      </c>
      <c r="Q910">
        <v>19861101</v>
      </c>
      <c r="R910">
        <v>891018481</v>
      </c>
    </row>
    <row r="911" spans="1:18">
      <c r="A911" t="s">
        <v>1201</v>
      </c>
      <c r="B911" t="s">
        <v>1281</v>
      </c>
      <c r="C911">
        <v>201011</v>
      </c>
      <c r="D911">
        <v>0</v>
      </c>
      <c r="E911" t="s">
        <v>1212</v>
      </c>
      <c r="F911">
        <v>0</v>
      </c>
      <c r="G911">
        <v>0</v>
      </c>
      <c r="H911">
        <v>0</v>
      </c>
      <c r="I911">
        <v>43122013201</v>
      </c>
      <c r="J911">
        <v>12</v>
      </c>
      <c r="K911" t="s">
        <v>1204</v>
      </c>
      <c r="L911">
        <v>3126</v>
      </c>
      <c r="M911" t="s">
        <v>1209</v>
      </c>
      <c r="N911" t="s">
        <v>1206</v>
      </c>
      <c r="O911">
        <v>0</v>
      </c>
      <c r="P911" t="s">
        <v>1207</v>
      </c>
      <c r="Q911">
        <v>19970731</v>
      </c>
      <c r="R911">
        <v>891018481</v>
      </c>
    </row>
    <row r="912" spans="1:18">
      <c r="A912" t="s">
        <v>1201</v>
      </c>
      <c r="B912" t="s">
        <v>1282</v>
      </c>
      <c r="C912">
        <v>201011</v>
      </c>
      <c r="D912">
        <v>27</v>
      </c>
      <c r="E912" t="s">
        <v>1212</v>
      </c>
      <c r="F912">
        <v>2137</v>
      </c>
      <c r="G912">
        <v>699</v>
      </c>
      <c r="H912">
        <v>5035</v>
      </c>
      <c r="I912">
        <v>43122014300</v>
      </c>
      <c r="J912">
        <v>8</v>
      </c>
      <c r="K912" t="s">
        <v>1204</v>
      </c>
      <c r="L912">
        <v>3126</v>
      </c>
      <c r="M912" t="s">
        <v>1209</v>
      </c>
      <c r="N912" t="s">
        <v>1206</v>
      </c>
      <c r="O912">
        <v>0</v>
      </c>
      <c r="P912" t="s">
        <v>1207</v>
      </c>
      <c r="Q912">
        <v>19861201</v>
      </c>
      <c r="R912">
        <v>891018481</v>
      </c>
    </row>
    <row r="913" spans="1:18">
      <c r="A913" t="s">
        <v>1201</v>
      </c>
      <c r="B913" t="s">
        <v>1283</v>
      </c>
      <c r="C913">
        <v>201011</v>
      </c>
      <c r="D913">
        <v>0</v>
      </c>
      <c r="E913" t="s">
        <v>1212</v>
      </c>
      <c r="F913">
        <v>0</v>
      </c>
      <c r="G913">
        <v>0</v>
      </c>
      <c r="H913">
        <v>0</v>
      </c>
      <c r="I913">
        <v>43122013700</v>
      </c>
      <c r="J913">
        <v>12</v>
      </c>
      <c r="K913" t="s">
        <v>1204</v>
      </c>
      <c r="L913">
        <v>3126</v>
      </c>
      <c r="M913" t="s">
        <v>1209</v>
      </c>
      <c r="N913" t="s">
        <v>1206</v>
      </c>
      <c r="O913">
        <v>0</v>
      </c>
      <c r="P913" t="s">
        <v>1233</v>
      </c>
      <c r="Q913">
        <v>19910501</v>
      </c>
      <c r="R913">
        <v>891018481</v>
      </c>
    </row>
    <row r="914" spans="1:18">
      <c r="A914" t="s">
        <v>1201</v>
      </c>
      <c r="B914" t="s">
        <v>1284</v>
      </c>
      <c r="C914">
        <v>201011</v>
      </c>
      <c r="D914">
        <v>0</v>
      </c>
      <c r="E914" t="s">
        <v>1212</v>
      </c>
      <c r="F914">
        <v>0</v>
      </c>
      <c r="G914">
        <v>0</v>
      </c>
      <c r="H914">
        <v>0</v>
      </c>
      <c r="I914">
        <v>43122015400</v>
      </c>
      <c r="J914">
        <v>12</v>
      </c>
      <c r="K914" t="s">
        <v>1204</v>
      </c>
      <c r="L914">
        <v>3126</v>
      </c>
      <c r="M914" t="s">
        <v>1209</v>
      </c>
      <c r="N914" t="s">
        <v>1206</v>
      </c>
      <c r="O914">
        <v>0</v>
      </c>
      <c r="P914" t="s">
        <v>1207</v>
      </c>
      <c r="Q914">
        <v>19871101</v>
      </c>
      <c r="R914">
        <v>891018481</v>
      </c>
    </row>
    <row r="915" spans="1:18">
      <c r="A915" t="s">
        <v>1201</v>
      </c>
      <c r="B915" t="s">
        <v>1285</v>
      </c>
      <c r="C915">
        <v>201011</v>
      </c>
      <c r="D915">
        <v>27</v>
      </c>
      <c r="E915" t="s">
        <v>1212</v>
      </c>
      <c r="F915">
        <v>6822</v>
      </c>
      <c r="G915">
        <v>2208</v>
      </c>
      <c r="H915">
        <v>5053</v>
      </c>
      <c r="I915">
        <v>43122013800</v>
      </c>
      <c r="J915">
        <v>8</v>
      </c>
      <c r="K915" t="s">
        <v>1204</v>
      </c>
      <c r="L915">
        <v>3126</v>
      </c>
      <c r="M915" t="s">
        <v>1209</v>
      </c>
      <c r="N915" t="s">
        <v>1206</v>
      </c>
      <c r="O915">
        <v>0</v>
      </c>
      <c r="P915" t="s">
        <v>1207</v>
      </c>
      <c r="Q915">
        <v>19860901</v>
      </c>
      <c r="R915">
        <v>891018481</v>
      </c>
    </row>
    <row r="916" spans="1:18">
      <c r="A916" t="s">
        <v>1201</v>
      </c>
      <c r="B916" t="s">
        <v>1286</v>
      </c>
      <c r="C916">
        <v>201011</v>
      </c>
      <c r="D916">
        <v>0</v>
      </c>
      <c r="E916" t="s">
        <v>1212</v>
      </c>
      <c r="F916">
        <v>0</v>
      </c>
      <c r="G916">
        <v>0</v>
      </c>
      <c r="H916">
        <v>0</v>
      </c>
      <c r="I916">
        <v>43122015200</v>
      </c>
      <c r="J916">
        <v>12</v>
      </c>
      <c r="K916" t="s">
        <v>1204</v>
      </c>
      <c r="L916">
        <v>3126</v>
      </c>
      <c r="M916" t="s">
        <v>1209</v>
      </c>
      <c r="N916" t="s">
        <v>1206</v>
      </c>
      <c r="O916">
        <v>0</v>
      </c>
      <c r="P916" t="s">
        <v>1207</v>
      </c>
      <c r="Q916">
        <v>19870401</v>
      </c>
      <c r="R916">
        <v>891018481</v>
      </c>
    </row>
    <row r="917" spans="1:18">
      <c r="A917" t="s">
        <v>1201</v>
      </c>
      <c r="B917" t="s">
        <v>1287</v>
      </c>
      <c r="C917">
        <v>201011</v>
      </c>
      <c r="D917">
        <v>27</v>
      </c>
      <c r="E917" t="s">
        <v>1212</v>
      </c>
      <c r="F917">
        <v>2532</v>
      </c>
      <c r="G917">
        <v>810</v>
      </c>
      <c r="H917">
        <v>2929</v>
      </c>
      <c r="I917">
        <v>43122014400</v>
      </c>
      <c r="J917">
        <v>8</v>
      </c>
      <c r="K917" t="s">
        <v>1204</v>
      </c>
      <c r="L917">
        <v>3126</v>
      </c>
      <c r="M917" t="s">
        <v>1209</v>
      </c>
      <c r="N917" t="s">
        <v>1206</v>
      </c>
      <c r="O917">
        <v>0</v>
      </c>
      <c r="P917" t="s">
        <v>1207</v>
      </c>
      <c r="Q917">
        <v>19870201</v>
      </c>
      <c r="R917">
        <v>891018481</v>
      </c>
    </row>
    <row r="918" spans="1:18">
      <c r="A918" t="s">
        <v>1201</v>
      </c>
      <c r="B918" t="s">
        <v>1288</v>
      </c>
      <c r="C918">
        <v>201011</v>
      </c>
      <c r="D918">
        <v>0</v>
      </c>
      <c r="E918" t="s">
        <v>1212</v>
      </c>
      <c r="F918">
        <v>0</v>
      </c>
      <c r="G918">
        <v>0</v>
      </c>
      <c r="H918">
        <v>0</v>
      </c>
      <c r="I918">
        <v>43122014000</v>
      </c>
      <c r="J918">
        <v>12</v>
      </c>
      <c r="K918" t="s">
        <v>1204</v>
      </c>
      <c r="L918">
        <v>3126</v>
      </c>
      <c r="M918" t="s">
        <v>1209</v>
      </c>
      <c r="N918" t="s">
        <v>1206</v>
      </c>
      <c r="O918">
        <v>0</v>
      </c>
      <c r="P918" t="s">
        <v>1207</v>
      </c>
      <c r="Q918">
        <v>19860901</v>
      </c>
      <c r="R918">
        <v>891018481</v>
      </c>
    </row>
    <row r="919" spans="1:18">
      <c r="A919" t="s">
        <v>1201</v>
      </c>
      <c r="B919" t="s">
        <v>1289</v>
      </c>
      <c r="C919">
        <v>201011</v>
      </c>
      <c r="D919">
        <v>27</v>
      </c>
      <c r="E919" t="s">
        <v>1212</v>
      </c>
      <c r="F919">
        <v>5730</v>
      </c>
      <c r="G919">
        <v>1877</v>
      </c>
      <c r="H919">
        <v>2215</v>
      </c>
      <c r="I919">
        <v>43122014500</v>
      </c>
      <c r="J919">
        <v>8</v>
      </c>
      <c r="K919" t="s">
        <v>1204</v>
      </c>
      <c r="L919">
        <v>3126</v>
      </c>
      <c r="M919" t="s">
        <v>1209</v>
      </c>
      <c r="N919" t="s">
        <v>1206</v>
      </c>
      <c r="O919">
        <v>0</v>
      </c>
      <c r="P919" t="s">
        <v>1207</v>
      </c>
      <c r="Q919">
        <v>19870601</v>
      </c>
      <c r="R919">
        <v>891018481</v>
      </c>
    </row>
    <row r="920" spans="1:18">
      <c r="A920" t="s">
        <v>1201</v>
      </c>
      <c r="B920" t="s">
        <v>1290</v>
      </c>
      <c r="C920">
        <v>201011</v>
      </c>
      <c r="D920">
        <v>0</v>
      </c>
      <c r="E920" t="s">
        <v>1212</v>
      </c>
      <c r="F920">
        <v>0</v>
      </c>
      <c r="G920">
        <v>0</v>
      </c>
      <c r="H920">
        <v>0</v>
      </c>
      <c r="I920">
        <v>43122015100</v>
      </c>
      <c r="J920">
        <v>12</v>
      </c>
      <c r="K920" t="s">
        <v>1204</v>
      </c>
      <c r="L920">
        <v>3126</v>
      </c>
      <c r="M920" t="s">
        <v>1209</v>
      </c>
      <c r="N920" t="s">
        <v>1206</v>
      </c>
      <c r="O920">
        <v>0</v>
      </c>
      <c r="P920" t="s">
        <v>1207</v>
      </c>
      <c r="Q920">
        <v>19870501</v>
      </c>
      <c r="R920">
        <v>891018481</v>
      </c>
    </row>
    <row r="921" spans="1:18">
      <c r="A921" t="s">
        <v>1201</v>
      </c>
      <c r="B921" t="s">
        <v>1291</v>
      </c>
      <c r="C921">
        <v>201011</v>
      </c>
      <c r="D921">
        <v>0</v>
      </c>
      <c r="E921" t="s">
        <v>1212</v>
      </c>
      <c r="F921">
        <v>0</v>
      </c>
      <c r="G921">
        <v>0</v>
      </c>
      <c r="H921">
        <v>0</v>
      </c>
      <c r="I921">
        <v>43122015500</v>
      </c>
      <c r="J921">
        <v>12</v>
      </c>
      <c r="K921" t="s">
        <v>1204</v>
      </c>
      <c r="L921">
        <v>3126</v>
      </c>
      <c r="M921" t="s">
        <v>1209</v>
      </c>
      <c r="N921" t="s">
        <v>1206</v>
      </c>
      <c r="O921">
        <v>0</v>
      </c>
      <c r="P921" t="s">
        <v>1207</v>
      </c>
      <c r="Q921">
        <v>19871001</v>
      </c>
      <c r="R921">
        <v>891018481</v>
      </c>
    </row>
    <row r="922" spans="1:18">
      <c r="A922" t="s">
        <v>1201</v>
      </c>
      <c r="B922" t="s">
        <v>1292</v>
      </c>
      <c r="C922">
        <v>201011</v>
      </c>
      <c r="D922">
        <v>12</v>
      </c>
      <c r="E922" t="s">
        <v>1212</v>
      </c>
      <c r="F922">
        <v>338</v>
      </c>
      <c r="G922">
        <v>114</v>
      </c>
      <c r="H922">
        <v>6103</v>
      </c>
      <c r="I922">
        <v>43122015600</v>
      </c>
      <c r="J922">
        <v>8</v>
      </c>
      <c r="K922" t="s">
        <v>1204</v>
      </c>
      <c r="L922">
        <v>3126</v>
      </c>
      <c r="M922" t="s">
        <v>1209</v>
      </c>
      <c r="N922" t="s">
        <v>1206</v>
      </c>
      <c r="O922">
        <v>0</v>
      </c>
      <c r="P922" t="s">
        <v>1207</v>
      </c>
      <c r="Q922">
        <v>19910801</v>
      </c>
      <c r="R922">
        <v>891018481</v>
      </c>
    </row>
    <row r="923" spans="1:18">
      <c r="A923" t="s">
        <v>1201</v>
      </c>
      <c r="B923" t="s">
        <v>1293</v>
      </c>
      <c r="C923">
        <v>201011</v>
      </c>
      <c r="D923">
        <v>0</v>
      </c>
      <c r="E923" t="s">
        <v>1212</v>
      </c>
      <c r="F923">
        <v>0</v>
      </c>
      <c r="G923">
        <v>0</v>
      </c>
      <c r="H923">
        <v>0</v>
      </c>
      <c r="I923">
        <v>43122015800</v>
      </c>
      <c r="J923">
        <v>12</v>
      </c>
      <c r="K923" t="s">
        <v>1294</v>
      </c>
      <c r="L923">
        <v>3126</v>
      </c>
      <c r="M923" t="s">
        <v>1209</v>
      </c>
      <c r="N923" t="s">
        <v>1206</v>
      </c>
      <c r="O923">
        <v>0</v>
      </c>
      <c r="P923" t="s">
        <v>1207</v>
      </c>
      <c r="Q923">
        <v>19930601</v>
      </c>
      <c r="R923">
        <v>891018481</v>
      </c>
    </row>
    <row r="924" spans="1:18">
      <c r="A924" t="s">
        <v>1201</v>
      </c>
      <c r="B924" t="s">
        <v>1295</v>
      </c>
      <c r="C924">
        <v>201011</v>
      </c>
      <c r="D924">
        <v>0</v>
      </c>
      <c r="E924" t="s">
        <v>1212</v>
      </c>
      <c r="F924">
        <v>0</v>
      </c>
      <c r="G924">
        <v>0</v>
      </c>
      <c r="H924">
        <v>0</v>
      </c>
      <c r="I924">
        <v>43122015900</v>
      </c>
      <c r="J924">
        <v>12</v>
      </c>
      <c r="K924" t="s">
        <v>1204</v>
      </c>
      <c r="L924">
        <v>3126</v>
      </c>
      <c r="M924" t="s">
        <v>1209</v>
      </c>
      <c r="N924" t="s">
        <v>1206</v>
      </c>
      <c r="O924">
        <v>0</v>
      </c>
      <c r="P924" t="s">
        <v>1207</v>
      </c>
      <c r="Q924">
        <v>19930601</v>
      </c>
      <c r="R924">
        <v>891018481</v>
      </c>
    </row>
    <row r="925" spans="1:18">
      <c r="A925" t="s">
        <v>1201</v>
      </c>
      <c r="B925" t="s">
        <v>1296</v>
      </c>
      <c r="C925">
        <v>201011</v>
      </c>
      <c r="D925">
        <v>27</v>
      </c>
      <c r="E925" t="s">
        <v>1212</v>
      </c>
      <c r="F925">
        <v>5809</v>
      </c>
      <c r="G925">
        <v>1877</v>
      </c>
      <c r="H925">
        <v>5492</v>
      </c>
      <c r="I925">
        <v>43122016000</v>
      </c>
      <c r="J925">
        <v>8</v>
      </c>
      <c r="K925" t="s">
        <v>1218</v>
      </c>
      <c r="L925">
        <v>3126</v>
      </c>
      <c r="M925" t="s">
        <v>1209</v>
      </c>
      <c r="N925" t="s">
        <v>1206</v>
      </c>
      <c r="O925">
        <v>0</v>
      </c>
      <c r="P925" t="s">
        <v>1207</v>
      </c>
      <c r="Q925">
        <v>19940101</v>
      </c>
      <c r="R925">
        <v>891018481</v>
      </c>
    </row>
    <row r="926" spans="1:18">
      <c r="A926" t="s">
        <v>1201</v>
      </c>
      <c r="B926" t="s">
        <v>1297</v>
      </c>
      <c r="C926">
        <v>201011</v>
      </c>
      <c r="D926">
        <v>0</v>
      </c>
      <c r="E926" t="s">
        <v>1212</v>
      </c>
      <c r="F926">
        <v>0</v>
      </c>
      <c r="G926">
        <v>0</v>
      </c>
      <c r="H926">
        <v>0</v>
      </c>
      <c r="I926">
        <v>43122016100</v>
      </c>
      <c r="J926">
        <v>12</v>
      </c>
      <c r="K926" t="s">
        <v>1204</v>
      </c>
      <c r="L926">
        <v>3126</v>
      </c>
      <c r="M926" t="s">
        <v>1209</v>
      </c>
      <c r="N926" t="s">
        <v>1206</v>
      </c>
      <c r="O926">
        <v>0</v>
      </c>
      <c r="P926" t="s">
        <v>1207</v>
      </c>
      <c r="Q926">
        <v>19940601</v>
      </c>
      <c r="R926">
        <v>891018481</v>
      </c>
    </row>
    <row r="927" spans="1:18">
      <c r="A927" t="s">
        <v>1201</v>
      </c>
      <c r="B927" t="s">
        <v>1298</v>
      </c>
      <c r="C927">
        <v>201011</v>
      </c>
      <c r="D927">
        <v>0</v>
      </c>
      <c r="E927" t="s">
        <v>1212</v>
      </c>
      <c r="F927">
        <v>0</v>
      </c>
      <c r="G927">
        <v>0</v>
      </c>
      <c r="H927">
        <v>0</v>
      </c>
      <c r="I927">
        <v>43122016400</v>
      </c>
      <c r="J927">
        <v>12</v>
      </c>
      <c r="K927" t="s">
        <v>1204</v>
      </c>
      <c r="L927">
        <v>3126</v>
      </c>
      <c r="M927" t="s">
        <v>1209</v>
      </c>
      <c r="N927" t="s">
        <v>1206</v>
      </c>
      <c r="O927">
        <v>0</v>
      </c>
      <c r="P927" t="s">
        <v>1207</v>
      </c>
      <c r="Q927">
        <v>19960401</v>
      </c>
      <c r="R927">
        <v>891018481</v>
      </c>
    </row>
    <row r="928" spans="1:18">
      <c r="A928" t="s">
        <v>1201</v>
      </c>
      <c r="B928" t="s">
        <v>1299</v>
      </c>
      <c r="C928">
        <v>201011</v>
      </c>
      <c r="D928">
        <v>0</v>
      </c>
      <c r="E928" t="s">
        <v>1212</v>
      </c>
      <c r="F928">
        <v>0</v>
      </c>
      <c r="G928">
        <v>0</v>
      </c>
      <c r="H928">
        <v>0</v>
      </c>
      <c r="I928">
        <v>43122016500</v>
      </c>
      <c r="J928">
        <v>12</v>
      </c>
      <c r="K928" t="s">
        <v>1204</v>
      </c>
      <c r="L928">
        <v>3126</v>
      </c>
      <c r="M928" t="s">
        <v>1209</v>
      </c>
      <c r="N928" t="s">
        <v>1206</v>
      </c>
      <c r="O928">
        <v>0</v>
      </c>
      <c r="P928" t="s">
        <v>1207</v>
      </c>
      <c r="Q928">
        <v>19960401</v>
      </c>
      <c r="R928">
        <v>891018481</v>
      </c>
    </row>
    <row r="929" spans="1:18">
      <c r="A929" t="s">
        <v>1201</v>
      </c>
      <c r="B929" t="s">
        <v>1300</v>
      </c>
      <c r="C929">
        <v>201011</v>
      </c>
      <c r="D929">
        <v>0</v>
      </c>
      <c r="E929" t="s">
        <v>1212</v>
      </c>
      <c r="F929">
        <v>0</v>
      </c>
      <c r="G929">
        <v>0</v>
      </c>
      <c r="H929">
        <v>0</v>
      </c>
      <c r="I929">
        <v>43122016601</v>
      </c>
      <c r="J929">
        <v>12</v>
      </c>
      <c r="K929" t="s">
        <v>1204</v>
      </c>
      <c r="L929">
        <v>3126</v>
      </c>
      <c r="M929" t="s">
        <v>1209</v>
      </c>
      <c r="N929" t="s">
        <v>1206</v>
      </c>
      <c r="O929">
        <v>0</v>
      </c>
      <c r="P929" t="s">
        <v>1207</v>
      </c>
      <c r="Q929">
        <v>19970703</v>
      </c>
      <c r="R929">
        <v>891018481</v>
      </c>
    </row>
    <row r="930" spans="1:18">
      <c r="A930" t="s">
        <v>1210</v>
      </c>
      <c r="B930" t="s">
        <v>1211</v>
      </c>
      <c r="C930">
        <v>201012</v>
      </c>
      <c r="D930">
        <v>10</v>
      </c>
      <c r="E930" t="s">
        <v>1212</v>
      </c>
      <c r="F930">
        <v>114</v>
      </c>
      <c r="G930">
        <v>62</v>
      </c>
      <c r="H930">
        <v>1</v>
      </c>
      <c r="I930">
        <v>43122008700</v>
      </c>
      <c r="J930">
        <v>8</v>
      </c>
      <c r="K930" t="s">
        <v>1213</v>
      </c>
      <c r="L930">
        <v>2531</v>
      </c>
      <c r="M930" t="s">
        <v>1214</v>
      </c>
      <c r="N930" t="s">
        <v>1206</v>
      </c>
      <c r="O930">
        <v>0</v>
      </c>
      <c r="P930" t="s">
        <v>1207</v>
      </c>
      <c r="Q930">
        <v>19840101</v>
      </c>
      <c r="R930">
        <v>891018481</v>
      </c>
    </row>
    <row r="931" spans="1:18">
      <c r="A931" t="s">
        <v>1210</v>
      </c>
      <c r="B931" t="s">
        <v>1215</v>
      </c>
      <c r="C931">
        <v>201012</v>
      </c>
      <c r="D931">
        <v>30</v>
      </c>
      <c r="E931" t="s">
        <v>1212</v>
      </c>
      <c r="F931">
        <v>445</v>
      </c>
      <c r="G931">
        <v>243</v>
      </c>
      <c r="H931">
        <v>8</v>
      </c>
      <c r="I931">
        <v>43122008800</v>
      </c>
      <c r="J931">
        <v>8</v>
      </c>
      <c r="K931" t="s">
        <v>1213</v>
      </c>
      <c r="L931">
        <v>2531</v>
      </c>
      <c r="M931" t="s">
        <v>1214</v>
      </c>
      <c r="N931" t="s">
        <v>1206</v>
      </c>
      <c r="O931">
        <v>0</v>
      </c>
      <c r="P931" t="s">
        <v>1207</v>
      </c>
      <c r="Q931">
        <v>19840201</v>
      </c>
      <c r="R931">
        <v>891018481</v>
      </c>
    </row>
    <row r="932" spans="1:18">
      <c r="A932" t="s">
        <v>1210</v>
      </c>
      <c r="B932" t="s">
        <v>1216</v>
      </c>
      <c r="C932">
        <v>201012</v>
      </c>
      <c r="D932">
        <v>0</v>
      </c>
      <c r="E932" t="s">
        <v>1212</v>
      </c>
      <c r="F932">
        <v>0</v>
      </c>
      <c r="G932">
        <v>0</v>
      </c>
      <c r="H932">
        <v>0</v>
      </c>
      <c r="I932">
        <v>43122009000</v>
      </c>
      <c r="J932">
        <v>12</v>
      </c>
      <c r="K932" t="s">
        <v>1213</v>
      </c>
      <c r="L932">
        <v>2531</v>
      </c>
      <c r="M932" t="s">
        <v>1214</v>
      </c>
      <c r="N932" t="s">
        <v>1206</v>
      </c>
      <c r="O932">
        <v>0</v>
      </c>
      <c r="P932" t="s">
        <v>1207</v>
      </c>
      <c r="Q932">
        <v>19840301</v>
      </c>
      <c r="R932">
        <v>891018481</v>
      </c>
    </row>
    <row r="933" spans="1:18">
      <c r="A933" t="s">
        <v>1210</v>
      </c>
      <c r="B933" t="s">
        <v>1217</v>
      </c>
      <c r="C933">
        <v>201012</v>
      </c>
      <c r="D933">
        <v>30</v>
      </c>
      <c r="E933" t="s">
        <v>1212</v>
      </c>
      <c r="F933">
        <v>1007</v>
      </c>
      <c r="G933">
        <v>551</v>
      </c>
      <c r="H933">
        <v>7259</v>
      </c>
      <c r="I933">
        <v>43122009100</v>
      </c>
      <c r="J933">
        <v>8</v>
      </c>
      <c r="K933" t="s">
        <v>1218</v>
      </c>
      <c r="L933">
        <v>2531</v>
      </c>
      <c r="M933" t="s">
        <v>1214</v>
      </c>
      <c r="N933" t="s">
        <v>1206</v>
      </c>
      <c r="O933">
        <v>0</v>
      </c>
      <c r="P933" t="s">
        <v>1207</v>
      </c>
      <c r="Q933">
        <v>19840401</v>
      </c>
      <c r="R933">
        <v>891018481</v>
      </c>
    </row>
    <row r="934" spans="1:18">
      <c r="A934" t="s">
        <v>1210</v>
      </c>
      <c r="B934" t="s">
        <v>1219</v>
      </c>
      <c r="C934">
        <v>201012</v>
      </c>
      <c r="D934">
        <v>30</v>
      </c>
      <c r="E934" t="s">
        <v>1212</v>
      </c>
      <c r="F934">
        <v>38</v>
      </c>
      <c r="G934">
        <v>21</v>
      </c>
      <c r="H934">
        <v>1003</v>
      </c>
      <c r="I934">
        <v>43122009300</v>
      </c>
      <c r="J934">
        <v>8</v>
      </c>
      <c r="K934" t="s">
        <v>1218</v>
      </c>
      <c r="L934">
        <v>2531</v>
      </c>
      <c r="M934" t="s">
        <v>1214</v>
      </c>
      <c r="N934" t="s">
        <v>1206</v>
      </c>
      <c r="O934">
        <v>0</v>
      </c>
      <c r="P934" t="s">
        <v>1207</v>
      </c>
      <c r="Q934">
        <v>19840701</v>
      </c>
      <c r="R934">
        <v>891018481</v>
      </c>
    </row>
    <row r="935" spans="1:18">
      <c r="A935" t="s">
        <v>1210</v>
      </c>
      <c r="B935" t="s">
        <v>1220</v>
      </c>
      <c r="C935">
        <v>201012</v>
      </c>
      <c r="D935">
        <v>0</v>
      </c>
      <c r="E935" t="s">
        <v>1212</v>
      </c>
      <c r="F935">
        <v>0</v>
      </c>
      <c r="G935">
        <v>0</v>
      </c>
      <c r="H935">
        <v>0</v>
      </c>
      <c r="I935">
        <v>43122009500</v>
      </c>
      <c r="J935">
        <v>12</v>
      </c>
      <c r="K935" t="s">
        <v>1218</v>
      </c>
      <c r="L935">
        <v>2531</v>
      </c>
      <c r="M935" t="s">
        <v>1214</v>
      </c>
      <c r="N935" t="s">
        <v>1206</v>
      </c>
      <c r="O935">
        <v>0</v>
      </c>
      <c r="P935" t="s">
        <v>1207</v>
      </c>
      <c r="Q935">
        <v>19840801</v>
      </c>
      <c r="R935">
        <v>891018481</v>
      </c>
    </row>
    <row r="936" spans="1:18">
      <c r="A936" t="s">
        <v>1210</v>
      </c>
      <c r="B936" t="s">
        <v>1221</v>
      </c>
      <c r="C936">
        <v>201012</v>
      </c>
      <c r="D936">
        <v>30</v>
      </c>
      <c r="E936" t="s">
        <v>1212</v>
      </c>
      <c r="F936">
        <v>776</v>
      </c>
      <c r="G936">
        <v>425</v>
      </c>
      <c r="H936">
        <v>35</v>
      </c>
      <c r="I936">
        <v>43122009700</v>
      </c>
      <c r="J936">
        <v>8</v>
      </c>
      <c r="K936" t="s">
        <v>1218</v>
      </c>
      <c r="L936">
        <v>2531</v>
      </c>
      <c r="M936" t="s">
        <v>1214</v>
      </c>
      <c r="N936" t="s">
        <v>1206</v>
      </c>
      <c r="O936">
        <v>0</v>
      </c>
      <c r="P936" t="s">
        <v>1207</v>
      </c>
      <c r="Q936">
        <v>19840901</v>
      </c>
      <c r="R936">
        <v>891018481</v>
      </c>
    </row>
    <row r="937" spans="1:18">
      <c r="A937" t="s">
        <v>1210</v>
      </c>
      <c r="B937" t="s">
        <v>1222</v>
      </c>
      <c r="C937">
        <v>201012</v>
      </c>
      <c r="D937">
        <v>30</v>
      </c>
      <c r="E937" t="s">
        <v>1212</v>
      </c>
      <c r="F937">
        <v>1273</v>
      </c>
      <c r="G937">
        <v>697</v>
      </c>
      <c r="H937">
        <v>33</v>
      </c>
      <c r="I937">
        <v>43122009800</v>
      </c>
      <c r="J937">
        <v>8</v>
      </c>
      <c r="K937" t="s">
        <v>1218</v>
      </c>
      <c r="L937">
        <v>2531</v>
      </c>
      <c r="M937" t="s">
        <v>1214</v>
      </c>
      <c r="N937" t="s">
        <v>1206</v>
      </c>
      <c r="O937">
        <v>0</v>
      </c>
      <c r="P937" t="s">
        <v>1207</v>
      </c>
      <c r="Q937">
        <v>19840901</v>
      </c>
      <c r="R937">
        <v>891018481</v>
      </c>
    </row>
    <row r="938" spans="1:18">
      <c r="A938" t="s">
        <v>1210</v>
      </c>
      <c r="B938" t="s">
        <v>1223</v>
      </c>
      <c r="C938">
        <v>201012</v>
      </c>
      <c r="D938">
        <v>30</v>
      </c>
      <c r="E938" t="s">
        <v>1212</v>
      </c>
      <c r="F938">
        <v>120</v>
      </c>
      <c r="G938">
        <v>66</v>
      </c>
      <c r="H938">
        <v>144</v>
      </c>
      <c r="I938">
        <v>43122010000</v>
      </c>
      <c r="J938">
        <v>8</v>
      </c>
      <c r="K938" t="s">
        <v>1213</v>
      </c>
      <c r="L938">
        <v>2531</v>
      </c>
      <c r="M938" t="s">
        <v>1214</v>
      </c>
      <c r="N938" t="s">
        <v>1206</v>
      </c>
      <c r="O938">
        <v>0</v>
      </c>
      <c r="P938" t="s">
        <v>1207</v>
      </c>
      <c r="Q938">
        <v>19841001</v>
      </c>
      <c r="R938">
        <v>891018481</v>
      </c>
    </row>
    <row r="939" spans="1:18">
      <c r="A939" t="s">
        <v>1210</v>
      </c>
      <c r="B939" t="s">
        <v>1224</v>
      </c>
      <c r="C939">
        <v>201012</v>
      </c>
      <c r="D939">
        <v>0</v>
      </c>
      <c r="E939" t="s">
        <v>1212</v>
      </c>
      <c r="F939">
        <v>0</v>
      </c>
      <c r="G939">
        <v>0</v>
      </c>
      <c r="H939">
        <v>0</v>
      </c>
      <c r="I939">
        <v>43122010100</v>
      </c>
      <c r="J939">
        <v>12</v>
      </c>
      <c r="K939" t="s">
        <v>1218</v>
      </c>
      <c r="L939">
        <v>2531</v>
      </c>
      <c r="M939" t="s">
        <v>1214</v>
      </c>
      <c r="N939" t="s">
        <v>1206</v>
      </c>
      <c r="O939">
        <v>0</v>
      </c>
      <c r="P939" t="s">
        <v>1207</v>
      </c>
      <c r="Q939">
        <v>19841101</v>
      </c>
      <c r="R939">
        <v>891018481</v>
      </c>
    </row>
    <row r="940" spans="1:18">
      <c r="A940" t="s">
        <v>1210</v>
      </c>
      <c r="B940" t="s">
        <v>1225</v>
      </c>
      <c r="C940">
        <v>201012</v>
      </c>
      <c r="D940">
        <v>30</v>
      </c>
      <c r="E940" t="s">
        <v>1212</v>
      </c>
      <c r="F940">
        <v>1541</v>
      </c>
      <c r="G940">
        <v>843</v>
      </c>
      <c r="H940">
        <v>60</v>
      </c>
      <c r="I940">
        <v>43122010200</v>
      </c>
      <c r="J940">
        <v>8</v>
      </c>
      <c r="K940" t="s">
        <v>1218</v>
      </c>
      <c r="L940">
        <v>2531</v>
      </c>
      <c r="M940" t="s">
        <v>1214</v>
      </c>
      <c r="N940" t="s">
        <v>1206</v>
      </c>
      <c r="O940">
        <v>0</v>
      </c>
      <c r="P940" t="s">
        <v>1207</v>
      </c>
      <c r="Q940">
        <v>19841201</v>
      </c>
      <c r="R940">
        <v>891018481</v>
      </c>
    </row>
    <row r="941" spans="1:18">
      <c r="A941" t="s">
        <v>1210</v>
      </c>
      <c r="B941" t="s">
        <v>1226</v>
      </c>
      <c r="C941">
        <v>201012</v>
      </c>
      <c r="D941">
        <v>30</v>
      </c>
      <c r="E941" t="s">
        <v>1212</v>
      </c>
      <c r="F941">
        <v>968</v>
      </c>
      <c r="G941">
        <v>529</v>
      </c>
      <c r="H941">
        <v>21</v>
      </c>
      <c r="I941">
        <v>43122010500</v>
      </c>
      <c r="J941">
        <v>8</v>
      </c>
      <c r="K941" t="s">
        <v>1218</v>
      </c>
      <c r="L941">
        <v>2531</v>
      </c>
      <c r="M941" t="s">
        <v>1214</v>
      </c>
      <c r="N941" t="s">
        <v>1206</v>
      </c>
      <c r="O941">
        <v>0</v>
      </c>
      <c r="P941" t="s">
        <v>1207</v>
      </c>
      <c r="Q941">
        <v>19850201</v>
      </c>
      <c r="R941">
        <v>891018481</v>
      </c>
    </row>
    <row r="942" spans="1:18">
      <c r="A942" t="s">
        <v>1210</v>
      </c>
      <c r="B942" t="s">
        <v>1227</v>
      </c>
      <c r="C942">
        <v>201012</v>
      </c>
      <c r="D942">
        <v>30</v>
      </c>
      <c r="E942" t="s">
        <v>1212</v>
      </c>
      <c r="F942">
        <v>870</v>
      </c>
      <c r="G942">
        <v>475</v>
      </c>
      <c r="H942">
        <v>36</v>
      </c>
      <c r="I942">
        <v>43122011400</v>
      </c>
      <c r="J942">
        <v>8</v>
      </c>
      <c r="K942" t="s">
        <v>1213</v>
      </c>
      <c r="L942">
        <v>2531</v>
      </c>
      <c r="M942" t="s">
        <v>1214</v>
      </c>
      <c r="N942" t="s">
        <v>1206</v>
      </c>
      <c r="O942">
        <v>0</v>
      </c>
      <c r="P942" t="s">
        <v>1207</v>
      </c>
      <c r="Q942">
        <v>19850401</v>
      </c>
      <c r="R942">
        <v>891018481</v>
      </c>
    </row>
    <row r="943" spans="1:18">
      <c r="A943" t="s">
        <v>1210</v>
      </c>
      <c r="B943" t="s">
        <v>1228</v>
      </c>
      <c r="C943">
        <v>201012</v>
      </c>
      <c r="D943">
        <v>0</v>
      </c>
      <c r="E943" t="s">
        <v>1212</v>
      </c>
      <c r="F943">
        <v>0</v>
      </c>
      <c r="G943">
        <v>0</v>
      </c>
      <c r="H943">
        <v>0</v>
      </c>
      <c r="I943">
        <v>43122011500</v>
      </c>
      <c r="J943">
        <v>12</v>
      </c>
      <c r="K943" t="s">
        <v>1218</v>
      </c>
      <c r="L943">
        <v>2531</v>
      </c>
      <c r="M943" t="s">
        <v>1214</v>
      </c>
      <c r="N943" t="s">
        <v>1206</v>
      </c>
      <c r="O943">
        <v>0</v>
      </c>
      <c r="P943" t="s">
        <v>1207</v>
      </c>
      <c r="Q943">
        <v>19850501</v>
      </c>
      <c r="R943">
        <v>891018481</v>
      </c>
    </row>
    <row r="944" spans="1:18">
      <c r="A944" t="s">
        <v>1210</v>
      </c>
      <c r="B944" t="s">
        <v>1229</v>
      </c>
      <c r="C944">
        <v>201012</v>
      </c>
      <c r="D944">
        <v>30</v>
      </c>
      <c r="E944" t="s">
        <v>1212</v>
      </c>
      <c r="F944">
        <v>1771</v>
      </c>
      <c r="G944">
        <v>970</v>
      </c>
      <c r="H944">
        <v>106</v>
      </c>
      <c r="I944">
        <v>43122011800</v>
      </c>
      <c r="J944">
        <v>8</v>
      </c>
      <c r="K944" t="s">
        <v>1213</v>
      </c>
      <c r="L944">
        <v>2531</v>
      </c>
      <c r="M944" t="s">
        <v>1214</v>
      </c>
      <c r="N944" t="s">
        <v>1206</v>
      </c>
      <c r="O944">
        <v>0</v>
      </c>
      <c r="P944" t="s">
        <v>1207</v>
      </c>
      <c r="Q944">
        <v>19850701</v>
      </c>
      <c r="R944">
        <v>891018481</v>
      </c>
    </row>
    <row r="945" spans="1:18">
      <c r="A945" t="s">
        <v>1210</v>
      </c>
      <c r="B945" t="s">
        <v>1230</v>
      </c>
      <c r="C945">
        <v>201012</v>
      </c>
      <c r="D945">
        <v>0</v>
      </c>
      <c r="E945" t="s">
        <v>1212</v>
      </c>
      <c r="F945">
        <v>0</v>
      </c>
      <c r="G945">
        <v>0</v>
      </c>
      <c r="H945">
        <v>0</v>
      </c>
      <c r="I945">
        <v>43122012300</v>
      </c>
      <c r="J945">
        <v>12</v>
      </c>
      <c r="K945" t="s">
        <v>1218</v>
      </c>
      <c r="L945">
        <v>2531</v>
      </c>
      <c r="M945" t="s">
        <v>1214</v>
      </c>
      <c r="N945" t="s">
        <v>1206</v>
      </c>
      <c r="O945">
        <v>0</v>
      </c>
      <c r="P945" t="s">
        <v>1207</v>
      </c>
      <c r="Q945">
        <v>19850801</v>
      </c>
      <c r="R945">
        <v>891018481</v>
      </c>
    </row>
    <row r="946" spans="1:18">
      <c r="A946" t="s">
        <v>1231</v>
      </c>
      <c r="B946" t="s">
        <v>1232</v>
      </c>
      <c r="C946">
        <v>201012</v>
      </c>
      <c r="D946">
        <v>20</v>
      </c>
      <c r="E946" t="s">
        <v>1212</v>
      </c>
      <c r="F946">
        <v>3372</v>
      </c>
      <c r="G946">
        <v>765</v>
      </c>
      <c r="H946">
        <v>17541</v>
      </c>
      <c r="I946">
        <v>43122002500</v>
      </c>
      <c r="J946">
        <v>8</v>
      </c>
      <c r="K946" t="s">
        <v>1218</v>
      </c>
      <c r="L946">
        <v>3126</v>
      </c>
      <c r="M946" t="s">
        <v>1209</v>
      </c>
      <c r="N946" t="s">
        <v>1206</v>
      </c>
      <c r="O946">
        <v>0</v>
      </c>
      <c r="P946" t="s">
        <v>1233</v>
      </c>
      <c r="Q946">
        <v>19840101</v>
      </c>
      <c r="R946">
        <v>891018481</v>
      </c>
    </row>
    <row r="947" spans="1:18">
      <c r="A947" t="s">
        <v>1231</v>
      </c>
      <c r="B947" t="s">
        <v>1234</v>
      </c>
      <c r="C947">
        <v>201012</v>
      </c>
      <c r="D947">
        <v>31</v>
      </c>
      <c r="E947" t="s">
        <v>1212</v>
      </c>
      <c r="F947">
        <v>1627</v>
      </c>
      <c r="G947">
        <v>459</v>
      </c>
      <c r="H947">
        <v>11802</v>
      </c>
      <c r="I947">
        <v>43122004100</v>
      </c>
      <c r="J947">
        <v>8</v>
      </c>
      <c r="K947" t="s">
        <v>1218</v>
      </c>
      <c r="L947">
        <v>3126</v>
      </c>
      <c r="M947" t="s">
        <v>1209</v>
      </c>
      <c r="N947" t="s">
        <v>1206</v>
      </c>
      <c r="O947">
        <v>0</v>
      </c>
      <c r="P947" t="s">
        <v>1207</v>
      </c>
      <c r="Q947">
        <v>19810901</v>
      </c>
      <c r="R947">
        <v>891018481</v>
      </c>
    </row>
    <row r="948" spans="1:18">
      <c r="A948" t="s">
        <v>1231</v>
      </c>
      <c r="B948" t="s">
        <v>1235</v>
      </c>
      <c r="C948">
        <v>201012</v>
      </c>
      <c r="D948">
        <v>31</v>
      </c>
      <c r="E948" t="s">
        <v>1212</v>
      </c>
      <c r="F948">
        <v>782</v>
      </c>
      <c r="G948">
        <v>115</v>
      </c>
      <c r="H948">
        <v>0</v>
      </c>
      <c r="I948">
        <v>43122003900</v>
      </c>
      <c r="J948">
        <v>8</v>
      </c>
      <c r="K948" t="s">
        <v>1218</v>
      </c>
      <c r="L948">
        <v>3126</v>
      </c>
      <c r="M948" t="s">
        <v>1209</v>
      </c>
      <c r="N948" t="s">
        <v>1206</v>
      </c>
      <c r="O948">
        <v>0</v>
      </c>
      <c r="P948" t="s">
        <v>1207</v>
      </c>
      <c r="Q948">
        <v>19820401</v>
      </c>
      <c r="R948">
        <v>891018481</v>
      </c>
    </row>
    <row r="949" spans="1:18">
      <c r="A949" t="s">
        <v>1231</v>
      </c>
      <c r="B949" t="s">
        <v>1236</v>
      </c>
      <c r="C949">
        <v>201012</v>
      </c>
      <c r="D949">
        <v>31</v>
      </c>
      <c r="E949" t="s">
        <v>1212</v>
      </c>
      <c r="F949">
        <v>2754</v>
      </c>
      <c r="G949">
        <v>153</v>
      </c>
      <c r="H949">
        <v>3402</v>
      </c>
      <c r="I949">
        <v>43122004400</v>
      </c>
      <c r="J949">
        <v>8</v>
      </c>
      <c r="K949" t="s">
        <v>1218</v>
      </c>
      <c r="L949">
        <v>3126</v>
      </c>
      <c r="M949" t="s">
        <v>1209</v>
      </c>
      <c r="N949" t="s">
        <v>1206</v>
      </c>
      <c r="O949">
        <v>0</v>
      </c>
      <c r="P949" t="s">
        <v>1207</v>
      </c>
      <c r="Q949">
        <v>19810801</v>
      </c>
      <c r="R949">
        <v>891018481</v>
      </c>
    </row>
    <row r="950" spans="1:18">
      <c r="A950" t="s">
        <v>1231</v>
      </c>
      <c r="B950" t="s">
        <v>1237</v>
      </c>
      <c r="C950">
        <v>201012</v>
      </c>
      <c r="D950">
        <v>0</v>
      </c>
      <c r="E950" t="s">
        <v>1212</v>
      </c>
      <c r="F950">
        <v>0</v>
      </c>
      <c r="G950">
        <v>0</v>
      </c>
      <c r="H950">
        <v>0</v>
      </c>
      <c r="I950">
        <v>43122005801</v>
      </c>
      <c r="J950">
        <v>12</v>
      </c>
      <c r="K950" t="s">
        <v>1218</v>
      </c>
      <c r="L950">
        <v>3126</v>
      </c>
      <c r="M950" t="s">
        <v>1209</v>
      </c>
      <c r="N950" t="s">
        <v>1206</v>
      </c>
      <c r="O950">
        <v>0</v>
      </c>
      <c r="P950" t="s">
        <v>1207</v>
      </c>
      <c r="Q950">
        <v>19960901</v>
      </c>
      <c r="R950">
        <v>891018481</v>
      </c>
    </row>
    <row r="951" spans="1:18">
      <c r="A951" t="s">
        <v>1231</v>
      </c>
      <c r="B951" t="s">
        <v>1238</v>
      </c>
      <c r="C951">
        <v>201012</v>
      </c>
      <c r="D951">
        <v>0</v>
      </c>
      <c r="E951" t="s">
        <v>1212</v>
      </c>
      <c r="F951">
        <v>0</v>
      </c>
      <c r="G951">
        <v>0</v>
      </c>
      <c r="H951">
        <v>0</v>
      </c>
      <c r="I951">
        <v>43122004700</v>
      </c>
      <c r="J951">
        <v>12</v>
      </c>
      <c r="K951" t="s">
        <v>1218</v>
      </c>
      <c r="L951">
        <v>3126</v>
      </c>
      <c r="M951" t="s">
        <v>1209</v>
      </c>
      <c r="N951" t="s">
        <v>1206</v>
      </c>
      <c r="O951">
        <v>0</v>
      </c>
      <c r="P951" t="s">
        <v>1207</v>
      </c>
      <c r="Q951">
        <v>19820901</v>
      </c>
      <c r="R951">
        <v>891018481</v>
      </c>
    </row>
    <row r="952" spans="1:18">
      <c r="A952" t="s">
        <v>1231</v>
      </c>
      <c r="B952" t="s">
        <v>1239</v>
      </c>
      <c r="C952">
        <v>201012</v>
      </c>
      <c r="D952">
        <v>31</v>
      </c>
      <c r="E952" t="s">
        <v>1212</v>
      </c>
      <c r="F952">
        <v>4725</v>
      </c>
      <c r="G952">
        <v>689</v>
      </c>
      <c r="H952">
        <v>11514</v>
      </c>
      <c r="I952">
        <v>43122004800</v>
      </c>
      <c r="J952">
        <v>8</v>
      </c>
      <c r="K952" t="s">
        <v>1218</v>
      </c>
      <c r="L952">
        <v>3126</v>
      </c>
      <c r="M952" t="s">
        <v>1209</v>
      </c>
      <c r="N952" t="s">
        <v>1206</v>
      </c>
      <c r="O952">
        <v>0</v>
      </c>
      <c r="P952" t="s">
        <v>1207</v>
      </c>
      <c r="Q952">
        <v>19810701</v>
      </c>
      <c r="R952">
        <v>891018481</v>
      </c>
    </row>
    <row r="953" spans="1:18">
      <c r="A953" t="s">
        <v>1231</v>
      </c>
      <c r="B953" t="s">
        <v>1240</v>
      </c>
      <c r="C953">
        <v>201012</v>
      </c>
      <c r="D953">
        <v>31</v>
      </c>
      <c r="E953" t="s">
        <v>1212</v>
      </c>
      <c r="F953">
        <v>1596</v>
      </c>
      <c r="G953">
        <v>459</v>
      </c>
      <c r="H953">
        <v>43072</v>
      </c>
      <c r="I953">
        <v>43122006002</v>
      </c>
      <c r="J953">
        <v>8</v>
      </c>
      <c r="K953" t="s">
        <v>1218</v>
      </c>
      <c r="L953">
        <v>3126</v>
      </c>
      <c r="M953" t="s">
        <v>1209</v>
      </c>
      <c r="N953" t="s">
        <v>1206</v>
      </c>
      <c r="O953">
        <v>0</v>
      </c>
      <c r="P953" t="s">
        <v>1207</v>
      </c>
      <c r="Q953">
        <v>19820901</v>
      </c>
      <c r="R953">
        <v>891018481</v>
      </c>
    </row>
    <row r="954" spans="1:18">
      <c r="A954" t="s">
        <v>1231</v>
      </c>
      <c r="B954" t="s">
        <v>1241</v>
      </c>
      <c r="C954">
        <v>201012</v>
      </c>
      <c r="D954">
        <v>15</v>
      </c>
      <c r="E954" t="s">
        <v>1212</v>
      </c>
      <c r="F954">
        <v>803</v>
      </c>
      <c r="G954">
        <v>56</v>
      </c>
      <c r="H954">
        <v>0</v>
      </c>
      <c r="I954">
        <v>43122004900</v>
      </c>
      <c r="J954">
        <v>8</v>
      </c>
      <c r="K954" t="s">
        <v>1218</v>
      </c>
      <c r="L954">
        <v>3126</v>
      </c>
      <c r="M954" t="s">
        <v>1209</v>
      </c>
      <c r="N954" t="s">
        <v>1206</v>
      </c>
      <c r="O954">
        <v>0</v>
      </c>
      <c r="P954" t="s">
        <v>1207</v>
      </c>
      <c r="Q954">
        <v>19820901</v>
      </c>
      <c r="R954">
        <v>891018481</v>
      </c>
    </row>
    <row r="955" spans="1:18">
      <c r="A955" t="s">
        <v>1231</v>
      </c>
      <c r="B955" t="s">
        <v>1242</v>
      </c>
      <c r="C955">
        <v>201012</v>
      </c>
      <c r="D955">
        <v>0</v>
      </c>
      <c r="E955" t="s">
        <v>1212</v>
      </c>
      <c r="F955">
        <v>0</v>
      </c>
      <c r="G955">
        <v>0</v>
      </c>
      <c r="H955">
        <v>0</v>
      </c>
      <c r="I955">
        <v>43122005300</v>
      </c>
      <c r="J955">
        <v>12</v>
      </c>
      <c r="K955" t="s">
        <v>1218</v>
      </c>
      <c r="L955">
        <v>3126</v>
      </c>
      <c r="M955" t="s">
        <v>1209</v>
      </c>
      <c r="N955" t="s">
        <v>1206</v>
      </c>
      <c r="O955">
        <v>0</v>
      </c>
      <c r="P955" t="s">
        <v>1207</v>
      </c>
      <c r="Q955">
        <v>19811001</v>
      </c>
      <c r="R955">
        <v>891018481</v>
      </c>
    </row>
    <row r="956" spans="1:18">
      <c r="A956" t="s">
        <v>1231</v>
      </c>
      <c r="B956" t="s">
        <v>1243</v>
      </c>
      <c r="C956">
        <v>201012</v>
      </c>
      <c r="D956">
        <v>0</v>
      </c>
      <c r="E956" t="s">
        <v>1212</v>
      </c>
      <c r="F956">
        <v>0</v>
      </c>
      <c r="G956">
        <v>0</v>
      </c>
      <c r="H956">
        <v>0</v>
      </c>
      <c r="I956">
        <v>43122005600</v>
      </c>
      <c r="J956">
        <v>12</v>
      </c>
      <c r="K956" t="s">
        <v>1218</v>
      </c>
      <c r="L956">
        <v>3126</v>
      </c>
      <c r="M956" t="s">
        <v>1209</v>
      </c>
      <c r="N956" t="s">
        <v>1206</v>
      </c>
      <c r="O956">
        <v>0</v>
      </c>
      <c r="P956" t="s">
        <v>1207</v>
      </c>
      <c r="Q956">
        <v>19820201</v>
      </c>
      <c r="R956">
        <v>891018481</v>
      </c>
    </row>
    <row r="957" spans="1:18">
      <c r="A957" t="s">
        <v>1231</v>
      </c>
      <c r="B957" t="s">
        <v>1244</v>
      </c>
      <c r="C957">
        <v>201012</v>
      </c>
      <c r="D957">
        <v>31</v>
      </c>
      <c r="E957" t="s">
        <v>1212</v>
      </c>
      <c r="F957">
        <v>532</v>
      </c>
      <c r="G957">
        <v>77</v>
      </c>
      <c r="H957">
        <v>0</v>
      </c>
      <c r="I957">
        <v>43122008201</v>
      </c>
      <c r="J957">
        <v>8</v>
      </c>
      <c r="K957" t="s">
        <v>1218</v>
      </c>
      <c r="L957">
        <v>3126</v>
      </c>
      <c r="M957" t="s">
        <v>1209</v>
      </c>
      <c r="N957" t="s">
        <v>1206</v>
      </c>
      <c r="O957">
        <v>0</v>
      </c>
      <c r="P957" t="s">
        <v>1207</v>
      </c>
      <c r="Q957">
        <v>19970201</v>
      </c>
      <c r="R957">
        <v>891018481</v>
      </c>
    </row>
    <row r="958" spans="1:18">
      <c r="A958" t="s">
        <v>1231</v>
      </c>
      <c r="B958" t="s">
        <v>1245</v>
      </c>
      <c r="C958">
        <v>201012</v>
      </c>
      <c r="D958">
        <v>31</v>
      </c>
      <c r="E958" t="s">
        <v>1212</v>
      </c>
      <c r="F958">
        <v>1972</v>
      </c>
      <c r="G958">
        <v>115</v>
      </c>
      <c r="H958">
        <v>707</v>
      </c>
      <c r="I958">
        <v>43122006900</v>
      </c>
      <c r="J958">
        <v>8</v>
      </c>
      <c r="K958" t="s">
        <v>1246</v>
      </c>
      <c r="L958">
        <v>3126</v>
      </c>
      <c r="M958" t="s">
        <v>1209</v>
      </c>
      <c r="N958" t="s">
        <v>1206</v>
      </c>
      <c r="O958">
        <v>0</v>
      </c>
      <c r="P958" t="s">
        <v>1207</v>
      </c>
      <c r="Q958">
        <v>19820801</v>
      </c>
      <c r="R958">
        <v>891018481</v>
      </c>
    </row>
    <row r="959" spans="1:18">
      <c r="A959" t="s">
        <v>1231</v>
      </c>
      <c r="B959" t="s">
        <v>1247</v>
      </c>
      <c r="C959">
        <v>201012</v>
      </c>
      <c r="D959">
        <v>0</v>
      </c>
      <c r="E959" t="s">
        <v>1212</v>
      </c>
      <c r="F959">
        <v>0</v>
      </c>
      <c r="G959">
        <v>0</v>
      </c>
      <c r="H959">
        <v>0</v>
      </c>
      <c r="I959">
        <v>43122007200</v>
      </c>
      <c r="J959">
        <v>12</v>
      </c>
      <c r="K959" t="s">
        <v>1218</v>
      </c>
      <c r="L959">
        <v>3126</v>
      </c>
      <c r="M959" t="s">
        <v>1209</v>
      </c>
      <c r="N959" t="s">
        <v>1206</v>
      </c>
      <c r="O959">
        <v>0</v>
      </c>
      <c r="P959" t="s">
        <v>1207</v>
      </c>
      <c r="R959">
        <v>891018481</v>
      </c>
    </row>
    <row r="960" spans="1:18">
      <c r="A960" t="s">
        <v>1231</v>
      </c>
      <c r="B960" t="s">
        <v>1248</v>
      </c>
      <c r="C960">
        <v>201012</v>
      </c>
      <c r="D960">
        <v>31</v>
      </c>
      <c r="E960" t="s">
        <v>1212</v>
      </c>
      <c r="F960">
        <v>1440</v>
      </c>
      <c r="G960">
        <v>268</v>
      </c>
      <c r="H960">
        <v>24597</v>
      </c>
      <c r="I960">
        <v>43122008300</v>
      </c>
      <c r="J960">
        <v>8</v>
      </c>
      <c r="K960" t="s">
        <v>1218</v>
      </c>
      <c r="L960">
        <v>3126</v>
      </c>
      <c r="M960" t="s">
        <v>1209</v>
      </c>
      <c r="N960" t="s">
        <v>1206</v>
      </c>
      <c r="O960">
        <v>0</v>
      </c>
      <c r="P960" t="s">
        <v>1207</v>
      </c>
      <c r="Q960">
        <v>19840201</v>
      </c>
      <c r="R960">
        <v>891018481</v>
      </c>
    </row>
    <row r="961" spans="1:18">
      <c r="A961" t="s">
        <v>1231</v>
      </c>
      <c r="B961" t="s">
        <v>1249</v>
      </c>
      <c r="C961">
        <v>201012</v>
      </c>
      <c r="D961">
        <v>31</v>
      </c>
      <c r="E961" t="s">
        <v>1212</v>
      </c>
      <c r="F961">
        <v>2034</v>
      </c>
      <c r="G961">
        <v>230</v>
      </c>
      <c r="H961">
        <v>576</v>
      </c>
      <c r="I961">
        <v>43122007400</v>
      </c>
      <c r="J961">
        <v>8</v>
      </c>
      <c r="K961" t="s">
        <v>1218</v>
      </c>
      <c r="L961">
        <v>3126</v>
      </c>
      <c r="M961" t="s">
        <v>1209</v>
      </c>
      <c r="N961" t="s">
        <v>1206</v>
      </c>
      <c r="O961">
        <v>0</v>
      </c>
      <c r="P961" t="s">
        <v>1233</v>
      </c>
      <c r="Q961">
        <v>19880701</v>
      </c>
      <c r="R961">
        <v>891018481</v>
      </c>
    </row>
    <row r="962" spans="1:18">
      <c r="A962" t="s">
        <v>1231</v>
      </c>
      <c r="B962" t="s">
        <v>1250</v>
      </c>
      <c r="C962">
        <v>201012</v>
      </c>
      <c r="D962">
        <v>31</v>
      </c>
      <c r="E962" t="s">
        <v>1212</v>
      </c>
      <c r="F962">
        <v>6165</v>
      </c>
      <c r="G962">
        <v>459</v>
      </c>
      <c r="H962">
        <v>52047</v>
      </c>
      <c r="I962">
        <v>43122008600</v>
      </c>
      <c r="J962">
        <v>8</v>
      </c>
      <c r="K962" t="s">
        <v>1218</v>
      </c>
      <c r="L962">
        <v>3126</v>
      </c>
      <c r="M962" t="s">
        <v>1209</v>
      </c>
      <c r="N962" t="s">
        <v>1206</v>
      </c>
      <c r="O962">
        <v>0</v>
      </c>
      <c r="P962" t="s">
        <v>1207</v>
      </c>
      <c r="Q962">
        <v>19840401</v>
      </c>
      <c r="R962">
        <v>891018481</v>
      </c>
    </row>
    <row r="963" spans="1:18">
      <c r="A963" t="s">
        <v>1231</v>
      </c>
      <c r="B963" t="s">
        <v>1251</v>
      </c>
      <c r="C963">
        <v>201012</v>
      </c>
      <c r="D963">
        <v>31</v>
      </c>
      <c r="E963" t="s">
        <v>1212</v>
      </c>
      <c r="F963">
        <v>1377</v>
      </c>
      <c r="G963">
        <v>115</v>
      </c>
      <c r="H963">
        <v>0</v>
      </c>
      <c r="I963">
        <v>43122009600</v>
      </c>
      <c r="J963">
        <v>8</v>
      </c>
      <c r="K963" t="s">
        <v>1218</v>
      </c>
      <c r="L963">
        <v>3126</v>
      </c>
      <c r="M963" t="s">
        <v>1209</v>
      </c>
      <c r="N963" t="s">
        <v>1206</v>
      </c>
      <c r="O963">
        <v>0</v>
      </c>
      <c r="P963" t="s">
        <v>1207</v>
      </c>
      <c r="Q963">
        <v>19840901</v>
      </c>
      <c r="R963">
        <v>891018481</v>
      </c>
    </row>
    <row r="964" spans="1:18">
      <c r="A964" t="s">
        <v>1231</v>
      </c>
      <c r="B964" t="s">
        <v>1252</v>
      </c>
      <c r="C964">
        <v>201012</v>
      </c>
      <c r="D964">
        <v>31</v>
      </c>
      <c r="E964" t="s">
        <v>1212</v>
      </c>
      <c r="F964">
        <v>1659</v>
      </c>
      <c r="G964">
        <v>344</v>
      </c>
      <c r="H964">
        <v>0</v>
      </c>
      <c r="I964">
        <v>43122016200</v>
      </c>
      <c r="J964">
        <v>8</v>
      </c>
      <c r="K964" t="s">
        <v>1246</v>
      </c>
      <c r="L964">
        <v>3126</v>
      </c>
      <c r="M964" t="s">
        <v>1209</v>
      </c>
      <c r="N964" t="s">
        <v>1206</v>
      </c>
      <c r="O964">
        <v>0</v>
      </c>
      <c r="P964" t="s">
        <v>1207</v>
      </c>
      <c r="Q964">
        <v>19950401</v>
      </c>
      <c r="R964">
        <v>891018481</v>
      </c>
    </row>
    <row r="965" spans="1:18">
      <c r="A965" t="s">
        <v>1231</v>
      </c>
      <c r="B965" t="s">
        <v>1253</v>
      </c>
      <c r="C965">
        <v>201012</v>
      </c>
      <c r="D965">
        <v>0</v>
      </c>
      <c r="E965" t="s">
        <v>1212</v>
      </c>
      <c r="F965">
        <v>0</v>
      </c>
      <c r="G965">
        <v>0</v>
      </c>
      <c r="H965">
        <v>0</v>
      </c>
      <c r="I965">
        <v>43122016300</v>
      </c>
      <c r="J965">
        <v>12</v>
      </c>
      <c r="K965" t="s">
        <v>1218</v>
      </c>
      <c r="L965">
        <v>3126</v>
      </c>
      <c r="M965" t="s">
        <v>1209</v>
      </c>
      <c r="N965" t="s">
        <v>1206</v>
      </c>
      <c r="O965">
        <v>0</v>
      </c>
      <c r="P965" t="s">
        <v>1207</v>
      </c>
      <c r="Q965">
        <v>19960601</v>
      </c>
      <c r="R965">
        <v>891018481</v>
      </c>
    </row>
    <row r="966" spans="1:18">
      <c r="A966" t="s">
        <v>1201</v>
      </c>
      <c r="B966" t="s">
        <v>1254</v>
      </c>
      <c r="C966">
        <v>201012</v>
      </c>
      <c r="D966">
        <v>31</v>
      </c>
      <c r="E966" t="s">
        <v>1212</v>
      </c>
      <c r="F966">
        <v>2629</v>
      </c>
      <c r="G966">
        <v>574</v>
      </c>
      <c r="H966">
        <v>2564</v>
      </c>
      <c r="I966">
        <v>43122003400</v>
      </c>
      <c r="J966">
        <v>8</v>
      </c>
      <c r="K966" t="s">
        <v>1218</v>
      </c>
      <c r="L966">
        <v>3126</v>
      </c>
      <c r="M966" t="s">
        <v>1209</v>
      </c>
      <c r="N966" t="s">
        <v>1206</v>
      </c>
      <c r="O966">
        <v>0</v>
      </c>
      <c r="P966" t="s">
        <v>1233</v>
      </c>
      <c r="Q966">
        <v>19880301</v>
      </c>
      <c r="R966">
        <v>891018481</v>
      </c>
    </row>
    <row r="967" spans="1:18">
      <c r="A967" t="s">
        <v>1201</v>
      </c>
      <c r="B967" t="s">
        <v>1255</v>
      </c>
      <c r="C967">
        <v>201012</v>
      </c>
      <c r="D967">
        <v>0</v>
      </c>
      <c r="E967" t="s">
        <v>1212</v>
      </c>
      <c r="F967">
        <v>0</v>
      </c>
      <c r="G967">
        <v>0</v>
      </c>
      <c r="H967">
        <v>0</v>
      </c>
      <c r="I967">
        <v>43122003600</v>
      </c>
      <c r="J967">
        <v>12</v>
      </c>
      <c r="K967" t="s">
        <v>1204</v>
      </c>
      <c r="L967">
        <v>3126</v>
      </c>
      <c r="M967" t="s">
        <v>1209</v>
      </c>
      <c r="N967" t="s">
        <v>1206</v>
      </c>
      <c r="O967">
        <v>0</v>
      </c>
      <c r="P967" t="s">
        <v>1233</v>
      </c>
      <c r="Q967">
        <v>19860501</v>
      </c>
      <c r="R967">
        <v>891018481</v>
      </c>
    </row>
    <row r="968" spans="1:18">
      <c r="A968" t="s">
        <v>1201</v>
      </c>
      <c r="B968" t="s">
        <v>1256</v>
      </c>
      <c r="C968">
        <v>201012</v>
      </c>
      <c r="D968">
        <v>31</v>
      </c>
      <c r="E968" t="s">
        <v>1212</v>
      </c>
      <c r="F968">
        <v>2472</v>
      </c>
      <c r="G968">
        <v>1301</v>
      </c>
      <c r="H968">
        <v>9551</v>
      </c>
      <c r="I968">
        <v>43122004001</v>
      </c>
      <c r="J968">
        <v>8</v>
      </c>
      <c r="K968" t="s">
        <v>1218</v>
      </c>
      <c r="L968">
        <v>3126</v>
      </c>
      <c r="M968" t="s">
        <v>1209</v>
      </c>
      <c r="N968" t="s">
        <v>1206</v>
      </c>
      <c r="O968">
        <v>0</v>
      </c>
      <c r="P968" t="s">
        <v>1207</v>
      </c>
      <c r="Q968">
        <v>19901101</v>
      </c>
      <c r="R968">
        <v>891018481</v>
      </c>
    </row>
    <row r="969" spans="1:18">
      <c r="A969" t="s">
        <v>1201</v>
      </c>
      <c r="B969" t="s">
        <v>1257</v>
      </c>
      <c r="C969">
        <v>201012</v>
      </c>
      <c r="D969">
        <v>0</v>
      </c>
      <c r="E969" t="s">
        <v>1212</v>
      </c>
      <c r="F969">
        <v>0</v>
      </c>
      <c r="G969">
        <v>0</v>
      </c>
      <c r="H969">
        <v>0</v>
      </c>
      <c r="I969">
        <v>43122005200</v>
      </c>
      <c r="J969">
        <v>12</v>
      </c>
      <c r="K969" t="s">
        <v>1218</v>
      </c>
      <c r="L969">
        <v>3126</v>
      </c>
      <c r="M969" t="s">
        <v>1209</v>
      </c>
      <c r="N969" t="s">
        <v>1206</v>
      </c>
      <c r="O969">
        <v>0</v>
      </c>
      <c r="P969" t="s">
        <v>1207</v>
      </c>
      <c r="Q969">
        <v>19820101</v>
      </c>
      <c r="R969">
        <v>891018481</v>
      </c>
    </row>
    <row r="970" spans="1:18">
      <c r="A970" t="s">
        <v>1201</v>
      </c>
      <c r="B970" t="s">
        <v>1258</v>
      </c>
      <c r="C970">
        <v>201012</v>
      </c>
      <c r="D970">
        <v>0</v>
      </c>
      <c r="E970" t="s">
        <v>1212</v>
      </c>
      <c r="F970">
        <v>0</v>
      </c>
      <c r="G970">
        <v>0</v>
      </c>
      <c r="H970">
        <v>0</v>
      </c>
      <c r="I970">
        <v>43122005700</v>
      </c>
      <c r="J970">
        <v>12</v>
      </c>
      <c r="K970" t="s">
        <v>1218</v>
      </c>
      <c r="L970">
        <v>3126</v>
      </c>
      <c r="M970" t="s">
        <v>1209</v>
      </c>
      <c r="N970" t="s">
        <v>1206</v>
      </c>
      <c r="O970">
        <v>0</v>
      </c>
      <c r="P970" t="s">
        <v>1233</v>
      </c>
      <c r="Q970">
        <v>19880201</v>
      </c>
      <c r="R970">
        <v>891018481</v>
      </c>
    </row>
    <row r="971" spans="1:18">
      <c r="A971" t="s">
        <v>1201</v>
      </c>
      <c r="B971" t="s">
        <v>1259</v>
      </c>
      <c r="C971">
        <v>201012</v>
      </c>
      <c r="D971">
        <v>31</v>
      </c>
      <c r="E971" t="s">
        <v>1212</v>
      </c>
      <c r="F971">
        <v>4287</v>
      </c>
      <c r="G971">
        <v>995</v>
      </c>
      <c r="H971">
        <v>10912</v>
      </c>
      <c r="I971">
        <v>43122005900</v>
      </c>
      <c r="J971">
        <v>8</v>
      </c>
      <c r="K971" t="s">
        <v>1218</v>
      </c>
      <c r="L971">
        <v>3126</v>
      </c>
      <c r="M971" t="s">
        <v>1209</v>
      </c>
      <c r="N971" t="s">
        <v>1206</v>
      </c>
      <c r="O971">
        <v>0</v>
      </c>
      <c r="P971" t="s">
        <v>1233</v>
      </c>
      <c r="Q971">
        <v>19860501</v>
      </c>
      <c r="R971">
        <v>891018481</v>
      </c>
    </row>
    <row r="972" spans="1:18">
      <c r="A972" t="s">
        <v>1201</v>
      </c>
      <c r="B972" t="s">
        <v>1260</v>
      </c>
      <c r="C972">
        <v>201012</v>
      </c>
      <c r="D972">
        <v>0</v>
      </c>
      <c r="E972" t="s">
        <v>1212</v>
      </c>
      <c r="F972">
        <v>0</v>
      </c>
      <c r="G972">
        <v>0</v>
      </c>
      <c r="H972">
        <v>0</v>
      </c>
      <c r="I972">
        <v>43122005001</v>
      </c>
      <c r="J972">
        <v>12</v>
      </c>
      <c r="K972" t="s">
        <v>1218</v>
      </c>
      <c r="L972">
        <v>3126</v>
      </c>
      <c r="M972" t="s">
        <v>1209</v>
      </c>
      <c r="N972" t="s">
        <v>1206</v>
      </c>
      <c r="O972">
        <v>0</v>
      </c>
      <c r="P972" t="s">
        <v>1207</v>
      </c>
      <c r="Q972">
        <v>19970930</v>
      </c>
      <c r="R972">
        <v>891018481</v>
      </c>
    </row>
    <row r="973" spans="1:18">
      <c r="A973" t="s">
        <v>1201</v>
      </c>
      <c r="B973" t="s">
        <v>1261</v>
      </c>
      <c r="C973">
        <v>201012</v>
      </c>
      <c r="D973">
        <v>31</v>
      </c>
      <c r="E973" t="s">
        <v>1212</v>
      </c>
      <c r="F973">
        <v>5383</v>
      </c>
      <c r="G973">
        <v>842</v>
      </c>
      <c r="H973">
        <v>13293</v>
      </c>
      <c r="I973">
        <v>43122005400</v>
      </c>
      <c r="J973">
        <v>8</v>
      </c>
      <c r="K973" t="s">
        <v>1218</v>
      </c>
      <c r="L973">
        <v>3126</v>
      </c>
      <c r="M973" t="s">
        <v>1209</v>
      </c>
      <c r="N973" t="s">
        <v>1206</v>
      </c>
      <c r="O973">
        <v>0</v>
      </c>
      <c r="P973" t="s">
        <v>1233</v>
      </c>
      <c r="Q973">
        <v>19860801</v>
      </c>
      <c r="R973">
        <v>891018481</v>
      </c>
    </row>
    <row r="974" spans="1:18">
      <c r="A974" t="s">
        <v>1201</v>
      </c>
      <c r="B974" t="s">
        <v>1262</v>
      </c>
      <c r="C974">
        <v>201012</v>
      </c>
      <c r="D974">
        <v>13</v>
      </c>
      <c r="E974" t="s">
        <v>1212</v>
      </c>
      <c r="F974">
        <v>1089</v>
      </c>
      <c r="G974">
        <v>754</v>
      </c>
      <c r="H974">
        <v>5037</v>
      </c>
      <c r="I974">
        <v>43122007100</v>
      </c>
      <c r="J974">
        <v>8</v>
      </c>
      <c r="K974" t="s">
        <v>1218</v>
      </c>
      <c r="L974">
        <v>3126</v>
      </c>
      <c r="M974" t="s">
        <v>1209</v>
      </c>
      <c r="N974" t="s">
        <v>1206</v>
      </c>
      <c r="O974">
        <v>0</v>
      </c>
      <c r="P974" t="s">
        <v>1233</v>
      </c>
      <c r="Q974">
        <v>19880401</v>
      </c>
      <c r="R974">
        <v>891018481</v>
      </c>
    </row>
    <row r="975" spans="1:18">
      <c r="A975" t="s">
        <v>1201</v>
      </c>
      <c r="B975" t="s">
        <v>1263</v>
      </c>
      <c r="C975">
        <v>201012</v>
      </c>
      <c r="D975">
        <v>0</v>
      </c>
      <c r="E975" t="s">
        <v>1212</v>
      </c>
      <c r="F975">
        <v>0</v>
      </c>
      <c r="G975">
        <v>0</v>
      </c>
      <c r="H975">
        <v>0</v>
      </c>
      <c r="I975">
        <v>43122007900</v>
      </c>
      <c r="J975">
        <v>12</v>
      </c>
      <c r="K975" t="s">
        <v>1204</v>
      </c>
      <c r="L975">
        <v>3126</v>
      </c>
      <c r="M975" t="s">
        <v>1209</v>
      </c>
      <c r="N975" t="s">
        <v>1206</v>
      </c>
      <c r="O975">
        <v>0</v>
      </c>
      <c r="P975" t="s">
        <v>1207</v>
      </c>
      <c r="Q975">
        <v>19830501</v>
      </c>
      <c r="R975">
        <v>891018481</v>
      </c>
    </row>
    <row r="976" spans="1:18">
      <c r="A976" t="s">
        <v>1201</v>
      </c>
      <c r="B976" t="s">
        <v>1264</v>
      </c>
      <c r="C976">
        <v>201012</v>
      </c>
      <c r="D976">
        <v>0</v>
      </c>
      <c r="E976" t="s">
        <v>1212</v>
      </c>
      <c r="F976">
        <v>0</v>
      </c>
      <c r="G976">
        <v>0</v>
      </c>
      <c r="H976">
        <v>0</v>
      </c>
      <c r="I976">
        <v>43122008100</v>
      </c>
      <c r="J976">
        <v>12</v>
      </c>
      <c r="K976" t="s">
        <v>1218</v>
      </c>
      <c r="L976">
        <v>3126</v>
      </c>
      <c r="M976" t="s">
        <v>1209</v>
      </c>
      <c r="N976" t="s">
        <v>1206</v>
      </c>
      <c r="O976">
        <v>0</v>
      </c>
      <c r="P976" t="s">
        <v>1233</v>
      </c>
      <c r="Q976">
        <v>19860701</v>
      </c>
      <c r="R976">
        <v>891018481</v>
      </c>
    </row>
    <row r="977" spans="1:18">
      <c r="A977" t="s">
        <v>1201</v>
      </c>
      <c r="B977" t="s">
        <v>1265</v>
      </c>
      <c r="C977">
        <v>201012</v>
      </c>
      <c r="D977">
        <v>27</v>
      </c>
      <c r="E977" t="s">
        <v>1212</v>
      </c>
      <c r="F977">
        <v>7496</v>
      </c>
      <c r="G977">
        <v>1233</v>
      </c>
      <c r="H977">
        <v>10416</v>
      </c>
      <c r="I977">
        <v>43122007300</v>
      </c>
      <c r="J977">
        <v>8</v>
      </c>
      <c r="K977" t="s">
        <v>1204</v>
      </c>
      <c r="L977">
        <v>3126</v>
      </c>
      <c r="M977" t="s">
        <v>1209</v>
      </c>
      <c r="N977" t="s">
        <v>1206</v>
      </c>
      <c r="O977">
        <v>0</v>
      </c>
      <c r="P977" t="s">
        <v>1233</v>
      </c>
      <c r="Q977">
        <v>19860201</v>
      </c>
      <c r="R977">
        <v>891018481</v>
      </c>
    </row>
    <row r="978" spans="1:18">
      <c r="A978" t="s">
        <v>1201</v>
      </c>
      <c r="B978" t="s">
        <v>1266</v>
      </c>
      <c r="C978">
        <v>201012</v>
      </c>
      <c r="D978">
        <v>31</v>
      </c>
      <c r="E978" t="s">
        <v>1212</v>
      </c>
      <c r="F978">
        <v>3505</v>
      </c>
      <c r="G978">
        <v>957</v>
      </c>
      <c r="H978">
        <v>8845</v>
      </c>
      <c r="I978">
        <v>43122009200</v>
      </c>
      <c r="J978">
        <v>8</v>
      </c>
      <c r="K978" t="s">
        <v>1218</v>
      </c>
      <c r="L978">
        <v>3126</v>
      </c>
      <c r="M978" t="s">
        <v>1209</v>
      </c>
      <c r="N978" t="s">
        <v>1206</v>
      </c>
      <c r="O978">
        <v>0</v>
      </c>
      <c r="P978" t="s">
        <v>1207</v>
      </c>
      <c r="Q978">
        <v>19840901</v>
      </c>
      <c r="R978">
        <v>891018481</v>
      </c>
    </row>
    <row r="979" spans="1:18">
      <c r="A979" t="s">
        <v>1201</v>
      </c>
      <c r="B979" t="s">
        <v>1267</v>
      </c>
      <c r="C979">
        <v>201012</v>
      </c>
      <c r="D979">
        <v>31</v>
      </c>
      <c r="E979" t="s">
        <v>1212</v>
      </c>
      <c r="F979">
        <v>8193</v>
      </c>
      <c r="G979">
        <v>2909</v>
      </c>
      <c r="H979">
        <v>1574</v>
      </c>
      <c r="I979">
        <v>43122010400</v>
      </c>
      <c r="J979">
        <v>8</v>
      </c>
      <c r="K979" t="s">
        <v>1204</v>
      </c>
      <c r="L979">
        <v>3126</v>
      </c>
      <c r="M979" t="s">
        <v>1209</v>
      </c>
      <c r="N979" t="s">
        <v>1206</v>
      </c>
      <c r="O979">
        <v>0</v>
      </c>
      <c r="P979" t="s">
        <v>1207</v>
      </c>
      <c r="Q979">
        <v>19850301</v>
      </c>
      <c r="R979">
        <v>891018481</v>
      </c>
    </row>
    <row r="980" spans="1:18">
      <c r="A980" t="s">
        <v>1201</v>
      </c>
      <c r="B980" t="s">
        <v>1268</v>
      </c>
      <c r="C980">
        <v>201012</v>
      </c>
      <c r="D980">
        <v>0</v>
      </c>
      <c r="E980" t="s">
        <v>1212</v>
      </c>
      <c r="F980">
        <v>0</v>
      </c>
      <c r="G980">
        <v>0</v>
      </c>
      <c r="H980">
        <v>0</v>
      </c>
      <c r="I980">
        <v>43122010700</v>
      </c>
      <c r="J980">
        <v>12</v>
      </c>
      <c r="K980" t="s">
        <v>1204</v>
      </c>
      <c r="L980">
        <v>3126</v>
      </c>
      <c r="M980" t="s">
        <v>1209</v>
      </c>
      <c r="N980" t="s">
        <v>1206</v>
      </c>
      <c r="O980">
        <v>0</v>
      </c>
      <c r="P980" t="s">
        <v>1233</v>
      </c>
      <c r="Q980">
        <v>19860701</v>
      </c>
      <c r="R980">
        <v>891018481</v>
      </c>
    </row>
    <row r="981" spans="1:18">
      <c r="A981" t="s">
        <v>1201</v>
      </c>
      <c r="B981" t="s">
        <v>1269</v>
      </c>
      <c r="C981">
        <v>201012</v>
      </c>
      <c r="D981">
        <v>31</v>
      </c>
      <c r="E981" t="s">
        <v>1212</v>
      </c>
      <c r="F981">
        <v>3993</v>
      </c>
      <c r="G981">
        <v>1416</v>
      </c>
      <c r="H981">
        <v>1992</v>
      </c>
      <c r="I981">
        <v>43122011300</v>
      </c>
      <c r="J981">
        <v>8</v>
      </c>
      <c r="K981" t="s">
        <v>1204</v>
      </c>
      <c r="L981">
        <v>3126</v>
      </c>
      <c r="M981" t="s">
        <v>1209</v>
      </c>
      <c r="N981" t="s">
        <v>1206</v>
      </c>
      <c r="O981">
        <v>0</v>
      </c>
      <c r="P981" t="s">
        <v>1207</v>
      </c>
      <c r="Q981">
        <v>19850501</v>
      </c>
      <c r="R981">
        <v>891018481</v>
      </c>
    </row>
    <row r="982" spans="1:18">
      <c r="A982" t="s">
        <v>1201</v>
      </c>
      <c r="B982" t="s">
        <v>1270</v>
      </c>
      <c r="C982">
        <v>201012</v>
      </c>
      <c r="D982">
        <v>31</v>
      </c>
      <c r="E982" t="s">
        <v>1212</v>
      </c>
      <c r="F982">
        <v>3649</v>
      </c>
      <c r="G982">
        <v>1301</v>
      </c>
      <c r="H982">
        <v>13356</v>
      </c>
      <c r="I982">
        <v>43122011200</v>
      </c>
      <c r="J982">
        <v>8</v>
      </c>
      <c r="K982" t="s">
        <v>1204</v>
      </c>
      <c r="L982">
        <v>3126</v>
      </c>
      <c r="M982" t="s">
        <v>1209</v>
      </c>
      <c r="N982" t="s">
        <v>1206</v>
      </c>
      <c r="O982">
        <v>0</v>
      </c>
      <c r="P982" t="s">
        <v>1207</v>
      </c>
      <c r="Q982">
        <v>19850501</v>
      </c>
      <c r="R982">
        <v>891018481</v>
      </c>
    </row>
    <row r="983" spans="1:18">
      <c r="A983" t="s">
        <v>1201</v>
      </c>
      <c r="B983" t="s">
        <v>1271</v>
      </c>
      <c r="C983">
        <v>201012</v>
      </c>
      <c r="D983">
        <v>0</v>
      </c>
      <c r="E983" t="s">
        <v>1212</v>
      </c>
      <c r="F983">
        <v>0</v>
      </c>
      <c r="G983">
        <v>0</v>
      </c>
      <c r="H983">
        <v>0</v>
      </c>
      <c r="I983">
        <v>43122011600</v>
      </c>
      <c r="J983">
        <v>12</v>
      </c>
      <c r="K983" t="s">
        <v>1204</v>
      </c>
      <c r="L983">
        <v>3126</v>
      </c>
      <c r="M983" t="s">
        <v>1209</v>
      </c>
      <c r="N983" t="s">
        <v>1206</v>
      </c>
      <c r="O983">
        <v>0</v>
      </c>
      <c r="P983" t="s">
        <v>1207</v>
      </c>
      <c r="Q983">
        <v>19850701</v>
      </c>
      <c r="R983">
        <v>891018481</v>
      </c>
    </row>
    <row r="984" spans="1:18">
      <c r="A984" t="s">
        <v>1201</v>
      </c>
      <c r="B984" t="s">
        <v>1272</v>
      </c>
      <c r="C984">
        <v>201012</v>
      </c>
      <c r="D984">
        <v>31</v>
      </c>
      <c r="E984" t="s">
        <v>1212</v>
      </c>
      <c r="F984">
        <v>2117</v>
      </c>
      <c r="G984">
        <v>765</v>
      </c>
      <c r="H984">
        <v>4674</v>
      </c>
      <c r="I984">
        <v>43122011700</v>
      </c>
      <c r="J984">
        <v>8</v>
      </c>
      <c r="K984" t="s">
        <v>1204</v>
      </c>
      <c r="L984">
        <v>3126</v>
      </c>
      <c r="M984" t="s">
        <v>1209</v>
      </c>
      <c r="N984" t="s">
        <v>1206</v>
      </c>
      <c r="O984">
        <v>0</v>
      </c>
      <c r="P984" t="s">
        <v>1207</v>
      </c>
      <c r="Q984">
        <v>19860101</v>
      </c>
      <c r="R984">
        <v>891018481</v>
      </c>
    </row>
    <row r="985" spans="1:18">
      <c r="A985" t="s">
        <v>1201</v>
      </c>
      <c r="B985" t="s">
        <v>1273</v>
      </c>
      <c r="C985">
        <v>201012</v>
      </c>
      <c r="D985">
        <v>31</v>
      </c>
      <c r="E985" t="s">
        <v>1212</v>
      </c>
      <c r="F985">
        <v>5129</v>
      </c>
      <c r="G985">
        <v>1799</v>
      </c>
      <c r="H985">
        <v>8953</v>
      </c>
      <c r="I985">
        <v>43122012500</v>
      </c>
      <c r="J985">
        <v>8</v>
      </c>
      <c r="K985" t="s">
        <v>1204</v>
      </c>
      <c r="L985">
        <v>3126</v>
      </c>
      <c r="M985" t="s">
        <v>1209</v>
      </c>
      <c r="N985" t="s">
        <v>1206</v>
      </c>
      <c r="O985">
        <v>0</v>
      </c>
      <c r="P985" t="s">
        <v>1207</v>
      </c>
      <c r="Q985">
        <v>19850901</v>
      </c>
      <c r="R985">
        <v>891018481</v>
      </c>
    </row>
    <row r="986" spans="1:18">
      <c r="A986" t="s">
        <v>1201</v>
      </c>
      <c r="B986" t="s">
        <v>1274</v>
      </c>
      <c r="C986">
        <v>201012</v>
      </c>
      <c r="D986">
        <v>0</v>
      </c>
      <c r="E986" t="s">
        <v>1212</v>
      </c>
      <c r="F986">
        <v>0</v>
      </c>
      <c r="G986">
        <v>0</v>
      </c>
      <c r="H986">
        <v>0</v>
      </c>
      <c r="I986">
        <v>43122012400</v>
      </c>
      <c r="J986">
        <v>12</v>
      </c>
      <c r="K986" t="s">
        <v>1204</v>
      </c>
      <c r="L986">
        <v>3126</v>
      </c>
      <c r="M986" t="s">
        <v>1209</v>
      </c>
      <c r="N986" t="s">
        <v>1206</v>
      </c>
      <c r="O986">
        <v>0</v>
      </c>
      <c r="P986" t="s">
        <v>1207</v>
      </c>
      <c r="Q986">
        <v>19880601</v>
      </c>
      <c r="R986">
        <v>891018481</v>
      </c>
    </row>
    <row r="987" spans="1:18">
      <c r="A987" t="s">
        <v>1201</v>
      </c>
      <c r="B987" t="s">
        <v>1275</v>
      </c>
      <c r="C987">
        <v>201012</v>
      </c>
      <c r="D987">
        <v>0</v>
      </c>
      <c r="E987" t="s">
        <v>1212</v>
      </c>
      <c r="F987">
        <v>0</v>
      </c>
      <c r="G987">
        <v>0</v>
      </c>
      <c r="H987">
        <v>0</v>
      </c>
      <c r="I987">
        <v>43122012200</v>
      </c>
      <c r="J987">
        <v>12</v>
      </c>
      <c r="K987" t="s">
        <v>1204</v>
      </c>
      <c r="L987">
        <v>3126</v>
      </c>
      <c r="M987" t="s">
        <v>1209</v>
      </c>
      <c r="N987" t="s">
        <v>1206</v>
      </c>
      <c r="O987">
        <v>0</v>
      </c>
      <c r="P987" t="s">
        <v>1207</v>
      </c>
      <c r="Q987">
        <v>19850901</v>
      </c>
      <c r="R987">
        <v>891018481</v>
      </c>
    </row>
    <row r="988" spans="1:18">
      <c r="A988" t="s">
        <v>1201</v>
      </c>
      <c r="B988" t="s">
        <v>1276</v>
      </c>
      <c r="C988">
        <v>201012</v>
      </c>
      <c r="D988">
        <v>31</v>
      </c>
      <c r="E988" t="s">
        <v>1212</v>
      </c>
      <c r="F988">
        <v>2530</v>
      </c>
      <c r="G988">
        <v>880</v>
      </c>
      <c r="H988">
        <v>8363</v>
      </c>
      <c r="I988">
        <v>43122012800</v>
      </c>
      <c r="J988">
        <v>8</v>
      </c>
      <c r="K988" t="s">
        <v>1204</v>
      </c>
      <c r="L988">
        <v>3126</v>
      </c>
      <c r="M988" t="s">
        <v>1209</v>
      </c>
      <c r="N988" t="s">
        <v>1206</v>
      </c>
      <c r="O988">
        <v>0</v>
      </c>
      <c r="P988" t="s">
        <v>1207</v>
      </c>
      <c r="Q988">
        <v>19860201</v>
      </c>
      <c r="R988">
        <v>891018481</v>
      </c>
    </row>
    <row r="989" spans="1:18">
      <c r="A989" t="s">
        <v>1201</v>
      </c>
      <c r="B989" t="s">
        <v>1277</v>
      </c>
      <c r="C989">
        <v>201012</v>
      </c>
      <c r="D989">
        <v>31</v>
      </c>
      <c r="E989" t="s">
        <v>1212</v>
      </c>
      <c r="F989">
        <v>3924</v>
      </c>
      <c r="G989">
        <v>1378</v>
      </c>
      <c r="H989">
        <v>11930</v>
      </c>
      <c r="I989">
        <v>43122013600</v>
      </c>
      <c r="J989">
        <v>8</v>
      </c>
      <c r="K989" t="s">
        <v>1204</v>
      </c>
      <c r="L989">
        <v>3126</v>
      </c>
      <c r="M989" t="s">
        <v>1209</v>
      </c>
      <c r="N989" t="s">
        <v>1206</v>
      </c>
      <c r="O989">
        <v>0</v>
      </c>
      <c r="P989" t="s">
        <v>1207</v>
      </c>
      <c r="Q989">
        <v>19860601</v>
      </c>
      <c r="R989">
        <v>891018481</v>
      </c>
    </row>
    <row r="990" spans="1:18">
      <c r="A990" t="s">
        <v>1201</v>
      </c>
      <c r="B990" t="s">
        <v>1278</v>
      </c>
      <c r="C990">
        <v>201012</v>
      </c>
      <c r="D990">
        <v>31</v>
      </c>
      <c r="E990" t="s">
        <v>1212</v>
      </c>
      <c r="F990">
        <v>5146</v>
      </c>
      <c r="G990">
        <v>1837</v>
      </c>
      <c r="H990">
        <v>2976</v>
      </c>
      <c r="I990">
        <v>43122013100</v>
      </c>
      <c r="J990">
        <v>8</v>
      </c>
      <c r="K990" t="s">
        <v>1204</v>
      </c>
      <c r="L990">
        <v>3126</v>
      </c>
      <c r="M990" t="s">
        <v>1209</v>
      </c>
      <c r="N990" t="s">
        <v>1206</v>
      </c>
      <c r="O990">
        <v>0</v>
      </c>
      <c r="P990" t="s">
        <v>1207</v>
      </c>
      <c r="Q990">
        <v>19860401</v>
      </c>
      <c r="R990">
        <v>891018481</v>
      </c>
    </row>
    <row r="991" spans="1:18">
      <c r="A991" t="s">
        <v>1201</v>
      </c>
      <c r="B991" t="s">
        <v>1279</v>
      </c>
      <c r="C991">
        <v>201012</v>
      </c>
      <c r="D991">
        <v>31</v>
      </c>
      <c r="E991" t="s">
        <v>1212</v>
      </c>
      <c r="F991">
        <v>3855</v>
      </c>
      <c r="G991">
        <v>1378</v>
      </c>
      <c r="H991">
        <v>3960</v>
      </c>
      <c r="I991">
        <v>43122013000</v>
      </c>
      <c r="J991">
        <v>8</v>
      </c>
      <c r="K991" t="s">
        <v>1204</v>
      </c>
      <c r="L991">
        <v>3126</v>
      </c>
      <c r="M991" t="s">
        <v>1209</v>
      </c>
      <c r="N991" t="s">
        <v>1206</v>
      </c>
      <c r="O991">
        <v>0</v>
      </c>
      <c r="P991" t="s">
        <v>1207</v>
      </c>
      <c r="Q991">
        <v>19860201</v>
      </c>
      <c r="R991">
        <v>891018481</v>
      </c>
    </row>
    <row r="992" spans="1:18">
      <c r="A992" t="s">
        <v>1201</v>
      </c>
      <c r="B992" t="s">
        <v>1280</v>
      </c>
      <c r="C992">
        <v>201012</v>
      </c>
      <c r="D992">
        <v>31</v>
      </c>
      <c r="E992" t="s">
        <v>1212</v>
      </c>
      <c r="F992">
        <v>1807</v>
      </c>
      <c r="G992">
        <v>651</v>
      </c>
      <c r="H992">
        <v>123</v>
      </c>
      <c r="I992">
        <v>43122014200</v>
      </c>
      <c r="J992">
        <v>8</v>
      </c>
      <c r="K992" t="s">
        <v>1204</v>
      </c>
      <c r="L992">
        <v>3126</v>
      </c>
      <c r="M992" t="s">
        <v>1209</v>
      </c>
      <c r="N992" t="s">
        <v>1206</v>
      </c>
      <c r="O992">
        <v>0</v>
      </c>
      <c r="P992" t="s">
        <v>1207</v>
      </c>
      <c r="Q992">
        <v>19861101</v>
      </c>
      <c r="R992">
        <v>891018481</v>
      </c>
    </row>
    <row r="993" spans="1:18">
      <c r="A993" t="s">
        <v>1201</v>
      </c>
      <c r="B993" t="s">
        <v>1281</v>
      </c>
      <c r="C993">
        <v>201012</v>
      </c>
      <c r="D993">
        <v>0</v>
      </c>
      <c r="E993" t="s">
        <v>1212</v>
      </c>
      <c r="F993">
        <v>0</v>
      </c>
      <c r="G993">
        <v>0</v>
      </c>
      <c r="H993">
        <v>0</v>
      </c>
      <c r="I993">
        <v>43122013201</v>
      </c>
      <c r="J993">
        <v>12</v>
      </c>
      <c r="K993" t="s">
        <v>1204</v>
      </c>
      <c r="L993">
        <v>3126</v>
      </c>
      <c r="M993" t="s">
        <v>1209</v>
      </c>
      <c r="N993" t="s">
        <v>1206</v>
      </c>
      <c r="O993">
        <v>0</v>
      </c>
      <c r="P993" t="s">
        <v>1207</v>
      </c>
      <c r="Q993">
        <v>19970731</v>
      </c>
      <c r="R993">
        <v>891018481</v>
      </c>
    </row>
    <row r="994" spans="1:18">
      <c r="A994" t="s">
        <v>1201</v>
      </c>
      <c r="B994" t="s">
        <v>1282</v>
      </c>
      <c r="C994">
        <v>201012</v>
      </c>
      <c r="D994">
        <v>31</v>
      </c>
      <c r="E994" t="s">
        <v>1212</v>
      </c>
      <c r="F994">
        <v>1377</v>
      </c>
      <c r="G994">
        <v>498</v>
      </c>
      <c r="H994">
        <v>8412</v>
      </c>
      <c r="I994">
        <v>43122014300</v>
      </c>
      <c r="J994">
        <v>8</v>
      </c>
      <c r="K994" t="s">
        <v>1204</v>
      </c>
      <c r="L994">
        <v>3126</v>
      </c>
      <c r="M994" t="s">
        <v>1209</v>
      </c>
      <c r="N994" t="s">
        <v>1206</v>
      </c>
      <c r="O994">
        <v>0</v>
      </c>
      <c r="P994" t="s">
        <v>1207</v>
      </c>
      <c r="Q994">
        <v>19861201</v>
      </c>
      <c r="R994">
        <v>891018481</v>
      </c>
    </row>
    <row r="995" spans="1:18">
      <c r="A995" t="s">
        <v>1201</v>
      </c>
      <c r="B995" t="s">
        <v>1283</v>
      </c>
      <c r="C995">
        <v>201012</v>
      </c>
      <c r="D995">
        <v>0</v>
      </c>
      <c r="E995" t="s">
        <v>1212</v>
      </c>
      <c r="F995">
        <v>0</v>
      </c>
      <c r="G995">
        <v>0</v>
      </c>
      <c r="H995">
        <v>0</v>
      </c>
      <c r="I995">
        <v>43122013700</v>
      </c>
      <c r="J995">
        <v>12</v>
      </c>
      <c r="K995" t="s">
        <v>1204</v>
      </c>
      <c r="L995">
        <v>3126</v>
      </c>
      <c r="M995" t="s">
        <v>1209</v>
      </c>
      <c r="N995" t="s">
        <v>1206</v>
      </c>
      <c r="O995">
        <v>0</v>
      </c>
      <c r="P995" t="s">
        <v>1233</v>
      </c>
      <c r="Q995">
        <v>19910501</v>
      </c>
      <c r="R995">
        <v>891018481</v>
      </c>
    </row>
    <row r="996" spans="1:18">
      <c r="A996" t="s">
        <v>1201</v>
      </c>
      <c r="B996" t="s">
        <v>1284</v>
      </c>
      <c r="C996">
        <v>201012</v>
      </c>
      <c r="D996">
        <v>0</v>
      </c>
      <c r="E996" t="s">
        <v>1212</v>
      </c>
      <c r="F996">
        <v>0</v>
      </c>
      <c r="G996">
        <v>0</v>
      </c>
      <c r="H996">
        <v>0</v>
      </c>
      <c r="I996">
        <v>43122015400</v>
      </c>
      <c r="J996">
        <v>12</v>
      </c>
      <c r="K996" t="s">
        <v>1204</v>
      </c>
      <c r="L996">
        <v>3126</v>
      </c>
      <c r="M996" t="s">
        <v>1209</v>
      </c>
      <c r="N996" t="s">
        <v>1206</v>
      </c>
      <c r="O996">
        <v>0</v>
      </c>
      <c r="P996" t="s">
        <v>1207</v>
      </c>
      <c r="Q996">
        <v>19871101</v>
      </c>
      <c r="R996">
        <v>891018481</v>
      </c>
    </row>
    <row r="997" spans="1:18">
      <c r="A997" t="s">
        <v>1201</v>
      </c>
      <c r="B997" t="s">
        <v>1285</v>
      </c>
      <c r="C997">
        <v>201012</v>
      </c>
      <c r="D997">
        <v>31</v>
      </c>
      <c r="E997" t="s">
        <v>1212</v>
      </c>
      <c r="F997">
        <v>8193</v>
      </c>
      <c r="G997">
        <v>2909</v>
      </c>
      <c r="H997">
        <v>7797</v>
      </c>
      <c r="I997">
        <v>43122013800</v>
      </c>
      <c r="J997">
        <v>8</v>
      </c>
      <c r="K997" t="s">
        <v>1204</v>
      </c>
      <c r="L997">
        <v>3126</v>
      </c>
      <c r="M997" t="s">
        <v>1209</v>
      </c>
      <c r="N997" t="s">
        <v>1206</v>
      </c>
      <c r="O997">
        <v>0</v>
      </c>
      <c r="P997" t="s">
        <v>1207</v>
      </c>
      <c r="Q997">
        <v>19860901</v>
      </c>
      <c r="R997">
        <v>891018481</v>
      </c>
    </row>
    <row r="998" spans="1:18">
      <c r="A998" t="s">
        <v>1201</v>
      </c>
      <c r="B998" t="s">
        <v>1286</v>
      </c>
      <c r="C998">
        <v>201012</v>
      </c>
      <c r="D998">
        <v>0</v>
      </c>
      <c r="E998" t="s">
        <v>1212</v>
      </c>
      <c r="F998">
        <v>0</v>
      </c>
      <c r="G998">
        <v>0</v>
      </c>
      <c r="H998">
        <v>0</v>
      </c>
      <c r="I998">
        <v>43122015200</v>
      </c>
      <c r="J998">
        <v>12</v>
      </c>
      <c r="K998" t="s">
        <v>1204</v>
      </c>
      <c r="L998">
        <v>3126</v>
      </c>
      <c r="M998" t="s">
        <v>1209</v>
      </c>
      <c r="N998" t="s">
        <v>1206</v>
      </c>
      <c r="O998">
        <v>0</v>
      </c>
      <c r="P998" t="s">
        <v>1207</v>
      </c>
      <c r="Q998">
        <v>19870401</v>
      </c>
      <c r="R998">
        <v>891018481</v>
      </c>
    </row>
    <row r="999" spans="1:18">
      <c r="A999" t="s">
        <v>1201</v>
      </c>
      <c r="B999" t="s">
        <v>1287</v>
      </c>
      <c r="C999">
        <v>201012</v>
      </c>
      <c r="D999">
        <v>31</v>
      </c>
      <c r="E999" t="s">
        <v>1212</v>
      </c>
      <c r="F999">
        <v>3821</v>
      </c>
      <c r="G999">
        <v>1340</v>
      </c>
      <c r="H999">
        <v>2238</v>
      </c>
      <c r="I999">
        <v>43122014400</v>
      </c>
      <c r="J999">
        <v>8</v>
      </c>
      <c r="K999" t="s">
        <v>1204</v>
      </c>
      <c r="L999">
        <v>3126</v>
      </c>
      <c r="M999" t="s">
        <v>1209</v>
      </c>
      <c r="N999" t="s">
        <v>1206</v>
      </c>
      <c r="O999">
        <v>0</v>
      </c>
      <c r="P999" t="s">
        <v>1207</v>
      </c>
      <c r="Q999">
        <v>19870201</v>
      </c>
      <c r="R999">
        <v>891018481</v>
      </c>
    </row>
    <row r="1000" spans="1:18">
      <c r="A1000" t="s">
        <v>1201</v>
      </c>
      <c r="B1000" t="s">
        <v>1288</v>
      </c>
      <c r="C1000">
        <v>201012</v>
      </c>
      <c r="D1000">
        <v>0</v>
      </c>
      <c r="E1000" t="s">
        <v>1212</v>
      </c>
      <c r="F1000">
        <v>0</v>
      </c>
      <c r="G1000">
        <v>0</v>
      </c>
      <c r="H1000">
        <v>0</v>
      </c>
      <c r="I1000">
        <v>43122014000</v>
      </c>
      <c r="J1000">
        <v>12</v>
      </c>
      <c r="K1000" t="s">
        <v>1204</v>
      </c>
      <c r="L1000">
        <v>3126</v>
      </c>
      <c r="M1000" t="s">
        <v>1209</v>
      </c>
      <c r="N1000" t="s">
        <v>1206</v>
      </c>
      <c r="O1000">
        <v>0</v>
      </c>
      <c r="P1000" t="s">
        <v>1207</v>
      </c>
      <c r="Q1000">
        <v>19860901</v>
      </c>
      <c r="R1000">
        <v>891018481</v>
      </c>
    </row>
    <row r="1001" spans="1:18">
      <c r="A1001" t="s">
        <v>1201</v>
      </c>
      <c r="B1001" t="s">
        <v>1289</v>
      </c>
      <c r="C1001">
        <v>201012</v>
      </c>
      <c r="D1001">
        <v>31</v>
      </c>
      <c r="E1001" t="s">
        <v>1212</v>
      </c>
      <c r="F1001">
        <v>5749</v>
      </c>
      <c r="G1001">
        <v>2028</v>
      </c>
      <c r="H1001">
        <v>2484</v>
      </c>
      <c r="I1001">
        <v>43122014500</v>
      </c>
      <c r="J1001">
        <v>8</v>
      </c>
      <c r="K1001" t="s">
        <v>1204</v>
      </c>
      <c r="L1001">
        <v>3126</v>
      </c>
      <c r="M1001" t="s">
        <v>1209</v>
      </c>
      <c r="N1001" t="s">
        <v>1206</v>
      </c>
      <c r="O1001">
        <v>0</v>
      </c>
      <c r="P1001" t="s">
        <v>1207</v>
      </c>
      <c r="Q1001">
        <v>19870601</v>
      </c>
      <c r="R1001">
        <v>891018481</v>
      </c>
    </row>
    <row r="1002" spans="1:18">
      <c r="A1002" t="s">
        <v>1201</v>
      </c>
      <c r="B1002" t="s">
        <v>1290</v>
      </c>
      <c r="C1002">
        <v>201012</v>
      </c>
      <c r="D1002">
        <v>0</v>
      </c>
      <c r="E1002" t="s">
        <v>1212</v>
      </c>
      <c r="F1002">
        <v>0</v>
      </c>
      <c r="G1002">
        <v>0</v>
      </c>
      <c r="H1002">
        <v>0</v>
      </c>
      <c r="I1002">
        <v>43122015100</v>
      </c>
      <c r="J1002">
        <v>12</v>
      </c>
      <c r="K1002" t="s">
        <v>1204</v>
      </c>
      <c r="L1002">
        <v>3126</v>
      </c>
      <c r="M1002" t="s">
        <v>1209</v>
      </c>
      <c r="N1002" t="s">
        <v>1206</v>
      </c>
      <c r="O1002">
        <v>0</v>
      </c>
      <c r="P1002" t="s">
        <v>1207</v>
      </c>
      <c r="Q1002">
        <v>19870501</v>
      </c>
      <c r="R1002">
        <v>891018481</v>
      </c>
    </row>
    <row r="1003" spans="1:18">
      <c r="A1003" t="s">
        <v>1201</v>
      </c>
      <c r="B1003" t="s">
        <v>1291</v>
      </c>
      <c r="C1003">
        <v>201012</v>
      </c>
      <c r="D1003">
        <v>0</v>
      </c>
      <c r="E1003" t="s">
        <v>1212</v>
      </c>
      <c r="F1003">
        <v>0</v>
      </c>
      <c r="G1003">
        <v>0</v>
      </c>
      <c r="H1003">
        <v>0</v>
      </c>
      <c r="I1003">
        <v>43122015500</v>
      </c>
      <c r="J1003">
        <v>12</v>
      </c>
      <c r="K1003" t="s">
        <v>1204</v>
      </c>
      <c r="L1003">
        <v>3126</v>
      </c>
      <c r="M1003" t="s">
        <v>1209</v>
      </c>
      <c r="N1003" t="s">
        <v>1206</v>
      </c>
      <c r="O1003">
        <v>0</v>
      </c>
      <c r="P1003" t="s">
        <v>1207</v>
      </c>
      <c r="Q1003">
        <v>19871001</v>
      </c>
      <c r="R1003">
        <v>891018481</v>
      </c>
    </row>
    <row r="1004" spans="1:18">
      <c r="A1004" t="s">
        <v>1201</v>
      </c>
      <c r="B1004" t="s">
        <v>1292</v>
      </c>
      <c r="C1004">
        <v>201012</v>
      </c>
      <c r="D1004">
        <v>31</v>
      </c>
      <c r="E1004" t="s">
        <v>1212</v>
      </c>
      <c r="F1004">
        <v>637</v>
      </c>
      <c r="G1004">
        <v>230</v>
      </c>
      <c r="H1004">
        <v>17169</v>
      </c>
      <c r="I1004">
        <v>43122015600</v>
      </c>
      <c r="J1004">
        <v>8</v>
      </c>
      <c r="K1004" t="s">
        <v>1204</v>
      </c>
      <c r="L1004">
        <v>3126</v>
      </c>
      <c r="M1004" t="s">
        <v>1209</v>
      </c>
      <c r="N1004" t="s">
        <v>1206</v>
      </c>
      <c r="O1004">
        <v>0</v>
      </c>
      <c r="P1004" t="s">
        <v>1207</v>
      </c>
      <c r="Q1004">
        <v>19910801</v>
      </c>
      <c r="R1004">
        <v>891018481</v>
      </c>
    </row>
    <row r="1005" spans="1:18">
      <c r="A1005" t="s">
        <v>1201</v>
      </c>
      <c r="B1005" t="s">
        <v>1293</v>
      </c>
      <c r="C1005">
        <v>201012</v>
      </c>
      <c r="D1005">
        <v>0</v>
      </c>
      <c r="E1005" t="s">
        <v>1212</v>
      </c>
      <c r="F1005">
        <v>0</v>
      </c>
      <c r="G1005">
        <v>0</v>
      </c>
      <c r="H1005">
        <v>0</v>
      </c>
      <c r="I1005">
        <v>43122015800</v>
      </c>
      <c r="J1005">
        <v>12</v>
      </c>
      <c r="K1005" t="s">
        <v>1294</v>
      </c>
      <c r="L1005">
        <v>3126</v>
      </c>
      <c r="M1005" t="s">
        <v>1209</v>
      </c>
      <c r="N1005" t="s">
        <v>1206</v>
      </c>
      <c r="O1005">
        <v>0</v>
      </c>
      <c r="P1005" t="s">
        <v>1207</v>
      </c>
      <c r="Q1005">
        <v>19930601</v>
      </c>
      <c r="R1005">
        <v>891018481</v>
      </c>
    </row>
    <row r="1006" spans="1:18">
      <c r="A1006" t="s">
        <v>1201</v>
      </c>
      <c r="B1006" t="s">
        <v>1295</v>
      </c>
      <c r="C1006">
        <v>201012</v>
      </c>
      <c r="D1006">
        <v>0</v>
      </c>
      <c r="E1006" t="s">
        <v>1212</v>
      </c>
      <c r="F1006">
        <v>0</v>
      </c>
      <c r="G1006">
        <v>0</v>
      </c>
      <c r="H1006">
        <v>0</v>
      </c>
      <c r="I1006">
        <v>43122015900</v>
      </c>
      <c r="J1006">
        <v>12</v>
      </c>
      <c r="K1006" t="s">
        <v>1204</v>
      </c>
      <c r="L1006">
        <v>3126</v>
      </c>
      <c r="M1006" t="s">
        <v>1209</v>
      </c>
      <c r="N1006" t="s">
        <v>1206</v>
      </c>
      <c r="O1006">
        <v>0</v>
      </c>
      <c r="P1006" t="s">
        <v>1207</v>
      </c>
      <c r="Q1006">
        <v>19930601</v>
      </c>
      <c r="R1006">
        <v>891018481</v>
      </c>
    </row>
    <row r="1007" spans="1:18">
      <c r="A1007" t="s">
        <v>1201</v>
      </c>
      <c r="B1007" t="s">
        <v>1296</v>
      </c>
      <c r="C1007">
        <v>201012</v>
      </c>
      <c r="D1007">
        <v>31</v>
      </c>
      <c r="E1007" t="s">
        <v>1212</v>
      </c>
      <c r="F1007">
        <v>5525</v>
      </c>
      <c r="G1007">
        <v>1952</v>
      </c>
      <c r="H1007">
        <v>886</v>
      </c>
      <c r="I1007">
        <v>43122016000</v>
      </c>
      <c r="J1007">
        <v>8</v>
      </c>
      <c r="K1007" t="s">
        <v>1218</v>
      </c>
      <c r="L1007">
        <v>3126</v>
      </c>
      <c r="M1007" t="s">
        <v>1209</v>
      </c>
      <c r="N1007" t="s">
        <v>1206</v>
      </c>
      <c r="O1007">
        <v>0</v>
      </c>
      <c r="P1007" t="s">
        <v>1207</v>
      </c>
      <c r="Q1007">
        <v>19940101</v>
      </c>
      <c r="R1007">
        <v>891018481</v>
      </c>
    </row>
    <row r="1008" spans="1:18">
      <c r="A1008" t="s">
        <v>1201</v>
      </c>
      <c r="B1008" t="s">
        <v>1297</v>
      </c>
      <c r="C1008">
        <v>201012</v>
      </c>
      <c r="D1008">
        <v>0</v>
      </c>
      <c r="E1008" t="s">
        <v>1212</v>
      </c>
      <c r="F1008">
        <v>0</v>
      </c>
      <c r="G1008">
        <v>0</v>
      </c>
      <c r="H1008">
        <v>0</v>
      </c>
      <c r="I1008">
        <v>43122016100</v>
      </c>
      <c r="J1008">
        <v>12</v>
      </c>
      <c r="K1008" t="s">
        <v>1204</v>
      </c>
      <c r="L1008">
        <v>3126</v>
      </c>
      <c r="M1008" t="s">
        <v>1209</v>
      </c>
      <c r="N1008" t="s">
        <v>1206</v>
      </c>
      <c r="O1008">
        <v>0</v>
      </c>
      <c r="P1008" t="s">
        <v>1207</v>
      </c>
      <c r="Q1008">
        <v>19940601</v>
      </c>
      <c r="R1008">
        <v>891018481</v>
      </c>
    </row>
    <row r="1009" spans="1:18">
      <c r="A1009" t="s">
        <v>1201</v>
      </c>
      <c r="B1009" t="s">
        <v>1298</v>
      </c>
      <c r="C1009">
        <v>201012</v>
      </c>
      <c r="D1009">
        <v>0</v>
      </c>
      <c r="E1009" t="s">
        <v>1212</v>
      </c>
      <c r="F1009">
        <v>0</v>
      </c>
      <c r="G1009">
        <v>0</v>
      </c>
      <c r="H1009">
        <v>0</v>
      </c>
      <c r="I1009">
        <v>43122016400</v>
      </c>
      <c r="J1009">
        <v>12</v>
      </c>
      <c r="K1009" t="s">
        <v>1204</v>
      </c>
      <c r="L1009">
        <v>3126</v>
      </c>
      <c r="M1009" t="s">
        <v>1209</v>
      </c>
      <c r="N1009" t="s">
        <v>1206</v>
      </c>
      <c r="O1009">
        <v>0</v>
      </c>
      <c r="P1009" t="s">
        <v>1207</v>
      </c>
      <c r="Q1009">
        <v>19960401</v>
      </c>
      <c r="R1009">
        <v>891018481</v>
      </c>
    </row>
    <row r="1010" spans="1:18">
      <c r="A1010" t="s">
        <v>1201</v>
      </c>
      <c r="B1010" t="s">
        <v>1299</v>
      </c>
      <c r="C1010">
        <v>201012</v>
      </c>
      <c r="D1010">
        <v>0</v>
      </c>
      <c r="E1010" t="s">
        <v>1212</v>
      </c>
      <c r="F1010">
        <v>0</v>
      </c>
      <c r="G1010">
        <v>0</v>
      </c>
      <c r="H1010">
        <v>0</v>
      </c>
      <c r="I1010">
        <v>43122016500</v>
      </c>
      <c r="J1010">
        <v>12</v>
      </c>
      <c r="K1010" t="s">
        <v>1204</v>
      </c>
      <c r="L1010">
        <v>3126</v>
      </c>
      <c r="M1010" t="s">
        <v>1209</v>
      </c>
      <c r="N1010" t="s">
        <v>1206</v>
      </c>
      <c r="O1010">
        <v>0</v>
      </c>
      <c r="P1010" t="s">
        <v>1207</v>
      </c>
      <c r="Q1010">
        <v>19960401</v>
      </c>
      <c r="R1010">
        <v>891018481</v>
      </c>
    </row>
    <row r="1011" spans="1:18">
      <c r="A1011" t="s">
        <v>1201</v>
      </c>
      <c r="B1011" t="s">
        <v>1300</v>
      </c>
      <c r="C1011">
        <v>201012</v>
      </c>
      <c r="D1011">
        <v>0</v>
      </c>
      <c r="E1011" t="s">
        <v>1212</v>
      </c>
      <c r="F1011">
        <v>0</v>
      </c>
      <c r="G1011">
        <v>0</v>
      </c>
      <c r="H1011">
        <v>0</v>
      </c>
      <c r="I1011">
        <v>43122016601</v>
      </c>
      <c r="J1011">
        <v>12</v>
      </c>
      <c r="K1011" t="s">
        <v>1204</v>
      </c>
      <c r="L1011">
        <v>3126</v>
      </c>
      <c r="M1011" t="s">
        <v>1209</v>
      </c>
      <c r="N1011" t="s">
        <v>1206</v>
      </c>
      <c r="O1011">
        <v>0</v>
      </c>
      <c r="P1011" t="s">
        <v>1207</v>
      </c>
      <c r="Q1011">
        <v>19970703</v>
      </c>
      <c r="R1011">
        <v>891018481</v>
      </c>
    </row>
    <row r="1012" spans="1:18">
      <c r="A1012" t="s">
        <v>1210</v>
      </c>
      <c r="B1012" t="s">
        <v>1301</v>
      </c>
      <c r="C1012">
        <v>201001</v>
      </c>
      <c r="D1012">
        <v>30</v>
      </c>
      <c r="E1012" t="s">
        <v>1302</v>
      </c>
      <c r="F1012">
        <v>0</v>
      </c>
      <c r="G1012">
        <v>0</v>
      </c>
      <c r="H1012">
        <v>0</v>
      </c>
      <c r="I1012">
        <v>43122010300</v>
      </c>
      <c r="J1012">
        <v>4</v>
      </c>
      <c r="K1012" t="s">
        <v>1213</v>
      </c>
      <c r="L1012">
        <v>2531</v>
      </c>
      <c r="M1012" t="s">
        <v>1214</v>
      </c>
      <c r="N1012" t="s">
        <v>1206</v>
      </c>
      <c r="O1012">
        <v>7745</v>
      </c>
      <c r="P1012" t="s">
        <v>1207</v>
      </c>
      <c r="Q1012">
        <v>19850101</v>
      </c>
      <c r="R1012">
        <v>891018481</v>
      </c>
    </row>
    <row r="1013" spans="1:18">
      <c r="A1013" t="s">
        <v>1210</v>
      </c>
      <c r="B1013" t="s">
        <v>1303</v>
      </c>
      <c r="C1013">
        <v>201001</v>
      </c>
      <c r="D1013">
        <v>30</v>
      </c>
      <c r="E1013" t="s">
        <v>1302</v>
      </c>
      <c r="F1013">
        <v>0</v>
      </c>
      <c r="G1013">
        <v>0</v>
      </c>
      <c r="H1013">
        <v>0</v>
      </c>
      <c r="I1013">
        <v>43122010900</v>
      </c>
      <c r="J1013">
        <v>4</v>
      </c>
      <c r="K1013" t="s">
        <v>1218</v>
      </c>
      <c r="L1013">
        <v>2531</v>
      </c>
      <c r="M1013" t="s">
        <v>1214</v>
      </c>
      <c r="N1013" t="s">
        <v>1206</v>
      </c>
      <c r="O1013">
        <v>2662</v>
      </c>
      <c r="P1013" t="s">
        <v>1207</v>
      </c>
      <c r="Q1013">
        <v>19850301</v>
      </c>
      <c r="R1013">
        <v>891018481</v>
      </c>
    </row>
    <row r="1014" spans="1:18">
      <c r="A1014" t="s">
        <v>1231</v>
      </c>
      <c r="B1014" t="s">
        <v>1304</v>
      </c>
      <c r="C1014">
        <v>201001</v>
      </c>
      <c r="D1014">
        <v>31</v>
      </c>
      <c r="E1014" t="s">
        <v>1302</v>
      </c>
      <c r="F1014">
        <v>0</v>
      </c>
      <c r="G1014">
        <v>0</v>
      </c>
      <c r="H1014">
        <v>0</v>
      </c>
      <c r="I1014">
        <v>43122002600</v>
      </c>
      <c r="J1014">
        <v>4</v>
      </c>
      <c r="K1014" t="s">
        <v>1218</v>
      </c>
      <c r="L1014">
        <v>2839</v>
      </c>
      <c r="M1014" t="s">
        <v>1205</v>
      </c>
      <c r="N1014" t="s">
        <v>1206</v>
      </c>
      <c r="O1014">
        <v>7267</v>
      </c>
      <c r="P1014" t="s">
        <v>1207</v>
      </c>
      <c r="Q1014">
        <v>19980430</v>
      </c>
      <c r="R1014">
        <v>891018481</v>
      </c>
    </row>
    <row r="1015" spans="1:18">
      <c r="A1015" t="s">
        <v>1231</v>
      </c>
      <c r="B1015" t="s">
        <v>1305</v>
      </c>
      <c r="C1015">
        <v>201001</v>
      </c>
      <c r="D1015">
        <v>31</v>
      </c>
      <c r="E1015" t="s">
        <v>1302</v>
      </c>
      <c r="F1015">
        <v>0</v>
      </c>
      <c r="G1015">
        <v>0</v>
      </c>
      <c r="H1015">
        <v>0</v>
      </c>
      <c r="I1015">
        <v>43122002700</v>
      </c>
      <c r="J1015">
        <v>4</v>
      </c>
      <c r="K1015" t="s">
        <v>1218</v>
      </c>
      <c r="L1015">
        <v>2839</v>
      </c>
      <c r="M1015" t="s">
        <v>1205</v>
      </c>
      <c r="N1015" t="s">
        <v>1206</v>
      </c>
      <c r="O1015">
        <v>24424</v>
      </c>
      <c r="P1015" t="s">
        <v>1207</v>
      </c>
      <c r="Q1015">
        <v>19990630</v>
      </c>
      <c r="R1015">
        <v>891018481</v>
      </c>
    </row>
    <row r="1016" spans="1:18">
      <c r="A1016" t="s">
        <v>1231</v>
      </c>
      <c r="B1016" t="s">
        <v>1306</v>
      </c>
      <c r="C1016">
        <v>201001</v>
      </c>
      <c r="D1016">
        <v>31</v>
      </c>
      <c r="E1016" t="s">
        <v>1302</v>
      </c>
      <c r="F1016">
        <v>0</v>
      </c>
      <c r="G1016">
        <v>0</v>
      </c>
      <c r="H1016">
        <v>0</v>
      </c>
      <c r="I1016">
        <v>43122003300</v>
      </c>
      <c r="J1016">
        <v>4</v>
      </c>
      <c r="K1016" t="s">
        <v>1218</v>
      </c>
      <c r="L1016">
        <v>2839</v>
      </c>
      <c r="M1016" t="s">
        <v>1205</v>
      </c>
      <c r="N1016" t="s">
        <v>1206</v>
      </c>
      <c r="O1016">
        <v>10097</v>
      </c>
      <c r="P1016" t="s">
        <v>1207</v>
      </c>
      <c r="Q1016">
        <v>19980430</v>
      </c>
      <c r="R1016">
        <v>891018481</v>
      </c>
    </row>
    <row r="1017" spans="1:18">
      <c r="A1017" t="s">
        <v>1231</v>
      </c>
      <c r="B1017" t="s">
        <v>1307</v>
      </c>
      <c r="C1017">
        <v>201001</v>
      </c>
      <c r="D1017">
        <v>0</v>
      </c>
      <c r="E1017" t="s">
        <v>1302</v>
      </c>
      <c r="F1017">
        <v>0</v>
      </c>
      <c r="G1017">
        <v>0</v>
      </c>
      <c r="H1017">
        <v>0</v>
      </c>
      <c r="I1017">
        <v>43122005500</v>
      </c>
      <c r="J1017">
        <v>6</v>
      </c>
      <c r="K1017" t="s">
        <v>1218</v>
      </c>
      <c r="L1017">
        <v>2839</v>
      </c>
      <c r="M1017" t="s">
        <v>1205</v>
      </c>
      <c r="N1017" t="s">
        <v>1206</v>
      </c>
      <c r="O1017">
        <v>0</v>
      </c>
      <c r="P1017" t="s">
        <v>1207</v>
      </c>
      <c r="Q1017">
        <v>19980331</v>
      </c>
      <c r="R1017">
        <v>891018481</v>
      </c>
    </row>
    <row r="1018" spans="1:18">
      <c r="A1018" t="s">
        <v>1231</v>
      </c>
      <c r="B1018" t="s">
        <v>1308</v>
      </c>
      <c r="C1018">
        <v>201001</v>
      </c>
      <c r="D1018">
        <v>31</v>
      </c>
      <c r="E1018" t="s">
        <v>1302</v>
      </c>
      <c r="F1018">
        <v>0</v>
      </c>
      <c r="G1018">
        <v>0</v>
      </c>
      <c r="H1018">
        <v>0</v>
      </c>
      <c r="I1018">
        <v>43122003500</v>
      </c>
      <c r="J1018">
        <v>4</v>
      </c>
      <c r="K1018" t="s">
        <v>1218</v>
      </c>
      <c r="L1018">
        <v>2839</v>
      </c>
      <c r="M1018" t="s">
        <v>1205</v>
      </c>
      <c r="N1018" t="s">
        <v>1206</v>
      </c>
      <c r="O1018">
        <v>2740</v>
      </c>
      <c r="P1018" t="s">
        <v>1207</v>
      </c>
      <c r="Q1018">
        <v>19980430</v>
      </c>
      <c r="R1018">
        <v>891018481</v>
      </c>
    </row>
    <row r="1019" spans="1:18">
      <c r="A1019" t="s">
        <v>1231</v>
      </c>
      <c r="B1019" t="s">
        <v>1309</v>
      </c>
      <c r="C1019">
        <v>201001</v>
      </c>
      <c r="D1019">
        <v>0</v>
      </c>
      <c r="E1019" t="s">
        <v>1302</v>
      </c>
      <c r="F1019">
        <v>0</v>
      </c>
      <c r="G1019">
        <v>0</v>
      </c>
      <c r="H1019">
        <v>0</v>
      </c>
      <c r="I1019">
        <v>43122004300</v>
      </c>
      <c r="J1019">
        <v>4</v>
      </c>
      <c r="K1019" t="s">
        <v>1218</v>
      </c>
      <c r="L1019">
        <v>2839</v>
      </c>
      <c r="M1019" t="s">
        <v>1205</v>
      </c>
      <c r="N1019" t="s">
        <v>1206</v>
      </c>
      <c r="O1019">
        <v>0</v>
      </c>
      <c r="P1019" t="s">
        <v>1207</v>
      </c>
      <c r="Q1019">
        <v>19980324</v>
      </c>
      <c r="R1019">
        <v>891018481</v>
      </c>
    </row>
    <row r="1020" spans="1:18">
      <c r="A1020" t="s">
        <v>1231</v>
      </c>
      <c r="B1020" t="s">
        <v>1310</v>
      </c>
      <c r="C1020">
        <v>201001</v>
      </c>
      <c r="D1020">
        <v>31</v>
      </c>
      <c r="E1020" t="s">
        <v>1302</v>
      </c>
      <c r="F1020">
        <v>0</v>
      </c>
      <c r="G1020">
        <v>0</v>
      </c>
      <c r="H1020">
        <v>0</v>
      </c>
      <c r="I1020">
        <v>43122002901</v>
      </c>
      <c r="J1020">
        <v>4</v>
      </c>
      <c r="K1020" t="s">
        <v>1204</v>
      </c>
      <c r="L1020">
        <v>2839</v>
      </c>
      <c r="M1020" t="s">
        <v>1205</v>
      </c>
      <c r="N1020" t="s">
        <v>1206</v>
      </c>
      <c r="O1020">
        <v>6046</v>
      </c>
      <c r="P1020" t="s">
        <v>1207</v>
      </c>
      <c r="Q1020">
        <v>19980430</v>
      </c>
      <c r="R1020">
        <v>891018481</v>
      </c>
    </row>
    <row r="1021" spans="1:18">
      <c r="A1021" t="s">
        <v>1231</v>
      </c>
      <c r="B1021" t="s">
        <v>1311</v>
      </c>
      <c r="C1021">
        <v>201001</v>
      </c>
      <c r="D1021">
        <v>0</v>
      </c>
      <c r="E1021" t="s">
        <v>1302</v>
      </c>
      <c r="F1021">
        <v>0</v>
      </c>
      <c r="G1021">
        <v>0</v>
      </c>
      <c r="H1021">
        <v>0</v>
      </c>
      <c r="I1021">
        <v>43122006200</v>
      </c>
      <c r="J1021">
        <v>4</v>
      </c>
      <c r="K1021" t="s">
        <v>1218</v>
      </c>
      <c r="L1021">
        <v>2839</v>
      </c>
      <c r="M1021" t="s">
        <v>1205</v>
      </c>
      <c r="N1021" t="s">
        <v>1206</v>
      </c>
      <c r="O1021">
        <v>0</v>
      </c>
      <c r="P1021" t="s">
        <v>1207</v>
      </c>
      <c r="R1021">
        <v>891018481</v>
      </c>
    </row>
    <row r="1022" spans="1:18">
      <c r="A1022" t="s">
        <v>1231</v>
      </c>
      <c r="B1022" t="s">
        <v>1312</v>
      </c>
      <c r="C1022">
        <v>201001</v>
      </c>
      <c r="D1022">
        <v>31</v>
      </c>
      <c r="E1022" t="s">
        <v>1302</v>
      </c>
      <c r="F1022">
        <v>0</v>
      </c>
      <c r="G1022">
        <v>0</v>
      </c>
      <c r="H1022">
        <v>0</v>
      </c>
      <c r="I1022">
        <v>43122006400</v>
      </c>
      <c r="J1022">
        <v>4</v>
      </c>
      <c r="K1022" t="s">
        <v>1218</v>
      </c>
      <c r="L1022">
        <v>2839</v>
      </c>
      <c r="M1022" t="s">
        <v>1205</v>
      </c>
      <c r="N1022" t="s">
        <v>1206</v>
      </c>
      <c r="O1022">
        <v>20045</v>
      </c>
      <c r="P1022" t="s">
        <v>1207</v>
      </c>
      <c r="Q1022">
        <v>19980430</v>
      </c>
      <c r="R1022">
        <v>891018481</v>
      </c>
    </row>
    <row r="1023" spans="1:18">
      <c r="A1023" t="s">
        <v>1231</v>
      </c>
      <c r="B1023" t="s">
        <v>1313</v>
      </c>
      <c r="C1023">
        <v>201001</v>
      </c>
      <c r="D1023">
        <v>31</v>
      </c>
      <c r="E1023" t="s">
        <v>1302</v>
      </c>
      <c r="F1023">
        <v>0</v>
      </c>
      <c r="G1023">
        <v>0</v>
      </c>
      <c r="H1023">
        <v>0</v>
      </c>
      <c r="I1023">
        <v>43122006800</v>
      </c>
      <c r="J1023">
        <v>4</v>
      </c>
      <c r="K1023" t="s">
        <v>1218</v>
      </c>
      <c r="L1023">
        <v>2839</v>
      </c>
      <c r="M1023" t="s">
        <v>1205</v>
      </c>
      <c r="N1023" t="s">
        <v>1206</v>
      </c>
      <c r="O1023">
        <v>4140</v>
      </c>
      <c r="P1023" t="s">
        <v>1207</v>
      </c>
      <c r="Q1023">
        <v>20010430</v>
      </c>
      <c r="R1023">
        <v>891018481</v>
      </c>
    </row>
    <row r="1024" spans="1:18">
      <c r="A1024" t="s">
        <v>1231</v>
      </c>
      <c r="B1024" t="s">
        <v>1314</v>
      </c>
      <c r="C1024">
        <v>201001</v>
      </c>
      <c r="D1024">
        <v>31</v>
      </c>
      <c r="E1024" t="s">
        <v>1302</v>
      </c>
      <c r="F1024">
        <v>0</v>
      </c>
      <c r="G1024">
        <v>0</v>
      </c>
      <c r="H1024">
        <v>0</v>
      </c>
      <c r="I1024">
        <v>43122006700</v>
      </c>
      <c r="J1024">
        <v>4</v>
      </c>
      <c r="K1024" t="s">
        <v>1218</v>
      </c>
      <c r="L1024">
        <v>2839</v>
      </c>
      <c r="M1024" t="s">
        <v>1205</v>
      </c>
      <c r="N1024" t="s">
        <v>1206</v>
      </c>
      <c r="O1024">
        <v>14714</v>
      </c>
      <c r="P1024" t="s">
        <v>1207</v>
      </c>
      <c r="Q1024">
        <v>19980430</v>
      </c>
      <c r="R1024">
        <v>891018481</v>
      </c>
    </row>
    <row r="1025" spans="1:18">
      <c r="A1025" t="s">
        <v>1231</v>
      </c>
      <c r="B1025" t="s">
        <v>1315</v>
      </c>
      <c r="C1025">
        <v>201001</v>
      </c>
      <c r="D1025">
        <v>0</v>
      </c>
      <c r="E1025" t="s">
        <v>1302</v>
      </c>
      <c r="F1025">
        <v>0</v>
      </c>
      <c r="G1025">
        <v>0</v>
      </c>
      <c r="H1025">
        <v>0</v>
      </c>
      <c r="I1025">
        <v>43122008500</v>
      </c>
      <c r="J1025">
        <v>6</v>
      </c>
      <c r="K1025" t="s">
        <v>1213</v>
      </c>
      <c r="L1025">
        <v>2839</v>
      </c>
      <c r="M1025" t="s">
        <v>1205</v>
      </c>
      <c r="N1025" t="s">
        <v>1206</v>
      </c>
      <c r="O1025">
        <v>0</v>
      </c>
      <c r="P1025" t="s">
        <v>1207</v>
      </c>
      <c r="R1025">
        <v>891018481</v>
      </c>
    </row>
    <row r="1026" spans="1:18">
      <c r="A1026" t="s">
        <v>1231</v>
      </c>
      <c r="B1026" t="s">
        <v>1316</v>
      </c>
      <c r="C1026">
        <v>201001</v>
      </c>
      <c r="D1026">
        <v>31</v>
      </c>
      <c r="E1026" t="s">
        <v>1302</v>
      </c>
      <c r="F1026">
        <v>0</v>
      </c>
      <c r="G1026">
        <v>0</v>
      </c>
      <c r="H1026">
        <v>0</v>
      </c>
      <c r="I1026">
        <v>43122009900</v>
      </c>
      <c r="J1026">
        <v>4</v>
      </c>
      <c r="K1026" t="s">
        <v>1218</v>
      </c>
      <c r="L1026">
        <v>2839</v>
      </c>
      <c r="M1026" t="s">
        <v>1205</v>
      </c>
      <c r="N1026" t="s">
        <v>1206</v>
      </c>
      <c r="O1026">
        <v>30113</v>
      </c>
      <c r="P1026" t="s">
        <v>1207</v>
      </c>
      <c r="Q1026">
        <v>19980430</v>
      </c>
      <c r="R1026">
        <v>891018481</v>
      </c>
    </row>
    <row r="1027" spans="1:18">
      <c r="A1027" t="s">
        <v>1231</v>
      </c>
      <c r="B1027" t="s">
        <v>1317</v>
      </c>
      <c r="C1027">
        <v>201001</v>
      </c>
      <c r="D1027">
        <v>31</v>
      </c>
      <c r="E1027" t="s">
        <v>1302</v>
      </c>
      <c r="F1027">
        <v>0</v>
      </c>
      <c r="G1027">
        <v>0</v>
      </c>
      <c r="H1027">
        <v>0</v>
      </c>
      <c r="I1027">
        <v>43122009400</v>
      </c>
      <c r="J1027">
        <v>4</v>
      </c>
      <c r="K1027" t="s">
        <v>1218</v>
      </c>
      <c r="L1027">
        <v>2839</v>
      </c>
      <c r="M1027" t="s">
        <v>1205</v>
      </c>
      <c r="N1027" t="s">
        <v>1206</v>
      </c>
      <c r="O1027">
        <v>1311</v>
      </c>
      <c r="P1027" t="s">
        <v>1207</v>
      </c>
      <c r="Q1027">
        <v>19980430</v>
      </c>
      <c r="R1027">
        <v>891018481</v>
      </c>
    </row>
    <row r="1028" spans="1:18">
      <c r="A1028" t="s">
        <v>1231</v>
      </c>
      <c r="B1028" t="s">
        <v>1318</v>
      </c>
      <c r="C1028">
        <v>201001</v>
      </c>
      <c r="D1028">
        <v>30</v>
      </c>
      <c r="E1028" t="s">
        <v>1302</v>
      </c>
      <c r="F1028">
        <v>0</v>
      </c>
      <c r="G1028">
        <v>0</v>
      </c>
      <c r="H1028">
        <v>0</v>
      </c>
      <c r="I1028">
        <v>43122013300</v>
      </c>
      <c r="J1028">
        <v>4</v>
      </c>
      <c r="K1028" t="s">
        <v>1218</v>
      </c>
      <c r="L1028">
        <v>2839</v>
      </c>
      <c r="M1028" t="s">
        <v>1205</v>
      </c>
      <c r="N1028" t="s">
        <v>1206</v>
      </c>
      <c r="O1028">
        <v>50673</v>
      </c>
      <c r="P1028" t="s">
        <v>1207</v>
      </c>
      <c r="Q1028">
        <v>19980430</v>
      </c>
      <c r="R1028">
        <v>891018481</v>
      </c>
    </row>
    <row r="1029" spans="1:18">
      <c r="A1029" t="s">
        <v>1231</v>
      </c>
      <c r="B1029" t="s">
        <v>1319</v>
      </c>
      <c r="C1029">
        <v>201001</v>
      </c>
      <c r="D1029">
        <v>0</v>
      </c>
      <c r="E1029" t="s">
        <v>1302</v>
      </c>
      <c r="F1029">
        <v>0</v>
      </c>
      <c r="G1029">
        <v>0</v>
      </c>
      <c r="H1029">
        <v>0</v>
      </c>
      <c r="I1029">
        <v>43122007801</v>
      </c>
      <c r="J1029">
        <v>6</v>
      </c>
      <c r="K1029" t="s">
        <v>1218</v>
      </c>
      <c r="L1029">
        <v>2839</v>
      </c>
      <c r="M1029" t="s">
        <v>1205</v>
      </c>
      <c r="N1029" t="s">
        <v>1206</v>
      </c>
      <c r="O1029">
        <v>0</v>
      </c>
      <c r="P1029" t="s">
        <v>1207</v>
      </c>
      <c r="Q1029">
        <v>19870901</v>
      </c>
      <c r="R1029">
        <v>891018481</v>
      </c>
    </row>
    <row r="1030" spans="1:18">
      <c r="A1030" t="s">
        <v>1231</v>
      </c>
      <c r="B1030" t="s">
        <v>1320</v>
      </c>
      <c r="C1030">
        <v>201001</v>
      </c>
      <c r="D1030">
        <v>0</v>
      </c>
      <c r="E1030" t="s">
        <v>1302</v>
      </c>
      <c r="F1030">
        <v>0</v>
      </c>
      <c r="G1030">
        <v>0</v>
      </c>
      <c r="H1030">
        <v>0</v>
      </c>
      <c r="I1030">
        <v>43122015700</v>
      </c>
      <c r="J1030">
        <v>5</v>
      </c>
      <c r="K1030" t="s">
        <v>1218</v>
      </c>
      <c r="L1030">
        <v>2839</v>
      </c>
      <c r="M1030" t="s">
        <v>1205</v>
      </c>
      <c r="N1030" t="s">
        <v>1206</v>
      </c>
      <c r="O1030">
        <v>0</v>
      </c>
      <c r="P1030" t="s">
        <v>1207</v>
      </c>
      <c r="Q1030">
        <v>19901001</v>
      </c>
      <c r="R1030">
        <v>891018481</v>
      </c>
    </row>
    <row r="1031" spans="1:18">
      <c r="A1031" t="s">
        <v>1201</v>
      </c>
      <c r="B1031" t="s">
        <v>1321</v>
      </c>
      <c r="C1031">
        <v>201001</v>
      </c>
      <c r="D1031">
        <v>31</v>
      </c>
      <c r="E1031" t="s">
        <v>1302</v>
      </c>
      <c r="F1031">
        <v>0</v>
      </c>
      <c r="G1031">
        <v>0</v>
      </c>
      <c r="H1031">
        <v>0</v>
      </c>
      <c r="I1031">
        <v>43122003000</v>
      </c>
      <c r="J1031">
        <v>4</v>
      </c>
      <c r="K1031" t="s">
        <v>1218</v>
      </c>
      <c r="L1031">
        <v>2839</v>
      </c>
      <c r="M1031" t="s">
        <v>1205</v>
      </c>
      <c r="N1031" t="s">
        <v>1206</v>
      </c>
      <c r="O1031">
        <v>4766</v>
      </c>
      <c r="P1031" t="s">
        <v>1322</v>
      </c>
      <c r="Q1031">
        <v>19880501</v>
      </c>
      <c r="R1031">
        <v>891018481</v>
      </c>
    </row>
    <row r="1032" spans="1:18">
      <c r="A1032" t="s">
        <v>1201</v>
      </c>
      <c r="B1032" t="s">
        <v>1323</v>
      </c>
      <c r="C1032">
        <v>201001</v>
      </c>
      <c r="D1032">
        <v>31</v>
      </c>
      <c r="E1032" t="s">
        <v>1302</v>
      </c>
      <c r="F1032">
        <v>0</v>
      </c>
      <c r="G1032">
        <v>0</v>
      </c>
      <c r="H1032">
        <v>0</v>
      </c>
      <c r="I1032">
        <v>43122003800</v>
      </c>
      <c r="J1032">
        <v>4</v>
      </c>
      <c r="K1032" t="s">
        <v>1204</v>
      </c>
      <c r="L1032">
        <v>2839</v>
      </c>
      <c r="M1032" t="s">
        <v>1205</v>
      </c>
      <c r="N1032" t="s">
        <v>1206</v>
      </c>
      <c r="O1032">
        <v>4545</v>
      </c>
      <c r="P1032" t="s">
        <v>1207</v>
      </c>
      <c r="Q1032">
        <v>19980430</v>
      </c>
      <c r="R1032">
        <v>891018481</v>
      </c>
    </row>
    <row r="1033" spans="1:18">
      <c r="A1033" t="s">
        <v>1201</v>
      </c>
      <c r="B1033" t="s">
        <v>1324</v>
      </c>
      <c r="C1033">
        <v>201001</v>
      </c>
      <c r="D1033">
        <v>31</v>
      </c>
      <c r="E1033" t="s">
        <v>1302</v>
      </c>
      <c r="F1033">
        <v>0</v>
      </c>
      <c r="G1033">
        <v>0</v>
      </c>
      <c r="H1033">
        <v>0</v>
      </c>
      <c r="I1033">
        <v>43122004200</v>
      </c>
      <c r="J1033">
        <v>4</v>
      </c>
      <c r="K1033" t="s">
        <v>1218</v>
      </c>
      <c r="L1033">
        <v>2839</v>
      </c>
      <c r="M1033" t="s">
        <v>1205</v>
      </c>
      <c r="N1033" t="s">
        <v>1206</v>
      </c>
      <c r="O1033">
        <v>27938</v>
      </c>
      <c r="P1033" t="s">
        <v>1207</v>
      </c>
      <c r="Q1033">
        <v>19980430</v>
      </c>
      <c r="R1033">
        <v>891018481</v>
      </c>
    </row>
    <row r="1034" spans="1:18">
      <c r="A1034" t="s">
        <v>1201</v>
      </c>
      <c r="B1034" t="s">
        <v>1325</v>
      </c>
      <c r="C1034">
        <v>201001</v>
      </c>
      <c r="D1034">
        <v>31</v>
      </c>
      <c r="E1034" t="s">
        <v>1302</v>
      </c>
      <c r="F1034">
        <v>0</v>
      </c>
      <c r="G1034">
        <v>0</v>
      </c>
      <c r="H1034">
        <v>0</v>
      </c>
      <c r="I1034">
        <v>43122005100</v>
      </c>
      <c r="J1034">
        <v>4</v>
      </c>
      <c r="K1034" t="s">
        <v>1218</v>
      </c>
      <c r="L1034">
        <v>2839</v>
      </c>
      <c r="M1034" t="s">
        <v>1205</v>
      </c>
      <c r="N1034" t="s">
        <v>1206</v>
      </c>
      <c r="O1034">
        <v>26390</v>
      </c>
      <c r="P1034" t="s">
        <v>1207</v>
      </c>
      <c r="Q1034">
        <v>19980430</v>
      </c>
      <c r="R1034">
        <v>891018481</v>
      </c>
    </row>
    <row r="1035" spans="1:18">
      <c r="A1035" t="s">
        <v>1201</v>
      </c>
      <c r="B1035" t="s">
        <v>1326</v>
      </c>
      <c r="C1035">
        <v>201001</v>
      </c>
      <c r="D1035">
        <v>31</v>
      </c>
      <c r="E1035" t="s">
        <v>1302</v>
      </c>
      <c r="F1035">
        <v>0</v>
      </c>
      <c r="G1035">
        <v>0</v>
      </c>
      <c r="H1035">
        <v>0</v>
      </c>
      <c r="I1035">
        <v>43122006300</v>
      </c>
      <c r="J1035">
        <v>4</v>
      </c>
      <c r="K1035" t="s">
        <v>1204</v>
      </c>
      <c r="L1035">
        <v>2839</v>
      </c>
      <c r="M1035" t="s">
        <v>1205</v>
      </c>
      <c r="N1035" t="s">
        <v>1206</v>
      </c>
      <c r="O1035">
        <v>16799</v>
      </c>
      <c r="P1035" t="s">
        <v>1233</v>
      </c>
      <c r="Q1035">
        <v>19980430</v>
      </c>
      <c r="R1035">
        <v>891018481</v>
      </c>
    </row>
    <row r="1036" spans="1:18">
      <c r="A1036" t="s">
        <v>1201</v>
      </c>
      <c r="B1036" t="s">
        <v>1327</v>
      </c>
      <c r="C1036">
        <v>201001</v>
      </c>
      <c r="D1036">
        <v>31</v>
      </c>
      <c r="E1036" t="s">
        <v>1302</v>
      </c>
      <c r="F1036">
        <v>0</v>
      </c>
      <c r="G1036">
        <v>0</v>
      </c>
      <c r="H1036">
        <v>0</v>
      </c>
      <c r="I1036">
        <v>43122007000</v>
      </c>
      <c r="J1036">
        <v>4</v>
      </c>
      <c r="K1036" t="s">
        <v>1218</v>
      </c>
      <c r="L1036">
        <v>2839</v>
      </c>
      <c r="M1036" t="s">
        <v>1205</v>
      </c>
      <c r="N1036" t="s">
        <v>1206</v>
      </c>
      <c r="O1036">
        <v>25496</v>
      </c>
      <c r="P1036" t="s">
        <v>1233</v>
      </c>
      <c r="Q1036">
        <v>19980430</v>
      </c>
      <c r="R1036">
        <v>891018481</v>
      </c>
    </row>
    <row r="1037" spans="1:18">
      <c r="A1037" t="s">
        <v>1201</v>
      </c>
      <c r="B1037" t="s">
        <v>1328</v>
      </c>
      <c r="C1037">
        <v>201001</v>
      </c>
      <c r="D1037">
        <v>31</v>
      </c>
      <c r="E1037" t="s">
        <v>1302</v>
      </c>
      <c r="F1037">
        <v>0</v>
      </c>
      <c r="G1037">
        <v>0</v>
      </c>
      <c r="H1037">
        <v>0</v>
      </c>
      <c r="I1037">
        <v>43122006100</v>
      </c>
      <c r="J1037">
        <v>4</v>
      </c>
      <c r="K1037" t="s">
        <v>1204</v>
      </c>
      <c r="L1037">
        <v>2839</v>
      </c>
      <c r="M1037" t="s">
        <v>1205</v>
      </c>
      <c r="N1037" t="s">
        <v>1206</v>
      </c>
      <c r="O1037">
        <v>14416</v>
      </c>
      <c r="P1037" t="s">
        <v>1233</v>
      </c>
      <c r="Q1037">
        <v>19980430</v>
      </c>
      <c r="R1037">
        <v>891018481</v>
      </c>
    </row>
    <row r="1038" spans="1:18">
      <c r="A1038" t="s">
        <v>1201</v>
      </c>
      <c r="B1038" t="s">
        <v>1329</v>
      </c>
      <c r="C1038">
        <v>201001</v>
      </c>
      <c r="D1038">
        <v>0</v>
      </c>
      <c r="E1038" t="s">
        <v>1302</v>
      </c>
      <c r="F1038">
        <v>0</v>
      </c>
      <c r="G1038">
        <v>0</v>
      </c>
      <c r="H1038">
        <v>0</v>
      </c>
      <c r="I1038">
        <v>43122007700</v>
      </c>
      <c r="J1038">
        <v>5</v>
      </c>
      <c r="K1038" t="s">
        <v>1218</v>
      </c>
      <c r="L1038">
        <v>2839</v>
      </c>
      <c r="M1038" t="s">
        <v>1205</v>
      </c>
      <c r="N1038" t="s">
        <v>1206</v>
      </c>
      <c r="O1038">
        <v>0</v>
      </c>
      <c r="P1038" t="s">
        <v>1207</v>
      </c>
      <c r="Q1038">
        <v>19830301</v>
      </c>
      <c r="R1038">
        <v>891018481</v>
      </c>
    </row>
    <row r="1039" spans="1:18">
      <c r="A1039" t="s">
        <v>1201</v>
      </c>
      <c r="B1039" t="s">
        <v>1330</v>
      </c>
      <c r="C1039">
        <v>201001</v>
      </c>
      <c r="D1039">
        <v>0</v>
      </c>
      <c r="E1039" t="s">
        <v>1302</v>
      </c>
      <c r="F1039">
        <v>0</v>
      </c>
      <c r="G1039">
        <v>0</v>
      </c>
      <c r="H1039">
        <v>0</v>
      </c>
      <c r="I1039">
        <v>43122008900</v>
      </c>
      <c r="J1039">
        <v>4</v>
      </c>
      <c r="K1039" t="s">
        <v>1218</v>
      </c>
      <c r="L1039">
        <v>2839</v>
      </c>
      <c r="M1039" t="s">
        <v>1205</v>
      </c>
      <c r="N1039" t="s">
        <v>1206</v>
      </c>
      <c r="O1039">
        <v>0</v>
      </c>
      <c r="P1039" t="s">
        <v>1207</v>
      </c>
      <c r="R1039">
        <v>891018481</v>
      </c>
    </row>
    <row r="1040" spans="1:18">
      <c r="A1040" t="s">
        <v>1201</v>
      </c>
      <c r="B1040" t="s">
        <v>1331</v>
      </c>
      <c r="C1040">
        <v>201001</v>
      </c>
      <c r="D1040">
        <v>31</v>
      </c>
      <c r="E1040" t="s">
        <v>1302</v>
      </c>
      <c r="F1040">
        <v>0</v>
      </c>
      <c r="G1040">
        <v>0</v>
      </c>
      <c r="H1040">
        <v>0</v>
      </c>
      <c r="I1040">
        <v>43122008002</v>
      </c>
      <c r="J1040">
        <v>4</v>
      </c>
      <c r="K1040" t="s">
        <v>1218</v>
      </c>
      <c r="L1040">
        <v>2839</v>
      </c>
      <c r="M1040" t="s">
        <v>1205</v>
      </c>
      <c r="N1040" t="s">
        <v>1206</v>
      </c>
      <c r="O1040">
        <v>33330</v>
      </c>
      <c r="P1040" t="s">
        <v>1207</v>
      </c>
      <c r="Q1040">
        <v>19980430</v>
      </c>
      <c r="R1040">
        <v>891018481</v>
      </c>
    </row>
    <row r="1041" spans="1:18">
      <c r="A1041" t="s">
        <v>1201</v>
      </c>
      <c r="B1041" t="s">
        <v>1332</v>
      </c>
      <c r="C1041">
        <v>201001</v>
      </c>
      <c r="D1041">
        <v>0</v>
      </c>
      <c r="E1041" t="s">
        <v>1302</v>
      </c>
      <c r="F1041">
        <v>0</v>
      </c>
      <c r="G1041">
        <v>0</v>
      </c>
      <c r="H1041">
        <v>0</v>
      </c>
      <c r="I1041">
        <v>43122010600</v>
      </c>
      <c r="J1041">
        <v>4</v>
      </c>
      <c r="K1041" t="s">
        <v>1204</v>
      </c>
      <c r="L1041">
        <v>2839</v>
      </c>
      <c r="M1041" t="s">
        <v>1205</v>
      </c>
      <c r="N1041" t="s">
        <v>1206</v>
      </c>
      <c r="O1041">
        <v>0</v>
      </c>
      <c r="P1041" t="s">
        <v>1207</v>
      </c>
      <c r="Q1041">
        <v>19980430</v>
      </c>
      <c r="R1041">
        <v>891018481</v>
      </c>
    </row>
    <row r="1042" spans="1:18">
      <c r="A1042" t="s">
        <v>1201</v>
      </c>
      <c r="B1042" t="s">
        <v>1333</v>
      </c>
      <c r="C1042">
        <v>201001</v>
      </c>
      <c r="D1042">
        <v>0</v>
      </c>
      <c r="E1042" t="s">
        <v>1302</v>
      </c>
      <c r="F1042">
        <v>0</v>
      </c>
      <c r="G1042">
        <v>0</v>
      </c>
      <c r="H1042">
        <v>0</v>
      </c>
      <c r="I1042">
        <v>43122010800</v>
      </c>
      <c r="J1042">
        <v>4</v>
      </c>
      <c r="K1042" t="s">
        <v>1204</v>
      </c>
      <c r="L1042">
        <v>2839</v>
      </c>
      <c r="M1042" t="s">
        <v>1205</v>
      </c>
      <c r="N1042" t="s">
        <v>1206</v>
      </c>
      <c r="O1042">
        <v>0</v>
      </c>
      <c r="P1042" t="s">
        <v>1207</v>
      </c>
      <c r="Q1042">
        <v>19980430</v>
      </c>
      <c r="R1042">
        <v>891018481</v>
      </c>
    </row>
    <row r="1043" spans="1:18">
      <c r="A1043" t="s">
        <v>1201</v>
      </c>
      <c r="B1043" t="s">
        <v>1334</v>
      </c>
      <c r="C1043">
        <v>201001</v>
      </c>
      <c r="D1043">
        <v>0</v>
      </c>
      <c r="E1043" t="s">
        <v>1302</v>
      </c>
      <c r="F1043">
        <v>0</v>
      </c>
      <c r="G1043">
        <v>0</v>
      </c>
      <c r="H1043">
        <v>0</v>
      </c>
      <c r="I1043">
        <v>43122011100</v>
      </c>
      <c r="J1043">
        <v>4</v>
      </c>
      <c r="K1043" t="s">
        <v>1204</v>
      </c>
      <c r="L1043">
        <v>2839</v>
      </c>
      <c r="M1043" t="s">
        <v>1205</v>
      </c>
      <c r="N1043" t="s">
        <v>1206</v>
      </c>
      <c r="O1043">
        <v>0</v>
      </c>
      <c r="P1043" t="s">
        <v>1207</v>
      </c>
      <c r="Q1043">
        <v>19980430</v>
      </c>
      <c r="R1043">
        <v>891018481</v>
      </c>
    </row>
    <row r="1044" spans="1:18">
      <c r="A1044" t="s">
        <v>1201</v>
      </c>
      <c r="B1044" t="s">
        <v>1335</v>
      </c>
      <c r="C1044">
        <v>201001</v>
      </c>
      <c r="D1044">
        <v>0</v>
      </c>
      <c r="E1044" t="s">
        <v>1302</v>
      </c>
      <c r="F1044">
        <v>0</v>
      </c>
      <c r="G1044">
        <v>0</v>
      </c>
      <c r="H1044">
        <v>0</v>
      </c>
      <c r="I1044">
        <v>43122012000</v>
      </c>
      <c r="J1044">
        <v>4</v>
      </c>
      <c r="K1044" t="s">
        <v>1204</v>
      </c>
      <c r="L1044">
        <v>2839</v>
      </c>
      <c r="M1044" t="s">
        <v>1205</v>
      </c>
      <c r="N1044" t="s">
        <v>1206</v>
      </c>
      <c r="O1044">
        <v>0</v>
      </c>
      <c r="P1044" t="s">
        <v>1207</v>
      </c>
      <c r="Q1044">
        <v>19870401</v>
      </c>
      <c r="R1044">
        <v>891018481</v>
      </c>
    </row>
    <row r="1045" spans="1:18">
      <c r="A1045" t="s">
        <v>1201</v>
      </c>
      <c r="B1045" t="s">
        <v>1336</v>
      </c>
      <c r="C1045">
        <v>201001</v>
      </c>
      <c r="D1045">
        <v>0</v>
      </c>
      <c r="E1045" t="s">
        <v>1302</v>
      </c>
      <c r="F1045">
        <v>0</v>
      </c>
      <c r="G1045">
        <v>0</v>
      </c>
      <c r="H1045">
        <v>0</v>
      </c>
      <c r="I1045">
        <v>43122012600</v>
      </c>
      <c r="J1045">
        <v>4</v>
      </c>
      <c r="K1045" t="s">
        <v>1204</v>
      </c>
      <c r="L1045">
        <v>2839</v>
      </c>
      <c r="M1045" t="s">
        <v>1205</v>
      </c>
      <c r="N1045" t="s">
        <v>1206</v>
      </c>
      <c r="O1045">
        <v>0</v>
      </c>
      <c r="P1045" t="s">
        <v>1207</v>
      </c>
      <c r="Q1045">
        <v>19980430</v>
      </c>
      <c r="R1045">
        <v>891018481</v>
      </c>
    </row>
    <row r="1046" spans="1:18">
      <c r="A1046" t="s">
        <v>1201</v>
      </c>
      <c r="B1046" t="s">
        <v>1337</v>
      </c>
      <c r="C1046">
        <v>201001</v>
      </c>
      <c r="D1046">
        <v>0</v>
      </c>
      <c r="E1046" t="s">
        <v>1302</v>
      </c>
      <c r="F1046">
        <v>0</v>
      </c>
      <c r="G1046">
        <v>0</v>
      </c>
      <c r="H1046">
        <v>0</v>
      </c>
      <c r="I1046">
        <v>43122011900</v>
      </c>
      <c r="J1046">
        <v>4</v>
      </c>
      <c r="K1046" t="s">
        <v>1204</v>
      </c>
      <c r="L1046">
        <v>2839</v>
      </c>
      <c r="M1046" t="s">
        <v>1205</v>
      </c>
      <c r="N1046" t="s">
        <v>1206</v>
      </c>
      <c r="O1046">
        <v>0</v>
      </c>
      <c r="P1046" t="s">
        <v>1207</v>
      </c>
      <c r="Q1046">
        <v>19980430</v>
      </c>
      <c r="R1046">
        <v>891018481</v>
      </c>
    </row>
    <row r="1047" spans="1:18">
      <c r="A1047" t="s">
        <v>1201</v>
      </c>
      <c r="B1047" t="s">
        <v>1338</v>
      </c>
      <c r="C1047">
        <v>201001</v>
      </c>
      <c r="D1047">
        <v>0</v>
      </c>
      <c r="E1047" t="s">
        <v>1302</v>
      </c>
      <c r="F1047">
        <v>0</v>
      </c>
      <c r="G1047">
        <v>0</v>
      </c>
      <c r="H1047">
        <v>0</v>
      </c>
      <c r="I1047">
        <v>43122013500</v>
      </c>
      <c r="J1047">
        <v>4</v>
      </c>
      <c r="K1047" t="s">
        <v>1204</v>
      </c>
      <c r="L1047">
        <v>2839</v>
      </c>
      <c r="M1047" t="s">
        <v>1205</v>
      </c>
      <c r="N1047" t="s">
        <v>1206</v>
      </c>
      <c r="O1047">
        <v>0</v>
      </c>
      <c r="P1047" t="s">
        <v>1207</v>
      </c>
      <c r="Q1047">
        <v>19980430</v>
      </c>
      <c r="R1047">
        <v>891018481</v>
      </c>
    </row>
    <row r="1048" spans="1:18">
      <c r="A1048" t="s">
        <v>1201</v>
      </c>
      <c r="B1048" t="s">
        <v>1339</v>
      </c>
      <c r="C1048">
        <v>201001</v>
      </c>
      <c r="D1048">
        <v>0</v>
      </c>
      <c r="E1048" t="s">
        <v>1302</v>
      </c>
      <c r="F1048">
        <v>0</v>
      </c>
      <c r="G1048">
        <v>0</v>
      </c>
      <c r="H1048">
        <v>0</v>
      </c>
      <c r="I1048">
        <v>43122012701</v>
      </c>
      <c r="J1048">
        <v>4</v>
      </c>
      <c r="K1048" t="s">
        <v>1204</v>
      </c>
      <c r="L1048">
        <v>2839</v>
      </c>
      <c r="M1048" t="s">
        <v>1205</v>
      </c>
      <c r="N1048" t="s">
        <v>1206</v>
      </c>
      <c r="O1048">
        <v>0</v>
      </c>
      <c r="P1048" t="s">
        <v>1207</v>
      </c>
      <c r="Q1048">
        <v>19980430</v>
      </c>
      <c r="R1048">
        <v>891018481</v>
      </c>
    </row>
    <row r="1049" spans="1:18">
      <c r="A1049" t="s">
        <v>1201</v>
      </c>
      <c r="B1049" t="s">
        <v>1340</v>
      </c>
      <c r="C1049">
        <v>201001</v>
      </c>
      <c r="D1049">
        <v>0</v>
      </c>
      <c r="E1049" t="s">
        <v>1302</v>
      </c>
      <c r="F1049">
        <v>0</v>
      </c>
      <c r="G1049">
        <v>0</v>
      </c>
      <c r="H1049">
        <v>0</v>
      </c>
      <c r="I1049">
        <v>43122014100</v>
      </c>
      <c r="J1049">
        <v>4</v>
      </c>
      <c r="K1049" t="s">
        <v>1204</v>
      </c>
      <c r="L1049">
        <v>2839</v>
      </c>
      <c r="M1049" t="s">
        <v>1205</v>
      </c>
      <c r="N1049" t="s">
        <v>1206</v>
      </c>
      <c r="O1049">
        <v>0</v>
      </c>
      <c r="P1049" t="s">
        <v>1207</v>
      </c>
      <c r="Q1049">
        <v>19980430</v>
      </c>
      <c r="R1049">
        <v>891018481</v>
      </c>
    </row>
    <row r="1050" spans="1:18">
      <c r="A1050" t="s">
        <v>1201</v>
      </c>
      <c r="B1050" t="s">
        <v>1341</v>
      </c>
      <c r="C1050">
        <v>201001</v>
      </c>
      <c r="D1050">
        <v>0</v>
      </c>
      <c r="E1050" t="s">
        <v>1302</v>
      </c>
      <c r="F1050">
        <v>0</v>
      </c>
      <c r="G1050">
        <v>0</v>
      </c>
      <c r="H1050">
        <v>0</v>
      </c>
      <c r="I1050">
        <v>43122012900</v>
      </c>
      <c r="J1050">
        <v>4</v>
      </c>
      <c r="K1050" t="s">
        <v>1204</v>
      </c>
      <c r="L1050">
        <v>2839</v>
      </c>
      <c r="M1050" t="s">
        <v>1205</v>
      </c>
      <c r="N1050" t="s">
        <v>1206</v>
      </c>
      <c r="O1050">
        <v>0</v>
      </c>
      <c r="P1050" t="s">
        <v>1207</v>
      </c>
      <c r="Q1050">
        <v>19980430</v>
      </c>
      <c r="R1050">
        <v>891018481</v>
      </c>
    </row>
    <row r="1051" spans="1:18">
      <c r="A1051" t="s">
        <v>1201</v>
      </c>
      <c r="B1051" t="s">
        <v>1342</v>
      </c>
      <c r="C1051">
        <v>201001</v>
      </c>
      <c r="D1051">
        <v>0</v>
      </c>
      <c r="E1051" t="s">
        <v>1302</v>
      </c>
      <c r="F1051">
        <v>0</v>
      </c>
      <c r="G1051">
        <v>0</v>
      </c>
      <c r="H1051">
        <v>0</v>
      </c>
      <c r="I1051">
        <v>43122013400</v>
      </c>
      <c r="J1051">
        <v>4</v>
      </c>
      <c r="K1051" t="s">
        <v>1204</v>
      </c>
      <c r="L1051">
        <v>2839</v>
      </c>
      <c r="M1051" t="s">
        <v>1205</v>
      </c>
      <c r="N1051" t="s">
        <v>1206</v>
      </c>
      <c r="O1051">
        <v>0</v>
      </c>
      <c r="P1051" t="s">
        <v>1207</v>
      </c>
      <c r="Q1051">
        <v>19980430</v>
      </c>
      <c r="R1051">
        <v>891018481</v>
      </c>
    </row>
    <row r="1052" spans="1:18">
      <c r="A1052" t="s">
        <v>1201</v>
      </c>
      <c r="B1052" t="s">
        <v>1343</v>
      </c>
      <c r="C1052">
        <v>201001</v>
      </c>
      <c r="D1052">
        <v>0</v>
      </c>
      <c r="E1052" t="s">
        <v>1302</v>
      </c>
      <c r="F1052">
        <v>0</v>
      </c>
      <c r="G1052">
        <v>0</v>
      </c>
      <c r="H1052">
        <v>0</v>
      </c>
      <c r="I1052">
        <v>43122015000</v>
      </c>
      <c r="J1052">
        <v>4</v>
      </c>
      <c r="K1052" t="s">
        <v>1204</v>
      </c>
      <c r="L1052">
        <v>2839</v>
      </c>
      <c r="M1052" t="s">
        <v>1205</v>
      </c>
      <c r="N1052" t="s">
        <v>1206</v>
      </c>
      <c r="O1052">
        <v>0</v>
      </c>
      <c r="P1052" t="s">
        <v>1207</v>
      </c>
      <c r="Q1052">
        <v>19980430</v>
      </c>
      <c r="R1052">
        <v>891018481</v>
      </c>
    </row>
    <row r="1053" spans="1:18">
      <c r="A1053" t="s">
        <v>1201</v>
      </c>
      <c r="B1053" t="s">
        <v>1344</v>
      </c>
      <c r="C1053">
        <v>201001</v>
      </c>
      <c r="D1053">
        <v>0</v>
      </c>
      <c r="E1053" t="s">
        <v>1302</v>
      </c>
      <c r="F1053">
        <v>0</v>
      </c>
      <c r="G1053">
        <v>0</v>
      </c>
      <c r="H1053">
        <v>0</v>
      </c>
      <c r="I1053">
        <v>43122015300</v>
      </c>
      <c r="J1053">
        <v>4</v>
      </c>
      <c r="K1053" t="s">
        <v>1204</v>
      </c>
      <c r="L1053">
        <v>2839</v>
      </c>
      <c r="M1053" t="s">
        <v>1205</v>
      </c>
      <c r="N1053" t="s">
        <v>1206</v>
      </c>
      <c r="O1053">
        <v>0</v>
      </c>
      <c r="P1053" t="s">
        <v>1207</v>
      </c>
      <c r="Q1053">
        <v>19980430</v>
      </c>
      <c r="R1053">
        <v>891018481</v>
      </c>
    </row>
    <row r="1054" spans="1:18">
      <c r="A1054" t="s">
        <v>1201</v>
      </c>
      <c r="B1054" t="s">
        <v>1345</v>
      </c>
      <c r="C1054">
        <v>201001</v>
      </c>
      <c r="D1054">
        <v>0</v>
      </c>
      <c r="E1054" t="s">
        <v>1302</v>
      </c>
      <c r="F1054">
        <v>0</v>
      </c>
      <c r="G1054">
        <v>0</v>
      </c>
      <c r="H1054">
        <v>0</v>
      </c>
      <c r="I1054">
        <v>43122013900</v>
      </c>
      <c r="J1054">
        <v>4</v>
      </c>
      <c r="K1054" t="s">
        <v>1204</v>
      </c>
      <c r="L1054">
        <v>2839</v>
      </c>
      <c r="M1054" t="s">
        <v>1205</v>
      </c>
      <c r="N1054" t="s">
        <v>1206</v>
      </c>
      <c r="O1054">
        <v>0</v>
      </c>
      <c r="P1054" t="s">
        <v>1207</v>
      </c>
      <c r="Q1054">
        <v>19980430</v>
      </c>
      <c r="R1054">
        <v>891018481</v>
      </c>
    </row>
    <row r="1055" spans="1:18">
      <c r="A1055" t="s">
        <v>1201</v>
      </c>
      <c r="B1055" t="s">
        <v>1346</v>
      </c>
      <c r="C1055">
        <v>201001</v>
      </c>
      <c r="D1055">
        <v>0</v>
      </c>
      <c r="E1055" t="s">
        <v>1302</v>
      </c>
      <c r="F1055">
        <v>0</v>
      </c>
      <c r="G1055">
        <v>0</v>
      </c>
      <c r="H1055">
        <v>0</v>
      </c>
      <c r="I1055">
        <v>43122014700</v>
      </c>
      <c r="J1055">
        <v>4</v>
      </c>
      <c r="K1055" t="s">
        <v>1204</v>
      </c>
      <c r="L1055">
        <v>2839</v>
      </c>
      <c r="M1055" t="s">
        <v>1205</v>
      </c>
      <c r="N1055" t="s">
        <v>1206</v>
      </c>
      <c r="O1055">
        <v>0</v>
      </c>
      <c r="P1055" t="s">
        <v>1207</v>
      </c>
      <c r="Q1055">
        <v>19921001</v>
      </c>
      <c r="R1055">
        <v>891018481</v>
      </c>
    </row>
    <row r="1056" spans="1:18">
      <c r="A1056" t="s">
        <v>1201</v>
      </c>
      <c r="B1056" t="s">
        <v>1347</v>
      </c>
      <c r="C1056">
        <v>201001</v>
      </c>
      <c r="D1056">
        <v>0</v>
      </c>
      <c r="E1056" t="s">
        <v>1302</v>
      </c>
      <c r="F1056">
        <v>0</v>
      </c>
      <c r="G1056">
        <v>0</v>
      </c>
      <c r="H1056">
        <v>0</v>
      </c>
      <c r="I1056">
        <v>43122014800</v>
      </c>
      <c r="J1056">
        <v>4</v>
      </c>
      <c r="K1056" t="s">
        <v>1204</v>
      </c>
      <c r="L1056">
        <v>2839</v>
      </c>
      <c r="M1056" t="s">
        <v>1205</v>
      </c>
      <c r="N1056" t="s">
        <v>1206</v>
      </c>
      <c r="O1056">
        <v>0</v>
      </c>
      <c r="P1056" t="s">
        <v>1207</v>
      </c>
      <c r="Q1056">
        <v>19910401</v>
      </c>
      <c r="R1056">
        <v>891018481</v>
      </c>
    </row>
    <row r="1057" spans="1:18">
      <c r="A1057" t="s">
        <v>1210</v>
      </c>
      <c r="B1057" t="s">
        <v>1301</v>
      </c>
      <c r="C1057">
        <v>201002</v>
      </c>
      <c r="D1057">
        <v>27</v>
      </c>
      <c r="E1057" t="s">
        <v>1302</v>
      </c>
      <c r="F1057">
        <v>0</v>
      </c>
      <c r="G1057">
        <v>0</v>
      </c>
      <c r="H1057">
        <v>0</v>
      </c>
      <c r="I1057">
        <v>43122010300</v>
      </c>
      <c r="J1057">
        <v>4</v>
      </c>
      <c r="K1057" t="s">
        <v>1213</v>
      </c>
      <c r="L1057">
        <v>2531</v>
      </c>
      <c r="M1057" t="s">
        <v>1214</v>
      </c>
      <c r="N1057" t="s">
        <v>1206</v>
      </c>
      <c r="O1057">
        <v>7152</v>
      </c>
      <c r="P1057" t="s">
        <v>1207</v>
      </c>
      <c r="Q1057">
        <v>19850101</v>
      </c>
      <c r="R1057">
        <v>891018481</v>
      </c>
    </row>
    <row r="1058" spans="1:18">
      <c r="A1058" t="s">
        <v>1210</v>
      </c>
      <c r="B1058" t="s">
        <v>1303</v>
      </c>
      <c r="C1058">
        <v>201002</v>
      </c>
      <c r="D1058">
        <v>27</v>
      </c>
      <c r="E1058" t="s">
        <v>1302</v>
      </c>
      <c r="F1058">
        <v>0</v>
      </c>
      <c r="G1058">
        <v>0</v>
      </c>
      <c r="H1058">
        <v>0</v>
      </c>
      <c r="I1058">
        <v>43122010900</v>
      </c>
      <c r="J1058">
        <v>4</v>
      </c>
      <c r="K1058" t="s">
        <v>1218</v>
      </c>
      <c r="L1058">
        <v>2531</v>
      </c>
      <c r="M1058" t="s">
        <v>1214</v>
      </c>
      <c r="N1058" t="s">
        <v>1206</v>
      </c>
      <c r="O1058">
        <v>1712</v>
      </c>
      <c r="P1058" t="s">
        <v>1207</v>
      </c>
      <c r="Q1058">
        <v>19850301</v>
      </c>
      <c r="R1058">
        <v>891018481</v>
      </c>
    </row>
    <row r="1059" spans="1:18">
      <c r="A1059" t="s">
        <v>1231</v>
      </c>
      <c r="B1059" t="s">
        <v>1304</v>
      </c>
      <c r="C1059">
        <v>201002</v>
      </c>
      <c r="D1059">
        <v>28</v>
      </c>
      <c r="E1059" t="s">
        <v>1302</v>
      </c>
      <c r="F1059">
        <v>0</v>
      </c>
      <c r="G1059">
        <v>0</v>
      </c>
      <c r="H1059">
        <v>0</v>
      </c>
      <c r="I1059">
        <v>43122002600</v>
      </c>
      <c r="J1059">
        <v>4</v>
      </c>
      <c r="K1059" t="s">
        <v>1218</v>
      </c>
      <c r="L1059">
        <v>2839</v>
      </c>
      <c r="M1059" t="s">
        <v>1205</v>
      </c>
      <c r="N1059" t="s">
        <v>1206</v>
      </c>
      <c r="O1059">
        <v>4909</v>
      </c>
      <c r="P1059" t="s">
        <v>1207</v>
      </c>
      <c r="Q1059">
        <v>19980430</v>
      </c>
      <c r="R1059">
        <v>891018481</v>
      </c>
    </row>
    <row r="1060" spans="1:18">
      <c r="A1060" t="s">
        <v>1231</v>
      </c>
      <c r="B1060" t="s">
        <v>1305</v>
      </c>
      <c r="C1060">
        <v>201002</v>
      </c>
      <c r="D1060">
        <v>28</v>
      </c>
      <c r="E1060" t="s">
        <v>1302</v>
      </c>
      <c r="F1060">
        <v>0</v>
      </c>
      <c r="G1060">
        <v>0</v>
      </c>
      <c r="H1060">
        <v>0</v>
      </c>
      <c r="I1060">
        <v>43122002700</v>
      </c>
      <c r="J1060">
        <v>4</v>
      </c>
      <c r="K1060" t="s">
        <v>1218</v>
      </c>
      <c r="L1060">
        <v>2839</v>
      </c>
      <c r="M1060" t="s">
        <v>1205</v>
      </c>
      <c r="N1060" t="s">
        <v>1206</v>
      </c>
      <c r="O1060">
        <v>20835</v>
      </c>
      <c r="P1060" t="s">
        <v>1207</v>
      </c>
      <c r="Q1060">
        <v>19990630</v>
      </c>
      <c r="R1060">
        <v>891018481</v>
      </c>
    </row>
    <row r="1061" spans="1:18">
      <c r="A1061" t="s">
        <v>1231</v>
      </c>
      <c r="B1061" t="s">
        <v>1306</v>
      </c>
      <c r="C1061">
        <v>201002</v>
      </c>
      <c r="D1061">
        <v>28</v>
      </c>
      <c r="E1061" t="s">
        <v>1302</v>
      </c>
      <c r="F1061">
        <v>0</v>
      </c>
      <c r="G1061">
        <v>0</v>
      </c>
      <c r="H1061">
        <v>0</v>
      </c>
      <c r="I1061">
        <v>43122003300</v>
      </c>
      <c r="J1061">
        <v>4</v>
      </c>
      <c r="K1061" t="s">
        <v>1218</v>
      </c>
      <c r="L1061">
        <v>2839</v>
      </c>
      <c r="M1061" t="s">
        <v>1205</v>
      </c>
      <c r="N1061" t="s">
        <v>1206</v>
      </c>
      <c r="O1061">
        <v>8699</v>
      </c>
      <c r="P1061" t="s">
        <v>1207</v>
      </c>
      <c r="Q1061">
        <v>19980430</v>
      </c>
      <c r="R1061">
        <v>891018481</v>
      </c>
    </row>
    <row r="1062" spans="1:18">
      <c r="A1062" t="s">
        <v>1231</v>
      </c>
      <c r="B1062" t="s">
        <v>1307</v>
      </c>
      <c r="C1062">
        <v>201002</v>
      </c>
      <c r="D1062">
        <v>0</v>
      </c>
      <c r="E1062" t="s">
        <v>1302</v>
      </c>
      <c r="F1062">
        <v>0</v>
      </c>
      <c r="G1062">
        <v>0</v>
      </c>
      <c r="H1062">
        <v>0</v>
      </c>
      <c r="I1062">
        <v>43122005500</v>
      </c>
      <c r="J1062">
        <v>6</v>
      </c>
      <c r="K1062" t="s">
        <v>1218</v>
      </c>
      <c r="L1062">
        <v>2839</v>
      </c>
      <c r="M1062" t="s">
        <v>1205</v>
      </c>
      <c r="N1062" t="s">
        <v>1206</v>
      </c>
      <c r="O1062">
        <v>0</v>
      </c>
      <c r="P1062" t="s">
        <v>1207</v>
      </c>
      <c r="Q1062">
        <v>19980331</v>
      </c>
      <c r="R1062">
        <v>891018481</v>
      </c>
    </row>
    <row r="1063" spans="1:18">
      <c r="A1063" t="s">
        <v>1231</v>
      </c>
      <c r="B1063" t="s">
        <v>1308</v>
      </c>
      <c r="C1063">
        <v>201002</v>
      </c>
      <c r="D1063">
        <v>28</v>
      </c>
      <c r="E1063" t="s">
        <v>1302</v>
      </c>
      <c r="F1063">
        <v>0</v>
      </c>
      <c r="G1063">
        <v>0</v>
      </c>
      <c r="H1063">
        <v>0</v>
      </c>
      <c r="I1063">
        <v>43122003500</v>
      </c>
      <c r="J1063">
        <v>4</v>
      </c>
      <c r="K1063" t="s">
        <v>1218</v>
      </c>
      <c r="L1063">
        <v>2839</v>
      </c>
      <c r="M1063" t="s">
        <v>1205</v>
      </c>
      <c r="N1063" t="s">
        <v>1206</v>
      </c>
      <c r="O1063">
        <v>2536</v>
      </c>
      <c r="P1063" t="s">
        <v>1207</v>
      </c>
      <c r="Q1063">
        <v>19980430</v>
      </c>
      <c r="R1063">
        <v>891018481</v>
      </c>
    </row>
    <row r="1064" spans="1:18">
      <c r="A1064" t="s">
        <v>1231</v>
      </c>
      <c r="B1064" t="s">
        <v>1309</v>
      </c>
      <c r="C1064">
        <v>201002</v>
      </c>
      <c r="D1064">
        <v>0</v>
      </c>
      <c r="E1064" t="s">
        <v>1302</v>
      </c>
      <c r="F1064">
        <v>0</v>
      </c>
      <c r="G1064">
        <v>0</v>
      </c>
      <c r="H1064">
        <v>0</v>
      </c>
      <c r="I1064">
        <v>43122004300</v>
      </c>
      <c r="J1064">
        <v>4</v>
      </c>
      <c r="K1064" t="s">
        <v>1218</v>
      </c>
      <c r="L1064">
        <v>2839</v>
      </c>
      <c r="M1064" t="s">
        <v>1205</v>
      </c>
      <c r="N1064" t="s">
        <v>1206</v>
      </c>
      <c r="O1064">
        <v>0</v>
      </c>
      <c r="P1064" t="s">
        <v>1207</v>
      </c>
      <c r="Q1064">
        <v>19980324</v>
      </c>
      <c r="R1064">
        <v>891018481</v>
      </c>
    </row>
    <row r="1065" spans="1:18">
      <c r="A1065" t="s">
        <v>1231</v>
      </c>
      <c r="B1065" t="s">
        <v>1310</v>
      </c>
      <c r="C1065">
        <v>201002</v>
      </c>
      <c r="D1065">
        <v>27</v>
      </c>
      <c r="E1065" t="s">
        <v>1302</v>
      </c>
      <c r="F1065">
        <v>0</v>
      </c>
      <c r="G1065">
        <v>0</v>
      </c>
      <c r="H1065">
        <v>0</v>
      </c>
      <c r="I1065">
        <v>43122002901</v>
      </c>
      <c r="J1065">
        <v>4</v>
      </c>
      <c r="K1065" t="s">
        <v>1204</v>
      </c>
      <c r="L1065">
        <v>2839</v>
      </c>
      <c r="M1065" t="s">
        <v>1205</v>
      </c>
      <c r="N1065" t="s">
        <v>1206</v>
      </c>
      <c r="O1065">
        <v>6259</v>
      </c>
      <c r="P1065" t="s">
        <v>1207</v>
      </c>
      <c r="Q1065">
        <v>19980430</v>
      </c>
      <c r="R1065">
        <v>891018481</v>
      </c>
    </row>
    <row r="1066" spans="1:18">
      <c r="A1066" t="s">
        <v>1231</v>
      </c>
      <c r="B1066" t="s">
        <v>1311</v>
      </c>
      <c r="C1066">
        <v>201002</v>
      </c>
      <c r="D1066">
        <v>0</v>
      </c>
      <c r="E1066" t="s">
        <v>1302</v>
      </c>
      <c r="F1066">
        <v>0</v>
      </c>
      <c r="G1066">
        <v>0</v>
      </c>
      <c r="H1066">
        <v>0</v>
      </c>
      <c r="I1066">
        <v>43122006200</v>
      </c>
      <c r="J1066">
        <v>4</v>
      </c>
      <c r="K1066" t="s">
        <v>1218</v>
      </c>
      <c r="L1066">
        <v>2839</v>
      </c>
      <c r="M1066" t="s">
        <v>1205</v>
      </c>
      <c r="N1066" t="s">
        <v>1206</v>
      </c>
      <c r="O1066">
        <v>0</v>
      </c>
      <c r="P1066" t="s">
        <v>1207</v>
      </c>
      <c r="R1066">
        <v>891018481</v>
      </c>
    </row>
    <row r="1067" spans="1:18">
      <c r="A1067" t="s">
        <v>1231</v>
      </c>
      <c r="B1067" t="s">
        <v>1312</v>
      </c>
      <c r="C1067">
        <v>201002</v>
      </c>
      <c r="D1067">
        <v>28</v>
      </c>
      <c r="E1067" t="s">
        <v>1302</v>
      </c>
      <c r="F1067">
        <v>0</v>
      </c>
      <c r="G1067">
        <v>0</v>
      </c>
      <c r="H1067">
        <v>0</v>
      </c>
      <c r="I1067">
        <v>43122006400</v>
      </c>
      <c r="J1067">
        <v>4</v>
      </c>
      <c r="K1067" t="s">
        <v>1218</v>
      </c>
      <c r="L1067">
        <v>2839</v>
      </c>
      <c r="M1067" t="s">
        <v>1205</v>
      </c>
      <c r="N1067" t="s">
        <v>1206</v>
      </c>
      <c r="O1067">
        <v>20535</v>
      </c>
      <c r="P1067" t="s">
        <v>1207</v>
      </c>
      <c r="Q1067">
        <v>19980430</v>
      </c>
      <c r="R1067">
        <v>891018481</v>
      </c>
    </row>
    <row r="1068" spans="1:18">
      <c r="A1068" t="s">
        <v>1231</v>
      </c>
      <c r="B1068" t="s">
        <v>1313</v>
      </c>
      <c r="C1068">
        <v>201002</v>
      </c>
      <c r="D1068">
        <v>28</v>
      </c>
      <c r="E1068" t="s">
        <v>1302</v>
      </c>
      <c r="F1068">
        <v>0</v>
      </c>
      <c r="G1068">
        <v>0</v>
      </c>
      <c r="H1068">
        <v>0</v>
      </c>
      <c r="I1068">
        <v>43122006800</v>
      </c>
      <c r="J1068">
        <v>4</v>
      </c>
      <c r="K1068" t="s">
        <v>1218</v>
      </c>
      <c r="L1068">
        <v>2839</v>
      </c>
      <c r="M1068" t="s">
        <v>1205</v>
      </c>
      <c r="N1068" t="s">
        <v>1206</v>
      </c>
      <c r="O1068">
        <v>4418</v>
      </c>
      <c r="P1068" t="s">
        <v>1207</v>
      </c>
      <c r="Q1068">
        <v>20010430</v>
      </c>
      <c r="R1068">
        <v>891018481</v>
      </c>
    </row>
    <row r="1069" spans="1:18">
      <c r="A1069" t="s">
        <v>1231</v>
      </c>
      <c r="B1069" t="s">
        <v>1314</v>
      </c>
      <c r="C1069">
        <v>201002</v>
      </c>
      <c r="D1069">
        <v>28</v>
      </c>
      <c r="E1069" t="s">
        <v>1302</v>
      </c>
      <c r="F1069">
        <v>0</v>
      </c>
      <c r="G1069">
        <v>0</v>
      </c>
      <c r="H1069">
        <v>0</v>
      </c>
      <c r="I1069">
        <v>43122006700</v>
      </c>
      <c r="J1069">
        <v>4</v>
      </c>
      <c r="K1069" t="s">
        <v>1218</v>
      </c>
      <c r="L1069">
        <v>2839</v>
      </c>
      <c r="M1069" t="s">
        <v>1205</v>
      </c>
      <c r="N1069" t="s">
        <v>1206</v>
      </c>
      <c r="O1069">
        <v>13008</v>
      </c>
      <c r="P1069" t="s">
        <v>1207</v>
      </c>
      <c r="Q1069">
        <v>19980430</v>
      </c>
      <c r="R1069">
        <v>891018481</v>
      </c>
    </row>
    <row r="1070" spans="1:18">
      <c r="A1070" t="s">
        <v>1231</v>
      </c>
      <c r="B1070" t="s">
        <v>1315</v>
      </c>
      <c r="C1070">
        <v>201002</v>
      </c>
      <c r="D1070">
        <v>0</v>
      </c>
      <c r="E1070" t="s">
        <v>1302</v>
      </c>
      <c r="F1070">
        <v>0</v>
      </c>
      <c r="G1070">
        <v>0</v>
      </c>
      <c r="H1070">
        <v>0</v>
      </c>
      <c r="I1070">
        <v>43122008500</v>
      </c>
      <c r="J1070">
        <v>6</v>
      </c>
      <c r="K1070" t="s">
        <v>1213</v>
      </c>
      <c r="L1070">
        <v>2839</v>
      </c>
      <c r="M1070" t="s">
        <v>1205</v>
      </c>
      <c r="N1070" t="s">
        <v>1206</v>
      </c>
      <c r="O1070">
        <v>0</v>
      </c>
      <c r="P1070" t="s">
        <v>1207</v>
      </c>
      <c r="R1070">
        <v>891018481</v>
      </c>
    </row>
    <row r="1071" spans="1:18">
      <c r="A1071" t="s">
        <v>1231</v>
      </c>
      <c r="B1071" t="s">
        <v>1316</v>
      </c>
      <c r="C1071">
        <v>201002</v>
      </c>
      <c r="D1071">
        <v>28</v>
      </c>
      <c r="E1071" t="s">
        <v>1302</v>
      </c>
      <c r="F1071">
        <v>0</v>
      </c>
      <c r="G1071">
        <v>0</v>
      </c>
      <c r="H1071">
        <v>0</v>
      </c>
      <c r="I1071">
        <v>43122009900</v>
      </c>
      <c r="J1071">
        <v>4</v>
      </c>
      <c r="K1071" t="s">
        <v>1218</v>
      </c>
      <c r="L1071">
        <v>2839</v>
      </c>
      <c r="M1071" t="s">
        <v>1205</v>
      </c>
      <c r="N1071" t="s">
        <v>1206</v>
      </c>
      <c r="O1071">
        <v>50232</v>
      </c>
      <c r="P1071" t="s">
        <v>1207</v>
      </c>
      <c r="Q1071">
        <v>19980430</v>
      </c>
      <c r="R1071">
        <v>891018481</v>
      </c>
    </row>
    <row r="1072" spans="1:18">
      <c r="A1072" t="s">
        <v>1231</v>
      </c>
      <c r="B1072" t="s">
        <v>1317</v>
      </c>
      <c r="C1072">
        <v>201002</v>
      </c>
      <c r="D1072">
        <v>26</v>
      </c>
      <c r="E1072" t="s">
        <v>1302</v>
      </c>
      <c r="F1072">
        <v>0</v>
      </c>
      <c r="G1072">
        <v>0</v>
      </c>
      <c r="H1072">
        <v>0</v>
      </c>
      <c r="I1072">
        <v>43122009400</v>
      </c>
      <c r="J1072">
        <v>4</v>
      </c>
      <c r="K1072" t="s">
        <v>1218</v>
      </c>
      <c r="L1072">
        <v>2839</v>
      </c>
      <c r="M1072" t="s">
        <v>1205</v>
      </c>
      <c r="N1072" t="s">
        <v>1206</v>
      </c>
      <c r="O1072">
        <v>1038</v>
      </c>
      <c r="P1072" t="s">
        <v>1207</v>
      </c>
      <c r="Q1072">
        <v>19980430</v>
      </c>
      <c r="R1072">
        <v>891018481</v>
      </c>
    </row>
    <row r="1073" spans="1:18">
      <c r="A1073" t="s">
        <v>1231</v>
      </c>
      <c r="B1073" t="s">
        <v>1318</v>
      </c>
      <c r="C1073">
        <v>201002</v>
      </c>
      <c r="D1073">
        <v>28</v>
      </c>
      <c r="E1073" t="s">
        <v>1302</v>
      </c>
      <c r="F1073">
        <v>0</v>
      </c>
      <c r="G1073">
        <v>0</v>
      </c>
      <c r="H1073">
        <v>0</v>
      </c>
      <c r="I1073">
        <v>43122013300</v>
      </c>
      <c r="J1073">
        <v>4</v>
      </c>
      <c r="K1073" t="s">
        <v>1218</v>
      </c>
      <c r="L1073">
        <v>2839</v>
      </c>
      <c r="M1073" t="s">
        <v>1205</v>
      </c>
      <c r="N1073" t="s">
        <v>1206</v>
      </c>
      <c r="O1073">
        <v>70793</v>
      </c>
      <c r="P1073" t="s">
        <v>1207</v>
      </c>
      <c r="Q1073">
        <v>19980430</v>
      </c>
      <c r="R1073">
        <v>891018481</v>
      </c>
    </row>
    <row r="1074" spans="1:18">
      <c r="A1074" t="s">
        <v>1231</v>
      </c>
      <c r="B1074" t="s">
        <v>1319</v>
      </c>
      <c r="C1074">
        <v>201002</v>
      </c>
      <c r="D1074">
        <v>0</v>
      </c>
      <c r="E1074" t="s">
        <v>1302</v>
      </c>
      <c r="F1074">
        <v>0</v>
      </c>
      <c r="G1074">
        <v>0</v>
      </c>
      <c r="H1074">
        <v>0</v>
      </c>
      <c r="I1074">
        <v>43122007801</v>
      </c>
      <c r="J1074">
        <v>6</v>
      </c>
      <c r="K1074" t="s">
        <v>1218</v>
      </c>
      <c r="L1074">
        <v>2839</v>
      </c>
      <c r="M1074" t="s">
        <v>1205</v>
      </c>
      <c r="N1074" t="s">
        <v>1206</v>
      </c>
      <c r="O1074">
        <v>0</v>
      </c>
      <c r="P1074" t="s">
        <v>1207</v>
      </c>
      <c r="Q1074">
        <v>19870901</v>
      </c>
      <c r="R1074">
        <v>891018481</v>
      </c>
    </row>
    <row r="1075" spans="1:18">
      <c r="A1075" t="s">
        <v>1231</v>
      </c>
      <c r="B1075" t="s">
        <v>1320</v>
      </c>
      <c r="C1075">
        <v>201002</v>
      </c>
      <c r="D1075">
        <v>0</v>
      </c>
      <c r="E1075" t="s">
        <v>1302</v>
      </c>
      <c r="F1075">
        <v>0</v>
      </c>
      <c r="G1075">
        <v>0</v>
      </c>
      <c r="H1075">
        <v>0</v>
      </c>
      <c r="I1075">
        <v>43122015700</v>
      </c>
      <c r="J1075">
        <v>5</v>
      </c>
      <c r="K1075" t="s">
        <v>1218</v>
      </c>
      <c r="L1075">
        <v>2839</v>
      </c>
      <c r="M1075" t="s">
        <v>1205</v>
      </c>
      <c r="N1075" t="s">
        <v>1206</v>
      </c>
      <c r="O1075">
        <v>0</v>
      </c>
      <c r="P1075" t="s">
        <v>1207</v>
      </c>
      <c r="Q1075">
        <v>19901001</v>
      </c>
      <c r="R1075">
        <v>891018481</v>
      </c>
    </row>
    <row r="1076" spans="1:18">
      <c r="A1076" t="s">
        <v>1201</v>
      </c>
      <c r="B1076" t="s">
        <v>1321</v>
      </c>
      <c r="C1076">
        <v>201002</v>
      </c>
      <c r="D1076">
        <v>28</v>
      </c>
      <c r="E1076" t="s">
        <v>1302</v>
      </c>
      <c r="F1076">
        <v>0</v>
      </c>
      <c r="G1076">
        <v>0</v>
      </c>
      <c r="H1076">
        <v>0</v>
      </c>
      <c r="I1076">
        <v>43122003000</v>
      </c>
      <c r="J1076">
        <v>4</v>
      </c>
      <c r="K1076" t="s">
        <v>1218</v>
      </c>
      <c r="L1076">
        <v>2839</v>
      </c>
      <c r="M1076" t="s">
        <v>1205</v>
      </c>
      <c r="N1076" t="s">
        <v>1206</v>
      </c>
      <c r="O1076">
        <v>4418</v>
      </c>
      <c r="P1076" t="s">
        <v>1322</v>
      </c>
      <c r="Q1076">
        <v>19880501</v>
      </c>
      <c r="R1076">
        <v>891018481</v>
      </c>
    </row>
    <row r="1077" spans="1:18">
      <c r="A1077" t="s">
        <v>1201</v>
      </c>
      <c r="B1077" t="s">
        <v>1323</v>
      </c>
      <c r="C1077">
        <v>201002</v>
      </c>
      <c r="D1077">
        <v>0</v>
      </c>
      <c r="E1077" t="s">
        <v>1302</v>
      </c>
      <c r="F1077">
        <v>0</v>
      </c>
      <c r="G1077">
        <v>0</v>
      </c>
      <c r="H1077">
        <v>0</v>
      </c>
      <c r="I1077">
        <v>43122003800</v>
      </c>
      <c r="J1077">
        <v>4</v>
      </c>
      <c r="K1077" t="s">
        <v>1204</v>
      </c>
      <c r="L1077">
        <v>2839</v>
      </c>
      <c r="M1077" t="s">
        <v>1205</v>
      </c>
      <c r="N1077" t="s">
        <v>1206</v>
      </c>
      <c r="O1077">
        <v>0</v>
      </c>
      <c r="P1077" t="s">
        <v>1207</v>
      </c>
      <c r="Q1077">
        <v>19980430</v>
      </c>
      <c r="R1077">
        <v>891018481</v>
      </c>
    </row>
    <row r="1078" spans="1:18">
      <c r="A1078" t="s">
        <v>1201</v>
      </c>
      <c r="B1078" t="s">
        <v>1324</v>
      </c>
      <c r="C1078">
        <v>201002</v>
      </c>
      <c r="D1078">
        <v>17</v>
      </c>
      <c r="E1078" t="s">
        <v>1302</v>
      </c>
      <c r="F1078">
        <v>0</v>
      </c>
      <c r="G1078">
        <v>0</v>
      </c>
      <c r="H1078">
        <v>0</v>
      </c>
      <c r="I1078">
        <v>43122004200</v>
      </c>
      <c r="J1078">
        <v>4</v>
      </c>
      <c r="K1078" t="s">
        <v>1218</v>
      </c>
      <c r="L1078">
        <v>2839</v>
      </c>
      <c r="M1078" t="s">
        <v>1205</v>
      </c>
      <c r="N1078" t="s">
        <v>1206</v>
      </c>
      <c r="O1078">
        <v>10249</v>
      </c>
      <c r="P1078" t="s">
        <v>1207</v>
      </c>
      <c r="Q1078">
        <v>19980430</v>
      </c>
      <c r="R1078">
        <v>891018481</v>
      </c>
    </row>
    <row r="1079" spans="1:18">
      <c r="A1079" t="s">
        <v>1201</v>
      </c>
      <c r="B1079" t="s">
        <v>1325</v>
      </c>
      <c r="C1079">
        <v>201002</v>
      </c>
      <c r="D1079">
        <v>28</v>
      </c>
      <c r="E1079" t="s">
        <v>1302</v>
      </c>
      <c r="F1079">
        <v>0</v>
      </c>
      <c r="G1079">
        <v>0</v>
      </c>
      <c r="H1079">
        <v>0</v>
      </c>
      <c r="I1079">
        <v>43122005100</v>
      </c>
      <c r="J1079">
        <v>4</v>
      </c>
      <c r="K1079" t="s">
        <v>1218</v>
      </c>
      <c r="L1079">
        <v>2839</v>
      </c>
      <c r="M1079" t="s">
        <v>1205</v>
      </c>
      <c r="N1079" t="s">
        <v>1206</v>
      </c>
      <c r="O1079">
        <v>24134</v>
      </c>
      <c r="P1079" t="s">
        <v>1207</v>
      </c>
      <c r="Q1079">
        <v>19980430</v>
      </c>
      <c r="R1079">
        <v>891018481</v>
      </c>
    </row>
    <row r="1080" spans="1:18">
      <c r="A1080" t="s">
        <v>1201</v>
      </c>
      <c r="B1080" t="s">
        <v>1326</v>
      </c>
      <c r="C1080">
        <v>201002</v>
      </c>
      <c r="D1080">
        <v>28</v>
      </c>
      <c r="E1080" t="s">
        <v>1302</v>
      </c>
      <c r="F1080">
        <v>0</v>
      </c>
      <c r="G1080">
        <v>0</v>
      </c>
      <c r="H1080">
        <v>0</v>
      </c>
      <c r="I1080">
        <v>43122006300</v>
      </c>
      <c r="J1080">
        <v>4</v>
      </c>
      <c r="K1080" t="s">
        <v>1204</v>
      </c>
      <c r="L1080">
        <v>2839</v>
      </c>
      <c r="M1080" t="s">
        <v>1205</v>
      </c>
      <c r="N1080" t="s">
        <v>1206</v>
      </c>
      <c r="O1080">
        <v>14890</v>
      </c>
      <c r="P1080" t="s">
        <v>1233</v>
      </c>
      <c r="Q1080">
        <v>19980430</v>
      </c>
      <c r="R1080">
        <v>891018481</v>
      </c>
    </row>
    <row r="1081" spans="1:18">
      <c r="A1081" t="s">
        <v>1201</v>
      </c>
      <c r="B1081" t="s">
        <v>1327</v>
      </c>
      <c r="C1081">
        <v>201002</v>
      </c>
      <c r="D1081">
        <v>28</v>
      </c>
      <c r="E1081" t="s">
        <v>1302</v>
      </c>
      <c r="F1081">
        <v>0</v>
      </c>
      <c r="G1081">
        <v>0</v>
      </c>
      <c r="H1081">
        <v>0</v>
      </c>
      <c r="I1081">
        <v>43122007000</v>
      </c>
      <c r="J1081">
        <v>4</v>
      </c>
      <c r="K1081" t="s">
        <v>1218</v>
      </c>
      <c r="L1081">
        <v>2839</v>
      </c>
      <c r="M1081" t="s">
        <v>1205</v>
      </c>
      <c r="N1081" t="s">
        <v>1206</v>
      </c>
      <c r="O1081">
        <v>19607</v>
      </c>
      <c r="P1081" t="s">
        <v>1233</v>
      </c>
      <c r="Q1081">
        <v>19980430</v>
      </c>
      <c r="R1081">
        <v>891018481</v>
      </c>
    </row>
    <row r="1082" spans="1:18">
      <c r="A1082" t="s">
        <v>1201</v>
      </c>
      <c r="B1082" t="s">
        <v>1328</v>
      </c>
      <c r="C1082">
        <v>201002</v>
      </c>
      <c r="D1082">
        <v>26</v>
      </c>
      <c r="E1082" t="s">
        <v>1302</v>
      </c>
      <c r="F1082">
        <v>0</v>
      </c>
      <c r="G1082">
        <v>0</v>
      </c>
      <c r="H1082">
        <v>0</v>
      </c>
      <c r="I1082">
        <v>43122006100</v>
      </c>
      <c r="J1082">
        <v>4</v>
      </c>
      <c r="K1082" t="s">
        <v>1204</v>
      </c>
      <c r="L1082">
        <v>2839</v>
      </c>
      <c r="M1082" t="s">
        <v>1205</v>
      </c>
      <c r="N1082" t="s">
        <v>1206</v>
      </c>
      <c r="O1082">
        <v>12104</v>
      </c>
      <c r="P1082" t="s">
        <v>1233</v>
      </c>
      <c r="Q1082">
        <v>19980430</v>
      </c>
      <c r="R1082">
        <v>891018481</v>
      </c>
    </row>
    <row r="1083" spans="1:18">
      <c r="A1083" t="s">
        <v>1201</v>
      </c>
      <c r="B1083" t="s">
        <v>1329</v>
      </c>
      <c r="C1083">
        <v>201002</v>
      </c>
      <c r="D1083">
        <v>1</v>
      </c>
      <c r="E1083" t="s">
        <v>1302</v>
      </c>
      <c r="F1083">
        <v>0</v>
      </c>
      <c r="G1083">
        <v>0</v>
      </c>
      <c r="H1083">
        <v>0</v>
      </c>
      <c r="I1083">
        <v>43122007700</v>
      </c>
      <c r="J1083">
        <v>5</v>
      </c>
      <c r="K1083" t="s">
        <v>1218</v>
      </c>
      <c r="L1083">
        <v>2839</v>
      </c>
      <c r="M1083" t="s">
        <v>1205</v>
      </c>
      <c r="N1083" t="s">
        <v>1206</v>
      </c>
      <c r="O1083">
        <v>1169</v>
      </c>
      <c r="P1083" t="s">
        <v>1207</v>
      </c>
      <c r="Q1083">
        <v>19830301</v>
      </c>
      <c r="R1083">
        <v>891018481</v>
      </c>
    </row>
    <row r="1084" spans="1:18">
      <c r="A1084" t="s">
        <v>1201</v>
      </c>
      <c r="B1084" t="s">
        <v>1330</v>
      </c>
      <c r="C1084">
        <v>201002</v>
      </c>
      <c r="D1084">
        <v>0</v>
      </c>
      <c r="E1084" t="s">
        <v>1302</v>
      </c>
      <c r="F1084">
        <v>0</v>
      </c>
      <c r="G1084">
        <v>0</v>
      </c>
      <c r="H1084">
        <v>0</v>
      </c>
      <c r="I1084">
        <v>43122008900</v>
      </c>
      <c r="J1084">
        <v>4</v>
      </c>
      <c r="K1084" t="s">
        <v>1218</v>
      </c>
      <c r="L1084">
        <v>2839</v>
      </c>
      <c r="M1084" t="s">
        <v>1205</v>
      </c>
      <c r="N1084" t="s">
        <v>1206</v>
      </c>
      <c r="O1084">
        <v>0</v>
      </c>
      <c r="P1084" t="s">
        <v>1207</v>
      </c>
      <c r="R1084">
        <v>891018481</v>
      </c>
    </row>
    <row r="1085" spans="1:18">
      <c r="A1085" t="s">
        <v>1201</v>
      </c>
      <c r="B1085" t="s">
        <v>1331</v>
      </c>
      <c r="C1085">
        <v>201002</v>
      </c>
      <c r="D1085">
        <v>28</v>
      </c>
      <c r="E1085" t="s">
        <v>1302</v>
      </c>
      <c r="F1085">
        <v>0</v>
      </c>
      <c r="G1085">
        <v>0</v>
      </c>
      <c r="H1085">
        <v>0</v>
      </c>
      <c r="I1085">
        <v>43122008002</v>
      </c>
      <c r="J1085">
        <v>4</v>
      </c>
      <c r="K1085" t="s">
        <v>1218</v>
      </c>
      <c r="L1085">
        <v>2839</v>
      </c>
      <c r="M1085" t="s">
        <v>1205</v>
      </c>
      <c r="N1085" t="s">
        <v>1206</v>
      </c>
      <c r="O1085">
        <v>21298</v>
      </c>
      <c r="P1085" t="s">
        <v>1207</v>
      </c>
      <c r="Q1085">
        <v>19980430</v>
      </c>
      <c r="R1085">
        <v>891018481</v>
      </c>
    </row>
    <row r="1086" spans="1:18">
      <c r="A1086" t="s">
        <v>1201</v>
      </c>
      <c r="B1086" t="s">
        <v>1332</v>
      </c>
      <c r="C1086">
        <v>201002</v>
      </c>
      <c r="D1086">
        <v>0</v>
      </c>
      <c r="E1086" t="s">
        <v>1302</v>
      </c>
      <c r="F1086">
        <v>0</v>
      </c>
      <c r="G1086">
        <v>0</v>
      </c>
      <c r="H1086">
        <v>0</v>
      </c>
      <c r="I1086">
        <v>43122010600</v>
      </c>
      <c r="J1086">
        <v>4</v>
      </c>
      <c r="K1086" t="s">
        <v>1204</v>
      </c>
      <c r="L1086">
        <v>2839</v>
      </c>
      <c r="M1086" t="s">
        <v>1205</v>
      </c>
      <c r="N1086" t="s">
        <v>1206</v>
      </c>
      <c r="O1086">
        <v>0</v>
      </c>
      <c r="P1086" t="s">
        <v>1207</v>
      </c>
      <c r="Q1086">
        <v>19980430</v>
      </c>
      <c r="R1086">
        <v>891018481</v>
      </c>
    </row>
    <row r="1087" spans="1:18">
      <c r="A1087" t="s">
        <v>1201</v>
      </c>
      <c r="B1087" t="s">
        <v>1333</v>
      </c>
      <c r="C1087">
        <v>201002</v>
      </c>
      <c r="D1087">
        <v>0</v>
      </c>
      <c r="E1087" t="s">
        <v>1302</v>
      </c>
      <c r="F1087">
        <v>0</v>
      </c>
      <c r="G1087">
        <v>0</v>
      </c>
      <c r="H1087">
        <v>0</v>
      </c>
      <c r="I1087">
        <v>43122010800</v>
      </c>
      <c r="J1087">
        <v>4</v>
      </c>
      <c r="K1087" t="s">
        <v>1204</v>
      </c>
      <c r="L1087">
        <v>2839</v>
      </c>
      <c r="M1087" t="s">
        <v>1205</v>
      </c>
      <c r="N1087" t="s">
        <v>1206</v>
      </c>
      <c r="O1087">
        <v>0</v>
      </c>
      <c r="P1087" t="s">
        <v>1207</v>
      </c>
      <c r="Q1087">
        <v>19980430</v>
      </c>
      <c r="R1087">
        <v>891018481</v>
      </c>
    </row>
    <row r="1088" spans="1:18">
      <c r="A1088" t="s">
        <v>1201</v>
      </c>
      <c r="B1088" t="s">
        <v>1334</v>
      </c>
      <c r="C1088">
        <v>201002</v>
      </c>
      <c r="D1088">
        <v>0</v>
      </c>
      <c r="E1088" t="s">
        <v>1302</v>
      </c>
      <c r="F1088">
        <v>0</v>
      </c>
      <c r="G1088">
        <v>0</v>
      </c>
      <c r="H1088">
        <v>0</v>
      </c>
      <c r="I1088">
        <v>43122011100</v>
      </c>
      <c r="J1088">
        <v>4</v>
      </c>
      <c r="K1088" t="s">
        <v>1204</v>
      </c>
      <c r="L1088">
        <v>2839</v>
      </c>
      <c r="M1088" t="s">
        <v>1205</v>
      </c>
      <c r="N1088" t="s">
        <v>1206</v>
      </c>
      <c r="O1088">
        <v>0</v>
      </c>
      <c r="P1088" t="s">
        <v>1207</v>
      </c>
      <c r="Q1088">
        <v>19980430</v>
      </c>
      <c r="R1088">
        <v>891018481</v>
      </c>
    </row>
    <row r="1089" spans="1:18">
      <c r="A1089" t="s">
        <v>1201</v>
      </c>
      <c r="B1089" t="s">
        <v>1335</v>
      </c>
      <c r="C1089">
        <v>201002</v>
      </c>
      <c r="D1089">
        <v>0</v>
      </c>
      <c r="E1089" t="s">
        <v>1302</v>
      </c>
      <c r="F1089">
        <v>0</v>
      </c>
      <c r="G1089">
        <v>0</v>
      </c>
      <c r="H1089">
        <v>0</v>
      </c>
      <c r="I1089">
        <v>43122012000</v>
      </c>
      <c r="J1089">
        <v>4</v>
      </c>
      <c r="K1089" t="s">
        <v>1204</v>
      </c>
      <c r="L1089">
        <v>2839</v>
      </c>
      <c r="M1089" t="s">
        <v>1205</v>
      </c>
      <c r="N1089" t="s">
        <v>1206</v>
      </c>
      <c r="O1089">
        <v>0</v>
      </c>
      <c r="P1089" t="s">
        <v>1207</v>
      </c>
      <c r="Q1089">
        <v>19870401</v>
      </c>
      <c r="R1089">
        <v>891018481</v>
      </c>
    </row>
    <row r="1090" spans="1:18">
      <c r="A1090" t="s">
        <v>1201</v>
      </c>
      <c r="B1090" t="s">
        <v>1336</v>
      </c>
      <c r="C1090">
        <v>201002</v>
      </c>
      <c r="D1090">
        <v>0</v>
      </c>
      <c r="E1090" t="s">
        <v>1302</v>
      </c>
      <c r="F1090">
        <v>0</v>
      </c>
      <c r="G1090">
        <v>0</v>
      </c>
      <c r="H1090">
        <v>0</v>
      </c>
      <c r="I1090">
        <v>43122012600</v>
      </c>
      <c r="J1090">
        <v>4</v>
      </c>
      <c r="K1090" t="s">
        <v>1204</v>
      </c>
      <c r="L1090">
        <v>2839</v>
      </c>
      <c r="M1090" t="s">
        <v>1205</v>
      </c>
      <c r="N1090" t="s">
        <v>1206</v>
      </c>
      <c r="O1090">
        <v>0</v>
      </c>
      <c r="P1090" t="s">
        <v>1207</v>
      </c>
      <c r="Q1090">
        <v>19980430</v>
      </c>
      <c r="R1090">
        <v>891018481</v>
      </c>
    </row>
    <row r="1091" spans="1:18">
      <c r="A1091" t="s">
        <v>1201</v>
      </c>
      <c r="B1091" t="s">
        <v>1337</v>
      </c>
      <c r="C1091">
        <v>201002</v>
      </c>
      <c r="D1091">
        <v>0</v>
      </c>
      <c r="E1091" t="s">
        <v>1302</v>
      </c>
      <c r="F1091">
        <v>0</v>
      </c>
      <c r="G1091">
        <v>0</v>
      </c>
      <c r="H1091">
        <v>0</v>
      </c>
      <c r="I1091">
        <v>43122011900</v>
      </c>
      <c r="J1091">
        <v>4</v>
      </c>
      <c r="K1091" t="s">
        <v>1204</v>
      </c>
      <c r="L1091">
        <v>2839</v>
      </c>
      <c r="M1091" t="s">
        <v>1205</v>
      </c>
      <c r="N1091" t="s">
        <v>1206</v>
      </c>
      <c r="O1091">
        <v>0</v>
      </c>
      <c r="P1091" t="s">
        <v>1207</v>
      </c>
      <c r="Q1091">
        <v>19980430</v>
      </c>
      <c r="R1091">
        <v>891018481</v>
      </c>
    </row>
    <row r="1092" spans="1:18">
      <c r="A1092" t="s">
        <v>1201</v>
      </c>
      <c r="B1092" t="s">
        <v>1338</v>
      </c>
      <c r="C1092">
        <v>201002</v>
      </c>
      <c r="D1092">
        <v>0</v>
      </c>
      <c r="E1092" t="s">
        <v>1302</v>
      </c>
      <c r="F1092">
        <v>0</v>
      </c>
      <c r="G1092">
        <v>0</v>
      </c>
      <c r="H1092">
        <v>0</v>
      </c>
      <c r="I1092">
        <v>43122013500</v>
      </c>
      <c r="J1092">
        <v>4</v>
      </c>
      <c r="K1092" t="s">
        <v>1204</v>
      </c>
      <c r="L1092">
        <v>2839</v>
      </c>
      <c r="M1092" t="s">
        <v>1205</v>
      </c>
      <c r="N1092" t="s">
        <v>1206</v>
      </c>
      <c r="O1092">
        <v>0</v>
      </c>
      <c r="P1092" t="s">
        <v>1207</v>
      </c>
      <c r="Q1092">
        <v>19980430</v>
      </c>
      <c r="R1092">
        <v>891018481</v>
      </c>
    </row>
    <row r="1093" spans="1:18">
      <c r="A1093" t="s">
        <v>1201</v>
      </c>
      <c r="B1093" t="s">
        <v>1339</v>
      </c>
      <c r="C1093">
        <v>201002</v>
      </c>
      <c r="D1093">
        <v>0</v>
      </c>
      <c r="E1093" t="s">
        <v>1302</v>
      </c>
      <c r="F1093">
        <v>0</v>
      </c>
      <c r="G1093">
        <v>0</v>
      </c>
      <c r="H1093">
        <v>0</v>
      </c>
      <c r="I1093">
        <v>43122012701</v>
      </c>
      <c r="J1093">
        <v>4</v>
      </c>
      <c r="K1093" t="s">
        <v>1204</v>
      </c>
      <c r="L1093">
        <v>2839</v>
      </c>
      <c r="M1093" t="s">
        <v>1205</v>
      </c>
      <c r="N1093" t="s">
        <v>1206</v>
      </c>
      <c r="O1093">
        <v>0</v>
      </c>
      <c r="P1093" t="s">
        <v>1207</v>
      </c>
      <c r="Q1093">
        <v>19980430</v>
      </c>
      <c r="R1093">
        <v>891018481</v>
      </c>
    </row>
    <row r="1094" spans="1:18">
      <c r="A1094" t="s">
        <v>1201</v>
      </c>
      <c r="B1094" t="s">
        <v>1340</v>
      </c>
      <c r="C1094">
        <v>201002</v>
      </c>
      <c r="D1094">
        <v>0</v>
      </c>
      <c r="E1094" t="s">
        <v>1302</v>
      </c>
      <c r="F1094">
        <v>0</v>
      </c>
      <c r="G1094">
        <v>0</v>
      </c>
      <c r="H1094">
        <v>0</v>
      </c>
      <c r="I1094">
        <v>43122014100</v>
      </c>
      <c r="J1094">
        <v>4</v>
      </c>
      <c r="K1094" t="s">
        <v>1204</v>
      </c>
      <c r="L1094">
        <v>2839</v>
      </c>
      <c r="M1094" t="s">
        <v>1205</v>
      </c>
      <c r="N1094" t="s">
        <v>1206</v>
      </c>
      <c r="O1094">
        <v>0</v>
      </c>
      <c r="P1094" t="s">
        <v>1207</v>
      </c>
      <c r="Q1094">
        <v>19980430</v>
      </c>
      <c r="R1094">
        <v>891018481</v>
      </c>
    </row>
    <row r="1095" spans="1:18">
      <c r="A1095" t="s">
        <v>1201</v>
      </c>
      <c r="B1095" t="s">
        <v>1341</v>
      </c>
      <c r="C1095">
        <v>201002</v>
      </c>
      <c r="D1095">
        <v>0</v>
      </c>
      <c r="E1095" t="s">
        <v>1302</v>
      </c>
      <c r="F1095">
        <v>0</v>
      </c>
      <c r="G1095">
        <v>0</v>
      </c>
      <c r="H1095">
        <v>0</v>
      </c>
      <c r="I1095">
        <v>43122012900</v>
      </c>
      <c r="J1095">
        <v>4</v>
      </c>
      <c r="K1095" t="s">
        <v>1204</v>
      </c>
      <c r="L1095">
        <v>2839</v>
      </c>
      <c r="M1095" t="s">
        <v>1205</v>
      </c>
      <c r="N1095" t="s">
        <v>1206</v>
      </c>
      <c r="O1095">
        <v>0</v>
      </c>
      <c r="P1095" t="s">
        <v>1207</v>
      </c>
      <c r="Q1095">
        <v>19980430</v>
      </c>
      <c r="R1095">
        <v>891018481</v>
      </c>
    </row>
    <row r="1096" spans="1:18">
      <c r="A1096" t="s">
        <v>1201</v>
      </c>
      <c r="B1096" t="s">
        <v>1342</v>
      </c>
      <c r="C1096">
        <v>201002</v>
      </c>
      <c r="D1096">
        <v>0</v>
      </c>
      <c r="E1096" t="s">
        <v>1302</v>
      </c>
      <c r="F1096">
        <v>0</v>
      </c>
      <c r="G1096">
        <v>0</v>
      </c>
      <c r="H1096">
        <v>0</v>
      </c>
      <c r="I1096">
        <v>43122013400</v>
      </c>
      <c r="J1096">
        <v>4</v>
      </c>
      <c r="K1096" t="s">
        <v>1204</v>
      </c>
      <c r="L1096">
        <v>2839</v>
      </c>
      <c r="M1096" t="s">
        <v>1205</v>
      </c>
      <c r="N1096" t="s">
        <v>1206</v>
      </c>
      <c r="O1096">
        <v>0</v>
      </c>
      <c r="P1096" t="s">
        <v>1207</v>
      </c>
      <c r="Q1096">
        <v>19980430</v>
      </c>
      <c r="R1096">
        <v>891018481</v>
      </c>
    </row>
    <row r="1097" spans="1:18">
      <c r="A1097" t="s">
        <v>1201</v>
      </c>
      <c r="B1097" t="s">
        <v>1343</v>
      </c>
      <c r="C1097">
        <v>201002</v>
      </c>
      <c r="D1097">
        <v>0</v>
      </c>
      <c r="E1097" t="s">
        <v>1302</v>
      </c>
      <c r="F1097">
        <v>0</v>
      </c>
      <c r="G1097">
        <v>0</v>
      </c>
      <c r="H1097">
        <v>0</v>
      </c>
      <c r="I1097">
        <v>43122015000</v>
      </c>
      <c r="J1097">
        <v>4</v>
      </c>
      <c r="K1097" t="s">
        <v>1204</v>
      </c>
      <c r="L1097">
        <v>2839</v>
      </c>
      <c r="M1097" t="s">
        <v>1205</v>
      </c>
      <c r="N1097" t="s">
        <v>1206</v>
      </c>
      <c r="O1097">
        <v>0</v>
      </c>
      <c r="P1097" t="s">
        <v>1207</v>
      </c>
      <c r="Q1097">
        <v>19980430</v>
      </c>
      <c r="R1097">
        <v>891018481</v>
      </c>
    </row>
    <row r="1098" spans="1:18">
      <c r="A1098" t="s">
        <v>1201</v>
      </c>
      <c r="B1098" t="s">
        <v>1344</v>
      </c>
      <c r="C1098">
        <v>201002</v>
      </c>
      <c r="D1098">
        <v>0</v>
      </c>
      <c r="E1098" t="s">
        <v>1302</v>
      </c>
      <c r="F1098">
        <v>0</v>
      </c>
      <c r="G1098">
        <v>0</v>
      </c>
      <c r="H1098">
        <v>0</v>
      </c>
      <c r="I1098">
        <v>43122015300</v>
      </c>
      <c r="J1098">
        <v>4</v>
      </c>
      <c r="K1098" t="s">
        <v>1204</v>
      </c>
      <c r="L1098">
        <v>2839</v>
      </c>
      <c r="M1098" t="s">
        <v>1205</v>
      </c>
      <c r="N1098" t="s">
        <v>1206</v>
      </c>
      <c r="O1098">
        <v>0</v>
      </c>
      <c r="P1098" t="s">
        <v>1207</v>
      </c>
      <c r="Q1098">
        <v>19980430</v>
      </c>
      <c r="R1098">
        <v>891018481</v>
      </c>
    </row>
    <row r="1099" spans="1:18">
      <c r="A1099" t="s">
        <v>1201</v>
      </c>
      <c r="B1099" t="s">
        <v>1345</v>
      </c>
      <c r="C1099">
        <v>201002</v>
      </c>
      <c r="D1099">
        <v>0</v>
      </c>
      <c r="E1099" t="s">
        <v>1302</v>
      </c>
      <c r="F1099">
        <v>0</v>
      </c>
      <c r="G1099">
        <v>0</v>
      </c>
      <c r="H1099">
        <v>0</v>
      </c>
      <c r="I1099">
        <v>43122013900</v>
      </c>
      <c r="J1099">
        <v>4</v>
      </c>
      <c r="K1099" t="s">
        <v>1204</v>
      </c>
      <c r="L1099">
        <v>2839</v>
      </c>
      <c r="M1099" t="s">
        <v>1205</v>
      </c>
      <c r="N1099" t="s">
        <v>1206</v>
      </c>
      <c r="O1099">
        <v>0</v>
      </c>
      <c r="P1099" t="s">
        <v>1207</v>
      </c>
      <c r="Q1099">
        <v>19980430</v>
      </c>
      <c r="R1099">
        <v>891018481</v>
      </c>
    </row>
    <row r="1100" spans="1:18">
      <c r="A1100" t="s">
        <v>1201</v>
      </c>
      <c r="B1100" t="s">
        <v>1346</v>
      </c>
      <c r="C1100">
        <v>201002</v>
      </c>
      <c r="D1100">
        <v>0</v>
      </c>
      <c r="E1100" t="s">
        <v>1302</v>
      </c>
      <c r="F1100">
        <v>0</v>
      </c>
      <c r="G1100">
        <v>0</v>
      </c>
      <c r="H1100">
        <v>0</v>
      </c>
      <c r="I1100">
        <v>43122014700</v>
      </c>
      <c r="J1100">
        <v>4</v>
      </c>
      <c r="K1100" t="s">
        <v>1204</v>
      </c>
      <c r="L1100">
        <v>2839</v>
      </c>
      <c r="M1100" t="s">
        <v>1205</v>
      </c>
      <c r="N1100" t="s">
        <v>1206</v>
      </c>
      <c r="O1100">
        <v>0</v>
      </c>
      <c r="P1100" t="s">
        <v>1207</v>
      </c>
      <c r="Q1100">
        <v>19921001</v>
      </c>
      <c r="R1100">
        <v>891018481</v>
      </c>
    </row>
    <row r="1101" spans="1:18">
      <c r="A1101" t="s">
        <v>1201</v>
      </c>
      <c r="B1101" t="s">
        <v>1347</v>
      </c>
      <c r="C1101">
        <v>201002</v>
      </c>
      <c r="D1101">
        <v>0</v>
      </c>
      <c r="E1101" t="s">
        <v>1302</v>
      </c>
      <c r="F1101">
        <v>0</v>
      </c>
      <c r="G1101">
        <v>0</v>
      </c>
      <c r="H1101">
        <v>0</v>
      </c>
      <c r="I1101">
        <v>43122014800</v>
      </c>
      <c r="J1101">
        <v>4</v>
      </c>
      <c r="K1101" t="s">
        <v>1204</v>
      </c>
      <c r="L1101">
        <v>2839</v>
      </c>
      <c r="M1101" t="s">
        <v>1205</v>
      </c>
      <c r="N1101" t="s">
        <v>1206</v>
      </c>
      <c r="O1101">
        <v>0</v>
      </c>
      <c r="P1101" t="s">
        <v>1207</v>
      </c>
      <c r="Q1101">
        <v>19910401</v>
      </c>
      <c r="R1101">
        <v>891018481</v>
      </c>
    </row>
    <row r="1102" spans="1:18">
      <c r="A1102" t="s">
        <v>1210</v>
      </c>
      <c r="B1102" t="s">
        <v>1301</v>
      </c>
      <c r="C1102">
        <v>201003</v>
      </c>
      <c r="D1102">
        <v>30</v>
      </c>
      <c r="E1102" t="s">
        <v>1302</v>
      </c>
      <c r="F1102">
        <v>0</v>
      </c>
      <c r="G1102">
        <v>0</v>
      </c>
      <c r="H1102">
        <v>0</v>
      </c>
      <c r="I1102">
        <v>43122010300</v>
      </c>
      <c r="J1102">
        <v>4</v>
      </c>
      <c r="K1102" t="s">
        <v>1213</v>
      </c>
      <c r="L1102">
        <v>2531</v>
      </c>
      <c r="M1102" t="s">
        <v>1214</v>
      </c>
      <c r="N1102" t="s">
        <v>1206</v>
      </c>
      <c r="O1102">
        <v>7202</v>
      </c>
      <c r="P1102" t="s">
        <v>1207</v>
      </c>
      <c r="Q1102">
        <v>19850101</v>
      </c>
      <c r="R1102">
        <v>891018481</v>
      </c>
    </row>
    <row r="1103" spans="1:18">
      <c r="A1103" t="s">
        <v>1210</v>
      </c>
      <c r="B1103" t="s">
        <v>1303</v>
      </c>
      <c r="C1103">
        <v>201003</v>
      </c>
      <c r="D1103">
        <v>30</v>
      </c>
      <c r="E1103" t="s">
        <v>1302</v>
      </c>
      <c r="F1103">
        <v>0</v>
      </c>
      <c r="G1103">
        <v>0</v>
      </c>
      <c r="H1103">
        <v>0</v>
      </c>
      <c r="I1103">
        <v>43122010900</v>
      </c>
      <c r="J1103">
        <v>4</v>
      </c>
      <c r="K1103" t="s">
        <v>1218</v>
      </c>
      <c r="L1103">
        <v>2531</v>
      </c>
      <c r="M1103" t="s">
        <v>1214</v>
      </c>
      <c r="N1103" t="s">
        <v>1206</v>
      </c>
      <c r="O1103">
        <v>1979</v>
      </c>
      <c r="P1103" t="s">
        <v>1207</v>
      </c>
      <c r="Q1103">
        <v>19850301</v>
      </c>
      <c r="R1103">
        <v>891018481</v>
      </c>
    </row>
    <row r="1104" spans="1:18">
      <c r="A1104" t="s">
        <v>1231</v>
      </c>
      <c r="B1104" t="s">
        <v>1304</v>
      </c>
      <c r="C1104">
        <v>201003</v>
      </c>
      <c r="D1104">
        <v>31</v>
      </c>
      <c r="E1104" t="s">
        <v>1302</v>
      </c>
      <c r="F1104">
        <v>0</v>
      </c>
      <c r="G1104">
        <v>0</v>
      </c>
      <c r="H1104">
        <v>0</v>
      </c>
      <c r="I1104">
        <v>43122002600</v>
      </c>
      <c r="J1104">
        <v>4</v>
      </c>
      <c r="K1104" t="s">
        <v>1218</v>
      </c>
      <c r="L1104">
        <v>2839</v>
      </c>
      <c r="M1104" t="s">
        <v>1205</v>
      </c>
      <c r="N1104" t="s">
        <v>1206</v>
      </c>
      <c r="O1104">
        <v>4936</v>
      </c>
      <c r="P1104" t="s">
        <v>1207</v>
      </c>
      <c r="Q1104">
        <v>19980430</v>
      </c>
      <c r="R1104">
        <v>891018481</v>
      </c>
    </row>
    <row r="1105" spans="1:18">
      <c r="A1105" t="s">
        <v>1231</v>
      </c>
      <c r="B1105" t="s">
        <v>1305</v>
      </c>
      <c r="C1105">
        <v>201003</v>
      </c>
      <c r="D1105">
        <v>31</v>
      </c>
      <c r="E1105" t="s">
        <v>1302</v>
      </c>
      <c r="F1105">
        <v>0</v>
      </c>
      <c r="G1105">
        <v>0</v>
      </c>
      <c r="H1105">
        <v>0</v>
      </c>
      <c r="I1105">
        <v>43122002700</v>
      </c>
      <c r="J1105">
        <v>4</v>
      </c>
      <c r="K1105" t="s">
        <v>1218</v>
      </c>
      <c r="L1105">
        <v>2839</v>
      </c>
      <c r="M1105" t="s">
        <v>1205</v>
      </c>
      <c r="N1105" t="s">
        <v>1206</v>
      </c>
      <c r="O1105">
        <v>22170</v>
      </c>
      <c r="P1105" t="s">
        <v>1207</v>
      </c>
      <c r="Q1105">
        <v>19990630</v>
      </c>
      <c r="R1105">
        <v>891018481</v>
      </c>
    </row>
    <row r="1106" spans="1:18">
      <c r="A1106" t="s">
        <v>1231</v>
      </c>
      <c r="B1106" t="s">
        <v>1306</v>
      </c>
      <c r="C1106">
        <v>201003</v>
      </c>
      <c r="D1106">
        <v>31</v>
      </c>
      <c r="E1106" t="s">
        <v>1302</v>
      </c>
      <c r="F1106">
        <v>0</v>
      </c>
      <c r="G1106">
        <v>0</v>
      </c>
      <c r="H1106">
        <v>0</v>
      </c>
      <c r="I1106">
        <v>43122003300</v>
      </c>
      <c r="J1106">
        <v>4</v>
      </c>
      <c r="K1106" t="s">
        <v>1218</v>
      </c>
      <c r="L1106">
        <v>2839</v>
      </c>
      <c r="M1106" t="s">
        <v>1205</v>
      </c>
      <c r="N1106" t="s">
        <v>1206</v>
      </c>
      <c r="O1106">
        <v>8617</v>
      </c>
      <c r="P1106" t="s">
        <v>1207</v>
      </c>
      <c r="Q1106">
        <v>19980430</v>
      </c>
      <c r="R1106">
        <v>891018481</v>
      </c>
    </row>
    <row r="1107" spans="1:18">
      <c r="A1107" t="s">
        <v>1231</v>
      </c>
      <c r="B1107" t="s">
        <v>1307</v>
      </c>
      <c r="C1107">
        <v>201003</v>
      </c>
      <c r="D1107">
        <v>0</v>
      </c>
      <c r="E1107" t="s">
        <v>1302</v>
      </c>
      <c r="F1107">
        <v>0</v>
      </c>
      <c r="G1107">
        <v>0</v>
      </c>
      <c r="H1107">
        <v>0</v>
      </c>
      <c r="I1107">
        <v>43122005500</v>
      </c>
      <c r="J1107">
        <v>6</v>
      </c>
      <c r="K1107" t="s">
        <v>1218</v>
      </c>
      <c r="L1107">
        <v>2839</v>
      </c>
      <c r="M1107" t="s">
        <v>1205</v>
      </c>
      <c r="N1107" t="s">
        <v>1206</v>
      </c>
      <c r="O1107">
        <v>0</v>
      </c>
      <c r="P1107" t="s">
        <v>1207</v>
      </c>
      <c r="Q1107">
        <v>19980331</v>
      </c>
      <c r="R1107">
        <v>891018481</v>
      </c>
    </row>
    <row r="1108" spans="1:18">
      <c r="A1108" t="s">
        <v>1231</v>
      </c>
      <c r="B1108" t="s">
        <v>1308</v>
      </c>
      <c r="C1108">
        <v>201003</v>
      </c>
      <c r="D1108">
        <v>31</v>
      </c>
      <c r="E1108" t="s">
        <v>1302</v>
      </c>
      <c r="F1108">
        <v>0</v>
      </c>
      <c r="G1108">
        <v>0</v>
      </c>
      <c r="H1108">
        <v>0</v>
      </c>
      <c r="I1108">
        <v>43122003500</v>
      </c>
      <c r="J1108">
        <v>4</v>
      </c>
      <c r="K1108" t="s">
        <v>1218</v>
      </c>
      <c r="L1108">
        <v>2839</v>
      </c>
      <c r="M1108" t="s">
        <v>1205</v>
      </c>
      <c r="N1108" t="s">
        <v>1206</v>
      </c>
      <c r="O1108">
        <v>23313</v>
      </c>
      <c r="P1108" t="s">
        <v>1207</v>
      </c>
      <c r="Q1108">
        <v>19980430</v>
      </c>
      <c r="R1108">
        <v>891018481</v>
      </c>
    </row>
    <row r="1109" spans="1:18">
      <c r="A1109" t="s">
        <v>1231</v>
      </c>
      <c r="B1109" t="s">
        <v>1309</v>
      </c>
      <c r="C1109">
        <v>201003</v>
      </c>
      <c r="D1109">
        <v>0</v>
      </c>
      <c r="E1109" t="s">
        <v>1302</v>
      </c>
      <c r="F1109">
        <v>0</v>
      </c>
      <c r="G1109">
        <v>0</v>
      </c>
      <c r="H1109">
        <v>0</v>
      </c>
      <c r="I1109">
        <v>43122004300</v>
      </c>
      <c r="J1109">
        <v>4</v>
      </c>
      <c r="K1109" t="s">
        <v>1218</v>
      </c>
      <c r="L1109">
        <v>2839</v>
      </c>
      <c r="M1109" t="s">
        <v>1205</v>
      </c>
      <c r="N1109" t="s">
        <v>1206</v>
      </c>
      <c r="O1109">
        <v>0</v>
      </c>
      <c r="P1109" t="s">
        <v>1207</v>
      </c>
      <c r="Q1109">
        <v>19980324</v>
      </c>
      <c r="R1109">
        <v>891018481</v>
      </c>
    </row>
    <row r="1110" spans="1:18">
      <c r="A1110" t="s">
        <v>1231</v>
      </c>
      <c r="B1110" t="s">
        <v>1310</v>
      </c>
      <c r="C1110">
        <v>201003</v>
      </c>
      <c r="D1110">
        <v>31</v>
      </c>
      <c r="E1110" t="s">
        <v>1302</v>
      </c>
      <c r="F1110">
        <v>0</v>
      </c>
      <c r="G1110">
        <v>0</v>
      </c>
      <c r="H1110">
        <v>0</v>
      </c>
      <c r="I1110">
        <v>43122002901</v>
      </c>
      <c r="J1110">
        <v>4</v>
      </c>
      <c r="K1110" t="s">
        <v>1204</v>
      </c>
      <c r="L1110">
        <v>2839</v>
      </c>
      <c r="M1110" t="s">
        <v>1205</v>
      </c>
      <c r="N1110" t="s">
        <v>1206</v>
      </c>
      <c r="O1110">
        <v>4936</v>
      </c>
      <c r="P1110" t="s">
        <v>1207</v>
      </c>
      <c r="Q1110">
        <v>19980430</v>
      </c>
      <c r="R1110">
        <v>891018481</v>
      </c>
    </row>
    <row r="1111" spans="1:18">
      <c r="A1111" t="s">
        <v>1231</v>
      </c>
      <c r="B1111" t="s">
        <v>1311</v>
      </c>
      <c r="C1111">
        <v>201003</v>
      </c>
      <c r="D1111">
        <v>0</v>
      </c>
      <c r="E1111" t="s">
        <v>1302</v>
      </c>
      <c r="F1111">
        <v>0</v>
      </c>
      <c r="G1111">
        <v>0</v>
      </c>
      <c r="H1111">
        <v>0</v>
      </c>
      <c r="I1111">
        <v>43122006200</v>
      </c>
      <c r="J1111">
        <v>4</v>
      </c>
      <c r="K1111" t="s">
        <v>1218</v>
      </c>
      <c r="L1111">
        <v>2839</v>
      </c>
      <c r="M1111" t="s">
        <v>1205</v>
      </c>
      <c r="N1111" t="s">
        <v>1206</v>
      </c>
      <c r="O1111">
        <v>0</v>
      </c>
      <c r="P1111" t="s">
        <v>1207</v>
      </c>
      <c r="R1111">
        <v>891018481</v>
      </c>
    </row>
    <row r="1112" spans="1:18">
      <c r="A1112" t="s">
        <v>1231</v>
      </c>
      <c r="B1112" t="s">
        <v>1312</v>
      </c>
      <c r="C1112">
        <v>201003</v>
      </c>
      <c r="D1112">
        <v>31</v>
      </c>
      <c r="E1112" t="s">
        <v>1302</v>
      </c>
      <c r="F1112">
        <v>0</v>
      </c>
      <c r="G1112">
        <v>0</v>
      </c>
      <c r="H1112">
        <v>0</v>
      </c>
      <c r="I1112">
        <v>43122006400</v>
      </c>
      <c r="J1112">
        <v>4</v>
      </c>
      <c r="K1112" t="s">
        <v>1218</v>
      </c>
      <c r="L1112">
        <v>2839</v>
      </c>
      <c r="M1112" t="s">
        <v>1205</v>
      </c>
      <c r="N1112" t="s">
        <v>1206</v>
      </c>
      <c r="O1112">
        <v>20692</v>
      </c>
      <c r="P1112" t="s">
        <v>1207</v>
      </c>
      <c r="Q1112">
        <v>19980430</v>
      </c>
      <c r="R1112">
        <v>891018481</v>
      </c>
    </row>
    <row r="1113" spans="1:18">
      <c r="A1113" t="s">
        <v>1231</v>
      </c>
      <c r="B1113" t="s">
        <v>1313</v>
      </c>
      <c r="C1113">
        <v>201003</v>
      </c>
      <c r="D1113">
        <v>31</v>
      </c>
      <c r="E1113" t="s">
        <v>1302</v>
      </c>
      <c r="F1113">
        <v>0</v>
      </c>
      <c r="G1113">
        <v>0</v>
      </c>
      <c r="H1113">
        <v>0</v>
      </c>
      <c r="I1113">
        <v>43122006800</v>
      </c>
      <c r="J1113">
        <v>4</v>
      </c>
      <c r="K1113" t="s">
        <v>1218</v>
      </c>
      <c r="L1113">
        <v>2839</v>
      </c>
      <c r="M1113" t="s">
        <v>1205</v>
      </c>
      <c r="N1113" t="s">
        <v>1206</v>
      </c>
      <c r="O1113">
        <v>3430</v>
      </c>
      <c r="P1113" t="s">
        <v>1207</v>
      </c>
      <c r="Q1113">
        <v>20010430</v>
      </c>
      <c r="R1113">
        <v>891018481</v>
      </c>
    </row>
    <row r="1114" spans="1:18">
      <c r="A1114" t="s">
        <v>1231</v>
      </c>
      <c r="B1114" t="s">
        <v>1314</v>
      </c>
      <c r="C1114">
        <v>201003</v>
      </c>
      <c r="D1114">
        <v>31</v>
      </c>
      <c r="E1114" t="s">
        <v>1302</v>
      </c>
      <c r="F1114">
        <v>0</v>
      </c>
      <c r="G1114">
        <v>0</v>
      </c>
      <c r="H1114">
        <v>0</v>
      </c>
      <c r="I1114">
        <v>43122006700</v>
      </c>
      <c r="J1114">
        <v>4</v>
      </c>
      <c r="K1114" t="s">
        <v>1218</v>
      </c>
      <c r="L1114">
        <v>2839</v>
      </c>
      <c r="M1114" t="s">
        <v>1205</v>
      </c>
      <c r="N1114" t="s">
        <v>1206</v>
      </c>
      <c r="O1114">
        <v>13441</v>
      </c>
      <c r="P1114" t="s">
        <v>1207</v>
      </c>
      <c r="Q1114">
        <v>19980430</v>
      </c>
      <c r="R1114">
        <v>891018481</v>
      </c>
    </row>
    <row r="1115" spans="1:18">
      <c r="A1115" t="s">
        <v>1231</v>
      </c>
      <c r="B1115" t="s">
        <v>1315</v>
      </c>
      <c r="C1115">
        <v>201003</v>
      </c>
      <c r="D1115">
        <v>0</v>
      </c>
      <c r="E1115" t="s">
        <v>1302</v>
      </c>
      <c r="F1115">
        <v>0</v>
      </c>
      <c r="G1115">
        <v>0</v>
      </c>
      <c r="H1115">
        <v>0</v>
      </c>
      <c r="I1115">
        <v>43122008500</v>
      </c>
      <c r="J1115">
        <v>6</v>
      </c>
      <c r="K1115" t="s">
        <v>1213</v>
      </c>
      <c r="L1115">
        <v>2839</v>
      </c>
      <c r="M1115" t="s">
        <v>1205</v>
      </c>
      <c r="N1115" t="s">
        <v>1206</v>
      </c>
      <c r="O1115">
        <v>0</v>
      </c>
      <c r="P1115" t="s">
        <v>1207</v>
      </c>
      <c r="R1115">
        <v>891018481</v>
      </c>
    </row>
    <row r="1116" spans="1:18">
      <c r="A1116" t="s">
        <v>1231</v>
      </c>
      <c r="B1116" t="s">
        <v>1316</v>
      </c>
      <c r="C1116">
        <v>201003</v>
      </c>
      <c r="D1116">
        <v>28</v>
      </c>
      <c r="E1116" t="s">
        <v>1302</v>
      </c>
      <c r="F1116">
        <v>0</v>
      </c>
      <c r="G1116">
        <v>0</v>
      </c>
      <c r="H1116">
        <v>0</v>
      </c>
      <c r="I1116">
        <v>43122009900</v>
      </c>
      <c r="J1116">
        <v>4</v>
      </c>
      <c r="K1116" t="s">
        <v>1218</v>
      </c>
      <c r="L1116">
        <v>2839</v>
      </c>
      <c r="M1116" t="s">
        <v>1205</v>
      </c>
      <c r="N1116" t="s">
        <v>1206</v>
      </c>
      <c r="O1116">
        <v>40678</v>
      </c>
      <c r="P1116" t="s">
        <v>1207</v>
      </c>
      <c r="Q1116">
        <v>19980430</v>
      </c>
      <c r="R1116">
        <v>891018481</v>
      </c>
    </row>
    <row r="1117" spans="1:18">
      <c r="A1117" t="s">
        <v>1231</v>
      </c>
      <c r="B1117" t="s">
        <v>1317</v>
      </c>
      <c r="C1117">
        <v>201003</v>
      </c>
      <c r="D1117">
        <v>26</v>
      </c>
      <c r="E1117" t="s">
        <v>1302</v>
      </c>
      <c r="F1117">
        <v>0</v>
      </c>
      <c r="G1117">
        <v>0</v>
      </c>
      <c r="H1117">
        <v>0</v>
      </c>
      <c r="I1117">
        <v>43122009400</v>
      </c>
      <c r="J1117">
        <v>4</v>
      </c>
      <c r="K1117" t="s">
        <v>1218</v>
      </c>
      <c r="L1117">
        <v>2839</v>
      </c>
      <c r="M1117" t="s">
        <v>1205</v>
      </c>
      <c r="N1117" t="s">
        <v>1206</v>
      </c>
      <c r="O1117">
        <v>1335</v>
      </c>
      <c r="P1117" t="s">
        <v>1207</v>
      </c>
      <c r="Q1117">
        <v>19980430</v>
      </c>
      <c r="R1117">
        <v>891018481</v>
      </c>
    </row>
    <row r="1118" spans="1:18">
      <c r="A1118" t="s">
        <v>1231</v>
      </c>
      <c r="B1118" t="s">
        <v>1318</v>
      </c>
      <c r="C1118">
        <v>201003</v>
      </c>
      <c r="D1118">
        <v>31</v>
      </c>
      <c r="E1118" t="s">
        <v>1302</v>
      </c>
      <c r="F1118">
        <v>0</v>
      </c>
      <c r="G1118">
        <v>0</v>
      </c>
      <c r="H1118">
        <v>0</v>
      </c>
      <c r="I1118">
        <v>43122013300</v>
      </c>
      <c r="J1118">
        <v>4</v>
      </c>
      <c r="K1118" t="s">
        <v>1218</v>
      </c>
      <c r="L1118">
        <v>2839</v>
      </c>
      <c r="M1118" t="s">
        <v>1205</v>
      </c>
      <c r="N1118" t="s">
        <v>1206</v>
      </c>
      <c r="O1118">
        <v>47658</v>
      </c>
      <c r="P1118" t="s">
        <v>1207</v>
      </c>
      <c r="Q1118">
        <v>19980430</v>
      </c>
      <c r="R1118">
        <v>891018481</v>
      </c>
    </row>
    <row r="1119" spans="1:18">
      <c r="A1119" t="s">
        <v>1231</v>
      </c>
      <c r="B1119" t="s">
        <v>1319</v>
      </c>
      <c r="C1119">
        <v>201003</v>
      </c>
      <c r="D1119">
        <v>0</v>
      </c>
      <c r="E1119" t="s">
        <v>1302</v>
      </c>
      <c r="F1119">
        <v>0</v>
      </c>
      <c r="G1119">
        <v>0</v>
      </c>
      <c r="H1119">
        <v>0</v>
      </c>
      <c r="I1119">
        <v>43122007801</v>
      </c>
      <c r="J1119">
        <v>6</v>
      </c>
      <c r="K1119" t="s">
        <v>1218</v>
      </c>
      <c r="L1119">
        <v>2839</v>
      </c>
      <c r="M1119" t="s">
        <v>1205</v>
      </c>
      <c r="N1119" t="s">
        <v>1206</v>
      </c>
      <c r="O1119">
        <v>0</v>
      </c>
      <c r="P1119" t="s">
        <v>1207</v>
      </c>
      <c r="Q1119">
        <v>19870901</v>
      </c>
      <c r="R1119">
        <v>891018481</v>
      </c>
    </row>
    <row r="1120" spans="1:18">
      <c r="A1120" t="s">
        <v>1231</v>
      </c>
      <c r="B1120" t="s">
        <v>1320</v>
      </c>
      <c r="C1120">
        <v>201003</v>
      </c>
      <c r="D1120">
        <v>0</v>
      </c>
      <c r="E1120" t="s">
        <v>1302</v>
      </c>
      <c r="F1120">
        <v>0</v>
      </c>
      <c r="G1120">
        <v>0</v>
      </c>
      <c r="H1120">
        <v>0</v>
      </c>
      <c r="I1120">
        <v>43122015700</v>
      </c>
      <c r="J1120">
        <v>5</v>
      </c>
      <c r="K1120" t="s">
        <v>1218</v>
      </c>
      <c r="L1120">
        <v>2839</v>
      </c>
      <c r="M1120" t="s">
        <v>1205</v>
      </c>
      <c r="N1120" t="s">
        <v>1206</v>
      </c>
      <c r="O1120">
        <v>0</v>
      </c>
      <c r="P1120" t="s">
        <v>1207</v>
      </c>
      <c r="Q1120">
        <v>19901001</v>
      </c>
      <c r="R1120">
        <v>891018481</v>
      </c>
    </row>
    <row r="1121" spans="1:18">
      <c r="A1121" t="s">
        <v>1201</v>
      </c>
      <c r="B1121" t="s">
        <v>1321</v>
      </c>
      <c r="C1121">
        <v>201003</v>
      </c>
      <c r="D1121">
        <v>31</v>
      </c>
      <c r="E1121" t="s">
        <v>1302</v>
      </c>
      <c r="F1121">
        <v>0</v>
      </c>
      <c r="G1121">
        <v>0</v>
      </c>
      <c r="H1121">
        <v>0</v>
      </c>
      <c r="I1121">
        <v>43122003000</v>
      </c>
      <c r="J1121">
        <v>4</v>
      </c>
      <c r="K1121" t="s">
        <v>1218</v>
      </c>
      <c r="L1121">
        <v>2839</v>
      </c>
      <c r="M1121" t="s">
        <v>1205</v>
      </c>
      <c r="N1121" t="s">
        <v>1206</v>
      </c>
      <c r="O1121">
        <v>4824</v>
      </c>
      <c r="P1121" t="s">
        <v>1322</v>
      </c>
      <c r="Q1121">
        <v>19880501</v>
      </c>
      <c r="R1121">
        <v>891018481</v>
      </c>
    </row>
    <row r="1122" spans="1:18">
      <c r="A1122" t="s">
        <v>1201</v>
      </c>
      <c r="B1122" t="s">
        <v>1323</v>
      </c>
      <c r="C1122">
        <v>201003</v>
      </c>
      <c r="D1122">
        <v>26</v>
      </c>
      <c r="E1122" t="s">
        <v>1302</v>
      </c>
      <c r="F1122">
        <v>0</v>
      </c>
      <c r="G1122">
        <v>0</v>
      </c>
      <c r="H1122">
        <v>0</v>
      </c>
      <c r="I1122">
        <v>43122003800</v>
      </c>
      <c r="J1122">
        <v>4</v>
      </c>
      <c r="K1122" t="s">
        <v>1204</v>
      </c>
      <c r="L1122">
        <v>2839</v>
      </c>
      <c r="M1122" t="s">
        <v>1205</v>
      </c>
      <c r="N1122" t="s">
        <v>1206</v>
      </c>
      <c r="O1122">
        <v>13261</v>
      </c>
      <c r="P1122" t="s">
        <v>1207</v>
      </c>
      <c r="Q1122">
        <v>19980430</v>
      </c>
      <c r="R1122">
        <v>891018481</v>
      </c>
    </row>
    <row r="1123" spans="1:18">
      <c r="A1123" t="s">
        <v>1201</v>
      </c>
      <c r="B1123" t="s">
        <v>1324</v>
      </c>
      <c r="C1123">
        <v>201003</v>
      </c>
      <c r="D1123">
        <v>0</v>
      </c>
      <c r="E1123" t="s">
        <v>1302</v>
      </c>
      <c r="F1123">
        <v>0</v>
      </c>
      <c r="G1123">
        <v>0</v>
      </c>
      <c r="H1123">
        <v>0</v>
      </c>
      <c r="I1123">
        <v>43122004200</v>
      </c>
      <c r="J1123">
        <v>4</v>
      </c>
      <c r="K1123" t="s">
        <v>1218</v>
      </c>
      <c r="L1123">
        <v>2839</v>
      </c>
      <c r="M1123" t="s">
        <v>1205</v>
      </c>
      <c r="N1123" t="s">
        <v>1206</v>
      </c>
      <c r="O1123">
        <v>0</v>
      </c>
      <c r="P1123" t="s">
        <v>1207</v>
      </c>
      <c r="Q1123">
        <v>19980430</v>
      </c>
      <c r="R1123">
        <v>891018481</v>
      </c>
    </row>
    <row r="1124" spans="1:18">
      <c r="A1124" t="s">
        <v>1201</v>
      </c>
      <c r="B1124" t="s">
        <v>1325</v>
      </c>
      <c r="C1124">
        <v>201003</v>
      </c>
      <c r="D1124">
        <v>31</v>
      </c>
      <c r="E1124" t="s">
        <v>1302</v>
      </c>
      <c r="F1124">
        <v>0</v>
      </c>
      <c r="G1124">
        <v>0</v>
      </c>
      <c r="H1124">
        <v>0</v>
      </c>
      <c r="I1124">
        <v>43122005100</v>
      </c>
      <c r="J1124">
        <v>4</v>
      </c>
      <c r="K1124" t="s">
        <v>1218</v>
      </c>
      <c r="L1124">
        <v>2839</v>
      </c>
      <c r="M1124" t="s">
        <v>1205</v>
      </c>
      <c r="N1124" t="s">
        <v>1206</v>
      </c>
      <c r="O1124">
        <v>27022</v>
      </c>
      <c r="P1124" t="s">
        <v>1207</v>
      </c>
      <c r="Q1124">
        <v>19980430</v>
      </c>
      <c r="R1124">
        <v>891018481</v>
      </c>
    </row>
    <row r="1125" spans="1:18">
      <c r="A1125" t="s">
        <v>1201</v>
      </c>
      <c r="B1125" t="s">
        <v>1326</v>
      </c>
      <c r="C1125">
        <v>201003</v>
      </c>
      <c r="D1125">
        <v>31</v>
      </c>
      <c r="E1125" t="s">
        <v>1302</v>
      </c>
      <c r="F1125">
        <v>0</v>
      </c>
      <c r="G1125">
        <v>0</v>
      </c>
      <c r="H1125">
        <v>0</v>
      </c>
      <c r="I1125">
        <v>43122006300</v>
      </c>
      <c r="J1125">
        <v>4</v>
      </c>
      <c r="K1125" t="s">
        <v>1204</v>
      </c>
      <c r="L1125">
        <v>2839</v>
      </c>
      <c r="M1125" t="s">
        <v>1205</v>
      </c>
      <c r="N1125" t="s">
        <v>1206</v>
      </c>
      <c r="O1125">
        <v>15337</v>
      </c>
      <c r="P1125" t="s">
        <v>1233</v>
      </c>
      <c r="Q1125">
        <v>19980430</v>
      </c>
      <c r="R1125">
        <v>891018481</v>
      </c>
    </row>
    <row r="1126" spans="1:18">
      <c r="A1126" t="s">
        <v>1201</v>
      </c>
      <c r="B1126" t="s">
        <v>1327</v>
      </c>
      <c r="C1126">
        <v>201003</v>
      </c>
      <c r="D1126">
        <v>31</v>
      </c>
      <c r="E1126" t="s">
        <v>1302</v>
      </c>
      <c r="F1126">
        <v>0</v>
      </c>
      <c r="G1126">
        <v>0</v>
      </c>
      <c r="H1126">
        <v>0</v>
      </c>
      <c r="I1126">
        <v>43122007000</v>
      </c>
      <c r="J1126">
        <v>4</v>
      </c>
      <c r="K1126" t="s">
        <v>1218</v>
      </c>
      <c r="L1126">
        <v>2839</v>
      </c>
      <c r="M1126" t="s">
        <v>1205</v>
      </c>
      <c r="N1126" t="s">
        <v>1206</v>
      </c>
      <c r="O1126">
        <v>20245</v>
      </c>
      <c r="P1126" t="s">
        <v>1233</v>
      </c>
      <c r="Q1126">
        <v>19980430</v>
      </c>
      <c r="R1126">
        <v>891018481</v>
      </c>
    </row>
    <row r="1127" spans="1:18">
      <c r="A1127" t="s">
        <v>1201</v>
      </c>
      <c r="B1127" t="s">
        <v>1328</v>
      </c>
      <c r="C1127">
        <v>201003</v>
      </c>
      <c r="D1127">
        <v>31</v>
      </c>
      <c r="E1127" t="s">
        <v>1302</v>
      </c>
      <c r="F1127">
        <v>0</v>
      </c>
      <c r="G1127">
        <v>0</v>
      </c>
      <c r="H1127">
        <v>0</v>
      </c>
      <c r="I1127">
        <v>43122006100</v>
      </c>
      <c r="J1127">
        <v>4</v>
      </c>
      <c r="K1127" t="s">
        <v>1204</v>
      </c>
      <c r="L1127">
        <v>2839</v>
      </c>
      <c r="M1127" t="s">
        <v>1205</v>
      </c>
      <c r="N1127" t="s">
        <v>1206</v>
      </c>
      <c r="O1127">
        <v>13915</v>
      </c>
      <c r="P1127" t="s">
        <v>1233</v>
      </c>
      <c r="Q1127">
        <v>19980430</v>
      </c>
      <c r="R1127">
        <v>891018481</v>
      </c>
    </row>
    <row r="1128" spans="1:18">
      <c r="A1128" t="s">
        <v>1201</v>
      </c>
      <c r="B1128" t="s">
        <v>1329</v>
      </c>
      <c r="C1128">
        <v>201003</v>
      </c>
      <c r="D1128">
        <v>3</v>
      </c>
      <c r="E1128" t="s">
        <v>1302</v>
      </c>
      <c r="F1128">
        <v>0</v>
      </c>
      <c r="G1128">
        <v>0</v>
      </c>
      <c r="H1128">
        <v>0</v>
      </c>
      <c r="I1128">
        <v>43122007700</v>
      </c>
      <c r="J1128">
        <v>5</v>
      </c>
      <c r="K1128" t="s">
        <v>1218</v>
      </c>
      <c r="L1128">
        <v>2839</v>
      </c>
      <c r="M1128" t="s">
        <v>1205</v>
      </c>
      <c r="N1128" t="s">
        <v>1206</v>
      </c>
      <c r="O1128">
        <v>2610</v>
      </c>
      <c r="P1128" t="s">
        <v>1207</v>
      </c>
      <c r="Q1128">
        <v>19830301</v>
      </c>
      <c r="R1128">
        <v>891018481</v>
      </c>
    </row>
    <row r="1129" spans="1:18">
      <c r="A1129" t="s">
        <v>1201</v>
      </c>
      <c r="B1129" t="s">
        <v>1330</v>
      </c>
      <c r="C1129">
        <v>201003</v>
      </c>
      <c r="D1129">
        <v>0</v>
      </c>
      <c r="E1129" t="s">
        <v>1302</v>
      </c>
      <c r="F1129">
        <v>0</v>
      </c>
      <c r="G1129">
        <v>0</v>
      </c>
      <c r="H1129">
        <v>0</v>
      </c>
      <c r="I1129">
        <v>43122008900</v>
      </c>
      <c r="J1129">
        <v>4</v>
      </c>
      <c r="K1129" t="s">
        <v>1218</v>
      </c>
      <c r="L1129">
        <v>2839</v>
      </c>
      <c r="M1129" t="s">
        <v>1205</v>
      </c>
      <c r="N1129" t="s">
        <v>1206</v>
      </c>
      <c r="O1129">
        <v>0</v>
      </c>
      <c r="P1129" t="s">
        <v>1207</v>
      </c>
      <c r="R1129">
        <v>891018481</v>
      </c>
    </row>
    <row r="1130" spans="1:18">
      <c r="A1130" t="s">
        <v>1201</v>
      </c>
      <c r="B1130" t="s">
        <v>1331</v>
      </c>
      <c r="C1130">
        <v>201003</v>
      </c>
      <c r="D1130">
        <v>31</v>
      </c>
      <c r="E1130" t="s">
        <v>1302</v>
      </c>
      <c r="F1130">
        <v>0</v>
      </c>
      <c r="G1130">
        <v>0</v>
      </c>
      <c r="H1130">
        <v>0</v>
      </c>
      <c r="I1130">
        <v>43122008002</v>
      </c>
      <c r="J1130">
        <v>4</v>
      </c>
      <c r="K1130" t="s">
        <v>1218</v>
      </c>
      <c r="L1130">
        <v>2839</v>
      </c>
      <c r="M1130" t="s">
        <v>1205</v>
      </c>
      <c r="N1130" t="s">
        <v>1206</v>
      </c>
      <c r="O1130">
        <v>20050</v>
      </c>
      <c r="P1130" t="s">
        <v>1207</v>
      </c>
      <c r="Q1130">
        <v>19980430</v>
      </c>
      <c r="R1130">
        <v>891018481</v>
      </c>
    </row>
    <row r="1131" spans="1:18">
      <c r="A1131" t="s">
        <v>1201</v>
      </c>
      <c r="B1131" t="s">
        <v>1332</v>
      </c>
      <c r="C1131">
        <v>201003</v>
      </c>
      <c r="D1131">
        <v>0</v>
      </c>
      <c r="E1131" t="s">
        <v>1302</v>
      </c>
      <c r="F1131">
        <v>0</v>
      </c>
      <c r="G1131">
        <v>0</v>
      </c>
      <c r="H1131">
        <v>0</v>
      </c>
      <c r="I1131">
        <v>43122010600</v>
      </c>
      <c r="J1131">
        <v>4</v>
      </c>
      <c r="K1131" t="s">
        <v>1204</v>
      </c>
      <c r="L1131">
        <v>2839</v>
      </c>
      <c r="M1131" t="s">
        <v>1205</v>
      </c>
      <c r="N1131" t="s">
        <v>1206</v>
      </c>
      <c r="O1131">
        <v>0</v>
      </c>
      <c r="P1131" t="s">
        <v>1207</v>
      </c>
      <c r="Q1131">
        <v>19980430</v>
      </c>
      <c r="R1131">
        <v>891018481</v>
      </c>
    </row>
    <row r="1132" spans="1:18">
      <c r="A1132" t="s">
        <v>1201</v>
      </c>
      <c r="B1132" t="s">
        <v>1333</v>
      </c>
      <c r="C1132">
        <v>201003</v>
      </c>
      <c r="D1132">
        <v>0</v>
      </c>
      <c r="E1132" t="s">
        <v>1302</v>
      </c>
      <c r="F1132">
        <v>0</v>
      </c>
      <c r="G1132">
        <v>0</v>
      </c>
      <c r="H1132">
        <v>0</v>
      </c>
      <c r="I1132">
        <v>43122010800</v>
      </c>
      <c r="J1132">
        <v>4</v>
      </c>
      <c r="K1132" t="s">
        <v>1204</v>
      </c>
      <c r="L1132">
        <v>2839</v>
      </c>
      <c r="M1132" t="s">
        <v>1205</v>
      </c>
      <c r="N1132" t="s">
        <v>1206</v>
      </c>
      <c r="O1132">
        <v>0</v>
      </c>
      <c r="P1132" t="s">
        <v>1207</v>
      </c>
      <c r="Q1132">
        <v>19980430</v>
      </c>
      <c r="R1132">
        <v>891018481</v>
      </c>
    </row>
    <row r="1133" spans="1:18">
      <c r="A1133" t="s">
        <v>1201</v>
      </c>
      <c r="B1133" t="s">
        <v>1334</v>
      </c>
      <c r="C1133">
        <v>201003</v>
      </c>
      <c r="D1133">
        <v>0</v>
      </c>
      <c r="E1133" t="s">
        <v>1302</v>
      </c>
      <c r="F1133">
        <v>0</v>
      </c>
      <c r="G1133">
        <v>0</v>
      </c>
      <c r="H1133">
        <v>0</v>
      </c>
      <c r="I1133">
        <v>43122011100</v>
      </c>
      <c r="J1133">
        <v>4</v>
      </c>
      <c r="K1133" t="s">
        <v>1204</v>
      </c>
      <c r="L1133">
        <v>2839</v>
      </c>
      <c r="M1133" t="s">
        <v>1205</v>
      </c>
      <c r="N1133" t="s">
        <v>1206</v>
      </c>
      <c r="O1133">
        <v>0</v>
      </c>
      <c r="P1133" t="s">
        <v>1207</v>
      </c>
      <c r="Q1133">
        <v>19980430</v>
      </c>
      <c r="R1133">
        <v>891018481</v>
      </c>
    </row>
    <row r="1134" spans="1:18">
      <c r="A1134" t="s">
        <v>1201</v>
      </c>
      <c r="B1134" t="s">
        <v>1335</v>
      </c>
      <c r="C1134">
        <v>201003</v>
      </c>
      <c r="D1134">
        <v>0</v>
      </c>
      <c r="E1134" t="s">
        <v>1302</v>
      </c>
      <c r="F1134">
        <v>0</v>
      </c>
      <c r="G1134">
        <v>0</v>
      </c>
      <c r="H1134">
        <v>0</v>
      </c>
      <c r="I1134">
        <v>43122012000</v>
      </c>
      <c r="J1134">
        <v>4</v>
      </c>
      <c r="K1134" t="s">
        <v>1204</v>
      </c>
      <c r="L1134">
        <v>2839</v>
      </c>
      <c r="M1134" t="s">
        <v>1205</v>
      </c>
      <c r="N1134" t="s">
        <v>1206</v>
      </c>
      <c r="O1134">
        <v>0</v>
      </c>
      <c r="P1134" t="s">
        <v>1207</v>
      </c>
      <c r="Q1134">
        <v>19870401</v>
      </c>
      <c r="R1134">
        <v>891018481</v>
      </c>
    </row>
    <row r="1135" spans="1:18">
      <c r="A1135" t="s">
        <v>1201</v>
      </c>
      <c r="B1135" t="s">
        <v>1336</v>
      </c>
      <c r="C1135">
        <v>201003</v>
      </c>
      <c r="D1135">
        <v>0</v>
      </c>
      <c r="E1135" t="s">
        <v>1302</v>
      </c>
      <c r="F1135">
        <v>0</v>
      </c>
      <c r="G1135">
        <v>0</v>
      </c>
      <c r="H1135">
        <v>0</v>
      </c>
      <c r="I1135">
        <v>43122012600</v>
      </c>
      <c r="J1135">
        <v>4</v>
      </c>
      <c r="K1135" t="s">
        <v>1204</v>
      </c>
      <c r="L1135">
        <v>2839</v>
      </c>
      <c r="M1135" t="s">
        <v>1205</v>
      </c>
      <c r="N1135" t="s">
        <v>1206</v>
      </c>
      <c r="O1135">
        <v>0</v>
      </c>
      <c r="P1135" t="s">
        <v>1207</v>
      </c>
      <c r="Q1135">
        <v>19980430</v>
      </c>
      <c r="R1135">
        <v>891018481</v>
      </c>
    </row>
    <row r="1136" spans="1:18">
      <c r="A1136" t="s">
        <v>1201</v>
      </c>
      <c r="B1136" t="s">
        <v>1337</v>
      </c>
      <c r="C1136">
        <v>201003</v>
      </c>
      <c r="D1136">
        <v>0</v>
      </c>
      <c r="E1136" t="s">
        <v>1302</v>
      </c>
      <c r="F1136">
        <v>0</v>
      </c>
      <c r="G1136">
        <v>0</v>
      </c>
      <c r="H1136">
        <v>0</v>
      </c>
      <c r="I1136">
        <v>43122011900</v>
      </c>
      <c r="J1136">
        <v>4</v>
      </c>
      <c r="K1136" t="s">
        <v>1204</v>
      </c>
      <c r="L1136">
        <v>2839</v>
      </c>
      <c r="M1136" t="s">
        <v>1205</v>
      </c>
      <c r="N1136" t="s">
        <v>1206</v>
      </c>
      <c r="O1136">
        <v>0</v>
      </c>
      <c r="P1136" t="s">
        <v>1207</v>
      </c>
      <c r="Q1136">
        <v>19980430</v>
      </c>
      <c r="R1136">
        <v>891018481</v>
      </c>
    </row>
    <row r="1137" spans="1:18">
      <c r="A1137" t="s">
        <v>1201</v>
      </c>
      <c r="B1137" t="s">
        <v>1338</v>
      </c>
      <c r="C1137">
        <v>201003</v>
      </c>
      <c r="D1137">
        <v>0</v>
      </c>
      <c r="E1137" t="s">
        <v>1302</v>
      </c>
      <c r="F1137">
        <v>0</v>
      </c>
      <c r="G1137">
        <v>0</v>
      </c>
      <c r="H1137">
        <v>0</v>
      </c>
      <c r="I1137">
        <v>43122013500</v>
      </c>
      <c r="J1137">
        <v>4</v>
      </c>
      <c r="K1137" t="s">
        <v>1204</v>
      </c>
      <c r="L1137">
        <v>2839</v>
      </c>
      <c r="M1137" t="s">
        <v>1205</v>
      </c>
      <c r="N1137" t="s">
        <v>1206</v>
      </c>
      <c r="O1137">
        <v>0</v>
      </c>
      <c r="P1137" t="s">
        <v>1207</v>
      </c>
      <c r="Q1137">
        <v>19980430</v>
      </c>
      <c r="R1137">
        <v>891018481</v>
      </c>
    </row>
    <row r="1138" spans="1:18">
      <c r="A1138" t="s">
        <v>1201</v>
      </c>
      <c r="B1138" t="s">
        <v>1339</v>
      </c>
      <c r="C1138">
        <v>201003</v>
      </c>
      <c r="D1138">
        <v>0</v>
      </c>
      <c r="E1138" t="s">
        <v>1302</v>
      </c>
      <c r="F1138">
        <v>0</v>
      </c>
      <c r="G1138">
        <v>0</v>
      </c>
      <c r="H1138">
        <v>0</v>
      </c>
      <c r="I1138">
        <v>43122012701</v>
      </c>
      <c r="J1138">
        <v>4</v>
      </c>
      <c r="K1138" t="s">
        <v>1204</v>
      </c>
      <c r="L1138">
        <v>2839</v>
      </c>
      <c r="M1138" t="s">
        <v>1205</v>
      </c>
      <c r="N1138" t="s">
        <v>1206</v>
      </c>
      <c r="O1138">
        <v>0</v>
      </c>
      <c r="P1138" t="s">
        <v>1207</v>
      </c>
      <c r="Q1138">
        <v>19980430</v>
      </c>
      <c r="R1138">
        <v>891018481</v>
      </c>
    </row>
    <row r="1139" spans="1:18">
      <c r="A1139" t="s">
        <v>1201</v>
      </c>
      <c r="B1139" t="s">
        <v>1340</v>
      </c>
      <c r="C1139">
        <v>201003</v>
      </c>
      <c r="D1139">
        <v>0</v>
      </c>
      <c r="E1139" t="s">
        <v>1302</v>
      </c>
      <c r="F1139">
        <v>0</v>
      </c>
      <c r="G1139">
        <v>0</v>
      </c>
      <c r="H1139">
        <v>0</v>
      </c>
      <c r="I1139">
        <v>43122014100</v>
      </c>
      <c r="J1139">
        <v>4</v>
      </c>
      <c r="K1139" t="s">
        <v>1204</v>
      </c>
      <c r="L1139">
        <v>2839</v>
      </c>
      <c r="M1139" t="s">
        <v>1205</v>
      </c>
      <c r="N1139" t="s">
        <v>1206</v>
      </c>
      <c r="O1139">
        <v>0</v>
      </c>
      <c r="P1139" t="s">
        <v>1207</v>
      </c>
      <c r="Q1139">
        <v>19980430</v>
      </c>
      <c r="R1139">
        <v>891018481</v>
      </c>
    </row>
    <row r="1140" spans="1:18">
      <c r="A1140" t="s">
        <v>1201</v>
      </c>
      <c r="B1140" t="s">
        <v>1341</v>
      </c>
      <c r="C1140">
        <v>201003</v>
      </c>
      <c r="D1140">
        <v>0</v>
      </c>
      <c r="E1140" t="s">
        <v>1302</v>
      </c>
      <c r="F1140">
        <v>0</v>
      </c>
      <c r="G1140">
        <v>0</v>
      </c>
      <c r="H1140">
        <v>0</v>
      </c>
      <c r="I1140">
        <v>43122012900</v>
      </c>
      <c r="J1140">
        <v>4</v>
      </c>
      <c r="K1140" t="s">
        <v>1204</v>
      </c>
      <c r="L1140">
        <v>2839</v>
      </c>
      <c r="M1140" t="s">
        <v>1205</v>
      </c>
      <c r="N1140" t="s">
        <v>1206</v>
      </c>
      <c r="O1140">
        <v>0</v>
      </c>
      <c r="P1140" t="s">
        <v>1207</v>
      </c>
      <c r="Q1140">
        <v>19980430</v>
      </c>
      <c r="R1140">
        <v>891018481</v>
      </c>
    </row>
    <row r="1141" spans="1:18">
      <c r="A1141" t="s">
        <v>1201</v>
      </c>
      <c r="B1141" t="s">
        <v>1342</v>
      </c>
      <c r="C1141">
        <v>201003</v>
      </c>
      <c r="D1141">
        <v>0</v>
      </c>
      <c r="E1141" t="s">
        <v>1302</v>
      </c>
      <c r="F1141">
        <v>0</v>
      </c>
      <c r="G1141">
        <v>0</v>
      </c>
      <c r="H1141">
        <v>0</v>
      </c>
      <c r="I1141">
        <v>43122013400</v>
      </c>
      <c r="J1141">
        <v>4</v>
      </c>
      <c r="K1141" t="s">
        <v>1204</v>
      </c>
      <c r="L1141">
        <v>2839</v>
      </c>
      <c r="M1141" t="s">
        <v>1205</v>
      </c>
      <c r="N1141" t="s">
        <v>1206</v>
      </c>
      <c r="O1141">
        <v>0</v>
      </c>
      <c r="P1141" t="s">
        <v>1207</v>
      </c>
      <c r="Q1141">
        <v>19980430</v>
      </c>
      <c r="R1141">
        <v>891018481</v>
      </c>
    </row>
    <row r="1142" spans="1:18">
      <c r="A1142" t="s">
        <v>1201</v>
      </c>
      <c r="B1142" t="s">
        <v>1343</v>
      </c>
      <c r="C1142">
        <v>201003</v>
      </c>
      <c r="D1142">
        <v>0</v>
      </c>
      <c r="E1142" t="s">
        <v>1302</v>
      </c>
      <c r="F1142">
        <v>0</v>
      </c>
      <c r="G1142">
        <v>0</v>
      </c>
      <c r="H1142">
        <v>0</v>
      </c>
      <c r="I1142">
        <v>43122015000</v>
      </c>
      <c r="J1142">
        <v>4</v>
      </c>
      <c r="K1142" t="s">
        <v>1204</v>
      </c>
      <c r="L1142">
        <v>2839</v>
      </c>
      <c r="M1142" t="s">
        <v>1205</v>
      </c>
      <c r="N1142" t="s">
        <v>1206</v>
      </c>
      <c r="O1142">
        <v>0</v>
      </c>
      <c r="P1142" t="s">
        <v>1207</v>
      </c>
      <c r="Q1142">
        <v>19980430</v>
      </c>
      <c r="R1142">
        <v>891018481</v>
      </c>
    </row>
    <row r="1143" spans="1:18">
      <c r="A1143" t="s">
        <v>1201</v>
      </c>
      <c r="B1143" t="s">
        <v>1344</v>
      </c>
      <c r="C1143">
        <v>201003</v>
      </c>
      <c r="D1143">
        <v>0</v>
      </c>
      <c r="E1143" t="s">
        <v>1302</v>
      </c>
      <c r="F1143">
        <v>0</v>
      </c>
      <c r="G1143">
        <v>0</v>
      </c>
      <c r="H1143">
        <v>0</v>
      </c>
      <c r="I1143">
        <v>43122015300</v>
      </c>
      <c r="J1143">
        <v>4</v>
      </c>
      <c r="K1143" t="s">
        <v>1204</v>
      </c>
      <c r="L1143">
        <v>2839</v>
      </c>
      <c r="M1143" t="s">
        <v>1205</v>
      </c>
      <c r="N1143" t="s">
        <v>1206</v>
      </c>
      <c r="O1143">
        <v>0</v>
      </c>
      <c r="P1143" t="s">
        <v>1207</v>
      </c>
      <c r="Q1143">
        <v>19980430</v>
      </c>
      <c r="R1143">
        <v>891018481</v>
      </c>
    </row>
    <row r="1144" spans="1:18">
      <c r="A1144" t="s">
        <v>1201</v>
      </c>
      <c r="B1144" t="s">
        <v>1345</v>
      </c>
      <c r="C1144">
        <v>201003</v>
      </c>
      <c r="D1144">
        <v>0</v>
      </c>
      <c r="E1144" t="s">
        <v>1302</v>
      </c>
      <c r="F1144">
        <v>0</v>
      </c>
      <c r="G1144">
        <v>0</v>
      </c>
      <c r="H1144">
        <v>0</v>
      </c>
      <c r="I1144">
        <v>43122013900</v>
      </c>
      <c r="J1144">
        <v>4</v>
      </c>
      <c r="K1144" t="s">
        <v>1204</v>
      </c>
      <c r="L1144">
        <v>2839</v>
      </c>
      <c r="M1144" t="s">
        <v>1205</v>
      </c>
      <c r="N1144" t="s">
        <v>1206</v>
      </c>
      <c r="O1144">
        <v>0</v>
      </c>
      <c r="P1144" t="s">
        <v>1207</v>
      </c>
      <c r="Q1144">
        <v>19980430</v>
      </c>
      <c r="R1144">
        <v>891018481</v>
      </c>
    </row>
    <row r="1145" spans="1:18">
      <c r="A1145" t="s">
        <v>1201</v>
      </c>
      <c r="B1145" t="s">
        <v>1346</v>
      </c>
      <c r="C1145">
        <v>201003</v>
      </c>
      <c r="D1145">
        <v>0</v>
      </c>
      <c r="E1145" t="s">
        <v>1302</v>
      </c>
      <c r="F1145">
        <v>0</v>
      </c>
      <c r="G1145">
        <v>0</v>
      </c>
      <c r="H1145">
        <v>0</v>
      </c>
      <c r="I1145">
        <v>43122014700</v>
      </c>
      <c r="J1145">
        <v>4</v>
      </c>
      <c r="K1145" t="s">
        <v>1204</v>
      </c>
      <c r="L1145">
        <v>2839</v>
      </c>
      <c r="M1145" t="s">
        <v>1205</v>
      </c>
      <c r="N1145" t="s">
        <v>1206</v>
      </c>
      <c r="O1145">
        <v>0</v>
      </c>
      <c r="P1145" t="s">
        <v>1207</v>
      </c>
      <c r="Q1145">
        <v>19921001</v>
      </c>
      <c r="R1145">
        <v>891018481</v>
      </c>
    </row>
    <row r="1146" spans="1:18">
      <c r="A1146" t="s">
        <v>1201</v>
      </c>
      <c r="B1146" t="s">
        <v>1347</v>
      </c>
      <c r="C1146">
        <v>201003</v>
      </c>
      <c r="D1146">
        <v>0</v>
      </c>
      <c r="E1146" t="s">
        <v>1302</v>
      </c>
      <c r="F1146">
        <v>0</v>
      </c>
      <c r="G1146">
        <v>0</v>
      </c>
      <c r="H1146">
        <v>0</v>
      </c>
      <c r="I1146">
        <v>43122014800</v>
      </c>
      <c r="J1146">
        <v>4</v>
      </c>
      <c r="K1146" t="s">
        <v>1204</v>
      </c>
      <c r="L1146">
        <v>2839</v>
      </c>
      <c r="M1146" t="s">
        <v>1205</v>
      </c>
      <c r="N1146" t="s">
        <v>1206</v>
      </c>
      <c r="O1146">
        <v>0</v>
      </c>
      <c r="P1146" t="s">
        <v>1207</v>
      </c>
      <c r="Q1146">
        <v>19910401</v>
      </c>
      <c r="R1146">
        <v>891018481</v>
      </c>
    </row>
    <row r="1147" spans="1:18">
      <c r="A1147" t="s">
        <v>1210</v>
      </c>
      <c r="B1147" t="s">
        <v>1301</v>
      </c>
      <c r="C1147">
        <v>201004</v>
      </c>
      <c r="D1147">
        <v>26</v>
      </c>
      <c r="E1147" t="s">
        <v>1302</v>
      </c>
      <c r="F1147">
        <v>0</v>
      </c>
      <c r="G1147">
        <v>0</v>
      </c>
      <c r="H1147">
        <v>0</v>
      </c>
      <c r="I1147">
        <v>43122010300</v>
      </c>
      <c r="J1147">
        <v>4</v>
      </c>
      <c r="K1147" t="s">
        <v>1213</v>
      </c>
      <c r="L1147">
        <v>2531</v>
      </c>
      <c r="M1147" t="s">
        <v>1214</v>
      </c>
      <c r="N1147" t="s">
        <v>1206</v>
      </c>
      <c r="O1147">
        <v>5361</v>
      </c>
      <c r="P1147" t="s">
        <v>1207</v>
      </c>
      <c r="Q1147">
        <v>19850101</v>
      </c>
      <c r="R1147">
        <v>891018481</v>
      </c>
    </row>
    <row r="1148" spans="1:18">
      <c r="A1148" t="s">
        <v>1210</v>
      </c>
      <c r="B1148" t="s">
        <v>1303</v>
      </c>
      <c r="C1148">
        <v>201004</v>
      </c>
      <c r="D1148">
        <v>26</v>
      </c>
      <c r="E1148" t="s">
        <v>1302</v>
      </c>
      <c r="F1148">
        <v>0</v>
      </c>
      <c r="G1148">
        <v>0</v>
      </c>
      <c r="H1148">
        <v>0</v>
      </c>
      <c r="I1148">
        <v>43122010900</v>
      </c>
      <c r="J1148">
        <v>4</v>
      </c>
      <c r="K1148" t="s">
        <v>1218</v>
      </c>
      <c r="L1148">
        <v>2531</v>
      </c>
      <c r="M1148" t="s">
        <v>1214</v>
      </c>
      <c r="N1148" t="s">
        <v>1206</v>
      </c>
      <c r="O1148">
        <v>4470</v>
      </c>
      <c r="P1148" t="s">
        <v>1207</v>
      </c>
      <c r="Q1148">
        <v>19850301</v>
      </c>
      <c r="R1148">
        <v>891018481</v>
      </c>
    </row>
    <row r="1149" spans="1:18">
      <c r="A1149" t="s">
        <v>1231</v>
      </c>
      <c r="B1149" t="s">
        <v>1304</v>
      </c>
      <c r="C1149">
        <v>201004</v>
      </c>
      <c r="D1149">
        <v>30</v>
      </c>
      <c r="E1149" t="s">
        <v>1302</v>
      </c>
      <c r="F1149">
        <v>0</v>
      </c>
      <c r="G1149">
        <v>0</v>
      </c>
      <c r="H1149">
        <v>0</v>
      </c>
      <c r="I1149">
        <v>43122002600</v>
      </c>
      <c r="J1149">
        <v>4</v>
      </c>
      <c r="K1149" t="s">
        <v>1218</v>
      </c>
      <c r="L1149">
        <v>2839</v>
      </c>
      <c r="M1149" t="s">
        <v>1205</v>
      </c>
      <c r="N1149" t="s">
        <v>1206</v>
      </c>
      <c r="O1149">
        <v>4225</v>
      </c>
      <c r="P1149" t="s">
        <v>1207</v>
      </c>
      <c r="Q1149">
        <v>19980430</v>
      </c>
      <c r="R1149">
        <v>891018481</v>
      </c>
    </row>
    <row r="1150" spans="1:18">
      <c r="A1150" t="s">
        <v>1231</v>
      </c>
      <c r="B1150" t="s">
        <v>1305</v>
      </c>
      <c r="C1150">
        <v>201004</v>
      </c>
      <c r="D1150">
        <v>30</v>
      </c>
      <c r="E1150" t="s">
        <v>1302</v>
      </c>
      <c r="F1150">
        <v>0</v>
      </c>
      <c r="G1150">
        <v>0</v>
      </c>
      <c r="H1150">
        <v>0</v>
      </c>
      <c r="I1150">
        <v>43122002700</v>
      </c>
      <c r="J1150">
        <v>4</v>
      </c>
      <c r="K1150" t="s">
        <v>1218</v>
      </c>
      <c r="L1150">
        <v>2839</v>
      </c>
      <c r="M1150" t="s">
        <v>1205</v>
      </c>
      <c r="N1150" t="s">
        <v>1206</v>
      </c>
      <c r="O1150">
        <v>24267</v>
      </c>
      <c r="P1150" t="s">
        <v>1207</v>
      </c>
      <c r="Q1150">
        <v>19990630</v>
      </c>
      <c r="R1150">
        <v>891018481</v>
      </c>
    </row>
    <row r="1151" spans="1:18">
      <c r="A1151" t="s">
        <v>1231</v>
      </c>
      <c r="B1151" t="s">
        <v>1306</v>
      </c>
      <c r="C1151">
        <v>201004</v>
      </c>
      <c r="D1151">
        <v>30</v>
      </c>
      <c r="E1151" t="s">
        <v>1302</v>
      </c>
      <c r="F1151">
        <v>0</v>
      </c>
      <c r="G1151">
        <v>0</v>
      </c>
      <c r="H1151">
        <v>0</v>
      </c>
      <c r="I1151">
        <v>43122003300</v>
      </c>
      <c r="J1151">
        <v>4</v>
      </c>
      <c r="K1151" t="s">
        <v>1218</v>
      </c>
      <c r="L1151">
        <v>2839</v>
      </c>
      <c r="M1151" t="s">
        <v>1205</v>
      </c>
      <c r="N1151" t="s">
        <v>1206</v>
      </c>
      <c r="O1151">
        <v>11121</v>
      </c>
      <c r="P1151" t="s">
        <v>1207</v>
      </c>
      <c r="Q1151">
        <v>19980430</v>
      </c>
      <c r="R1151">
        <v>891018481</v>
      </c>
    </row>
    <row r="1152" spans="1:18">
      <c r="A1152" t="s">
        <v>1231</v>
      </c>
      <c r="B1152" t="s">
        <v>1307</v>
      </c>
      <c r="C1152">
        <v>201004</v>
      </c>
      <c r="D1152">
        <v>0</v>
      </c>
      <c r="E1152" t="s">
        <v>1302</v>
      </c>
      <c r="F1152">
        <v>0</v>
      </c>
      <c r="G1152">
        <v>0</v>
      </c>
      <c r="H1152">
        <v>0</v>
      </c>
      <c r="I1152">
        <v>43122005500</v>
      </c>
      <c r="J1152">
        <v>6</v>
      </c>
      <c r="K1152" t="s">
        <v>1218</v>
      </c>
      <c r="L1152">
        <v>2839</v>
      </c>
      <c r="M1152" t="s">
        <v>1205</v>
      </c>
      <c r="N1152" t="s">
        <v>1206</v>
      </c>
      <c r="O1152">
        <v>0</v>
      </c>
      <c r="P1152" t="s">
        <v>1207</v>
      </c>
      <c r="Q1152">
        <v>19980331</v>
      </c>
      <c r="R1152">
        <v>891018481</v>
      </c>
    </row>
    <row r="1153" spans="1:18">
      <c r="A1153" t="s">
        <v>1231</v>
      </c>
      <c r="B1153" t="s">
        <v>1308</v>
      </c>
      <c r="C1153">
        <v>201004</v>
      </c>
      <c r="D1153">
        <v>30</v>
      </c>
      <c r="E1153" t="s">
        <v>1302</v>
      </c>
      <c r="F1153">
        <v>0</v>
      </c>
      <c r="G1153">
        <v>0</v>
      </c>
      <c r="H1153">
        <v>0</v>
      </c>
      <c r="I1153">
        <v>43122003500</v>
      </c>
      <c r="J1153">
        <v>4</v>
      </c>
      <c r="K1153" t="s">
        <v>1218</v>
      </c>
      <c r="L1153">
        <v>2839</v>
      </c>
      <c r="M1153" t="s">
        <v>1205</v>
      </c>
      <c r="N1153" t="s">
        <v>1206</v>
      </c>
      <c r="O1153">
        <v>2641</v>
      </c>
      <c r="P1153" t="s">
        <v>1207</v>
      </c>
      <c r="Q1153">
        <v>19980430</v>
      </c>
      <c r="R1153">
        <v>891018481</v>
      </c>
    </row>
    <row r="1154" spans="1:18">
      <c r="A1154" t="s">
        <v>1231</v>
      </c>
      <c r="B1154" t="s">
        <v>1309</v>
      </c>
      <c r="C1154">
        <v>201004</v>
      </c>
      <c r="D1154">
        <v>0</v>
      </c>
      <c r="E1154" t="s">
        <v>1302</v>
      </c>
      <c r="F1154">
        <v>0</v>
      </c>
      <c r="G1154">
        <v>0</v>
      </c>
      <c r="H1154">
        <v>0</v>
      </c>
      <c r="I1154">
        <v>43122004300</v>
      </c>
      <c r="J1154">
        <v>4</v>
      </c>
      <c r="K1154" t="s">
        <v>1218</v>
      </c>
      <c r="L1154">
        <v>2839</v>
      </c>
      <c r="M1154" t="s">
        <v>1205</v>
      </c>
      <c r="N1154" t="s">
        <v>1206</v>
      </c>
      <c r="O1154">
        <v>0</v>
      </c>
      <c r="P1154" t="s">
        <v>1207</v>
      </c>
      <c r="Q1154">
        <v>19980324</v>
      </c>
      <c r="R1154">
        <v>891018481</v>
      </c>
    </row>
    <row r="1155" spans="1:18">
      <c r="A1155" t="s">
        <v>1231</v>
      </c>
      <c r="B1155" t="s">
        <v>1310</v>
      </c>
      <c r="C1155">
        <v>201004</v>
      </c>
      <c r="D1155">
        <v>30</v>
      </c>
      <c r="E1155" t="s">
        <v>1302</v>
      </c>
      <c r="F1155">
        <v>0</v>
      </c>
      <c r="G1155">
        <v>0</v>
      </c>
      <c r="H1155">
        <v>0</v>
      </c>
      <c r="I1155">
        <v>43122002901</v>
      </c>
      <c r="J1155">
        <v>4</v>
      </c>
      <c r="K1155" t="s">
        <v>1204</v>
      </c>
      <c r="L1155">
        <v>2839</v>
      </c>
      <c r="M1155" t="s">
        <v>1205</v>
      </c>
      <c r="N1155" t="s">
        <v>1206</v>
      </c>
      <c r="O1155">
        <v>7189</v>
      </c>
      <c r="P1155" t="s">
        <v>1207</v>
      </c>
      <c r="Q1155">
        <v>19980430</v>
      </c>
      <c r="R1155">
        <v>891018481</v>
      </c>
    </row>
    <row r="1156" spans="1:18">
      <c r="A1156" t="s">
        <v>1231</v>
      </c>
      <c r="B1156" t="s">
        <v>1311</v>
      </c>
      <c r="C1156">
        <v>201004</v>
      </c>
      <c r="D1156">
        <v>0</v>
      </c>
      <c r="E1156" t="s">
        <v>1302</v>
      </c>
      <c r="F1156">
        <v>0</v>
      </c>
      <c r="G1156">
        <v>0</v>
      </c>
      <c r="H1156">
        <v>0</v>
      </c>
      <c r="I1156">
        <v>43122006200</v>
      </c>
      <c r="J1156">
        <v>4</v>
      </c>
      <c r="K1156" t="s">
        <v>1218</v>
      </c>
      <c r="L1156">
        <v>2839</v>
      </c>
      <c r="M1156" t="s">
        <v>1205</v>
      </c>
      <c r="N1156" t="s">
        <v>1206</v>
      </c>
      <c r="O1156">
        <v>0</v>
      </c>
      <c r="P1156" t="s">
        <v>1207</v>
      </c>
      <c r="R1156">
        <v>891018481</v>
      </c>
    </row>
    <row r="1157" spans="1:18">
      <c r="A1157" t="s">
        <v>1231</v>
      </c>
      <c r="B1157" t="s">
        <v>1312</v>
      </c>
      <c r="C1157">
        <v>201004</v>
      </c>
      <c r="D1157">
        <v>30</v>
      </c>
      <c r="E1157" t="s">
        <v>1302</v>
      </c>
      <c r="F1157">
        <v>0</v>
      </c>
      <c r="G1157">
        <v>0</v>
      </c>
      <c r="H1157">
        <v>0</v>
      </c>
      <c r="I1157">
        <v>43122006400</v>
      </c>
      <c r="J1157">
        <v>4</v>
      </c>
      <c r="K1157" t="s">
        <v>1218</v>
      </c>
      <c r="L1157">
        <v>2839</v>
      </c>
      <c r="M1157" t="s">
        <v>1205</v>
      </c>
      <c r="N1157" t="s">
        <v>1206</v>
      </c>
      <c r="O1157">
        <v>20130</v>
      </c>
      <c r="P1157" t="s">
        <v>1207</v>
      </c>
      <c r="Q1157">
        <v>19980430</v>
      </c>
      <c r="R1157">
        <v>891018481</v>
      </c>
    </row>
    <row r="1158" spans="1:18">
      <c r="A1158" t="s">
        <v>1231</v>
      </c>
      <c r="B1158" t="s">
        <v>1313</v>
      </c>
      <c r="C1158">
        <v>201004</v>
      </c>
      <c r="D1158">
        <v>30</v>
      </c>
      <c r="E1158" t="s">
        <v>1302</v>
      </c>
      <c r="F1158">
        <v>0</v>
      </c>
      <c r="G1158">
        <v>0</v>
      </c>
      <c r="H1158">
        <v>0</v>
      </c>
      <c r="I1158">
        <v>43122006800</v>
      </c>
      <c r="J1158">
        <v>4</v>
      </c>
      <c r="K1158" t="s">
        <v>1218</v>
      </c>
      <c r="L1158">
        <v>2839</v>
      </c>
      <c r="M1158" t="s">
        <v>1205</v>
      </c>
      <c r="N1158" t="s">
        <v>1206</v>
      </c>
      <c r="O1158">
        <v>4284</v>
      </c>
      <c r="P1158" t="s">
        <v>1207</v>
      </c>
      <c r="Q1158">
        <v>20010430</v>
      </c>
      <c r="R1158">
        <v>891018481</v>
      </c>
    </row>
    <row r="1159" spans="1:18">
      <c r="A1159" t="s">
        <v>1231</v>
      </c>
      <c r="B1159" t="s">
        <v>1314</v>
      </c>
      <c r="C1159">
        <v>201004</v>
      </c>
      <c r="D1159">
        <v>30</v>
      </c>
      <c r="E1159" t="s">
        <v>1302</v>
      </c>
      <c r="F1159">
        <v>0</v>
      </c>
      <c r="G1159">
        <v>0</v>
      </c>
      <c r="H1159">
        <v>0</v>
      </c>
      <c r="I1159">
        <v>43122006700</v>
      </c>
      <c r="J1159">
        <v>4</v>
      </c>
      <c r="K1159" t="s">
        <v>1218</v>
      </c>
      <c r="L1159">
        <v>2839</v>
      </c>
      <c r="M1159" t="s">
        <v>1205</v>
      </c>
      <c r="N1159" t="s">
        <v>1206</v>
      </c>
      <c r="O1159">
        <v>13498</v>
      </c>
      <c r="P1159" t="s">
        <v>1207</v>
      </c>
      <c r="Q1159">
        <v>19980430</v>
      </c>
      <c r="R1159">
        <v>891018481</v>
      </c>
    </row>
    <row r="1160" spans="1:18">
      <c r="A1160" t="s">
        <v>1231</v>
      </c>
      <c r="B1160" t="s">
        <v>1315</v>
      </c>
      <c r="C1160">
        <v>201004</v>
      </c>
      <c r="D1160">
        <v>0</v>
      </c>
      <c r="E1160" t="s">
        <v>1302</v>
      </c>
      <c r="F1160">
        <v>0</v>
      </c>
      <c r="G1160">
        <v>0</v>
      </c>
      <c r="H1160">
        <v>0</v>
      </c>
      <c r="I1160">
        <v>43122008500</v>
      </c>
      <c r="J1160">
        <v>6</v>
      </c>
      <c r="K1160" t="s">
        <v>1213</v>
      </c>
      <c r="L1160">
        <v>2839</v>
      </c>
      <c r="M1160" t="s">
        <v>1205</v>
      </c>
      <c r="N1160" t="s">
        <v>1206</v>
      </c>
      <c r="O1160">
        <v>0</v>
      </c>
      <c r="P1160" t="s">
        <v>1207</v>
      </c>
      <c r="R1160">
        <v>891018481</v>
      </c>
    </row>
    <row r="1161" spans="1:18">
      <c r="A1161" t="s">
        <v>1231</v>
      </c>
      <c r="B1161" t="s">
        <v>1316</v>
      </c>
      <c r="C1161">
        <v>201004</v>
      </c>
      <c r="D1161">
        <v>27</v>
      </c>
      <c r="E1161" t="s">
        <v>1302</v>
      </c>
      <c r="F1161">
        <v>0</v>
      </c>
      <c r="G1161">
        <v>0</v>
      </c>
      <c r="H1161">
        <v>0</v>
      </c>
      <c r="I1161">
        <v>43122009900</v>
      </c>
      <c r="J1161">
        <v>4</v>
      </c>
      <c r="K1161" t="s">
        <v>1218</v>
      </c>
      <c r="L1161">
        <v>2839</v>
      </c>
      <c r="M1161" t="s">
        <v>1205</v>
      </c>
      <c r="N1161" t="s">
        <v>1206</v>
      </c>
      <c r="O1161">
        <v>37818</v>
      </c>
      <c r="P1161" t="s">
        <v>1207</v>
      </c>
      <c r="Q1161">
        <v>19980430</v>
      </c>
      <c r="R1161">
        <v>891018481</v>
      </c>
    </row>
    <row r="1162" spans="1:18">
      <c r="A1162" t="s">
        <v>1231</v>
      </c>
      <c r="B1162" t="s">
        <v>1317</v>
      </c>
      <c r="C1162">
        <v>201004</v>
      </c>
      <c r="D1162">
        <v>22</v>
      </c>
      <c r="E1162" t="s">
        <v>1302</v>
      </c>
      <c r="F1162">
        <v>0</v>
      </c>
      <c r="G1162">
        <v>0</v>
      </c>
      <c r="H1162">
        <v>0</v>
      </c>
      <c r="I1162">
        <v>43122009400</v>
      </c>
      <c r="J1162">
        <v>4</v>
      </c>
      <c r="K1162" t="s">
        <v>1218</v>
      </c>
      <c r="L1162">
        <v>2839</v>
      </c>
      <c r="M1162" t="s">
        <v>1205</v>
      </c>
      <c r="N1162" t="s">
        <v>1206</v>
      </c>
      <c r="O1162">
        <v>904</v>
      </c>
      <c r="P1162" t="s">
        <v>1207</v>
      </c>
      <c r="Q1162">
        <v>19980430</v>
      </c>
      <c r="R1162">
        <v>891018481</v>
      </c>
    </row>
    <row r="1163" spans="1:18">
      <c r="A1163" t="s">
        <v>1231</v>
      </c>
      <c r="B1163" t="s">
        <v>1318</v>
      </c>
      <c r="C1163">
        <v>201004</v>
      </c>
      <c r="D1163">
        <v>30</v>
      </c>
      <c r="E1163" t="s">
        <v>1302</v>
      </c>
      <c r="F1163">
        <v>0</v>
      </c>
      <c r="G1163">
        <v>0</v>
      </c>
      <c r="H1163">
        <v>0</v>
      </c>
      <c r="I1163">
        <v>43122013300</v>
      </c>
      <c r="J1163">
        <v>4</v>
      </c>
      <c r="K1163" t="s">
        <v>1218</v>
      </c>
      <c r="L1163">
        <v>2839</v>
      </c>
      <c r="M1163" t="s">
        <v>1205</v>
      </c>
      <c r="N1163" t="s">
        <v>1206</v>
      </c>
      <c r="O1163">
        <v>26879</v>
      </c>
      <c r="P1163" t="s">
        <v>1207</v>
      </c>
      <c r="Q1163">
        <v>19980430</v>
      </c>
      <c r="R1163">
        <v>891018481</v>
      </c>
    </row>
    <row r="1164" spans="1:18">
      <c r="A1164" t="s">
        <v>1231</v>
      </c>
      <c r="B1164" t="s">
        <v>1319</v>
      </c>
      <c r="C1164">
        <v>201004</v>
      </c>
      <c r="D1164">
        <v>0</v>
      </c>
      <c r="E1164" t="s">
        <v>1302</v>
      </c>
      <c r="F1164">
        <v>0</v>
      </c>
      <c r="G1164">
        <v>0</v>
      </c>
      <c r="H1164">
        <v>0</v>
      </c>
      <c r="I1164">
        <v>43122007801</v>
      </c>
      <c r="J1164">
        <v>6</v>
      </c>
      <c r="K1164" t="s">
        <v>1218</v>
      </c>
      <c r="L1164">
        <v>2839</v>
      </c>
      <c r="M1164" t="s">
        <v>1205</v>
      </c>
      <c r="N1164" t="s">
        <v>1206</v>
      </c>
      <c r="O1164">
        <v>0</v>
      </c>
      <c r="P1164" t="s">
        <v>1207</v>
      </c>
      <c r="Q1164">
        <v>19870901</v>
      </c>
      <c r="R1164">
        <v>891018481</v>
      </c>
    </row>
    <row r="1165" spans="1:18">
      <c r="A1165" t="s">
        <v>1231</v>
      </c>
      <c r="B1165" t="s">
        <v>1320</v>
      </c>
      <c r="C1165">
        <v>201004</v>
      </c>
      <c r="D1165">
        <v>0</v>
      </c>
      <c r="E1165" t="s">
        <v>1302</v>
      </c>
      <c r="F1165">
        <v>0</v>
      </c>
      <c r="G1165">
        <v>0</v>
      </c>
      <c r="H1165">
        <v>0</v>
      </c>
      <c r="I1165">
        <v>43122015700</v>
      </c>
      <c r="J1165">
        <v>5</v>
      </c>
      <c r="K1165" t="s">
        <v>1218</v>
      </c>
      <c r="L1165">
        <v>2839</v>
      </c>
      <c r="M1165" t="s">
        <v>1205</v>
      </c>
      <c r="N1165" t="s">
        <v>1206</v>
      </c>
      <c r="O1165">
        <v>0</v>
      </c>
      <c r="P1165" t="s">
        <v>1207</v>
      </c>
      <c r="Q1165">
        <v>19901001</v>
      </c>
      <c r="R1165">
        <v>891018481</v>
      </c>
    </row>
    <row r="1166" spans="1:18">
      <c r="A1166" t="s">
        <v>1201</v>
      </c>
      <c r="B1166" t="s">
        <v>1321</v>
      </c>
      <c r="C1166">
        <v>201004</v>
      </c>
      <c r="D1166">
        <v>30</v>
      </c>
      <c r="E1166" t="s">
        <v>1302</v>
      </c>
      <c r="F1166">
        <v>0</v>
      </c>
      <c r="G1166">
        <v>0</v>
      </c>
      <c r="H1166">
        <v>0</v>
      </c>
      <c r="I1166">
        <v>43122003000</v>
      </c>
      <c r="J1166">
        <v>4</v>
      </c>
      <c r="K1166" t="s">
        <v>1218</v>
      </c>
      <c r="L1166">
        <v>2839</v>
      </c>
      <c r="M1166" t="s">
        <v>1205</v>
      </c>
      <c r="N1166" t="s">
        <v>1206</v>
      </c>
      <c r="O1166">
        <v>5018</v>
      </c>
      <c r="P1166" t="s">
        <v>1322</v>
      </c>
      <c r="Q1166">
        <v>19880501</v>
      </c>
      <c r="R1166">
        <v>891018481</v>
      </c>
    </row>
    <row r="1167" spans="1:18">
      <c r="A1167" t="s">
        <v>1201</v>
      </c>
      <c r="B1167" t="s">
        <v>1323</v>
      </c>
      <c r="C1167">
        <v>201004</v>
      </c>
      <c r="D1167">
        <v>30</v>
      </c>
      <c r="E1167" t="s">
        <v>1302</v>
      </c>
      <c r="F1167">
        <v>0</v>
      </c>
      <c r="G1167">
        <v>0</v>
      </c>
      <c r="H1167">
        <v>0</v>
      </c>
      <c r="I1167">
        <v>43122003800</v>
      </c>
      <c r="J1167">
        <v>4</v>
      </c>
      <c r="K1167" t="s">
        <v>1204</v>
      </c>
      <c r="L1167">
        <v>2839</v>
      </c>
      <c r="M1167" t="s">
        <v>1205</v>
      </c>
      <c r="N1167" t="s">
        <v>1206</v>
      </c>
      <c r="O1167">
        <v>18780</v>
      </c>
      <c r="P1167" t="s">
        <v>1207</v>
      </c>
      <c r="Q1167">
        <v>19980430</v>
      </c>
      <c r="R1167">
        <v>891018481</v>
      </c>
    </row>
    <row r="1168" spans="1:18">
      <c r="A1168" t="s">
        <v>1201</v>
      </c>
      <c r="B1168" t="s">
        <v>1324</v>
      </c>
      <c r="C1168">
        <v>201004</v>
      </c>
      <c r="D1168">
        <v>0</v>
      </c>
      <c r="E1168" t="s">
        <v>1302</v>
      </c>
      <c r="F1168">
        <v>0</v>
      </c>
      <c r="G1168">
        <v>0</v>
      </c>
      <c r="H1168">
        <v>0</v>
      </c>
      <c r="I1168">
        <v>43122004200</v>
      </c>
      <c r="J1168">
        <v>4</v>
      </c>
      <c r="K1168" t="s">
        <v>1218</v>
      </c>
      <c r="L1168">
        <v>2839</v>
      </c>
      <c r="M1168" t="s">
        <v>1205</v>
      </c>
      <c r="N1168" t="s">
        <v>1206</v>
      </c>
      <c r="O1168">
        <v>0</v>
      </c>
      <c r="P1168" t="s">
        <v>1207</v>
      </c>
      <c r="Q1168">
        <v>19980430</v>
      </c>
      <c r="R1168">
        <v>891018481</v>
      </c>
    </row>
    <row r="1169" spans="1:18">
      <c r="A1169" t="s">
        <v>1201</v>
      </c>
      <c r="B1169" t="s">
        <v>1325</v>
      </c>
      <c r="C1169">
        <v>201004</v>
      </c>
      <c r="D1169">
        <v>30</v>
      </c>
      <c r="E1169" t="s">
        <v>1302</v>
      </c>
      <c r="F1169">
        <v>0</v>
      </c>
      <c r="G1169">
        <v>0</v>
      </c>
      <c r="H1169">
        <v>0</v>
      </c>
      <c r="I1169">
        <v>43122005100</v>
      </c>
      <c r="J1169">
        <v>4</v>
      </c>
      <c r="K1169" t="s">
        <v>1218</v>
      </c>
      <c r="L1169">
        <v>2839</v>
      </c>
      <c r="M1169" t="s">
        <v>1205</v>
      </c>
      <c r="N1169" t="s">
        <v>1206</v>
      </c>
      <c r="O1169">
        <v>25294</v>
      </c>
      <c r="P1169" t="s">
        <v>1207</v>
      </c>
      <c r="Q1169">
        <v>19980430</v>
      </c>
      <c r="R1169">
        <v>891018481</v>
      </c>
    </row>
    <row r="1170" spans="1:18">
      <c r="A1170" t="s">
        <v>1201</v>
      </c>
      <c r="B1170" t="s">
        <v>1326</v>
      </c>
      <c r="C1170">
        <v>201004</v>
      </c>
      <c r="D1170">
        <v>30</v>
      </c>
      <c r="E1170" t="s">
        <v>1302</v>
      </c>
      <c r="F1170">
        <v>0</v>
      </c>
      <c r="G1170">
        <v>0</v>
      </c>
      <c r="H1170">
        <v>0</v>
      </c>
      <c r="I1170">
        <v>43122006300</v>
      </c>
      <c r="J1170">
        <v>4</v>
      </c>
      <c r="K1170" t="s">
        <v>1204</v>
      </c>
      <c r="L1170">
        <v>2839</v>
      </c>
      <c r="M1170" t="s">
        <v>1205</v>
      </c>
      <c r="N1170" t="s">
        <v>1206</v>
      </c>
      <c r="O1170">
        <v>17283</v>
      </c>
      <c r="P1170" t="s">
        <v>1233</v>
      </c>
      <c r="Q1170">
        <v>19980430</v>
      </c>
      <c r="R1170">
        <v>891018481</v>
      </c>
    </row>
    <row r="1171" spans="1:18">
      <c r="A1171" t="s">
        <v>1201</v>
      </c>
      <c r="B1171" t="s">
        <v>1327</v>
      </c>
      <c r="C1171">
        <v>201004</v>
      </c>
      <c r="D1171">
        <v>30</v>
      </c>
      <c r="E1171" t="s">
        <v>1302</v>
      </c>
      <c r="F1171">
        <v>0</v>
      </c>
      <c r="G1171">
        <v>0</v>
      </c>
      <c r="H1171">
        <v>0</v>
      </c>
      <c r="I1171">
        <v>43122007000</v>
      </c>
      <c r="J1171">
        <v>4</v>
      </c>
      <c r="K1171" t="s">
        <v>1218</v>
      </c>
      <c r="L1171">
        <v>2839</v>
      </c>
      <c r="M1171" t="s">
        <v>1205</v>
      </c>
      <c r="N1171" t="s">
        <v>1206</v>
      </c>
      <c r="O1171">
        <v>21714</v>
      </c>
      <c r="P1171" t="s">
        <v>1233</v>
      </c>
      <c r="Q1171">
        <v>19980430</v>
      </c>
      <c r="R1171">
        <v>891018481</v>
      </c>
    </row>
    <row r="1172" spans="1:18">
      <c r="A1172" t="s">
        <v>1201</v>
      </c>
      <c r="B1172" t="s">
        <v>1328</v>
      </c>
      <c r="C1172">
        <v>201004</v>
      </c>
      <c r="D1172">
        <v>30</v>
      </c>
      <c r="E1172" t="s">
        <v>1302</v>
      </c>
      <c r="F1172">
        <v>0</v>
      </c>
      <c r="G1172">
        <v>0</v>
      </c>
      <c r="H1172">
        <v>0</v>
      </c>
      <c r="I1172">
        <v>43122006100</v>
      </c>
      <c r="J1172">
        <v>4</v>
      </c>
      <c r="K1172" t="s">
        <v>1204</v>
      </c>
      <c r="L1172">
        <v>2839</v>
      </c>
      <c r="M1172" t="s">
        <v>1205</v>
      </c>
      <c r="N1172" t="s">
        <v>1206</v>
      </c>
      <c r="O1172">
        <v>16168</v>
      </c>
      <c r="P1172" t="s">
        <v>1233</v>
      </c>
      <c r="Q1172">
        <v>19980430</v>
      </c>
      <c r="R1172">
        <v>891018481</v>
      </c>
    </row>
    <row r="1173" spans="1:18">
      <c r="A1173" t="s">
        <v>1201</v>
      </c>
      <c r="B1173" t="s">
        <v>1329</v>
      </c>
      <c r="C1173">
        <v>201004</v>
      </c>
      <c r="D1173">
        <v>3</v>
      </c>
      <c r="E1173" t="s">
        <v>1302</v>
      </c>
      <c r="F1173">
        <v>0</v>
      </c>
      <c r="G1173">
        <v>0</v>
      </c>
      <c r="H1173">
        <v>0</v>
      </c>
      <c r="I1173">
        <v>43122007700</v>
      </c>
      <c r="J1173">
        <v>5</v>
      </c>
      <c r="K1173" t="s">
        <v>1218</v>
      </c>
      <c r="L1173">
        <v>2839</v>
      </c>
      <c r="M1173" t="s">
        <v>1205</v>
      </c>
      <c r="N1173" t="s">
        <v>1206</v>
      </c>
      <c r="O1173">
        <v>1857</v>
      </c>
      <c r="P1173" t="s">
        <v>1207</v>
      </c>
      <c r="Q1173">
        <v>19830301</v>
      </c>
      <c r="R1173">
        <v>891018481</v>
      </c>
    </row>
    <row r="1174" spans="1:18">
      <c r="A1174" t="s">
        <v>1201</v>
      </c>
      <c r="B1174" t="s">
        <v>1330</v>
      </c>
      <c r="C1174">
        <v>201004</v>
      </c>
      <c r="D1174">
        <v>0</v>
      </c>
      <c r="E1174" t="s">
        <v>1302</v>
      </c>
      <c r="F1174">
        <v>0</v>
      </c>
      <c r="G1174">
        <v>0</v>
      </c>
      <c r="H1174">
        <v>0</v>
      </c>
      <c r="I1174">
        <v>43122008900</v>
      </c>
      <c r="J1174">
        <v>4</v>
      </c>
      <c r="K1174" t="s">
        <v>1218</v>
      </c>
      <c r="L1174">
        <v>2839</v>
      </c>
      <c r="M1174" t="s">
        <v>1205</v>
      </c>
      <c r="N1174" t="s">
        <v>1206</v>
      </c>
      <c r="O1174">
        <v>0</v>
      </c>
      <c r="P1174" t="s">
        <v>1207</v>
      </c>
      <c r="R1174">
        <v>891018481</v>
      </c>
    </row>
    <row r="1175" spans="1:18">
      <c r="A1175" t="s">
        <v>1201</v>
      </c>
      <c r="B1175" t="s">
        <v>1331</v>
      </c>
      <c r="C1175">
        <v>201004</v>
      </c>
      <c r="D1175">
        <v>30</v>
      </c>
      <c r="E1175" t="s">
        <v>1302</v>
      </c>
      <c r="F1175">
        <v>0</v>
      </c>
      <c r="G1175">
        <v>0</v>
      </c>
      <c r="H1175">
        <v>0</v>
      </c>
      <c r="I1175">
        <v>43122008002</v>
      </c>
      <c r="J1175">
        <v>4</v>
      </c>
      <c r="K1175" t="s">
        <v>1218</v>
      </c>
      <c r="L1175">
        <v>2839</v>
      </c>
      <c r="M1175" t="s">
        <v>1205</v>
      </c>
      <c r="N1175" t="s">
        <v>1206</v>
      </c>
      <c r="O1175">
        <v>22389</v>
      </c>
      <c r="P1175" t="s">
        <v>1207</v>
      </c>
      <c r="Q1175">
        <v>19980430</v>
      </c>
      <c r="R1175">
        <v>891018481</v>
      </c>
    </row>
    <row r="1176" spans="1:18">
      <c r="A1176" t="s">
        <v>1201</v>
      </c>
      <c r="B1176" t="s">
        <v>1332</v>
      </c>
      <c r="C1176">
        <v>201004</v>
      </c>
      <c r="D1176">
        <v>0</v>
      </c>
      <c r="E1176" t="s">
        <v>1302</v>
      </c>
      <c r="F1176">
        <v>0</v>
      </c>
      <c r="G1176">
        <v>0</v>
      </c>
      <c r="H1176">
        <v>0</v>
      </c>
      <c r="I1176">
        <v>43122010600</v>
      </c>
      <c r="J1176">
        <v>4</v>
      </c>
      <c r="K1176" t="s">
        <v>1204</v>
      </c>
      <c r="L1176">
        <v>2839</v>
      </c>
      <c r="M1176" t="s">
        <v>1205</v>
      </c>
      <c r="N1176" t="s">
        <v>1206</v>
      </c>
      <c r="O1176">
        <v>0</v>
      </c>
      <c r="P1176" t="s">
        <v>1207</v>
      </c>
      <c r="Q1176">
        <v>19980430</v>
      </c>
      <c r="R1176">
        <v>891018481</v>
      </c>
    </row>
    <row r="1177" spans="1:18">
      <c r="A1177" t="s">
        <v>1201</v>
      </c>
      <c r="B1177" t="s">
        <v>1333</v>
      </c>
      <c r="C1177">
        <v>201004</v>
      </c>
      <c r="D1177">
        <v>0</v>
      </c>
      <c r="E1177" t="s">
        <v>1302</v>
      </c>
      <c r="F1177">
        <v>0</v>
      </c>
      <c r="G1177">
        <v>0</v>
      </c>
      <c r="H1177">
        <v>0</v>
      </c>
      <c r="I1177">
        <v>43122010800</v>
      </c>
      <c r="J1177">
        <v>4</v>
      </c>
      <c r="K1177" t="s">
        <v>1204</v>
      </c>
      <c r="L1177">
        <v>2839</v>
      </c>
      <c r="M1177" t="s">
        <v>1205</v>
      </c>
      <c r="N1177" t="s">
        <v>1206</v>
      </c>
      <c r="O1177">
        <v>0</v>
      </c>
      <c r="P1177" t="s">
        <v>1207</v>
      </c>
      <c r="Q1177">
        <v>19980430</v>
      </c>
      <c r="R1177">
        <v>891018481</v>
      </c>
    </row>
    <row r="1178" spans="1:18">
      <c r="A1178" t="s">
        <v>1201</v>
      </c>
      <c r="B1178" t="s">
        <v>1334</v>
      </c>
      <c r="C1178">
        <v>201004</v>
      </c>
      <c r="D1178">
        <v>0</v>
      </c>
      <c r="E1178" t="s">
        <v>1302</v>
      </c>
      <c r="F1178">
        <v>0</v>
      </c>
      <c r="G1178">
        <v>0</v>
      </c>
      <c r="H1178">
        <v>0</v>
      </c>
      <c r="I1178">
        <v>43122011100</v>
      </c>
      <c r="J1178">
        <v>4</v>
      </c>
      <c r="K1178" t="s">
        <v>1204</v>
      </c>
      <c r="L1178">
        <v>2839</v>
      </c>
      <c r="M1178" t="s">
        <v>1205</v>
      </c>
      <c r="N1178" t="s">
        <v>1206</v>
      </c>
      <c r="O1178">
        <v>0</v>
      </c>
      <c r="P1178" t="s">
        <v>1207</v>
      </c>
      <c r="Q1178">
        <v>19980430</v>
      </c>
      <c r="R1178">
        <v>891018481</v>
      </c>
    </row>
    <row r="1179" spans="1:18">
      <c r="A1179" t="s">
        <v>1201</v>
      </c>
      <c r="B1179" t="s">
        <v>1335</v>
      </c>
      <c r="C1179">
        <v>201004</v>
      </c>
      <c r="D1179">
        <v>0</v>
      </c>
      <c r="E1179" t="s">
        <v>1302</v>
      </c>
      <c r="F1179">
        <v>0</v>
      </c>
      <c r="G1179">
        <v>0</v>
      </c>
      <c r="H1179">
        <v>0</v>
      </c>
      <c r="I1179">
        <v>43122012000</v>
      </c>
      <c r="J1179">
        <v>4</v>
      </c>
      <c r="K1179" t="s">
        <v>1204</v>
      </c>
      <c r="L1179">
        <v>2839</v>
      </c>
      <c r="M1179" t="s">
        <v>1205</v>
      </c>
      <c r="N1179" t="s">
        <v>1206</v>
      </c>
      <c r="O1179">
        <v>0</v>
      </c>
      <c r="P1179" t="s">
        <v>1207</v>
      </c>
      <c r="Q1179">
        <v>19870401</v>
      </c>
      <c r="R1179">
        <v>891018481</v>
      </c>
    </row>
    <row r="1180" spans="1:18">
      <c r="A1180" t="s">
        <v>1201</v>
      </c>
      <c r="B1180" t="s">
        <v>1336</v>
      </c>
      <c r="C1180">
        <v>201004</v>
      </c>
      <c r="D1180">
        <v>0</v>
      </c>
      <c r="E1180" t="s">
        <v>1302</v>
      </c>
      <c r="F1180">
        <v>0</v>
      </c>
      <c r="G1180">
        <v>0</v>
      </c>
      <c r="H1180">
        <v>0</v>
      </c>
      <c r="I1180">
        <v>43122012600</v>
      </c>
      <c r="J1180">
        <v>4</v>
      </c>
      <c r="K1180" t="s">
        <v>1204</v>
      </c>
      <c r="L1180">
        <v>2839</v>
      </c>
      <c r="M1180" t="s">
        <v>1205</v>
      </c>
      <c r="N1180" t="s">
        <v>1206</v>
      </c>
      <c r="O1180">
        <v>0</v>
      </c>
      <c r="P1180" t="s">
        <v>1207</v>
      </c>
      <c r="Q1180">
        <v>19980430</v>
      </c>
      <c r="R1180">
        <v>891018481</v>
      </c>
    </row>
    <row r="1181" spans="1:18">
      <c r="A1181" t="s">
        <v>1201</v>
      </c>
      <c r="B1181" t="s">
        <v>1337</v>
      </c>
      <c r="C1181">
        <v>201004</v>
      </c>
      <c r="D1181">
        <v>0</v>
      </c>
      <c r="E1181" t="s">
        <v>1302</v>
      </c>
      <c r="F1181">
        <v>0</v>
      </c>
      <c r="G1181">
        <v>0</v>
      </c>
      <c r="H1181">
        <v>0</v>
      </c>
      <c r="I1181">
        <v>43122011900</v>
      </c>
      <c r="J1181">
        <v>4</v>
      </c>
      <c r="K1181" t="s">
        <v>1204</v>
      </c>
      <c r="L1181">
        <v>2839</v>
      </c>
      <c r="M1181" t="s">
        <v>1205</v>
      </c>
      <c r="N1181" t="s">
        <v>1206</v>
      </c>
      <c r="O1181">
        <v>0</v>
      </c>
      <c r="P1181" t="s">
        <v>1207</v>
      </c>
      <c r="Q1181">
        <v>19980430</v>
      </c>
      <c r="R1181">
        <v>891018481</v>
      </c>
    </row>
    <row r="1182" spans="1:18">
      <c r="A1182" t="s">
        <v>1201</v>
      </c>
      <c r="B1182" t="s">
        <v>1338</v>
      </c>
      <c r="C1182">
        <v>201004</v>
      </c>
      <c r="D1182">
        <v>0</v>
      </c>
      <c r="E1182" t="s">
        <v>1302</v>
      </c>
      <c r="F1182">
        <v>0</v>
      </c>
      <c r="G1182">
        <v>0</v>
      </c>
      <c r="H1182">
        <v>0</v>
      </c>
      <c r="I1182">
        <v>43122013500</v>
      </c>
      <c r="J1182">
        <v>4</v>
      </c>
      <c r="K1182" t="s">
        <v>1204</v>
      </c>
      <c r="L1182">
        <v>2839</v>
      </c>
      <c r="M1182" t="s">
        <v>1205</v>
      </c>
      <c r="N1182" t="s">
        <v>1206</v>
      </c>
      <c r="O1182">
        <v>0</v>
      </c>
      <c r="P1182" t="s">
        <v>1207</v>
      </c>
      <c r="Q1182">
        <v>19980430</v>
      </c>
      <c r="R1182">
        <v>891018481</v>
      </c>
    </row>
    <row r="1183" spans="1:18">
      <c r="A1183" t="s">
        <v>1201</v>
      </c>
      <c r="B1183" t="s">
        <v>1339</v>
      </c>
      <c r="C1183">
        <v>201004</v>
      </c>
      <c r="D1183">
        <v>0</v>
      </c>
      <c r="E1183" t="s">
        <v>1302</v>
      </c>
      <c r="F1183">
        <v>0</v>
      </c>
      <c r="G1183">
        <v>0</v>
      </c>
      <c r="H1183">
        <v>0</v>
      </c>
      <c r="I1183">
        <v>43122012701</v>
      </c>
      <c r="J1183">
        <v>4</v>
      </c>
      <c r="K1183" t="s">
        <v>1204</v>
      </c>
      <c r="L1183">
        <v>2839</v>
      </c>
      <c r="M1183" t="s">
        <v>1205</v>
      </c>
      <c r="N1183" t="s">
        <v>1206</v>
      </c>
      <c r="O1183">
        <v>0</v>
      </c>
      <c r="P1183" t="s">
        <v>1207</v>
      </c>
      <c r="Q1183">
        <v>19980430</v>
      </c>
      <c r="R1183">
        <v>891018481</v>
      </c>
    </row>
    <row r="1184" spans="1:18">
      <c r="A1184" t="s">
        <v>1201</v>
      </c>
      <c r="B1184" t="s">
        <v>1340</v>
      </c>
      <c r="C1184">
        <v>201004</v>
      </c>
      <c r="D1184">
        <v>0</v>
      </c>
      <c r="E1184" t="s">
        <v>1302</v>
      </c>
      <c r="F1184">
        <v>0</v>
      </c>
      <c r="G1184">
        <v>0</v>
      </c>
      <c r="H1184">
        <v>0</v>
      </c>
      <c r="I1184">
        <v>43122014100</v>
      </c>
      <c r="J1184">
        <v>4</v>
      </c>
      <c r="K1184" t="s">
        <v>1204</v>
      </c>
      <c r="L1184">
        <v>2839</v>
      </c>
      <c r="M1184" t="s">
        <v>1205</v>
      </c>
      <c r="N1184" t="s">
        <v>1206</v>
      </c>
      <c r="O1184">
        <v>0</v>
      </c>
      <c r="P1184" t="s">
        <v>1207</v>
      </c>
      <c r="Q1184">
        <v>19980430</v>
      </c>
      <c r="R1184">
        <v>891018481</v>
      </c>
    </row>
    <row r="1185" spans="1:18">
      <c r="A1185" t="s">
        <v>1201</v>
      </c>
      <c r="B1185" t="s">
        <v>1341</v>
      </c>
      <c r="C1185">
        <v>201004</v>
      </c>
      <c r="D1185">
        <v>0</v>
      </c>
      <c r="E1185" t="s">
        <v>1302</v>
      </c>
      <c r="F1185">
        <v>0</v>
      </c>
      <c r="G1185">
        <v>0</v>
      </c>
      <c r="H1185">
        <v>0</v>
      </c>
      <c r="I1185">
        <v>43122012900</v>
      </c>
      <c r="J1185">
        <v>4</v>
      </c>
      <c r="K1185" t="s">
        <v>1204</v>
      </c>
      <c r="L1185">
        <v>2839</v>
      </c>
      <c r="M1185" t="s">
        <v>1205</v>
      </c>
      <c r="N1185" t="s">
        <v>1206</v>
      </c>
      <c r="O1185">
        <v>0</v>
      </c>
      <c r="P1185" t="s">
        <v>1207</v>
      </c>
      <c r="Q1185">
        <v>19980430</v>
      </c>
      <c r="R1185">
        <v>891018481</v>
      </c>
    </row>
    <row r="1186" spans="1:18">
      <c r="A1186" t="s">
        <v>1201</v>
      </c>
      <c r="B1186" t="s">
        <v>1342</v>
      </c>
      <c r="C1186">
        <v>201004</v>
      </c>
      <c r="D1186">
        <v>0</v>
      </c>
      <c r="E1186" t="s">
        <v>1302</v>
      </c>
      <c r="F1186">
        <v>0</v>
      </c>
      <c r="G1186">
        <v>0</v>
      </c>
      <c r="H1186">
        <v>0</v>
      </c>
      <c r="I1186">
        <v>43122013400</v>
      </c>
      <c r="J1186">
        <v>4</v>
      </c>
      <c r="K1186" t="s">
        <v>1204</v>
      </c>
      <c r="L1186">
        <v>2839</v>
      </c>
      <c r="M1186" t="s">
        <v>1205</v>
      </c>
      <c r="N1186" t="s">
        <v>1206</v>
      </c>
      <c r="O1186">
        <v>0</v>
      </c>
      <c r="P1186" t="s">
        <v>1207</v>
      </c>
      <c r="Q1186">
        <v>19980430</v>
      </c>
      <c r="R1186">
        <v>891018481</v>
      </c>
    </row>
    <row r="1187" spans="1:18">
      <c r="A1187" t="s">
        <v>1201</v>
      </c>
      <c r="B1187" t="s">
        <v>1343</v>
      </c>
      <c r="C1187">
        <v>201004</v>
      </c>
      <c r="D1187">
        <v>0</v>
      </c>
      <c r="E1187" t="s">
        <v>1302</v>
      </c>
      <c r="F1187">
        <v>0</v>
      </c>
      <c r="G1187">
        <v>0</v>
      </c>
      <c r="H1187">
        <v>0</v>
      </c>
      <c r="I1187">
        <v>43122015000</v>
      </c>
      <c r="J1187">
        <v>4</v>
      </c>
      <c r="K1187" t="s">
        <v>1204</v>
      </c>
      <c r="L1187">
        <v>2839</v>
      </c>
      <c r="M1187" t="s">
        <v>1205</v>
      </c>
      <c r="N1187" t="s">
        <v>1206</v>
      </c>
      <c r="O1187">
        <v>0</v>
      </c>
      <c r="P1187" t="s">
        <v>1207</v>
      </c>
      <c r="Q1187">
        <v>19980430</v>
      </c>
      <c r="R1187">
        <v>891018481</v>
      </c>
    </row>
    <row r="1188" spans="1:18">
      <c r="A1188" t="s">
        <v>1201</v>
      </c>
      <c r="B1188" t="s">
        <v>1344</v>
      </c>
      <c r="C1188">
        <v>201004</v>
      </c>
      <c r="D1188">
        <v>0</v>
      </c>
      <c r="E1188" t="s">
        <v>1302</v>
      </c>
      <c r="F1188">
        <v>0</v>
      </c>
      <c r="G1188">
        <v>0</v>
      </c>
      <c r="H1188">
        <v>0</v>
      </c>
      <c r="I1188">
        <v>43122015300</v>
      </c>
      <c r="J1188">
        <v>4</v>
      </c>
      <c r="K1188" t="s">
        <v>1204</v>
      </c>
      <c r="L1188">
        <v>2839</v>
      </c>
      <c r="M1188" t="s">
        <v>1205</v>
      </c>
      <c r="N1188" t="s">
        <v>1206</v>
      </c>
      <c r="O1188">
        <v>0</v>
      </c>
      <c r="P1188" t="s">
        <v>1207</v>
      </c>
      <c r="Q1188">
        <v>19980430</v>
      </c>
      <c r="R1188">
        <v>891018481</v>
      </c>
    </row>
    <row r="1189" spans="1:18">
      <c r="A1189" t="s">
        <v>1201</v>
      </c>
      <c r="B1189" t="s">
        <v>1345</v>
      </c>
      <c r="C1189">
        <v>201004</v>
      </c>
      <c r="D1189">
        <v>0</v>
      </c>
      <c r="E1189" t="s">
        <v>1302</v>
      </c>
      <c r="F1189">
        <v>0</v>
      </c>
      <c r="G1189">
        <v>0</v>
      </c>
      <c r="H1189">
        <v>0</v>
      </c>
      <c r="I1189">
        <v>43122013900</v>
      </c>
      <c r="J1189">
        <v>4</v>
      </c>
      <c r="K1189" t="s">
        <v>1204</v>
      </c>
      <c r="L1189">
        <v>2839</v>
      </c>
      <c r="M1189" t="s">
        <v>1205</v>
      </c>
      <c r="N1189" t="s">
        <v>1206</v>
      </c>
      <c r="O1189">
        <v>0</v>
      </c>
      <c r="P1189" t="s">
        <v>1207</v>
      </c>
      <c r="Q1189">
        <v>19980430</v>
      </c>
      <c r="R1189">
        <v>891018481</v>
      </c>
    </row>
    <row r="1190" spans="1:18">
      <c r="A1190" t="s">
        <v>1201</v>
      </c>
      <c r="B1190" t="s">
        <v>1346</v>
      </c>
      <c r="C1190">
        <v>201004</v>
      </c>
      <c r="D1190">
        <v>0</v>
      </c>
      <c r="E1190" t="s">
        <v>1302</v>
      </c>
      <c r="F1190">
        <v>0</v>
      </c>
      <c r="G1190">
        <v>0</v>
      </c>
      <c r="H1190">
        <v>0</v>
      </c>
      <c r="I1190">
        <v>43122014700</v>
      </c>
      <c r="J1190">
        <v>4</v>
      </c>
      <c r="K1190" t="s">
        <v>1204</v>
      </c>
      <c r="L1190">
        <v>2839</v>
      </c>
      <c r="M1190" t="s">
        <v>1205</v>
      </c>
      <c r="N1190" t="s">
        <v>1206</v>
      </c>
      <c r="O1190">
        <v>0</v>
      </c>
      <c r="P1190" t="s">
        <v>1207</v>
      </c>
      <c r="Q1190">
        <v>19921001</v>
      </c>
      <c r="R1190">
        <v>891018481</v>
      </c>
    </row>
    <row r="1191" spans="1:18">
      <c r="A1191" t="s">
        <v>1201</v>
      </c>
      <c r="B1191" t="s">
        <v>1347</v>
      </c>
      <c r="C1191">
        <v>201004</v>
      </c>
      <c r="D1191">
        <v>0</v>
      </c>
      <c r="E1191" t="s">
        <v>1302</v>
      </c>
      <c r="F1191">
        <v>0</v>
      </c>
      <c r="G1191">
        <v>0</v>
      </c>
      <c r="H1191">
        <v>0</v>
      </c>
      <c r="I1191">
        <v>43122014800</v>
      </c>
      <c r="J1191">
        <v>4</v>
      </c>
      <c r="K1191" t="s">
        <v>1204</v>
      </c>
      <c r="L1191">
        <v>2839</v>
      </c>
      <c r="M1191" t="s">
        <v>1205</v>
      </c>
      <c r="N1191" t="s">
        <v>1206</v>
      </c>
      <c r="O1191">
        <v>0</v>
      </c>
      <c r="P1191" t="s">
        <v>1207</v>
      </c>
      <c r="Q1191">
        <v>19910401</v>
      </c>
      <c r="R1191">
        <v>891018481</v>
      </c>
    </row>
    <row r="1192" spans="1:18">
      <c r="A1192" t="s">
        <v>1210</v>
      </c>
      <c r="B1192" t="s">
        <v>1301</v>
      </c>
      <c r="C1192">
        <v>201005</v>
      </c>
      <c r="D1192">
        <v>30</v>
      </c>
      <c r="E1192" t="s">
        <v>1302</v>
      </c>
      <c r="F1192">
        <v>0</v>
      </c>
      <c r="G1192">
        <v>0</v>
      </c>
      <c r="H1192">
        <v>0</v>
      </c>
      <c r="I1192">
        <v>43122010300</v>
      </c>
      <c r="J1192">
        <v>4</v>
      </c>
      <c r="K1192" t="s">
        <v>1213</v>
      </c>
      <c r="L1192">
        <v>2531</v>
      </c>
      <c r="M1192" t="s">
        <v>1214</v>
      </c>
      <c r="N1192" t="s">
        <v>1206</v>
      </c>
      <c r="O1192">
        <v>7186</v>
      </c>
      <c r="P1192" t="s">
        <v>1207</v>
      </c>
      <c r="Q1192">
        <v>19850101</v>
      </c>
      <c r="R1192">
        <v>891018481</v>
      </c>
    </row>
    <row r="1193" spans="1:18">
      <c r="A1193" t="s">
        <v>1210</v>
      </c>
      <c r="B1193" t="s">
        <v>1303</v>
      </c>
      <c r="C1193">
        <v>201005</v>
      </c>
      <c r="D1193">
        <v>30</v>
      </c>
      <c r="E1193" t="s">
        <v>1302</v>
      </c>
      <c r="F1193">
        <v>0</v>
      </c>
      <c r="G1193">
        <v>0</v>
      </c>
      <c r="H1193">
        <v>0</v>
      </c>
      <c r="I1193">
        <v>43122010900</v>
      </c>
      <c r="J1193">
        <v>4</v>
      </c>
      <c r="K1193" t="s">
        <v>1218</v>
      </c>
      <c r="L1193">
        <v>2531</v>
      </c>
      <c r="M1193" t="s">
        <v>1214</v>
      </c>
      <c r="N1193" t="s">
        <v>1206</v>
      </c>
      <c r="O1193">
        <v>4739</v>
      </c>
      <c r="P1193" t="s">
        <v>1207</v>
      </c>
      <c r="Q1193">
        <v>19850301</v>
      </c>
      <c r="R1193">
        <v>891018481</v>
      </c>
    </row>
    <row r="1194" spans="1:18">
      <c r="A1194" t="s">
        <v>1231</v>
      </c>
      <c r="B1194" t="s">
        <v>1304</v>
      </c>
      <c r="C1194">
        <v>201005</v>
      </c>
      <c r="D1194">
        <v>31</v>
      </c>
      <c r="E1194" t="s">
        <v>1302</v>
      </c>
      <c r="F1194">
        <v>0</v>
      </c>
      <c r="G1194">
        <v>0</v>
      </c>
      <c r="H1194">
        <v>0</v>
      </c>
      <c r="I1194">
        <v>43122002600</v>
      </c>
      <c r="J1194">
        <v>4</v>
      </c>
      <c r="K1194" t="s">
        <v>1218</v>
      </c>
      <c r="L1194">
        <v>3126</v>
      </c>
      <c r="M1194" t="s">
        <v>1209</v>
      </c>
      <c r="N1194" t="s">
        <v>1206</v>
      </c>
      <c r="O1194">
        <v>7053</v>
      </c>
      <c r="P1194" t="s">
        <v>1207</v>
      </c>
      <c r="Q1194">
        <v>19980430</v>
      </c>
      <c r="R1194">
        <v>891018481</v>
      </c>
    </row>
    <row r="1195" spans="1:18">
      <c r="A1195" t="s">
        <v>1231</v>
      </c>
      <c r="B1195" t="s">
        <v>1305</v>
      </c>
      <c r="C1195">
        <v>201005</v>
      </c>
      <c r="D1195">
        <v>31</v>
      </c>
      <c r="E1195" t="s">
        <v>1302</v>
      </c>
      <c r="F1195">
        <v>0</v>
      </c>
      <c r="G1195">
        <v>0</v>
      </c>
      <c r="H1195">
        <v>0</v>
      </c>
      <c r="I1195">
        <v>43122002700</v>
      </c>
      <c r="J1195">
        <v>4</v>
      </c>
      <c r="K1195" t="s">
        <v>1218</v>
      </c>
      <c r="L1195">
        <v>3126</v>
      </c>
      <c r="M1195" t="s">
        <v>1209</v>
      </c>
      <c r="N1195" t="s">
        <v>1206</v>
      </c>
      <c r="O1195">
        <v>18957</v>
      </c>
      <c r="P1195" t="s">
        <v>1207</v>
      </c>
      <c r="Q1195">
        <v>19990630</v>
      </c>
      <c r="R1195">
        <v>891018481</v>
      </c>
    </row>
    <row r="1196" spans="1:18">
      <c r="A1196" t="s">
        <v>1231</v>
      </c>
      <c r="B1196" t="s">
        <v>1306</v>
      </c>
      <c r="C1196">
        <v>201005</v>
      </c>
      <c r="D1196">
        <v>31</v>
      </c>
      <c r="E1196" t="s">
        <v>1302</v>
      </c>
      <c r="F1196">
        <v>0</v>
      </c>
      <c r="G1196">
        <v>0</v>
      </c>
      <c r="H1196">
        <v>0</v>
      </c>
      <c r="I1196">
        <v>43122003300</v>
      </c>
      <c r="J1196">
        <v>4</v>
      </c>
      <c r="K1196" t="s">
        <v>1218</v>
      </c>
      <c r="L1196">
        <v>3126</v>
      </c>
      <c r="M1196" t="s">
        <v>1209</v>
      </c>
      <c r="N1196" t="s">
        <v>1206</v>
      </c>
      <c r="O1196">
        <v>11101</v>
      </c>
      <c r="P1196" t="s">
        <v>1207</v>
      </c>
      <c r="Q1196">
        <v>19980430</v>
      </c>
      <c r="R1196">
        <v>891018481</v>
      </c>
    </row>
    <row r="1197" spans="1:18">
      <c r="A1197" t="s">
        <v>1231</v>
      </c>
      <c r="B1197" t="s">
        <v>1307</v>
      </c>
      <c r="C1197">
        <v>201005</v>
      </c>
      <c r="D1197">
        <v>0</v>
      </c>
      <c r="E1197" t="s">
        <v>1302</v>
      </c>
      <c r="F1197">
        <v>0</v>
      </c>
      <c r="G1197">
        <v>0</v>
      </c>
      <c r="H1197">
        <v>0</v>
      </c>
      <c r="I1197">
        <v>43122005500</v>
      </c>
      <c r="J1197">
        <v>6</v>
      </c>
      <c r="K1197" t="s">
        <v>1218</v>
      </c>
      <c r="L1197">
        <v>3126</v>
      </c>
      <c r="M1197" t="s">
        <v>1209</v>
      </c>
      <c r="N1197" t="s">
        <v>1206</v>
      </c>
      <c r="O1197">
        <v>0</v>
      </c>
      <c r="P1197" t="s">
        <v>1207</v>
      </c>
      <c r="Q1197">
        <v>19980331</v>
      </c>
      <c r="R1197">
        <v>891018481</v>
      </c>
    </row>
    <row r="1198" spans="1:18">
      <c r="A1198" t="s">
        <v>1231</v>
      </c>
      <c r="B1198" t="s">
        <v>1308</v>
      </c>
      <c r="C1198">
        <v>201005</v>
      </c>
      <c r="D1198">
        <v>31</v>
      </c>
      <c r="E1198" t="s">
        <v>1302</v>
      </c>
      <c r="F1198">
        <v>0</v>
      </c>
      <c r="G1198">
        <v>0</v>
      </c>
      <c r="H1198">
        <v>0</v>
      </c>
      <c r="I1198">
        <v>43122003500</v>
      </c>
      <c r="J1198">
        <v>4</v>
      </c>
      <c r="K1198" t="s">
        <v>1218</v>
      </c>
      <c r="L1198">
        <v>3126</v>
      </c>
      <c r="M1198" t="s">
        <v>1209</v>
      </c>
      <c r="N1198" t="s">
        <v>1206</v>
      </c>
      <c r="O1198">
        <v>3958</v>
      </c>
      <c r="P1198" t="s">
        <v>1207</v>
      </c>
      <c r="Q1198">
        <v>19980430</v>
      </c>
      <c r="R1198">
        <v>891018481</v>
      </c>
    </row>
    <row r="1199" spans="1:18">
      <c r="A1199" t="s">
        <v>1231</v>
      </c>
      <c r="B1199" t="s">
        <v>1309</v>
      </c>
      <c r="C1199">
        <v>201005</v>
      </c>
      <c r="D1199">
        <v>0</v>
      </c>
      <c r="E1199" t="s">
        <v>1302</v>
      </c>
      <c r="F1199">
        <v>0</v>
      </c>
      <c r="G1199">
        <v>0</v>
      </c>
      <c r="H1199">
        <v>0</v>
      </c>
      <c r="I1199">
        <v>43122004300</v>
      </c>
      <c r="J1199">
        <v>4</v>
      </c>
      <c r="K1199" t="s">
        <v>1218</v>
      </c>
      <c r="L1199">
        <v>3126</v>
      </c>
      <c r="M1199" t="s">
        <v>1209</v>
      </c>
      <c r="N1199" t="s">
        <v>1206</v>
      </c>
      <c r="O1199">
        <v>0</v>
      </c>
      <c r="P1199" t="s">
        <v>1207</v>
      </c>
      <c r="Q1199">
        <v>19980324</v>
      </c>
      <c r="R1199">
        <v>891018481</v>
      </c>
    </row>
    <row r="1200" spans="1:18">
      <c r="A1200" t="s">
        <v>1231</v>
      </c>
      <c r="B1200" t="s">
        <v>1310</v>
      </c>
      <c r="C1200">
        <v>201005</v>
      </c>
      <c r="D1200">
        <v>31</v>
      </c>
      <c r="E1200" t="s">
        <v>1302</v>
      </c>
      <c r="F1200">
        <v>0</v>
      </c>
      <c r="G1200">
        <v>0</v>
      </c>
      <c r="H1200">
        <v>0</v>
      </c>
      <c r="I1200">
        <v>43122002901</v>
      </c>
      <c r="J1200">
        <v>4</v>
      </c>
      <c r="K1200" t="s">
        <v>1204</v>
      </c>
      <c r="L1200">
        <v>3126</v>
      </c>
      <c r="M1200" t="s">
        <v>1209</v>
      </c>
      <c r="N1200" t="s">
        <v>1206</v>
      </c>
      <c r="O1200">
        <v>8125</v>
      </c>
      <c r="P1200" t="s">
        <v>1207</v>
      </c>
      <c r="Q1200">
        <v>19980430</v>
      </c>
      <c r="R1200">
        <v>891018481</v>
      </c>
    </row>
    <row r="1201" spans="1:18">
      <c r="A1201" t="s">
        <v>1231</v>
      </c>
      <c r="B1201" t="s">
        <v>1311</v>
      </c>
      <c r="C1201">
        <v>201005</v>
      </c>
      <c r="D1201">
        <v>0</v>
      </c>
      <c r="E1201" t="s">
        <v>1302</v>
      </c>
      <c r="F1201">
        <v>0</v>
      </c>
      <c r="G1201">
        <v>0</v>
      </c>
      <c r="H1201">
        <v>0</v>
      </c>
      <c r="I1201">
        <v>43122006200</v>
      </c>
      <c r="J1201">
        <v>4</v>
      </c>
      <c r="K1201" t="s">
        <v>1218</v>
      </c>
      <c r="L1201">
        <v>3126</v>
      </c>
      <c r="M1201" t="s">
        <v>1209</v>
      </c>
      <c r="N1201" t="s">
        <v>1206</v>
      </c>
      <c r="O1201">
        <v>0</v>
      </c>
      <c r="P1201" t="s">
        <v>1207</v>
      </c>
      <c r="R1201">
        <v>891018481</v>
      </c>
    </row>
    <row r="1202" spans="1:18">
      <c r="A1202" t="s">
        <v>1231</v>
      </c>
      <c r="B1202" t="s">
        <v>1312</v>
      </c>
      <c r="C1202">
        <v>201005</v>
      </c>
      <c r="D1202">
        <v>31</v>
      </c>
      <c r="E1202" t="s">
        <v>1302</v>
      </c>
      <c r="F1202">
        <v>0</v>
      </c>
      <c r="G1202">
        <v>0</v>
      </c>
      <c r="H1202">
        <v>0</v>
      </c>
      <c r="I1202">
        <v>43122006400</v>
      </c>
      <c r="J1202">
        <v>4</v>
      </c>
      <c r="K1202" t="s">
        <v>1218</v>
      </c>
      <c r="L1202">
        <v>3126</v>
      </c>
      <c r="M1202" t="s">
        <v>1209</v>
      </c>
      <c r="N1202" t="s">
        <v>1206</v>
      </c>
      <c r="O1202">
        <v>16606</v>
      </c>
      <c r="P1202" t="s">
        <v>1207</v>
      </c>
      <c r="Q1202">
        <v>19980430</v>
      </c>
      <c r="R1202">
        <v>891018481</v>
      </c>
    </row>
    <row r="1203" spans="1:18">
      <c r="A1203" t="s">
        <v>1231</v>
      </c>
      <c r="B1203" t="s">
        <v>1313</v>
      </c>
      <c r="C1203">
        <v>201005</v>
      </c>
      <c r="D1203">
        <v>31</v>
      </c>
      <c r="E1203" t="s">
        <v>1302</v>
      </c>
      <c r="F1203">
        <v>0</v>
      </c>
      <c r="G1203">
        <v>0</v>
      </c>
      <c r="H1203">
        <v>0</v>
      </c>
      <c r="I1203">
        <v>43122006800</v>
      </c>
      <c r="J1203">
        <v>4</v>
      </c>
      <c r="K1203" t="s">
        <v>1218</v>
      </c>
      <c r="L1203">
        <v>3126</v>
      </c>
      <c r="M1203" t="s">
        <v>1209</v>
      </c>
      <c r="N1203" t="s">
        <v>1206</v>
      </c>
      <c r="O1203">
        <v>3720</v>
      </c>
      <c r="P1203" t="s">
        <v>1207</v>
      </c>
      <c r="Q1203">
        <v>20010430</v>
      </c>
      <c r="R1203">
        <v>891018481</v>
      </c>
    </row>
    <row r="1204" spans="1:18">
      <c r="A1204" t="s">
        <v>1231</v>
      </c>
      <c r="B1204" t="s">
        <v>1314</v>
      </c>
      <c r="C1204">
        <v>201005</v>
      </c>
      <c r="D1204">
        <v>31</v>
      </c>
      <c r="E1204" t="s">
        <v>1302</v>
      </c>
      <c r="F1204">
        <v>0</v>
      </c>
      <c r="G1204">
        <v>0</v>
      </c>
      <c r="H1204">
        <v>0</v>
      </c>
      <c r="I1204">
        <v>43122006700</v>
      </c>
      <c r="J1204">
        <v>4</v>
      </c>
      <c r="K1204" t="s">
        <v>1218</v>
      </c>
      <c r="L1204">
        <v>3126</v>
      </c>
      <c r="M1204" t="s">
        <v>1209</v>
      </c>
      <c r="N1204" t="s">
        <v>1206</v>
      </c>
      <c r="O1204">
        <v>12440</v>
      </c>
      <c r="P1204" t="s">
        <v>1207</v>
      </c>
      <c r="Q1204">
        <v>19980430</v>
      </c>
      <c r="R1204">
        <v>891018481</v>
      </c>
    </row>
    <row r="1205" spans="1:18">
      <c r="A1205" t="s">
        <v>1231</v>
      </c>
      <c r="B1205" t="s">
        <v>1315</v>
      </c>
      <c r="C1205">
        <v>201005</v>
      </c>
      <c r="D1205">
        <v>0</v>
      </c>
      <c r="E1205" t="s">
        <v>1302</v>
      </c>
      <c r="F1205">
        <v>0</v>
      </c>
      <c r="G1205">
        <v>0</v>
      </c>
      <c r="H1205">
        <v>0</v>
      </c>
      <c r="I1205">
        <v>43122008500</v>
      </c>
      <c r="J1205">
        <v>6</v>
      </c>
      <c r="K1205" t="s">
        <v>1213</v>
      </c>
      <c r="L1205">
        <v>3126</v>
      </c>
      <c r="M1205" t="s">
        <v>1209</v>
      </c>
      <c r="N1205" t="s">
        <v>1206</v>
      </c>
      <c r="O1205">
        <v>0</v>
      </c>
      <c r="P1205" t="s">
        <v>1207</v>
      </c>
      <c r="R1205">
        <v>891018481</v>
      </c>
    </row>
    <row r="1206" spans="1:18">
      <c r="A1206" t="s">
        <v>1231</v>
      </c>
      <c r="B1206" t="s">
        <v>1316</v>
      </c>
      <c r="C1206">
        <v>201005</v>
      </c>
      <c r="D1206">
        <v>31</v>
      </c>
      <c r="E1206" t="s">
        <v>1302</v>
      </c>
      <c r="F1206">
        <v>0</v>
      </c>
      <c r="G1206">
        <v>0</v>
      </c>
      <c r="H1206">
        <v>0</v>
      </c>
      <c r="I1206">
        <v>43122009900</v>
      </c>
      <c r="J1206">
        <v>4</v>
      </c>
      <c r="K1206" t="s">
        <v>1218</v>
      </c>
      <c r="L1206">
        <v>3126</v>
      </c>
      <c r="M1206" t="s">
        <v>1209</v>
      </c>
      <c r="N1206" t="s">
        <v>1206</v>
      </c>
      <c r="O1206">
        <v>40861</v>
      </c>
      <c r="P1206" t="s">
        <v>1207</v>
      </c>
      <c r="Q1206">
        <v>19980430</v>
      </c>
      <c r="R1206">
        <v>891018481</v>
      </c>
    </row>
    <row r="1207" spans="1:18">
      <c r="A1207" t="s">
        <v>1231</v>
      </c>
      <c r="B1207" t="s">
        <v>1317</v>
      </c>
      <c r="C1207">
        <v>201005</v>
      </c>
      <c r="D1207">
        <v>23</v>
      </c>
      <c r="E1207" t="s">
        <v>1302</v>
      </c>
      <c r="F1207">
        <v>0</v>
      </c>
      <c r="G1207">
        <v>0</v>
      </c>
      <c r="H1207">
        <v>0</v>
      </c>
      <c r="I1207">
        <v>43122009400</v>
      </c>
      <c r="J1207">
        <v>4</v>
      </c>
      <c r="K1207" t="s">
        <v>1218</v>
      </c>
      <c r="L1207">
        <v>3126</v>
      </c>
      <c r="M1207" t="s">
        <v>1209</v>
      </c>
      <c r="N1207" t="s">
        <v>1206</v>
      </c>
      <c r="O1207">
        <v>1082</v>
      </c>
      <c r="P1207" t="s">
        <v>1207</v>
      </c>
      <c r="Q1207">
        <v>19980430</v>
      </c>
      <c r="R1207">
        <v>891018481</v>
      </c>
    </row>
    <row r="1208" spans="1:18">
      <c r="A1208" t="s">
        <v>1231</v>
      </c>
      <c r="B1208" t="s">
        <v>1318</v>
      </c>
      <c r="C1208">
        <v>201005</v>
      </c>
      <c r="D1208">
        <v>31</v>
      </c>
      <c r="E1208" t="s">
        <v>1302</v>
      </c>
      <c r="F1208">
        <v>0</v>
      </c>
      <c r="G1208">
        <v>0</v>
      </c>
      <c r="H1208">
        <v>0</v>
      </c>
      <c r="I1208">
        <v>43122013300</v>
      </c>
      <c r="J1208">
        <v>4</v>
      </c>
      <c r="K1208" t="s">
        <v>1218</v>
      </c>
      <c r="L1208">
        <v>3126</v>
      </c>
      <c r="M1208" t="s">
        <v>1209</v>
      </c>
      <c r="N1208" t="s">
        <v>1206</v>
      </c>
      <c r="O1208">
        <v>27350</v>
      </c>
      <c r="P1208" t="s">
        <v>1207</v>
      </c>
      <c r="Q1208">
        <v>19980430</v>
      </c>
      <c r="R1208">
        <v>891018481</v>
      </c>
    </row>
    <row r="1209" spans="1:18">
      <c r="A1209" t="s">
        <v>1231</v>
      </c>
      <c r="B1209" t="s">
        <v>1319</v>
      </c>
      <c r="C1209">
        <v>201005</v>
      </c>
      <c r="D1209">
        <v>0</v>
      </c>
      <c r="E1209" t="s">
        <v>1302</v>
      </c>
      <c r="F1209">
        <v>0</v>
      </c>
      <c r="G1209">
        <v>0</v>
      </c>
      <c r="H1209">
        <v>0</v>
      </c>
      <c r="I1209">
        <v>43122007801</v>
      </c>
      <c r="J1209">
        <v>6</v>
      </c>
      <c r="K1209" t="s">
        <v>1218</v>
      </c>
      <c r="L1209">
        <v>3126</v>
      </c>
      <c r="M1209" t="s">
        <v>1209</v>
      </c>
      <c r="N1209" t="s">
        <v>1206</v>
      </c>
      <c r="O1209">
        <v>0</v>
      </c>
      <c r="P1209" t="s">
        <v>1207</v>
      </c>
      <c r="Q1209">
        <v>19870901</v>
      </c>
      <c r="R1209">
        <v>891018481</v>
      </c>
    </row>
    <row r="1210" spans="1:18">
      <c r="A1210" t="s">
        <v>1231</v>
      </c>
      <c r="B1210" t="s">
        <v>1320</v>
      </c>
      <c r="C1210">
        <v>201005</v>
      </c>
      <c r="D1210">
        <v>0</v>
      </c>
      <c r="E1210" t="s">
        <v>1302</v>
      </c>
      <c r="F1210">
        <v>0</v>
      </c>
      <c r="G1210">
        <v>0</v>
      </c>
      <c r="H1210">
        <v>0</v>
      </c>
      <c r="I1210">
        <v>43122015700</v>
      </c>
      <c r="J1210">
        <v>5</v>
      </c>
      <c r="K1210" t="s">
        <v>1218</v>
      </c>
      <c r="L1210">
        <v>3126</v>
      </c>
      <c r="M1210" t="s">
        <v>1209</v>
      </c>
      <c r="N1210" t="s">
        <v>1206</v>
      </c>
      <c r="O1210">
        <v>0</v>
      </c>
      <c r="P1210" t="s">
        <v>1207</v>
      </c>
      <c r="Q1210">
        <v>19901001</v>
      </c>
      <c r="R1210">
        <v>891018481</v>
      </c>
    </row>
    <row r="1211" spans="1:18">
      <c r="A1211" t="s">
        <v>1201</v>
      </c>
      <c r="B1211" t="s">
        <v>1321</v>
      </c>
      <c r="C1211">
        <v>201005</v>
      </c>
      <c r="D1211">
        <v>31</v>
      </c>
      <c r="E1211" t="s">
        <v>1302</v>
      </c>
      <c r="F1211">
        <v>0</v>
      </c>
      <c r="G1211">
        <v>0</v>
      </c>
      <c r="H1211">
        <v>0</v>
      </c>
      <c r="I1211">
        <v>43122003000</v>
      </c>
      <c r="J1211">
        <v>4</v>
      </c>
      <c r="K1211" t="s">
        <v>1218</v>
      </c>
      <c r="L1211">
        <v>3126</v>
      </c>
      <c r="M1211" t="s">
        <v>1209</v>
      </c>
      <c r="N1211" t="s">
        <v>1206</v>
      </c>
      <c r="O1211">
        <v>5119</v>
      </c>
      <c r="P1211" t="s">
        <v>1322</v>
      </c>
      <c r="Q1211">
        <v>19880501</v>
      </c>
      <c r="R1211">
        <v>891018481</v>
      </c>
    </row>
    <row r="1212" spans="1:18">
      <c r="A1212" t="s">
        <v>1201</v>
      </c>
      <c r="B1212" t="s">
        <v>1323</v>
      </c>
      <c r="C1212">
        <v>201005</v>
      </c>
      <c r="D1212">
        <v>31</v>
      </c>
      <c r="E1212" t="s">
        <v>1302</v>
      </c>
      <c r="F1212">
        <v>0</v>
      </c>
      <c r="G1212">
        <v>0</v>
      </c>
      <c r="H1212">
        <v>0</v>
      </c>
      <c r="I1212">
        <v>43122003800</v>
      </c>
      <c r="J1212">
        <v>4</v>
      </c>
      <c r="K1212" t="s">
        <v>1204</v>
      </c>
      <c r="L1212">
        <v>3126</v>
      </c>
      <c r="M1212" t="s">
        <v>1209</v>
      </c>
      <c r="N1212" t="s">
        <v>1206</v>
      </c>
      <c r="O1212">
        <v>19225</v>
      </c>
      <c r="P1212" t="s">
        <v>1207</v>
      </c>
      <c r="Q1212">
        <v>19980430</v>
      </c>
      <c r="R1212">
        <v>891018481</v>
      </c>
    </row>
    <row r="1213" spans="1:18">
      <c r="A1213" t="s">
        <v>1201</v>
      </c>
      <c r="B1213" t="s">
        <v>1324</v>
      </c>
      <c r="C1213">
        <v>201005</v>
      </c>
      <c r="D1213">
        <v>27</v>
      </c>
      <c r="E1213" t="s">
        <v>1302</v>
      </c>
      <c r="F1213">
        <v>0</v>
      </c>
      <c r="G1213">
        <v>0</v>
      </c>
      <c r="H1213">
        <v>0</v>
      </c>
      <c r="I1213">
        <v>43122004200</v>
      </c>
      <c r="J1213">
        <v>4</v>
      </c>
      <c r="K1213" t="s">
        <v>1218</v>
      </c>
      <c r="L1213">
        <v>3126</v>
      </c>
      <c r="M1213" t="s">
        <v>1209</v>
      </c>
      <c r="N1213" t="s">
        <v>1206</v>
      </c>
      <c r="O1213">
        <v>10524</v>
      </c>
      <c r="P1213" t="s">
        <v>1207</v>
      </c>
      <c r="Q1213">
        <v>19980430</v>
      </c>
      <c r="R1213">
        <v>891018481</v>
      </c>
    </row>
    <row r="1214" spans="1:18">
      <c r="A1214" t="s">
        <v>1201</v>
      </c>
      <c r="B1214" t="s">
        <v>1325</v>
      </c>
      <c r="C1214">
        <v>201005</v>
      </c>
      <c r="D1214">
        <v>30</v>
      </c>
      <c r="E1214" t="s">
        <v>1302</v>
      </c>
      <c r="F1214">
        <v>0</v>
      </c>
      <c r="G1214">
        <v>0</v>
      </c>
      <c r="H1214">
        <v>0</v>
      </c>
      <c r="I1214">
        <v>43122005100</v>
      </c>
      <c r="J1214">
        <v>4</v>
      </c>
      <c r="K1214" t="s">
        <v>1218</v>
      </c>
      <c r="L1214">
        <v>3126</v>
      </c>
      <c r="M1214" t="s">
        <v>1209</v>
      </c>
      <c r="N1214" t="s">
        <v>1206</v>
      </c>
      <c r="O1214">
        <v>21600</v>
      </c>
      <c r="P1214" t="s">
        <v>1207</v>
      </c>
      <c r="Q1214">
        <v>19980430</v>
      </c>
      <c r="R1214">
        <v>891018481</v>
      </c>
    </row>
    <row r="1215" spans="1:18">
      <c r="A1215" t="s">
        <v>1201</v>
      </c>
      <c r="B1215" t="s">
        <v>1326</v>
      </c>
      <c r="C1215">
        <v>201005</v>
      </c>
      <c r="D1215">
        <v>31</v>
      </c>
      <c r="E1215" t="s">
        <v>1302</v>
      </c>
      <c r="F1215">
        <v>0</v>
      </c>
      <c r="G1215">
        <v>0</v>
      </c>
      <c r="H1215">
        <v>0</v>
      </c>
      <c r="I1215">
        <v>43122006300</v>
      </c>
      <c r="J1215">
        <v>4</v>
      </c>
      <c r="K1215" t="s">
        <v>1204</v>
      </c>
      <c r="L1215">
        <v>3126</v>
      </c>
      <c r="M1215" t="s">
        <v>1209</v>
      </c>
      <c r="N1215" t="s">
        <v>1206</v>
      </c>
      <c r="O1215">
        <v>18124</v>
      </c>
      <c r="P1215" t="s">
        <v>1233</v>
      </c>
      <c r="Q1215">
        <v>19980430</v>
      </c>
      <c r="R1215">
        <v>891018481</v>
      </c>
    </row>
    <row r="1216" spans="1:18">
      <c r="A1216" t="s">
        <v>1201</v>
      </c>
      <c r="B1216" t="s">
        <v>1327</v>
      </c>
      <c r="C1216">
        <v>201005</v>
      </c>
      <c r="D1216">
        <v>31</v>
      </c>
      <c r="E1216" t="s">
        <v>1302</v>
      </c>
      <c r="F1216">
        <v>0</v>
      </c>
      <c r="G1216">
        <v>0</v>
      </c>
      <c r="H1216">
        <v>0</v>
      </c>
      <c r="I1216">
        <v>43122007000</v>
      </c>
      <c r="J1216">
        <v>4</v>
      </c>
      <c r="K1216" t="s">
        <v>1218</v>
      </c>
      <c r="L1216">
        <v>3126</v>
      </c>
      <c r="M1216" t="s">
        <v>1209</v>
      </c>
      <c r="N1216" t="s">
        <v>1206</v>
      </c>
      <c r="O1216">
        <v>26427</v>
      </c>
      <c r="P1216" t="s">
        <v>1233</v>
      </c>
      <c r="Q1216">
        <v>19980430</v>
      </c>
      <c r="R1216">
        <v>891018481</v>
      </c>
    </row>
    <row r="1217" spans="1:18">
      <c r="A1217" t="s">
        <v>1201</v>
      </c>
      <c r="B1217" t="s">
        <v>1328</v>
      </c>
      <c r="C1217">
        <v>201005</v>
      </c>
      <c r="D1217">
        <v>28</v>
      </c>
      <c r="E1217" t="s">
        <v>1302</v>
      </c>
      <c r="F1217">
        <v>0</v>
      </c>
      <c r="G1217">
        <v>0</v>
      </c>
      <c r="H1217">
        <v>0</v>
      </c>
      <c r="I1217">
        <v>43122006100</v>
      </c>
      <c r="J1217">
        <v>4</v>
      </c>
      <c r="K1217" t="s">
        <v>1204</v>
      </c>
      <c r="L1217">
        <v>3126</v>
      </c>
      <c r="M1217" t="s">
        <v>1209</v>
      </c>
      <c r="N1217" t="s">
        <v>1206</v>
      </c>
      <c r="O1217">
        <v>13655</v>
      </c>
      <c r="P1217" t="s">
        <v>1233</v>
      </c>
      <c r="Q1217">
        <v>19980430</v>
      </c>
      <c r="R1217">
        <v>891018481</v>
      </c>
    </row>
    <row r="1218" spans="1:18">
      <c r="A1218" t="s">
        <v>1201</v>
      </c>
      <c r="B1218" t="s">
        <v>1329</v>
      </c>
      <c r="C1218">
        <v>201005</v>
      </c>
      <c r="D1218">
        <v>3</v>
      </c>
      <c r="E1218" t="s">
        <v>1302</v>
      </c>
      <c r="F1218">
        <v>0</v>
      </c>
      <c r="G1218">
        <v>0</v>
      </c>
      <c r="H1218">
        <v>0</v>
      </c>
      <c r="I1218">
        <v>43122007700</v>
      </c>
      <c r="J1218">
        <v>5</v>
      </c>
      <c r="K1218" t="s">
        <v>1218</v>
      </c>
      <c r="L1218">
        <v>3126</v>
      </c>
      <c r="M1218" t="s">
        <v>1209</v>
      </c>
      <c r="N1218" t="s">
        <v>1206</v>
      </c>
      <c r="O1218">
        <v>2497</v>
      </c>
      <c r="P1218" t="s">
        <v>1207</v>
      </c>
      <c r="Q1218">
        <v>19830301</v>
      </c>
      <c r="R1218">
        <v>891018481</v>
      </c>
    </row>
    <row r="1219" spans="1:18">
      <c r="A1219" t="s">
        <v>1201</v>
      </c>
      <c r="B1219" t="s">
        <v>1330</v>
      </c>
      <c r="C1219">
        <v>201005</v>
      </c>
      <c r="D1219">
        <v>0</v>
      </c>
      <c r="E1219" t="s">
        <v>1302</v>
      </c>
      <c r="F1219">
        <v>0</v>
      </c>
      <c r="G1219">
        <v>0</v>
      </c>
      <c r="H1219">
        <v>0</v>
      </c>
      <c r="I1219">
        <v>43122008900</v>
      </c>
      <c r="J1219">
        <v>4</v>
      </c>
      <c r="K1219" t="s">
        <v>1218</v>
      </c>
      <c r="L1219">
        <v>3126</v>
      </c>
      <c r="M1219" t="s">
        <v>1209</v>
      </c>
      <c r="N1219" t="s">
        <v>1206</v>
      </c>
      <c r="O1219">
        <v>0</v>
      </c>
      <c r="P1219" t="s">
        <v>1207</v>
      </c>
      <c r="R1219">
        <v>891018481</v>
      </c>
    </row>
    <row r="1220" spans="1:18">
      <c r="A1220" t="s">
        <v>1201</v>
      </c>
      <c r="B1220" t="s">
        <v>1331</v>
      </c>
      <c r="C1220">
        <v>201005</v>
      </c>
      <c r="D1220">
        <v>31</v>
      </c>
      <c r="E1220" t="s">
        <v>1302</v>
      </c>
      <c r="F1220">
        <v>0</v>
      </c>
      <c r="G1220">
        <v>0</v>
      </c>
      <c r="H1220">
        <v>0</v>
      </c>
      <c r="I1220">
        <v>43122008002</v>
      </c>
      <c r="J1220">
        <v>4</v>
      </c>
      <c r="K1220" t="s">
        <v>1218</v>
      </c>
      <c r="L1220">
        <v>3126</v>
      </c>
      <c r="M1220" t="s">
        <v>1209</v>
      </c>
      <c r="N1220" t="s">
        <v>1206</v>
      </c>
      <c r="O1220">
        <v>19791</v>
      </c>
      <c r="P1220" t="s">
        <v>1207</v>
      </c>
      <c r="Q1220">
        <v>19980430</v>
      </c>
      <c r="R1220">
        <v>891018481</v>
      </c>
    </row>
    <row r="1221" spans="1:18">
      <c r="A1221" t="s">
        <v>1201</v>
      </c>
      <c r="B1221" t="s">
        <v>1332</v>
      </c>
      <c r="C1221">
        <v>201005</v>
      </c>
      <c r="D1221">
        <v>0</v>
      </c>
      <c r="E1221" t="s">
        <v>1302</v>
      </c>
      <c r="F1221">
        <v>0</v>
      </c>
      <c r="G1221">
        <v>0</v>
      </c>
      <c r="H1221">
        <v>0</v>
      </c>
      <c r="I1221">
        <v>43122010600</v>
      </c>
      <c r="J1221">
        <v>4</v>
      </c>
      <c r="K1221" t="s">
        <v>1204</v>
      </c>
      <c r="L1221">
        <v>3126</v>
      </c>
      <c r="M1221" t="s">
        <v>1209</v>
      </c>
      <c r="N1221" t="s">
        <v>1206</v>
      </c>
      <c r="O1221">
        <v>0</v>
      </c>
      <c r="P1221" t="s">
        <v>1207</v>
      </c>
      <c r="Q1221">
        <v>19980430</v>
      </c>
      <c r="R1221">
        <v>891018481</v>
      </c>
    </row>
    <row r="1222" spans="1:18">
      <c r="A1222" t="s">
        <v>1201</v>
      </c>
      <c r="B1222" t="s">
        <v>1333</v>
      </c>
      <c r="C1222">
        <v>201005</v>
      </c>
      <c r="D1222">
        <v>0</v>
      </c>
      <c r="E1222" t="s">
        <v>1302</v>
      </c>
      <c r="F1222">
        <v>0</v>
      </c>
      <c r="G1222">
        <v>0</v>
      </c>
      <c r="H1222">
        <v>0</v>
      </c>
      <c r="I1222">
        <v>43122010800</v>
      </c>
      <c r="J1222">
        <v>4</v>
      </c>
      <c r="K1222" t="s">
        <v>1204</v>
      </c>
      <c r="L1222">
        <v>3126</v>
      </c>
      <c r="M1222" t="s">
        <v>1209</v>
      </c>
      <c r="N1222" t="s">
        <v>1206</v>
      </c>
      <c r="O1222">
        <v>0</v>
      </c>
      <c r="P1222" t="s">
        <v>1207</v>
      </c>
      <c r="Q1222">
        <v>19980430</v>
      </c>
      <c r="R1222">
        <v>891018481</v>
      </c>
    </row>
    <row r="1223" spans="1:18">
      <c r="A1223" t="s">
        <v>1201</v>
      </c>
      <c r="B1223" t="s">
        <v>1334</v>
      </c>
      <c r="C1223">
        <v>201005</v>
      </c>
      <c r="D1223">
        <v>0</v>
      </c>
      <c r="E1223" t="s">
        <v>1302</v>
      </c>
      <c r="F1223">
        <v>0</v>
      </c>
      <c r="G1223">
        <v>0</v>
      </c>
      <c r="H1223">
        <v>0</v>
      </c>
      <c r="I1223">
        <v>43122011100</v>
      </c>
      <c r="J1223">
        <v>4</v>
      </c>
      <c r="K1223" t="s">
        <v>1204</v>
      </c>
      <c r="L1223">
        <v>3126</v>
      </c>
      <c r="M1223" t="s">
        <v>1209</v>
      </c>
      <c r="N1223" t="s">
        <v>1206</v>
      </c>
      <c r="O1223">
        <v>0</v>
      </c>
      <c r="P1223" t="s">
        <v>1207</v>
      </c>
      <c r="Q1223">
        <v>19980430</v>
      </c>
      <c r="R1223">
        <v>891018481</v>
      </c>
    </row>
    <row r="1224" spans="1:18">
      <c r="A1224" t="s">
        <v>1201</v>
      </c>
      <c r="B1224" t="s">
        <v>1335</v>
      </c>
      <c r="C1224">
        <v>201005</v>
      </c>
      <c r="D1224">
        <v>0</v>
      </c>
      <c r="E1224" t="s">
        <v>1302</v>
      </c>
      <c r="F1224">
        <v>0</v>
      </c>
      <c r="G1224">
        <v>0</v>
      </c>
      <c r="H1224">
        <v>0</v>
      </c>
      <c r="I1224">
        <v>43122012000</v>
      </c>
      <c r="J1224">
        <v>4</v>
      </c>
      <c r="K1224" t="s">
        <v>1204</v>
      </c>
      <c r="L1224">
        <v>3126</v>
      </c>
      <c r="M1224" t="s">
        <v>1209</v>
      </c>
      <c r="N1224" t="s">
        <v>1206</v>
      </c>
      <c r="O1224">
        <v>0</v>
      </c>
      <c r="P1224" t="s">
        <v>1207</v>
      </c>
      <c r="Q1224">
        <v>19870401</v>
      </c>
      <c r="R1224">
        <v>891018481</v>
      </c>
    </row>
    <row r="1225" spans="1:18">
      <c r="A1225" t="s">
        <v>1201</v>
      </c>
      <c r="B1225" t="s">
        <v>1336</v>
      </c>
      <c r="C1225">
        <v>201005</v>
      </c>
      <c r="D1225">
        <v>0</v>
      </c>
      <c r="E1225" t="s">
        <v>1302</v>
      </c>
      <c r="F1225">
        <v>0</v>
      </c>
      <c r="G1225">
        <v>0</v>
      </c>
      <c r="H1225">
        <v>0</v>
      </c>
      <c r="I1225">
        <v>43122012600</v>
      </c>
      <c r="J1225">
        <v>4</v>
      </c>
      <c r="K1225" t="s">
        <v>1204</v>
      </c>
      <c r="L1225">
        <v>3126</v>
      </c>
      <c r="M1225" t="s">
        <v>1209</v>
      </c>
      <c r="N1225" t="s">
        <v>1206</v>
      </c>
      <c r="O1225">
        <v>0</v>
      </c>
      <c r="P1225" t="s">
        <v>1207</v>
      </c>
      <c r="Q1225">
        <v>19980430</v>
      </c>
      <c r="R1225">
        <v>891018481</v>
      </c>
    </row>
    <row r="1226" spans="1:18">
      <c r="A1226" t="s">
        <v>1201</v>
      </c>
      <c r="B1226" t="s">
        <v>1337</v>
      </c>
      <c r="C1226">
        <v>201005</v>
      </c>
      <c r="D1226">
        <v>0</v>
      </c>
      <c r="E1226" t="s">
        <v>1302</v>
      </c>
      <c r="F1226">
        <v>0</v>
      </c>
      <c r="G1226">
        <v>0</v>
      </c>
      <c r="H1226">
        <v>0</v>
      </c>
      <c r="I1226">
        <v>43122011900</v>
      </c>
      <c r="J1226">
        <v>4</v>
      </c>
      <c r="K1226" t="s">
        <v>1204</v>
      </c>
      <c r="L1226">
        <v>3126</v>
      </c>
      <c r="M1226" t="s">
        <v>1209</v>
      </c>
      <c r="N1226" t="s">
        <v>1206</v>
      </c>
      <c r="O1226">
        <v>0</v>
      </c>
      <c r="P1226" t="s">
        <v>1207</v>
      </c>
      <c r="Q1226">
        <v>19980430</v>
      </c>
      <c r="R1226">
        <v>891018481</v>
      </c>
    </row>
    <row r="1227" spans="1:18">
      <c r="A1227" t="s">
        <v>1201</v>
      </c>
      <c r="B1227" t="s">
        <v>1338</v>
      </c>
      <c r="C1227">
        <v>201005</v>
      </c>
      <c r="D1227">
        <v>0</v>
      </c>
      <c r="E1227" t="s">
        <v>1302</v>
      </c>
      <c r="F1227">
        <v>0</v>
      </c>
      <c r="G1227">
        <v>0</v>
      </c>
      <c r="H1227">
        <v>0</v>
      </c>
      <c r="I1227">
        <v>43122013500</v>
      </c>
      <c r="J1227">
        <v>4</v>
      </c>
      <c r="K1227" t="s">
        <v>1204</v>
      </c>
      <c r="L1227">
        <v>3126</v>
      </c>
      <c r="M1227" t="s">
        <v>1209</v>
      </c>
      <c r="N1227" t="s">
        <v>1206</v>
      </c>
      <c r="O1227">
        <v>0</v>
      </c>
      <c r="P1227" t="s">
        <v>1207</v>
      </c>
      <c r="Q1227">
        <v>19980430</v>
      </c>
      <c r="R1227">
        <v>891018481</v>
      </c>
    </row>
    <row r="1228" spans="1:18">
      <c r="A1228" t="s">
        <v>1201</v>
      </c>
      <c r="B1228" t="s">
        <v>1339</v>
      </c>
      <c r="C1228">
        <v>201005</v>
      </c>
      <c r="D1228">
        <v>0</v>
      </c>
      <c r="E1228" t="s">
        <v>1302</v>
      </c>
      <c r="F1228">
        <v>0</v>
      </c>
      <c r="G1228">
        <v>0</v>
      </c>
      <c r="H1228">
        <v>0</v>
      </c>
      <c r="I1228">
        <v>43122012701</v>
      </c>
      <c r="J1228">
        <v>4</v>
      </c>
      <c r="K1228" t="s">
        <v>1204</v>
      </c>
      <c r="L1228">
        <v>3126</v>
      </c>
      <c r="M1228" t="s">
        <v>1209</v>
      </c>
      <c r="N1228" t="s">
        <v>1206</v>
      </c>
      <c r="O1228">
        <v>0</v>
      </c>
      <c r="P1228" t="s">
        <v>1207</v>
      </c>
      <c r="Q1228">
        <v>19980430</v>
      </c>
      <c r="R1228">
        <v>891018481</v>
      </c>
    </row>
    <row r="1229" spans="1:18">
      <c r="A1229" t="s">
        <v>1201</v>
      </c>
      <c r="B1229" t="s">
        <v>1340</v>
      </c>
      <c r="C1229">
        <v>201005</v>
      </c>
      <c r="D1229">
        <v>0</v>
      </c>
      <c r="E1229" t="s">
        <v>1302</v>
      </c>
      <c r="F1229">
        <v>0</v>
      </c>
      <c r="G1229">
        <v>0</v>
      </c>
      <c r="H1229">
        <v>0</v>
      </c>
      <c r="I1229">
        <v>43122014100</v>
      </c>
      <c r="J1229">
        <v>4</v>
      </c>
      <c r="K1229" t="s">
        <v>1204</v>
      </c>
      <c r="L1229">
        <v>3126</v>
      </c>
      <c r="M1229" t="s">
        <v>1209</v>
      </c>
      <c r="N1229" t="s">
        <v>1206</v>
      </c>
      <c r="O1229">
        <v>0</v>
      </c>
      <c r="P1229" t="s">
        <v>1207</v>
      </c>
      <c r="Q1229">
        <v>19980430</v>
      </c>
      <c r="R1229">
        <v>891018481</v>
      </c>
    </row>
    <row r="1230" spans="1:18">
      <c r="A1230" t="s">
        <v>1201</v>
      </c>
      <c r="B1230" t="s">
        <v>1341</v>
      </c>
      <c r="C1230">
        <v>201005</v>
      </c>
      <c r="D1230">
        <v>0</v>
      </c>
      <c r="E1230" t="s">
        <v>1302</v>
      </c>
      <c r="F1230">
        <v>0</v>
      </c>
      <c r="G1230">
        <v>0</v>
      </c>
      <c r="H1230">
        <v>0</v>
      </c>
      <c r="I1230">
        <v>43122012900</v>
      </c>
      <c r="J1230">
        <v>4</v>
      </c>
      <c r="K1230" t="s">
        <v>1204</v>
      </c>
      <c r="L1230">
        <v>3126</v>
      </c>
      <c r="M1230" t="s">
        <v>1209</v>
      </c>
      <c r="N1230" t="s">
        <v>1206</v>
      </c>
      <c r="O1230">
        <v>0</v>
      </c>
      <c r="P1230" t="s">
        <v>1207</v>
      </c>
      <c r="Q1230">
        <v>19980430</v>
      </c>
      <c r="R1230">
        <v>891018481</v>
      </c>
    </row>
    <row r="1231" spans="1:18">
      <c r="A1231" t="s">
        <v>1201</v>
      </c>
      <c r="B1231" t="s">
        <v>1342</v>
      </c>
      <c r="C1231">
        <v>201005</v>
      </c>
      <c r="D1231">
        <v>0</v>
      </c>
      <c r="E1231" t="s">
        <v>1302</v>
      </c>
      <c r="F1231">
        <v>0</v>
      </c>
      <c r="G1231">
        <v>0</v>
      </c>
      <c r="H1231">
        <v>0</v>
      </c>
      <c r="I1231">
        <v>43122013400</v>
      </c>
      <c r="J1231">
        <v>4</v>
      </c>
      <c r="K1231" t="s">
        <v>1204</v>
      </c>
      <c r="L1231">
        <v>3126</v>
      </c>
      <c r="M1231" t="s">
        <v>1209</v>
      </c>
      <c r="N1231" t="s">
        <v>1206</v>
      </c>
      <c r="O1231">
        <v>0</v>
      </c>
      <c r="P1231" t="s">
        <v>1207</v>
      </c>
      <c r="Q1231">
        <v>19980430</v>
      </c>
      <c r="R1231">
        <v>891018481</v>
      </c>
    </row>
    <row r="1232" spans="1:18">
      <c r="A1232" t="s">
        <v>1201</v>
      </c>
      <c r="B1232" t="s">
        <v>1343</v>
      </c>
      <c r="C1232">
        <v>201005</v>
      </c>
      <c r="D1232">
        <v>0</v>
      </c>
      <c r="E1232" t="s">
        <v>1302</v>
      </c>
      <c r="F1232">
        <v>0</v>
      </c>
      <c r="G1232">
        <v>0</v>
      </c>
      <c r="H1232">
        <v>0</v>
      </c>
      <c r="I1232">
        <v>43122015000</v>
      </c>
      <c r="J1232">
        <v>4</v>
      </c>
      <c r="K1232" t="s">
        <v>1204</v>
      </c>
      <c r="L1232">
        <v>3126</v>
      </c>
      <c r="M1232" t="s">
        <v>1209</v>
      </c>
      <c r="N1232" t="s">
        <v>1206</v>
      </c>
      <c r="O1232">
        <v>0</v>
      </c>
      <c r="P1232" t="s">
        <v>1207</v>
      </c>
      <c r="Q1232">
        <v>19980430</v>
      </c>
      <c r="R1232">
        <v>891018481</v>
      </c>
    </row>
    <row r="1233" spans="1:18">
      <c r="A1233" t="s">
        <v>1201</v>
      </c>
      <c r="B1233" t="s">
        <v>1344</v>
      </c>
      <c r="C1233">
        <v>201005</v>
      </c>
      <c r="D1233">
        <v>0</v>
      </c>
      <c r="E1233" t="s">
        <v>1302</v>
      </c>
      <c r="F1233">
        <v>0</v>
      </c>
      <c r="G1233">
        <v>0</v>
      </c>
      <c r="H1233">
        <v>0</v>
      </c>
      <c r="I1233">
        <v>43122015300</v>
      </c>
      <c r="J1233">
        <v>4</v>
      </c>
      <c r="K1233" t="s">
        <v>1204</v>
      </c>
      <c r="L1233">
        <v>3126</v>
      </c>
      <c r="M1233" t="s">
        <v>1209</v>
      </c>
      <c r="N1233" t="s">
        <v>1206</v>
      </c>
      <c r="O1233">
        <v>0</v>
      </c>
      <c r="P1233" t="s">
        <v>1207</v>
      </c>
      <c r="Q1233">
        <v>19980430</v>
      </c>
      <c r="R1233">
        <v>891018481</v>
      </c>
    </row>
    <row r="1234" spans="1:18">
      <c r="A1234" t="s">
        <v>1201</v>
      </c>
      <c r="B1234" t="s">
        <v>1345</v>
      </c>
      <c r="C1234">
        <v>201005</v>
      </c>
      <c r="D1234">
        <v>0</v>
      </c>
      <c r="E1234" t="s">
        <v>1302</v>
      </c>
      <c r="F1234">
        <v>0</v>
      </c>
      <c r="G1234">
        <v>0</v>
      </c>
      <c r="H1234">
        <v>0</v>
      </c>
      <c r="I1234">
        <v>43122013900</v>
      </c>
      <c r="J1234">
        <v>4</v>
      </c>
      <c r="K1234" t="s">
        <v>1204</v>
      </c>
      <c r="L1234">
        <v>3126</v>
      </c>
      <c r="M1234" t="s">
        <v>1209</v>
      </c>
      <c r="N1234" t="s">
        <v>1206</v>
      </c>
      <c r="O1234">
        <v>0</v>
      </c>
      <c r="P1234" t="s">
        <v>1207</v>
      </c>
      <c r="Q1234">
        <v>19980430</v>
      </c>
      <c r="R1234">
        <v>891018481</v>
      </c>
    </row>
    <row r="1235" spans="1:18">
      <c r="A1235" t="s">
        <v>1201</v>
      </c>
      <c r="B1235" t="s">
        <v>1346</v>
      </c>
      <c r="C1235">
        <v>201005</v>
      </c>
      <c r="D1235">
        <v>0</v>
      </c>
      <c r="E1235" t="s">
        <v>1302</v>
      </c>
      <c r="F1235">
        <v>0</v>
      </c>
      <c r="G1235">
        <v>0</v>
      </c>
      <c r="H1235">
        <v>0</v>
      </c>
      <c r="I1235">
        <v>43122014700</v>
      </c>
      <c r="J1235">
        <v>4</v>
      </c>
      <c r="K1235" t="s">
        <v>1204</v>
      </c>
      <c r="L1235">
        <v>3126</v>
      </c>
      <c r="M1235" t="s">
        <v>1209</v>
      </c>
      <c r="N1235" t="s">
        <v>1206</v>
      </c>
      <c r="O1235">
        <v>0</v>
      </c>
      <c r="P1235" t="s">
        <v>1207</v>
      </c>
      <c r="Q1235">
        <v>19921001</v>
      </c>
      <c r="R1235">
        <v>891018481</v>
      </c>
    </row>
    <row r="1236" spans="1:18">
      <c r="A1236" t="s">
        <v>1201</v>
      </c>
      <c r="B1236" t="s">
        <v>1347</v>
      </c>
      <c r="C1236">
        <v>201005</v>
      </c>
      <c r="D1236">
        <v>0</v>
      </c>
      <c r="E1236" t="s">
        <v>1302</v>
      </c>
      <c r="F1236">
        <v>0</v>
      </c>
      <c r="G1236">
        <v>0</v>
      </c>
      <c r="H1236">
        <v>0</v>
      </c>
      <c r="I1236">
        <v>43122014800</v>
      </c>
      <c r="J1236">
        <v>4</v>
      </c>
      <c r="K1236" t="s">
        <v>1204</v>
      </c>
      <c r="L1236">
        <v>3126</v>
      </c>
      <c r="M1236" t="s">
        <v>1209</v>
      </c>
      <c r="N1236" t="s">
        <v>1206</v>
      </c>
      <c r="O1236">
        <v>0</v>
      </c>
      <c r="P1236" t="s">
        <v>1207</v>
      </c>
      <c r="Q1236">
        <v>19910401</v>
      </c>
      <c r="R1236">
        <v>891018481</v>
      </c>
    </row>
    <row r="1237" spans="1:18">
      <c r="A1237" t="s">
        <v>1210</v>
      </c>
      <c r="B1237" t="s">
        <v>1301</v>
      </c>
      <c r="C1237">
        <v>201006</v>
      </c>
      <c r="D1237">
        <v>30</v>
      </c>
      <c r="E1237" t="s">
        <v>1302</v>
      </c>
      <c r="F1237">
        <v>0</v>
      </c>
      <c r="G1237">
        <v>0</v>
      </c>
      <c r="H1237">
        <v>0</v>
      </c>
      <c r="I1237">
        <v>43122010300</v>
      </c>
      <c r="J1237">
        <v>4</v>
      </c>
      <c r="K1237" t="s">
        <v>1213</v>
      </c>
      <c r="L1237">
        <v>2531</v>
      </c>
      <c r="M1237" t="s">
        <v>1214</v>
      </c>
      <c r="N1237" t="s">
        <v>1206</v>
      </c>
      <c r="O1237">
        <v>4868</v>
      </c>
      <c r="P1237" t="s">
        <v>1207</v>
      </c>
      <c r="Q1237">
        <v>19850101</v>
      </c>
      <c r="R1237">
        <v>891018481</v>
      </c>
    </row>
    <row r="1238" spans="1:18">
      <c r="A1238" t="s">
        <v>1210</v>
      </c>
      <c r="B1238" t="s">
        <v>1303</v>
      </c>
      <c r="C1238">
        <v>201006</v>
      </c>
      <c r="D1238">
        <v>30</v>
      </c>
      <c r="E1238" t="s">
        <v>1302</v>
      </c>
      <c r="F1238">
        <v>0</v>
      </c>
      <c r="G1238">
        <v>0</v>
      </c>
      <c r="H1238">
        <v>0</v>
      </c>
      <c r="I1238">
        <v>43122010900</v>
      </c>
      <c r="J1238">
        <v>4</v>
      </c>
      <c r="K1238" t="s">
        <v>1218</v>
      </c>
      <c r="L1238">
        <v>2531</v>
      </c>
      <c r="M1238" t="s">
        <v>1214</v>
      </c>
      <c r="N1238" t="s">
        <v>1206</v>
      </c>
      <c r="O1238">
        <v>6002</v>
      </c>
      <c r="P1238" t="s">
        <v>1207</v>
      </c>
      <c r="Q1238">
        <v>19850301</v>
      </c>
      <c r="R1238">
        <v>891018481</v>
      </c>
    </row>
    <row r="1239" spans="1:18">
      <c r="A1239" t="s">
        <v>1231</v>
      </c>
      <c r="B1239" t="s">
        <v>1304</v>
      </c>
      <c r="C1239">
        <v>201006</v>
      </c>
      <c r="D1239">
        <v>30</v>
      </c>
      <c r="E1239" t="s">
        <v>1302</v>
      </c>
      <c r="F1239">
        <v>0</v>
      </c>
      <c r="G1239">
        <v>0</v>
      </c>
      <c r="H1239">
        <v>0</v>
      </c>
      <c r="I1239">
        <v>43122002600</v>
      </c>
      <c r="J1239">
        <v>4</v>
      </c>
      <c r="K1239" t="s">
        <v>1218</v>
      </c>
      <c r="L1239">
        <v>3126</v>
      </c>
      <c r="M1239" t="s">
        <v>1209</v>
      </c>
      <c r="N1239" t="s">
        <v>1206</v>
      </c>
      <c r="O1239">
        <v>6631</v>
      </c>
      <c r="P1239" t="s">
        <v>1207</v>
      </c>
      <c r="Q1239">
        <v>19980430</v>
      </c>
      <c r="R1239">
        <v>891018481</v>
      </c>
    </row>
    <row r="1240" spans="1:18">
      <c r="A1240" t="s">
        <v>1231</v>
      </c>
      <c r="B1240" t="s">
        <v>1305</v>
      </c>
      <c r="C1240">
        <v>201006</v>
      </c>
      <c r="D1240">
        <v>30</v>
      </c>
      <c r="E1240" t="s">
        <v>1302</v>
      </c>
      <c r="F1240">
        <v>0</v>
      </c>
      <c r="G1240">
        <v>0</v>
      </c>
      <c r="H1240">
        <v>0</v>
      </c>
      <c r="I1240">
        <v>43122002700</v>
      </c>
      <c r="J1240">
        <v>4</v>
      </c>
      <c r="K1240" t="s">
        <v>1218</v>
      </c>
      <c r="L1240">
        <v>3126</v>
      </c>
      <c r="M1240" t="s">
        <v>1209</v>
      </c>
      <c r="N1240" t="s">
        <v>1206</v>
      </c>
      <c r="O1240">
        <v>22736</v>
      </c>
      <c r="P1240" t="s">
        <v>1207</v>
      </c>
      <c r="Q1240">
        <v>19990630</v>
      </c>
      <c r="R1240">
        <v>891018481</v>
      </c>
    </row>
    <row r="1241" spans="1:18">
      <c r="A1241" t="s">
        <v>1231</v>
      </c>
      <c r="B1241" t="s">
        <v>1306</v>
      </c>
      <c r="C1241">
        <v>201006</v>
      </c>
      <c r="D1241">
        <v>30</v>
      </c>
      <c r="E1241" t="s">
        <v>1302</v>
      </c>
      <c r="F1241">
        <v>0</v>
      </c>
      <c r="G1241">
        <v>0</v>
      </c>
      <c r="H1241">
        <v>0</v>
      </c>
      <c r="I1241">
        <v>43122003300</v>
      </c>
      <c r="J1241">
        <v>4</v>
      </c>
      <c r="K1241" t="s">
        <v>1218</v>
      </c>
      <c r="L1241">
        <v>3126</v>
      </c>
      <c r="M1241" t="s">
        <v>1209</v>
      </c>
      <c r="N1241" t="s">
        <v>1206</v>
      </c>
      <c r="O1241">
        <v>7981</v>
      </c>
      <c r="P1241" t="s">
        <v>1207</v>
      </c>
      <c r="Q1241">
        <v>19980430</v>
      </c>
      <c r="R1241">
        <v>891018481</v>
      </c>
    </row>
    <row r="1242" spans="1:18">
      <c r="A1242" t="s">
        <v>1231</v>
      </c>
      <c r="B1242" t="s">
        <v>1307</v>
      </c>
      <c r="C1242">
        <v>201006</v>
      </c>
      <c r="D1242">
        <v>0</v>
      </c>
      <c r="E1242" t="s">
        <v>1302</v>
      </c>
      <c r="F1242">
        <v>0</v>
      </c>
      <c r="G1242">
        <v>0</v>
      </c>
      <c r="H1242">
        <v>0</v>
      </c>
      <c r="I1242">
        <v>43122005500</v>
      </c>
      <c r="J1242">
        <v>6</v>
      </c>
      <c r="K1242" t="s">
        <v>1218</v>
      </c>
      <c r="L1242">
        <v>3126</v>
      </c>
      <c r="M1242" t="s">
        <v>1209</v>
      </c>
      <c r="N1242" t="s">
        <v>1206</v>
      </c>
      <c r="O1242">
        <v>0</v>
      </c>
      <c r="P1242" t="s">
        <v>1207</v>
      </c>
      <c r="Q1242">
        <v>19980331</v>
      </c>
      <c r="R1242">
        <v>891018481</v>
      </c>
    </row>
    <row r="1243" spans="1:18">
      <c r="A1243" t="s">
        <v>1231</v>
      </c>
      <c r="B1243" t="s">
        <v>1308</v>
      </c>
      <c r="C1243">
        <v>201006</v>
      </c>
      <c r="D1243">
        <v>29</v>
      </c>
      <c r="E1243" t="s">
        <v>1302</v>
      </c>
      <c r="F1243">
        <v>0</v>
      </c>
      <c r="G1243">
        <v>0</v>
      </c>
      <c r="H1243">
        <v>0</v>
      </c>
      <c r="I1243">
        <v>43122003500</v>
      </c>
      <c r="J1243">
        <v>4</v>
      </c>
      <c r="K1243" t="s">
        <v>1218</v>
      </c>
      <c r="L1243">
        <v>3126</v>
      </c>
      <c r="M1243" t="s">
        <v>1209</v>
      </c>
      <c r="N1243" t="s">
        <v>1206</v>
      </c>
      <c r="O1243">
        <v>3830</v>
      </c>
      <c r="P1243" t="s">
        <v>1207</v>
      </c>
      <c r="Q1243">
        <v>19980430</v>
      </c>
      <c r="R1243">
        <v>891018481</v>
      </c>
    </row>
    <row r="1244" spans="1:18">
      <c r="A1244" t="s">
        <v>1231</v>
      </c>
      <c r="B1244" t="s">
        <v>1309</v>
      </c>
      <c r="C1244">
        <v>201006</v>
      </c>
      <c r="D1244">
        <v>0</v>
      </c>
      <c r="E1244" t="s">
        <v>1302</v>
      </c>
      <c r="F1244">
        <v>0</v>
      </c>
      <c r="G1244">
        <v>0</v>
      </c>
      <c r="H1244">
        <v>0</v>
      </c>
      <c r="I1244">
        <v>43122004300</v>
      </c>
      <c r="J1244">
        <v>4</v>
      </c>
      <c r="K1244" t="s">
        <v>1218</v>
      </c>
      <c r="L1244">
        <v>3126</v>
      </c>
      <c r="M1244" t="s">
        <v>1209</v>
      </c>
      <c r="N1244" t="s">
        <v>1206</v>
      </c>
      <c r="O1244">
        <v>0</v>
      </c>
      <c r="P1244" t="s">
        <v>1207</v>
      </c>
      <c r="Q1244">
        <v>19980324</v>
      </c>
      <c r="R1244">
        <v>891018481</v>
      </c>
    </row>
    <row r="1245" spans="1:18">
      <c r="A1245" t="s">
        <v>1231</v>
      </c>
      <c r="B1245" t="s">
        <v>1310</v>
      </c>
      <c r="C1245">
        <v>201006</v>
      </c>
      <c r="D1245">
        <v>30</v>
      </c>
      <c r="E1245" t="s">
        <v>1302</v>
      </c>
      <c r="F1245">
        <v>0</v>
      </c>
      <c r="G1245">
        <v>0</v>
      </c>
      <c r="H1245">
        <v>0</v>
      </c>
      <c r="I1245">
        <v>43122002901</v>
      </c>
      <c r="J1245">
        <v>4</v>
      </c>
      <c r="K1245" t="s">
        <v>1204</v>
      </c>
      <c r="L1245">
        <v>3126</v>
      </c>
      <c r="M1245" t="s">
        <v>1209</v>
      </c>
      <c r="N1245" t="s">
        <v>1206</v>
      </c>
      <c r="O1245">
        <v>7464</v>
      </c>
      <c r="P1245" t="s">
        <v>1207</v>
      </c>
      <c r="Q1245">
        <v>19980430</v>
      </c>
      <c r="R1245">
        <v>891018481</v>
      </c>
    </row>
    <row r="1246" spans="1:18">
      <c r="A1246" t="s">
        <v>1231</v>
      </c>
      <c r="B1246" t="s">
        <v>1311</v>
      </c>
      <c r="C1246">
        <v>201006</v>
      </c>
      <c r="D1246">
        <v>0</v>
      </c>
      <c r="E1246" t="s">
        <v>1302</v>
      </c>
      <c r="F1246">
        <v>0</v>
      </c>
      <c r="G1246">
        <v>0</v>
      </c>
      <c r="H1246">
        <v>0</v>
      </c>
      <c r="I1246">
        <v>43122006200</v>
      </c>
      <c r="J1246">
        <v>4</v>
      </c>
      <c r="K1246" t="s">
        <v>1218</v>
      </c>
      <c r="L1246">
        <v>3126</v>
      </c>
      <c r="M1246" t="s">
        <v>1209</v>
      </c>
      <c r="N1246" t="s">
        <v>1206</v>
      </c>
      <c r="O1246">
        <v>0</v>
      </c>
      <c r="P1246" t="s">
        <v>1207</v>
      </c>
      <c r="R1246">
        <v>891018481</v>
      </c>
    </row>
    <row r="1247" spans="1:18">
      <c r="A1247" t="s">
        <v>1231</v>
      </c>
      <c r="B1247" t="s">
        <v>1312</v>
      </c>
      <c r="C1247">
        <v>201006</v>
      </c>
      <c r="D1247">
        <v>30</v>
      </c>
      <c r="E1247" t="s">
        <v>1302</v>
      </c>
      <c r="F1247">
        <v>0</v>
      </c>
      <c r="G1247">
        <v>0</v>
      </c>
      <c r="H1247">
        <v>0</v>
      </c>
      <c r="I1247">
        <v>43122006400</v>
      </c>
      <c r="J1247">
        <v>4</v>
      </c>
      <c r="K1247" t="s">
        <v>1218</v>
      </c>
      <c r="L1247">
        <v>3126</v>
      </c>
      <c r="M1247" t="s">
        <v>1209</v>
      </c>
      <c r="N1247" t="s">
        <v>1206</v>
      </c>
      <c r="O1247">
        <v>7952</v>
      </c>
      <c r="P1247" t="s">
        <v>1207</v>
      </c>
      <c r="Q1247">
        <v>19980430</v>
      </c>
      <c r="R1247">
        <v>891018481</v>
      </c>
    </row>
    <row r="1248" spans="1:18">
      <c r="A1248" t="s">
        <v>1231</v>
      </c>
      <c r="B1248" t="s">
        <v>1313</v>
      </c>
      <c r="C1248">
        <v>201006</v>
      </c>
      <c r="D1248">
        <v>30</v>
      </c>
      <c r="E1248" t="s">
        <v>1302</v>
      </c>
      <c r="F1248">
        <v>0</v>
      </c>
      <c r="G1248">
        <v>0</v>
      </c>
      <c r="H1248">
        <v>0</v>
      </c>
      <c r="I1248">
        <v>43122006800</v>
      </c>
      <c r="J1248">
        <v>4</v>
      </c>
      <c r="K1248" t="s">
        <v>1218</v>
      </c>
      <c r="L1248">
        <v>3126</v>
      </c>
      <c r="M1248" t="s">
        <v>1209</v>
      </c>
      <c r="N1248" t="s">
        <v>1206</v>
      </c>
      <c r="O1248">
        <v>4048</v>
      </c>
      <c r="P1248" t="s">
        <v>1207</v>
      </c>
      <c r="Q1248">
        <v>20010430</v>
      </c>
      <c r="R1248">
        <v>891018481</v>
      </c>
    </row>
    <row r="1249" spans="1:18">
      <c r="A1249" t="s">
        <v>1231</v>
      </c>
      <c r="B1249" t="s">
        <v>1314</v>
      </c>
      <c r="C1249">
        <v>201006</v>
      </c>
      <c r="D1249">
        <v>30</v>
      </c>
      <c r="E1249" t="s">
        <v>1302</v>
      </c>
      <c r="F1249">
        <v>0</v>
      </c>
      <c r="G1249">
        <v>0</v>
      </c>
      <c r="H1249">
        <v>0</v>
      </c>
      <c r="I1249">
        <v>43122006700</v>
      </c>
      <c r="J1249">
        <v>4</v>
      </c>
      <c r="K1249" t="s">
        <v>1218</v>
      </c>
      <c r="L1249">
        <v>3126</v>
      </c>
      <c r="M1249" t="s">
        <v>1209</v>
      </c>
      <c r="N1249" t="s">
        <v>1206</v>
      </c>
      <c r="O1249">
        <v>12545</v>
      </c>
      <c r="P1249" t="s">
        <v>1207</v>
      </c>
      <c r="Q1249">
        <v>19980430</v>
      </c>
      <c r="R1249">
        <v>891018481</v>
      </c>
    </row>
    <row r="1250" spans="1:18">
      <c r="A1250" t="s">
        <v>1231</v>
      </c>
      <c r="B1250" t="s">
        <v>1315</v>
      </c>
      <c r="C1250">
        <v>201006</v>
      </c>
      <c r="D1250">
        <v>0</v>
      </c>
      <c r="E1250" t="s">
        <v>1302</v>
      </c>
      <c r="F1250">
        <v>0</v>
      </c>
      <c r="G1250">
        <v>0</v>
      </c>
      <c r="H1250">
        <v>0</v>
      </c>
      <c r="I1250">
        <v>43122008500</v>
      </c>
      <c r="J1250">
        <v>6</v>
      </c>
      <c r="K1250" t="s">
        <v>1213</v>
      </c>
      <c r="L1250">
        <v>3126</v>
      </c>
      <c r="M1250" t="s">
        <v>1209</v>
      </c>
      <c r="N1250" t="s">
        <v>1206</v>
      </c>
      <c r="O1250">
        <v>0</v>
      </c>
      <c r="P1250" t="s">
        <v>1207</v>
      </c>
      <c r="R1250">
        <v>891018481</v>
      </c>
    </row>
    <row r="1251" spans="1:18">
      <c r="A1251" t="s">
        <v>1231</v>
      </c>
      <c r="B1251" t="s">
        <v>1316</v>
      </c>
      <c r="C1251">
        <v>201006</v>
      </c>
      <c r="D1251">
        <v>30</v>
      </c>
      <c r="E1251" t="s">
        <v>1302</v>
      </c>
      <c r="F1251">
        <v>0</v>
      </c>
      <c r="G1251">
        <v>0</v>
      </c>
      <c r="H1251">
        <v>0</v>
      </c>
      <c r="I1251">
        <v>43122009900</v>
      </c>
      <c r="J1251">
        <v>4</v>
      </c>
      <c r="K1251" t="s">
        <v>1218</v>
      </c>
      <c r="L1251">
        <v>3126</v>
      </c>
      <c r="M1251" t="s">
        <v>1209</v>
      </c>
      <c r="N1251" t="s">
        <v>1206</v>
      </c>
      <c r="O1251">
        <v>45731</v>
      </c>
      <c r="P1251" t="s">
        <v>1207</v>
      </c>
      <c r="Q1251">
        <v>19980430</v>
      </c>
      <c r="R1251">
        <v>891018481</v>
      </c>
    </row>
    <row r="1252" spans="1:18">
      <c r="A1252" t="s">
        <v>1231</v>
      </c>
      <c r="B1252" t="s">
        <v>1317</v>
      </c>
      <c r="C1252">
        <v>201006</v>
      </c>
      <c r="D1252">
        <v>30</v>
      </c>
      <c r="E1252" t="s">
        <v>1302</v>
      </c>
      <c r="F1252">
        <v>0</v>
      </c>
      <c r="G1252">
        <v>0</v>
      </c>
      <c r="H1252">
        <v>0</v>
      </c>
      <c r="I1252">
        <v>43122009400</v>
      </c>
      <c r="J1252">
        <v>4</v>
      </c>
      <c r="K1252" t="s">
        <v>1218</v>
      </c>
      <c r="L1252">
        <v>3126</v>
      </c>
      <c r="M1252" t="s">
        <v>1209</v>
      </c>
      <c r="N1252" t="s">
        <v>1206</v>
      </c>
      <c r="O1252">
        <v>1694</v>
      </c>
      <c r="P1252" t="s">
        <v>1207</v>
      </c>
      <c r="Q1252">
        <v>19980430</v>
      </c>
      <c r="R1252">
        <v>891018481</v>
      </c>
    </row>
    <row r="1253" spans="1:18">
      <c r="A1253" t="s">
        <v>1231</v>
      </c>
      <c r="B1253" t="s">
        <v>1318</v>
      </c>
      <c r="C1253">
        <v>201006</v>
      </c>
      <c r="D1253">
        <v>30</v>
      </c>
      <c r="E1253" t="s">
        <v>1302</v>
      </c>
      <c r="F1253">
        <v>0</v>
      </c>
      <c r="G1253">
        <v>0</v>
      </c>
      <c r="H1253">
        <v>0</v>
      </c>
      <c r="I1253">
        <v>43122013300</v>
      </c>
      <c r="J1253">
        <v>4</v>
      </c>
      <c r="K1253" t="s">
        <v>1218</v>
      </c>
      <c r="L1253">
        <v>3126</v>
      </c>
      <c r="M1253" t="s">
        <v>1209</v>
      </c>
      <c r="N1253" t="s">
        <v>1206</v>
      </c>
      <c r="O1253">
        <v>28363</v>
      </c>
      <c r="P1253" t="s">
        <v>1207</v>
      </c>
      <c r="Q1253">
        <v>19980430</v>
      </c>
      <c r="R1253">
        <v>891018481</v>
      </c>
    </row>
    <row r="1254" spans="1:18">
      <c r="A1254" t="s">
        <v>1231</v>
      </c>
      <c r="B1254" t="s">
        <v>1319</v>
      </c>
      <c r="C1254">
        <v>201006</v>
      </c>
      <c r="D1254">
        <v>0</v>
      </c>
      <c r="E1254" t="s">
        <v>1302</v>
      </c>
      <c r="F1254">
        <v>0</v>
      </c>
      <c r="G1254">
        <v>0</v>
      </c>
      <c r="H1254">
        <v>0</v>
      </c>
      <c r="I1254">
        <v>43122007801</v>
      </c>
      <c r="J1254">
        <v>6</v>
      </c>
      <c r="K1254" t="s">
        <v>1218</v>
      </c>
      <c r="L1254">
        <v>3126</v>
      </c>
      <c r="M1254" t="s">
        <v>1209</v>
      </c>
      <c r="N1254" t="s">
        <v>1206</v>
      </c>
      <c r="O1254">
        <v>0</v>
      </c>
      <c r="P1254" t="s">
        <v>1207</v>
      </c>
      <c r="Q1254">
        <v>19870901</v>
      </c>
      <c r="R1254">
        <v>891018481</v>
      </c>
    </row>
    <row r="1255" spans="1:18">
      <c r="A1255" t="s">
        <v>1231</v>
      </c>
      <c r="B1255" t="s">
        <v>1320</v>
      </c>
      <c r="C1255">
        <v>201006</v>
      </c>
      <c r="D1255">
        <v>0</v>
      </c>
      <c r="E1255" t="s">
        <v>1302</v>
      </c>
      <c r="F1255">
        <v>0</v>
      </c>
      <c r="G1255">
        <v>0</v>
      </c>
      <c r="H1255">
        <v>0</v>
      </c>
      <c r="I1255">
        <v>43122015700</v>
      </c>
      <c r="J1255">
        <v>5</v>
      </c>
      <c r="K1255" t="s">
        <v>1218</v>
      </c>
      <c r="L1255">
        <v>3126</v>
      </c>
      <c r="M1255" t="s">
        <v>1209</v>
      </c>
      <c r="N1255" t="s">
        <v>1206</v>
      </c>
      <c r="O1255">
        <v>0</v>
      </c>
      <c r="P1255" t="s">
        <v>1207</v>
      </c>
      <c r="Q1255">
        <v>19901001</v>
      </c>
      <c r="R1255">
        <v>891018481</v>
      </c>
    </row>
    <row r="1256" spans="1:18">
      <c r="A1256" t="s">
        <v>1201</v>
      </c>
      <c r="B1256" t="s">
        <v>1321</v>
      </c>
      <c r="C1256">
        <v>201006</v>
      </c>
      <c r="D1256">
        <v>30</v>
      </c>
      <c r="E1256" t="s">
        <v>1302</v>
      </c>
      <c r="F1256">
        <v>0</v>
      </c>
      <c r="G1256">
        <v>0</v>
      </c>
      <c r="H1256">
        <v>0</v>
      </c>
      <c r="I1256">
        <v>43122003000</v>
      </c>
      <c r="J1256">
        <v>4</v>
      </c>
      <c r="K1256" t="s">
        <v>1218</v>
      </c>
      <c r="L1256">
        <v>3126</v>
      </c>
      <c r="M1256" t="s">
        <v>1209</v>
      </c>
      <c r="N1256" t="s">
        <v>1206</v>
      </c>
      <c r="O1256">
        <v>4995</v>
      </c>
      <c r="P1256" t="s">
        <v>1322</v>
      </c>
      <c r="Q1256">
        <v>19880501</v>
      </c>
      <c r="R1256">
        <v>891018481</v>
      </c>
    </row>
    <row r="1257" spans="1:18">
      <c r="A1257" t="s">
        <v>1201</v>
      </c>
      <c r="B1257" t="s">
        <v>1323</v>
      </c>
      <c r="C1257">
        <v>201006</v>
      </c>
      <c r="D1257">
        <v>30</v>
      </c>
      <c r="E1257" t="s">
        <v>1302</v>
      </c>
      <c r="F1257">
        <v>0</v>
      </c>
      <c r="G1257">
        <v>0</v>
      </c>
      <c r="H1257">
        <v>0</v>
      </c>
      <c r="I1257">
        <v>43122003800</v>
      </c>
      <c r="J1257">
        <v>4</v>
      </c>
      <c r="K1257" t="s">
        <v>1204</v>
      </c>
      <c r="L1257">
        <v>3126</v>
      </c>
      <c r="M1257" t="s">
        <v>1209</v>
      </c>
      <c r="N1257" t="s">
        <v>1206</v>
      </c>
      <c r="O1257">
        <v>18574</v>
      </c>
      <c r="P1257" t="s">
        <v>1207</v>
      </c>
      <c r="Q1257">
        <v>19980430</v>
      </c>
      <c r="R1257">
        <v>891018481</v>
      </c>
    </row>
    <row r="1258" spans="1:18">
      <c r="A1258" t="s">
        <v>1201</v>
      </c>
      <c r="B1258" t="s">
        <v>1324</v>
      </c>
      <c r="C1258">
        <v>201006</v>
      </c>
      <c r="D1258">
        <v>30</v>
      </c>
      <c r="E1258" t="s">
        <v>1302</v>
      </c>
      <c r="F1258">
        <v>0</v>
      </c>
      <c r="G1258">
        <v>0</v>
      </c>
      <c r="H1258">
        <v>0</v>
      </c>
      <c r="I1258">
        <v>43122004200</v>
      </c>
      <c r="J1258">
        <v>4</v>
      </c>
      <c r="K1258" t="s">
        <v>1218</v>
      </c>
      <c r="L1258">
        <v>3126</v>
      </c>
      <c r="M1258" t="s">
        <v>1209</v>
      </c>
      <c r="N1258" t="s">
        <v>1206</v>
      </c>
      <c r="O1258">
        <v>11339</v>
      </c>
      <c r="P1258" t="s">
        <v>1207</v>
      </c>
      <c r="Q1258">
        <v>19980430</v>
      </c>
      <c r="R1258">
        <v>891018481</v>
      </c>
    </row>
    <row r="1259" spans="1:18">
      <c r="A1259" t="s">
        <v>1201</v>
      </c>
      <c r="B1259" t="s">
        <v>1325</v>
      </c>
      <c r="C1259">
        <v>201006</v>
      </c>
      <c r="D1259">
        <v>30</v>
      </c>
      <c r="E1259" t="s">
        <v>1302</v>
      </c>
      <c r="F1259">
        <v>0</v>
      </c>
      <c r="G1259">
        <v>0</v>
      </c>
      <c r="H1259">
        <v>0</v>
      </c>
      <c r="I1259">
        <v>43122005100</v>
      </c>
      <c r="J1259">
        <v>4</v>
      </c>
      <c r="K1259" t="s">
        <v>1218</v>
      </c>
      <c r="L1259">
        <v>3126</v>
      </c>
      <c r="M1259" t="s">
        <v>1209</v>
      </c>
      <c r="N1259" t="s">
        <v>1206</v>
      </c>
      <c r="O1259">
        <v>16306</v>
      </c>
      <c r="P1259" t="s">
        <v>1207</v>
      </c>
      <c r="Q1259">
        <v>19980430</v>
      </c>
      <c r="R1259">
        <v>891018481</v>
      </c>
    </row>
    <row r="1260" spans="1:18">
      <c r="A1260" t="s">
        <v>1201</v>
      </c>
      <c r="B1260" t="s">
        <v>1326</v>
      </c>
      <c r="C1260">
        <v>201006</v>
      </c>
      <c r="D1260">
        <v>30</v>
      </c>
      <c r="E1260" t="s">
        <v>1302</v>
      </c>
      <c r="F1260">
        <v>0</v>
      </c>
      <c r="G1260">
        <v>0</v>
      </c>
      <c r="H1260">
        <v>0</v>
      </c>
      <c r="I1260">
        <v>43122006300</v>
      </c>
      <c r="J1260">
        <v>4</v>
      </c>
      <c r="K1260" t="s">
        <v>1204</v>
      </c>
      <c r="L1260">
        <v>3126</v>
      </c>
      <c r="M1260" t="s">
        <v>1209</v>
      </c>
      <c r="N1260" t="s">
        <v>1206</v>
      </c>
      <c r="O1260">
        <v>17339</v>
      </c>
      <c r="P1260" t="s">
        <v>1233</v>
      </c>
      <c r="Q1260">
        <v>19980430</v>
      </c>
      <c r="R1260">
        <v>891018481</v>
      </c>
    </row>
    <row r="1261" spans="1:18">
      <c r="A1261" t="s">
        <v>1201</v>
      </c>
      <c r="B1261" t="s">
        <v>1327</v>
      </c>
      <c r="C1261">
        <v>201006</v>
      </c>
      <c r="D1261">
        <v>30</v>
      </c>
      <c r="E1261" t="s">
        <v>1302</v>
      </c>
      <c r="F1261">
        <v>0</v>
      </c>
      <c r="G1261">
        <v>0</v>
      </c>
      <c r="H1261">
        <v>0</v>
      </c>
      <c r="I1261">
        <v>43122007000</v>
      </c>
      <c r="J1261">
        <v>4</v>
      </c>
      <c r="K1261" t="s">
        <v>1218</v>
      </c>
      <c r="L1261">
        <v>3126</v>
      </c>
      <c r="M1261" t="s">
        <v>1209</v>
      </c>
      <c r="N1261" t="s">
        <v>1206</v>
      </c>
      <c r="O1261">
        <v>27674</v>
      </c>
      <c r="P1261" t="s">
        <v>1233</v>
      </c>
      <c r="Q1261">
        <v>19980430</v>
      </c>
      <c r="R1261">
        <v>891018481</v>
      </c>
    </row>
    <row r="1262" spans="1:18">
      <c r="A1262" t="s">
        <v>1201</v>
      </c>
      <c r="B1262" t="s">
        <v>1328</v>
      </c>
      <c r="C1262">
        <v>201006</v>
      </c>
      <c r="D1262">
        <v>30</v>
      </c>
      <c r="E1262" t="s">
        <v>1302</v>
      </c>
      <c r="F1262">
        <v>0</v>
      </c>
      <c r="G1262">
        <v>0</v>
      </c>
      <c r="H1262">
        <v>0</v>
      </c>
      <c r="I1262">
        <v>43122006100</v>
      </c>
      <c r="J1262">
        <v>4</v>
      </c>
      <c r="K1262" t="s">
        <v>1204</v>
      </c>
      <c r="L1262">
        <v>3126</v>
      </c>
      <c r="M1262" t="s">
        <v>1209</v>
      </c>
      <c r="N1262" t="s">
        <v>1206</v>
      </c>
      <c r="O1262">
        <v>16794</v>
      </c>
      <c r="P1262" t="s">
        <v>1233</v>
      </c>
      <c r="Q1262">
        <v>19980430</v>
      </c>
      <c r="R1262">
        <v>891018481</v>
      </c>
    </row>
    <row r="1263" spans="1:18">
      <c r="A1263" t="s">
        <v>1201</v>
      </c>
      <c r="B1263" t="s">
        <v>1329</v>
      </c>
      <c r="C1263">
        <v>201006</v>
      </c>
      <c r="D1263">
        <v>1</v>
      </c>
      <c r="E1263" t="s">
        <v>1302</v>
      </c>
      <c r="F1263">
        <v>0</v>
      </c>
      <c r="G1263">
        <v>0</v>
      </c>
      <c r="H1263">
        <v>0</v>
      </c>
      <c r="I1263">
        <v>43122007700</v>
      </c>
      <c r="J1263">
        <v>5</v>
      </c>
      <c r="K1263" t="s">
        <v>1218</v>
      </c>
      <c r="L1263">
        <v>3126</v>
      </c>
      <c r="M1263" t="s">
        <v>1209</v>
      </c>
      <c r="N1263" t="s">
        <v>1206</v>
      </c>
      <c r="O1263">
        <v>1148</v>
      </c>
      <c r="P1263" t="s">
        <v>1207</v>
      </c>
      <c r="Q1263">
        <v>19830301</v>
      </c>
      <c r="R1263">
        <v>891018481</v>
      </c>
    </row>
    <row r="1264" spans="1:18">
      <c r="A1264" t="s">
        <v>1201</v>
      </c>
      <c r="B1264" t="s">
        <v>1330</v>
      </c>
      <c r="C1264">
        <v>201006</v>
      </c>
      <c r="D1264">
        <v>0</v>
      </c>
      <c r="E1264" t="s">
        <v>1302</v>
      </c>
      <c r="F1264">
        <v>0</v>
      </c>
      <c r="G1264">
        <v>0</v>
      </c>
      <c r="H1264">
        <v>0</v>
      </c>
      <c r="I1264">
        <v>43122008900</v>
      </c>
      <c r="J1264">
        <v>4</v>
      </c>
      <c r="K1264" t="s">
        <v>1218</v>
      </c>
      <c r="L1264">
        <v>3126</v>
      </c>
      <c r="M1264" t="s">
        <v>1209</v>
      </c>
      <c r="N1264" t="s">
        <v>1206</v>
      </c>
      <c r="O1264">
        <v>0</v>
      </c>
      <c r="P1264" t="s">
        <v>1207</v>
      </c>
      <c r="R1264">
        <v>891018481</v>
      </c>
    </row>
    <row r="1265" spans="1:18">
      <c r="A1265" t="s">
        <v>1201</v>
      </c>
      <c r="B1265" t="s">
        <v>1331</v>
      </c>
      <c r="C1265">
        <v>201006</v>
      </c>
      <c r="D1265">
        <v>30</v>
      </c>
      <c r="E1265" t="s">
        <v>1302</v>
      </c>
      <c r="F1265">
        <v>0</v>
      </c>
      <c r="G1265">
        <v>0</v>
      </c>
      <c r="H1265">
        <v>0</v>
      </c>
      <c r="I1265">
        <v>43122008002</v>
      </c>
      <c r="J1265">
        <v>4</v>
      </c>
      <c r="K1265" t="s">
        <v>1218</v>
      </c>
      <c r="L1265">
        <v>3126</v>
      </c>
      <c r="M1265" t="s">
        <v>1209</v>
      </c>
      <c r="N1265" t="s">
        <v>1206</v>
      </c>
      <c r="O1265">
        <v>15387</v>
      </c>
      <c r="P1265" t="s">
        <v>1207</v>
      </c>
      <c r="Q1265">
        <v>19980430</v>
      </c>
      <c r="R1265">
        <v>891018481</v>
      </c>
    </row>
    <row r="1266" spans="1:18">
      <c r="A1266" t="s">
        <v>1201</v>
      </c>
      <c r="B1266" t="s">
        <v>1332</v>
      </c>
      <c r="C1266">
        <v>201006</v>
      </c>
      <c r="D1266">
        <v>0</v>
      </c>
      <c r="E1266" t="s">
        <v>1302</v>
      </c>
      <c r="F1266">
        <v>0</v>
      </c>
      <c r="G1266">
        <v>0</v>
      </c>
      <c r="H1266">
        <v>0</v>
      </c>
      <c r="I1266">
        <v>43122010600</v>
      </c>
      <c r="J1266">
        <v>4</v>
      </c>
      <c r="K1266" t="s">
        <v>1204</v>
      </c>
      <c r="L1266">
        <v>3126</v>
      </c>
      <c r="M1266" t="s">
        <v>1209</v>
      </c>
      <c r="N1266" t="s">
        <v>1206</v>
      </c>
      <c r="O1266">
        <v>0</v>
      </c>
      <c r="P1266" t="s">
        <v>1207</v>
      </c>
      <c r="Q1266">
        <v>19980430</v>
      </c>
      <c r="R1266">
        <v>891018481</v>
      </c>
    </row>
    <row r="1267" spans="1:18">
      <c r="A1267" t="s">
        <v>1201</v>
      </c>
      <c r="B1267" t="s">
        <v>1333</v>
      </c>
      <c r="C1267">
        <v>201006</v>
      </c>
      <c r="D1267">
        <v>0</v>
      </c>
      <c r="E1267" t="s">
        <v>1302</v>
      </c>
      <c r="F1267">
        <v>0</v>
      </c>
      <c r="G1267">
        <v>0</v>
      </c>
      <c r="H1267">
        <v>0</v>
      </c>
      <c r="I1267">
        <v>43122010800</v>
      </c>
      <c r="J1267">
        <v>4</v>
      </c>
      <c r="K1267" t="s">
        <v>1204</v>
      </c>
      <c r="L1267">
        <v>3126</v>
      </c>
      <c r="M1267" t="s">
        <v>1209</v>
      </c>
      <c r="N1267" t="s">
        <v>1206</v>
      </c>
      <c r="O1267">
        <v>0</v>
      </c>
      <c r="P1267" t="s">
        <v>1207</v>
      </c>
      <c r="Q1267">
        <v>19980430</v>
      </c>
      <c r="R1267">
        <v>891018481</v>
      </c>
    </row>
    <row r="1268" spans="1:18">
      <c r="A1268" t="s">
        <v>1201</v>
      </c>
      <c r="B1268" t="s">
        <v>1334</v>
      </c>
      <c r="C1268">
        <v>201006</v>
      </c>
      <c r="D1268">
        <v>0</v>
      </c>
      <c r="E1268" t="s">
        <v>1302</v>
      </c>
      <c r="F1268">
        <v>0</v>
      </c>
      <c r="G1268">
        <v>0</v>
      </c>
      <c r="H1268">
        <v>0</v>
      </c>
      <c r="I1268">
        <v>43122011100</v>
      </c>
      <c r="J1268">
        <v>4</v>
      </c>
      <c r="K1268" t="s">
        <v>1204</v>
      </c>
      <c r="L1268">
        <v>3126</v>
      </c>
      <c r="M1268" t="s">
        <v>1209</v>
      </c>
      <c r="N1268" t="s">
        <v>1206</v>
      </c>
      <c r="O1268">
        <v>0</v>
      </c>
      <c r="P1268" t="s">
        <v>1207</v>
      </c>
      <c r="Q1268">
        <v>19980430</v>
      </c>
      <c r="R1268">
        <v>891018481</v>
      </c>
    </row>
    <row r="1269" spans="1:18">
      <c r="A1269" t="s">
        <v>1201</v>
      </c>
      <c r="B1269" t="s">
        <v>1335</v>
      </c>
      <c r="C1269">
        <v>201006</v>
      </c>
      <c r="D1269">
        <v>0</v>
      </c>
      <c r="E1269" t="s">
        <v>1302</v>
      </c>
      <c r="F1269">
        <v>0</v>
      </c>
      <c r="G1269">
        <v>0</v>
      </c>
      <c r="H1269">
        <v>0</v>
      </c>
      <c r="I1269">
        <v>43122012000</v>
      </c>
      <c r="J1269">
        <v>4</v>
      </c>
      <c r="K1269" t="s">
        <v>1204</v>
      </c>
      <c r="L1269">
        <v>3126</v>
      </c>
      <c r="M1269" t="s">
        <v>1209</v>
      </c>
      <c r="N1269" t="s">
        <v>1206</v>
      </c>
      <c r="O1269">
        <v>0</v>
      </c>
      <c r="P1269" t="s">
        <v>1207</v>
      </c>
      <c r="Q1269">
        <v>19870401</v>
      </c>
      <c r="R1269">
        <v>891018481</v>
      </c>
    </row>
    <row r="1270" spans="1:18">
      <c r="A1270" t="s">
        <v>1201</v>
      </c>
      <c r="B1270" t="s">
        <v>1336</v>
      </c>
      <c r="C1270">
        <v>201006</v>
      </c>
      <c r="D1270">
        <v>0</v>
      </c>
      <c r="E1270" t="s">
        <v>1302</v>
      </c>
      <c r="F1270">
        <v>0</v>
      </c>
      <c r="G1270">
        <v>0</v>
      </c>
      <c r="H1270">
        <v>0</v>
      </c>
      <c r="I1270">
        <v>43122012600</v>
      </c>
      <c r="J1270">
        <v>4</v>
      </c>
      <c r="K1270" t="s">
        <v>1204</v>
      </c>
      <c r="L1270">
        <v>3126</v>
      </c>
      <c r="M1270" t="s">
        <v>1209</v>
      </c>
      <c r="N1270" t="s">
        <v>1206</v>
      </c>
      <c r="O1270">
        <v>0</v>
      </c>
      <c r="P1270" t="s">
        <v>1207</v>
      </c>
      <c r="Q1270">
        <v>19980430</v>
      </c>
      <c r="R1270">
        <v>891018481</v>
      </c>
    </row>
    <row r="1271" spans="1:18">
      <c r="A1271" t="s">
        <v>1201</v>
      </c>
      <c r="B1271" t="s">
        <v>1337</v>
      </c>
      <c r="C1271">
        <v>201006</v>
      </c>
      <c r="D1271">
        <v>0</v>
      </c>
      <c r="E1271" t="s">
        <v>1302</v>
      </c>
      <c r="F1271">
        <v>0</v>
      </c>
      <c r="G1271">
        <v>0</v>
      </c>
      <c r="H1271">
        <v>0</v>
      </c>
      <c r="I1271">
        <v>43122011900</v>
      </c>
      <c r="J1271">
        <v>4</v>
      </c>
      <c r="K1271" t="s">
        <v>1204</v>
      </c>
      <c r="L1271">
        <v>3126</v>
      </c>
      <c r="M1271" t="s">
        <v>1209</v>
      </c>
      <c r="N1271" t="s">
        <v>1206</v>
      </c>
      <c r="O1271">
        <v>0</v>
      </c>
      <c r="P1271" t="s">
        <v>1207</v>
      </c>
      <c r="Q1271">
        <v>19980430</v>
      </c>
      <c r="R1271">
        <v>891018481</v>
      </c>
    </row>
    <row r="1272" spans="1:18">
      <c r="A1272" t="s">
        <v>1201</v>
      </c>
      <c r="B1272" t="s">
        <v>1338</v>
      </c>
      <c r="C1272">
        <v>201006</v>
      </c>
      <c r="D1272">
        <v>0</v>
      </c>
      <c r="E1272" t="s">
        <v>1302</v>
      </c>
      <c r="F1272">
        <v>0</v>
      </c>
      <c r="G1272">
        <v>0</v>
      </c>
      <c r="H1272">
        <v>0</v>
      </c>
      <c r="I1272">
        <v>43122013500</v>
      </c>
      <c r="J1272">
        <v>4</v>
      </c>
      <c r="K1272" t="s">
        <v>1204</v>
      </c>
      <c r="L1272">
        <v>3126</v>
      </c>
      <c r="M1272" t="s">
        <v>1209</v>
      </c>
      <c r="N1272" t="s">
        <v>1206</v>
      </c>
      <c r="O1272">
        <v>0</v>
      </c>
      <c r="P1272" t="s">
        <v>1207</v>
      </c>
      <c r="Q1272">
        <v>19980430</v>
      </c>
      <c r="R1272">
        <v>891018481</v>
      </c>
    </row>
    <row r="1273" spans="1:18">
      <c r="A1273" t="s">
        <v>1201</v>
      </c>
      <c r="B1273" t="s">
        <v>1339</v>
      </c>
      <c r="C1273">
        <v>201006</v>
      </c>
      <c r="D1273">
        <v>0</v>
      </c>
      <c r="E1273" t="s">
        <v>1302</v>
      </c>
      <c r="F1273">
        <v>0</v>
      </c>
      <c r="G1273">
        <v>0</v>
      </c>
      <c r="H1273">
        <v>0</v>
      </c>
      <c r="I1273">
        <v>43122012701</v>
      </c>
      <c r="J1273">
        <v>4</v>
      </c>
      <c r="K1273" t="s">
        <v>1204</v>
      </c>
      <c r="L1273">
        <v>3126</v>
      </c>
      <c r="M1273" t="s">
        <v>1209</v>
      </c>
      <c r="N1273" t="s">
        <v>1206</v>
      </c>
      <c r="O1273">
        <v>0</v>
      </c>
      <c r="P1273" t="s">
        <v>1207</v>
      </c>
      <c r="Q1273">
        <v>19980430</v>
      </c>
      <c r="R1273">
        <v>891018481</v>
      </c>
    </row>
    <row r="1274" spans="1:18">
      <c r="A1274" t="s">
        <v>1201</v>
      </c>
      <c r="B1274" t="s">
        <v>1340</v>
      </c>
      <c r="C1274">
        <v>201006</v>
      </c>
      <c r="D1274">
        <v>0</v>
      </c>
      <c r="E1274" t="s">
        <v>1302</v>
      </c>
      <c r="F1274">
        <v>0</v>
      </c>
      <c r="G1274">
        <v>0</v>
      </c>
      <c r="H1274">
        <v>0</v>
      </c>
      <c r="I1274">
        <v>43122014100</v>
      </c>
      <c r="J1274">
        <v>4</v>
      </c>
      <c r="K1274" t="s">
        <v>1204</v>
      </c>
      <c r="L1274">
        <v>3126</v>
      </c>
      <c r="M1274" t="s">
        <v>1209</v>
      </c>
      <c r="N1274" t="s">
        <v>1206</v>
      </c>
      <c r="O1274">
        <v>0</v>
      </c>
      <c r="P1274" t="s">
        <v>1207</v>
      </c>
      <c r="Q1274">
        <v>19980430</v>
      </c>
      <c r="R1274">
        <v>891018481</v>
      </c>
    </row>
    <row r="1275" spans="1:18">
      <c r="A1275" t="s">
        <v>1201</v>
      </c>
      <c r="B1275" t="s">
        <v>1341</v>
      </c>
      <c r="C1275">
        <v>201006</v>
      </c>
      <c r="D1275">
        <v>0</v>
      </c>
      <c r="E1275" t="s">
        <v>1302</v>
      </c>
      <c r="F1275">
        <v>0</v>
      </c>
      <c r="G1275">
        <v>0</v>
      </c>
      <c r="H1275">
        <v>0</v>
      </c>
      <c r="I1275">
        <v>43122012900</v>
      </c>
      <c r="J1275">
        <v>4</v>
      </c>
      <c r="K1275" t="s">
        <v>1204</v>
      </c>
      <c r="L1275">
        <v>3126</v>
      </c>
      <c r="M1275" t="s">
        <v>1209</v>
      </c>
      <c r="N1275" t="s">
        <v>1206</v>
      </c>
      <c r="O1275">
        <v>0</v>
      </c>
      <c r="P1275" t="s">
        <v>1207</v>
      </c>
      <c r="Q1275">
        <v>19980430</v>
      </c>
      <c r="R1275">
        <v>891018481</v>
      </c>
    </row>
    <row r="1276" spans="1:18">
      <c r="A1276" t="s">
        <v>1201</v>
      </c>
      <c r="B1276" t="s">
        <v>1342</v>
      </c>
      <c r="C1276">
        <v>201006</v>
      </c>
      <c r="D1276">
        <v>0</v>
      </c>
      <c r="E1276" t="s">
        <v>1302</v>
      </c>
      <c r="F1276">
        <v>0</v>
      </c>
      <c r="G1276">
        <v>0</v>
      </c>
      <c r="H1276">
        <v>0</v>
      </c>
      <c r="I1276">
        <v>43122013400</v>
      </c>
      <c r="J1276">
        <v>4</v>
      </c>
      <c r="K1276" t="s">
        <v>1204</v>
      </c>
      <c r="L1276">
        <v>3126</v>
      </c>
      <c r="M1276" t="s">
        <v>1209</v>
      </c>
      <c r="N1276" t="s">
        <v>1206</v>
      </c>
      <c r="O1276">
        <v>0</v>
      </c>
      <c r="P1276" t="s">
        <v>1207</v>
      </c>
      <c r="Q1276">
        <v>19980430</v>
      </c>
      <c r="R1276">
        <v>891018481</v>
      </c>
    </row>
    <row r="1277" spans="1:18">
      <c r="A1277" t="s">
        <v>1201</v>
      </c>
      <c r="B1277" t="s">
        <v>1343</v>
      </c>
      <c r="C1277">
        <v>201006</v>
      </c>
      <c r="D1277">
        <v>0</v>
      </c>
      <c r="E1277" t="s">
        <v>1302</v>
      </c>
      <c r="F1277">
        <v>0</v>
      </c>
      <c r="G1277">
        <v>0</v>
      </c>
      <c r="H1277">
        <v>0</v>
      </c>
      <c r="I1277">
        <v>43122015000</v>
      </c>
      <c r="J1277">
        <v>4</v>
      </c>
      <c r="K1277" t="s">
        <v>1204</v>
      </c>
      <c r="L1277">
        <v>3126</v>
      </c>
      <c r="M1277" t="s">
        <v>1209</v>
      </c>
      <c r="N1277" t="s">
        <v>1206</v>
      </c>
      <c r="O1277">
        <v>0</v>
      </c>
      <c r="P1277" t="s">
        <v>1207</v>
      </c>
      <c r="Q1277">
        <v>19980430</v>
      </c>
      <c r="R1277">
        <v>891018481</v>
      </c>
    </row>
    <row r="1278" spans="1:18">
      <c r="A1278" t="s">
        <v>1201</v>
      </c>
      <c r="B1278" t="s">
        <v>1344</v>
      </c>
      <c r="C1278">
        <v>201006</v>
      </c>
      <c r="D1278">
        <v>0</v>
      </c>
      <c r="E1278" t="s">
        <v>1302</v>
      </c>
      <c r="F1278">
        <v>0</v>
      </c>
      <c r="G1278">
        <v>0</v>
      </c>
      <c r="H1278">
        <v>0</v>
      </c>
      <c r="I1278">
        <v>43122015300</v>
      </c>
      <c r="J1278">
        <v>4</v>
      </c>
      <c r="K1278" t="s">
        <v>1204</v>
      </c>
      <c r="L1278">
        <v>3126</v>
      </c>
      <c r="M1278" t="s">
        <v>1209</v>
      </c>
      <c r="N1278" t="s">
        <v>1206</v>
      </c>
      <c r="O1278">
        <v>0</v>
      </c>
      <c r="P1278" t="s">
        <v>1207</v>
      </c>
      <c r="Q1278">
        <v>19980430</v>
      </c>
      <c r="R1278">
        <v>891018481</v>
      </c>
    </row>
    <row r="1279" spans="1:18">
      <c r="A1279" t="s">
        <v>1201</v>
      </c>
      <c r="B1279" t="s">
        <v>1345</v>
      </c>
      <c r="C1279">
        <v>201006</v>
      </c>
      <c r="D1279">
        <v>0</v>
      </c>
      <c r="E1279" t="s">
        <v>1302</v>
      </c>
      <c r="F1279">
        <v>0</v>
      </c>
      <c r="G1279">
        <v>0</v>
      </c>
      <c r="H1279">
        <v>0</v>
      </c>
      <c r="I1279">
        <v>43122013900</v>
      </c>
      <c r="J1279">
        <v>4</v>
      </c>
      <c r="K1279" t="s">
        <v>1204</v>
      </c>
      <c r="L1279">
        <v>3126</v>
      </c>
      <c r="M1279" t="s">
        <v>1209</v>
      </c>
      <c r="N1279" t="s">
        <v>1206</v>
      </c>
      <c r="O1279">
        <v>0</v>
      </c>
      <c r="P1279" t="s">
        <v>1207</v>
      </c>
      <c r="Q1279">
        <v>19980430</v>
      </c>
      <c r="R1279">
        <v>891018481</v>
      </c>
    </row>
    <row r="1280" spans="1:18">
      <c r="A1280" t="s">
        <v>1201</v>
      </c>
      <c r="B1280" t="s">
        <v>1346</v>
      </c>
      <c r="C1280">
        <v>201006</v>
      </c>
      <c r="D1280">
        <v>0</v>
      </c>
      <c r="E1280" t="s">
        <v>1302</v>
      </c>
      <c r="F1280">
        <v>0</v>
      </c>
      <c r="G1280">
        <v>0</v>
      </c>
      <c r="H1280">
        <v>0</v>
      </c>
      <c r="I1280">
        <v>43122014700</v>
      </c>
      <c r="J1280">
        <v>4</v>
      </c>
      <c r="K1280" t="s">
        <v>1204</v>
      </c>
      <c r="L1280">
        <v>3126</v>
      </c>
      <c r="M1280" t="s">
        <v>1209</v>
      </c>
      <c r="N1280" t="s">
        <v>1206</v>
      </c>
      <c r="O1280">
        <v>0</v>
      </c>
      <c r="P1280" t="s">
        <v>1207</v>
      </c>
      <c r="Q1280">
        <v>19921001</v>
      </c>
      <c r="R1280">
        <v>891018481</v>
      </c>
    </row>
    <row r="1281" spans="1:18">
      <c r="A1281" t="s">
        <v>1201</v>
      </c>
      <c r="B1281" t="s">
        <v>1347</v>
      </c>
      <c r="C1281">
        <v>201006</v>
      </c>
      <c r="D1281">
        <v>0</v>
      </c>
      <c r="E1281" t="s">
        <v>1302</v>
      </c>
      <c r="F1281">
        <v>0</v>
      </c>
      <c r="G1281">
        <v>0</v>
      </c>
      <c r="H1281">
        <v>0</v>
      </c>
      <c r="I1281">
        <v>43122014800</v>
      </c>
      <c r="J1281">
        <v>4</v>
      </c>
      <c r="K1281" t="s">
        <v>1204</v>
      </c>
      <c r="L1281">
        <v>3126</v>
      </c>
      <c r="M1281" t="s">
        <v>1209</v>
      </c>
      <c r="N1281" t="s">
        <v>1206</v>
      </c>
      <c r="O1281">
        <v>0</v>
      </c>
      <c r="P1281" t="s">
        <v>1207</v>
      </c>
      <c r="Q1281">
        <v>19910401</v>
      </c>
      <c r="R1281">
        <v>891018481</v>
      </c>
    </row>
    <row r="1282" spans="1:18">
      <c r="A1282" t="s">
        <v>1210</v>
      </c>
      <c r="B1282" t="s">
        <v>1301</v>
      </c>
      <c r="C1282">
        <v>201007</v>
      </c>
      <c r="D1282">
        <v>22</v>
      </c>
      <c r="E1282" t="s">
        <v>1302</v>
      </c>
      <c r="F1282">
        <v>0</v>
      </c>
      <c r="G1282">
        <v>0</v>
      </c>
      <c r="H1282">
        <v>0</v>
      </c>
      <c r="I1282">
        <v>43122010300</v>
      </c>
      <c r="J1282">
        <v>4</v>
      </c>
      <c r="K1282" t="s">
        <v>1213</v>
      </c>
      <c r="L1282">
        <v>2531</v>
      </c>
      <c r="M1282" t="s">
        <v>1214</v>
      </c>
      <c r="N1282" t="s">
        <v>1206</v>
      </c>
      <c r="O1282">
        <v>2982</v>
      </c>
      <c r="P1282" t="s">
        <v>1207</v>
      </c>
      <c r="Q1282">
        <v>19850101</v>
      </c>
      <c r="R1282">
        <v>891018481</v>
      </c>
    </row>
    <row r="1283" spans="1:18">
      <c r="A1283" t="s">
        <v>1210</v>
      </c>
      <c r="B1283" t="s">
        <v>1303</v>
      </c>
      <c r="C1283">
        <v>201007</v>
      </c>
      <c r="D1283">
        <v>22</v>
      </c>
      <c r="E1283" t="s">
        <v>1302</v>
      </c>
      <c r="F1283">
        <v>0</v>
      </c>
      <c r="G1283">
        <v>0</v>
      </c>
      <c r="H1283">
        <v>0</v>
      </c>
      <c r="I1283">
        <v>43122010900</v>
      </c>
      <c r="J1283">
        <v>4</v>
      </c>
      <c r="K1283" t="s">
        <v>1218</v>
      </c>
      <c r="L1283">
        <v>2531</v>
      </c>
      <c r="M1283" t="s">
        <v>1214</v>
      </c>
      <c r="N1283" t="s">
        <v>1206</v>
      </c>
      <c r="O1283">
        <v>4471</v>
      </c>
      <c r="P1283" t="s">
        <v>1207</v>
      </c>
      <c r="Q1283">
        <v>19850301</v>
      </c>
      <c r="R1283">
        <v>891018481</v>
      </c>
    </row>
    <row r="1284" spans="1:18">
      <c r="A1284" t="s">
        <v>1231</v>
      </c>
      <c r="B1284" t="s">
        <v>1304</v>
      </c>
      <c r="C1284">
        <v>201007</v>
      </c>
      <c r="D1284">
        <v>31</v>
      </c>
      <c r="E1284" t="s">
        <v>1302</v>
      </c>
      <c r="F1284">
        <v>0</v>
      </c>
      <c r="G1284">
        <v>0</v>
      </c>
      <c r="H1284">
        <v>0</v>
      </c>
      <c r="I1284">
        <v>43122002600</v>
      </c>
      <c r="J1284">
        <v>4</v>
      </c>
      <c r="K1284" t="s">
        <v>1218</v>
      </c>
      <c r="L1284">
        <v>3126</v>
      </c>
      <c r="M1284" t="s">
        <v>1209</v>
      </c>
      <c r="N1284" t="s">
        <v>1206</v>
      </c>
      <c r="O1284">
        <v>6537</v>
      </c>
      <c r="P1284" t="s">
        <v>1207</v>
      </c>
      <c r="Q1284">
        <v>19980430</v>
      </c>
      <c r="R1284">
        <v>891018481</v>
      </c>
    </row>
    <row r="1285" spans="1:18">
      <c r="A1285" t="s">
        <v>1231</v>
      </c>
      <c r="B1285" t="s">
        <v>1305</v>
      </c>
      <c r="C1285">
        <v>201007</v>
      </c>
      <c r="D1285">
        <v>31</v>
      </c>
      <c r="E1285" t="s">
        <v>1302</v>
      </c>
      <c r="F1285">
        <v>0</v>
      </c>
      <c r="G1285">
        <v>0</v>
      </c>
      <c r="H1285">
        <v>0</v>
      </c>
      <c r="I1285">
        <v>43122002700</v>
      </c>
      <c r="J1285">
        <v>4</v>
      </c>
      <c r="K1285" t="s">
        <v>1218</v>
      </c>
      <c r="L1285">
        <v>3126</v>
      </c>
      <c r="M1285" t="s">
        <v>1209</v>
      </c>
      <c r="N1285" t="s">
        <v>1206</v>
      </c>
      <c r="O1285">
        <v>27424</v>
      </c>
      <c r="P1285" t="s">
        <v>1207</v>
      </c>
      <c r="Q1285">
        <v>19990630</v>
      </c>
      <c r="R1285">
        <v>891018481</v>
      </c>
    </row>
    <row r="1286" spans="1:18">
      <c r="A1286" t="s">
        <v>1231</v>
      </c>
      <c r="B1286" t="s">
        <v>1306</v>
      </c>
      <c r="C1286">
        <v>201007</v>
      </c>
      <c r="D1286">
        <v>31</v>
      </c>
      <c r="E1286" t="s">
        <v>1302</v>
      </c>
      <c r="F1286">
        <v>0</v>
      </c>
      <c r="G1286">
        <v>0</v>
      </c>
      <c r="H1286">
        <v>0</v>
      </c>
      <c r="I1286">
        <v>43122003300</v>
      </c>
      <c r="J1286">
        <v>4</v>
      </c>
      <c r="K1286" t="s">
        <v>1218</v>
      </c>
      <c r="L1286">
        <v>3126</v>
      </c>
      <c r="M1286" t="s">
        <v>1209</v>
      </c>
      <c r="N1286" t="s">
        <v>1206</v>
      </c>
      <c r="O1286">
        <v>9240</v>
      </c>
      <c r="P1286" t="s">
        <v>1207</v>
      </c>
      <c r="Q1286">
        <v>19980430</v>
      </c>
      <c r="R1286">
        <v>891018481</v>
      </c>
    </row>
    <row r="1287" spans="1:18">
      <c r="A1287" t="s">
        <v>1231</v>
      </c>
      <c r="B1287" t="s">
        <v>1307</v>
      </c>
      <c r="C1287">
        <v>201007</v>
      </c>
      <c r="D1287">
        <v>0</v>
      </c>
      <c r="E1287" t="s">
        <v>1302</v>
      </c>
      <c r="F1287">
        <v>0</v>
      </c>
      <c r="G1287">
        <v>0</v>
      </c>
      <c r="H1287">
        <v>0</v>
      </c>
      <c r="I1287">
        <v>43122005500</v>
      </c>
      <c r="J1287">
        <v>6</v>
      </c>
      <c r="K1287" t="s">
        <v>1218</v>
      </c>
      <c r="L1287">
        <v>3126</v>
      </c>
      <c r="M1287" t="s">
        <v>1209</v>
      </c>
      <c r="N1287" t="s">
        <v>1206</v>
      </c>
      <c r="O1287">
        <v>0</v>
      </c>
      <c r="P1287" t="s">
        <v>1207</v>
      </c>
      <c r="Q1287">
        <v>19980331</v>
      </c>
      <c r="R1287">
        <v>891018481</v>
      </c>
    </row>
    <row r="1288" spans="1:18">
      <c r="A1288" t="s">
        <v>1231</v>
      </c>
      <c r="B1288" t="s">
        <v>1308</v>
      </c>
      <c r="C1288">
        <v>201007</v>
      </c>
      <c r="D1288">
        <v>31</v>
      </c>
      <c r="E1288" t="s">
        <v>1302</v>
      </c>
      <c r="F1288">
        <v>0</v>
      </c>
      <c r="G1288">
        <v>0</v>
      </c>
      <c r="H1288">
        <v>0</v>
      </c>
      <c r="I1288">
        <v>43122003500</v>
      </c>
      <c r="J1288">
        <v>4</v>
      </c>
      <c r="K1288" t="s">
        <v>1218</v>
      </c>
      <c r="L1288">
        <v>3126</v>
      </c>
      <c r="M1288" t="s">
        <v>1209</v>
      </c>
      <c r="N1288" t="s">
        <v>1206</v>
      </c>
      <c r="O1288">
        <v>4457</v>
      </c>
      <c r="P1288" t="s">
        <v>1207</v>
      </c>
      <c r="Q1288">
        <v>19980430</v>
      </c>
      <c r="R1288">
        <v>891018481</v>
      </c>
    </row>
    <row r="1289" spans="1:18">
      <c r="A1289" t="s">
        <v>1231</v>
      </c>
      <c r="B1289" t="s">
        <v>1309</v>
      </c>
      <c r="C1289">
        <v>201007</v>
      </c>
      <c r="D1289">
        <v>18</v>
      </c>
      <c r="E1289" t="s">
        <v>1302</v>
      </c>
      <c r="F1289">
        <v>0</v>
      </c>
      <c r="G1289">
        <v>0</v>
      </c>
      <c r="H1289">
        <v>0</v>
      </c>
      <c r="I1289">
        <v>43122004300</v>
      </c>
      <c r="J1289">
        <v>4</v>
      </c>
      <c r="K1289" t="s">
        <v>1218</v>
      </c>
      <c r="L1289">
        <v>3126</v>
      </c>
      <c r="M1289" t="s">
        <v>1209</v>
      </c>
      <c r="N1289" t="s">
        <v>1206</v>
      </c>
      <c r="O1289">
        <v>8108</v>
      </c>
      <c r="P1289" t="s">
        <v>1207</v>
      </c>
      <c r="Q1289">
        <v>19980324</v>
      </c>
      <c r="R1289">
        <v>891018481</v>
      </c>
    </row>
    <row r="1290" spans="1:18">
      <c r="A1290" t="s">
        <v>1231</v>
      </c>
      <c r="B1290" t="s">
        <v>1310</v>
      </c>
      <c r="C1290">
        <v>201007</v>
      </c>
      <c r="D1290">
        <v>31</v>
      </c>
      <c r="E1290" t="s">
        <v>1302</v>
      </c>
      <c r="F1290">
        <v>0</v>
      </c>
      <c r="G1290">
        <v>0</v>
      </c>
      <c r="H1290">
        <v>0</v>
      </c>
      <c r="I1290">
        <v>43122002901</v>
      </c>
      <c r="J1290">
        <v>4</v>
      </c>
      <c r="K1290" t="s">
        <v>1204</v>
      </c>
      <c r="L1290">
        <v>3126</v>
      </c>
      <c r="M1290" t="s">
        <v>1209</v>
      </c>
      <c r="N1290" t="s">
        <v>1206</v>
      </c>
      <c r="O1290">
        <v>8260</v>
      </c>
      <c r="P1290" t="s">
        <v>1207</v>
      </c>
      <c r="Q1290">
        <v>19980430</v>
      </c>
      <c r="R1290">
        <v>891018481</v>
      </c>
    </row>
    <row r="1291" spans="1:18">
      <c r="A1291" t="s">
        <v>1231</v>
      </c>
      <c r="B1291" t="s">
        <v>1311</v>
      </c>
      <c r="C1291">
        <v>201007</v>
      </c>
      <c r="D1291">
        <v>0</v>
      </c>
      <c r="E1291" t="s">
        <v>1302</v>
      </c>
      <c r="F1291">
        <v>0</v>
      </c>
      <c r="G1291">
        <v>0</v>
      </c>
      <c r="H1291">
        <v>0</v>
      </c>
      <c r="I1291">
        <v>43122006200</v>
      </c>
      <c r="J1291">
        <v>4</v>
      </c>
      <c r="K1291" t="s">
        <v>1218</v>
      </c>
      <c r="L1291">
        <v>3126</v>
      </c>
      <c r="M1291" t="s">
        <v>1209</v>
      </c>
      <c r="N1291" t="s">
        <v>1206</v>
      </c>
      <c r="O1291">
        <v>0</v>
      </c>
      <c r="P1291" t="s">
        <v>1207</v>
      </c>
      <c r="R1291">
        <v>891018481</v>
      </c>
    </row>
    <row r="1292" spans="1:18">
      <c r="A1292" t="s">
        <v>1231</v>
      </c>
      <c r="B1292" t="s">
        <v>1312</v>
      </c>
      <c r="C1292">
        <v>201007</v>
      </c>
      <c r="D1292">
        <v>31</v>
      </c>
      <c r="E1292" t="s">
        <v>1302</v>
      </c>
      <c r="F1292">
        <v>0</v>
      </c>
      <c r="G1292">
        <v>0</v>
      </c>
      <c r="H1292">
        <v>0</v>
      </c>
      <c r="I1292">
        <v>43122006400</v>
      </c>
      <c r="J1292">
        <v>4</v>
      </c>
      <c r="K1292" t="s">
        <v>1218</v>
      </c>
      <c r="L1292">
        <v>3126</v>
      </c>
      <c r="M1292" t="s">
        <v>1209</v>
      </c>
      <c r="N1292" t="s">
        <v>1206</v>
      </c>
      <c r="O1292">
        <v>5794</v>
      </c>
      <c r="P1292" t="s">
        <v>1207</v>
      </c>
      <c r="Q1292">
        <v>19980430</v>
      </c>
      <c r="R1292">
        <v>891018481</v>
      </c>
    </row>
    <row r="1293" spans="1:18">
      <c r="A1293" t="s">
        <v>1231</v>
      </c>
      <c r="B1293" t="s">
        <v>1313</v>
      </c>
      <c r="C1293">
        <v>201007</v>
      </c>
      <c r="D1293">
        <v>30</v>
      </c>
      <c r="E1293" t="s">
        <v>1302</v>
      </c>
      <c r="F1293">
        <v>0</v>
      </c>
      <c r="G1293">
        <v>0</v>
      </c>
      <c r="H1293">
        <v>0</v>
      </c>
      <c r="I1293">
        <v>43122006800</v>
      </c>
      <c r="J1293">
        <v>4</v>
      </c>
      <c r="K1293" t="s">
        <v>1218</v>
      </c>
      <c r="L1293">
        <v>3126</v>
      </c>
      <c r="M1293" t="s">
        <v>1209</v>
      </c>
      <c r="N1293" t="s">
        <v>1206</v>
      </c>
      <c r="O1293">
        <v>3278</v>
      </c>
      <c r="P1293" t="s">
        <v>1207</v>
      </c>
      <c r="Q1293">
        <v>20010430</v>
      </c>
      <c r="R1293">
        <v>891018481</v>
      </c>
    </row>
    <row r="1294" spans="1:18">
      <c r="A1294" t="s">
        <v>1231</v>
      </c>
      <c r="B1294" t="s">
        <v>1314</v>
      </c>
      <c r="C1294">
        <v>201007</v>
      </c>
      <c r="D1294">
        <v>31</v>
      </c>
      <c r="E1294" t="s">
        <v>1302</v>
      </c>
      <c r="F1294">
        <v>0</v>
      </c>
      <c r="G1294">
        <v>0</v>
      </c>
      <c r="H1294">
        <v>0</v>
      </c>
      <c r="I1294">
        <v>43122006700</v>
      </c>
      <c r="J1294">
        <v>4</v>
      </c>
      <c r="K1294" t="s">
        <v>1218</v>
      </c>
      <c r="L1294">
        <v>3126</v>
      </c>
      <c r="M1294" t="s">
        <v>1209</v>
      </c>
      <c r="N1294" t="s">
        <v>1206</v>
      </c>
      <c r="O1294">
        <v>12746</v>
      </c>
      <c r="P1294" t="s">
        <v>1207</v>
      </c>
      <c r="Q1294">
        <v>19980430</v>
      </c>
      <c r="R1294">
        <v>891018481</v>
      </c>
    </row>
    <row r="1295" spans="1:18">
      <c r="A1295" t="s">
        <v>1231</v>
      </c>
      <c r="B1295" t="s">
        <v>1315</v>
      </c>
      <c r="C1295">
        <v>201007</v>
      </c>
      <c r="D1295">
        <v>0</v>
      </c>
      <c r="E1295" t="s">
        <v>1302</v>
      </c>
      <c r="F1295">
        <v>0</v>
      </c>
      <c r="G1295">
        <v>0</v>
      </c>
      <c r="H1295">
        <v>0</v>
      </c>
      <c r="I1295">
        <v>43122008500</v>
      </c>
      <c r="J1295">
        <v>6</v>
      </c>
      <c r="K1295" t="s">
        <v>1213</v>
      </c>
      <c r="L1295">
        <v>3126</v>
      </c>
      <c r="M1295" t="s">
        <v>1209</v>
      </c>
      <c r="N1295" t="s">
        <v>1206</v>
      </c>
      <c r="O1295">
        <v>0</v>
      </c>
      <c r="P1295" t="s">
        <v>1207</v>
      </c>
      <c r="R1295">
        <v>891018481</v>
      </c>
    </row>
    <row r="1296" spans="1:18">
      <c r="A1296" t="s">
        <v>1231</v>
      </c>
      <c r="B1296" t="s">
        <v>1316</v>
      </c>
      <c r="C1296">
        <v>201007</v>
      </c>
      <c r="D1296">
        <v>31</v>
      </c>
      <c r="E1296" t="s">
        <v>1302</v>
      </c>
      <c r="F1296">
        <v>0</v>
      </c>
      <c r="G1296">
        <v>0</v>
      </c>
      <c r="H1296">
        <v>0</v>
      </c>
      <c r="I1296">
        <v>43122009900</v>
      </c>
      <c r="J1296">
        <v>4</v>
      </c>
      <c r="K1296" t="s">
        <v>1218</v>
      </c>
      <c r="L1296">
        <v>3126</v>
      </c>
      <c r="M1296" t="s">
        <v>1209</v>
      </c>
      <c r="N1296" t="s">
        <v>1206</v>
      </c>
      <c r="O1296">
        <v>49530</v>
      </c>
      <c r="P1296" t="s">
        <v>1207</v>
      </c>
      <c r="Q1296">
        <v>19980430</v>
      </c>
      <c r="R1296">
        <v>891018481</v>
      </c>
    </row>
    <row r="1297" spans="1:18">
      <c r="A1297" t="s">
        <v>1231</v>
      </c>
      <c r="B1297" t="s">
        <v>1317</v>
      </c>
      <c r="C1297">
        <v>201007</v>
      </c>
      <c r="D1297">
        <v>30</v>
      </c>
      <c r="E1297" t="s">
        <v>1302</v>
      </c>
      <c r="F1297">
        <v>0</v>
      </c>
      <c r="G1297">
        <v>0</v>
      </c>
      <c r="H1297">
        <v>0</v>
      </c>
      <c r="I1297">
        <v>43122009400</v>
      </c>
      <c r="J1297">
        <v>4</v>
      </c>
      <c r="K1297" t="s">
        <v>1218</v>
      </c>
      <c r="L1297">
        <v>3126</v>
      </c>
      <c r="M1297" t="s">
        <v>1209</v>
      </c>
      <c r="N1297" t="s">
        <v>1206</v>
      </c>
      <c r="O1297">
        <v>1610</v>
      </c>
      <c r="P1297" t="s">
        <v>1207</v>
      </c>
      <c r="Q1297">
        <v>19980430</v>
      </c>
      <c r="R1297">
        <v>891018481</v>
      </c>
    </row>
    <row r="1298" spans="1:18">
      <c r="A1298" t="s">
        <v>1231</v>
      </c>
      <c r="B1298" t="s">
        <v>1318</v>
      </c>
      <c r="C1298">
        <v>201007</v>
      </c>
      <c r="D1298">
        <v>31</v>
      </c>
      <c r="E1298" t="s">
        <v>1302</v>
      </c>
      <c r="F1298">
        <v>0</v>
      </c>
      <c r="G1298">
        <v>0</v>
      </c>
      <c r="H1298">
        <v>0</v>
      </c>
      <c r="I1298">
        <v>43122013300</v>
      </c>
      <c r="J1298">
        <v>4</v>
      </c>
      <c r="K1298" t="s">
        <v>1218</v>
      </c>
      <c r="L1298">
        <v>3126</v>
      </c>
      <c r="M1298" t="s">
        <v>1209</v>
      </c>
      <c r="N1298" t="s">
        <v>1206</v>
      </c>
      <c r="O1298">
        <v>26206</v>
      </c>
      <c r="P1298" t="s">
        <v>1207</v>
      </c>
      <c r="Q1298">
        <v>19980430</v>
      </c>
      <c r="R1298">
        <v>891018481</v>
      </c>
    </row>
    <row r="1299" spans="1:18">
      <c r="A1299" t="s">
        <v>1231</v>
      </c>
      <c r="B1299" t="s">
        <v>1319</v>
      </c>
      <c r="C1299">
        <v>201007</v>
      </c>
      <c r="D1299">
        <v>0</v>
      </c>
      <c r="E1299" t="s">
        <v>1302</v>
      </c>
      <c r="F1299">
        <v>0</v>
      </c>
      <c r="G1299">
        <v>0</v>
      </c>
      <c r="H1299">
        <v>0</v>
      </c>
      <c r="I1299">
        <v>43122007801</v>
      </c>
      <c r="J1299">
        <v>6</v>
      </c>
      <c r="K1299" t="s">
        <v>1218</v>
      </c>
      <c r="L1299">
        <v>3126</v>
      </c>
      <c r="M1299" t="s">
        <v>1209</v>
      </c>
      <c r="N1299" t="s">
        <v>1206</v>
      </c>
      <c r="O1299">
        <v>0</v>
      </c>
      <c r="P1299" t="s">
        <v>1207</v>
      </c>
      <c r="Q1299">
        <v>19870901</v>
      </c>
      <c r="R1299">
        <v>891018481</v>
      </c>
    </row>
    <row r="1300" spans="1:18">
      <c r="A1300" t="s">
        <v>1231</v>
      </c>
      <c r="B1300" t="s">
        <v>1320</v>
      </c>
      <c r="C1300">
        <v>201007</v>
      </c>
      <c r="D1300">
        <v>0</v>
      </c>
      <c r="E1300" t="s">
        <v>1302</v>
      </c>
      <c r="F1300">
        <v>0</v>
      </c>
      <c r="G1300">
        <v>0</v>
      </c>
      <c r="H1300">
        <v>0</v>
      </c>
      <c r="I1300">
        <v>43122015700</v>
      </c>
      <c r="J1300">
        <v>5</v>
      </c>
      <c r="K1300" t="s">
        <v>1218</v>
      </c>
      <c r="L1300">
        <v>3126</v>
      </c>
      <c r="M1300" t="s">
        <v>1209</v>
      </c>
      <c r="N1300" t="s">
        <v>1206</v>
      </c>
      <c r="O1300">
        <v>0</v>
      </c>
      <c r="P1300" t="s">
        <v>1207</v>
      </c>
      <c r="Q1300">
        <v>19901001</v>
      </c>
      <c r="R1300">
        <v>891018481</v>
      </c>
    </row>
    <row r="1301" spans="1:18">
      <c r="A1301" t="s">
        <v>1201</v>
      </c>
      <c r="B1301" t="s">
        <v>1321</v>
      </c>
      <c r="C1301">
        <v>201007</v>
      </c>
      <c r="D1301">
        <v>31</v>
      </c>
      <c r="E1301" t="s">
        <v>1302</v>
      </c>
      <c r="F1301">
        <v>0</v>
      </c>
      <c r="G1301">
        <v>0</v>
      </c>
      <c r="H1301">
        <v>0</v>
      </c>
      <c r="I1301">
        <v>43122003000</v>
      </c>
      <c r="J1301">
        <v>4</v>
      </c>
      <c r="K1301" t="s">
        <v>1218</v>
      </c>
      <c r="L1301">
        <v>3126</v>
      </c>
      <c r="M1301" t="s">
        <v>1209</v>
      </c>
      <c r="N1301" t="s">
        <v>1206</v>
      </c>
      <c r="O1301">
        <v>5348</v>
      </c>
      <c r="P1301" t="s">
        <v>1322</v>
      </c>
      <c r="Q1301">
        <v>19880501</v>
      </c>
      <c r="R1301">
        <v>891018481</v>
      </c>
    </row>
    <row r="1302" spans="1:18">
      <c r="A1302" t="s">
        <v>1201</v>
      </c>
      <c r="B1302" t="s">
        <v>1323</v>
      </c>
      <c r="C1302">
        <v>201007</v>
      </c>
      <c r="D1302">
        <v>31</v>
      </c>
      <c r="E1302" t="s">
        <v>1302</v>
      </c>
      <c r="F1302">
        <v>0</v>
      </c>
      <c r="G1302">
        <v>0</v>
      </c>
      <c r="H1302">
        <v>0</v>
      </c>
      <c r="I1302">
        <v>43122003800</v>
      </c>
      <c r="J1302">
        <v>4</v>
      </c>
      <c r="K1302" t="s">
        <v>1204</v>
      </c>
      <c r="L1302">
        <v>3126</v>
      </c>
      <c r="M1302" t="s">
        <v>1209</v>
      </c>
      <c r="N1302" t="s">
        <v>1206</v>
      </c>
      <c r="O1302">
        <v>17382</v>
      </c>
      <c r="P1302" t="s">
        <v>1207</v>
      </c>
      <c r="Q1302">
        <v>19980430</v>
      </c>
      <c r="R1302">
        <v>891018481</v>
      </c>
    </row>
    <row r="1303" spans="1:18">
      <c r="A1303" t="s">
        <v>1201</v>
      </c>
      <c r="B1303" t="s">
        <v>1324</v>
      </c>
      <c r="C1303">
        <v>201007</v>
      </c>
      <c r="D1303">
        <v>31</v>
      </c>
      <c r="E1303" t="s">
        <v>1302</v>
      </c>
      <c r="F1303">
        <v>0</v>
      </c>
      <c r="G1303">
        <v>0</v>
      </c>
      <c r="H1303">
        <v>0</v>
      </c>
      <c r="I1303">
        <v>43122004200</v>
      </c>
      <c r="J1303">
        <v>4</v>
      </c>
      <c r="K1303" t="s">
        <v>1218</v>
      </c>
      <c r="L1303">
        <v>3126</v>
      </c>
      <c r="M1303" t="s">
        <v>1209</v>
      </c>
      <c r="N1303" t="s">
        <v>1206</v>
      </c>
      <c r="O1303">
        <v>8527</v>
      </c>
      <c r="P1303" t="s">
        <v>1207</v>
      </c>
      <c r="Q1303">
        <v>19980430</v>
      </c>
      <c r="R1303">
        <v>891018481</v>
      </c>
    </row>
    <row r="1304" spans="1:18">
      <c r="A1304" t="s">
        <v>1201</v>
      </c>
      <c r="B1304" t="s">
        <v>1325</v>
      </c>
      <c r="C1304">
        <v>201007</v>
      </c>
      <c r="D1304">
        <v>31</v>
      </c>
      <c r="E1304" t="s">
        <v>1302</v>
      </c>
      <c r="F1304">
        <v>0</v>
      </c>
      <c r="G1304">
        <v>0</v>
      </c>
      <c r="H1304">
        <v>0</v>
      </c>
      <c r="I1304">
        <v>43122005100</v>
      </c>
      <c r="J1304">
        <v>4</v>
      </c>
      <c r="K1304" t="s">
        <v>1218</v>
      </c>
      <c r="L1304">
        <v>3126</v>
      </c>
      <c r="M1304" t="s">
        <v>1209</v>
      </c>
      <c r="N1304" t="s">
        <v>1206</v>
      </c>
      <c r="O1304">
        <v>10785</v>
      </c>
      <c r="P1304" t="s">
        <v>1207</v>
      </c>
      <c r="Q1304">
        <v>19980430</v>
      </c>
      <c r="R1304">
        <v>891018481</v>
      </c>
    </row>
    <row r="1305" spans="1:18">
      <c r="A1305" t="s">
        <v>1201</v>
      </c>
      <c r="B1305" t="s">
        <v>1326</v>
      </c>
      <c r="C1305">
        <v>201007</v>
      </c>
      <c r="D1305">
        <v>31</v>
      </c>
      <c r="E1305" t="s">
        <v>1302</v>
      </c>
      <c r="F1305">
        <v>0</v>
      </c>
      <c r="G1305">
        <v>0</v>
      </c>
      <c r="H1305">
        <v>0</v>
      </c>
      <c r="I1305">
        <v>43122006300</v>
      </c>
      <c r="J1305">
        <v>4</v>
      </c>
      <c r="K1305" t="s">
        <v>1204</v>
      </c>
      <c r="L1305">
        <v>3126</v>
      </c>
      <c r="M1305" t="s">
        <v>1209</v>
      </c>
      <c r="N1305" t="s">
        <v>1206</v>
      </c>
      <c r="O1305">
        <v>17322</v>
      </c>
      <c r="P1305" t="s">
        <v>1233</v>
      </c>
      <c r="Q1305">
        <v>19980430</v>
      </c>
      <c r="R1305">
        <v>891018481</v>
      </c>
    </row>
    <row r="1306" spans="1:18">
      <c r="A1306" t="s">
        <v>1201</v>
      </c>
      <c r="B1306" t="s">
        <v>1327</v>
      </c>
      <c r="C1306">
        <v>201007</v>
      </c>
      <c r="D1306">
        <v>31</v>
      </c>
      <c r="E1306" t="s">
        <v>1302</v>
      </c>
      <c r="F1306">
        <v>0</v>
      </c>
      <c r="G1306">
        <v>0</v>
      </c>
      <c r="H1306">
        <v>0</v>
      </c>
      <c r="I1306">
        <v>43122007000</v>
      </c>
      <c r="J1306">
        <v>4</v>
      </c>
      <c r="K1306" t="s">
        <v>1218</v>
      </c>
      <c r="L1306">
        <v>3126</v>
      </c>
      <c r="M1306" t="s">
        <v>1209</v>
      </c>
      <c r="N1306" t="s">
        <v>1206</v>
      </c>
      <c r="O1306">
        <v>27810</v>
      </c>
      <c r="P1306" t="s">
        <v>1233</v>
      </c>
      <c r="Q1306">
        <v>19980430</v>
      </c>
      <c r="R1306">
        <v>891018481</v>
      </c>
    </row>
    <row r="1307" spans="1:18">
      <c r="A1307" t="s">
        <v>1201</v>
      </c>
      <c r="B1307" t="s">
        <v>1328</v>
      </c>
      <c r="C1307">
        <v>201007</v>
      </c>
      <c r="D1307">
        <v>31</v>
      </c>
      <c r="E1307" t="s">
        <v>1302</v>
      </c>
      <c r="F1307">
        <v>0</v>
      </c>
      <c r="G1307">
        <v>0</v>
      </c>
      <c r="H1307">
        <v>0</v>
      </c>
      <c r="I1307">
        <v>43122006100</v>
      </c>
      <c r="J1307">
        <v>4</v>
      </c>
      <c r="K1307" t="s">
        <v>1204</v>
      </c>
      <c r="L1307">
        <v>3126</v>
      </c>
      <c r="M1307" t="s">
        <v>1209</v>
      </c>
      <c r="N1307" t="s">
        <v>1206</v>
      </c>
      <c r="O1307">
        <v>15391</v>
      </c>
      <c r="P1307" t="s">
        <v>1233</v>
      </c>
      <c r="Q1307">
        <v>19980430</v>
      </c>
      <c r="R1307">
        <v>891018481</v>
      </c>
    </row>
    <row r="1308" spans="1:18">
      <c r="A1308" t="s">
        <v>1201</v>
      </c>
      <c r="B1308" t="s">
        <v>1329</v>
      </c>
      <c r="C1308">
        <v>201007</v>
      </c>
      <c r="D1308">
        <v>1</v>
      </c>
      <c r="E1308" t="s">
        <v>1302</v>
      </c>
      <c r="F1308">
        <v>0</v>
      </c>
      <c r="G1308">
        <v>0</v>
      </c>
      <c r="H1308">
        <v>0</v>
      </c>
      <c r="I1308">
        <v>43122007700</v>
      </c>
      <c r="J1308">
        <v>5</v>
      </c>
      <c r="K1308" t="s">
        <v>1218</v>
      </c>
      <c r="L1308">
        <v>3126</v>
      </c>
      <c r="M1308" t="s">
        <v>1209</v>
      </c>
      <c r="N1308" t="s">
        <v>1206</v>
      </c>
      <c r="O1308">
        <v>1150</v>
      </c>
      <c r="P1308" t="s">
        <v>1207</v>
      </c>
      <c r="Q1308">
        <v>19830301</v>
      </c>
      <c r="R1308">
        <v>891018481</v>
      </c>
    </row>
    <row r="1309" spans="1:18">
      <c r="A1309" t="s">
        <v>1201</v>
      </c>
      <c r="B1309" t="s">
        <v>1330</v>
      </c>
      <c r="C1309">
        <v>201007</v>
      </c>
      <c r="D1309">
        <v>0</v>
      </c>
      <c r="E1309" t="s">
        <v>1302</v>
      </c>
      <c r="F1309">
        <v>0</v>
      </c>
      <c r="G1309">
        <v>0</v>
      </c>
      <c r="H1309">
        <v>0</v>
      </c>
      <c r="I1309">
        <v>43122008900</v>
      </c>
      <c r="J1309">
        <v>4</v>
      </c>
      <c r="K1309" t="s">
        <v>1218</v>
      </c>
      <c r="L1309">
        <v>3126</v>
      </c>
      <c r="M1309" t="s">
        <v>1209</v>
      </c>
      <c r="N1309" t="s">
        <v>1206</v>
      </c>
      <c r="O1309">
        <v>0</v>
      </c>
      <c r="P1309" t="s">
        <v>1207</v>
      </c>
      <c r="R1309">
        <v>891018481</v>
      </c>
    </row>
    <row r="1310" spans="1:18">
      <c r="A1310" t="s">
        <v>1201</v>
      </c>
      <c r="B1310" t="s">
        <v>1331</v>
      </c>
      <c r="C1310">
        <v>201007</v>
      </c>
      <c r="D1310">
        <v>31</v>
      </c>
      <c r="E1310" t="s">
        <v>1302</v>
      </c>
      <c r="F1310">
        <v>0</v>
      </c>
      <c r="G1310">
        <v>0</v>
      </c>
      <c r="H1310">
        <v>0</v>
      </c>
      <c r="I1310">
        <v>43122008002</v>
      </c>
      <c r="J1310">
        <v>4</v>
      </c>
      <c r="K1310" t="s">
        <v>1218</v>
      </c>
      <c r="L1310">
        <v>3126</v>
      </c>
      <c r="M1310" t="s">
        <v>1209</v>
      </c>
      <c r="N1310" t="s">
        <v>1206</v>
      </c>
      <c r="O1310">
        <v>16967</v>
      </c>
      <c r="P1310" t="s">
        <v>1207</v>
      </c>
      <c r="Q1310">
        <v>19980430</v>
      </c>
      <c r="R1310">
        <v>891018481</v>
      </c>
    </row>
    <row r="1311" spans="1:18">
      <c r="A1311" t="s">
        <v>1201</v>
      </c>
      <c r="B1311" t="s">
        <v>1332</v>
      </c>
      <c r="C1311">
        <v>201007</v>
      </c>
      <c r="D1311">
        <v>0</v>
      </c>
      <c r="E1311" t="s">
        <v>1302</v>
      </c>
      <c r="F1311">
        <v>0</v>
      </c>
      <c r="G1311">
        <v>0</v>
      </c>
      <c r="H1311">
        <v>0</v>
      </c>
      <c r="I1311">
        <v>43122010600</v>
      </c>
      <c r="J1311">
        <v>4</v>
      </c>
      <c r="K1311" t="s">
        <v>1204</v>
      </c>
      <c r="L1311">
        <v>3126</v>
      </c>
      <c r="M1311" t="s">
        <v>1209</v>
      </c>
      <c r="N1311" t="s">
        <v>1206</v>
      </c>
      <c r="O1311">
        <v>0</v>
      </c>
      <c r="P1311" t="s">
        <v>1207</v>
      </c>
      <c r="Q1311">
        <v>19980430</v>
      </c>
      <c r="R1311">
        <v>891018481</v>
      </c>
    </row>
    <row r="1312" spans="1:18">
      <c r="A1312" t="s">
        <v>1201</v>
      </c>
      <c r="B1312" t="s">
        <v>1333</v>
      </c>
      <c r="C1312">
        <v>201007</v>
      </c>
      <c r="D1312">
        <v>0</v>
      </c>
      <c r="E1312" t="s">
        <v>1302</v>
      </c>
      <c r="F1312">
        <v>0</v>
      </c>
      <c r="G1312">
        <v>0</v>
      </c>
      <c r="H1312">
        <v>0</v>
      </c>
      <c r="I1312">
        <v>43122010800</v>
      </c>
      <c r="J1312">
        <v>4</v>
      </c>
      <c r="K1312" t="s">
        <v>1204</v>
      </c>
      <c r="L1312">
        <v>3126</v>
      </c>
      <c r="M1312" t="s">
        <v>1209</v>
      </c>
      <c r="N1312" t="s">
        <v>1206</v>
      </c>
      <c r="O1312">
        <v>0</v>
      </c>
      <c r="P1312" t="s">
        <v>1207</v>
      </c>
      <c r="Q1312">
        <v>19980430</v>
      </c>
      <c r="R1312">
        <v>891018481</v>
      </c>
    </row>
    <row r="1313" spans="1:18">
      <c r="A1313" t="s">
        <v>1201</v>
      </c>
      <c r="B1313" t="s">
        <v>1334</v>
      </c>
      <c r="C1313">
        <v>201007</v>
      </c>
      <c r="D1313">
        <v>0</v>
      </c>
      <c r="E1313" t="s">
        <v>1302</v>
      </c>
      <c r="F1313">
        <v>0</v>
      </c>
      <c r="G1313">
        <v>0</v>
      </c>
      <c r="H1313">
        <v>0</v>
      </c>
      <c r="I1313">
        <v>43122011100</v>
      </c>
      <c r="J1313">
        <v>4</v>
      </c>
      <c r="K1313" t="s">
        <v>1204</v>
      </c>
      <c r="L1313">
        <v>3126</v>
      </c>
      <c r="M1313" t="s">
        <v>1209</v>
      </c>
      <c r="N1313" t="s">
        <v>1206</v>
      </c>
      <c r="O1313">
        <v>0</v>
      </c>
      <c r="P1313" t="s">
        <v>1207</v>
      </c>
      <c r="Q1313">
        <v>19980430</v>
      </c>
      <c r="R1313">
        <v>891018481</v>
      </c>
    </row>
    <row r="1314" spans="1:18">
      <c r="A1314" t="s">
        <v>1201</v>
      </c>
      <c r="B1314" t="s">
        <v>1335</v>
      </c>
      <c r="C1314">
        <v>201007</v>
      </c>
      <c r="D1314">
        <v>0</v>
      </c>
      <c r="E1314" t="s">
        <v>1302</v>
      </c>
      <c r="F1314">
        <v>0</v>
      </c>
      <c r="G1314">
        <v>0</v>
      </c>
      <c r="H1314">
        <v>0</v>
      </c>
      <c r="I1314">
        <v>43122012000</v>
      </c>
      <c r="J1314">
        <v>4</v>
      </c>
      <c r="K1314" t="s">
        <v>1204</v>
      </c>
      <c r="L1314">
        <v>3126</v>
      </c>
      <c r="M1314" t="s">
        <v>1209</v>
      </c>
      <c r="N1314" t="s">
        <v>1206</v>
      </c>
      <c r="O1314">
        <v>0</v>
      </c>
      <c r="P1314" t="s">
        <v>1207</v>
      </c>
      <c r="Q1314">
        <v>19870401</v>
      </c>
      <c r="R1314">
        <v>891018481</v>
      </c>
    </row>
    <row r="1315" spans="1:18">
      <c r="A1315" t="s">
        <v>1201</v>
      </c>
      <c r="B1315" t="s">
        <v>1336</v>
      </c>
      <c r="C1315">
        <v>201007</v>
      </c>
      <c r="D1315">
        <v>0</v>
      </c>
      <c r="E1315" t="s">
        <v>1302</v>
      </c>
      <c r="F1315">
        <v>0</v>
      </c>
      <c r="G1315">
        <v>0</v>
      </c>
      <c r="H1315">
        <v>0</v>
      </c>
      <c r="I1315">
        <v>43122012600</v>
      </c>
      <c r="J1315">
        <v>4</v>
      </c>
      <c r="K1315" t="s">
        <v>1204</v>
      </c>
      <c r="L1315">
        <v>3126</v>
      </c>
      <c r="M1315" t="s">
        <v>1209</v>
      </c>
      <c r="N1315" t="s">
        <v>1206</v>
      </c>
      <c r="O1315">
        <v>0</v>
      </c>
      <c r="P1315" t="s">
        <v>1207</v>
      </c>
      <c r="Q1315">
        <v>19980430</v>
      </c>
      <c r="R1315">
        <v>891018481</v>
      </c>
    </row>
    <row r="1316" spans="1:18">
      <c r="A1316" t="s">
        <v>1201</v>
      </c>
      <c r="B1316" t="s">
        <v>1337</v>
      </c>
      <c r="C1316">
        <v>201007</v>
      </c>
      <c r="D1316">
        <v>0</v>
      </c>
      <c r="E1316" t="s">
        <v>1302</v>
      </c>
      <c r="F1316">
        <v>0</v>
      </c>
      <c r="G1316">
        <v>0</v>
      </c>
      <c r="H1316">
        <v>0</v>
      </c>
      <c r="I1316">
        <v>43122011900</v>
      </c>
      <c r="J1316">
        <v>4</v>
      </c>
      <c r="K1316" t="s">
        <v>1204</v>
      </c>
      <c r="L1316">
        <v>3126</v>
      </c>
      <c r="M1316" t="s">
        <v>1209</v>
      </c>
      <c r="N1316" t="s">
        <v>1206</v>
      </c>
      <c r="O1316">
        <v>0</v>
      </c>
      <c r="P1316" t="s">
        <v>1207</v>
      </c>
      <c r="Q1316">
        <v>19980430</v>
      </c>
      <c r="R1316">
        <v>891018481</v>
      </c>
    </row>
    <row r="1317" spans="1:18">
      <c r="A1317" t="s">
        <v>1201</v>
      </c>
      <c r="B1317" t="s">
        <v>1338</v>
      </c>
      <c r="C1317">
        <v>201007</v>
      </c>
      <c r="D1317">
        <v>0</v>
      </c>
      <c r="E1317" t="s">
        <v>1302</v>
      </c>
      <c r="F1317">
        <v>0</v>
      </c>
      <c r="G1317">
        <v>0</v>
      </c>
      <c r="H1317">
        <v>0</v>
      </c>
      <c r="I1317">
        <v>43122013500</v>
      </c>
      <c r="J1317">
        <v>4</v>
      </c>
      <c r="K1317" t="s">
        <v>1204</v>
      </c>
      <c r="L1317">
        <v>3126</v>
      </c>
      <c r="M1317" t="s">
        <v>1209</v>
      </c>
      <c r="N1317" t="s">
        <v>1206</v>
      </c>
      <c r="O1317">
        <v>0</v>
      </c>
      <c r="P1317" t="s">
        <v>1207</v>
      </c>
      <c r="Q1317">
        <v>19980430</v>
      </c>
      <c r="R1317">
        <v>891018481</v>
      </c>
    </row>
    <row r="1318" spans="1:18">
      <c r="A1318" t="s">
        <v>1201</v>
      </c>
      <c r="B1318" t="s">
        <v>1339</v>
      </c>
      <c r="C1318">
        <v>201007</v>
      </c>
      <c r="D1318">
        <v>0</v>
      </c>
      <c r="E1318" t="s">
        <v>1302</v>
      </c>
      <c r="F1318">
        <v>0</v>
      </c>
      <c r="G1318">
        <v>0</v>
      </c>
      <c r="H1318">
        <v>0</v>
      </c>
      <c r="I1318">
        <v>43122012701</v>
      </c>
      <c r="J1318">
        <v>4</v>
      </c>
      <c r="K1318" t="s">
        <v>1204</v>
      </c>
      <c r="L1318">
        <v>3126</v>
      </c>
      <c r="M1318" t="s">
        <v>1209</v>
      </c>
      <c r="N1318" t="s">
        <v>1206</v>
      </c>
      <c r="O1318">
        <v>0</v>
      </c>
      <c r="P1318" t="s">
        <v>1207</v>
      </c>
      <c r="Q1318">
        <v>19980430</v>
      </c>
      <c r="R1318">
        <v>891018481</v>
      </c>
    </row>
    <row r="1319" spans="1:18">
      <c r="A1319" t="s">
        <v>1201</v>
      </c>
      <c r="B1319" t="s">
        <v>1340</v>
      </c>
      <c r="C1319">
        <v>201007</v>
      </c>
      <c r="D1319">
        <v>0</v>
      </c>
      <c r="E1319" t="s">
        <v>1302</v>
      </c>
      <c r="F1319">
        <v>0</v>
      </c>
      <c r="G1319">
        <v>0</v>
      </c>
      <c r="H1319">
        <v>0</v>
      </c>
      <c r="I1319">
        <v>43122014100</v>
      </c>
      <c r="J1319">
        <v>4</v>
      </c>
      <c r="K1319" t="s">
        <v>1204</v>
      </c>
      <c r="L1319">
        <v>3126</v>
      </c>
      <c r="M1319" t="s">
        <v>1209</v>
      </c>
      <c r="N1319" t="s">
        <v>1206</v>
      </c>
      <c r="O1319">
        <v>0</v>
      </c>
      <c r="P1319" t="s">
        <v>1207</v>
      </c>
      <c r="Q1319">
        <v>19980430</v>
      </c>
      <c r="R1319">
        <v>891018481</v>
      </c>
    </row>
    <row r="1320" spans="1:18">
      <c r="A1320" t="s">
        <v>1201</v>
      </c>
      <c r="B1320" t="s">
        <v>1341</v>
      </c>
      <c r="C1320">
        <v>201007</v>
      </c>
      <c r="D1320">
        <v>0</v>
      </c>
      <c r="E1320" t="s">
        <v>1302</v>
      </c>
      <c r="F1320">
        <v>0</v>
      </c>
      <c r="G1320">
        <v>0</v>
      </c>
      <c r="H1320">
        <v>0</v>
      </c>
      <c r="I1320">
        <v>43122012900</v>
      </c>
      <c r="J1320">
        <v>4</v>
      </c>
      <c r="K1320" t="s">
        <v>1204</v>
      </c>
      <c r="L1320">
        <v>3126</v>
      </c>
      <c r="M1320" t="s">
        <v>1209</v>
      </c>
      <c r="N1320" t="s">
        <v>1206</v>
      </c>
      <c r="O1320">
        <v>0</v>
      </c>
      <c r="P1320" t="s">
        <v>1207</v>
      </c>
      <c r="Q1320">
        <v>19980430</v>
      </c>
      <c r="R1320">
        <v>891018481</v>
      </c>
    </row>
    <row r="1321" spans="1:18">
      <c r="A1321" t="s">
        <v>1201</v>
      </c>
      <c r="B1321" t="s">
        <v>1342</v>
      </c>
      <c r="C1321">
        <v>201007</v>
      </c>
      <c r="D1321">
        <v>0</v>
      </c>
      <c r="E1321" t="s">
        <v>1302</v>
      </c>
      <c r="F1321">
        <v>0</v>
      </c>
      <c r="G1321">
        <v>0</v>
      </c>
      <c r="H1321">
        <v>0</v>
      </c>
      <c r="I1321">
        <v>43122013400</v>
      </c>
      <c r="J1321">
        <v>4</v>
      </c>
      <c r="K1321" t="s">
        <v>1204</v>
      </c>
      <c r="L1321">
        <v>3126</v>
      </c>
      <c r="M1321" t="s">
        <v>1209</v>
      </c>
      <c r="N1321" t="s">
        <v>1206</v>
      </c>
      <c r="O1321">
        <v>0</v>
      </c>
      <c r="P1321" t="s">
        <v>1207</v>
      </c>
      <c r="Q1321">
        <v>19980430</v>
      </c>
      <c r="R1321">
        <v>891018481</v>
      </c>
    </row>
    <row r="1322" spans="1:18">
      <c r="A1322" t="s">
        <v>1201</v>
      </c>
      <c r="B1322" t="s">
        <v>1343</v>
      </c>
      <c r="C1322">
        <v>201007</v>
      </c>
      <c r="D1322">
        <v>0</v>
      </c>
      <c r="E1322" t="s">
        <v>1302</v>
      </c>
      <c r="F1322">
        <v>0</v>
      </c>
      <c r="G1322">
        <v>0</v>
      </c>
      <c r="H1322">
        <v>0</v>
      </c>
      <c r="I1322">
        <v>43122015000</v>
      </c>
      <c r="J1322">
        <v>4</v>
      </c>
      <c r="K1322" t="s">
        <v>1204</v>
      </c>
      <c r="L1322">
        <v>3126</v>
      </c>
      <c r="M1322" t="s">
        <v>1209</v>
      </c>
      <c r="N1322" t="s">
        <v>1206</v>
      </c>
      <c r="O1322">
        <v>0</v>
      </c>
      <c r="P1322" t="s">
        <v>1207</v>
      </c>
      <c r="Q1322">
        <v>19980430</v>
      </c>
      <c r="R1322">
        <v>891018481</v>
      </c>
    </row>
    <row r="1323" spans="1:18">
      <c r="A1323" t="s">
        <v>1201</v>
      </c>
      <c r="B1323" t="s">
        <v>1344</v>
      </c>
      <c r="C1323">
        <v>201007</v>
      </c>
      <c r="D1323">
        <v>0</v>
      </c>
      <c r="E1323" t="s">
        <v>1302</v>
      </c>
      <c r="F1323">
        <v>0</v>
      </c>
      <c r="G1323">
        <v>0</v>
      </c>
      <c r="H1323">
        <v>0</v>
      </c>
      <c r="I1323">
        <v>43122015300</v>
      </c>
      <c r="J1323">
        <v>4</v>
      </c>
      <c r="K1323" t="s">
        <v>1204</v>
      </c>
      <c r="L1323">
        <v>3126</v>
      </c>
      <c r="M1323" t="s">
        <v>1209</v>
      </c>
      <c r="N1323" t="s">
        <v>1206</v>
      </c>
      <c r="O1323">
        <v>0</v>
      </c>
      <c r="P1323" t="s">
        <v>1207</v>
      </c>
      <c r="Q1323">
        <v>19980430</v>
      </c>
      <c r="R1323">
        <v>891018481</v>
      </c>
    </row>
    <row r="1324" spans="1:18">
      <c r="A1324" t="s">
        <v>1201</v>
      </c>
      <c r="B1324" t="s">
        <v>1345</v>
      </c>
      <c r="C1324">
        <v>201007</v>
      </c>
      <c r="D1324">
        <v>0</v>
      </c>
      <c r="E1324" t="s">
        <v>1302</v>
      </c>
      <c r="F1324">
        <v>0</v>
      </c>
      <c r="G1324">
        <v>0</v>
      </c>
      <c r="H1324">
        <v>0</v>
      </c>
      <c r="I1324">
        <v>43122013900</v>
      </c>
      <c r="J1324">
        <v>4</v>
      </c>
      <c r="K1324" t="s">
        <v>1204</v>
      </c>
      <c r="L1324">
        <v>3126</v>
      </c>
      <c r="M1324" t="s">
        <v>1209</v>
      </c>
      <c r="N1324" t="s">
        <v>1206</v>
      </c>
      <c r="O1324">
        <v>0</v>
      </c>
      <c r="P1324" t="s">
        <v>1207</v>
      </c>
      <c r="Q1324">
        <v>19980430</v>
      </c>
      <c r="R1324">
        <v>891018481</v>
      </c>
    </row>
    <row r="1325" spans="1:18">
      <c r="A1325" t="s">
        <v>1201</v>
      </c>
      <c r="B1325" t="s">
        <v>1346</v>
      </c>
      <c r="C1325">
        <v>201007</v>
      </c>
      <c r="D1325">
        <v>0</v>
      </c>
      <c r="E1325" t="s">
        <v>1302</v>
      </c>
      <c r="F1325">
        <v>0</v>
      </c>
      <c r="G1325">
        <v>0</v>
      </c>
      <c r="H1325">
        <v>0</v>
      </c>
      <c r="I1325">
        <v>43122014700</v>
      </c>
      <c r="J1325">
        <v>4</v>
      </c>
      <c r="K1325" t="s">
        <v>1204</v>
      </c>
      <c r="L1325">
        <v>3126</v>
      </c>
      <c r="M1325" t="s">
        <v>1209</v>
      </c>
      <c r="N1325" t="s">
        <v>1206</v>
      </c>
      <c r="O1325">
        <v>0</v>
      </c>
      <c r="P1325" t="s">
        <v>1207</v>
      </c>
      <c r="Q1325">
        <v>19921001</v>
      </c>
      <c r="R1325">
        <v>891018481</v>
      </c>
    </row>
    <row r="1326" spans="1:18">
      <c r="A1326" t="s">
        <v>1201</v>
      </c>
      <c r="B1326" t="s">
        <v>1347</v>
      </c>
      <c r="C1326">
        <v>201007</v>
      </c>
      <c r="D1326">
        <v>0</v>
      </c>
      <c r="E1326" t="s">
        <v>1302</v>
      </c>
      <c r="F1326">
        <v>0</v>
      </c>
      <c r="G1326">
        <v>0</v>
      </c>
      <c r="H1326">
        <v>0</v>
      </c>
      <c r="I1326">
        <v>43122014800</v>
      </c>
      <c r="J1326">
        <v>4</v>
      </c>
      <c r="K1326" t="s">
        <v>1204</v>
      </c>
      <c r="L1326">
        <v>3126</v>
      </c>
      <c r="M1326" t="s">
        <v>1209</v>
      </c>
      <c r="N1326" t="s">
        <v>1206</v>
      </c>
      <c r="O1326">
        <v>0</v>
      </c>
      <c r="P1326" t="s">
        <v>1207</v>
      </c>
      <c r="Q1326">
        <v>19910401</v>
      </c>
      <c r="R1326">
        <v>891018481</v>
      </c>
    </row>
    <row r="1327" spans="1:18">
      <c r="A1327" t="s">
        <v>1210</v>
      </c>
      <c r="B1327" t="s">
        <v>1301</v>
      </c>
      <c r="C1327">
        <v>201008</v>
      </c>
      <c r="D1327">
        <v>30</v>
      </c>
      <c r="E1327" t="s">
        <v>1302</v>
      </c>
      <c r="F1327">
        <v>0</v>
      </c>
      <c r="G1327">
        <v>0</v>
      </c>
      <c r="H1327">
        <v>0</v>
      </c>
      <c r="I1327">
        <v>43122010300</v>
      </c>
      <c r="J1327">
        <v>4</v>
      </c>
      <c r="K1327" t="s">
        <v>1213</v>
      </c>
      <c r="L1327">
        <v>2531</v>
      </c>
      <c r="M1327" t="s">
        <v>1214</v>
      </c>
      <c r="N1327" t="s">
        <v>1206</v>
      </c>
      <c r="O1327">
        <v>3672</v>
      </c>
      <c r="P1327" t="s">
        <v>1207</v>
      </c>
      <c r="Q1327">
        <v>19850101</v>
      </c>
      <c r="R1327">
        <v>891018481</v>
      </c>
    </row>
    <row r="1328" spans="1:18">
      <c r="A1328" t="s">
        <v>1210</v>
      </c>
      <c r="B1328" t="s">
        <v>1303</v>
      </c>
      <c r="C1328">
        <v>201008</v>
      </c>
      <c r="D1328">
        <v>30</v>
      </c>
      <c r="E1328" t="s">
        <v>1302</v>
      </c>
      <c r="F1328">
        <v>0</v>
      </c>
      <c r="G1328">
        <v>0</v>
      </c>
      <c r="H1328">
        <v>0</v>
      </c>
      <c r="I1328">
        <v>43122010900</v>
      </c>
      <c r="J1328">
        <v>4</v>
      </c>
      <c r="K1328" t="s">
        <v>1218</v>
      </c>
      <c r="L1328">
        <v>2531</v>
      </c>
      <c r="M1328" t="s">
        <v>1214</v>
      </c>
      <c r="N1328" t="s">
        <v>1206</v>
      </c>
      <c r="O1328">
        <v>5895</v>
      </c>
      <c r="P1328" t="s">
        <v>1207</v>
      </c>
      <c r="Q1328">
        <v>19850301</v>
      </c>
      <c r="R1328">
        <v>891018481</v>
      </c>
    </row>
    <row r="1329" spans="1:18">
      <c r="A1329" t="s">
        <v>1231</v>
      </c>
      <c r="B1329" t="s">
        <v>1304</v>
      </c>
      <c r="C1329">
        <v>201008</v>
      </c>
      <c r="D1329">
        <v>31</v>
      </c>
      <c r="E1329" t="s">
        <v>1302</v>
      </c>
      <c r="F1329">
        <v>0</v>
      </c>
      <c r="G1329">
        <v>0</v>
      </c>
      <c r="H1329">
        <v>0</v>
      </c>
      <c r="I1329">
        <v>43122002600</v>
      </c>
      <c r="J1329">
        <v>4</v>
      </c>
      <c r="K1329" t="s">
        <v>1218</v>
      </c>
      <c r="L1329">
        <v>3126</v>
      </c>
      <c r="M1329" t="s">
        <v>1209</v>
      </c>
      <c r="N1329" t="s">
        <v>1206</v>
      </c>
      <c r="O1329">
        <v>5093</v>
      </c>
      <c r="P1329" t="s">
        <v>1207</v>
      </c>
      <c r="Q1329">
        <v>19980430</v>
      </c>
      <c r="R1329">
        <v>891018481</v>
      </c>
    </row>
    <row r="1330" spans="1:18">
      <c r="A1330" t="s">
        <v>1231</v>
      </c>
      <c r="B1330" t="s">
        <v>1305</v>
      </c>
      <c r="C1330">
        <v>201008</v>
      </c>
      <c r="D1330">
        <v>31</v>
      </c>
      <c r="E1330" t="s">
        <v>1302</v>
      </c>
      <c r="F1330">
        <v>0</v>
      </c>
      <c r="G1330">
        <v>0</v>
      </c>
      <c r="H1330">
        <v>0</v>
      </c>
      <c r="I1330">
        <v>43122002700</v>
      </c>
      <c r="J1330">
        <v>4</v>
      </c>
      <c r="K1330" t="s">
        <v>1218</v>
      </c>
      <c r="L1330">
        <v>3126</v>
      </c>
      <c r="M1330" t="s">
        <v>1209</v>
      </c>
      <c r="N1330" t="s">
        <v>1206</v>
      </c>
      <c r="O1330">
        <v>24376</v>
      </c>
      <c r="P1330" t="s">
        <v>1207</v>
      </c>
      <c r="Q1330">
        <v>19990630</v>
      </c>
      <c r="R1330">
        <v>891018481</v>
      </c>
    </row>
    <row r="1331" spans="1:18">
      <c r="A1331" t="s">
        <v>1231</v>
      </c>
      <c r="B1331" t="s">
        <v>1306</v>
      </c>
      <c r="C1331">
        <v>201008</v>
      </c>
      <c r="D1331">
        <v>31</v>
      </c>
      <c r="E1331" t="s">
        <v>1302</v>
      </c>
      <c r="F1331">
        <v>0</v>
      </c>
      <c r="G1331">
        <v>0</v>
      </c>
      <c r="H1331">
        <v>0</v>
      </c>
      <c r="I1331">
        <v>43122003300</v>
      </c>
      <c r="J1331">
        <v>4</v>
      </c>
      <c r="K1331" t="s">
        <v>1218</v>
      </c>
      <c r="L1331">
        <v>3126</v>
      </c>
      <c r="M1331" t="s">
        <v>1209</v>
      </c>
      <c r="N1331" t="s">
        <v>1206</v>
      </c>
      <c r="O1331">
        <v>9247</v>
      </c>
      <c r="P1331" t="s">
        <v>1207</v>
      </c>
      <c r="Q1331">
        <v>19980430</v>
      </c>
      <c r="R1331">
        <v>891018481</v>
      </c>
    </row>
    <row r="1332" spans="1:18">
      <c r="A1332" t="s">
        <v>1231</v>
      </c>
      <c r="B1332" t="s">
        <v>1307</v>
      </c>
      <c r="C1332">
        <v>201008</v>
      </c>
      <c r="D1332">
        <v>1</v>
      </c>
      <c r="E1332" t="s">
        <v>1302</v>
      </c>
      <c r="F1332">
        <v>0</v>
      </c>
      <c r="G1332">
        <v>0</v>
      </c>
      <c r="H1332">
        <v>576</v>
      </c>
      <c r="I1332">
        <v>43122005500</v>
      </c>
      <c r="J1332">
        <v>6</v>
      </c>
      <c r="K1332" t="s">
        <v>1218</v>
      </c>
      <c r="L1332">
        <v>3126</v>
      </c>
      <c r="M1332" t="s">
        <v>1209</v>
      </c>
      <c r="N1332" t="s">
        <v>1206</v>
      </c>
      <c r="O1332">
        <v>0</v>
      </c>
      <c r="P1332" t="s">
        <v>1207</v>
      </c>
      <c r="Q1332">
        <v>19980331</v>
      </c>
      <c r="R1332">
        <v>891018481</v>
      </c>
    </row>
    <row r="1333" spans="1:18">
      <c r="A1333" t="s">
        <v>1231</v>
      </c>
      <c r="B1333" t="s">
        <v>1308</v>
      </c>
      <c r="C1333">
        <v>201008</v>
      </c>
      <c r="D1333">
        <v>31</v>
      </c>
      <c r="E1333" t="s">
        <v>1302</v>
      </c>
      <c r="F1333">
        <v>0</v>
      </c>
      <c r="G1333">
        <v>0</v>
      </c>
      <c r="H1333">
        <v>0</v>
      </c>
      <c r="I1333">
        <v>43122003500</v>
      </c>
      <c r="J1333">
        <v>4</v>
      </c>
      <c r="K1333" t="s">
        <v>1218</v>
      </c>
      <c r="L1333">
        <v>3126</v>
      </c>
      <c r="M1333" t="s">
        <v>1209</v>
      </c>
      <c r="N1333" t="s">
        <v>1206</v>
      </c>
      <c r="O1333">
        <v>4335</v>
      </c>
      <c r="P1333" t="s">
        <v>1207</v>
      </c>
      <c r="Q1333">
        <v>19980430</v>
      </c>
      <c r="R1333">
        <v>891018481</v>
      </c>
    </row>
    <row r="1334" spans="1:18">
      <c r="A1334" t="s">
        <v>1231</v>
      </c>
      <c r="B1334" t="s">
        <v>1309</v>
      </c>
      <c r="C1334">
        <v>201008</v>
      </c>
      <c r="D1334">
        <v>31</v>
      </c>
      <c r="E1334" t="s">
        <v>1302</v>
      </c>
      <c r="F1334">
        <v>0</v>
      </c>
      <c r="G1334">
        <v>0</v>
      </c>
      <c r="H1334">
        <v>0</v>
      </c>
      <c r="I1334">
        <v>43122004300</v>
      </c>
      <c r="J1334">
        <v>4</v>
      </c>
      <c r="K1334" t="s">
        <v>1218</v>
      </c>
      <c r="L1334">
        <v>3126</v>
      </c>
      <c r="M1334" t="s">
        <v>1209</v>
      </c>
      <c r="N1334" t="s">
        <v>1206</v>
      </c>
      <c r="O1334">
        <v>9247</v>
      </c>
      <c r="P1334" t="s">
        <v>1207</v>
      </c>
      <c r="Q1334">
        <v>19980324</v>
      </c>
      <c r="R1334">
        <v>891018481</v>
      </c>
    </row>
    <row r="1335" spans="1:18">
      <c r="A1335" t="s">
        <v>1231</v>
      </c>
      <c r="B1335" t="s">
        <v>1310</v>
      </c>
      <c r="C1335">
        <v>201008</v>
      </c>
      <c r="D1335">
        <v>31</v>
      </c>
      <c r="E1335" t="s">
        <v>1302</v>
      </c>
      <c r="F1335">
        <v>0</v>
      </c>
      <c r="G1335">
        <v>0</v>
      </c>
      <c r="H1335">
        <v>0</v>
      </c>
      <c r="I1335">
        <v>43122002901</v>
      </c>
      <c r="J1335">
        <v>4</v>
      </c>
      <c r="K1335" t="s">
        <v>1204</v>
      </c>
      <c r="L1335">
        <v>3126</v>
      </c>
      <c r="M1335" t="s">
        <v>1209</v>
      </c>
      <c r="N1335" t="s">
        <v>1206</v>
      </c>
      <c r="O1335">
        <v>9429</v>
      </c>
      <c r="P1335" t="s">
        <v>1207</v>
      </c>
      <c r="Q1335">
        <v>19980430</v>
      </c>
      <c r="R1335">
        <v>891018481</v>
      </c>
    </row>
    <row r="1336" spans="1:18">
      <c r="A1336" t="s">
        <v>1231</v>
      </c>
      <c r="B1336" t="s">
        <v>1311</v>
      </c>
      <c r="C1336">
        <v>201008</v>
      </c>
      <c r="D1336">
        <v>0</v>
      </c>
      <c r="E1336" t="s">
        <v>1302</v>
      </c>
      <c r="F1336">
        <v>0</v>
      </c>
      <c r="G1336">
        <v>0</v>
      </c>
      <c r="H1336">
        <v>0</v>
      </c>
      <c r="I1336">
        <v>43122006200</v>
      </c>
      <c r="J1336">
        <v>4</v>
      </c>
      <c r="K1336" t="s">
        <v>1218</v>
      </c>
      <c r="L1336">
        <v>3126</v>
      </c>
      <c r="M1336" t="s">
        <v>1209</v>
      </c>
      <c r="N1336" t="s">
        <v>1206</v>
      </c>
      <c r="O1336">
        <v>0</v>
      </c>
      <c r="P1336" t="s">
        <v>1207</v>
      </c>
      <c r="R1336">
        <v>891018481</v>
      </c>
    </row>
    <row r="1337" spans="1:18">
      <c r="A1337" t="s">
        <v>1231</v>
      </c>
      <c r="B1337" t="s">
        <v>1312</v>
      </c>
      <c r="C1337">
        <v>201008</v>
      </c>
      <c r="D1337">
        <v>31</v>
      </c>
      <c r="E1337" t="s">
        <v>1302</v>
      </c>
      <c r="F1337">
        <v>0</v>
      </c>
      <c r="G1337">
        <v>0</v>
      </c>
      <c r="H1337">
        <v>0</v>
      </c>
      <c r="I1337">
        <v>43122006400</v>
      </c>
      <c r="J1337">
        <v>4</v>
      </c>
      <c r="K1337" t="s">
        <v>1218</v>
      </c>
      <c r="L1337">
        <v>3126</v>
      </c>
      <c r="M1337" t="s">
        <v>1209</v>
      </c>
      <c r="N1337" t="s">
        <v>1206</v>
      </c>
      <c r="O1337">
        <v>9641</v>
      </c>
      <c r="P1337" t="s">
        <v>1207</v>
      </c>
      <c r="Q1337">
        <v>19980430</v>
      </c>
      <c r="R1337">
        <v>891018481</v>
      </c>
    </row>
    <row r="1338" spans="1:18">
      <c r="A1338" t="s">
        <v>1231</v>
      </c>
      <c r="B1338" t="s">
        <v>1313</v>
      </c>
      <c r="C1338">
        <v>201008</v>
      </c>
      <c r="D1338">
        <v>31</v>
      </c>
      <c r="E1338" t="s">
        <v>1302</v>
      </c>
      <c r="F1338">
        <v>0</v>
      </c>
      <c r="G1338">
        <v>0</v>
      </c>
      <c r="H1338">
        <v>0</v>
      </c>
      <c r="I1338">
        <v>43122006800</v>
      </c>
      <c r="J1338">
        <v>4</v>
      </c>
      <c r="K1338" t="s">
        <v>1218</v>
      </c>
      <c r="L1338">
        <v>3126</v>
      </c>
      <c r="M1338" t="s">
        <v>1209</v>
      </c>
      <c r="N1338" t="s">
        <v>1206</v>
      </c>
      <c r="O1338">
        <v>3699</v>
      </c>
      <c r="P1338" t="s">
        <v>1207</v>
      </c>
      <c r="Q1338">
        <v>20010430</v>
      </c>
      <c r="R1338">
        <v>891018481</v>
      </c>
    </row>
    <row r="1339" spans="1:18">
      <c r="A1339" t="s">
        <v>1231</v>
      </c>
      <c r="B1339" t="s">
        <v>1314</v>
      </c>
      <c r="C1339">
        <v>201008</v>
      </c>
      <c r="D1339">
        <v>31</v>
      </c>
      <c r="E1339" t="s">
        <v>1302</v>
      </c>
      <c r="F1339">
        <v>0</v>
      </c>
      <c r="G1339">
        <v>0</v>
      </c>
      <c r="H1339">
        <v>0</v>
      </c>
      <c r="I1339">
        <v>43122006700</v>
      </c>
      <c r="J1339">
        <v>4</v>
      </c>
      <c r="K1339" t="s">
        <v>1218</v>
      </c>
      <c r="L1339">
        <v>3126</v>
      </c>
      <c r="M1339" t="s">
        <v>1209</v>
      </c>
      <c r="N1339" t="s">
        <v>1206</v>
      </c>
      <c r="O1339">
        <v>12976</v>
      </c>
      <c r="P1339" t="s">
        <v>1207</v>
      </c>
      <c r="Q1339">
        <v>19980430</v>
      </c>
      <c r="R1339">
        <v>891018481</v>
      </c>
    </row>
    <row r="1340" spans="1:18">
      <c r="A1340" t="s">
        <v>1231</v>
      </c>
      <c r="B1340" t="s">
        <v>1315</v>
      </c>
      <c r="C1340">
        <v>201008</v>
      </c>
      <c r="D1340">
        <v>0</v>
      </c>
      <c r="E1340" t="s">
        <v>1302</v>
      </c>
      <c r="F1340">
        <v>0</v>
      </c>
      <c r="G1340">
        <v>0</v>
      </c>
      <c r="H1340">
        <v>0</v>
      </c>
      <c r="I1340">
        <v>43122008500</v>
      </c>
      <c r="J1340">
        <v>6</v>
      </c>
      <c r="K1340" t="s">
        <v>1213</v>
      </c>
      <c r="L1340">
        <v>3126</v>
      </c>
      <c r="M1340" t="s">
        <v>1209</v>
      </c>
      <c r="N1340" t="s">
        <v>1206</v>
      </c>
      <c r="O1340">
        <v>0</v>
      </c>
      <c r="P1340" t="s">
        <v>1207</v>
      </c>
      <c r="R1340">
        <v>891018481</v>
      </c>
    </row>
    <row r="1341" spans="1:18">
      <c r="A1341" t="s">
        <v>1231</v>
      </c>
      <c r="B1341" t="s">
        <v>1316</v>
      </c>
      <c r="C1341">
        <v>201008</v>
      </c>
      <c r="D1341">
        <v>31</v>
      </c>
      <c r="E1341" t="s">
        <v>1302</v>
      </c>
      <c r="F1341">
        <v>0</v>
      </c>
      <c r="G1341">
        <v>0</v>
      </c>
      <c r="H1341">
        <v>0</v>
      </c>
      <c r="I1341">
        <v>43122009900</v>
      </c>
      <c r="J1341">
        <v>4</v>
      </c>
      <c r="K1341" t="s">
        <v>1218</v>
      </c>
      <c r="L1341">
        <v>3126</v>
      </c>
      <c r="M1341" t="s">
        <v>1209</v>
      </c>
      <c r="N1341" t="s">
        <v>1206</v>
      </c>
      <c r="O1341">
        <v>25073</v>
      </c>
      <c r="P1341" t="s">
        <v>1207</v>
      </c>
      <c r="Q1341">
        <v>19980430</v>
      </c>
      <c r="R1341">
        <v>891018481</v>
      </c>
    </row>
    <row r="1342" spans="1:18">
      <c r="A1342" t="s">
        <v>1231</v>
      </c>
      <c r="B1342" t="s">
        <v>1317</v>
      </c>
      <c r="C1342">
        <v>201008</v>
      </c>
      <c r="D1342">
        <v>31</v>
      </c>
      <c r="E1342" t="s">
        <v>1302</v>
      </c>
      <c r="F1342">
        <v>0</v>
      </c>
      <c r="G1342">
        <v>0</v>
      </c>
      <c r="H1342">
        <v>0</v>
      </c>
      <c r="I1342">
        <v>43122009400</v>
      </c>
      <c r="J1342">
        <v>4</v>
      </c>
      <c r="K1342" t="s">
        <v>1218</v>
      </c>
      <c r="L1342">
        <v>3126</v>
      </c>
      <c r="M1342" t="s">
        <v>1209</v>
      </c>
      <c r="N1342" t="s">
        <v>1206</v>
      </c>
      <c r="O1342">
        <v>2093</v>
      </c>
      <c r="P1342" t="s">
        <v>1207</v>
      </c>
      <c r="Q1342">
        <v>19980430</v>
      </c>
      <c r="R1342">
        <v>891018481</v>
      </c>
    </row>
    <row r="1343" spans="1:18">
      <c r="A1343" t="s">
        <v>1231</v>
      </c>
      <c r="B1343" t="s">
        <v>1318</v>
      </c>
      <c r="C1343">
        <v>201008</v>
      </c>
      <c r="D1343">
        <v>31</v>
      </c>
      <c r="E1343" t="s">
        <v>1302</v>
      </c>
      <c r="F1343">
        <v>0</v>
      </c>
      <c r="G1343">
        <v>0</v>
      </c>
      <c r="H1343">
        <v>0</v>
      </c>
      <c r="I1343">
        <v>43122013300</v>
      </c>
      <c r="J1343">
        <v>4</v>
      </c>
      <c r="K1343" t="s">
        <v>1218</v>
      </c>
      <c r="L1343">
        <v>3126</v>
      </c>
      <c r="M1343" t="s">
        <v>1209</v>
      </c>
      <c r="N1343" t="s">
        <v>1206</v>
      </c>
      <c r="O1343">
        <v>23012</v>
      </c>
      <c r="P1343" t="s">
        <v>1207</v>
      </c>
      <c r="Q1343">
        <v>19980430</v>
      </c>
      <c r="R1343">
        <v>891018481</v>
      </c>
    </row>
    <row r="1344" spans="1:18">
      <c r="A1344" t="s">
        <v>1231</v>
      </c>
      <c r="B1344" t="s">
        <v>1319</v>
      </c>
      <c r="C1344">
        <v>201008</v>
      </c>
      <c r="D1344">
        <v>0</v>
      </c>
      <c r="E1344" t="s">
        <v>1302</v>
      </c>
      <c r="F1344">
        <v>0</v>
      </c>
      <c r="G1344">
        <v>0</v>
      </c>
      <c r="H1344">
        <v>0</v>
      </c>
      <c r="I1344">
        <v>43122007801</v>
      </c>
      <c r="J1344">
        <v>6</v>
      </c>
      <c r="K1344" t="s">
        <v>1218</v>
      </c>
      <c r="L1344">
        <v>3126</v>
      </c>
      <c r="M1344" t="s">
        <v>1209</v>
      </c>
      <c r="N1344" t="s">
        <v>1206</v>
      </c>
      <c r="O1344">
        <v>0</v>
      </c>
      <c r="P1344" t="s">
        <v>1207</v>
      </c>
      <c r="Q1344">
        <v>19870901</v>
      </c>
      <c r="R1344">
        <v>891018481</v>
      </c>
    </row>
    <row r="1345" spans="1:18">
      <c r="A1345" t="s">
        <v>1231</v>
      </c>
      <c r="B1345" t="s">
        <v>1320</v>
      </c>
      <c r="C1345">
        <v>201008</v>
      </c>
      <c r="D1345">
        <v>0</v>
      </c>
      <c r="E1345" t="s">
        <v>1302</v>
      </c>
      <c r="F1345">
        <v>0</v>
      </c>
      <c r="G1345">
        <v>0</v>
      </c>
      <c r="H1345">
        <v>0</v>
      </c>
      <c r="I1345">
        <v>43122015700</v>
      </c>
      <c r="J1345">
        <v>5</v>
      </c>
      <c r="K1345" t="s">
        <v>1218</v>
      </c>
      <c r="L1345">
        <v>3126</v>
      </c>
      <c r="M1345" t="s">
        <v>1209</v>
      </c>
      <c r="N1345" t="s">
        <v>1206</v>
      </c>
      <c r="O1345">
        <v>0</v>
      </c>
      <c r="P1345" t="s">
        <v>1207</v>
      </c>
      <c r="Q1345">
        <v>19901001</v>
      </c>
      <c r="R1345">
        <v>891018481</v>
      </c>
    </row>
    <row r="1346" spans="1:18">
      <c r="A1346" t="s">
        <v>1201</v>
      </c>
      <c r="B1346" t="s">
        <v>1321</v>
      </c>
      <c r="C1346">
        <v>201008</v>
      </c>
      <c r="D1346">
        <v>31</v>
      </c>
      <c r="E1346" t="s">
        <v>1302</v>
      </c>
      <c r="F1346">
        <v>0</v>
      </c>
      <c r="G1346">
        <v>0</v>
      </c>
      <c r="H1346">
        <v>0</v>
      </c>
      <c r="I1346">
        <v>43122003000</v>
      </c>
      <c r="J1346">
        <v>4</v>
      </c>
      <c r="K1346" t="s">
        <v>1218</v>
      </c>
      <c r="L1346">
        <v>3126</v>
      </c>
      <c r="M1346" t="s">
        <v>1209</v>
      </c>
      <c r="N1346" t="s">
        <v>1206</v>
      </c>
      <c r="O1346">
        <v>6761</v>
      </c>
      <c r="P1346" t="s">
        <v>1322</v>
      </c>
      <c r="Q1346">
        <v>19880501</v>
      </c>
      <c r="R1346">
        <v>891018481</v>
      </c>
    </row>
    <row r="1347" spans="1:18">
      <c r="A1347" t="s">
        <v>1201</v>
      </c>
      <c r="B1347" t="s">
        <v>1323</v>
      </c>
      <c r="C1347">
        <v>201008</v>
      </c>
      <c r="D1347">
        <v>31</v>
      </c>
      <c r="E1347" t="s">
        <v>1302</v>
      </c>
      <c r="F1347">
        <v>0</v>
      </c>
      <c r="G1347">
        <v>0</v>
      </c>
      <c r="H1347">
        <v>0</v>
      </c>
      <c r="I1347">
        <v>43122003800</v>
      </c>
      <c r="J1347">
        <v>4</v>
      </c>
      <c r="K1347" t="s">
        <v>1204</v>
      </c>
      <c r="L1347">
        <v>3126</v>
      </c>
      <c r="M1347" t="s">
        <v>1209</v>
      </c>
      <c r="N1347" t="s">
        <v>1206</v>
      </c>
      <c r="O1347">
        <v>16948</v>
      </c>
      <c r="P1347" t="s">
        <v>1207</v>
      </c>
      <c r="Q1347">
        <v>19980430</v>
      </c>
      <c r="R1347">
        <v>891018481</v>
      </c>
    </row>
    <row r="1348" spans="1:18">
      <c r="A1348" t="s">
        <v>1201</v>
      </c>
      <c r="B1348" t="s">
        <v>1324</v>
      </c>
      <c r="C1348">
        <v>201008</v>
      </c>
      <c r="D1348">
        <v>18</v>
      </c>
      <c r="E1348" t="s">
        <v>1302</v>
      </c>
      <c r="F1348">
        <v>0</v>
      </c>
      <c r="G1348">
        <v>0</v>
      </c>
      <c r="H1348">
        <v>0</v>
      </c>
      <c r="I1348">
        <v>43122004200</v>
      </c>
      <c r="J1348">
        <v>4</v>
      </c>
      <c r="K1348" t="s">
        <v>1218</v>
      </c>
      <c r="L1348">
        <v>3126</v>
      </c>
      <c r="M1348" t="s">
        <v>1209</v>
      </c>
      <c r="N1348" t="s">
        <v>1206</v>
      </c>
      <c r="O1348">
        <v>5017</v>
      </c>
      <c r="P1348" t="s">
        <v>1207</v>
      </c>
      <c r="Q1348">
        <v>19980430</v>
      </c>
      <c r="R1348">
        <v>891018481</v>
      </c>
    </row>
    <row r="1349" spans="1:18">
      <c r="A1349" t="s">
        <v>1201</v>
      </c>
      <c r="B1349" t="s">
        <v>1325</v>
      </c>
      <c r="C1349">
        <v>201008</v>
      </c>
      <c r="D1349">
        <v>31</v>
      </c>
      <c r="E1349" t="s">
        <v>1302</v>
      </c>
      <c r="F1349">
        <v>0</v>
      </c>
      <c r="G1349">
        <v>0</v>
      </c>
      <c r="H1349">
        <v>0</v>
      </c>
      <c r="I1349">
        <v>43122005100</v>
      </c>
      <c r="J1349">
        <v>4</v>
      </c>
      <c r="K1349" t="s">
        <v>1218</v>
      </c>
      <c r="L1349">
        <v>3126</v>
      </c>
      <c r="M1349" t="s">
        <v>1209</v>
      </c>
      <c r="N1349" t="s">
        <v>1206</v>
      </c>
      <c r="O1349">
        <v>15765</v>
      </c>
      <c r="P1349" t="s">
        <v>1207</v>
      </c>
      <c r="Q1349">
        <v>19980430</v>
      </c>
      <c r="R1349">
        <v>891018481</v>
      </c>
    </row>
    <row r="1350" spans="1:18">
      <c r="A1350" t="s">
        <v>1201</v>
      </c>
      <c r="B1350" t="s">
        <v>1326</v>
      </c>
      <c r="C1350">
        <v>201008</v>
      </c>
      <c r="D1350">
        <v>31</v>
      </c>
      <c r="E1350" t="s">
        <v>1302</v>
      </c>
      <c r="F1350">
        <v>0</v>
      </c>
      <c r="G1350">
        <v>0</v>
      </c>
      <c r="H1350">
        <v>0</v>
      </c>
      <c r="I1350">
        <v>43122006300</v>
      </c>
      <c r="J1350">
        <v>4</v>
      </c>
      <c r="K1350" t="s">
        <v>1204</v>
      </c>
      <c r="L1350">
        <v>3126</v>
      </c>
      <c r="M1350" t="s">
        <v>1209</v>
      </c>
      <c r="N1350" t="s">
        <v>1206</v>
      </c>
      <c r="O1350">
        <v>17008</v>
      </c>
      <c r="P1350" t="s">
        <v>1233</v>
      </c>
      <c r="Q1350">
        <v>19980430</v>
      </c>
      <c r="R1350">
        <v>891018481</v>
      </c>
    </row>
    <row r="1351" spans="1:18">
      <c r="A1351" t="s">
        <v>1201</v>
      </c>
      <c r="B1351" t="s">
        <v>1327</v>
      </c>
      <c r="C1351">
        <v>201008</v>
      </c>
      <c r="D1351">
        <v>31</v>
      </c>
      <c r="E1351" t="s">
        <v>1302</v>
      </c>
      <c r="F1351">
        <v>0</v>
      </c>
      <c r="G1351">
        <v>0</v>
      </c>
      <c r="H1351">
        <v>0</v>
      </c>
      <c r="I1351">
        <v>43122007000</v>
      </c>
      <c r="J1351">
        <v>4</v>
      </c>
      <c r="K1351" t="s">
        <v>1218</v>
      </c>
      <c r="L1351">
        <v>3126</v>
      </c>
      <c r="M1351" t="s">
        <v>1209</v>
      </c>
      <c r="N1351" t="s">
        <v>1206</v>
      </c>
      <c r="O1351">
        <v>29378</v>
      </c>
      <c r="P1351" t="s">
        <v>1233</v>
      </c>
      <c r="Q1351">
        <v>19980430</v>
      </c>
      <c r="R1351">
        <v>891018481</v>
      </c>
    </row>
    <row r="1352" spans="1:18">
      <c r="A1352" t="s">
        <v>1201</v>
      </c>
      <c r="B1352" t="s">
        <v>1328</v>
      </c>
      <c r="C1352">
        <v>201008</v>
      </c>
      <c r="D1352">
        <v>31</v>
      </c>
      <c r="E1352" t="s">
        <v>1302</v>
      </c>
      <c r="F1352">
        <v>0</v>
      </c>
      <c r="G1352">
        <v>0</v>
      </c>
      <c r="H1352">
        <v>0</v>
      </c>
      <c r="I1352">
        <v>43122006100</v>
      </c>
      <c r="J1352">
        <v>4</v>
      </c>
      <c r="K1352" t="s">
        <v>1204</v>
      </c>
      <c r="L1352">
        <v>3126</v>
      </c>
      <c r="M1352" t="s">
        <v>1209</v>
      </c>
      <c r="N1352" t="s">
        <v>1206</v>
      </c>
      <c r="O1352">
        <v>16402</v>
      </c>
      <c r="P1352" t="s">
        <v>1233</v>
      </c>
      <c r="Q1352">
        <v>19980430</v>
      </c>
      <c r="R1352">
        <v>891018481</v>
      </c>
    </row>
    <row r="1353" spans="1:18">
      <c r="A1353" t="s">
        <v>1201</v>
      </c>
      <c r="B1353" t="s">
        <v>1329</v>
      </c>
      <c r="C1353">
        <v>201008</v>
      </c>
      <c r="D1353">
        <v>0</v>
      </c>
      <c r="E1353" t="s">
        <v>1302</v>
      </c>
      <c r="F1353">
        <v>0</v>
      </c>
      <c r="G1353">
        <v>0</v>
      </c>
      <c r="H1353">
        <v>0</v>
      </c>
      <c r="I1353">
        <v>43122007700</v>
      </c>
      <c r="J1353">
        <v>5</v>
      </c>
      <c r="K1353" t="s">
        <v>1218</v>
      </c>
      <c r="L1353">
        <v>3126</v>
      </c>
      <c r="M1353" t="s">
        <v>1209</v>
      </c>
      <c r="N1353" t="s">
        <v>1206</v>
      </c>
      <c r="O1353">
        <v>0</v>
      </c>
      <c r="P1353" t="s">
        <v>1207</v>
      </c>
      <c r="Q1353">
        <v>19830301</v>
      </c>
      <c r="R1353">
        <v>891018481</v>
      </c>
    </row>
    <row r="1354" spans="1:18">
      <c r="A1354" t="s">
        <v>1201</v>
      </c>
      <c r="B1354" t="s">
        <v>1330</v>
      </c>
      <c r="C1354">
        <v>201008</v>
      </c>
      <c r="D1354">
        <v>0</v>
      </c>
      <c r="E1354" t="s">
        <v>1302</v>
      </c>
      <c r="F1354">
        <v>0</v>
      </c>
      <c r="G1354">
        <v>0</v>
      </c>
      <c r="H1354">
        <v>0</v>
      </c>
      <c r="I1354">
        <v>43122008900</v>
      </c>
      <c r="J1354">
        <v>4</v>
      </c>
      <c r="K1354" t="s">
        <v>1218</v>
      </c>
      <c r="L1354">
        <v>3126</v>
      </c>
      <c r="M1354" t="s">
        <v>1209</v>
      </c>
      <c r="N1354" t="s">
        <v>1206</v>
      </c>
      <c r="O1354">
        <v>0</v>
      </c>
      <c r="P1354" t="s">
        <v>1207</v>
      </c>
      <c r="R1354">
        <v>891018481</v>
      </c>
    </row>
    <row r="1355" spans="1:18">
      <c r="A1355" t="s">
        <v>1201</v>
      </c>
      <c r="B1355" t="s">
        <v>1331</v>
      </c>
      <c r="C1355">
        <v>201008</v>
      </c>
      <c r="D1355">
        <v>31</v>
      </c>
      <c r="E1355" t="s">
        <v>1302</v>
      </c>
      <c r="F1355">
        <v>0</v>
      </c>
      <c r="G1355">
        <v>0</v>
      </c>
      <c r="H1355">
        <v>0</v>
      </c>
      <c r="I1355">
        <v>43122008002</v>
      </c>
      <c r="J1355">
        <v>4</v>
      </c>
      <c r="K1355" t="s">
        <v>1218</v>
      </c>
      <c r="L1355">
        <v>3126</v>
      </c>
      <c r="M1355" t="s">
        <v>1209</v>
      </c>
      <c r="N1355" t="s">
        <v>1206</v>
      </c>
      <c r="O1355">
        <v>26438</v>
      </c>
      <c r="P1355" t="s">
        <v>1207</v>
      </c>
      <c r="Q1355">
        <v>19980430</v>
      </c>
      <c r="R1355">
        <v>891018481</v>
      </c>
    </row>
    <row r="1356" spans="1:18">
      <c r="A1356" t="s">
        <v>1201</v>
      </c>
      <c r="B1356" t="s">
        <v>1332</v>
      </c>
      <c r="C1356">
        <v>201008</v>
      </c>
      <c r="D1356">
        <v>0</v>
      </c>
      <c r="E1356" t="s">
        <v>1302</v>
      </c>
      <c r="F1356">
        <v>0</v>
      </c>
      <c r="G1356">
        <v>0</v>
      </c>
      <c r="H1356">
        <v>0</v>
      </c>
      <c r="I1356">
        <v>43122010600</v>
      </c>
      <c r="J1356">
        <v>4</v>
      </c>
      <c r="K1356" t="s">
        <v>1204</v>
      </c>
      <c r="L1356">
        <v>3126</v>
      </c>
      <c r="M1356" t="s">
        <v>1209</v>
      </c>
      <c r="N1356" t="s">
        <v>1206</v>
      </c>
      <c r="O1356">
        <v>0</v>
      </c>
      <c r="P1356" t="s">
        <v>1207</v>
      </c>
      <c r="Q1356">
        <v>19980430</v>
      </c>
      <c r="R1356">
        <v>891018481</v>
      </c>
    </row>
    <row r="1357" spans="1:18">
      <c r="A1357" t="s">
        <v>1201</v>
      </c>
      <c r="B1357" t="s">
        <v>1333</v>
      </c>
      <c r="C1357">
        <v>201008</v>
      </c>
      <c r="D1357">
        <v>0</v>
      </c>
      <c r="E1357" t="s">
        <v>1302</v>
      </c>
      <c r="F1357">
        <v>0</v>
      </c>
      <c r="G1357">
        <v>0</v>
      </c>
      <c r="H1357">
        <v>0</v>
      </c>
      <c r="I1357">
        <v>43122010800</v>
      </c>
      <c r="J1357">
        <v>4</v>
      </c>
      <c r="K1357" t="s">
        <v>1204</v>
      </c>
      <c r="L1357">
        <v>3126</v>
      </c>
      <c r="M1357" t="s">
        <v>1209</v>
      </c>
      <c r="N1357" t="s">
        <v>1206</v>
      </c>
      <c r="O1357">
        <v>0</v>
      </c>
      <c r="P1357" t="s">
        <v>1207</v>
      </c>
      <c r="Q1357">
        <v>19980430</v>
      </c>
      <c r="R1357">
        <v>891018481</v>
      </c>
    </row>
    <row r="1358" spans="1:18">
      <c r="A1358" t="s">
        <v>1201</v>
      </c>
      <c r="B1358" t="s">
        <v>1334</v>
      </c>
      <c r="C1358">
        <v>201008</v>
      </c>
      <c r="D1358">
        <v>0</v>
      </c>
      <c r="E1358" t="s">
        <v>1302</v>
      </c>
      <c r="F1358">
        <v>0</v>
      </c>
      <c r="G1358">
        <v>0</v>
      </c>
      <c r="H1358">
        <v>0</v>
      </c>
      <c r="I1358">
        <v>43122011100</v>
      </c>
      <c r="J1358">
        <v>4</v>
      </c>
      <c r="K1358" t="s">
        <v>1204</v>
      </c>
      <c r="L1358">
        <v>3126</v>
      </c>
      <c r="M1358" t="s">
        <v>1209</v>
      </c>
      <c r="N1358" t="s">
        <v>1206</v>
      </c>
      <c r="O1358">
        <v>0</v>
      </c>
      <c r="P1358" t="s">
        <v>1207</v>
      </c>
      <c r="Q1358">
        <v>19980430</v>
      </c>
      <c r="R1358">
        <v>891018481</v>
      </c>
    </row>
    <row r="1359" spans="1:18">
      <c r="A1359" t="s">
        <v>1201</v>
      </c>
      <c r="B1359" t="s">
        <v>1335</v>
      </c>
      <c r="C1359">
        <v>201008</v>
      </c>
      <c r="D1359">
        <v>0</v>
      </c>
      <c r="E1359" t="s">
        <v>1302</v>
      </c>
      <c r="F1359">
        <v>0</v>
      </c>
      <c r="G1359">
        <v>0</v>
      </c>
      <c r="H1359">
        <v>0</v>
      </c>
      <c r="I1359">
        <v>43122012000</v>
      </c>
      <c r="J1359">
        <v>4</v>
      </c>
      <c r="K1359" t="s">
        <v>1204</v>
      </c>
      <c r="L1359">
        <v>3126</v>
      </c>
      <c r="M1359" t="s">
        <v>1209</v>
      </c>
      <c r="N1359" t="s">
        <v>1206</v>
      </c>
      <c r="O1359">
        <v>0</v>
      </c>
      <c r="P1359" t="s">
        <v>1207</v>
      </c>
      <c r="Q1359">
        <v>19870401</v>
      </c>
      <c r="R1359">
        <v>891018481</v>
      </c>
    </row>
    <row r="1360" spans="1:18">
      <c r="A1360" t="s">
        <v>1201</v>
      </c>
      <c r="B1360" t="s">
        <v>1336</v>
      </c>
      <c r="C1360">
        <v>201008</v>
      </c>
      <c r="D1360">
        <v>0</v>
      </c>
      <c r="E1360" t="s">
        <v>1302</v>
      </c>
      <c r="F1360">
        <v>0</v>
      </c>
      <c r="G1360">
        <v>0</v>
      </c>
      <c r="H1360">
        <v>0</v>
      </c>
      <c r="I1360">
        <v>43122012600</v>
      </c>
      <c r="J1360">
        <v>4</v>
      </c>
      <c r="K1360" t="s">
        <v>1204</v>
      </c>
      <c r="L1360">
        <v>3126</v>
      </c>
      <c r="M1360" t="s">
        <v>1209</v>
      </c>
      <c r="N1360" t="s">
        <v>1206</v>
      </c>
      <c r="O1360">
        <v>0</v>
      </c>
      <c r="P1360" t="s">
        <v>1207</v>
      </c>
      <c r="Q1360">
        <v>19980430</v>
      </c>
      <c r="R1360">
        <v>891018481</v>
      </c>
    </row>
    <row r="1361" spans="1:18">
      <c r="A1361" t="s">
        <v>1201</v>
      </c>
      <c r="B1361" t="s">
        <v>1337</v>
      </c>
      <c r="C1361">
        <v>201008</v>
      </c>
      <c r="D1361">
        <v>0</v>
      </c>
      <c r="E1361" t="s">
        <v>1302</v>
      </c>
      <c r="F1361">
        <v>0</v>
      </c>
      <c r="G1361">
        <v>0</v>
      </c>
      <c r="H1361">
        <v>0</v>
      </c>
      <c r="I1361">
        <v>43122011900</v>
      </c>
      <c r="J1361">
        <v>4</v>
      </c>
      <c r="K1361" t="s">
        <v>1204</v>
      </c>
      <c r="L1361">
        <v>3126</v>
      </c>
      <c r="M1361" t="s">
        <v>1209</v>
      </c>
      <c r="N1361" t="s">
        <v>1206</v>
      </c>
      <c r="O1361">
        <v>0</v>
      </c>
      <c r="P1361" t="s">
        <v>1207</v>
      </c>
      <c r="Q1361">
        <v>19980430</v>
      </c>
      <c r="R1361">
        <v>891018481</v>
      </c>
    </row>
    <row r="1362" spans="1:18">
      <c r="A1362" t="s">
        <v>1201</v>
      </c>
      <c r="B1362" t="s">
        <v>1338</v>
      </c>
      <c r="C1362">
        <v>201008</v>
      </c>
      <c r="D1362">
        <v>0</v>
      </c>
      <c r="E1362" t="s">
        <v>1302</v>
      </c>
      <c r="F1362">
        <v>0</v>
      </c>
      <c r="G1362">
        <v>0</v>
      </c>
      <c r="H1362">
        <v>0</v>
      </c>
      <c r="I1362">
        <v>43122013500</v>
      </c>
      <c r="J1362">
        <v>4</v>
      </c>
      <c r="K1362" t="s">
        <v>1204</v>
      </c>
      <c r="L1362">
        <v>3126</v>
      </c>
      <c r="M1362" t="s">
        <v>1209</v>
      </c>
      <c r="N1362" t="s">
        <v>1206</v>
      </c>
      <c r="O1362">
        <v>0</v>
      </c>
      <c r="P1362" t="s">
        <v>1207</v>
      </c>
      <c r="Q1362">
        <v>19980430</v>
      </c>
      <c r="R1362">
        <v>891018481</v>
      </c>
    </row>
    <row r="1363" spans="1:18">
      <c r="A1363" t="s">
        <v>1201</v>
      </c>
      <c r="B1363" t="s">
        <v>1339</v>
      </c>
      <c r="C1363">
        <v>201008</v>
      </c>
      <c r="D1363">
        <v>0</v>
      </c>
      <c r="E1363" t="s">
        <v>1302</v>
      </c>
      <c r="F1363">
        <v>0</v>
      </c>
      <c r="G1363">
        <v>0</v>
      </c>
      <c r="H1363">
        <v>0</v>
      </c>
      <c r="I1363">
        <v>43122012701</v>
      </c>
      <c r="J1363">
        <v>4</v>
      </c>
      <c r="K1363" t="s">
        <v>1204</v>
      </c>
      <c r="L1363">
        <v>3126</v>
      </c>
      <c r="M1363" t="s">
        <v>1209</v>
      </c>
      <c r="N1363" t="s">
        <v>1206</v>
      </c>
      <c r="O1363">
        <v>0</v>
      </c>
      <c r="P1363" t="s">
        <v>1207</v>
      </c>
      <c r="Q1363">
        <v>19980430</v>
      </c>
      <c r="R1363">
        <v>891018481</v>
      </c>
    </row>
    <row r="1364" spans="1:18">
      <c r="A1364" t="s">
        <v>1201</v>
      </c>
      <c r="B1364" t="s">
        <v>1340</v>
      </c>
      <c r="C1364">
        <v>201008</v>
      </c>
      <c r="D1364">
        <v>0</v>
      </c>
      <c r="E1364" t="s">
        <v>1302</v>
      </c>
      <c r="F1364">
        <v>0</v>
      </c>
      <c r="G1364">
        <v>0</v>
      </c>
      <c r="H1364">
        <v>0</v>
      </c>
      <c r="I1364">
        <v>43122014100</v>
      </c>
      <c r="J1364">
        <v>4</v>
      </c>
      <c r="K1364" t="s">
        <v>1204</v>
      </c>
      <c r="L1364">
        <v>3126</v>
      </c>
      <c r="M1364" t="s">
        <v>1209</v>
      </c>
      <c r="N1364" t="s">
        <v>1206</v>
      </c>
      <c r="O1364">
        <v>0</v>
      </c>
      <c r="P1364" t="s">
        <v>1207</v>
      </c>
      <c r="Q1364">
        <v>19980430</v>
      </c>
      <c r="R1364">
        <v>891018481</v>
      </c>
    </row>
    <row r="1365" spans="1:18">
      <c r="A1365" t="s">
        <v>1201</v>
      </c>
      <c r="B1365" t="s">
        <v>1341</v>
      </c>
      <c r="C1365">
        <v>201008</v>
      </c>
      <c r="D1365">
        <v>0</v>
      </c>
      <c r="E1365" t="s">
        <v>1302</v>
      </c>
      <c r="F1365">
        <v>0</v>
      </c>
      <c r="G1365">
        <v>0</v>
      </c>
      <c r="H1365">
        <v>0</v>
      </c>
      <c r="I1365">
        <v>43122012900</v>
      </c>
      <c r="J1365">
        <v>4</v>
      </c>
      <c r="K1365" t="s">
        <v>1204</v>
      </c>
      <c r="L1365">
        <v>3126</v>
      </c>
      <c r="M1365" t="s">
        <v>1209</v>
      </c>
      <c r="N1365" t="s">
        <v>1206</v>
      </c>
      <c r="O1365">
        <v>0</v>
      </c>
      <c r="P1365" t="s">
        <v>1207</v>
      </c>
      <c r="Q1365">
        <v>19980430</v>
      </c>
      <c r="R1365">
        <v>891018481</v>
      </c>
    </row>
    <row r="1366" spans="1:18">
      <c r="A1366" t="s">
        <v>1201</v>
      </c>
      <c r="B1366" t="s">
        <v>1342</v>
      </c>
      <c r="C1366">
        <v>201008</v>
      </c>
      <c r="D1366">
        <v>0</v>
      </c>
      <c r="E1366" t="s">
        <v>1302</v>
      </c>
      <c r="F1366">
        <v>0</v>
      </c>
      <c r="G1366">
        <v>0</v>
      </c>
      <c r="H1366">
        <v>0</v>
      </c>
      <c r="I1366">
        <v>43122013400</v>
      </c>
      <c r="J1366">
        <v>4</v>
      </c>
      <c r="K1366" t="s">
        <v>1204</v>
      </c>
      <c r="L1366">
        <v>3126</v>
      </c>
      <c r="M1366" t="s">
        <v>1209</v>
      </c>
      <c r="N1366" t="s">
        <v>1206</v>
      </c>
      <c r="O1366">
        <v>0</v>
      </c>
      <c r="P1366" t="s">
        <v>1207</v>
      </c>
      <c r="Q1366">
        <v>19980430</v>
      </c>
      <c r="R1366">
        <v>891018481</v>
      </c>
    </row>
    <row r="1367" spans="1:18">
      <c r="A1367" t="s">
        <v>1201</v>
      </c>
      <c r="B1367" t="s">
        <v>1343</v>
      </c>
      <c r="C1367">
        <v>201008</v>
      </c>
      <c r="D1367">
        <v>0</v>
      </c>
      <c r="E1367" t="s">
        <v>1302</v>
      </c>
      <c r="F1367">
        <v>0</v>
      </c>
      <c r="G1367">
        <v>0</v>
      </c>
      <c r="H1367">
        <v>0</v>
      </c>
      <c r="I1367">
        <v>43122015000</v>
      </c>
      <c r="J1367">
        <v>4</v>
      </c>
      <c r="K1367" t="s">
        <v>1204</v>
      </c>
      <c r="L1367">
        <v>3126</v>
      </c>
      <c r="M1367" t="s">
        <v>1209</v>
      </c>
      <c r="N1367" t="s">
        <v>1206</v>
      </c>
      <c r="O1367">
        <v>0</v>
      </c>
      <c r="P1367" t="s">
        <v>1207</v>
      </c>
      <c r="Q1367">
        <v>19980430</v>
      </c>
      <c r="R1367">
        <v>891018481</v>
      </c>
    </row>
    <row r="1368" spans="1:18">
      <c r="A1368" t="s">
        <v>1201</v>
      </c>
      <c r="B1368" t="s">
        <v>1344</v>
      </c>
      <c r="C1368">
        <v>201008</v>
      </c>
      <c r="D1368">
        <v>0</v>
      </c>
      <c r="E1368" t="s">
        <v>1302</v>
      </c>
      <c r="F1368">
        <v>0</v>
      </c>
      <c r="G1368">
        <v>0</v>
      </c>
      <c r="H1368">
        <v>0</v>
      </c>
      <c r="I1368">
        <v>43122015300</v>
      </c>
      <c r="J1368">
        <v>4</v>
      </c>
      <c r="K1368" t="s">
        <v>1204</v>
      </c>
      <c r="L1368">
        <v>3126</v>
      </c>
      <c r="M1368" t="s">
        <v>1209</v>
      </c>
      <c r="N1368" t="s">
        <v>1206</v>
      </c>
      <c r="O1368">
        <v>0</v>
      </c>
      <c r="P1368" t="s">
        <v>1207</v>
      </c>
      <c r="Q1368">
        <v>19980430</v>
      </c>
      <c r="R1368">
        <v>891018481</v>
      </c>
    </row>
    <row r="1369" spans="1:18">
      <c r="A1369" t="s">
        <v>1201</v>
      </c>
      <c r="B1369" t="s">
        <v>1345</v>
      </c>
      <c r="C1369">
        <v>201008</v>
      </c>
      <c r="D1369">
        <v>0</v>
      </c>
      <c r="E1369" t="s">
        <v>1302</v>
      </c>
      <c r="F1369">
        <v>0</v>
      </c>
      <c r="G1369">
        <v>0</v>
      </c>
      <c r="H1369">
        <v>0</v>
      </c>
      <c r="I1369">
        <v>43122013900</v>
      </c>
      <c r="J1369">
        <v>4</v>
      </c>
      <c r="K1369" t="s">
        <v>1204</v>
      </c>
      <c r="L1369">
        <v>3126</v>
      </c>
      <c r="M1369" t="s">
        <v>1209</v>
      </c>
      <c r="N1369" t="s">
        <v>1206</v>
      </c>
      <c r="O1369">
        <v>0</v>
      </c>
      <c r="P1369" t="s">
        <v>1207</v>
      </c>
      <c r="Q1369">
        <v>19980430</v>
      </c>
      <c r="R1369">
        <v>891018481</v>
      </c>
    </row>
    <row r="1370" spans="1:18">
      <c r="A1370" t="s">
        <v>1201</v>
      </c>
      <c r="B1370" t="s">
        <v>1346</v>
      </c>
      <c r="C1370">
        <v>201008</v>
      </c>
      <c r="D1370">
        <v>0</v>
      </c>
      <c r="E1370" t="s">
        <v>1302</v>
      </c>
      <c r="F1370">
        <v>0</v>
      </c>
      <c r="G1370">
        <v>0</v>
      </c>
      <c r="H1370">
        <v>0</v>
      </c>
      <c r="I1370">
        <v>43122014700</v>
      </c>
      <c r="J1370">
        <v>4</v>
      </c>
      <c r="K1370" t="s">
        <v>1204</v>
      </c>
      <c r="L1370">
        <v>3126</v>
      </c>
      <c r="M1370" t="s">
        <v>1209</v>
      </c>
      <c r="N1370" t="s">
        <v>1206</v>
      </c>
      <c r="O1370">
        <v>0</v>
      </c>
      <c r="P1370" t="s">
        <v>1207</v>
      </c>
      <c r="Q1370">
        <v>19921001</v>
      </c>
      <c r="R1370">
        <v>891018481</v>
      </c>
    </row>
    <row r="1371" spans="1:18">
      <c r="A1371" t="s">
        <v>1201</v>
      </c>
      <c r="B1371" t="s">
        <v>1347</v>
      </c>
      <c r="C1371">
        <v>201008</v>
      </c>
      <c r="D1371">
        <v>0</v>
      </c>
      <c r="E1371" t="s">
        <v>1302</v>
      </c>
      <c r="F1371">
        <v>0</v>
      </c>
      <c r="G1371">
        <v>0</v>
      </c>
      <c r="H1371">
        <v>0</v>
      </c>
      <c r="I1371">
        <v>43122014800</v>
      </c>
      <c r="J1371">
        <v>4</v>
      </c>
      <c r="K1371" t="s">
        <v>1204</v>
      </c>
      <c r="L1371">
        <v>3126</v>
      </c>
      <c r="M1371" t="s">
        <v>1209</v>
      </c>
      <c r="N1371" t="s">
        <v>1206</v>
      </c>
      <c r="O1371">
        <v>0</v>
      </c>
      <c r="P1371" t="s">
        <v>1207</v>
      </c>
      <c r="Q1371">
        <v>19910401</v>
      </c>
      <c r="R1371">
        <v>891018481</v>
      </c>
    </row>
    <row r="1372" spans="1:18">
      <c r="A1372" t="s">
        <v>1210</v>
      </c>
      <c r="B1372" t="s">
        <v>1301</v>
      </c>
      <c r="C1372">
        <v>201009</v>
      </c>
      <c r="D1372">
        <v>27</v>
      </c>
      <c r="E1372" t="s">
        <v>1302</v>
      </c>
      <c r="F1372">
        <v>0</v>
      </c>
      <c r="G1372">
        <v>0</v>
      </c>
      <c r="H1372">
        <v>0</v>
      </c>
      <c r="I1372">
        <v>43122010300</v>
      </c>
      <c r="J1372">
        <v>4</v>
      </c>
      <c r="K1372" t="s">
        <v>1213</v>
      </c>
      <c r="L1372">
        <v>2531</v>
      </c>
      <c r="M1372" t="s">
        <v>1214</v>
      </c>
      <c r="N1372" t="s">
        <v>1206</v>
      </c>
      <c r="O1372">
        <v>3242</v>
      </c>
      <c r="P1372" t="s">
        <v>1207</v>
      </c>
      <c r="Q1372">
        <v>19850101</v>
      </c>
      <c r="R1372">
        <v>891018481</v>
      </c>
    </row>
    <row r="1373" spans="1:18">
      <c r="A1373" t="s">
        <v>1210</v>
      </c>
      <c r="B1373" t="s">
        <v>1303</v>
      </c>
      <c r="C1373">
        <v>201009</v>
      </c>
      <c r="D1373">
        <v>27</v>
      </c>
      <c r="E1373" t="s">
        <v>1302</v>
      </c>
      <c r="F1373">
        <v>0</v>
      </c>
      <c r="G1373">
        <v>0</v>
      </c>
      <c r="H1373">
        <v>0</v>
      </c>
      <c r="I1373">
        <v>43122010900</v>
      </c>
      <c r="J1373">
        <v>4</v>
      </c>
      <c r="K1373" t="s">
        <v>1218</v>
      </c>
      <c r="L1373">
        <v>2531</v>
      </c>
      <c r="M1373" t="s">
        <v>1214</v>
      </c>
      <c r="N1373" t="s">
        <v>1206</v>
      </c>
      <c r="O1373">
        <v>5337</v>
      </c>
      <c r="P1373" t="s">
        <v>1207</v>
      </c>
      <c r="Q1373">
        <v>19850301</v>
      </c>
      <c r="R1373">
        <v>891018481</v>
      </c>
    </row>
    <row r="1374" spans="1:18">
      <c r="A1374" t="s">
        <v>1231</v>
      </c>
      <c r="B1374" t="s">
        <v>1304</v>
      </c>
      <c r="C1374">
        <v>201009</v>
      </c>
      <c r="D1374">
        <v>30</v>
      </c>
      <c r="E1374" t="s">
        <v>1302</v>
      </c>
      <c r="F1374">
        <v>0</v>
      </c>
      <c r="G1374">
        <v>0</v>
      </c>
      <c r="H1374">
        <v>0</v>
      </c>
      <c r="I1374">
        <v>43122002600</v>
      </c>
      <c r="J1374">
        <v>4</v>
      </c>
      <c r="K1374" t="s">
        <v>1218</v>
      </c>
      <c r="L1374">
        <v>3126</v>
      </c>
      <c r="M1374" t="s">
        <v>1209</v>
      </c>
      <c r="N1374" t="s">
        <v>1206</v>
      </c>
      <c r="O1374">
        <v>4721</v>
      </c>
      <c r="P1374" t="s">
        <v>1207</v>
      </c>
      <c r="Q1374">
        <v>19980430</v>
      </c>
      <c r="R1374">
        <v>891018481</v>
      </c>
    </row>
    <row r="1375" spans="1:18">
      <c r="A1375" t="s">
        <v>1231</v>
      </c>
      <c r="B1375" t="s">
        <v>1305</v>
      </c>
      <c r="C1375">
        <v>201009</v>
      </c>
      <c r="D1375">
        <v>30</v>
      </c>
      <c r="E1375" t="s">
        <v>1302</v>
      </c>
      <c r="F1375">
        <v>0</v>
      </c>
      <c r="G1375">
        <v>0</v>
      </c>
      <c r="H1375">
        <v>0</v>
      </c>
      <c r="I1375">
        <v>43122002700</v>
      </c>
      <c r="J1375">
        <v>4</v>
      </c>
      <c r="K1375" t="s">
        <v>1218</v>
      </c>
      <c r="L1375">
        <v>3126</v>
      </c>
      <c r="M1375" t="s">
        <v>1209</v>
      </c>
      <c r="N1375" t="s">
        <v>1206</v>
      </c>
      <c r="O1375">
        <v>24718</v>
      </c>
      <c r="P1375" t="s">
        <v>1207</v>
      </c>
      <c r="Q1375">
        <v>19990630</v>
      </c>
      <c r="R1375">
        <v>891018481</v>
      </c>
    </row>
    <row r="1376" spans="1:18">
      <c r="A1376" t="s">
        <v>1231</v>
      </c>
      <c r="B1376" t="s">
        <v>1306</v>
      </c>
      <c r="C1376">
        <v>201009</v>
      </c>
      <c r="D1376">
        <v>30</v>
      </c>
      <c r="E1376" t="s">
        <v>1302</v>
      </c>
      <c r="F1376">
        <v>0</v>
      </c>
      <c r="G1376">
        <v>0</v>
      </c>
      <c r="H1376">
        <v>0</v>
      </c>
      <c r="I1376">
        <v>43122003300</v>
      </c>
      <c r="J1376">
        <v>4</v>
      </c>
      <c r="K1376" t="s">
        <v>1218</v>
      </c>
      <c r="L1376">
        <v>3126</v>
      </c>
      <c r="M1376" t="s">
        <v>1209</v>
      </c>
      <c r="N1376" t="s">
        <v>1206</v>
      </c>
      <c r="O1376">
        <v>10284</v>
      </c>
      <c r="P1376" t="s">
        <v>1207</v>
      </c>
      <c r="Q1376">
        <v>19980430</v>
      </c>
      <c r="R1376">
        <v>891018481</v>
      </c>
    </row>
    <row r="1377" spans="1:18">
      <c r="A1377" t="s">
        <v>1231</v>
      </c>
      <c r="B1377" t="s">
        <v>1307</v>
      </c>
      <c r="C1377">
        <v>201009</v>
      </c>
      <c r="D1377">
        <v>0</v>
      </c>
      <c r="E1377" t="s">
        <v>1302</v>
      </c>
      <c r="F1377">
        <v>0</v>
      </c>
      <c r="G1377">
        <v>0</v>
      </c>
      <c r="H1377">
        <v>0</v>
      </c>
      <c r="I1377">
        <v>43122005500</v>
      </c>
      <c r="J1377">
        <v>6</v>
      </c>
      <c r="K1377" t="s">
        <v>1218</v>
      </c>
      <c r="L1377">
        <v>3126</v>
      </c>
      <c r="M1377" t="s">
        <v>1209</v>
      </c>
      <c r="N1377" t="s">
        <v>1206</v>
      </c>
      <c r="O1377">
        <v>0</v>
      </c>
      <c r="P1377" t="s">
        <v>1207</v>
      </c>
      <c r="Q1377">
        <v>19980331</v>
      </c>
      <c r="R1377">
        <v>891018481</v>
      </c>
    </row>
    <row r="1378" spans="1:18">
      <c r="A1378" t="s">
        <v>1231</v>
      </c>
      <c r="B1378" t="s">
        <v>1308</v>
      </c>
      <c r="C1378">
        <v>201009</v>
      </c>
      <c r="D1378">
        <v>30</v>
      </c>
      <c r="E1378" t="s">
        <v>1302</v>
      </c>
      <c r="F1378">
        <v>0</v>
      </c>
      <c r="G1378">
        <v>0</v>
      </c>
      <c r="H1378">
        <v>0</v>
      </c>
      <c r="I1378">
        <v>43122003500</v>
      </c>
      <c r="J1378">
        <v>4</v>
      </c>
      <c r="K1378" t="s">
        <v>1218</v>
      </c>
      <c r="L1378">
        <v>3126</v>
      </c>
      <c r="M1378" t="s">
        <v>1209</v>
      </c>
      <c r="N1378" t="s">
        <v>1206</v>
      </c>
      <c r="O1378">
        <v>3999</v>
      </c>
      <c r="P1378" t="s">
        <v>1207</v>
      </c>
      <c r="Q1378">
        <v>19980430</v>
      </c>
      <c r="R1378">
        <v>891018481</v>
      </c>
    </row>
    <row r="1379" spans="1:18">
      <c r="A1379" t="s">
        <v>1231</v>
      </c>
      <c r="B1379" t="s">
        <v>1309</v>
      </c>
      <c r="C1379">
        <v>201009</v>
      </c>
      <c r="D1379">
        <v>30</v>
      </c>
      <c r="E1379" t="s">
        <v>1302</v>
      </c>
      <c r="F1379">
        <v>0</v>
      </c>
      <c r="G1379">
        <v>0</v>
      </c>
      <c r="H1379">
        <v>0</v>
      </c>
      <c r="I1379">
        <v>43122004300</v>
      </c>
      <c r="J1379">
        <v>4</v>
      </c>
      <c r="K1379" t="s">
        <v>1218</v>
      </c>
      <c r="L1379">
        <v>3126</v>
      </c>
      <c r="M1379" t="s">
        <v>1209</v>
      </c>
      <c r="N1379" t="s">
        <v>1206</v>
      </c>
      <c r="O1379">
        <v>9442</v>
      </c>
      <c r="P1379" t="s">
        <v>1207</v>
      </c>
      <c r="Q1379">
        <v>19980324</v>
      </c>
      <c r="R1379">
        <v>891018481</v>
      </c>
    </row>
    <row r="1380" spans="1:18">
      <c r="A1380" t="s">
        <v>1231</v>
      </c>
      <c r="B1380" t="s">
        <v>1310</v>
      </c>
      <c r="C1380">
        <v>201009</v>
      </c>
      <c r="D1380">
        <v>30</v>
      </c>
      <c r="E1380" t="s">
        <v>1302</v>
      </c>
      <c r="F1380">
        <v>0</v>
      </c>
      <c r="G1380">
        <v>0</v>
      </c>
      <c r="H1380">
        <v>0</v>
      </c>
      <c r="I1380">
        <v>43122002901</v>
      </c>
      <c r="J1380">
        <v>4</v>
      </c>
      <c r="K1380" t="s">
        <v>1204</v>
      </c>
      <c r="L1380">
        <v>3126</v>
      </c>
      <c r="M1380" t="s">
        <v>1209</v>
      </c>
      <c r="N1380" t="s">
        <v>1206</v>
      </c>
      <c r="O1380">
        <v>8751</v>
      </c>
      <c r="P1380" t="s">
        <v>1207</v>
      </c>
      <c r="Q1380">
        <v>19980430</v>
      </c>
      <c r="R1380">
        <v>891018481</v>
      </c>
    </row>
    <row r="1381" spans="1:18">
      <c r="A1381" t="s">
        <v>1231</v>
      </c>
      <c r="B1381" t="s">
        <v>1311</v>
      </c>
      <c r="C1381">
        <v>201009</v>
      </c>
      <c r="D1381">
        <v>0</v>
      </c>
      <c r="E1381" t="s">
        <v>1302</v>
      </c>
      <c r="F1381">
        <v>0</v>
      </c>
      <c r="G1381">
        <v>0</v>
      </c>
      <c r="H1381">
        <v>0</v>
      </c>
      <c r="I1381">
        <v>43122006200</v>
      </c>
      <c r="J1381">
        <v>4</v>
      </c>
      <c r="K1381" t="s">
        <v>1218</v>
      </c>
      <c r="L1381">
        <v>3126</v>
      </c>
      <c r="M1381" t="s">
        <v>1209</v>
      </c>
      <c r="N1381" t="s">
        <v>1206</v>
      </c>
      <c r="O1381">
        <v>0</v>
      </c>
      <c r="P1381" t="s">
        <v>1207</v>
      </c>
      <c r="R1381">
        <v>891018481</v>
      </c>
    </row>
    <row r="1382" spans="1:18">
      <c r="A1382" t="s">
        <v>1231</v>
      </c>
      <c r="B1382" t="s">
        <v>1312</v>
      </c>
      <c r="C1382">
        <v>201009</v>
      </c>
      <c r="D1382">
        <v>30</v>
      </c>
      <c r="E1382" t="s">
        <v>1302</v>
      </c>
      <c r="F1382">
        <v>0</v>
      </c>
      <c r="G1382">
        <v>0</v>
      </c>
      <c r="H1382">
        <v>0</v>
      </c>
      <c r="I1382">
        <v>43122006400</v>
      </c>
      <c r="J1382">
        <v>4</v>
      </c>
      <c r="K1382" t="s">
        <v>1218</v>
      </c>
      <c r="L1382">
        <v>3126</v>
      </c>
      <c r="M1382" t="s">
        <v>1209</v>
      </c>
      <c r="N1382" t="s">
        <v>1206</v>
      </c>
      <c r="O1382">
        <v>10555</v>
      </c>
      <c r="P1382" t="s">
        <v>1207</v>
      </c>
      <c r="Q1382">
        <v>19980430</v>
      </c>
      <c r="R1382">
        <v>891018481</v>
      </c>
    </row>
    <row r="1383" spans="1:18">
      <c r="A1383" t="s">
        <v>1231</v>
      </c>
      <c r="B1383" t="s">
        <v>1313</v>
      </c>
      <c r="C1383">
        <v>201009</v>
      </c>
      <c r="D1383">
        <v>30</v>
      </c>
      <c r="E1383" t="s">
        <v>1302</v>
      </c>
      <c r="F1383">
        <v>0</v>
      </c>
      <c r="G1383">
        <v>0</v>
      </c>
      <c r="H1383">
        <v>0</v>
      </c>
      <c r="I1383">
        <v>43122006800</v>
      </c>
      <c r="J1383">
        <v>4</v>
      </c>
      <c r="K1383" t="s">
        <v>1218</v>
      </c>
      <c r="L1383">
        <v>3126</v>
      </c>
      <c r="M1383" t="s">
        <v>1209</v>
      </c>
      <c r="N1383" t="s">
        <v>1206</v>
      </c>
      <c r="O1383">
        <v>3308</v>
      </c>
      <c r="P1383" t="s">
        <v>1207</v>
      </c>
      <c r="Q1383">
        <v>20010430</v>
      </c>
      <c r="R1383">
        <v>891018481</v>
      </c>
    </row>
    <row r="1384" spans="1:18">
      <c r="A1384" t="s">
        <v>1231</v>
      </c>
      <c r="B1384" t="s">
        <v>1314</v>
      </c>
      <c r="C1384">
        <v>201009</v>
      </c>
      <c r="D1384">
        <v>30</v>
      </c>
      <c r="E1384" t="s">
        <v>1302</v>
      </c>
      <c r="F1384">
        <v>0</v>
      </c>
      <c r="G1384">
        <v>0</v>
      </c>
      <c r="H1384">
        <v>0</v>
      </c>
      <c r="I1384">
        <v>43122006700</v>
      </c>
      <c r="J1384">
        <v>4</v>
      </c>
      <c r="K1384" t="s">
        <v>1218</v>
      </c>
      <c r="L1384">
        <v>3126</v>
      </c>
      <c r="M1384" t="s">
        <v>1209</v>
      </c>
      <c r="N1384" t="s">
        <v>1206</v>
      </c>
      <c r="O1384">
        <v>14103</v>
      </c>
      <c r="P1384" t="s">
        <v>1207</v>
      </c>
      <c r="Q1384">
        <v>19980430</v>
      </c>
      <c r="R1384">
        <v>891018481</v>
      </c>
    </row>
    <row r="1385" spans="1:18">
      <c r="A1385" t="s">
        <v>1231</v>
      </c>
      <c r="B1385" t="s">
        <v>1315</v>
      </c>
      <c r="C1385">
        <v>201009</v>
      </c>
      <c r="D1385">
        <v>0</v>
      </c>
      <c r="E1385" t="s">
        <v>1302</v>
      </c>
      <c r="F1385">
        <v>0</v>
      </c>
      <c r="G1385">
        <v>0</v>
      </c>
      <c r="H1385">
        <v>0</v>
      </c>
      <c r="I1385">
        <v>43122008500</v>
      </c>
      <c r="J1385">
        <v>6</v>
      </c>
      <c r="K1385" t="s">
        <v>1213</v>
      </c>
      <c r="L1385">
        <v>3126</v>
      </c>
      <c r="M1385" t="s">
        <v>1209</v>
      </c>
      <c r="N1385" t="s">
        <v>1206</v>
      </c>
      <c r="O1385">
        <v>0</v>
      </c>
      <c r="P1385" t="s">
        <v>1207</v>
      </c>
      <c r="R1385">
        <v>891018481</v>
      </c>
    </row>
    <row r="1386" spans="1:18">
      <c r="A1386" t="s">
        <v>1231</v>
      </c>
      <c r="B1386" t="s">
        <v>1316</v>
      </c>
      <c r="C1386">
        <v>201009</v>
      </c>
      <c r="D1386">
        <v>30</v>
      </c>
      <c r="E1386" t="s">
        <v>1302</v>
      </c>
      <c r="F1386">
        <v>0</v>
      </c>
      <c r="G1386">
        <v>0</v>
      </c>
      <c r="H1386">
        <v>0</v>
      </c>
      <c r="I1386">
        <v>43122009900</v>
      </c>
      <c r="J1386">
        <v>4</v>
      </c>
      <c r="K1386" t="s">
        <v>1218</v>
      </c>
      <c r="L1386">
        <v>3126</v>
      </c>
      <c r="M1386" t="s">
        <v>1209</v>
      </c>
      <c r="N1386" t="s">
        <v>1206</v>
      </c>
      <c r="O1386">
        <v>29770</v>
      </c>
      <c r="P1386" t="s">
        <v>1207</v>
      </c>
      <c r="Q1386">
        <v>19980430</v>
      </c>
      <c r="R1386">
        <v>891018481</v>
      </c>
    </row>
    <row r="1387" spans="1:18">
      <c r="A1387" t="s">
        <v>1231</v>
      </c>
      <c r="B1387" t="s">
        <v>1317</v>
      </c>
      <c r="C1387">
        <v>201009</v>
      </c>
      <c r="D1387">
        <v>30</v>
      </c>
      <c r="E1387" t="s">
        <v>1302</v>
      </c>
      <c r="F1387">
        <v>0</v>
      </c>
      <c r="G1387">
        <v>0</v>
      </c>
      <c r="H1387">
        <v>0</v>
      </c>
      <c r="I1387">
        <v>43122009400</v>
      </c>
      <c r="J1387">
        <v>4</v>
      </c>
      <c r="K1387" t="s">
        <v>1218</v>
      </c>
      <c r="L1387">
        <v>3126</v>
      </c>
      <c r="M1387" t="s">
        <v>1209</v>
      </c>
      <c r="N1387" t="s">
        <v>1206</v>
      </c>
      <c r="O1387">
        <v>2105</v>
      </c>
      <c r="P1387" t="s">
        <v>1207</v>
      </c>
      <c r="Q1387">
        <v>19980430</v>
      </c>
      <c r="R1387">
        <v>891018481</v>
      </c>
    </row>
    <row r="1388" spans="1:18">
      <c r="A1388" t="s">
        <v>1231</v>
      </c>
      <c r="B1388" t="s">
        <v>1318</v>
      </c>
      <c r="C1388">
        <v>201009</v>
      </c>
      <c r="D1388">
        <v>30</v>
      </c>
      <c r="E1388" t="s">
        <v>1302</v>
      </c>
      <c r="F1388">
        <v>0</v>
      </c>
      <c r="G1388">
        <v>0</v>
      </c>
      <c r="H1388">
        <v>0</v>
      </c>
      <c r="I1388">
        <v>43122013300</v>
      </c>
      <c r="J1388">
        <v>4</v>
      </c>
      <c r="K1388" t="s">
        <v>1218</v>
      </c>
      <c r="L1388">
        <v>3126</v>
      </c>
      <c r="M1388" t="s">
        <v>1209</v>
      </c>
      <c r="N1388" t="s">
        <v>1206</v>
      </c>
      <c r="O1388">
        <v>10045</v>
      </c>
      <c r="P1388" t="s">
        <v>1207</v>
      </c>
      <c r="Q1388">
        <v>19980430</v>
      </c>
      <c r="R1388">
        <v>891018481</v>
      </c>
    </row>
    <row r="1389" spans="1:18">
      <c r="A1389" t="s">
        <v>1231</v>
      </c>
      <c r="B1389" t="s">
        <v>1319</v>
      </c>
      <c r="C1389">
        <v>201009</v>
      </c>
      <c r="D1389">
        <v>0</v>
      </c>
      <c r="E1389" t="s">
        <v>1302</v>
      </c>
      <c r="F1389">
        <v>0</v>
      </c>
      <c r="G1389">
        <v>0</v>
      </c>
      <c r="H1389">
        <v>0</v>
      </c>
      <c r="I1389">
        <v>43122007801</v>
      </c>
      <c r="J1389">
        <v>6</v>
      </c>
      <c r="K1389" t="s">
        <v>1218</v>
      </c>
      <c r="L1389">
        <v>3126</v>
      </c>
      <c r="M1389" t="s">
        <v>1209</v>
      </c>
      <c r="N1389" t="s">
        <v>1206</v>
      </c>
      <c r="O1389">
        <v>0</v>
      </c>
      <c r="P1389" t="s">
        <v>1207</v>
      </c>
      <c r="Q1389">
        <v>19870901</v>
      </c>
      <c r="R1389">
        <v>891018481</v>
      </c>
    </row>
    <row r="1390" spans="1:18">
      <c r="A1390" t="s">
        <v>1231</v>
      </c>
      <c r="B1390" t="s">
        <v>1320</v>
      </c>
      <c r="C1390">
        <v>201009</v>
      </c>
      <c r="D1390">
        <v>0</v>
      </c>
      <c r="E1390" t="s">
        <v>1302</v>
      </c>
      <c r="F1390">
        <v>0</v>
      </c>
      <c r="G1390">
        <v>0</v>
      </c>
      <c r="H1390">
        <v>0</v>
      </c>
      <c r="I1390">
        <v>43122015700</v>
      </c>
      <c r="J1390">
        <v>5</v>
      </c>
      <c r="K1390" t="s">
        <v>1218</v>
      </c>
      <c r="L1390">
        <v>3126</v>
      </c>
      <c r="M1390" t="s">
        <v>1209</v>
      </c>
      <c r="N1390" t="s">
        <v>1206</v>
      </c>
      <c r="O1390">
        <v>0</v>
      </c>
      <c r="P1390" t="s">
        <v>1207</v>
      </c>
      <c r="Q1390">
        <v>19901001</v>
      </c>
      <c r="R1390">
        <v>891018481</v>
      </c>
    </row>
    <row r="1391" spans="1:18">
      <c r="A1391" t="s">
        <v>1201</v>
      </c>
      <c r="B1391" t="s">
        <v>1321</v>
      </c>
      <c r="C1391">
        <v>201009</v>
      </c>
      <c r="D1391">
        <v>30</v>
      </c>
      <c r="E1391" t="s">
        <v>1302</v>
      </c>
      <c r="F1391">
        <v>0</v>
      </c>
      <c r="G1391">
        <v>0</v>
      </c>
      <c r="H1391">
        <v>0</v>
      </c>
      <c r="I1391">
        <v>43122003000</v>
      </c>
      <c r="J1391">
        <v>4</v>
      </c>
      <c r="K1391" t="s">
        <v>1218</v>
      </c>
      <c r="L1391">
        <v>3126</v>
      </c>
      <c r="M1391" t="s">
        <v>1209</v>
      </c>
      <c r="N1391" t="s">
        <v>1206</v>
      </c>
      <c r="O1391">
        <v>5683</v>
      </c>
      <c r="P1391" t="s">
        <v>1322</v>
      </c>
      <c r="Q1391">
        <v>19880501</v>
      </c>
      <c r="R1391">
        <v>891018481</v>
      </c>
    </row>
    <row r="1392" spans="1:18">
      <c r="A1392" t="s">
        <v>1201</v>
      </c>
      <c r="B1392" t="s">
        <v>1323</v>
      </c>
      <c r="C1392">
        <v>201009</v>
      </c>
      <c r="D1392">
        <v>30</v>
      </c>
      <c r="E1392" t="s">
        <v>1302</v>
      </c>
      <c r="F1392">
        <v>0</v>
      </c>
      <c r="G1392">
        <v>0</v>
      </c>
      <c r="H1392">
        <v>0</v>
      </c>
      <c r="I1392">
        <v>43122003800</v>
      </c>
      <c r="J1392">
        <v>4</v>
      </c>
      <c r="K1392" t="s">
        <v>1204</v>
      </c>
      <c r="L1392">
        <v>3126</v>
      </c>
      <c r="M1392" t="s">
        <v>1209</v>
      </c>
      <c r="N1392" t="s">
        <v>1206</v>
      </c>
      <c r="O1392">
        <v>16268</v>
      </c>
      <c r="P1392" t="s">
        <v>1207</v>
      </c>
      <c r="Q1392">
        <v>19980430</v>
      </c>
      <c r="R1392">
        <v>891018481</v>
      </c>
    </row>
    <row r="1393" spans="1:18">
      <c r="A1393" t="s">
        <v>1201</v>
      </c>
      <c r="B1393" t="s">
        <v>1324</v>
      </c>
      <c r="C1393">
        <v>201009</v>
      </c>
      <c r="D1393">
        <v>0</v>
      </c>
      <c r="E1393" t="s">
        <v>1302</v>
      </c>
      <c r="F1393">
        <v>0</v>
      </c>
      <c r="G1393">
        <v>0</v>
      </c>
      <c r="H1393">
        <v>0</v>
      </c>
      <c r="I1393">
        <v>43122004200</v>
      </c>
      <c r="J1393">
        <v>4</v>
      </c>
      <c r="K1393" t="s">
        <v>1218</v>
      </c>
      <c r="L1393">
        <v>3126</v>
      </c>
      <c r="M1393" t="s">
        <v>1209</v>
      </c>
      <c r="N1393" t="s">
        <v>1206</v>
      </c>
      <c r="O1393">
        <v>0</v>
      </c>
      <c r="P1393" t="s">
        <v>1207</v>
      </c>
      <c r="Q1393">
        <v>19980430</v>
      </c>
      <c r="R1393">
        <v>891018481</v>
      </c>
    </row>
    <row r="1394" spans="1:18">
      <c r="A1394" t="s">
        <v>1201</v>
      </c>
      <c r="B1394" t="s">
        <v>1325</v>
      </c>
      <c r="C1394">
        <v>201009</v>
      </c>
      <c r="D1394">
        <v>30</v>
      </c>
      <c r="E1394" t="s">
        <v>1302</v>
      </c>
      <c r="F1394">
        <v>0</v>
      </c>
      <c r="G1394">
        <v>0</v>
      </c>
      <c r="H1394">
        <v>0</v>
      </c>
      <c r="I1394">
        <v>43122005100</v>
      </c>
      <c r="J1394">
        <v>4</v>
      </c>
      <c r="K1394" t="s">
        <v>1218</v>
      </c>
      <c r="L1394">
        <v>3126</v>
      </c>
      <c r="M1394" t="s">
        <v>1209</v>
      </c>
      <c r="N1394" t="s">
        <v>1206</v>
      </c>
      <c r="O1394">
        <v>20328</v>
      </c>
      <c r="P1394" t="s">
        <v>1207</v>
      </c>
      <c r="Q1394">
        <v>19980430</v>
      </c>
      <c r="R1394">
        <v>891018481</v>
      </c>
    </row>
    <row r="1395" spans="1:18">
      <c r="A1395" t="s">
        <v>1201</v>
      </c>
      <c r="B1395" t="s">
        <v>1326</v>
      </c>
      <c r="C1395">
        <v>201009</v>
      </c>
      <c r="D1395">
        <v>30</v>
      </c>
      <c r="E1395" t="s">
        <v>1302</v>
      </c>
      <c r="F1395">
        <v>0</v>
      </c>
      <c r="G1395">
        <v>0</v>
      </c>
      <c r="H1395">
        <v>0</v>
      </c>
      <c r="I1395">
        <v>43122006300</v>
      </c>
      <c r="J1395">
        <v>4</v>
      </c>
      <c r="K1395" t="s">
        <v>1204</v>
      </c>
      <c r="L1395">
        <v>3126</v>
      </c>
      <c r="M1395" t="s">
        <v>1209</v>
      </c>
      <c r="N1395" t="s">
        <v>1206</v>
      </c>
      <c r="O1395">
        <v>16419</v>
      </c>
      <c r="P1395" t="s">
        <v>1233</v>
      </c>
      <c r="Q1395">
        <v>19980430</v>
      </c>
      <c r="R1395">
        <v>891018481</v>
      </c>
    </row>
    <row r="1396" spans="1:18">
      <c r="A1396" t="s">
        <v>1201</v>
      </c>
      <c r="B1396" t="s">
        <v>1327</v>
      </c>
      <c r="C1396">
        <v>201009</v>
      </c>
      <c r="D1396">
        <v>30</v>
      </c>
      <c r="E1396" t="s">
        <v>1302</v>
      </c>
      <c r="F1396">
        <v>0</v>
      </c>
      <c r="G1396">
        <v>0</v>
      </c>
      <c r="H1396">
        <v>0</v>
      </c>
      <c r="I1396">
        <v>43122007000</v>
      </c>
      <c r="J1396">
        <v>4</v>
      </c>
      <c r="K1396" t="s">
        <v>1218</v>
      </c>
      <c r="L1396">
        <v>3126</v>
      </c>
      <c r="M1396" t="s">
        <v>1209</v>
      </c>
      <c r="N1396" t="s">
        <v>1206</v>
      </c>
      <c r="O1396">
        <v>26492</v>
      </c>
      <c r="P1396" t="s">
        <v>1233</v>
      </c>
      <c r="Q1396">
        <v>19980430</v>
      </c>
      <c r="R1396">
        <v>891018481</v>
      </c>
    </row>
    <row r="1397" spans="1:18">
      <c r="A1397" t="s">
        <v>1201</v>
      </c>
      <c r="B1397" t="s">
        <v>1328</v>
      </c>
      <c r="C1397">
        <v>201009</v>
      </c>
      <c r="D1397">
        <v>30</v>
      </c>
      <c r="E1397" t="s">
        <v>1302</v>
      </c>
      <c r="F1397">
        <v>0</v>
      </c>
      <c r="G1397">
        <v>0</v>
      </c>
      <c r="H1397">
        <v>0</v>
      </c>
      <c r="I1397">
        <v>43122006100</v>
      </c>
      <c r="J1397">
        <v>4</v>
      </c>
      <c r="K1397" t="s">
        <v>1204</v>
      </c>
      <c r="L1397">
        <v>3126</v>
      </c>
      <c r="M1397" t="s">
        <v>1209</v>
      </c>
      <c r="N1397" t="s">
        <v>1206</v>
      </c>
      <c r="O1397">
        <v>17411</v>
      </c>
      <c r="P1397" t="s">
        <v>1233</v>
      </c>
      <c r="Q1397">
        <v>19980430</v>
      </c>
      <c r="R1397">
        <v>891018481</v>
      </c>
    </row>
    <row r="1398" spans="1:18">
      <c r="A1398" t="s">
        <v>1201</v>
      </c>
      <c r="B1398" t="s">
        <v>1329</v>
      </c>
      <c r="C1398">
        <v>201009</v>
      </c>
      <c r="D1398">
        <v>1</v>
      </c>
      <c r="E1398" t="s">
        <v>1302</v>
      </c>
      <c r="F1398">
        <v>0</v>
      </c>
      <c r="G1398">
        <v>0</v>
      </c>
      <c r="H1398">
        <v>0</v>
      </c>
      <c r="I1398">
        <v>43122007700</v>
      </c>
      <c r="J1398">
        <v>5</v>
      </c>
      <c r="K1398" t="s">
        <v>1218</v>
      </c>
      <c r="L1398">
        <v>3126</v>
      </c>
      <c r="M1398" t="s">
        <v>1209</v>
      </c>
      <c r="N1398" t="s">
        <v>1206</v>
      </c>
      <c r="O1398">
        <v>200</v>
      </c>
      <c r="P1398" t="s">
        <v>1207</v>
      </c>
      <c r="Q1398">
        <v>19830301</v>
      </c>
      <c r="R1398">
        <v>891018481</v>
      </c>
    </row>
    <row r="1399" spans="1:18">
      <c r="A1399" t="s">
        <v>1201</v>
      </c>
      <c r="B1399" t="s">
        <v>1330</v>
      </c>
      <c r="C1399">
        <v>201009</v>
      </c>
      <c r="D1399">
        <v>0</v>
      </c>
      <c r="E1399" t="s">
        <v>1302</v>
      </c>
      <c r="F1399">
        <v>0</v>
      </c>
      <c r="G1399">
        <v>0</v>
      </c>
      <c r="H1399">
        <v>0</v>
      </c>
      <c r="I1399">
        <v>43122008900</v>
      </c>
      <c r="J1399">
        <v>4</v>
      </c>
      <c r="K1399" t="s">
        <v>1218</v>
      </c>
      <c r="L1399">
        <v>3126</v>
      </c>
      <c r="M1399" t="s">
        <v>1209</v>
      </c>
      <c r="N1399" t="s">
        <v>1206</v>
      </c>
      <c r="O1399">
        <v>0</v>
      </c>
      <c r="P1399" t="s">
        <v>1207</v>
      </c>
      <c r="R1399">
        <v>891018481</v>
      </c>
    </row>
    <row r="1400" spans="1:18">
      <c r="A1400" t="s">
        <v>1201</v>
      </c>
      <c r="B1400" t="s">
        <v>1331</v>
      </c>
      <c r="C1400">
        <v>201009</v>
      </c>
      <c r="D1400">
        <v>30</v>
      </c>
      <c r="E1400" t="s">
        <v>1302</v>
      </c>
      <c r="F1400">
        <v>0</v>
      </c>
      <c r="G1400">
        <v>0</v>
      </c>
      <c r="H1400">
        <v>0</v>
      </c>
      <c r="I1400">
        <v>43122008002</v>
      </c>
      <c r="J1400">
        <v>4</v>
      </c>
      <c r="K1400" t="s">
        <v>1218</v>
      </c>
      <c r="L1400">
        <v>3126</v>
      </c>
      <c r="M1400" t="s">
        <v>1209</v>
      </c>
      <c r="N1400" t="s">
        <v>1206</v>
      </c>
      <c r="O1400">
        <v>23817</v>
      </c>
      <c r="P1400" t="s">
        <v>1207</v>
      </c>
      <c r="Q1400">
        <v>19980430</v>
      </c>
      <c r="R1400">
        <v>891018481</v>
      </c>
    </row>
    <row r="1401" spans="1:18">
      <c r="A1401" t="s">
        <v>1201</v>
      </c>
      <c r="B1401" t="s">
        <v>1332</v>
      </c>
      <c r="C1401">
        <v>201009</v>
      </c>
      <c r="D1401">
        <v>0</v>
      </c>
      <c r="E1401" t="s">
        <v>1302</v>
      </c>
      <c r="F1401">
        <v>0</v>
      </c>
      <c r="G1401">
        <v>0</v>
      </c>
      <c r="H1401">
        <v>0</v>
      </c>
      <c r="I1401">
        <v>43122010600</v>
      </c>
      <c r="J1401">
        <v>4</v>
      </c>
      <c r="K1401" t="s">
        <v>1204</v>
      </c>
      <c r="L1401">
        <v>3126</v>
      </c>
      <c r="M1401" t="s">
        <v>1209</v>
      </c>
      <c r="N1401" t="s">
        <v>1206</v>
      </c>
      <c r="O1401">
        <v>0</v>
      </c>
      <c r="P1401" t="s">
        <v>1207</v>
      </c>
      <c r="Q1401">
        <v>19980430</v>
      </c>
      <c r="R1401">
        <v>891018481</v>
      </c>
    </row>
    <row r="1402" spans="1:18">
      <c r="A1402" t="s">
        <v>1201</v>
      </c>
      <c r="B1402" t="s">
        <v>1333</v>
      </c>
      <c r="C1402">
        <v>201009</v>
      </c>
      <c r="D1402">
        <v>0</v>
      </c>
      <c r="E1402" t="s">
        <v>1302</v>
      </c>
      <c r="F1402">
        <v>0</v>
      </c>
      <c r="G1402">
        <v>0</v>
      </c>
      <c r="H1402">
        <v>0</v>
      </c>
      <c r="I1402">
        <v>43122010800</v>
      </c>
      <c r="J1402">
        <v>4</v>
      </c>
      <c r="K1402" t="s">
        <v>1204</v>
      </c>
      <c r="L1402">
        <v>3126</v>
      </c>
      <c r="M1402" t="s">
        <v>1209</v>
      </c>
      <c r="N1402" t="s">
        <v>1206</v>
      </c>
      <c r="O1402">
        <v>0</v>
      </c>
      <c r="P1402" t="s">
        <v>1207</v>
      </c>
      <c r="Q1402">
        <v>19980430</v>
      </c>
      <c r="R1402">
        <v>891018481</v>
      </c>
    </row>
    <row r="1403" spans="1:18">
      <c r="A1403" t="s">
        <v>1201</v>
      </c>
      <c r="B1403" t="s">
        <v>1334</v>
      </c>
      <c r="C1403">
        <v>201009</v>
      </c>
      <c r="D1403">
        <v>0</v>
      </c>
      <c r="E1403" t="s">
        <v>1302</v>
      </c>
      <c r="F1403">
        <v>0</v>
      </c>
      <c r="G1403">
        <v>0</v>
      </c>
      <c r="H1403">
        <v>0</v>
      </c>
      <c r="I1403">
        <v>43122011100</v>
      </c>
      <c r="J1403">
        <v>4</v>
      </c>
      <c r="K1403" t="s">
        <v>1204</v>
      </c>
      <c r="L1403">
        <v>3126</v>
      </c>
      <c r="M1403" t="s">
        <v>1209</v>
      </c>
      <c r="N1403" t="s">
        <v>1206</v>
      </c>
      <c r="O1403">
        <v>0</v>
      </c>
      <c r="P1403" t="s">
        <v>1207</v>
      </c>
      <c r="Q1403">
        <v>19980430</v>
      </c>
      <c r="R1403">
        <v>891018481</v>
      </c>
    </row>
    <row r="1404" spans="1:18">
      <c r="A1404" t="s">
        <v>1201</v>
      </c>
      <c r="B1404" t="s">
        <v>1335</v>
      </c>
      <c r="C1404">
        <v>201009</v>
      </c>
      <c r="D1404">
        <v>0</v>
      </c>
      <c r="E1404" t="s">
        <v>1302</v>
      </c>
      <c r="F1404">
        <v>0</v>
      </c>
      <c r="G1404">
        <v>0</v>
      </c>
      <c r="H1404">
        <v>0</v>
      </c>
      <c r="I1404">
        <v>43122012000</v>
      </c>
      <c r="J1404">
        <v>4</v>
      </c>
      <c r="K1404" t="s">
        <v>1204</v>
      </c>
      <c r="L1404">
        <v>3126</v>
      </c>
      <c r="M1404" t="s">
        <v>1209</v>
      </c>
      <c r="N1404" t="s">
        <v>1206</v>
      </c>
      <c r="O1404">
        <v>0</v>
      </c>
      <c r="P1404" t="s">
        <v>1207</v>
      </c>
      <c r="Q1404">
        <v>19870401</v>
      </c>
      <c r="R1404">
        <v>891018481</v>
      </c>
    </row>
    <row r="1405" spans="1:18">
      <c r="A1405" t="s">
        <v>1201</v>
      </c>
      <c r="B1405" t="s">
        <v>1336</v>
      </c>
      <c r="C1405">
        <v>201009</v>
      </c>
      <c r="D1405">
        <v>0</v>
      </c>
      <c r="E1405" t="s">
        <v>1302</v>
      </c>
      <c r="F1405">
        <v>0</v>
      </c>
      <c r="G1405">
        <v>0</v>
      </c>
      <c r="H1405">
        <v>0</v>
      </c>
      <c r="I1405">
        <v>43122012600</v>
      </c>
      <c r="J1405">
        <v>4</v>
      </c>
      <c r="K1405" t="s">
        <v>1204</v>
      </c>
      <c r="L1405">
        <v>3126</v>
      </c>
      <c r="M1405" t="s">
        <v>1209</v>
      </c>
      <c r="N1405" t="s">
        <v>1206</v>
      </c>
      <c r="O1405">
        <v>0</v>
      </c>
      <c r="P1405" t="s">
        <v>1207</v>
      </c>
      <c r="Q1405">
        <v>19980430</v>
      </c>
      <c r="R1405">
        <v>891018481</v>
      </c>
    </row>
    <row r="1406" spans="1:18">
      <c r="A1406" t="s">
        <v>1201</v>
      </c>
      <c r="B1406" t="s">
        <v>1337</v>
      </c>
      <c r="C1406">
        <v>201009</v>
      </c>
      <c r="D1406">
        <v>0</v>
      </c>
      <c r="E1406" t="s">
        <v>1302</v>
      </c>
      <c r="F1406">
        <v>0</v>
      </c>
      <c r="G1406">
        <v>0</v>
      </c>
      <c r="H1406">
        <v>0</v>
      </c>
      <c r="I1406">
        <v>43122011900</v>
      </c>
      <c r="J1406">
        <v>4</v>
      </c>
      <c r="K1406" t="s">
        <v>1204</v>
      </c>
      <c r="L1406">
        <v>3126</v>
      </c>
      <c r="M1406" t="s">
        <v>1209</v>
      </c>
      <c r="N1406" t="s">
        <v>1206</v>
      </c>
      <c r="O1406">
        <v>0</v>
      </c>
      <c r="P1406" t="s">
        <v>1207</v>
      </c>
      <c r="Q1406">
        <v>19980430</v>
      </c>
      <c r="R1406">
        <v>891018481</v>
      </c>
    </row>
    <row r="1407" spans="1:18">
      <c r="A1407" t="s">
        <v>1201</v>
      </c>
      <c r="B1407" t="s">
        <v>1338</v>
      </c>
      <c r="C1407">
        <v>201009</v>
      </c>
      <c r="D1407">
        <v>0</v>
      </c>
      <c r="E1407" t="s">
        <v>1302</v>
      </c>
      <c r="F1407">
        <v>0</v>
      </c>
      <c r="G1407">
        <v>0</v>
      </c>
      <c r="H1407">
        <v>0</v>
      </c>
      <c r="I1407">
        <v>43122013500</v>
      </c>
      <c r="J1407">
        <v>4</v>
      </c>
      <c r="K1407" t="s">
        <v>1204</v>
      </c>
      <c r="L1407">
        <v>3126</v>
      </c>
      <c r="M1407" t="s">
        <v>1209</v>
      </c>
      <c r="N1407" t="s">
        <v>1206</v>
      </c>
      <c r="O1407">
        <v>0</v>
      </c>
      <c r="P1407" t="s">
        <v>1207</v>
      </c>
      <c r="Q1407">
        <v>19980430</v>
      </c>
      <c r="R1407">
        <v>891018481</v>
      </c>
    </row>
    <row r="1408" spans="1:18">
      <c r="A1408" t="s">
        <v>1201</v>
      </c>
      <c r="B1408" t="s">
        <v>1339</v>
      </c>
      <c r="C1408">
        <v>201009</v>
      </c>
      <c r="D1408">
        <v>0</v>
      </c>
      <c r="E1408" t="s">
        <v>1302</v>
      </c>
      <c r="F1408">
        <v>0</v>
      </c>
      <c r="G1408">
        <v>0</v>
      </c>
      <c r="H1408">
        <v>0</v>
      </c>
      <c r="I1408">
        <v>43122012701</v>
      </c>
      <c r="J1408">
        <v>4</v>
      </c>
      <c r="K1408" t="s">
        <v>1204</v>
      </c>
      <c r="L1408">
        <v>3126</v>
      </c>
      <c r="M1408" t="s">
        <v>1209</v>
      </c>
      <c r="N1408" t="s">
        <v>1206</v>
      </c>
      <c r="O1408">
        <v>0</v>
      </c>
      <c r="P1408" t="s">
        <v>1207</v>
      </c>
      <c r="Q1408">
        <v>19980430</v>
      </c>
      <c r="R1408">
        <v>891018481</v>
      </c>
    </row>
    <row r="1409" spans="1:18">
      <c r="A1409" t="s">
        <v>1201</v>
      </c>
      <c r="B1409" t="s">
        <v>1340</v>
      </c>
      <c r="C1409">
        <v>201009</v>
      </c>
      <c r="D1409">
        <v>0</v>
      </c>
      <c r="E1409" t="s">
        <v>1302</v>
      </c>
      <c r="F1409">
        <v>0</v>
      </c>
      <c r="G1409">
        <v>0</v>
      </c>
      <c r="H1409">
        <v>0</v>
      </c>
      <c r="I1409">
        <v>43122014100</v>
      </c>
      <c r="J1409">
        <v>4</v>
      </c>
      <c r="K1409" t="s">
        <v>1204</v>
      </c>
      <c r="L1409">
        <v>3126</v>
      </c>
      <c r="M1409" t="s">
        <v>1209</v>
      </c>
      <c r="N1409" t="s">
        <v>1206</v>
      </c>
      <c r="O1409">
        <v>0</v>
      </c>
      <c r="P1409" t="s">
        <v>1207</v>
      </c>
      <c r="Q1409">
        <v>19980430</v>
      </c>
      <c r="R1409">
        <v>891018481</v>
      </c>
    </row>
    <row r="1410" spans="1:18">
      <c r="A1410" t="s">
        <v>1201</v>
      </c>
      <c r="B1410" t="s">
        <v>1341</v>
      </c>
      <c r="C1410">
        <v>201009</v>
      </c>
      <c r="D1410">
        <v>0</v>
      </c>
      <c r="E1410" t="s">
        <v>1302</v>
      </c>
      <c r="F1410">
        <v>0</v>
      </c>
      <c r="G1410">
        <v>0</v>
      </c>
      <c r="H1410">
        <v>0</v>
      </c>
      <c r="I1410">
        <v>43122012900</v>
      </c>
      <c r="J1410">
        <v>4</v>
      </c>
      <c r="K1410" t="s">
        <v>1204</v>
      </c>
      <c r="L1410">
        <v>3126</v>
      </c>
      <c r="M1410" t="s">
        <v>1209</v>
      </c>
      <c r="N1410" t="s">
        <v>1206</v>
      </c>
      <c r="O1410">
        <v>0</v>
      </c>
      <c r="P1410" t="s">
        <v>1207</v>
      </c>
      <c r="Q1410">
        <v>19980430</v>
      </c>
      <c r="R1410">
        <v>891018481</v>
      </c>
    </row>
    <row r="1411" spans="1:18">
      <c r="A1411" t="s">
        <v>1201</v>
      </c>
      <c r="B1411" t="s">
        <v>1342</v>
      </c>
      <c r="C1411">
        <v>201009</v>
      </c>
      <c r="D1411">
        <v>0</v>
      </c>
      <c r="E1411" t="s">
        <v>1302</v>
      </c>
      <c r="F1411">
        <v>0</v>
      </c>
      <c r="G1411">
        <v>0</v>
      </c>
      <c r="H1411">
        <v>0</v>
      </c>
      <c r="I1411">
        <v>43122013400</v>
      </c>
      <c r="J1411">
        <v>4</v>
      </c>
      <c r="K1411" t="s">
        <v>1204</v>
      </c>
      <c r="L1411">
        <v>3126</v>
      </c>
      <c r="M1411" t="s">
        <v>1209</v>
      </c>
      <c r="N1411" t="s">
        <v>1206</v>
      </c>
      <c r="O1411">
        <v>0</v>
      </c>
      <c r="P1411" t="s">
        <v>1207</v>
      </c>
      <c r="Q1411">
        <v>19980430</v>
      </c>
      <c r="R1411">
        <v>891018481</v>
      </c>
    </row>
    <row r="1412" spans="1:18">
      <c r="A1412" t="s">
        <v>1201</v>
      </c>
      <c r="B1412" t="s">
        <v>1343</v>
      </c>
      <c r="C1412">
        <v>201009</v>
      </c>
      <c r="D1412">
        <v>0</v>
      </c>
      <c r="E1412" t="s">
        <v>1302</v>
      </c>
      <c r="F1412">
        <v>0</v>
      </c>
      <c r="G1412">
        <v>0</v>
      </c>
      <c r="H1412">
        <v>0</v>
      </c>
      <c r="I1412">
        <v>43122015000</v>
      </c>
      <c r="J1412">
        <v>4</v>
      </c>
      <c r="K1412" t="s">
        <v>1204</v>
      </c>
      <c r="L1412">
        <v>3126</v>
      </c>
      <c r="M1412" t="s">
        <v>1209</v>
      </c>
      <c r="N1412" t="s">
        <v>1206</v>
      </c>
      <c r="O1412">
        <v>0</v>
      </c>
      <c r="P1412" t="s">
        <v>1207</v>
      </c>
      <c r="Q1412">
        <v>19980430</v>
      </c>
      <c r="R1412">
        <v>891018481</v>
      </c>
    </row>
    <row r="1413" spans="1:18">
      <c r="A1413" t="s">
        <v>1201</v>
      </c>
      <c r="B1413" t="s">
        <v>1344</v>
      </c>
      <c r="C1413">
        <v>201009</v>
      </c>
      <c r="D1413">
        <v>0</v>
      </c>
      <c r="E1413" t="s">
        <v>1302</v>
      </c>
      <c r="F1413">
        <v>0</v>
      </c>
      <c r="G1413">
        <v>0</v>
      </c>
      <c r="H1413">
        <v>0</v>
      </c>
      <c r="I1413">
        <v>43122015300</v>
      </c>
      <c r="J1413">
        <v>4</v>
      </c>
      <c r="K1413" t="s">
        <v>1204</v>
      </c>
      <c r="L1413">
        <v>3126</v>
      </c>
      <c r="M1413" t="s">
        <v>1209</v>
      </c>
      <c r="N1413" t="s">
        <v>1206</v>
      </c>
      <c r="O1413">
        <v>0</v>
      </c>
      <c r="P1413" t="s">
        <v>1207</v>
      </c>
      <c r="Q1413">
        <v>19980430</v>
      </c>
      <c r="R1413">
        <v>891018481</v>
      </c>
    </row>
    <row r="1414" spans="1:18">
      <c r="A1414" t="s">
        <v>1201</v>
      </c>
      <c r="B1414" t="s">
        <v>1345</v>
      </c>
      <c r="C1414">
        <v>201009</v>
      </c>
      <c r="D1414">
        <v>0</v>
      </c>
      <c r="E1414" t="s">
        <v>1302</v>
      </c>
      <c r="F1414">
        <v>0</v>
      </c>
      <c r="G1414">
        <v>0</v>
      </c>
      <c r="H1414">
        <v>0</v>
      </c>
      <c r="I1414">
        <v>43122013900</v>
      </c>
      <c r="J1414">
        <v>4</v>
      </c>
      <c r="K1414" t="s">
        <v>1204</v>
      </c>
      <c r="L1414">
        <v>3126</v>
      </c>
      <c r="M1414" t="s">
        <v>1209</v>
      </c>
      <c r="N1414" t="s">
        <v>1206</v>
      </c>
      <c r="O1414">
        <v>0</v>
      </c>
      <c r="P1414" t="s">
        <v>1207</v>
      </c>
      <c r="Q1414">
        <v>19980430</v>
      </c>
      <c r="R1414">
        <v>891018481</v>
      </c>
    </row>
    <row r="1415" spans="1:18">
      <c r="A1415" t="s">
        <v>1201</v>
      </c>
      <c r="B1415" t="s">
        <v>1346</v>
      </c>
      <c r="C1415">
        <v>201009</v>
      </c>
      <c r="D1415">
        <v>0</v>
      </c>
      <c r="E1415" t="s">
        <v>1302</v>
      </c>
      <c r="F1415">
        <v>0</v>
      </c>
      <c r="G1415">
        <v>0</v>
      </c>
      <c r="H1415">
        <v>0</v>
      </c>
      <c r="I1415">
        <v>43122014700</v>
      </c>
      <c r="J1415">
        <v>4</v>
      </c>
      <c r="K1415" t="s">
        <v>1204</v>
      </c>
      <c r="L1415">
        <v>3126</v>
      </c>
      <c r="M1415" t="s">
        <v>1209</v>
      </c>
      <c r="N1415" t="s">
        <v>1206</v>
      </c>
      <c r="O1415">
        <v>0</v>
      </c>
      <c r="P1415" t="s">
        <v>1207</v>
      </c>
      <c r="Q1415">
        <v>19921001</v>
      </c>
      <c r="R1415">
        <v>891018481</v>
      </c>
    </row>
    <row r="1416" spans="1:18">
      <c r="A1416" t="s">
        <v>1201</v>
      </c>
      <c r="B1416" t="s">
        <v>1347</v>
      </c>
      <c r="C1416">
        <v>201009</v>
      </c>
      <c r="D1416">
        <v>0</v>
      </c>
      <c r="E1416" t="s">
        <v>1302</v>
      </c>
      <c r="F1416">
        <v>0</v>
      </c>
      <c r="G1416">
        <v>0</v>
      </c>
      <c r="H1416">
        <v>0</v>
      </c>
      <c r="I1416">
        <v>43122014800</v>
      </c>
      <c r="J1416">
        <v>4</v>
      </c>
      <c r="K1416" t="s">
        <v>1204</v>
      </c>
      <c r="L1416">
        <v>3126</v>
      </c>
      <c r="M1416" t="s">
        <v>1209</v>
      </c>
      <c r="N1416" t="s">
        <v>1206</v>
      </c>
      <c r="O1416">
        <v>0</v>
      </c>
      <c r="P1416" t="s">
        <v>1207</v>
      </c>
      <c r="Q1416">
        <v>19910401</v>
      </c>
      <c r="R1416">
        <v>891018481</v>
      </c>
    </row>
    <row r="1417" spans="1:18">
      <c r="A1417" t="s">
        <v>1210</v>
      </c>
      <c r="B1417" t="s">
        <v>1301</v>
      </c>
      <c r="C1417">
        <v>201010</v>
      </c>
      <c r="D1417">
        <v>30</v>
      </c>
      <c r="E1417" t="s">
        <v>1302</v>
      </c>
      <c r="F1417">
        <v>0</v>
      </c>
      <c r="G1417">
        <v>0</v>
      </c>
      <c r="H1417">
        <v>0</v>
      </c>
      <c r="I1417">
        <v>43122010300</v>
      </c>
      <c r="J1417">
        <v>4</v>
      </c>
      <c r="K1417" t="s">
        <v>1213</v>
      </c>
      <c r="L1417">
        <v>2531</v>
      </c>
      <c r="M1417" t="s">
        <v>1214</v>
      </c>
      <c r="N1417" t="s">
        <v>1206</v>
      </c>
      <c r="O1417">
        <v>4661</v>
      </c>
      <c r="P1417" t="s">
        <v>1207</v>
      </c>
      <c r="Q1417">
        <v>19850101</v>
      </c>
      <c r="R1417">
        <v>891018481</v>
      </c>
    </row>
    <row r="1418" spans="1:18">
      <c r="A1418" t="s">
        <v>1210</v>
      </c>
      <c r="B1418" t="s">
        <v>1303</v>
      </c>
      <c r="C1418">
        <v>201010</v>
      </c>
      <c r="D1418">
        <v>30</v>
      </c>
      <c r="E1418" t="s">
        <v>1302</v>
      </c>
      <c r="F1418">
        <v>0</v>
      </c>
      <c r="G1418">
        <v>0</v>
      </c>
      <c r="H1418">
        <v>0</v>
      </c>
      <c r="I1418">
        <v>43122010900</v>
      </c>
      <c r="J1418">
        <v>4</v>
      </c>
      <c r="K1418" t="s">
        <v>1218</v>
      </c>
      <c r="L1418">
        <v>2531</v>
      </c>
      <c r="M1418" t="s">
        <v>1214</v>
      </c>
      <c r="N1418" t="s">
        <v>1206</v>
      </c>
      <c r="O1418">
        <v>4680</v>
      </c>
      <c r="P1418" t="s">
        <v>1207</v>
      </c>
      <c r="Q1418">
        <v>19850301</v>
      </c>
      <c r="R1418">
        <v>891018481</v>
      </c>
    </row>
    <row r="1419" spans="1:18">
      <c r="A1419" t="s">
        <v>1231</v>
      </c>
      <c r="B1419" t="s">
        <v>1304</v>
      </c>
      <c r="C1419">
        <v>201010</v>
      </c>
      <c r="D1419">
        <v>31</v>
      </c>
      <c r="E1419" t="s">
        <v>1302</v>
      </c>
      <c r="F1419">
        <v>0</v>
      </c>
      <c r="G1419">
        <v>0</v>
      </c>
      <c r="H1419">
        <v>0</v>
      </c>
      <c r="I1419">
        <v>43122002600</v>
      </c>
      <c r="J1419">
        <v>4</v>
      </c>
      <c r="K1419" t="s">
        <v>1218</v>
      </c>
      <c r="L1419">
        <v>3126</v>
      </c>
      <c r="M1419" t="s">
        <v>1209</v>
      </c>
      <c r="N1419" t="s">
        <v>1206</v>
      </c>
      <c r="O1419">
        <v>6233</v>
      </c>
      <c r="P1419" t="s">
        <v>1207</v>
      </c>
      <c r="Q1419">
        <v>19980430</v>
      </c>
      <c r="R1419">
        <v>891018481</v>
      </c>
    </row>
    <row r="1420" spans="1:18">
      <c r="A1420" t="s">
        <v>1231</v>
      </c>
      <c r="B1420" t="s">
        <v>1305</v>
      </c>
      <c r="C1420">
        <v>201010</v>
      </c>
      <c r="D1420">
        <v>31</v>
      </c>
      <c r="E1420" t="s">
        <v>1302</v>
      </c>
      <c r="F1420">
        <v>0</v>
      </c>
      <c r="G1420">
        <v>0</v>
      </c>
      <c r="H1420">
        <v>0</v>
      </c>
      <c r="I1420">
        <v>43122002700</v>
      </c>
      <c r="J1420">
        <v>4</v>
      </c>
      <c r="K1420" t="s">
        <v>1218</v>
      </c>
      <c r="L1420">
        <v>3126</v>
      </c>
      <c r="M1420" t="s">
        <v>1209</v>
      </c>
      <c r="N1420" t="s">
        <v>1206</v>
      </c>
      <c r="O1420">
        <v>24700</v>
      </c>
      <c r="P1420" t="s">
        <v>1207</v>
      </c>
      <c r="Q1420">
        <v>19990630</v>
      </c>
      <c r="R1420">
        <v>891018481</v>
      </c>
    </row>
    <row r="1421" spans="1:18">
      <c r="A1421" t="s">
        <v>1231</v>
      </c>
      <c r="B1421" t="s">
        <v>1306</v>
      </c>
      <c r="C1421">
        <v>201010</v>
      </c>
      <c r="D1421">
        <v>31</v>
      </c>
      <c r="E1421" t="s">
        <v>1302</v>
      </c>
      <c r="F1421">
        <v>0</v>
      </c>
      <c r="G1421">
        <v>0</v>
      </c>
      <c r="H1421">
        <v>0</v>
      </c>
      <c r="I1421">
        <v>43122003300</v>
      </c>
      <c r="J1421">
        <v>4</v>
      </c>
      <c r="K1421" t="s">
        <v>1218</v>
      </c>
      <c r="L1421">
        <v>3126</v>
      </c>
      <c r="M1421" t="s">
        <v>1209</v>
      </c>
      <c r="N1421" t="s">
        <v>1206</v>
      </c>
      <c r="O1421">
        <v>6382</v>
      </c>
      <c r="P1421" t="s">
        <v>1207</v>
      </c>
      <c r="Q1421">
        <v>19980430</v>
      </c>
      <c r="R1421">
        <v>891018481</v>
      </c>
    </row>
    <row r="1422" spans="1:18">
      <c r="A1422" t="s">
        <v>1231</v>
      </c>
      <c r="B1422" t="s">
        <v>1307</v>
      </c>
      <c r="C1422">
        <v>201010</v>
      </c>
      <c r="D1422">
        <v>0</v>
      </c>
      <c r="E1422" t="s">
        <v>1302</v>
      </c>
      <c r="F1422">
        <v>0</v>
      </c>
      <c r="G1422">
        <v>0</v>
      </c>
      <c r="H1422">
        <v>0</v>
      </c>
      <c r="I1422">
        <v>43122005500</v>
      </c>
      <c r="J1422">
        <v>6</v>
      </c>
      <c r="K1422" t="s">
        <v>1218</v>
      </c>
      <c r="L1422">
        <v>3126</v>
      </c>
      <c r="M1422" t="s">
        <v>1209</v>
      </c>
      <c r="N1422" t="s">
        <v>1206</v>
      </c>
      <c r="O1422">
        <v>0</v>
      </c>
      <c r="P1422" t="s">
        <v>1207</v>
      </c>
      <c r="Q1422">
        <v>19980331</v>
      </c>
      <c r="R1422">
        <v>891018481</v>
      </c>
    </row>
    <row r="1423" spans="1:18">
      <c r="A1423" t="s">
        <v>1231</v>
      </c>
      <c r="B1423" t="s">
        <v>1308</v>
      </c>
      <c r="C1423">
        <v>201010</v>
      </c>
      <c r="D1423">
        <v>31</v>
      </c>
      <c r="E1423" t="s">
        <v>1302</v>
      </c>
      <c r="F1423">
        <v>0</v>
      </c>
      <c r="G1423">
        <v>0</v>
      </c>
      <c r="H1423">
        <v>0</v>
      </c>
      <c r="I1423">
        <v>43122003500</v>
      </c>
      <c r="J1423">
        <v>4</v>
      </c>
      <c r="K1423" t="s">
        <v>1218</v>
      </c>
      <c r="L1423">
        <v>3126</v>
      </c>
      <c r="M1423" t="s">
        <v>1209</v>
      </c>
      <c r="N1423" t="s">
        <v>1206</v>
      </c>
      <c r="O1423">
        <v>5525</v>
      </c>
      <c r="P1423" t="s">
        <v>1207</v>
      </c>
      <c r="Q1423">
        <v>19980430</v>
      </c>
      <c r="R1423">
        <v>891018481</v>
      </c>
    </row>
    <row r="1424" spans="1:18">
      <c r="A1424" t="s">
        <v>1231</v>
      </c>
      <c r="B1424" t="s">
        <v>1309</v>
      </c>
      <c r="C1424">
        <v>201010</v>
      </c>
      <c r="D1424">
        <v>31</v>
      </c>
      <c r="E1424" t="s">
        <v>1302</v>
      </c>
      <c r="F1424">
        <v>0</v>
      </c>
      <c r="G1424">
        <v>0</v>
      </c>
      <c r="H1424">
        <v>0</v>
      </c>
      <c r="I1424">
        <v>43122004300</v>
      </c>
      <c r="J1424">
        <v>4</v>
      </c>
      <c r="K1424" t="s">
        <v>1218</v>
      </c>
      <c r="L1424">
        <v>3126</v>
      </c>
      <c r="M1424" t="s">
        <v>1209</v>
      </c>
      <c r="N1424" t="s">
        <v>1206</v>
      </c>
      <c r="O1424">
        <v>8332</v>
      </c>
      <c r="P1424" t="s">
        <v>1207</v>
      </c>
      <c r="Q1424">
        <v>19980324</v>
      </c>
      <c r="R1424">
        <v>891018481</v>
      </c>
    </row>
    <row r="1425" spans="1:18">
      <c r="A1425" t="s">
        <v>1231</v>
      </c>
      <c r="B1425" t="s">
        <v>1310</v>
      </c>
      <c r="C1425">
        <v>201010</v>
      </c>
      <c r="D1425">
        <v>31</v>
      </c>
      <c r="E1425" t="s">
        <v>1302</v>
      </c>
      <c r="F1425">
        <v>0</v>
      </c>
      <c r="G1425">
        <v>0</v>
      </c>
      <c r="H1425">
        <v>0</v>
      </c>
      <c r="I1425">
        <v>43122002901</v>
      </c>
      <c r="J1425">
        <v>4</v>
      </c>
      <c r="K1425" t="s">
        <v>1204</v>
      </c>
      <c r="L1425">
        <v>3126</v>
      </c>
      <c r="M1425" t="s">
        <v>1209</v>
      </c>
      <c r="N1425" t="s">
        <v>1206</v>
      </c>
      <c r="O1425">
        <v>8391</v>
      </c>
      <c r="P1425" t="s">
        <v>1207</v>
      </c>
      <c r="Q1425">
        <v>19980430</v>
      </c>
      <c r="R1425">
        <v>891018481</v>
      </c>
    </row>
    <row r="1426" spans="1:18">
      <c r="A1426" t="s">
        <v>1231</v>
      </c>
      <c r="B1426" t="s">
        <v>1311</v>
      </c>
      <c r="C1426">
        <v>201010</v>
      </c>
      <c r="D1426">
        <v>0</v>
      </c>
      <c r="E1426" t="s">
        <v>1302</v>
      </c>
      <c r="F1426">
        <v>0</v>
      </c>
      <c r="G1426">
        <v>0</v>
      </c>
      <c r="H1426">
        <v>0</v>
      </c>
      <c r="I1426">
        <v>43122006200</v>
      </c>
      <c r="J1426">
        <v>4</v>
      </c>
      <c r="K1426" t="s">
        <v>1218</v>
      </c>
      <c r="L1426">
        <v>3126</v>
      </c>
      <c r="M1426" t="s">
        <v>1209</v>
      </c>
      <c r="N1426" t="s">
        <v>1206</v>
      </c>
      <c r="O1426">
        <v>0</v>
      </c>
      <c r="P1426" t="s">
        <v>1207</v>
      </c>
      <c r="R1426">
        <v>891018481</v>
      </c>
    </row>
    <row r="1427" spans="1:18">
      <c r="A1427" t="s">
        <v>1231</v>
      </c>
      <c r="B1427" t="s">
        <v>1312</v>
      </c>
      <c r="C1427">
        <v>201010</v>
      </c>
      <c r="D1427">
        <v>31</v>
      </c>
      <c r="E1427" t="s">
        <v>1302</v>
      </c>
      <c r="F1427">
        <v>0</v>
      </c>
      <c r="G1427">
        <v>0</v>
      </c>
      <c r="H1427">
        <v>0</v>
      </c>
      <c r="I1427">
        <v>43122006400</v>
      </c>
      <c r="J1427">
        <v>4</v>
      </c>
      <c r="K1427" t="s">
        <v>1218</v>
      </c>
      <c r="L1427">
        <v>3126</v>
      </c>
      <c r="M1427" t="s">
        <v>1209</v>
      </c>
      <c r="N1427" t="s">
        <v>1206</v>
      </c>
      <c r="O1427">
        <v>9750</v>
      </c>
      <c r="P1427" t="s">
        <v>1207</v>
      </c>
      <c r="Q1427">
        <v>19980430</v>
      </c>
      <c r="R1427">
        <v>891018481</v>
      </c>
    </row>
    <row r="1428" spans="1:18">
      <c r="A1428" t="s">
        <v>1231</v>
      </c>
      <c r="B1428" t="s">
        <v>1313</v>
      </c>
      <c r="C1428">
        <v>201010</v>
      </c>
      <c r="D1428">
        <v>31</v>
      </c>
      <c r="E1428" t="s">
        <v>1302</v>
      </c>
      <c r="F1428">
        <v>0</v>
      </c>
      <c r="G1428">
        <v>0</v>
      </c>
      <c r="H1428">
        <v>0</v>
      </c>
      <c r="I1428">
        <v>43122006800</v>
      </c>
      <c r="J1428">
        <v>4</v>
      </c>
      <c r="K1428" t="s">
        <v>1218</v>
      </c>
      <c r="L1428">
        <v>3126</v>
      </c>
      <c r="M1428" t="s">
        <v>1209</v>
      </c>
      <c r="N1428" t="s">
        <v>1206</v>
      </c>
      <c r="O1428">
        <v>3191</v>
      </c>
      <c r="P1428" t="s">
        <v>1207</v>
      </c>
      <c r="Q1428">
        <v>20010430</v>
      </c>
      <c r="R1428">
        <v>891018481</v>
      </c>
    </row>
    <row r="1429" spans="1:18">
      <c r="A1429" t="s">
        <v>1231</v>
      </c>
      <c r="B1429" t="s">
        <v>1314</v>
      </c>
      <c r="C1429">
        <v>201010</v>
      </c>
      <c r="D1429">
        <v>31</v>
      </c>
      <c r="E1429" t="s">
        <v>1302</v>
      </c>
      <c r="F1429">
        <v>0</v>
      </c>
      <c r="G1429">
        <v>0</v>
      </c>
      <c r="H1429">
        <v>0</v>
      </c>
      <c r="I1429">
        <v>43122006700</v>
      </c>
      <c r="J1429">
        <v>4</v>
      </c>
      <c r="K1429" t="s">
        <v>1218</v>
      </c>
      <c r="L1429">
        <v>3126</v>
      </c>
      <c r="M1429" t="s">
        <v>1209</v>
      </c>
      <c r="N1429" t="s">
        <v>1206</v>
      </c>
      <c r="O1429">
        <v>13266</v>
      </c>
      <c r="P1429" t="s">
        <v>1207</v>
      </c>
      <c r="Q1429">
        <v>19980430</v>
      </c>
      <c r="R1429">
        <v>891018481</v>
      </c>
    </row>
    <row r="1430" spans="1:18">
      <c r="A1430" t="s">
        <v>1231</v>
      </c>
      <c r="B1430" t="s">
        <v>1315</v>
      </c>
      <c r="C1430">
        <v>201010</v>
      </c>
      <c r="D1430">
        <v>0</v>
      </c>
      <c r="E1430" t="s">
        <v>1302</v>
      </c>
      <c r="F1430">
        <v>0</v>
      </c>
      <c r="G1430">
        <v>0</v>
      </c>
      <c r="H1430">
        <v>0</v>
      </c>
      <c r="I1430">
        <v>43122008500</v>
      </c>
      <c r="J1430">
        <v>6</v>
      </c>
      <c r="K1430" t="s">
        <v>1213</v>
      </c>
      <c r="L1430">
        <v>3126</v>
      </c>
      <c r="M1430" t="s">
        <v>1209</v>
      </c>
      <c r="N1430" t="s">
        <v>1206</v>
      </c>
      <c r="O1430">
        <v>0</v>
      </c>
      <c r="P1430" t="s">
        <v>1207</v>
      </c>
      <c r="R1430">
        <v>891018481</v>
      </c>
    </row>
    <row r="1431" spans="1:18">
      <c r="A1431" t="s">
        <v>1231</v>
      </c>
      <c r="B1431" t="s">
        <v>1316</v>
      </c>
      <c r="C1431">
        <v>201010</v>
      </c>
      <c r="D1431">
        <v>28</v>
      </c>
      <c r="E1431" t="s">
        <v>1302</v>
      </c>
      <c r="F1431">
        <v>0</v>
      </c>
      <c r="G1431">
        <v>0</v>
      </c>
      <c r="H1431">
        <v>0</v>
      </c>
      <c r="I1431">
        <v>43122009900</v>
      </c>
      <c r="J1431">
        <v>4</v>
      </c>
      <c r="K1431" t="s">
        <v>1218</v>
      </c>
      <c r="L1431">
        <v>3126</v>
      </c>
      <c r="M1431" t="s">
        <v>1209</v>
      </c>
      <c r="N1431" t="s">
        <v>1206</v>
      </c>
      <c r="O1431">
        <v>31703</v>
      </c>
      <c r="P1431" t="s">
        <v>1207</v>
      </c>
      <c r="Q1431">
        <v>19980430</v>
      </c>
      <c r="R1431">
        <v>891018481</v>
      </c>
    </row>
    <row r="1432" spans="1:18">
      <c r="A1432" t="s">
        <v>1231</v>
      </c>
      <c r="B1432" t="s">
        <v>1317</v>
      </c>
      <c r="C1432">
        <v>201010</v>
      </c>
      <c r="D1432">
        <v>31</v>
      </c>
      <c r="E1432" t="s">
        <v>1302</v>
      </c>
      <c r="F1432">
        <v>0</v>
      </c>
      <c r="G1432">
        <v>0</v>
      </c>
      <c r="H1432">
        <v>0</v>
      </c>
      <c r="I1432">
        <v>43122009400</v>
      </c>
      <c r="J1432">
        <v>4</v>
      </c>
      <c r="K1432" t="s">
        <v>1218</v>
      </c>
      <c r="L1432">
        <v>3126</v>
      </c>
      <c r="M1432" t="s">
        <v>1209</v>
      </c>
      <c r="N1432" t="s">
        <v>1206</v>
      </c>
      <c r="O1432">
        <v>827</v>
      </c>
      <c r="P1432" t="s">
        <v>1207</v>
      </c>
      <c r="Q1432">
        <v>19980430</v>
      </c>
      <c r="R1432">
        <v>891018481</v>
      </c>
    </row>
    <row r="1433" spans="1:18">
      <c r="A1433" t="s">
        <v>1231</v>
      </c>
      <c r="B1433" t="s">
        <v>1318</v>
      </c>
      <c r="C1433">
        <v>201010</v>
      </c>
      <c r="D1433">
        <v>31</v>
      </c>
      <c r="E1433" t="s">
        <v>1302</v>
      </c>
      <c r="F1433">
        <v>0</v>
      </c>
      <c r="G1433">
        <v>0</v>
      </c>
      <c r="H1433">
        <v>0</v>
      </c>
      <c r="I1433">
        <v>43122013300</v>
      </c>
      <c r="J1433">
        <v>4</v>
      </c>
      <c r="K1433" t="s">
        <v>1218</v>
      </c>
      <c r="L1433">
        <v>3126</v>
      </c>
      <c r="M1433" t="s">
        <v>1209</v>
      </c>
      <c r="N1433" t="s">
        <v>1206</v>
      </c>
      <c r="O1433">
        <v>34805</v>
      </c>
      <c r="P1433" t="s">
        <v>1207</v>
      </c>
      <c r="Q1433">
        <v>19980430</v>
      </c>
      <c r="R1433">
        <v>891018481</v>
      </c>
    </row>
    <row r="1434" spans="1:18">
      <c r="A1434" t="s">
        <v>1231</v>
      </c>
      <c r="B1434" t="s">
        <v>1319</v>
      </c>
      <c r="C1434">
        <v>201010</v>
      </c>
      <c r="D1434">
        <v>0</v>
      </c>
      <c r="E1434" t="s">
        <v>1302</v>
      </c>
      <c r="F1434">
        <v>0</v>
      </c>
      <c r="G1434">
        <v>0</v>
      </c>
      <c r="H1434">
        <v>0</v>
      </c>
      <c r="I1434">
        <v>43122007801</v>
      </c>
      <c r="J1434">
        <v>6</v>
      </c>
      <c r="K1434" t="s">
        <v>1218</v>
      </c>
      <c r="L1434">
        <v>3126</v>
      </c>
      <c r="M1434" t="s">
        <v>1209</v>
      </c>
      <c r="N1434" t="s">
        <v>1206</v>
      </c>
      <c r="O1434">
        <v>0</v>
      </c>
      <c r="P1434" t="s">
        <v>1207</v>
      </c>
      <c r="Q1434">
        <v>19870901</v>
      </c>
      <c r="R1434">
        <v>891018481</v>
      </c>
    </row>
    <row r="1435" spans="1:18">
      <c r="A1435" t="s">
        <v>1231</v>
      </c>
      <c r="B1435" t="s">
        <v>1320</v>
      </c>
      <c r="C1435">
        <v>201010</v>
      </c>
      <c r="D1435">
        <v>0</v>
      </c>
      <c r="E1435" t="s">
        <v>1302</v>
      </c>
      <c r="F1435">
        <v>0</v>
      </c>
      <c r="G1435">
        <v>0</v>
      </c>
      <c r="H1435">
        <v>0</v>
      </c>
      <c r="I1435">
        <v>43122015700</v>
      </c>
      <c r="J1435">
        <v>5</v>
      </c>
      <c r="K1435" t="s">
        <v>1218</v>
      </c>
      <c r="L1435">
        <v>3126</v>
      </c>
      <c r="M1435" t="s">
        <v>1209</v>
      </c>
      <c r="N1435" t="s">
        <v>1206</v>
      </c>
      <c r="O1435">
        <v>0</v>
      </c>
      <c r="P1435" t="s">
        <v>1207</v>
      </c>
      <c r="Q1435">
        <v>19901001</v>
      </c>
      <c r="R1435">
        <v>891018481</v>
      </c>
    </row>
    <row r="1436" spans="1:18">
      <c r="A1436" t="s">
        <v>1201</v>
      </c>
      <c r="B1436" t="s">
        <v>1321</v>
      </c>
      <c r="C1436">
        <v>201010</v>
      </c>
      <c r="D1436">
        <v>31</v>
      </c>
      <c r="E1436" t="s">
        <v>1302</v>
      </c>
      <c r="F1436">
        <v>0</v>
      </c>
      <c r="G1436">
        <v>0</v>
      </c>
      <c r="H1436">
        <v>0</v>
      </c>
      <c r="I1436">
        <v>43122003000</v>
      </c>
      <c r="J1436">
        <v>4</v>
      </c>
      <c r="K1436" t="s">
        <v>1218</v>
      </c>
      <c r="L1436">
        <v>3126</v>
      </c>
      <c r="M1436" t="s">
        <v>1209</v>
      </c>
      <c r="N1436" t="s">
        <v>1206</v>
      </c>
      <c r="O1436">
        <v>5614</v>
      </c>
      <c r="P1436" t="s">
        <v>1322</v>
      </c>
      <c r="Q1436">
        <v>19880501</v>
      </c>
      <c r="R1436">
        <v>891018481</v>
      </c>
    </row>
    <row r="1437" spans="1:18">
      <c r="A1437" t="s">
        <v>1201</v>
      </c>
      <c r="B1437" t="s">
        <v>1323</v>
      </c>
      <c r="C1437">
        <v>201010</v>
      </c>
      <c r="D1437">
        <v>31</v>
      </c>
      <c r="E1437" t="s">
        <v>1302</v>
      </c>
      <c r="F1437">
        <v>0</v>
      </c>
      <c r="G1437">
        <v>0</v>
      </c>
      <c r="H1437">
        <v>0</v>
      </c>
      <c r="I1437">
        <v>43122003800</v>
      </c>
      <c r="J1437">
        <v>4</v>
      </c>
      <c r="K1437" t="s">
        <v>1204</v>
      </c>
      <c r="L1437">
        <v>3126</v>
      </c>
      <c r="M1437" t="s">
        <v>1209</v>
      </c>
      <c r="N1437" t="s">
        <v>1206</v>
      </c>
      <c r="O1437">
        <v>16368</v>
      </c>
      <c r="P1437" t="s">
        <v>1207</v>
      </c>
      <c r="Q1437">
        <v>19980430</v>
      </c>
      <c r="R1437">
        <v>891018481</v>
      </c>
    </row>
    <row r="1438" spans="1:18">
      <c r="A1438" t="s">
        <v>1201</v>
      </c>
      <c r="B1438" t="s">
        <v>1324</v>
      </c>
      <c r="C1438">
        <v>201010</v>
      </c>
      <c r="D1438">
        <v>0</v>
      </c>
      <c r="E1438" t="s">
        <v>1302</v>
      </c>
      <c r="F1438">
        <v>0</v>
      </c>
      <c r="G1438">
        <v>0</v>
      </c>
      <c r="H1438">
        <v>0</v>
      </c>
      <c r="I1438">
        <v>43122004200</v>
      </c>
      <c r="J1438">
        <v>4</v>
      </c>
      <c r="K1438" t="s">
        <v>1218</v>
      </c>
      <c r="L1438">
        <v>3126</v>
      </c>
      <c r="M1438" t="s">
        <v>1209</v>
      </c>
      <c r="N1438" t="s">
        <v>1206</v>
      </c>
      <c r="O1438">
        <v>0</v>
      </c>
      <c r="P1438" t="s">
        <v>1207</v>
      </c>
      <c r="Q1438">
        <v>19980430</v>
      </c>
      <c r="R1438">
        <v>891018481</v>
      </c>
    </row>
    <row r="1439" spans="1:18">
      <c r="A1439" t="s">
        <v>1201</v>
      </c>
      <c r="B1439" t="s">
        <v>1325</v>
      </c>
      <c r="C1439">
        <v>201010</v>
      </c>
      <c r="D1439">
        <v>31</v>
      </c>
      <c r="E1439" t="s">
        <v>1302</v>
      </c>
      <c r="F1439">
        <v>0</v>
      </c>
      <c r="G1439">
        <v>0</v>
      </c>
      <c r="H1439">
        <v>0</v>
      </c>
      <c r="I1439">
        <v>43122005100</v>
      </c>
      <c r="J1439">
        <v>4</v>
      </c>
      <c r="K1439" t="s">
        <v>1218</v>
      </c>
      <c r="L1439">
        <v>3126</v>
      </c>
      <c r="M1439" t="s">
        <v>1209</v>
      </c>
      <c r="N1439" t="s">
        <v>1206</v>
      </c>
      <c r="O1439">
        <v>12498</v>
      </c>
      <c r="P1439" t="s">
        <v>1207</v>
      </c>
      <c r="Q1439">
        <v>19980430</v>
      </c>
      <c r="R1439">
        <v>891018481</v>
      </c>
    </row>
    <row r="1440" spans="1:18">
      <c r="A1440" t="s">
        <v>1201</v>
      </c>
      <c r="B1440" t="s">
        <v>1326</v>
      </c>
      <c r="C1440">
        <v>201010</v>
      </c>
      <c r="D1440">
        <v>31</v>
      </c>
      <c r="E1440" t="s">
        <v>1302</v>
      </c>
      <c r="F1440">
        <v>0</v>
      </c>
      <c r="G1440">
        <v>0</v>
      </c>
      <c r="H1440">
        <v>0</v>
      </c>
      <c r="I1440">
        <v>43122006300</v>
      </c>
      <c r="J1440">
        <v>4</v>
      </c>
      <c r="K1440" t="s">
        <v>1204</v>
      </c>
      <c r="L1440">
        <v>3126</v>
      </c>
      <c r="M1440" t="s">
        <v>1209</v>
      </c>
      <c r="N1440" t="s">
        <v>1206</v>
      </c>
      <c r="O1440">
        <v>16339</v>
      </c>
      <c r="P1440" t="s">
        <v>1233</v>
      </c>
      <c r="Q1440">
        <v>19980430</v>
      </c>
      <c r="R1440">
        <v>891018481</v>
      </c>
    </row>
    <row r="1441" spans="1:18">
      <c r="A1441" t="s">
        <v>1201</v>
      </c>
      <c r="B1441" t="s">
        <v>1327</v>
      </c>
      <c r="C1441">
        <v>201010</v>
      </c>
      <c r="D1441">
        <v>31</v>
      </c>
      <c r="E1441" t="s">
        <v>1302</v>
      </c>
      <c r="F1441">
        <v>0</v>
      </c>
      <c r="G1441">
        <v>0</v>
      </c>
      <c r="H1441">
        <v>0</v>
      </c>
      <c r="I1441">
        <v>43122007000</v>
      </c>
      <c r="J1441">
        <v>4</v>
      </c>
      <c r="K1441" t="s">
        <v>1218</v>
      </c>
      <c r="L1441">
        <v>3126</v>
      </c>
      <c r="M1441" t="s">
        <v>1209</v>
      </c>
      <c r="N1441" t="s">
        <v>1206</v>
      </c>
      <c r="O1441">
        <v>24346</v>
      </c>
      <c r="P1441" t="s">
        <v>1233</v>
      </c>
      <c r="Q1441">
        <v>19980430</v>
      </c>
      <c r="R1441">
        <v>891018481</v>
      </c>
    </row>
    <row r="1442" spans="1:18">
      <c r="A1442" t="s">
        <v>1201</v>
      </c>
      <c r="B1442" t="s">
        <v>1328</v>
      </c>
      <c r="C1442">
        <v>201010</v>
      </c>
      <c r="D1442">
        <v>31</v>
      </c>
      <c r="E1442" t="s">
        <v>1302</v>
      </c>
      <c r="F1442">
        <v>0</v>
      </c>
      <c r="G1442">
        <v>0</v>
      </c>
      <c r="H1442">
        <v>0</v>
      </c>
      <c r="I1442">
        <v>43122006100</v>
      </c>
      <c r="J1442">
        <v>4</v>
      </c>
      <c r="K1442" t="s">
        <v>1204</v>
      </c>
      <c r="L1442">
        <v>3126</v>
      </c>
      <c r="M1442" t="s">
        <v>1209</v>
      </c>
      <c r="N1442" t="s">
        <v>1206</v>
      </c>
      <c r="O1442">
        <v>15777</v>
      </c>
      <c r="P1442" t="s">
        <v>1233</v>
      </c>
      <c r="Q1442">
        <v>19980430</v>
      </c>
      <c r="R1442">
        <v>891018481</v>
      </c>
    </row>
    <row r="1443" spans="1:18">
      <c r="A1443" t="s">
        <v>1201</v>
      </c>
      <c r="B1443" t="s">
        <v>1329</v>
      </c>
      <c r="C1443">
        <v>201010</v>
      </c>
      <c r="D1443">
        <v>10</v>
      </c>
      <c r="E1443" t="s">
        <v>1302</v>
      </c>
      <c r="F1443">
        <v>0</v>
      </c>
      <c r="G1443">
        <v>0</v>
      </c>
      <c r="H1443">
        <v>0</v>
      </c>
      <c r="I1443">
        <v>43122007700</v>
      </c>
      <c r="J1443">
        <v>5</v>
      </c>
      <c r="K1443" t="s">
        <v>1218</v>
      </c>
      <c r="L1443">
        <v>3126</v>
      </c>
      <c r="M1443" t="s">
        <v>1209</v>
      </c>
      <c r="N1443" t="s">
        <v>1206</v>
      </c>
      <c r="O1443">
        <v>7815</v>
      </c>
      <c r="P1443" t="s">
        <v>1207</v>
      </c>
      <c r="Q1443">
        <v>19830301</v>
      </c>
      <c r="R1443">
        <v>891018481</v>
      </c>
    </row>
    <row r="1444" spans="1:18">
      <c r="A1444" t="s">
        <v>1201</v>
      </c>
      <c r="B1444" t="s">
        <v>1330</v>
      </c>
      <c r="C1444">
        <v>201010</v>
      </c>
      <c r="D1444">
        <v>0</v>
      </c>
      <c r="E1444" t="s">
        <v>1302</v>
      </c>
      <c r="F1444">
        <v>0</v>
      </c>
      <c r="G1444">
        <v>0</v>
      </c>
      <c r="H1444">
        <v>0</v>
      </c>
      <c r="I1444">
        <v>43122008900</v>
      </c>
      <c r="J1444">
        <v>4</v>
      </c>
      <c r="K1444" t="s">
        <v>1218</v>
      </c>
      <c r="L1444">
        <v>3126</v>
      </c>
      <c r="M1444" t="s">
        <v>1209</v>
      </c>
      <c r="N1444" t="s">
        <v>1206</v>
      </c>
      <c r="O1444">
        <v>0</v>
      </c>
      <c r="P1444" t="s">
        <v>1207</v>
      </c>
      <c r="R1444">
        <v>891018481</v>
      </c>
    </row>
    <row r="1445" spans="1:18">
      <c r="A1445" t="s">
        <v>1201</v>
      </c>
      <c r="B1445" t="s">
        <v>1331</v>
      </c>
      <c r="C1445">
        <v>201010</v>
      </c>
      <c r="D1445">
        <v>31</v>
      </c>
      <c r="E1445" t="s">
        <v>1302</v>
      </c>
      <c r="F1445">
        <v>0</v>
      </c>
      <c r="G1445">
        <v>0</v>
      </c>
      <c r="H1445">
        <v>0</v>
      </c>
      <c r="I1445">
        <v>43122008002</v>
      </c>
      <c r="J1445">
        <v>4</v>
      </c>
      <c r="K1445" t="s">
        <v>1218</v>
      </c>
      <c r="L1445">
        <v>3126</v>
      </c>
      <c r="M1445" t="s">
        <v>1209</v>
      </c>
      <c r="N1445" t="s">
        <v>1206</v>
      </c>
      <c r="O1445">
        <v>20623</v>
      </c>
      <c r="P1445" t="s">
        <v>1207</v>
      </c>
      <c r="Q1445">
        <v>19980430</v>
      </c>
      <c r="R1445">
        <v>891018481</v>
      </c>
    </row>
    <row r="1446" spans="1:18">
      <c r="A1446" t="s">
        <v>1201</v>
      </c>
      <c r="B1446" t="s">
        <v>1332</v>
      </c>
      <c r="C1446">
        <v>201010</v>
      </c>
      <c r="D1446">
        <v>0</v>
      </c>
      <c r="E1446" t="s">
        <v>1302</v>
      </c>
      <c r="F1446">
        <v>0</v>
      </c>
      <c r="G1446">
        <v>0</v>
      </c>
      <c r="H1446">
        <v>0</v>
      </c>
      <c r="I1446">
        <v>43122010600</v>
      </c>
      <c r="J1446">
        <v>4</v>
      </c>
      <c r="K1446" t="s">
        <v>1204</v>
      </c>
      <c r="L1446">
        <v>3126</v>
      </c>
      <c r="M1446" t="s">
        <v>1209</v>
      </c>
      <c r="N1446" t="s">
        <v>1206</v>
      </c>
      <c r="O1446">
        <v>0</v>
      </c>
      <c r="P1446" t="s">
        <v>1207</v>
      </c>
      <c r="Q1446">
        <v>19980430</v>
      </c>
      <c r="R1446">
        <v>891018481</v>
      </c>
    </row>
    <row r="1447" spans="1:18">
      <c r="A1447" t="s">
        <v>1201</v>
      </c>
      <c r="B1447" t="s">
        <v>1333</v>
      </c>
      <c r="C1447">
        <v>201010</v>
      </c>
      <c r="D1447">
        <v>0</v>
      </c>
      <c r="E1447" t="s">
        <v>1302</v>
      </c>
      <c r="F1447">
        <v>0</v>
      </c>
      <c r="G1447">
        <v>0</v>
      </c>
      <c r="H1447">
        <v>0</v>
      </c>
      <c r="I1447">
        <v>43122010800</v>
      </c>
      <c r="J1447">
        <v>4</v>
      </c>
      <c r="K1447" t="s">
        <v>1204</v>
      </c>
      <c r="L1447">
        <v>3126</v>
      </c>
      <c r="M1447" t="s">
        <v>1209</v>
      </c>
      <c r="N1447" t="s">
        <v>1206</v>
      </c>
      <c r="O1447">
        <v>0</v>
      </c>
      <c r="P1447" t="s">
        <v>1207</v>
      </c>
      <c r="Q1447">
        <v>19980430</v>
      </c>
      <c r="R1447">
        <v>891018481</v>
      </c>
    </row>
    <row r="1448" spans="1:18">
      <c r="A1448" t="s">
        <v>1201</v>
      </c>
      <c r="B1448" t="s">
        <v>1334</v>
      </c>
      <c r="C1448">
        <v>201010</v>
      </c>
      <c r="D1448">
        <v>0</v>
      </c>
      <c r="E1448" t="s">
        <v>1302</v>
      </c>
      <c r="F1448">
        <v>0</v>
      </c>
      <c r="G1448">
        <v>0</v>
      </c>
      <c r="H1448">
        <v>0</v>
      </c>
      <c r="I1448">
        <v>43122011100</v>
      </c>
      <c r="J1448">
        <v>4</v>
      </c>
      <c r="K1448" t="s">
        <v>1204</v>
      </c>
      <c r="L1448">
        <v>3126</v>
      </c>
      <c r="M1448" t="s">
        <v>1209</v>
      </c>
      <c r="N1448" t="s">
        <v>1206</v>
      </c>
      <c r="O1448">
        <v>0</v>
      </c>
      <c r="P1448" t="s">
        <v>1207</v>
      </c>
      <c r="Q1448">
        <v>19980430</v>
      </c>
      <c r="R1448">
        <v>891018481</v>
      </c>
    </row>
    <row r="1449" spans="1:18">
      <c r="A1449" t="s">
        <v>1201</v>
      </c>
      <c r="B1449" t="s">
        <v>1335</v>
      </c>
      <c r="C1449">
        <v>201010</v>
      </c>
      <c r="D1449">
        <v>0</v>
      </c>
      <c r="E1449" t="s">
        <v>1302</v>
      </c>
      <c r="F1449">
        <v>0</v>
      </c>
      <c r="G1449">
        <v>0</v>
      </c>
      <c r="H1449">
        <v>0</v>
      </c>
      <c r="I1449">
        <v>43122012000</v>
      </c>
      <c r="J1449">
        <v>4</v>
      </c>
      <c r="K1449" t="s">
        <v>1204</v>
      </c>
      <c r="L1449">
        <v>3126</v>
      </c>
      <c r="M1449" t="s">
        <v>1209</v>
      </c>
      <c r="N1449" t="s">
        <v>1206</v>
      </c>
      <c r="O1449">
        <v>0</v>
      </c>
      <c r="P1449" t="s">
        <v>1207</v>
      </c>
      <c r="Q1449">
        <v>19870401</v>
      </c>
      <c r="R1449">
        <v>891018481</v>
      </c>
    </row>
    <row r="1450" spans="1:18">
      <c r="A1450" t="s">
        <v>1201</v>
      </c>
      <c r="B1450" t="s">
        <v>1336</v>
      </c>
      <c r="C1450">
        <v>201010</v>
      </c>
      <c r="D1450">
        <v>0</v>
      </c>
      <c r="E1450" t="s">
        <v>1302</v>
      </c>
      <c r="F1450">
        <v>0</v>
      </c>
      <c r="G1450">
        <v>0</v>
      </c>
      <c r="H1450">
        <v>0</v>
      </c>
      <c r="I1450">
        <v>43122012600</v>
      </c>
      <c r="J1450">
        <v>4</v>
      </c>
      <c r="K1450" t="s">
        <v>1204</v>
      </c>
      <c r="L1450">
        <v>3126</v>
      </c>
      <c r="M1450" t="s">
        <v>1209</v>
      </c>
      <c r="N1450" t="s">
        <v>1206</v>
      </c>
      <c r="O1450">
        <v>0</v>
      </c>
      <c r="P1450" t="s">
        <v>1207</v>
      </c>
      <c r="Q1450">
        <v>19980430</v>
      </c>
      <c r="R1450">
        <v>891018481</v>
      </c>
    </row>
    <row r="1451" spans="1:18">
      <c r="A1451" t="s">
        <v>1201</v>
      </c>
      <c r="B1451" t="s">
        <v>1337</v>
      </c>
      <c r="C1451">
        <v>201010</v>
      </c>
      <c r="D1451">
        <v>0</v>
      </c>
      <c r="E1451" t="s">
        <v>1302</v>
      </c>
      <c r="F1451">
        <v>0</v>
      </c>
      <c r="G1451">
        <v>0</v>
      </c>
      <c r="H1451">
        <v>0</v>
      </c>
      <c r="I1451">
        <v>43122011900</v>
      </c>
      <c r="J1451">
        <v>4</v>
      </c>
      <c r="K1451" t="s">
        <v>1204</v>
      </c>
      <c r="L1451">
        <v>3126</v>
      </c>
      <c r="M1451" t="s">
        <v>1209</v>
      </c>
      <c r="N1451" t="s">
        <v>1206</v>
      </c>
      <c r="O1451">
        <v>0</v>
      </c>
      <c r="P1451" t="s">
        <v>1207</v>
      </c>
      <c r="Q1451">
        <v>19980430</v>
      </c>
      <c r="R1451">
        <v>891018481</v>
      </c>
    </row>
    <row r="1452" spans="1:18">
      <c r="A1452" t="s">
        <v>1201</v>
      </c>
      <c r="B1452" t="s">
        <v>1338</v>
      </c>
      <c r="C1452">
        <v>201010</v>
      </c>
      <c r="D1452">
        <v>0</v>
      </c>
      <c r="E1452" t="s">
        <v>1302</v>
      </c>
      <c r="F1452">
        <v>0</v>
      </c>
      <c r="G1452">
        <v>0</v>
      </c>
      <c r="H1452">
        <v>0</v>
      </c>
      <c r="I1452">
        <v>43122013500</v>
      </c>
      <c r="J1452">
        <v>4</v>
      </c>
      <c r="K1452" t="s">
        <v>1204</v>
      </c>
      <c r="L1452">
        <v>3126</v>
      </c>
      <c r="M1452" t="s">
        <v>1209</v>
      </c>
      <c r="N1452" t="s">
        <v>1206</v>
      </c>
      <c r="O1452">
        <v>0</v>
      </c>
      <c r="P1452" t="s">
        <v>1207</v>
      </c>
      <c r="Q1452">
        <v>19980430</v>
      </c>
      <c r="R1452">
        <v>891018481</v>
      </c>
    </row>
    <row r="1453" spans="1:18">
      <c r="A1453" t="s">
        <v>1201</v>
      </c>
      <c r="B1453" t="s">
        <v>1339</v>
      </c>
      <c r="C1453">
        <v>201010</v>
      </c>
      <c r="D1453">
        <v>0</v>
      </c>
      <c r="E1453" t="s">
        <v>1302</v>
      </c>
      <c r="F1453">
        <v>0</v>
      </c>
      <c r="G1453">
        <v>0</v>
      </c>
      <c r="H1453">
        <v>0</v>
      </c>
      <c r="I1453">
        <v>43122012701</v>
      </c>
      <c r="J1453">
        <v>4</v>
      </c>
      <c r="K1453" t="s">
        <v>1204</v>
      </c>
      <c r="L1453">
        <v>3126</v>
      </c>
      <c r="M1453" t="s">
        <v>1209</v>
      </c>
      <c r="N1453" t="s">
        <v>1206</v>
      </c>
      <c r="O1453">
        <v>0</v>
      </c>
      <c r="P1453" t="s">
        <v>1207</v>
      </c>
      <c r="Q1453">
        <v>19980430</v>
      </c>
      <c r="R1453">
        <v>891018481</v>
      </c>
    </row>
    <row r="1454" spans="1:18">
      <c r="A1454" t="s">
        <v>1201</v>
      </c>
      <c r="B1454" t="s">
        <v>1340</v>
      </c>
      <c r="C1454">
        <v>201010</v>
      </c>
      <c r="D1454">
        <v>0</v>
      </c>
      <c r="E1454" t="s">
        <v>1302</v>
      </c>
      <c r="F1454">
        <v>0</v>
      </c>
      <c r="G1454">
        <v>0</v>
      </c>
      <c r="H1454">
        <v>0</v>
      </c>
      <c r="I1454">
        <v>43122014100</v>
      </c>
      <c r="J1454">
        <v>4</v>
      </c>
      <c r="K1454" t="s">
        <v>1204</v>
      </c>
      <c r="L1454">
        <v>3126</v>
      </c>
      <c r="M1454" t="s">
        <v>1209</v>
      </c>
      <c r="N1454" t="s">
        <v>1206</v>
      </c>
      <c r="O1454">
        <v>0</v>
      </c>
      <c r="P1454" t="s">
        <v>1207</v>
      </c>
      <c r="Q1454">
        <v>19980430</v>
      </c>
      <c r="R1454">
        <v>891018481</v>
      </c>
    </row>
    <row r="1455" spans="1:18">
      <c r="A1455" t="s">
        <v>1201</v>
      </c>
      <c r="B1455" t="s">
        <v>1341</v>
      </c>
      <c r="C1455">
        <v>201010</v>
      </c>
      <c r="D1455">
        <v>0</v>
      </c>
      <c r="E1455" t="s">
        <v>1302</v>
      </c>
      <c r="F1455">
        <v>0</v>
      </c>
      <c r="G1455">
        <v>0</v>
      </c>
      <c r="H1455">
        <v>0</v>
      </c>
      <c r="I1455">
        <v>43122012900</v>
      </c>
      <c r="J1455">
        <v>4</v>
      </c>
      <c r="K1455" t="s">
        <v>1204</v>
      </c>
      <c r="L1455">
        <v>3126</v>
      </c>
      <c r="M1455" t="s">
        <v>1209</v>
      </c>
      <c r="N1455" t="s">
        <v>1206</v>
      </c>
      <c r="O1455">
        <v>0</v>
      </c>
      <c r="P1455" t="s">
        <v>1207</v>
      </c>
      <c r="Q1455">
        <v>19980430</v>
      </c>
      <c r="R1455">
        <v>891018481</v>
      </c>
    </row>
    <row r="1456" spans="1:18">
      <c r="A1456" t="s">
        <v>1201</v>
      </c>
      <c r="B1456" t="s">
        <v>1342</v>
      </c>
      <c r="C1456">
        <v>201010</v>
      </c>
      <c r="D1456">
        <v>0</v>
      </c>
      <c r="E1456" t="s">
        <v>1302</v>
      </c>
      <c r="F1456">
        <v>0</v>
      </c>
      <c r="G1456">
        <v>0</v>
      </c>
      <c r="H1456">
        <v>0</v>
      </c>
      <c r="I1456">
        <v>43122013400</v>
      </c>
      <c r="J1456">
        <v>4</v>
      </c>
      <c r="K1456" t="s">
        <v>1204</v>
      </c>
      <c r="L1456">
        <v>3126</v>
      </c>
      <c r="M1456" t="s">
        <v>1209</v>
      </c>
      <c r="N1456" t="s">
        <v>1206</v>
      </c>
      <c r="O1456">
        <v>0</v>
      </c>
      <c r="P1456" t="s">
        <v>1207</v>
      </c>
      <c r="Q1456">
        <v>19980430</v>
      </c>
      <c r="R1456">
        <v>891018481</v>
      </c>
    </row>
    <row r="1457" spans="1:18">
      <c r="A1457" t="s">
        <v>1201</v>
      </c>
      <c r="B1457" t="s">
        <v>1343</v>
      </c>
      <c r="C1457">
        <v>201010</v>
      </c>
      <c r="D1457">
        <v>0</v>
      </c>
      <c r="E1457" t="s">
        <v>1302</v>
      </c>
      <c r="F1457">
        <v>0</v>
      </c>
      <c r="G1457">
        <v>0</v>
      </c>
      <c r="H1457">
        <v>0</v>
      </c>
      <c r="I1457">
        <v>43122015000</v>
      </c>
      <c r="J1457">
        <v>4</v>
      </c>
      <c r="K1457" t="s">
        <v>1204</v>
      </c>
      <c r="L1457">
        <v>3126</v>
      </c>
      <c r="M1457" t="s">
        <v>1209</v>
      </c>
      <c r="N1457" t="s">
        <v>1206</v>
      </c>
      <c r="O1457">
        <v>0</v>
      </c>
      <c r="P1457" t="s">
        <v>1207</v>
      </c>
      <c r="Q1457">
        <v>19980430</v>
      </c>
      <c r="R1457">
        <v>891018481</v>
      </c>
    </row>
    <row r="1458" spans="1:18">
      <c r="A1458" t="s">
        <v>1201</v>
      </c>
      <c r="B1458" t="s">
        <v>1344</v>
      </c>
      <c r="C1458">
        <v>201010</v>
      </c>
      <c r="D1458">
        <v>0</v>
      </c>
      <c r="E1458" t="s">
        <v>1302</v>
      </c>
      <c r="F1458">
        <v>0</v>
      </c>
      <c r="G1458">
        <v>0</v>
      </c>
      <c r="H1458">
        <v>0</v>
      </c>
      <c r="I1458">
        <v>43122015300</v>
      </c>
      <c r="J1458">
        <v>4</v>
      </c>
      <c r="K1458" t="s">
        <v>1204</v>
      </c>
      <c r="L1458">
        <v>3126</v>
      </c>
      <c r="M1458" t="s">
        <v>1209</v>
      </c>
      <c r="N1458" t="s">
        <v>1206</v>
      </c>
      <c r="O1458">
        <v>0</v>
      </c>
      <c r="P1458" t="s">
        <v>1207</v>
      </c>
      <c r="Q1458">
        <v>19980430</v>
      </c>
      <c r="R1458">
        <v>891018481</v>
      </c>
    </row>
    <row r="1459" spans="1:18">
      <c r="A1459" t="s">
        <v>1201</v>
      </c>
      <c r="B1459" t="s">
        <v>1345</v>
      </c>
      <c r="C1459">
        <v>201010</v>
      </c>
      <c r="D1459">
        <v>0</v>
      </c>
      <c r="E1459" t="s">
        <v>1302</v>
      </c>
      <c r="F1459">
        <v>0</v>
      </c>
      <c r="G1459">
        <v>0</v>
      </c>
      <c r="H1459">
        <v>0</v>
      </c>
      <c r="I1459">
        <v>43122013900</v>
      </c>
      <c r="J1459">
        <v>4</v>
      </c>
      <c r="K1459" t="s">
        <v>1204</v>
      </c>
      <c r="L1459">
        <v>3126</v>
      </c>
      <c r="M1459" t="s">
        <v>1209</v>
      </c>
      <c r="N1459" t="s">
        <v>1206</v>
      </c>
      <c r="O1459">
        <v>0</v>
      </c>
      <c r="P1459" t="s">
        <v>1207</v>
      </c>
      <c r="Q1459">
        <v>19980430</v>
      </c>
      <c r="R1459">
        <v>891018481</v>
      </c>
    </row>
    <row r="1460" spans="1:18">
      <c r="A1460" t="s">
        <v>1201</v>
      </c>
      <c r="B1460" t="s">
        <v>1346</v>
      </c>
      <c r="C1460">
        <v>201010</v>
      </c>
      <c r="D1460">
        <v>0</v>
      </c>
      <c r="E1460" t="s">
        <v>1302</v>
      </c>
      <c r="F1460">
        <v>0</v>
      </c>
      <c r="G1460">
        <v>0</v>
      </c>
      <c r="H1460">
        <v>0</v>
      </c>
      <c r="I1460">
        <v>43122014700</v>
      </c>
      <c r="J1460">
        <v>4</v>
      </c>
      <c r="K1460" t="s">
        <v>1204</v>
      </c>
      <c r="L1460">
        <v>3126</v>
      </c>
      <c r="M1460" t="s">
        <v>1209</v>
      </c>
      <c r="N1460" t="s">
        <v>1206</v>
      </c>
      <c r="O1460">
        <v>0</v>
      </c>
      <c r="P1460" t="s">
        <v>1207</v>
      </c>
      <c r="Q1460">
        <v>19921001</v>
      </c>
      <c r="R1460">
        <v>891018481</v>
      </c>
    </row>
    <row r="1461" spans="1:18">
      <c r="A1461" t="s">
        <v>1201</v>
      </c>
      <c r="B1461" t="s">
        <v>1347</v>
      </c>
      <c r="C1461">
        <v>201010</v>
      </c>
      <c r="D1461">
        <v>0</v>
      </c>
      <c r="E1461" t="s">
        <v>1302</v>
      </c>
      <c r="F1461">
        <v>0</v>
      </c>
      <c r="G1461">
        <v>0</v>
      </c>
      <c r="H1461">
        <v>0</v>
      </c>
      <c r="I1461">
        <v>43122014800</v>
      </c>
      <c r="J1461">
        <v>4</v>
      </c>
      <c r="K1461" t="s">
        <v>1204</v>
      </c>
      <c r="L1461">
        <v>3126</v>
      </c>
      <c r="M1461" t="s">
        <v>1209</v>
      </c>
      <c r="N1461" t="s">
        <v>1206</v>
      </c>
      <c r="O1461">
        <v>0</v>
      </c>
      <c r="P1461" t="s">
        <v>1207</v>
      </c>
      <c r="Q1461">
        <v>19910401</v>
      </c>
      <c r="R1461">
        <v>891018481</v>
      </c>
    </row>
    <row r="1462" spans="1:18">
      <c r="A1462" t="s">
        <v>1210</v>
      </c>
      <c r="B1462" t="s">
        <v>1301</v>
      </c>
      <c r="C1462">
        <v>201011</v>
      </c>
      <c r="D1462">
        <v>27</v>
      </c>
      <c r="E1462" t="s">
        <v>1302</v>
      </c>
      <c r="F1462">
        <v>0</v>
      </c>
      <c r="G1462">
        <v>0</v>
      </c>
      <c r="H1462">
        <v>0</v>
      </c>
      <c r="I1462">
        <v>43122010300</v>
      </c>
      <c r="J1462">
        <v>4</v>
      </c>
      <c r="K1462" t="s">
        <v>1213</v>
      </c>
      <c r="L1462">
        <v>2531</v>
      </c>
      <c r="M1462" t="s">
        <v>1214</v>
      </c>
      <c r="N1462" t="s">
        <v>1206</v>
      </c>
      <c r="O1462">
        <v>2878</v>
      </c>
      <c r="P1462" t="s">
        <v>1207</v>
      </c>
      <c r="Q1462">
        <v>19850101</v>
      </c>
      <c r="R1462">
        <v>891018481</v>
      </c>
    </row>
    <row r="1463" spans="1:18">
      <c r="A1463" t="s">
        <v>1210</v>
      </c>
      <c r="B1463" t="s">
        <v>1303</v>
      </c>
      <c r="C1463">
        <v>201011</v>
      </c>
      <c r="D1463">
        <v>27</v>
      </c>
      <c r="E1463" t="s">
        <v>1302</v>
      </c>
      <c r="F1463">
        <v>0</v>
      </c>
      <c r="G1463">
        <v>0</v>
      </c>
      <c r="H1463">
        <v>0</v>
      </c>
      <c r="I1463">
        <v>43122010900</v>
      </c>
      <c r="J1463">
        <v>4</v>
      </c>
      <c r="K1463" t="s">
        <v>1218</v>
      </c>
      <c r="L1463">
        <v>2531</v>
      </c>
      <c r="M1463" t="s">
        <v>1214</v>
      </c>
      <c r="N1463" t="s">
        <v>1206</v>
      </c>
      <c r="O1463">
        <v>5249</v>
      </c>
      <c r="P1463" t="s">
        <v>1207</v>
      </c>
      <c r="Q1463">
        <v>19850301</v>
      </c>
      <c r="R1463">
        <v>891018481</v>
      </c>
    </row>
    <row r="1464" spans="1:18">
      <c r="A1464" t="s">
        <v>1231</v>
      </c>
      <c r="B1464" t="s">
        <v>1304</v>
      </c>
      <c r="C1464">
        <v>201011</v>
      </c>
      <c r="D1464">
        <v>27</v>
      </c>
      <c r="E1464" t="s">
        <v>1302</v>
      </c>
      <c r="F1464">
        <v>0</v>
      </c>
      <c r="G1464">
        <v>0</v>
      </c>
      <c r="H1464">
        <v>0</v>
      </c>
      <c r="I1464">
        <v>43122002600</v>
      </c>
      <c r="J1464">
        <v>4</v>
      </c>
      <c r="K1464" t="s">
        <v>1218</v>
      </c>
      <c r="L1464">
        <v>3126</v>
      </c>
      <c r="M1464" t="s">
        <v>1209</v>
      </c>
      <c r="N1464" t="s">
        <v>1206</v>
      </c>
      <c r="O1464">
        <v>4820</v>
      </c>
      <c r="P1464" t="s">
        <v>1207</v>
      </c>
      <c r="Q1464">
        <v>19980430</v>
      </c>
      <c r="R1464">
        <v>891018481</v>
      </c>
    </row>
    <row r="1465" spans="1:18">
      <c r="A1465" t="s">
        <v>1231</v>
      </c>
      <c r="B1465" t="s">
        <v>1305</v>
      </c>
      <c r="C1465">
        <v>201011</v>
      </c>
      <c r="D1465">
        <v>27</v>
      </c>
      <c r="E1465" t="s">
        <v>1302</v>
      </c>
      <c r="F1465">
        <v>0</v>
      </c>
      <c r="G1465">
        <v>0</v>
      </c>
      <c r="H1465">
        <v>0</v>
      </c>
      <c r="I1465">
        <v>43122002700</v>
      </c>
      <c r="J1465">
        <v>4</v>
      </c>
      <c r="K1465" t="s">
        <v>1218</v>
      </c>
      <c r="L1465">
        <v>3126</v>
      </c>
      <c r="M1465" t="s">
        <v>1209</v>
      </c>
      <c r="N1465" t="s">
        <v>1206</v>
      </c>
      <c r="O1465">
        <v>17890</v>
      </c>
      <c r="P1465" t="s">
        <v>1207</v>
      </c>
      <c r="Q1465">
        <v>19990630</v>
      </c>
      <c r="R1465">
        <v>891018481</v>
      </c>
    </row>
    <row r="1466" spans="1:18">
      <c r="A1466" t="s">
        <v>1231</v>
      </c>
      <c r="B1466" t="s">
        <v>1306</v>
      </c>
      <c r="C1466">
        <v>201011</v>
      </c>
      <c r="D1466">
        <v>27</v>
      </c>
      <c r="E1466" t="s">
        <v>1302</v>
      </c>
      <c r="F1466">
        <v>0</v>
      </c>
      <c r="G1466">
        <v>0</v>
      </c>
      <c r="H1466">
        <v>0</v>
      </c>
      <c r="I1466">
        <v>43122003300</v>
      </c>
      <c r="J1466">
        <v>4</v>
      </c>
      <c r="K1466" t="s">
        <v>1218</v>
      </c>
      <c r="L1466">
        <v>3126</v>
      </c>
      <c r="M1466" t="s">
        <v>1209</v>
      </c>
      <c r="N1466" t="s">
        <v>1206</v>
      </c>
      <c r="O1466">
        <v>5448</v>
      </c>
      <c r="P1466" t="s">
        <v>1207</v>
      </c>
      <c r="Q1466">
        <v>19980430</v>
      </c>
      <c r="R1466">
        <v>891018481</v>
      </c>
    </row>
    <row r="1467" spans="1:18">
      <c r="A1467" t="s">
        <v>1231</v>
      </c>
      <c r="B1467" t="s">
        <v>1307</v>
      </c>
      <c r="C1467">
        <v>201011</v>
      </c>
      <c r="D1467">
        <v>1</v>
      </c>
      <c r="E1467" t="s">
        <v>1302</v>
      </c>
      <c r="F1467">
        <v>0</v>
      </c>
      <c r="G1467">
        <v>0</v>
      </c>
      <c r="H1467">
        <v>4051</v>
      </c>
      <c r="I1467">
        <v>43122005500</v>
      </c>
      <c r="J1467">
        <v>6</v>
      </c>
      <c r="K1467" t="s">
        <v>1218</v>
      </c>
      <c r="L1467">
        <v>3126</v>
      </c>
      <c r="M1467" t="s">
        <v>1209</v>
      </c>
      <c r="N1467" t="s">
        <v>1206</v>
      </c>
      <c r="O1467">
        <v>0</v>
      </c>
      <c r="P1467" t="s">
        <v>1207</v>
      </c>
      <c r="Q1467">
        <v>19980331</v>
      </c>
      <c r="R1467">
        <v>891018481</v>
      </c>
    </row>
    <row r="1468" spans="1:18">
      <c r="A1468" t="s">
        <v>1231</v>
      </c>
      <c r="B1468" t="s">
        <v>1308</v>
      </c>
      <c r="C1468">
        <v>201011</v>
      </c>
      <c r="D1468">
        <v>27</v>
      </c>
      <c r="E1468" t="s">
        <v>1302</v>
      </c>
      <c r="F1468">
        <v>0</v>
      </c>
      <c r="G1468">
        <v>0</v>
      </c>
      <c r="H1468">
        <v>0</v>
      </c>
      <c r="I1468">
        <v>43122003500</v>
      </c>
      <c r="J1468">
        <v>4</v>
      </c>
      <c r="K1468" t="s">
        <v>1218</v>
      </c>
      <c r="L1468">
        <v>3126</v>
      </c>
      <c r="M1468" t="s">
        <v>1209</v>
      </c>
      <c r="N1468" t="s">
        <v>1206</v>
      </c>
      <c r="O1468">
        <v>4977</v>
      </c>
      <c r="P1468" t="s">
        <v>1207</v>
      </c>
      <c r="Q1468">
        <v>19980430</v>
      </c>
      <c r="R1468">
        <v>891018481</v>
      </c>
    </row>
    <row r="1469" spans="1:18">
      <c r="A1469" t="s">
        <v>1231</v>
      </c>
      <c r="B1469" t="s">
        <v>1309</v>
      </c>
      <c r="C1469">
        <v>201011</v>
      </c>
      <c r="D1469">
        <v>27</v>
      </c>
      <c r="E1469" t="s">
        <v>1302</v>
      </c>
      <c r="F1469">
        <v>0</v>
      </c>
      <c r="G1469">
        <v>0</v>
      </c>
      <c r="H1469">
        <v>0</v>
      </c>
      <c r="I1469">
        <v>43122004300</v>
      </c>
      <c r="J1469">
        <v>4</v>
      </c>
      <c r="K1469" t="s">
        <v>1218</v>
      </c>
      <c r="L1469">
        <v>3126</v>
      </c>
      <c r="M1469" t="s">
        <v>1209</v>
      </c>
      <c r="N1469" t="s">
        <v>1206</v>
      </c>
      <c r="O1469">
        <v>4296</v>
      </c>
      <c r="P1469" t="s">
        <v>1207</v>
      </c>
      <c r="Q1469">
        <v>19980324</v>
      </c>
      <c r="R1469">
        <v>891018481</v>
      </c>
    </row>
    <row r="1470" spans="1:18">
      <c r="A1470" t="s">
        <v>1231</v>
      </c>
      <c r="B1470" t="s">
        <v>1310</v>
      </c>
      <c r="C1470">
        <v>201011</v>
      </c>
      <c r="D1470">
        <v>27</v>
      </c>
      <c r="E1470" t="s">
        <v>1302</v>
      </c>
      <c r="F1470">
        <v>0</v>
      </c>
      <c r="G1470">
        <v>0</v>
      </c>
      <c r="H1470">
        <v>0</v>
      </c>
      <c r="I1470">
        <v>43122002901</v>
      </c>
      <c r="J1470">
        <v>4</v>
      </c>
      <c r="K1470" t="s">
        <v>1204</v>
      </c>
      <c r="L1470">
        <v>3126</v>
      </c>
      <c r="M1470" t="s">
        <v>1209</v>
      </c>
      <c r="N1470" t="s">
        <v>1206</v>
      </c>
      <c r="O1470">
        <v>7098</v>
      </c>
      <c r="P1470" t="s">
        <v>1207</v>
      </c>
      <c r="Q1470">
        <v>19980430</v>
      </c>
      <c r="R1470">
        <v>891018481</v>
      </c>
    </row>
    <row r="1471" spans="1:18">
      <c r="A1471" t="s">
        <v>1231</v>
      </c>
      <c r="B1471" t="s">
        <v>1311</v>
      </c>
      <c r="C1471">
        <v>201011</v>
      </c>
      <c r="D1471">
        <v>0</v>
      </c>
      <c r="E1471" t="s">
        <v>1302</v>
      </c>
      <c r="F1471">
        <v>0</v>
      </c>
      <c r="G1471">
        <v>0</v>
      </c>
      <c r="H1471">
        <v>0</v>
      </c>
      <c r="I1471">
        <v>43122006200</v>
      </c>
      <c r="J1471">
        <v>4</v>
      </c>
      <c r="K1471" t="s">
        <v>1218</v>
      </c>
      <c r="L1471">
        <v>3126</v>
      </c>
      <c r="M1471" t="s">
        <v>1209</v>
      </c>
      <c r="N1471" t="s">
        <v>1206</v>
      </c>
      <c r="O1471">
        <v>0</v>
      </c>
      <c r="P1471" t="s">
        <v>1207</v>
      </c>
      <c r="R1471">
        <v>891018481</v>
      </c>
    </row>
    <row r="1472" spans="1:18">
      <c r="A1472" t="s">
        <v>1231</v>
      </c>
      <c r="B1472" t="s">
        <v>1312</v>
      </c>
      <c r="C1472">
        <v>201011</v>
      </c>
      <c r="D1472">
        <v>26</v>
      </c>
      <c r="E1472" t="s">
        <v>1302</v>
      </c>
      <c r="F1472">
        <v>0</v>
      </c>
      <c r="G1472">
        <v>0</v>
      </c>
      <c r="H1472">
        <v>0</v>
      </c>
      <c r="I1472">
        <v>43122006400</v>
      </c>
      <c r="J1472">
        <v>4</v>
      </c>
      <c r="K1472" t="s">
        <v>1218</v>
      </c>
      <c r="L1472">
        <v>3126</v>
      </c>
      <c r="M1472" t="s">
        <v>1209</v>
      </c>
      <c r="N1472" t="s">
        <v>1206</v>
      </c>
      <c r="O1472">
        <v>7264</v>
      </c>
      <c r="P1472" t="s">
        <v>1207</v>
      </c>
      <c r="Q1472">
        <v>19980430</v>
      </c>
      <c r="R1472">
        <v>891018481</v>
      </c>
    </row>
    <row r="1473" spans="1:18">
      <c r="A1473" t="s">
        <v>1231</v>
      </c>
      <c r="B1473" t="s">
        <v>1313</v>
      </c>
      <c r="C1473">
        <v>201011</v>
      </c>
      <c r="D1473">
        <v>27</v>
      </c>
      <c r="E1473" t="s">
        <v>1302</v>
      </c>
      <c r="F1473">
        <v>0</v>
      </c>
      <c r="G1473">
        <v>0</v>
      </c>
      <c r="H1473">
        <v>0</v>
      </c>
      <c r="I1473">
        <v>43122006800</v>
      </c>
      <c r="J1473">
        <v>4</v>
      </c>
      <c r="K1473" t="s">
        <v>1218</v>
      </c>
      <c r="L1473">
        <v>3126</v>
      </c>
      <c r="M1473" t="s">
        <v>1209</v>
      </c>
      <c r="N1473" t="s">
        <v>1206</v>
      </c>
      <c r="O1473">
        <v>2226</v>
      </c>
      <c r="P1473" t="s">
        <v>1207</v>
      </c>
      <c r="Q1473">
        <v>20010430</v>
      </c>
      <c r="R1473">
        <v>891018481</v>
      </c>
    </row>
    <row r="1474" spans="1:18">
      <c r="A1474" t="s">
        <v>1231</v>
      </c>
      <c r="B1474" t="s">
        <v>1314</v>
      </c>
      <c r="C1474">
        <v>201011</v>
      </c>
      <c r="D1474">
        <v>27</v>
      </c>
      <c r="E1474" t="s">
        <v>1302</v>
      </c>
      <c r="F1474">
        <v>0</v>
      </c>
      <c r="G1474">
        <v>0</v>
      </c>
      <c r="H1474">
        <v>0</v>
      </c>
      <c r="I1474">
        <v>43122006700</v>
      </c>
      <c r="J1474">
        <v>4</v>
      </c>
      <c r="K1474" t="s">
        <v>1218</v>
      </c>
      <c r="L1474">
        <v>3126</v>
      </c>
      <c r="M1474" t="s">
        <v>1209</v>
      </c>
      <c r="N1474" t="s">
        <v>1206</v>
      </c>
      <c r="O1474">
        <v>8775</v>
      </c>
      <c r="P1474" t="s">
        <v>1207</v>
      </c>
      <c r="Q1474">
        <v>19980430</v>
      </c>
      <c r="R1474">
        <v>891018481</v>
      </c>
    </row>
    <row r="1475" spans="1:18">
      <c r="A1475" t="s">
        <v>1231</v>
      </c>
      <c r="B1475" t="s">
        <v>1315</v>
      </c>
      <c r="C1475">
        <v>201011</v>
      </c>
      <c r="D1475">
        <v>0</v>
      </c>
      <c r="E1475" t="s">
        <v>1302</v>
      </c>
      <c r="F1475">
        <v>0</v>
      </c>
      <c r="G1475">
        <v>0</v>
      </c>
      <c r="H1475">
        <v>0</v>
      </c>
      <c r="I1475">
        <v>43122008500</v>
      </c>
      <c r="J1475">
        <v>6</v>
      </c>
      <c r="K1475" t="s">
        <v>1213</v>
      </c>
      <c r="L1475">
        <v>3126</v>
      </c>
      <c r="M1475" t="s">
        <v>1209</v>
      </c>
      <c r="N1475" t="s">
        <v>1206</v>
      </c>
      <c r="O1475">
        <v>0</v>
      </c>
      <c r="P1475" t="s">
        <v>1207</v>
      </c>
      <c r="R1475">
        <v>891018481</v>
      </c>
    </row>
    <row r="1476" spans="1:18">
      <c r="A1476" t="s">
        <v>1231</v>
      </c>
      <c r="B1476" t="s">
        <v>1316</v>
      </c>
      <c r="C1476">
        <v>201011</v>
      </c>
      <c r="D1476">
        <v>26</v>
      </c>
      <c r="E1476" t="s">
        <v>1302</v>
      </c>
      <c r="F1476">
        <v>0</v>
      </c>
      <c r="G1476">
        <v>0</v>
      </c>
      <c r="H1476">
        <v>0</v>
      </c>
      <c r="I1476">
        <v>43122009900</v>
      </c>
      <c r="J1476">
        <v>4</v>
      </c>
      <c r="K1476" t="s">
        <v>1218</v>
      </c>
      <c r="L1476">
        <v>3126</v>
      </c>
      <c r="M1476" t="s">
        <v>1209</v>
      </c>
      <c r="N1476" t="s">
        <v>1206</v>
      </c>
      <c r="O1476">
        <v>31454</v>
      </c>
      <c r="P1476" t="s">
        <v>1207</v>
      </c>
      <c r="Q1476">
        <v>19980430</v>
      </c>
      <c r="R1476">
        <v>891018481</v>
      </c>
    </row>
    <row r="1477" spans="1:18">
      <c r="A1477" t="s">
        <v>1231</v>
      </c>
      <c r="B1477" t="s">
        <v>1317</v>
      </c>
      <c r="C1477">
        <v>201011</v>
      </c>
      <c r="D1477">
        <v>27</v>
      </c>
      <c r="E1477" t="s">
        <v>1302</v>
      </c>
      <c r="F1477">
        <v>0</v>
      </c>
      <c r="G1477">
        <v>0</v>
      </c>
      <c r="H1477">
        <v>0</v>
      </c>
      <c r="I1477">
        <v>43122009400</v>
      </c>
      <c r="J1477">
        <v>4</v>
      </c>
      <c r="K1477" t="s">
        <v>1218</v>
      </c>
      <c r="L1477">
        <v>3126</v>
      </c>
      <c r="M1477" t="s">
        <v>1209</v>
      </c>
      <c r="N1477" t="s">
        <v>1206</v>
      </c>
      <c r="O1477">
        <v>1231</v>
      </c>
      <c r="P1477" t="s">
        <v>1207</v>
      </c>
      <c r="Q1477">
        <v>19980430</v>
      </c>
      <c r="R1477">
        <v>891018481</v>
      </c>
    </row>
    <row r="1478" spans="1:18">
      <c r="A1478" t="s">
        <v>1231</v>
      </c>
      <c r="B1478" t="s">
        <v>1318</v>
      </c>
      <c r="C1478">
        <v>201011</v>
      </c>
      <c r="D1478">
        <v>26</v>
      </c>
      <c r="E1478" t="s">
        <v>1302</v>
      </c>
      <c r="F1478">
        <v>0</v>
      </c>
      <c r="G1478">
        <v>0</v>
      </c>
      <c r="H1478">
        <v>0</v>
      </c>
      <c r="I1478">
        <v>43122013300</v>
      </c>
      <c r="J1478">
        <v>4</v>
      </c>
      <c r="K1478" t="s">
        <v>1218</v>
      </c>
      <c r="L1478">
        <v>3126</v>
      </c>
      <c r="M1478" t="s">
        <v>1209</v>
      </c>
      <c r="N1478" t="s">
        <v>1206</v>
      </c>
      <c r="O1478">
        <v>39197</v>
      </c>
      <c r="P1478" t="s">
        <v>1207</v>
      </c>
      <c r="Q1478">
        <v>19980430</v>
      </c>
      <c r="R1478">
        <v>891018481</v>
      </c>
    </row>
    <row r="1479" spans="1:18">
      <c r="A1479" t="s">
        <v>1231</v>
      </c>
      <c r="B1479" t="s">
        <v>1319</v>
      </c>
      <c r="C1479">
        <v>201011</v>
      </c>
      <c r="D1479">
        <v>0</v>
      </c>
      <c r="E1479" t="s">
        <v>1302</v>
      </c>
      <c r="F1479">
        <v>0</v>
      </c>
      <c r="G1479">
        <v>0</v>
      </c>
      <c r="H1479">
        <v>0</v>
      </c>
      <c r="I1479">
        <v>43122007801</v>
      </c>
      <c r="J1479">
        <v>6</v>
      </c>
      <c r="K1479" t="s">
        <v>1218</v>
      </c>
      <c r="L1479">
        <v>3126</v>
      </c>
      <c r="M1479" t="s">
        <v>1209</v>
      </c>
      <c r="N1479" t="s">
        <v>1206</v>
      </c>
      <c r="O1479">
        <v>0</v>
      </c>
      <c r="P1479" t="s">
        <v>1207</v>
      </c>
      <c r="Q1479">
        <v>19870901</v>
      </c>
      <c r="R1479">
        <v>891018481</v>
      </c>
    </row>
    <row r="1480" spans="1:18">
      <c r="A1480" t="s">
        <v>1231</v>
      </c>
      <c r="B1480" t="s">
        <v>1320</v>
      </c>
      <c r="C1480">
        <v>201011</v>
      </c>
      <c r="D1480">
        <v>0</v>
      </c>
      <c r="E1480" t="s">
        <v>1302</v>
      </c>
      <c r="F1480">
        <v>0</v>
      </c>
      <c r="G1480">
        <v>0</v>
      </c>
      <c r="H1480">
        <v>0</v>
      </c>
      <c r="I1480">
        <v>43122015700</v>
      </c>
      <c r="J1480">
        <v>5</v>
      </c>
      <c r="K1480" t="s">
        <v>1218</v>
      </c>
      <c r="L1480">
        <v>3126</v>
      </c>
      <c r="M1480" t="s">
        <v>1209</v>
      </c>
      <c r="N1480" t="s">
        <v>1206</v>
      </c>
      <c r="O1480">
        <v>0</v>
      </c>
      <c r="P1480" t="s">
        <v>1207</v>
      </c>
      <c r="Q1480">
        <v>19901001</v>
      </c>
      <c r="R1480">
        <v>891018481</v>
      </c>
    </row>
    <row r="1481" spans="1:18">
      <c r="A1481" t="s">
        <v>1201</v>
      </c>
      <c r="B1481" t="s">
        <v>1321</v>
      </c>
      <c r="C1481">
        <v>201011</v>
      </c>
      <c r="D1481">
        <v>27</v>
      </c>
      <c r="E1481" t="s">
        <v>1302</v>
      </c>
      <c r="F1481">
        <v>0</v>
      </c>
      <c r="G1481">
        <v>0</v>
      </c>
      <c r="H1481">
        <v>0</v>
      </c>
      <c r="I1481">
        <v>43122003000</v>
      </c>
      <c r="J1481">
        <v>4</v>
      </c>
      <c r="K1481" t="s">
        <v>1218</v>
      </c>
      <c r="L1481">
        <v>3126</v>
      </c>
      <c r="M1481" t="s">
        <v>1209</v>
      </c>
      <c r="N1481" t="s">
        <v>1206</v>
      </c>
      <c r="O1481">
        <v>4374</v>
      </c>
      <c r="P1481" t="s">
        <v>1322</v>
      </c>
      <c r="Q1481">
        <v>19880501</v>
      </c>
      <c r="R1481">
        <v>891018481</v>
      </c>
    </row>
    <row r="1482" spans="1:18">
      <c r="A1482" t="s">
        <v>1201</v>
      </c>
      <c r="B1482" t="s">
        <v>1323</v>
      </c>
      <c r="C1482">
        <v>201011</v>
      </c>
      <c r="D1482">
        <v>24</v>
      </c>
      <c r="E1482" t="s">
        <v>1302</v>
      </c>
      <c r="F1482">
        <v>0</v>
      </c>
      <c r="G1482">
        <v>0</v>
      </c>
      <c r="H1482">
        <v>0</v>
      </c>
      <c r="I1482">
        <v>43122003800</v>
      </c>
      <c r="J1482">
        <v>4</v>
      </c>
      <c r="K1482" t="s">
        <v>1204</v>
      </c>
      <c r="L1482">
        <v>3126</v>
      </c>
      <c r="M1482" t="s">
        <v>1209</v>
      </c>
      <c r="N1482" t="s">
        <v>1206</v>
      </c>
      <c r="O1482">
        <v>10128</v>
      </c>
      <c r="P1482" t="s">
        <v>1207</v>
      </c>
      <c r="Q1482">
        <v>19980430</v>
      </c>
      <c r="R1482">
        <v>891018481</v>
      </c>
    </row>
    <row r="1483" spans="1:18">
      <c r="A1483" t="s">
        <v>1201</v>
      </c>
      <c r="B1483" t="s">
        <v>1324</v>
      </c>
      <c r="C1483">
        <v>201011</v>
      </c>
      <c r="D1483">
        <v>0</v>
      </c>
      <c r="E1483" t="s">
        <v>1302</v>
      </c>
      <c r="F1483">
        <v>0</v>
      </c>
      <c r="G1483">
        <v>0</v>
      </c>
      <c r="H1483">
        <v>0</v>
      </c>
      <c r="I1483">
        <v>43122004200</v>
      </c>
      <c r="J1483">
        <v>4</v>
      </c>
      <c r="K1483" t="s">
        <v>1218</v>
      </c>
      <c r="L1483">
        <v>3126</v>
      </c>
      <c r="M1483" t="s">
        <v>1209</v>
      </c>
      <c r="N1483" t="s">
        <v>1206</v>
      </c>
      <c r="O1483">
        <v>0</v>
      </c>
      <c r="P1483" t="s">
        <v>1207</v>
      </c>
      <c r="Q1483">
        <v>19980430</v>
      </c>
      <c r="R1483">
        <v>891018481</v>
      </c>
    </row>
    <row r="1484" spans="1:18">
      <c r="A1484" t="s">
        <v>1201</v>
      </c>
      <c r="B1484" t="s">
        <v>1325</v>
      </c>
      <c r="C1484">
        <v>201011</v>
      </c>
      <c r="D1484">
        <v>27</v>
      </c>
      <c r="E1484" t="s">
        <v>1302</v>
      </c>
      <c r="F1484">
        <v>0</v>
      </c>
      <c r="G1484">
        <v>0</v>
      </c>
      <c r="H1484">
        <v>0</v>
      </c>
      <c r="I1484">
        <v>43122005100</v>
      </c>
      <c r="J1484">
        <v>4</v>
      </c>
      <c r="K1484" t="s">
        <v>1218</v>
      </c>
      <c r="L1484">
        <v>3126</v>
      </c>
      <c r="M1484" t="s">
        <v>1209</v>
      </c>
      <c r="N1484" t="s">
        <v>1206</v>
      </c>
      <c r="O1484">
        <v>12128</v>
      </c>
      <c r="P1484" t="s">
        <v>1207</v>
      </c>
      <c r="Q1484">
        <v>19980430</v>
      </c>
      <c r="R1484">
        <v>891018481</v>
      </c>
    </row>
    <row r="1485" spans="1:18">
      <c r="A1485" t="s">
        <v>1201</v>
      </c>
      <c r="B1485" t="s">
        <v>1326</v>
      </c>
      <c r="C1485">
        <v>201011</v>
      </c>
      <c r="D1485">
        <v>26</v>
      </c>
      <c r="E1485" t="s">
        <v>1302</v>
      </c>
      <c r="F1485">
        <v>0</v>
      </c>
      <c r="G1485">
        <v>0</v>
      </c>
      <c r="H1485">
        <v>0</v>
      </c>
      <c r="I1485">
        <v>43122006300</v>
      </c>
      <c r="J1485">
        <v>4</v>
      </c>
      <c r="K1485" t="s">
        <v>1204</v>
      </c>
      <c r="L1485">
        <v>3126</v>
      </c>
      <c r="M1485" t="s">
        <v>1209</v>
      </c>
      <c r="N1485" t="s">
        <v>1206</v>
      </c>
      <c r="O1485">
        <v>13419</v>
      </c>
      <c r="P1485" t="s">
        <v>1233</v>
      </c>
      <c r="Q1485">
        <v>19980430</v>
      </c>
      <c r="R1485">
        <v>891018481</v>
      </c>
    </row>
    <row r="1486" spans="1:18">
      <c r="A1486" t="s">
        <v>1201</v>
      </c>
      <c r="B1486" t="s">
        <v>1327</v>
      </c>
      <c r="C1486">
        <v>201011</v>
      </c>
      <c r="D1486">
        <v>26</v>
      </c>
      <c r="E1486" t="s">
        <v>1302</v>
      </c>
      <c r="F1486">
        <v>0</v>
      </c>
      <c r="G1486">
        <v>0</v>
      </c>
      <c r="H1486">
        <v>0</v>
      </c>
      <c r="I1486">
        <v>43122007000</v>
      </c>
      <c r="J1486">
        <v>4</v>
      </c>
      <c r="K1486" t="s">
        <v>1218</v>
      </c>
      <c r="L1486">
        <v>3126</v>
      </c>
      <c r="M1486" t="s">
        <v>1209</v>
      </c>
      <c r="N1486" t="s">
        <v>1206</v>
      </c>
      <c r="O1486">
        <v>18136</v>
      </c>
      <c r="P1486" t="s">
        <v>1233</v>
      </c>
      <c r="Q1486">
        <v>19980430</v>
      </c>
      <c r="R1486">
        <v>891018481</v>
      </c>
    </row>
    <row r="1487" spans="1:18">
      <c r="A1487" t="s">
        <v>1201</v>
      </c>
      <c r="B1487" t="s">
        <v>1328</v>
      </c>
      <c r="C1487">
        <v>201011</v>
      </c>
      <c r="D1487">
        <v>26</v>
      </c>
      <c r="E1487" t="s">
        <v>1302</v>
      </c>
      <c r="F1487">
        <v>0</v>
      </c>
      <c r="G1487">
        <v>0</v>
      </c>
      <c r="H1487">
        <v>0</v>
      </c>
      <c r="I1487">
        <v>43122006100</v>
      </c>
      <c r="J1487">
        <v>4</v>
      </c>
      <c r="K1487" t="s">
        <v>1204</v>
      </c>
      <c r="L1487">
        <v>3126</v>
      </c>
      <c r="M1487" t="s">
        <v>1209</v>
      </c>
      <c r="N1487" t="s">
        <v>1206</v>
      </c>
      <c r="O1487">
        <v>11981</v>
      </c>
      <c r="P1487" t="s">
        <v>1233</v>
      </c>
      <c r="Q1487">
        <v>19980430</v>
      </c>
      <c r="R1487">
        <v>891018481</v>
      </c>
    </row>
    <row r="1488" spans="1:18">
      <c r="A1488" t="s">
        <v>1201</v>
      </c>
      <c r="B1488" t="s">
        <v>1329</v>
      </c>
      <c r="C1488">
        <v>201011</v>
      </c>
      <c r="D1488">
        <v>3</v>
      </c>
      <c r="E1488" t="s">
        <v>1302</v>
      </c>
      <c r="F1488">
        <v>0</v>
      </c>
      <c r="G1488">
        <v>0</v>
      </c>
      <c r="H1488">
        <v>0</v>
      </c>
      <c r="I1488">
        <v>43122007700</v>
      </c>
      <c r="J1488">
        <v>5</v>
      </c>
      <c r="K1488" t="s">
        <v>1218</v>
      </c>
      <c r="L1488">
        <v>3126</v>
      </c>
      <c r="M1488" t="s">
        <v>1209</v>
      </c>
      <c r="N1488" t="s">
        <v>1206</v>
      </c>
      <c r="O1488">
        <v>3006</v>
      </c>
      <c r="P1488" t="s">
        <v>1207</v>
      </c>
      <c r="Q1488">
        <v>19830301</v>
      </c>
      <c r="R1488">
        <v>891018481</v>
      </c>
    </row>
    <row r="1489" spans="1:18">
      <c r="A1489" t="s">
        <v>1201</v>
      </c>
      <c r="B1489" t="s">
        <v>1330</v>
      </c>
      <c r="C1489">
        <v>201011</v>
      </c>
      <c r="D1489">
        <v>0</v>
      </c>
      <c r="E1489" t="s">
        <v>1302</v>
      </c>
      <c r="F1489">
        <v>0</v>
      </c>
      <c r="G1489">
        <v>0</v>
      </c>
      <c r="H1489">
        <v>0</v>
      </c>
      <c r="I1489">
        <v>43122008900</v>
      </c>
      <c r="J1489">
        <v>4</v>
      </c>
      <c r="K1489" t="s">
        <v>1218</v>
      </c>
      <c r="L1489">
        <v>3126</v>
      </c>
      <c r="M1489" t="s">
        <v>1209</v>
      </c>
      <c r="N1489" t="s">
        <v>1206</v>
      </c>
      <c r="O1489">
        <v>0</v>
      </c>
      <c r="P1489" t="s">
        <v>1207</v>
      </c>
      <c r="R1489">
        <v>891018481</v>
      </c>
    </row>
    <row r="1490" spans="1:18">
      <c r="A1490" t="s">
        <v>1201</v>
      </c>
      <c r="B1490" t="s">
        <v>1331</v>
      </c>
      <c r="C1490">
        <v>201011</v>
      </c>
      <c r="D1490">
        <v>27</v>
      </c>
      <c r="E1490" t="s">
        <v>1302</v>
      </c>
      <c r="F1490">
        <v>0</v>
      </c>
      <c r="G1490">
        <v>0</v>
      </c>
      <c r="H1490">
        <v>0</v>
      </c>
      <c r="I1490">
        <v>43122008002</v>
      </c>
      <c r="J1490">
        <v>4</v>
      </c>
      <c r="K1490" t="s">
        <v>1218</v>
      </c>
      <c r="L1490">
        <v>3126</v>
      </c>
      <c r="M1490" t="s">
        <v>1209</v>
      </c>
      <c r="N1490" t="s">
        <v>1206</v>
      </c>
      <c r="O1490">
        <v>17864</v>
      </c>
      <c r="P1490" t="s">
        <v>1207</v>
      </c>
      <c r="Q1490">
        <v>19980430</v>
      </c>
      <c r="R1490">
        <v>891018481</v>
      </c>
    </row>
    <row r="1491" spans="1:18">
      <c r="A1491" t="s">
        <v>1201</v>
      </c>
      <c r="B1491" t="s">
        <v>1332</v>
      </c>
      <c r="C1491">
        <v>201011</v>
      </c>
      <c r="D1491">
        <v>0</v>
      </c>
      <c r="E1491" t="s">
        <v>1302</v>
      </c>
      <c r="F1491">
        <v>0</v>
      </c>
      <c r="G1491">
        <v>0</v>
      </c>
      <c r="H1491">
        <v>0</v>
      </c>
      <c r="I1491">
        <v>43122010600</v>
      </c>
      <c r="J1491">
        <v>4</v>
      </c>
      <c r="K1491" t="s">
        <v>1204</v>
      </c>
      <c r="L1491">
        <v>3126</v>
      </c>
      <c r="M1491" t="s">
        <v>1209</v>
      </c>
      <c r="N1491" t="s">
        <v>1206</v>
      </c>
      <c r="O1491">
        <v>0</v>
      </c>
      <c r="P1491" t="s">
        <v>1207</v>
      </c>
      <c r="Q1491">
        <v>19980430</v>
      </c>
      <c r="R1491">
        <v>891018481</v>
      </c>
    </row>
    <row r="1492" spans="1:18">
      <c r="A1492" t="s">
        <v>1201</v>
      </c>
      <c r="B1492" t="s">
        <v>1333</v>
      </c>
      <c r="C1492">
        <v>201011</v>
      </c>
      <c r="D1492">
        <v>0</v>
      </c>
      <c r="E1492" t="s">
        <v>1302</v>
      </c>
      <c r="F1492">
        <v>0</v>
      </c>
      <c r="G1492">
        <v>0</v>
      </c>
      <c r="H1492">
        <v>0</v>
      </c>
      <c r="I1492">
        <v>43122010800</v>
      </c>
      <c r="J1492">
        <v>4</v>
      </c>
      <c r="K1492" t="s">
        <v>1204</v>
      </c>
      <c r="L1492">
        <v>3126</v>
      </c>
      <c r="M1492" t="s">
        <v>1209</v>
      </c>
      <c r="N1492" t="s">
        <v>1206</v>
      </c>
      <c r="O1492">
        <v>0</v>
      </c>
      <c r="P1492" t="s">
        <v>1207</v>
      </c>
      <c r="Q1492">
        <v>19980430</v>
      </c>
      <c r="R1492">
        <v>891018481</v>
      </c>
    </row>
    <row r="1493" spans="1:18">
      <c r="A1493" t="s">
        <v>1201</v>
      </c>
      <c r="B1493" t="s">
        <v>1334</v>
      </c>
      <c r="C1493">
        <v>201011</v>
      </c>
      <c r="D1493">
        <v>0</v>
      </c>
      <c r="E1493" t="s">
        <v>1302</v>
      </c>
      <c r="F1493">
        <v>0</v>
      </c>
      <c r="G1493">
        <v>0</v>
      </c>
      <c r="H1493">
        <v>0</v>
      </c>
      <c r="I1493">
        <v>43122011100</v>
      </c>
      <c r="J1493">
        <v>4</v>
      </c>
      <c r="K1493" t="s">
        <v>1204</v>
      </c>
      <c r="L1493">
        <v>3126</v>
      </c>
      <c r="M1493" t="s">
        <v>1209</v>
      </c>
      <c r="N1493" t="s">
        <v>1206</v>
      </c>
      <c r="O1493">
        <v>0</v>
      </c>
      <c r="P1493" t="s">
        <v>1207</v>
      </c>
      <c r="Q1493">
        <v>19980430</v>
      </c>
      <c r="R1493">
        <v>891018481</v>
      </c>
    </row>
    <row r="1494" spans="1:18">
      <c r="A1494" t="s">
        <v>1201</v>
      </c>
      <c r="B1494" t="s">
        <v>1335</v>
      </c>
      <c r="C1494">
        <v>201011</v>
      </c>
      <c r="D1494">
        <v>0</v>
      </c>
      <c r="E1494" t="s">
        <v>1302</v>
      </c>
      <c r="F1494">
        <v>0</v>
      </c>
      <c r="G1494">
        <v>0</v>
      </c>
      <c r="H1494">
        <v>0</v>
      </c>
      <c r="I1494">
        <v>43122012000</v>
      </c>
      <c r="J1494">
        <v>4</v>
      </c>
      <c r="K1494" t="s">
        <v>1204</v>
      </c>
      <c r="L1494">
        <v>3126</v>
      </c>
      <c r="M1494" t="s">
        <v>1209</v>
      </c>
      <c r="N1494" t="s">
        <v>1206</v>
      </c>
      <c r="O1494">
        <v>0</v>
      </c>
      <c r="P1494" t="s">
        <v>1207</v>
      </c>
      <c r="Q1494">
        <v>19870401</v>
      </c>
      <c r="R1494">
        <v>891018481</v>
      </c>
    </row>
    <row r="1495" spans="1:18">
      <c r="A1495" t="s">
        <v>1201</v>
      </c>
      <c r="B1495" t="s">
        <v>1336</v>
      </c>
      <c r="C1495">
        <v>201011</v>
      </c>
      <c r="D1495">
        <v>0</v>
      </c>
      <c r="E1495" t="s">
        <v>1302</v>
      </c>
      <c r="F1495">
        <v>0</v>
      </c>
      <c r="G1495">
        <v>0</v>
      </c>
      <c r="H1495">
        <v>0</v>
      </c>
      <c r="I1495">
        <v>43122012600</v>
      </c>
      <c r="J1495">
        <v>4</v>
      </c>
      <c r="K1495" t="s">
        <v>1204</v>
      </c>
      <c r="L1495">
        <v>3126</v>
      </c>
      <c r="M1495" t="s">
        <v>1209</v>
      </c>
      <c r="N1495" t="s">
        <v>1206</v>
      </c>
      <c r="O1495">
        <v>0</v>
      </c>
      <c r="P1495" t="s">
        <v>1207</v>
      </c>
      <c r="Q1495">
        <v>19980430</v>
      </c>
      <c r="R1495">
        <v>891018481</v>
      </c>
    </row>
    <row r="1496" spans="1:18">
      <c r="A1496" t="s">
        <v>1201</v>
      </c>
      <c r="B1496" t="s">
        <v>1337</v>
      </c>
      <c r="C1496">
        <v>201011</v>
      </c>
      <c r="D1496">
        <v>0</v>
      </c>
      <c r="E1496" t="s">
        <v>1302</v>
      </c>
      <c r="F1496">
        <v>0</v>
      </c>
      <c r="G1496">
        <v>0</v>
      </c>
      <c r="H1496">
        <v>0</v>
      </c>
      <c r="I1496">
        <v>43122011900</v>
      </c>
      <c r="J1496">
        <v>4</v>
      </c>
      <c r="K1496" t="s">
        <v>1204</v>
      </c>
      <c r="L1496">
        <v>3126</v>
      </c>
      <c r="M1496" t="s">
        <v>1209</v>
      </c>
      <c r="N1496" t="s">
        <v>1206</v>
      </c>
      <c r="O1496">
        <v>0</v>
      </c>
      <c r="P1496" t="s">
        <v>1207</v>
      </c>
      <c r="Q1496">
        <v>19980430</v>
      </c>
      <c r="R1496">
        <v>891018481</v>
      </c>
    </row>
    <row r="1497" spans="1:18">
      <c r="A1497" t="s">
        <v>1201</v>
      </c>
      <c r="B1497" t="s">
        <v>1338</v>
      </c>
      <c r="C1497">
        <v>201011</v>
      </c>
      <c r="D1497">
        <v>0</v>
      </c>
      <c r="E1497" t="s">
        <v>1302</v>
      </c>
      <c r="F1497">
        <v>0</v>
      </c>
      <c r="G1497">
        <v>0</v>
      </c>
      <c r="H1497">
        <v>0</v>
      </c>
      <c r="I1497">
        <v>43122013500</v>
      </c>
      <c r="J1497">
        <v>4</v>
      </c>
      <c r="K1497" t="s">
        <v>1204</v>
      </c>
      <c r="L1497">
        <v>3126</v>
      </c>
      <c r="M1497" t="s">
        <v>1209</v>
      </c>
      <c r="N1497" t="s">
        <v>1206</v>
      </c>
      <c r="O1497">
        <v>0</v>
      </c>
      <c r="P1497" t="s">
        <v>1207</v>
      </c>
      <c r="Q1497">
        <v>19980430</v>
      </c>
      <c r="R1497">
        <v>891018481</v>
      </c>
    </row>
    <row r="1498" spans="1:18">
      <c r="A1498" t="s">
        <v>1201</v>
      </c>
      <c r="B1498" t="s">
        <v>1339</v>
      </c>
      <c r="C1498">
        <v>201011</v>
      </c>
      <c r="D1498">
        <v>0</v>
      </c>
      <c r="E1498" t="s">
        <v>1302</v>
      </c>
      <c r="F1498">
        <v>0</v>
      </c>
      <c r="G1498">
        <v>0</v>
      </c>
      <c r="H1498">
        <v>0</v>
      </c>
      <c r="I1498">
        <v>43122012701</v>
      </c>
      <c r="J1498">
        <v>4</v>
      </c>
      <c r="K1498" t="s">
        <v>1204</v>
      </c>
      <c r="L1498">
        <v>3126</v>
      </c>
      <c r="M1498" t="s">
        <v>1209</v>
      </c>
      <c r="N1498" t="s">
        <v>1206</v>
      </c>
      <c r="O1498">
        <v>0</v>
      </c>
      <c r="P1498" t="s">
        <v>1207</v>
      </c>
      <c r="Q1498">
        <v>19980430</v>
      </c>
      <c r="R1498">
        <v>891018481</v>
      </c>
    </row>
    <row r="1499" spans="1:18">
      <c r="A1499" t="s">
        <v>1201</v>
      </c>
      <c r="B1499" t="s">
        <v>1340</v>
      </c>
      <c r="C1499">
        <v>201011</v>
      </c>
      <c r="D1499">
        <v>0</v>
      </c>
      <c r="E1499" t="s">
        <v>1302</v>
      </c>
      <c r="F1499">
        <v>0</v>
      </c>
      <c r="G1499">
        <v>0</v>
      </c>
      <c r="H1499">
        <v>0</v>
      </c>
      <c r="I1499">
        <v>43122014100</v>
      </c>
      <c r="J1499">
        <v>4</v>
      </c>
      <c r="K1499" t="s">
        <v>1204</v>
      </c>
      <c r="L1499">
        <v>3126</v>
      </c>
      <c r="M1499" t="s">
        <v>1209</v>
      </c>
      <c r="N1499" t="s">
        <v>1206</v>
      </c>
      <c r="O1499">
        <v>0</v>
      </c>
      <c r="P1499" t="s">
        <v>1207</v>
      </c>
      <c r="Q1499">
        <v>19980430</v>
      </c>
      <c r="R1499">
        <v>891018481</v>
      </c>
    </row>
    <row r="1500" spans="1:18">
      <c r="A1500" t="s">
        <v>1201</v>
      </c>
      <c r="B1500" t="s">
        <v>1341</v>
      </c>
      <c r="C1500">
        <v>201011</v>
      </c>
      <c r="D1500">
        <v>0</v>
      </c>
      <c r="E1500" t="s">
        <v>1302</v>
      </c>
      <c r="F1500">
        <v>0</v>
      </c>
      <c r="G1500">
        <v>0</v>
      </c>
      <c r="H1500">
        <v>0</v>
      </c>
      <c r="I1500">
        <v>43122012900</v>
      </c>
      <c r="J1500">
        <v>4</v>
      </c>
      <c r="K1500" t="s">
        <v>1204</v>
      </c>
      <c r="L1500">
        <v>3126</v>
      </c>
      <c r="M1500" t="s">
        <v>1209</v>
      </c>
      <c r="N1500" t="s">
        <v>1206</v>
      </c>
      <c r="O1500">
        <v>0</v>
      </c>
      <c r="P1500" t="s">
        <v>1207</v>
      </c>
      <c r="Q1500">
        <v>19980430</v>
      </c>
      <c r="R1500">
        <v>891018481</v>
      </c>
    </row>
    <row r="1501" spans="1:18">
      <c r="A1501" t="s">
        <v>1201</v>
      </c>
      <c r="B1501" t="s">
        <v>1342</v>
      </c>
      <c r="C1501">
        <v>201011</v>
      </c>
      <c r="D1501">
        <v>0</v>
      </c>
      <c r="E1501" t="s">
        <v>1302</v>
      </c>
      <c r="F1501">
        <v>0</v>
      </c>
      <c r="G1501">
        <v>0</v>
      </c>
      <c r="H1501">
        <v>0</v>
      </c>
      <c r="I1501">
        <v>43122013400</v>
      </c>
      <c r="J1501">
        <v>4</v>
      </c>
      <c r="K1501" t="s">
        <v>1204</v>
      </c>
      <c r="L1501">
        <v>3126</v>
      </c>
      <c r="M1501" t="s">
        <v>1209</v>
      </c>
      <c r="N1501" t="s">
        <v>1206</v>
      </c>
      <c r="O1501">
        <v>0</v>
      </c>
      <c r="P1501" t="s">
        <v>1207</v>
      </c>
      <c r="Q1501">
        <v>19980430</v>
      </c>
      <c r="R1501">
        <v>891018481</v>
      </c>
    </row>
    <row r="1502" spans="1:18">
      <c r="A1502" t="s">
        <v>1201</v>
      </c>
      <c r="B1502" t="s">
        <v>1343</v>
      </c>
      <c r="C1502">
        <v>201011</v>
      </c>
      <c r="D1502">
        <v>0</v>
      </c>
      <c r="E1502" t="s">
        <v>1302</v>
      </c>
      <c r="F1502">
        <v>0</v>
      </c>
      <c r="G1502">
        <v>0</v>
      </c>
      <c r="H1502">
        <v>0</v>
      </c>
      <c r="I1502">
        <v>43122015000</v>
      </c>
      <c r="J1502">
        <v>4</v>
      </c>
      <c r="K1502" t="s">
        <v>1204</v>
      </c>
      <c r="L1502">
        <v>3126</v>
      </c>
      <c r="M1502" t="s">
        <v>1209</v>
      </c>
      <c r="N1502" t="s">
        <v>1206</v>
      </c>
      <c r="O1502">
        <v>0</v>
      </c>
      <c r="P1502" t="s">
        <v>1207</v>
      </c>
      <c r="Q1502">
        <v>19980430</v>
      </c>
      <c r="R1502">
        <v>891018481</v>
      </c>
    </row>
    <row r="1503" spans="1:18">
      <c r="A1503" t="s">
        <v>1201</v>
      </c>
      <c r="B1503" t="s">
        <v>1344</v>
      </c>
      <c r="C1503">
        <v>201011</v>
      </c>
      <c r="D1503">
        <v>0</v>
      </c>
      <c r="E1503" t="s">
        <v>1302</v>
      </c>
      <c r="F1503">
        <v>0</v>
      </c>
      <c r="G1503">
        <v>0</v>
      </c>
      <c r="H1503">
        <v>0</v>
      </c>
      <c r="I1503">
        <v>43122015300</v>
      </c>
      <c r="J1503">
        <v>4</v>
      </c>
      <c r="K1503" t="s">
        <v>1204</v>
      </c>
      <c r="L1503">
        <v>3126</v>
      </c>
      <c r="M1503" t="s">
        <v>1209</v>
      </c>
      <c r="N1503" t="s">
        <v>1206</v>
      </c>
      <c r="O1503">
        <v>0</v>
      </c>
      <c r="P1503" t="s">
        <v>1207</v>
      </c>
      <c r="Q1503">
        <v>19980430</v>
      </c>
      <c r="R1503">
        <v>891018481</v>
      </c>
    </row>
    <row r="1504" spans="1:18">
      <c r="A1504" t="s">
        <v>1201</v>
      </c>
      <c r="B1504" t="s">
        <v>1345</v>
      </c>
      <c r="C1504">
        <v>201011</v>
      </c>
      <c r="D1504">
        <v>0</v>
      </c>
      <c r="E1504" t="s">
        <v>1302</v>
      </c>
      <c r="F1504">
        <v>0</v>
      </c>
      <c r="G1504">
        <v>0</v>
      </c>
      <c r="H1504">
        <v>0</v>
      </c>
      <c r="I1504">
        <v>43122013900</v>
      </c>
      <c r="J1504">
        <v>4</v>
      </c>
      <c r="K1504" t="s">
        <v>1204</v>
      </c>
      <c r="L1504">
        <v>3126</v>
      </c>
      <c r="M1504" t="s">
        <v>1209</v>
      </c>
      <c r="N1504" t="s">
        <v>1206</v>
      </c>
      <c r="O1504">
        <v>0</v>
      </c>
      <c r="P1504" t="s">
        <v>1207</v>
      </c>
      <c r="Q1504">
        <v>19980430</v>
      </c>
      <c r="R1504">
        <v>891018481</v>
      </c>
    </row>
    <row r="1505" spans="1:18">
      <c r="A1505" t="s">
        <v>1201</v>
      </c>
      <c r="B1505" t="s">
        <v>1346</v>
      </c>
      <c r="C1505">
        <v>201011</v>
      </c>
      <c r="D1505">
        <v>0</v>
      </c>
      <c r="E1505" t="s">
        <v>1302</v>
      </c>
      <c r="F1505">
        <v>0</v>
      </c>
      <c r="G1505">
        <v>0</v>
      </c>
      <c r="H1505">
        <v>0</v>
      </c>
      <c r="I1505">
        <v>43122014700</v>
      </c>
      <c r="J1505">
        <v>4</v>
      </c>
      <c r="K1505" t="s">
        <v>1204</v>
      </c>
      <c r="L1505">
        <v>3126</v>
      </c>
      <c r="M1505" t="s">
        <v>1209</v>
      </c>
      <c r="N1505" t="s">
        <v>1206</v>
      </c>
      <c r="O1505">
        <v>0</v>
      </c>
      <c r="P1505" t="s">
        <v>1207</v>
      </c>
      <c r="Q1505">
        <v>19921001</v>
      </c>
      <c r="R1505">
        <v>891018481</v>
      </c>
    </row>
    <row r="1506" spans="1:18">
      <c r="A1506" t="s">
        <v>1201</v>
      </c>
      <c r="B1506" t="s">
        <v>1347</v>
      </c>
      <c r="C1506">
        <v>201011</v>
      </c>
      <c r="D1506">
        <v>0</v>
      </c>
      <c r="E1506" t="s">
        <v>1302</v>
      </c>
      <c r="F1506">
        <v>0</v>
      </c>
      <c r="G1506">
        <v>0</v>
      </c>
      <c r="H1506">
        <v>0</v>
      </c>
      <c r="I1506">
        <v>43122014800</v>
      </c>
      <c r="J1506">
        <v>4</v>
      </c>
      <c r="K1506" t="s">
        <v>1204</v>
      </c>
      <c r="L1506">
        <v>3126</v>
      </c>
      <c r="M1506" t="s">
        <v>1209</v>
      </c>
      <c r="N1506" t="s">
        <v>1206</v>
      </c>
      <c r="O1506">
        <v>0</v>
      </c>
      <c r="P1506" t="s">
        <v>1207</v>
      </c>
      <c r="Q1506">
        <v>19910401</v>
      </c>
      <c r="R1506">
        <v>891018481</v>
      </c>
    </row>
    <row r="1507" spans="1:18">
      <c r="A1507" t="s">
        <v>1210</v>
      </c>
      <c r="B1507" t="s">
        <v>1301</v>
      </c>
      <c r="C1507">
        <v>201012</v>
      </c>
      <c r="D1507">
        <v>30</v>
      </c>
      <c r="E1507" t="s">
        <v>1302</v>
      </c>
      <c r="F1507">
        <v>0</v>
      </c>
      <c r="G1507">
        <v>0</v>
      </c>
      <c r="H1507">
        <v>0</v>
      </c>
      <c r="I1507">
        <v>43122010300</v>
      </c>
      <c r="J1507">
        <v>4</v>
      </c>
      <c r="K1507" t="s">
        <v>1213</v>
      </c>
      <c r="L1507">
        <v>2531</v>
      </c>
      <c r="M1507" t="s">
        <v>1214</v>
      </c>
      <c r="N1507" t="s">
        <v>1206</v>
      </c>
      <c r="O1507">
        <v>3250</v>
      </c>
      <c r="P1507" t="s">
        <v>1207</v>
      </c>
      <c r="Q1507">
        <v>19850101</v>
      </c>
      <c r="R1507">
        <v>891018481</v>
      </c>
    </row>
    <row r="1508" spans="1:18">
      <c r="A1508" t="s">
        <v>1210</v>
      </c>
      <c r="B1508" t="s">
        <v>1303</v>
      </c>
      <c r="C1508">
        <v>201012</v>
      </c>
      <c r="D1508">
        <v>30</v>
      </c>
      <c r="E1508" t="s">
        <v>1302</v>
      </c>
      <c r="F1508">
        <v>0</v>
      </c>
      <c r="G1508">
        <v>0</v>
      </c>
      <c r="H1508">
        <v>0</v>
      </c>
      <c r="I1508">
        <v>43122010900</v>
      </c>
      <c r="J1508">
        <v>4</v>
      </c>
      <c r="K1508" t="s">
        <v>1218</v>
      </c>
      <c r="L1508">
        <v>2531</v>
      </c>
      <c r="M1508" t="s">
        <v>1214</v>
      </c>
      <c r="N1508" t="s">
        <v>1206</v>
      </c>
      <c r="O1508">
        <v>5435</v>
      </c>
      <c r="P1508" t="s">
        <v>1207</v>
      </c>
      <c r="Q1508">
        <v>19850301</v>
      </c>
      <c r="R1508">
        <v>891018481</v>
      </c>
    </row>
    <row r="1509" spans="1:18">
      <c r="A1509" t="s">
        <v>1231</v>
      </c>
      <c r="B1509" t="s">
        <v>1304</v>
      </c>
      <c r="C1509">
        <v>201012</v>
      </c>
      <c r="D1509">
        <v>31</v>
      </c>
      <c r="E1509" t="s">
        <v>1302</v>
      </c>
      <c r="F1509">
        <v>0</v>
      </c>
      <c r="G1509">
        <v>0</v>
      </c>
      <c r="H1509">
        <v>0</v>
      </c>
      <c r="I1509">
        <v>43122002600</v>
      </c>
      <c r="J1509">
        <v>4</v>
      </c>
      <c r="K1509" t="s">
        <v>1218</v>
      </c>
      <c r="L1509">
        <v>3126</v>
      </c>
      <c r="M1509" t="s">
        <v>1209</v>
      </c>
      <c r="N1509" t="s">
        <v>1206</v>
      </c>
      <c r="O1509">
        <v>5770</v>
      </c>
      <c r="P1509" t="s">
        <v>1207</v>
      </c>
      <c r="Q1509">
        <v>19980430</v>
      </c>
      <c r="R1509">
        <v>891018481</v>
      </c>
    </row>
    <row r="1510" spans="1:18">
      <c r="A1510" t="s">
        <v>1231</v>
      </c>
      <c r="B1510" t="s">
        <v>1305</v>
      </c>
      <c r="C1510">
        <v>201012</v>
      </c>
      <c r="D1510">
        <v>31</v>
      </c>
      <c r="E1510" t="s">
        <v>1302</v>
      </c>
      <c r="F1510">
        <v>0</v>
      </c>
      <c r="G1510">
        <v>0</v>
      </c>
      <c r="H1510">
        <v>0</v>
      </c>
      <c r="I1510">
        <v>43122002700</v>
      </c>
      <c r="J1510">
        <v>4</v>
      </c>
      <c r="K1510" t="s">
        <v>1218</v>
      </c>
      <c r="L1510">
        <v>3126</v>
      </c>
      <c r="M1510" t="s">
        <v>1209</v>
      </c>
      <c r="N1510" t="s">
        <v>1206</v>
      </c>
      <c r="O1510">
        <v>24982</v>
      </c>
      <c r="P1510" t="s">
        <v>1207</v>
      </c>
      <c r="Q1510">
        <v>19990630</v>
      </c>
      <c r="R1510">
        <v>891018481</v>
      </c>
    </row>
    <row r="1511" spans="1:18">
      <c r="A1511" t="s">
        <v>1231</v>
      </c>
      <c r="B1511" t="s">
        <v>1306</v>
      </c>
      <c r="C1511">
        <v>201012</v>
      </c>
      <c r="D1511">
        <v>31</v>
      </c>
      <c r="E1511" t="s">
        <v>1302</v>
      </c>
      <c r="F1511">
        <v>0</v>
      </c>
      <c r="G1511">
        <v>0</v>
      </c>
      <c r="H1511">
        <v>0</v>
      </c>
      <c r="I1511">
        <v>43122003300</v>
      </c>
      <c r="J1511">
        <v>4</v>
      </c>
      <c r="K1511" t="s">
        <v>1218</v>
      </c>
      <c r="L1511">
        <v>3126</v>
      </c>
      <c r="M1511" t="s">
        <v>1209</v>
      </c>
      <c r="N1511" t="s">
        <v>1206</v>
      </c>
      <c r="O1511">
        <v>8808</v>
      </c>
      <c r="P1511" t="s">
        <v>1207</v>
      </c>
      <c r="Q1511">
        <v>19980430</v>
      </c>
      <c r="R1511">
        <v>891018481</v>
      </c>
    </row>
    <row r="1512" spans="1:18">
      <c r="A1512" t="s">
        <v>1231</v>
      </c>
      <c r="B1512" t="s">
        <v>1307</v>
      </c>
      <c r="C1512">
        <v>201012</v>
      </c>
      <c r="D1512">
        <v>0</v>
      </c>
      <c r="E1512" t="s">
        <v>1302</v>
      </c>
      <c r="F1512">
        <v>0</v>
      </c>
      <c r="G1512">
        <v>0</v>
      </c>
      <c r="H1512">
        <v>0</v>
      </c>
      <c r="I1512">
        <v>43122005500</v>
      </c>
      <c r="J1512">
        <v>6</v>
      </c>
      <c r="K1512" t="s">
        <v>1218</v>
      </c>
      <c r="L1512">
        <v>3126</v>
      </c>
      <c r="M1512" t="s">
        <v>1209</v>
      </c>
      <c r="N1512" t="s">
        <v>1206</v>
      </c>
      <c r="O1512">
        <v>0</v>
      </c>
      <c r="P1512" t="s">
        <v>1207</v>
      </c>
      <c r="Q1512">
        <v>19980331</v>
      </c>
      <c r="R1512">
        <v>891018481</v>
      </c>
    </row>
    <row r="1513" spans="1:18">
      <c r="A1513" t="s">
        <v>1231</v>
      </c>
      <c r="B1513" t="s">
        <v>1308</v>
      </c>
      <c r="C1513">
        <v>201012</v>
      </c>
      <c r="D1513">
        <v>31</v>
      </c>
      <c r="E1513" t="s">
        <v>1302</v>
      </c>
      <c r="F1513">
        <v>0</v>
      </c>
      <c r="G1513">
        <v>0</v>
      </c>
      <c r="H1513">
        <v>0</v>
      </c>
      <c r="I1513">
        <v>43122003500</v>
      </c>
      <c r="J1513">
        <v>4</v>
      </c>
      <c r="K1513" t="s">
        <v>1218</v>
      </c>
      <c r="L1513">
        <v>3126</v>
      </c>
      <c r="M1513" t="s">
        <v>1209</v>
      </c>
      <c r="N1513" t="s">
        <v>1206</v>
      </c>
      <c r="O1513">
        <v>5586</v>
      </c>
      <c r="P1513" t="s">
        <v>1207</v>
      </c>
      <c r="Q1513">
        <v>19980430</v>
      </c>
      <c r="R1513">
        <v>891018481</v>
      </c>
    </row>
    <row r="1514" spans="1:18">
      <c r="A1514" t="s">
        <v>1231</v>
      </c>
      <c r="B1514" t="s">
        <v>1309</v>
      </c>
      <c r="C1514">
        <v>201012</v>
      </c>
      <c r="D1514">
        <v>31</v>
      </c>
      <c r="E1514" t="s">
        <v>1302</v>
      </c>
      <c r="F1514">
        <v>0</v>
      </c>
      <c r="G1514">
        <v>0</v>
      </c>
      <c r="H1514">
        <v>0</v>
      </c>
      <c r="I1514">
        <v>43122004300</v>
      </c>
      <c r="J1514">
        <v>4</v>
      </c>
      <c r="K1514" t="s">
        <v>1218</v>
      </c>
      <c r="L1514">
        <v>3126</v>
      </c>
      <c r="M1514" t="s">
        <v>1209</v>
      </c>
      <c r="N1514" t="s">
        <v>1206</v>
      </c>
      <c r="O1514">
        <v>5923</v>
      </c>
      <c r="P1514" t="s">
        <v>1207</v>
      </c>
      <c r="Q1514">
        <v>19980324</v>
      </c>
      <c r="R1514">
        <v>891018481</v>
      </c>
    </row>
    <row r="1515" spans="1:18">
      <c r="A1515" t="s">
        <v>1231</v>
      </c>
      <c r="B1515" t="s">
        <v>1310</v>
      </c>
      <c r="C1515">
        <v>201012</v>
      </c>
      <c r="D1515">
        <v>31</v>
      </c>
      <c r="E1515" t="s">
        <v>1302</v>
      </c>
      <c r="F1515">
        <v>0</v>
      </c>
      <c r="G1515">
        <v>0</v>
      </c>
      <c r="H1515">
        <v>0</v>
      </c>
      <c r="I1515">
        <v>43122002901</v>
      </c>
      <c r="J1515">
        <v>4</v>
      </c>
      <c r="K1515" t="s">
        <v>1204</v>
      </c>
      <c r="L1515">
        <v>3126</v>
      </c>
      <c r="M1515" t="s">
        <v>1209</v>
      </c>
      <c r="N1515" t="s">
        <v>1206</v>
      </c>
      <c r="O1515">
        <v>8624</v>
      </c>
      <c r="P1515" t="s">
        <v>1207</v>
      </c>
      <c r="Q1515">
        <v>19980430</v>
      </c>
      <c r="R1515">
        <v>891018481</v>
      </c>
    </row>
    <row r="1516" spans="1:18">
      <c r="A1516" t="s">
        <v>1231</v>
      </c>
      <c r="B1516" t="s">
        <v>1311</v>
      </c>
      <c r="C1516">
        <v>201012</v>
      </c>
      <c r="D1516">
        <v>0</v>
      </c>
      <c r="E1516" t="s">
        <v>1302</v>
      </c>
      <c r="F1516">
        <v>0</v>
      </c>
      <c r="G1516">
        <v>0</v>
      </c>
      <c r="H1516">
        <v>0</v>
      </c>
      <c r="I1516">
        <v>43122006200</v>
      </c>
      <c r="J1516">
        <v>4</v>
      </c>
      <c r="K1516" t="s">
        <v>1218</v>
      </c>
      <c r="L1516">
        <v>3126</v>
      </c>
      <c r="M1516" t="s">
        <v>1209</v>
      </c>
      <c r="N1516" t="s">
        <v>1206</v>
      </c>
      <c r="O1516">
        <v>0</v>
      </c>
      <c r="P1516" t="s">
        <v>1207</v>
      </c>
      <c r="R1516">
        <v>891018481</v>
      </c>
    </row>
    <row r="1517" spans="1:18">
      <c r="A1517" t="s">
        <v>1231</v>
      </c>
      <c r="B1517" t="s">
        <v>1312</v>
      </c>
      <c r="C1517">
        <v>201012</v>
      </c>
      <c r="D1517">
        <v>31</v>
      </c>
      <c r="E1517" t="s">
        <v>1302</v>
      </c>
      <c r="F1517">
        <v>0</v>
      </c>
      <c r="G1517">
        <v>0</v>
      </c>
      <c r="H1517">
        <v>0</v>
      </c>
      <c r="I1517">
        <v>43122006400</v>
      </c>
      <c r="J1517">
        <v>4</v>
      </c>
      <c r="K1517" t="s">
        <v>1218</v>
      </c>
      <c r="L1517">
        <v>3126</v>
      </c>
      <c r="M1517" t="s">
        <v>1209</v>
      </c>
      <c r="N1517" t="s">
        <v>1206</v>
      </c>
      <c r="O1517">
        <v>6783</v>
      </c>
      <c r="P1517" t="s">
        <v>1207</v>
      </c>
      <c r="Q1517">
        <v>19980430</v>
      </c>
      <c r="R1517">
        <v>891018481</v>
      </c>
    </row>
    <row r="1518" spans="1:18">
      <c r="A1518" t="s">
        <v>1231</v>
      </c>
      <c r="B1518" t="s">
        <v>1313</v>
      </c>
      <c r="C1518">
        <v>201012</v>
      </c>
      <c r="D1518">
        <v>30</v>
      </c>
      <c r="E1518" t="s">
        <v>1302</v>
      </c>
      <c r="F1518">
        <v>0</v>
      </c>
      <c r="G1518">
        <v>0</v>
      </c>
      <c r="H1518">
        <v>0</v>
      </c>
      <c r="I1518">
        <v>43122006800</v>
      </c>
      <c r="J1518">
        <v>4</v>
      </c>
      <c r="K1518" t="s">
        <v>1218</v>
      </c>
      <c r="L1518">
        <v>3126</v>
      </c>
      <c r="M1518" t="s">
        <v>1209</v>
      </c>
      <c r="N1518" t="s">
        <v>1206</v>
      </c>
      <c r="O1518">
        <v>3534</v>
      </c>
      <c r="P1518" t="s">
        <v>1207</v>
      </c>
      <c r="Q1518">
        <v>20010430</v>
      </c>
      <c r="R1518">
        <v>891018481</v>
      </c>
    </row>
    <row r="1519" spans="1:18">
      <c r="A1519" t="s">
        <v>1231</v>
      </c>
      <c r="B1519" t="s">
        <v>1314</v>
      </c>
      <c r="C1519">
        <v>201012</v>
      </c>
      <c r="D1519">
        <v>31</v>
      </c>
      <c r="E1519" t="s">
        <v>1302</v>
      </c>
      <c r="F1519">
        <v>0</v>
      </c>
      <c r="G1519">
        <v>0</v>
      </c>
      <c r="H1519">
        <v>0</v>
      </c>
      <c r="I1519">
        <v>43122006700</v>
      </c>
      <c r="J1519">
        <v>4</v>
      </c>
      <c r="K1519" t="s">
        <v>1218</v>
      </c>
      <c r="L1519">
        <v>3126</v>
      </c>
      <c r="M1519" t="s">
        <v>1209</v>
      </c>
      <c r="N1519" t="s">
        <v>1206</v>
      </c>
      <c r="O1519">
        <v>12430</v>
      </c>
      <c r="P1519" t="s">
        <v>1207</v>
      </c>
      <c r="Q1519">
        <v>19980430</v>
      </c>
      <c r="R1519">
        <v>891018481</v>
      </c>
    </row>
    <row r="1520" spans="1:18">
      <c r="A1520" t="s">
        <v>1231</v>
      </c>
      <c r="B1520" t="s">
        <v>1315</v>
      </c>
      <c r="C1520">
        <v>201012</v>
      </c>
      <c r="D1520">
        <v>0</v>
      </c>
      <c r="E1520" t="s">
        <v>1302</v>
      </c>
      <c r="F1520">
        <v>0</v>
      </c>
      <c r="G1520">
        <v>0</v>
      </c>
      <c r="H1520">
        <v>0</v>
      </c>
      <c r="I1520">
        <v>43122008500</v>
      </c>
      <c r="J1520">
        <v>6</v>
      </c>
      <c r="K1520" t="s">
        <v>1213</v>
      </c>
      <c r="L1520">
        <v>3126</v>
      </c>
      <c r="M1520" t="s">
        <v>1209</v>
      </c>
      <c r="N1520" t="s">
        <v>1206</v>
      </c>
      <c r="O1520">
        <v>0</v>
      </c>
      <c r="P1520" t="s">
        <v>1207</v>
      </c>
      <c r="R1520">
        <v>891018481</v>
      </c>
    </row>
    <row r="1521" spans="1:18">
      <c r="A1521" t="s">
        <v>1231</v>
      </c>
      <c r="B1521" t="s">
        <v>1316</v>
      </c>
      <c r="C1521">
        <v>201012</v>
      </c>
      <c r="D1521">
        <v>31</v>
      </c>
      <c r="E1521" t="s">
        <v>1302</v>
      </c>
      <c r="F1521">
        <v>0</v>
      </c>
      <c r="G1521">
        <v>0</v>
      </c>
      <c r="H1521">
        <v>0</v>
      </c>
      <c r="I1521">
        <v>43122009900</v>
      </c>
      <c r="J1521">
        <v>4</v>
      </c>
      <c r="K1521" t="s">
        <v>1218</v>
      </c>
      <c r="L1521">
        <v>3126</v>
      </c>
      <c r="M1521" t="s">
        <v>1209</v>
      </c>
      <c r="N1521" t="s">
        <v>1206</v>
      </c>
      <c r="O1521">
        <v>38670</v>
      </c>
      <c r="P1521" t="s">
        <v>1207</v>
      </c>
      <c r="Q1521">
        <v>19980430</v>
      </c>
      <c r="R1521">
        <v>891018481</v>
      </c>
    </row>
    <row r="1522" spans="1:18">
      <c r="A1522" t="s">
        <v>1231</v>
      </c>
      <c r="B1522" t="s">
        <v>1317</v>
      </c>
      <c r="C1522">
        <v>201012</v>
      </c>
      <c r="D1522">
        <v>30</v>
      </c>
      <c r="E1522" t="s">
        <v>1302</v>
      </c>
      <c r="F1522">
        <v>0</v>
      </c>
      <c r="G1522">
        <v>0</v>
      </c>
      <c r="H1522">
        <v>0</v>
      </c>
      <c r="I1522">
        <v>43122009400</v>
      </c>
      <c r="J1522">
        <v>4</v>
      </c>
      <c r="K1522" t="s">
        <v>1218</v>
      </c>
      <c r="L1522">
        <v>3126</v>
      </c>
      <c r="M1522" t="s">
        <v>1209</v>
      </c>
      <c r="N1522" t="s">
        <v>1206</v>
      </c>
      <c r="O1522">
        <v>1515</v>
      </c>
      <c r="P1522" t="s">
        <v>1207</v>
      </c>
      <c r="Q1522">
        <v>19980430</v>
      </c>
      <c r="R1522">
        <v>891018481</v>
      </c>
    </row>
    <row r="1523" spans="1:18">
      <c r="A1523" t="s">
        <v>1231</v>
      </c>
      <c r="B1523" t="s">
        <v>1318</v>
      </c>
      <c r="C1523">
        <v>201012</v>
      </c>
      <c r="D1523">
        <v>31</v>
      </c>
      <c r="E1523" t="s">
        <v>1302</v>
      </c>
      <c r="F1523">
        <v>0</v>
      </c>
      <c r="G1523">
        <v>0</v>
      </c>
      <c r="H1523">
        <v>0</v>
      </c>
      <c r="I1523">
        <v>43122013300</v>
      </c>
      <c r="J1523">
        <v>4</v>
      </c>
      <c r="K1523" t="s">
        <v>1218</v>
      </c>
      <c r="L1523">
        <v>3126</v>
      </c>
      <c r="M1523" t="s">
        <v>1209</v>
      </c>
      <c r="N1523" t="s">
        <v>1206</v>
      </c>
      <c r="O1523">
        <v>45053</v>
      </c>
      <c r="P1523" t="s">
        <v>1207</v>
      </c>
      <c r="Q1523">
        <v>19980430</v>
      </c>
      <c r="R1523">
        <v>891018481</v>
      </c>
    </row>
    <row r="1524" spans="1:18">
      <c r="A1524" t="s">
        <v>1231</v>
      </c>
      <c r="B1524" t="s">
        <v>1319</v>
      </c>
      <c r="C1524">
        <v>201012</v>
      </c>
      <c r="D1524">
        <v>0</v>
      </c>
      <c r="E1524" t="s">
        <v>1302</v>
      </c>
      <c r="F1524">
        <v>0</v>
      </c>
      <c r="G1524">
        <v>0</v>
      </c>
      <c r="H1524">
        <v>0</v>
      </c>
      <c r="I1524">
        <v>43122007801</v>
      </c>
      <c r="J1524">
        <v>6</v>
      </c>
      <c r="K1524" t="s">
        <v>1218</v>
      </c>
      <c r="L1524">
        <v>3126</v>
      </c>
      <c r="M1524" t="s">
        <v>1209</v>
      </c>
      <c r="N1524" t="s">
        <v>1206</v>
      </c>
      <c r="O1524">
        <v>0</v>
      </c>
      <c r="P1524" t="s">
        <v>1207</v>
      </c>
      <c r="Q1524">
        <v>19870901</v>
      </c>
      <c r="R1524">
        <v>891018481</v>
      </c>
    </row>
    <row r="1525" spans="1:18">
      <c r="A1525" t="s">
        <v>1231</v>
      </c>
      <c r="B1525" t="s">
        <v>1320</v>
      </c>
      <c r="C1525">
        <v>201012</v>
      </c>
      <c r="D1525">
        <v>0</v>
      </c>
      <c r="E1525" t="s">
        <v>1302</v>
      </c>
      <c r="F1525">
        <v>0</v>
      </c>
      <c r="G1525">
        <v>0</v>
      </c>
      <c r="H1525">
        <v>0</v>
      </c>
      <c r="I1525">
        <v>43122015700</v>
      </c>
      <c r="J1525">
        <v>5</v>
      </c>
      <c r="K1525" t="s">
        <v>1218</v>
      </c>
      <c r="L1525">
        <v>3126</v>
      </c>
      <c r="M1525" t="s">
        <v>1209</v>
      </c>
      <c r="N1525" t="s">
        <v>1206</v>
      </c>
      <c r="O1525">
        <v>0</v>
      </c>
      <c r="P1525" t="s">
        <v>1207</v>
      </c>
      <c r="Q1525">
        <v>19901001</v>
      </c>
      <c r="R1525">
        <v>891018481</v>
      </c>
    </row>
    <row r="1526" spans="1:18">
      <c r="A1526" t="s">
        <v>1201</v>
      </c>
      <c r="B1526" t="s">
        <v>1321</v>
      </c>
      <c r="C1526">
        <v>201012</v>
      </c>
      <c r="D1526">
        <v>31</v>
      </c>
      <c r="E1526" t="s">
        <v>1302</v>
      </c>
      <c r="F1526">
        <v>0</v>
      </c>
      <c r="G1526">
        <v>0</v>
      </c>
      <c r="H1526">
        <v>0</v>
      </c>
      <c r="I1526">
        <v>43122003000</v>
      </c>
      <c r="J1526">
        <v>4</v>
      </c>
      <c r="K1526" t="s">
        <v>1218</v>
      </c>
      <c r="L1526">
        <v>3126</v>
      </c>
      <c r="M1526" t="s">
        <v>1209</v>
      </c>
      <c r="N1526" t="s">
        <v>1206</v>
      </c>
      <c r="O1526">
        <v>3959</v>
      </c>
      <c r="P1526" t="s">
        <v>1322</v>
      </c>
      <c r="Q1526">
        <v>19880501</v>
      </c>
      <c r="R1526">
        <v>891018481</v>
      </c>
    </row>
    <row r="1527" spans="1:18">
      <c r="A1527" t="s">
        <v>1201</v>
      </c>
      <c r="B1527" t="s">
        <v>1323</v>
      </c>
      <c r="C1527">
        <v>201012</v>
      </c>
      <c r="D1527">
        <v>31</v>
      </c>
      <c r="E1527" t="s">
        <v>1302</v>
      </c>
      <c r="F1527">
        <v>0</v>
      </c>
      <c r="G1527">
        <v>0</v>
      </c>
      <c r="H1527">
        <v>0</v>
      </c>
      <c r="I1527">
        <v>43122003800</v>
      </c>
      <c r="J1527">
        <v>4</v>
      </c>
      <c r="K1527" t="s">
        <v>1204</v>
      </c>
      <c r="L1527">
        <v>3126</v>
      </c>
      <c r="M1527" t="s">
        <v>1209</v>
      </c>
      <c r="N1527" t="s">
        <v>1206</v>
      </c>
      <c r="O1527">
        <v>18690</v>
      </c>
      <c r="P1527" t="s">
        <v>1207</v>
      </c>
      <c r="Q1527">
        <v>19980430</v>
      </c>
      <c r="R1527">
        <v>891018481</v>
      </c>
    </row>
    <row r="1528" spans="1:18">
      <c r="A1528" t="s">
        <v>1201</v>
      </c>
      <c r="B1528" t="s">
        <v>1324</v>
      </c>
      <c r="C1528">
        <v>201012</v>
      </c>
      <c r="D1528">
        <v>0</v>
      </c>
      <c r="E1528" t="s">
        <v>1302</v>
      </c>
      <c r="F1528">
        <v>0</v>
      </c>
      <c r="G1528">
        <v>0</v>
      </c>
      <c r="H1528">
        <v>0</v>
      </c>
      <c r="I1528">
        <v>43122004200</v>
      </c>
      <c r="J1528">
        <v>4</v>
      </c>
      <c r="K1528" t="s">
        <v>1218</v>
      </c>
      <c r="L1528">
        <v>3126</v>
      </c>
      <c r="M1528" t="s">
        <v>1209</v>
      </c>
      <c r="N1528" t="s">
        <v>1206</v>
      </c>
      <c r="O1528">
        <v>0</v>
      </c>
      <c r="P1528" t="s">
        <v>1207</v>
      </c>
      <c r="Q1528">
        <v>19980430</v>
      </c>
      <c r="R1528">
        <v>891018481</v>
      </c>
    </row>
    <row r="1529" spans="1:18">
      <c r="A1529" t="s">
        <v>1201</v>
      </c>
      <c r="B1529" t="s">
        <v>1325</v>
      </c>
      <c r="C1529">
        <v>201012</v>
      </c>
      <c r="D1529">
        <v>31</v>
      </c>
      <c r="E1529" t="s">
        <v>1302</v>
      </c>
      <c r="F1529">
        <v>0</v>
      </c>
      <c r="G1529">
        <v>0</v>
      </c>
      <c r="H1529">
        <v>0</v>
      </c>
      <c r="I1529">
        <v>43122005100</v>
      </c>
      <c r="J1529">
        <v>4</v>
      </c>
      <c r="K1529" t="s">
        <v>1218</v>
      </c>
      <c r="L1529">
        <v>3126</v>
      </c>
      <c r="M1529" t="s">
        <v>1209</v>
      </c>
      <c r="N1529" t="s">
        <v>1206</v>
      </c>
      <c r="O1529">
        <v>16695</v>
      </c>
      <c r="P1529" t="s">
        <v>1207</v>
      </c>
      <c r="Q1529">
        <v>19980430</v>
      </c>
      <c r="R1529">
        <v>891018481</v>
      </c>
    </row>
    <row r="1530" spans="1:18">
      <c r="A1530" t="s">
        <v>1201</v>
      </c>
      <c r="B1530" t="s">
        <v>1326</v>
      </c>
      <c r="C1530">
        <v>201012</v>
      </c>
      <c r="D1530">
        <v>31</v>
      </c>
      <c r="E1530" t="s">
        <v>1302</v>
      </c>
      <c r="F1530">
        <v>0</v>
      </c>
      <c r="G1530">
        <v>0</v>
      </c>
      <c r="H1530">
        <v>0</v>
      </c>
      <c r="I1530">
        <v>43122006300</v>
      </c>
      <c r="J1530">
        <v>4</v>
      </c>
      <c r="K1530" t="s">
        <v>1204</v>
      </c>
      <c r="L1530">
        <v>3126</v>
      </c>
      <c r="M1530" t="s">
        <v>1209</v>
      </c>
      <c r="N1530" t="s">
        <v>1206</v>
      </c>
      <c r="O1530">
        <v>18506</v>
      </c>
      <c r="P1530" t="s">
        <v>1233</v>
      </c>
      <c r="Q1530">
        <v>19980430</v>
      </c>
      <c r="R1530">
        <v>891018481</v>
      </c>
    </row>
    <row r="1531" spans="1:18">
      <c r="A1531" t="s">
        <v>1201</v>
      </c>
      <c r="B1531" t="s">
        <v>1327</v>
      </c>
      <c r="C1531">
        <v>201012</v>
      </c>
      <c r="D1531">
        <v>31</v>
      </c>
      <c r="E1531" t="s">
        <v>1302</v>
      </c>
      <c r="F1531">
        <v>0</v>
      </c>
      <c r="G1531">
        <v>0</v>
      </c>
      <c r="H1531">
        <v>0</v>
      </c>
      <c r="I1531">
        <v>43122007000</v>
      </c>
      <c r="J1531">
        <v>4</v>
      </c>
      <c r="K1531" t="s">
        <v>1218</v>
      </c>
      <c r="L1531">
        <v>3126</v>
      </c>
      <c r="M1531" t="s">
        <v>1209</v>
      </c>
      <c r="N1531" t="s">
        <v>1206</v>
      </c>
      <c r="O1531">
        <v>28020</v>
      </c>
      <c r="P1531" t="s">
        <v>1233</v>
      </c>
      <c r="Q1531">
        <v>19980430</v>
      </c>
      <c r="R1531">
        <v>891018481</v>
      </c>
    </row>
    <row r="1532" spans="1:18">
      <c r="A1532" t="s">
        <v>1201</v>
      </c>
      <c r="B1532" t="s">
        <v>1328</v>
      </c>
      <c r="C1532">
        <v>201012</v>
      </c>
      <c r="D1532">
        <v>31</v>
      </c>
      <c r="E1532" t="s">
        <v>1302</v>
      </c>
      <c r="F1532">
        <v>0</v>
      </c>
      <c r="G1532">
        <v>0</v>
      </c>
      <c r="H1532">
        <v>0</v>
      </c>
      <c r="I1532">
        <v>43122006100</v>
      </c>
      <c r="J1532">
        <v>4</v>
      </c>
      <c r="K1532" t="s">
        <v>1204</v>
      </c>
      <c r="L1532">
        <v>3126</v>
      </c>
      <c r="M1532" t="s">
        <v>1209</v>
      </c>
      <c r="N1532" t="s">
        <v>1206</v>
      </c>
      <c r="O1532">
        <v>14394</v>
      </c>
      <c r="P1532" t="s">
        <v>1233</v>
      </c>
      <c r="Q1532">
        <v>19980430</v>
      </c>
      <c r="R1532">
        <v>891018481</v>
      </c>
    </row>
    <row r="1533" spans="1:18">
      <c r="A1533" t="s">
        <v>1201</v>
      </c>
      <c r="B1533" t="s">
        <v>1329</v>
      </c>
      <c r="C1533">
        <v>201012</v>
      </c>
      <c r="D1533">
        <v>0</v>
      </c>
      <c r="E1533" t="s">
        <v>1302</v>
      </c>
      <c r="F1533">
        <v>0</v>
      </c>
      <c r="G1533">
        <v>0</v>
      </c>
      <c r="H1533">
        <v>0</v>
      </c>
      <c r="I1533">
        <v>43122007700</v>
      </c>
      <c r="J1533">
        <v>5</v>
      </c>
      <c r="K1533" t="s">
        <v>1218</v>
      </c>
      <c r="L1533">
        <v>3126</v>
      </c>
      <c r="M1533" t="s">
        <v>1209</v>
      </c>
      <c r="N1533" t="s">
        <v>1206</v>
      </c>
      <c r="O1533">
        <v>0</v>
      </c>
      <c r="P1533" t="s">
        <v>1207</v>
      </c>
      <c r="Q1533">
        <v>19830301</v>
      </c>
      <c r="R1533">
        <v>891018481</v>
      </c>
    </row>
    <row r="1534" spans="1:18">
      <c r="A1534" t="s">
        <v>1201</v>
      </c>
      <c r="B1534" t="s">
        <v>1330</v>
      </c>
      <c r="C1534">
        <v>201012</v>
      </c>
      <c r="D1534">
        <v>0</v>
      </c>
      <c r="E1534" t="s">
        <v>1302</v>
      </c>
      <c r="F1534">
        <v>0</v>
      </c>
      <c r="G1534">
        <v>0</v>
      </c>
      <c r="H1534">
        <v>0</v>
      </c>
      <c r="I1534">
        <v>43122008900</v>
      </c>
      <c r="J1534">
        <v>4</v>
      </c>
      <c r="K1534" t="s">
        <v>1218</v>
      </c>
      <c r="L1534">
        <v>3126</v>
      </c>
      <c r="M1534" t="s">
        <v>1209</v>
      </c>
      <c r="N1534" t="s">
        <v>1206</v>
      </c>
      <c r="O1534">
        <v>0</v>
      </c>
      <c r="P1534" t="s">
        <v>1207</v>
      </c>
      <c r="R1534">
        <v>891018481</v>
      </c>
    </row>
    <row r="1535" spans="1:18">
      <c r="A1535" t="s">
        <v>1201</v>
      </c>
      <c r="B1535" t="s">
        <v>1331</v>
      </c>
      <c r="C1535">
        <v>201012</v>
      </c>
      <c r="D1535">
        <v>31</v>
      </c>
      <c r="E1535" t="s">
        <v>1302</v>
      </c>
      <c r="F1535">
        <v>0</v>
      </c>
      <c r="G1535">
        <v>0</v>
      </c>
      <c r="H1535">
        <v>0</v>
      </c>
      <c r="I1535">
        <v>43122008002</v>
      </c>
      <c r="J1535">
        <v>4</v>
      </c>
      <c r="K1535" t="s">
        <v>1218</v>
      </c>
      <c r="L1535">
        <v>3126</v>
      </c>
      <c r="M1535" t="s">
        <v>1209</v>
      </c>
      <c r="N1535" t="s">
        <v>1206</v>
      </c>
      <c r="O1535">
        <v>35293</v>
      </c>
      <c r="P1535" t="s">
        <v>1207</v>
      </c>
      <c r="Q1535">
        <v>19980430</v>
      </c>
      <c r="R1535">
        <v>891018481</v>
      </c>
    </row>
    <row r="1536" spans="1:18">
      <c r="A1536" t="s">
        <v>1201</v>
      </c>
      <c r="B1536" t="s">
        <v>1332</v>
      </c>
      <c r="C1536">
        <v>201012</v>
      </c>
      <c r="D1536">
        <v>0</v>
      </c>
      <c r="E1536" t="s">
        <v>1302</v>
      </c>
      <c r="F1536">
        <v>0</v>
      </c>
      <c r="G1536">
        <v>0</v>
      </c>
      <c r="H1536">
        <v>0</v>
      </c>
      <c r="I1536">
        <v>43122010600</v>
      </c>
      <c r="J1536">
        <v>4</v>
      </c>
      <c r="K1536" t="s">
        <v>1204</v>
      </c>
      <c r="L1536">
        <v>3126</v>
      </c>
      <c r="M1536" t="s">
        <v>1209</v>
      </c>
      <c r="N1536" t="s">
        <v>1206</v>
      </c>
      <c r="O1536">
        <v>0</v>
      </c>
      <c r="P1536" t="s">
        <v>1207</v>
      </c>
      <c r="Q1536">
        <v>19980430</v>
      </c>
      <c r="R1536">
        <v>891018481</v>
      </c>
    </row>
    <row r="1537" spans="1:18">
      <c r="A1537" t="s">
        <v>1201</v>
      </c>
      <c r="B1537" t="s">
        <v>1333</v>
      </c>
      <c r="C1537">
        <v>201012</v>
      </c>
      <c r="D1537">
        <v>0</v>
      </c>
      <c r="E1537" t="s">
        <v>1302</v>
      </c>
      <c r="F1537">
        <v>0</v>
      </c>
      <c r="G1537">
        <v>0</v>
      </c>
      <c r="H1537">
        <v>0</v>
      </c>
      <c r="I1537">
        <v>43122010800</v>
      </c>
      <c r="J1537">
        <v>4</v>
      </c>
      <c r="K1537" t="s">
        <v>1204</v>
      </c>
      <c r="L1537">
        <v>3126</v>
      </c>
      <c r="M1537" t="s">
        <v>1209</v>
      </c>
      <c r="N1537" t="s">
        <v>1206</v>
      </c>
      <c r="O1537">
        <v>0</v>
      </c>
      <c r="P1537" t="s">
        <v>1207</v>
      </c>
      <c r="Q1537">
        <v>19980430</v>
      </c>
      <c r="R1537">
        <v>891018481</v>
      </c>
    </row>
    <row r="1538" spans="1:18">
      <c r="A1538" t="s">
        <v>1201</v>
      </c>
      <c r="B1538" t="s">
        <v>1334</v>
      </c>
      <c r="C1538">
        <v>201012</v>
      </c>
      <c r="D1538">
        <v>0</v>
      </c>
      <c r="E1538" t="s">
        <v>1302</v>
      </c>
      <c r="F1538">
        <v>0</v>
      </c>
      <c r="G1538">
        <v>0</v>
      </c>
      <c r="H1538">
        <v>0</v>
      </c>
      <c r="I1538">
        <v>43122011100</v>
      </c>
      <c r="J1538">
        <v>4</v>
      </c>
      <c r="K1538" t="s">
        <v>1204</v>
      </c>
      <c r="L1538">
        <v>3126</v>
      </c>
      <c r="M1538" t="s">
        <v>1209</v>
      </c>
      <c r="N1538" t="s">
        <v>1206</v>
      </c>
      <c r="O1538">
        <v>0</v>
      </c>
      <c r="P1538" t="s">
        <v>1207</v>
      </c>
      <c r="Q1538">
        <v>19980430</v>
      </c>
      <c r="R1538">
        <v>891018481</v>
      </c>
    </row>
    <row r="1539" spans="1:18">
      <c r="A1539" t="s">
        <v>1201</v>
      </c>
      <c r="B1539" t="s">
        <v>1335</v>
      </c>
      <c r="C1539">
        <v>201012</v>
      </c>
      <c r="D1539">
        <v>0</v>
      </c>
      <c r="E1539" t="s">
        <v>1302</v>
      </c>
      <c r="F1539">
        <v>0</v>
      </c>
      <c r="G1539">
        <v>0</v>
      </c>
      <c r="H1539">
        <v>0</v>
      </c>
      <c r="I1539">
        <v>43122012000</v>
      </c>
      <c r="J1539">
        <v>4</v>
      </c>
      <c r="K1539" t="s">
        <v>1204</v>
      </c>
      <c r="L1539">
        <v>3126</v>
      </c>
      <c r="M1539" t="s">
        <v>1209</v>
      </c>
      <c r="N1539" t="s">
        <v>1206</v>
      </c>
      <c r="O1539">
        <v>0</v>
      </c>
      <c r="P1539" t="s">
        <v>1207</v>
      </c>
      <c r="Q1539">
        <v>19870401</v>
      </c>
      <c r="R1539">
        <v>891018481</v>
      </c>
    </row>
    <row r="1540" spans="1:18">
      <c r="A1540" t="s">
        <v>1201</v>
      </c>
      <c r="B1540" t="s">
        <v>1336</v>
      </c>
      <c r="C1540">
        <v>201012</v>
      </c>
      <c r="D1540">
        <v>0</v>
      </c>
      <c r="E1540" t="s">
        <v>1302</v>
      </c>
      <c r="F1540">
        <v>0</v>
      </c>
      <c r="G1540">
        <v>0</v>
      </c>
      <c r="H1540">
        <v>0</v>
      </c>
      <c r="I1540">
        <v>43122012600</v>
      </c>
      <c r="J1540">
        <v>4</v>
      </c>
      <c r="K1540" t="s">
        <v>1204</v>
      </c>
      <c r="L1540">
        <v>3126</v>
      </c>
      <c r="M1540" t="s">
        <v>1209</v>
      </c>
      <c r="N1540" t="s">
        <v>1206</v>
      </c>
      <c r="O1540">
        <v>0</v>
      </c>
      <c r="P1540" t="s">
        <v>1207</v>
      </c>
      <c r="Q1540">
        <v>19980430</v>
      </c>
      <c r="R1540">
        <v>891018481</v>
      </c>
    </row>
    <row r="1541" spans="1:18">
      <c r="A1541" t="s">
        <v>1201</v>
      </c>
      <c r="B1541" t="s">
        <v>1337</v>
      </c>
      <c r="C1541">
        <v>201012</v>
      </c>
      <c r="D1541">
        <v>0</v>
      </c>
      <c r="E1541" t="s">
        <v>1302</v>
      </c>
      <c r="F1541">
        <v>0</v>
      </c>
      <c r="G1541">
        <v>0</v>
      </c>
      <c r="H1541">
        <v>0</v>
      </c>
      <c r="I1541">
        <v>43122011900</v>
      </c>
      <c r="J1541">
        <v>4</v>
      </c>
      <c r="K1541" t="s">
        <v>1204</v>
      </c>
      <c r="L1541">
        <v>3126</v>
      </c>
      <c r="M1541" t="s">
        <v>1209</v>
      </c>
      <c r="N1541" t="s">
        <v>1206</v>
      </c>
      <c r="O1541">
        <v>0</v>
      </c>
      <c r="P1541" t="s">
        <v>1207</v>
      </c>
      <c r="Q1541">
        <v>19980430</v>
      </c>
      <c r="R1541">
        <v>891018481</v>
      </c>
    </row>
    <row r="1542" spans="1:18">
      <c r="A1542" t="s">
        <v>1201</v>
      </c>
      <c r="B1542" t="s">
        <v>1338</v>
      </c>
      <c r="C1542">
        <v>201012</v>
      </c>
      <c r="D1542">
        <v>0</v>
      </c>
      <c r="E1542" t="s">
        <v>1302</v>
      </c>
      <c r="F1542">
        <v>0</v>
      </c>
      <c r="G1542">
        <v>0</v>
      </c>
      <c r="H1542">
        <v>0</v>
      </c>
      <c r="I1542">
        <v>43122013500</v>
      </c>
      <c r="J1542">
        <v>4</v>
      </c>
      <c r="K1542" t="s">
        <v>1204</v>
      </c>
      <c r="L1542">
        <v>3126</v>
      </c>
      <c r="M1542" t="s">
        <v>1209</v>
      </c>
      <c r="N1542" t="s">
        <v>1206</v>
      </c>
      <c r="O1542">
        <v>0</v>
      </c>
      <c r="P1542" t="s">
        <v>1207</v>
      </c>
      <c r="Q1542">
        <v>19980430</v>
      </c>
      <c r="R1542">
        <v>891018481</v>
      </c>
    </row>
    <row r="1543" spans="1:18">
      <c r="A1543" t="s">
        <v>1201</v>
      </c>
      <c r="B1543" t="s">
        <v>1339</v>
      </c>
      <c r="C1543">
        <v>201012</v>
      </c>
      <c r="D1543">
        <v>0</v>
      </c>
      <c r="E1543" t="s">
        <v>1302</v>
      </c>
      <c r="F1543">
        <v>0</v>
      </c>
      <c r="G1543">
        <v>0</v>
      </c>
      <c r="H1543">
        <v>0</v>
      </c>
      <c r="I1543">
        <v>43122012701</v>
      </c>
      <c r="J1543">
        <v>4</v>
      </c>
      <c r="K1543" t="s">
        <v>1204</v>
      </c>
      <c r="L1543">
        <v>3126</v>
      </c>
      <c r="M1543" t="s">
        <v>1209</v>
      </c>
      <c r="N1543" t="s">
        <v>1206</v>
      </c>
      <c r="O1543">
        <v>0</v>
      </c>
      <c r="P1543" t="s">
        <v>1207</v>
      </c>
      <c r="Q1543">
        <v>19980430</v>
      </c>
      <c r="R1543">
        <v>891018481</v>
      </c>
    </row>
    <row r="1544" spans="1:18">
      <c r="A1544" t="s">
        <v>1201</v>
      </c>
      <c r="B1544" t="s">
        <v>1340</v>
      </c>
      <c r="C1544">
        <v>201012</v>
      </c>
      <c r="D1544">
        <v>0</v>
      </c>
      <c r="E1544" t="s">
        <v>1302</v>
      </c>
      <c r="F1544">
        <v>0</v>
      </c>
      <c r="G1544">
        <v>0</v>
      </c>
      <c r="H1544">
        <v>0</v>
      </c>
      <c r="I1544">
        <v>43122014100</v>
      </c>
      <c r="J1544">
        <v>4</v>
      </c>
      <c r="K1544" t="s">
        <v>1204</v>
      </c>
      <c r="L1544">
        <v>3126</v>
      </c>
      <c r="M1544" t="s">
        <v>1209</v>
      </c>
      <c r="N1544" t="s">
        <v>1206</v>
      </c>
      <c r="O1544">
        <v>0</v>
      </c>
      <c r="P1544" t="s">
        <v>1207</v>
      </c>
      <c r="Q1544">
        <v>19980430</v>
      </c>
      <c r="R1544">
        <v>891018481</v>
      </c>
    </row>
    <row r="1545" spans="1:18">
      <c r="A1545" t="s">
        <v>1201</v>
      </c>
      <c r="B1545" t="s">
        <v>1341</v>
      </c>
      <c r="C1545">
        <v>201012</v>
      </c>
      <c r="D1545">
        <v>0</v>
      </c>
      <c r="E1545" t="s">
        <v>1302</v>
      </c>
      <c r="F1545">
        <v>0</v>
      </c>
      <c r="G1545">
        <v>0</v>
      </c>
      <c r="H1545">
        <v>0</v>
      </c>
      <c r="I1545">
        <v>43122012900</v>
      </c>
      <c r="J1545">
        <v>4</v>
      </c>
      <c r="K1545" t="s">
        <v>1204</v>
      </c>
      <c r="L1545">
        <v>3126</v>
      </c>
      <c r="M1545" t="s">
        <v>1209</v>
      </c>
      <c r="N1545" t="s">
        <v>1206</v>
      </c>
      <c r="O1545">
        <v>0</v>
      </c>
      <c r="P1545" t="s">
        <v>1207</v>
      </c>
      <c r="Q1545">
        <v>19980430</v>
      </c>
      <c r="R1545">
        <v>891018481</v>
      </c>
    </row>
    <row r="1546" spans="1:18">
      <c r="A1546" t="s">
        <v>1201</v>
      </c>
      <c r="B1546" t="s">
        <v>1342</v>
      </c>
      <c r="C1546">
        <v>201012</v>
      </c>
      <c r="D1546">
        <v>0</v>
      </c>
      <c r="E1546" t="s">
        <v>1302</v>
      </c>
      <c r="F1546">
        <v>0</v>
      </c>
      <c r="G1546">
        <v>0</v>
      </c>
      <c r="H1546">
        <v>0</v>
      </c>
      <c r="I1546">
        <v>43122013400</v>
      </c>
      <c r="J1546">
        <v>4</v>
      </c>
      <c r="K1546" t="s">
        <v>1204</v>
      </c>
      <c r="L1546">
        <v>3126</v>
      </c>
      <c r="M1546" t="s">
        <v>1209</v>
      </c>
      <c r="N1546" t="s">
        <v>1206</v>
      </c>
      <c r="O1546">
        <v>0</v>
      </c>
      <c r="P1546" t="s">
        <v>1207</v>
      </c>
      <c r="Q1546">
        <v>19980430</v>
      </c>
      <c r="R1546">
        <v>891018481</v>
      </c>
    </row>
    <row r="1547" spans="1:18">
      <c r="A1547" t="s">
        <v>1201</v>
      </c>
      <c r="B1547" t="s">
        <v>1343</v>
      </c>
      <c r="C1547">
        <v>201012</v>
      </c>
      <c r="D1547">
        <v>0</v>
      </c>
      <c r="E1547" t="s">
        <v>1302</v>
      </c>
      <c r="F1547">
        <v>0</v>
      </c>
      <c r="G1547">
        <v>0</v>
      </c>
      <c r="H1547">
        <v>0</v>
      </c>
      <c r="I1547">
        <v>43122015000</v>
      </c>
      <c r="J1547">
        <v>4</v>
      </c>
      <c r="K1547" t="s">
        <v>1204</v>
      </c>
      <c r="L1547">
        <v>3126</v>
      </c>
      <c r="M1547" t="s">
        <v>1209</v>
      </c>
      <c r="N1547" t="s">
        <v>1206</v>
      </c>
      <c r="O1547">
        <v>0</v>
      </c>
      <c r="P1547" t="s">
        <v>1207</v>
      </c>
      <c r="Q1547">
        <v>19980430</v>
      </c>
      <c r="R1547">
        <v>891018481</v>
      </c>
    </row>
    <row r="1548" spans="1:18">
      <c r="A1548" t="s">
        <v>1201</v>
      </c>
      <c r="B1548" t="s">
        <v>1344</v>
      </c>
      <c r="C1548">
        <v>201012</v>
      </c>
      <c r="D1548">
        <v>0</v>
      </c>
      <c r="E1548" t="s">
        <v>1302</v>
      </c>
      <c r="F1548">
        <v>0</v>
      </c>
      <c r="G1548">
        <v>0</v>
      </c>
      <c r="H1548">
        <v>0</v>
      </c>
      <c r="I1548">
        <v>43122015300</v>
      </c>
      <c r="J1548">
        <v>4</v>
      </c>
      <c r="K1548" t="s">
        <v>1204</v>
      </c>
      <c r="L1548">
        <v>3126</v>
      </c>
      <c r="M1548" t="s">
        <v>1209</v>
      </c>
      <c r="N1548" t="s">
        <v>1206</v>
      </c>
      <c r="O1548">
        <v>0</v>
      </c>
      <c r="P1548" t="s">
        <v>1207</v>
      </c>
      <c r="Q1548">
        <v>19980430</v>
      </c>
      <c r="R1548">
        <v>891018481</v>
      </c>
    </row>
    <row r="1549" spans="1:18">
      <c r="A1549" t="s">
        <v>1201</v>
      </c>
      <c r="B1549" t="s">
        <v>1345</v>
      </c>
      <c r="C1549">
        <v>201012</v>
      </c>
      <c r="D1549">
        <v>0</v>
      </c>
      <c r="E1549" t="s">
        <v>1302</v>
      </c>
      <c r="F1549">
        <v>0</v>
      </c>
      <c r="G1549">
        <v>0</v>
      </c>
      <c r="H1549">
        <v>0</v>
      </c>
      <c r="I1549">
        <v>43122013900</v>
      </c>
      <c r="J1549">
        <v>4</v>
      </c>
      <c r="K1549" t="s">
        <v>1204</v>
      </c>
      <c r="L1549">
        <v>3126</v>
      </c>
      <c r="M1549" t="s">
        <v>1209</v>
      </c>
      <c r="N1549" t="s">
        <v>1206</v>
      </c>
      <c r="O1549">
        <v>0</v>
      </c>
      <c r="P1549" t="s">
        <v>1207</v>
      </c>
      <c r="Q1549">
        <v>19980430</v>
      </c>
      <c r="R1549">
        <v>891018481</v>
      </c>
    </row>
    <row r="1550" spans="1:18">
      <c r="A1550" t="s">
        <v>1201</v>
      </c>
      <c r="B1550" t="s">
        <v>1346</v>
      </c>
      <c r="C1550">
        <v>201012</v>
      </c>
      <c r="D1550">
        <v>0</v>
      </c>
      <c r="E1550" t="s">
        <v>1302</v>
      </c>
      <c r="F1550">
        <v>0</v>
      </c>
      <c r="G1550">
        <v>0</v>
      </c>
      <c r="H1550">
        <v>0</v>
      </c>
      <c r="I1550">
        <v>43122014700</v>
      </c>
      <c r="J1550">
        <v>4</v>
      </c>
      <c r="K1550" t="s">
        <v>1204</v>
      </c>
      <c r="L1550">
        <v>3126</v>
      </c>
      <c r="M1550" t="s">
        <v>1209</v>
      </c>
      <c r="N1550" t="s">
        <v>1206</v>
      </c>
      <c r="O1550">
        <v>0</v>
      </c>
      <c r="P1550" t="s">
        <v>1207</v>
      </c>
      <c r="Q1550">
        <v>19921001</v>
      </c>
      <c r="R1550">
        <v>891018481</v>
      </c>
    </row>
    <row r="1551" spans="1:18">
      <c r="A1551" t="s">
        <v>1201</v>
      </c>
      <c r="B1551" t="s">
        <v>1347</v>
      </c>
      <c r="C1551">
        <v>201012</v>
      </c>
      <c r="D1551">
        <v>0</v>
      </c>
      <c r="E1551" t="s">
        <v>1302</v>
      </c>
      <c r="F1551">
        <v>0</v>
      </c>
      <c r="G1551">
        <v>0</v>
      </c>
      <c r="H1551">
        <v>0</v>
      </c>
      <c r="I1551">
        <v>43122014800</v>
      </c>
      <c r="J1551">
        <v>4</v>
      </c>
      <c r="K1551" t="s">
        <v>1204</v>
      </c>
      <c r="L1551">
        <v>3126</v>
      </c>
      <c r="M1551" t="s">
        <v>1209</v>
      </c>
      <c r="N1551" t="s">
        <v>1206</v>
      </c>
      <c r="O1551">
        <v>0</v>
      </c>
      <c r="P1551" t="s">
        <v>1207</v>
      </c>
      <c r="Q1551">
        <v>19910401</v>
      </c>
      <c r="R1551">
        <v>891018481</v>
      </c>
    </row>
    <row r="1552" spans="1:18">
      <c r="A1552" t="s">
        <v>1210</v>
      </c>
      <c r="B1552" t="s">
        <v>1348</v>
      </c>
      <c r="C1552">
        <v>201001</v>
      </c>
      <c r="D1552">
        <v>0</v>
      </c>
      <c r="E1552" t="s">
        <v>1349</v>
      </c>
      <c r="F1552">
        <v>0</v>
      </c>
      <c r="G1552">
        <v>0</v>
      </c>
      <c r="H1552">
        <v>0</v>
      </c>
      <c r="I1552">
        <v>43122011000</v>
      </c>
      <c r="J1552">
        <v>14</v>
      </c>
      <c r="K1552" t="s">
        <v>1213</v>
      </c>
      <c r="L1552">
        <v>2531</v>
      </c>
      <c r="M1552" t="s">
        <v>1214</v>
      </c>
      <c r="N1552" t="s">
        <v>1206</v>
      </c>
      <c r="O1552">
        <v>0</v>
      </c>
      <c r="P1552" t="s">
        <v>1350</v>
      </c>
    </row>
    <row r="1553" spans="1:16">
      <c r="A1553" t="s">
        <v>1210</v>
      </c>
      <c r="B1553" t="s">
        <v>1351</v>
      </c>
      <c r="C1553">
        <v>201001</v>
      </c>
      <c r="D1553">
        <v>0</v>
      </c>
      <c r="E1553" t="s">
        <v>1349</v>
      </c>
      <c r="F1553">
        <v>0</v>
      </c>
      <c r="G1553">
        <v>0</v>
      </c>
      <c r="H1553">
        <v>0</v>
      </c>
      <c r="I1553">
        <v>43122008401</v>
      </c>
      <c r="J1553">
        <v>14</v>
      </c>
      <c r="K1553" t="s">
        <v>1213</v>
      </c>
      <c r="L1553">
        <v>2531</v>
      </c>
      <c r="M1553" t="s">
        <v>1214</v>
      </c>
      <c r="N1553" t="s">
        <v>1206</v>
      </c>
      <c r="O1553">
        <v>0</v>
      </c>
      <c r="P1553" t="s">
        <v>1350</v>
      </c>
    </row>
    <row r="1554" spans="1:16">
      <c r="A1554" t="s">
        <v>1210</v>
      </c>
      <c r="B1554" t="s">
        <v>1348</v>
      </c>
      <c r="C1554">
        <v>201002</v>
      </c>
      <c r="D1554">
        <v>0</v>
      </c>
      <c r="E1554" t="s">
        <v>1349</v>
      </c>
      <c r="F1554">
        <v>0</v>
      </c>
      <c r="G1554">
        <v>0</v>
      </c>
      <c r="H1554">
        <v>0</v>
      </c>
      <c r="I1554">
        <v>43122011000</v>
      </c>
      <c r="J1554">
        <v>14</v>
      </c>
      <c r="K1554" t="s">
        <v>1213</v>
      </c>
      <c r="L1554">
        <v>2531</v>
      </c>
      <c r="M1554" t="s">
        <v>1214</v>
      </c>
      <c r="N1554" t="s">
        <v>1206</v>
      </c>
      <c r="O1554">
        <v>0</v>
      </c>
      <c r="P1554" t="s">
        <v>1350</v>
      </c>
    </row>
    <row r="1555" spans="1:16">
      <c r="A1555" t="s">
        <v>1210</v>
      </c>
      <c r="B1555" t="s">
        <v>1351</v>
      </c>
      <c r="C1555">
        <v>201002</v>
      </c>
      <c r="D1555">
        <v>0</v>
      </c>
      <c r="E1555" t="s">
        <v>1349</v>
      </c>
      <c r="F1555">
        <v>0</v>
      </c>
      <c r="G1555">
        <v>0</v>
      </c>
      <c r="H1555">
        <v>0</v>
      </c>
      <c r="I1555">
        <v>43122008401</v>
      </c>
      <c r="J1555">
        <v>14</v>
      </c>
      <c r="K1555" t="s">
        <v>1213</v>
      </c>
      <c r="L1555">
        <v>2531</v>
      </c>
      <c r="M1555" t="s">
        <v>1214</v>
      </c>
      <c r="N1555" t="s">
        <v>1206</v>
      </c>
      <c r="O1555">
        <v>0</v>
      </c>
      <c r="P1555" t="s">
        <v>1350</v>
      </c>
    </row>
    <row r="1556" spans="1:16">
      <c r="A1556" t="s">
        <v>1210</v>
      </c>
      <c r="B1556" t="s">
        <v>1348</v>
      </c>
      <c r="C1556">
        <v>201003</v>
      </c>
      <c r="D1556">
        <v>0</v>
      </c>
      <c r="E1556" t="s">
        <v>1349</v>
      </c>
      <c r="F1556">
        <v>0</v>
      </c>
      <c r="G1556">
        <v>0</v>
      </c>
      <c r="H1556">
        <v>0</v>
      </c>
      <c r="I1556">
        <v>43122011000</v>
      </c>
      <c r="J1556">
        <v>14</v>
      </c>
      <c r="K1556" t="s">
        <v>1213</v>
      </c>
      <c r="L1556">
        <v>2531</v>
      </c>
      <c r="M1556" t="s">
        <v>1214</v>
      </c>
      <c r="N1556" t="s">
        <v>1206</v>
      </c>
      <c r="O1556">
        <v>0</v>
      </c>
      <c r="P1556" t="s">
        <v>1350</v>
      </c>
    </row>
    <row r="1557" spans="1:16">
      <c r="A1557" t="s">
        <v>1210</v>
      </c>
      <c r="B1557" t="s">
        <v>1351</v>
      </c>
      <c r="C1557">
        <v>201003</v>
      </c>
      <c r="D1557">
        <v>0</v>
      </c>
      <c r="E1557" t="s">
        <v>1349</v>
      </c>
      <c r="F1557">
        <v>0</v>
      </c>
      <c r="G1557">
        <v>0</v>
      </c>
      <c r="H1557">
        <v>0</v>
      </c>
      <c r="I1557">
        <v>43122008401</v>
      </c>
      <c r="J1557">
        <v>14</v>
      </c>
      <c r="K1557" t="s">
        <v>1213</v>
      </c>
      <c r="L1557">
        <v>2531</v>
      </c>
      <c r="M1557" t="s">
        <v>1214</v>
      </c>
      <c r="N1557" t="s">
        <v>1206</v>
      </c>
      <c r="O1557">
        <v>0</v>
      </c>
      <c r="P1557" t="s">
        <v>1350</v>
      </c>
    </row>
    <row r="1558" spans="1:16">
      <c r="A1558" t="s">
        <v>1210</v>
      </c>
      <c r="B1558" t="s">
        <v>1348</v>
      </c>
      <c r="C1558">
        <v>201004</v>
      </c>
      <c r="D1558">
        <v>0</v>
      </c>
      <c r="E1558" t="s">
        <v>1349</v>
      </c>
      <c r="F1558">
        <v>0</v>
      </c>
      <c r="G1558">
        <v>0</v>
      </c>
      <c r="H1558">
        <v>0</v>
      </c>
      <c r="I1558">
        <v>43122011000</v>
      </c>
      <c r="J1558">
        <v>14</v>
      </c>
      <c r="K1558" t="s">
        <v>1213</v>
      </c>
      <c r="L1558">
        <v>2531</v>
      </c>
      <c r="M1558" t="s">
        <v>1214</v>
      </c>
      <c r="N1558" t="s">
        <v>1206</v>
      </c>
      <c r="O1558">
        <v>0</v>
      </c>
      <c r="P1558" t="s">
        <v>1350</v>
      </c>
    </row>
    <row r="1559" spans="1:16">
      <c r="A1559" t="s">
        <v>1210</v>
      </c>
      <c r="B1559" t="s">
        <v>1351</v>
      </c>
      <c r="C1559">
        <v>201004</v>
      </c>
      <c r="D1559">
        <v>0</v>
      </c>
      <c r="E1559" t="s">
        <v>1349</v>
      </c>
      <c r="F1559">
        <v>0</v>
      </c>
      <c r="G1559">
        <v>0</v>
      </c>
      <c r="H1559">
        <v>0</v>
      </c>
      <c r="I1559">
        <v>43122008401</v>
      </c>
      <c r="J1559">
        <v>14</v>
      </c>
      <c r="K1559" t="s">
        <v>1213</v>
      </c>
      <c r="L1559">
        <v>2531</v>
      </c>
      <c r="M1559" t="s">
        <v>1214</v>
      </c>
      <c r="N1559" t="s">
        <v>1206</v>
      </c>
      <c r="O1559">
        <v>0</v>
      </c>
      <c r="P1559" t="s">
        <v>1350</v>
      </c>
    </row>
    <row r="1560" spans="1:16">
      <c r="A1560" t="s">
        <v>1210</v>
      </c>
      <c r="B1560" t="s">
        <v>1348</v>
      </c>
      <c r="C1560">
        <v>201005</v>
      </c>
      <c r="D1560">
        <v>0</v>
      </c>
      <c r="E1560" t="s">
        <v>1349</v>
      </c>
      <c r="F1560">
        <v>0</v>
      </c>
      <c r="G1560">
        <v>0</v>
      </c>
      <c r="H1560">
        <v>0</v>
      </c>
      <c r="I1560">
        <v>43122011000</v>
      </c>
      <c r="J1560">
        <v>14</v>
      </c>
      <c r="K1560" t="s">
        <v>1213</v>
      </c>
      <c r="L1560">
        <v>2531</v>
      </c>
      <c r="M1560" t="s">
        <v>1214</v>
      </c>
      <c r="N1560" t="s">
        <v>1206</v>
      </c>
      <c r="O1560">
        <v>0</v>
      </c>
      <c r="P1560" t="s">
        <v>1350</v>
      </c>
    </row>
    <row r="1561" spans="1:16">
      <c r="A1561" t="s">
        <v>1210</v>
      </c>
      <c r="B1561" t="s">
        <v>1351</v>
      </c>
      <c r="C1561">
        <v>201005</v>
      </c>
      <c r="D1561">
        <v>0</v>
      </c>
      <c r="E1561" t="s">
        <v>1349</v>
      </c>
      <c r="F1561">
        <v>0</v>
      </c>
      <c r="G1561">
        <v>0</v>
      </c>
      <c r="H1561">
        <v>0</v>
      </c>
      <c r="I1561">
        <v>43122008401</v>
      </c>
      <c r="J1561">
        <v>14</v>
      </c>
      <c r="K1561" t="s">
        <v>1213</v>
      </c>
      <c r="L1561">
        <v>2531</v>
      </c>
      <c r="M1561" t="s">
        <v>1214</v>
      </c>
      <c r="N1561" t="s">
        <v>1206</v>
      </c>
      <c r="O1561">
        <v>0</v>
      </c>
      <c r="P1561" t="s">
        <v>1350</v>
      </c>
    </row>
    <row r="1562" spans="1:16">
      <c r="A1562" t="s">
        <v>1210</v>
      </c>
      <c r="B1562" t="s">
        <v>1348</v>
      </c>
      <c r="C1562">
        <v>201006</v>
      </c>
      <c r="D1562">
        <v>0</v>
      </c>
      <c r="E1562" t="s">
        <v>1349</v>
      </c>
      <c r="F1562">
        <v>0</v>
      </c>
      <c r="G1562">
        <v>0</v>
      </c>
      <c r="H1562">
        <v>0</v>
      </c>
      <c r="I1562">
        <v>43122011000</v>
      </c>
      <c r="J1562">
        <v>14</v>
      </c>
      <c r="K1562" t="s">
        <v>1213</v>
      </c>
      <c r="L1562">
        <v>2531</v>
      </c>
      <c r="M1562" t="s">
        <v>1214</v>
      </c>
      <c r="N1562" t="s">
        <v>1206</v>
      </c>
      <c r="O1562">
        <v>0</v>
      </c>
      <c r="P1562" t="s">
        <v>1350</v>
      </c>
    </row>
    <row r="1563" spans="1:16">
      <c r="A1563" t="s">
        <v>1210</v>
      </c>
      <c r="B1563" t="s">
        <v>1351</v>
      </c>
      <c r="C1563">
        <v>201006</v>
      </c>
      <c r="D1563">
        <v>0</v>
      </c>
      <c r="E1563" t="s">
        <v>1349</v>
      </c>
      <c r="F1563">
        <v>0</v>
      </c>
      <c r="G1563">
        <v>0</v>
      </c>
      <c r="H1563">
        <v>0</v>
      </c>
      <c r="I1563">
        <v>43122008401</v>
      </c>
      <c r="J1563">
        <v>14</v>
      </c>
      <c r="K1563" t="s">
        <v>1213</v>
      </c>
      <c r="L1563">
        <v>2531</v>
      </c>
      <c r="M1563" t="s">
        <v>1214</v>
      </c>
      <c r="N1563" t="s">
        <v>1206</v>
      </c>
      <c r="O1563">
        <v>0</v>
      </c>
      <c r="P1563" t="s">
        <v>1350</v>
      </c>
    </row>
    <row r="1564" spans="1:16">
      <c r="A1564" t="s">
        <v>1210</v>
      </c>
      <c r="B1564" t="s">
        <v>1348</v>
      </c>
      <c r="C1564">
        <v>201007</v>
      </c>
      <c r="D1564">
        <v>0</v>
      </c>
      <c r="E1564" t="s">
        <v>1349</v>
      </c>
      <c r="F1564">
        <v>0</v>
      </c>
      <c r="G1564">
        <v>0</v>
      </c>
      <c r="H1564">
        <v>0</v>
      </c>
      <c r="I1564">
        <v>43122011000</v>
      </c>
      <c r="J1564">
        <v>14</v>
      </c>
      <c r="K1564" t="s">
        <v>1213</v>
      </c>
      <c r="L1564">
        <v>2531</v>
      </c>
      <c r="M1564" t="s">
        <v>1214</v>
      </c>
      <c r="N1564" t="s">
        <v>1206</v>
      </c>
      <c r="O1564">
        <v>0</v>
      </c>
      <c r="P1564" t="s">
        <v>1350</v>
      </c>
    </row>
    <row r="1565" spans="1:16">
      <c r="A1565" t="s">
        <v>1210</v>
      </c>
      <c r="B1565" t="s">
        <v>1351</v>
      </c>
      <c r="C1565">
        <v>201007</v>
      </c>
      <c r="D1565">
        <v>0</v>
      </c>
      <c r="E1565" t="s">
        <v>1349</v>
      </c>
      <c r="F1565">
        <v>0</v>
      </c>
      <c r="G1565">
        <v>0</v>
      </c>
      <c r="H1565">
        <v>0</v>
      </c>
      <c r="I1565">
        <v>43122008401</v>
      </c>
      <c r="J1565">
        <v>14</v>
      </c>
      <c r="K1565" t="s">
        <v>1213</v>
      </c>
      <c r="L1565">
        <v>2531</v>
      </c>
      <c r="M1565" t="s">
        <v>1214</v>
      </c>
      <c r="N1565" t="s">
        <v>1206</v>
      </c>
      <c r="O1565">
        <v>0</v>
      </c>
      <c r="P1565" t="s">
        <v>1350</v>
      </c>
    </row>
    <row r="1566" spans="1:16">
      <c r="A1566" t="s">
        <v>1210</v>
      </c>
      <c r="B1566" t="s">
        <v>1348</v>
      </c>
      <c r="C1566">
        <v>201008</v>
      </c>
      <c r="D1566">
        <v>0</v>
      </c>
      <c r="E1566" t="s">
        <v>1349</v>
      </c>
      <c r="F1566">
        <v>0</v>
      </c>
      <c r="G1566">
        <v>0</v>
      </c>
      <c r="H1566">
        <v>0</v>
      </c>
      <c r="I1566">
        <v>43122011000</v>
      </c>
      <c r="J1566">
        <v>14</v>
      </c>
      <c r="K1566" t="s">
        <v>1213</v>
      </c>
      <c r="L1566">
        <v>2531</v>
      </c>
      <c r="M1566" t="s">
        <v>1214</v>
      </c>
      <c r="N1566" t="s">
        <v>1206</v>
      </c>
      <c r="O1566">
        <v>0</v>
      </c>
      <c r="P1566" t="s">
        <v>1350</v>
      </c>
    </row>
    <row r="1567" spans="1:16">
      <c r="A1567" t="s">
        <v>1210</v>
      </c>
      <c r="B1567" t="s">
        <v>1351</v>
      </c>
      <c r="C1567">
        <v>201008</v>
      </c>
      <c r="D1567">
        <v>0</v>
      </c>
      <c r="E1567" t="s">
        <v>1349</v>
      </c>
      <c r="F1567">
        <v>0</v>
      </c>
      <c r="G1567">
        <v>0</v>
      </c>
      <c r="H1567">
        <v>0</v>
      </c>
      <c r="I1567">
        <v>43122008401</v>
      </c>
      <c r="J1567">
        <v>14</v>
      </c>
      <c r="K1567" t="s">
        <v>1213</v>
      </c>
      <c r="L1567">
        <v>2531</v>
      </c>
      <c r="M1567" t="s">
        <v>1214</v>
      </c>
      <c r="N1567" t="s">
        <v>1206</v>
      </c>
      <c r="O1567">
        <v>0</v>
      </c>
      <c r="P1567" t="s">
        <v>1350</v>
      </c>
    </row>
    <row r="1568" spans="1:16">
      <c r="A1568" t="s">
        <v>1210</v>
      </c>
      <c r="B1568" t="s">
        <v>1348</v>
      </c>
      <c r="C1568">
        <v>201009</v>
      </c>
      <c r="D1568">
        <v>0</v>
      </c>
      <c r="E1568" t="s">
        <v>1349</v>
      </c>
      <c r="F1568">
        <v>0</v>
      </c>
      <c r="G1568">
        <v>0</v>
      </c>
      <c r="H1568">
        <v>0</v>
      </c>
      <c r="I1568">
        <v>43122011000</v>
      </c>
      <c r="J1568">
        <v>14</v>
      </c>
      <c r="K1568" t="s">
        <v>1213</v>
      </c>
      <c r="L1568">
        <v>2531</v>
      </c>
      <c r="M1568" t="s">
        <v>1214</v>
      </c>
      <c r="N1568" t="s">
        <v>1206</v>
      </c>
      <c r="O1568">
        <v>0</v>
      </c>
      <c r="P1568" t="s">
        <v>1350</v>
      </c>
    </row>
    <row r="1569" spans="1:17">
      <c r="A1569" t="s">
        <v>1210</v>
      </c>
      <c r="B1569" t="s">
        <v>1351</v>
      </c>
      <c r="C1569">
        <v>201009</v>
      </c>
      <c r="D1569">
        <v>0</v>
      </c>
      <c r="E1569" t="s">
        <v>1349</v>
      </c>
      <c r="F1569">
        <v>0</v>
      </c>
      <c r="G1569">
        <v>0</v>
      </c>
      <c r="H1569">
        <v>0</v>
      </c>
      <c r="I1569">
        <v>43122008401</v>
      </c>
      <c r="J1569">
        <v>14</v>
      </c>
      <c r="K1569" t="s">
        <v>1213</v>
      </c>
      <c r="L1569">
        <v>2531</v>
      </c>
      <c r="M1569" t="s">
        <v>1214</v>
      </c>
      <c r="N1569" t="s">
        <v>1206</v>
      </c>
      <c r="O1569">
        <v>0</v>
      </c>
      <c r="P1569" t="s">
        <v>1350</v>
      </c>
    </row>
    <row r="1570" spans="1:17">
      <c r="A1570" t="s">
        <v>1210</v>
      </c>
      <c r="B1570" t="s">
        <v>1348</v>
      </c>
      <c r="C1570">
        <v>201010</v>
      </c>
      <c r="D1570">
        <v>0</v>
      </c>
      <c r="E1570" t="s">
        <v>1349</v>
      </c>
      <c r="F1570">
        <v>0</v>
      </c>
      <c r="G1570">
        <v>0</v>
      </c>
      <c r="H1570">
        <v>0</v>
      </c>
      <c r="I1570">
        <v>43122011000</v>
      </c>
      <c r="J1570">
        <v>14</v>
      </c>
      <c r="K1570" t="s">
        <v>1213</v>
      </c>
      <c r="L1570">
        <v>2531</v>
      </c>
      <c r="M1570" t="s">
        <v>1214</v>
      </c>
      <c r="N1570" t="s">
        <v>1206</v>
      </c>
      <c r="O1570">
        <v>0</v>
      </c>
      <c r="P1570" t="s">
        <v>1350</v>
      </c>
    </row>
    <row r="1571" spans="1:17">
      <c r="A1571" t="s">
        <v>1210</v>
      </c>
      <c r="B1571" t="s">
        <v>1351</v>
      </c>
      <c r="C1571">
        <v>201010</v>
      </c>
      <c r="D1571">
        <v>0</v>
      </c>
      <c r="E1571" t="s">
        <v>1349</v>
      </c>
      <c r="F1571">
        <v>0</v>
      </c>
      <c r="G1571">
        <v>0</v>
      </c>
      <c r="H1571">
        <v>0</v>
      </c>
      <c r="I1571">
        <v>43122008401</v>
      </c>
      <c r="J1571">
        <v>14</v>
      </c>
      <c r="K1571" t="s">
        <v>1213</v>
      </c>
      <c r="L1571">
        <v>2531</v>
      </c>
      <c r="M1571" t="s">
        <v>1214</v>
      </c>
      <c r="N1571" t="s">
        <v>1206</v>
      </c>
      <c r="O1571">
        <v>0</v>
      </c>
      <c r="P1571" t="s">
        <v>1350</v>
      </c>
    </row>
    <row r="1572" spans="1:17">
      <c r="A1572" t="s">
        <v>1210</v>
      </c>
      <c r="B1572" t="s">
        <v>1348</v>
      </c>
      <c r="C1572">
        <v>201011</v>
      </c>
      <c r="D1572">
        <v>0</v>
      </c>
      <c r="E1572" t="s">
        <v>1349</v>
      </c>
      <c r="F1572">
        <v>0</v>
      </c>
      <c r="G1572">
        <v>0</v>
      </c>
      <c r="H1572">
        <v>0</v>
      </c>
      <c r="I1572">
        <v>43122011000</v>
      </c>
      <c r="J1572">
        <v>14</v>
      </c>
      <c r="K1572" t="s">
        <v>1213</v>
      </c>
      <c r="L1572">
        <v>2531</v>
      </c>
      <c r="M1572" t="s">
        <v>1214</v>
      </c>
      <c r="N1572" t="s">
        <v>1206</v>
      </c>
      <c r="O1572">
        <v>0</v>
      </c>
      <c r="P1572" t="s">
        <v>1350</v>
      </c>
    </row>
    <row r="1573" spans="1:17">
      <c r="A1573" t="s">
        <v>1210</v>
      </c>
      <c r="B1573" t="s">
        <v>1351</v>
      </c>
      <c r="C1573">
        <v>201011</v>
      </c>
      <c r="D1573">
        <v>0</v>
      </c>
      <c r="E1573" t="s">
        <v>1349</v>
      </c>
      <c r="F1573">
        <v>0</v>
      </c>
      <c r="G1573">
        <v>0</v>
      </c>
      <c r="H1573">
        <v>0</v>
      </c>
      <c r="I1573">
        <v>43122008401</v>
      </c>
      <c r="J1573">
        <v>14</v>
      </c>
      <c r="K1573" t="s">
        <v>1213</v>
      </c>
      <c r="L1573">
        <v>2531</v>
      </c>
      <c r="M1573" t="s">
        <v>1214</v>
      </c>
      <c r="N1573" t="s">
        <v>1206</v>
      </c>
      <c r="O1573">
        <v>0</v>
      </c>
      <c r="P1573" t="s">
        <v>1350</v>
      </c>
    </row>
    <row r="1574" spans="1:17">
      <c r="A1574" t="s">
        <v>1210</v>
      </c>
      <c r="B1574" t="s">
        <v>1348</v>
      </c>
      <c r="C1574">
        <v>201012</v>
      </c>
      <c r="D1574">
        <v>0</v>
      </c>
      <c r="E1574" t="s">
        <v>1349</v>
      </c>
      <c r="F1574">
        <v>0</v>
      </c>
      <c r="G1574">
        <v>0</v>
      </c>
      <c r="H1574">
        <v>0</v>
      </c>
      <c r="I1574">
        <v>43122011000</v>
      </c>
      <c r="J1574">
        <v>14</v>
      </c>
      <c r="K1574" t="s">
        <v>1213</v>
      </c>
      <c r="L1574">
        <v>2531</v>
      </c>
      <c r="M1574" t="s">
        <v>1214</v>
      </c>
      <c r="N1574" t="s">
        <v>1206</v>
      </c>
      <c r="O1574">
        <v>0</v>
      </c>
      <c r="P1574" t="s">
        <v>1350</v>
      </c>
    </row>
    <row r="1575" spans="1:17">
      <c r="A1575" t="s">
        <v>1210</v>
      </c>
      <c r="B1575" t="s">
        <v>1351</v>
      </c>
      <c r="C1575">
        <v>201012</v>
      </c>
      <c r="D1575">
        <v>0</v>
      </c>
      <c r="E1575" t="s">
        <v>1349</v>
      </c>
      <c r="F1575">
        <v>0</v>
      </c>
      <c r="G1575">
        <v>0</v>
      </c>
      <c r="H1575">
        <v>0</v>
      </c>
      <c r="I1575">
        <v>43122008401</v>
      </c>
      <c r="J1575">
        <v>14</v>
      </c>
      <c r="K1575" t="s">
        <v>1213</v>
      </c>
      <c r="L1575">
        <v>2531</v>
      </c>
      <c r="M1575" t="s">
        <v>1214</v>
      </c>
      <c r="N1575" t="s">
        <v>1206</v>
      </c>
      <c r="O1575">
        <v>0</v>
      </c>
      <c r="P1575" t="s">
        <v>1350</v>
      </c>
    </row>
    <row r="1576" spans="1:17">
      <c r="F1576" s="248">
        <f>SUM(F4:F1575)</f>
        <v>1564879</v>
      </c>
      <c r="G1576" s="248">
        <f t="shared" ref="G1576:H1576" si="0">SUM(G4:G1575)</f>
        <v>447779</v>
      </c>
      <c r="H1576" s="248">
        <f t="shared" si="0"/>
        <v>3624519</v>
      </c>
      <c r="O1576" s="248">
        <f>SUM(O4:O1575)</f>
        <v>3521547</v>
      </c>
    </row>
    <row r="1577" spans="1:17">
      <c r="F1577" s="248">
        <f>F1576/365</f>
        <v>4287.3397260273969</v>
      </c>
      <c r="G1577" s="248">
        <f>G1576*1000/F1576</f>
        <v>286.1428902809738</v>
      </c>
      <c r="H1577" s="79">
        <f>H1576/F1576</f>
        <v>2.3161656588145152</v>
      </c>
      <c r="O1577" s="79">
        <f>O1576/H1576</f>
        <v>0.97159016134278786</v>
      </c>
    </row>
    <row r="1579" spans="1:17">
      <c r="A1579" t="s">
        <v>1352</v>
      </c>
      <c r="B1579" t="s">
        <v>1232</v>
      </c>
      <c r="C1579">
        <v>201001</v>
      </c>
      <c r="D1579">
        <v>31</v>
      </c>
      <c r="E1579" t="s">
        <v>1212</v>
      </c>
      <c r="F1579">
        <v>1177</v>
      </c>
      <c r="G1579">
        <v>1223</v>
      </c>
      <c r="H1579">
        <v>1970</v>
      </c>
      <c r="I1579">
        <v>43112001301</v>
      </c>
      <c r="J1579">
        <v>8</v>
      </c>
      <c r="K1579" t="s">
        <v>1353</v>
      </c>
      <c r="L1579">
        <v>1560</v>
      </c>
      <c r="M1579" t="s">
        <v>1354</v>
      </c>
      <c r="N1579" t="s">
        <v>1355</v>
      </c>
      <c r="O1579">
        <v>0</v>
      </c>
      <c r="P1579" t="s">
        <v>1207</v>
      </c>
      <c r="Q1579">
        <v>20050905</v>
      </c>
    </row>
    <row r="1580" spans="1:17">
      <c r="A1580" t="s">
        <v>1352</v>
      </c>
      <c r="B1580" t="s">
        <v>1304</v>
      </c>
      <c r="C1580">
        <v>201001</v>
      </c>
      <c r="D1580">
        <v>0</v>
      </c>
      <c r="E1580" t="s">
        <v>1212</v>
      </c>
      <c r="F1580">
        <v>0</v>
      </c>
      <c r="G1580">
        <v>0</v>
      </c>
      <c r="H1580">
        <v>0</v>
      </c>
      <c r="I1580">
        <v>43112001400</v>
      </c>
      <c r="J1580">
        <v>12</v>
      </c>
      <c r="K1580" t="s">
        <v>1353</v>
      </c>
      <c r="L1580">
        <v>1560</v>
      </c>
      <c r="M1580" t="s">
        <v>1354</v>
      </c>
      <c r="N1580" t="s">
        <v>1355</v>
      </c>
      <c r="O1580">
        <v>0</v>
      </c>
      <c r="P1580" t="s">
        <v>1207</v>
      </c>
      <c r="Q1580">
        <v>19751001</v>
      </c>
    </row>
    <row r="1581" spans="1:17">
      <c r="A1581" t="s">
        <v>1352</v>
      </c>
      <c r="B1581" t="s">
        <v>1305</v>
      </c>
      <c r="C1581">
        <v>201001</v>
      </c>
      <c r="D1581">
        <v>0</v>
      </c>
      <c r="E1581" t="s">
        <v>1212</v>
      </c>
      <c r="F1581">
        <v>0</v>
      </c>
      <c r="G1581">
        <v>0</v>
      </c>
      <c r="H1581">
        <v>0</v>
      </c>
      <c r="I1581">
        <v>43112001800</v>
      </c>
      <c r="J1581">
        <v>12</v>
      </c>
      <c r="K1581" t="s">
        <v>1353</v>
      </c>
      <c r="L1581">
        <v>1560</v>
      </c>
      <c r="M1581" t="s">
        <v>1354</v>
      </c>
      <c r="N1581" t="s">
        <v>1355</v>
      </c>
      <c r="O1581">
        <v>0</v>
      </c>
      <c r="P1581" t="s">
        <v>1207</v>
      </c>
      <c r="Q1581">
        <v>19750901</v>
      </c>
    </row>
    <row r="1582" spans="1:17">
      <c r="A1582" t="s">
        <v>1352</v>
      </c>
      <c r="B1582" t="s">
        <v>1356</v>
      </c>
      <c r="C1582">
        <v>201001</v>
      </c>
      <c r="D1582">
        <v>31</v>
      </c>
      <c r="E1582" t="s">
        <v>1212</v>
      </c>
      <c r="F1582">
        <v>543</v>
      </c>
      <c r="G1582">
        <v>2881</v>
      </c>
      <c r="H1582">
        <v>14505</v>
      </c>
      <c r="I1582">
        <v>43112001600</v>
      </c>
      <c r="J1582">
        <v>8</v>
      </c>
      <c r="K1582" t="s">
        <v>1353</v>
      </c>
      <c r="L1582">
        <v>1560</v>
      </c>
      <c r="M1582" t="s">
        <v>1354</v>
      </c>
      <c r="N1582" t="s">
        <v>1355</v>
      </c>
      <c r="O1582">
        <v>0</v>
      </c>
      <c r="P1582" t="s">
        <v>1207</v>
      </c>
      <c r="Q1582">
        <v>19691101</v>
      </c>
    </row>
    <row r="1583" spans="1:17">
      <c r="A1583" t="s">
        <v>1352</v>
      </c>
      <c r="B1583" t="s">
        <v>1254</v>
      </c>
      <c r="C1583">
        <v>201001</v>
      </c>
      <c r="D1583">
        <v>31</v>
      </c>
      <c r="E1583" t="s">
        <v>1212</v>
      </c>
      <c r="F1583">
        <v>578</v>
      </c>
      <c r="G1583">
        <v>639</v>
      </c>
      <c r="H1583">
        <v>2408</v>
      </c>
      <c r="I1583">
        <v>43112004200</v>
      </c>
      <c r="J1583">
        <v>8</v>
      </c>
      <c r="K1583" t="s">
        <v>1353</v>
      </c>
      <c r="L1583">
        <v>1560</v>
      </c>
      <c r="M1583" t="s">
        <v>1354</v>
      </c>
      <c r="N1583" t="s">
        <v>1355</v>
      </c>
      <c r="O1583">
        <v>0</v>
      </c>
      <c r="P1583" t="s">
        <v>1233</v>
      </c>
      <c r="Q1583">
        <v>19710801</v>
      </c>
    </row>
    <row r="1584" spans="1:17">
      <c r="A1584" t="s">
        <v>1352</v>
      </c>
      <c r="B1584" t="s">
        <v>1255</v>
      </c>
      <c r="C1584">
        <v>201001</v>
      </c>
      <c r="D1584">
        <v>0</v>
      </c>
      <c r="E1584" t="s">
        <v>1212</v>
      </c>
      <c r="F1584">
        <v>0</v>
      </c>
      <c r="G1584">
        <v>0</v>
      </c>
      <c r="H1584">
        <v>0</v>
      </c>
      <c r="I1584">
        <v>43112002200</v>
      </c>
      <c r="J1584">
        <v>12</v>
      </c>
      <c r="K1584" t="s">
        <v>1353</v>
      </c>
      <c r="L1584">
        <v>1560</v>
      </c>
      <c r="M1584" t="s">
        <v>1354</v>
      </c>
      <c r="N1584" t="s">
        <v>1355</v>
      </c>
      <c r="O1584">
        <v>0</v>
      </c>
      <c r="P1584" t="s">
        <v>1233</v>
      </c>
      <c r="Q1584">
        <v>19790101</v>
      </c>
    </row>
    <row r="1585" spans="1:17">
      <c r="A1585" t="s">
        <v>1352</v>
      </c>
      <c r="B1585" t="s">
        <v>1357</v>
      </c>
      <c r="C1585">
        <v>201001</v>
      </c>
      <c r="D1585">
        <v>0</v>
      </c>
      <c r="E1585" t="s">
        <v>1212</v>
      </c>
      <c r="F1585">
        <v>0</v>
      </c>
      <c r="G1585">
        <v>0</v>
      </c>
      <c r="H1585">
        <v>0</v>
      </c>
      <c r="I1585">
        <v>43112002100</v>
      </c>
      <c r="J1585">
        <v>12</v>
      </c>
      <c r="K1585" t="s">
        <v>1353</v>
      </c>
      <c r="L1585">
        <v>1560</v>
      </c>
      <c r="M1585" t="s">
        <v>1354</v>
      </c>
      <c r="N1585" t="s">
        <v>1355</v>
      </c>
      <c r="O1585">
        <v>0</v>
      </c>
      <c r="P1585" t="s">
        <v>1207</v>
      </c>
      <c r="Q1585">
        <v>19680701</v>
      </c>
    </row>
    <row r="1586" spans="1:17">
      <c r="A1586" t="s">
        <v>1352</v>
      </c>
      <c r="B1586" t="s">
        <v>1323</v>
      </c>
      <c r="C1586">
        <v>201001</v>
      </c>
      <c r="D1586">
        <v>0</v>
      </c>
      <c r="E1586" t="s">
        <v>1212</v>
      </c>
      <c r="F1586">
        <v>0</v>
      </c>
      <c r="G1586">
        <v>0</v>
      </c>
      <c r="H1586">
        <v>0</v>
      </c>
      <c r="I1586">
        <v>43112002701</v>
      </c>
      <c r="J1586">
        <v>12</v>
      </c>
      <c r="K1586" t="s">
        <v>1353</v>
      </c>
      <c r="L1586">
        <v>1560</v>
      </c>
      <c r="M1586" t="s">
        <v>1354</v>
      </c>
      <c r="N1586" t="s">
        <v>1355</v>
      </c>
      <c r="O1586">
        <v>0</v>
      </c>
      <c r="P1586" t="s">
        <v>1207</v>
      </c>
      <c r="Q1586">
        <v>19980729</v>
      </c>
    </row>
    <row r="1587" spans="1:17">
      <c r="A1587" t="s">
        <v>1352</v>
      </c>
      <c r="B1587" t="s">
        <v>1308</v>
      </c>
      <c r="C1587">
        <v>201001</v>
      </c>
      <c r="D1587">
        <v>26</v>
      </c>
      <c r="E1587" t="s">
        <v>1212</v>
      </c>
      <c r="F1587">
        <v>499</v>
      </c>
      <c r="G1587">
        <v>764</v>
      </c>
      <c r="H1587">
        <v>4498</v>
      </c>
      <c r="I1587">
        <v>43112002302</v>
      </c>
      <c r="J1587">
        <v>8</v>
      </c>
      <c r="K1587" t="s">
        <v>1353</v>
      </c>
      <c r="L1587">
        <v>1560</v>
      </c>
      <c r="M1587" t="s">
        <v>1354</v>
      </c>
      <c r="N1587" t="s">
        <v>1355</v>
      </c>
      <c r="O1587">
        <v>0</v>
      </c>
      <c r="P1587" t="s">
        <v>1207</v>
      </c>
      <c r="Q1587">
        <v>20050409</v>
      </c>
    </row>
    <row r="1588" spans="1:17">
      <c r="A1588" t="s">
        <v>1352</v>
      </c>
      <c r="B1588" t="s">
        <v>1325</v>
      </c>
      <c r="C1588">
        <v>201001</v>
      </c>
      <c r="D1588">
        <v>0</v>
      </c>
      <c r="E1588" t="s">
        <v>1212</v>
      </c>
      <c r="F1588">
        <v>0</v>
      </c>
      <c r="G1588">
        <v>0</v>
      </c>
      <c r="H1588">
        <v>0</v>
      </c>
      <c r="I1588">
        <v>43112005400</v>
      </c>
      <c r="J1588">
        <v>12</v>
      </c>
      <c r="K1588" t="s">
        <v>1353</v>
      </c>
      <c r="L1588">
        <v>1560</v>
      </c>
      <c r="M1588" t="s">
        <v>1354</v>
      </c>
      <c r="N1588" t="s">
        <v>1355</v>
      </c>
      <c r="O1588">
        <v>0</v>
      </c>
      <c r="P1588" t="s">
        <v>1207</v>
      </c>
      <c r="Q1588">
        <v>19900401</v>
      </c>
    </row>
    <row r="1589" spans="1:17">
      <c r="A1589" t="s">
        <v>1352</v>
      </c>
      <c r="B1589" t="s">
        <v>1257</v>
      </c>
      <c r="C1589">
        <v>201001</v>
      </c>
      <c r="D1589">
        <v>0</v>
      </c>
      <c r="E1589" t="s">
        <v>1212</v>
      </c>
      <c r="F1589">
        <v>0</v>
      </c>
      <c r="G1589">
        <v>0</v>
      </c>
      <c r="H1589">
        <v>0</v>
      </c>
      <c r="I1589">
        <v>43112004400</v>
      </c>
      <c r="J1589">
        <v>12</v>
      </c>
      <c r="K1589" t="s">
        <v>1353</v>
      </c>
      <c r="L1589">
        <v>1560</v>
      </c>
      <c r="M1589" t="s">
        <v>1354</v>
      </c>
      <c r="N1589" t="s">
        <v>1355</v>
      </c>
      <c r="O1589">
        <v>0</v>
      </c>
      <c r="P1589" t="s">
        <v>1233</v>
      </c>
      <c r="Q1589">
        <v>19781001</v>
      </c>
    </row>
    <row r="1590" spans="1:17">
      <c r="A1590" t="s">
        <v>1352</v>
      </c>
      <c r="B1590" t="s">
        <v>1309</v>
      </c>
      <c r="C1590">
        <v>201001</v>
      </c>
      <c r="D1590">
        <v>0</v>
      </c>
      <c r="E1590" t="s">
        <v>1212</v>
      </c>
      <c r="F1590">
        <v>0</v>
      </c>
      <c r="G1590">
        <v>0</v>
      </c>
      <c r="H1590">
        <v>0</v>
      </c>
      <c r="I1590">
        <v>43112006801</v>
      </c>
      <c r="J1590">
        <v>12</v>
      </c>
      <c r="K1590" t="s">
        <v>1353</v>
      </c>
      <c r="L1590">
        <v>1560</v>
      </c>
      <c r="M1590" t="s">
        <v>1354</v>
      </c>
      <c r="N1590" t="s">
        <v>1355</v>
      </c>
      <c r="O1590">
        <v>0</v>
      </c>
      <c r="P1590" t="s">
        <v>1207</v>
      </c>
      <c r="Q1590">
        <v>19980815</v>
      </c>
    </row>
    <row r="1591" spans="1:17">
      <c r="A1591" t="s">
        <v>1352</v>
      </c>
      <c r="B1591" t="s">
        <v>1258</v>
      </c>
      <c r="C1591">
        <v>201001</v>
      </c>
      <c r="D1591">
        <v>19</v>
      </c>
      <c r="E1591" t="s">
        <v>1212</v>
      </c>
      <c r="F1591">
        <v>176</v>
      </c>
      <c r="G1591">
        <v>281</v>
      </c>
      <c r="H1591">
        <v>3905</v>
      </c>
      <c r="I1591">
        <v>43112004800</v>
      </c>
      <c r="J1591">
        <v>8</v>
      </c>
      <c r="K1591" t="s">
        <v>1353</v>
      </c>
      <c r="L1591">
        <v>1560</v>
      </c>
      <c r="M1591" t="s">
        <v>1354</v>
      </c>
      <c r="N1591" t="s">
        <v>1355</v>
      </c>
      <c r="O1591">
        <v>0</v>
      </c>
      <c r="P1591" t="s">
        <v>1207</v>
      </c>
      <c r="Q1591">
        <v>19900601</v>
      </c>
    </row>
    <row r="1592" spans="1:17">
      <c r="A1592" t="s">
        <v>1352</v>
      </c>
      <c r="B1592" t="s">
        <v>1310</v>
      </c>
      <c r="C1592">
        <v>201001</v>
      </c>
      <c r="D1592">
        <v>28</v>
      </c>
      <c r="E1592" t="s">
        <v>1212</v>
      </c>
      <c r="F1592">
        <v>1434</v>
      </c>
      <c r="G1592">
        <v>1141</v>
      </c>
      <c r="H1592">
        <v>6432</v>
      </c>
      <c r="I1592">
        <v>43112005501</v>
      </c>
      <c r="J1592">
        <v>8</v>
      </c>
      <c r="K1592" t="s">
        <v>1353</v>
      </c>
      <c r="L1592">
        <v>1560</v>
      </c>
      <c r="M1592" t="s">
        <v>1354</v>
      </c>
      <c r="N1592" t="s">
        <v>1355</v>
      </c>
      <c r="O1592">
        <v>0</v>
      </c>
      <c r="P1592" t="s">
        <v>1207</v>
      </c>
      <c r="Q1592">
        <v>20050617</v>
      </c>
    </row>
    <row r="1593" spans="1:17">
      <c r="A1593" t="s">
        <v>1352</v>
      </c>
      <c r="B1593" t="s">
        <v>1238</v>
      </c>
      <c r="C1593">
        <v>201001</v>
      </c>
      <c r="D1593">
        <v>0</v>
      </c>
      <c r="E1593" t="s">
        <v>1212</v>
      </c>
      <c r="F1593">
        <v>0</v>
      </c>
      <c r="G1593">
        <v>0</v>
      </c>
      <c r="H1593">
        <v>0</v>
      </c>
      <c r="I1593">
        <v>43112007300</v>
      </c>
      <c r="J1593">
        <v>12</v>
      </c>
      <c r="K1593" t="s">
        <v>1353</v>
      </c>
      <c r="L1593">
        <v>1560</v>
      </c>
      <c r="M1593" t="s">
        <v>1354</v>
      </c>
      <c r="N1593" t="s">
        <v>1355</v>
      </c>
      <c r="O1593">
        <v>0</v>
      </c>
      <c r="P1593" t="s">
        <v>1207</v>
      </c>
      <c r="Q1593">
        <v>19790101</v>
      </c>
    </row>
    <row r="1594" spans="1:17">
      <c r="A1594" t="s">
        <v>1352</v>
      </c>
      <c r="B1594" t="s">
        <v>1239</v>
      </c>
      <c r="C1594">
        <v>201001</v>
      </c>
      <c r="D1594">
        <v>0</v>
      </c>
      <c r="E1594" t="s">
        <v>1212</v>
      </c>
      <c r="F1594">
        <v>0</v>
      </c>
      <c r="G1594">
        <v>0</v>
      </c>
      <c r="H1594">
        <v>0</v>
      </c>
      <c r="I1594">
        <v>43112007100</v>
      </c>
      <c r="J1594">
        <v>12</v>
      </c>
      <c r="K1594" t="s">
        <v>1353</v>
      </c>
      <c r="L1594">
        <v>1560</v>
      </c>
      <c r="M1594" t="s">
        <v>1354</v>
      </c>
      <c r="N1594" t="s">
        <v>1355</v>
      </c>
      <c r="O1594">
        <v>0</v>
      </c>
      <c r="P1594" t="s">
        <v>1207</v>
      </c>
      <c r="Q1594">
        <v>19731101</v>
      </c>
    </row>
    <row r="1595" spans="1:17">
      <c r="A1595" t="s">
        <v>1352</v>
      </c>
      <c r="B1595" t="s">
        <v>1243</v>
      </c>
      <c r="C1595">
        <v>201001</v>
      </c>
      <c r="D1595">
        <v>28</v>
      </c>
      <c r="E1595" t="s">
        <v>1212</v>
      </c>
      <c r="F1595">
        <v>426</v>
      </c>
      <c r="G1595">
        <v>4446</v>
      </c>
      <c r="H1595">
        <v>11845</v>
      </c>
      <c r="I1595">
        <v>43112009002</v>
      </c>
      <c r="J1595">
        <v>8</v>
      </c>
      <c r="K1595" t="s">
        <v>1353</v>
      </c>
      <c r="L1595">
        <v>1560</v>
      </c>
      <c r="M1595" t="s">
        <v>1354</v>
      </c>
      <c r="N1595" t="s">
        <v>1355</v>
      </c>
      <c r="O1595">
        <v>0</v>
      </c>
      <c r="P1595" t="s">
        <v>1207</v>
      </c>
      <c r="Q1595">
        <v>20051101</v>
      </c>
    </row>
    <row r="1596" spans="1:17">
      <c r="A1596" t="s">
        <v>1352</v>
      </c>
      <c r="B1596" t="s">
        <v>1327</v>
      </c>
      <c r="C1596">
        <v>201001</v>
      </c>
      <c r="D1596">
        <v>0</v>
      </c>
      <c r="E1596" t="s">
        <v>1212</v>
      </c>
      <c r="F1596">
        <v>0</v>
      </c>
      <c r="G1596">
        <v>0</v>
      </c>
      <c r="H1596">
        <v>0</v>
      </c>
      <c r="I1596">
        <v>43112008700</v>
      </c>
      <c r="J1596">
        <v>12</v>
      </c>
      <c r="K1596" t="s">
        <v>1353</v>
      </c>
      <c r="L1596">
        <v>1560</v>
      </c>
      <c r="M1596" t="s">
        <v>1354</v>
      </c>
      <c r="N1596" t="s">
        <v>1355</v>
      </c>
      <c r="O1596">
        <v>0</v>
      </c>
      <c r="P1596" t="s">
        <v>1207</v>
      </c>
    </row>
    <row r="1597" spans="1:17">
      <c r="A1597" t="s">
        <v>1352</v>
      </c>
      <c r="B1597" t="s">
        <v>1262</v>
      </c>
      <c r="C1597">
        <v>201001</v>
      </c>
      <c r="D1597">
        <v>0</v>
      </c>
      <c r="E1597" t="s">
        <v>1212</v>
      </c>
      <c r="F1597">
        <v>0</v>
      </c>
      <c r="G1597">
        <v>0</v>
      </c>
      <c r="H1597">
        <v>0</v>
      </c>
      <c r="I1597">
        <v>43112009402</v>
      </c>
      <c r="J1597">
        <v>12</v>
      </c>
      <c r="K1597" t="s">
        <v>1353</v>
      </c>
      <c r="L1597">
        <v>1560</v>
      </c>
      <c r="M1597" t="s">
        <v>1354</v>
      </c>
      <c r="N1597" t="s">
        <v>1355</v>
      </c>
      <c r="O1597">
        <v>0</v>
      </c>
      <c r="P1597" t="s">
        <v>1207</v>
      </c>
      <c r="Q1597">
        <v>19981030</v>
      </c>
    </row>
    <row r="1598" spans="1:17">
      <c r="A1598" t="s">
        <v>1352</v>
      </c>
      <c r="B1598" t="s">
        <v>1313</v>
      </c>
      <c r="C1598">
        <v>201001</v>
      </c>
      <c r="D1598">
        <v>0</v>
      </c>
      <c r="E1598" t="s">
        <v>1212</v>
      </c>
      <c r="F1598">
        <v>0</v>
      </c>
      <c r="G1598">
        <v>0</v>
      </c>
      <c r="H1598">
        <v>0</v>
      </c>
      <c r="I1598">
        <v>43112010103</v>
      </c>
      <c r="J1598">
        <v>12</v>
      </c>
      <c r="K1598" t="s">
        <v>1353</v>
      </c>
      <c r="L1598">
        <v>1560</v>
      </c>
      <c r="M1598" t="s">
        <v>1354</v>
      </c>
      <c r="N1598" t="s">
        <v>1355</v>
      </c>
      <c r="O1598">
        <v>0</v>
      </c>
      <c r="P1598" t="s">
        <v>1207</v>
      </c>
      <c r="Q1598">
        <v>19981010</v>
      </c>
    </row>
    <row r="1599" spans="1:17">
      <c r="A1599" t="s">
        <v>1352</v>
      </c>
      <c r="B1599" t="s">
        <v>1263</v>
      </c>
      <c r="C1599">
        <v>201001</v>
      </c>
      <c r="D1599">
        <v>0</v>
      </c>
      <c r="E1599" t="s">
        <v>1212</v>
      </c>
      <c r="F1599">
        <v>0</v>
      </c>
      <c r="G1599">
        <v>0</v>
      </c>
      <c r="H1599">
        <v>0</v>
      </c>
      <c r="I1599">
        <v>43112006901</v>
      </c>
      <c r="J1599">
        <v>12</v>
      </c>
      <c r="K1599" t="s">
        <v>1353</v>
      </c>
      <c r="L1599">
        <v>1560</v>
      </c>
      <c r="M1599" t="s">
        <v>1354</v>
      </c>
      <c r="N1599" t="s">
        <v>1355</v>
      </c>
      <c r="O1599">
        <v>0</v>
      </c>
      <c r="P1599" t="s">
        <v>1207</v>
      </c>
      <c r="Q1599">
        <v>19780801</v>
      </c>
    </row>
    <row r="1600" spans="1:17">
      <c r="A1600" t="s">
        <v>1352</v>
      </c>
      <c r="B1600" t="s">
        <v>1358</v>
      </c>
      <c r="C1600">
        <v>201001</v>
      </c>
      <c r="D1600">
        <v>17</v>
      </c>
      <c r="E1600" t="s">
        <v>1212</v>
      </c>
      <c r="F1600">
        <v>43</v>
      </c>
      <c r="G1600">
        <v>206</v>
      </c>
      <c r="H1600">
        <v>2739</v>
      </c>
      <c r="I1600">
        <v>43112004302</v>
      </c>
      <c r="J1600">
        <v>8</v>
      </c>
      <c r="K1600" t="s">
        <v>1353</v>
      </c>
      <c r="L1600">
        <v>1560</v>
      </c>
      <c r="M1600" t="s">
        <v>1354</v>
      </c>
      <c r="N1600" t="s">
        <v>1355</v>
      </c>
      <c r="O1600">
        <v>0</v>
      </c>
      <c r="P1600" t="s">
        <v>1207</v>
      </c>
      <c r="Q1600">
        <v>20050625</v>
      </c>
    </row>
    <row r="1601" spans="1:17">
      <c r="A1601" t="s">
        <v>1352</v>
      </c>
      <c r="B1601" t="s">
        <v>1264</v>
      </c>
      <c r="C1601">
        <v>201001</v>
      </c>
      <c r="D1601">
        <v>0</v>
      </c>
      <c r="E1601" t="s">
        <v>1212</v>
      </c>
      <c r="F1601">
        <v>0</v>
      </c>
      <c r="G1601">
        <v>0</v>
      </c>
      <c r="H1601">
        <v>0</v>
      </c>
      <c r="I1601">
        <v>43112004501</v>
      </c>
      <c r="J1601">
        <v>12</v>
      </c>
      <c r="K1601" t="s">
        <v>1353</v>
      </c>
      <c r="L1601">
        <v>1560</v>
      </c>
      <c r="M1601" t="s">
        <v>1354</v>
      </c>
      <c r="N1601" t="s">
        <v>1355</v>
      </c>
      <c r="O1601">
        <v>0</v>
      </c>
      <c r="P1601" t="s">
        <v>1207</v>
      </c>
      <c r="Q1601">
        <v>19780701</v>
      </c>
    </row>
    <row r="1602" spans="1:17">
      <c r="A1602" t="s">
        <v>1352</v>
      </c>
      <c r="B1602" t="s">
        <v>1314</v>
      </c>
      <c r="C1602">
        <v>201001</v>
      </c>
      <c r="D1602">
        <v>25</v>
      </c>
      <c r="E1602" t="s">
        <v>1212</v>
      </c>
      <c r="F1602">
        <v>398</v>
      </c>
      <c r="G1602">
        <v>702</v>
      </c>
      <c r="H1602">
        <v>6422</v>
      </c>
      <c r="I1602">
        <v>43112006703</v>
      </c>
      <c r="J1602">
        <v>8</v>
      </c>
      <c r="K1602" t="s">
        <v>1353</v>
      </c>
      <c r="L1602">
        <v>1560</v>
      </c>
      <c r="M1602" t="s">
        <v>1354</v>
      </c>
      <c r="N1602" t="s">
        <v>1355</v>
      </c>
      <c r="O1602">
        <v>0</v>
      </c>
      <c r="P1602" t="s">
        <v>1207</v>
      </c>
      <c r="Q1602">
        <v>19980706</v>
      </c>
    </row>
    <row r="1603" spans="1:17">
      <c r="A1603" t="s">
        <v>1352</v>
      </c>
      <c r="B1603" t="s">
        <v>1329</v>
      </c>
      <c r="C1603">
        <v>201001</v>
      </c>
      <c r="D1603">
        <v>31</v>
      </c>
      <c r="E1603" t="s">
        <v>1212</v>
      </c>
      <c r="F1603">
        <v>407</v>
      </c>
      <c r="G1603">
        <v>607</v>
      </c>
      <c r="H1603">
        <v>5686</v>
      </c>
      <c r="I1603">
        <v>43112013402</v>
      </c>
      <c r="J1603">
        <v>8</v>
      </c>
      <c r="K1603" t="s">
        <v>1353</v>
      </c>
      <c r="L1603">
        <v>1560</v>
      </c>
      <c r="M1603" t="s">
        <v>1354</v>
      </c>
      <c r="N1603" t="s">
        <v>1355</v>
      </c>
      <c r="O1603">
        <v>0</v>
      </c>
      <c r="P1603" t="s">
        <v>1207</v>
      </c>
      <c r="Q1603">
        <v>19980914</v>
      </c>
    </row>
    <row r="1604" spans="1:17">
      <c r="A1604" t="s">
        <v>1352</v>
      </c>
      <c r="B1604" t="s">
        <v>1202</v>
      </c>
      <c r="C1604">
        <v>201001</v>
      </c>
      <c r="D1604">
        <v>0</v>
      </c>
      <c r="E1604" t="s">
        <v>1212</v>
      </c>
      <c r="F1604">
        <v>0</v>
      </c>
      <c r="G1604">
        <v>0</v>
      </c>
      <c r="H1604">
        <v>0</v>
      </c>
      <c r="I1604">
        <v>43112013501</v>
      </c>
      <c r="J1604">
        <v>12</v>
      </c>
      <c r="K1604" t="s">
        <v>1353</v>
      </c>
      <c r="L1604">
        <v>1560</v>
      </c>
      <c r="M1604" t="s">
        <v>1354</v>
      </c>
      <c r="N1604" t="s">
        <v>1355</v>
      </c>
      <c r="O1604">
        <v>0</v>
      </c>
      <c r="P1604" t="s">
        <v>1207</v>
      </c>
      <c r="Q1604">
        <v>19790201</v>
      </c>
    </row>
    <row r="1605" spans="1:17">
      <c r="A1605" t="s">
        <v>1352</v>
      </c>
      <c r="B1605" t="s">
        <v>1244</v>
      </c>
      <c r="C1605">
        <v>201001</v>
      </c>
      <c r="D1605">
        <v>0</v>
      </c>
      <c r="E1605" t="s">
        <v>1212</v>
      </c>
      <c r="F1605">
        <v>0</v>
      </c>
      <c r="G1605">
        <v>0</v>
      </c>
      <c r="H1605">
        <v>0</v>
      </c>
      <c r="I1605">
        <v>43112005301</v>
      </c>
      <c r="J1605">
        <v>12</v>
      </c>
      <c r="K1605" t="s">
        <v>1353</v>
      </c>
      <c r="L1605">
        <v>1560</v>
      </c>
      <c r="M1605" t="s">
        <v>1354</v>
      </c>
      <c r="N1605" t="s">
        <v>1355</v>
      </c>
      <c r="O1605">
        <v>0</v>
      </c>
      <c r="P1605" t="s">
        <v>1207</v>
      </c>
      <c r="Q1605">
        <v>19780801</v>
      </c>
    </row>
    <row r="1606" spans="1:17">
      <c r="A1606" t="s">
        <v>1352</v>
      </c>
      <c r="B1606" t="s">
        <v>1245</v>
      </c>
      <c r="C1606">
        <v>201001</v>
      </c>
      <c r="D1606">
        <v>0</v>
      </c>
      <c r="E1606" t="s">
        <v>1212</v>
      </c>
      <c r="F1606">
        <v>0</v>
      </c>
      <c r="G1606">
        <v>0</v>
      </c>
      <c r="H1606">
        <v>0</v>
      </c>
      <c r="I1606">
        <v>43112037701</v>
      </c>
      <c r="J1606">
        <v>12</v>
      </c>
      <c r="K1606" t="s">
        <v>1353</v>
      </c>
      <c r="L1606">
        <v>1560</v>
      </c>
      <c r="M1606" t="s">
        <v>1354</v>
      </c>
      <c r="N1606" t="s">
        <v>1355</v>
      </c>
      <c r="O1606">
        <v>0</v>
      </c>
      <c r="P1606" t="s">
        <v>1207</v>
      </c>
      <c r="Q1606">
        <v>20050226</v>
      </c>
    </row>
    <row r="1607" spans="1:17">
      <c r="A1607" t="s">
        <v>1352</v>
      </c>
      <c r="B1607" t="s">
        <v>1359</v>
      </c>
      <c r="C1607">
        <v>201001</v>
      </c>
      <c r="D1607">
        <v>31</v>
      </c>
      <c r="E1607" t="s">
        <v>1212</v>
      </c>
      <c r="F1607">
        <v>1513</v>
      </c>
      <c r="G1607">
        <v>3828</v>
      </c>
      <c r="H1607">
        <v>3438</v>
      </c>
      <c r="I1607">
        <v>43112037801</v>
      </c>
      <c r="J1607">
        <v>8</v>
      </c>
      <c r="K1607" t="s">
        <v>1353</v>
      </c>
      <c r="L1607">
        <v>1560</v>
      </c>
      <c r="M1607" t="s">
        <v>1354</v>
      </c>
      <c r="N1607" t="s">
        <v>1355</v>
      </c>
      <c r="O1607">
        <v>0</v>
      </c>
      <c r="P1607" t="s">
        <v>1207</v>
      </c>
      <c r="Q1607">
        <v>20060607</v>
      </c>
    </row>
    <row r="1608" spans="1:17">
      <c r="A1608" t="s">
        <v>1352</v>
      </c>
      <c r="B1608" t="s">
        <v>1360</v>
      </c>
      <c r="C1608">
        <v>201001</v>
      </c>
      <c r="D1608">
        <v>29</v>
      </c>
      <c r="E1608" t="s">
        <v>1212</v>
      </c>
      <c r="F1608">
        <v>691</v>
      </c>
      <c r="G1608">
        <v>873</v>
      </c>
      <c r="H1608">
        <v>3851</v>
      </c>
      <c r="I1608">
        <v>43112008600</v>
      </c>
      <c r="J1608">
        <v>8</v>
      </c>
      <c r="K1608" t="s">
        <v>1353</v>
      </c>
      <c r="L1608">
        <v>1560</v>
      </c>
      <c r="M1608" t="s">
        <v>1354</v>
      </c>
      <c r="N1608" t="s">
        <v>1355</v>
      </c>
      <c r="O1608">
        <v>0</v>
      </c>
      <c r="P1608" t="s">
        <v>1207</v>
      </c>
      <c r="Q1608">
        <v>19710701</v>
      </c>
    </row>
    <row r="1609" spans="1:17">
      <c r="A1609" t="s">
        <v>1352</v>
      </c>
      <c r="B1609" t="s">
        <v>1215</v>
      </c>
      <c r="C1609">
        <v>201001</v>
      </c>
      <c r="D1609">
        <v>29</v>
      </c>
      <c r="E1609" t="s">
        <v>1212</v>
      </c>
      <c r="F1609">
        <v>2463</v>
      </c>
      <c r="G1609">
        <v>942</v>
      </c>
      <c r="H1609">
        <v>7004</v>
      </c>
      <c r="I1609">
        <v>43112008300</v>
      </c>
      <c r="J1609">
        <v>8</v>
      </c>
      <c r="K1609" t="s">
        <v>1353</v>
      </c>
      <c r="L1609">
        <v>1560</v>
      </c>
      <c r="M1609" t="s">
        <v>1354</v>
      </c>
      <c r="N1609" t="s">
        <v>1355</v>
      </c>
      <c r="O1609">
        <v>0</v>
      </c>
      <c r="P1609" t="s">
        <v>1207</v>
      </c>
      <c r="Q1609">
        <v>19690501</v>
      </c>
    </row>
    <row r="1610" spans="1:17">
      <c r="A1610" t="s">
        <v>1352</v>
      </c>
      <c r="B1610" t="s">
        <v>1216</v>
      </c>
      <c r="C1610">
        <v>201001</v>
      </c>
      <c r="D1610">
        <v>0</v>
      </c>
      <c r="E1610" t="s">
        <v>1212</v>
      </c>
      <c r="F1610">
        <v>0</v>
      </c>
      <c r="G1610">
        <v>0</v>
      </c>
      <c r="H1610">
        <v>0</v>
      </c>
      <c r="I1610">
        <v>43112008200</v>
      </c>
      <c r="J1610">
        <v>12</v>
      </c>
      <c r="K1610" t="s">
        <v>1353</v>
      </c>
      <c r="L1610">
        <v>1560</v>
      </c>
      <c r="M1610" t="s">
        <v>1354</v>
      </c>
      <c r="N1610" t="s">
        <v>1355</v>
      </c>
      <c r="O1610">
        <v>0</v>
      </c>
      <c r="P1610" t="s">
        <v>1207</v>
      </c>
      <c r="Q1610">
        <v>19870801</v>
      </c>
    </row>
    <row r="1611" spans="1:17">
      <c r="A1611" t="s">
        <v>1352</v>
      </c>
      <c r="B1611" t="s">
        <v>1221</v>
      </c>
      <c r="C1611">
        <v>201001</v>
      </c>
      <c r="D1611">
        <v>20</v>
      </c>
      <c r="E1611" t="s">
        <v>1212</v>
      </c>
      <c r="F1611">
        <v>1182</v>
      </c>
      <c r="G1611">
        <v>1867</v>
      </c>
      <c r="H1611">
        <v>9788</v>
      </c>
      <c r="I1611">
        <v>43112011500</v>
      </c>
      <c r="J1611">
        <v>8</v>
      </c>
      <c r="K1611" t="s">
        <v>1353</v>
      </c>
      <c r="L1611">
        <v>1560</v>
      </c>
      <c r="M1611" t="s">
        <v>1354</v>
      </c>
      <c r="N1611" t="s">
        <v>1355</v>
      </c>
      <c r="O1611">
        <v>0</v>
      </c>
      <c r="P1611" t="s">
        <v>1207</v>
      </c>
      <c r="Q1611">
        <v>19690701</v>
      </c>
    </row>
    <row r="1612" spans="1:17">
      <c r="A1612" t="s">
        <v>1352</v>
      </c>
      <c r="B1612" t="s">
        <v>1222</v>
      </c>
      <c r="C1612">
        <v>201001</v>
      </c>
      <c r="D1612">
        <v>0</v>
      </c>
      <c r="E1612" t="s">
        <v>1212</v>
      </c>
      <c r="F1612">
        <v>0</v>
      </c>
      <c r="G1612">
        <v>0</v>
      </c>
      <c r="H1612">
        <v>0</v>
      </c>
      <c r="I1612">
        <v>43112009100</v>
      </c>
      <c r="J1612">
        <v>12</v>
      </c>
      <c r="K1612" t="s">
        <v>1353</v>
      </c>
      <c r="L1612">
        <v>1560</v>
      </c>
      <c r="M1612" t="s">
        <v>1354</v>
      </c>
      <c r="N1612" t="s">
        <v>1355</v>
      </c>
      <c r="O1612">
        <v>0</v>
      </c>
      <c r="P1612" t="s">
        <v>1207</v>
      </c>
      <c r="Q1612">
        <v>19760201</v>
      </c>
    </row>
    <row r="1613" spans="1:17">
      <c r="A1613" t="s">
        <v>1352</v>
      </c>
      <c r="B1613" t="s">
        <v>1224</v>
      </c>
      <c r="C1613">
        <v>201001</v>
      </c>
      <c r="D1613">
        <v>29</v>
      </c>
      <c r="E1613" t="s">
        <v>1212</v>
      </c>
      <c r="F1613">
        <v>549</v>
      </c>
      <c r="G1613">
        <v>521</v>
      </c>
      <c r="H1613">
        <v>7068</v>
      </c>
      <c r="I1613">
        <v>43112012200</v>
      </c>
      <c r="J1613">
        <v>8</v>
      </c>
      <c r="K1613" t="s">
        <v>1353</v>
      </c>
      <c r="L1613">
        <v>1560</v>
      </c>
      <c r="M1613" t="s">
        <v>1354</v>
      </c>
      <c r="N1613" t="s">
        <v>1355</v>
      </c>
      <c r="O1613">
        <v>0</v>
      </c>
      <c r="P1613" t="s">
        <v>1207</v>
      </c>
      <c r="Q1613">
        <v>19690801</v>
      </c>
    </row>
    <row r="1614" spans="1:17">
      <c r="A1614" t="s">
        <v>1352</v>
      </c>
      <c r="B1614" t="s">
        <v>1225</v>
      </c>
      <c r="C1614">
        <v>201001</v>
      </c>
      <c r="D1614">
        <v>29</v>
      </c>
      <c r="E1614" t="s">
        <v>1212</v>
      </c>
      <c r="F1614">
        <v>1815</v>
      </c>
      <c r="G1614">
        <v>745</v>
      </c>
      <c r="H1614">
        <v>8461</v>
      </c>
      <c r="I1614">
        <v>43112010700</v>
      </c>
      <c r="J1614">
        <v>8</v>
      </c>
      <c r="K1614" t="s">
        <v>1353</v>
      </c>
      <c r="L1614">
        <v>1560</v>
      </c>
      <c r="M1614" t="s">
        <v>1354</v>
      </c>
      <c r="N1614" t="s">
        <v>1355</v>
      </c>
      <c r="O1614">
        <v>0</v>
      </c>
      <c r="P1614" t="s">
        <v>1207</v>
      </c>
      <c r="Q1614">
        <v>19690701</v>
      </c>
    </row>
    <row r="1615" spans="1:17">
      <c r="A1615" t="s">
        <v>1352</v>
      </c>
      <c r="B1615" t="s">
        <v>1301</v>
      </c>
      <c r="C1615">
        <v>201001</v>
      </c>
      <c r="D1615">
        <v>0</v>
      </c>
      <c r="E1615" t="s">
        <v>1212</v>
      </c>
      <c r="F1615">
        <v>0</v>
      </c>
      <c r="G1615">
        <v>0</v>
      </c>
      <c r="H1615">
        <v>0</v>
      </c>
      <c r="I1615">
        <v>43112009800</v>
      </c>
      <c r="J1615">
        <v>12</v>
      </c>
      <c r="K1615" t="s">
        <v>1353</v>
      </c>
      <c r="L1615">
        <v>1560</v>
      </c>
      <c r="M1615" t="s">
        <v>1354</v>
      </c>
      <c r="N1615" t="s">
        <v>1355</v>
      </c>
      <c r="O1615">
        <v>0</v>
      </c>
      <c r="P1615" t="s">
        <v>1207</v>
      </c>
      <c r="Q1615">
        <v>19690701</v>
      </c>
    </row>
    <row r="1616" spans="1:17">
      <c r="A1616" t="s">
        <v>1352</v>
      </c>
      <c r="B1616" t="s">
        <v>1303</v>
      </c>
      <c r="C1616">
        <v>201001</v>
      </c>
      <c r="D1616">
        <v>29</v>
      </c>
      <c r="E1616" t="s">
        <v>1212</v>
      </c>
      <c r="F1616">
        <v>1169</v>
      </c>
      <c r="G1616">
        <v>922</v>
      </c>
      <c r="H1616">
        <v>7825</v>
      </c>
      <c r="I1616">
        <v>43112011200</v>
      </c>
      <c r="J1616">
        <v>8</v>
      </c>
      <c r="K1616" t="s">
        <v>1353</v>
      </c>
      <c r="L1616">
        <v>1560</v>
      </c>
      <c r="M1616" t="s">
        <v>1354</v>
      </c>
      <c r="N1616" t="s">
        <v>1355</v>
      </c>
      <c r="O1616">
        <v>0</v>
      </c>
      <c r="P1616" t="s">
        <v>1207</v>
      </c>
      <c r="Q1616">
        <v>19690801</v>
      </c>
    </row>
    <row r="1617" spans="1:17">
      <c r="A1617" t="s">
        <v>1352</v>
      </c>
      <c r="B1617" t="s">
        <v>1348</v>
      </c>
      <c r="C1617">
        <v>201001</v>
      </c>
      <c r="D1617">
        <v>0</v>
      </c>
      <c r="E1617" t="s">
        <v>1212</v>
      </c>
      <c r="F1617">
        <v>0</v>
      </c>
      <c r="G1617">
        <v>0</v>
      </c>
      <c r="H1617">
        <v>0</v>
      </c>
      <c r="I1617">
        <v>43112011000</v>
      </c>
      <c r="J1617">
        <v>12</v>
      </c>
      <c r="K1617" t="s">
        <v>1353</v>
      </c>
      <c r="L1617">
        <v>1560</v>
      </c>
      <c r="M1617" t="s">
        <v>1354</v>
      </c>
      <c r="N1617" t="s">
        <v>1355</v>
      </c>
      <c r="O1617">
        <v>0</v>
      </c>
      <c r="P1617" t="s">
        <v>1207</v>
      </c>
      <c r="Q1617">
        <v>19690701</v>
      </c>
    </row>
    <row r="1618" spans="1:17">
      <c r="A1618" t="s">
        <v>1352</v>
      </c>
      <c r="B1618" t="s">
        <v>1227</v>
      </c>
      <c r="C1618">
        <v>201001</v>
      </c>
      <c r="D1618">
        <v>0</v>
      </c>
      <c r="E1618" t="s">
        <v>1212</v>
      </c>
      <c r="F1618">
        <v>0</v>
      </c>
      <c r="G1618">
        <v>0</v>
      </c>
      <c r="H1618">
        <v>0</v>
      </c>
      <c r="I1618">
        <v>43112011100</v>
      </c>
      <c r="J1618">
        <v>12</v>
      </c>
      <c r="K1618" t="s">
        <v>1353</v>
      </c>
      <c r="L1618">
        <v>1560</v>
      </c>
      <c r="M1618" t="s">
        <v>1354</v>
      </c>
      <c r="N1618" t="s">
        <v>1355</v>
      </c>
      <c r="O1618">
        <v>0</v>
      </c>
      <c r="P1618" t="s">
        <v>1207</v>
      </c>
      <c r="Q1618">
        <v>19690801</v>
      </c>
    </row>
    <row r="1619" spans="1:17">
      <c r="A1619" t="s">
        <v>1352</v>
      </c>
      <c r="B1619" t="s">
        <v>1228</v>
      </c>
      <c r="C1619">
        <v>201001</v>
      </c>
      <c r="D1619">
        <v>29</v>
      </c>
      <c r="E1619" t="s">
        <v>1212</v>
      </c>
      <c r="F1619">
        <v>1826</v>
      </c>
      <c r="G1619">
        <v>2751</v>
      </c>
      <c r="H1619">
        <v>21019</v>
      </c>
      <c r="I1619">
        <v>43112014800</v>
      </c>
      <c r="J1619">
        <v>8</v>
      </c>
      <c r="K1619" t="s">
        <v>1353</v>
      </c>
      <c r="L1619">
        <v>1560</v>
      </c>
      <c r="M1619" t="s">
        <v>1354</v>
      </c>
      <c r="N1619" t="s">
        <v>1355</v>
      </c>
      <c r="O1619">
        <v>0</v>
      </c>
      <c r="P1619" t="s">
        <v>1207</v>
      </c>
      <c r="Q1619">
        <v>19691101</v>
      </c>
    </row>
    <row r="1620" spans="1:17">
      <c r="A1620" t="s">
        <v>1352</v>
      </c>
      <c r="B1620" t="s">
        <v>1351</v>
      </c>
      <c r="C1620">
        <v>201001</v>
      </c>
      <c r="D1620">
        <v>29</v>
      </c>
      <c r="E1620" t="s">
        <v>1212</v>
      </c>
      <c r="F1620">
        <v>2130</v>
      </c>
      <c r="G1620">
        <v>916</v>
      </c>
      <c r="H1620">
        <v>3289</v>
      </c>
      <c r="I1620">
        <v>43112013300</v>
      </c>
      <c r="J1620">
        <v>8</v>
      </c>
      <c r="K1620" t="s">
        <v>1353</v>
      </c>
      <c r="L1620">
        <v>1560</v>
      </c>
      <c r="M1620" t="s">
        <v>1354</v>
      </c>
      <c r="N1620" t="s">
        <v>1355</v>
      </c>
      <c r="O1620">
        <v>0</v>
      </c>
      <c r="P1620" t="s">
        <v>1207</v>
      </c>
      <c r="Q1620">
        <v>19690801</v>
      </c>
    </row>
    <row r="1621" spans="1:17">
      <c r="A1621" t="s">
        <v>1352</v>
      </c>
      <c r="B1621" t="s">
        <v>1361</v>
      </c>
      <c r="C1621">
        <v>201001</v>
      </c>
      <c r="D1621">
        <v>0</v>
      </c>
      <c r="E1621" t="s">
        <v>1212</v>
      </c>
      <c r="F1621">
        <v>0</v>
      </c>
      <c r="G1621">
        <v>0</v>
      </c>
      <c r="H1621">
        <v>0</v>
      </c>
      <c r="I1621">
        <v>43112013600</v>
      </c>
      <c r="J1621">
        <v>12</v>
      </c>
      <c r="K1621" t="s">
        <v>1353</v>
      </c>
      <c r="L1621">
        <v>1560</v>
      </c>
      <c r="M1621" t="s">
        <v>1354</v>
      </c>
      <c r="N1621" t="s">
        <v>1355</v>
      </c>
      <c r="O1621">
        <v>0</v>
      </c>
      <c r="P1621" t="s">
        <v>1207</v>
      </c>
      <c r="Q1621">
        <v>19690901</v>
      </c>
    </row>
    <row r="1622" spans="1:17">
      <c r="A1622" t="s">
        <v>1352</v>
      </c>
      <c r="B1622" t="s">
        <v>1362</v>
      </c>
      <c r="C1622">
        <v>201001</v>
      </c>
      <c r="D1622">
        <v>0</v>
      </c>
      <c r="E1622" t="s">
        <v>1212</v>
      </c>
      <c r="F1622">
        <v>0</v>
      </c>
      <c r="G1622">
        <v>0</v>
      </c>
      <c r="H1622">
        <v>0</v>
      </c>
      <c r="I1622">
        <v>43112009900</v>
      </c>
      <c r="J1622">
        <v>12</v>
      </c>
      <c r="K1622" t="s">
        <v>1353</v>
      </c>
      <c r="L1622">
        <v>1560</v>
      </c>
      <c r="M1622" t="s">
        <v>1354</v>
      </c>
      <c r="N1622" t="s">
        <v>1355</v>
      </c>
      <c r="O1622">
        <v>0</v>
      </c>
      <c r="P1622" t="s">
        <v>1233</v>
      </c>
      <c r="Q1622">
        <v>19760201</v>
      </c>
    </row>
    <row r="1623" spans="1:17">
      <c r="A1623" t="s">
        <v>1352</v>
      </c>
      <c r="B1623" t="s">
        <v>1363</v>
      </c>
      <c r="C1623">
        <v>201001</v>
      </c>
      <c r="D1623">
        <v>0</v>
      </c>
      <c r="E1623" t="s">
        <v>1212</v>
      </c>
      <c r="F1623">
        <v>0</v>
      </c>
      <c r="G1623">
        <v>0</v>
      </c>
      <c r="H1623">
        <v>0</v>
      </c>
      <c r="I1623">
        <v>43112013900</v>
      </c>
      <c r="J1623">
        <v>12</v>
      </c>
      <c r="K1623" t="s">
        <v>1353</v>
      </c>
      <c r="L1623">
        <v>1560</v>
      </c>
      <c r="M1623" t="s">
        <v>1354</v>
      </c>
      <c r="N1623" t="s">
        <v>1355</v>
      </c>
      <c r="O1623">
        <v>0</v>
      </c>
      <c r="P1623" t="s">
        <v>1207</v>
      </c>
      <c r="Q1623">
        <v>19760101</v>
      </c>
    </row>
    <row r="1624" spans="1:17">
      <c r="A1624" t="s">
        <v>1352</v>
      </c>
      <c r="B1624" t="s">
        <v>1364</v>
      </c>
      <c r="C1624">
        <v>201001</v>
      </c>
      <c r="D1624">
        <v>0</v>
      </c>
      <c r="E1624" t="s">
        <v>1212</v>
      </c>
      <c r="F1624">
        <v>0</v>
      </c>
      <c r="G1624">
        <v>0</v>
      </c>
      <c r="H1624">
        <v>0</v>
      </c>
      <c r="I1624">
        <v>43112013801</v>
      </c>
      <c r="J1624">
        <v>12</v>
      </c>
      <c r="K1624" t="s">
        <v>1353</v>
      </c>
      <c r="L1624">
        <v>1560</v>
      </c>
      <c r="M1624" t="s">
        <v>1354</v>
      </c>
      <c r="N1624" t="s">
        <v>1355</v>
      </c>
      <c r="O1624">
        <v>0</v>
      </c>
      <c r="P1624" t="s">
        <v>1207</v>
      </c>
      <c r="Q1624">
        <v>19801201</v>
      </c>
    </row>
    <row r="1625" spans="1:17">
      <c r="A1625" t="s">
        <v>1352</v>
      </c>
      <c r="B1625" t="s">
        <v>1365</v>
      </c>
      <c r="C1625">
        <v>201001</v>
      </c>
      <c r="D1625">
        <v>0</v>
      </c>
      <c r="E1625" t="s">
        <v>1212</v>
      </c>
      <c r="F1625">
        <v>0</v>
      </c>
      <c r="G1625">
        <v>0</v>
      </c>
      <c r="H1625">
        <v>0</v>
      </c>
      <c r="I1625">
        <v>43112014500</v>
      </c>
      <c r="J1625">
        <v>12</v>
      </c>
      <c r="K1625" t="s">
        <v>1353</v>
      </c>
      <c r="L1625">
        <v>1560</v>
      </c>
      <c r="M1625" t="s">
        <v>1354</v>
      </c>
      <c r="N1625" t="s">
        <v>1355</v>
      </c>
      <c r="O1625">
        <v>0</v>
      </c>
      <c r="P1625" t="s">
        <v>1207</v>
      </c>
      <c r="Q1625">
        <v>19691001</v>
      </c>
    </row>
    <row r="1626" spans="1:17">
      <c r="A1626" t="s">
        <v>1352</v>
      </c>
      <c r="B1626" t="s">
        <v>1366</v>
      </c>
      <c r="C1626">
        <v>201001</v>
      </c>
      <c r="D1626">
        <v>29</v>
      </c>
      <c r="E1626" t="s">
        <v>1212</v>
      </c>
      <c r="F1626">
        <v>1192</v>
      </c>
      <c r="G1626">
        <v>927</v>
      </c>
      <c r="H1626">
        <v>5323</v>
      </c>
      <c r="I1626">
        <v>43112039700</v>
      </c>
      <c r="J1626">
        <v>8</v>
      </c>
      <c r="K1626" t="s">
        <v>1353</v>
      </c>
      <c r="L1626">
        <v>1560</v>
      </c>
      <c r="M1626" t="s">
        <v>1354</v>
      </c>
      <c r="N1626" t="s">
        <v>1355</v>
      </c>
      <c r="O1626">
        <v>0</v>
      </c>
      <c r="P1626" t="s">
        <v>1207</v>
      </c>
      <c r="Q1626">
        <v>19790801</v>
      </c>
    </row>
    <row r="1627" spans="1:17">
      <c r="A1627" t="s">
        <v>1352</v>
      </c>
      <c r="B1627" t="s">
        <v>1367</v>
      </c>
      <c r="C1627">
        <v>201001</v>
      </c>
      <c r="D1627">
        <v>29</v>
      </c>
      <c r="E1627" t="s">
        <v>1212</v>
      </c>
      <c r="F1627">
        <v>1490</v>
      </c>
      <c r="G1627">
        <v>875</v>
      </c>
      <c r="H1627">
        <v>4774</v>
      </c>
      <c r="I1627">
        <v>43112007701</v>
      </c>
      <c r="J1627">
        <v>8</v>
      </c>
      <c r="K1627" t="s">
        <v>1353</v>
      </c>
      <c r="L1627">
        <v>1560</v>
      </c>
      <c r="M1627" t="s">
        <v>1354</v>
      </c>
      <c r="N1627" t="s">
        <v>1355</v>
      </c>
      <c r="O1627">
        <v>0</v>
      </c>
      <c r="P1627" t="s">
        <v>1207</v>
      </c>
      <c r="Q1627">
        <v>19790701</v>
      </c>
    </row>
    <row r="1628" spans="1:17">
      <c r="A1628" t="s">
        <v>1352</v>
      </c>
      <c r="B1628" t="s">
        <v>1368</v>
      </c>
      <c r="C1628">
        <v>201001</v>
      </c>
      <c r="D1628">
        <v>29</v>
      </c>
      <c r="E1628" t="s">
        <v>1212</v>
      </c>
      <c r="F1628">
        <v>832</v>
      </c>
      <c r="G1628">
        <v>662</v>
      </c>
      <c r="H1628">
        <v>7162</v>
      </c>
      <c r="I1628">
        <v>43112010201</v>
      </c>
      <c r="J1628">
        <v>8</v>
      </c>
      <c r="K1628" t="s">
        <v>1353</v>
      </c>
      <c r="L1628">
        <v>1560</v>
      </c>
      <c r="M1628" t="s">
        <v>1354</v>
      </c>
      <c r="N1628" t="s">
        <v>1355</v>
      </c>
      <c r="O1628">
        <v>0</v>
      </c>
      <c r="P1628" t="s">
        <v>1207</v>
      </c>
      <c r="Q1628">
        <v>19790601</v>
      </c>
    </row>
    <row r="1629" spans="1:17">
      <c r="A1629" t="s">
        <v>1352</v>
      </c>
      <c r="B1629" t="s">
        <v>1369</v>
      </c>
      <c r="C1629">
        <v>201001</v>
      </c>
      <c r="D1629">
        <v>0</v>
      </c>
      <c r="E1629" t="s">
        <v>1212</v>
      </c>
      <c r="F1629">
        <v>0</v>
      </c>
      <c r="G1629">
        <v>0</v>
      </c>
      <c r="H1629">
        <v>0</v>
      </c>
      <c r="I1629">
        <v>43112040300</v>
      </c>
      <c r="J1629">
        <v>12</v>
      </c>
      <c r="K1629" t="s">
        <v>1353</v>
      </c>
      <c r="L1629">
        <v>1560</v>
      </c>
      <c r="M1629" t="s">
        <v>1354</v>
      </c>
      <c r="N1629" t="s">
        <v>1355</v>
      </c>
      <c r="O1629">
        <v>0</v>
      </c>
      <c r="P1629" t="s">
        <v>1207</v>
      </c>
      <c r="Q1629">
        <v>19800101</v>
      </c>
    </row>
    <row r="1630" spans="1:17">
      <c r="A1630" t="s">
        <v>1352</v>
      </c>
      <c r="B1630" t="s">
        <v>1370</v>
      </c>
      <c r="C1630">
        <v>201001</v>
      </c>
      <c r="D1630">
        <v>29</v>
      </c>
      <c r="E1630" t="s">
        <v>1212</v>
      </c>
      <c r="F1630">
        <v>697</v>
      </c>
      <c r="G1630">
        <v>127</v>
      </c>
      <c r="H1630">
        <v>46</v>
      </c>
      <c r="I1630">
        <v>43112041000</v>
      </c>
      <c r="J1630">
        <v>8</v>
      </c>
      <c r="K1630" t="s">
        <v>1353</v>
      </c>
      <c r="L1630">
        <v>1560</v>
      </c>
      <c r="M1630" t="s">
        <v>1354</v>
      </c>
      <c r="N1630" t="s">
        <v>1355</v>
      </c>
      <c r="O1630">
        <v>0</v>
      </c>
      <c r="P1630" t="s">
        <v>1207</v>
      </c>
      <c r="Q1630">
        <v>19900401</v>
      </c>
    </row>
    <row r="1631" spans="1:17">
      <c r="A1631" t="s">
        <v>1352</v>
      </c>
      <c r="B1631" t="s">
        <v>1371</v>
      </c>
      <c r="C1631">
        <v>201001</v>
      </c>
      <c r="D1631">
        <v>0</v>
      </c>
      <c r="E1631" t="s">
        <v>1212</v>
      </c>
      <c r="F1631">
        <v>0</v>
      </c>
      <c r="G1631">
        <v>0</v>
      </c>
      <c r="H1631">
        <v>0</v>
      </c>
      <c r="I1631">
        <v>43112008901</v>
      </c>
      <c r="J1631">
        <v>12</v>
      </c>
      <c r="K1631" t="s">
        <v>1353</v>
      </c>
      <c r="L1631">
        <v>1560</v>
      </c>
      <c r="M1631" t="s">
        <v>1354</v>
      </c>
      <c r="N1631" t="s">
        <v>1355</v>
      </c>
      <c r="O1631">
        <v>0</v>
      </c>
      <c r="P1631" t="s">
        <v>1207</v>
      </c>
      <c r="Q1631">
        <v>19791201</v>
      </c>
    </row>
    <row r="1632" spans="1:17">
      <c r="A1632" t="s">
        <v>1352</v>
      </c>
      <c r="B1632" t="s">
        <v>1372</v>
      </c>
      <c r="C1632">
        <v>201001</v>
      </c>
      <c r="D1632">
        <v>0</v>
      </c>
      <c r="E1632" t="s">
        <v>1212</v>
      </c>
      <c r="F1632">
        <v>0</v>
      </c>
      <c r="G1632">
        <v>0</v>
      </c>
      <c r="H1632">
        <v>0</v>
      </c>
      <c r="I1632">
        <v>43112042800</v>
      </c>
      <c r="J1632">
        <v>12</v>
      </c>
      <c r="K1632" t="s">
        <v>1353</v>
      </c>
      <c r="L1632">
        <v>1560</v>
      </c>
      <c r="M1632" t="s">
        <v>1354</v>
      </c>
      <c r="N1632" t="s">
        <v>1355</v>
      </c>
      <c r="O1632">
        <v>0</v>
      </c>
      <c r="P1632" t="s">
        <v>1207</v>
      </c>
      <c r="Q1632">
        <v>19801001</v>
      </c>
    </row>
    <row r="1633" spans="1:17">
      <c r="A1633" t="s">
        <v>1352</v>
      </c>
      <c r="B1633" t="s">
        <v>1373</v>
      </c>
      <c r="C1633">
        <v>201001</v>
      </c>
      <c r="D1633">
        <v>0</v>
      </c>
      <c r="E1633" t="s">
        <v>1212</v>
      </c>
      <c r="F1633">
        <v>0</v>
      </c>
      <c r="G1633">
        <v>0</v>
      </c>
      <c r="H1633">
        <v>0</v>
      </c>
      <c r="I1633">
        <v>43112041900</v>
      </c>
      <c r="J1633">
        <v>12</v>
      </c>
      <c r="K1633" t="s">
        <v>1353</v>
      </c>
      <c r="L1633">
        <v>1560</v>
      </c>
      <c r="M1633" t="s">
        <v>1354</v>
      </c>
      <c r="N1633" t="s">
        <v>1355</v>
      </c>
      <c r="O1633">
        <v>0</v>
      </c>
      <c r="P1633" t="s">
        <v>1207</v>
      </c>
      <c r="Q1633">
        <v>19881101</v>
      </c>
    </row>
    <row r="1634" spans="1:17">
      <c r="A1634" t="s">
        <v>1352</v>
      </c>
      <c r="B1634" t="s">
        <v>1374</v>
      </c>
      <c r="C1634">
        <v>201001</v>
      </c>
      <c r="D1634">
        <v>0</v>
      </c>
      <c r="E1634" t="s">
        <v>1212</v>
      </c>
      <c r="F1634">
        <v>0</v>
      </c>
      <c r="G1634">
        <v>0</v>
      </c>
      <c r="H1634">
        <v>0</v>
      </c>
      <c r="I1634">
        <v>43112008401</v>
      </c>
      <c r="J1634">
        <v>12</v>
      </c>
      <c r="K1634" t="s">
        <v>1353</v>
      </c>
      <c r="L1634">
        <v>1560</v>
      </c>
      <c r="M1634" t="s">
        <v>1354</v>
      </c>
      <c r="N1634" t="s">
        <v>1355</v>
      </c>
      <c r="O1634">
        <v>0</v>
      </c>
      <c r="P1634" t="s">
        <v>1207</v>
      </c>
      <c r="Q1634">
        <v>19900301</v>
      </c>
    </row>
    <row r="1635" spans="1:17">
      <c r="A1635" t="s">
        <v>1352</v>
      </c>
      <c r="B1635" t="s">
        <v>1375</v>
      </c>
      <c r="C1635">
        <v>201001</v>
      </c>
      <c r="D1635">
        <v>0</v>
      </c>
      <c r="E1635" t="s">
        <v>1212</v>
      </c>
      <c r="F1635">
        <v>0</v>
      </c>
      <c r="G1635">
        <v>0</v>
      </c>
      <c r="H1635">
        <v>0</v>
      </c>
      <c r="I1635">
        <v>43112008100</v>
      </c>
      <c r="J1635">
        <v>12</v>
      </c>
      <c r="K1635" t="s">
        <v>1353</v>
      </c>
      <c r="L1635">
        <v>1560</v>
      </c>
      <c r="M1635" t="s">
        <v>1354</v>
      </c>
      <c r="N1635" t="s">
        <v>1355</v>
      </c>
      <c r="O1635">
        <v>0</v>
      </c>
      <c r="P1635" t="s">
        <v>1207</v>
      </c>
      <c r="Q1635">
        <v>19690401</v>
      </c>
    </row>
    <row r="1636" spans="1:17">
      <c r="A1636" t="s">
        <v>1352</v>
      </c>
      <c r="B1636" t="s">
        <v>1376</v>
      </c>
      <c r="C1636">
        <v>201001</v>
      </c>
      <c r="D1636">
        <v>31</v>
      </c>
      <c r="E1636" t="s">
        <v>1212</v>
      </c>
      <c r="F1636">
        <v>613</v>
      </c>
      <c r="G1636">
        <v>4684</v>
      </c>
      <c r="H1636">
        <v>12796</v>
      </c>
      <c r="I1636">
        <v>43112004001</v>
      </c>
      <c r="J1636">
        <v>8</v>
      </c>
      <c r="K1636" t="s">
        <v>1353</v>
      </c>
      <c r="L1636">
        <v>1560</v>
      </c>
      <c r="M1636" t="s">
        <v>1354</v>
      </c>
      <c r="N1636" t="s">
        <v>1355</v>
      </c>
      <c r="O1636">
        <v>0</v>
      </c>
      <c r="P1636" t="s">
        <v>1207</v>
      </c>
      <c r="Q1636">
        <v>19970501</v>
      </c>
    </row>
    <row r="1637" spans="1:17">
      <c r="A1637" t="s">
        <v>1352</v>
      </c>
      <c r="B1637" t="s">
        <v>1377</v>
      </c>
      <c r="C1637">
        <v>201001</v>
      </c>
      <c r="D1637">
        <v>0</v>
      </c>
      <c r="E1637" t="s">
        <v>1212</v>
      </c>
      <c r="F1637">
        <v>0</v>
      </c>
      <c r="G1637">
        <v>0</v>
      </c>
      <c r="H1637">
        <v>0</v>
      </c>
      <c r="I1637">
        <v>43112008000</v>
      </c>
      <c r="J1637">
        <v>12</v>
      </c>
      <c r="K1637" t="s">
        <v>1353</v>
      </c>
      <c r="L1637">
        <v>1560</v>
      </c>
      <c r="M1637" t="s">
        <v>1354</v>
      </c>
      <c r="N1637" t="s">
        <v>1355</v>
      </c>
      <c r="O1637">
        <v>0</v>
      </c>
      <c r="P1637" t="s">
        <v>1207</v>
      </c>
      <c r="Q1637">
        <v>19870701</v>
      </c>
    </row>
    <row r="1638" spans="1:17">
      <c r="A1638" t="s">
        <v>1352</v>
      </c>
      <c r="B1638" t="s">
        <v>1378</v>
      </c>
      <c r="C1638">
        <v>201001</v>
      </c>
      <c r="D1638">
        <v>0</v>
      </c>
      <c r="E1638" t="s">
        <v>1212</v>
      </c>
      <c r="F1638">
        <v>0</v>
      </c>
      <c r="G1638">
        <v>0</v>
      </c>
      <c r="H1638">
        <v>0</v>
      </c>
      <c r="I1638">
        <v>43112008500</v>
      </c>
      <c r="J1638">
        <v>12</v>
      </c>
      <c r="K1638" t="s">
        <v>1353</v>
      </c>
      <c r="L1638">
        <v>1560</v>
      </c>
      <c r="M1638" t="s">
        <v>1354</v>
      </c>
      <c r="N1638" t="s">
        <v>1355</v>
      </c>
      <c r="O1638">
        <v>0</v>
      </c>
      <c r="P1638" t="s">
        <v>1207</v>
      </c>
      <c r="Q1638">
        <v>19690601</v>
      </c>
    </row>
    <row r="1639" spans="1:17">
      <c r="A1639" t="s">
        <v>1379</v>
      </c>
      <c r="B1639" t="s">
        <v>1360</v>
      </c>
      <c r="C1639">
        <v>201001</v>
      </c>
      <c r="D1639">
        <v>30</v>
      </c>
      <c r="E1639" t="s">
        <v>1212</v>
      </c>
      <c r="F1639">
        <v>773</v>
      </c>
      <c r="G1639">
        <v>331</v>
      </c>
      <c r="H1639">
        <v>1803</v>
      </c>
      <c r="I1639">
        <v>43112040700</v>
      </c>
      <c r="J1639">
        <v>8</v>
      </c>
      <c r="K1639" t="s">
        <v>1380</v>
      </c>
      <c r="L1639">
        <v>2531</v>
      </c>
      <c r="M1639" t="s">
        <v>1214</v>
      </c>
      <c r="N1639" t="s">
        <v>1355</v>
      </c>
      <c r="O1639">
        <v>0</v>
      </c>
      <c r="P1639" t="s">
        <v>1207</v>
      </c>
      <c r="Q1639">
        <v>19800501</v>
      </c>
    </row>
    <row r="1640" spans="1:17">
      <c r="A1640" t="s">
        <v>1379</v>
      </c>
      <c r="B1640" t="s">
        <v>1211</v>
      </c>
      <c r="C1640">
        <v>201001</v>
      </c>
      <c r="D1640">
        <v>0</v>
      </c>
      <c r="E1640" t="s">
        <v>1212</v>
      </c>
      <c r="F1640">
        <v>0</v>
      </c>
      <c r="G1640">
        <v>0</v>
      </c>
      <c r="H1640">
        <v>0</v>
      </c>
      <c r="I1640">
        <v>43112041400</v>
      </c>
      <c r="J1640">
        <v>12</v>
      </c>
      <c r="K1640" t="s">
        <v>1380</v>
      </c>
      <c r="L1640">
        <v>2531</v>
      </c>
      <c r="M1640" t="s">
        <v>1214</v>
      </c>
      <c r="N1640" t="s">
        <v>1355</v>
      </c>
      <c r="O1640">
        <v>0</v>
      </c>
      <c r="P1640" t="s">
        <v>1207</v>
      </c>
      <c r="Q1640">
        <v>19800501</v>
      </c>
    </row>
    <row r="1641" spans="1:17">
      <c r="A1641" t="s">
        <v>1379</v>
      </c>
      <c r="B1641" t="s">
        <v>1215</v>
      </c>
      <c r="C1641">
        <v>201001</v>
      </c>
      <c r="D1641">
        <v>30</v>
      </c>
      <c r="E1641" t="s">
        <v>1212</v>
      </c>
      <c r="F1641">
        <v>567</v>
      </c>
      <c r="G1641">
        <v>542</v>
      </c>
      <c r="H1641">
        <v>4596</v>
      </c>
      <c r="I1641">
        <v>43112044300</v>
      </c>
      <c r="J1641">
        <v>8</v>
      </c>
      <c r="K1641" t="s">
        <v>1380</v>
      </c>
      <c r="L1641">
        <v>2531</v>
      </c>
      <c r="M1641" t="s">
        <v>1214</v>
      </c>
      <c r="N1641" t="s">
        <v>1355</v>
      </c>
      <c r="O1641">
        <v>0</v>
      </c>
      <c r="P1641" t="s">
        <v>1207</v>
      </c>
      <c r="Q1641">
        <v>19860601</v>
      </c>
    </row>
    <row r="1642" spans="1:17">
      <c r="A1642" t="s">
        <v>1379</v>
      </c>
      <c r="B1642" t="s">
        <v>1216</v>
      </c>
      <c r="C1642">
        <v>201001</v>
      </c>
      <c r="D1642">
        <v>30</v>
      </c>
      <c r="E1642" t="s">
        <v>1212</v>
      </c>
      <c r="F1642">
        <v>564</v>
      </c>
      <c r="G1642">
        <v>496</v>
      </c>
      <c r="H1642">
        <v>979</v>
      </c>
      <c r="I1642">
        <v>43112045000</v>
      </c>
      <c r="J1642">
        <v>8</v>
      </c>
      <c r="K1642" t="s">
        <v>1380</v>
      </c>
      <c r="L1642">
        <v>2531</v>
      </c>
      <c r="M1642" t="s">
        <v>1214</v>
      </c>
      <c r="N1642" t="s">
        <v>1355</v>
      </c>
      <c r="O1642">
        <v>0</v>
      </c>
      <c r="P1642" t="s">
        <v>1207</v>
      </c>
      <c r="Q1642">
        <v>19810601</v>
      </c>
    </row>
    <row r="1643" spans="1:17">
      <c r="A1643" t="s">
        <v>1379</v>
      </c>
      <c r="B1643" t="s">
        <v>1217</v>
      </c>
      <c r="C1643">
        <v>201001</v>
      </c>
      <c r="D1643">
        <v>0</v>
      </c>
      <c r="E1643" t="s">
        <v>1212</v>
      </c>
      <c r="F1643">
        <v>0</v>
      </c>
      <c r="G1643">
        <v>0</v>
      </c>
      <c r="H1643">
        <v>0</v>
      </c>
      <c r="I1643">
        <v>43112043100</v>
      </c>
      <c r="J1643">
        <v>12</v>
      </c>
      <c r="K1643" t="s">
        <v>1380</v>
      </c>
      <c r="L1643">
        <v>2531</v>
      </c>
      <c r="M1643" t="s">
        <v>1214</v>
      </c>
      <c r="N1643" t="s">
        <v>1355</v>
      </c>
      <c r="O1643">
        <v>0</v>
      </c>
      <c r="P1643" t="s">
        <v>1233</v>
      </c>
      <c r="Q1643">
        <v>19810901</v>
      </c>
    </row>
    <row r="1644" spans="1:17">
      <c r="A1644" t="s">
        <v>1379</v>
      </c>
      <c r="B1644" t="s">
        <v>1219</v>
      </c>
      <c r="C1644">
        <v>201001</v>
      </c>
      <c r="D1644">
        <v>30</v>
      </c>
      <c r="E1644" t="s">
        <v>1212</v>
      </c>
      <c r="F1644">
        <v>495</v>
      </c>
      <c r="G1644">
        <v>335</v>
      </c>
      <c r="H1644">
        <v>2192</v>
      </c>
      <c r="I1644">
        <v>43112046900</v>
      </c>
      <c r="J1644">
        <v>8</v>
      </c>
      <c r="K1644" t="s">
        <v>1380</v>
      </c>
      <c r="L1644">
        <v>2531</v>
      </c>
      <c r="M1644" t="s">
        <v>1214</v>
      </c>
      <c r="N1644" t="s">
        <v>1355</v>
      </c>
      <c r="O1644">
        <v>0</v>
      </c>
      <c r="P1644" t="s">
        <v>1207</v>
      </c>
      <c r="Q1644">
        <v>19820101</v>
      </c>
    </row>
    <row r="1645" spans="1:17">
      <c r="A1645" t="s">
        <v>1379</v>
      </c>
      <c r="B1645" t="s">
        <v>1220</v>
      </c>
      <c r="C1645">
        <v>201001</v>
      </c>
      <c r="D1645">
        <v>30</v>
      </c>
      <c r="E1645" t="s">
        <v>1212</v>
      </c>
      <c r="F1645">
        <v>1005</v>
      </c>
      <c r="G1645">
        <v>392</v>
      </c>
      <c r="H1645">
        <v>1567</v>
      </c>
      <c r="I1645">
        <v>43112041700</v>
      </c>
      <c r="J1645">
        <v>8</v>
      </c>
      <c r="K1645" t="s">
        <v>1380</v>
      </c>
      <c r="L1645">
        <v>2531</v>
      </c>
      <c r="M1645" t="s">
        <v>1214</v>
      </c>
      <c r="N1645" t="s">
        <v>1355</v>
      </c>
      <c r="O1645">
        <v>0</v>
      </c>
      <c r="P1645" t="s">
        <v>1207</v>
      </c>
      <c r="Q1645">
        <v>19800701</v>
      </c>
    </row>
    <row r="1646" spans="1:17">
      <c r="A1646" t="s">
        <v>1379</v>
      </c>
      <c r="B1646" t="s">
        <v>1221</v>
      </c>
      <c r="C1646">
        <v>201001</v>
      </c>
      <c r="D1646">
        <v>30</v>
      </c>
      <c r="E1646" t="s">
        <v>1212</v>
      </c>
      <c r="F1646">
        <v>256</v>
      </c>
      <c r="G1646">
        <v>136</v>
      </c>
      <c r="H1646">
        <v>451</v>
      </c>
      <c r="I1646">
        <v>43112042700</v>
      </c>
      <c r="J1646">
        <v>8</v>
      </c>
      <c r="K1646" t="s">
        <v>1380</v>
      </c>
      <c r="L1646">
        <v>2531</v>
      </c>
      <c r="M1646" t="s">
        <v>1214</v>
      </c>
      <c r="N1646" t="s">
        <v>1355</v>
      </c>
      <c r="O1646">
        <v>0</v>
      </c>
      <c r="P1646" t="s">
        <v>1207</v>
      </c>
      <c r="Q1646">
        <v>19800801</v>
      </c>
    </row>
    <row r="1647" spans="1:17">
      <c r="A1647" t="s">
        <v>1379</v>
      </c>
      <c r="B1647" t="s">
        <v>1222</v>
      </c>
      <c r="C1647">
        <v>201001</v>
      </c>
      <c r="D1647">
        <v>30</v>
      </c>
      <c r="E1647" t="s">
        <v>1212</v>
      </c>
      <c r="F1647">
        <v>394</v>
      </c>
      <c r="G1647">
        <v>252</v>
      </c>
      <c r="H1647">
        <v>1332</v>
      </c>
      <c r="I1647">
        <v>43112046800</v>
      </c>
      <c r="J1647">
        <v>8</v>
      </c>
      <c r="K1647" t="s">
        <v>1380</v>
      </c>
      <c r="L1647">
        <v>2531</v>
      </c>
      <c r="M1647" t="s">
        <v>1214</v>
      </c>
      <c r="N1647" t="s">
        <v>1355</v>
      </c>
      <c r="O1647">
        <v>0</v>
      </c>
      <c r="P1647" t="s">
        <v>1207</v>
      </c>
      <c r="Q1647">
        <v>19811001</v>
      </c>
    </row>
    <row r="1648" spans="1:17">
      <c r="A1648" t="s">
        <v>1379</v>
      </c>
      <c r="B1648" t="s">
        <v>1223</v>
      </c>
      <c r="C1648">
        <v>201001</v>
      </c>
      <c r="D1648">
        <v>30</v>
      </c>
      <c r="E1648" t="s">
        <v>1212</v>
      </c>
      <c r="F1648">
        <v>500</v>
      </c>
      <c r="G1648">
        <v>342</v>
      </c>
      <c r="H1648">
        <v>257</v>
      </c>
      <c r="I1648">
        <v>43112043000</v>
      </c>
      <c r="J1648">
        <v>8</v>
      </c>
      <c r="K1648" t="s">
        <v>1380</v>
      </c>
      <c r="L1648">
        <v>2531</v>
      </c>
      <c r="M1648" t="s">
        <v>1214</v>
      </c>
      <c r="N1648" t="s">
        <v>1355</v>
      </c>
      <c r="O1648">
        <v>0</v>
      </c>
      <c r="P1648" t="s">
        <v>1207</v>
      </c>
      <c r="Q1648">
        <v>19800901</v>
      </c>
    </row>
    <row r="1649" spans="1:17">
      <c r="A1649" t="s">
        <v>1379</v>
      </c>
      <c r="B1649" t="s">
        <v>1224</v>
      </c>
      <c r="C1649">
        <v>201001</v>
      </c>
      <c r="D1649">
        <v>30</v>
      </c>
      <c r="E1649" t="s">
        <v>1212</v>
      </c>
      <c r="F1649">
        <v>1426</v>
      </c>
      <c r="G1649">
        <v>571</v>
      </c>
      <c r="H1649">
        <v>2951</v>
      </c>
      <c r="I1649">
        <v>43112044100</v>
      </c>
      <c r="J1649">
        <v>8</v>
      </c>
      <c r="K1649" t="s">
        <v>1380</v>
      </c>
      <c r="L1649">
        <v>2531</v>
      </c>
      <c r="M1649" t="s">
        <v>1214</v>
      </c>
      <c r="N1649" t="s">
        <v>1355</v>
      </c>
      <c r="O1649">
        <v>0</v>
      </c>
      <c r="P1649" t="s">
        <v>1207</v>
      </c>
      <c r="Q1649">
        <v>19810101</v>
      </c>
    </row>
    <row r="1650" spans="1:17">
      <c r="A1650" t="s">
        <v>1379</v>
      </c>
      <c r="B1650" t="s">
        <v>1225</v>
      </c>
      <c r="C1650">
        <v>201001</v>
      </c>
      <c r="D1650">
        <v>29</v>
      </c>
      <c r="E1650" t="s">
        <v>1212</v>
      </c>
      <c r="F1650">
        <v>484</v>
      </c>
      <c r="G1650">
        <v>259</v>
      </c>
      <c r="H1650">
        <v>2222</v>
      </c>
      <c r="I1650">
        <v>43112046400</v>
      </c>
      <c r="J1650">
        <v>8</v>
      </c>
      <c r="K1650" t="s">
        <v>1380</v>
      </c>
      <c r="L1650">
        <v>2531</v>
      </c>
      <c r="M1650" t="s">
        <v>1214</v>
      </c>
      <c r="N1650" t="s">
        <v>1355</v>
      </c>
      <c r="O1650">
        <v>0</v>
      </c>
      <c r="P1650" t="s">
        <v>1207</v>
      </c>
      <c r="Q1650">
        <v>19810901</v>
      </c>
    </row>
    <row r="1651" spans="1:17">
      <c r="A1651" t="s">
        <v>1379</v>
      </c>
      <c r="B1651" t="s">
        <v>1301</v>
      </c>
      <c r="C1651">
        <v>201001</v>
      </c>
      <c r="D1651">
        <v>30</v>
      </c>
      <c r="E1651" t="s">
        <v>1212</v>
      </c>
      <c r="F1651">
        <v>404</v>
      </c>
      <c r="G1651">
        <v>247</v>
      </c>
      <c r="H1651">
        <v>124</v>
      </c>
      <c r="I1651">
        <v>43112043300</v>
      </c>
      <c r="J1651">
        <v>8</v>
      </c>
      <c r="K1651" t="s">
        <v>1380</v>
      </c>
      <c r="L1651">
        <v>2531</v>
      </c>
      <c r="M1651" t="s">
        <v>1214</v>
      </c>
      <c r="N1651" t="s">
        <v>1355</v>
      </c>
      <c r="O1651">
        <v>0</v>
      </c>
      <c r="P1651" t="s">
        <v>1207</v>
      </c>
      <c r="Q1651">
        <v>19801101</v>
      </c>
    </row>
    <row r="1652" spans="1:17">
      <c r="A1652" t="s">
        <v>1379</v>
      </c>
      <c r="B1652" t="s">
        <v>1226</v>
      </c>
      <c r="C1652">
        <v>201001</v>
      </c>
      <c r="D1652">
        <v>30</v>
      </c>
      <c r="E1652" t="s">
        <v>1212</v>
      </c>
      <c r="F1652">
        <v>778</v>
      </c>
      <c r="G1652">
        <v>335</v>
      </c>
      <c r="H1652">
        <v>4542</v>
      </c>
      <c r="I1652">
        <v>43112044200</v>
      </c>
      <c r="J1652">
        <v>8</v>
      </c>
      <c r="K1652" t="s">
        <v>1380</v>
      </c>
      <c r="L1652">
        <v>2531</v>
      </c>
      <c r="M1652" t="s">
        <v>1214</v>
      </c>
      <c r="N1652" t="s">
        <v>1355</v>
      </c>
      <c r="O1652">
        <v>0</v>
      </c>
      <c r="P1652" t="s">
        <v>1207</v>
      </c>
      <c r="Q1652">
        <v>19810201</v>
      </c>
    </row>
    <row r="1653" spans="1:17">
      <c r="A1653" t="s">
        <v>1379</v>
      </c>
      <c r="B1653" t="s">
        <v>1303</v>
      </c>
      <c r="C1653">
        <v>201001</v>
      </c>
      <c r="D1653">
        <v>30</v>
      </c>
      <c r="E1653" t="s">
        <v>1212</v>
      </c>
      <c r="F1653">
        <v>489</v>
      </c>
      <c r="G1653">
        <v>257</v>
      </c>
      <c r="H1653">
        <v>2667</v>
      </c>
      <c r="I1653">
        <v>43112044700</v>
      </c>
      <c r="J1653">
        <v>8</v>
      </c>
      <c r="K1653" t="s">
        <v>1380</v>
      </c>
      <c r="L1653">
        <v>2531</v>
      </c>
      <c r="M1653" t="s">
        <v>1214</v>
      </c>
      <c r="N1653" t="s">
        <v>1355</v>
      </c>
      <c r="O1653">
        <v>0</v>
      </c>
      <c r="P1653" t="s">
        <v>1207</v>
      </c>
      <c r="Q1653">
        <v>19810401</v>
      </c>
    </row>
    <row r="1654" spans="1:17">
      <c r="A1654" t="s">
        <v>1379</v>
      </c>
      <c r="B1654" t="s">
        <v>1348</v>
      </c>
      <c r="C1654">
        <v>201001</v>
      </c>
      <c r="D1654">
        <v>30</v>
      </c>
      <c r="E1654" t="s">
        <v>1212</v>
      </c>
      <c r="F1654">
        <v>393</v>
      </c>
      <c r="G1654">
        <v>250</v>
      </c>
      <c r="H1654">
        <v>1694</v>
      </c>
      <c r="I1654">
        <v>43112044800</v>
      </c>
      <c r="J1654">
        <v>8</v>
      </c>
      <c r="K1654" t="s">
        <v>1380</v>
      </c>
      <c r="L1654">
        <v>2531</v>
      </c>
      <c r="M1654" t="s">
        <v>1214</v>
      </c>
      <c r="N1654" t="s">
        <v>1355</v>
      </c>
      <c r="O1654">
        <v>0</v>
      </c>
      <c r="P1654" t="s">
        <v>1207</v>
      </c>
      <c r="Q1654">
        <v>19810501</v>
      </c>
    </row>
    <row r="1655" spans="1:17">
      <c r="A1655" t="s">
        <v>1379</v>
      </c>
      <c r="B1655" t="s">
        <v>1227</v>
      </c>
      <c r="C1655">
        <v>201001</v>
      </c>
      <c r="D1655">
        <v>30</v>
      </c>
      <c r="E1655" t="s">
        <v>1212</v>
      </c>
      <c r="F1655">
        <v>782</v>
      </c>
      <c r="G1655">
        <v>314</v>
      </c>
      <c r="H1655">
        <v>2364</v>
      </c>
      <c r="I1655">
        <v>43112045200</v>
      </c>
      <c r="J1655">
        <v>8</v>
      </c>
      <c r="K1655" t="s">
        <v>1380</v>
      </c>
      <c r="L1655">
        <v>2531</v>
      </c>
      <c r="M1655" t="s">
        <v>1214</v>
      </c>
      <c r="N1655" t="s">
        <v>1355</v>
      </c>
      <c r="O1655">
        <v>0</v>
      </c>
      <c r="P1655" t="s">
        <v>1207</v>
      </c>
      <c r="Q1655">
        <v>19810701</v>
      </c>
    </row>
    <row r="1656" spans="1:17">
      <c r="A1656" t="s">
        <v>1379</v>
      </c>
      <c r="B1656" t="s">
        <v>1351</v>
      </c>
      <c r="C1656">
        <v>201001</v>
      </c>
      <c r="D1656">
        <v>30</v>
      </c>
      <c r="E1656" t="s">
        <v>1212</v>
      </c>
      <c r="F1656">
        <v>1033</v>
      </c>
      <c r="G1656">
        <v>274</v>
      </c>
      <c r="H1656">
        <v>3642</v>
      </c>
      <c r="I1656">
        <v>43112046200</v>
      </c>
      <c r="J1656">
        <v>8</v>
      </c>
      <c r="K1656" t="s">
        <v>1380</v>
      </c>
      <c r="L1656">
        <v>2531</v>
      </c>
      <c r="M1656" t="s">
        <v>1214</v>
      </c>
      <c r="N1656" t="s">
        <v>1355</v>
      </c>
      <c r="O1656">
        <v>0</v>
      </c>
      <c r="P1656" t="s">
        <v>1207</v>
      </c>
      <c r="Q1656">
        <v>19810801</v>
      </c>
    </row>
    <row r="1657" spans="1:17">
      <c r="A1657" t="s">
        <v>1379</v>
      </c>
      <c r="B1657" t="s">
        <v>1229</v>
      </c>
      <c r="C1657">
        <v>201001</v>
      </c>
      <c r="D1657">
        <v>30</v>
      </c>
      <c r="E1657" t="s">
        <v>1212</v>
      </c>
      <c r="F1657">
        <v>1101</v>
      </c>
      <c r="G1657">
        <v>499</v>
      </c>
      <c r="H1657">
        <v>7995</v>
      </c>
      <c r="I1657">
        <v>43112048400</v>
      </c>
      <c r="J1657">
        <v>8</v>
      </c>
      <c r="K1657" t="s">
        <v>1380</v>
      </c>
      <c r="L1657">
        <v>2531</v>
      </c>
      <c r="M1657" t="s">
        <v>1214</v>
      </c>
      <c r="N1657" t="s">
        <v>1355</v>
      </c>
      <c r="O1657">
        <v>0</v>
      </c>
      <c r="P1657" t="s">
        <v>1207</v>
      </c>
      <c r="Q1657">
        <v>19820101</v>
      </c>
    </row>
    <row r="1658" spans="1:17">
      <c r="A1658" t="s">
        <v>1379</v>
      </c>
      <c r="B1658" t="s">
        <v>1361</v>
      </c>
      <c r="C1658">
        <v>201001</v>
      </c>
      <c r="D1658">
        <v>0</v>
      </c>
      <c r="E1658" t="s">
        <v>1212</v>
      </c>
      <c r="F1658">
        <v>0</v>
      </c>
      <c r="G1658">
        <v>0</v>
      </c>
      <c r="H1658">
        <v>0</v>
      </c>
      <c r="I1658">
        <v>43112043501</v>
      </c>
      <c r="J1658">
        <v>12</v>
      </c>
      <c r="K1658" t="s">
        <v>1380</v>
      </c>
      <c r="L1658">
        <v>2531</v>
      </c>
      <c r="M1658" t="s">
        <v>1214</v>
      </c>
      <c r="N1658" t="s">
        <v>1355</v>
      </c>
      <c r="O1658">
        <v>0</v>
      </c>
      <c r="P1658" t="s">
        <v>1233</v>
      </c>
      <c r="Q1658">
        <v>19840401</v>
      </c>
    </row>
    <row r="1659" spans="1:17">
      <c r="A1659" t="s">
        <v>1379</v>
      </c>
      <c r="B1659" t="s">
        <v>1381</v>
      </c>
      <c r="C1659">
        <v>201001</v>
      </c>
      <c r="D1659">
        <v>30</v>
      </c>
      <c r="E1659" t="s">
        <v>1212</v>
      </c>
      <c r="F1659">
        <v>537</v>
      </c>
      <c r="G1659">
        <v>149</v>
      </c>
      <c r="H1659">
        <v>2381</v>
      </c>
      <c r="I1659">
        <v>43112046700</v>
      </c>
      <c r="J1659">
        <v>8</v>
      </c>
      <c r="K1659" t="s">
        <v>1380</v>
      </c>
      <c r="L1659">
        <v>2531</v>
      </c>
      <c r="M1659" t="s">
        <v>1214</v>
      </c>
      <c r="N1659" t="s">
        <v>1355</v>
      </c>
      <c r="O1659">
        <v>0</v>
      </c>
      <c r="P1659" t="s">
        <v>1207</v>
      </c>
      <c r="Q1659">
        <v>19811101</v>
      </c>
    </row>
    <row r="1660" spans="1:17">
      <c r="A1660" t="s">
        <v>1379</v>
      </c>
      <c r="B1660" t="s">
        <v>1230</v>
      </c>
      <c r="C1660">
        <v>201001</v>
      </c>
      <c r="D1660">
        <v>30</v>
      </c>
      <c r="E1660" t="s">
        <v>1212</v>
      </c>
      <c r="F1660">
        <v>467</v>
      </c>
      <c r="G1660">
        <v>143</v>
      </c>
      <c r="H1660">
        <v>229</v>
      </c>
      <c r="I1660">
        <v>43112049700</v>
      </c>
      <c r="J1660">
        <v>8</v>
      </c>
      <c r="K1660" t="s">
        <v>1380</v>
      </c>
      <c r="L1660">
        <v>2531</v>
      </c>
      <c r="M1660" t="s">
        <v>1214</v>
      </c>
      <c r="N1660" t="s">
        <v>1355</v>
      </c>
      <c r="O1660">
        <v>0</v>
      </c>
      <c r="P1660" t="s">
        <v>1207</v>
      </c>
      <c r="Q1660">
        <v>19820401</v>
      </c>
    </row>
    <row r="1661" spans="1:17">
      <c r="A1661" t="s">
        <v>1379</v>
      </c>
      <c r="B1661" t="s">
        <v>1382</v>
      </c>
      <c r="C1661">
        <v>201001</v>
      </c>
      <c r="D1661">
        <v>30</v>
      </c>
      <c r="E1661" t="s">
        <v>1212</v>
      </c>
      <c r="F1661">
        <v>528</v>
      </c>
      <c r="G1661">
        <v>391</v>
      </c>
      <c r="H1661">
        <v>5129</v>
      </c>
      <c r="I1661">
        <v>43112047800</v>
      </c>
      <c r="J1661">
        <v>8</v>
      </c>
      <c r="K1661" t="s">
        <v>1380</v>
      </c>
      <c r="L1661">
        <v>2531</v>
      </c>
      <c r="M1661" t="s">
        <v>1214</v>
      </c>
      <c r="N1661" t="s">
        <v>1355</v>
      </c>
      <c r="O1661">
        <v>0</v>
      </c>
      <c r="P1661" t="s">
        <v>1207</v>
      </c>
      <c r="Q1661">
        <v>19811201</v>
      </c>
    </row>
    <row r="1662" spans="1:17">
      <c r="A1662" t="s">
        <v>1352</v>
      </c>
      <c r="B1662" t="s">
        <v>1232</v>
      </c>
      <c r="C1662">
        <v>201002</v>
      </c>
      <c r="D1662">
        <v>28</v>
      </c>
      <c r="E1662" t="s">
        <v>1212</v>
      </c>
      <c r="F1662">
        <v>1015</v>
      </c>
      <c r="G1662">
        <v>1083</v>
      </c>
      <c r="H1662">
        <v>1481</v>
      </c>
      <c r="I1662">
        <v>43112001301</v>
      </c>
      <c r="J1662">
        <v>8</v>
      </c>
      <c r="K1662" t="s">
        <v>1353</v>
      </c>
      <c r="L1662">
        <v>1560</v>
      </c>
      <c r="M1662" t="s">
        <v>1354</v>
      </c>
      <c r="N1662" t="s">
        <v>1355</v>
      </c>
      <c r="O1662">
        <v>0</v>
      </c>
      <c r="P1662" t="s">
        <v>1207</v>
      </c>
      <c r="Q1662">
        <v>20050905</v>
      </c>
    </row>
    <row r="1663" spans="1:17">
      <c r="A1663" t="s">
        <v>1352</v>
      </c>
      <c r="B1663" t="s">
        <v>1304</v>
      </c>
      <c r="C1663">
        <v>201002</v>
      </c>
      <c r="D1663">
        <v>0</v>
      </c>
      <c r="E1663" t="s">
        <v>1212</v>
      </c>
      <c r="F1663">
        <v>0</v>
      </c>
      <c r="G1663">
        <v>0</v>
      </c>
      <c r="H1663">
        <v>0</v>
      </c>
      <c r="I1663">
        <v>43112001400</v>
      </c>
      <c r="J1663">
        <v>12</v>
      </c>
      <c r="K1663" t="s">
        <v>1353</v>
      </c>
      <c r="L1663">
        <v>1560</v>
      </c>
      <c r="M1663" t="s">
        <v>1354</v>
      </c>
      <c r="N1663" t="s">
        <v>1355</v>
      </c>
      <c r="O1663">
        <v>0</v>
      </c>
      <c r="P1663" t="s">
        <v>1207</v>
      </c>
      <c r="Q1663">
        <v>19751001</v>
      </c>
    </row>
    <row r="1664" spans="1:17">
      <c r="A1664" t="s">
        <v>1352</v>
      </c>
      <c r="B1664" t="s">
        <v>1305</v>
      </c>
      <c r="C1664">
        <v>201002</v>
      </c>
      <c r="D1664">
        <v>0</v>
      </c>
      <c r="E1664" t="s">
        <v>1212</v>
      </c>
      <c r="F1664">
        <v>0</v>
      </c>
      <c r="G1664">
        <v>0</v>
      </c>
      <c r="H1664">
        <v>0</v>
      </c>
      <c r="I1664">
        <v>43112001800</v>
      </c>
      <c r="J1664">
        <v>12</v>
      </c>
      <c r="K1664" t="s">
        <v>1353</v>
      </c>
      <c r="L1664">
        <v>1560</v>
      </c>
      <c r="M1664" t="s">
        <v>1354</v>
      </c>
      <c r="N1664" t="s">
        <v>1355</v>
      </c>
      <c r="O1664">
        <v>0</v>
      </c>
      <c r="P1664" t="s">
        <v>1207</v>
      </c>
      <c r="Q1664">
        <v>19750901</v>
      </c>
    </row>
    <row r="1665" spans="1:17">
      <c r="A1665" t="s">
        <v>1352</v>
      </c>
      <c r="B1665" t="s">
        <v>1356</v>
      </c>
      <c r="C1665">
        <v>201002</v>
      </c>
      <c r="D1665">
        <v>24</v>
      </c>
      <c r="E1665" t="s">
        <v>1212</v>
      </c>
      <c r="F1665">
        <v>493</v>
      </c>
      <c r="G1665">
        <v>2258</v>
      </c>
      <c r="H1665">
        <v>10188</v>
      </c>
      <c r="I1665">
        <v>43112001600</v>
      </c>
      <c r="J1665">
        <v>8</v>
      </c>
      <c r="K1665" t="s">
        <v>1353</v>
      </c>
      <c r="L1665">
        <v>1560</v>
      </c>
      <c r="M1665" t="s">
        <v>1354</v>
      </c>
      <c r="N1665" t="s">
        <v>1355</v>
      </c>
      <c r="O1665">
        <v>0</v>
      </c>
      <c r="P1665" t="s">
        <v>1207</v>
      </c>
      <c r="Q1665">
        <v>19691101</v>
      </c>
    </row>
    <row r="1666" spans="1:17">
      <c r="A1666" t="s">
        <v>1352</v>
      </c>
      <c r="B1666" t="s">
        <v>1254</v>
      </c>
      <c r="C1666">
        <v>201002</v>
      </c>
      <c r="D1666">
        <v>28</v>
      </c>
      <c r="E1666" t="s">
        <v>1212</v>
      </c>
      <c r="F1666">
        <v>632</v>
      </c>
      <c r="G1666">
        <v>584</v>
      </c>
      <c r="H1666">
        <v>2003</v>
      </c>
      <c r="I1666">
        <v>43112004200</v>
      </c>
      <c r="J1666">
        <v>8</v>
      </c>
      <c r="K1666" t="s">
        <v>1353</v>
      </c>
      <c r="L1666">
        <v>1560</v>
      </c>
      <c r="M1666" t="s">
        <v>1354</v>
      </c>
      <c r="N1666" t="s">
        <v>1355</v>
      </c>
      <c r="O1666">
        <v>0</v>
      </c>
      <c r="P1666" t="s">
        <v>1233</v>
      </c>
      <c r="Q1666">
        <v>19710801</v>
      </c>
    </row>
    <row r="1667" spans="1:17">
      <c r="A1667" t="s">
        <v>1352</v>
      </c>
      <c r="B1667" t="s">
        <v>1255</v>
      </c>
      <c r="C1667">
        <v>201002</v>
      </c>
      <c r="D1667">
        <v>0</v>
      </c>
      <c r="E1667" t="s">
        <v>1212</v>
      </c>
      <c r="F1667">
        <v>0</v>
      </c>
      <c r="G1667">
        <v>0</v>
      </c>
      <c r="H1667">
        <v>0</v>
      </c>
      <c r="I1667">
        <v>43112002200</v>
      </c>
      <c r="J1667">
        <v>12</v>
      </c>
      <c r="K1667" t="s">
        <v>1353</v>
      </c>
      <c r="L1667">
        <v>1560</v>
      </c>
      <c r="M1667" t="s">
        <v>1354</v>
      </c>
      <c r="N1667" t="s">
        <v>1355</v>
      </c>
      <c r="O1667">
        <v>0</v>
      </c>
      <c r="P1667" t="s">
        <v>1233</v>
      </c>
      <c r="Q1667">
        <v>19790101</v>
      </c>
    </row>
    <row r="1668" spans="1:17">
      <c r="A1668" t="s">
        <v>1352</v>
      </c>
      <c r="B1668" t="s">
        <v>1357</v>
      </c>
      <c r="C1668">
        <v>201002</v>
      </c>
      <c r="D1668">
        <v>0</v>
      </c>
      <c r="E1668" t="s">
        <v>1212</v>
      </c>
      <c r="F1668">
        <v>0</v>
      </c>
      <c r="G1668">
        <v>0</v>
      </c>
      <c r="H1668">
        <v>0</v>
      </c>
      <c r="I1668">
        <v>43112002100</v>
      </c>
      <c r="J1668">
        <v>12</v>
      </c>
      <c r="K1668" t="s">
        <v>1353</v>
      </c>
      <c r="L1668">
        <v>1560</v>
      </c>
      <c r="M1668" t="s">
        <v>1354</v>
      </c>
      <c r="N1668" t="s">
        <v>1355</v>
      </c>
      <c r="O1668">
        <v>0</v>
      </c>
      <c r="P1668" t="s">
        <v>1207</v>
      </c>
      <c r="Q1668">
        <v>19680701</v>
      </c>
    </row>
    <row r="1669" spans="1:17">
      <c r="A1669" t="s">
        <v>1352</v>
      </c>
      <c r="B1669" t="s">
        <v>1323</v>
      </c>
      <c r="C1669">
        <v>201002</v>
      </c>
      <c r="D1669">
        <v>0</v>
      </c>
      <c r="E1669" t="s">
        <v>1212</v>
      </c>
      <c r="F1669">
        <v>0</v>
      </c>
      <c r="G1669">
        <v>0</v>
      </c>
      <c r="H1669">
        <v>0</v>
      </c>
      <c r="I1669">
        <v>43112002701</v>
      </c>
      <c r="J1669">
        <v>12</v>
      </c>
      <c r="K1669" t="s">
        <v>1353</v>
      </c>
      <c r="L1669">
        <v>1560</v>
      </c>
      <c r="M1669" t="s">
        <v>1354</v>
      </c>
      <c r="N1669" t="s">
        <v>1355</v>
      </c>
      <c r="O1669">
        <v>0</v>
      </c>
      <c r="P1669" t="s">
        <v>1207</v>
      </c>
      <c r="Q1669">
        <v>19980729</v>
      </c>
    </row>
    <row r="1670" spans="1:17">
      <c r="A1670" t="s">
        <v>1352</v>
      </c>
      <c r="B1670" t="s">
        <v>1308</v>
      </c>
      <c r="C1670">
        <v>201002</v>
      </c>
      <c r="D1670">
        <v>28</v>
      </c>
      <c r="E1670" t="s">
        <v>1212</v>
      </c>
      <c r="F1670">
        <v>642</v>
      </c>
      <c r="G1670">
        <v>830</v>
      </c>
      <c r="H1670">
        <v>4253</v>
      </c>
      <c r="I1670">
        <v>43112002302</v>
      </c>
      <c r="J1670">
        <v>8</v>
      </c>
      <c r="K1670" t="s">
        <v>1353</v>
      </c>
      <c r="L1670">
        <v>1560</v>
      </c>
      <c r="M1670" t="s">
        <v>1354</v>
      </c>
      <c r="N1670" t="s">
        <v>1355</v>
      </c>
      <c r="O1670">
        <v>0</v>
      </c>
      <c r="P1670" t="s">
        <v>1207</v>
      </c>
      <c r="Q1670">
        <v>20050409</v>
      </c>
    </row>
    <row r="1671" spans="1:17">
      <c r="A1671" t="s">
        <v>1352</v>
      </c>
      <c r="B1671" t="s">
        <v>1325</v>
      </c>
      <c r="C1671">
        <v>201002</v>
      </c>
      <c r="D1671">
        <v>0</v>
      </c>
      <c r="E1671" t="s">
        <v>1212</v>
      </c>
      <c r="F1671">
        <v>0</v>
      </c>
      <c r="G1671">
        <v>0</v>
      </c>
      <c r="H1671">
        <v>0</v>
      </c>
      <c r="I1671">
        <v>43112005400</v>
      </c>
      <c r="J1671">
        <v>12</v>
      </c>
      <c r="K1671" t="s">
        <v>1353</v>
      </c>
      <c r="L1671">
        <v>1560</v>
      </c>
      <c r="M1671" t="s">
        <v>1354</v>
      </c>
      <c r="N1671" t="s">
        <v>1355</v>
      </c>
      <c r="O1671">
        <v>0</v>
      </c>
      <c r="P1671" t="s">
        <v>1207</v>
      </c>
      <c r="Q1671">
        <v>19900401</v>
      </c>
    </row>
    <row r="1672" spans="1:17">
      <c r="A1672" t="s">
        <v>1352</v>
      </c>
      <c r="B1672" t="s">
        <v>1257</v>
      </c>
      <c r="C1672">
        <v>201002</v>
      </c>
      <c r="D1672">
        <v>0</v>
      </c>
      <c r="E1672" t="s">
        <v>1212</v>
      </c>
      <c r="F1672">
        <v>0</v>
      </c>
      <c r="G1672">
        <v>0</v>
      </c>
      <c r="H1672">
        <v>0</v>
      </c>
      <c r="I1672">
        <v>43112004400</v>
      </c>
      <c r="J1672">
        <v>12</v>
      </c>
      <c r="K1672" t="s">
        <v>1353</v>
      </c>
      <c r="L1672">
        <v>1560</v>
      </c>
      <c r="M1672" t="s">
        <v>1354</v>
      </c>
      <c r="N1672" t="s">
        <v>1355</v>
      </c>
      <c r="O1672">
        <v>0</v>
      </c>
      <c r="P1672" t="s">
        <v>1233</v>
      </c>
      <c r="Q1672">
        <v>19781001</v>
      </c>
    </row>
    <row r="1673" spans="1:17">
      <c r="A1673" t="s">
        <v>1352</v>
      </c>
      <c r="B1673" t="s">
        <v>1309</v>
      </c>
      <c r="C1673">
        <v>201002</v>
      </c>
      <c r="D1673">
        <v>0</v>
      </c>
      <c r="E1673" t="s">
        <v>1212</v>
      </c>
      <c r="F1673">
        <v>0</v>
      </c>
      <c r="G1673">
        <v>0</v>
      </c>
      <c r="H1673">
        <v>0</v>
      </c>
      <c r="I1673">
        <v>43112006801</v>
      </c>
      <c r="J1673">
        <v>12</v>
      </c>
      <c r="K1673" t="s">
        <v>1353</v>
      </c>
      <c r="L1673">
        <v>1560</v>
      </c>
      <c r="M1673" t="s">
        <v>1354</v>
      </c>
      <c r="N1673" t="s">
        <v>1355</v>
      </c>
      <c r="O1673">
        <v>0</v>
      </c>
      <c r="P1673" t="s">
        <v>1207</v>
      </c>
      <c r="Q1673">
        <v>19980815</v>
      </c>
    </row>
    <row r="1674" spans="1:17">
      <c r="A1674" t="s">
        <v>1352</v>
      </c>
      <c r="B1674" t="s">
        <v>1258</v>
      </c>
      <c r="C1674">
        <v>201002</v>
      </c>
      <c r="D1674">
        <v>28</v>
      </c>
      <c r="E1674" t="s">
        <v>1212</v>
      </c>
      <c r="F1674">
        <v>241</v>
      </c>
      <c r="G1674">
        <v>386</v>
      </c>
      <c r="H1674">
        <v>4948</v>
      </c>
      <c r="I1674">
        <v>43112004800</v>
      </c>
      <c r="J1674">
        <v>8</v>
      </c>
      <c r="K1674" t="s">
        <v>1353</v>
      </c>
      <c r="L1674">
        <v>1560</v>
      </c>
      <c r="M1674" t="s">
        <v>1354</v>
      </c>
      <c r="N1674" t="s">
        <v>1355</v>
      </c>
      <c r="O1674">
        <v>0</v>
      </c>
      <c r="P1674" t="s">
        <v>1207</v>
      </c>
      <c r="Q1674">
        <v>19900601</v>
      </c>
    </row>
    <row r="1675" spans="1:17">
      <c r="A1675" t="s">
        <v>1352</v>
      </c>
      <c r="B1675" t="s">
        <v>1310</v>
      </c>
      <c r="C1675">
        <v>201002</v>
      </c>
      <c r="D1675">
        <v>28</v>
      </c>
      <c r="E1675" t="s">
        <v>1212</v>
      </c>
      <c r="F1675">
        <v>1549</v>
      </c>
      <c r="G1675">
        <v>1107</v>
      </c>
      <c r="H1675">
        <v>6457</v>
      </c>
      <c r="I1675">
        <v>43112005501</v>
      </c>
      <c r="J1675">
        <v>8</v>
      </c>
      <c r="K1675" t="s">
        <v>1353</v>
      </c>
      <c r="L1675">
        <v>1560</v>
      </c>
      <c r="M1675" t="s">
        <v>1354</v>
      </c>
      <c r="N1675" t="s">
        <v>1355</v>
      </c>
      <c r="O1675">
        <v>0</v>
      </c>
      <c r="P1675" t="s">
        <v>1207</v>
      </c>
      <c r="Q1675">
        <v>20050617</v>
      </c>
    </row>
    <row r="1676" spans="1:17">
      <c r="A1676" t="s">
        <v>1352</v>
      </c>
      <c r="B1676" t="s">
        <v>1238</v>
      </c>
      <c r="C1676">
        <v>201002</v>
      </c>
      <c r="D1676">
        <v>0</v>
      </c>
      <c r="E1676" t="s">
        <v>1212</v>
      </c>
      <c r="F1676">
        <v>0</v>
      </c>
      <c r="G1676">
        <v>0</v>
      </c>
      <c r="H1676">
        <v>0</v>
      </c>
      <c r="I1676">
        <v>43112007300</v>
      </c>
      <c r="J1676">
        <v>12</v>
      </c>
      <c r="K1676" t="s">
        <v>1353</v>
      </c>
      <c r="L1676">
        <v>1560</v>
      </c>
      <c r="M1676" t="s">
        <v>1354</v>
      </c>
      <c r="N1676" t="s">
        <v>1355</v>
      </c>
      <c r="O1676">
        <v>0</v>
      </c>
      <c r="P1676" t="s">
        <v>1207</v>
      </c>
      <c r="Q1676">
        <v>19790101</v>
      </c>
    </row>
    <row r="1677" spans="1:17">
      <c r="A1677" t="s">
        <v>1352</v>
      </c>
      <c r="B1677" t="s">
        <v>1239</v>
      </c>
      <c r="C1677">
        <v>201002</v>
      </c>
      <c r="D1677">
        <v>0</v>
      </c>
      <c r="E1677" t="s">
        <v>1212</v>
      </c>
      <c r="F1677">
        <v>0</v>
      </c>
      <c r="G1677">
        <v>0</v>
      </c>
      <c r="H1677">
        <v>0</v>
      </c>
      <c r="I1677">
        <v>43112007100</v>
      </c>
      <c r="J1677">
        <v>12</v>
      </c>
      <c r="K1677" t="s">
        <v>1353</v>
      </c>
      <c r="L1677">
        <v>1560</v>
      </c>
      <c r="M1677" t="s">
        <v>1354</v>
      </c>
      <c r="N1677" t="s">
        <v>1355</v>
      </c>
      <c r="O1677">
        <v>0</v>
      </c>
      <c r="P1677" t="s">
        <v>1207</v>
      </c>
      <c r="Q1677">
        <v>19731101</v>
      </c>
    </row>
    <row r="1678" spans="1:17">
      <c r="A1678" t="s">
        <v>1352</v>
      </c>
      <c r="B1678" t="s">
        <v>1243</v>
      </c>
      <c r="C1678">
        <v>201002</v>
      </c>
      <c r="D1678">
        <v>20</v>
      </c>
      <c r="E1678" t="s">
        <v>1212</v>
      </c>
      <c r="F1678">
        <v>792</v>
      </c>
      <c r="G1678">
        <v>3107</v>
      </c>
      <c r="H1678">
        <v>7209</v>
      </c>
      <c r="I1678">
        <v>43112009002</v>
      </c>
      <c r="J1678">
        <v>8</v>
      </c>
      <c r="K1678" t="s">
        <v>1353</v>
      </c>
      <c r="L1678">
        <v>1560</v>
      </c>
      <c r="M1678" t="s">
        <v>1354</v>
      </c>
      <c r="N1678" t="s">
        <v>1355</v>
      </c>
      <c r="O1678">
        <v>0</v>
      </c>
      <c r="P1678" t="s">
        <v>1207</v>
      </c>
      <c r="Q1678">
        <v>20051101</v>
      </c>
    </row>
    <row r="1679" spans="1:17">
      <c r="A1679" t="s">
        <v>1352</v>
      </c>
      <c r="B1679" t="s">
        <v>1327</v>
      </c>
      <c r="C1679">
        <v>201002</v>
      </c>
      <c r="D1679">
        <v>0</v>
      </c>
      <c r="E1679" t="s">
        <v>1212</v>
      </c>
      <c r="F1679">
        <v>0</v>
      </c>
      <c r="G1679">
        <v>0</v>
      </c>
      <c r="H1679">
        <v>0</v>
      </c>
      <c r="I1679">
        <v>43112008700</v>
      </c>
      <c r="J1679">
        <v>12</v>
      </c>
      <c r="K1679" t="s">
        <v>1353</v>
      </c>
      <c r="L1679">
        <v>1560</v>
      </c>
      <c r="M1679" t="s">
        <v>1354</v>
      </c>
      <c r="N1679" t="s">
        <v>1355</v>
      </c>
      <c r="O1679">
        <v>0</v>
      </c>
      <c r="P1679" t="s">
        <v>1207</v>
      </c>
    </row>
    <row r="1680" spans="1:17">
      <c r="A1680" t="s">
        <v>1352</v>
      </c>
      <c r="B1680" t="s">
        <v>1262</v>
      </c>
      <c r="C1680">
        <v>201002</v>
      </c>
      <c r="D1680">
        <v>0</v>
      </c>
      <c r="E1680" t="s">
        <v>1212</v>
      </c>
      <c r="F1680">
        <v>0</v>
      </c>
      <c r="G1680">
        <v>0</v>
      </c>
      <c r="H1680">
        <v>0</v>
      </c>
      <c r="I1680">
        <v>43112009402</v>
      </c>
      <c r="J1680">
        <v>12</v>
      </c>
      <c r="K1680" t="s">
        <v>1353</v>
      </c>
      <c r="L1680">
        <v>1560</v>
      </c>
      <c r="M1680" t="s">
        <v>1354</v>
      </c>
      <c r="N1680" t="s">
        <v>1355</v>
      </c>
      <c r="O1680">
        <v>0</v>
      </c>
      <c r="P1680" t="s">
        <v>1207</v>
      </c>
      <c r="Q1680">
        <v>19981030</v>
      </c>
    </row>
    <row r="1681" spans="1:17">
      <c r="A1681" t="s">
        <v>1352</v>
      </c>
      <c r="B1681" t="s">
        <v>1313</v>
      </c>
      <c r="C1681">
        <v>201002</v>
      </c>
      <c r="D1681">
        <v>0</v>
      </c>
      <c r="E1681" t="s">
        <v>1212</v>
      </c>
      <c r="F1681">
        <v>0</v>
      </c>
      <c r="G1681">
        <v>0</v>
      </c>
      <c r="H1681">
        <v>0</v>
      </c>
      <c r="I1681">
        <v>43112010103</v>
      </c>
      <c r="J1681">
        <v>12</v>
      </c>
      <c r="K1681" t="s">
        <v>1353</v>
      </c>
      <c r="L1681">
        <v>1560</v>
      </c>
      <c r="M1681" t="s">
        <v>1354</v>
      </c>
      <c r="N1681" t="s">
        <v>1355</v>
      </c>
      <c r="O1681">
        <v>0</v>
      </c>
      <c r="P1681" t="s">
        <v>1207</v>
      </c>
      <c r="Q1681">
        <v>19981010</v>
      </c>
    </row>
    <row r="1682" spans="1:17">
      <c r="A1682" t="s">
        <v>1352</v>
      </c>
      <c r="B1682" t="s">
        <v>1263</v>
      </c>
      <c r="C1682">
        <v>201002</v>
      </c>
      <c r="D1682">
        <v>0</v>
      </c>
      <c r="E1682" t="s">
        <v>1212</v>
      </c>
      <c r="F1682">
        <v>0</v>
      </c>
      <c r="G1682">
        <v>0</v>
      </c>
      <c r="H1682">
        <v>0</v>
      </c>
      <c r="I1682">
        <v>43112006901</v>
      </c>
      <c r="J1682">
        <v>12</v>
      </c>
      <c r="K1682" t="s">
        <v>1353</v>
      </c>
      <c r="L1682">
        <v>1560</v>
      </c>
      <c r="M1682" t="s">
        <v>1354</v>
      </c>
      <c r="N1682" t="s">
        <v>1355</v>
      </c>
      <c r="O1682">
        <v>0</v>
      </c>
      <c r="P1682" t="s">
        <v>1207</v>
      </c>
      <c r="Q1682">
        <v>19780801</v>
      </c>
    </row>
    <row r="1683" spans="1:17">
      <c r="A1683" t="s">
        <v>1352</v>
      </c>
      <c r="B1683" t="s">
        <v>1358</v>
      </c>
      <c r="C1683">
        <v>201002</v>
      </c>
      <c r="D1683">
        <v>28</v>
      </c>
      <c r="E1683" t="s">
        <v>1212</v>
      </c>
      <c r="F1683">
        <v>115</v>
      </c>
      <c r="G1683">
        <v>359</v>
      </c>
      <c r="H1683">
        <v>4133</v>
      </c>
      <c r="I1683">
        <v>43112004302</v>
      </c>
      <c r="J1683">
        <v>8</v>
      </c>
      <c r="K1683" t="s">
        <v>1353</v>
      </c>
      <c r="L1683">
        <v>1560</v>
      </c>
      <c r="M1683" t="s">
        <v>1354</v>
      </c>
      <c r="N1683" t="s">
        <v>1355</v>
      </c>
      <c r="O1683">
        <v>0</v>
      </c>
      <c r="P1683" t="s">
        <v>1207</v>
      </c>
      <c r="Q1683">
        <v>20050625</v>
      </c>
    </row>
    <row r="1684" spans="1:17">
      <c r="A1684" t="s">
        <v>1352</v>
      </c>
      <c r="B1684" t="s">
        <v>1264</v>
      </c>
      <c r="C1684">
        <v>201002</v>
      </c>
      <c r="D1684">
        <v>0</v>
      </c>
      <c r="E1684" t="s">
        <v>1212</v>
      </c>
      <c r="F1684">
        <v>0</v>
      </c>
      <c r="G1684">
        <v>0</v>
      </c>
      <c r="H1684">
        <v>0</v>
      </c>
      <c r="I1684">
        <v>43112004501</v>
      </c>
      <c r="J1684">
        <v>12</v>
      </c>
      <c r="K1684" t="s">
        <v>1353</v>
      </c>
      <c r="L1684">
        <v>1560</v>
      </c>
      <c r="M1684" t="s">
        <v>1354</v>
      </c>
      <c r="N1684" t="s">
        <v>1355</v>
      </c>
      <c r="O1684">
        <v>0</v>
      </c>
      <c r="P1684" t="s">
        <v>1207</v>
      </c>
      <c r="Q1684">
        <v>19780701</v>
      </c>
    </row>
    <row r="1685" spans="1:17">
      <c r="A1685" t="s">
        <v>1352</v>
      </c>
      <c r="B1685" t="s">
        <v>1314</v>
      </c>
      <c r="C1685">
        <v>201002</v>
      </c>
      <c r="D1685">
        <v>28</v>
      </c>
      <c r="E1685" t="s">
        <v>1212</v>
      </c>
      <c r="F1685">
        <v>614</v>
      </c>
      <c r="G1685">
        <v>774</v>
      </c>
      <c r="H1685">
        <v>5615</v>
      </c>
      <c r="I1685">
        <v>43112006703</v>
      </c>
      <c r="J1685">
        <v>8</v>
      </c>
      <c r="K1685" t="s">
        <v>1353</v>
      </c>
      <c r="L1685">
        <v>1560</v>
      </c>
      <c r="M1685" t="s">
        <v>1354</v>
      </c>
      <c r="N1685" t="s">
        <v>1355</v>
      </c>
      <c r="O1685">
        <v>0</v>
      </c>
      <c r="P1685" t="s">
        <v>1207</v>
      </c>
      <c r="Q1685">
        <v>19980706</v>
      </c>
    </row>
    <row r="1686" spans="1:17">
      <c r="A1686" t="s">
        <v>1352</v>
      </c>
      <c r="B1686" t="s">
        <v>1329</v>
      </c>
      <c r="C1686">
        <v>201002</v>
      </c>
      <c r="D1686">
        <v>21</v>
      </c>
      <c r="E1686" t="s">
        <v>1212</v>
      </c>
      <c r="F1686">
        <v>288</v>
      </c>
      <c r="G1686">
        <v>376</v>
      </c>
      <c r="H1686">
        <v>3436</v>
      </c>
      <c r="I1686">
        <v>43112013402</v>
      </c>
      <c r="J1686">
        <v>8</v>
      </c>
      <c r="K1686" t="s">
        <v>1353</v>
      </c>
      <c r="L1686">
        <v>1560</v>
      </c>
      <c r="M1686" t="s">
        <v>1354</v>
      </c>
      <c r="N1686" t="s">
        <v>1355</v>
      </c>
      <c r="O1686">
        <v>0</v>
      </c>
      <c r="P1686" t="s">
        <v>1207</v>
      </c>
      <c r="Q1686">
        <v>19980914</v>
      </c>
    </row>
    <row r="1687" spans="1:17">
      <c r="A1687" t="s">
        <v>1352</v>
      </c>
      <c r="B1687" t="s">
        <v>1202</v>
      </c>
      <c r="C1687">
        <v>201002</v>
      </c>
      <c r="D1687">
        <v>0</v>
      </c>
      <c r="E1687" t="s">
        <v>1212</v>
      </c>
      <c r="F1687">
        <v>0</v>
      </c>
      <c r="G1687">
        <v>0</v>
      </c>
      <c r="H1687">
        <v>0</v>
      </c>
      <c r="I1687">
        <v>43112013501</v>
      </c>
      <c r="J1687">
        <v>12</v>
      </c>
      <c r="K1687" t="s">
        <v>1353</v>
      </c>
      <c r="L1687">
        <v>1560</v>
      </c>
      <c r="M1687" t="s">
        <v>1354</v>
      </c>
      <c r="N1687" t="s">
        <v>1355</v>
      </c>
      <c r="O1687">
        <v>0</v>
      </c>
      <c r="P1687" t="s">
        <v>1207</v>
      </c>
      <c r="Q1687">
        <v>19790201</v>
      </c>
    </row>
    <row r="1688" spans="1:17">
      <c r="A1688" t="s">
        <v>1352</v>
      </c>
      <c r="B1688" t="s">
        <v>1244</v>
      </c>
      <c r="C1688">
        <v>201002</v>
      </c>
      <c r="D1688">
        <v>0</v>
      </c>
      <c r="E1688" t="s">
        <v>1212</v>
      </c>
      <c r="F1688">
        <v>0</v>
      </c>
      <c r="G1688">
        <v>0</v>
      </c>
      <c r="H1688">
        <v>0</v>
      </c>
      <c r="I1688">
        <v>43112005301</v>
      </c>
      <c r="J1688">
        <v>12</v>
      </c>
      <c r="K1688" t="s">
        <v>1353</v>
      </c>
      <c r="L1688">
        <v>1560</v>
      </c>
      <c r="M1688" t="s">
        <v>1354</v>
      </c>
      <c r="N1688" t="s">
        <v>1355</v>
      </c>
      <c r="O1688">
        <v>0</v>
      </c>
      <c r="P1688" t="s">
        <v>1207</v>
      </c>
      <c r="Q1688">
        <v>19780801</v>
      </c>
    </row>
    <row r="1689" spans="1:17">
      <c r="A1689" t="s">
        <v>1352</v>
      </c>
      <c r="B1689" t="s">
        <v>1245</v>
      </c>
      <c r="C1689">
        <v>201002</v>
      </c>
      <c r="D1689">
        <v>0</v>
      </c>
      <c r="E1689" t="s">
        <v>1212</v>
      </c>
      <c r="F1689">
        <v>0</v>
      </c>
      <c r="G1689">
        <v>0</v>
      </c>
      <c r="H1689">
        <v>0</v>
      </c>
      <c r="I1689">
        <v>43112037701</v>
      </c>
      <c r="J1689">
        <v>12</v>
      </c>
      <c r="K1689" t="s">
        <v>1353</v>
      </c>
      <c r="L1689">
        <v>1560</v>
      </c>
      <c r="M1689" t="s">
        <v>1354</v>
      </c>
      <c r="N1689" t="s">
        <v>1355</v>
      </c>
      <c r="O1689">
        <v>0</v>
      </c>
      <c r="P1689" t="s">
        <v>1207</v>
      </c>
      <c r="Q1689">
        <v>20050226</v>
      </c>
    </row>
    <row r="1690" spans="1:17">
      <c r="A1690" t="s">
        <v>1352</v>
      </c>
      <c r="B1690" t="s">
        <v>1359</v>
      </c>
      <c r="C1690">
        <v>201002</v>
      </c>
      <c r="D1690">
        <v>28</v>
      </c>
      <c r="E1690" t="s">
        <v>1212</v>
      </c>
      <c r="F1690">
        <v>1333</v>
      </c>
      <c r="G1690">
        <v>3415</v>
      </c>
      <c r="H1690">
        <v>2708</v>
      </c>
      <c r="I1690">
        <v>43112037801</v>
      </c>
      <c r="J1690">
        <v>8</v>
      </c>
      <c r="K1690" t="s">
        <v>1353</v>
      </c>
      <c r="L1690">
        <v>1560</v>
      </c>
      <c r="M1690" t="s">
        <v>1354</v>
      </c>
      <c r="N1690" t="s">
        <v>1355</v>
      </c>
      <c r="O1690">
        <v>0</v>
      </c>
      <c r="P1690" t="s">
        <v>1207</v>
      </c>
      <c r="Q1690">
        <v>20060607</v>
      </c>
    </row>
    <row r="1691" spans="1:17">
      <c r="A1691" t="s">
        <v>1352</v>
      </c>
      <c r="B1691" t="s">
        <v>1360</v>
      </c>
      <c r="C1691">
        <v>201002</v>
      </c>
      <c r="D1691">
        <v>22</v>
      </c>
      <c r="E1691" t="s">
        <v>1212</v>
      </c>
      <c r="F1691">
        <v>471</v>
      </c>
      <c r="G1691">
        <v>640</v>
      </c>
      <c r="H1691">
        <v>2409</v>
      </c>
      <c r="I1691">
        <v>43112008600</v>
      </c>
      <c r="J1691">
        <v>8</v>
      </c>
      <c r="K1691" t="s">
        <v>1353</v>
      </c>
      <c r="L1691">
        <v>1560</v>
      </c>
      <c r="M1691" t="s">
        <v>1354</v>
      </c>
      <c r="N1691" t="s">
        <v>1355</v>
      </c>
      <c r="O1691">
        <v>0</v>
      </c>
      <c r="P1691" t="s">
        <v>1207</v>
      </c>
      <c r="Q1691">
        <v>19710701</v>
      </c>
    </row>
    <row r="1692" spans="1:17">
      <c r="A1692" t="s">
        <v>1352</v>
      </c>
      <c r="B1692" t="s">
        <v>1215</v>
      </c>
      <c r="C1692">
        <v>201002</v>
      </c>
      <c r="D1692">
        <v>28</v>
      </c>
      <c r="E1692" t="s">
        <v>1212</v>
      </c>
      <c r="F1692">
        <v>2591</v>
      </c>
      <c r="G1692">
        <v>882</v>
      </c>
      <c r="H1692">
        <v>6096</v>
      </c>
      <c r="I1692">
        <v>43112008300</v>
      </c>
      <c r="J1692">
        <v>8</v>
      </c>
      <c r="K1692" t="s">
        <v>1353</v>
      </c>
      <c r="L1692">
        <v>1560</v>
      </c>
      <c r="M1692" t="s">
        <v>1354</v>
      </c>
      <c r="N1692" t="s">
        <v>1355</v>
      </c>
      <c r="O1692">
        <v>0</v>
      </c>
      <c r="P1692" t="s">
        <v>1207</v>
      </c>
      <c r="Q1692">
        <v>19690501</v>
      </c>
    </row>
    <row r="1693" spans="1:17">
      <c r="A1693" t="s">
        <v>1352</v>
      </c>
      <c r="B1693" t="s">
        <v>1216</v>
      </c>
      <c r="C1693">
        <v>201002</v>
      </c>
      <c r="D1693">
        <v>0</v>
      </c>
      <c r="E1693" t="s">
        <v>1212</v>
      </c>
      <c r="F1693">
        <v>0</v>
      </c>
      <c r="G1693">
        <v>0</v>
      </c>
      <c r="H1693">
        <v>0</v>
      </c>
      <c r="I1693">
        <v>43112008200</v>
      </c>
      <c r="J1693">
        <v>12</v>
      </c>
      <c r="K1693" t="s">
        <v>1353</v>
      </c>
      <c r="L1693">
        <v>1560</v>
      </c>
      <c r="M1693" t="s">
        <v>1354</v>
      </c>
      <c r="N1693" t="s">
        <v>1355</v>
      </c>
      <c r="O1693">
        <v>0</v>
      </c>
      <c r="P1693" t="s">
        <v>1207</v>
      </c>
      <c r="Q1693">
        <v>19870801</v>
      </c>
    </row>
    <row r="1694" spans="1:17">
      <c r="A1694" t="s">
        <v>1352</v>
      </c>
      <c r="B1694" t="s">
        <v>1221</v>
      </c>
      <c r="C1694">
        <v>201002</v>
      </c>
      <c r="D1694">
        <v>28</v>
      </c>
      <c r="E1694" t="s">
        <v>1212</v>
      </c>
      <c r="F1694">
        <v>1806</v>
      </c>
      <c r="G1694">
        <v>2592</v>
      </c>
      <c r="H1694">
        <v>9585</v>
      </c>
      <c r="I1694">
        <v>43112011500</v>
      </c>
      <c r="J1694">
        <v>8</v>
      </c>
      <c r="K1694" t="s">
        <v>1353</v>
      </c>
      <c r="L1694">
        <v>1560</v>
      </c>
      <c r="M1694" t="s">
        <v>1354</v>
      </c>
      <c r="N1694" t="s">
        <v>1355</v>
      </c>
      <c r="O1694">
        <v>0</v>
      </c>
      <c r="P1694" t="s">
        <v>1207</v>
      </c>
      <c r="Q1694">
        <v>19690701</v>
      </c>
    </row>
    <row r="1695" spans="1:17">
      <c r="A1695" t="s">
        <v>1352</v>
      </c>
      <c r="B1695" t="s">
        <v>1222</v>
      </c>
      <c r="C1695">
        <v>201002</v>
      </c>
      <c r="D1695">
        <v>0</v>
      </c>
      <c r="E1695" t="s">
        <v>1212</v>
      </c>
      <c r="F1695">
        <v>0</v>
      </c>
      <c r="G1695">
        <v>0</v>
      </c>
      <c r="H1695">
        <v>0</v>
      </c>
      <c r="I1695">
        <v>43112009100</v>
      </c>
      <c r="J1695">
        <v>12</v>
      </c>
      <c r="K1695" t="s">
        <v>1353</v>
      </c>
      <c r="L1695">
        <v>1560</v>
      </c>
      <c r="M1695" t="s">
        <v>1354</v>
      </c>
      <c r="N1695" t="s">
        <v>1355</v>
      </c>
      <c r="O1695">
        <v>0</v>
      </c>
      <c r="P1695" t="s">
        <v>1207</v>
      </c>
      <c r="Q1695">
        <v>19760201</v>
      </c>
    </row>
    <row r="1696" spans="1:17">
      <c r="A1696" t="s">
        <v>1352</v>
      </c>
      <c r="B1696" t="s">
        <v>1224</v>
      </c>
      <c r="C1696">
        <v>201002</v>
      </c>
      <c r="D1696">
        <v>27</v>
      </c>
      <c r="E1696" t="s">
        <v>1212</v>
      </c>
      <c r="F1696">
        <v>477</v>
      </c>
      <c r="G1696">
        <v>521</v>
      </c>
      <c r="H1696">
        <v>5261</v>
      </c>
      <c r="I1696">
        <v>43112012200</v>
      </c>
      <c r="J1696">
        <v>8</v>
      </c>
      <c r="K1696" t="s">
        <v>1353</v>
      </c>
      <c r="L1696">
        <v>1560</v>
      </c>
      <c r="M1696" t="s">
        <v>1354</v>
      </c>
      <c r="N1696" t="s">
        <v>1355</v>
      </c>
      <c r="O1696">
        <v>0</v>
      </c>
      <c r="P1696" t="s">
        <v>1207</v>
      </c>
      <c r="Q1696">
        <v>19690801</v>
      </c>
    </row>
    <row r="1697" spans="1:17">
      <c r="A1697" t="s">
        <v>1352</v>
      </c>
      <c r="B1697" t="s">
        <v>1225</v>
      </c>
      <c r="C1697">
        <v>201002</v>
      </c>
      <c r="D1697">
        <v>28</v>
      </c>
      <c r="E1697" t="s">
        <v>1212</v>
      </c>
      <c r="F1697">
        <v>1585</v>
      </c>
      <c r="G1697">
        <v>720</v>
      </c>
      <c r="H1697">
        <v>6973</v>
      </c>
      <c r="I1697">
        <v>43112010700</v>
      </c>
      <c r="J1697">
        <v>8</v>
      </c>
      <c r="K1697" t="s">
        <v>1353</v>
      </c>
      <c r="L1697">
        <v>1560</v>
      </c>
      <c r="M1697" t="s">
        <v>1354</v>
      </c>
      <c r="N1697" t="s">
        <v>1355</v>
      </c>
      <c r="O1697">
        <v>0</v>
      </c>
      <c r="P1697" t="s">
        <v>1207</v>
      </c>
      <c r="Q1697">
        <v>19690701</v>
      </c>
    </row>
    <row r="1698" spans="1:17">
      <c r="A1698" t="s">
        <v>1352</v>
      </c>
      <c r="B1698" t="s">
        <v>1301</v>
      </c>
      <c r="C1698">
        <v>201002</v>
      </c>
      <c r="D1698">
        <v>0</v>
      </c>
      <c r="E1698" t="s">
        <v>1212</v>
      </c>
      <c r="F1698">
        <v>0</v>
      </c>
      <c r="G1698">
        <v>0</v>
      </c>
      <c r="H1698">
        <v>0</v>
      </c>
      <c r="I1698">
        <v>43112009800</v>
      </c>
      <c r="J1698">
        <v>12</v>
      </c>
      <c r="K1698" t="s">
        <v>1353</v>
      </c>
      <c r="L1698">
        <v>1560</v>
      </c>
      <c r="M1698" t="s">
        <v>1354</v>
      </c>
      <c r="N1698" t="s">
        <v>1355</v>
      </c>
      <c r="O1698">
        <v>0</v>
      </c>
      <c r="P1698" t="s">
        <v>1207</v>
      </c>
      <c r="Q1698">
        <v>19690701</v>
      </c>
    </row>
    <row r="1699" spans="1:17">
      <c r="A1699" t="s">
        <v>1352</v>
      </c>
      <c r="B1699" t="s">
        <v>1303</v>
      </c>
      <c r="C1699">
        <v>201002</v>
      </c>
      <c r="D1699">
        <v>5</v>
      </c>
      <c r="E1699" t="s">
        <v>1212</v>
      </c>
      <c r="F1699">
        <v>154</v>
      </c>
      <c r="G1699">
        <v>154</v>
      </c>
      <c r="H1699">
        <v>1694</v>
      </c>
      <c r="I1699">
        <v>43112011200</v>
      </c>
      <c r="J1699">
        <v>8</v>
      </c>
      <c r="K1699" t="s">
        <v>1353</v>
      </c>
      <c r="L1699">
        <v>1560</v>
      </c>
      <c r="M1699" t="s">
        <v>1354</v>
      </c>
      <c r="N1699" t="s">
        <v>1355</v>
      </c>
      <c r="O1699">
        <v>0</v>
      </c>
      <c r="P1699" t="s">
        <v>1207</v>
      </c>
      <c r="Q1699">
        <v>19690801</v>
      </c>
    </row>
    <row r="1700" spans="1:17">
      <c r="A1700" t="s">
        <v>1352</v>
      </c>
      <c r="B1700" t="s">
        <v>1348</v>
      </c>
      <c r="C1700">
        <v>201002</v>
      </c>
      <c r="D1700">
        <v>0</v>
      </c>
      <c r="E1700" t="s">
        <v>1212</v>
      </c>
      <c r="F1700">
        <v>0</v>
      </c>
      <c r="G1700">
        <v>0</v>
      </c>
      <c r="H1700">
        <v>0</v>
      </c>
      <c r="I1700">
        <v>43112011000</v>
      </c>
      <c r="J1700">
        <v>12</v>
      </c>
      <c r="K1700" t="s">
        <v>1353</v>
      </c>
      <c r="L1700">
        <v>1560</v>
      </c>
      <c r="M1700" t="s">
        <v>1354</v>
      </c>
      <c r="N1700" t="s">
        <v>1355</v>
      </c>
      <c r="O1700">
        <v>0</v>
      </c>
      <c r="P1700" t="s">
        <v>1207</v>
      </c>
      <c r="Q1700">
        <v>19690701</v>
      </c>
    </row>
    <row r="1701" spans="1:17">
      <c r="A1701" t="s">
        <v>1352</v>
      </c>
      <c r="B1701" t="s">
        <v>1227</v>
      </c>
      <c r="C1701">
        <v>201002</v>
      </c>
      <c r="D1701">
        <v>0</v>
      </c>
      <c r="E1701" t="s">
        <v>1212</v>
      </c>
      <c r="F1701">
        <v>0</v>
      </c>
      <c r="G1701">
        <v>0</v>
      </c>
      <c r="H1701">
        <v>0</v>
      </c>
      <c r="I1701">
        <v>43112011100</v>
      </c>
      <c r="J1701">
        <v>12</v>
      </c>
      <c r="K1701" t="s">
        <v>1353</v>
      </c>
      <c r="L1701">
        <v>1560</v>
      </c>
      <c r="M1701" t="s">
        <v>1354</v>
      </c>
      <c r="N1701" t="s">
        <v>1355</v>
      </c>
      <c r="O1701">
        <v>0</v>
      </c>
      <c r="P1701" t="s">
        <v>1207</v>
      </c>
      <c r="Q1701">
        <v>19690801</v>
      </c>
    </row>
    <row r="1702" spans="1:17">
      <c r="A1702" t="s">
        <v>1352</v>
      </c>
      <c r="B1702" t="s">
        <v>1228</v>
      </c>
      <c r="C1702">
        <v>201002</v>
      </c>
      <c r="D1702">
        <v>28</v>
      </c>
      <c r="E1702" t="s">
        <v>1212</v>
      </c>
      <c r="F1702">
        <v>2120</v>
      </c>
      <c r="G1702">
        <v>2612</v>
      </c>
      <c r="H1702">
        <v>17817</v>
      </c>
      <c r="I1702">
        <v>43112014800</v>
      </c>
      <c r="J1702">
        <v>8</v>
      </c>
      <c r="K1702" t="s">
        <v>1353</v>
      </c>
      <c r="L1702">
        <v>1560</v>
      </c>
      <c r="M1702" t="s">
        <v>1354</v>
      </c>
      <c r="N1702" t="s">
        <v>1355</v>
      </c>
      <c r="O1702">
        <v>0</v>
      </c>
      <c r="P1702" t="s">
        <v>1207</v>
      </c>
      <c r="Q1702">
        <v>19691101</v>
      </c>
    </row>
    <row r="1703" spans="1:17">
      <c r="A1703" t="s">
        <v>1352</v>
      </c>
      <c r="B1703" t="s">
        <v>1351</v>
      </c>
      <c r="C1703">
        <v>201002</v>
      </c>
      <c r="D1703">
        <v>28</v>
      </c>
      <c r="E1703" t="s">
        <v>1212</v>
      </c>
      <c r="F1703">
        <v>2029</v>
      </c>
      <c r="G1703">
        <v>880</v>
      </c>
      <c r="H1703">
        <v>2731</v>
      </c>
      <c r="I1703">
        <v>43112013300</v>
      </c>
      <c r="J1703">
        <v>8</v>
      </c>
      <c r="K1703" t="s">
        <v>1353</v>
      </c>
      <c r="L1703">
        <v>1560</v>
      </c>
      <c r="M1703" t="s">
        <v>1354</v>
      </c>
      <c r="N1703" t="s">
        <v>1355</v>
      </c>
      <c r="O1703">
        <v>0</v>
      </c>
      <c r="P1703" t="s">
        <v>1207</v>
      </c>
      <c r="Q1703">
        <v>19690801</v>
      </c>
    </row>
    <row r="1704" spans="1:17">
      <c r="A1704" t="s">
        <v>1352</v>
      </c>
      <c r="B1704" t="s">
        <v>1361</v>
      </c>
      <c r="C1704">
        <v>201002</v>
      </c>
      <c r="D1704">
        <v>0</v>
      </c>
      <c r="E1704" t="s">
        <v>1212</v>
      </c>
      <c r="F1704">
        <v>0</v>
      </c>
      <c r="G1704">
        <v>0</v>
      </c>
      <c r="H1704">
        <v>0</v>
      </c>
      <c r="I1704">
        <v>43112013600</v>
      </c>
      <c r="J1704">
        <v>12</v>
      </c>
      <c r="K1704" t="s">
        <v>1353</v>
      </c>
      <c r="L1704">
        <v>1560</v>
      </c>
      <c r="M1704" t="s">
        <v>1354</v>
      </c>
      <c r="N1704" t="s">
        <v>1355</v>
      </c>
      <c r="O1704">
        <v>0</v>
      </c>
      <c r="P1704" t="s">
        <v>1207</v>
      </c>
      <c r="Q1704">
        <v>19690901</v>
      </c>
    </row>
    <row r="1705" spans="1:17">
      <c r="A1705" t="s">
        <v>1352</v>
      </c>
      <c r="B1705" t="s">
        <v>1362</v>
      </c>
      <c r="C1705">
        <v>201002</v>
      </c>
      <c r="D1705">
        <v>0</v>
      </c>
      <c r="E1705" t="s">
        <v>1212</v>
      </c>
      <c r="F1705">
        <v>0</v>
      </c>
      <c r="G1705">
        <v>0</v>
      </c>
      <c r="H1705">
        <v>0</v>
      </c>
      <c r="I1705">
        <v>43112009900</v>
      </c>
      <c r="J1705">
        <v>12</v>
      </c>
      <c r="K1705" t="s">
        <v>1353</v>
      </c>
      <c r="L1705">
        <v>1560</v>
      </c>
      <c r="M1705" t="s">
        <v>1354</v>
      </c>
      <c r="N1705" t="s">
        <v>1355</v>
      </c>
      <c r="O1705">
        <v>0</v>
      </c>
      <c r="P1705" t="s">
        <v>1233</v>
      </c>
      <c r="Q1705">
        <v>19760201</v>
      </c>
    </row>
    <row r="1706" spans="1:17">
      <c r="A1706" t="s">
        <v>1352</v>
      </c>
      <c r="B1706" t="s">
        <v>1363</v>
      </c>
      <c r="C1706">
        <v>201002</v>
      </c>
      <c r="D1706">
        <v>0</v>
      </c>
      <c r="E1706" t="s">
        <v>1212</v>
      </c>
      <c r="F1706">
        <v>0</v>
      </c>
      <c r="G1706">
        <v>0</v>
      </c>
      <c r="H1706">
        <v>0</v>
      </c>
      <c r="I1706">
        <v>43112013900</v>
      </c>
      <c r="J1706">
        <v>12</v>
      </c>
      <c r="K1706" t="s">
        <v>1353</v>
      </c>
      <c r="L1706">
        <v>1560</v>
      </c>
      <c r="M1706" t="s">
        <v>1354</v>
      </c>
      <c r="N1706" t="s">
        <v>1355</v>
      </c>
      <c r="O1706">
        <v>0</v>
      </c>
      <c r="P1706" t="s">
        <v>1207</v>
      </c>
      <c r="Q1706">
        <v>19760101</v>
      </c>
    </row>
    <row r="1707" spans="1:17">
      <c r="A1707" t="s">
        <v>1352</v>
      </c>
      <c r="B1707" t="s">
        <v>1364</v>
      </c>
      <c r="C1707">
        <v>201002</v>
      </c>
      <c r="D1707">
        <v>0</v>
      </c>
      <c r="E1707" t="s">
        <v>1212</v>
      </c>
      <c r="F1707">
        <v>0</v>
      </c>
      <c r="G1707">
        <v>0</v>
      </c>
      <c r="H1707">
        <v>0</v>
      </c>
      <c r="I1707">
        <v>43112013801</v>
      </c>
      <c r="J1707">
        <v>12</v>
      </c>
      <c r="K1707" t="s">
        <v>1353</v>
      </c>
      <c r="L1707">
        <v>1560</v>
      </c>
      <c r="M1707" t="s">
        <v>1354</v>
      </c>
      <c r="N1707" t="s">
        <v>1355</v>
      </c>
      <c r="O1707">
        <v>0</v>
      </c>
      <c r="P1707" t="s">
        <v>1207</v>
      </c>
      <c r="Q1707">
        <v>19801201</v>
      </c>
    </row>
    <row r="1708" spans="1:17">
      <c r="A1708" t="s">
        <v>1352</v>
      </c>
      <c r="B1708" t="s">
        <v>1365</v>
      </c>
      <c r="C1708">
        <v>201002</v>
      </c>
      <c r="D1708">
        <v>0</v>
      </c>
      <c r="E1708" t="s">
        <v>1212</v>
      </c>
      <c r="F1708">
        <v>0</v>
      </c>
      <c r="G1708">
        <v>0</v>
      </c>
      <c r="H1708">
        <v>0</v>
      </c>
      <c r="I1708">
        <v>43112014500</v>
      </c>
      <c r="J1708">
        <v>12</v>
      </c>
      <c r="K1708" t="s">
        <v>1353</v>
      </c>
      <c r="L1708">
        <v>1560</v>
      </c>
      <c r="M1708" t="s">
        <v>1354</v>
      </c>
      <c r="N1708" t="s">
        <v>1355</v>
      </c>
      <c r="O1708">
        <v>0</v>
      </c>
      <c r="P1708" t="s">
        <v>1207</v>
      </c>
      <c r="Q1708">
        <v>19691001</v>
      </c>
    </row>
    <row r="1709" spans="1:17">
      <c r="A1709" t="s">
        <v>1352</v>
      </c>
      <c r="B1709" t="s">
        <v>1366</v>
      </c>
      <c r="C1709">
        <v>201002</v>
      </c>
      <c r="D1709">
        <v>28</v>
      </c>
      <c r="E1709" t="s">
        <v>1212</v>
      </c>
      <c r="F1709">
        <v>1063</v>
      </c>
      <c r="G1709">
        <v>849</v>
      </c>
      <c r="H1709">
        <v>4228</v>
      </c>
      <c r="I1709">
        <v>43112039700</v>
      </c>
      <c r="J1709">
        <v>8</v>
      </c>
      <c r="K1709" t="s">
        <v>1353</v>
      </c>
      <c r="L1709">
        <v>1560</v>
      </c>
      <c r="M1709" t="s">
        <v>1354</v>
      </c>
      <c r="N1709" t="s">
        <v>1355</v>
      </c>
      <c r="O1709">
        <v>0</v>
      </c>
      <c r="P1709" t="s">
        <v>1207</v>
      </c>
      <c r="Q1709">
        <v>19790801</v>
      </c>
    </row>
    <row r="1710" spans="1:17">
      <c r="A1710" t="s">
        <v>1352</v>
      </c>
      <c r="B1710" t="s">
        <v>1367</v>
      </c>
      <c r="C1710">
        <v>201002</v>
      </c>
      <c r="D1710">
        <v>28</v>
      </c>
      <c r="E1710" t="s">
        <v>1212</v>
      </c>
      <c r="F1710">
        <v>1286</v>
      </c>
      <c r="G1710">
        <v>828</v>
      </c>
      <c r="H1710">
        <v>4041</v>
      </c>
      <c r="I1710">
        <v>43112007701</v>
      </c>
      <c r="J1710">
        <v>8</v>
      </c>
      <c r="K1710" t="s">
        <v>1353</v>
      </c>
      <c r="L1710">
        <v>1560</v>
      </c>
      <c r="M1710" t="s">
        <v>1354</v>
      </c>
      <c r="N1710" t="s">
        <v>1355</v>
      </c>
      <c r="O1710">
        <v>0</v>
      </c>
      <c r="P1710" t="s">
        <v>1207</v>
      </c>
      <c r="Q1710">
        <v>19790701</v>
      </c>
    </row>
    <row r="1711" spans="1:17">
      <c r="A1711" t="s">
        <v>1352</v>
      </c>
      <c r="B1711" t="s">
        <v>1368</v>
      </c>
      <c r="C1711">
        <v>201002</v>
      </c>
      <c r="D1711">
        <v>28</v>
      </c>
      <c r="E1711" t="s">
        <v>1212</v>
      </c>
      <c r="F1711">
        <v>840</v>
      </c>
      <c r="G1711">
        <v>613</v>
      </c>
      <c r="H1711">
        <v>5848</v>
      </c>
      <c r="I1711">
        <v>43112010201</v>
      </c>
      <c r="J1711">
        <v>8</v>
      </c>
      <c r="K1711" t="s">
        <v>1353</v>
      </c>
      <c r="L1711">
        <v>1560</v>
      </c>
      <c r="M1711" t="s">
        <v>1354</v>
      </c>
      <c r="N1711" t="s">
        <v>1355</v>
      </c>
      <c r="O1711">
        <v>0</v>
      </c>
      <c r="P1711" t="s">
        <v>1207</v>
      </c>
      <c r="Q1711">
        <v>19790601</v>
      </c>
    </row>
    <row r="1712" spans="1:17">
      <c r="A1712" t="s">
        <v>1352</v>
      </c>
      <c r="B1712" t="s">
        <v>1369</v>
      </c>
      <c r="C1712">
        <v>201002</v>
      </c>
      <c r="D1712">
        <v>0</v>
      </c>
      <c r="E1712" t="s">
        <v>1212</v>
      </c>
      <c r="F1712">
        <v>0</v>
      </c>
      <c r="G1712">
        <v>0</v>
      </c>
      <c r="H1712">
        <v>0</v>
      </c>
      <c r="I1712">
        <v>43112040300</v>
      </c>
      <c r="J1712">
        <v>12</v>
      </c>
      <c r="K1712" t="s">
        <v>1353</v>
      </c>
      <c r="L1712">
        <v>1560</v>
      </c>
      <c r="M1712" t="s">
        <v>1354</v>
      </c>
      <c r="N1712" t="s">
        <v>1355</v>
      </c>
      <c r="O1712">
        <v>0</v>
      </c>
      <c r="P1712" t="s">
        <v>1207</v>
      </c>
      <c r="Q1712">
        <v>19800101</v>
      </c>
    </row>
    <row r="1713" spans="1:17">
      <c r="A1713" t="s">
        <v>1352</v>
      </c>
      <c r="B1713" t="s">
        <v>1370</v>
      </c>
      <c r="C1713">
        <v>201002</v>
      </c>
      <c r="D1713">
        <v>28</v>
      </c>
      <c r="E1713" t="s">
        <v>1212</v>
      </c>
      <c r="F1713">
        <v>717</v>
      </c>
      <c r="G1713">
        <v>114</v>
      </c>
      <c r="H1713">
        <v>85</v>
      </c>
      <c r="I1713">
        <v>43112041000</v>
      </c>
      <c r="J1713">
        <v>8</v>
      </c>
      <c r="K1713" t="s">
        <v>1353</v>
      </c>
      <c r="L1713">
        <v>1560</v>
      </c>
      <c r="M1713" t="s">
        <v>1354</v>
      </c>
      <c r="N1713" t="s">
        <v>1355</v>
      </c>
      <c r="O1713">
        <v>0</v>
      </c>
      <c r="P1713" t="s">
        <v>1207</v>
      </c>
      <c r="Q1713">
        <v>19900401</v>
      </c>
    </row>
    <row r="1714" spans="1:17">
      <c r="A1714" t="s">
        <v>1352</v>
      </c>
      <c r="B1714" t="s">
        <v>1371</v>
      </c>
      <c r="C1714">
        <v>201002</v>
      </c>
      <c r="D1714">
        <v>0</v>
      </c>
      <c r="E1714" t="s">
        <v>1212</v>
      </c>
      <c r="F1714">
        <v>0</v>
      </c>
      <c r="G1714">
        <v>0</v>
      </c>
      <c r="H1714">
        <v>0</v>
      </c>
      <c r="I1714">
        <v>43112008901</v>
      </c>
      <c r="J1714">
        <v>12</v>
      </c>
      <c r="K1714" t="s">
        <v>1353</v>
      </c>
      <c r="L1714">
        <v>1560</v>
      </c>
      <c r="M1714" t="s">
        <v>1354</v>
      </c>
      <c r="N1714" t="s">
        <v>1355</v>
      </c>
      <c r="O1714">
        <v>0</v>
      </c>
      <c r="P1714" t="s">
        <v>1207</v>
      </c>
      <c r="Q1714">
        <v>19791201</v>
      </c>
    </row>
    <row r="1715" spans="1:17">
      <c r="A1715" t="s">
        <v>1352</v>
      </c>
      <c r="B1715" t="s">
        <v>1372</v>
      </c>
      <c r="C1715">
        <v>201002</v>
      </c>
      <c r="D1715">
        <v>0</v>
      </c>
      <c r="E1715" t="s">
        <v>1212</v>
      </c>
      <c r="F1715">
        <v>0</v>
      </c>
      <c r="G1715">
        <v>0</v>
      </c>
      <c r="H1715">
        <v>0</v>
      </c>
      <c r="I1715">
        <v>43112042800</v>
      </c>
      <c r="J1715">
        <v>12</v>
      </c>
      <c r="K1715" t="s">
        <v>1353</v>
      </c>
      <c r="L1715">
        <v>1560</v>
      </c>
      <c r="M1715" t="s">
        <v>1354</v>
      </c>
      <c r="N1715" t="s">
        <v>1355</v>
      </c>
      <c r="O1715">
        <v>0</v>
      </c>
      <c r="P1715" t="s">
        <v>1207</v>
      </c>
      <c r="Q1715">
        <v>19801001</v>
      </c>
    </row>
    <row r="1716" spans="1:17">
      <c r="A1716" t="s">
        <v>1352</v>
      </c>
      <c r="B1716" t="s">
        <v>1373</v>
      </c>
      <c r="C1716">
        <v>201002</v>
      </c>
      <c r="D1716">
        <v>0</v>
      </c>
      <c r="E1716" t="s">
        <v>1212</v>
      </c>
      <c r="F1716">
        <v>0</v>
      </c>
      <c r="G1716">
        <v>0</v>
      </c>
      <c r="H1716">
        <v>0</v>
      </c>
      <c r="I1716">
        <v>43112041900</v>
      </c>
      <c r="J1716">
        <v>12</v>
      </c>
      <c r="K1716" t="s">
        <v>1353</v>
      </c>
      <c r="L1716">
        <v>1560</v>
      </c>
      <c r="M1716" t="s">
        <v>1354</v>
      </c>
      <c r="N1716" t="s">
        <v>1355</v>
      </c>
      <c r="O1716">
        <v>0</v>
      </c>
      <c r="P1716" t="s">
        <v>1207</v>
      </c>
      <c r="Q1716">
        <v>19881101</v>
      </c>
    </row>
    <row r="1717" spans="1:17">
      <c r="A1717" t="s">
        <v>1352</v>
      </c>
      <c r="B1717" t="s">
        <v>1374</v>
      </c>
      <c r="C1717">
        <v>201002</v>
      </c>
      <c r="D1717">
        <v>0</v>
      </c>
      <c r="E1717" t="s">
        <v>1212</v>
      </c>
      <c r="F1717">
        <v>0</v>
      </c>
      <c r="G1717">
        <v>0</v>
      </c>
      <c r="H1717">
        <v>0</v>
      </c>
      <c r="I1717">
        <v>43112008401</v>
      </c>
      <c r="J1717">
        <v>12</v>
      </c>
      <c r="K1717" t="s">
        <v>1353</v>
      </c>
      <c r="L1717">
        <v>1560</v>
      </c>
      <c r="M1717" t="s">
        <v>1354</v>
      </c>
      <c r="N1717" t="s">
        <v>1355</v>
      </c>
      <c r="O1717">
        <v>0</v>
      </c>
      <c r="P1717" t="s">
        <v>1207</v>
      </c>
      <c r="Q1717">
        <v>19900301</v>
      </c>
    </row>
    <row r="1718" spans="1:17">
      <c r="A1718" t="s">
        <v>1352</v>
      </c>
      <c r="B1718" t="s">
        <v>1375</v>
      </c>
      <c r="C1718">
        <v>201002</v>
      </c>
      <c r="D1718">
        <v>0</v>
      </c>
      <c r="E1718" t="s">
        <v>1212</v>
      </c>
      <c r="F1718">
        <v>0</v>
      </c>
      <c r="G1718">
        <v>0</v>
      </c>
      <c r="H1718">
        <v>0</v>
      </c>
      <c r="I1718">
        <v>43112008100</v>
      </c>
      <c r="J1718">
        <v>12</v>
      </c>
      <c r="K1718" t="s">
        <v>1353</v>
      </c>
      <c r="L1718">
        <v>1560</v>
      </c>
      <c r="M1718" t="s">
        <v>1354</v>
      </c>
      <c r="N1718" t="s">
        <v>1355</v>
      </c>
      <c r="O1718">
        <v>0</v>
      </c>
      <c r="P1718" t="s">
        <v>1207</v>
      </c>
      <c r="Q1718">
        <v>19690401</v>
      </c>
    </row>
    <row r="1719" spans="1:17">
      <c r="A1719" t="s">
        <v>1352</v>
      </c>
      <c r="B1719" t="s">
        <v>1376</v>
      </c>
      <c r="C1719">
        <v>201002</v>
      </c>
      <c r="D1719">
        <v>28</v>
      </c>
      <c r="E1719" t="s">
        <v>1212</v>
      </c>
      <c r="F1719">
        <v>540</v>
      </c>
      <c r="G1719">
        <v>4240</v>
      </c>
      <c r="H1719">
        <v>10648</v>
      </c>
      <c r="I1719">
        <v>43112004001</v>
      </c>
      <c r="J1719">
        <v>8</v>
      </c>
      <c r="K1719" t="s">
        <v>1353</v>
      </c>
      <c r="L1719">
        <v>1560</v>
      </c>
      <c r="M1719" t="s">
        <v>1354</v>
      </c>
      <c r="N1719" t="s">
        <v>1355</v>
      </c>
      <c r="O1719">
        <v>0</v>
      </c>
      <c r="P1719" t="s">
        <v>1207</v>
      </c>
      <c r="Q1719">
        <v>19970501</v>
      </c>
    </row>
    <row r="1720" spans="1:17">
      <c r="A1720" t="s">
        <v>1352</v>
      </c>
      <c r="B1720" t="s">
        <v>1377</v>
      </c>
      <c r="C1720">
        <v>201002</v>
      </c>
      <c r="D1720">
        <v>0</v>
      </c>
      <c r="E1720" t="s">
        <v>1212</v>
      </c>
      <c r="F1720">
        <v>0</v>
      </c>
      <c r="G1720">
        <v>0</v>
      </c>
      <c r="H1720">
        <v>0</v>
      </c>
      <c r="I1720">
        <v>43112008000</v>
      </c>
      <c r="J1720">
        <v>12</v>
      </c>
      <c r="K1720" t="s">
        <v>1353</v>
      </c>
      <c r="L1720">
        <v>1560</v>
      </c>
      <c r="M1720" t="s">
        <v>1354</v>
      </c>
      <c r="N1720" t="s">
        <v>1355</v>
      </c>
      <c r="O1720">
        <v>0</v>
      </c>
      <c r="P1720" t="s">
        <v>1207</v>
      </c>
      <c r="Q1720">
        <v>19870701</v>
      </c>
    </row>
    <row r="1721" spans="1:17">
      <c r="A1721" t="s">
        <v>1352</v>
      </c>
      <c r="B1721" t="s">
        <v>1378</v>
      </c>
      <c r="C1721">
        <v>201002</v>
      </c>
      <c r="D1721">
        <v>0</v>
      </c>
      <c r="E1721" t="s">
        <v>1212</v>
      </c>
      <c r="F1721">
        <v>0</v>
      </c>
      <c r="G1721">
        <v>0</v>
      </c>
      <c r="H1721">
        <v>0</v>
      </c>
      <c r="I1721">
        <v>43112008500</v>
      </c>
      <c r="J1721">
        <v>12</v>
      </c>
      <c r="K1721" t="s">
        <v>1353</v>
      </c>
      <c r="L1721">
        <v>1560</v>
      </c>
      <c r="M1721" t="s">
        <v>1354</v>
      </c>
      <c r="N1721" t="s">
        <v>1355</v>
      </c>
      <c r="O1721">
        <v>0</v>
      </c>
      <c r="P1721" t="s">
        <v>1207</v>
      </c>
      <c r="Q1721">
        <v>19690601</v>
      </c>
    </row>
    <row r="1722" spans="1:17">
      <c r="A1722" t="s">
        <v>1379</v>
      </c>
      <c r="B1722" t="s">
        <v>1360</v>
      </c>
      <c r="C1722">
        <v>201002</v>
      </c>
      <c r="D1722">
        <v>27</v>
      </c>
      <c r="E1722" t="s">
        <v>1212</v>
      </c>
      <c r="F1722">
        <v>797</v>
      </c>
      <c r="G1722">
        <v>280</v>
      </c>
      <c r="H1722">
        <v>1898</v>
      </c>
      <c r="I1722">
        <v>43112040700</v>
      </c>
      <c r="J1722">
        <v>8</v>
      </c>
      <c r="K1722" t="s">
        <v>1380</v>
      </c>
      <c r="L1722">
        <v>2531</v>
      </c>
      <c r="M1722" t="s">
        <v>1214</v>
      </c>
      <c r="N1722" t="s">
        <v>1355</v>
      </c>
      <c r="O1722">
        <v>0</v>
      </c>
      <c r="P1722" t="s">
        <v>1207</v>
      </c>
      <c r="Q1722">
        <v>19800501</v>
      </c>
    </row>
    <row r="1723" spans="1:17">
      <c r="A1723" t="s">
        <v>1379</v>
      </c>
      <c r="B1723" t="s">
        <v>1211</v>
      </c>
      <c r="C1723">
        <v>201002</v>
      </c>
      <c r="D1723">
        <v>0</v>
      </c>
      <c r="E1723" t="s">
        <v>1212</v>
      </c>
      <c r="F1723">
        <v>0</v>
      </c>
      <c r="G1723">
        <v>0</v>
      </c>
      <c r="H1723">
        <v>0</v>
      </c>
      <c r="I1723">
        <v>43112041400</v>
      </c>
      <c r="J1723">
        <v>12</v>
      </c>
      <c r="K1723" t="s">
        <v>1380</v>
      </c>
      <c r="L1723">
        <v>2531</v>
      </c>
      <c r="M1723" t="s">
        <v>1214</v>
      </c>
      <c r="N1723" t="s">
        <v>1355</v>
      </c>
      <c r="O1723">
        <v>0</v>
      </c>
      <c r="P1723" t="s">
        <v>1207</v>
      </c>
      <c r="Q1723">
        <v>19800501</v>
      </c>
    </row>
    <row r="1724" spans="1:17">
      <c r="A1724" t="s">
        <v>1379</v>
      </c>
      <c r="B1724" t="s">
        <v>1215</v>
      </c>
      <c r="C1724">
        <v>201002</v>
      </c>
      <c r="D1724">
        <v>27</v>
      </c>
      <c r="E1724" t="s">
        <v>1212</v>
      </c>
      <c r="F1724">
        <v>631</v>
      </c>
      <c r="G1724">
        <v>502</v>
      </c>
      <c r="H1724">
        <v>3471</v>
      </c>
      <c r="I1724">
        <v>43112044300</v>
      </c>
      <c r="J1724">
        <v>8</v>
      </c>
      <c r="K1724" t="s">
        <v>1380</v>
      </c>
      <c r="L1724">
        <v>2531</v>
      </c>
      <c r="M1724" t="s">
        <v>1214</v>
      </c>
      <c r="N1724" t="s">
        <v>1355</v>
      </c>
      <c r="O1724">
        <v>0</v>
      </c>
      <c r="P1724" t="s">
        <v>1207</v>
      </c>
      <c r="Q1724">
        <v>19860601</v>
      </c>
    </row>
    <row r="1725" spans="1:17">
      <c r="A1725" t="s">
        <v>1379</v>
      </c>
      <c r="B1725" t="s">
        <v>1216</v>
      </c>
      <c r="C1725">
        <v>201002</v>
      </c>
      <c r="D1725">
        <v>27</v>
      </c>
      <c r="E1725" t="s">
        <v>1212</v>
      </c>
      <c r="F1725">
        <v>533</v>
      </c>
      <c r="G1725">
        <v>402</v>
      </c>
      <c r="H1725">
        <v>853</v>
      </c>
      <c r="I1725">
        <v>43112045000</v>
      </c>
      <c r="J1725">
        <v>8</v>
      </c>
      <c r="K1725" t="s">
        <v>1380</v>
      </c>
      <c r="L1725">
        <v>2531</v>
      </c>
      <c r="M1725" t="s">
        <v>1214</v>
      </c>
      <c r="N1725" t="s">
        <v>1355</v>
      </c>
      <c r="O1725">
        <v>0</v>
      </c>
      <c r="P1725" t="s">
        <v>1207</v>
      </c>
      <c r="Q1725">
        <v>19810601</v>
      </c>
    </row>
    <row r="1726" spans="1:17">
      <c r="A1726" t="s">
        <v>1379</v>
      </c>
      <c r="B1726" t="s">
        <v>1217</v>
      </c>
      <c r="C1726">
        <v>201002</v>
      </c>
      <c r="D1726">
        <v>0</v>
      </c>
      <c r="E1726" t="s">
        <v>1212</v>
      </c>
      <c r="F1726">
        <v>0</v>
      </c>
      <c r="G1726">
        <v>0</v>
      </c>
      <c r="H1726">
        <v>0</v>
      </c>
      <c r="I1726">
        <v>43112043100</v>
      </c>
      <c r="J1726">
        <v>12</v>
      </c>
      <c r="K1726" t="s">
        <v>1380</v>
      </c>
      <c r="L1726">
        <v>2531</v>
      </c>
      <c r="M1726" t="s">
        <v>1214</v>
      </c>
      <c r="N1726" t="s">
        <v>1355</v>
      </c>
      <c r="O1726">
        <v>0</v>
      </c>
      <c r="P1726" t="s">
        <v>1233</v>
      </c>
      <c r="Q1726">
        <v>19810901</v>
      </c>
    </row>
    <row r="1727" spans="1:17">
      <c r="A1727" t="s">
        <v>1379</v>
      </c>
      <c r="B1727" t="s">
        <v>1219</v>
      </c>
      <c r="C1727">
        <v>201002</v>
      </c>
      <c r="D1727">
        <v>27</v>
      </c>
      <c r="E1727" t="s">
        <v>1212</v>
      </c>
      <c r="F1727">
        <v>502</v>
      </c>
      <c r="G1727">
        <v>302</v>
      </c>
      <c r="H1727">
        <v>1984</v>
      </c>
      <c r="I1727">
        <v>43112046900</v>
      </c>
      <c r="J1727">
        <v>8</v>
      </c>
      <c r="K1727" t="s">
        <v>1380</v>
      </c>
      <c r="L1727">
        <v>2531</v>
      </c>
      <c r="M1727" t="s">
        <v>1214</v>
      </c>
      <c r="N1727" t="s">
        <v>1355</v>
      </c>
      <c r="O1727">
        <v>0</v>
      </c>
      <c r="P1727" t="s">
        <v>1207</v>
      </c>
      <c r="Q1727">
        <v>19820101</v>
      </c>
    </row>
    <row r="1728" spans="1:17">
      <c r="A1728" t="s">
        <v>1379</v>
      </c>
      <c r="B1728" t="s">
        <v>1220</v>
      </c>
      <c r="C1728">
        <v>201002</v>
      </c>
      <c r="D1728">
        <v>27</v>
      </c>
      <c r="E1728" t="s">
        <v>1212</v>
      </c>
      <c r="F1728">
        <v>804</v>
      </c>
      <c r="G1728">
        <v>373</v>
      </c>
      <c r="H1728">
        <v>1307</v>
      </c>
      <c r="I1728">
        <v>43112041700</v>
      </c>
      <c r="J1728">
        <v>8</v>
      </c>
      <c r="K1728" t="s">
        <v>1380</v>
      </c>
      <c r="L1728">
        <v>2531</v>
      </c>
      <c r="M1728" t="s">
        <v>1214</v>
      </c>
      <c r="N1728" t="s">
        <v>1355</v>
      </c>
      <c r="O1728">
        <v>0</v>
      </c>
      <c r="P1728" t="s">
        <v>1207</v>
      </c>
      <c r="Q1728">
        <v>19800701</v>
      </c>
    </row>
    <row r="1729" spans="1:17">
      <c r="A1729" t="s">
        <v>1379</v>
      </c>
      <c r="B1729" t="s">
        <v>1221</v>
      </c>
      <c r="C1729">
        <v>201002</v>
      </c>
      <c r="D1729">
        <v>23</v>
      </c>
      <c r="E1729" t="s">
        <v>1212</v>
      </c>
      <c r="F1729">
        <v>234</v>
      </c>
      <c r="G1729">
        <v>97</v>
      </c>
      <c r="H1729">
        <v>559</v>
      </c>
      <c r="I1729">
        <v>43112042700</v>
      </c>
      <c r="J1729">
        <v>8</v>
      </c>
      <c r="K1729" t="s">
        <v>1380</v>
      </c>
      <c r="L1729">
        <v>2531</v>
      </c>
      <c r="M1729" t="s">
        <v>1214</v>
      </c>
      <c r="N1729" t="s">
        <v>1355</v>
      </c>
      <c r="O1729">
        <v>0</v>
      </c>
      <c r="P1729" t="s">
        <v>1207</v>
      </c>
      <c r="Q1729">
        <v>19800801</v>
      </c>
    </row>
    <row r="1730" spans="1:17">
      <c r="A1730" t="s">
        <v>1379</v>
      </c>
      <c r="B1730" t="s">
        <v>1222</v>
      </c>
      <c r="C1730">
        <v>201002</v>
      </c>
      <c r="D1730">
        <v>27</v>
      </c>
      <c r="E1730" t="s">
        <v>1212</v>
      </c>
      <c r="F1730">
        <v>321</v>
      </c>
      <c r="G1730">
        <v>264</v>
      </c>
      <c r="H1730">
        <v>1076</v>
      </c>
      <c r="I1730">
        <v>43112046800</v>
      </c>
      <c r="J1730">
        <v>8</v>
      </c>
      <c r="K1730" t="s">
        <v>1380</v>
      </c>
      <c r="L1730">
        <v>2531</v>
      </c>
      <c r="M1730" t="s">
        <v>1214</v>
      </c>
      <c r="N1730" t="s">
        <v>1355</v>
      </c>
      <c r="O1730">
        <v>0</v>
      </c>
      <c r="P1730" t="s">
        <v>1207</v>
      </c>
      <c r="Q1730">
        <v>19811001</v>
      </c>
    </row>
    <row r="1731" spans="1:17">
      <c r="A1731" t="s">
        <v>1379</v>
      </c>
      <c r="B1731" t="s">
        <v>1223</v>
      </c>
      <c r="C1731">
        <v>201002</v>
      </c>
      <c r="D1731">
        <v>27</v>
      </c>
      <c r="E1731" t="s">
        <v>1212</v>
      </c>
      <c r="F1731">
        <v>456</v>
      </c>
      <c r="G1731">
        <v>309</v>
      </c>
      <c r="H1731">
        <v>257</v>
      </c>
      <c r="I1731">
        <v>43112043000</v>
      </c>
      <c r="J1731">
        <v>8</v>
      </c>
      <c r="K1731" t="s">
        <v>1380</v>
      </c>
      <c r="L1731">
        <v>2531</v>
      </c>
      <c r="M1731" t="s">
        <v>1214</v>
      </c>
      <c r="N1731" t="s">
        <v>1355</v>
      </c>
      <c r="O1731">
        <v>0</v>
      </c>
      <c r="P1731" t="s">
        <v>1207</v>
      </c>
      <c r="Q1731">
        <v>19800901</v>
      </c>
    </row>
    <row r="1732" spans="1:17">
      <c r="A1732" t="s">
        <v>1379</v>
      </c>
      <c r="B1732" t="s">
        <v>1224</v>
      </c>
      <c r="C1732">
        <v>201002</v>
      </c>
      <c r="D1732">
        <v>27</v>
      </c>
      <c r="E1732" t="s">
        <v>1212</v>
      </c>
      <c r="F1732">
        <v>1270</v>
      </c>
      <c r="G1732">
        <v>511</v>
      </c>
      <c r="H1732">
        <v>3453</v>
      </c>
      <c r="I1732">
        <v>43112044100</v>
      </c>
      <c r="J1732">
        <v>8</v>
      </c>
      <c r="K1732" t="s">
        <v>1380</v>
      </c>
      <c r="L1732">
        <v>2531</v>
      </c>
      <c r="M1732" t="s">
        <v>1214</v>
      </c>
      <c r="N1732" t="s">
        <v>1355</v>
      </c>
      <c r="O1732">
        <v>0</v>
      </c>
      <c r="P1732" t="s">
        <v>1207</v>
      </c>
      <c r="Q1732">
        <v>19810101</v>
      </c>
    </row>
    <row r="1733" spans="1:17">
      <c r="A1733" t="s">
        <v>1379</v>
      </c>
      <c r="B1733" t="s">
        <v>1225</v>
      </c>
      <c r="C1733">
        <v>201002</v>
      </c>
      <c r="D1733">
        <v>27</v>
      </c>
      <c r="E1733" t="s">
        <v>1212</v>
      </c>
      <c r="F1733">
        <v>643</v>
      </c>
      <c r="G1733">
        <v>225</v>
      </c>
      <c r="H1733">
        <v>3155</v>
      </c>
      <c r="I1733">
        <v>43112046400</v>
      </c>
      <c r="J1733">
        <v>8</v>
      </c>
      <c r="K1733" t="s">
        <v>1380</v>
      </c>
      <c r="L1733">
        <v>2531</v>
      </c>
      <c r="M1733" t="s">
        <v>1214</v>
      </c>
      <c r="N1733" t="s">
        <v>1355</v>
      </c>
      <c r="O1733">
        <v>0</v>
      </c>
      <c r="P1733" t="s">
        <v>1207</v>
      </c>
      <c r="Q1733">
        <v>19810901</v>
      </c>
    </row>
    <row r="1734" spans="1:17">
      <c r="A1734" t="s">
        <v>1379</v>
      </c>
      <c r="B1734" t="s">
        <v>1301</v>
      </c>
      <c r="C1734">
        <v>201002</v>
      </c>
      <c r="D1734">
        <v>27</v>
      </c>
      <c r="E1734" t="s">
        <v>1212</v>
      </c>
      <c r="F1734">
        <v>307</v>
      </c>
      <c r="G1734">
        <v>245</v>
      </c>
      <c r="H1734">
        <v>133</v>
      </c>
      <c r="I1734">
        <v>43112043300</v>
      </c>
      <c r="J1734">
        <v>8</v>
      </c>
      <c r="K1734" t="s">
        <v>1380</v>
      </c>
      <c r="L1734">
        <v>2531</v>
      </c>
      <c r="M1734" t="s">
        <v>1214</v>
      </c>
      <c r="N1734" t="s">
        <v>1355</v>
      </c>
      <c r="O1734">
        <v>0</v>
      </c>
      <c r="P1734" t="s">
        <v>1207</v>
      </c>
      <c r="Q1734">
        <v>19801101</v>
      </c>
    </row>
    <row r="1735" spans="1:17">
      <c r="A1735" t="s">
        <v>1379</v>
      </c>
      <c r="B1735" t="s">
        <v>1226</v>
      </c>
      <c r="C1735">
        <v>201002</v>
      </c>
      <c r="D1735">
        <v>26</v>
      </c>
      <c r="E1735" t="s">
        <v>1212</v>
      </c>
      <c r="F1735">
        <v>668</v>
      </c>
      <c r="G1735">
        <v>324</v>
      </c>
      <c r="H1735">
        <v>4101</v>
      </c>
      <c r="I1735">
        <v>43112044200</v>
      </c>
      <c r="J1735">
        <v>8</v>
      </c>
      <c r="K1735" t="s">
        <v>1380</v>
      </c>
      <c r="L1735">
        <v>2531</v>
      </c>
      <c r="M1735" t="s">
        <v>1214</v>
      </c>
      <c r="N1735" t="s">
        <v>1355</v>
      </c>
      <c r="O1735">
        <v>0</v>
      </c>
      <c r="P1735" t="s">
        <v>1207</v>
      </c>
      <c r="Q1735">
        <v>19810201</v>
      </c>
    </row>
    <row r="1736" spans="1:17">
      <c r="A1736" t="s">
        <v>1379</v>
      </c>
      <c r="B1736" t="s">
        <v>1303</v>
      </c>
      <c r="C1736">
        <v>201002</v>
      </c>
      <c r="D1736">
        <v>27</v>
      </c>
      <c r="E1736" t="s">
        <v>1212</v>
      </c>
      <c r="F1736">
        <v>411</v>
      </c>
      <c r="G1736">
        <v>205</v>
      </c>
      <c r="H1736">
        <v>2549</v>
      </c>
      <c r="I1736">
        <v>43112044700</v>
      </c>
      <c r="J1736">
        <v>8</v>
      </c>
      <c r="K1736" t="s">
        <v>1380</v>
      </c>
      <c r="L1736">
        <v>2531</v>
      </c>
      <c r="M1736" t="s">
        <v>1214</v>
      </c>
      <c r="N1736" t="s">
        <v>1355</v>
      </c>
      <c r="O1736">
        <v>0</v>
      </c>
      <c r="P1736" t="s">
        <v>1207</v>
      </c>
      <c r="Q1736">
        <v>19810401</v>
      </c>
    </row>
    <row r="1737" spans="1:17">
      <c r="A1737" t="s">
        <v>1379</v>
      </c>
      <c r="B1737" t="s">
        <v>1348</v>
      </c>
      <c r="C1737">
        <v>201002</v>
      </c>
      <c r="D1737">
        <v>27</v>
      </c>
      <c r="E1737" t="s">
        <v>1212</v>
      </c>
      <c r="F1737">
        <v>400</v>
      </c>
      <c r="G1737">
        <v>218</v>
      </c>
      <c r="H1737">
        <v>1827</v>
      </c>
      <c r="I1737">
        <v>43112044800</v>
      </c>
      <c r="J1737">
        <v>8</v>
      </c>
      <c r="K1737" t="s">
        <v>1380</v>
      </c>
      <c r="L1737">
        <v>2531</v>
      </c>
      <c r="M1737" t="s">
        <v>1214</v>
      </c>
      <c r="N1737" t="s">
        <v>1355</v>
      </c>
      <c r="O1737">
        <v>0</v>
      </c>
      <c r="P1737" t="s">
        <v>1207</v>
      </c>
      <c r="Q1737">
        <v>19810501</v>
      </c>
    </row>
    <row r="1738" spans="1:17">
      <c r="A1738" t="s">
        <v>1379</v>
      </c>
      <c r="B1738" t="s">
        <v>1227</v>
      </c>
      <c r="C1738">
        <v>201002</v>
      </c>
      <c r="D1738">
        <v>27</v>
      </c>
      <c r="E1738" t="s">
        <v>1212</v>
      </c>
      <c r="F1738">
        <v>735</v>
      </c>
      <c r="G1738">
        <v>296</v>
      </c>
      <c r="H1738">
        <v>2328</v>
      </c>
      <c r="I1738">
        <v>43112045200</v>
      </c>
      <c r="J1738">
        <v>8</v>
      </c>
      <c r="K1738" t="s">
        <v>1380</v>
      </c>
      <c r="L1738">
        <v>2531</v>
      </c>
      <c r="M1738" t="s">
        <v>1214</v>
      </c>
      <c r="N1738" t="s">
        <v>1355</v>
      </c>
      <c r="O1738">
        <v>0</v>
      </c>
      <c r="P1738" t="s">
        <v>1207</v>
      </c>
      <c r="Q1738">
        <v>19810701</v>
      </c>
    </row>
    <row r="1739" spans="1:17">
      <c r="A1739" t="s">
        <v>1379</v>
      </c>
      <c r="B1739" t="s">
        <v>1351</v>
      </c>
      <c r="C1739">
        <v>201002</v>
      </c>
      <c r="D1739">
        <v>25</v>
      </c>
      <c r="E1739" t="s">
        <v>1212</v>
      </c>
      <c r="F1739">
        <v>769</v>
      </c>
      <c r="G1739">
        <v>214</v>
      </c>
      <c r="H1739">
        <v>3168</v>
      </c>
      <c r="I1739">
        <v>43112046200</v>
      </c>
      <c r="J1739">
        <v>8</v>
      </c>
      <c r="K1739" t="s">
        <v>1380</v>
      </c>
      <c r="L1739">
        <v>2531</v>
      </c>
      <c r="M1739" t="s">
        <v>1214</v>
      </c>
      <c r="N1739" t="s">
        <v>1355</v>
      </c>
      <c r="O1739">
        <v>0</v>
      </c>
      <c r="P1739" t="s">
        <v>1207</v>
      </c>
      <c r="Q1739">
        <v>19810801</v>
      </c>
    </row>
    <row r="1740" spans="1:17">
      <c r="A1740" t="s">
        <v>1379</v>
      </c>
      <c r="B1740" t="s">
        <v>1229</v>
      </c>
      <c r="C1740">
        <v>201002</v>
      </c>
      <c r="D1740">
        <v>27</v>
      </c>
      <c r="E1740" t="s">
        <v>1212</v>
      </c>
      <c r="F1740">
        <v>1105</v>
      </c>
      <c r="G1740">
        <v>419</v>
      </c>
      <c r="H1740">
        <v>7822</v>
      </c>
      <c r="I1740">
        <v>43112048400</v>
      </c>
      <c r="J1740">
        <v>8</v>
      </c>
      <c r="K1740" t="s">
        <v>1380</v>
      </c>
      <c r="L1740">
        <v>2531</v>
      </c>
      <c r="M1740" t="s">
        <v>1214</v>
      </c>
      <c r="N1740" t="s">
        <v>1355</v>
      </c>
      <c r="O1740">
        <v>0</v>
      </c>
      <c r="P1740" t="s">
        <v>1207</v>
      </c>
      <c r="Q1740">
        <v>19820101</v>
      </c>
    </row>
    <row r="1741" spans="1:17">
      <c r="A1741" t="s">
        <v>1379</v>
      </c>
      <c r="B1741" t="s">
        <v>1361</v>
      </c>
      <c r="C1741">
        <v>201002</v>
      </c>
      <c r="D1741">
        <v>0</v>
      </c>
      <c r="E1741" t="s">
        <v>1212</v>
      </c>
      <c r="F1741">
        <v>0</v>
      </c>
      <c r="G1741">
        <v>0</v>
      </c>
      <c r="H1741">
        <v>0</v>
      </c>
      <c r="I1741">
        <v>43112043501</v>
      </c>
      <c r="J1741">
        <v>12</v>
      </c>
      <c r="K1741" t="s">
        <v>1380</v>
      </c>
      <c r="L1741">
        <v>2531</v>
      </c>
      <c r="M1741" t="s">
        <v>1214</v>
      </c>
      <c r="N1741" t="s">
        <v>1355</v>
      </c>
      <c r="O1741">
        <v>0</v>
      </c>
      <c r="P1741" t="s">
        <v>1233</v>
      </c>
      <c r="Q1741">
        <v>19840401</v>
      </c>
    </row>
    <row r="1742" spans="1:17">
      <c r="A1742" t="s">
        <v>1379</v>
      </c>
      <c r="B1742" t="s">
        <v>1381</v>
      </c>
      <c r="C1742">
        <v>201002</v>
      </c>
      <c r="D1742">
        <v>27</v>
      </c>
      <c r="E1742" t="s">
        <v>1212</v>
      </c>
      <c r="F1742">
        <v>612</v>
      </c>
      <c r="G1742">
        <v>175</v>
      </c>
      <c r="H1742">
        <v>2672</v>
      </c>
      <c r="I1742">
        <v>43112046700</v>
      </c>
      <c r="J1742">
        <v>8</v>
      </c>
      <c r="K1742" t="s">
        <v>1380</v>
      </c>
      <c r="L1742">
        <v>2531</v>
      </c>
      <c r="M1742" t="s">
        <v>1214</v>
      </c>
      <c r="N1742" t="s">
        <v>1355</v>
      </c>
      <c r="O1742">
        <v>0</v>
      </c>
      <c r="P1742" t="s">
        <v>1207</v>
      </c>
      <c r="Q1742">
        <v>19811101</v>
      </c>
    </row>
    <row r="1743" spans="1:17">
      <c r="A1743" t="s">
        <v>1379</v>
      </c>
      <c r="B1743" t="s">
        <v>1230</v>
      </c>
      <c r="C1743">
        <v>201002</v>
      </c>
      <c r="D1743">
        <v>26</v>
      </c>
      <c r="E1743" t="s">
        <v>1212</v>
      </c>
      <c r="F1743">
        <v>214</v>
      </c>
      <c r="G1743">
        <v>173</v>
      </c>
      <c r="H1743">
        <v>68</v>
      </c>
      <c r="I1743">
        <v>43112049700</v>
      </c>
      <c r="J1743">
        <v>8</v>
      </c>
      <c r="K1743" t="s">
        <v>1380</v>
      </c>
      <c r="L1743">
        <v>2531</v>
      </c>
      <c r="M1743" t="s">
        <v>1214</v>
      </c>
      <c r="N1743" t="s">
        <v>1355</v>
      </c>
      <c r="O1743">
        <v>0</v>
      </c>
      <c r="P1743" t="s">
        <v>1207</v>
      </c>
      <c r="Q1743">
        <v>19820401</v>
      </c>
    </row>
    <row r="1744" spans="1:17">
      <c r="A1744" t="s">
        <v>1379</v>
      </c>
      <c r="B1744" t="s">
        <v>1382</v>
      </c>
      <c r="C1744">
        <v>201002</v>
      </c>
      <c r="D1744">
        <v>27</v>
      </c>
      <c r="E1744" t="s">
        <v>1212</v>
      </c>
      <c r="F1744">
        <v>486</v>
      </c>
      <c r="G1744">
        <v>373</v>
      </c>
      <c r="H1744">
        <v>4536</v>
      </c>
      <c r="I1744">
        <v>43112047800</v>
      </c>
      <c r="J1744">
        <v>8</v>
      </c>
      <c r="K1744" t="s">
        <v>1380</v>
      </c>
      <c r="L1744">
        <v>2531</v>
      </c>
      <c r="M1744" t="s">
        <v>1214</v>
      </c>
      <c r="N1744" t="s">
        <v>1355</v>
      </c>
      <c r="O1744">
        <v>0</v>
      </c>
      <c r="P1744" t="s">
        <v>1207</v>
      </c>
      <c r="Q1744">
        <v>19811201</v>
      </c>
    </row>
    <row r="1745" spans="1:17">
      <c r="A1745" t="s">
        <v>1352</v>
      </c>
      <c r="B1745" t="s">
        <v>1232</v>
      </c>
      <c r="C1745">
        <v>201003</v>
      </c>
      <c r="D1745">
        <v>31</v>
      </c>
      <c r="E1745" t="s">
        <v>1212</v>
      </c>
      <c r="F1745">
        <v>975</v>
      </c>
      <c r="G1745">
        <v>1249</v>
      </c>
      <c r="H1745">
        <v>1713</v>
      </c>
      <c r="I1745">
        <v>43112001301</v>
      </c>
      <c r="J1745">
        <v>8</v>
      </c>
      <c r="K1745" t="s">
        <v>1353</v>
      </c>
      <c r="L1745">
        <v>1560</v>
      </c>
      <c r="M1745" t="s">
        <v>1354</v>
      </c>
      <c r="N1745" t="s">
        <v>1355</v>
      </c>
      <c r="O1745">
        <v>0</v>
      </c>
      <c r="P1745" t="s">
        <v>1207</v>
      </c>
      <c r="Q1745">
        <v>20050905</v>
      </c>
    </row>
    <row r="1746" spans="1:17">
      <c r="A1746" t="s">
        <v>1352</v>
      </c>
      <c r="B1746" t="s">
        <v>1304</v>
      </c>
      <c r="C1746">
        <v>201003</v>
      </c>
      <c r="D1746">
        <v>0</v>
      </c>
      <c r="E1746" t="s">
        <v>1212</v>
      </c>
      <c r="F1746">
        <v>0</v>
      </c>
      <c r="G1746">
        <v>0</v>
      </c>
      <c r="H1746">
        <v>0</v>
      </c>
      <c r="I1746">
        <v>43112001400</v>
      </c>
      <c r="J1746">
        <v>12</v>
      </c>
      <c r="K1746" t="s">
        <v>1353</v>
      </c>
      <c r="L1746">
        <v>1560</v>
      </c>
      <c r="M1746" t="s">
        <v>1354</v>
      </c>
      <c r="N1746" t="s">
        <v>1355</v>
      </c>
      <c r="O1746">
        <v>0</v>
      </c>
      <c r="P1746" t="s">
        <v>1207</v>
      </c>
      <c r="Q1746">
        <v>19751001</v>
      </c>
    </row>
    <row r="1747" spans="1:17">
      <c r="A1747" t="s">
        <v>1352</v>
      </c>
      <c r="B1747" t="s">
        <v>1305</v>
      </c>
      <c r="C1747">
        <v>201003</v>
      </c>
      <c r="D1747">
        <v>0</v>
      </c>
      <c r="E1747" t="s">
        <v>1212</v>
      </c>
      <c r="F1747">
        <v>0</v>
      </c>
      <c r="G1747">
        <v>0</v>
      </c>
      <c r="H1747">
        <v>0</v>
      </c>
      <c r="I1747">
        <v>43112001800</v>
      </c>
      <c r="J1747">
        <v>12</v>
      </c>
      <c r="K1747" t="s">
        <v>1353</v>
      </c>
      <c r="L1747">
        <v>1560</v>
      </c>
      <c r="M1747" t="s">
        <v>1354</v>
      </c>
      <c r="N1747" t="s">
        <v>1355</v>
      </c>
      <c r="O1747">
        <v>0</v>
      </c>
      <c r="P1747" t="s">
        <v>1207</v>
      </c>
      <c r="Q1747">
        <v>19750901</v>
      </c>
    </row>
    <row r="1748" spans="1:17">
      <c r="A1748" t="s">
        <v>1352</v>
      </c>
      <c r="B1748" t="s">
        <v>1356</v>
      </c>
      <c r="C1748">
        <v>201003</v>
      </c>
      <c r="D1748">
        <v>31</v>
      </c>
      <c r="E1748" t="s">
        <v>1212</v>
      </c>
      <c r="F1748">
        <v>584</v>
      </c>
      <c r="G1748">
        <v>3046</v>
      </c>
      <c r="H1748">
        <v>14513</v>
      </c>
      <c r="I1748">
        <v>43112001600</v>
      </c>
      <c r="J1748">
        <v>8</v>
      </c>
      <c r="K1748" t="s">
        <v>1353</v>
      </c>
      <c r="L1748">
        <v>1560</v>
      </c>
      <c r="M1748" t="s">
        <v>1354</v>
      </c>
      <c r="N1748" t="s">
        <v>1355</v>
      </c>
      <c r="O1748">
        <v>0</v>
      </c>
      <c r="P1748" t="s">
        <v>1207</v>
      </c>
      <c r="Q1748">
        <v>19691101</v>
      </c>
    </row>
    <row r="1749" spans="1:17">
      <c r="A1749" t="s">
        <v>1352</v>
      </c>
      <c r="B1749" t="s">
        <v>1254</v>
      </c>
      <c r="C1749">
        <v>201003</v>
      </c>
      <c r="D1749">
        <v>31</v>
      </c>
      <c r="E1749" t="s">
        <v>1212</v>
      </c>
      <c r="F1749">
        <v>643</v>
      </c>
      <c r="G1749">
        <v>652</v>
      </c>
      <c r="H1749">
        <v>2404</v>
      </c>
      <c r="I1749">
        <v>43112004200</v>
      </c>
      <c r="J1749">
        <v>8</v>
      </c>
      <c r="K1749" t="s">
        <v>1353</v>
      </c>
      <c r="L1749">
        <v>1560</v>
      </c>
      <c r="M1749" t="s">
        <v>1354</v>
      </c>
      <c r="N1749" t="s">
        <v>1355</v>
      </c>
      <c r="O1749">
        <v>0</v>
      </c>
      <c r="P1749" t="s">
        <v>1233</v>
      </c>
      <c r="Q1749">
        <v>19710801</v>
      </c>
    </row>
    <row r="1750" spans="1:17">
      <c r="A1750" t="s">
        <v>1352</v>
      </c>
      <c r="B1750" t="s">
        <v>1255</v>
      </c>
      <c r="C1750">
        <v>201003</v>
      </c>
      <c r="D1750">
        <v>0</v>
      </c>
      <c r="E1750" t="s">
        <v>1212</v>
      </c>
      <c r="F1750">
        <v>0</v>
      </c>
      <c r="G1750">
        <v>0</v>
      </c>
      <c r="H1750">
        <v>0</v>
      </c>
      <c r="I1750">
        <v>43112002200</v>
      </c>
      <c r="J1750">
        <v>12</v>
      </c>
      <c r="K1750" t="s">
        <v>1353</v>
      </c>
      <c r="L1750">
        <v>1560</v>
      </c>
      <c r="M1750" t="s">
        <v>1354</v>
      </c>
      <c r="N1750" t="s">
        <v>1355</v>
      </c>
      <c r="O1750">
        <v>0</v>
      </c>
      <c r="P1750" t="s">
        <v>1233</v>
      </c>
      <c r="Q1750">
        <v>19790101</v>
      </c>
    </row>
    <row r="1751" spans="1:17">
      <c r="A1751" t="s">
        <v>1352</v>
      </c>
      <c r="B1751" t="s">
        <v>1357</v>
      </c>
      <c r="C1751">
        <v>201003</v>
      </c>
      <c r="D1751">
        <v>0</v>
      </c>
      <c r="E1751" t="s">
        <v>1212</v>
      </c>
      <c r="F1751">
        <v>0</v>
      </c>
      <c r="G1751">
        <v>0</v>
      </c>
      <c r="H1751">
        <v>0</v>
      </c>
      <c r="I1751">
        <v>43112002100</v>
      </c>
      <c r="J1751">
        <v>12</v>
      </c>
      <c r="K1751" t="s">
        <v>1353</v>
      </c>
      <c r="L1751">
        <v>1560</v>
      </c>
      <c r="M1751" t="s">
        <v>1354</v>
      </c>
      <c r="N1751" t="s">
        <v>1355</v>
      </c>
      <c r="O1751">
        <v>0</v>
      </c>
      <c r="P1751" t="s">
        <v>1207</v>
      </c>
      <c r="Q1751">
        <v>19680701</v>
      </c>
    </row>
    <row r="1752" spans="1:17">
      <c r="A1752" t="s">
        <v>1352</v>
      </c>
      <c r="B1752" t="s">
        <v>1323</v>
      </c>
      <c r="C1752">
        <v>201003</v>
      </c>
      <c r="D1752">
        <v>0</v>
      </c>
      <c r="E1752" t="s">
        <v>1212</v>
      </c>
      <c r="F1752">
        <v>0</v>
      </c>
      <c r="G1752">
        <v>0</v>
      </c>
      <c r="H1752">
        <v>0</v>
      </c>
      <c r="I1752">
        <v>43112002701</v>
      </c>
      <c r="J1752">
        <v>12</v>
      </c>
      <c r="K1752" t="s">
        <v>1353</v>
      </c>
      <c r="L1752">
        <v>1560</v>
      </c>
      <c r="M1752" t="s">
        <v>1354</v>
      </c>
      <c r="N1752" t="s">
        <v>1355</v>
      </c>
      <c r="O1752">
        <v>0</v>
      </c>
      <c r="P1752" t="s">
        <v>1207</v>
      </c>
      <c r="Q1752">
        <v>19980729</v>
      </c>
    </row>
    <row r="1753" spans="1:17">
      <c r="A1753" t="s">
        <v>1352</v>
      </c>
      <c r="B1753" t="s">
        <v>1308</v>
      </c>
      <c r="C1753">
        <v>201003</v>
      </c>
      <c r="D1753">
        <v>29</v>
      </c>
      <c r="E1753" t="s">
        <v>1212</v>
      </c>
      <c r="F1753">
        <v>480</v>
      </c>
      <c r="G1753">
        <v>717</v>
      </c>
      <c r="H1753">
        <v>5531</v>
      </c>
      <c r="I1753">
        <v>43112002302</v>
      </c>
      <c r="J1753">
        <v>8</v>
      </c>
      <c r="K1753" t="s">
        <v>1353</v>
      </c>
      <c r="L1753">
        <v>1560</v>
      </c>
      <c r="M1753" t="s">
        <v>1354</v>
      </c>
      <c r="N1753" t="s">
        <v>1355</v>
      </c>
      <c r="O1753">
        <v>0</v>
      </c>
      <c r="P1753" t="s">
        <v>1207</v>
      </c>
      <c r="Q1753">
        <v>20050409</v>
      </c>
    </row>
    <row r="1754" spans="1:17">
      <c r="A1754" t="s">
        <v>1352</v>
      </c>
      <c r="B1754" t="s">
        <v>1325</v>
      </c>
      <c r="C1754">
        <v>201003</v>
      </c>
      <c r="D1754">
        <v>0</v>
      </c>
      <c r="E1754" t="s">
        <v>1212</v>
      </c>
      <c r="F1754">
        <v>0</v>
      </c>
      <c r="G1754">
        <v>0</v>
      </c>
      <c r="H1754">
        <v>0</v>
      </c>
      <c r="I1754">
        <v>43112005400</v>
      </c>
      <c r="J1754">
        <v>12</v>
      </c>
      <c r="K1754" t="s">
        <v>1353</v>
      </c>
      <c r="L1754">
        <v>1560</v>
      </c>
      <c r="M1754" t="s">
        <v>1354</v>
      </c>
      <c r="N1754" t="s">
        <v>1355</v>
      </c>
      <c r="O1754">
        <v>0</v>
      </c>
      <c r="P1754" t="s">
        <v>1207</v>
      </c>
      <c r="Q1754">
        <v>19900401</v>
      </c>
    </row>
    <row r="1755" spans="1:17">
      <c r="A1755" t="s">
        <v>1352</v>
      </c>
      <c r="B1755" t="s">
        <v>1257</v>
      </c>
      <c r="C1755">
        <v>201003</v>
      </c>
      <c r="D1755">
        <v>0</v>
      </c>
      <c r="E1755" t="s">
        <v>1212</v>
      </c>
      <c r="F1755">
        <v>0</v>
      </c>
      <c r="G1755">
        <v>0</v>
      </c>
      <c r="H1755">
        <v>0</v>
      </c>
      <c r="I1755">
        <v>43112004400</v>
      </c>
      <c r="J1755">
        <v>12</v>
      </c>
      <c r="K1755" t="s">
        <v>1353</v>
      </c>
      <c r="L1755">
        <v>1560</v>
      </c>
      <c r="M1755" t="s">
        <v>1354</v>
      </c>
      <c r="N1755" t="s">
        <v>1355</v>
      </c>
      <c r="O1755">
        <v>0</v>
      </c>
      <c r="P1755" t="s">
        <v>1233</v>
      </c>
      <c r="Q1755">
        <v>19781001</v>
      </c>
    </row>
    <row r="1756" spans="1:17">
      <c r="A1756" t="s">
        <v>1352</v>
      </c>
      <c r="B1756" t="s">
        <v>1309</v>
      </c>
      <c r="C1756">
        <v>201003</v>
      </c>
      <c r="D1756">
        <v>0</v>
      </c>
      <c r="E1756" t="s">
        <v>1212</v>
      </c>
      <c r="F1756">
        <v>0</v>
      </c>
      <c r="G1756">
        <v>0</v>
      </c>
      <c r="H1756">
        <v>0</v>
      </c>
      <c r="I1756">
        <v>43112006801</v>
      </c>
      <c r="J1756">
        <v>12</v>
      </c>
      <c r="K1756" t="s">
        <v>1353</v>
      </c>
      <c r="L1756">
        <v>1560</v>
      </c>
      <c r="M1756" t="s">
        <v>1354</v>
      </c>
      <c r="N1756" t="s">
        <v>1355</v>
      </c>
      <c r="O1756">
        <v>0</v>
      </c>
      <c r="P1756" t="s">
        <v>1207</v>
      </c>
      <c r="Q1756">
        <v>19980815</v>
      </c>
    </row>
    <row r="1757" spans="1:17">
      <c r="A1757" t="s">
        <v>1352</v>
      </c>
      <c r="B1757" t="s">
        <v>1258</v>
      </c>
      <c r="C1757">
        <v>201003</v>
      </c>
      <c r="D1757">
        <v>31</v>
      </c>
      <c r="E1757" t="s">
        <v>1212</v>
      </c>
      <c r="F1757">
        <v>314</v>
      </c>
      <c r="G1757">
        <v>430</v>
      </c>
      <c r="H1757">
        <v>6067</v>
      </c>
      <c r="I1757">
        <v>43112004800</v>
      </c>
      <c r="J1757">
        <v>8</v>
      </c>
      <c r="K1757" t="s">
        <v>1353</v>
      </c>
      <c r="L1757">
        <v>1560</v>
      </c>
      <c r="M1757" t="s">
        <v>1354</v>
      </c>
      <c r="N1757" t="s">
        <v>1355</v>
      </c>
      <c r="O1757">
        <v>0</v>
      </c>
      <c r="P1757" t="s">
        <v>1207</v>
      </c>
      <c r="Q1757">
        <v>19900601</v>
      </c>
    </row>
    <row r="1758" spans="1:17">
      <c r="A1758" t="s">
        <v>1352</v>
      </c>
      <c r="B1758" t="s">
        <v>1310</v>
      </c>
      <c r="C1758">
        <v>201003</v>
      </c>
      <c r="D1758">
        <v>31</v>
      </c>
      <c r="E1758" t="s">
        <v>1212</v>
      </c>
      <c r="F1758">
        <v>1883</v>
      </c>
      <c r="G1758">
        <v>1274</v>
      </c>
      <c r="H1758">
        <v>7397</v>
      </c>
      <c r="I1758">
        <v>43112005501</v>
      </c>
      <c r="J1758">
        <v>8</v>
      </c>
      <c r="K1758" t="s">
        <v>1353</v>
      </c>
      <c r="L1758">
        <v>1560</v>
      </c>
      <c r="M1758" t="s">
        <v>1354</v>
      </c>
      <c r="N1758" t="s">
        <v>1355</v>
      </c>
      <c r="O1758">
        <v>0</v>
      </c>
      <c r="P1758" t="s">
        <v>1207</v>
      </c>
      <c r="Q1758">
        <v>20050617</v>
      </c>
    </row>
    <row r="1759" spans="1:17">
      <c r="A1759" t="s">
        <v>1352</v>
      </c>
      <c r="B1759" t="s">
        <v>1238</v>
      </c>
      <c r="C1759">
        <v>201003</v>
      </c>
      <c r="D1759">
        <v>0</v>
      </c>
      <c r="E1759" t="s">
        <v>1212</v>
      </c>
      <c r="F1759">
        <v>0</v>
      </c>
      <c r="G1759">
        <v>0</v>
      </c>
      <c r="H1759">
        <v>0</v>
      </c>
      <c r="I1759">
        <v>43112007300</v>
      </c>
      <c r="J1759">
        <v>12</v>
      </c>
      <c r="K1759" t="s">
        <v>1353</v>
      </c>
      <c r="L1759">
        <v>1560</v>
      </c>
      <c r="M1759" t="s">
        <v>1354</v>
      </c>
      <c r="N1759" t="s">
        <v>1355</v>
      </c>
      <c r="O1759">
        <v>0</v>
      </c>
      <c r="P1759" t="s">
        <v>1207</v>
      </c>
      <c r="Q1759">
        <v>19790101</v>
      </c>
    </row>
    <row r="1760" spans="1:17">
      <c r="A1760" t="s">
        <v>1352</v>
      </c>
      <c r="B1760" t="s">
        <v>1239</v>
      </c>
      <c r="C1760">
        <v>201003</v>
      </c>
      <c r="D1760">
        <v>0</v>
      </c>
      <c r="E1760" t="s">
        <v>1212</v>
      </c>
      <c r="F1760">
        <v>0</v>
      </c>
      <c r="G1760">
        <v>0</v>
      </c>
      <c r="H1760">
        <v>0</v>
      </c>
      <c r="I1760">
        <v>43112007100</v>
      </c>
      <c r="J1760">
        <v>12</v>
      </c>
      <c r="K1760" t="s">
        <v>1353</v>
      </c>
      <c r="L1760">
        <v>1560</v>
      </c>
      <c r="M1760" t="s">
        <v>1354</v>
      </c>
      <c r="N1760" t="s">
        <v>1355</v>
      </c>
      <c r="O1760">
        <v>0</v>
      </c>
      <c r="P1760" t="s">
        <v>1207</v>
      </c>
      <c r="Q1760">
        <v>19731101</v>
      </c>
    </row>
    <row r="1761" spans="1:17">
      <c r="A1761" t="s">
        <v>1352</v>
      </c>
      <c r="B1761" t="s">
        <v>1243</v>
      </c>
      <c r="C1761">
        <v>201003</v>
      </c>
      <c r="D1761">
        <v>31</v>
      </c>
      <c r="E1761" t="s">
        <v>1212</v>
      </c>
      <c r="F1761">
        <v>1081</v>
      </c>
      <c r="G1761">
        <v>4543</v>
      </c>
      <c r="H1761">
        <v>11493</v>
      </c>
      <c r="I1761">
        <v>43112009002</v>
      </c>
      <c r="J1761">
        <v>8</v>
      </c>
      <c r="K1761" t="s">
        <v>1353</v>
      </c>
      <c r="L1761">
        <v>1560</v>
      </c>
      <c r="M1761" t="s">
        <v>1354</v>
      </c>
      <c r="N1761" t="s">
        <v>1355</v>
      </c>
      <c r="O1761">
        <v>0</v>
      </c>
      <c r="P1761" t="s">
        <v>1207</v>
      </c>
      <c r="Q1761">
        <v>20051101</v>
      </c>
    </row>
    <row r="1762" spans="1:17">
      <c r="A1762" t="s">
        <v>1352</v>
      </c>
      <c r="B1762" t="s">
        <v>1327</v>
      </c>
      <c r="C1762">
        <v>201003</v>
      </c>
      <c r="D1762">
        <v>0</v>
      </c>
      <c r="E1762" t="s">
        <v>1212</v>
      </c>
      <c r="F1762">
        <v>0</v>
      </c>
      <c r="G1762">
        <v>0</v>
      </c>
      <c r="H1762">
        <v>0</v>
      </c>
      <c r="I1762">
        <v>43112008700</v>
      </c>
      <c r="J1762">
        <v>12</v>
      </c>
      <c r="K1762" t="s">
        <v>1353</v>
      </c>
      <c r="L1762">
        <v>1560</v>
      </c>
      <c r="M1762" t="s">
        <v>1354</v>
      </c>
      <c r="N1762" t="s">
        <v>1355</v>
      </c>
      <c r="O1762">
        <v>0</v>
      </c>
      <c r="P1762" t="s">
        <v>1207</v>
      </c>
    </row>
    <row r="1763" spans="1:17">
      <c r="A1763" t="s">
        <v>1352</v>
      </c>
      <c r="B1763" t="s">
        <v>1262</v>
      </c>
      <c r="C1763">
        <v>201003</v>
      </c>
      <c r="D1763">
        <v>0</v>
      </c>
      <c r="E1763" t="s">
        <v>1212</v>
      </c>
      <c r="F1763">
        <v>0</v>
      </c>
      <c r="G1763">
        <v>0</v>
      </c>
      <c r="H1763">
        <v>0</v>
      </c>
      <c r="I1763">
        <v>43112009402</v>
      </c>
      <c r="J1763">
        <v>12</v>
      </c>
      <c r="K1763" t="s">
        <v>1353</v>
      </c>
      <c r="L1763">
        <v>1560</v>
      </c>
      <c r="M1763" t="s">
        <v>1354</v>
      </c>
      <c r="N1763" t="s">
        <v>1355</v>
      </c>
      <c r="O1763">
        <v>0</v>
      </c>
      <c r="P1763" t="s">
        <v>1207</v>
      </c>
      <c r="Q1763">
        <v>19981030</v>
      </c>
    </row>
    <row r="1764" spans="1:17">
      <c r="A1764" t="s">
        <v>1352</v>
      </c>
      <c r="B1764" t="s">
        <v>1313</v>
      </c>
      <c r="C1764">
        <v>201003</v>
      </c>
      <c r="D1764">
        <v>0</v>
      </c>
      <c r="E1764" t="s">
        <v>1212</v>
      </c>
      <c r="F1764">
        <v>0</v>
      </c>
      <c r="G1764">
        <v>0</v>
      </c>
      <c r="H1764">
        <v>0</v>
      </c>
      <c r="I1764">
        <v>43112010103</v>
      </c>
      <c r="J1764">
        <v>12</v>
      </c>
      <c r="K1764" t="s">
        <v>1353</v>
      </c>
      <c r="L1764">
        <v>1560</v>
      </c>
      <c r="M1764" t="s">
        <v>1354</v>
      </c>
      <c r="N1764" t="s">
        <v>1355</v>
      </c>
      <c r="O1764">
        <v>0</v>
      </c>
      <c r="P1764" t="s">
        <v>1207</v>
      </c>
      <c r="Q1764">
        <v>19981010</v>
      </c>
    </row>
    <row r="1765" spans="1:17">
      <c r="A1765" t="s">
        <v>1352</v>
      </c>
      <c r="B1765" t="s">
        <v>1263</v>
      </c>
      <c r="C1765">
        <v>201003</v>
      </c>
      <c r="D1765">
        <v>0</v>
      </c>
      <c r="E1765" t="s">
        <v>1212</v>
      </c>
      <c r="F1765">
        <v>0</v>
      </c>
      <c r="G1765">
        <v>0</v>
      </c>
      <c r="H1765">
        <v>0</v>
      </c>
      <c r="I1765">
        <v>43112006901</v>
      </c>
      <c r="J1765">
        <v>12</v>
      </c>
      <c r="K1765" t="s">
        <v>1353</v>
      </c>
      <c r="L1765">
        <v>1560</v>
      </c>
      <c r="M1765" t="s">
        <v>1354</v>
      </c>
      <c r="N1765" t="s">
        <v>1355</v>
      </c>
      <c r="O1765">
        <v>0</v>
      </c>
      <c r="P1765" t="s">
        <v>1207</v>
      </c>
      <c r="Q1765">
        <v>19780801</v>
      </c>
    </row>
    <row r="1766" spans="1:17">
      <c r="A1766" t="s">
        <v>1352</v>
      </c>
      <c r="B1766" t="s">
        <v>1358</v>
      </c>
      <c r="C1766">
        <v>201003</v>
      </c>
      <c r="D1766">
        <v>26</v>
      </c>
      <c r="E1766" t="s">
        <v>1212</v>
      </c>
      <c r="F1766">
        <v>83</v>
      </c>
      <c r="G1766">
        <v>289</v>
      </c>
      <c r="H1766">
        <v>4211</v>
      </c>
      <c r="I1766">
        <v>43112004302</v>
      </c>
      <c r="J1766">
        <v>8</v>
      </c>
      <c r="K1766" t="s">
        <v>1353</v>
      </c>
      <c r="L1766">
        <v>1560</v>
      </c>
      <c r="M1766" t="s">
        <v>1354</v>
      </c>
      <c r="N1766" t="s">
        <v>1355</v>
      </c>
      <c r="O1766">
        <v>0</v>
      </c>
      <c r="P1766" t="s">
        <v>1207</v>
      </c>
      <c r="Q1766">
        <v>20050625</v>
      </c>
    </row>
    <row r="1767" spans="1:17">
      <c r="A1767" t="s">
        <v>1352</v>
      </c>
      <c r="B1767" t="s">
        <v>1264</v>
      </c>
      <c r="C1767">
        <v>201003</v>
      </c>
      <c r="D1767">
        <v>0</v>
      </c>
      <c r="E1767" t="s">
        <v>1212</v>
      </c>
      <c r="F1767">
        <v>0</v>
      </c>
      <c r="G1767">
        <v>0</v>
      </c>
      <c r="H1767">
        <v>0</v>
      </c>
      <c r="I1767">
        <v>43112004501</v>
      </c>
      <c r="J1767">
        <v>12</v>
      </c>
      <c r="K1767" t="s">
        <v>1353</v>
      </c>
      <c r="L1767">
        <v>1560</v>
      </c>
      <c r="M1767" t="s">
        <v>1354</v>
      </c>
      <c r="N1767" t="s">
        <v>1355</v>
      </c>
      <c r="O1767">
        <v>0</v>
      </c>
      <c r="P1767" t="s">
        <v>1207</v>
      </c>
      <c r="Q1767">
        <v>19780701</v>
      </c>
    </row>
    <row r="1768" spans="1:17">
      <c r="A1768" t="s">
        <v>1352</v>
      </c>
      <c r="B1768" t="s">
        <v>1314</v>
      </c>
      <c r="C1768">
        <v>201003</v>
      </c>
      <c r="D1768">
        <v>28</v>
      </c>
      <c r="E1768" t="s">
        <v>1212</v>
      </c>
      <c r="F1768">
        <v>602</v>
      </c>
      <c r="G1768">
        <v>649</v>
      </c>
      <c r="H1768">
        <v>6100</v>
      </c>
      <c r="I1768">
        <v>43112006703</v>
      </c>
      <c r="J1768">
        <v>8</v>
      </c>
      <c r="K1768" t="s">
        <v>1353</v>
      </c>
      <c r="L1768">
        <v>1560</v>
      </c>
      <c r="M1768" t="s">
        <v>1354</v>
      </c>
      <c r="N1768" t="s">
        <v>1355</v>
      </c>
      <c r="O1768">
        <v>0</v>
      </c>
      <c r="P1768" t="s">
        <v>1207</v>
      </c>
      <c r="Q1768">
        <v>19980706</v>
      </c>
    </row>
    <row r="1769" spans="1:17">
      <c r="A1769" t="s">
        <v>1352</v>
      </c>
      <c r="B1769" t="s">
        <v>1329</v>
      </c>
      <c r="C1769">
        <v>201003</v>
      </c>
      <c r="D1769">
        <v>31</v>
      </c>
      <c r="E1769" t="s">
        <v>1212</v>
      </c>
      <c r="F1769">
        <v>355</v>
      </c>
      <c r="G1769">
        <v>543</v>
      </c>
      <c r="H1769">
        <v>5658</v>
      </c>
      <c r="I1769">
        <v>43112013402</v>
      </c>
      <c r="J1769">
        <v>8</v>
      </c>
      <c r="K1769" t="s">
        <v>1353</v>
      </c>
      <c r="L1769">
        <v>1560</v>
      </c>
      <c r="M1769" t="s">
        <v>1354</v>
      </c>
      <c r="N1769" t="s">
        <v>1355</v>
      </c>
      <c r="O1769">
        <v>0</v>
      </c>
      <c r="P1769" t="s">
        <v>1207</v>
      </c>
      <c r="Q1769">
        <v>19980914</v>
      </c>
    </row>
    <row r="1770" spans="1:17">
      <c r="A1770" t="s">
        <v>1352</v>
      </c>
      <c r="B1770" t="s">
        <v>1202</v>
      </c>
      <c r="C1770">
        <v>201003</v>
      </c>
      <c r="D1770">
        <v>0</v>
      </c>
      <c r="E1770" t="s">
        <v>1212</v>
      </c>
      <c r="F1770">
        <v>0</v>
      </c>
      <c r="G1770">
        <v>0</v>
      </c>
      <c r="H1770">
        <v>0</v>
      </c>
      <c r="I1770">
        <v>43112013501</v>
      </c>
      <c r="J1770">
        <v>12</v>
      </c>
      <c r="K1770" t="s">
        <v>1353</v>
      </c>
      <c r="L1770">
        <v>1560</v>
      </c>
      <c r="M1770" t="s">
        <v>1354</v>
      </c>
      <c r="N1770" t="s">
        <v>1355</v>
      </c>
      <c r="O1770">
        <v>0</v>
      </c>
      <c r="P1770" t="s">
        <v>1207</v>
      </c>
      <c r="Q1770">
        <v>19790201</v>
      </c>
    </row>
    <row r="1771" spans="1:17">
      <c r="A1771" t="s">
        <v>1352</v>
      </c>
      <c r="B1771" t="s">
        <v>1244</v>
      </c>
      <c r="C1771">
        <v>201003</v>
      </c>
      <c r="D1771">
        <v>0</v>
      </c>
      <c r="E1771" t="s">
        <v>1212</v>
      </c>
      <c r="F1771">
        <v>0</v>
      </c>
      <c r="G1771">
        <v>0</v>
      </c>
      <c r="H1771">
        <v>0</v>
      </c>
      <c r="I1771">
        <v>43112005301</v>
      </c>
      <c r="J1771">
        <v>12</v>
      </c>
      <c r="K1771" t="s">
        <v>1353</v>
      </c>
      <c r="L1771">
        <v>1560</v>
      </c>
      <c r="M1771" t="s">
        <v>1354</v>
      </c>
      <c r="N1771" t="s">
        <v>1355</v>
      </c>
      <c r="O1771">
        <v>0</v>
      </c>
      <c r="P1771" t="s">
        <v>1207</v>
      </c>
      <c r="Q1771">
        <v>19780801</v>
      </c>
    </row>
    <row r="1772" spans="1:17">
      <c r="A1772" t="s">
        <v>1352</v>
      </c>
      <c r="B1772" t="s">
        <v>1245</v>
      </c>
      <c r="C1772">
        <v>201003</v>
      </c>
      <c r="D1772">
        <v>0</v>
      </c>
      <c r="E1772" t="s">
        <v>1212</v>
      </c>
      <c r="F1772">
        <v>0</v>
      </c>
      <c r="G1772">
        <v>0</v>
      </c>
      <c r="H1772">
        <v>0</v>
      </c>
      <c r="I1772">
        <v>43112037701</v>
      </c>
      <c r="J1772">
        <v>12</v>
      </c>
      <c r="K1772" t="s">
        <v>1353</v>
      </c>
      <c r="L1772">
        <v>1560</v>
      </c>
      <c r="M1772" t="s">
        <v>1354</v>
      </c>
      <c r="N1772" t="s">
        <v>1355</v>
      </c>
      <c r="O1772">
        <v>0</v>
      </c>
      <c r="P1772" t="s">
        <v>1207</v>
      </c>
      <c r="Q1772">
        <v>20050226</v>
      </c>
    </row>
    <row r="1773" spans="1:17">
      <c r="A1773" t="s">
        <v>1352</v>
      </c>
      <c r="B1773" t="s">
        <v>1359</v>
      </c>
      <c r="C1773">
        <v>201003</v>
      </c>
      <c r="D1773">
        <v>31</v>
      </c>
      <c r="E1773" t="s">
        <v>1212</v>
      </c>
      <c r="F1773">
        <v>1484</v>
      </c>
      <c r="G1773">
        <v>3812</v>
      </c>
      <c r="H1773">
        <v>3199</v>
      </c>
      <c r="I1773">
        <v>43112037801</v>
      </c>
      <c r="J1773">
        <v>8</v>
      </c>
      <c r="K1773" t="s">
        <v>1353</v>
      </c>
      <c r="L1773">
        <v>1560</v>
      </c>
      <c r="M1773" t="s">
        <v>1354</v>
      </c>
      <c r="N1773" t="s">
        <v>1355</v>
      </c>
      <c r="O1773">
        <v>0</v>
      </c>
      <c r="P1773" t="s">
        <v>1207</v>
      </c>
      <c r="Q1773">
        <v>20060607</v>
      </c>
    </row>
    <row r="1774" spans="1:17">
      <c r="A1774" t="s">
        <v>1352</v>
      </c>
      <c r="B1774" t="s">
        <v>1360</v>
      </c>
      <c r="C1774">
        <v>201003</v>
      </c>
      <c r="D1774">
        <v>22</v>
      </c>
      <c r="E1774" t="s">
        <v>1212</v>
      </c>
      <c r="F1774">
        <v>392</v>
      </c>
      <c r="G1774">
        <v>662</v>
      </c>
      <c r="H1774">
        <v>2715</v>
      </c>
      <c r="I1774">
        <v>43112008600</v>
      </c>
      <c r="J1774">
        <v>8</v>
      </c>
      <c r="K1774" t="s">
        <v>1353</v>
      </c>
      <c r="L1774">
        <v>1560</v>
      </c>
      <c r="M1774" t="s">
        <v>1354</v>
      </c>
      <c r="N1774" t="s">
        <v>1355</v>
      </c>
      <c r="O1774">
        <v>0</v>
      </c>
      <c r="P1774" t="s">
        <v>1207</v>
      </c>
      <c r="Q1774">
        <v>19710701</v>
      </c>
    </row>
    <row r="1775" spans="1:17">
      <c r="A1775" t="s">
        <v>1352</v>
      </c>
      <c r="B1775" t="s">
        <v>1215</v>
      </c>
      <c r="C1775">
        <v>201003</v>
      </c>
      <c r="D1775">
        <v>31</v>
      </c>
      <c r="E1775" t="s">
        <v>1212</v>
      </c>
      <c r="F1775">
        <v>2774</v>
      </c>
      <c r="G1775">
        <v>998</v>
      </c>
      <c r="H1775">
        <v>8127</v>
      </c>
      <c r="I1775">
        <v>43112008300</v>
      </c>
      <c r="J1775">
        <v>8</v>
      </c>
      <c r="K1775" t="s">
        <v>1353</v>
      </c>
      <c r="L1775">
        <v>1560</v>
      </c>
      <c r="M1775" t="s">
        <v>1354</v>
      </c>
      <c r="N1775" t="s">
        <v>1355</v>
      </c>
      <c r="O1775">
        <v>0</v>
      </c>
      <c r="P1775" t="s">
        <v>1207</v>
      </c>
      <c r="Q1775">
        <v>19690501</v>
      </c>
    </row>
    <row r="1776" spans="1:17">
      <c r="A1776" t="s">
        <v>1352</v>
      </c>
      <c r="B1776" t="s">
        <v>1216</v>
      </c>
      <c r="C1776">
        <v>201003</v>
      </c>
      <c r="D1776">
        <v>0</v>
      </c>
      <c r="E1776" t="s">
        <v>1212</v>
      </c>
      <c r="F1776">
        <v>0</v>
      </c>
      <c r="G1776">
        <v>0</v>
      </c>
      <c r="H1776">
        <v>0</v>
      </c>
      <c r="I1776">
        <v>43112008200</v>
      </c>
      <c r="J1776">
        <v>12</v>
      </c>
      <c r="K1776" t="s">
        <v>1353</v>
      </c>
      <c r="L1776">
        <v>1560</v>
      </c>
      <c r="M1776" t="s">
        <v>1354</v>
      </c>
      <c r="N1776" t="s">
        <v>1355</v>
      </c>
      <c r="O1776">
        <v>0</v>
      </c>
      <c r="P1776" t="s">
        <v>1207</v>
      </c>
      <c r="Q1776">
        <v>19870801</v>
      </c>
    </row>
    <row r="1777" spans="1:17">
      <c r="A1777" t="s">
        <v>1352</v>
      </c>
      <c r="B1777" t="s">
        <v>1221</v>
      </c>
      <c r="C1777">
        <v>201003</v>
      </c>
      <c r="D1777">
        <v>31</v>
      </c>
      <c r="E1777" t="s">
        <v>1212</v>
      </c>
      <c r="F1777">
        <v>1910</v>
      </c>
      <c r="G1777">
        <v>2960</v>
      </c>
      <c r="H1777">
        <v>11187</v>
      </c>
      <c r="I1777">
        <v>43112011500</v>
      </c>
      <c r="J1777">
        <v>8</v>
      </c>
      <c r="K1777" t="s">
        <v>1353</v>
      </c>
      <c r="L1777">
        <v>1560</v>
      </c>
      <c r="M1777" t="s">
        <v>1354</v>
      </c>
      <c r="N1777" t="s">
        <v>1355</v>
      </c>
      <c r="O1777">
        <v>0</v>
      </c>
      <c r="P1777" t="s">
        <v>1207</v>
      </c>
      <c r="Q1777">
        <v>19690701</v>
      </c>
    </row>
    <row r="1778" spans="1:17">
      <c r="A1778" t="s">
        <v>1352</v>
      </c>
      <c r="B1778" t="s">
        <v>1222</v>
      </c>
      <c r="C1778">
        <v>201003</v>
      </c>
      <c r="D1778">
        <v>0</v>
      </c>
      <c r="E1778" t="s">
        <v>1212</v>
      </c>
      <c r="F1778">
        <v>0</v>
      </c>
      <c r="G1778">
        <v>0</v>
      </c>
      <c r="H1778">
        <v>0</v>
      </c>
      <c r="I1778">
        <v>43112009100</v>
      </c>
      <c r="J1778">
        <v>12</v>
      </c>
      <c r="K1778" t="s">
        <v>1353</v>
      </c>
      <c r="L1778">
        <v>1560</v>
      </c>
      <c r="M1778" t="s">
        <v>1354</v>
      </c>
      <c r="N1778" t="s">
        <v>1355</v>
      </c>
      <c r="O1778">
        <v>0</v>
      </c>
      <c r="P1778" t="s">
        <v>1207</v>
      </c>
      <c r="Q1778">
        <v>19760201</v>
      </c>
    </row>
    <row r="1779" spans="1:17">
      <c r="A1779" t="s">
        <v>1352</v>
      </c>
      <c r="B1779" t="s">
        <v>1224</v>
      </c>
      <c r="C1779">
        <v>201003</v>
      </c>
      <c r="D1779">
        <v>0</v>
      </c>
      <c r="E1779" t="s">
        <v>1212</v>
      </c>
      <c r="F1779">
        <v>0</v>
      </c>
      <c r="G1779">
        <v>0</v>
      </c>
      <c r="H1779">
        <v>0</v>
      </c>
      <c r="I1779">
        <v>43112012200</v>
      </c>
      <c r="J1779">
        <v>12</v>
      </c>
      <c r="K1779" t="s">
        <v>1353</v>
      </c>
      <c r="L1779">
        <v>1560</v>
      </c>
      <c r="M1779" t="s">
        <v>1354</v>
      </c>
      <c r="N1779" t="s">
        <v>1355</v>
      </c>
      <c r="O1779">
        <v>0</v>
      </c>
      <c r="P1779" t="s">
        <v>1207</v>
      </c>
      <c r="Q1779">
        <v>19690801</v>
      </c>
    </row>
    <row r="1780" spans="1:17">
      <c r="A1780" t="s">
        <v>1352</v>
      </c>
      <c r="B1780" t="s">
        <v>1225</v>
      </c>
      <c r="C1780">
        <v>201003</v>
      </c>
      <c r="D1780">
        <v>31</v>
      </c>
      <c r="E1780" t="s">
        <v>1212</v>
      </c>
      <c r="F1780">
        <v>1716</v>
      </c>
      <c r="G1780">
        <v>840</v>
      </c>
      <c r="H1780">
        <v>7884</v>
      </c>
      <c r="I1780">
        <v>43112010700</v>
      </c>
      <c r="J1780">
        <v>8</v>
      </c>
      <c r="K1780" t="s">
        <v>1353</v>
      </c>
      <c r="L1780">
        <v>1560</v>
      </c>
      <c r="M1780" t="s">
        <v>1354</v>
      </c>
      <c r="N1780" t="s">
        <v>1355</v>
      </c>
      <c r="O1780">
        <v>0</v>
      </c>
      <c r="P1780" t="s">
        <v>1207</v>
      </c>
      <c r="Q1780">
        <v>19690701</v>
      </c>
    </row>
    <row r="1781" spans="1:17">
      <c r="A1781" t="s">
        <v>1352</v>
      </c>
      <c r="B1781" t="s">
        <v>1301</v>
      </c>
      <c r="C1781">
        <v>201003</v>
      </c>
      <c r="D1781">
        <v>0</v>
      </c>
      <c r="E1781" t="s">
        <v>1212</v>
      </c>
      <c r="F1781">
        <v>0</v>
      </c>
      <c r="G1781">
        <v>0</v>
      </c>
      <c r="H1781">
        <v>0</v>
      </c>
      <c r="I1781">
        <v>43112009800</v>
      </c>
      <c r="J1781">
        <v>12</v>
      </c>
      <c r="K1781" t="s">
        <v>1353</v>
      </c>
      <c r="L1781">
        <v>1560</v>
      </c>
      <c r="M1781" t="s">
        <v>1354</v>
      </c>
      <c r="N1781" t="s">
        <v>1355</v>
      </c>
      <c r="O1781">
        <v>0</v>
      </c>
      <c r="P1781" t="s">
        <v>1207</v>
      </c>
      <c r="Q1781">
        <v>19690701</v>
      </c>
    </row>
    <row r="1782" spans="1:17">
      <c r="A1782" t="s">
        <v>1352</v>
      </c>
      <c r="B1782" t="s">
        <v>1303</v>
      </c>
      <c r="C1782">
        <v>201003</v>
      </c>
      <c r="D1782">
        <v>31</v>
      </c>
      <c r="E1782" t="s">
        <v>1212</v>
      </c>
      <c r="F1782">
        <v>1174</v>
      </c>
      <c r="G1782">
        <v>996</v>
      </c>
      <c r="H1782">
        <v>10016</v>
      </c>
      <c r="I1782">
        <v>43112011200</v>
      </c>
      <c r="J1782">
        <v>8</v>
      </c>
      <c r="K1782" t="s">
        <v>1353</v>
      </c>
      <c r="L1782">
        <v>1560</v>
      </c>
      <c r="M1782" t="s">
        <v>1354</v>
      </c>
      <c r="N1782" t="s">
        <v>1355</v>
      </c>
      <c r="O1782">
        <v>0</v>
      </c>
      <c r="P1782" t="s">
        <v>1207</v>
      </c>
      <c r="Q1782">
        <v>19690801</v>
      </c>
    </row>
    <row r="1783" spans="1:17">
      <c r="A1783" t="s">
        <v>1352</v>
      </c>
      <c r="B1783" t="s">
        <v>1227</v>
      </c>
      <c r="C1783">
        <v>201003</v>
      </c>
      <c r="D1783">
        <v>0</v>
      </c>
      <c r="E1783" t="s">
        <v>1212</v>
      </c>
      <c r="F1783">
        <v>0</v>
      </c>
      <c r="G1783">
        <v>0</v>
      </c>
      <c r="H1783">
        <v>0</v>
      </c>
      <c r="I1783">
        <v>43112011100</v>
      </c>
      <c r="J1783">
        <v>12</v>
      </c>
      <c r="K1783" t="s">
        <v>1353</v>
      </c>
      <c r="L1783">
        <v>1560</v>
      </c>
      <c r="M1783" t="s">
        <v>1354</v>
      </c>
      <c r="N1783" t="s">
        <v>1355</v>
      </c>
      <c r="O1783">
        <v>0</v>
      </c>
      <c r="P1783" t="s">
        <v>1207</v>
      </c>
      <c r="Q1783">
        <v>19690801</v>
      </c>
    </row>
    <row r="1784" spans="1:17">
      <c r="A1784" t="s">
        <v>1352</v>
      </c>
      <c r="B1784" t="s">
        <v>1228</v>
      </c>
      <c r="C1784">
        <v>201003</v>
      </c>
      <c r="D1784">
        <v>31</v>
      </c>
      <c r="E1784" t="s">
        <v>1212</v>
      </c>
      <c r="F1784">
        <v>2210</v>
      </c>
      <c r="G1784">
        <v>2985</v>
      </c>
      <c r="H1784">
        <v>21257</v>
      </c>
      <c r="I1784">
        <v>43112014800</v>
      </c>
      <c r="J1784">
        <v>8</v>
      </c>
      <c r="K1784" t="s">
        <v>1353</v>
      </c>
      <c r="L1784">
        <v>1560</v>
      </c>
      <c r="M1784" t="s">
        <v>1354</v>
      </c>
      <c r="N1784" t="s">
        <v>1355</v>
      </c>
      <c r="O1784">
        <v>0</v>
      </c>
      <c r="P1784" t="s">
        <v>1207</v>
      </c>
      <c r="Q1784">
        <v>19691101</v>
      </c>
    </row>
    <row r="1785" spans="1:17">
      <c r="A1785" t="s">
        <v>1352</v>
      </c>
      <c r="B1785" t="s">
        <v>1351</v>
      </c>
      <c r="C1785">
        <v>201003</v>
      </c>
      <c r="D1785">
        <v>31</v>
      </c>
      <c r="E1785" t="s">
        <v>1212</v>
      </c>
      <c r="F1785">
        <v>2088</v>
      </c>
      <c r="G1785">
        <v>997</v>
      </c>
      <c r="H1785">
        <v>3276</v>
      </c>
      <c r="I1785">
        <v>43112013300</v>
      </c>
      <c r="J1785">
        <v>8</v>
      </c>
      <c r="K1785" t="s">
        <v>1353</v>
      </c>
      <c r="L1785">
        <v>1560</v>
      </c>
      <c r="M1785" t="s">
        <v>1354</v>
      </c>
      <c r="N1785" t="s">
        <v>1355</v>
      </c>
      <c r="O1785">
        <v>0</v>
      </c>
      <c r="P1785" t="s">
        <v>1207</v>
      </c>
      <c r="Q1785">
        <v>19690801</v>
      </c>
    </row>
    <row r="1786" spans="1:17">
      <c r="A1786" t="s">
        <v>1352</v>
      </c>
      <c r="B1786" t="s">
        <v>1361</v>
      </c>
      <c r="C1786">
        <v>201003</v>
      </c>
      <c r="D1786">
        <v>0</v>
      </c>
      <c r="E1786" t="s">
        <v>1212</v>
      </c>
      <c r="F1786">
        <v>0</v>
      </c>
      <c r="G1786">
        <v>0</v>
      </c>
      <c r="H1786">
        <v>0</v>
      </c>
      <c r="I1786">
        <v>43112013600</v>
      </c>
      <c r="J1786">
        <v>12</v>
      </c>
      <c r="K1786" t="s">
        <v>1353</v>
      </c>
      <c r="L1786">
        <v>1560</v>
      </c>
      <c r="M1786" t="s">
        <v>1354</v>
      </c>
      <c r="N1786" t="s">
        <v>1355</v>
      </c>
      <c r="O1786">
        <v>0</v>
      </c>
      <c r="P1786" t="s">
        <v>1207</v>
      </c>
      <c r="Q1786">
        <v>19690901</v>
      </c>
    </row>
    <row r="1787" spans="1:17">
      <c r="A1787" t="s">
        <v>1352</v>
      </c>
      <c r="B1787" t="s">
        <v>1362</v>
      </c>
      <c r="C1787">
        <v>201003</v>
      </c>
      <c r="D1787">
        <v>0</v>
      </c>
      <c r="E1787" t="s">
        <v>1212</v>
      </c>
      <c r="F1787">
        <v>0</v>
      </c>
      <c r="G1787">
        <v>0</v>
      </c>
      <c r="H1787">
        <v>0</v>
      </c>
      <c r="I1787">
        <v>43112009900</v>
      </c>
      <c r="J1787">
        <v>12</v>
      </c>
      <c r="K1787" t="s">
        <v>1353</v>
      </c>
      <c r="L1787">
        <v>1560</v>
      </c>
      <c r="M1787" t="s">
        <v>1354</v>
      </c>
      <c r="N1787" t="s">
        <v>1355</v>
      </c>
      <c r="O1787">
        <v>0</v>
      </c>
      <c r="P1787" t="s">
        <v>1233</v>
      </c>
      <c r="Q1787">
        <v>19760201</v>
      </c>
    </row>
    <row r="1788" spans="1:17">
      <c r="A1788" t="s">
        <v>1352</v>
      </c>
      <c r="B1788" t="s">
        <v>1363</v>
      </c>
      <c r="C1788">
        <v>201003</v>
      </c>
      <c r="D1788">
        <v>0</v>
      </c>
      <c r="E1788" t="s">
        <v>1212</v>
      </c>
      <c r="F1788">
        <v>0</v>
      </c>
      <c r="G1788">
        <v>0</v>
      </c>
      <c r="H1788">
        <v>0</v>
      </c>
      <c r="I1788">
        <v>43112013900</v>
      </c>
      <c r="J1788">
        <v>12</v>
      </c>
      <c r="K1788" t="s">
        <v>1353</v>
      </c>
      <c r="L1788">
        <v>1560</v>
      </c>
      <c r="M1788" t="s">
        <v>1354</v>
      </c>
      <c r="N1788" t="s">
        <v>1355</v>
      </c>
      <c r="O1788">
        <v>0</v>
      </c>
      <c r="P1788" t="s">
        <v>1207</v>
      </c>
      <c r="Q1788">
        <v>19760101</v>
      </c>
    </row>
    <row r="1789" spans="1:17">
      <c r="A1789" t="s">
        <v>1352</v>
      </c>
      <c r="B1789" t="s">
        <v>1364</v>
      </c>
      <c r="C1789">
        <v>201003</v>
      </c>
      <c r="D1789">
        <v>0</v>
      </c>
      <c r="E1789" t="s">
        <v>1212</v>
      </c>
      <c r="F1789">
        <v>0</v>
      </c>
      <c r="G1789">
        <v>0</v>
      </c>
      <c r="H1789">
        <v>0</v>
      </c>
      <c r="I1789">
        <v>43112013801</v>
      </c>
      <c r="J1789">
        <v>12</v>
      </c>
      <c r="K1789" t="s">
        <v>1353</v>
      </c>
      <c r="L1789">
        <v>1560</v>
      </c>
      <c r="M1789" t="s">
        <v>1354</v>
      </c>
      <c r="N1789" t="s">
        <v>1355</v>
      </c>
      <c r="O1789">
        <v>0</v>
      </c>
      <c r="P1789" t="s">
        <v>1207</v>
      </c>
      <c r="Q1789">
        <v>19801201</v>
      </c>
    </row>
    <row r="1790" spans="1:17">
      <c r="A1790" t="s">
        <v>1352</v>
      </c>
      <c r="B1790" t="s">
        <v>1365</v>
      </c>
      <c r="C1790">
        <v>201003</v>
      </c>
      <c r="D1790">
        <v>0</v>
      </c>
      <c r="E1790" t="s">
        <v>1212</v>
      </c>
      <c r="F1790">
        <v>0</v>
      </c>
      <c r="G1790">
        <v>0</v>
      </c>
      <c r="H1790">
        <v>0</v>
      </c>
      <c r="I1790">
        <v>43112014500</v>
      </c>
      <c r="J1790">
        <v>12</v>
      </c>
      <c r="K1790" t="s">
        <v>1353</v>
      </c>
      <c r="L1790">
        <v>1560</v>
      </c>
      <c r="M1790" t="s">
        <v>1354</v>
      </c>
      <c r="N1790" t="s">
        <v>1355</v>
      </c>
      <c r="O1790">
        <v>0</v>
      </c>
      <c r="P1790" t="s">
        <v>1207</v>
      </c>
      <c r="Q1790">
        <v>19691001</v>
      </c>
    </row>
    <row r="1791" spans="1:17">
      <c r="A1791" t="s">
        <v>1352</v>
      </c>
      <c r="B1791" t="s">
        <v>1366</v>
      </c>
      <c r="C1791">
        <v>201003</v>
      </c>
      <c r="D1791">
        <v>19</v>
      </c>
      <c r="E1791" t="s">
        <v>1212</v>
      </c>
      <c r="F1791">
        <v>647</v>
      </c>
      <c r="G1791">
        <v>574</v>
      </c>
      <c r="H1791">
        <v>2987</v>
      </c>
      <c r="I1791">
        <v>43112039700</v>
      </c>
      <c r="J1791">
        <v>8</v>
      </c>
      <c r="K1791" t="s">
        <v>1353</v>
      </c>
      <c r="L1791">
        <v>1560</v>
      </c>
      <c r="M1791" t="s">
        <v>1354</v>
      </c>
      <c r="N1791" t="s">
        <v>1355</v>
      </c>
      <c r="O1791">
        <v>0</v>
      </c>
      <c r="P1791" t="s">
        <v>1207</v>
      </c>
      <c r="Q1791">
        <v>19790801</v>
      </c>
    </row>
    <row r="1792" spans="1:17">
      <c r="A1792" t="s">
        <v>1352</v>
      </c>
      <c r="B1792" t="s">
        <v>1367</v>
      </c>
      <c r="C1792">
        <v>201003</v>
      </c>
      <c r="D1792">
        <v>31</v>
      </c>
      <c r="E1792" t="s">
        <v>1212</v>
      </c>
      <c r="F1792">
        <v>1265</v>
      </c>
      <c r="G1792">
        <v>928</v>
      </c>
      <c r="H1792">
        <v>4749</v>
      </c>
      <c r="I1792">
        <v>43112007701</v>
      </c>
      <c r="J1792">
        <v>8</v>
      </c>
      <c r="K1792" t="s">
        <v>1353</v>
      </c>
      <c r="L1792">
        <v>1560</v>
      </c>
      <c r="M1792" t="s">
        <v>1354</v>
      </c>
      <c r="N1792" t="s">
        <v>1355</v>
      </c>
      <c r="O1792">
        <v>0</v>
      </c>
      <c r="P1792" t="s">
        <v>1207</v>
      </c>
      <c r="Q1792">
        <v>19790701</v>
      </c>
    </row>
    <row r="1793" spans="1:17">
      <c r="A1793" t="s">
        <v>1352</v>
      </c>
      <c r="B1793" t="s">
        <v>1368</v>
      </c>
      <c r="C1793">
        <v>201003</v>
      </c>
      <c r="D1793">
        <v>31</v>
      </c>
      <c r="E1793" t="s">
        <v>1212</v>
      </c>
      <c r="F1793">
        <v>975</v>
      </c>
      <c r="G1793">
        <v>728</v>
      </c>
      <c r="H1793">
        <v>6962</v>
      </c>
      <c r="I1793">
        <v>43112010201</v>
      </c>
      <c r="J1793">
        <v>8</v>
      </c>
      <c r="K1793" t="s">
        <v>1353</v>
      </c>
      <c r="L1793">
        <v>1560</v>
      </c>
      <c r="M1793" t="s">
        <v>1354</v>
      </c>
      <c r="N1793" t="s">
        <v>1355</v>
      </c>
      <c r="O1793">
        <v>0</v>
      </c>
      <c r="P1793" t="s">
        <v>1207</v>
      </c>
      <c r="Q1793">
        <v>19790601</v>
      </c>
    </row>
    <row r="1794" spans="1:17">
      <c r="A1794" t="s">
        <v>1352</v>
      </c>
      <c r="B1794" t="s">
        <v>1369</v>
      </c>
      <c r="C1794">
        <v>201003</v>
      </c>
      <c r="D1794">
        <v>0</v>
      </c>
      <c r="E1794" t="s">
        <v>1212</v>
      </c>
      <c r="F1794">
        <v>0</v>
      </c>
      <c r="G1794">
        <v>0</v>
      </c>
      <c r="H1794">
        <v>0</v>
      </c>
      <c r="I1794">
        <v>43112040300</v>
      </c>
      <c r="J1794">
        <v>12</v>
      </c>
      <c r="K1794" t="s">
        <v>1353</v>
      </c>
      <c r="L1794">
        <v>1560</v>
      </c>
      <c r="M1794" t="s">
        <v>1354</v>
      </c>
      <c r="N1794" t="s">
        <v>1355</v>
      </c>
      <c r="O1794">
        <v>0</v>
      </c>
      <c r="P1794" t="s">
        <v>1207</v>
      </c>
      <c r="Q1794">
        <v>19800101</v>
      </c>
    </row>
    <row r="1795" spans="1:17">
      <c r="A1795" t="s">
        <v>1352</v>
      </c>
      <c r="B1795" t="s">
        <v>1370</v>
      </c>
      <c r="C1795">
        <v>201003</v>
      </c>
      <c r="D1795">
        <v>31</v>
      </c>
      <c r="E1795" t="s">
        <v>1212</v>
      </c>
      <c r="F1795">
        <v>713</v>
      </c>
      <c r="G1795">
        <v>143</v>
      </c>
      <c r="H1795">
        <v>124</v>
      </c>
      <c r="I1795">
        <v>43112041000</v>
      </c>
      <c r="J1795">
        <v>8</v>
      </c>
      <c r="K1795" t="s">
        <v>1353</v>
      </c>
      <c r="L1795">
        <v>1560</v>
      </c>
      <c r="M1795" t="s">
        <v>1354</v>
      </c>
      <c r="N1795" t="s">
        <v>1355</v>
      </c>
      <c r="O1795">
        <v>0</v>
      </c>
      <c r="P1795" t="s">
        <v>1207</v>
      </c>
      <c r="Q1795">
        <v>19900401</v>
      </c>
    </row>
    <row r="1796" spans="1:17">
      <c r="A1796" t="s">
        <v>1352</v>
      </c>
      <c r="B1796" t="s">
        <v>1371</v>
      </c>
      <c r="C1796">
        <v>201003</v>
      </c>
      <c r="D1796">
        <v>0</v>
      </c>
      <c r="E1796" t="s">
        <v>1212</v>
      </c>
      <c r="F1796">
        <v>0</v>
      </c>
      <c r="G1796">
        <v>0</v>
      </c>
      <c r="H1796">
        <v>0</v>
      </c>
      <c r="I1796">
        <v>43112008901</v>
      </c>
      <c r="J1796">
        <v>12</v>
      </c>
      <c r="K1796" t="s">
        <v>1353</v>
      </c>
      <c r="L1796">
        <v>1560</v>
      </c>
      <c r="M1796" t="s">
        <v>1354</v>
      </c>
      <c r="N1796" t="s">
        <v>1355</v>
      </c>
      <c r="O1796">
        <v>0</v>
      </c>
      <c r="P1796" t="s">
        <v>1207</v>
      </c>
      <c r="Q1796">
        <v>19791201</v>
      </c>
    </row>
    <row r="1797" spans="1:17">
      <c r="A1797" t="s">
        <v>1352</v>
      </c>
      <c r="B1797" t="s">
        <v>1372</v>
      </c>
      <c r="C1797">
        <v>201003</v>
      </c>
      <c r="D1797">
        <v>0</v>
      </c>
      <c r="E1797" t="s">
        <v>1212</v>
      </c>
      <c r="F1797">
        <v>0</v>
      </c>
      <c r="G1797">
        <v>0</v>
      </c>
      <c r="H1797">
        <v>0</v>
      </c>
      <c r="I1797">
        <v>43112042800</v>
      </c>
      <c r="J1797">
        <v>12</v>
      </c>
      <c r="K1797" t="s">
        <v>1353</v>
      </c>
      <c r="L1797">
        <v>1560</v>
      </c>
      <c r="M1797" t="s">
        <v>1354</v>
      </c>
      <c r="N1797" t="s">
        <v>1355</v>
      </c>
      <c r="O1797">
        <v>0</v>
      </c>
      <c r="P1797" t="s">
        <v>1207</v>
      </c>
      <c r="Q1797">
        <v>19801001</v>
      </c>
    </row>
    <row r="1798" spans="1:17">
      <c r="A1798" t="s">
        <v>1352</v>
      </c>
      <c r="B1798" t="s">
        <v>1373</v>
      </c>
      <c r="C1798">
        <v>201003</v>
      </c>
      <c r="D1798">
        <v>0</v>
      </c>
      <c r="E1798" t="s">
        <v>1212</v>
      </c>
      <c r="F1798">
        <v>0</v>
      </c>
      <c r="G1798">
        <v>0</v>
      </c>
      <c r="H1798">
        <v>0</v>
      </c>
      <c r="I1798">
        <v>43112041900</v>
      </c>
      <c r="J1798">
        <v>12</v>
      </c>
      <c r="K1798" t="s">
        <v>1353</v>
      </c>
      <c r="L1798">
        <v>1560</v>
      </c>
      <c r="M1798" t="s">
        <v>1354</v>
      </c>
      <c r="N1798" t="s">
        <v>1355</v>
      </c>
      <c r="O1798">
        <v>0</v>
      </c>
      <c r="P1798" t="s">
        <v>1207</v>
      </c>
      <c r="Q1798">
        <v>19881101</v>
      </c>
    </row>
    <row r="1799" spans="1:17">
      <c r="A1799" t="s">
        <v>1352</v>
      </c>
      <c r="B1799" t="s">
        <v>1374</v>
      </c>
      <c r="C1799">
        <v>201003</v>
      </c>
      <c r="D1799">
        <v>0</v>
      </c>
      <c r="E1799" t="s">
        <v>1212</v>
      </c>
      <c r="F1799">
        <v>0</v>
      </c>
      <c r="G1799">
        <v>0</v>
      </c>
      <c r="H1799">
        <v>0</v>
      </c>
      <c r="I1799">
        <v>43112008401</v>
      </c>
      <c r="J1799">
        <v>12</v>
      </c>
      <c r="K1799" t="s">
        <v>1353</v>
      </c>
      <c r="L1799">
        <v>1560</v>
      </c>
      <c r="M1799" t="s">
        <v>1354</v>
      </c>
      <c r="N1799" t="s">
        <v>1355</v>
      </c>
      <c r="O1799">
        <v>0</v>
      </c>
      <c r="P1799" t="s">
        <v>1207</v>
      </c>
      <c r="Q1799">
        <v>19900301</v>
      </c>
    </row>
    <row r="1800" spans="1:17">
      <c r="A1800" t="s">
        <v>1352</v>
      </c>
      <c r="B1800" t="s">
        <v>1375</v>
      </c>
      <c r="C1800">
        <v>201003</v>
      </c>
      <c r="D1800">
        <v>0</v>
      </c>
      <c r="E1800" t="s">
        <v>1212</v>
      </c>
      <c r="F1800">
        <v>0</v>
      </c>
      <c r="G1800">
        <v>0</v>
      </c>
      <c r="H1800">
        <v>0</v>
      </c>
      <c r="I1800">
        <v>43112008100</v>
      </c>
      <c r="J1800">
        <v>12</v>
      </c>
      <c r="K1800" t="s">
        <v>1353</v>
      </c>
      <c r="L1800">
        <v>1560</v>
      </c>
      <c r="M1800" t="s">
        <v>1354</v>
      </c>
      <c r="N1800" t="s">
        <v>1355</v>
      </c>
      <c r="O1800">
        <v>0</v>
      </c>
      <c r="P1800" t="s">
        <v>1207</v>
      </c>
      <c r="Q1800">
        <v>19690401</v>
      </c>
    </row>
    <row r="1801" spans="1:17">
      <c r="A1801" t="s">
        <v>1352</v>
      </c>
      <c r="B1801" t="s">
        <v>1376</v>
      </c>
      <c r="C1801">
        <v>201003</v>
      </c>
      <c r="D1801">
        <v>28</v>
      </c>
      <c r="E1801" t="s">
        <v>1212</v>
      </c>
      <c r="F1801">
        <v>491</v>
      </c>
      <c r="G1801">
        <v>4141</v>
      </c>
      <c r="H1801">
        <v>11329</v>
      </c>
      <c r="I1801">
        <v>43112004001</v>
      </c>
      <c r="J1801">
        <v>8</v>
      </c>
      <c r="K1801" t="s">
        <v>1353</v>
      </c>
      <c r="L1801">
        <v>1560</v>
      </c>
      <c r="M1801" t="s">
        <v>1354</v>
      </c>
      <c r="N1801" t="s">
        <v>1355</v>
      </c>
      <c r="O1801">
        <v>0</v>
      </c>
      <c r="P1801" t="s">
        <v>1207</v>
      </c>
      <c r="Q1801">
        <v>19970501</v>
      </c>
    </row>
    <row r="1802" spans="1:17">
      <c r="A1802" t="s">
        <v>1352</v>
      </c>
      <c r="B1802" t="s">
        <v>1377</v>
      </c>
      <c r="C1802">
        <v>201003</v>
      </c>
      <c r="D1802">
        <v>0</v>
      </c>
      <c r="E1802" t="s">
        <v>1212</v>
      </c>
      <c r="F1802">
        <v>0</v>
      </c>
      <c r="G1802">
        <v>0</v>
      </c>
      <c r="H1802">
        <v>0</v>
      </c>
      <c r="I1802">
        <v>43112008000</v>
      </c>
      <c r="J1802">
        <v>12</v>
      </c>
      <c r="K1802" t="s">
        <v>1353</v>
      </c>
      <c r="L1802">
        <v>1560</v>
      </c>
      <c r="M1802" t="s">
        <v>1354</v>
      </c>
      <c r="N1802" t="s">
        <v>1355</v>
      </c>
      <c r="O1802">
        <v>0</v>
      </c>
      <c r="P1802" t="s">
        <v>1207</v>
      </c>
      <c r="Q1802">
        <v>19870701</v>
      </c>
    </row>
    <row r="1803" spans="1:17">
      <c r="A1803" t="s">
        <v>1352</v>
      </c>
      <c r="B1803" t="s">
        <v>1378</v>
      </c>
      <c r="C1803">
        <v>201003</v>
      </c>
      <c r="D1803">
        <v>0</v>
      </c>
      <c r="E1803" t="s">
        <v>1212</v>
      </c>
      <c r="F1803">
        <v>0</v>
      </c>
      <c r="G1803">
        <v>0</v>
      </c>
      <c r="H1803">
        <v>0</v>
      </c>
      <c r="I1803">
        <v>43112008500</v>
      </c>
      <c r="J1803">
        <v>12</v>
      </c>
      <c r="K1803" t="s">
        <v>1353</v>
      </c>
      <c r="L1803">
        <v>1560</v>
      </c>
      <c r="M1803" t="s">
        <v>1354</v>
      </c>
      <c r="N1803" t="s">
        <v>1355</v>
      </c>
      <c r="O1803">
        <v>0</v>
      </c>
      <c r="P1803" t="s">
        <v>1207</v>
      </c>
      <c r="Q1803">
        <v>19690601</v>
      </c>
    </row>
    <row r="1804" spans="1:17">
      <c r="A1804" t="s">
        <v>1379</v>
      </c>
      <c r="B1804" t="s">
        <v>1360</v>
      </c>
      <c r="C1804">
        <v>201003</v>
      </c>
      <c r="D1804">
        <v>30</v>
      </c>
      <c r="E1804" t="s">
        <v>1212</v>
      </c>
      <c r="F1804">
        <v>968</v>
      </c>
      <c r="G1804">
        <v>290</v>
      </c>
      <c r="H1804">
        <v>2345</v>
      </c>
      <c r="I1804">
        <v>43112040700</v>
      </c>
      <c r="J1804">
        <v>8</v>
      </c>
      <c r="K1804" t="s">
        <v>1380</v>
      </c>
      <c r="L1804">
        <v>2531</v>
      </c>
      <c r="M1804" t="s">
        <v>1214</v>
      </c>
      <c r="N1804" t="s">
        <v>1355</v>
      </c>
      <c r="O1804">
        <v>0</v>
      </c>
      <c r="P1804" t="s">
        <v>1207</v>
      </c>
      <c r="Q1804">
        <v>19800501</v>
      </c>
    </row>
    <row r="1805" spans="1:17">
      <c r="A1805" t="s">
        <v>1379</v>
      </c>
      <c r="B1805" t="s">
        <v>1211</v>
      </c>
      <c r="C1805">
        <v>201003</v>
      </c>
      <c r="D1805">
        <v>0</v>
      </c>
      <c r="E1805" t="s">
        <v>1212</v>
      </c>
      <c r="F1805">
        <v>0</v>
      </c>
      <c r="G1805">
        <v>0</v>
      </c>
      <c r="H1805">
        <v>0</v>
      </c>
      <c r="I1805">
        <v>43112041400</v>
      </c>
      <c r="J1805">
        <v>12</v>
      </c>
      <c r="K1805" t="s">
        <v>1380</v>
      </c>
      <c r="L1805">
        <v>2531</v>
      </c>
      <c r="M1805" t="s">
        <v>1214</v>
      </c>
      <c r="N1805" t="s">
        <v>1355</v>
      </c>
      <c r="O1805">
        <v>0</v>
      </c>
      <c r="P1805" t="s">
        <v>1207</v>
      </c>
      <c r="Q1805">
        <v>19800501</v>
      </c>
    </row>
    <row r="1806" spans="1:17">
      <c r="A1806" t="s">
        <v>1379</v>
      </c>
      <c r="B1806" t="s">
        <v>1215</v>
      </c>
      <c r="C1806">
        <v>201003</v>
      </c>
      <c r="D1806">
        <v>30</v>
      </c>
      <c r="E1806" t="s">
        <v>1212</v>
      </c>
      <c r="F1806">
        <v>523</v>
      </c>
      <c r="G1806">
        <v>567</v>
      </c>
      <c r="H1806">
        <v>3802</v>
      </c>
      <c r="I1806">
        <v>43112044300</v>
      </c>
      <c r="J1806">
        <v>8</v>
      </c>
      <c r="K1806" t="s">
        <v>1380</v>
      </c>
      <c r="L1806">
        <v>2531</v>
      </c>
      <c r="M1806" t="s">
        <v>1214</v>
      </c>
      <c r="N1806" t="s">
        <v>1355</v>
      </c>
      <c r="O1806">
        <v>0</v>
      </c>
      <c r="P1806" t="s">
        <v>1207</v>
      </c>
      <c r="Q1806">
        <v>19860601</v>
      </c>
    </row>
    <row r="1807" spans="1:17">
      <c r="A1807" t="s">
        <v>1379</v>
      </c>
      <c r="B1807" t="s">
        <v>1216</v>
      </c>
      <c r="C1807">
        <v>201003</v>
      </c>
      <c r="D1807">
        <v>30</v>
      </c>
      <c r="E1807" t="s">
        <v>1212</v>
      </c>
      <c r="F1807">
        <v>743</v>
      </c>
      <c r="G1807">
        <v>449</v>
      </c>
      <c r="H1807">
        <v>674</v>
      </c>
      <c r="I1807">
        <v>43112045000</v>
      </c>
      <c r="J1807">
        <v>8</v>
      </c>
      <c r="K1807" t="s">
        <v>1380</v>
      </c>
      <c r="L1807">
        <v>2531</v>
      </c>
      <c r="M1807" t="s">
        <v>1214</v>
      </c>
      <c r="N1807" t="s">
        <v>1355</v>
      </c>
      <c r="O1807">
        <v>0</v>
      </c>
      <c r="P1807" t="s">
        <v>1207</v>
      </c>
      <c r="Q1807">
        <v>19810601</v>
      </c>
    </row>
    <row r="1808" spans="1:17">
      <c r="A1808" t="s">
        <v>1379</v>
      </c>
      <c r="B1808" t="s">
        <v>1217</v>
      </c>
      <c r="C1808">
        <v>201003</v>
      </c>
      <c r="D1808">
        <v>0</v>
      </c>
      <c r="E1808" t="s">
        <v>1212</v>
      </c>
      <c r="F1808">
        <v>0</v>
      </c>
      <c r="G1808">
        <v>0</v>
      </c>
      <c r="H1808">
        <v>0</v>
      </c>
      <c r="I1808">
        <v>43112043100</v>
      </c>
      <c r="J1808">
        <v>12</v>
      </c>
      <c r="K1808" t="s">
        <v>1380</v>
      </c>
      <c r="L1808">
        <v>2531</v>
      </c>
      <c r="M1808" t="s">
        <v>1214</v>
      </c>
      <c r="N1808" t="s">
        <v>1355</v>
      </c>
      <c r="O1808">
        <v>0</v>
      </c>
      <c r="P1808" t="s">
        <v>1233</v>
      </c>
      <c r="Q1808">
        <v>19810901</v>
      </c>
    </row>
    <row r="1809" spans="1:17">
      <c r="A1809" t="s">
        <v>1379</v>
      </c>
      <c r="B1809" t="s">
        <v>1219</v>
      </c>
      <c r="C1809">
        <v>201003</v>
      </c>
      <c r="D1809">
        <v>30</v>
      </c>
      <c r="E1809" t="s">
        <v>1212</v>
      </c>
      <c r="F1809">
        <v>453</v>
      </c>
      <c r="G1809">
        <v>380</v>
      </c>
      <c r="H1809">
        <v>2068</v>
      </c>
      <c r="I1809">
        <v>43112046900</v>
      </c>
      <c r="J1809">
        <v>8</v>
      </c>
      <c r="K1809" t="s">
        <v>1380</v>
      </c>
      <c r="L1809">
        <v>2531</v>
      </c>
      <c r="M1809" t="s">
        <v>1214</v>
      </c>
      <c r="N1809" t="s">
        <v>1355</v>
      </c>
      <c r="O1809">
        <v>0</v>
      </c>
      <c r="P1809" t="s">
        <v>1207</v>
      </c>
      <c r="Q1809">
        <v>19820101</v>
      </c>
    </row>
    <row r="1810" spans="1:17">
      <c r="A1810" t="s">
        <v>1379</v>
      </c>
      <c r="B1810" t="s">
        <v>1220</v>
      </c>
      <c r="C1810">
        <v>201003</v>
      </c>
      <c r="D1810">
        <v>30</v>
      </c>
      <c r="E1810" t="s">
        <v>1212</v>
      </c>
      <c r="F1810">
        <v>508</v>
      </c>
      <c r="G1810">
        <v>332</v>
      </c>
      <c r="H1810">
        <v>1395</v>
      </c>
      <c r="I1810">
        <v>43112041700</v>
      </c>
      <c r="J1810">
        <v>8</v>
      </c>
      <c r="K1810" t="s">
        <v>1380</v>
      </c>
      <c r="L1810">
        <v>2531</v>
      </c>
      <c r="M1810" t="s">
        <v>1214</v>
      </c>
      <c r="N1810" t="s">
        <v>1355</v>
      </c>
      <c r="O1810">
        <v>0</v>
      </c>
      <c r="P1810" t="s">
        <v>1207</v>
      </c>
      <c r="Q1810">
        <v>19800701</v>
      </c>
    </row>
    <row r="1811" spans="1:17">
      <c r="A1811" t="s">
        <v>1379</v>
      </c>
      <c r="B1811" t="s">
        <v>1221</v>
      </c>
      <c r="C1811">
        <v>201003</v>
      </c>
      <c r="D1811">
        <v>0</v>
      </c>
      <c r="E1811" t="s">
        <v>1212</v>
      </c>
      <c r="F1811">
        <v>0</v>
      </c>
      <c r="G1811">
        <v>0</v>
      </c>
      <c r="H1811">
        <v>0</v>
      </c>
      <c r="I1811">
        <v>43112042700</v>
      </c>
      <c r="J1811">
        <v>12</v>
      </c>
      <c r="K1811" t="s">
        <v>1380</v>
      </c>
      <c r="L1811">
        <v>2531</v>
      </c>
      <c r="M1811" t="s">
        <v>1214</v>
      </c>
      <c r="N1811" t="s">
        <v>1355</v>
      </c>
      <c r="O1811">
        <v>0</v>
      </c>
      <c r="P1811" t="s">
        <v>1207</v>
      </c>
      <c r="Q1811">
        <v>19800801</v>
      </c>
    </row>
    <row r="1812" spans="1:17">
      <c r="A1812" t="s">
        <v>1379</v>
      </c>
      <c r="B1812" t="s">
        <v>1222</v>
      </c>
      <c r="C1812">
        <v>201003</v>
      </c>
      <c r="D1812">
        <v>30</v>
      </c>
      <c r="E1812" t="s">
        <v>1212</v>
      </c>
      <c r="F1812">
        <v>331</v>
      </c>
      <c r="G1812">
        <v>263</v>
      </c>
      <c r="H1812">
        <v>1146</v>
      </c>
      <c r="I1812">
        <v>43112046800</v>
      </c>
      <c r="J1812">
        <v>8</v>
      </c>
      <c r="K1812" t="s">
        <v>1380</v>
      </c>
      <c r="L1812">
        <v>2531</v>
      </c>
      <c r="M1812" t="s">
        <v>1214</v>
      </c>
      <c r="N1812" t="s">
        <v>1355</v>
      </c>
      <c r="O1812">
        <v>0</v>
      </c>
      <c r="P1812" t="s">
        <v>1207</v>
      </c>
      <c r="Q1812">
        <v>19811001</v>
      </c>
    </row>
    <row r="1813" spans="1:17">
      <c r="A1813" t="s">
        <v>1379</v>
      </c>
      <c r="B1813" t="s">
        <v>1223</v>
      </c>
      <c r="C1813">
        <v>201003</v>
      </c>
      <c r="D1813">
        <v>30</v>
      </c>
      <c r="E1813" t="s">
        <v>1212</v>
      </c>
      <c r="F1813">
        <v>1120</v>
      </c>
      <c r="G1813">
        <v>380</v>
      </c>
      <c r="H1813">
        <v>497</v>
      </c>
      <c r="I1813">
        <v>43112043000</v>
      </c>
      <c r="J1813">
        <v>8</v>
      </c>
      <c r="K1813" t="s">
        <v>1380</v>
      </c>
      <c r="L1813">
        <v>2531</v>
      </c>
      <c r="M1813" t="s">
        <v>1214</v>
      </c>
      <c r="N1813" t="s">
        <v>1355</v>
      </c>
      <c r="O1813">
        <v>0</v>
      </c>
      <c r="P1813" t="s">
        <v>1207</v>
      </c>
      <c r="Q1813">
        <v>19800901</v>
      </c>
    </row>
    <row r="1814" spans="1:17">
      <c r="A1814" t="s">
        <v>1379</v>
      </c>
      <c r="B1814" t="s">
        <v>1224</v>
      </c>
      <c r="C1814">
        <v>201003</v>
      </c>
      <c r="D1814">
        <v>30</v>
      </c>
      <c r="E1814" t="s">
        <v>1212</v>
      </c>
      <c r="F1814">
        <v>1223</v>
      </c>
      <c r="G1814">
        <v>589</v>
      </c>
      <c r="H1814">
        <v>3857</v>
      </c>
      <c r="I1814">
        <v>43112044100</v>
      </c>
      <c r="J1814">
        <v>8</v>
      </c>
      <c r="K1814" t="s">
        <v>1380</v>
      </c>
      <c r="L1814">
        <v>2531</v>
      </c>
      <c r="M1814" t="s">
        <v>1214</v>
      </c>
      <c r="N1814" t="s">
        <v>1355</v>
      </c>
      <c r="O1814">
        <v>0</v>
      </c>
      <c r="P1814" t="s">
        <v>1207</v>
      </c>
      <c r="Q1814">
        <v>19810101</v>
      </c>
    </row>
    <row r="1815" spans="1:17">
      <c r="A1815" t="s">
        <v>1379</v>
      </c>
      <c r="B1815" t="s">
        <v>1225</v>
      </c>
      <c r="C1815">
        <v>201003</v>
      </c>
      <c r="D1815">
        <v>30</v>
      </c>
      <c r="E1815" t="s">
        <v>1212</v>
      </c>
      <c r="F1815">
        <v>617</v>
      </c>
      <c r="G1815">
        <v>249</v>
      </c>
      <c r="H1815">
        <v>3064</v>
      </c>
      <c r="I1815">
        <v>43112046400</v>
      </c>
      <c r="J1815">
        <v>8</v>
      </c>
      <c r="K1815" t="s">
        <v>1380</v>
      </c>
      <c r="L1815">
        <v>2531</v>
      </c>
      <c r="M1815" t="s">
        <v>1214</v>
      </c>
      <c r="N1815" t="s">
        <v>1355</v>
      </c>
      <c r="O1815">
        <v>0</v>
      </c>
      <c r="P1815" t="s">
        <v>1207</v>
      </c>
      <c r="Q1815">
        <v>19810901</v>
      </c>
    </row>
    <row r="1816" spans="1:17">
      <c r="A1816" t="s">
        <v>1379</v>
      </c>
      <c r="B1816" t="s">
        <v>1301</v>
      </c>
      <c r="C1816">
        <v>201003</v>
      </c>
      <c r="D1816">
        <v>30</v>
      </c>
      <c r="E1816" t="s">
        <v>1212</v>
      </c>
      <c r="F1816">
        <v>363</v>
      </c>
      <c r="G1816">
        <v>304</v>
      </c>
      <c r="H1816">
        <v>104</v>
      </c>
      <c r="I1816">
        <v>43112043300</v>
      </c>
      <c r="J1816">
        <v>8</v>
      </c>
      <c r="K1816" t="s">
        <v>1380</v>
      </c>
      <c r="L1816">
        <v>2531</v>
      </c>
      <c r="M1816" t="s">
        <v>1214</v>
      </c>
      <c r="N1816" t="s">
        <v>1355</v>
      </c>
      <c r="O1816">
        <v>0</v>
      </c>
      <c r="P1816" t="s">
        <v>1207</v>
      </c>
      <c r="Q1816">
        <v>19801101</v>
      </c>
    </row>
    <row r="1817" spans="1:17">
      <c r="A1817" t="s">
        <v>1379</v>
      </c>
      <c r="B1817" t="s">
        <v>1226</v>
      </c>
      <c r="C1817">
        <v>201003</v>
      </c>
      <c r="D1817">
        <v>30</v>
      </c>
      <c r="E1817" t="s">
        <v>1212</v>
      </c>
      <c r="F1817">
        <v>776</v>
      </c>
      <c r="G1817">
        <v>373</v>
      </c>
      <c r="H1817">
        <v>4604</v>
      </c>
      <c r="I1817">
        <v>43112044200</v>
      </c>
      <c r="J1817">
        <v>8</v>
      </c>
      <c r="K1817" t="s">
        <v>1380</v>
      </c>
      <c r="L1817">
        <v>2531</v>
      </c>
      <c r="M1817" t="s">
        <v>1214</v>
      </c>
      <c r="N1817" t="s">
        <v>1355</v>
      </c>
      <c r="O1817">
        <v>0</v>
      </c>
      <c r="P1817" t="s">
        <v>1207</v>
      </c>
      <c r="Q1817">
        <v>19810201</v>
      </c>
    </row>
    <row r="1818" spans="1:17">
      <c r="A1818" t="s">
        <v>1379</v>
      </c>
      <c r="B1818" t="s">
        <v>1303</v>
      </c>
      <c r="C1818">
        <v>201003</v>
      </c>
      <c r="D1818">
        <v>30</v>
      </c>
      <c r="E1818" t="s">
        <v>1212</v>
      </c>
      <c r="F1818">
        <v>310</v>
      </c>
      <c r="G1818">
        <v>221</v>
      </c>
      <c r="H1818">
        <v>3064</v>
      </c>
      <c r="I1818">
        <v>43112044700</v>
      </c>
      <c r="J1818">
        <v>8</v>
      </c>
      <c r="K1818" t="s">
        <v>1380</v>
      </c>
      <c r="L1818">
        <v>2531</v>
      </c>
      <c r="M1818" t="s">
        <v>1214</v>
      </c>
      <c r="N1818" t="s">
        <v>1355</v>
      </c>
      <c r="O1818">
        <v>0</v>
      </c>
      <c r="P1818" t="s">
        <v>1207</v>
      </c>
      <c r="Q1818">
        <v>19810401</v>
      </c>
    </row>
    <row r="1819" spans="1:17">
      <c r="A1819" t="s">
        <v>1379</v>
      </c>
      <c r="B1819" t="s">
        <v>1348</v>
      </c>
      <c r="C1819">
        <v>201003</v>
      </c>
      <c r="D1819">
        <v>30</v>
      </c>
      <c r="E1819" t="s">
        <v>1212</v>
      </c>
      <c r="F1819">
        <v>395</v>
      </c>
      <c r="G1819">
        <v>249</v>
      </c>
      <c r="H1819">
        <v>1939</v>
      </c>
      <c r="I1819">
        <v>43112044800</v>
      </c>
      <c r="J1819">
        <v>8</v>
      </c>
      <c r="K1819" t="s">
        <v>1380</v>
      </c>
      <c r="L1819">
        <v>2531</v>
      </c>
      <c r="M1819" t="s">
        <v>1214</v>
      </c>
      <c r="N1819" t="s">
        <v>1355</v>
      </c>
      <c r="O1819">
        <v>0</v>
      </c>
      <c r="P1819" t="s">
        <v>1207</v>
      </c>
      <c r="Q1819">
        <v>19810501</v>
      </c>
    </row>
    <row r="1820" spans="1:17">
      <c r="A1820" t="s">
        <v>1379</v>
      </c>
      <c r="B1820" t="s">
        <v>1227</v>
      </c>
      <c r="C1820">
        <v>201003</v>
      </c>
      <c r="D1820">
        <v>30</v>
      </c>
      <c r="E1820" t="s">
        <v>1212</v>
      </c>
      <c r="F1820">
        <v>799</v>
      </c>
      <c r="G1820">
        <v>346</v>
      </c>
      <c r="H1820">
        <v>2519</v>
      </c>
      <c r="I1820">
        <v>43112045200</v>
      </c>
      <c r="J1820">
        <v>8</v>
      </c>
      <c r="K1820" t="s">
        <v>1380</v>
      </c>
      <c r="L1820">
        <v>2531</v>
      </c>
      <c r="M1820" t="s">
        <v>1214</v>
      </c>
      <c r="N1820" t="s">
        <v>1355</v>
      </c>
      <c r="O1820">
        <v>0</v>
      </c>
      <c r="P1820" t="s">
        <v>1207</v>
      </c>
      <c r="Q1820">
        <v>19810701</v>
      </c>
    </row>
    <row r="1821" spans="1:17">
      <c r="A1821" t="s">
        <v>1379</v>
      </c>
      <c r="B1821" t="s">
        <v>1351</v>
      </c>
      <c r="C1821">
        <v>201003</v>
      </c>
      <c r="D1821">
        <v>30</v>
      </c>
      <c r="E1821" t="s">
        <v>1212</v>
      </c>
      <c r="F1821">
        <v>916</v>
      </c>
      <c r="G1821">
        <v>345</v>
      </c>
      <c r="H1821">
        <v>4298</v>
      </c>
      <c r="I1821">
        <v>43112046200</v>
      </c>
      <c r="J1821">
        <v>8</v>
      </c>
      <c r="K1821" t="s">
        <v>1380</v>
      </c>
      <c r="L1821">
        <v>2531</v>
      </c>
      <c r="M1821" t="s">
        <v>1214</v>
      </c>
      <c r="N1821" t="s">
        <v>1355</v>
      </c>
      <c r="O1821">
        <v>0</v>
      </c>
      <c r="P1821" t="s">
        <v>1207</v>
      </c>
      <c r="Q1821">
        <v>19810801</v>
      </c>
    </row>
    <row r="1822" spans="1:17">
      <c r="A1822" t="s">
        <v>1379</v>
      </c>
      <c r="B1822" t="s">
        <v>1229</v>
      </c>
      <c r="C1822">
        <v>201003</v>
      </c>
      <c r="D1822">
        <v>28</v>
      </c>
      <c r="E1822" t="s">
        <v>1212</v>
      </c>
      <c r="F1822">
        <v>832</v>
      </c>
      <c r="G1822">
        <v>441</v>
      </c>
      <c r="H1822">
        <v>7575</v>
      </c>
      <c r="I1822">
        <v>43112048400</v>
      </c>
      <c r="J1822">
        <v>8</v>
      </c>
      <c r="K1822" t="s">
        <v>1380</v>
      </c>
      <c r="L1822">
        <v>2531</v>
      </c>
      <c r="M1822" t="s">
        <v>1214</v>
      </c>
      <c r="N1822" t="s">
        <v>1355</v>
      </c>
      <c r="O1822">
        <v>0</v>
      </c>
      <c r="P1822" t="s">
        <v>1207</v>
      </c>
      <c r="Q1822">
        <v>19820101</v>
      </c>
    </row>
    <row r="1823" spans="1:17">
      <c r="A1823" t="s">
        <v>1379</v>
      </c>
      <c r="B1823" t="s">
        <v>1361</v>
      </c>
      <c r="C1823">
        <v>201003</v>
      </c>
      <c r="D1823">
        <v>0</v>
      </c>
      <c r="E1823" t="s">
        <v>1212</v>
      </c>
      <c r="F1823">
        <v>0</v>
      </c>
      <c r="G1823">
        <v>0</v>
      </c>
      <c r="H1823">
        <v>0</v>
      </c>
      <c r="I1823">
        <v>43112043501</v>
      </c>
      <c r="J1823">
        <v>12</v>
      </c>
      <c r="K1823" t="s">
        <v>1380</v>
      </c>
      <c r="L1823">
        <v>2531</v>
      </c>
      <c r="M1823" t="s">
        <v>1214</v>
      </c>
      <c r="N1823" t="s">
        <v>1355</v>
      </c>
      <c r="O1823">
        <v>0</v>
      </c>
      <c r="P1823" t="s">
        <v>1233</v>
      </c>
      <c r="Q1823">
        <v>19840401</v>
      </c>
    </row>
    <row r="1824" spans="1:17">
      <c r="A1824" t="s">
        <v>1379</v>
      </c>
      <c r="B1824" t="s">
        <v>1381</v>
      </c>
      <c r="C1824">
        <v>201003</v>
      </c>
      <c r="D1824">
        <v>30</v>
      </c>
      <c r="E1824" t="s">
        <v>1212</v>
      </c>
      <c r="F1824">
        <v>638</v>
      </c>
      <c r="G1824">
        <v>194</v>
      </c>
      <c r="H1824">
        <v>2697</v>
      </c>
      <c r="I1824">
        <v>43112046700</v>
      </c>
      <c r="J1824">
        <v>8</v>
      </c>
      <c r="K1824" t="s">
        <v>1380</v>
      </c>
      <c r="L1824">
        <v>2531</v>
      </c>
      <c r="M1824" t="s">
        <v>1214</v>
      </c>
      <c r="N1824" t="s">
        <v>1355</v>
      </c>
      <c r="O1824">
        <v>0</v>
      </c>
      <c r="P1824" t="s">
        <v>1207</v>
      </c>
      <c r="Q1824">
        <v>19811101</v>
      </c>
    </row>
    <row r="1825" spans="1:17">
      <c r="A1825" t="s">
        <v>1379</v>
      </c>
      <c r="B1825" t="s">
        <v>1230</v>
      </c>
      <c r="C1825">
        <v>201003</v>
      </c>
      <c r="D1825">
        <v>26</v>
      </c>
      <c r="E1825" t="s">
        <v>1212</v>
      </c>
      <c r="F1825">
        <v>270</v>
      </c>
      <c r="G1825">
        <v>153</v>
      </c>
      <c r="H1825">
        <v>120</v>
      </c>
      <c r="I1825">
        <v>43112049700</v>
      </c>
      <c r="J1825">
        <v>8</v>
      </c>
      <c r="K1825" t="s">
        <v>1380</v>
      </c>
      <c r="L1825">
        <v>2531</v>
      </c>
      <c r="M1825" t="s">
        <v>1214</v>
      </c>
      <c r="N1825" t="s">
        <v>1355</v>
      </c>
      <c r="O1825">
        <v>0</v>
      </c>
      <c r="P1825" t="s">
        <v>1207</v>
      </c>
      <c r="Q1825">
        <v>19820401</v>
      </c>
    </row>
    <row r="1826" spans="1:17">
      <c r="A1826" t="s">
        <v>1379</v>
      </c>
      <c r="B1826" t="s">
        <v>1382</v>
      </c>
      <c r="C1826">
        <v>201003</v>
      </c>
      <c r="D1826">
        <v>30</v>
      </c>
      <c r="E1826" t="s">
        <v>1212</v>
      </c>
      <c r="F1826">
        <v>527</v>
      </c>
      <c r="G1826">
        <v>426</v>
      </c>
      <c r="H1826">
        <v>4776</v>
      </c>
      <c r="I1826">
        <v>43112047800</v>
      </c>
      <c r="J1826">
        <v>8</v>
      </c>
      <c r="K1826" t="s">
        <v>1380</v>
      </c>
      <c r="L1826">
        <v>2531</v>
      </c>
      <c r="M1826" t="s">
        <v>1214</v>
      </c>
      <c r="N1826" t="s">
        <v>1355</v>
      </c>
      <c r="O1826">
        <v>0</v>
      </c>
      <c r="P1826" t="s">
        <v>1207</v>
      </c>
      <c r="Q1826">
        <v>19811201</v>
      </c>
    </row>
    <row r="1827" spans="1:17">
      <c r="A1827" t="s">
        <v>1352</v>
      </c>
      <c r="B1827" t="s">
        <v>1232</v>
      </c>
      <c r="C1827">
        <v>201004</v>
      </c>
      <c r="D1827">
        <v>30</v>
      </c>
      <c r="E1827" t="s">
        <v>1212</v>
      </c>
      <c r="F1827">
        <v>697</v>
      </c>
      <c r="G1827">
        <v>1054</v>
      </c>
      <c r="H1827">
        <v>1739</v>
      </c>
      <c r="I1827">
        <v>43112001301</v>
      </c>
      <c r="J1827">
        <v>8</v>
      </c>
      <c r="K1827" t="s">
        <v>1353</v>
      </c>
      <c r="L1827">
        <v>1560</v>
      </c>
      <c r="M1827" t="s">
        <v>1354</v>
      </c>
      <c r="N1827" t="s">
        <v>1355</v>
      </c>
      <c r="O1827">
        <v>0</v>
      </c>
      <c r="P1827" t="s">
        <v>1207</v>
      </c>
      <c r="Q1827">
        <v>20050905</v>
      </c>
    </row>
    <row r="1828" spans="1:17">
      <c r="A1828" t="s">
        <v>1352</v>
      </c>
      <c r="B1828" t="s">
        <v>1304</v>
      </c>
      <c r="C1828">
        <v>201004</v>
      </c>
      <c r="D1828">
        <v>0</v>
      </c>
      <c r="E1828" t="s">
        <v>1212</v>
      </c>
      <c r="F1828">
        <v>0</v>
      </c>
      <c r="G1828">
        <v>0</v>
      </c>
      <c r="H1828">
        <v>0</v>
      </c>
      <c r="I1828">
        <v>43112001400</v>
      </c>
      <c r="J1828">
        <v>12</v>
      </c>
      <c r="K1828" t="s">
        <v>1353</v>
      </c>
      <c r="L1828">
        <v>1560</v>
      </c>
      <c r="M1828" t="s">
        <v>1354</v>
      </c>
      <c r="N1828" t="s">
        <v>1355</v>
      </c>
      <c r="O1828">
        <v>0</v>
      </c>
      <c r="P1828" t="s">
        <v>1207</v>
      </c>
      <c r="Q1828">
        <v>19751001</v>
      </c>
    </row>
    <row r="1829" spans="1:17">
      <c r="A1829" t="s">
        <v>1352</v>
      </c>
      <c r="B1829" t="s">
        <v>1305</v>
      </c>
      <c r="C1829">
        <v>201004</v>
      </c>
      <c r="D1829">
        <v>0</v>
      </c>
      <c r="E1829" t="s">
        <v>1212</v>
      </c>
      <c r="F1829">
        <v>0</v>
      </c>
      <c r="G1829">
        <v>0</v>
      </c>
      <c r="H1829">
        <v>0</v>
      </c>
      <c r="I1829">
        <v>43112001800</v>
      </c>
      <c r="J1829">
        <v>12</v>
      </c>
      <c r="K1829" t="s">
        <v>1353</v>
      </c>
      <c r="L1829">
        <v>1560</v>
      </c>
      <c r="M1829" t="s">
        <v>1354</v>
      </c>
      <c r="N1829" t="s">
        <v>1355</v>
      </c>
      <c r="O1829">
        <v>0</v>
      </c>
      <c r="P1829" t="s">
        <v>1207</v>
      </c>
      <c r="Q1829">
        <v>19750901</v>
      </c>
    </row>
    <row r="1830" spans="1:17">
      <c r="A1830" t="s">
        <v>1352</v>
      </c>
      <c r="B1830" t="s">
        <v>1356</v>
      </c>
      <c r="C1830">
        <v>201004</v>
      </c>
      <c r="D1830">
        <v>30</v>
      </c>
      <c r="E1830" t="s">
        <v>1212</v>
      </c>
      <c r="F1830">
        <v>549</v>
      </c>
      <c r="G1830">
        <v>2911</v>
      </c>
      <c r="H1830">
        <v>17196</v>
      </c>
      <c r="I1830">
        <v>43112001600</v>
      </c>
      <c r="J1830">
        <v>8</v>
      </c>
      <c r="K1830" t="s">
        <v>1353</v>
      </c>
      <c r="L1830">
        <v>1560</v>
      </c>
      <c r="M1830" t="s">
        <v>1354</v>
      </c>
      <c r="N1830" t="s">
        <v>1355</v>
      </c>
      <c r="O1830">
        <v>0</v>
      </c>
      <c r="P1830" t="s">
        <v>1207</v>
      </c>
      <c r="Q1830">
        <v>19691101</v>
      </c>
    </row>
    <row r="1831" spans="1:17">
      <c r="A1831" t="s">
        <v>1352</v>
      </c>
      <c r="B1831" t="s">
        <v>1254</v>
      </c>
      <c r="C1831">
        <v>201004</v>
      </c>
      <c r="D1831">
        <v>30</v>
      </c>
      <c r="E1831" t="s">
        <v>1212</v>
      </c>
      <c r="F1831">
        <v>579</v>
      </c>
      <c r="G1831">
        <v>619</v>
      </c>
      <c r="H1831">
        <v>2823</v>
      </c>
      <c r="I1831">
        <v>43112004200</v>
      </c>
      <c r="J1831">
        <v>8</v>
      </c>
      <c r="K1831" t="s">
        <v>1353</v>
      </c>
      <c r="L1831">
        <v>1560</v>
      </c>
      <c r="M1831" t="s">
        <v>1354</v>
      </c>
      <c r="N1831" t="s">
        <v>1355</v>
      </c>
      <c r="O1831">
        <v>0</v>
      </c>
      <c r="P1831" t="s">
        <v>1233</v>
      </c>
      <c r="Q1831">
        <v>19710801</v>
      </c>
    </row>
    <row r="1832" spans="1:17">
      <c r="A1832" t="s">
        <v>1352</v>
      </c>
      <c r="B1832" t="s">
        <v>1255</v>
      </c>
      <c r="C1832">
        <v>201004</v>
      </c>
      <c r="D1832">
        <v>0</v>
      </c>
      <c r="E1832" t="s">
        <v>1212</v>
      </c>
      <c r="F1832">
        <v>0</v>
      </c>
      <c r="G1832">
        <v>0</v>
      </c>
      <c r="H1832">
        <v>0</v>
      </c>
      <c r="I1832">
        <v>43112002200</v>
      </c>
      <c r="J1832">
        <v>12</v>
      </c>
      <c r="K1832" t="s">
        <v>1353</v>
      </c>
      <c r="L1832">
        <v>1560</v>
      </c>
      <c r="M1832" t="s">
        <v>1354</v>
      </c>
      <c r="N1832" t="s">
        <v>1355</v>
      </c>
      <c r="O1832">
        <v>0</v>
      </c>
      <c r="P1832" t="s">
        <v>1233</v>
      </c>
      <c r="Q1832">
        <v>19790101</v>
      </c>
    </row>
    <row r="1833" spans="1:17">
      <c r="A1833" t="s">
        <v>1352</v>
      </c>
      <c r="B1833" t="s">
        <v>1357</v>
      </c>
      <c r="C1833">
        <v>201004</v>
      </c>
      <c r="D1833">
        <v>0</v>
      </c>
      <c r="E1833" t="s">
        <v>1212</v>
      </c>
      <c r="F1833">
        <v>0</v>
      </c>
      <c r="G1833">
        <v>0</v>
      </c>
      <c r="H1833">
        <v>0</v>
      </c>
      <c r="I1833">
        <v>43112002100</v>
      </c>
      <c r="J1833">
        <v>12</v>
      </c>
      <c r="K1833" t="s">
        <v>1353</v>
      </c>
      <c r="L1833">
        <v>1560</v>
      </c>
      <c r="M1833" t="s">
        <v>1354</v>
      </c>
      <c r="N1833" t="s">
        <v>1355</v>
      </c>
      <c r="O1833">
        <v>0</v>
      </c>
      <c r="P1833" t="s">
        <v>1207</v>
      </c>
      <c r="Q1833">
        <v>19680701</v>
      </c>
    </row>
    <row r="1834" spans="1:17">
      <c r="A1834" t="s">
        <v>1352</v>
      </c>
      <c r="B1834" t="s">
        <v>1323</v>
      </c>
      <c r="C1834">
        <v>201004</v>
      </c>
      <c r="D1834">
        <v>0</v>
      </c>
      <c r="E1834" t="s">
        <v>1212</v>
      </c>
      <c r="F1834">
        <v>0</v>
      </c>
      <c r="G1834">
        <v>0</v>
      </c>
      <c r="H1834">
        <v>0</v>
      </c>
      <c r="I1834">
        <v>43112002701</v>
      </c>
      <c r="J1834">
        <v>12</v>
      </c>
      <c r="K1834" t="s">
        <v>1353</v>
      </c>
      <c r="L1834">
        <v>1560</v>
      </c>
      <c r="M1834" t="s">
        <v>1354</v>
      </c>
      <c r="N1834" t="s">
        <v>1355</v>
      </c>
      <c r="O1834">
        <v>0</v>
      </c>
      <c r="P1834" t="s">
        <v>1207</v>
      </c>
      <c r="Q1834">
        <v>19980729</v>
      </c>
    </row>
    <row r="1835" spans="1:17">
      <c r="A1835" t="s">
        <v>1352</v>
      </c>
      <c r="B1835" t="s">
        <v>1308</v>
      </c>
      <c r="C1835">
        <v>201004</v>
      </c>
      <c r="D1835">
        <v>30</v>
      </c>
      <c r="E1835" t="s">
        <v>1212</v>
      </c>
      <c r="F1835">
        <v>655</v>
      </c>
      <c r="G1835">
        <v>756</v>
      </c>
      <c r="H1835">
        <v>6251</v>
      </c>
      <c r="I1835">
        <v>43112002302</v>
      </c>
      <c r="J1835">
        <v>8</v>
      </c>
      <c r="K1835" t="s">
        <v>1353</v>
      </c>
      <c r="L1835">
        <v>1560</v>
      </c>
      <c r="M1835" t="s">
        <v>1354</v>
      </c>
      <c r="N1835" t="s">
        <v>1355</v>
      </c>
      <c r="O1835">
        <v>0</v>
      </c>
      <c r="P1835" t="s">
        <v>1207</v>
      </c>
      <c r="Q1835">
        <v>20050409</v>
      </c>
    </row>
    <row r="1836" spans="1:17">
      <c r="A1836" t="s">
        <v>1352</v>
      </c>
      <c r="B1836" t="s">
        <v>1325</v>
      </c>
      <c r="C1836">
        <v>201004</v>
      </c>
      <c r="D1836">
        <v>0</v>
      </c>
      <c r="E1836" t="s">
        <v>1212</v>
      </c>
      <c r="F1836">
        <v>0</v>
      </c>
      <c r="G1836">
        <v>0</v>
      </c>
      <c r="H1836">
        <v>0</v>
      </c>
      <c r="I1836">
        <v>43112005400</v>
      </c>
      <c r="J1836">
        <v>12</v>
      </c>
      <c r="K1836" t="s">
        <v>1353</v>
      </c>
      <c r="L1836">
        <v>1560</v>
      </c>
      <c r="M1836" t="s">
        <v>1354</v>
      </c>
      <c r="N1836" t="s">
        <v>1355</v>
      </c>
      <c r="O1836">
        <v>0</v>
      </c>
      <c r="P1836" t="s">
        <v>1207</v>
      </c>
      <c r="Q1836">
        <v>19900401</v>
      </c>
    </row>
    <row r="1837" spans="1:17">
      <c r="A1837" t="s">
        <v>1352</v>
      </c>
      <c r="B1837" t="s">
        <v>1257</v>
      </c>
      <c r="C1837">
        <v>201004</v>
      </c>
      <c r="D1837">
        <v>0</v>
      </c>
      <c r="E1837" t="s">
        <v>1212</v>
      </c>
      <c r="F1837">
        <v>0</v>
      </c>
      <c r="G1837">
        <v>0</v>
      </c>
      <c r="H1837">
        <v>0</v>
      </c>
      <c r="I1837">
        <v>43112004400</v>
      </c>
      <c r="J1837">
        <v>12</v>
      </c>
      <c r="K1837" t="s">
        <v>1353</v>
      </c>
      <c r="L1837">
        <v>1560</v>
      </c>
      <c r="M1837" t="s">
        <v>1354</v>
      </c>
      <c r="N1837" t="s">
        <v>1355</v>
      </c>
      <c r="O1837">
        <v>0</v>
      </c>
      <c r="P1837" t="s">
        <v>1233</v>
      </c>
      <c r="Q1837">
        <v>19781001</v>
      </c>
    </row>
    <row r="1838" spans="1:17">
      <c r="A1838" t="s">
        <v>1352</v>
      </c>
      <c r="B1838" t="s">
        <v>1309</v>
      </c>
      <c r="C1838">
        <v>201004</v>
      </c>
      <c r="D1838">
        <v>0</v>
      </c>
      <c r="E1838" t="s">
        <v>1212</v>
      </c>
      <c r="F1838">
        <v>0</v>
      </c>
      <c r="G1838">
        <v>0</v>
      </c>
      <c r="H1838">
        <v>0</v>
      </c>
      <c r="I1838">
        <v>43112006801</v>
      </c>
      <c r="J1838">
        <v>12</v>
      </c>
      <c r="K1838" t="s">
        <v>1353</v>
      </c>
      <c r="L1838">
        <v>1560</v>
      </c>
      <c r="M1838" t="s">
        <v>1354</v>
      </c>
      <c r="N1838" t="s">
        <v>1355</v>
      </c>
      <c r="O1838">
        <v>0</v>
      </c>
      <c r="P1838" t="s">
        <v>1207</v>
      </c>
      <c r="Q1838">
        <v>19980815</v>
      </c>
    </row>
    <row r="1839" spans="1:17">
      <c r="A1839" t="s">
        <v>1352</v>
      </c>
      <c r="B1839" t="s">
        <v>1258</v>
      </c>
      <c r="C1839">
        <v>201004</v>
      </c>
      <c r="D1839">
        <v>18</v>
      </c>
      <c r="E1839" t="s">
        <v>1212</v>
      </c>
      <c r="F1839">
        <v>171</v>
      </c>
      <c r="G1839">
        <v>290</v>
      </c>
      <c r="H1839">
        <v>4311</v>
      </c>
      <c r="I1839">
        <v>43112004800</v>
      </c>
      <c r="J1839">
        <v>8</v>
      </c>
      <c r="K1839" t="s">
        <v>1353</v>
      </c>
      <c r="L1839">
        <v>1560</v>
      </c>
      <c r="M1839" t="s">
        <v>1354</v>
      </c>
      <c r="N1839" t="s">
        <v>1355</v>
      </c>
      <c r="O1839">
        <v>0</v>
      </c>
      <c r="P1839" t="s">
        <v>1207</v>
      </c>
      <c r="Q1839">
        <v>19900601</v>
      </c>
    </row>
    <row r="1840" spans="1:17">
      <c r="A1840" t="s">
        <v>1352</v>
      </c>
      <c r="B1840" t="s">
        <v>1310</v>
      </c>
      <c r="C1840">
        <v>201004</v>
      </c>
      <c r="D1840">
        <v>30</v>
      </c>
      <c r="E1840" t="s">
        <v>1212</v>
      </c>
      <c r="F1840">
        <v>1635</v>
      </c>
      <c r="G1840">
        <v>1192</v>
      </c>
      <c r="H1840">
        <v>8521</v>
      </c>
      <c r="I1840">
        <v>43112005501</v>
      </c>
      <c r="J1840">
        <v>8</v>
      </c>
      <c r="K1840" t="s">
        <v>1353</v>
      </c>
      <c r="L1840">
        <v>1560</v>
      </c>
      <c r="M1840" t="s">
        <v>1354</v>
      </c>
      <c r="N1840" t="s">
        <v>1355</v>
      </c>
      <c r="O1840">
        <v>0</v>
      </c>
      <c r="P1840" t="s">
        <v>1207</v>
      </c>
      <c r="Q1840">
        <v>20050617</v>
      </c>
    </row>
    <row r="1841" spans="1:17">
      <c r="A1841" t="s">
        <v>1352</v>
      </c>
      <c r="B1841" t="s">
        <v>1238</v>
      </c>
      <c r="C1841">
        <v>201004</v>
      </c>
      <c r="D1841">
        <v>0</v>
      </c>
      <c r="E1841" t="s">
        <v>1212</v>
      </c>
      <c r="F1841">
        <v>0</v>
      </c>
      <c r="G1841">
        <v>0</v>
      </c>
      <c r="H1841">
        <v>0</v>
      </c>
      <c r="I1841">
        <v>43112007300</v>
      </c>
      <c r="J1841">
        <v>12</v>
      </c>
      <c r="K1841" t="s">
        <v>1353</v>
      </c>
      <c r="L1841">
        <v>1560</v>
      </c>
      <c r="M1841" t="s">
        <v>1354</v>
      </c>
      <c r="N1841" t="s">
        <v>1355</v>
      </c>
      <c r="O1841">
        <v>0</v>
      </c>
      <c r="P1841" t="s">
        <v>1207</v>
      </c>
      <c r="Q1841">
        <v>19790101</v>
      </c>
    </row>
    <row r="1842" spans="1:17">
      <c r="A1842" t="s">
        <v>1352</v>
      </c>
      <c r="B1842" t="s">
        <v>1239</v>
      </c>
      <c r="C1842">
        <v>201004</v>
      </c>
      <c r="D1842">
        <v>0</v>
      </c>
      <c r="E1842" t="s">
        <v>1212</v>
      </c>
      <c r="F1842">
        <v>0</v>
      </c>
      <c r="G1842">
        <v>0</v>
      </c>
      <c r="H1842">
        <v>0</v>
      </c>
      <c r="I1842">
        <v>43112007100</v>
      </c>
      <c r="J1842">
        <v>12</v>
      </c>
      <c r="K1842" t="s">
        <v>1353</v>
      </c>
      <c r="L1842">
        <v>1560</v>
      </c>
      <c r="M1842" t="s">
        <v>1354</v>
      </c>
      <c r="N1842" t="s">
        <v>1355</v>
      </c>
      <c r="O1842">
        <v>0</v>
      </c>
      <c r="P1842" t="s">
        <v>1207</v>
      </c>
      <c r="Q1842">
        <v>19731101</v>
      </c>
    </row>
    <row r="1843" spans="1:17">
      <c r="A1843" t="s">
        <v>1352</v>
      </c>
      <c r="B1843" t="s">
        <v>1243</v>
      </c>
      <c r="C1843">
        <v>201004</v>
      </c>
      <c r="D1843">
        <v>29</v>
      </c>
      <c r="E1843" t="s">
        <v>1212</v>
      </c>
      <c r="F1843">
        <v>816</v>
      </c>
      <c r="G1843">
        <v>4105</v>
      </c>
      <c r="H1843">
        <v>13153</v>
      </c>
      <c r="I1843">
        <v>43112009002</v>
      </c>
      <c r="J1843">
        <v>8</v>
      </c>
      <c r="K1843" t="s">
        <v>1353</v>
      </c>
      <c r="L1843">
        <v>1560</v>
      </c>
      <c r="M1843" t="s">
        <v>1354</v>
      </c>
      <c r="N1843" t="s">
        <v>1355</v>
      </c>
      <c r="O1843">
        <v>0</v>
      </c>
      <c r="P1843" t="s">
        <v>1207</v>
      </c>
      <c r="Q1843">
        <v>20051101</v>
      </c>
    </row>
    <row r="1844" spans="1:17">
      <c r="A1844" t="s">
        <v>1352</v>
      </c>
      <c r="B1844" t="s">
        <v>1327</v>
      </c>
      <c r="C1844">
        <v>201004</v>
      </c>
      <c r="D1844">
        <v>0</v>
      </c>
      <c r="E1844" t="s">
        <v>1212</v>
      </c>
      <c r="F1844">
        <v>0</v>
      </c>
      <c r="G1844">
        <v>0</v>
      </c>
      <c r="H1844">
        <v>0</v>
      </c>
      <c r="I1844">
        <v>43112008700</v>
      </c>
      <c r="J1844">
        <v>12</v>
      </c>
      <c r="K1844" t="s">
        <v>1353</v>
      </c>
      <c r="L1844">
        <v>1560</v>
      </c>
      <c r="M1844" t="s">
        <v>1354</v>
      </c>
      <c r="N1844" t="s">
        <v>1355</v>
      </c>
      <c r="O1844">
        <v>0</v>
      </c>
      <c r="P1844" t="s">
        <v>1207</v>
      </c>
    </row>
    <row r="1845" spans="1:17">
      <c r="A1845" t="s">
        <v>1352</v>
      </c>
      <c r="B1845" t="s">
        <v>1262</v>
      </c>
      <c r="C1845">
        <v>201004</v>
      </c>
      <c r="D1845">
        <v>0</v>
      </c>
      <c r="E1845" t="s">
        <v>1212</v>
      </c>
      <c r="F1845">
        <v>0</v>
      </c>
      <c r="G1845">
        <v>0</v>
      </c>
      <c r="H1845">
        <v>0</v>
      </c>
      <c r="I1845">
        <v>43112009402</v>
      </c>
      <c r="J1845">
        <v>12</v>
      </c>
      <c r="K1845" t="s">
        <v>1353</v>
      </c>
      <c r="L1845">
        <v>1560</v>
      </c>
      <c r="M1845" t="s">
        <v>1354</v>
      </c>
      <c r="N1845" t="s">
        <v>1355</v>
      </c>
      <c r="O1845">
        <v>0</v>
      </c>
      <c r="P1845" t="s">
        <v>1207</v>
      </c>
      <c r="Q1845">
        <v>19981030</v>
      </c>
    </row>
    <row r="1846" spans="1:17">
      <c r="A1846" t="s">
        <v>1352</v>
      </c>
      <c r="B1846" t="s">
        <v>1313</v>
      </c>
      <c r="C1846">
        <v>201004</v>
      </c>
      <c r="D1846">
        <v>0</v>
      </c>
      <c r="E1846" t="s">
        <v>1212</v>
      </c>
      <c r="F1846">
        <v>0</v>
      </c>
      <c r="G1846">
        <v>0</v>
      </c>
      <c r="H1846">
        <v>0</v>
      </c>
      <c r="I1846">
        <v>43112010103</v>
      </c>
      <c r="J1846">
        <v>12</v>
      </c>
      <c r="K1846" t="s">
        <v>1353</v>
      </c>
      <c r="L1846">
        <v>1560</v>
      </c>
      <c r="M1846" t="s">
        <v>1354</v>
      </c>
      <c r="N1846" t="s">
        <v>1355</v>
      </c>
      <c r="O1846">
        <v>0</v>
      </c>
      <c r="P1846" t="s">
        <v>1207</v>
      </c>
      <c r="Q1846">
        <v>19981010</v>
      </c>
    </row>
    <row r="1847" spans="1:17">
      <c r="A1847" t="s">
        <v>1352</v>
      </c>
      <c r="B1847" t="s">
        <v>1263</v>
      </c>
      <c r="C1847">
        <v>201004</v>
      </c>
      <c r="D1847">
        <v>0</v>
      </c>
      <c r="E1847" t="s">
        <v>1212</v>
      </c>
      <c r="F1847">
        <v>0</v>
      </c>
      <c r="G1847">
        <v>0</v>
      </c>
      <c r="H1847">
        <v>0</v>
      </c>
      <c r="I1847">
        <v>43112006901</v>
      </c>
      <c r="J1847">
        <v>12</v>
      </c>
      <c r="K1847" t="s">
        <v>1353</v>
      </c>
      <c r="L1847">
        <v>1560</v>
      </c>
      <c r="M1847" t="s">
        <v>1354</v>
      </c>
      <c r="N1847" t="s">
        <v>1355</v>
      </c>
      <c r="O1847">
        <v>0</v>
      </c>
      <c r="P1847" t="s">
        <v>1207</v>
      </c>
      <c r="Q1847">
        <v>19780801</v>
      </c>
    </row>
    <row r="1848" spans="1:17">
      <c r="A1848" t="s">
        <v>1352</v>
      </c>
      <c r="B1848" t="s">
        <v>1358</v>
      </c>
      <c r="C1848">
        <v>201004</v>
      </c>
      <c r="D1848">
        <v>30</v>
      </c>
      <c r="E1848" t="s">
        <v>1212</v>
      </c>
      <c r="F1848">
        <v>80</v>
      </c>
      <c r="G1848">
        <v>337</v>
      </c>
      <c r="H1848">
        <v>5936</v>
      </c>
      <c r="I1848">
        <v>43112004302</v>
      </c>
      <c r="J1848">
        <v>8</v>
      </c>
      <c r="K1848" t="s">
        <v>1353</v>
      </c>
      <c r="L1848">
        <v>1560</v>
      </c>
      <c r="M1848" t="s">
        <v>1354</v>
      </c>
      <c r="N1848" t="s">
        <v>1355</v>
      </c>
      <c r="O1848">
        <v>0</v>
      </c>
      <c r="P1848" t="s">
        <v>1207</v>
      </c>
      <c r="Q1848">
        <v>20050625</v>
      </c>
    </row>
    <row r="1849" spans="1:17">
      <c r="A1849" t="s">
        <v>1352</v>
      </c>
      <c r="B1849" t="s">
        <v>1264</v>
      </c>
      <c r="C1849">
        <v>201004</v>
      </c>
      <c r="D1849">
        <v>0</v>
      </c>
      <c r="E1849" t="s">
        <v>1212</v>
      </c>
      <c r="F1849">
        <v>0</v>
      </c>
      <c r="G1849">
        <v>0</v>
      </c>
      <c r="H1849">
        <v>0</v>
      </c>
      <c r="I1849">
        <v>43112004501</v>
      </c>
      <c r="J1849">
        <v>12</v>
      </c>
      <c r="K1849" t="s">
        <v>1353</v>
      </c>
      <c r="L1849">
        <v>1560</v>
      </c>
      <c r="M1849" t="s">
        <v>1354</v>
      </c>
      <c r="N1849" t="s">
        <v>1355</v>
      </c>
      <c r="O1849">
        <v>0</v>
      </c>
      <c r="P1849" t="s">
        <v>1207</v>
      </c>
      <c r="Q1849">
        <v>19780701</v>
      </c>
    </row>
    <row r="1850" spans="1:17">
      <c r="A1850" t="s">
        <v>1352</v>
      </c>
      <c r="B1850" t="s">
        <v>1314</v>
      </c>
      <c r="C1850">
        <v>201004</v>
      </c>
      <c r="D1850">
        <v>23</v>
      </c>
      <c r="E1850" t="s">
        <v>1212</v>
      </c>
      <c r="F1850">
        <v>356</v>
      </c>
      <c r="G1850">
        <v>474</v>
      </c>
      <c r="H1850">
        <v>5021</v>
      </c>
      <c r="I1850">
        <v>43112006703</v>
      </c>
      <c r="J1850">
        <v>8</v>
      </c>
      <c r="K1850" t="s">
        <v>1353</v>
      </c>
      <c r="L1850">
        <v>1560</v>
      </c>
      <c r="M1850" t="s">
        <v>1354</v>
      </c>
      <c r="N1850" t="s">
        <v>1355</v>
      </c>
      <c r="O1850">
        <v>0</v>
      </c>
      <c r="P1850" t="s">
        <v>1207</v>
      </c>
      <c r="Q1850">
        <v>19980706</v>
      </c>
    </row>
    <row r="1851" spans="1:17">
      <c r="A1851" t="s">
        <v>1352</v>
      </c>
      <c r="B1851" t="s">
        <v>1329</v>
      </c>
      <c r="C1851">
        <v>201004</v>
      </c>
      <c r="D1851">
        <v>27</v>
      </c>
      <c r="E1851" t="s">
        <v>1212</v>
      </c>
      <c r="F1851">
        <v>242</v>
      </c>
      <c r="G1851">
        <v>462</v>
      </c>
      <c r="H1851">
        <v>5733</v>
      </c>
      <c r="I1851">
        <v>43112013402</v>
      </c>
      <c r="J1851">
        <v>8</v>
      </c>
      <c r="K1851" t="s">
        <v>1353</v>
      </c>
      <c r="L1851">
        <v>1560</v>
      </c>
      <c r="M1851" t="s">
        <v>1354</v>
      </c>
      <c r="N1851" t="s">
        <v>1355</v>
      </c>
      <c r="O1851">
        <v>0</v>
      </c>
      <c r="P1851" t="s">
        <v>1207</v>
      </c>
      <c r="Q1851">
        <v>19980914</v>
      </c>
    </row>
    <row r="1852" spans="1:17">
      <c r="A1852" t="s">
        <v>1352</v>
      </c>
      <c r="B1852" t="s">
        <v>1202</v>
      </c>
      <c r="C1852">
        <v>201004</v>
      </c>
      <c r="D1852">
        <v>0</v>
      </c>
      <c r="E1852" t="s">
        <v>1212</v>
      </c>
      <c r="F1852">
        <v>0</v>
      </c>
      <c r="G1852">
        <v>0</v>
      </c>
      <c r="H1852">
        <v>0</v>
      </c>
      <c r="I1852">
        <v>43112013501</v>
      </c>
      <c r="J1852">
        <v>12</v>
      </c>
      <c r="K1852" t="s">
        <v>1353</v>
      </c>
      <c r="L1852">
        <v>1560</v>
      </c>
      <c r="M1852" t="s">
        <v>1354</v>
      </c>
      <c r="N1852" t="s">
        <v>1355</v>
      </c>
      <c r="O1852">
        <v>0</v>
      </c>
      <c r="P1852" t="s">
        <v>1207</v>
      </c>
      <c r="Q1852">
        <v>19790201</v>
      </c>
    </row>
    <row r="1853" spans="1:17">
      <c r="A1853" t="s">
        <v>1352</v>
      </c>
      <c r="B1853" t="s">
        <v>1244</v>
      </c>
      <c r="C1853">
        <v>201004</v>
      </c>
      <c r="D1853">
        <v>0</v>
      </c>
      <c r="E1853" t="s">
        <v>1212</v>
      </c>
      <c r="F1853">
        <v>0</v>
      </c>
      <c r="G1853">
        <v>0</v>
      </c>
      <c r="H1853">
        <v>0</v>
      </c>
      <c r="I1853">
        <v>43112005301</v>
      </c>
      <c r="J1853">
        <v>12</v>
      </c>
      <c r="K1853" t="s">
        <v>1353</v>
      </c>
      <c r="L1853">
        <v>1560</v>
      </c>
      <c r="M1853" t="s">
        <v>1354</v>
      </c>
      <c r="N1853" t="s">
        <v>1355</v>
      </c>
      <c r="O1853">
        <v>0</v>
      </c>
      <c r="P1853" t="s">
        <v>1207</v>
      </c>
      <c r="Q1853">
        <v>19780801</v>
      </c>
    </row>
    <row r="1854" spans="1:17">
      <c r="A1854" t="s">
        <v>1352</v>
      </c>
      <c r="B1854" t="s">
        <v>1245</v>
      </c>
      <c r="C1854">
        <v>201004</v>
      </c>
      <c r="D1854">
        <v>0</v>
      </c>
      <c r="E1854" t="s">
        <v>1212</v>
      </c>
      <c r="F1854">
        <v>0</v>
      </c>
      <c r="G1854">
        <v>0</v>
      </c>
      <c r="H1854">
        <v>0</v>
      </c>
      <c r="I1854">
        <v>43112037701</v>
      </c>
      <c r="J1854">
        <v>12</v>
      </c>
      <c r="K1854" t="s">
        <v>1353</v>
      </c>
      <c r="L1854">
        <v>1560</v>
      </c>
      <c r="M1854" t="s">
        <v>1354</v>
      </c>
      <c r="N1854" t="s">
        <v>1355</v>
      </c>
      <c r="O1854">
        <v>0</v>
      </c>
      <c r="P1854" t="s">
        <v>1207</v>
      </c>
      <c r="Q1854">
        <v>20050226</v>
      </c>
    </row>
    <row r="1855" spans="1:17">
      <c r="A1855" t="s">
        <v>1352</v>
      </c>
      <c r="B1855" t="s">
        <v>1359</v>
      </c>
      <c r="C1855">
        <v>201004</v>
      </c>
      <c r="D1855">
        <v>30</v>
      </c>
      <c r="E1855" t="s">
        <v>1212</v>
      </c>
      <c r="F1855">
        <v>1312</v>
      </c>
      <c r="G1855">
        <v>3792</v>
      </c>
      <c r="H1855">
        <v>3957</v>
      </c>
      <c r="I1855">
        <v>43112037801</v>
      </c>
      <c r="J1855">
        <v>8</v>
      </c>
      <c r="K1855" t="s">
        <v>1353</v>
      </c>
      <c r="L1855">
        <v>1560</v>
      </c>
      <c r="M1855" t="s">
        <v>1354</v>
      </c>
      <c r="N1855" t="s">
        <v>1355</v>
      </c>
      <c r="O1855">
        <v>0</v>
      </c>
      <c r="P1855" t="s">
        <v>1207</v>
      </c>
      <c r="Q1855">
        <v>20060607</v>
      </c>
    </row>
    <row r="1856" spans="1:17">
      <c r="A1856" t="s">
        <v>1352</v>
      </c>
      <c r="B1856" t="s">
        <v>1360</v>
      </c>
      <c r="C1856">
        <v>201004</v>
      </c>
      <c r="D1856">
        <v>16</v>
      </c>
      <c r="E1856" t="s">
        <v>1212</v>
      </c>
      <c r="F1856">
        <v>186</v>
      </c>
      <c r="G1856">
        <v>469</v>
      </c>
      <c r="H1856">
        <v>2782</v>
      </c>
      <c r="I1856">
        <v>43112008600</v>
      </c>
      <c r="J1856">
        <v>8</v>
      </c>
      <c r="K1856" t="s">
        <v>1353</v>
      </c>
      <c r="L1856">
        <v>1560</v>
      </c>
      <c r="M1856" t="s">
        <v>1354</v>
      </c>
      <c r="N1856" t="s">
        <v>1355</v>
      </c>
      <c r="O1856">
        <v>0</v>
      </c>
      <c r="P1856" t="s">
        <v>1207</v>
      </c>
      <c r="Q1856">
        <v>19710701</v>
      </c>
    </row>
    <row r="1857" spans="1:17">
      <c r="A1857" t="s">
        <v>1352</v>
      </c>
      <c r="B1857" t="s">
        <v>1215</v>
      </c>
      <c r="C1857">
        <v>201004</v>
      </c>
      <c r="D1857">
        <v>29</v>
      </c>
      <c r="E1857" t="s">
        <v>1212</v>
      </c>
      <c r="F1857">
        <v>2360</v>
      </c>
      <c r="G1857">
        <v>943</v>
      </c>
      <c r="H1857">
        <v>10036</v>
      </c>
      <c r="I1857">
        <v>43112008300</v>
      </c>
      <c r="J1857">
        <v>8</v>
      </c>
      <c r="K1857" t="s">
        <v>1353</v>
      </c>
      <c r="L1857">
        <v>1560</v>
      </c>
      <c r="M1857" t="s">
        <v>1354</v>
      </c>
      <c r="N1857" t="s">
        <v>1355</v>
      </c>
      <c r="O1857">
        <v>0</v>
      </c>
      <c r="P1857" t="s">
        <v>1207</v>
      </c>
      <c r="Q1857">
        <v>19690501</v>
      </c>
    </row>
    <row r="1858" spans="1:17">
      <c r="A1858" t="s">
        <v>1352</v>
      </c>
      <c r="B1858" t="s">
        <v>1216</v>
      </c>
      <c r="C1858">
        <v>201004</v>
      </c>
      <c r="D1858">
        <v>0</v>
      </c>
      <c r="E1858" t="s">
        <v>1212</v>
      </c>
      <c r="F1858">
        <v>0</v>
      </c>
      <c r="G1858">
        <v>0</v>
      </c>
      <c r="H1858">
        <v>0</v>
      </c>
      <c r="I1858">
        <v>43112008200</v>
      </c>
      <c r="J1858">
        <v>12</v>
      </c>
      <c r="K1858" t="s">
        <v>1353</v>
      </c>
      <c r="L1858">
        <v>1560</v>
      </c>
      <c r="M1858" t="s">
        <v>1354</v>
      </c>
      <c r="N1858" t="s">
        <v>1355</v>
      </c>
      <c r="O1858">
        <v>0</v>
      </c>
      <c r="P1858" t="s">
        <v>1207</v>
      </c>
      <c r="Q1858">
        <v>19870801</v>
      </c>
    </row>
    <row r="1859" spans="1:17">
      <c r="A1859" t="s">
        <v>1352</v>
      </c>
      <c r="B1859" t="s">
        <v>1221</v>
      </c>
      <c r="C1859">
        <v>201004</v>
      </c>
      <c r="D1859">
        <v>30</v>
      </c>
      <c r="E1859" t="s">
        <v>1212</v>
      </c>
      <c r="F1859">
        <v>1769</v>
      </c>
      <c r="G1859">
        <v>2875</v>
      </c>
      <c r="H1859">
        <v>13269</v>
      </c>
      <c r="I1859">
        <v>43112011500</v>
      </c>
      <c r="J1859">
        <v>8</v>
      </c>
      <c r="K1859" t="s">
        <v>1353</v>
      </c>
      <c r="L1859">
        <v>1560</v>
      </c>
      <c r="M1859" t="s">
        <v>1354</v>
      </c>
      <c r="N1859" t="s">
        <v>1355</v>
      </c>
      <c r="O1859">
        <v>0</v>
      </c>
      <c r="P1859" t="s">
        <v>1207</v>
      </c>
      <c r="Q1859">
        <v>19690701</v>
      </c>
    </row>
    <row r="1860" spans="1:17">
      <c r="A1860" t="s">
        <v>1352</v>
      </c>
      <c r="B1860" t="s">
        <v>1222</v>
      </c>
      <c r="C1860">
        <v>201004</v>
      </c>
      <c r="D1860">
        <v>0</v>
      </c>
      <c r="E1860" t="s">
        <v>1212</v>
      </c>
      <c r="F1860">
        <v>0</v>
      </c>
      <c r="G1860">
        <v>0</v>
      </c>
      <c r="H1860">
        <v>0</v>
      </c>
      <c r="I1860">
        <v>43112009100</v>
      </c>
      <c r="J1860">
        <v>12</v>
      </c>
      <c r="K1860" t="s">
        <v>1353</v>
      </c>
      <c r="L1860">
        <v>1560</v>
      </c>
      <c r="M1860" t="s">
        <v>1354</v>
      </c>
      <c r="N1860" t="s">
        <v>1355</v>
      </c>
      <c r="O1860">
        <v>0</v>
      </c>
      <c r="P1860" t="s">
        <v>1207</v>
      </c>
      <c r="Q1860">
        <v>19760201</v>
      </c>
    </row>
    <row r="1861" spans="1:17">
      <c r="A1861" t="s">
        <v>1352</v>
      </c>
      <c r="B1861" t="s">
        <v>1224</v>
      </c>
      <c r="C1861">
        <v>201004</v>
      </c>
      <c r="D1861">
        <v>10</v>
      </c>
      <c r="E1861" t="s">
        <v>1212</v>
      </c>
      <c r="F1861">
        <v>262</v>
      </c>
      <c r="G1861">
        <v>204</v>
      </c>
      <c r="H1861">
        <v>3104</v>
      </c>
      <c r="I1861">
        <v>43112012200</v>
      </c>
      <c r="J1861">
        <v>8</v>
      </c>
      <c r="K1861" t="s">
        <v>1353</v>
      </c>
      <c r="L1861">
        <v>1560</v>
      </c>
      <c r="M1861" t="s">
        <v>1354</v>
      </c>
      <c r="N1861" t="s">
        <v>1355</v>
      </c>
      <c r="O1861">
        <v>0</v>
      </c>
      <c r="P1861" t="s">
        <v>1207</v>
      </c>
      <c r="Q1861">
        <v>19690801</v>
      </c>
    </row>
    <row r="1862" spans="1:17">
      <c r="A1862" t="s">
        <v>1352</v>
      </c>
      <c r="B1862" t="s">
        <v>1225</v>
      </c>
      <c r="C1862">
        <v>201004</v>
      </c>
      <c r="D1862">
        <v>30</v>
      </c>
      <c r="E1862" t="s">
        <v>1212</v>
      </c>
      <c r="F1862">
        <v>1531</v>
      </c>
      <c r="G1862">
        <v>912</v>
      </c>
      <c r="H1862">
        <v>8902</v>
      </c>
      <c r="I1862">
        <v>43112010700</v>
      </c>
      <c r="J1862">
        <v>8</v>
      </c>
      <c r="K1862" t="s">
        <v>1353</v>
      </c>
      <c r="L1862">
        <v>1560</v>
      </c>
      <c r="M1862" t="s">
        <v>1354</v>
      </c>
      <c r="N1862" t="s">
        <v>1355</v>
      </c>
      <c r="O1862">
        <v>0</v>
      </c>
      <c r="P1862" t="s">
        <v>1207</v>
      </c>
      <c r="Q1862">
        <v>19690701</v>
      </c>
    </row>
    <row r="1863" spans="1:17">
      <c r="A1863" t="s">
        <v>1352</v>
      </c>
      <c r="B1863" t="s">
        <v>1301</v>
      </c>
      <c r="C1863">
        <v>201004</v>
      </c>
      <c r="D1863">
        <v>0</v>
      </c>
      <c r="E1863" t="s">
        <v>1212</v>
      </c>
      <c r="F1863">
        <v>0</v>
      </c>
      <c r="G1863">
        <v>0</v>
      </c>
      <c r="H1863">
        <v>0</v>
      </c>
      <c r="I1863">
        <v>43112009800</v>
      </c>
      <c r="J1863">
        <v>12</v>
      </c>
      <c r="K1863" t="s">
        <v>1353</v>
      </c>
      <c r="L1863">
        <v>1560</v>
      </c>
      <c r="M1863" t="s">
        <v>1354</v>
      </c>
      <c r="N1863" t="s">
        <v>1355</v>
      </c>
      <c r="O1863">
        <v>0</v>
      </c>
      <c r="P1863" t="s">
        <v>1207</v>
      </c>
      <c r="Q1863">
        <v>19690701</v>
      </c>
    </row>
    <row r="1864" spans="1:17">
      <c r="A1864" t="s">
        <v>1352</v>
      </c>
      <c r="B1864" t="s">
        <v>1303</v>
      </c>
      <c r="C1864">
        <v>201004</v>
      </c>
      <c r="D1864">
        <v>30</v>
      </c>
      <c r="E1864" t="s">
        <v>1212</v>
      </c>
      <c r="F1864">
        <v>1280</v>
      </c>
      <c r="G1864">
        <v>953</v>
      </c>
      <c r="H1864">
        <v>10430</v>
      </c>
      <c r="I1864">
        <v>43112011200</v>
      </c>
      <c r="J1864">
        <v>8</v>
      </c>
      <c r="K1864" t="s">
        <v>1353</v>
      </c>
      <c r="L1864">
        <v>1560</v>
      </c>
      <c r="M1864" t="s">
        <v>1354</v>
      </c>
      <c r="N1864" t="s">
        <v>1355</v>
      </c>
      <c r="O1864">
        <v>0</v>
      </c>
      <c r="P1864" t="s">
        <v>1207</v>
      </c>
      <c r="Q1864">
        <v>19690801</v>
      </c>
    </row>
    <row r="1865" spans="1:17">
      <c r="A1865" t="s">
        <v>1352</v>
      </c>
      <c r="B1865" t="s">
        <v>1348</v>
      </c>
      <c r="C1865">
        <v>201004</v>
      </c>
      <c r="D1865">
        <v>18</v>
      </c>
      <c r="E1865" t="s">
        <v>1212</v>
      </c>
      <c r="F1865">
        <v>35</v>
      </c>
      <c r="G1865">
        <v>0</v>
      </c>
      <c r="H1865">
        <v>2533</v>
      </c>
      <c r="I1865">
        <v>43112011001</v>
      </c>
      <c r="J1865">
        <v>8</v>
      </c>
      <c r="K1865" t="s">
        <v>1353</v>
      </c>
      <c r="L1865">
        <v>1560</v>
      </c>
      <c r="M1865" t="s">
        <v>1354</v>
      </c>
      <c r="N1865" t="s">
        <v>1355</v>
      </c>
      <c r="O1865">
        <v>0</v>
      </c>
      <c r="P1865" t="s">
        <v>1207</v>
      </c>
      <c r="Q1865">
        <v>20100419</v>
      </c>
    </row>
    <row r="1866" spans="1:17">
      <c r="A1866" t="s">
        <v>1352</v>
      </c>
      <c r="B1866" t="s">
        <v>1227</v>
      </c>
      <c r="C1866">
        <v>201004</v>
      </c>
      <c r="D1866">
        <v>0</v>
      </c>
      <c r="E1866" t="s">
        <v>1212</v>
      </c>
      <c r="F1866">
        <v>0</v>
      </c>
      <c r="G1866">
        <v>0</v>
      </c>
      <c r="H1866">
        <v>0</v>
      </c>
      <c r="I1866">
        <v>43112011100</v>
      </c>
      <c r="J1866">
        <v>12</v>
      </c>
      <c r="K1866" t="s">
        <v>1353</v>
      </c>
      <c r="L1866">
        <v>1560</v>
      </c>
      <c r="M1866" t="s">
        <v>1354</v>
      </c>
      <c r="N1866" t="s">
        <v>1355</v>
      </c>
      <c r="O1866">
        <v>0</v>
      </c>
      <c r="P1866" t="s">
        <v>1207</v>
      </c>
      <c r="Q1866">
        <v>19690801</v>
      </c>
    </row>
    <row r="1867" spans="1:17">
      <c r="A1867" t="s">
        <v>1352</v>
      </c>
      <c r="B1867" t="s">
        <v>1228</v>
      </c>
      <c r="C1867">
        <v>201004</v>
      </c>
      <c r="D1867">
        <v>30</v>
      </c>
      <c r="E1867" t="s">
        <v>1212</v>
      </c>
      <c r="F1867">
        <v>2270</v>
      </c>
      <c r="G1867">
        <v>2870</v>
      </c>
      <c r="H1867">
        <v>25397</v>
      </c>
      <c r="I1867">
        <v>43112014800</v>
      </c>
      <c r="J1867">
        <v>8</v>
      </c>
      <c r="K1867" t="s">
        <v>1353</v>
      </c>
      <c r="L1867">
        <v>1560</v>
      </c>
      <c r="M1867" t="s">
        <v>1354</v>
      </c>
      <c r="N1867" t="s">
        <v>1355</v>
      </c>
      <c r="O1867">
        <v>0</v>
      </c>
      <c r="P1867" t="s">
        <v>1207</v>
      </c>
      <c r="Q1867">
        <v>19691101</v>
      </c>
    </row>
    <row r="1868" spans="1:17">
      <c r="A1868" t="s">
        <v>1352</v>
      </c>
      <c r="B1868" t="s">
        <v>1351</v>
      </c>
      <c r="C1868">
        <v>201004</v>
      </c>
      <c r="D1868">
        <v>30</v>
      </c>
      <c r="E1868" t="s">
        <v>1212</v>
      </c>
      <c r="F1868">
        <v>1884</v>
      </c>
      <c r="G1868">
        <v>957</v>
      </c>
      <c r="H1868">
        <v>3899</v>
      </c>
      <c r="I1868">
        <v>43112013300</v>
      </c>
      <c r="J1868">
        <v>8</v>
      </c>
      <c r="K1868" t="s">
        <v>1353</v>
      </c>
      <c r="L1868">
        <v>1560</v>
      </c>
      <c r="M1868" t="s">
        <v>1354</v>
      </c>
      <c r="N1868" t="s">
        <v>1355</v>
      </c>
      <c r="O1868">
        <v>0</v>
      </c>
      <c r="P1868" t="s">
        <v>1207</v>
      </c>
      <c r="Q1868">
        <v>19690801</v>
      </c>
    </row>
    <row r="1869" spans="1:17">
      <c r="A1869" t="s">
        <v>1352</v>
      </c>
      <c r="B1869" t="s">
        <v>1361</v>
      </c>
      <c r="C1869">
        <v>201004</v>
      </c>
      <c r="D1869">
        <v>0</v>
      </c>
      <c r="E1869" t="s">
        <v>1212</v>
      </c>
      <c r="F1869">
        <v>0</v>
      </c>
      <c r="G1869">
        <v>0</v>
      </c>
      <c r="H1869">
        <v>0</v>
      </c>
      <c r="I1869">
        <v>43112013600</v>
      </c>
      <c r="J1869">
        <v>12</v>
      </c>
      <c r="K1869" t="s">
        <v>1353</v>
      </c>
      <c r="L1869">
        <v>1560</v>
      </c>
      <c r="M1869" t="s">
        <v>1354</v>
      </c>
      <c r="N1869" t="s">
        <v>1355</v>
      </c>
      <c r="O1869">
        <v>0</v>
      </c>
      <c r="P1869" t="s">
        <v>1207</v>
      </c>
      <c r="Q1869">
        <v>19690901</v>
      </c>
    </row>
    <row r="1870" spans="1:17">
      <c r="A1870" t="s">
        <v>1352</v>
      </c>
      <c r="B1870" t="s">
        <v>1362</v>
      </c>
      <c r="C1870">
        <v>201004</v>
      </c>
      <c r="D1870">
        <v>0</v>
      </c>
      <c r="E1870" t="s">
        <v>1212</v>
      </c>
      <c r="F1870">
        <v>0</v>
      </c>
      <c r="G1870">
        <v>0</v>
      </c>
      <c r="H1870">
        <v>0</v>
      </c>
      <c r="I1870">
        <v>43112009900</v>
      </c>
      <c r="J1870">
        <v>12</v>
      </c>
      <c r="K1870" t="s">
        <v>1353</v>
      </c>
      <c r="L1870">
        <v>1560</v>
      </c>
      <c r="M1870" t="s">
        <v>1354</v>
      </c>
      <c r="N1870" t="s">
        <v>1355</v>
      </c>
      <c r="O1870">
        <v>0</v>
      </c>
      <c r="P1870" t="s">
        <v>1233</v>
      </c>
      <c r="Q1870">
        <v>19760201</v>
      </c>
    </row>
    <row r="1871" spans="1:17">
      <c r="A1871" t="s">
        <v>1352</v>
      </c>
      <c r="B1871" t="s">
        <v>1363</v>
      </c>
      <c r="C1871">
        <v>201004</v>
      </c>
      <c r="D1871">
        <v>0</v>
      </c>
      <c r="E1871" t="s">
        <v>1212</v>
      </c>
      <c r="F1871">
        <v>0</v>
      </c>
      <c r="G1871">
        <v>0</v>
      </c>
      <c r="H1871">
        <v>0</v>
      </c>
      <c r="I1871">
        <v>43112013900</v>
      </c>
      <c r="J1871">
        <v>12</v>
      </c>
      <c r="K1871" t="s">
        <v>1353</v>
      </c>
      <c r="L1871">
        <v>1560</v>
      </c>
      <c r="M1871" t="s">
        <v>1354</v>
      </c>
      <c r="N1871" t="s">
        <v>1355</v>
      </c>
      <c r="O1871">
        <v>0</v>
      </c>
      <c r="P1871" t="s">
        <v>1207</v>
      </c>
      <c r="Q1871">
        <v>19760101</v>
      </c>
    </row>
    <row r="1872" spans="1:17">
      <c r="A1872" t="s">
        <v>1352</v>
      </c>
      <c r="B1872" t="s">
        <v>1364</v>
      </c>
      <c r="C1872">
        <v>201004</v>
      </c>
      <c r="D1872">
        <v>0</v>
      </c>
      <c r="E1872" t="s">
        <v>1212</v>
      </c>
      <c r="F1872">
        <v>0</v>
      </c>
      <c r="G1872">
        <v>0</v>
      </c>
      <c r="H1872">
        <v>0</v>
      </c>
      <c r="I1872">
        <v>43112013801</v>
      </c>
      <c r="J1872">
        <v>12</v>
      </c>
      <c r="K1872" t="s">
        <v>1353</v>
      </c>
      <c r="L1872">
        <v>1560</v>
      </c>
      <c r="M1872" t="s">
        <v>1354</v>
      </c>
      <c r="N1872" t="s">
        <v>1355</v>
      </c>
      <c r="O1872">
        <v>0</v>
      </c>
      <c r="P1872" t="s">
        <v>1207</v>
      </c>
      <c r="Q1872">
        <v>19801201</v>
      </c>
    </row>
    <row r="1873" spans="1:17">
      <c r="A1873" t="s">
        <v>1352</v>
      </c>
      <c r="B1873" t="s">
        <v>1365</v>
      </c>
      <c r="C1873">
        <v>201004</v>
      </c>
      <c r="D1873">
        <v>0</v>
      </c>
      <c r="E1873" t="s">
        <v>1212</v>
      </c>
      <c r="F1873">
        <v>0</v>
      </c>
      <c r="G1873">
        <v>0</v>
      </c>
      <c r="H1873">
        <v>0</v>
      </c>
      <c r="I1873">
        <v>43112014500</v>
      </c>
      <c r="J1873">
        <v>12</v>
      </c>
      <c r="K1873" t="s">
        <v>1353</v>
      </c>
      <c r="L1873">
        <v>1560</v>
      </c>
      <c r="M1873" t="s">
        <v>1354</v>
      </c>
      <c r="N1873" t="s">
        <v>1355</v>
      </c>
      <c r="O1873">
        <v>0</v>
      </c>
      <c r="P1873" t="s">
        <v>1207</v>
      </c>
      <c r="Q1873">
        <v>19691001</v>
      </c>
    </row>
    <row r="1874" spans="1:17">
      <c r="A1874" t="s">
        <v>1352</v>
      </c>
      <c r="B1874" t="s">
        <v>1366</v>
      </c>
      <c r="C1874">
        <v>201004</v>
      </c>
      <c r="D1874">
        <v>18</v>
      </c>
      <c r="E1874" t="s">
        <v>1212</v>
      </c>
      <c r="F1874">
        <v>411</v>
      </c>
      <c r="G1874">
        <v>575</v>
      </c>
      <c r="H1874">
        <v>3072</v>
      </c>
      <c r="I1874">
        <v>43112039700</v>
      </c>
      <c r="J1874">
        <v>8</v>
      </c>
      <c r="K1874" t="s">
        <v>1353</v>
      </c>
      <c r="L1874">
        <v>1560</v>
      </c>
      <c r="M1874" t="s">
        <v>1354</v>
      </c>
      <c r="N1874" t="s">
        <v>1355</v>
      </c>
      <c r="O1874">
        <v>0</v>
      </c>
      <c r="P1874" t="s">
        <v>1207</v>
      </c>
      <c r="Q1874">
        <v>19790801</v>
      </c>
    </row>
    <row r="1875" spans="1:17">
      <c r="A1875" t="s">
        <v>1352</v>
      </c>
      <c r="B1875" t="s">
        <v>1367</v>
      </c>
      <c r="C1875">
        <v>201004</v>
      </c>
      <c r="D1875">
        <v>24</v>
      </c>
      <c r="E1875" t="s">
        <v>1212</v>
      </c>
      <c r="F1875">
        <v>923</v>
      </c>
      <c r="G1875">
        <v>745</v>
      </c>
      <c r="H1875">
        <v>4447</v>
      </c>
      <c r="I1875">
        <v>43112007701</v>
      </c>
      <c r="J1875">
        <v>8</v>
      </c>
      <c r="K1875" t="s">
        <v>1353</v>
      </c>
      <c r="L1875">
        <v>1560</v>
      </c>
      <c r="M1875" t="s">
        <v>1354</v>
      </c>
      <c r="N1875" t="s">
        <v>1355</v>
      </c>
      <c r="O1875">
        <v>0</v>
      </c>
      <c r="P1875" t="s">
        <v>1207</v>
      </c>
      <c r="Q1875">
        <v>19790701</v>
      </c>
    </row>
    <row r="1876" spans="1:17">
      <c r="A1876" t="s">
        <v>1352</v>
      </c>
      <c r="B1876" t="s">
        <v>1368</v>
      </c>
      <c r="C1876">
        <v>201004</v>
      </c>
      <c r="D1876">
        <v>23</v>
      </c>
      <c r="E1876" t="s">
        <v>1212</v>
      </c>
      <c r="F1876">
        <v>775</v>
      </c>
      <c r="G1876">
        <v>548</v>
      </c>
      <c r="H1876">
        <v>6557</v>
      </c>
      <c r="I1876">
        <v>43112010201</v>
      </c>
      <c r="J1876">
        <v>8</v>
      </c>
      <c r="K1876" t="s">
        <v>1353</v>
      </c>
      <c r="L1876">
        <v>1560</v>
      </c>
      <c r="M1876" t="s">
        <v>1354</v>
      </c>
      <c r="N1876" t="s">
        <v>1355</v>
      </c>
      <c r="O1876">
        <v>0</v>
      </c>
      <c r="P1876" t="s">
        <v>1207</v>
      </c>
      <c r="Q1876">
        <v>19790601</v>
      </c>
    </row>
    <row r="1877" spans="1:17">
      <c r="A1877" t="s">
        <v>1352</v>
      </c>
      <c r="B1877" t="s">
        <v>1369</v>
      </c>
      <c r="C1877">
        <v>201004</v>
      </c>
      <c r="D1877">
        <v>0</v>
      </c>
      <c r="E1877" t="s">
        <v>1212</v>
      </c>
      <c r="F1877">
        <v>0</v>
      </c>
      <c r="G1877">
        <v>0</v>
      </c>
      <c r="H1877">
        <v>0</v>
      </c>
      <c r="I1877">
        <v>43112040300</v>
      </c>
      <c r="J1877">
        <v>12</v>
      </c>
      <c r="K1877" t="s">
        <v>1353</v>
      </c>
      <c r="L1877">
        <v>1560</v>
      </c>
      <c r="M1877" t="s">
        <v>1354</v>
      </c>
      <c r="N1877" t="s">
        <v>1355</v>
      </c>
      <c r="O1877">
        <v>0</v>
      </c>
      <c r="P1877" t="s">
        <v>1207</v>
      </c>
      <c r="Q1877">
        <v>19800101</v>
      </c>
    </row>
    <row r="1878" spans="1:17">
      <c r="A1878" t="s">
        <v>1352</v>
      </c>
      <c r="B1878" t="s">
        <v>1383</v>
      </c>
      <c r="C1878">
        <v>201004</v>
      </c>
      <c r="D1878">
        <v>9</v>
      </c>
      <c r="E1878" t="s">
        <v>1212</v>
      </c>
      <c r="F1878">
        <v>111</v>
      </c>
      <c r="G1878">
        <v>0</v>
      </c>
      <c r="H1878">
        <v>1774</v>
      </c>
      <c r="I1878">
        <v>43112011702</v>
      </c>
      <c r="J1878">
        <v>8</v>
      </c>
      <c r="K1878" t="s">
        <v>1353</v>
      </c>
      <c r="L1878">
        <v>1560</v>
      </c>
      <c r="M1878" t="s">
        <v>1354</v>
      </c>
      <c r="N1878" t="s">
        <v>1355</v>
      </c>
      <c r="O1878">
        <v>0</v>
      </c>
      <c r="P1878" t="s">
        <v>1207</v>
      </c>
      <c r="Q1878">
        <v>20100310</v>
      </c>
    </row>
    <row r="1879" spans="1:17">
      <c r="A1879" t="s">
        <v>1352</v>
      </c>
      <c r="B1879" t="s">
        <v>1370</v>
      </c>
      <c r="C1879">
        <v>201004</v>
      </c>
      <c r="D1879">
        <v>30</v>
      </c>
      <c r="E1879" t="s">
        <v>1212</v>
      </c>
      <c r="F1879">
        <v>697</v>
      </c>
      <c r="G1879">
        <v>135</v>
      </c>
      <c r="H1879">
        <v>117</v>
      </c>
      <c r="I1879">
        <v>43112041000</v>
      </c>
      <c r="J1879">
        <v>8</v>
      </c>
      <c r="K1879" t="s">
        <v>1353</v>
      </c>
      <c r="L1879">
        <v>1560</v>
      </c>
      <c r="M1879" t="s">
        <v>1354</v>
      </c>
      <c r="N1879" t="s">
        <v>1355</v>
      </c>
      <c r="O1879">
        <v>0</v>
      </c>
      <c r="P1879" t="s">
        <v>1207</v>
      </c>
      <c r="Q1879">
        <v>19900401</v>
      </c>
    </row>
    <row r="1880" spans="1:17">
      <c r="A1880" t="s">
        <v>1352</v>
      </c>
      <c r="B1880" t="s">
        <v>1371</v>
      </c>
      <c r="C1880">
        <v>201004</v>
      </c>
      <c r="D1880">
        <v>0</v>
      </c>
      <c r="E1880" t="s">
        <v>1212</v>
      </c>
      <c r="F1880">
        <v>0</v>
      </c>
      <c r="G1880">
        <v>0</v>
      </c>
      <c r="H1880">
        <v>0</v>
      </c>
      <c r="I1880">
        <v>43112008901</v>
      </c>
      <c r="J1880">
        <v>12</v>
      </c>
      <c r="K1880" t="s">
        <v>1353</v>
      </c>
      <c r="L1880">
        <v>1560</v>
      </c>
      <c r="M1880" t="s">
        <v>1354</v>
      </c>
      <c r="N1880" t="s">
        <v>1355</v>
      </c>
      <c r="O1880">
        <v>0</v>
      </c>
      <c r="P1880" t="s">
        <v>1207</v>
      </c>
      <c r="Q1880">
        <v>19791201</v>
      </c>
    </row>
    <row r="1881" spans="1:17">
      <c r="A1881" t="s">
        <v>1352</v>
      </c>
      <c r="B1881" t="s">
        <v>1372</v>
      </c>
      <c r="C1881">
        <v>201004</v>
      </c>
      <c r="D1881">
        <v>0</v>
      </c>
      <c r="E1881" t="s">
        <v>1212</v>
      </c>
      <c r="F1881">
        <v>0</v>
      </c>
      <c r="G1881">
        <v>0</v>
      </c>
      <c r="H1881">
        <v>0</v>
      </c>
      <c r="I1881">
        <v>43112042800</v>
      </c>
      <c r="J1881">
        <v>12</v>
      </c>
      <c r="K1881" t="s">
        <v>1353</v>
      </c>
      <c r="L1881">
        <v>1560</v>
      </c>
      <c r="M1881" t="s">
        <v>1354</v>
      </c>
      <c r="N1881" t="s">
        <v>1355</v>
      </c>
      <c r="O1881">
        <v>0</v>
      </c>
      <c r="P1881" t="s">
        <v>1207</v>
      </c>
      <c r="Q1881">
        <v>19801001</v>
      </c>
    </row>
    <row r="1882" spans="1:17">
      <c r="A1882" t="s">
        <v>1352</v>
      </c>
      <c r="B1882" t="s">
        <v>1373</v>
      </c>
      <c r="C1882">
        <v>201004</v>
      </c>
      <c r="D1882">
        <v>0</v>
      </c>
      <c r="E1882" t="s">
        <v>1212</v>
      </c>
      <c r="F1882">
        <v>0</v>
      </c>
      <c r="G1882">
        <v>0</v>
      </c>
      <c r="H1882">
        <v>0</v>
      </c>
      <c r="I1882">
        <v>43112041900</v>
      </c>
      <c r="J1882">
        <v>12</v>
      </c>
      <c r="K1882" t="s">
        <v>1353</v>
      </c>
      <c r="L1882">
        <v>1560</v>
      </c>
      <c r="M1882" t="s">
        <v>1354</v>
      </c>
      <c r="N1882" t="s">
        <v>1355</v>
      </c>
      <c r="O1882">
        <v>0</v>
      </c>
      <c r="P1882" t="s">
        <v>1207</v>
      </c>
      <c r="Q1882">
        <v>19881101</v>
      </c>
    </row>
    <row r="1883" spans="1:17">
      <c r="A1883" t="s">
        <v>1352</v>
      </c>
      <c r="B1883" t="s">
        <v>1374</v>
      </c>
      <c r="C1883">
        <v>201004</v>
      </c>
      <c r="D1883">
        <v>0</v>
      </c>
      <c r="E1883" t="s">
        <v>1212</v>
      </c>
      <c r="F1883">
        <v>0</v>
      </c>
      <c r="G1883">
        <v>0</v>
      </c>
      <c r="H1883">
        <v>0</v>
      </c>
      <c r="I1883">
        <v>43112008401</v>
      </c>
      <c r="J1883">
        <v>12</v>
      </c>
      <c r="K1883" t="s">
        <v>1353</v>
      </c>
      <c r="L1883">
        <v>1560</v>
      </c>
      <c r="M1883" t="s">
        <v>1354</v>
      </c>
      <c r="N1883" t="s">
        <v>1355</v>
      </c>
      <c r="O1883">
        <v>0</v>
      </c>
      <c r="P1883" t="s">
        <v>1207</v>
      </c>
      <c r="Q1883">
        <v>19900301</v>
      </c>
    </row>
    <row r="1884" spans="1:17">
      <c r="A1884" t="s">
        <v>1352</v>
      </c>
      <c r="B1884" t="s">
        <v>1375</v>
      </c>
      <c r="C1884">
        <v>201004</v>
      </c>
      <c r="D1884">
        <v>0</v>
      </c>
      <c r="E1884" t="s">
        <v>1212</v>
      </c>
      <c r="F1884">
        <v>0</v>
      </c>
      <c r="G1884">
        <v>0</v>
      </c>
      <c r="H1884">
        <v>0</v>
      </c>
      <c r="I1884">
        <v>43112008100</v>
      </c>
      <c r="J1884">
        <v>12</v>
      </c>
      <c r="K1884" t="s">
        <v>1353</v>
      </c>
      <c r="L1884">
        <v>1560</v>
      </c>
      <c r="M1884" t="s">
        <v>1354</v>
      </c>
      <c r="N1884" t="s">
        <v>1355</v>
      </c>
      <c r="O1884">
        <v>0</v>
      </c>
      <c r="P1884" t="s">
        <v>1207</v>
      </c>
      <c r="Q1884">
        <v>19690401</v>
      </c>
    </row>
    <row r="1885" spans="1:17">
      <c r="A1885" t="s">
        <v>1352</v>
      </c>
      <c r="B1885" t="s">
        <v>1376</v>
      </c>
      <c r="C1885">
        <v>201004</v>
      </c>
      <c r="D1885">
        <v>30</v>
      </c>
      <c r="E1885" t="s">
        <v>1212</v>
      </c>
      <c r="F1885">
        <v>518</v>
      </c>
      <c r="G1885">
        <v>4397</v>
      </c>
      <c r="H1885">
        <v>15282</v>
      </c>
      <c r="I1885">
        <v>43112004001</v>
      </c>
      <c r="J1885">
        <v>8</v>
      </c>
      <c r="K1885" t="s">
        <v>1353</v>
      </c>
      <c r="L1885">
        <v>1560</v>
      </c>
      <c r="M1885" t="s">
        <v>1354</v>
      </c>
      <c r="N1885" t="s">
        <v>1355</v>
      </c>
      <c r="O1885">
        <v>0</v>
      </c>
      <c r="P1885" t="s">
        <v>1207</v>
      </c>
      <c r="Q1885">
        <v>19970501</v>
      </c>
    </row>
    <row r="1886" spans="1:17">
      <c r="A1886" t="s">
        <v>1352</v>
      </c>
      <c r="B1886" t="s">
        <v>1377</v>
      </c>
      <c r="C1886">
        <v>201004</v>
      </c>
      <c r="D1886">
        <v>0</v>
      </c>
      <c r="E1886" t="s">
        <v>1212</v>
      </c>
      <c r="F1886">
        <v>0</v>
      </c>
      <c r="G1886">
        <v>0</v>
      </c>
      <c r="H1886">
        <v>0</v>
      </c>
      <c r="I1886">
        <v>43112008000</v>
      </c>
      <c r="J1886">
        <v>12</v>
      </c>
      <c r="K1886" t="s">
        <v>1353</v>
      </c>
      <c r="L1886">
        <v>1560</v>
      </c>
      <c r="M1886" t="s">
        <v>1354</v>
      </c>
      <c r="N1886" t="s">
        <v>1355</v>
      </c>
      <c r="O1886">
        <v>0</v>
      </c>
      <c r="P1886" t="s">
        <v>1207</v>
      </c>
      <c r="Q1886">
        <v>19870701</v>
      </c>
    </row>
    <row r="1887" spans="1:17">
      <c r="A1887" t="s">
        <v>1352</v>
      </c>
      <c r="B1887" t="s">
        <v>1378</v>
      </c>
      <c r="C1887">
        <v>201004</v>
      </c>
      <c r="D1887">
        <v>0</v>
      </c>
      <c r="E1887" t="s">
        <v>1212</v>
      </c>
      <c r="F1887">
        <v>0</v>
      </c>
      <c r="G1887">
        <v>0</v>
      </c>
      <c r="H1887">
        <v>0</v>
      </c>
      <c r="I1887">
        <v>43112008500</v>
      </c>
      <c r="J1887">
        <v>12</v>
      </c>
      <c r="K1887" t="s">
        <v>1353</v>
      </c>
      <c r="L1887">
        <v>1560</v>
      </c>
      <c r="M1887" t="s">
        <v>1354</v>
      </c>
      <c r="N1887" t="s">
        <v>1355</v>
      </c>
      <c r="O1887">
        <v>0</v>
      </c>
      <c r="P1887" t="s">
        <v>1207</v>
      </c>
      <c r="Q1887">
        <v>19690601</v>
      </c>
    </row>
    <row r="1888" spans="1:17">
      <c r="A1888" t="s">
        <v>1379</v>
      </c>
      <c r="B1888" t="s">
        <v>1360</v>
      </c>
      <c r="C1888">
        <v>201004</v>
      </c>
      <c r="D1888">
        <v>28</v>
      </c>
      <c r="E1888" t="s">
        <v>1212</v>
      </c>
      <c r="F1888">
        <v>730</v>
      </c>
      <c r="G1888">
        <v>293</v>
      </c>
      <c r="H1888">
        <v>2325</v>
      </c>
      <c r="I1888">
        <v>43112040700</v>
      </c>
      <c r="J1888">
        <v>8</v>
      </c>
      <c r="K1888" t="s">
        <v>1380</v>
      </c>
      <c r="L1888">
        <v>2531</v>
      </c>
      <c r="M1888" t="s">
        <v>1214</v>
      </c>
      <c r="N1888" t="s">
        <v>1355</v>
      </c>
      <c r="O1888">
        <v>0</v>
      </c>
      <c r="P1888" t="s">
        <v>1207</v>
      </c>
      <c r="Q1888">
        <v>19800501</v>
      </c>
    </row>
    <row r="1889" spans="1:17">
      <c r="A1889" t="s">
        <v>1379</v>
      </c>
      <c r="B1889" t="s">
        <v>1211</v>
      </c>
      <c r="C1889">
        <v>201004</v>
      </c>
      <c r="D1889">
        <v>0</v>
      </c>
      <c r="E1889" t="s">
        <v>1212</v>
      </c>
      <c r="F1889">
        <v>0</v>
      </c>
      <c r="G1889">
        <v>0</v>
      </c>
      <c r="H1889">
        <v>0</v>
      </c>
      <c r="I1889">
        <v>43112041400</v>
      </c>
      <c r="J1889">
        <v>12</v>
      </c>
      <c r="K1889" t="s">
        <v>1380</v>
      </c>
      <c r="L1889">
        <v>2531</v>
      </c>
      <c r="M1889" t="s">
        <v>1214</v>
      </c>
      <c r="N1889" t="s">
        <v>1355</v>
      </c>
      <c r="O1889">
        <v>0</v>
      </c>
      <c r="P1889" t="s">
        <v>1207</v>
      </c>
      <c r="Q1889">
        <v>19800501</v>
      </c>
    </row>
    <row r="1890" spans="1:17">
      <c r="A1890" t="s">
        <v>1379</v>
      </c>
      <c r="B1890" t="s">
        <v>1215</v>
      </c>
      <c r="C1890">
        <v>201004</v>
      </c>
      <c r="D1890">
        <v>28</v>
      </c>
      <c r="E1890" t="s">
        <v>1212</v>
      </c>
      <c r="F1890">
        <v>554</v>
      </c>
      <c r="G1890">
        <v>477</v>
      </c>
      <c r="H1890">
        <v>3365</v>
      </c>
      <c r="I1890">
        <v>43112044300</v>
      </c>
      <c r="J1890">
        <v>8</v>
      </c>
      <c r="K1890" t="s">
        <v>1380</v>
      </c>
      <c r="L1890">
        <v>2531</v>
      </c>
      <c r="M1890" t="s">
        <v>1214</v>
      </c>
      <c r="N1890" t="s">
        <v>1355</v>
      </c>
      <c r="O1890">
        <v>0</v>
      </c>
      <c r="P1890" t="s">
        <v>1207</v>
      </c>
      <c r="Q1890">
        <v>19860601</v>
      </c>
    </row>
    <row r="1891" spans="1:17">
      <c r="A1891" t="s">
        <v>1379</v>
      </c>
      <c r="B1891" t="s">
        <v>1216</v>
      </c>
      <c r="C1891">
        <v>201004</v>
      </c>
      <c r="D1891">
        <v>19</v>
      </c>
      <c r="E1891" t="s">
        <v>1212</v>
      </c>
      <c r="F1891">
        <v>383</v>
      </c>
      <c r="G1891">
        <v>276</v>
      </c>
      <c r="H1891">
        <v>514</v>
      </c>
      <c r="I1891">
        <v>43112045000</v>
      </c>
      <c r="J1891">
        <v>8</v>
      </c>
      <c r="K1891" t="s">
        <v>1380</v>
      </c>
      <c r="L1891">
        <v>2531</v>
      </c>
      <c r="M1891" t="s">
        <v>1214</v>
      </c>
      <c r="N1891" t="s">
        <v>1355</v>
      </c>
      <c r="O1891">
        <v>0</v>
      </c>
      <c r="P1891" t="s">
        <v>1207</v>
      </c>
      <c r="Q1891">
        <v>19810601</v>
      </c>
    </row>
    <row r="1892" spans="1:17">
      <c r="A1892" t="s">
        <v>1379</v>
      </c>
      <c r="B1892" t="s">
        <v>1217</v>
      </c>
      <c r="C1892">
        <v>201004</v>
      </c>
      <c r="D1892">
        <v>0</v>
      </c>
      <c r="E1892" t="s">
        <v>1212</v>
      </c>
      <c r="F1892">
        <v>0</v>
      </c>
      <c r="G1892">
        <v>0</v>
      </c>
      <c r="H1892">
        <v>0</v>
      </c>
      <c r="I1892">
        <v>43112043100</v>
      </c>
      <c r="J1892">
        <v>12</v>
      </c>
      <c r="K1892" t="s">
        <v>1380</v>
      </c>
      <c r="L1892">
        <v>2531</v>
      </c>
      <c r="M1892" t="s">
        <v>1214</v>
      </c>
      <c r="N1892" t="s">
        <v>1355</v>
      </c>
      <c r="O1892">
        <v>0</v>
      </c>
      <c r="P1892" t="s">
        <v>1233</v>
      </c>
      <c r="Q1892">
        <v>19810901</v>
      </c>
    </row>
    <row r="1893" spans="1:17">
      <c r="A1893" t="s">
        <v>1379</v>
      </c>
      <c r="B1893" t="s">
        <v>1219</v>
      </c>
      <c r="C1893">
        <v>201004</v>
      </c>
      <c r="D1893">
        <v>28</v>
      </c>
      <c r="E1893" t="s">
        <v>1212</v>
      </c>
      <c r="F1893">
        <v>453</v>
      </c>
      <c r="G1893">
        <v>330</v>
      </c>
      <c r="H1893">
        <v>1851</v>
      </c>
      <c r="I1893">
        <v>43112046900</v>
      </c>
      <c r="J1893">
        <v>8</v>
      </c>
      <c r="K1893" t="s">
        <v>1380</v>
      </c>
      <c r="L1893">
        <v>2531</v>
      </c>
      <c r="M1893" t="s">
        <v>1214</v>
      </c>
      <c r="N1893" t="s">
        <v>1355</v>
      </c>
      <c r="O1893">
        <v>0</v>
      </c>
      <c r="P1893" t="s">
        <v>1207</v>
      </c>
      <c r="Q1893">
        <v>19820101</v>
      </c>
    </row>
    <row r="1894" spans="1:17">
      <c r="A1894" t="s">
        <v>1379</v>
      </c>
      <c r="B1894" t="s">
        <v>1220</v>
      </c>
      <c r="C1894">
        <v>201004</v>
      </c>
      <c r="D1894">
        <v>28</v>
      </c>
      <c r="E1894" t="s">
        <v>1212</v>
      </c>
      <c r="F1894">
        <v>419</v>
      </c>
      <c r="G1894">
        <v>241</v>
      </c>
      <c r="H1894">
        <v>1100</v>
      </c>
      <c r="I1894">
        <v>43112041700</v>
      </c>
      <c r="J1894">
        <v>8</v>
      </c>
      <c r="K1894" t="s">
        <v>1380</v>
      </c>
      <c r="L1894">
        <v>2531</v>
      </c>
      <c r="M1894" t="s">
        <v>1214</v>
      </c>
      <c r="N1894" t="s">
        <v>1355</v>
      </c>
      <c r="O1894">
        <v>0</v>
      </c>
      <c r="P1894" t="s">
        <v>1207</v>
      </c>
      <c r="Q1894">
        <v>19800701</v>
      </c>
    </row>
    <row r="1895" spans="1:17">
      <c r="A1895" t="s">
        <v>1379</v>
      </c>
      <c r="B1895" t="s">
        <v>1221</v>
      </c>
      <c r="C1895">
        <v>201004</v>
      </c>
      <c r="D1895">
        <v>15</v>
      </c>
      <c r="E1895" t="s">
        <v>1212</v>
      </c>
      <c r="F1895">
        <v>176</v>
      </c>
      <c r="G1895">
        <v>82</v>
      </c>
      <c r="H1895">
        <v>557</v>
      </c>
      <c r="I1895">
        <v>43112042700</v>
      </c>
      <c r="J1895">
        <v>8</v>
      </c>
      <c r="K1895" t="s">
        <v>1380</v>
      </c>
      <c r="L1895">
        <v>2531</v>
      </c>
      <c r="M1895" t="s">
        <v>1214</v>
      </c>
      <c r="N1895" t="s">
        <v>1355</v>
      </c>
      <c r="O1895">
        <v>0</v>
      </c>
      <c r="P1895" t="s">
        <v>1207</v>
      </c>
      <c r="Q1895">
        <v>19800801</v>
      </c>
    </row>
    <row r="1896" spans="1:17">
      <c r="A1896" t="s">
        <v>1379</v>
      </c>
      <c r="B1896" t="s">
        <v>1222</v>
      </c>
      <c r="C1896">
        <v>201004</v>
      </c>
      <c r="D1896">
        <v>28</v>
      </c>
      <c r="E1896" t="s">
        <v>1212</v>
      </c>
      <c r="F1896">
        <v>343</v>
      </c>
      <c r="G1896">
        <v>214</v>
      </c>
      <c r="H1896">
        <v>999</v>
      </c>
      <c r="I1896">
        <v>43112046800</v>
      </c>
      <c r="J1896">
        <v>8</v>
      </c>
      <c r="K1896" t="s">
        <v>1380</v>
      </c>
      <c r="L1896">
        <v>2531</v>
      </c>
      <c r="M1896" t="s">
        <v>1214</v>
      </c>
      <c r="N1896" t="s">
        <v>1355</v>
      </c>
      <c r="O1896">
        <v>0</v>
      </c>
      <c r="P1896" t="s">
        <v>1207</v>
      </c>
      <c r="Q1896">
        <v>19811001</v>
      </c>
    </row>
    <row r="1897" spans="1:17">
      <c r="A1897" t="s">
        <v>1379</v>
      </c>
      <c r="B1897" t="s">
        <v>1223</v>
      </c>
      <c r="C1897">
        <v>201004</v>
      </c>
      <c r="D1897">
        <v>21</v>
      </c>
      <c r="E1897" t="s">
        <v>1212</v>
      </c>
      <c r="F1897">
        <v>470</v>
      </c>
      <c r="G1897">
        <v>227</v>
      </c>
      <c r="H1897">
        <v>218</v>
      </c>
      <c r="I1897">
        <v>43112043000</v>
      </c>
      <c r="J1897">
        <v>8</v>
      </c>
      <c r="K1897" t="s">
        <v>1380</v>
      </c>
      <c r="L1897">
        <v>2531</v>
      </c>
      <c r="M1897" t="s">
        <v>1214</v>
      </c>
      <c r="N1897" t="s">
        <v>1355</v>
      </c>
      <c r="O1897">
        <v>0</v>
      </c>
      <c r="P1897" t="s">
        <v>1207</v>
      </c>
      <c r="Q1897">
        <v>19800901</v>
      </c>
    </row>
    <row r="1898" spans="1:17">
      <c r="A1898" t="s">
        <v>1379</v>
      </c>
      <c r="B1898" t="s">
        <v>1224</v>
      </c>
      <c r="C1898">
        <v>201004</v>
      </c>
      <c r="D1898">
        <v>28</v>
      </c>
      <c r="E1898" t="s">
        <v>1212</v>
      </c>
      <c r="F1898">
        <v>1078</v>
      </c>
      <c r="G1898">
        <v>458</v>
      </c>
      <c r="H1898">
        <v>3272</v>
      </c>
      <c r="I1898">
        <v>43112044100</v>
      </c>
      <c r="J1898">
        <v>8</v>
      </c>
      <c r="K1898" t="s">
        <v>1380</v>
      </c>
      <c r="L1898">
        <v>2531</v>
      </c>
      <c r="M1898" t="s">
        <v>1214</v>
      </c>
      <c r="N1898" t="s">
        <v>1355</v>
      </c>
      <c r="O1898">
        <v>0</v>
      </c>
      <c r="P1898" t="s">
        <v>1207</v>
      </c>
      <c r="Q1898">
        <v>19810101</v>
      </c>
    </row>
    <row r="1899" spans="1:17">
      <c r="A1899" t="s">
        <v>1379</v>
      </c>
      <c r="B1899" t="s">
        <v>1225</v>
      </c>
      <c r="C1899">
        <v>201004</v>
      </c>
      <c r="D1899">
        <v>28</v>
      </c>
      <c r="E1899" t="s">
        <v>1212</v>
      </c>
      <c r="F1899">
        <v>485</v>
      </c>
      <c r="G1899">
        <v>238</v>
      </c>
      <c r="H1899">
        <v>2654</v>
      </c>
      <c r="I1899">
        <v>43112046400</v>
      </c>
      <c r="J1899">
        <v>8</v>
      </c>
      <c r="K1899" t="s">
        <v>1380</v>
      </c>
      <c r="L1899">
        <v>2531</v>
      </c>
      <c r="M1899" t="s">
        <v>1214</v>
      </c>
      <c r="N1899" t="s">
        <v>1355</v>
      </c>
      <c r="O1899">
        <v>0</v>
      </c>
      <c r="P1899" t="s">
        <v>1207</v>
      </c>
      <c r="Q1899">
        <v>19810901</v>
      </c>
    </row>
    <row r="1900" spans="1:17">
      <c r="A1900" t="s">
        <v>1379</v>
      </c>
      <c r="B1900" t="s">
        <v>1301</v>
      </c>
      <c r="C1900">
        <v>201004</v>
      </c>
      <c r="D1900">
        <v>28</v>
      </c>
      <c r="E1900" t="s">
        <v>1212</v>
      </c>
      <c r="F1900">
        <v>309</v>
      </c>
      <c r="G1900">
        <v>220</v>
      </c>
      <c r="H1900">
        <v>124</v>
      </c>
      <c r="I1900">
        <v>43112043300</v>
      </c>
      <c r="J1900">
        <v>8</v>
      </c>
      <c r="K1900" t="s">
        <v>1380</v>
      </c>
      <c r="L1900">
        <v>2531</v>
      </c>
      <c r="M1900" t="s">
        <v>1214</v>
      </c>
      <c r="N1900" t="s">
        <v>1355</v>
      </c>
      <c r="O1900">
        <v>0</v>
      </c>
      <c r="P1900" t="s">
        <v>1207</v>
      </c>
      <c r="Q1900">
        <v>19801101</v>
      </c>
    </row>
    <row r="1901" spans="1:17">
      <c r="A1901" t="s">
        <v>1379</v>
      </c>
      <c r="B1901" t="s">
        <v>1226</v>
      </c>
      <c r="C1901">
        <v>201004</v>
      </c>
      <c r="D1901">
        <v>28</v>
      </c>
      <c r="E1901" t="s">
        <v>1212</v>
      </c>
      <c r="F1901">
        <v>575</v>
      </c>
      <c r="G1901">
        <v>281</v>
      </c>
      <c r="H1901">
        <v>4322</v>
      </c>
      <c r="I1901">
        <v>43112044200</v>
      </c>
      <c r="J1901">
        <v>8</v>
      </c>
      <c r="K1901" t="s">
        <v>1380</v>
      </c>
      <c r="L1901">
        <v>2531</v>
      </c>
      <c r="M1901" t="s">
        <v>1214</v>
      </c>
      <c r="N1901" t="s">
        <v>1355</v>
      </c>
      <c r="O1901">
        <v>0</v>
      </c>
      <c r="P1901" t="s">
        <v>1207</v>
      </c>
      <c r="Q1901">
        <v>19810201</v>
      </c>
    </row>
    <row r="1902" spans="1:17">
      <c r="A1902" t="s">
        <v>1379</v>
      </c>
      <c r="B1902" t="s">
        <v>1303</v>
      </c>
      <c r="C1902">
        <v>201004</v>
      </c>
      <c r="D1902">
        <v>28</v>
      </c>
      <c r="E1902" t="s">
        <v>1212</v>
      </c>
      <c r="F1902">
        <v>362</v>
      </c>
      <c r="G1902">
        <v>220</v>
      </c>
      <c r="H1902">
        <v>2641</v>
      </c>
      <c r="I1902">
        <v>43112044700</v>
      </c>
      <c r="J1902">
        <v>8</v>
      </c>
      <c r="K1902" t="s">
        <v>1380</v>
      </c>
      <c r="L1902">
        <v>2531</v>
      </c>
      <c r="M1902" t="s">
        <v>1214</v>
      </c>
      <c r="N1902" t="s">
        <v>1355</v>
      </c>
      <c r="O1902">
        <v>0</v>
      </c>
      <c r="P1902" t="s">
        <v>1207</v>
      </c>
      <c r="Q1902">
        <v>19810401</v>
      </c>
    </row>
    <row r="1903" spans="1:17">
      <c r="A1903" t="s">
        <v>1379</v>
      </c>
      <c r="B1903" t="s">
        <v>1348</v>
      </c>
      <c r="C1903">
        <v>201004</v>
      </c>
      <c r="D1903">
        <v>28</v>
      </c>
      <c r="E1903" t="s">
        <v>1212</v>
      </c>
      <c r="F1903">
        <v>329</v>
      </c>
      <c r="G1903">
        <v>232</v>
      </c>
      <c r="H1903">
        <v>1645</v>
      </c>
      <c r="I1903">
        <v>43112044800</v>
      </c>
      <c r="J1903">
        <v>8</v>
      </c>
      <c r="K1903" t="s">
        <v>1380</v>
      </c>
      <c r="L1903">
        <v>2531</v>
      </c>
      <c r="M1903" t="s">
        <v>1214</v>
      </c>
      <c r="N1903" t="s">
        <v>1355</v>
      </c>
      <c r="O1903">
        <v>0</v>
      </c>
      <c r="P1903" t="s">
        <v>1207</v>
      </c>
      <c r="Q1903">
        <v>19810501</v>
      </c>
    </row>
    <row r="1904" spans="1:17">
      <c r="A1904" t="s">
        <v>1379</v>
      </c>
      <c r="B1904" t="s">
        <v>1227</v>
      </c>
      <c r="C1904">
        <v>201004</v>
      </c>
      <c r="D1904">
        <v>28</v>
      </c>
      <c r="E1904" t="s">
        <v>1212</v>
      </c>
      <c r="F1904">
        <v>716</v>
      </c>
      <c r="G1904">
        <v>342</v>
      </c>
      <c r="H1904">
        <v>2483</v>
      </c>
      <c r="I1904">
        <v>43112045200</v>
      </c>
      <c r="J1904">
        <v>8</v>
      </c>
      <c r="K1904" t="s">
        <v>1380</v>
      </c>
      <c r="L1904">
        <v>2531</v>
      </c>
      <c r="M1904" t="s">
        <v>1214</v>
      </c>
      <c r="N1904" t="s">
        <v>1355</v>
      </c>
      <c r="O1904">
        <v>0</v>
      </c>
      <c r="P1904" t="s">
        <v>1207</v>
      </c>
      <c r="Q1904">
        <v>19810701</v>
      </c>
    </row>
    <row r="1905" spans="1:17">
      <c r="A1905" t="s">
        <v>1379</v>
      </c>
      <c r="B1905" t="s">
        <v>1351</v>
      </c>
      <c r="C1905">
        <v>201004</v>
      </c>
      <c r="D1905">
        <v>28</v>
      </c>
      <c r="E1905" t="s">
        <v>1212</v>
      </c>
      <c r="F1905">
        <v>855</v>
      </c>
      <c r="G1905">
        <v>373</v>
      </c>
      <c r="H1905">
        <v>4164</v>
      </c>
      <c r="I1905">
        <v>43112046200</v>
      </c>
      <c r="J1905">
        <v>8</v>
      </c>
      <c r="K1905" t="s">
        <v>1380</v>
      </c>
      <c r="L1905">
        <v>2531</v>
      </c>
      <c r="M1905" t="s">
        <v>1214</v>
      </c>
      <c r="N1905" t="s">
        <v>1355</v>
      </c>
      <c r="O1905">
        <v>0</v>
      </c>
      <c r="P1905" t="s">
        <v>1207</v>
      </c>
      <c r="Q1905">
        <v>19810801</v>
      </c>
    </row>
    <row r="1906" spans="1:17">
      <c r="A1906" t="s">
        <v>1379</v>
      </c>
      <c r="B1906" t="s">
        <v>1229</v>
      </c>
      <c r="C1906">
        <v>201004</v>
      </c>
      <c r="D1906">
        <v>28</v>
      </c>
      <c r="E1906" t="s">
        <v>1212</v>
      </c>
      <c r="F1906">
        <v>981</v>
      </c>
      <c r="G1906">
        <v>403</v>
      </c>
      <c r="H1906">
        <v>8814</v>
      </c>
      <c r="I1906">
        <v>43112048400</v>
      </c>
      <c r="J1906">
        <v>8</v>
      </c>
      <c r="K1906" t="s">
        <v>1380</v>
      </c>
      <c r="L1906">
        <v>2531</v>
      </c>
      <c r="M1906" t="s">
        <v>1214</v>
      </c>
      <c r="N1906" t="s">
        <v>1355</v>
      </c>
      <c r="O1906">
        <v>0</v>
      </c>
      <c r="P1906" t="s">
        <v>1207</v>
      </c>
      <c r="Q1906">
        <v>19820101</v>
      </c>
    </row>
    <row r="1907" spans="1:17">
      <c r="A1907" t="s">
        <v>1379</v>
      </c>
      <c r="B1907" t="s">
        <v>1361</v>
      </c>
      <c r="C1907">
        <v>201004</v>
      </c>
      <c r="D1907">
        <v>0</v>
      </c>
      <c r="E1907" t="s">
        <v>1212</v>
      </c>
      <c r="F1907">
        <v>0</v>
      </c>
      <c r="G1907">
        <v>0</v>
      </c>
      <c r="H1907">
        <v>0</v>
      </c>
      <c r="I1907">
        <v>43112043501</v>
      </c>
      <c r="J1907">
        <v>12</v>
      </c>
      <c r="K1907" t="s">
        <v>1380</v>
      </c>
      <c r="L1907">
        <v>2531</v>
      </c>
      <c r="M1907" t="s">
        <v>1214</v>
      </c>
      <c r="N1907" t="s">
        <v>1355</v>
      </c>
      <c r="O1907">
        <v>0</v>
      </c>
      <c r="P1907" t="s">
        <v>1233</v>
      </c>
      <c r="Q1907">
        <v>19840401</v>
      </c>
    </row>
    <row r="1908" spans="1:17">
      <c r="A1908" t="s">
        <v>1379</v>
      </c>
      <c r="B1908" t="s">
        <v>1381</v>
      </c>
      <c r="C1908">
        <v>201004</v>
      </c>
      <c r="D1908">
        <v>28</v>
      </c>
      <c r="E1908" t="s">
        <v>1212</v>
      </c>
      <c r="F1908">
        <v>486</v>
      </c>
      <c r="G1908">
        <v>163</v>
      </c>
      <c r="H1908">
        <v>2632</v>
      </c>
      <c r="I1908">
        <v>43112046700</v>
      </c>
      <c r="J1908">
        <v>8</v>
      </c>
      <c r="K1908" t="s">
        <v>1380</v>
      </c>
      <c r="L1908">
        <v>2531</v>
      </c>
      <c r="M1908" t="s">
        <v>1214</v>
      </c>
      <c r="N1908" t="s">
        <v>1355</v>
      </c>
      <c r="O1908">
        <v>0</v>
      </c>
      <c r="P1908" t="s">
        <v>1207</v>
      </c>
      <c r="Q1908">
        <v>19811101</v>
      </c>
    </row>
    <row r="1909" spans="1:17">
      <c r="A1909" t="s">
        <v>1379</v>
      </c>
      <c r="B1909" t="s">
        <v>1230</v>
      </c>
      <c r="C1909">
        <v>201004</v>
      </c>
      <c r="D1909">
        <v>28</v>
      </c>
      <c r="E1909" t="s">
        <v>1212</v>
      </c>
      <c r="F1909">
        <v>317</v>
      </c>
      <c r="G1909">
        <v>174</v>
      </c>
      <c r="H1909">
        <v>136</v>
      </c>
      <c r="I1909">
        <v>43112049700</v>
      </c>
      <c r="J1909">
        <v>8</v>
      </c>
      <c r="K1909" t="s">
        <v>1380</v>
      </c>
      <c r="L1909">
        <v>2531</v>
      </c>
      <c r="M1909" t="s">
        <v>1214</v>
      </c>
      <c r="N1909" t="s">
        <v>1355</v>
      </c>
      <c r="O1909">
        <v>0</v>
      </c>
      <c r="P1909" t="s">
        <v>1207</v>
      </c>
      <c r="Q1909">
        <v>19820401</v>
      </c>
    </row>
    <row r="1910" spans="1:17">
      <c r="A1910" t="s">
        <v>1379</v>
      </c>
      <c r="B1910" t="s">
        <v>1382</v>
      </c>
      <c r="C1910">
        <v>201004</v>
      </c>
      <c r="D1910">
        <v>26</v>
      </c>
      <c r="E1910" t="s">
        <v>1212</v>
      </c>
      <c r="F1910">
        <v>440</v>
      </c>
      <c r="G1910">
        <v>410</v>
      </c>
      <c r="H1910">
        <v>4109</v>
      </c>
      <c r="I1910">
        <v>43112047800</v>
      </c>
      <c r="J1910">
        <v>8</v>
      </c>
      <c r="K1910" t="s">
        <v>1380</v>
      </c>
      <c r="L1910">
        <v>2531</v>
      </c>
      <c r="M1910" t="s">
        <v>1214</v>
      </c>
      <c r="N1910" t="s">
        <v>1355</v>
      </c>
      <c r="O1910">
        <v>0</v>
      </c>
      <c r="P1910" t="s">
        <v>1207</v>
      </c>
      <c r="Q1910">
        <v>19811201</v>
      </c>
    </row>
    <row r="1911" spans="1:17">
      <c r="A1911" t="s">
        <v>1352</v>
      </c>
      <c r="B1911" t="s">
        <v>1232</v>
      </c>
      <c r="C1911">
        <v>201005</v>
      </c>
      <c r="D1911">
        <v>25</v>
      </c>
      <c r="E1911" t="s">
        <v>1212</v>
      </c>
      <c r="F1911">
        <v>867</v>
      </c>
      <c r="G1911">
        <v>824</v>
      </c>
      <c r="H1911">
        <v>2795</v>
      </c>
      <c r="I1911">
        <v>43112001301</v>
      </c>
      <c r="J1911">
        <v>8</v>
      </c>
      <c r="K1911" t="s">
        <v>1353</v>
      </c>
      <c r="L1911">
        <v>1560</v>
      </c>
      <c r="M1911" t="s">
        <v>1354</v>
      </c>
      <c r="N1911" t="s">
        <v>1355</v>
      </c>
      <c r="O1911">
        <v>0</v>
      </c>
      <c r="P1911" t="s">
        <v>1207</v>
      </c>
      <c r="Q1911">
        <v>20050905</v>
      </c>
    </row>
    <row r="1912" spans="1:17">
      <c r="A1912" t="s">
        <v>1352</v>
      </c>
      <c r="B1912" t="s">
        <v>1304</v>
      </c>
      <c r="C1912">
        <v>201005</v>
      </c>
      <c r="D1912">
        <v>0</v>
      </c>
      <c r="E1912" t="s">
        <v>1212</v>
      </c>
      <c r="F1912">
        <v>0</v>
      </c>
      <c r="G1912">
        <v>0</v>
      </c>
      <c r="H1912">
        <v>0</v>
      </c>
      <c r="I1912">
        <v>43112001400</v>
      </c>
      <c r="J1912">
        <v>12</v>
      </c>
      <c r="K1912" t="s">
        <v>1353</v>
      </c>
      <c r="L1912">
        <v>1560</v>
      </c>
      <c r="M1912" t="s">
        <v>1354</v>
      </c>
      <c r="N1912" t="s">
        <v>1355</v>
      </c>
      <c r="O1912">
        <v>0</v>
      </c>
      <c r="P1912" t="s">
        <v>1207</v>
      </c>
      <c r="Q1912">
        <v>19751001</v>
      </c>
    </row>
    <row r="1913" spans="1:17">
      <c r="A1913" t="s">
        <v>1352</v>
      </c>
      <c r="B1913" t="s">
        <v>1305</v>
      </c>
      <c r="C1913">
        <v>201005</v>
      </c>
      <c r="D1913">
        <v>0</v>
      </c>
      <c r="E1913" t="s">
        <v>1212</v>
      </c>
      <c r="F1913">
        <v>0</v>
      </c>
      <c r="G1913">
        <v>0</v>
      </c>
      <c r="H1913">
        <v>0</v>
      </c>
      <c r="I1913">
        <v>43112001800</v>
      </c>
      <c r="J1913">
        <v>12</v>
      </c>
      <c r="K1913" t="s">
        <v>1353</v>
      </c>
      <c r="L1913">
        <v>1560</v>
      </c>
      <c r="M1913" t="s">
        <v>1354</v>
      </c>
      <c r="N1913" t="s">
        <v>1355</v>
      </c>
      <c r="O1913">
        <v>0</v>
      </c>
      <c r="P1913" t="s">
        <v>1207</v>
      </c>
      <c r="Q1913">
        <v>19750901</v>
      </c>
    </row>
    <row r="1914" spans="1:17">
      <c r="A1914" t="s">
        <v>1352</v>
      </c>
      <c r="B1914" t="s">
        <v>1356</v>
      </c>
      <c r="C1914">
        <v>201005</v>
      </c>
      <c r="D1914">
        <v>31</v>
      </c>
      <c r="E1914" t="s">
        <v>1212</v>
      </c>
      <c r="F1914">
        <v>608</v>
      </c>
      <c r="G1914">
        <v>3334</v>
      </c>
      <c r="H1914">
        <v>13695</v>
      </c>
      <c r="I1914">
        <v>43112001600</v>
      </c>
      <c r="J1914">
        <v>8</v>
      </c>
      <c r="K1914" t="s">
        <v>1353</v>
      </c>
      <c r="L1914">
        <v>1560</v>
      </c>
      <c r="M1914" t="s">
        <v>1354</v>
      </c>
      <c r="N1914" t="s">
        <v>1355</v>
      </c>
      <c r="O1914">
        <v>0</v>
      </c>
      <c r="P1914" t="s">
        <v>1207</v>
      </c>
      <c r="Q1914">
        <v>19691101</v>
      </c>
    </row>
    <row r="1915" spans="1:17">
      <c r="A1915" t="s">
        <v>1352</v>
      </c>
      <c r="B1915" t="s">
        <v>1254</v>
      </c>
      <c r="C1915">
        <v>201005</v>
      </c>
      <c r="D1915">
        <v>28</v>
      </c>
      <c r="E1915" t="s">
        <v>1212</v>
      </c>
      <c r="F1915">
        <v>587</v>
      </c>
      <c r="G1915">
        <v>597</v>
      </c>
      <c r="H1915">
        <v>2168</v>
      </c>
      <c r="I1915">
        <v>43112004200</v>
      </c>
      <c r="J1915">
        <v>8</v>
      </c>
      <c r="K1915" t="s">
        <v>1353</v>
      </c>
      <c r="L1915">
        <v>1560</v>
      </c>
      <c r="M1915" t="s">
        <v>1354</v>
      </c>
      <c r="N1915" t="s">
        <v>1355</v>
      </c>
      <c r="O1915">
        <v>0</v>
      </c>
      <c r="P1915" t="s">
        <v>1233</v>
      </c>
      <c r="Q1915">
        <v>19710801</v>
      </c>
    </row>
    <row r="1916" spans="1:17">
      <c r="A1916" t="s">
        <v>1352</v>
      </c>
      <c r="B1916" t="s">
        <v>1255</v>
      </c>
      <c r="C1916">
        <v>201005</v>
      </c>
      <c r="D1916">
        <v>0</v>
      </c>
      <c r="E1916" t="s">
        <v>1212</v>
      </c>
      <c r="F1916">
        <v>0</v>
      </c>
      <c r="G1916">
        <v>0</v>
      </c>
      <c r="H1916">
        <v>0</v>
      </c>
      <c r="I1916">
        <v>43112002200</v>
      </c>
      <c r="J1916">
        <v>12</v>
      </c>
      <c r="K1916" t="s">
        <v>1353</v>
      </c>
      <c r="L1916">
        <v>1560</v>
      </c>
      <c r="M1916" t="s">
        <v>1354</v>
      </c>
      <c r="N1916" t="s">
        <v>1355</v>
      </c>
      <c r="O1916">
        <v>0</v>
      </c>
      <c r="P1916" t="s">
        <v>1233</v>
      </c>
      <c r="Q1916">
        <v>19790101</v>
      </c>
    </row>
    <row r="1917" spans="1:17">
      <c r="A1917" t="s">
        <v>1352</v>
      </c>
      <c r="B1917" t="s">
        <v>1357</v>
      </c>
      <c r="C1917">
        <v>201005</v>
      </c>
      <c r="D1917">
        <v>0</v>
      </c>
      <c r="E1917" t="s">
        <v>1212</v>
      </c>
      <c r="F1917">
        <v>0</v>
      </c>
      <c r="G1917">
        <v>0</v>
      </c>
      <c r="H1917">
        <v>0</v>
      </c>
      <c r="I1917">
        <v>43112002100</v>
      </c>
      <c r="J1917">
        <v>12</v>
      </c>
      <c r="K1917" t="s">
        <v>1353</v>
      </c>
      <c r="L1917">
        <v>1560</v>
      </c>
      <c r="M1917" t="s">
        <v>1354</v>
      </c>
      <c r="N1917" t="s">
        <v>1355</v>
      </c>
      <c r="O1917">
        <v>0</v>
      </c>
      <c r="P1917" t="s">
        <v>1207</v>
      </c>
      <c r="Q1917">
        <v>19680701</v>
      </c>
    </row>
    <row r="1918" spans="1:17">
      <c r="A1918" t="s">
        <v>1352</v>
      </c>
      <c r="B1918" t="s">
        <v>1323</v>
      </c>
      <c r="C1918">
        <v>201005</v>
      </c>
      <c r="D1918">
        <v>0</v>
      </c>
      <c r="E1918" t="s">
        <v>1212</v>
      </c>
      <c r="F1918">
        <v>0</v>
      </c>
      <c r="G1918">
        <v>0</v>
      </c>
      <c r="H1918">
        <v>0</v>
      </c>
      <c r="I1918">
        <v>43112002701</v>
      </c>
      <c r="J1918">
        <v>12</v>
      </c>
      <c r="K1918" t="s">
        <v>1353</v>
      </c>
      <c r="L1918">
        <v>1560</v>
      </c>
      <c r="M1918" t="s">
        <v>1354</v>
      </c>
      <c r="N1918" t="s">
        <v>1355</v>
      </c>
      <c r="O1918">
        <v>0</v>
      </c>
      <c r="P1918" t="s">
        <v>1207</v>
      </c>
      <c r="Q1918">
        <v>19980729</v>
      </c>
    </row>
    <row r="1919" spans="1:17">
      <c r="A1919" t="s">
        <v>1352</v>
      </c>
      <c r="B1919" t="s">
        <v>1308</v>
      </c>
      <c r="C1919">
        <v>201005</v>
      </c>
      <c r="D1919">
        <v>19</v>
      </c>
      <c r="E1919" t="s">
        <v>1212</v>
      </c>
      <c r="F1919">
        <v>448</v>
      </c>
      <c r="G1919">
        <v>439</v>
      </c>
      <c r="H1919">
        <v>2966</v>
      </c>
      <c r="I1919">
        <v>43112002302</v>
      </c>
      <c r="J1919">
        <v>8</v>
      </c>
      <c r="K1919" t="s">
        <v>1353</v>
      </c>
      <c r="L1919">
        <v>1560</v>
      </c>
      <c r="M1919" t="s">
        <v>1354</v>
      </c>
      <c r="N1919" t="s">
        <v>1355</v>
      </c>
      <c r="O1919">
        <v>0</v>
      </c>
      <c r="P1919" t="s">
        <v>1207</v>
      </c>
      <c r="Q1919">
        <v>20050409</v>
      </c>
    </row>
    <row r="1920" spans="1:17">
      <c r="A1920" t="s">
        <v>1352</v>
      </c>
      <c r="B1920" t="s">
        <v>1325</v>
      </c>
      <c r="C1920">
        <v>201005</v>
      </c>
      <c r="D1920">
        <v>0</v>
      </c>
      <c r="E1920" t="s">
        <v>1212</v>
      </c>
      <c r="F1920">
        <v>0</v>
      </c>
      <c r="G1920">
        <v>0</v>
      </c>
      <c r="H1920">
        <v>0</v>
      </c>
      <c r="I1920">
        <v>43112005400</v>
      </c>
      <c r="J1920">
        <v>12</v>
      </c>
      <c r="K1920" t="s">
        <v>1353</v>
      </c>
      <c r="L1920">
        <v>1560</v>
      </c>
      <c r="M1920" t="s">
        <v>1354</v>
      </c>
      <c r="N1920" t="s">
        <v>1355</v>
      </c>
      <c r="O1920">
        <v>0</v>
      </c>
      <c r="P1920" t="s">
        <v>1207</v>
      </c>
      <c r="Q1920">
        <v>19900401</v>
      </c>
    </row>
    <row r="1921" spans="1:17">
      <c r="A1921" t="s">
        <v>1352</v>
      </c>
      <c r="B1921" t="s">
        <v>1257</v>
      </c>
      <c r="C1921">
        <v>201005</v>
      </c>
      <c r="D1921">
        <v>0</v>
      </c>
      <c r="E1921" t="s">
        <v>1212</v>
      </c>
      <c r="F1921">
        <v>0</v>
      </c>
      <c r="G1921">
        <v>0</v>
      </c>
      <c r="H1921">
        <v>0</v>
      </c>
      <c r="I1921">
        <v>43112004400</v>
      </c>
      <c r="J1921">
        <v>12</v>
      </c>
      <c r="K1921" t="s">
        <v>1353</v>
      </c>
      <c r="L1921">
        <v>1560</v>
      </c>
      <c r="M1921" t="s">
        <v>1354</v>
      </c>
      <c r="N1921" t="s">
        <v>1355</v>
      </c>
      <c r="O1921">
        <v>0</v>
      </c>
      <c r="P1921" t="s">
        <v>1233</v>
      </c>
      <c r="Q1921">
        <v>19781001</v>
      </c>
    </row>
    <row r="1922" spans="1:17">
      <c r="A1922" t="s">
        <v>1352</v>
      </c>
      <c r="B1922" t="s">
        <v>1309</v>
      </c>
      <c r="C1922">
        <v>201005</v>
      </c>
      <c r="D1922">
        <v>0</v>
      </c>
      <c r="E1922" t="s">
        <v>1212</v>
      </c>
      <c r="F1922">
        <v>0</v>
      </c>
      <c r="G1922">
        <v>0</v>
      </c>
      <c r="H1922">
        <v>0</v>
      </c>
      <c r="I1922">
        <v>43112006801</v>
      </c>
      <c r="J1922">
        <v>12</v>
      </c>
      <c r="K1922" t="s">
        <v>1353</v>
      </c>
      <c r="L1922">
        <v>1560</v>
      </c>
      <c r="M1922" t="s">
        <v>1354</v>
      </c>
      <c r="N1922" t="s">
        <v>1355</v>
      </c>
      <c r="O1922">
        <v>0</v>
      </c>
      <c r="P1922" t="s">
        <v>1207</v>
      </c>
      <c r="Q1922">
        <v>19980815</v>
      </c>
    </row>
    <row r="1923" spans="1:17">
      <c r="A1923" t="s">
        <v>1352</v>
      </c>
      <c r="B1923" t="s">
        <v>1258</v>
      </c>
      <c r="C1923">
        <v>201005</v>
      </c>
      <c r="D1923">
        <v>31</v>
      </c>
      <c r="E1923" t="s">
        <v>1212</v>
      </c>
      <c r="F1923">
        <v>300</v>
      </c>
      <c r="G1923">
        <v>497</v>
      </c>
      <c r="H1923">
        <v>5746</v>
      </c>
      <c r="I1923">
        <v>43112004800</v>
      </c>
      <c r="J1923">
        <v>8</v>
      </c>
      <c r="K1923" t="s">
        <v>1353</v>
      </c>
      <c r="L1923">
        <v>1560</v>
      </c>
      <c r="M1923" t="s">
        <v>1354</v>
      </c>
      <c r="N1923" t="s">
        <v>1355</v>
      </c>
      <c r="O1923">
        <v>0</v>
      </c>
      <c r="P1923" t="s">
        <v>1207</v>
      </c>
      <c r="Q1923">
        <v>19900601</v>
      </c>
    </row>
    <row r="1924" spans="1:17">
      <c r="A1924" t="s">
        <v>1352</v>
      </c>
      <c r="B1924" t="s">
        <v>1310</v>
      </c>
      <c r="C1924">
        <v>201005</v>
      </c>
      <c r="D1924">
        <v>31</v>
      </c>
      <c r="E1924" t="s">
        <v>1212</v>
      </c>
      <c r="F1924">
        <v>1682</v>
      </c>
      <c r="G1924">
        <v>1313</v>
      </c>
      <c r="H1924">
        <v>6787</v>
      </c>
      <c r="I1924">
        <v>43112005501</v>
      </c>
      <c r="J1924">
        <v>8</v>
      </c>
      <c r="K1924" t="s">
        <v>1353</v>
      </c>
      <c r="L1924">
        <v>1560</v>
      </c>
      <c r="M1924" t="s">
        <v>1354</v>
      </c>
      <c r="N1924" t="s">
        <v>1355</v>
      </c>
      <c r="O1924">
        <v>0</v>
      </c>
      <c r="P1924" t="s">
        <v>1207</v>
      </c>
      <c r="Q1924">
        <v>20050617</v>
      </c>
    </row>
    <row r="1925" spans="1:17">
      <c r="A1925" t="s">
        <v>1352</v>
      </c>
      <c r="B1925" t="s">
        <v>1238</v>
      </c>
      <c r="C1925">
        <v>201005</v>
      </c>
      <c r="D1925">
        <v>0</v>
      </c>
      <c r="E1925" t="s">
        <v>1212</v>
      </c>
      <c r="F1925">
        <v>0</v>
      </c>
      <c r="G1925">
        <v>0</v>
      </c>
      <c r="H1925">
        <v>0</v>
      </c>
      <c r="I1925">
        <v>43112007300</v>
      </c>
      <c r="J1925">
        <v>12</v>
      </c>
      <c r="K1925" t="s">
        <v>1353</v>
      </c>
      <c r="L1925">
        <v>1560</v>
      </c>
      <c r="M1925" t="s">
        <v>1354</v>
      </c>
      <c r="N1925" t="s">
        <v>1355</v>
      </c>
      <c r="O1925">
        <v>0</v>
      </c>
      <c r="P1925" t="s">
        <v>1207</v>
      </c>
      <c r="Q1925">
        <v>19790101</v>
      </c>
    </row>
    <row r="1926" spans="1:17">
      <c r="A1926" t="s">
        <v>1352</v>
      </c>
      <c r="B1926" t="s">
        <v>1239</v>
      </c>
      <c r="C1926">
        <v>201005</v>
      </c>
      <c r="D1926">
        <v>0</v>
      </c>
      <c r="E1926" t="s">
        <v>1212</v>
      </c>
      <c r="F1926">
        <v>0</v>
      </c>
      <c r="G1926">
        <v>0</v>
      </c>
      <c r="H1926">
        <v>0</v>
      </c>
      <c r="I1926">
        <v>43112007100</v>
      </c>
      <c r="J1926">
        <v>12</v>
      </c>
      <c r="K1926" t="s">
        <v>1353</v>
      </c>
      <c r="L1926">
        <v>1560</v>
      </c>
      <c r="M1926" t="s">
        <v>1354</v>
      </c>
      <c r="N1926" t="s">
        <v>1355</v>
      </c>
      <c r="O1926">
        <v>0</v>
      </c>
      <c r="P1926" t="s">
        <v>1207</v>
      </c>
      <c r="Q1926">
        <v>19731101</v>
      </c>
    </row>
    <row r="1927" spans="1:17">
      <c r="A1927" t="s">
        <v>1352</v>
      </c>
      <c r="B1927" t="s">
        <v>1243</v>
      </c>
      <c r="C1927">
        <v>201005</v>
      </c>
      <c r="D1927">
        <v>31</v>
      </c>
      <c r="E1927" t="s">
        <v>1212</v>
      </c>
      <c r="F1927">
        <v>1001</v>
      </c>
      <c r="G1927">
        <v>4365</v>
      </c>
      <c r="H1927">
        <v>12673</v>
      </c>
      <c r="I1927">
        <v>43112009002</v>
      </c>
      <c r="J1927">
        <v>8</v>
      </c>
      <c r="K1927" t="s">
        <v>1353</v>
      </c>
      <c r="L1927">
        <v>1560</v>
      </c>
      <c r="M1927" t="s">
        <v>1354</v>
      </c>
      <c r="N1927" t="s">
        <v>1355</v>
      </c>
      <c r="O1927">
        <v>0</v>
      </c>
      <c r="P1927" t="s">
        <v>1207</v>
      </c>
      <c r="Q1927">
        <v>20051101</v>
      </c>
    </row>
    <row r="1928" spans="1:17">
      <c r="A1928" t="s">
        <v>1352</v>
      </c>
      <c r="B1928" t="s">
        <v>1327</v>
      </c>
      <c r="C1928">
        <v>201005</v>
      </c>
      <c r="D1928">
        <v>0</v>
      </c>
      <c r="E1928" t="s">
        <v>1212</v>
      </c>
      <c r="F1928">
        <v>0</v>
      </c>
      <c r="G1928">
        <v>0</v>
      </c>
      <c r="H1928">
        <v>0</v>
      </c>
      <c r="I1928">
        <v>43112008700</v>
      </c>
      <c r="J1928">
        <v>12</v>
      </c>
      <c r="K1928" t="s">
        <v>1353</v>
      </c>
      <c r="L1928">
        <v>1560</v>
      </c>
      <c r="M1928" t="s">
        <v>1354</v>
      </c>
      <c r="N1928" t="s">
        <v>1355</v>
      </c>
      <c r="O1928">
        <v>0</v>
      </c>
      <c r="P1928" t="s">
        <v>1207</v>
      </c>
    </row>
    <row r="1929" spans="1:17">
      <c r="A1929" t="s">
        <v>1352</v>
      </c>
      <c r="B1929" t="s">
        <v>1262</v>
      </c>
      <c r="C1929">
        <v>201005</v>
      </c>
      <c r="D1929">
        <v>0</v>
      </c>
      <c r="E1929" t="s">
        <v>1212</v>
      </c>
      <c r="F1929">
        <v>0</v>
      </c>
      <c r="G1929">
        <v>0</v>
      </c>
      <c r="H1929">
        <v>0</v>
      </c>
      <c r="I1929">
        <v>43112009402</v>
      </c>
      <c r="J1929">
        <v>12</v>
      </c>
      <c r="K1929" t="s">
        <v>1353</v>
      </c>
      <c r="L1929">
        <v>1560</v>
      </c>
      <c r="M1929" t="s">
        <v>1354</v>
      </c>
      <c r="N1929" t="s">
        <v>1355</v>
      </c>
      <c r="O1929">
        <v>0</v>
      </c>
      <c r="P1929" t="s">
        <v>1207</v>
      </c>
      <c r="Q1929">
        <v>19981030</v>
      </c>
    </row>
    <row r="1930" spans="1:17">
      <c r="A1930" t="s">
        <v>1352</v>
      </c>
      <c r="B1930" t="s">
        <v>1313</v>
      </c>
      <c r="C1930">
        <v>201005</v>
      </c>
      <c r="D1930">
        <v>0</v>
      </c>
      <c r="E1930" t="s">
        <v>1212</v>
      </c>
      <c r="F1930">
        <v>0</v>
      </c>
      <c r="G1930">
        <v>0</v>
      </c>
      <c r="H1930">
        <v>0</v>
      </c>
      <c r="I1930">
        <v>43112010103</v>
      </c>
      <c r="J1930">
        <v>12</v>
      </c>
      <c r="K1930" t="s">
        <v>1353</v>
      </c>
      <c r="L1930">
        <v>1560</v>
      </c>
      <c r="M1930" t="s">
        <v>1354</v>
      </c>
      <c r="N1930" t="s">
        <v>1355</v>
      </c>
      <c r="O1930">
        <v>0</v>
      </c>
      <c r="P1930" t="s">
        <v>1207</v>
      </c>
      <c r="Q1930">
        <v>19981010</v>
      </c>
    </row>
    <row r="1931" spans="1:17">
      <c r="A1931" t="s">
        <v>1352</v>
      </c>
      <c r="B1931" t="s">
        <v>1263</v>
      </c>
      <c r="C1931">
        <v>201005</v>
      </c>
      <c r="D1931">
        <v>0</v>
      </c>
      <c r="E1931" t="s">
        <v>1212</v>
      </c>
      <c r="F1931">
        <v>0</v>
      </c>
      <c r="G1931">
        <v>0</v>
      </c>
      <c r="H1931">
        <v>0</v>
      </c>
      <c r="I1931">
        <v>43112006901</v>
      </c>
      <c r="J1931">
        <v>12</v>
      </c>
      <c r="K1931" t="s">
        <v>1353</v>
      </c>
      <c r="L1931">
        <v>1560</v>
      </c>
      <c r="M1931" t="s">
        <v>1354</v>
      </c>
      <c r="N1931" t="s">
        <v>1355</v>
      </c>
      <c r="O1931">
        <v>0</v>
      </c>
      <c r="P1931" t="s">
        <v>1207</v>
      </c>
      <c r="Q1931">
        <v>19780801</v>
      </c>
    </row>
    <row r="1932" spans="1:17">
      <c r="A1932" t="s">
        <v>1352</v>
      </c>
      <c r="B1932" t="s">
        <v>1358</v>
      </c>
      <c r="C1932">
        <v>201005</v>
      </c>
      <c r="D1932">
        <v>25</v>
      </c>
      <c r="E1932" t="s">
        <v>1212</v>
      </c>
      <c r="F1932">
        <v>83</v>
      </c>
      <c r="G1932">
        <v>309</v>
      </c>
      <c r="H1932">
        <v>4501</v>
      </c>
      <c r="I1932">
        <v>43112004302</v>
      </c>
      <c r="J1932">
        <v>8</v>
      </c>
      <c r="K1932" t="s">
        <v>1353</v>
      </c>
      <c r="L1932">
        <v>1560</v>
      </c>
      <c r="M1932" t="s">
        <v>1354</v>
      </c>
      <c r="N1932" t="s">
        <v>1355</v>
      </c>
      <c r="O1932">
        <v>0</v>
      </c>
      <c r="P1932" t="s">
        <v>1207</v>
      </c>
      <c r="Q1932">
        <v>20050625</v>
      </c>
    </row>
    <row r="1933" spans="1:17">
      <c r="A1933" t="s">
        <v>1352</v>
      </c>
      <c r="B1933" t="s">
        <v>1264</v>
      </c>
      <c r="C1933">
        <v>201005</v>
      </c>
      <c r="D1933">
        <v>0</v>
      </c>
      <c r="E1933" t="s">
        <v>1212</v>
      </c>
      <c r="F1933">
        <v>0</v>
      </c>
      <c r="G1933">
        <v>0</v>
      </c>
      <c r="H1933">
        <v>0</v>
      </c>
      <c r="I1933">
        <v>43112004501</v>
      </c>
      <c r="J1933">
        <v>12</v>
      </c>
      <c r="K1933" t="s">
        <v>1353</v>
      </c>
      <c r="L1933">
        <v>1560</v>
      </c>
      <c r="M1933" t="s">
        <v>1354</v>
      </c>
      <c r="N1933" t="s">
        <v>1355</v>
      </c>
      <c r="O1933">
        <v>0</v>
      </c>
      <c r="P1933" t="s">
        <v>1207</v>
      </c>
      <c r="Q1933">
        <v>19780701</v>
      </c>
    </row>
    <row r="1934" spans="1:17">
      <c r="A1934" t="s">
        <v>1352</v>
      </c>
      <c r="B1934" t="s">
        <v>1314</v>
      </c>
      <c r="C1934">
        <v>201005</v>
      </c>
      <c r="D1934">
        <v>31</v>
      </c>
      <c r="E1934" t="s">
        <v>1212</v>
      </c>
      <c r="F1934">
        <v>398</v>
      </c>
      <c r="G1934">
        <v>673</v>
      </c>
      <c r="H1934">
        <v>4939</v>
      </c>
      <c r="I1934">
        <v>43112006703</v>
      </c>
      <c r="J1934">
        <v>8</v>
      </c>
      <c r="K1934" t="s">
        <v>1353</v>
      </c>
      <c r="L1934">
        <v>1560</v>
      </c>
      <c r="M1934" t="s">
        <v>1354</v>
      </c>
      <c r="N1934" t="s">
        <v>1355</v>
      </c>
      <c r="O1934">
        <v>0</v>
      </c>
      <c r="P1934" t="s">
        <v>1207</v>
      </c>
      <c r="Q1934">
        <v>19980706</v>
      </c>
    </row>
    <row r="1935" spans="1:17">
      <c r="A1935" t="s">
        <v>1352</v>
      </c>
      <c r="B1935" t="s">
        <v>1329</v>
      </c>
      <c r="C1935">
        <v>201005</v>
      </c>
      <c r="D1935">
        <v>30</v>
      </c>
      <c r="E1935" t="s">
        <v>1212</v>
      </c>
      <c r="F1935">
        <v>351</v>
      </c>
      <c r="G1935">
        <v>504</v>
      </c>
      <c r="H1935">
        <v>5139</v>
      </c>
      <c r="I1935">
        <v>43112013402</v>
      </c>
      <c r="J1935">
        <v>8</v>
      </c>
      <c r="K1935" t="s">
        <v>1353</v>
      </c>
      <c r="L1935">
        <v>1560</v>
      </c>
      <c r="M1935" t="s">
        <v>1354</v>
      </c>
      <c r="N1935" t="s">
        <v>1355</v>
      </c>
      <c r="O1935">
        <v>0</v>
      </c>
      <c r="P1935" t="s">
        <v>1207</v>
      </c>
      <c r="Q1935">
        <v>19980914</v>
      </c>
    </row>
    <row r="1936" spans="1:17">
      <c r="A1936" t="s">
        <v>1352</v>
      </c>
      <c r="B1936" t="s">
        <v>1202</v>
      </c>
      <c r="C1936">
        <v>201005</v>
      </c>
      <c r="D1936">
        <v>0</v>
      </c>
      <c r="E1936" t="s">
        <v>1212</v>
      </c>
      <c r="F1936">
        <v>0</v>
      </c>
      <c r="G1936">
        <v>0</v>
      </c>
      <c r="H1936">
        <v>0</v>
      </c>
      <c r="I1936">
        <v>43112013501</v>
      </c>
      <c r="J1936">
        <v>12</v>
      </c>
      <c r="K1936" t="s">
        <v>1353</v>
      </c>
      <c r="L1936">
        <v>1560</v>
      </c>
      <c r="M1936" t="s">
        <v>1354</v>
      </c>
      <c r="N1936" t="s">
        <v>1355</v>
      </c>
      <c r="O1936">
        <v>0</v>
      </c>
      <c r="P1936" t="s">
        <v>1207</v>
      </c>
      <c r="Q1936">
        <v>19790201</v>
      </c>
    </row>
    <row r="1937" spans="1:17">
      <c r="A1937" t="s">
        <v>1352</v>
      </c>
      <c r="B1937" t="s">
        <v>1244</v>
      </c>
      <c r="C1937">
        <v>201005</v>
      </c>
      <c r="D1937">
        <v>0</v>
      </c>
      <c r="E1937" t="s">
        <v>1212</v>
      </c>
      <c r="F1937">
        <v>0</v>
      </c>
      <c r="G1937">
        <v>0</v>
      </c>
      <c r="H1937">
        <v>0</v>
      </c>
      <c r="I1937">
        <v>43112005301</v>
      </c>
      <c r="J1937">
        <v>12</v>
      </c>
      <c r="K1937" t="s">
        <v>1353</v>
      </c>
      <c r="L1937">
        <v>1560</v>
      </c>
      <c r="M1937" t="s">
        <v>1354</v>
      </c>
      <c r="N1937" t="s">
        <v>1355</v>
      </c>
      <c r="O1937">
        <v>0</v>
      </c>
      <c r="P1937" t="s">
        <v>1207</v>
      </c>
      <c r="Q1937">
        <v>19780801</v>
      </c>
    </row>
    <row r="1938" spans="1:17">
      <c r="A1938" t="s">
        <v>1352</v>
      </c>
      <c r="B1938" t="s">
        <v>1245</v>
      </c>
      <c r="C1938">
        <v>201005</v>
      </c>
      <c r="D1938">
        <v>0</v>
      </c>
      <c r="E1938" t="s">
        <v>1212</v>
      </c>
      <c r="F1938">
        <v>0</v>
      </c>
      <c r="G1938">
        <v>0</v>
      </c>
      <c r="H1938">
        <v>0</v>
      </c>
      <c r="I1938">
        <v>43112037701</v>
      </c>
      <c r="J1938">
        <v>12</v>
      </c>
      <c r="K1938" t="s">
        <v>1353</v>
      </c>
      <c r="L1938">
        <v>1560</v>
      </c>
      <c r="M1938" t="s">
        <v>1354</v>
      </c>
      <c r="N1938" t="s">
        <v>1355</v>
      </c>
      <c r="O1938">
        <v>0</v>
      </c>
      <c r="P1938" t="s">
        <v>1207</v>
      </c>
      <c r="Q1938">
        <v>20050226</v>
      </c>
    </row>
    <row r="1939" spans="1:17">
      <c r="A1939" t="s">
        <v>1352</v>
      </c>
      <c r="B1939" t="s">
        <v>1359</v>
      </c>
      <c r="C1939">
        <v>201005</v>
      </c>
      <c r="D1939">
        <v>31</v>
      </c>
      <c r="E1939" t="s">
        <v>1212</v>
      </c>
      <c r="F1939">
        <v>1303</v>
      </c>
      <c r="G1939">
        <v>4177</v>
      </c>
      <c r="H1939">
        <v>2959</v>
      </c>
      <c r="I1939">
        <v>43112037801</v>
      </c>
      <c r="J1939">
        <v>8</v>
      </c>
      <c r="K1939" t="s">
        <v>1353</v>
      </c>
      <c r="L1939">
        <v>1560</v>
      </c>
      <c r="M1939" t="s">
        <v>1354</v>
      </c>
      <c r="N1939" t="s">
        <v>1355</v>
      </c>
      <c r="O1939">
        <v>0</v>
      </c>
      <c r="P1939" t="s">
        <v>1207</v>
      </c>
      <c r="Q1939">
        <v>20060607</v>
      </c>
    </row>
    <row r="1940" spans="1:17">
      <c r="A1940" t="s">
        <v>1352</v>
      </c>
      <c r="B1940" t="s">
        <v>1360</v>
      </c>
      <c r="C1940">
        <v>201005</v>
      </c>
      <c r="D1940">
        <v>31</v>
      </c>
      <c r="E1940" t="s">
        <v>1212</v>
      </c>
      <c r="F1940">
        <v>475</v>
      </c>
      <c r="G1940">
        <v>934</v>
      </c>
      <c r="H1940">
        <v>3586</v>
      </c>
      <c r="I1940">
        <v>43112008600</v>
      </c>
      <c r="J1940">
        <v>8</v>
      </c>
      <c r="K1940" t="s">
        <v>1353</v>
      </c>
      <c r="L1940">
        <v>1560</v>
      </c>
      <c r="M1940" t="s">
        <v>1354</v>
      </c>
      <c r="N1940" t="s">
        <v>1355</v>
      </c>
      <c r="O1940">
        <v>0</v>
      </c>
      <c r="P1940" t="s">
        <v>1207</v>
      </c>
      <c r="Q1940">
        <v>19710701</v>
      </c>
    </row>
    <row r="1941" spans="1:17">
      <c r="A1941" t="s">
        <v>1352</v>
      </c>
      <c r="B1941" t="s">
        <v>1215</v>
      </c>
      <c r="C1941">
        <v>201005</v>
      </c>
      <c r="D1941">
        <v>31</v>
      </c>
      <c r="E1941" t="s">
        <v>1212</v>
      </c>
      <c r="F1941">
        <v>3123</v>
      </c>
      <c r="G1941">
        <v>985</v>
      </c>
      <c r="H1941">
        <v>8485</v>
      </c>
      <c r="I1941">
        <v>43112008300</v>
      </c>
      <c r="J1941">
        <v>8</v>
      </c>
      <c r="K1941" t="s">
        <v>1353</v>
      </c>
      <c r="L1941">
        <v>1560</v>
      </c>
      <c r="M1941" t="s">
        <v>1354</v>
      </c>
      <c r="N1941" t="s">
        <v>1355</v>
      </c>
      <c r="O1941">
        <v>0</v>
      </c>
      <c r="P1941" t="s">
        <v>1207</v>
      </c>
      <c r="Q1941">
        <v>19690501</v>
      </c>
    </row>
    <row r="1942" spans="1:17">
      <c r="A1942" t="s">
        <v>1352</v>
      </c>
      <c r="B1942" t="s">
        <v>1216</v>
      </c>
      <c r="C1942">
        <v>201005</v>
      </c>
      <c r="D1942">
        <v>0</v>
      </c>
      <c r="E1942" t="s">
        <v>1212</v>
      </c>
      <c r="F1942">
        <v>0</v>
      </c>
      <c r="G1942">
        <v>0</v>
      </c>
      <c r="H1942">
        <v>0</v>
      </c>
      <c r="I1942">
        <v>43112008200</v>
      </c>
      <c r="J1942">
        <v>12</v>
      </c>
      <c r="K1942" t="s">
        <v>1353</v>
      </c>
      <c r="L1942">
        <v>1560</v>
      </c>
      <c r="M1942" t="s">
        <v>1354</v>
      </c>
      <c r="N1942" t="s">
        <v>1355</v>
      </c>
      <c r="O1942">
        <v>0</v>
      </c>
      <c r="P1942" t="s">
        <v>1207</v>
      </c>
      <c r="Q1942">
        <v>19870801</v>
      </c>
    </row>
    <row r="1943" spans="1:17">
      <c r="A1943" t="s">
        <v>1352</v>
      </c>
      <c r="B1943" t="s">
        <v>1221</v>
      </c>
      <c r="C1943">
        <v>201005</v>
      </c>
      <c r="D1943">
        <v>28</v>
      </c>
      <c r="E1943" t="s">
        <v>1212</v>
      </c>
      <c r="F1943">
        <v>1706</v>
      </c>
      <c r="G1943">
        <v>2766</v>
      </c>
      <c r="H1943">
        <v>10927</v>
      </c>
      <c r="I1943">
        <v>43112011500</v>
      </c>
      <c r="J1943">
        <v>8</v>
      </c>
      <c r="K1943" t="s">
        <v>1353</v>
      </c>
      <c r="L1943">
        <v>1560</v>
      </c>
      <c r="M1943" t="s">
        <v>1354</v>
      </c>
      <c r="N1943" t="s">
        <v>1355</v>
      </c>
      <c r="O1943">
        <v>0</v>
      </c>
      <c r="P1943" t="s">
        <v>1207</v>
      </c>
      <c r="Q1943">
        <v>19690701</v>
      </c>
    </row>
    <row r="1944" spans="1:17">
      <c r="A1944" t="s">
        <v>1352</v>
      </c>
      <c r="B1944" t="s">
        <v>1222</v>
      </c>
      <c r="C1944">
        <v>201005</v>
      </c>
      <c r="D1944">
        <v>2</v>
      </c>
      <c r="E1944" t="s">
        <v>1212</v>
      </c>
      <c r="F1944">
        <v>15</v>
      </c>
      <c r="G1944">
        <v>0</v>
      </c>
      <c r="H1944">
        <v>393</v>
      </c>
      <c r="I1944">
        <v>43112009101</v>
      </c>
      <c r="J1944">
        <v>8</v>
      </c>
      <c r="K1944" t="s">
        <v>1353</v>
      </c>
      <c r="L1944">
        <v>1560</v>
      </c>
      <c r="M1944" t="s">
        <v>1354</v>
      </c>
      <c r="N1944" t="s">
        <v>1355</v>
      </c>
      <c r="O1944">
        <v>0</v>
      </c>
      <c r="P1944" t="s">
        <v>1207</v>
      </c>
      <c r="Q1944">
        <v>20100601</v>
      </c>
    </row>
    <row r="1945" spans="1:17">
      <c r="A1945" t="s">
        <v>1352</v>
      </c>
      <c r="B1945" t="s">
        <v>1224</v>
      </c>
      <c r="C1945">
        <v>201005</v>
      </c>
      <c r="D1945">
        <v>31</v>
      </c>
      <c r="E1945" t="s">
        <v>1212</v>
      </c>
      <c r="F1945">
        <v>517</v>
      </c>
      <c r="G1945">
        <v>631</v>
      </c>
      <c r="H1945">
        <v>6106</v>
      </c>
      <c r="I1945">
        <v>43112012200</v>
      </c>
      <c r="J1945">
        <v>8</v>
      </c>
      <c r="K1945" t="s">
        <v>1353</v>
      </c>
      <c r="L1945">
        <v>1560</v>
      </c>
      <c r="M1945" t="s">
        <v>1354</v>
      </c>
      <c r="N1945" t="s">
        <v>1355</v>
      </c>
      <c r="O1945">
        <v>0</v>
      </c>
      <c r="P1945" t="s">
        <v>1207</v>
      </c>
      <c r="Q1945">
        <v>19690801</v>
      </c>
    </row>
    <row r="1946" spans="1:17">
      <c r="A1946" t="s">
        <v>1352</v>
      </c>
      <c r="B1946" t="s">
        <v>1225</v>
      </c>
      <c r="C1946">
        <v>201005</v>
      </c>
      <c r="D1946">
        <v>31</v>
      </c>
      <c r="E1946" t="s">
        <v>1212</v>
      </c>
      <c r="F1946">
        <v>1522</v>
      </c>
      <c r="G1946">
        <v>996</v>
      </c>
      <c r="H1946">
        <v>7072</v>
      </c>
      <c r="I1946">
        <v>43112010700</v>
      </c>
      <c r="J1946">
        <v>8</v>
      </c>
      <c r="K1946" t="s">
        <v>1353</v>
      </c>
      <c r="L1946">
        <v>1560</v>
      </c>
      <c r="M1946" t="s">
        <v>1354</v>
      </c>
      <c r="N1946" t="s">
        <v>1355</v>
      </c>
      <c r="O1946">
        <v>0</v>
      </c>
      <c r="P1946" t="s">
        <v>1207</v>
      </c>
      <c r="Q1946">
        <v>19690701</v>
      </c>
    </row>
    <row r="1947" spans="1:17">
      <c r="A1947" t="s">
        <v>1352</v>
      </c>
      <c r="B1947" t="s">
        <v>1301</v>
      </c>
      <c r="C1947">
        <v>201005</v>
      </c>
      <c r="D1947">
        <v>0</v>
      </c>
      <c r="E1947" t="s">
        <v>1212</v>
      </c>
      <c r="F1947">
        <v>0</v>
      </c>
      <c r="G1947">
        <v>0</v>
      </c>
      <c r="H1947">
        <v>0</v>
      </c>
      <c r="I1947">
        <v>43112009800</v>
      </c>
      <c r="J1947">
        <v>12</v>
      </c>
      <c r="K1947" t="s">
        <v>1353</v>
      </c>
      <c r="L1947">
        <v>1560</v>
      </c>
      <c r="M1947" t="s">
        <v>1354</v>
      </c>
      <c r="N1947" t="s">
        <v>1355</v>
      </c>
      <c r="O1947">
        <v>0</v>
      </c>
      <c r="P1947" t="s">
        <v>1207</v>
      </c>
      <c r="Q1947">
        <v>19690701</v>
      </c>
    </row>
    <row r="1948" spans="1:17">
      <c r="A1948" t="s">
        <v>1352</v>
      </c>
      <c r="B1948" t="s">
        <v>1303</v>
      </c>
      <c r="C1948">
        <v>201005</v>
      </c>
      <c r="D1948">
        <v>28</v>
      </c>
      <c r="E1948" t="s">
        <v>1212</v>
      </c>
      <c r="F1948">
        <v>1136</v>
      </c>
      <c r="G1948">
        <v>871</v>
      </c>
      <c r="H1948">
        <v>7987</v>
      </c>
      <c r="I1948">
        <v>43112011200</v>
      </c>
      <c r="J1948">
        <v>8</v>
      </c>
      <c r="K1948" t="s">
        <v>1353</v>
      </c>
      <c r="L1948">
        <v>1560</v>
      </c>
      <c r="M1948" t="s">
        <v>1354</v>
      </c>
      <c r="N1948" t="s">
        <v>1355</v>
      </c>
      <c r="O1948">
        <v>0</v>
      </c>
      <c r="P1948" t="s">
        <v>1207</v>
      </c>
      <c r="Q1948">
        <v>19690801</v>
      </c>
    </row>
    <row r="1949" spans="1:17">
      <c r="A1949" t="s">
        <v>1352</v>
      </c>
      <c r="B1949" t="s">
        <v>1348</v>
      </c>
      <c r="C1949">
        <v>201005</v>
      </c>
      <c r="D1949">
        <v>30</v>
      </c>
      <c r="E1949" t="s">
        <v>1212</v>
      </c>
      <c r="F1949">
        <v>2175</v>
      </c>
      <c r="G1949">
        <v>0</v>
      </c>
      <c r="H1949">
        <v>2462</v>
      </c>
      <c r="I1949">
        <v>43112011001</v>
      </c>
      <c r="J1949">
        <v>8</v>
      </c>
      <c r="K1949" t="s">
        <v>1353</v>
      </c>
      <c r="L1949">
        <v>1560</v>
      </c>
      <c r="M1949" t="s">
        <v>1354</v>
      </c>
      <c r="N1949" t="s">
        <v>1355</v>
      </c>
      <c r="O1949">
        <v>0</v>
      </c>
      <c r="P1949" t="s">
        <v>1207</v>
      </c>
      <c r="Q1949">
        <v>20100419</v>
      </c>
    </row>
    <row r="1950" spans="1:17">
      <c r="A1950" t="s">
        <v>1352</v>
      </c>
      <c r="B1950" t="s">
        <v>1227</v>
      </c>
      <c r="C1950">
        <v>201005</v>
      </c>
      <c r="D1950">
        <v>0</v>
      </c>
      <c r="E1950" t="s">
        <v>1212</v>
      </c>
      <c r="F1950">
        <v>0</v>
      </c>
      <c r="G1950">
        <v>0</v>
      </c>
      <c r="H1950">
        <v>0</v>
      </c>
      <c r="I1950">
        <v>43112011100</v>
      </c>
      <c r="J1950">
        <v>12</v>
      </c>
      <c r="K1950" t="s">
        <v>1353</v>
      </c>
      <c r="L1950">
        <v>1560</v>
      </c>
      <c r="M1950" t="s">
        <v>1354</v>
      </c>
      <c r="N1950" t="s">
        <v>1355</v>
      </c>
      <c r="O1950">
        <v>0</v>
      </c>
      <c r="P1950" t="s">
        <v>1207</v>
      </c>
      <c r="Q1950">
        <v>19690801</v>
      </c>
    </row>
    <row r="1951" spans="1:17">
      <c r="A1951" t="s">
        <v>1352</v>
      </c>
      <c r="B1951" t="s">
        <v>1228</v>
      </c>
      <c r="C1951">
        <v>201005</v>
      </c>
      <c r="D1951">
        <v>16</v>
      </c>
      <c r="E1951" t="s">
        <v>1212</v>
      </c>
      <c r="F1951">
        <v>1300</v>
      </c>
      <c r="G1951">
        <v>1575</v>
      </c>
      <c r="H1951">
        <v>10780</v>
      </c>
      <c r="I1951">
        <v>43112014800</v>
      </c>
      <c r="J1951">
        <v>8</v>
      </c>
      <c r="K1951" t="s">
        <v>1353</v>
      </c>
      <c r="L1951">
        <v>1560</v>
      </c>
      <c r="M1951" t="s">
        <v>1354</v>
      </c>
      <c r="N1951" t="s">
        <v>1355</v>
      </c>
      <c r="O1951">
        <v>0</v>
      </c>
      <c r="P1951" t="s">
        <v>1207</v>
      </c>
      <c r="Q1951">
        <v>19691101</v>
      </c>
    </row>
    <row r="1952" spans="1:17">
      <c r="A1952" t="s">
        <v>1352</v>
      </c>
      <c r="B1952" t="s">
        <v>1351</v>
      </c>
      <c r="C1952">
        <v>201005</v>
      </c>
      <c r="D1952">
        <v>11</v>
      </c>
      <c r="E1952" t="s">
        <v>1212</v>
      </c>
      <c r="F1952">
        <v>937</v>
      </c>
      <c r="G1952">
        <v>368</v>
      </c>
      <c r="H1952">
        <v>1363</v>
      </c>
      <c r="I1952">
        <v>43112013300</v>
      </c>
      <c r="J1952">
        <v>8</v>
      </c>
      <c r="K1952" t="s">
        <v>1353</v>
      </c>
      <c r="L1952">
        <v>1560</v>
      </c>
      <c r="M1952" t="s">
        <v>1354</v>
      </c>
      <c r="N1952" t="s">
        <v>1355</v>
      </c>
      <c r="O1952">
        <v>0</v>
      </c>
      <c r="P1952" t="s">
        <v>1207</v>
      </c>
      <c r="Q1952">
        <v>19690801</v>
      </c>
    </row>
    <row r="1953" spans="1:17">
      <c r="A1953" t="s">
        <v>1352</v>
      </c>
      <c r="B1953" t="s">
        <v>1361</v>
      </c>
      <c r="C1953">
        <v>201005</v>
      </c>
      <c r="D1953">
        <v>0</v>
      </c>
      <c r="E1953" t="s">
        <v>1212</v>
      </c>
      <c r="F1953">
        <v>0</v>
      </c>
      <c r="G1953">
        <v>0</v>
      </c>
      <c r="H1953">
        <v>0</v>
      </c>
      <c r="I1953">
        <v>43112013600</v>
      </c>
      <c r="J1953">
        <v>12</v>
      </c>
      <c r="K1953" t="s">
        <v>1353</v>
      </c>
      <c r="L1953">
        <v>1560</v>
      </c>
      <c r="M1953" t="s">
        <v>1354</v>
      </c>
      <c r="N1953" t="s">
        <v>1355</v>
      </c>
      <c r="O1953">
        <v>0</v>
      </c>
      <c r="P1953" t="s">
        <v>1207</v>
      </c>
      <c r="Q1953">
        <v>19690901</v>
      </c>
    </row>
    <row r="1954" spans="1:17">
      <c r="A1954" t="s">
        <v>1352</v>
      </c>
      <c r="B1954" t="s">
        <v>1362</v>
      </c>
      <c r="C1954">
        <v>201005</v>
      </c>
      <c r="D1954">
        <v>0</v>
      </c>
      <c r="E1954" t="s">
        <v>1212</v>
      </c>
      <c r="F1954">
        <v>0</v>
      </c>
      <c r="G1954">
        <v>0</v>
      </c>
      <c r="H1954">
        <v>0</v>
      </c>
      <c r="I1954">
        <v>43112009900</v>
      </c>
      <c r="J1954">
        <v>12</v>
      </c>
      <c r="K1954" t="s">
        <v>1353</v>
      </c>
      <c r="L1954">
        <v>1560</v>
      </c>
      <c r="M1954" t="s">
        <v>1354</v>
      </c>
      <c r="N1954" t="s">
        <v>1355</v>
      </c>
      <c r="O1954">
        <v>0</v>
      </c>
      <c r="P1954" t="s">
        <v>1233</v>
      </c>
      <c r="Q1954">
        <v>19760201</v>
      </c>
    </row>
    <row r="1955" spans="1:17">
      <c r="A1955" t="s">
        <v>1352</v>
      </c>
      <c r="B1955" t="s">
        <v>1363</v>
      </c>
      <c r="C1955">
        <v>201005</v>
      </c>
      <c r="D1955">
        <v>0</v>
      </c>
      <c r="E1955" t="s">
        <v>1212</v>
      </c>
      <c r="F1955">
        <v>0</v>
      </c>
      <c r="G1955">
        <v>0</v>
      </c>
      <c r="H1955">
        <v>0</v>
      </c>
      <c r="I1955">
        <v>43112013900</v>
      </c>
      <c r="J1955">
        <v>12</v>
      </c>
      <c r="K1955" t="s">
        <v>1353</v>
      </c>
      <c r="L1955">
        <v>1560</v>
      </c>
      <c r="M1955" t="s">
        <v>1354</v>
      </c>
      <c r="N1955" t="s">
        <v>1355</v>
      </c>
      <c r="O1955">
        <v>0</v>
      </c>
      <c r="P1955" t="s">
        <v>1207</v>
      </c>
      <c r="Q1955">
        <v>19760101</v>
      </c>
    </row>
    <row r="1956" spans="1:17">
      <c r="A1956" t="s">
        <v>1352</v>
      </c>
      <c r="B1956" t="s">
        <v>1364</v>
      </c>
      <c r="C1956">
        <v>201005</v>
      </c>
      <c r="D1956">
        <v>0</v>
      </c>
      <c r="E1956" t="s">
        <v>1212</v>
      </c>
      <c r="F1956">
        <v>0</v>
      </c>
      <c r="G1956">
        <v>0</v>
      </c>
      <c r="H1956">
        <v>0</v>
      </c>
      <c r="I1956">
        <v>43112013801</v>
      </c>
      <c r="J1956">
        <v>12</v>
      </c>
      <c r="K1956" t="s">
        <v>1353</v>
      </c>
      <c r="L1956">
        <v>1560</v>
      </c>
      <c r="M1956" t="s">
        <v>1354</v>
      </c>
      <c r="N1956" t="s">
        <v>1355</v>
      </c>
      <c r="O1956">
        <v>0</v>
      </c>
      <c r="P1956" t="s">
        <v>1207</v>
      </c>
      <c r="Q1956">
        <v>19801201</v>
      </c>
    </row>
    <row r="1957" spans="1:17">
      <c r="A1957" t="s">
        <v>1352</v>
      </c>
      <c r="B1957" t="s">
        <v>1365</v>
      </c>
      <c r="C1957">
        <v>201005</v>
      </c>
      <c r="D1957">
        <v>0</v>
      </c>
      <c r="E1957" t="s">
        <v>1212</v>
      </c>
      <c r="F1957">
        <v>0</v>
      </c>
      <c r="G1957">
        <v>0</v>
      </c>
      <c r="H1957">
        <v>0</v>
      </c>
      <c r="I1957">
        <v>43112014500</v>
      </c>
      <c r="J1957">
        <v>12</v>
      </c>
      <c r="K1957" t="s">
        <v>1353</v>
      </c>
      <c r="L1957">
        <v>1560</v>
      </c>
      <c r="M1957" t="s">
        <v>1354</v>
      </c>
      <c r="N1957" t="s">
        <v>1355</v>
      </c>
      <c r="O1957">
        <v>0</v>
      </c>
      <c r="P1957" t="s">
        <v>1207</v>
      </c>
      <c r="Q1957">
        <v>19691001</v>
      </c>
    </row>
    <row r="1958" spans="1:17">
      <c r="A1958" t="s">
        <v>1352</v>
      </c>
      <c r="B1958" t="s">
        <v>1366</v>
      </c>
      <c r="C1958">
        <v>201005</v>
      </c>
      <c r="D1958">
        <v>31</v>
      </c>
      <c r="E1958" t="s">
        <v>1212</v>
      </c>
      <c r="F1958">
        <v>1064</v>
      </c>
      <c r="G1958">
        <v>980</v>
      </c>
      <c r="H1958">
        <v>2636</v>
      </c>
      <c r="I1958">
        <v>43112039700</v>
      </c>
      <c r="J1958">
        <v>8</v>
      </c>
      <c r="K1958" t="s">
        <v>1353</v>
      </c>
      <c r="L1958">
        <v>1560</v>
      </c>
      <c r="M1958" t="s">
        <v>1354</v>
      </c>
      <c r="N1958" t="s">
        <v>1355</v>
      </c>
      <c r="O1958">
        <v>0</v>
      </c>
      <c r="P1958" t="s">
        <v>1207</v>
      </c>
      <c r="Q1958">
        <v>19790801</v>
      </c>
    </row>
    <row r="1959" spans="1:17">
      <c r="A1959" t="s">
        <v>1352</v>
      </c>
      <c r="B1959" t="s">
        <v>1367</v>
      </c>
      <c r="C1959">
        <v>201005</v>
      </c>
      <c r="D1959">
        <v>31</v>
      </c>
      <c r="E1959" t="s">
        <v>1212</v>
      </c>
      <c r="F1959">
        <v>1447</v>
      </c>
      <c r="G1959">
        <v>980</v>
      </c>
      <c r="H1959">
        <v>6253</v>
      </c>
      <c r="I1959">
        <v>43112007701</v>
      </c>
      <c r="J1959">
        <v>8</v>
      </c>
      <c r="K1959" t="s">
        <v>1353</v>
      </c>
      <c r="L1959">
        <v>1560</v>
      </c>
      <c r="M1959" t="s">
        <v>1354</v>
      </c>
      <c r="N1959" t="s">
        <v>1355</v>
      </c>
      <c r="O1959">
        <v>0</v>
      </c>
      <c r="P1959" t="s">
        <v>1207</v>
      </c>
      <c r="Q1959">
        <v>19790701</v>
      </c>
    </row>
    <row r="1960" spans="1:17">
      <c r="A1960" t="s">
        <v>1352</v>
      </c>
      <c r="B1960" t="s">
        <v>1368</v>
      </c>
      <c r="C1960">
        <v>201005</v>
      </c>
      <c r="D1960">
        <v>31</v>
      </c>
      <c r="E1960" t="s">
        <v>1212</v>
      </c>
      <c r="F1960">
        <v>957</v>
      </c>
      <c r="G1960">
        <v>688</v>
      </c>
      <c r="H1960">
        <v>7431</v>
      </c>
      <c r="I1960">
        <v>43112010201</v>
      </c>
      <c r="J1960">
        <v>8</v>
      </c>
      <c r="K1960" t="s">
        <v>1353</v>
      </c>
      <c r="L1960">
        <v>1560</v>
      </c>
      <c r="M1960" t="s">
        <v>1354</v>
      </c>
      <c r="N1960" t="s">
        <v>1355</v>
      </c>
      <c r="O1960">
        <v>0</v>
      </c>
      <c r="P1960" t="s">
        <v>1207</v>
      </c>
      <c r="Q1960">
        <v>19790601</v>
      </c>
    </row>
    <row r="1961" spans="1:17">
      <c r="A1961" t="s">
        <v>1352</v>
      </c>
      <c r="B1961" t="s">
        <v>1369</v>
      </c>
      <c r="C1961">
        <v>201005</v>
      </c>
      <c r="D1961">
        <v>0</v>
      </c>
      <c r="E1961" t="s">
        <v>1212</v>
      </c>
      <c r="F1961">
        <v>0</v>
      </c>
      <c r="G1961">
        <v>0</v>
      </c>
      <c r="H1961">
        <v>0</v>
      </c>
      <c r="I1961">
        <v>43112040300</v>
      </c>
      <c r="J1961">
        <v>12</v>
      </c>
      <c r="K1961" t="s">
        <v>1353</v>
      </c>
      <c r="L1961">
        <v>1560</v>
      </c>
      <c r="M1961" t="s">
        <v>1354</v>
      </c>
      <c r="N1961" t="s">
        <v>1355</v>
      </c>
      <c r="O1961">
        <v>0</v>
      </c>
      <c r="P1961" t="s">
        <v>1207</v>
      </c>
      <c r="Q1961">
        <v>19800101</v>
      </c>
    </row>
    <row r="1962" spans="1:17">
      <c r="A1962" t="s">
        <v>1352</v>
      </c>
      <c r="B1962" t="s">
        <v>1383</v>
      </c>
      <c r="C1962">
        <v>201005</v>
      </c>
      <c r="D1962">
        <v>31</v>
      </c>
      <c r="E1962" t="s">
        <v>1212</v>
      </c>
      <c r="F1962">
        <v>1185</v>
      </c>
      <c r="G1962">
        <v>0</v>
      </c>
      <c r="H1962">
        <v>1729</v>
      </c>
      <c r="I1962">
        <v>43112011702</v>
      </c>
      <c r="J1962">
        <v>8</v>
      </c>
      <c r="K1962" t="s">
        <v>1353</v>
      </c>
      <c r="L1962">
        <v>1560</v>
      </c>
      <c r="M1962" t="s">
        <v>1354</v>
      </c>
      <c r="N1962" t="s">
        <v>1355</v>
      </c>
      <c r="O1962">
        <v>0</v>
      </c>
      <c r="P1962" t="s">
        <v>1207</v>
      </c>
      <c r="Q1962">
        <v>20100310</v>
      </c>
    </row>
    <row r="1963" spans="1:17">
      <c r="A1963" t="s">
        <v>1352</v>
      </c>
      <c r="B1963" t="s">
        <v>1370</v>
      </c>
      <c r="C1963">
        <v>201005</v>
      </c>
      <c r="D1963">
        <v>31</v>
      </c>
      <c r="E1963" t="s">
        <v>1212</v>
      </c>
      <c r="F1963">
        <v>788</v>
      </c>
      <c r="G1963">
        <v>160</v>
      </c>
      <c r="H1963">
        <v>161</v>
      </c>
      <c r="I1963">
        <v>43112041000</v>
      </c>
      <c r="J1963">
        <v>8</v>
      </c>
      <c r="K1963" t="s">
        <v>1353</v>
      </c>
      <c r="L1963">
        <v>1560</v>
      </c>
      <c r="M1963" t="s">
        <v>1354</v>
      </c>
      <c r="N1963" t="s">
        <v>1355</v>
      </c>
      <c r="O1963">
        <v>0</v>
      </c>
      <c r="P1963" t="s">
        <v>1207</v>
      </c>
      <c r="Q1963">
        <v>19900401</v>
      </c>
    </row>
    <row r="1964" spans="1:17">
      <c r="A1964" t="s">
        <v>1352</v>
      </c>
      <c r="B1964" t="s">
        <v>1371</v>
      </c>
      <c r="C1964">
        <v>201005</v>
      </c>
      <c r="D1964">
        <v>0</v>
      </c>
      <c r="E1964" t="s">
        <v>1212</v>
      </c>
      <c r="F1964">
        <v>0</v>
      </c>
      <c r="G1964">
        <v>0</v>
      </c>
      <c r="H1964">
        <v>0</v>
      </c>
      <c r="I1964">
        <v>43112008901</v>
      </c>
      <c r="J1964">
        <v>12</v>
      </c>
      <c r="K1964" t="s">
        <v>1353</v>
      </c>
      <c r="L1964">
        <v>1560</v>
      </c>
      <c r="M1964" t="s">
        <v>1354</v>
      </c>
      <c r="N1964" t="s">
        <v>1355</v>
      </c>
      <c r="O1964">
        <v>0</v>
      </c>
      <c r="P1964" t="s">
        <v>1207</v>
      </c>
      <c r="Q1964">
        <v>19791201</v>
      </c>
    </row>
    <row r="1965" spans="1:17">
      <c r="A1965" t="s">
        <v>1352</v>
      </c>
      <c r="B1965" t="s">
        <v>1372</v>
      </c>
      <c r="C1965">
        <v>201005</v>
      </c>
      <c r="D1965">
        <v>0</v>
      </c>
      <c r="E1965" t="s">
        <v>1212</v>
      </c>
      <c r="F1965">
        <v>0</v>
      </c>
      <c r="G1965">
        <v>0</v>
      </c>
      <c r="H1965">
        <v>0</v>
      </c>
      <c r="I1965">
        <v>43112042800</v>
      </c>
      <c r="J1965">
        <v>12</v>
      </c>
      <c r="K1965" t="s">
        <v>1353</v>
      </c>
      <c r="L1965">
        <v>1560</v>
      </c>
      <c r="M1965" t="s">
        <v>1354</v>
      </c>
      <c r="N1965" t="s">
        <v>1355</v>
      </c>
      <c r="O1965">
        <v>0</v>
      </c>
      <c r="P1965" t="s">
        <v>1207</v>
      </c>
      <c r="Q1965">
        <v>19801001</v>
      </c>
    </row>
    <row r="1966" spans="1:17">
      <c r="A1966" t="s">
        <v>1352</v>
      </c>
      <c r="B1966" t="s">
        <v>1373</v>
      </c>
      <c r="C1966">
        <v>201005</v>
      </c>
      <c r="D1966">
        <v>0</v>
      </c>
      <c r="E1966" t="s">
        <v>1212</v>
      </c>
      <c r="F1966">
        <v>0</v>
      </c>
      <c r="G1966">
        <v>0</v>
      </c>
      <c r="H1966">
        <v>0</v>
      </c>
      <c r="I1966">
        <v>43112041900</v>
      </c>
      <c r="J1966">
        <v>12</v>
      </c>
      <c r="K1966" t="s">
        <v>1353</v>
      </c>
      <c r="L1966">
        <v>1560</v>
      </c>
      <c r="M1966" t="s">
        <v>1354</v>
      </c>
      <c r="N1966" t="s">
        <v>1355</v>
      </c>
      <c r="O1966">
        <v>0</v>
      </c>
      <c r="P1966" t="s">
        <v>1207</v>
      </c>
      <c r="Q1966">
        <v>19881101</v>
      </c>
    </row>
    <row r="1967" spans="1:17">
      <c r="A1967" t="s">
        <v>1352</v>
      </c>
      <c r="B1967" t="s">
        <v>1374</v>
      </c>
      <c r="C1967">
        <v>201005</v>
      </c>
      <c r="D1967">
        <v>0</v>
      </c>
      <c r="E1967" t="s">
        <v>1212</v>
      </c>
      <c r="F1967">
        <v>0</v>
      </c>
      <c r="G1967">
        <v>0</v>
      </c>
      <c r="H1967">
        <v>0</v>
      </c>
      <c r="I1967">
        <v>43112008401</v>
      </c>
      <c r="J1967">
        <v>12</v>
      </c>
      <c r="K1967" t="s">
        <v>1353</v>
      </c>
      <c r="L1967">
        <v>1560</v>
      </c>
      <c r="M1967" t="s">
        <v>1354</v>
      </c>
      <c r="N1967" t="s">
        <v>1355</v>
      </c>
      <c r="O1967">
        <v>0</v>
      </c>
      <c r="P1967" t="s">
        <v>1207</v>
      </c>
      <c r="Q1967">
        <v>19900301</v>
      </c>
    </row>
    <row r="1968" spans="1:17">
      <c r="A1968" t="s">
        <v>1352</v>
      </c>
      <c r="B1968" t="s">
        <v>1375</v>
      </c>
      <c r="C1968">
        <v>201005</v>
      </c>
      <c r="D1968">
        <v>0</v>
      </c>
      <c r="E1968" t="s">
        <v>1212</v>
      </c>
      <c r="F1968">
        <v>0</v>
      </c>
      <c r="G1968">
        <v>0</v>
      </c>
      <c r="H1968">
        <v>0</v>
      </c>
      <c r="I1968">
        <v>43112008100</v>
      </c>
      <c r="J1968">
        <v>12</v>
      </c>
      <c r="K1968" t="s">
        <v>1353</v>
      </c>
      <c r="L1968">
        <v>1560</v>
      </c>
      <c r="M1968" t="s">
        <v>1354</v>
      </c>
      <c r="N1968" t="s">
        <v>1355</v>
      </c>
      <c r="O1968">
        <v>0</v>
      </c>
      <c r="P1968" t="s">
        <v>1207</v>
      </c>
      <c r="Q1968">
        <v>19690401</v>
      </c>
    </row>
    <row r="1969" spans="1:17">
      <c r="A1969" t="s">
        <v>1352</v>
      </c>
      <c r="B1969" t="s">
        <v>1376</v>
      </c>
      <c r="C1969">
        <v>201005</v>
      </c>
      <c r="D1969">
        <v>31</v>
      </c>
      <c r="E1969" t="s">
        <v>1212</v>
      </c>
      <c r="F1969">
        <v>449</v>
      </c>
      <c r="G1969">
        <v>4707</v>
      </c>
      <c r="H1969">
        <v>12564</v>
      </c>
      <c r="I1969">
        <v>43112004001</v>
      </c>
      <c r="J1969">
        <v>8</v>
      </c>
      <c r="K1969" t="s">
        <v>1353</v>
      </c>
      <c r="L1969">
        <v>1560</v>
      </c>
      <c r="M1969" t="s">
        <v>1354</v>
      </c>
      <c r="N1969" t="s">
        <v>1355</v>
      </c>
      <c r="O1969">
        <v>0</v>
      </c>
      <c r="P1969" t="s">
        <v>1207</v>
      </c>
      <c r="Q1969">
        <v>19970501</v>
      </c>
    </row>
    <row r="1970" spans="1:17">
      <c r="A1970" t="s">
        <v>1352</v>
      </c>
      <c r="B1970" t="s">
        <v>1377</v>
      </c>
      <c r="C1970">
        <v>201005</v>
      </c>
      <c r="D1970">
        <v>0</v>
      </c>
      <c r="E1970" t="s">
        <v>1212</v>
      </c>
      <c r="F1970">
        <v>0</v>
      </c>
      <c r="G1970">
        <v>0</v>
      </c>
      <c r="H1970">
        <v>0</v>
      </c>
      <c r="I1970">
        <v>43112008000</v>
      </c>
      <c r="J1970">
        <v>12</v>
      </c>
      <c r="K1970" t="s">
        <v>1353</v>
      </c>
      <c r="L1970">
        <v>1560</v>
      </c>
      <c r="M1970" t="s">
        <v>1354</v>
      </c>
      <c r="N1970" t="s">
        <v>1355</v>
      </c>
      <c r="O1970">
        <v>0</v>
      </c>
      <c r="P1970" t="s">
        <v>1207</v>
      </c>
      <c r="Q1970">
        <v>19870701</v>
      </c>
    </row>
    <row r="1971" spans="1:17">
      <c r="A1971" t="s">
        <v>1352</v>
      </c>
      <c r="B1971" t="s">
        <v>1378</v>
      </c>
      <c r="C1971">
        <v>201005</v>
      </c>
      <c r="D1971">
        <v>0</v>
      </c>
      <c r="E1971" t="s">
        <v>1212</v>
      </c>
      <c r="F1971">
        <v>0</v>
      </c>
      <c r="G1971">
        <v>0</v>
      </c>
      <c r="H1971">
        <v>0</v>
      </c>
      <c r="I1971">
        <v>43112008500</v>
      </c>
      <c r="J1971">
        <v>12</v>
      </c>
      <c r="K1971" t="s">
        <v>1353</v>
      </c>
      <c r="L1971">
        <v>1560</v>
      </c>
      <c r="M1971" t="s">
        <v>1354</v>
      </c>
      <c r="N1971" t="s">
        <v>1355</v>
      </c>
      <c r="O1971">
        <v>0</v>
      </c>
      <c r="P1971" t="s">
        <v>1207</v>
      </c>
      <c r="Q1971">
        <v>19690601</v>
      </c>
    </row>
    <row r="1972" spans="1:17">
      <c r="A1972" t="s">
        <v>1379</v>
      </c>
      <c r="B1972" t="s">
        <v>1360</v>
      </c>
      <c r="C1972">
        <v>201005</v>
      </c>
      <c r="D1972">
        <v>30</v>
      </c>
      <c r="E1972" t="s">
        <v>1212</v>
      </c>
      <c r="F1972">
        <v>1019</v>
      </c>
      <c r="G1972">
        <v>373</v>
      </c>
      <c r="H1972">
        <v>2228</v>
      </c>
      <c r="I1972">
        <v>43112040700</v>
      </c>
      <c r="J1972">
        <v>8</v>
      </c>
      <c r="K1972" t="s">
        <v>1380</v>
      </c>
      <c r="L1972">
        <v>2531</v>
      </c>
      <c r="M1972" t="s">
        <v>1214</v>
      </c>
      <c r="N1972" t="s">
        <v>1355</v>
      </c>
      <c r="O1972">
        <v>0</v>
      </c>
      <c r="P1972" t="s">
        <v>1207</v>
      </c>
      <c r="Q1972">
        <v>19800501</v>
      </c>
    </row>
    <row r="1973" spans="1:17">
      <c r="A1973" t="s">
        <v>1379</v>
      </c>
      <c r="B1973" t="s">
        <v>1211</v>
      </c>
      <c r="C1973">
        <v>201005</v>
      </c>
      <c r="D1973">
        <v>0</v>
      </c>
      <c r="E1973" t="s">
        <v>1212</v>
      </c>
      <c r="F1973">
        <v>0</v>
      </c>
      <c r="G1973">
        <v>0</v>
      </c>
      <c r="H1973">
        <v>0</v>
      </c>
      <c r="I1973">
        <v>43112041400</v>
      </c>
      <c r="J1973">
        <v>12</v>
      </c>
      <c r="K1973" t="s">
        <v>1380</v>
      </c>
      <c r="L1973">
        <v>2531</v>
      </c>
      <c r="M1973" t="s">
        <v>1214</v>
      </c>
      <c r="N1973" t="s">
        <v>1355</v>
      </c>
      <c r="O1973">
        <v>0</v>
      </c>
      <c r="P1973" t="s">
        <v>1207</v>
      </c>
      <c r="Q1973">
        <v>19800501</v>
      </c>
    </row>
    <row r="1974" spans="1:17">
      <c r="A1974" t="s">
        <v>1379</v>
      </c>
      <c r="B1974" t="s">
        <v>1215</v>
      </c>
      <c r="C1974">
        <v>201005</v>
      </c>
      <c r="D1974">
        <v>18</v>
      </c>
      <c r="E1974" t="s">
        <v>1212</v>
      </c>
      <c r="F1974">
        <v>190</v>
      </c>
      <c r="G1974">
        <v>302</v>
      </c>
      <c r="H1974">
        <v>1568</v>
      </c>
      <c r="I1974">
        <v>43112044300</v>
      </c>
      <c r="J1974">
        <v>8</v>
      </c>
      <c r="K1974" t="s">
        <v>1380</v>
      </c>
      <c r="L1974">
        <v>2531</v>
      </c>
      <c r="M1974" t="s">
        <v>1214</v>
      </c>
      <c r="N1974" t="s">
        <v>1355</v>
      </c>
      <c r="O1974">
        <v>0</v>
      </c>
      <c r="P1974" t="s">
        <v>1207</v>
      </c>
      <c r="Q1974">
        <v>19860601</v>
      </c>
    </row>
    <row r="1975" spans="1:17">
      <c r="A1975" t="s">
        <v>1379</v>
      </c>
      <c r="B1975" t="s">
        <v>1216</v>
      </c>
      <c r="C1975">
        <v>201005</v>
      </c>
      <c r="D1975">
        <v>30</v>
      </c>
      <c r="E1975" t="s">
        <v>1212</v>
      </c>
      <c r="F1975">
        <v>627</v>
      </c>
      <c r="G1975">
        <v>460</v>
      </c>
      <c r="H1975">
        <v>798</v>
      </c>
      <c r="I1975">
        <v>43112045000</v>
      </c>
      <c r="J1975">
        <v>8</v>
      </c>
      <c r="K1975" t="s">
        <v>1380</v>
      </c>
      <c r="L1975">
        <v>2531</v>
      </c>
      <c r="M1975" t="s">
        <v>1214</v>
      </c>
      <c r="N1975" t="s">
        <v>1355</v>
      </c>
      <c r="O1975">
        <v>0</v>
      </c>
      <c r="P1975" t="s">
        <v>1207</v>
      </c>
      <c r="Q1975">
        <v>19810601</v>
      </c>
    </row>
    <row r="1976" spans="1:17">
      <c r="A1976" t="s">
        <v>1379</v>
      </c>
      <c r="B1976" t="s">
        <v>1217</v>
      </c>
      <c r="C1976">
        <v>201005</v>
      </c>
      <c r="D1976">
        <v>0</v>
      </c>
      <c r="E1976" t="s">
        <v>1212</v>
      </c>
      <c r="F1976">
        <v>0</v>
      </c>
      <c r="G1976">
        <v>0</v>
      </c>
      <c r="H1976">
        <v>0</v>
      </c>
      <c r="I1976">
        <v>43112043100</v>
      </c>
      <c r="J1976">
        <v>12</v>
      </c>
      <c r="K1976" t="s">
        <v>1380</v>
      </c>
      <c r="L1976">
        <v>2531</v>
      </c>
      <c r="M1976" t="s">
        <v>1214</v>
      </c>
      <c r="N1976" t="s">
        <v>1355</v>
      </c>
      <c r="O1976">
        <v>0</v>
      </c>
      <c r="P1976" t="s">
        <v>1233</v>
      </c>
      <c r="Q1976">
        <v>19810901</v>
      </c>
    </row>
    <row r="1977" spans="1:17">
      <c r="A1977" t="s">
        <v>1379</v>
      </c>
      <c r="B1977" t="s">
        <v>1219</v>
      </c>
      <c r="C1977">
        <v>201005</v>
      </c>
      <c r="D1977">
        <v>30</v>
      </c>
      <c r="E1977" t="s">
        <v>1212</v>
      </c>
      <c r="F1977">
        <v>504</v>
      </c>
      <c r="G1977">
        <v>433</v>
      </c>
      <c r="H1977">
        <v>1814</v>
      </c>
      <c r="I1977">
        <v>43112046900</v>
      </c>
      <c r="J1977">
        <v>8</v>
      </c>
      <c r="K1977" t="s">
        <v>1380</v>
      </c>
      <c r="L1977">
        <v>2531</v>
      </c>
      <c r="M1977" t="s">
        <v>1214</v>
      </c>
      <c r="N1977" t="s">
        <v>1355</v>
      </c>
      <c r="O1977">
        <v>0</v>
      </c>
      <c r="P1977" t="s">
        <v>1207</v>
      </c>
      <c r="Q1977">
        <v>19820101</v>
      </c>
    </row>
    <row r="1978" spans="1:17">
      <c r="A1978" t="s">
        <v>1379</v>
      </c>
      <c r="B1978" t="s">
        <v>1220</v>
      </c>
      <c r="C1978">
        <v>201005</v>
      </c>
      <c r="D1978">
        <v>30</v>
      </c>
      <c r="E1978" t="s">
        <v>1212</v>
      </c>
      <c r="F1978">
        <v>594</v>
      </c>
      <c r="G1978">
        <v>255</v>
      </c>
      <c r="H1978">
        <v>834</v>
      </c>
      <c r="I1978">
        <v>43112041700</v>
      </c>
      <c r="J1978">
        <v>8</v>
      </c>
      <c r="K1978" t="s">
        <v>1380</v>
      </c>
      <c r="L1978">
        <v>2531</v>
      </c>
      <c r="M1978" t="s">
        <v>1214</v>
      </c>
      <c r="N1978" t="s">
        <v>1355</v>
      </c>
      <c r="O1978">
        <v>0</v>
      </c>
      <c r="P1978" t="s">
        <v>1207</v>
      </c>
      <c r="Q1978">
        <v>19800701</v>
      </c>
    </row>
    <row r="1979" spans="1:17">
      <c r="A1979" t="s">
        <v>1379</v>
      </c>
      <c r="B1979" t="s">
        <v>1221</v>
      </c>
      <c r="C1979">
        <v>201005</v>
      </c>
      <c r="D1979">
        <v>30</v>
      </c>
      <c r="E1979" t="s">
        <v>1212</v>
      </c>
      <c r="F1979">
        <v>313</v>
      </c>
      <c r="G1979">
        <v>127</v>
      </c>
      <c r="H1979">
        <v>766</v>
      </c>
      <c r="I1979">
        <v>43112042700</v>
      </c>
      <c r="J1979">
        <v>8</v>
      </c>
      <c r="K1979" t="s">
        <v>1380</v>
      </c>
      <c r="L1979">
        <v>2531</v>
      </c>
      <c r="M1979" t="s">
        <v>1214</v>
      </c>
      <c r="N1979" t="s">
        <v>1355</v>
      </c>
      <c r="O1979">
        <v>0</v>
      </c>
      <c r="P1979" t="s">
        <v>1207</v>
      </c>
      <c r="Q1979">
        <v>19800801</v>
      </c>
    </row>
    <row r="1980" spans="1:17">
      <c r="A1980" t="s">
        <v>1379</v>
      </c>
      <c r="B1980" t="s">
        <v>1222</v>
      </c>
      <c r="C1980">
        <v>201005</v>
      </c>
      <c r="D1980">
        <v>30</v>
      </c>
      <c r="E1980" t="s">
        <v>1212</v>
      </c>
      <c r="F1980">
        <v>403</v>
      </c>
      <c r="G1980">
        <v>222</v>
      </c>
      <c r="H1980">
        <v>1053</v>
      </c>
      <c r="I1980">
        <v>43112046800</v>
      </c>
      <c r="J1980">
        <v>8</v>
      </c>
      <c r="K1980" t="s">
        <v>1380</v>
      </c>
      <c r="L1980">
        <v>2531</v>
      </c>
      <c r="M1980" t="s">
        <v>1214</v>
      </c>
      <c r="N1980" t="s">
        <v>1355</v>
      </c>
      <c r="O1980">
        <v>0</v>
      </c>
      <c r="P1980" t="s">
        <v>1207</v>
      </c>
      <c r="Q1980">
        <v>19811001</v>
      </c>
    </row>
    <row r="1981" spans="1:17">
      <c r="A1981" t="s">
        <v>1379</v>
      </c>
      <c r="B1981" t="s">
        <v>1223</v>
      </c>
      <c r="C1981">
        <v>201005</v>
      </c>
      <c r="D1981">
        <v>30</v>
      </c>
      <c r="E1981" t="s">
        <v>1212</v>
      </c>
      <c r="F1981">
        <v>756</v>
      </c>
      <c r="G1981">
        <v>315</v>
      </c>
      <c r="H1981">
        <v>765</v>
      </c>
      <c r="I1981">
        <v>43112043000</v>
      </c>
      <c r="J1981">
        <v>8</v>
      </c>
      <c r="K1981" t="s">
        <v>1380</v>
      </c>
      <c r="L1981">
        <v>2531</v>
      </c>
      <c r="M1981" t="s">
        <v>1214</v>
      </c>
      <c r="N1981" t="s">
        <v>1355</v>
      </c>
      <c r="O1981">
        <v>0</v>
      </c>
      <c r="P1981" t="s">
        <v>1207</v>
      </c>
      <c r="Q1981">
        <v>19800901</v>
      </c>
    </row>
    <row r="1982" spans="1:17">
      <c r="A1982" t="s">
        <v>1379</v>
      </c>
      <c r="B1982" t="s">
        <v>1224</v>
      </c>
      <c r="C1982">
        <v>201005</v>
      </c>
      <c r="D1982">
        <v>30</v>
      </c>
      <c r="E1982" t="s">
        <v>1212</v>
      </c>
      <c r="F1982">
        <v>1268</v>
      </c>
      <c r="G1982">
        <v>553</v>
      </c>
      <c r="H1982">
        <v>3299</v>
      </c>
      <c r="I1982">
        <v>43112044100</v>
      </c>
      <c r="J1982">
        <v>8</v>
      </c>
      <c r="K1982" t="s">
        <v>1380</v>
      </c>
      <c r="L1982">
        <v>2531</v>
      </c>
      <c r="M1982" t="s">
        <v>1214</v>
      </c>
      <c r="N1982" t="s">
        <v>1355</v>
      </c>
      <c r="O1982">
        <v>0</v>
      </c>
      <c r="P1982" t="s">
        <v>1207</v>
      </c>
      <c r="Q1982">
        <v>19810101</v>
      </c>
    </row>
    <row r="1983" spans="1:17">
      <c r="A1983" t="s">
        <v>1379</v>
      </c>
      <c r="B1983" t="s">
        <v>1225</v>
      </c>
      <c r="C1983">
        <v>201005</v>
      </c>
      <c r="D1983">
        <v>30</v>
      </c>
      <c r="E1983" t="s">
        <v>1212</v>
      </c>
      <c r="F1983">
        <v>524</v>
      </c>
      <c r="G1983">
        <v>255</v>
      </c>
      <c r="H1983">
        <v>2723</v>
      </c>
      <c r="I1983">
        <v>43112046400</v>
      </c>
      <c r="J1983">
        <v>8</v>
      </c>
      <c r="K1983" t="s">
        <v>1380</v>
      </c>
      <c r="L1983">
        <v>2531</v>
      </c>
      <c r="M1983" t="s">
        <v>1214</v>
      </c>
      <c r="N1983" t="s">
        <v>1355</v>
      </c>
      <c r="O1983">
        <v>0</v>
      </c>
      <c r="P1983" t="s">
        <v>1207</v>
      </c>
      <c r="Q1983">
        <v>19810901</v>
      </c>
    </row>
    <row r="1984" spans="1:17">
      <c r="A1984" t="s">
        <v>1379</v>
      </c>
      <c r="B1984" t="s">
        <v>1301</v>
      </c>
      <c r="C1984">
        <v>201005</v>
      </c>
      <c r="D1984">
        <v>13</v>
      </c>
      <c r="E1984" t="s">
        <v>1212</v>
      </c>
      <c r="F1984">
        <v>160</v>
      </c>
      <c r="G1984">
        <v>108</v>
      </c>
      <c r="H1984">
        <v>56</v>
      </c>
      <c r="I1984">
        <v>43112043300</v>
      </c>
      <c r="J1984">
        <v>8</v>
      </c>
      <c r="K1984" t="s">
        <v>1380</v>
      </c>
      <c r="L1984">
        <v>2531</v>
      </c>
      <c r="M1984" t="s">
        <v>1214</v>
      </c>
      <c r="N1984" t="s">
        <v>1355</v>
      </c>
      <c r="O1984">
        <v>0</v>
      </c>
      <c r="P1984" t="s">
        <v>1207</v>
      </c>
      <c r="Q1984">
        <v>19801101</v>
      </c>
    </row>
    <row r="1985" spans="1:17">
      <c r="A1985" t="s">
        <v>1379</v>
      </c>
      <c r="B1985" t="s">
        <v>1226</v>
      </c>
      <c r="C1985">
        <v>201005</v>
      </c>
      <c r="D1985">
        <v>30</v>
      </c>
      <c r="E1985" t="s">
        <v>1212</v>
      </c>
      <c r="F1985">
        <v>595</v>
      </c>
      <c r="G1985">
        <v>382</v>
      </c>
      <c r="H1985">
        <v>4847</v>
      </c>
      <c r="I1985">
        <v>43112044200</v>
      </c>
      <c r="J1985">
        <v>8</v>
      </c>
      <c r="K1985" t="s">
        <v>1380</v>
      </c>
      <c r="L1985">
        <v>2531</v>
      </c>
      <c r="M1985" t="s">
        <v>1214</v>
      </c>
      <c r="N1985" t="s">
        <v>1355</v>
      </c>
      <c r="O1985">
        <v>0</v>
      </c>
      <c r="P1985" t="s">
        <v>1207</v>
      </c>
      <c r="Q1985">
        <v>19810201</v>
      </c>
    </row>
    <row r="1986" spans="1:17">
      <c r="A1986" t="s">
        <v>1379</v>
      </c>
      <c r="B1986" t="s">
        <v>1303</v>
      </c>
      <c r="C1986">
        <v>201005</v>
      </c>
      <c r="D1986">
        <v>30</v>
      </c>
      <c r="E1986" t="s">
        <v>1212</v>
      </c>
      <c r="F1986">
        <v>372</v>
      </c>
      <c r="G1986">
        <v>198</v>
      </c>
      <c r="H1986">
        <v>2713</v>
      </c>
      <c r="I1986">
        <v>43112044700</v>
      </c>
      <c r="J1986">
        <v>8</v>
      </c>
      <c r="K1986" t="s">
        <v>1380</v>
      </c>
      <c r="L1986">
        <v>2531</v>
      </c>
      <c r="M1986" t="s">
        <v>1214</v>
      </c>
      <c r="N1986" t="s">
        <v>1355</v>
      </c>
      <c r="O1986">
        <v>0</v>
      </c>
      <c r="P1986" t="s">
        <v>1207</v>
      </c>
      <c r="Q1986">
        <v>19810401</v>
      </c>
    </row>
    <row r="1987" spans="1:17">
      <c r="A1987" t="s">
        <v>1379</v>
      </c>
      <c r="B1987" t="s">
        <v>1348</v>
      </c>
      <c r="C1987">
        <v>201005</v>
      </c>
      <c r="D1987">
        <v>30</v>
      </c>
      <c r="E1987" t="s">
        <v>1212</v>
      </c>
      <c r="F1987">
        <v>370</v>
      </c>
      <c r="G1987">
        <v>283</v>
      </c>
      <c r="H1987">
        <v>1849</v>
      </c>
      <c r="I1987">
        <v>43112044800</v>
      </c>
      <c r="J1987">
        <v>8</v>
      </c>
      <c r="K1987" t="s">
        <v>1380</v>
      </c>
      <c r="L1987">
        <v>2531</v>
      </c>
      <c r="M1987" t="s">
        <v>1214</v>
      </c>
      <c r="N1987" t="s">
        <v>1355</v>
      </c>
      <c r="O1987">
        <v>0</v>
      </c>
      <c r="P1987" t="s">
        <v>1207</v>
      </c>
      <c r="Q1987">
        <v>19810501</v>
      </c>
    </row>
    <row r="1988" spans="1:17">
      <c r="A1988" t="s">
        <v>1379</v>
      </c>
      <c r="B1988" t="s">
        <v>1227</v>
      </c>
      <c r="C1988">
        <v>201005</v>
      </c>
      <c r="D1988">
        <v>30</v>
      </c>
      <c r="E1988" t="s">
        <v>1212</v>
      </c>
      <c r="F1988">
        <v>840</v>
      </c>
      <c r="G1988">
        <v>382</v>
      </c>
      <c r="H1988">
        <v>2664</v>
      </c>
      <c r="I1988">
        <v>43112045200</v>
      </c>
      <c r="J1988">
        <v>8</v>
      </c>
      <c r="K1988" t="s">
        <v>1380</v>
      </c>
      <c r="L1988">
        <v>2531</v>
      </c>
      <c r="M1988" t="s">
        <v>1214</v>
      </c>
      <c r="N1988" t="s">
        <v>1355</v>
      </c>
      <c r="O1988">
        <v>0</v>
      </c>
      <c r="P1988" t="s">
        <v>1207</v>
      </c>
      <c r="Q1988">
        <v>19810701</v>
      </c>
    </row>
    <row r="1989" spans="1:17">
      <c r="A1989" t="s">
        <v>1379</v>
      </c>
      <c r="B1989" t="s">
        <v>1351</v>
      </c>
      <c r="C1989">
        <v>201005</v>
      </c>
      <c r="D1989">
        <v>30</v>
      </c>
      <c r="E1989" t="s">
        <v>1212</v>
      </c>
      <c r="F1989">
        <v>974</v>
      </c>
      <c r="G1989">
        <v>389</v>
      </c>
      <c r="H1989">
        <v>3886</v>
      </c>
      <c r="I1989">
        <v>43112046200</v>
      </c>
      <c r="J1989">
        <v>8</v>
      </c>
      <c r="K1989" t="s">
        <v>1380</v>
      </c>
      <c r="L1989">
        <v>2531</v>
      </c>
      <c r="M1989" t="s">
        <v>1214</v>
      </c>
      <c r="N1989" t="s">
        <v>1355</v>
      </c>
      <c r="O1989">
        <v>0</v>
      </c>
      <c r="P1989" t="s">
        <v>1207</v>
      </c>
      <c r="Q1989">
        <v>19810801</v>
      </c>
    </row>
    <row r="1990" spans="1:17">
      <c r="A1990" t="s">
        <v>1379</v>
      </c>
      <c r="B1990" t="s">
        <v>1229</v>
      </c>
      <c r="C1990">
        <v>201005</v>
      </c>
      <c r="D1990">
        <v>30</v>
      </c>
      <c r="E1990" t="s">
        <v>1212</v>
      </c>
      <c r="F1990">
        <v>1047</v>
      </c>
      <c r="G1990">
        <v>467</v>
      </c>
      <c r="H1990">
        <v>8865</v>
      </c>
      <c r="I1990">
        <v>43112048400</v>
      </c>
      <c r="J1990">
        <v>8</v>
      </c>
      <c r="K1990" t="s">
        <v>1380</v>
      </c>
      <c r="L1990">
        <v>2531</v>
      </c>
      <c r="M1990" t="s">
        <v>1214</v>
      </c>
      <c r="N1990" t="s">
        <v>1355</v>
      </c>
      <c r="O1990">
        <v>0</v>
      </c>
      <c r="P1990" t="s">
        <v>1207</v>
      </c>
      <c r="Q1990">
        <v>19820101</v>
      </c>
    </row>
    <row r="1991" spans="1:17">
      <c r="A1991" t="s">
        <v>1379</v>
      </c>
      <c r="B1991" t="s">
        <v>1361</v>
      </c>
      <c r="C1991">
        <v>201005</v>
      </c>
      <c r="D1991">
        <v>0</v>
      </c>
      <c r="E1991" t="s">
        <v>1212</v>
      </c>
      <c r="F1991">
        <v>0</v>
      </c>
      <c r="G1991">
        <v>0</v>
      </c>
      <c r="H1991">
        <v>0</v>
      </c>
      <c r="I1991">
        <v>43112043501</v>
      </c>
      <c r="J1991">
        <v>12</v>
      </c>
      <c r="K1991" t="s">
        <v>1380</v>
      </c>
      <c r="L1991">
        <v>2531</v>
      </c>
      <c r="M1991" t="s">
        <v>1214</v>
      </c>
      <c r="N1991" t="s">
        <v>1355</v>
      </c>
      <c r="O1991">
        <v>0</v>
      </c>
      <c r="P1991" t="s">
        <v>1233</v>
      </c>
      <c r="Q1991">
        <v>19840401</v>
      </c>
    </row>
    <row r="1992" spans="1:17">
      <c r="A1992" t="s">
        <v>1379</v>
      </c>
      <c r="B1992" t="s">
        <v>1381</v>
      </c>
      <c r="C1992">
        <v>201005</v>
      </c>
      <c r="D1992">
        <v>30</v>
      </c>
      <c r="E1992" t="s">
        <v>1212</v>
      </c>
      <c r="F1992">
        <v>538</v>
      </c>
      <c r="G1992">
        <v>148</v>
      </c>
      <c r="H1992">
        <v>2685</v>
      </c>
      <c r="I1992">
        <v>43112046700</v>
      </c>
      <c r="J1992">
        <v>8</v>
      </c>
      <c r="K1992" t="s">
        <v>1380</v>
      </c>
      <c r="L1992">
        <v>2531</v>
      </c>
      <c r="M1992" t="s">
        <v>1214</v>
      </c>
      <c r="N1992" t="s">
        <v>1355</v>
      </c>
      <c r="O1992">
        <v>0</v>
      </c>
      <c r="P1992" t="s">
        <v>1207</v>
      </c>
      <c r="Q1992">
        <v>19811101</v>
      </c>
    </row>
    <row r="1993" spans="1:17">
      <c r="A1993" t="s">
        <v>1379</v>
      </c>
      <c r="B1993" t="s">
        <v>1230</v>
      </c>
      <c r="C1993">
        <v>201005</v>
      </c>
      <c r="D1993">
        <v>30</v>
      </c>
      <c r="E1993" t="s">
        <v>1212</v>
      </c>
      <c r="F1993">
        <v>193</v>
      </c>
      <c r="G1993">
        <v>127</v>
      </c>
      <c r="H1993">
        <v>60</v>
      </c>
      <c r="I1993">
        <v>43112049700</v>
      </c>
      <c r="J1993">
        <v>8</v>
      </c>
      <c r="K1993" t="s">
        <v>1380</v>
      </c>
      <c r="L1993">
        <v>2531</v>
      </c>
      <c r="M1993" t="s">
        <v>1214</v>
      </c>
      <c r="N1993" t="s">
        <v>1355</v>
      </c>
      <c r="O1993">
        <v>0</v>
      </c>
      <c r="P1993" t="s">
        <v>1207</v>
      </c>
      <c r="Q1993">
        <v>19820401</v>
      </c>
    </row>
    <row r="1994" spans="1:17">
      <c r="A1994" t="s">
        <v>1379</v>
      </c>
      <c r="B1994" t="s">
        <v>1382</v>
      </c>
      <c r="C1994">
        <v>201005</v>
      </c>
      <c r="D1994">
        <v>30</v>
      </c>
      <c r="E1994" t="s">
        <v>1212</v>
      </c>
      <c r="F1994">
        <v>575</v>
      </c>
      <c r="G1994">
        <v>421</v>
      </c>
      <c r="H1994">
        <v>5486</v>
      </c>
      <c r="I1994">
        <v>43112047800</v>
      </c>
      <c r="J1994">
        <v>8</v>
      </c>
      <c r="K1994" t="s">
        <v>1380</v>
      </c>
      <c r="L1994">
        <v>2531</v>
      </c>
      <c r="M1994" t="s">
        <v>1214</v>
      </c>
      <c r="N1994" t="s">
        <v>1355</v>
      </c>
      <c r="O1994">
        <v>0</v>
      </c>
      <c r="P1994" t="s">
        <v>1207</v>
      </c>
      <c r="Q1994">
        <v>19811201</v>
      </c>
    </row>
    <row r="1995" spans="1:17">
      <c r="A1995" t="s">
        <v>1352</v>
      </c>
      <c r="B1995" t="s">
        <v>1232</v>
      </c>
      <c r="C1995">
        <v>201006</v>
      </c>
      <c r="D1995">
        <v>27</v>
      </c>
      <c r="E1995" t="s">
        <v>1212</v>
      </c>
      <c r="F1995">
        <v>1328</v>
      </c>
      <c r="G1995">
        <v>851</v>
      </c>
      <c r="H1995">
        <v>4256</v>
      </c>
      <c r="I1995">
        <v>43112001301</v>
      </c>
      <c r="J1995">
        <v>8</v>
      </c>
      <c r="K1995" t="s">
        <v>1353</v>
      </c>
      <c r="L1995">
        <v>1560</v>
      </c>
      <c r="M1995" t="s">
        <v>1354</v>
      </c>
      <c r="N1995" t="s">
        <v>1355</v>
      </c>
      <c r="O1995">
        <v>0</v>
      </c>
      <c r="P1995" t="s">
        <v>1207</v>
      </c>
      <c r="Q1995">
        <v>20050905</v>
      </c>
    </row>
    <row r="1996" spans="1:17">
      <c r="A1996" t="s">
        <v>1352</v>
      </c>
      <c r="B1996" t="s">
        <v>1304</v>
      </c>
      <c r="C1996">
        <v>201006</v>
      </c>
      <c r="D1996">
        <v>0</v>
      </c>
      <c r="E1996" t="s">
        <v>1212</v>
      </c>
      <c r="F1996">
        <v>0</v>
      </c>
      <c r="G1996">
        <v>0</v>
      </c>
      <c r="H1996">
        <v>0</v>
      </c>
      <c r="I1996">
        <v>43112001400</v>
      </c>
      <c r="J1996">
        <v>12</v>
      </c>
      <c r="K1996" t="s">
        <v>1353</v>
      </c>
      <c r="L1996">
        <v>1560</v>
      </c>
      <c r="M1996" t="s">
        <v>1354</v>
      </c>
      <c r="N1996" t="s">
        <v>1355</v>
      </c>
      <c r="O1996">
        <v>0</v>
      </c>
      <c r="P1996" t="s">
        <v>1207</v>
      </c>
      <c r="Q1996">
        <v>19751001</v>
      </c>
    </row>
    <row r="1997" spans="1:17">
      <c r="A1997" t="s">
        <v>1352</v>
      </c>
      <c r="B1997" t="s">
        <v>1305</v>
      </c>
      <c r="C1997">
        <v>201006</v>
      </c>
      <c r="D1997">
        <v>0</v>
      </c>
      <c r="E1997" t="s">
        <v>1212</v>
      </c>
      <c r="F1997">
        <v>0</v>
      </c>
      <c r="G1997">
        <v>0</v>
      </c>
      <c r="H1997">
        <v>0</v>
      </c>
      <c r="I1997">
        <v>43112001800</v>
      </c>
      <c r="J1997">
        <v>12</v>
      </c>
      <c r="K1997" t="s">
        <v>1353</v>
      </c>
      <c r="L1997">
        <v>1560</v>
      </c>
      <c r="M1997" t="s">
        <v>1354</v>
      </c>
      <c r="N1997" t="s">
        <v>1355</v>
      </c>
      <c r="O1997">
        <v>0</v>
      </c>
      <c r="P1997" t="s">
        <v>1207</v>
      </c>
      <c r="Q1997">
        <v>19750901</v>
      </c>
    </row>
    <row r="1998" spans="1:17">
      <c r="A1998" t="s">
        <v>1352</v>
      </c>
      <c r="B1998" t="s">
        <v>1356</v>
      </c>
      <c r="C1998">
        <v>201006</v>
      </c>
      <c r="D1998">
        <v>26</v>
      </c>
      <c r="E1998" t="s">
        <v>1212</v>
      </c>
      <c r="F1998">
        <v>554</v>
      </c>
      <c r="G1998">
        <v>2757</v>
      </c>
      <c r="H1998">
        <v>10724</v>
      </c>
      <c r="I1998">
        <v>43112001600</v>
      </c>
      <c r="J1998">
        <v>8</v>
      </c>
      <c r="K1998" t="s">
        <v>1353</v>
      </c>
      <c r="L1998">
        <v>1560</v>
      </c>
      <c r="M1998" t="s">
        <v>1354</v>
      </c>
      <c r="N1998" t="s">
        <v>1355</v>
      </c>
      <c r="O1998">
        <v>0</v>
      </c>
      <c r="P1998" t="s">
        <v>1207</v>
      </c>
      <c r="Q1998">
        <v>19691101</v>
      </c>
    </row>
    <row r="1999" spans="1:17">
      <c r="A1999" t="s">
        <v>1352</v>
      </c>
      <c r="B1999" t="s">
        <v>1254</v>
      </c>
      <c r="C1999">
        <v>201006</v>
      </c>
      <c r="D1999">
        <v>30</v>
      </c>
      <c r="E1999" t="s">
        <v>1212</v>
      </c>
      <c r="F1999">
        <v>672</v>
      </c>
      <c r="G1999">
        <v>630</v>
      </c>
      <c r="H1999">
        <v>2160</v>
      </c>
      <c r="I1999">
        <v>43112004200</v>
      </c>
      <c r="J1999">
        <v>8</v>
      </c>
      <c r="K1999" t="s">
        <v>1353</v>
      </c>
      <c r="L1999">
        <v>1560</v>
      </c>
      <c r="M1999" t="s">
        <v>1354</v>
      </c>
      <c r="N1999" t="s">
        <v>1355</v>
      </c>
      <c r="O1999">
        <v>0</v>
      </c>
      <c r="P1999" t="s">
        <v>1233</v>
      </c>
      <c r="Q1999">
        <v>19710801</v>
      </c>
    </row>
    <row r="2000" spans="1:17">
      <c r="A2000" t="s">
        <v>1352</v>
      </c>
      <c r="B2000" t="s">
        <v>1255</v>
      </c>
      <c r="C2000">
        <v>201006</v>
      </c>
      <c r="D2000">
        <v>0</v>
      </c>
      <c r="E2000" t="s">
        <v>1212</v>
      </c>
      <c r="F2000">
        <v>0</v>
      </c>
      <c r="G2000">
        <v>0</v>
      </c>
      <c r="H2000">
        <v>0</v>
      </c>
      <c r="I2000">
        <v>43112002200</v>
      </c>
      <c r="J2000">
        <v>12</v>
      </c>
      <c r="K2000" t="s">
        <v>1353</v>
      </c>
      <c r="L2000">
        <v>1560</v>
      </c>
      <c r="M2000" t="s">
        <v>1354</v>
      </c>
      <c r="N2000" t="s">
        <v>1355</v>
      </c>
      <c r="O2000">
        <v>0</v>
      </c>
      <c r="P2000" t="s">
        <v>1233</v>
      </c>
      <c r="Q2000">
        <v>19790101</v>
      </c>
    </row>
    <row r="2001" spans="1:17">
      <c r="A2001" t="s">
        <v>1352</v>
      </c>
      <c r="B2001" t="s">
        <v>1357</v>
      </c>
      <c r="C2001">
        <v>201006</v>
      </c>
      <c r="D2001">
        <v>0</v>
      </c>
      <c r="E2001" t="s">
        <v>1212</v>
      </c>
      <c r="F2001">
        <v>0</v>
      </c>
      <c r="G2001">
        <v>0</v>
      </c>
      <c r="H2001">
        <v>0</v>
      </c>
      <c r="I2001">
        <v>43112002100</v>
      </c>
      <c r="J2001">
        <v>12</v>
      </c>
      <c r="K2001" t="s">
        <v>1353</v>
      </c>
      <c r="L2001">
        <v>1560</v>
      </c>
      <c r="M2001" t="s">
        <v>1354</v>
      </c>
      <c r="N2001" t="s">
        <v>1355</v>
      </c>
      <c r="O2001">
        <v>0</v>
      </c>
      <c r="P2001" t="s">
        <v>1207</v>
      </c>
      <c r="Q2001">
        <v>19680701</v>
      </c>
    </row>
    <row r="2002" spans="1:17">
      <c r="A2002" t="s">
        <v>1352</v>
      </c>
      <c r="B2002" t="s">
        <v>1323</v>
      </c>
      <c r="C2002">
        <v>201006</v>
      </c>
      <c r="D2002">
        <v>0</v>
      </c>
      <c r="E2002" t="s">
        <v>1212</v>
      </c>
      <c r="F2002">
        <v>0</v>
      </c>
      <c r="G2002">
        <v>0</v>
      </c>
      <c r="H2002">
        <v>0</v>
      </c>
      <c r="I2002">
        <v>43112002701</v>
      </c>
      <c r="J2002">
        <v>12</v>
      </c>
      <c r="K2002" t="s">
        <v>1353</v>
      </c>
      <c r="L2002">
        <v>1560</v>
      </c>
      <c r="M2002" t="s">
        <v>1354</v>
      </c>
      <c r="N2002" t="s">
        <v>1355</v>
      </c>
      <c r="O2002">
        <v>0</v>
      </c>
      <c r="P2002" t="s">
        <v>1207</v>
      </c>
      <c r="Q2002">
        <v>19980729</v>
      </c>
    </row>
    <row r="2003" spans="1:17">
      <c r="A2003" t="s">
        <v>1352</v>
      </c>
      <c r="B2003" t="s">
        <v>1308</v>
      </c>
      <c r="C2003">
        <v>201006</v>
      </c>
      <c r="D2003">
        <v>0</v>
      </c>
      <c r="E2003" t="s">
        <v>1212</v>
      </c>
      <c r="F2003">
        <v>0</v>
      </c>
      <c r="G2003">
        <v>0</v>
      </c>
      <c r="H2003">
        <v>0</v>
      </c>
      <c r="I2003">
        <v>43112002302</v>
      </c>
      <c r="J2003">
        <v>12</v>
      </c>
      <c r="K2003" t="s">
        <v>1353</v>
      </c>
      <c r="L2003">
        <v>1560</v>
      </c>
      <c r="M2003" t="s">
        <v>1354</v>
      </c>
      <c r="N2003" t="s">
        <v>1355</v>
      </c>
      <c r="O2003">
        <v>0</v>
      </c>
      <c r="P2003" t="s">
        <v>1207</v>
      </c>
      <c r="Q2003">
        <v>20050409</v>
      </c>
    </row>
    <row r="2004" spans="1:17">
      <c r="A2004" t="s">
        <v>1352</v>
      </c>
      <c r="B2004" t="s">
        <v>1325</v>
      </c>
      <c r="C2004">
        <v>201006</v>
      </c>
      <c r="D2004">
        <v>0</v>
      </c>
      <c r="E2004" t="s">
        <v>1212</v>
      </c>
      <c r="F2004">
        <v>0</v>
      </c>
      <c r="G2004">
        <v>0</v>
      </c>
      <c r="H2004">
        <v>0</v>
      </c>
      <c r="I2004">
        <v>43112005400</v>
      </c>
      <c r="J2004">
        <v>12</v>
      </c>
      <c r="K2004" t="s">
        <v>1353</v>
      </c>
      <c r="L2004">
        <v>1560</v>
      </c>
      <c r="M2004" t="s">
        <v>1354</v>
      </c>
      <c r="N2004" t="s">
        <v>1355</v>
      </c>
      <c r="O2004">
        <v>0</v>
      </c>
      <c r="P2004" t="s">
        <v>1207</v>
      </c>
      <c r="Q2004">
        <v>19900401</v>
      </c>
    </row>
    <row r="2005" spans="1:17">
      <c r="A2005" t="s">
        <v>1352</v>
      </c>
      <c r="B2005" t="s">
        <v>1257</v>
      </c>
      <c r="C2005">
        <v>201006</v>
      </c>
      <c r="D2005">
        <v>0</v>
      </c>
      <c r="E2005" t="s">
        <v>1212</v>
      </c>
      <c r="F2005">
        <v>0</v>
      </c>
      <c r="G2005">
        <v>0</v>
      </c>
      <c r="H2005">
        <v>0</v>
      </c>
      <c r="I2005">
        <v>43112004400</v>
      </c>
      <c r="J2005">
        <v>12</v>
      </c>
      <c r="K2005" t="s">
        <v>1353</v>
      </c>
      <c r="L2005">
        <v>1560</v>
      </c>
      <c r="M2005" t="s">
        <v>1354</v>
      </c>
      <c r="N2005" t="s">
        <v>1355</v>
      </c>
      <c r="O2005">
        <v>0</v>
      </c>
      <c r="P2005" t="s">
        <v>1233</v>
      </c>
      <c r="Q2005">
        <v>19781001</v>
      </c>
    </row>
    <row r="2006" spans="1:17">
      <c r="A2006" t="s">
        <v>1352</v>
      </c>
      <c r="B2006" t="s">
        <v>1309</v>
      </c>
      <c r="C2006">
        <v>201006</v>
      </c>
      <c r="D2006">
        <v>0</v>
      </c>
      <c r="E2006" t="s">
        <v>1212</v>
      </c>
      <c r="F2006">
        <v>0</v>
      </c>
      <c r="G2006">
        <v>0</v>
      </c>
      <c r="H2006">
        <v>0</v>
      </c>
      <c r="I2006">
        <v>43112006801</v>
      </c>
      <c r="J2006">
        <v>12</v>
      </c>
      <c r="K2006" t="s">
        <v>1353</v>
      </c>
      <c r="L2006">
        <v>1560</v>
      </c>
      <c r="M2006" t="s">
        <v>1354</v>
      </c>
      <c r="N2006" t="s">
        <v>1355</v>
      </c>
      <c r="O2006">
        <v>0</v>
      </c>
      <c r="P2006" t="s">
        <v>1207</v>
      </c>
      <c r="Q2006">
        <v>19980815</v>
      </c>
    </row>
    <row r="2007" spans="1:17">
      <c r="A2007" t="s">
        <v>1352</v>
      </c>
      <c r="B2007" t="s">
        <v>1258</v>
      </c>
      <c r="C2007">
        <v>201006</v>
      </c>
      <c r="D2007">
        <v>30</v>
      </c>
      <c r="E2007" t="s">
        <v>1212</v>
      </c>
      <c r="F2007">
        <v>288</v>
      </c>
      <c r="G2007">
        <v>410</v>
      </c>
      <c r="H2007">
        <v>5410</v>
      </c>
      <c r="I2007">
        <v>43112004800</v>
      </c>
      <c r="J2007">
        <v>8</v>
      </c>
      <c r="K2007" t="s">
        <v>1353</v>
      </c>
      <c r="L2007">
        <v>1560</v>
      </c>
      <c r="M2007" t="s">
        <v>1354</v>
      </c>
      <c r="N2007" t="s">
        <v>1355</v>
      </c>
      <c r="O2007">
        <v>0</v>
      </c>
      <c r="P2007" t="s">
        <v>1207</v>
      </c>
      <c r="Q2007">
        <v>19900601</v>
      </c>
    </row>
    <row r="2008" spans="1:17">
      <c r="A2008" t="s">
        <v>1352</v>
      </c>
      <c r="B2008" t="s">
        <v>1310</v>
      </c>
      <c r="C2008">
        <v>201006</v>
      </c>
      <c r="D2008">
        <v>30</v>
      </c>
      <c r="E2008" t="s">
        <v>1212</v>
      </c>
      <c r="F2008">
        <v>1822</v>
      </c>
      <c r="G2008">
        <v>1238</v>
      </c>
      <c r="H2008">
        <v>6242</v>
      </c>
      <c r="I2008">
        <v>43112005501</v>
      </c>
      <c r="J2008">
        <v>8</v>
      </c>
      <c r="K2008" t="s">
        <v>1353</v>
      </c>
      <c r="L2008">
        <v>1560</v>
      </c>
      <c r="M2008" t="s">
        <v>1354</v>
      </c>
      <c r="N2008" t="s">
        <v>1355</v>
      </c>
      <c r="O2008">
        <v>0</v>
      </c>
      <c r="P2008" t="s">
        <v>1207</v>
      </c>
      <c r="Q2008">
        <v>20050617</v>
      </c>
    </row>
    <row r="2009" spans="1:17">
      <c r="A2009" t="s">
        <v>1352</v>
      </c>
      <c r="B2009" t="s">
        <v>1238</v>
      </c>
      <c r="C2009">
        <v>201006</v>
      </c>
      <c r="D2009">
        <v>0</v>
      </c>
      <c r="E2009" t="s">
        <v>1212</v>
      </c>
      <c r="F2009">
        <v>0</v>
      </c>
      <c r="G2009">
        <v>0</v>
      </c>
      <c r="H2009">
        <v>0</v>
      </c>
      <c r="I2009">
        <v>43112007300</v>
      </c>
      <c r="J2009">
        <v>12</v>
      </c>
      <c r="K2009" t="s">
        <v>1353</v>
      </c>
      <c r="L2009">
        <v>1560</v>
      </c>
      <c r="M2009" t="s">
        <v>1354</v>
      </c>
      <c r="N2009" t="s">
        <v>1355</v>
      </c>
      <c r="O2009">
        <v>0</v>
      </c>
      <c r="P2009" t="s">
        <v>1207</v>
      </c>
      <c r="Q2009">
        <v>19790101</v>
      </c>
    </row>
    <row r="2010" spans="1:17">
      <c r="A2010" t="s">
        <v>1352</v>
      </c>
      <c r="B2010" t="s">
        <v>1239</v>
      </c>
      <c r="C2010">
        <v>201006</v>
      </c>
      <c r="D2010">
        <v>0</v>
      </c>
      <c r="E2010" t="s">
        <v>1212</v>
      </c>
      <c r="F2010">
        <v>0</v>
      </c>
      <c r="G2010">
        <v>0</v>
      </c>
      <c r="H2010">
        <v>0</v>
      </c>
      <c r="I2010">
        <v>43112007100</v>
      </c>
      <c r="J2010">
        <v>12</v>
      </c>
      <c r="K2010" t="s">
        <v>1353</v>
      </c>
      <c r="L2010">
        <v>1560</v>
      </c>
      <c r="M2010" t="s">
        <v>1354</v>
      </c>
      <c r="N2010" t="s">
        <v>1355</v>
      </c>
      <c r="O2010">
        <v>0</v>
      </c>
      <c r="P2010" t="s">
        <v>1207</v>
      </c>
      <c r="Q2010">
        <v>19731101</v>
      </c>
    </row>
    <row r="2011" spans="1:17">
      <c r="A2011" t="s">
        <v>1352</v>
      </c>
      <c r="B2011" t="s">
        <v>1243</v>
      </c>
      <c r="C2011">
        <v>201006</v>
      </c>
      <c r="D2011">
        <v>30</v>
      </c>
      <c r="E2011" t="s">
        <v>1212</v>
      </c>
      <c r="F2011">
        <v>958</v>
      </c>
      <c r="G2011">
        <v>4258</v>
      </c>
      <c r="H2011">
        <v>12466</v>
      </c>
      <c r="I2011">
        <v>43112009002</v>
      </c>
      <c r="J2011">
        <v>8</v>
      </c>
      <c r="K2011" t="s">
        <v>1353</v>
      </c>
      <c r="L2011">
        <v>1560</v>
      </c>
      <c r="M2011" t="s">
        <v>1354</v>
      </c>
      <c r="N2011" t="s">
        <v>1355</v>
      </c>
      <c r="O2011">
        <v>0</v>
      </c>
      <c r="P2011" t="s">
        <v>1207</v>
      </c>
      <c r="Q2011">
        <v>20051101</v>
      </c>
    </row>
    <row r="2012" spans="1:17">
      <c r="A2012" t="s">
        <v>1352</v>
      </c>
      <c r="B2012" t="s">
        <v>1327</v>
      </c>
      <c r="C2012">
        <v>201006</v>
      </c>
      <c r="D2012">
        <v>0</v>
      </c>
      <c r="E2012" t="s">
        <v>1212</v>
      </c>
      <c r="F2012">
        <v>0</v>
      </c>
      <c r="G2012">
        <v>0</v>
      </c>
      <c r="H2012">
        <v>0</v>
      </c>
      <c r="I2012">
        <v>43112008700</v>
      </c>
      <c r="J2012">
        <v>12</v>
      </c>
      <c r="K2012" t="s">
        <v>1353</v>
      </c>
      <c r="L2012">
        <v>1560</v>
      </c>
      <c r="M2012" t="s">
        <v>1354</v>
      </c>
      <c r="N2012" t="s">
        <v>1355</v>
      </c>
      <c r="O2012">
        <v>0</v>
      </c>
      <c r="P2012" t="s">
        <v>1207</v>
      </c>
    </row>
    <row r="2013" spans="1:17">
      <c r="A2013" t="s">
        <v>1352</v>
      </c>
      <c r="B2013" t="s">
        <v>1262</v>
      </c>
      <c r="C2013">
        <v>201006</v>
      </c>
      <c r="D2013">
        <v>0</v>
      </c>
      <c r="E2013" t="s">
        <v>1212</v>
      </c>
      <c r="F2013">
        <v>0</v>
      </c>
      <c r="G2013">
        <v>0</v>
      </c>
      <c r="H2013">
        <v>0</v>
      </c>
      <c r="I2013">
        <v>43112009402</v>
      </c>
      <c r="J2013">
        <v>12</v>
      </c>
      <c r="K2013" t="s">
        <v>1353</v>
      </c>
      <c r="L2013">
        <v>1560</v>
      </c>
      <c r="M2013" t="s">
        <v>1354</v>
      </c>
      <c r="N2013" t="s">
        <v>1355</v>
      </c>
      <c r="O2013">
        <v>0</v>
      </c>
      <c r="P2013" t="s">
        <v>1207</v>
      </c>
      <c r="Q2013">
        <v>19981030</v>
      </c>
    </row>
    <row r="2014" spans="1:17">
      <c r="A2014" t="s">
        <v>1352</v>
      </c>
      <c r="B2014" t="s">
        <v>1313</v>
      </c>
      <c r="C2014">
        <v>201006</v>
      </c>
      <c r="D2014">
        <v>0</v>
      </c>
      <c r="E2014" t="s">
        <v>1212</v>
      </c>
      <c r="F2014">
        <v>0</v>
      </c>
      <c r="G2014">
        <v>0</v>
      </c>
      <c r="H2014">
        <v>0</v>
      </c>
      <c r="I2014">
        <v>43112010103</v>
      </c>
      <c r="J2014">
        <v>12</v>
      </c>
      <c r="K2014" t="s">
        <v>1353</v>
      </c>
      <c r="L2014">
        <v>1560</v>
      </c>
      <c r="M2014" t="s">
        <v>1354</v>
      </c>
      <c r="N2014" t="s">
        <v>1355</v>
      </c>
      <c r="O2014">
        <v>0</v>
      </c>
      <c r="P2014" t="s">
        <v>1207</v>
      </c>
      <c r="Q2014">
        <v>19981010</v>
      </c>
    </row>
    <row r="2015" spans="1:17">
      <c r="A2015" t="s">
        <v>1352</v>
      </c>
      <c r="B2015" t="s">
        <v>1263</v>
      </c>
      <c r="C2015">
        <v>201006</v>
      </c>
      <c r="D2015">
        <v>0</v>
      </c>
      <c r="E2015" t="s">
        <v>1212</v>
      </c>
      <c r="F2015">
        <v>0</v>
      </c>
      <c r="G2015">
        <v>0</v>
      </c>
      <c r="H2015">
        <v>0</v>
      </c>
      <c r="I2015">
        <v>43112006901</v>
      </c>
      <c r="J2015">
        <v>12</v>
      </c>
      <c r="K2015" t="s">
        <v>1353</v>
      </c>
      <c r="L2015">
        <v>1560</v>
      </c>
      <c r="M2015" t="s">
        <v>1354</v>
      </c>
      <c r="N2015" t="s">
        <v>1355</v>
      </c>
      <c r="O2015">
        <v>0</v>
      </c>
      <c r="P2015" t="s">
        <v>1207</v>
      </c>
      <c r="Q2015">
        <v>19780801</v>
      </c>
    </row>
    <row r="2016" spans="1:17">
      <c r="A2016" t="s">
        <v>1352</v>
      </c>
      <c r="B2016" t="s">
        <v>1358</v>
      </c>
      <c r="C2016">
        <v>201006</v>
      </c>
      <c r="D2016">
        <v>30</v>
      </c>
      <c r="E2016" t="s">
        <v>1212</v>
      </c>
      <c r="F2016">
        <v>112</v>
      </c>
      <c r="G2016">
        <v>345</v>
      </c>
      <c r="H2016">
        <v>5180</v>
      </c>
      <c r="I2016">
        <v>43112004302</v>
      </c>
      <c r="J2016">
        <v>8</v>
      </c>
      <c r="K2016" t="s">
        <v>1353</v>
      </c>
      <c r="L2016">
        <v>1560</v>
      </c>
      <c r="M2016" t="s">
        <v>1354</v>
      </c>
      <c r="N2016" t="s">
        <v>1355</v>
      </c>
      <c r="O2016">
        <v>0</v>
      </c>
      <c r="P2016" t="s">
        <v>1207</v>
      </c>
      <c r="Q2016">
        <v>20050625</v>
      </c>
    </row>
    <row r="2017" spans="1:17">
      <c r="A2017" t="s">
        <v>1352</v>
      </c>
      <c r="B2017" t="s">
        <v>1264</v>
      </c>
      <c r="C2017">
        <v>201006</v>
      </c>
      <c r="D2017">
        <v>0</v>
      </c>
      <c r="E2017" t="s">
        <v>1212</v>
      </c>
      <c r="F2017">
        <v>0</v>
      </c>
      <c r="G2017">
        <v>0</v>
      </c>
      <c r="H2017">
        <v>0</v>
      </c>
      <c r="I2017">
        <v>43112004501</v>
      </c>
      <c r="J2017">
        <v>12</v>
      </c>
      <c r="K2017" t="s">
        <v>1353</v>
      </c>
      <c r="L2017">
        <v>1560</v>
      </c>
      <c r="M2017" t="s">
        <v>1354</v>
      </c>
      <c r="N2017" t="s">
        <v>1355</v>
      </c>
      <c r="O2017">
        <v>0</v>
      </c>
      <c r="P2017" t="s">
        <v>1207</v>
      </c>
      <c r="Q2017">
        <v>19780701</v>
      </c>
    </row>
    <row r="2018" spans="1:17">
      <c r="A2018" t="s">
        <v>1352</v>
      </c>
      <c r="B2018" t="s">
        <v>1314</v>
      </c>
      <c r="C2018">
        <v>201006</v>
      </c>
      <c r="D2018">
        <v>30</v>
      </c>
      <c r="E2018" t="s">
        <v>1212</v>
      </c>
      <c r="F2018">
        <v>320</v>
      </c>
      <c r="G2018">
        <v>636</v>
      </c>
      <c r="H2018">
        <v>4507</v>
      </c>
      <c r="I2018">
        <v>43112006703</v>
      </c>
      <c r="J2018">
        <v>8</v>
      </c>
      <c r="K2018" t="s">
        <v>1353</v>
      </c>
      <c r="L2018">
        <v>1560</v>
      </c>
      <c r="M2018" t="s">
        <v>1354</v>
      </c>
      <c r="N2018" t="s">
        <v>1355</v>
      </c>
      <c r="O2018">
        <v>0</v>
      </c>
      <c r="P2018" t="s">
        <v>1207</v>
      </c>
      <c r="Q2018">
        <v>19980706</v>
      </c>
    </row>
    <row r="2019" spans="1:17">
      <c r="A2019" t="s">
        <v>1352</v>
      </c>
      <c r="B2019" t="s">
        <v>1329</v>
      </c>
      <c r="C2019">
        <v>201006</v>
      </c>
      <c r="D2019">
        <v>21</v>
      </c>
      <c r="E2019" t="s">
        <v>1212</v>
      </c>
      <c r="F2019">
        <v>261</v>
      </c>
      <c r="G2019">
        <v>364</v>
      </c>
      <c r="H2019">
        <v>3911</v>
      </c>
      <c r="I2019">
        <v>43112013402</v>
      </c>
      <c r="J2019">
        <v>8</v>
      </c>
      <c r="K2019" t="s">
        <v>1353</v>
      </c>
      <c r="L2019">
        <v>1560</v>
      </c>
      <c r="M2019" t="s">
        <v>1354</v>
      </c>
      <c r="N2019" t="s">
        <v>1355</v>
      </c>
      <c r="O2019">
        <v>0</v>
      </c>
      <c r="P2019" t="s">
        <v>1207</v>
      </c>
      <c r="Q2019">
        <v>19980914</v>
      </c>
    </row>
    <row r="2020" spans="1:17">
      <c r="A2020" t="s">
        <v>1352</v>
      </c>
      <c r="B2020" t="s">
        <v>1202</v>
      </c>
      <c r="C2020">
        <v>201006</v>
      </c>
      <c r="D2020">
        <v>0</v>
      </c>
      <c r="E2020" t="s">
        <v>1212</v>
      </c>
      <c r="F2020">
        <v>0</v>
      </c>
      <c r="G2020">
        <v>0</v>
      </c>
      <c r="H2020">
        <v>0</v>
      </c>
      <c r="I2020">
        <v>43112013501</v>
      </c>
      <c r="J2020">
        <v>12</v>
      </c>
      <c r="K2020" t="s">
        <v>1353</v>
      </c>
      <c r="L2020">
        <v>1560</v>
      </c>
      <c r="M2020" t="s">
        <v>1354</v>
      </c>
      <c r="N2020" t="s">
        <v>1355</v>
      </c>
      <c r="O2020">
        <v>0</v>
      </c>
      <c r="P2020" t="s">
        <v>1207</v>
      </c>
      <c r="Q2020">
        <v>19790201</v>
      </c>
    </row>
    <row r="2021" spans="1:17">
      <c r="A2021" t="s">
        <v>1352</v>
      </c>
      <c r="B2021" t="s">
        <v>1244</v>
      </c>
      <c r="C2021">
        <v>201006</v>
      </c>
      <c r="D2021">
        <v>0</v>
      </c>
      <c r="E2021" t="s">
        <v>1212</v>
      </c>
      <c r="F2021">
        <v>0</v>
      </c>
      <c r="G2021">
        <v>0</v>
      </c>
      <c r="H2021">
        <v>0</v>
      </c>
      <c r="I2021">
        <v>43112005301</v>
      </c>
      <c r="J2021">
        <v>12</v>
      </c>
      <c r="K2021" t="s">
        <v>1353</v>
      </c>
      <c r="L2021">
        <v>1560</v>
      </c>
      <c r="M2021" t="s">
        <v>1354</v>
      </c>
      <c r="N2021" t="s">
        <v>1355</v>
      </c>
      <c r="O2021">
        <v>0</v>
      </c>
      <c r="P2021" t="s">
        <v>1207</v>
      </c>
      <c r="Q2021">
        <v>19780801</v>
      </c>
    </row>
    <row r="2022" spans="1:17">
      <c r="A2022" t="s">
        <v>1352</v>
      </c>
      <c r="B2022" t="s">
        <v>1245</v>
      </c>
      <c r="C2022">
        <v>201006</v>
      </c>
      <c r="D2022">
        <v>0</v>
      </c>
      <c r="E2022" t="s">
        <v>1212</v>
      </c>
      <c r="F2022">
        <v>0</v>
      </c>
      <c r="G2022">
        <v>0</v>
      </c>
      <c r="H2022">
        <v>0</v>
      </c>
      <c r="I2022">
        <v>43112037701</v>
      </c>
      <c r="J2022">
        <v>12</v>
      </c>
      <c r="K2022" t="s">
        <v>1353</v>
      </c>
      <c r="L2022">
        <v>1560</v>
      </c>
      <c r="M2022" t="s">
        <v>1354</v>
      </c>
      <c r="N2022" t="s">
        <v>1355</v>
      </c>
      <c r="O2022">
        <v>0</v>
      </c>
      <c r="P2022" t="s">
        <v>1207</v>
      </c>
      <c r="Q2022">
        <v>20050226</v>
      </c>
    </row>
    <row r="2023" spans="1:17">
      <c r="A2023" t="s">
        <v>1352</v>
      </c>
      <c r="B2023" t="s">
        <v>1359</v>
      </c>
      <c r="C2023">
        <v>201006</v>
      </c>
      <c r="D2023">
        <v>22</v>
      </c>
      <c r="E2023" t="s">
        <v>1212</v>
      </c>
      <c r="F2023">
        <v>908</v>
      </c>
      <c r="G2023">
        <v>2827</v>
      </c>
      <c r="H2023">
        <v>2771</v>
      </c>
      <c r="I2023">
        <v>43112037801</v>
      </c>
      <c r="J2023">
        <v>8</v>
      </c>
      <c r="K2023" t="s">
        <v>1353</v>
      </c>
      <c r="L2023">
        <v>1560</v>
      </c>
      <c r="M2023" t="s">
        <v>1354</v>
      </c>
      <c r="N2023" t="s">
        <v>1355</v>
      </c>
      <c r="O2023">
        <v>0</v>
      </c>
      <c r="P2023" t="s">
        <v>1207</v>
      </c>
      <c r="Q2023">
        <v>20060607</v>
      </c>
    </row>
    <row r="2024" spans="1:17">
      <c r="A2024" t="s">
        <v>1352</v>
      </c>
      <c r="B2024" t="s">
        <v>1360</v>
      </c>
      <c r="C2024">
        <v>201006</v>
      </c>
      <c r="D2024">
        <v>30</v>
      </c>
      <c r="E2024" t="s">
        <v>1212</v>
      </c>
      <c r="F2024">
        <v>281</v>
      </c>
      <c r="G2024">
        <v>890</v>
      </c>
      <c r="H2024">
        <v>2815</v>
      </c>
      <c r="I2024">
        <v>43112008600</v>
      </c>
      <c r="J2024">
        <v>8</v>
      </c>
      <c r="K2024" t="s">
        <v>1353</v>
      </c>
      <c r="L2024">
        <v>1560</v>
      </c>
      <c r="M2024" t="s">
        <v>1354</v>
      </c>
      <c r="N2024" t="s">
        <v>1355</v>
      </c>
      <c r="O2024">
        <v>0</v>
      </c>
      <c r="P2024" t="s">
        <v>1207</v>
      </c>
      <c r="Q2024">
        <v>19710701</v>
      </c>
    </row>
    <row r="2025" spans="1:17">
      <c r="A2025" t="s">
        <v>1352</v>
      </c>
      <c r="B2025" t="s">
        <v>1215</v>
      </c>
      <c r="C2025">
        <v>201006</v>
      </c>
      <c r="D2025">
        <v>30</v>
      </c>
      <c r="E2025" t="s">
        <v>1212</v>
      </c>
      <c r="F2025">
        <v>2732</v>
      </c>
      <c r="G2025">
        <v>1024</v>
      </c>
      <c r="H2025">
        <v>8609</v>
      </c>
      <c r="I2025">
        <v>43112008300</v>
      </c>
      <c r="J2025">
        <v>8</v>
      </c>
      <c r="K2025" t="s">
        <v>1353</v>
      </c>
      <c r="L2025">
        <v>1560</v>
      </c>
      <c r="M2025" t="s">
        <v>1354</v>
      </c>
      <c r="N2025" t="s">
        <v>1355</v>
      </c>
      <c r="O2025">
        <v>0</v>
      </c>
      <c r="P2025" t="s">
        <v>1207</v>
      </c>
      <c r="Q2025">
        <v>19690501</v>
      </c>
    </row>
    <row r="2026" spans="1:17">
      <c r="A2026" t="s">
        <v>1352</v>
      </c>
      <c r="B2026" t="s">
        <v>1216</v>
      </c>
      <c r="C2026">
        <v>201006</v>
      </c>
      <c r="D2026">
        <v>0</v>
      </c>
      <c r="E2026" t="s">
        <v>1212</v>
      </c>
      <c r="F2026">
        <v>0</v>
      </c>
      <c r="G2026">
        <v>0</v>
      </c>
      <c r="H2026">
        <v>0</v>
      </c>
      <c r="I2026">
        <v>43112008200</v>
      </c>
      <c r="J2026">
        <v>12</v>
      </c>
      <c r="K2026" t="s">
        <v>1353</v>
      </c>
      <c r="L2026">
        <v>1560</v>
      </c>
      <c r="M2026" t="s">
        <v>1354</v>
      </c>
      <c r="N2026" t="s">
        <v>1355</v>
      </c>
      <c r="O2026">
        <v>0</v>
      </c>
      <c r="P2026" t="s">
        <v>1207</v>
      </c>
      <c r="Q2026">
        <v>19870801</v>
      </c>
    </row>
    <row r="2027" spans="1:17">
      <c r="A2027" t="s">
        <v>1352</v>
      </c>
      <c r="B2027" t="s">
        <v>1221</v>
      </c>
      <c r="C2027">
        <v>201006</v>
      </c>
      <c r="D2027">
        <v>30</v>
      </c>
      <c r="E2027" t="s">
        <v>1212</v>
      </c>
      <c r="F2027">
        <v>1927</v>
      </c>
      <c r="G2027">
        <v>2964</v>
      </c>
      <c r="H2027">
        <v>10949</v>
      </c>
      <c r="I2027">
        <v>43112011500</v>
      </c>
      <c r="J2027">
        <v>8</v>
      </c>
      <c r="K2027" t="s">
        <v>1353</v>
      </c>
      <c r="L2027">
        <v>1560</v>
      </c>
      <c r="M2027" t="s">
        <v>1354</v>
      </c>
      <c r="N2027" t="s">
        <v>1355</v>
      </c>
      <c r="O2027">
        <v>0</v>
      </c>
      <c r="P2027" t="s">
        <v>1207</v>
      </c>
      <c r="Q2027">
        <v>19690701</v>
      </c>
    </row>
    <row r="2028" spans="1:17">
      <c r="A2028" t="s">
        <v>1352</v>
      </c>
      <c r="B2028" t="s">
        <v>1222</v>
      </c>
      <c r="C2028">
        <v>201006</v>
      </c>
      <c r="D2028">
        <v>23</v>
      </c>
      <c r="E2028" t="s">
        <v>1212</v>
      </c>
      <c r="F2028">
        <v>618</v>
      </c>
      <c r="G2028">
        <v>166</v>
      </c>
      <c r="H2028">
        <v>5679</v>
      </c>
      <c r="I2028">
        <v>43112009101</v>
      </c>
      <c r="J2028">
        <v>8</v>
      </c>
      <c r="K2028" t="s">
        <v>1353</v>
      </c>
      <c r="L2028">
        <v>1560</v>
      </c>
      <c r="M2028" t="s">
        <v>1354</v>
      </c>
      <c r="N2028" t="s">
        <v>1355</v>
      </c>
      <c r="O2028">
        <v>0</v>
      </c>
      <c r="P2028" t="s">
        <v>1207</v>
      </c>
      <c r="Q2028">
        <v>20100601</v>
      </c>
    </row>
    <row r="2029" spans="1:17">
      <c r="A2029" t="s">
        <v>1352</v>
      </c>
      <c r="B2029" t="s">
        <v>1224</v>
      </c>
      <c r="C2029">
        <v>201006</v>
      </c>
      <c r="D2029">
        <v>23</v>
      </c>
      <c r="E2029" t="s">
        <v>1212</v>
      </c>
      <c r="F2029">
        <v>316</v>
      </c>
      <c r="G2029">
        <v>484</v>
      </c>
      <c r="H2029">
        <v>3894</v>
      </c>
      <c r="I2029">
        <v>43112012200</v>
      </c>
      <c r="J2029">
        <v>8</v>
      </c>
      <c r="K2029" t="s">
        <v>1353</v>
      </c>
      <c r="L2029">
        <v>1560</v>
      </c>
      <c r="M2029" t="s">
        <v>1354</v>
      </c>
      <c r="N2029" t="s">
        <v>1355</v>
      </c>
      <c r="O2029">
        <v>0</v>
      </c>
      <c r="P2029" t="s">
        <v>1207</v>
      </c>
      <c r="Q2029">
        <v>19690801</v>
      </c>
    </row>
    <row r="2030" spans="1:17">
      <c r="A2030" t="s">
        <v>1352</v>
      </c>
      <c r="B2030" t="s">
        <v>1225</v>
      </c>
      <c r="C2030">
        <v>201006</v>
      </c>
      <c r="D2030">
        <v>30</v>
      </c>
      <c r="E2030" t="s">
        <v>1212</v>
      </c>
      <c r="F2030">
        <v>1000</v>
      </c>
      <c r="G2030">
        <v>932</v>
      </c>
      <c r="H2030">
        <v>5918</v>
      </c>
      <c r="I2030">
        <v>43112010700</v>
      </c>
      <c r="J2030">
        <v>8</v>
      </c>
      <c r="K2030" t="s">
        <v>1353</v>
      </c>
      <c r="L2030">
        <v>1560</v>
      </c>
      <c r="M2030" t="s">
        <v>1354</v>
      </c>
      <c r="N2030" t="s">
        <v>1355</v>
      </c>
      <c r="O2030">
        <v>0</v>
      </c>
      <c r="P2030" t="s">
        <v>1207</v>
      </c>
      <c r="Q2030">
        <v>19690701</v>
      </c>
    </row>
    <row r="2031" spans="1:17">
      <c r="A2031" t="s">
        <v>1352</v>
      </c>
      <c r="B2031" t="s">
        <v>1301</v>
      </c>
      <c r="C2031">
        <v>201006</v>
      </c>
      <c r="D2031">
        <v>0</v>
      </c>
      <c r="E2031" t="s">
        <v>1212</v>
      </c>
      <c r="F2031">
        <v>0</v>
      </c>
      <c r="G2031">
        <v>0</v>
      </c>
      <c r="H2031">
        <v>0</v>
      </c>
      <c r="I2031">
        <v>43112009800</v>
      </c>
      <c r="J2031">
        <v>12</v>
      </c>
      <c r="K2031" t="s">
        <v>1353</v>
      </c>
      <c r="L2031">
        <v>1560</v>
      </c>
      <c r="M2031" t="s">
        <v>1354</v>
      </c>
      <c r="N2031" t="s">
        <v>1355</v>
      </c>
      <c r="O2031">
        <v>0</v>
      </c>
      <c r="P2031" t="s">
        <v>1207</v>
      </c>
      <c r="Q2031">
        <v>19690701</v>
      </c>
    </row>
    <row r="2032" spans="1:17">
      <c r="A2032" t="s">
        <v>1352</v>
      </c>
      <c r="B2032" t="s">
        <v>1303</v>
      </c>
      <c r="C2032">
        <v>201006</v>
      </c>
      <c r="D2032">
        <v>29</v>
      </c>
      <c r="E2032" t="s">
        <v>1212</v>
      </c>
      <c r="F2032">
        <v>978</v>
      </c>
      <c r="G2032">
        <v>917</v>
      </c>
      <c r="H2032">
        <v>8746</v>
      </c>
      <c r="I2032">
        <v>43112011200</v>
      </c>
      <c r="J2032">
        <v>8</v>
      </c>
      <c r="K2032" t="s">
        <v>1353</v>
      </c>
      <c r="L2032">
        <v>1560</v>
      </c>
      <c r="M2032" t="s">
        <v>1354</v>
      </c>
      <c r="N2032" t="s">
        <v>1355</v>
      </c>
      <c r="O2032">
        <v>0</v>
      </c>
      <c r="P2032" t="s">
        <v>1207</v>
      </c>
      <c r="Q2032">
        <v>19690801</v>
      </c>
    </row>
    <row r="2033" spans="1:17">
      <c r="A2033" t="s">
        <v>1352</v>
      </c>
      <c r="B2033" t="s">
        <v>1348</v>
      </c>
      <c r="C2033">
        <v>201006</v>
      </c>
      <c r="D2033">
        <v>30</v>
      </c>
      <c r="E2033" t="s">
        <v>1212</v>
      </c>
      <c r="F2033">
        <v>2510</v>
      </c>
      <c r="G2033">
        <v>223</v>
      </c>
      <c r="H2033">
        <v>1549</v>
      </c>
      <c r="I2033">
        <v>43112011001</v>
      </c>
      <c r="J2033">
        <v>8</v>
      </c>
      <c r="K2033" t="s">
        <v>1353</v>
      </c>
      <c r="L2033">
        <v>1560</v>
      </c>
      <c r="M2033" t="s">
        <v>1354</v>
      </c>
      <c r="N2033" t="s">
        <v>1355</v>
      </c>
      <c r="O2033">
        <v>0</v>
      </c>
      <c r="P2033" t="s">
        <v>1207</v>
      </c>
      <c r="Q2033">
        <v>20100419</v>
      </c>
    </row>
    <row r="2034" spans="1:17">
      <c r="A2034" t="s">
        <v>1352</v>
      </c>
      <c r="B2034" t="s">
        <v>1227</v>
      </c>
      <c r="C2034">
        <v>201006</v>
      </c>
      <c r="D2034">
        <v>0</v>
      </c>
      <c r="E2034" t="s">
        <v>1212</v>
      </c>
      <c r="F2034">
        <v>0</v>
      </c>
      <c r="G2034">
        <v>0</v>
      </c>
      <c r="H2034">
        <v>0</v>
      </c>
      <c r="I2034">
        <v>43112011100</v>
      </c>
      <c r="J2034">
        <v>12</v>
      </c>
      <c r="K2034" t="s">
        <v>1353</v>
      </c>
      <c r="L2034">
        <v>1560</v>
      </c>
      <c r="M2034" t="s">
        <v>1354</v>
      </c>
      <c r="N2034" t="s">
        <v>1355</v>
      </c>
      <c r="O2034">
        <v>0</v>
      </c>
      <c r="P2034" t="s">
        <v>1207</v>
      </c>
      <c r="Q2034">
        <v>19690801</v>
      </c>
    </row>
    <row r="2035" spans="1:17">
      <c r="A2035" t="s">
        <v>1352</v>
      </c>
      <c r="B2035" t="s">
        <v>1228</v>
      </c>
      <c r="C2035">
        <v>201006</v>
      </c>
      <c r="D2035">
        <v>30</v>
      </c>
      <c r="E2035" t="s">
        <v>1212</v>
      </c>
      <c r="F2035">
        <v>2068</v>
      </c>
      <c r="G2035">
        <v>2960</v>
      </c>
      <c r="H2035">
        <v>19835</v>
      </c>
      <c r="I2035">
        <v>43112014800</v>
      </c>
      <c r="J2035">
        <v>8</v>
      </c>
      <c r="K2035" t="s">
        <v>1353</v>
      </c>
      <c r="L2035">
        <v>1560</v>
      </c>
      <c r="M2035" t="s">
        <v>1354</v>
      </c>
      <c r="N2035" t="s">
        <v>1355</v>
      </c>
      <c r="O2035">
        <v>0</v>
      </c>
      <c r="P2035" t="s">
        <v>1207</v>
      </c>
      <c r="Q2035">
        <v>19691101</v>
      </c>
    </row>
    <row r="2036" spans="1:17">
      <c r="A2036" t="s">
        <v>1352</v>
      </c>
      <c r="B2036" t="s">
        <v>1351</v>
      </c>
      <c r="C2036">
        <v>201006</v>
      </c>
      <c r="D2036">
        <v>30</v>
      </c>
      <c r="E2036" t="s">
        <v>1212</v>
      </c>
      <c r="F2036">
        <v>3094</v>
      </c>
      <c r="G2036">
        <v>950</v>
      </c>
      <c r="H2036">
        <v>3579</v>
      </c>
      <c r="I2036">
        <v>43112013300</v>
      </c>
      <c r="J2036">
        <v>8</v>
      </c>
      <c r="K2036" t="s">
        <v>1353</v>
      </c>
      <c r="L2036">
        <v>1560</v>
      </c>
      <c r="M2036" t="s">
        <v>1354</v>
      </c>
      <c r="N2036" t="s">
        <v>1355</v>
      </c>
      <c r="O2036">
        <v>0</v>
      </c>
      <c r="P2036" t="s">
        <v>1207</v>
      </c>
      <c r="Q2036">
        <v>19690801</v>
      </c>
    </row>
    <row r="2037" spans="1:17">
      <c r="A2037" t="s">
        <v>1352</v>
      </c>
      <c r="B2037" t="s">
        <v>1361</v>
      </c>
      <c r="C2037">
        <v>201006</v>
      </c>
      <c r="D2037">
        <v>0</v>
      </c>
      <c r="E2037" t="s">
        <v>1212</v>
      </c>
      <c r="F2037">
        <v>0</v>
      </c>
      <c r="G2037">
        <v>0</v>
      </c>
      <c r="H2037">
        <v>0</v>
      </c>
      <c r="I2037">
        <v>43112013600</v>
      </c>
      <c r="J2037">
        <v>12</v>
      </c>
      <c r="K2037" t="s">
        <v>1353</v>
      </c>
      <c r="L2037">
        <v>1560</v>
      </c>
      <c r="M2037" t="s">
        <v>1354</v>
      </c>
      <c r="N2037" t="s">
        <v>1355</v>
      </c>
      <c r="O2037">
        <v>0</v>
      </c>
      <c r="P2037" t="s">
        <v>1207</v>
      </c>
      <c r="Q2037">
        <v>19690901</v>
      </c>
    </row>
    <row r="2038" spans="1:17">
      <c r="A2038" t="s">
        <v>1352</v>
      </c>
      <c r="B2038" t="s">
        <v>1362</v>
      </c>
      <c r="C2038">
        <v>201006</v>
      </c>
      <c r="D2038">
        <v>0</v>
      </c>
      <c r="E2038" t="s">
        <v>1212</v>
      </c>
      <c r="F2038">
        <v>0</v>
      </c>
      <c r="G2038">
        <v>0</v>
      </c>
      <c r="H2038">
        <v>0</v>
      </c>
      <c r="I2038">
        <v>43112009900</v>
      </c>
      <c r="J2038">
        <v>12</v>
      </c>
      <c r="K2038" t="s">
        <v>1353</v>
      </c>
      <c r="L2038">
        <v>1560</v>
      </c>
      <c r="M2038" t="s">
        <v>1354</v>
      </c>
      <c r="N2038" t="s">
        <v>1355</v>
      </c>
      <c r="O2038">
        <v>0</v>
      </c>
      <c r="P2038" t="s">
        <v>1233</v>
      </c>
      <c r="Q2038">
        <v>19760201</v>
      </c>
    </row>
    <row r="2039" spans="1:17">
      <c r="A2039" t="s">
        <v>1352</v>
      </c>
      <c r="B2039" t="s">
        <v>1363</v>
      </c>
      <c r="C2039">
        <v>201006</v>
      </c>
      <c r="D2039">
        <v>0</v>
      </c>
      <c r="E2039" t="s">
        <v>1212</v>
      </c>
      <c r="F2039">
        <v>0</v>
      </c>
      <c r="G2039">
        <v>0</v>
      </c>
      <c r="H2039">
        <v>0</v>
      </c>
      <c r="I2039">
        <v>43112013900</v>
      </c>
      <c r="J2039">
        <v>12</v>
      </c>
      <c r="K2039" t="s">
        <v>1353</v>
      </c>
      <c r="L2039">
        <v>1560</v>
      </c>
      <c r="M2039" t="s">
        <v>1354</v>
      </c>
      <c r="N2039" t="s">
        <v>1355</v>
      </c>
      <c r="O2039">
        <v>0</v>
      </c>
      <c r="P2039" t="s">
        <v>1207</v>
      </c>
      <c r="Q2039">
        <v>19760101</v>
      </c>
    </row>
    <row r="2040" spans="1:17">
      <c r="A2040" t="s">
        <v>1352</v>
      </c>
      <c r="B2040" t="s">
        <v>1364</v>
      </c>
      <c r="C2040">
        <v>201006</v>
      </c>
      <c r="D2040">
        <v>0</v>
      </c>
      <c r="E2040" t="s">
        <v>1212</v>
      </c>
      <c r="F2040">
        <v>0</v>
      </c>
      <c r="G2040">
        <v>0</v>
      </c>
      <c r="H2040">
        <v>0</v>
      </c>
      <c r="I2040">
        <v>43112013801</v>
      </c>
      <c r="J2040">
        <v>12</v>
      </c>
      <c r="K2040" t="s">
        <v>1353</v>
      </c>
      <c r="L2040">
        <v>1560</v>
      </c>
      <c r="M2040" t="s">
        <v>1354</v>
      </c>
      <c r="N2040" t="s">
        <v>1355</v>
      </c>
      <c r="O2040">
        <v>0</v>
      </c>
      <c r="P2040" t="s">
        <v>1207</v>
      </c>
      <c r="Q2040">
        <v>19801201</v>
      </c>
    </row>
    <row r="2041" spans="1:17">
      <c r="A2041" t="s">
        <v>1352</v>
      </c>
      <c r="B2041" t="s">
        <v>1365</v>
      </c>
      <c r="C2041">
        <v>201006</v>
      </c>
      <c r="D2041">
        <v>0</v>
      </c>
      <c r="E2041" t="s">
        <v>1212</v>
      </c>
      <c r="F2041">
        <v>0</v>
      </c>
      <c r="G2041">
        <v>0</v>
      </c>
      <c r="H2041">
        <v>0</v>
      </c>
      <c r="I2041">
        <v>43112014500</v>
      </c>
      <c r="J2041">
        <v>12</v>
      </c>
      <c r="K2041" t="s">
        <v>1353</v>
      </c>
      <c r="L2041">
        <v>1560</v>
      </c>
      <c r="M2041" t="s">
        <v>1354</v>
      </c>
      <c r="N2041" t="s">
        <v>1355</v>
      </c>
      <c r="O2041">
        <v>0</v>
      </c>
      <c r="P2041" t="s">
        <v>1207</v>
      </c>
      <c r="Q2041">
        <v>19691001</v>
      </c>
    </row>
    <row r="2042" spans="1:17">
      <c r="A2042" t="s">
        <v>1352</v>
      </c>
      <c r="B2042" t="s">
        <v>1366</v>
      </c>
      <c r="C2042">
        <v>201006</v>
      </c>
      <c r="D2042">
        <v>19</v>
      </c>
      <c r="E2042" t="s">
        <v>1212</v>
      </c>
      <c r="F2042">
        <v>556</v>
      </c>
      <c r="G2042">
        <v>601</v>
      </c>
      <c r="H2042">
        <v>1958</v>
      </c>
      <c r="I2042">
        <v>43112039700</v>
      </c>
      <c r="J2042">
        <v>8</v>
      </c>
      <c r="K2042" t="s">
        <v>1353</v>
      </c>
      <c r="L2042">
        <v>1560</v>
      </c>
      <c r="M2042" t="s">
        <v>1354</v>
      </c>
      <c r="N2042" t="s">
        <v>1355</v>
      </c>
      <c r="O2042">
        <v>0</v>
      </c>
      <c r="P2042" t="s">
        <v>1207</v>
      </c>
      <c r="Q2042">
        <v>19790801</v>
      </c>
    </row>
    <row r="2043" spans="1:17">
      <c r="A2043" t="s">
        <v>1352</v>
      </c>
      <c r="B2043" t="s">
        <v>1367</v>
      </c>
      <c r="C2043">
        <v>201006</v>
      </c>
      <c r="D2043">
        <v>30</v>
      </c>
      <c r="E2043" t="s">
        <v>1212</v>
      </c>
      <c r="F2043">
        <v>1295</v>
      </c>
      <c r="G2043">
        <v>940</v>
      </c>
      <c r="H2043">
        <v>5483</v>
      </c>
      <c r="I2043">
        <v>43112007701</v>
      </c>
      <c r="J2043">
        <v>8</v>
      </c>
      <c r="K2043" t="s">
        <v>1353</v>
      </c>
      <c r="L2043">
        <v>1560</v>
      </c>
      <c r="M2043" t="s">
        <v>1354</v>
      </c>
      <c r="N2043" t="s">
        <v>1355</v>
      </c>
      <c r="O2043">
        <v>0</v>
      </c>
      <c r="P2043" t="s">
        <v>1207</v>
      </c>
      <c r="Q2043">
        <v>19790701</v>
      </c>
    </row>
    <row r="2044" spans="1:17">
      <c r="A2044" t="s">
        <v>1352</v>
      </c>
      <c r="B2044" t="s">
        <v>1368</v>
      </c>
      <c r="C2044">
        <v>201006</v>
      </c>
      <c r="D2044">
        <v>30</v>
      </c>
      <c r="E2044" t="s">
        <v>1212</v>
      </c>
      <c r="F2044">
        <v>828</v>
      </c>
      <c r="G2044">
        <v>654</v>
      </c>
      <c r="H2044">
        <v>7098</v>
      </c>
      <c r="I2044">
        <v>43112010201</v>
      </c>
      <c r="J2044">
        <v>8</v>
      </c>
      <c r="K2044" t="s">
        <v>1353</v>
      </c>
      <c r="L2044">
        <v>1560</v>
      </c>
      <c r="M2044" t="s">
        <v>1354</v>
      </c>
      <c r="N2044" t="s">
        <v>1355</v>
      </c>
      <c r="O2044">
        <v>0</v>
      </c>
      <c r="P2044" t="s">
        <v>1207</v>
      </c>
      <c r="Q2044">
        <v>19790601</v>
      </c>
    </row>
    <row r="2045" spans="1:17">
      <c r="A2045" t="s">
        <v>1352</v>
      </c>
      <c r="B2045" t="s">
        <v>1369</v>
      </c>
      <c r="C2045">
        <v>201006</v>
      </c>
      <c r="D2045">
        <v>0</v>
      </c>
      <c r="E2045" t="s">
        <v>1212</v>
      </c>
      <c r="F2045">
        <v>0</v>
      </c>
      <c r="G2045">
        <v>0</v>
      </c>
      <c r="H2045">
        <v>0</v>
      </c>
      <c r="I2045">
        <v>43112040300</v>
      </c>
      <c r="J2045">
        <v>12</v>
      </c>
      <c r="K2045" t="s">
        <v>1353</v>
      </c>
      <c r="L2045">
        <v>1560</v>
      </c>
      <c r="M2045" t="s">
        <v>1354</v>
      </c>
      <c r="N2045" t="s">
        <v>1355</v>
      </c>
      <c r="O2045">
        <v>0</v>
      </c>
      <c r="P2045" t="s">
        <v>1207</v>
      </c>
      <c r="Q2045">
        <v>19800101</v>
      </c>
    </row>
    <row r="2046" spans="1:17">
      <c r="A2046" t="s">
        <v>1352</v>
      </c>
      <c r="B2046" t="s">
        <v>1383</v>
      </c>
      <c r="C2046">
        <v>201006</v>
      </c>
      <c r="D2046">
        <v>28</v>
      </c>
      <c r="E2046" t="s">
        <v>1212</v>
      </c>
      <c r="F2046">
        <v>732</v>
      </c>
      <c r="G2046">
        <v>60</v>
      </c>
      <c r="H2046">
        <v>1465</v>
      </c>
      <c r="I2046">
        <v>43112011702</v>
      </c>
      <c r="J2046">
        <v>8</v>
      </c>
      <c r="K2046" t="s">
        <v>1353</v>
      </c>
      <c r="L2046">
        <v>1560</v>
      </c>
      <c r="M2046" t="s">
        <v>1354</v>
      </c>
      <c r="N2046" t="s">
        <v>1355</v>
      </c>
      <c r="O2046">
        <v>0</v>
      </c>
      <c r="P2046" t="s">
        <v>1207</v>
      </c>
      <c r="Q2046">
        <v>20100310</v>
      </c>
    </row>
    <row r="2047" spans="1:17">
      <c r="A2047" t="s">
        <v>1352</v>
      </c>
      <c r="B2047" t="s">
        <v>1370</v>
      </c>
      <c r="C2047">
        <v>201006</v>
      </c>
      <c r="D2047">
        <v>30</v>
      </c>
      <c r="E2047" t="s">
        <v>1212</v>
      </c>
      <c r="F2047">
        <v>602</v>
      </c>
      <c r="G2047">
        <v>161</v>
      </c>
      <c r="H2047">
        <v>349</v>
      </c>
      <c r="I2047">
        <v>43112041000</v>
      </c>
      <c r="J2047">
        <v>8</v>
      </c>
      <c r="K2047" t="s">
        <v>1353</v>
      </c>
      <c r="L2047">
        <v>1560</v>
      </c>
      <c r="M2047" t="s">
        <v>1354</v>
      </c>
      <c r="N2047" t="s">
        <v>1355</v>
      </c>
      <c r="O2047">
        <v>0</v>
      </c>
      <c r="P2047" t="s">
        <v>1207</v>
      </c>
      <c r="Q2047">
        <v>19900401</v>
      </c>
    </row>
    <row r="2048" spans="1:17">
      <c r="A2048" t="s">
        <v>1352</v>
      </c>
      <c r="B2048" t="s">
        <v>1371</v>
      </c>
      <c r="C2048">
        <v>201006</v>
      </c>
      <c r="D2048">
        <v>0</v>
      </c>
      <c r="E2048" t="s">
        <v>1212</v>
      </c>
      <c r="F2048">
        <v>0</v>
      </c>
      <c r="G2048">
        <v>0</v>
      </c>
      <c r="H2048">
        <v>0</v>
      </c>
      <c r="I2048">
        <v>43112008901</v>
      </c>
      <c r="J2048">
        <v>12</v>
      </c>
      <c r="K2048" t="s">
        <v>1353</v>
      </c>
      <c r="L2048">
        <v>1560</v>
      </c>
      <c r="M2048" t="s">
        <v>1354</v>
      </c>
      <c r="N2048" t="s">
        <v>1355</v>
      </c>
      <c r="O2048">
        <v>0</v>
      </c>
      <c r="P2048" t="s">
        <v>1207</v>
      </c>
      <c r="Q2048">
        <v>19791201</v>
      </c>
    </row>
    <row r="2049" spans="1:17">
      <c r="A2049" t="s">
        <v>1352</v>
      </c>
      <c r="B2049" t="s">
        <v>1372</v>
      </c>
      <c r="C2049">
        <v>201006</v>
      </c>
      <c r="D2049">
        <v>0</v>
      </c>
      <c r="E2049" t="s">
        <v>1212</v>
      </c>
      <c r="F2049">
        <v>0</v>
      </c>
      <c r="G2049">
        <v>0</v>
      </c>
      <c r="H2049">
        <v>0</v>
      </c>
      <c r="I2049">
        <v>43112042800</v>
      </c>
      <c r="J2049">
        <v>12</v>
      </c>
      <c r="K2049" t="s">
        <v>1353</v>
      </c>
      <c r="L2049">
        <v>1560</v>
      </c>
      <c r="M2049" t="s">
        <v>1354</v>
      </c>
      <c r="N2049" t="s">
        <v>1355</v>
      </c>
      <c r="O2049">
        <v>0</v>
      </c>
      <c r="P2049" t="s">
        <v>1207</v>
      </c>
      <c r="Q2049">
        <v>19801001</v>
      </c>
    </row>
    <row r="2050" spans="1:17">
      <c r="A2050" t="s">
        <v>1352</v>
      </c>
      <c r="B2050" t="s">
        <v>1373</v>
      </c>
      <c r="C2050">
        <v>201006</v>
      </c>
      <c r="D2050">
        <v>0</v>
      </c>
      <c r="E2050" t="s">
        <v>1212</v>
      </c>
      <c r="F2050">
        <v>0</v>
      </c>
      <c r="G2050">
        <v>0</v>
      </c>
      <c r="H2050">
        <v>0</v>
      </c>
      <c r="I2050">
        <v>43112041900</v>
      </c>
      <c r="J2050">
        <v>12</v>
      </c>
      <c r="K2050" t="s">
        <v>1353</v>
      </c>
      <c r="L2050">
        <v>1560</v>
      </c>
      <c r="M2050" t="s">
        <v>1354</v>
      </c>
      <c r="N2050" t="s">
        <v>1355</v>
      </c>
      <c r="O2050">
        <v>0</v>
      </c>
      <c r="P2050" t="s">
        <v>1207</v>
      </c>
      <c r="Q2050">
        <v>19881101</v>
      </c>
    </row>
    <row r="2051" spans="1:17">
      <c r="A2051" t="s">
        <v>1352</v>
      </c>
      <c r="B2051" t="s">
        <v>1374</v>
      </c>
      <c r="C2051">
        <v>201006</v>
      </c>
      <c r="D2051">
        <v>0</v>
      </c>
      <c r="E2051" t="s">
        <v>1212</v>
      </c>
      <c r="F2051">
        <v>0</v>
      </c>
      <c r="G2051">
        <v>0</v>
      </c>
      <c r="H2051">
        <v>0</v>
      </c>
      <c r="I2051">
        <v>43112008401</v>
      </c>
      <c r="J2051">
        <v>12</v>
      </c>
      <c r="K2051" t="s">
        <v>1353</v>
      </c>
      <c r="L2051">
        <v>1560</v>
      </c>
      <c r="M2051" t="s">
        <v>1354</v>
      </c>
      <c r="N2051" t="s">
        <v>1355</v>
      </c>
      <c r="O2051">
        <v>0</v>
      </c>
      <c r="P2051" t="s">
        <v>1207</v>
      </c>
      <c r="Q2051">
        <v>19900301</v>
      </c>
    </row>
    <row r="2052" spans="1:17">
      <c r="A2052" t="s">
        <v>1352</v>
      </c>
      <c r="B2052" t="s">
        <v>1375</v>
      </c>
      <c r="C2052">
        <v>201006</v>
      </c>
      <c r="D2052">
        <v>0</v>
      </c>
      <c r="E2052" t="s">
        <v>1212</v>
      </c>
      <c r="F2052">
        <v>0</v>
      </c>
      <c r="G2052">
        <v>0</v>
      </c>
      <c r="H2052">
        <v>0</v>
      </c>
      <c r="I2052">
        <v>43112008100</v>
      </c>
      <c r="J2052">
        <v>12</v>
      </c>
      <c r="K2052" t="s">
        <v>1353</v>
      </c>
      <c r="L2052">
        <v>1560</v>
      </c>
      <c r="M2052" t="s">
        <v>1354</v>
      </c>
      <c r="N2052" t="s">
        <v>1355</v>
      </c>
      <c r="O2052">
        <v>0</v>
      </c>
      <c r="P2052" t="s">
        <v>1207</v>
      </c>
      <c r="Q2052">
        <v>19690401</v>
      </c>
    </row>
    <row r="2053" spans="1:17">
      <c r="A2053" t="s">
        <v>1352</v>
      </c>
      <c r="B2053" t="s">
        <v>1376</v>
      </c>
      <c r="C2053">
        <v>201006</v>
      </c>
      <c r="D2053">
        <v>30</v>
      </c>
      <c r="E2053" t="s">
        <v>1212</v>
      </c>
      <c r="F2053">
        <v>447</v>
      </c>
      <c r="G2053">
        <v>4404</v>
      </c>
      <c r="H2053">
        <v>11913</v>
      </c>
      <c r="I2053">
        <v>43112004001</v>
      </c>
      <c r="J2053">
        <v>8</v>
      </c>
      <c r="K2053" t="s">
        <v>1353</v>
      </c>
      <c r="L2053">
        <v>1560</v>
      </c>
      <c r="M2053" t="s">
        <v>1354</v>
      </c>
      <c r="N2053" t="s">
        <v>1355</v>
      </c>
      <c r="O2053">
        <v>0</v>
      </c>
      <c r="P2053" t="s">
        <v>1207</v>
      </c>
      <c r="Q2053">
        <v>19970501</v>
      </c>
    </row>
    <row r="2054" spans="1:17">
      <c r="A2054" t="s">
        <v>1352</v>
      </c>
      <c r="B2054" t="s">
        <v>1377</v>
      </c>
      <c r="C2054">
        <v>201006</v>
      </c>
      <c r="D2054">
        <v>0</v>
      </c>
      <c r="E2054" t="s">
        <v>1212</v>
      </c>
      <c r="F2054">
        <v>0</v>
      </c>
      <c r="G2054">
        <v>0</v>
      </c>
      <c r="H2054">
        <v>0</v>
      </c>
      <c r="I2054">
        <v>43112008000</v>
      </c>
      <c r="J2054">
        <v>12</v>
      </c>
      <c r="K2054" t="s">
        <v>1353</v>
      </c>
      <c r="L2054">
        <v>1560</v>
      </c>
      <c r="M2054" t="s">
        <v>1354</v>
      </c>
      <c r="N2054" t="s">
        <v>1355</v>
      </c>
      <c r="O2054">
        <v>0</v>
      </c>
      <c r="P2054" t="s">
        <v>1207</v>
      </c>
      <c r="Q2054">
        <v>19870701</v>
      </c>
    </row>
    <row r="2055" spans="1:17">
      <c r="A2055" t="s">
        <v>1352</v>
      </c>
      <c r="B2055" t="s">
        <v>1378</v>
      </c>
      <c r="C2055">
        <v>201006</v>
      </c>
      <c r="D2055">
        <v>0</v>
      </c>
      <c r="E2055" t="s">
        <v>1212</v>
      </c>
      <c r="F2055">
        <v>0</v>
      </c>
      <c r="G2055">
        <v>0</v>
      </c>
      <c r="H2055">
        <v>0</v>
      </c>
      <c r="I2055">
        <v>43112008500</v>
      </c>
      <c r="J2055">
        <v>12</v>
      </c>
      <c r="K2055" t="s">
        <v>1353</v>
      </c>
      <c r="L2055">
        <v>1560</v>
      </c>
      <c r="M2055" t="s">
        <v>1354</v>
      </c>
      <c r="N2055" t="s">
        <v>1355</v>
      </c>
      <c r="O2055">
        <v>0</v>
      </c>
      <c r="P2055" t="s">
        <v>1207</v>
      </c>
      <c r="Q2055">
        <v>19690601</v>
      </c>
    </row>
    <row r="2056" spans="1:17">
      <c r="A2056" t="s">
        <v>1379</v>
      </c>
      <c r="B2056" t="s">
        <v>1360</v>
      </c>
      <c r="C2056">
        <v>201006</v>
      </c>
      <c r="D2056">
        <v>29</v>
      </c>
      <c r="E2056" t="s">
        <v>1212</v>
      </c>
      <c r="F2056">
        <v>1046</v>
      </c>
      <c r="G2056">
        <v>394</v>
      </c>
      <c r="H2056">
        <v>2228</v>
      </c>
      <c r="I2056">
        <v>43112040700</v>
      </c>
      <c r="J2056">
        <v>8</v>
      </c>
      <c r="K2056" t="s">
        <v>1380</v>
      </c>
      <c r="L2056">
        <v>2531</v>
      </c>
      <c r="M2056" t="s">
        <v>1214</v>
      </c>
      <c r="N2056" t="s">
        <v>1355</v>
      </c>
      <c r="O2056">
        <v>0</v>
      </c>
      <c r="P2056" t="s">
        <v>1207</v>
      </c>
      <c r="Q2056">
        <v>19800501</v>
      </c>
    </row>
    <row r="2057" spans="1:17">
      <c r="A2057" t="s">
        <v>1379</v>
      </c>
      <c r="B2057" t="s">
        <v>1211</v>
      </c>
      <c r="C2057">
        <v>201006</v>
      </c>
      <c r="D2057">
        <v>0</v>
      </c>
      <c r="E2057" t="s">
        <v>1212</v>
      </c>
      <c r="F2057">
        <v>0</v>
      </c>
      <c r="G2057">
        <v>0</v>
      </c>
      <c r="H2057">
        <v>0</v>
      </c>
      <c r="I2057">
        <v>43112041400</v>
      </c>
      <c r="J2057">
        <v>12</v>
      </c>
      <c r="K2057" t="s">
        <v>1380</v>
      </c>
      <c r="L2057">
        <v>2531</v>
      </c>
      <c r="M2057" t="s">
        <v>1214</v>
      </c>
      <c r="N2057" t="s">
        <v>1355</v>
      </c>
      <c r="O2057">
        <v>0</v>
      </c>
      <c r="P2057" t="s">
        <v>1207</v>
      </c>
      <c r="Q2057">
        <v>19800501</v>
      </c>
    </row>
    <row r="2058" spans="1:17">
      <c r="A2058" t="s">
        <v>1379</v>
      </c>
      <c r="B2058" t="s">
        <v>1215</v>
      </c>
      <c r="C2058">
        <v>201006</v>
      </c>
      <c r="D2058">
        <v>0</v>
      </c>
      <c r="E2058" t="s">
        <v>1212</v>
      </c>
      <c r="F2058">
        <v>0</v>
      </c>
      <c r="G2058">
        <v>0</v>
      </c>
      <c r="H2058">
        <v>0</v>
      </c>
      <c r="I2058">
        <v>43112044300</v>
      </c>
      <c r="J2058">
        <v>12</v>
      </c>
      <c r="K2058" t="s">
        <v>1380</v>
      </c>
      <c r="L2058">
        <v>2531</v>
      </c>
      <c r="M2058" t="s">
        <v>1214</v>
      </c>
      <c r="N2058" t="s">
        <v>1355</v>
      </c>
      <c r="O2058">
        <v>0</v>
      </c>
      <c r="P2058" t="s">
        <v>1207</v>
      </c>
      <c r="Q2058">
        <v>19860601</v>
      </c>
    </row>
    <row r="2059" spans="1:17">
      <c r="A2059" t="s">
        <v>1379</v>
      </c>
      <c r="B2059" t="s">
        <v>1216</v>
      </c>
      <c r="C2059">
        <v>201006</v>
      </c>
      <c r="D2059">
        <v>29</v>
      </c>
      <c r="E2059" t="s">
        <v>1212</v>
      </c>
      <c r="F2059">
        <v>735</v>
      </c>
      <c r="G2059">
        <v>505</v>
      </c>
      <c r="H2059">
        <v>669</v>
      </c>
      <c r="I2059">
        <v>43112045000</v>
      </c>
      <c r="J2059">
        <v>8</v>
      </c>
      <c r="K2059" t="s">
        <v>1380</v>
      </c>
      <c r="L2059">
        <v>2531</v>
      </c>
      <c r="M2059" t="s">
        <v>1214</v>
      </c>
      <c r="N2059" t="s">
        <v>1355</v>
      </c>
      <c r="O2059">
        <v>0</v>
      </c>
      <c r="P2059" t="s">
        <v>1207</v>
      </c>
      <c r="Q2059">
        <v>19810601</v>
      </c>
    </row>
    <row r="2060" spans="1:17">
      <c r="A2060" t="s">
        <v>1379</v>
      </c>
      <c r="B2060" t="s">
        <v>1217</v>
      </c>
      <c r="C2060">
        <v>201006</v>
      </c>
      <c r="D2060">
        <v>0</v>
      </c>
      <c r="E2060" t="s">
        <v>1212</v>
      </c>
      <c r="F2060">
        <v>0</v>
      </c>
      <c r="G2060">
        <v>0</v>
      </c>
      <c r="H2060">
        <v>0</v>
      </c>
      <c r="I2060">
        <v>43112043100</v>
      </c>
      <c r="J2060">
        <v>12</v>
      </c>
      <c r="K2060" t="s">
        <v>1380</v>
      </c>
      <c r="L2060">
        <v>2531</v>
      </c>
      <c r="M2060" t="s">
        <v>1214</v>
      </c>
      <c r="N2060" t="s">
        <v>1355</v>
      </c>
      <c r="O2060">
        <v>0</v>
      </c>
      <c r="P2060" t="s">
        <v>1233</v>
      </c>
      <c r="Q2060">
        <v>19810901</v>
      </c>
    </row>
    <row r="2061" spans="1:17">
      <c r="A2061" t="s">
        <v>1379</v>
      </c>
      <c r="B2061" t="s">
        <v>1219</v>
      </c>
      <c r="C2061">
        <v>201006</v>
      </c>
      <c r="D2061">
        <v>29</v>
      </c>
      <c r="E2061" t="s">
        <v>1212</v>
      </c>
      <c r="F2061">
        <v>525</v>
      </c>
      <c r="G2061">
        <v>428</v>
      </c>
      <c r="H2061">
        <v>1478</v>
      </c>
      <c r="I2061">
        <v>43112046900</v>
      </c>
      <c r="J2061">
        <v>8</v>
      </c>
      <c r="K2061" t="s">
        <v>1380</v>
      </c>
      <c r="L2061">
        <v>2531</v>
      </c>
      <c r="M2061" t="s">
        <v>1214</v>
      </c>
      <c r="N2061" t="s">
        <v>1355</v>
      </c>
      <c r="O2061">
        <v>0</v>
      </c>
      <c r="P2061" t="s">
        <v>1207</v>
      </c>
      <c r="Q2061">
        <v>19820101</v>
      </c>
    </row>
    <row r="2062" spans="1:17">
      <c r="A2062" t="s">
        <v>1379</v>
      </c>
      <c r="B2062" t="s">
        <v>1220</v>
      </c>
      <c r="C2062">
        <v>201006</v>
      </c>
      <c r="D2062">
        <v>29</v>
      </c>
      <c r="E2062" t="s">
        <v>1212</v>
      </c>
      <c r="F2062">
        <v>724</v>
      </c>
      <c r="G2062">
        <v>306</v>
      </c>
      <c r="H2062">
        <v>1069</v>
      </c>
      <c r="I2062">
        <v>43112041700</v>
      </c>
      <c r="J2062">
        <v>8</v>
      </c>
      <c r="K2062" t="s">
        <v>1380</v>
      </c>
      <c r="L2062">
        <v>2531</v>
      </c>
      <c r="M2062" t="s">
        <v>1214</v>
      </c>
      <c r="N2062" t="s">
        <v>1355</v>
      </c>
      <c r="O2062">
        <v>0</v>
      </c>
      <c r="P2062" t="s">
        <v>1207</v>
      </c>
      <c r="Q2062">
        <v>19800701</v>
      </c>
    </row>
    <row r="2063" spans="1:17">
      <c r="A2063" t="s">
        <v>1379</v>
      </c>
      <c r="B2063" t="s">
        <v>1221</v>
      </c>
      <c r="C2063">
        <v>201006</v>
      </c>
      <c r="D2063">
        <v>30</v>
      </c>
      <c r="E2063" t="s">
        <v>1212</v>
      </c>
      <c r="F2063">
        <v>293</v>
      </c>
      <c r="G2063">
        <v>148</v>
      </c>
      <c r="H2063">
        <v>622</v>
      </c>
      <c r="I2063">
        <v>43112042700</v>
      </c>
      <c r="J2063">
        <v>8</v>
      </c>
      <c r="K2063" t="s">
        <v>1380</v>
      </c>
      <c r="L2063">
        <v>2531</v>
      </c>
      <c r="M2063" t="s">
        <v>1214</v>
      </c>
      <c r="N2063" t="s">
        <v>1355</v>
      </c>
      <c r="O2063">
        <v>0</v>
      </c>
      <c r="P2063" t="s">
        <v>1207</v>
      </c>
      <c r="Q2063">
        <v>19800801</v>
      </c>
    </row>
    <row r="2064" spans="1:17">
      <c r="A2064" t="s">
        <v>1379</v>
      </c>
      <c r="B2064" t="s">
        <v>1222</v>
      </c>
      <c r="C2064">
        <v>201006</v>
      </c>
      <c r="D2064">
        <v>29</v>
      </c>
      <c r="E2064" t="s">
        <v>1212</v>
      </c>
      <c r="F2064">
        <v>359</v>
      </c>
      <c r="G2064">
        <v>301</v>
      </c>
      <c r="H2064">
        <v>998</v>
      </c>
      <c r="I2064">
        <v>43112046800</v>
      </c>
      <c r="J2064">
        <v>8</v>
      </c>
      <c r="K2064" t="s">
        <v>1380</v>
      </c>
      <c r="L2064">
        <v>2531</v>
      </c>
      <c r="M2064" t="s">
        <v>1214</v>
      </c>
      <c r="N2064" t="s">
        <v>1355</v>
      </c>
      <c r="O2064">
        <v>0</v>
      </c>
      <c r="P2064" t="s">
        <v>1207</v>
      </c>
      <c r="Q2064">
        <v>19811001</v>
      </c>
    </row>
    <row r="2065" spans="1:17">
      <c r="A2065" t="s">
        <v>1379</v>
      </c>
      <c r="B2065" t="s">
        <v>1223</v>
      </c>
      <c r="C2065">
        <v>201006</v>
      </c>
      <c r="D2065">
        <v>30</v>
      </c>
      <c r="E2065" t="s">
        <v>1212</v>
      </c>
      <c r="F2065">
        <v>993</v>
      </c>
      <c r="G2065">
        <v>411</v>
      </c>
      <c r="H2065">
        <v>868</v>
      </c>
      <c r="I2065">
        <v>43112043000</v>
      </c>
      <c r="J2065">
        <v>8</v>
      </c>
      <c r="K2065" t="s">
        <v>1380</v>
      </c>
      <c r="L2065">
        <v>2531</v>
      </c>
      <c r="M2065" t="s">
        <v>1214</v>
      </c>
      <c r="N2065" t="s">
        <v>1355</v>
      </c>
      <c r="O2065">
        <v>0</v>
      </c>
      <c r="P2065" t="s">
        <v>1207</v>
      </c>
      <c r="Q2065">
        <v>19800901</v>
      </c>
    </row>
    <row r="2066" spans="1:17">
      <c r="A2066" t="s">
        <v>1379</v>
      </c>
      <c r="B2066" t="s">
        <v>1224</v>
      </c>
      <c r="C2066">
        <v>201006</v>
      </c>
      <c r="D2066">
        <v>29</v>
      </c>
      <c r="E2066" t="s">
        <v>1212</v>
      </c>
      <c r="F2066">
        <v>1300</v>
      </c>
      <c r="G2066">
        <v>665</v>
      </c>
      <c r="H2066">
        <v>3164</v>
      </c>
      <c r="I2066">
        <v>43112044100</v>
      </c>
      <c r="J2066">
        <v>8</v>
      </c>
      <c r="K2066" t="s">
        <v>1380</v>
      </c>
      <c r="L2066">
        <v>2531</v>
      </c>
      <c r="M2066" t="s">
        <v>1214</v>
      </c>
      <c r="N2066" t="s">
        <v>1355</v>
      </c>
      <c r="O2066">
        <v>0</v>
      </c>
      <c r="P2066" t="s">
        <v>1207</v>
      </c>
      <c r="Q2066">
        <v>19810101</v>
      </c>
    </row>
    <row r="2067" spans="1:17">
      <c r="A2067" t="s">
        <v>1379</v>
      </c>
      <c r="B2067" t="s">
        <v>1225</v>
      </c>
      <c r="C2067">
        <v>201006</v>
      </c>
      <c r="D2067">
        <v>29</v>
      </c>
      <c r="E2067" t="s">
        <v>1212</v>
      </c>
      <c r="F2067">
        <v>553</v>
      </c>
      <c r="G2067">
        <v>304</v>
      </c>
      <c r="H2067">
        <v>2528</v>
      </c>
      <c r="I2067">
        <v>43112046400</v>
      </c>
      <c r="J2067">
        <v>8</v>
      </c>
      <c r="K2067" t="s">
        <v>1380</v>
      </c>
      <c r="L2067">
        <v>2531</v>
      </c>
      <c r="M2067" t="s">
        <v>1214</v>
      </c>
      <c r="N2067" t="s">
        <v>1355</v>
      </c>
      <c r="O2067">
        <v>0</v>
      </c>
      <c r="P2067" t="s">
        <v>1207</v>
      </c>
      <c r="Q2067">
        <v>19810901</v>
      </c>
    </row>
    <row r="2068" spans="1:17">
      <c r="A2068" t="s">
        <v>1379</v>
      </c>
      <c r="B2068" t="s">
        <v>1301</v>
      </c>
      <c r="C2068">
        <v>201006</v>
      </c>
      <c r="D2068">
        <v>0</v>
      </c>
      <c r="E2068" t="s">
        <v>1212</v>
      </c>
      <c r="F2068">
        <v>0</v>
      </c>
      <c r="G2068">
        <v>0</v>
      </c>
      <c r="H2068">
        <v>0</v>
      </c>
      <c r="I2068">
        <v>43112043300</v>
      </c>
      <c r="J2068">
        <v>12</v>
      </c>
      <c r="K2068" t="s">
        <v>1380</v>
      </c>
      <c r="L2068">
        <v>2531</v>
      </c>
      <c r="M2068" t="s">
        <v>1214</v>
      </c>
      <c r="N2068" t="s">
        <v>1355</v>
      </c>
      <c r="O2068">
        <v>0</v>
      </c>
      <c r="P2068" t="s">
        <v>1207</v>
      </c>
      <c r="Q2068">
        <v>19801101</v>
      </c>
    </row>
    <row r="2069" spans="1:17">
      <c r="A2069" t="s">
        <v>1379</v>
      </c>
      <c r="B2069" t="s">
        <v>1226</v>
      </c>
      <c r="C2069">
        <v>201006</v>
      </c>
      <c r="D2069">
        <v>29</v>
      </c>
      <c r="E2069" t="s">
        <v>1212</v>
      </c>
      <c r="F2069">
        <v>627</v>
      </c>
      <c r="G2069">
        <v>471</v>
      </c>
      <c r="H2069">
        <v>4497</v>
      </c>
      <c r="I2069">
        <v>43112044200</v>
      </c>
      <c r="J2069">
        <v>8</v>
      </c>
      <c r="K2069" t="s">
        <v>1380</v>
      </c>
      <c r="L2069">
        <v>2531</v>
      </c>
      <c r="M2069" t="s">
        <v>1214</v>
      </c>
      <c r="N2069" t="s">
        <v>1355</v>
      </c>
      <c r="O2069">
        <v>0</v>
      </c>
      <c r="P2069" t="s">
        <v>1207</v>
      </c>
      <c r="Q2069">
        <v>19810201</v>
      </c>
    </row>
    <row r="2070" spans="1:17">
      <c r="A2070" t="s">
        <v>1379</v>
      </c>
      <c r="B2070" t="s">
        <v>1303</v>
      </c>
      <c r="C2070">
        <v>201006</v>
      </c>
      <c r="D2070">
        <v>29</v>
      </c>
      <c r="E2070" t="s">
        <v>1212</v>
      </c>
      <c r="F2070">
        <v>413</v>
      </c>
      <c r="G2070">
        <v>246</v>
      </c>
      <c r="H2070">
        <v>2409</v>
      </c>
      <c r="I2070">
        <v>43112044700</v>
      </c>
      <c r="J2070">
        <v>8</v>
      </c>
      <c r="K2070" t="s">
        <v>1380</v>
      </c>
      <c r="L2070">
        <v>2531</v>
      </c>
      <c r="M2070" t="s">
        <v>1214</v>
      </c>
      <c r="N2070" t="s">
        <v>1355</v>
      </c>
      <c r="O2070">
        <v>0</v>
      </c>
      <c r="P2070" t="s">
        <v>1207</v>
      </c>
      <c r="Q2070">
        <v>19810401</v>
      </c>
    </row>
    <row r="2071" spans="1:17">
      <c r="A2071" t="s">
        <v>1379</v>
      </c>
      <c r="B2071" t="s">
        <v>1348</v>
      </c>
      <c r="C2071">
        <v>201006</v>
      </c>
      <c r="D2071">
        <v>29</v>
      </c>
      <c r="E2071" t="s">
        <v>1212</v>
      </c>
      <c r="F2071">
        <v>411</v>
      </c>
      <c r="G2071">
        <v>345</v>
      </c>
      <c r="H2071">
        <v>1686</v>
      </c>
      <c r="I2071">
        <v>43112044800</v>
      </c>
      <c r="J2071">
        <v>8</v>
      </c>
      <c r="K2071" t="s">
        <v>1380</v>
      </c>
      <c r="L2071">
        <v>2531</v>
      </c>
      <c r="M2071" t="s">
        <v>1214</v>
      </c>
      <c r="N2071" t="s">
        <v>1355</v>
      </c>
      <c r="O2071">
        <v>0</v>
      </c>
      <c r="P2071" t="s">
        <v>1207</v>
      </c>
      <c r="Q2071">
        <v>19810501</v>
      </c>
    </row>
    <row r="2072" spans="1:17">
      <c r="A2072" t="s">
        <v>1379</v>
      </c>
      <c r="B2072" t="s">
        <v>1227</v>
      </c>
      <c r="C2072">
        <v>201006</v>
      </c>
      <c r="D2072">
        <v>30</v>
      </c>
      <c r="E2072" t="s">
        <v>1212</v>
      </c>
      <c r="F2072">
        <v>780</v>
      </c>
      <c r="G2072">
        <v>444</v>
      </c>
      <c r="H2072">
        <v>2607</v>
      </c>
      <c r="I2072">
        <v>43112045200</v>
      </c>
      <c r="J2072">
        <v>8</v>
      </c>
      <c r="K2072" t="s">
        <v>1380</v>
      </c>
      <c r="L2072">
        <v>2531</v>
      </c>
      <c r="M2072" t="s">
        <v>1214</v>
      </c>
      <c r="N2072" t="s">
        <v>1355</v>
      </c>
      <c r="O2072">
        <v>0</v>
      </c>
      <c r="P2072" t="s">
        <v>1207</v>
      </c>
      <c r="Q2072">
        <v>19810701</v>
      </c>
    </row>
    <row r="2073" spans="1:17">
      <c r="A2073" t="s">
        <v>1379</v>
      </c>
      <c r="B2073" t="s">
        <v>1351</v>
      </c>
      <c r="C2073">
        <v>201006</v>
      </c>
      <c r="D2073">
        <v>29</v>
      </c>
      <c r="E2073" t="s">
        <v>1212</v>
      </c>
      <c r="F2073">
        <v>911</v>
      </c>
      <c r="G2073">
        <v>389</v>
      </c>
      <c r="H2073">
        <v>3871</v>
      </c>
      <c r="I2073">
        <v>43112046200</v>
      </c>
      <c r="J2073">
        <v>8</v>
      </c>
      <c r="K2073" t="s">
        <v>1380</v>
      </c>
      <c r="L2073">
        <v>2531</v>
      </c>
      <c r="M2073" t="s">
        <v>1214</v>
      </c>
      <c r="N2073" t="s">
        <v>1355</v>
      </c>
      <c r="O2073">
        <v>0</v>
      </c>
      <c r="P2073" t="s">
        <v>1207</v>
      </c>
      <c r="Q2073">
        <v>19810801</v>
      </c>
    </row>
    <row r="2074" spans="1:17">
      <c r="A2074" t="s">
        <v>1379</v>
      </c>
      <c r="B2074" t="s">
        <v>1229</v>
      </c>
      <c r="C2074">
        <v>201006</v>
      </c>
      <c r="D2074">
        <v>29</v>
      </c>
      <c r="E2074" t="s">
        <v>1212</v>
      </c>
      <c r="F2074">
        <v>1017</v>
      </c>
      <c r="G2074">
        <v>583</v>
      </c>
      <c r="H2074">
        <v>8549</v>
      </c>
      <c r="I2074">
        <v>43112048400</v>
      </c>
      <c r="J2074">
        <v>8</v>
      </c>
      <c r="K2074" t="s">
        <v>1380</v>
      </c>
      <c r="L2074">
        <v>2531</v>
      </c>
      <c r="M2074" t="s">
        <v>1214</v>
      </c>
      <c r="N2074" t="s">
        <v>1355</v>
      </c>
      <c r="O2074">
        <v>0</v>
      </c>
      <c r="P2074" t="s">
        <v>1207</v>
      </c>
      <c r="Q2074">
        <v>19820101</v>
      </c>
    </row>
    <row r="2075" spans="1:17">
      <c r="A2075" t="s">
        <v>1379</v>
      </c>
      <c r="B2075" t="s">
        <v>1361</v>
      </c>
      <c r="C2075">
        <v>201006</v>
      </c>
      <c r="D2075">
        <v>0</v>
      </c>
      <c r="E2075" t="s">
        <v>1212</v>
      </c>
      <c r="F2075">
        <v>0</v>
      </c>
      <c r="G2075">
        <v>0</v>
      </c>
      <c r="H2075">
        <v>0</v>
      </c>
      <c r="I2075">
        <v>43112043501</v>
      </c>
      <c r="J2075">
        <v>12</v>
      </c>
      <c r="K2075" t="s">
        <v>1380</v>
      </c>
      <c r="L2075">
        <v>2531</v>
      </c>
      <c r="M2075" t="s">
        <v>1214</v>
      </c>
      <c r="N2075" t="s">
        <v>1355</v>
      </c>
      <c r="O2075">
        <v>0</v>
      </c>
      <c r="P2075" t="s">
        <v>1233</v>
      </c>
      <c r="Q2075">
        <v>19840401</v>
      </c>
    </row>
    <row r="2076" spans="1:17">
      <c r="A2076" t="s">
        <v>1379</v>
      </c>
      <c r="B2076" t="s">
        <v>1381</v>
      </c>
      <c r="C2076">
        <v>201006</v>
      </c>
      <c r="D2076">
        <v>29</v>
      </c>
      <c r="E2076" t="s">
        <v>1212</v>
      </c>
      <c r="F2076">
        <v>628</v>
      </c>
      <c r="G2076">
        <v>170</v>
      </c>
      <c r="H2076">
        <v>2236</v>
      </c>
      <c r="I2076">
        <v>43112046700</v>
      </c>
      <c r="J2076">
        <v>8</v>
      </c>
      <c r="K2076" t="s">
        <v>1380</v>
      </c>
      <c r="L2076">
        <v>2531</v>
      </c>
      <c r="M2076" t="s">
        <v>1214</v>
      </c>
      <c r="N2076" t="s">
        <v>1355</v>
      </c>
      <c r="O2076">
        <v>0</v>
      </c>
      <c r="P2076" t="s">
        <v>1207</v>
      </c>
      <c r="Q2076">
        <v>19811101</v>
      </c>
    </row>
    <row r="2077" spans="1:17">
      <c r="A2077" t="s">
        <v>1379</v>
      </c>
      <c r="B2077" t="s">
        <v>1230</v>
      </c>
      <c r="C2077">
        <v>201006</v>
      </c>
      <c r="D2077">
        <v>30</v>
      </c>
      <c r="E2077" t="s">
        <v>1212</v>
      </c>
      <c r="F2077">
        <v>342</v>
      </c>
      <c r="G2077">
        <v>148</v>
      </c>
      <c r="H2077">
        <v>95</v>
      </c>
      <c r="I2077">
        <v>43112049700</v>
      </c>
      <c r="J2077">
        <v>8</v>
      </c>
      <c r="K2077" t="s">
        <v>1380</v>
      </c>
      <c r="L2077">
        <v>2531</v>
      </c>
      <c r="M2077" t="s">
        <v>1214</v>
      </c>
      <c r="N2077" t="s">
        <v>1355</v>
      </c>
      <c r="O2077">
        <v>0</v>
      </c>
      <c r="P2077" t="s">
        <v>1207</v>
      </c>
      <c r="Q2077">
        <v>19820401</v>
      </c>
    </row>
    <row r="2078" spans="1:17">
      <c r="A2078" t="s">
        <v>1379</v>
      </c>
      <c r="B2078" t="s">
        <v>1382</v>
      </c>
      <c r="C2078">
        <v>201006</v>
      </c>
      <c r="D2078">
        <v>29</v>
      </c>
      <c r="E2078" t="s">
        <v>1212</v>
      </c>
      <c r="F2078">
        <v>577</v>
      </c>
      <c r="G2078">
        <v>474</v>
      </c>
      <c r="H2078">
        <v>4467</v>
      </c>
      <c r="I2078">
        <v>43112047800</v>
      </c>
      <c r="J2078">
        <v>8</v>
      </c>
      <c r="K2078" t="s">
        <v>1380</v>
      </c>
      <c r="L2078">
        <v>2531</v>
      </c>
      <c r="M2078" t="s">
        <v>1214</v>
      </c>
      <c r="N2078" t="s">
        <v>1355</v>
      </c>
      <c r="O2078">
        <v>0</v>
      </c>
      <c r="P2078" t="s">
        <v>1207</v>
      </c>
      <c r="Q2078">
        <v>19811201</v>
      </c>
    </row>
    <row r="2079" spans="1:17">
      <c r="A2079" t="s">
        <v>1352</v>
      </c>
      <c r="B2079" t="s">
        <v>1232</v>
      </c>
      <c r="C2079">
        <v>201007</v>
      </c>
      <c r="D2079">
        <v>31</v>
      </c>
      <c r="E2079" t="s">
        <v>1212</v>
      </c>
      <c r="F2079">
        <v>1510</v>
      </c>
      <c r="G2079">
        <v>918</v>
      </c>
      <c r="H2079">
        <v>3003</v>
      </c>
      <c r="I2079">
        <v>43112001301</v>
      </c>
      <c r="J2079">
        <v>8</v>
      </c>
      <c r="K2079" t="s">
        <v>1353</v>
      </c>
      <c r="L2079">
        <v>1560</v>
      </c>
      <c r="M2079" t="s">
        <v>1354</v>
      </c>
      <c r="N2079" t="s">
        <v>1355</v>
      </c>
      <c r="O2079">
        <v>0</v>
      </c>
      <c r="P2079" t="s">
        <v>1207</v>
      </c>
      <c r="Q2079">
        <v>20050905</v>
      </c>
    </row>
    <row r="2080" spans="1:17">
      <c r="A2080" t="s">
        <v>1352</v>
      </c>
      <c r="B2080" t="s">
        <v>1304</v>
      </c>
      <c r="C2080">
        <v>201007</v>
      </c>
      <c r="D2080">
        <v>0</v>
      </c>
      <c r="E2080" t="s">
        <v>1212</v>
      </c>
      <c r="F2080">
        <v>0</v>
      </c>
      <c r="G2080">
        <v>0</v>
      </c>
      <c r="H2080">
        <v>0</v>
      </c>
      <c r="I2080">
        <v>43112001400</v>
      </c>
      <c r="J2080">
        <v>12</v>
      </c>
      <c r="K2080" t="s">
        <v>1353</v>
      </c>
      <c r="L2080">
        <v>1560</v>
      </c>
      <c r="M2080" t="s">
        <v>1354</v>
      </c>
      <c r="N2080" t="s">
        <v>1355</v>
      </c>
      <c r="O2080">
        <v>0</v>
      </c>
      <c r="P2080" t="s">
        <v>1207</v>
      </c>
      <c r="Q2080">
        <v>19751001</v>
      </c>
    </row>
    <row r="2081" spans="1:17">
      <c r="A2081" t="s">
        <v>1352</v>
      </c>
      <c r="B2081" t="s">
        <v>1305</v>
      </c>
      <c r="C2081">
        <v>201007</v>
      </c>
      <c r="D2081">
        <v>0</v>
      </c>
      <c r="E2081" t="s">
        <v>1212</v>
      </c>
      <c r="F2081">
        <v>0</v>
      </c>
      <c r="G2081">
        <v>0</v>
      </c>
      <c r="H2081">
        <v>0</v>
      </c>
      <c r="I2081">
        <v>43112001800</v>
      </c>
      <c r="J2081">
        <v>12</v>
      </c>
      <c r="K2081" t="s">
        <v>1353</v>
      </c>
      <c r="L2081">
        <v>1560</v>
      </c>
      <c r="M2081" t="s">
        <v>1354</v>
      </c>
      <c r="N2081" t="s">
        <v>1355</v>
      </c>
      <c r="O2081">
        <v>0</v>
      </c>
      <c r="P2081" t="s">
        <v>1207</v>
      </c>
      <c r="Q2081">
        <v>19750901</v>
      </c>
    </row>
    <row r="2082" spans="1:17">
      <c r="A2082" t="s">
        <v>1352</v>
      </c>
      <c r="B2082" t="s">
        <v>1356</v>
      </c>
      <c r="C2082">
        <v>201007</v>
      </c>
      <c r="D2082">
        <v>31</v>
      </c>
      <c r="E2082" t="s">
        <v>1212</v>
      </c>
      <c r="F2082">
        <v>696</v>
      </c>
      <c r="G2082">
        <v>3409</v>
      </c>
      <c r="H2082">
        <v>12696</v>
      </c>
      <c r="I2082">
        <v>43112001600</v>
      </c>
      <c r="J2082">
        <v>8</v>
      </c>
      <c r="K2082" t="s">
        <v>1353</v>
      </c>
      <c r="L2082">
        <v>1560</v>
      </c>
      <c r="M2082" t="s">
        <v>1354</v>
      </c>
      <c r="N2082" t="s">
        <v>1355</v>
      </c>
      <c r="O2082">
        <v>0</v>
      </c>
      <c r="P2082" t="s">
        <v>1207</v>
      </c>
      <c r="Q2082">
        <v>19691101</v>
      </c>
    </row>
    <row r="2083" spans="1:17">
      <c r="A2083" t="s">
        <v>1352</v>
      </c>
      <c r="B2083" t="s">
        <v>1254</v>
      </c>
      <c r="C2083">
        <v>201007</v>
      </c>
      <c r="D2083">
        <v>31</v>
      </c>
      <c r="E2083" t="s">
        <v>1212</v>
      </c>
      <c r="F2083">
        <v>575</v>
      </c>
      <c r="G2083">
        <v>628</v>
      </c>
      <c r="H2083">
        <v>2197</v>
      </c>
      <c r="I2083">
        <v>43112004200</v>
      </c>
      <c r="J2083">
        <v>8</v>
      </c>
      <c r="K2083" t="s">
        <v>1353</v>
      </c>
      <c r="L2083">
        <v>1560</v>
      </c>
      <c r="M2083" t="s">
        <v>1354</v>
      </c>
      <c r="N2083" t="s">
        <v>1355</v>
      </c>
      <c r="O2083">
        <v>0</v>
      </c>
      <c r="P2083" t="s">
        <v>1233</v>
      </c>
      <c r="Q2083">
        <v>19710801</v>
      </c>
    </row>
    <row r="2084" spans="1:17">
      <c r="A2084" t="s">
        <v>1352</v>
      </c>
      <c r="B2084" t="s">
        <v>1255</v>
      </c>
      <c r="C2084">
        <v>201007</v>
      </c>
      <c r="D2084">
        <v>0</v>
      </c>
      <c r="E2084" t="s">
        <v>1212</v>
      </c>
      <c r="F2084">
        <v>0</v>
      </c>
      <c r="G2084">
        <v>0</v>
      </c>
      <c r="H2084">
        <v>0</v>
      </c>
      <c r="I2084">
        <v>43112002200</v>
      </c>
      <c r="J2084">
        <v>12</v>
      </c>
      <c r="K2084" t="s">
        <v>1353</v>
      </c>
      <c r="L2084">
        <v>1560</v>
      </c>
      <c r="M2084" t="s">
        <v>1354</v>
      </c>
      <c r="N2084" t="s">
        <v>1355</v>
      </c>
      <c r="O2084">
        <v>0</v>
      </c>
      <c r="P2084" t="s">
        <v>1233</v>
      </c>
      <c r="Q2084">
        <v>19790101</v>
      </c>
    </row>
    <row r="2085" spans="1:17">
      <c r="A2085" t="s">
        <v>1352</v>
      </c>
      <c r="B2085" t="s">
        <v>1357</v>
      </c>
      <c r="C2085">
        <v>201007</v>
      </c>
      <c r="D2085">
        <v>0</v>
      </c>
      <c r="E2085" t="s">
        <v>1212</v>
      </c>
      <c r="F2085">
        <v>0</v>
      </c>
      <c r="G2085">
        <v>0</v>
      </c>
      <c r="H2085">
        <v>0</v>
      </c>
      <c r="I2085">
        <v>43112002100</v>
      </c>
      <c r="J2085">
        <v>12</v>
      </c>
      <c r="K2085" t="s">
        <v>1353</v>
      </c>
      <c r="L2085">
        <v>1560</v>
      </c>
      <c r="M2085" t="s">
        <v>1354</v>
      </c>
      <c r="N2085" t="s">
        <v>1355</v>
      </c>
      <c r="O2085">
        <v>0</v>
      </c>
      <c r="P2085" t="s">
        <v>1207</v>
      </c>
      <c r="Q2085">
        <v>19680701</v>
      </c>
    </row>
    <row r="2086" spans="1:17">
      <c r="A2086" t="s">
        <v>1352</v>
      </c>
      <c r="B2086" t="s">
        <v>1323</v>
      </c>
      <c r="C2086">
        <v>201007</v>
      </c>
      <c r="D2086">
        <v>0</v>
      </c>
      <c r="E2086" t="s">
        <v>1212</v>
      </c>
      <c r="F2086">
        <v>0</v>
      </c>
      <c r="G2086">
        <v>0</v>
      </c>
      <c r="H2086">
        <v>0</v>
      </c>
      <c r="I2086">
        <v>43112002701</v>
      </c>
      <c r="J2086">
        <v>12</v>
      </c>
      <c r="K2086" t="s">
        <v>1353</v>
      </c>
      <c r="L2086">
        <v>1560</v>
      </c>
      <c r="M2086" t="s">
        <v>1354</v>
      </c>
      <c r="N2086" t="s">
        <v>1355</v>
      </c>
      <c r="O2086">
        <v>0</v>
      </c>
      <c r="P2086" t="s">
        <v>1207</v>
      </c>
      <c r="Q2086">
        <v>19980729</v>
      </c>
    </row>
    <row r="2087" spans="1:17">
      <c r="A2087" t="s">
        <v>1352</v>
      </c>
      <c r="B2087" t="s">
        <v>1308</v>
      </c>
      <c r="C2087">
        <v>201007</v>
      </c>
      <c r="D2087">
        <v>29</v>
      </c>
      <c r="E2087" t="s">
        <v>1212</v>
      </c>
      <c r="F2087">
        <v>232</v>
      </c>
      <c r="G2087">
        <v>617</v>
      </c>
      <c r="H2087">
        <v>8090</v>
      </c>
      <c r="I2087">
        <v>43112002302</v>
      </c>
      <c r="J2087">
        <v>8</v>
      </c>
      <c r="K2087" t="s">
        <v>1353</v>
      </c>
      <c r="L2087">
        <v>1560</v>
      </c>
      <c r="M2087" t="s">
        <v>1354</v>
      </c>
      <c r="N2087" t="s">
        <v>1355</v>
      </c>
      <c r="O2087">
        <v>0</v>
      </c>
      <c r="P2087" t="s">
        <v>1207</v>
      </c>
      <c r="Q2087">
        <v>20050409</v>
      </c>
    </row>
    <row r="2088" spans="1:17">
      <c r="A2088" t="s">
        <v>1352</v>
      </c>
      <c r="B2088" t="s">
        <v>1325</v>
      </c>
      <c r="C2088">
        <v>201007</v>
      </c>
      <c r="D2088">
        <v>0</v>
      </c>
      <c r="E2088" t="s">
        <v>1212</v>
      </c>
      <c r="F2088">
        <v>0</v>
      </c>
      <c r="G2088">
        <v>0</v>
      </c>
      <c r="H2088">
        <v>0</v>
      </c>
      <c r="I2088">
        <v>43112005400</v>
      </c>
      <c r="J2088">
        <v>12</v>
      </c>
      <c r="K2088" t="s">
        <v>1353</v>
      </c>
      <c r="L2088">
        <v>1560</v>
      </c>
      <c r="M2088" t="s">
        <v>1354</v>
      </c>
      <c r="N2088" t="s">
        <v>1355</v>
      </c>
      <c r="O2088">
        <v>0</v>
      </c>
      <c r="P2088" t="s">
        <v>1207</v>
      </c>
      <c r="Q2088">
        <v>19900401</v>
      </c>
    </row>
    <row r="2089" spans="1:17">
      <c r="A2089" t="s">
        <v>1352</v>
      </c>
      <c r="B2089" t="s">
        <v>1257</v>
      </c>
      <c r="C2089">
        <v>201007</v>
      </c>
      <c r="D2089">
        <v>0</v>
      </c>
      <c r="E2089" t="s">
        <v>1212</v>
      </c>
      <c r="F2089">
        <v>0</v>
      </c>
      <c r="G2089">
        <v>0</v>
      </c>
      <c r="H2089">
        <v>0</v>
      </c>
      <c r="I2089">
        <v>43112004400</v>
      </c>
      <c r="J2089">
        <v>12</v>
      </c>
      <c r="K2089" t="s">
        <v>1353</v>
      </c>
      <c r="L2089">
        <v>1560</v>
      </c>
      <c r="M2089" t="s">
        <v>1354</v>
      </c>
      <c r="N2089" t="s">
        <v>1355</v>
      </c>
      <c r="O2089">
        <v>0</v>
      </c>
      <c r="P2089" t="s">
        <v>1233</v>
      </c>
      <c r="Q2089">
        <v>19781001</v>
      </c>
    </row>
    <row r="2090" spans="1:17">
      <c r="A2090" t="s">
        <v>1352</v>
      </c>
      <c r="B2090" t="s">
        <v>1309</v>
      </c>
      <c r="C2090">
        <v>201007</v>
      </c>
      <c r="D2090">
        <v>0</v>
      </c>
      <c r="E2090" t="s">
        <v>1212</v>
      </c>
      <c r="F2090">
        <v>0</v>
      </c>
      <c r="G2090">
        <v>0</v>
      </c>
      <c r="H2090">
        <v>0</v>
      </c>
      <c r="I2090">
        <v>43112006801</v>
      </c>
      <c r="J2090">
        <v>12</v>
      </c>
      <c r="K2090" t="s">
        <v>1353</v>
      </c>
      <c r="L2090">
        <v>1560</v>
      </c>
      <c r="M2090" t="s">
        <v>1354</v>
      </c>
      <c r="N2090" t="s">
        <v>1355</v>
      </c>
      <c r="O2090">
        <v>0</v>
      </c>
      <c r="P2090" t="s">
        <v>1207</v>
      </c>
      <c r="Q2090">
        <v>19980815</v>
      </c>
    </row>
    <row r="2091" spans="1:17">
      <c r="A2091" t="s">
        <v>1352</v>
      </c>
      <c r="B2091" t="s">
        <v>1258</v>
      </c>
      <c r="C2091">
        <v>201007</v>
      </c>
      <c r="D2091">
        <v>31</v>
      </c>
      <c r="E2091" t="s">
        <v>1212</v>
      </c>
      <c r="F2091">
        <v>242</v>
      </c>
      <c r="G2091">
        <v>396</v>
      </c>
      <c r="H2091">
        <v>5396</v>
      </c>
      <c r="I2091">
        <v>43112004800</v>
      </c>
      <c r="J2091">
        <v>8</v>
      </c>
      <c r="K2091" t="s">
        <v>1353</v>
      </c>
      <c r="L2091">
        <v>1560</v>
      </c>
      <c r="M2091" t="s">
        <v>1354</v>
      </c>
      <c r="N2091" t="s">
        <v>1355</v>
      </c>
      <c r="O2091">
        <v>0</v>
      </c>
      <c r="P2091" t="s">
        <v>1207</v>
      </c>
      <c r="Q2091">
        <v>19900601</v>
      </c>
    </row>
    <row r="2092" spans="1:17">
      <c r="A2092" t="s">
        <v>1352</v>
      </c>
      <c r="B2092" t="s">
        <v>1310</v>
      </c>
      <c r="C2092">
        <v>201007</v>
      </c>
      <c r="D2092">
        <v>26</v>
      </c>
      <c r="E2092" t="s">
        <v>1212</v>
      </c>
      <c r="F2092">
        <v>1290</v>
      </c>
      <c r="G2092">
        <v>1025</v>
      </c>
      <c r="H2092">
        <v>5856</v>
      </c>
      <c r="I2092">
        <v>43112005501</v>
      </c>
      <c r="J2092">
        <v>8</v>
      </c>
      <c r="K2092" t="s">
        <v>1353</v>
      </c>
      <c r="L2092">
        <v>1560</v>
      </c>
      <c r="M2092" t="s">
        <v>1354</v>
      </c>
      <c r="N2092" t="s">
        <v>1355</v>
      </c>
      <c r="O2092">
        <v>0</v>
      </c>
      <c r="P2092" t="s">
        <v>1207</v>
      </c>
      <c r="Q2092">
        <v>20050617</v>
      </c>
    </row>
    <row r="2093" spans="1:17">
      <c r="A2093" t="s">
        <v>1352</v>
      </c>
      <c r="B2093" t="s">
        <v>1238</v>
      </c>
      <c r="C2093">
        <v>201007</v>
      </c>
      <c r="D2093">
        <v>0</v>
      </c>
      <c r="E2093" t="s">
        <v>1212</v>
      </c>
      <c r="F2093">
        <v>0</v>
      </c>
      <c r="G2093">
        <v>0</v>
      </c>
      <c r="H2093">
        <v>0</v>
      </c>
      <c r="I2093">
        <v>43112007300</v>
      </c>
      <c r="J2093">
        <v>12</v>
      </c>
      <c r="K2093" t="s">
        <v>1353</v>
      </c>
      <c r="L2093">
        <v>1560</v>
      </c>
      <c r="M2093" t="s">
        <v>1354</v>
      </c>
      <c r="N2093" t="s">
        <v>1355</v>
      </c>
      <c r="O2093">
        <v>0</v>
      </c>
      <c r="P2093" t="s">
        <v>1207</v>
      </c>
      <c r="Q2093">
        <v>19790101</v>
      </c>
    </row>
    <row r="2094" spans="1:17">
      <c r="A2094" t="s">
        <v>1352</v>
      </c>
      <c r="B2094" t="s">
        <v>1239</v>
      </c>
      <c r="C2094">
        <v>201007</v>
      </c>
      <c r="D2094">
        <v>0</v>
      </c>
      <c r="E2094" t="s">
        <v>1212</v>
      </c>
      <c r="F2094">
        <v>0</v>
      </c>
      <c r="G2094">
        <v>0</v>
      </c>
      <c r="H2094">
        <v>0</v>
      </c>
      <c r="I2094">
        <v>43112007100</v>
      </c>
      <c r="J2094">
        <v>12</v>
      </c>
      <c r="K2094" t="s">
        <v>1353</v>
      </c>
      <c r="L2094">
        <v>1560</v>
      </c>
      <c r="M2094" t="s">
        <v>1354</v>
      </c>
      <c r="N2094" t="s">
        <v>1355</v>
      </c>
      <c r="O2094">
        <v>0</v>
      </c>
      <c r="P2094" t="s">
        <v>1207</v>
      </c>
      <c r="Q2094">
        <v>19731101</v>
      </c>
    </row>
    <row r="2095" spans="1:17">
      <c r="A2095" t="s">
        <v>1352</v>
      </c>
      <c r="B2095" t="s">
        <v>1243</v>
      </c>
      <c r="C2095">
        <v>201007</v>
      </c>
      <c r="D2095">
        <v>30</v>
      </c>
      <c r="E2095" t="s">
        <v>1212</v>
      </c>
      <c r="F2095">
        <v>912</v>
      </c>
      <c r="G2095">
        <v>4258</v>
      </c>
      <c r="H2095">
        <v>12407</v>
      </c>
      <c r="I2095">
        <v>43112009002</v>
      </c>
      <c r="J2095">
        <v>8</v>
      </c>
      <c r="K2095" t="s">
        <v>1353</v>
      </c>
      <c r="L2095">
        <v>1560</v>
      </c>
      <c r="M2095" t="s">
        <v>1354</v>
      </c>
      <c r="N2095" t="s">
        <v>1355</v>
      </c>
      <c r="O2095">
        <v>0</v>
      </c>
      <c r="P2095" t="s">
        <v>1207</v>
      </c>
      <c r="Q2095">
        <v>20051101</v>
      </c>
    </row>
    <row r="2096" spans="1:17">
      <c r="A2096" t="s">
        <v>1352</v>
      </c>
      <c r="B2096" t="s">
        <v>1327</v>
      </c>
      <c r="C2096">
        <v>201007</v>
      </c>
      <c r="D2096">
        <v>0</v>
      </c>
      <c r="E2096" t="s">
        <v>1212</v>
      </c>
      <c r="F2096">
        <v>0</v>
      </c>
      <c r="G2096">
        <v>0</v>
      </c>
      <c r="H2096">
        <v>0</v>
      </c>
      <c r="I2096">
        <v>43112008700</v>
      </c>
      <c r="J2096">
        <v>12</v>
      </c>
      <c r="K2096" t="s">
        <v>1353</v>
      </c>
      <c r="L2096">
        <v>1560</v>
      </c>
      <c r="M2096" t="s">
        <v>1354</v>
      </c>
      <c r="N2096" t="s">
        <v>1355</v>
      </c>
      <c r="O2096">
        <v>0</v>
      </c>
      <c r="P2096" t="s">
        <v>1207</v>
      </c>
    </row>
    <row r="2097" spans="1:17">
      <c r="A2097" t="s">
        <v>1352</v>
      </c>
      <c r="B2097" t="s">
        <v>1262</v>
      </c>
      <c r="C2097">
        <v>201007</v>
      </c>
      <c r="D2097">
        <v>0</v>
      </c>
      <c r="E2097" t="s">
        <v>1212</v>
      </c>
      <c r="F2097">
        <v>0</v>
      </c>
      <c r="G2097">
        <v>0</v>
      </c>
      <c r="H2097">
        <v>0</v>
      </c>
      <c r="I2097">
        <v>43112009402</v>
      </c>
      <c r="J2097">
        <v>12</v>
      </c>
      <c r="K2097" t="s">
        <v>1353</v>
      </c>
      <c r="L2097">
        <v>1560</v>
      </c>
      <c r="M2097" t="s">
        <v>1354</v>
      </c>
      <c r="N2097" t="s">
        <v>1355</v>
      </c>
      <c r="O2097">
        <v>0</v>
      </c>
      <c r="P2097" t="s">
        <v>1207</v>
      </c>
      <c r="Q2097">
        <v>19981030</v>
      </c>
    </row>
    <row r="2098" spans="1:17">
      <c r="A2098" t="s">
        <v>1352</v>
      </c>
      <c r="B2098" t="s">
        <v>1313</v>
      </c>
      <c r="C2098">
        <v>201007</v>
      </c>
      <c r="D2098">
        <v>0</v>
      </c>
      <c r="E2098" t="s">
        <v>1212</v>
      </c>
      <c r="F2098">
        <v>0</v>
      </c>
      <c r="G2098">
        <v>0</v>
      </c>
      <c r="H2098">
        <v>0</v>
      </c>
      <c r="I2098">
        <v>43112010103</v>
      </c>
      <c r="J2098">
        <v>12</v>
      </c>
      <c r="K2098" t="s">
        <v>1353</v>
      </c>
      <c r="L2098">
        <v>1560</v>
      </c>
      <c r="M2098" t="s">
        <v>1354</v>
      </c>
      <c r="N2098" t="s">
        <v>1355</v>
      </c>
      <c r="O2098">
        <v>0</v>
      </c>
      <c r="P2098" t="s">
        <v>1207</v>
      </c>
      <c r="Q2098">
        <v>19981010</v>
      </c>
    </row>
    <row r="2099" spans="1:17">
      <c r="A2099" t="s">
        <v>1352</v>
      </c>
      <c r="B2099" t="s">
        <v>1263</v>
      </c>
      <c r="C2099">
        <v>201007</v>
      </c>
      <c r="D2099">
        <v>0</v>
      </c>
      <c r="E2099" t="s">
        <v>1212</v>
      </c>
      <c r="F2099">
        <v>0</v>
      </c>
      <c r="G2099">
        <v>0</v>
      </c>
      <c r="H2099">
        <v>0</v>
      </c>
      <c r="I2099">
        <v>43112006901</v>
      </c>
      <c r="J2099">
        <v>12</v>
      </c>
      <c r="K2099" t="s">
        <v>1353</v>
      </c>
      <c r="L2099">
        <v>1560</v>
      </c>
      <c r="M2099" t="s">
        <v>1354</v>
      </c>
      <c r="N2099" t="s">
        <v>1355</v>
      </c>
      <c r="O2099">
        <v>0</v>
      </c>
      <c r="P2099" t="s">
        <v>1207</v>
      </c>
      <c r="Q2099">
        <v>19780801</v>
      </c>
    </row>
    <row r="2100" spans="1:17">
      <c r="A2100" t="s">
        <v>1352</v>
      </c>
      <c r="B2100" t="s">
        <v>1358</v>
      </c>
      <c r="C2100">
        <v>201007</v>
      </c>
      <c r="D2100">
        <v>27</v>
      </c>
      <c r="E2100" t="s">
        <v>1212</v>
      </c>
      <c r="F2100">
        <v>67</v>
      </c>
      <c r="G2100">
        <v>304</v>
      </c>
      <c r="H2100">
        <v>4524</v>
      </c>
      <c r="I2100">
        <v>43112004302</v>
      </c>
      <c r="J2100">
        <v>8</v>
      </c>
      <c r="K2100" t="s">
        <v>1353</v>
      </c>
      <c r="L2100">
        <v>1560</v>
      </c>
      <c r="M2100" t="s">
        <v>1354</v>
      </c>
      <c r="N2100" t="s">
        <v>1355</v>
      </c>
      <c r="O2100">
        <v>0</v>
      </c>
      <c r="P2100" t="s">
        <v>1207</v>
      </c>
      <c r="Q2100">
        <v>20050625</v>
      </c>
    </row>
    <row r="2101" spans="1:17">
      <c r="A2101" t="s">
        <v>1352</v>
      </c>
      <c r="B2101" t="s">
        <v>1264</v>
      </c>
      <c r="C2101">
        <v>201007</v>
      </c>
      <c r="D2101">
        <v>0</v>
      </c>
      <c r="E2101" t="s">
        <v>1212</v>
      </c>
      <c r="F2101">
        <v>0</v>
      </c>
      <c r="G2101">
        <v>0</v>
      </c>
      <c r="H2101">
        <v>0</v>
      </c>
      <c r="I2101">
        <v>43112004501</v>
      </c>
      <c r="J2101">
        <v>12</v>
      </c>
      <c r="K2101" t="s">
        <v>1353</v>
      </c>
      <c r="L2101">
        <v>1560</v>
      </c>
      <c r="M2101" t="s">
        <v>1354</v>
      </c>
      <c r="N2101" t="s">
        <v>1355</v>
      </c>
      <c r="O2101">
        <v>0</v>
      </c>
      <c r="P2101" t="s">
        <v>1207</v>
      </c>
      <c r="Q2101">
        <v>19780701</v>
      </c>
    </row>
    <row r="2102" spans="1:17">
      <c r="A2102" t="s">
        <v>1352</v>
      </c>
      <c r="B2102" t="s">
        <v>1314</v>
      </c>
      <c r="C2102">
        <v>201007</v>
      </c>
      <c r="D2102">
        <v>27</v>
      </c>
      <c r="E2102" t="s">
        <v>1212</v>
      </c>
      <c r="F2102">
        <v>246</v>
      </c>
      <c r="G2102">
        <v>539</v>
      </c>
      <c r="H2102">
        <v>5249</v>
      </c>
      <c r="I2102">
        <v>43112006703</v>
      </c>
      <c r="J2102">
        <v>8</v>
      </c>
      <c r="K2102" t="s">
        <v>1353</v>
      </c>
      <c r="L2102">
        <v>1560</v>
      </c>
      <c r="M2102" t="s">
        <v>1354</v>
      </c>
      <c r="N2102" t="s">
        <v>1355</v>
      </c>
      <c r="O2102">
        <v>0</v>
      </c>
      <c r="P2102" t="s">
        <v>1207</v>
      </c>
      <c r="Q2102">
        <v>19980706</v>
      </c>
    </row>
    <row r="2103" spans="1:17">
      <c r="A2103" t="s">
        <v>1352</v>
      </c>
      <c r="B2103" t="s">
        <v>1329</v>
      </c>
      <c r="C2103">
        <v>201007</v>
      </c>
      <c r="D2103">
        <v>31</v>
      </c>
      <c r="E2103" t="s">
        <v>1212</v>
      </c>
      <c r="F2103">
        <v>440</v>
      </c>
      <c r="G2103">
        <v>572</v>
      </c>
      <c r="H2103">
        <v>5468</v>
      </c>
      <c r="I2103">
        <v>43112013402</v>
      </c>
      <c r="J2103">
        <v>8</v>
      </c>
      <c r="K2103" t="s">
        <v>1353</v>
      </c>
      <c r="L2103">
        <v>1560</v>
      </c>
      <c r="M2103" t="s">
        <v>1354</v>
      </c>
      <c r="N2103" t="s">
        <v>1355</v>
      </c>
      <c r="O2103">
        <v>0</v>
      </c>
      <c r="P2103" t="s">
        <v>1207</v>
      </c>
      <c r="Q2103">
        <v>19980914</v>
      </c>
    </row>
    <row r="2104" spans="1:17">
      <c r="A2104" t="s">
        <v>1352</v>
      </c>
      <c r="B2104" t="s">
        <v>1202</v>
      </c>
      <c r="C2104">
        <v>201007</v>
      </c>
      <c r="D2104">
        <v>0</v>
      </c>
      <c r="E2104" t="s">
        <v>1212</v>
      </c>
      <c r="F2104">
        <v>0</v>
      </c>
      <c r="G2104">
        <v>0</v>
      </c>
      <c r="H2104">
        <v>0</v>
      </c>
      <c r="I2104">
        <v>43112013501</v>
      </c>
      <c r="J2104">
        <v>12</v>
      </c>
      <c r="K2104" t="s">
        <v>1353</v>
      </c>
      <c r="L2104">
        <v>1560</v>
      </c>
      <c r="M2104" t="s">
        <v>1354</v>
      </c>
      <c r="N2104" t="s">
        <v>1355</v>
      </c>
      <c r="O2104">
        <v>0</v>
      </c>
      <c r="P2104" t="s">
        <v>1207</v>
      </c>
      <c r="Q2104">
        <v>19790201</v>
      </c>
    </row>
    <row r="2105" spans="1:17">
      <c r="A2105" t="s">
        <v>1352</v>
      </c>
      <c r="B2105" t="s">
        <v>1244</v>
      </c>
      <c r="C2105">
        <v>201007</v>
      </c>
      <c r="D2105">
        <v>0</v>
      </c>
      <c r="E2105" t="s">
        <v>1212</v>
      </c>
      <c r="F2105">
        <v>0</v>
      </c>
      <c r="G2105">
        <v>0</v>
      </c>
      <c r="H2105">
        <v>0</v>
      </c>
      <c r="I2105">
        <v>43112005301</v>
      </c>
      <c r="J2105">
        <v>12</v>
      </c>
      <c r="K2105" t="s">
        <v>1353</v>
      </c>
      <c r="L2105">
        <v>1560</v>
      </c>
      <c r="M2105" t="s">
        <v>1354</v>
      </c>
      <c r="N2105" t="s">
        <v>1355</v>
      </c>
      <c r="O2105">
        <v>0</v>
      </c>
      <c r="P2105" t="s">
        <v>1207</v>
      </c>
      <c r="Q2105">
        <v>19780801</v>
      </c>
    </row>
    <row r="2106" spans="1:17">
      <c r="A2106" t="s">
        <v>1352</v>
      </c>
      <c r="B2106" t="s">
        <v>1245</v>
      </c>
      <c r="C2106">
        <v>201007</v>
      </c>
      <c r="D2106">
        <v>0</v>
      </c>
      <c r="E2106" t="s">
        <v>1212</v>
      </c>
      <c r="F2106">
        <v>0</v>
      </c>
      <c r="G2106">
        <v>0</v>
      </c>
      <c r="H2106">
        <v>0</v>
      </c>
      <c r="I2106">
        <v>43112037701</v>
      </c>
      <c r="J2106">
        <v>12</v>
      </c>
      <c r="K2106" t="s">
        <v>1353</v>
      </c>
      <c r="L2106">
        <v>1560</v>
      </c>
      <c r="M2106" t="s">
        <v>1354</v>
      </c>
      <c r="N2106" t="s">
        <v>1355</v>
      </c>
      <c r="O2106">
        <v>0</v>
      </c>
      <c r="P2106" t="s">
        <v>1207</v>
      </c>
      <c r="Q2106">
        <v>20050226</v>
      </c>
    </row>
    <row r="2107" spans="1:17">
      <c r="A2107" t="s">
        <v>1352</v>
      </c>
      <c r="B2107" t="s">
        <v>1359</v>
      </c>
      <c r="C2107">
        <v>201007</v>
      </c>
      <c r="D2107">
        <v>27</v>
      </c>
      <c r="E2107" t="s">
        <v>1212</v>
      </c>
      <c r="F2107">
        <v>1126</v>
      </c>
      <c r="G2107">
        <v>2987</v>
      </c>
      <c r="H2107">
        <v>3852</v>
      </c>
      <c r="I2107">
        <v>43112037801</v>
      </c>
      <c r="J2107">
        <v>8</v>
      </c>
      <c r="K2107" t="s">
        <v>1353</v>
      </c>
      <c r="L2107">
        <v>1560</v>
      </c>
      <c r="M2107" t="s">
        <v>1354</v>
      </c>
      <c r="N2107" t="s">
        <v>1355</v>
      </c>
      <c r="O2107">
        <v>0</v>
      </c>
      <c r="P2107" t="s">
        <v>1207</v>
      </c>
      <c r="Q2107">
        <v>20060607</v>
      </c>
    </row>
    <row r="2108" spans="1:17">
      <c r="A2108" t="s">
        <v>1352</v>
      </c>
      <c r="B2108" t="s">
        <v>1360</v>
      </c>
      <c r="C2108">
        <v>201007</v>
      </c>
      <c r="D2108">
        <v>31</v>
      </c>
      <c r="E2108" t="s">
        <v>1212</v>
      </c>
      <c r="F2108">
        <v>397</v>
      </c>
      <c r="G2108">
        <v>907</v>
      </c>
      <c r="H2108">
        <v>2952</v>
      </c>
      <c r="I2108">
        <v>43112008600</v>
      </c>
      <c r="J2108">
        <v>8</v>
      </c>
      <c r="K2108" t="s">
        <v>1353</v>
      </c>
      <c r="L2108">
        <v>1560</v>
      </c>
      <c r="M2108" t="s">
        <v>1354</v>
      </c>
      <c r="N2108" t="s">
        <v>1355</v>
      </c>
      <c r="O2108">
        <v>0</v>
      </c>
      <c r="P2108" t="s">
        <v>1207</v>
      </c>
      <c r="Q2108">
        <v>19710701</v>
      </c>
    </row>
    <row r="2109" spans="1:17">
      <c r="A2109" t="s">
        <v>1352</v>
      </c>
      <c r="B2109" t="s">
        <v>1215</v>
      </c>
      <c r="C2109">
        <v>201007</v>
      </c>
      <c r="D2109">
        <v>31</v>
      </c>
      <c r="E2109" t="s">
        <v>1212</v>
      </c>
      <c r="F2109">
        <v>3353</v>
      </c>
      <c r="G2109">
        <v>964</v>
      </c>
      <c r="H2109">
        <v>8697</v>
      </c>
      <c r="I2109">
        <v>43112008300</v>
      </c>
      <c r="J2109">
        <v>8</v>
      </c>
      <c r="K2109" t="s">
        <v>1353</v>
      </c>
      <c r="L2109">
        <v>1560</v>
      </c>
      <c r="M2109" t="s">
        <v>1354</v>
      </c>
      <c r="N2109" t="s">
        <v>1355</v>
      </c>
      <c r="O2109">
        <v>0</v>
      </c>
      <c r="P2109" t="s">
        <v>1207</v>
      </c>
      <c r="Q2109">
        <v>19690501</v>
      </c>
    </row>
    <row r="2110" spans="1:17">
      <c r="A2110" t="s">
        <v>1352</v>
      </c>
      <c r="B2110" t="s">
        <v>1216</v>
      </c>
      <c r="C2110">
        <v>201007</v>
      </c>
      <c r="D2110">
        <v>0</v>
      </c>
      <c r="E2110" t="s">
        <v>1212</v>
      </c>
      <c r="F2110">
        <v>0</v>
      </c>
      <c r="G2110">
        <v>0</v>
      </c>
      <c r="H2110">
        <v>0</v>
      </c>
      <c r="I2110">
        <v>43112008200</v>
      </c>
      <c r="J2110">
        <v>12</v>
      </c>
      <c r="K2110" t="s">
        <v>1353</v>
      </c>
      <c r="L2110">
        <v>1560</v>
      </c>
      <c r="M2110" t="s">
        <v>1354</v>
      </c>
      <c r="N2110" t="s">
        <v>1355</v>
      </c>
      <c r="O2110">
        <v>0</v>
      </c>
      <c r="P2110" t="s">
        <v>1207</v>
      </c>
      <c r="Q2110">
        <v>19870801</v>
      </c>
    </row>
    <row r="2111" spans="1:17">
      <c r="A2111" t="s">
        <v>1352</v>
      </c>
      <c r="B2111" t="s">
        <v>1221</v>
      </c>
      <c r="C2111">
        <v>201007</v>
      </c>
      <c r="D2111">
        <v>31</v>
      </c>
      <c r="E2111" t="s">
        <v>1212</v>
      </c>
      <c r="F2111">
        <v>1963</v>
      </c>
      <c r="G2111">
        <v>2884</v>
      </c>
      <c r="H2111">
        <v>10695</v>
      </c>
      <c r="I2111">
        <v>43112011500</v>
      </c>
      <c r="J2111">
        <v>8</v>
      </c>
      <c r="K2111" t="s">
        <v>1353</v>
      </c>
      <c r="L2111">
        <v>1560</v>
      </c>
      <c r="M2111" t="s">
        <v>1354</v>
      </c>
      <c r="N2111" t="s">
        <v>1355</v>
      </c>
      <c r="O2111">
        <v>0</v>
      </c>
      <c r="P2111" t="s">
        <v>1207</v>
      </c>
      <c r="Q2111">
        <v>19690701</v>
      </c>
    </row>
    <row r="2112" spans="1:17">
      <c r="A2112" t="s">
        <v>1352</v>
      </c>
      <c r="B2112" t="s">
        <v>1222</v>
      </c>
      <c r="C2112">
        <v>201007</v>
      </c>
      <c r="D2112">
        <v>15</v>
      </c>
      <c r="E2112" t="s">
        <v>1212</v>
      </c>
      <c r="F2112">
        <v>326</v>
      </c>
      <c r="G2112">
        <v>483</v>
      </c>
      <c r="H2112">
        <v>2040</v>
      </c>
      <c r="I2112">
        <v>43112009101</v>
      </c>
      <c r="J2112">
        <v>8</v>
      </c>
      <c r="K2112" t="s">
        <v>1353</v>
      </c>
      <c r="L2112">
        <v>1560</v>
      </c>
      <c r="M2112" t="s">
        <v>1354</v>
      </c>
      <c r="N2112" t="s">
        <v>1355</v>
      </c>
      <c r="O2112">
        <v>0</v>
      </c>
      <c r="P2112" t="s">
        <v>1207</v>
      </c>
      <c r="Q2112">
        <v>20100601</v>
      </c>
    </row>
    <row r="2113" spans="1:17">
      <c r="A2113" t="s">
        <v>1352</v>
      </c>
      <c r="B2113" t="s">
        <v>1224</v>
      </c>
      <c r="C2113">
        <v>201007</v>
      </c>
      <c r="D2113">
        <v>31</v>
      </c>
      <c r="E2113" t="s">
        <v>1212</v>
      </c>
      <c r="F2113">
        <v>571</v>
      </c>
      <c r="G2113">
        <v>614</v>
      </c>
      <c r="H2113">
        <v>4384</v>
      </c>
      <c r="I2113">
        <v>43112012200</v>
      </c>
      <c r="J2113">
        <v>8</v>
      </c>
      <c r="K2113" t="s">
        <v>1353</v>
      </c>
      <c r="L2113">
        <v>1560</v>
      </c>
      <c r="M2113" t="s">
        <v>1354</v>
      </c>
      <c r="N2113" t="s">
        <v>1355</v>
      </c>
      <c r="O2113">
        <v>0</v>
      </c>
      <c r="P2113" t="s">
        <v>1207</v>
      </c>
      <c r="Q2113">
        <v>19690801</v>
      </c>
    </row>
    <row r="2114" spans="1:17">
      <c r="A2114" t="s">
        <v>1352</v>
      </c>
      <c r="B2114" t="s">
        <v>1225</v>
      </c>
      <c r="C2114">
        <v>201007</v>
      </c>
      <c r="D2114">
        <v>31</v>
      </c>
      <c r="E2114" t="s">
        <v>1212</v>
      </c>
      <c r="F2114">
        <v>769</v>
      </c>
      <c r="G2114">
        <v>916</v>
      </c>
      <c r="H2114">
        <v>5724</v>
      </c>
      <c r="I2114">
        <v>43112010700</v>
      </c>
      <c r="J2114">
        <v>8</v>
      </c>
      <c r="K2114" t="s">
        <v>1353</v>
      </c>
      <c r="L2114">
        <v>1560</v>
      </c>
      <c r="M2114" t="s">
        <v>1354</v>
      </c>
      <c r="N2114" t="s">
        <v>1355</v>
      </c>
      <c r="O2114">
        <v>0</v>
      </c>
      <c r="P2114" t="s">
        <v>1207</v>
      </c>
      <c r="Q2114">
        <v>19690701</v>
      </c>
    </row>
    <row r="2115" spans="1:17">
      <c r="A2115" t="s">
        <v>1352</v>
      </c>
      <c r="B2115" t="s">
        <v>1301</v>
      </c>
      <c r="C2115">
        <v>201007</v>
      </c>
      <c r="D2115">
        <v>0</v>
      </c>
      <c r="E2115" t="s">
        <v>1212</v>
      </c>
      <c r="F2115">
        <v>0</v>
      </c>
      <c r="G2115">
        <v>0</v>
      </c>
      <c r="H2115">
        <v>0</v>
      </c>
      <c r="I2115">
        <v>43112009800</v>
      </c>
      <c r="J2115">
        <v>12</v>
      </c>
      <c r="K2115" t="s">
        <v>1353</v>
      </c>
      <c r="L2115">
        <v>1560</v>
      </c>
      <c r="M2115" t="s">
        <v>1354</v>
      </c>
      <c r="N2115" t="s">
        <v>1355</v>
      </c>
      <c r="O2115">
        <v>0</v>
      </c>
      <c r="P2115" t="s">
        <v>1207</v>
      </c>
      <c r="Q2115">
        <v>19690701</v>
      </c>
    </row>
    <row r="2116" spans="1:17">
      <c r="A2116" t="s">
        <v>1352</v>
      </c>
      <c r="B2116" t="s">
        <v>1303</v>
      </c>
      <c r="C2116">
        <v>201007</v>
      </c>
      <c r="D2116">
        <v>27</v>
      </c>
      <c r="E2116" t="s">
        <v>1212</v>
      </c>
      <c r="F2116">
        <v>830</v>
      </c>
      <c r="G2116">
        <v>815</v>
      </c>
      <c r="H2116">
        <v>7199</v>
      </c>
      <c r="I2116">
        <v>43112011200</v>
      </c>
      <c r="J2116">
        <v>8</v>
      </c>
      <c r="K2116" t="s">
        <v>1353</v>
      </c>
      <c r="L2116">
        <v>1560</v>
      </c>
      <c r="M2116" t="s">
        <v>1354</v>
      </c>
      <c r="N2116" t="s">
        <v>1355</v>
      </c>
      <c r="O2116">
        <v>0</v>
      </c>
      <c r="P2116" t="s">
        <v>1207</v>
      </c>
      <c r="Q2116">
        <v>19690801</v>
      </c>
    </row>
    <row r="2117" spans="1:17">
      <c r="A2117" t="s">
        <v>1352</v>
      </c>
      <c r="B2117" t="s">
        <v>1348</v>
      </c>
      <c r="C2117">
        <v>201007</v>
      </c>
      <c r="D2117">
        <v>31</v>
      </c>
      <c r="E2117" t="s">
        <v>1212</v>
      </c>
      <c r="F2117">
        <v>2617</v>
      </c>
      <c r="G2117">
        <v>558</v>
      </c>
      <c r="H2117">
        <v>1421</v>
      </c>
      <c r="I2117">
        <v>43112011001</v>
      </c>
      <c r="J2117">
        <v>8</v>
      </c>
      <c r="K2117" t="s">
        <v>1353</v>
      </c>
      <c r="L2117">
        <v>1560</v>
      </c>
      <c r="M2117" t="s">
        <v>1354</v>
      </c>
      <c r="N2117" t="s">
        <v>1355</v>
      </c>
      <c r="O2117">
        <v>0</v>
      </c>
      <c r="P2117" t="s">
        <v>1207</v>
      </c>
      <c r="Q2117">
        <v>20100419</v>
      </c>
    </row>
    <row r="2118" spans="1:17">
      <c r="A2118" t="s">
        <v>1352</v>
      </c>
      <c r="B2118" t="s">
        <v>1227</v>
      </c>
      <c r="C2118">
        <v>201007</v>
      </c>
      <c r="D2118">
        <v>0</v>
      </c>
      <c r="E2118" t="s">
        <v>1212</v>
      </c>
      <c r="F2118">
        <v>0</v>
      </c>
      <c r="G2118">
        <v>0</v>
      </c>
      <c r="H2118">
        <v>0</v>
      </c>
      <c r="I2118">
        <v>43112011100</v>
      </c>
      <c r="J2118">
        <v>12</v>
      </c>
      <c r="K2118" t="s">
        <v>1353</v>
      </c>
      <c r="L2118">
        <v>1560</v>
      </c>
      <c r="M2118" t="s">
        <v>1354</v>
      </c>
      <c r="N2118" t="s">
        <v>1355</v>
      </c>
      <c r="O2118">
        <v>0</v>
      </c>
      <c r="P2118" t="s">
        <v>1207</v>
      </c>
      <c r="Q2118">
        <v>19690801</v>
      </c>
    </row>
    <row r="2119" spans="1:17">
      <c r="A2119" t="s">
        <v>1352</v>
      </c>
      <c r="B2119" t="s">
        <v>1228</v>
      </c>
      <c r="C2119">
        <v>201007</v>
      </c>
      <c r="D2119">
        <v>31</v>
      </c>
      <c r="E2119" t="s">
        <v>1212</v>
      </c>
      <c r="F2119">
        <v>2204</v>
      </c>
      <c r="G2119">
        <v>2895</v>
      </c>
      <c r="H2119">
        <v>20309</v>
      </c>
      <c r="I2119">
        <v>43112014800</v>
      </c>
      <c r="J2119">
        <v>8</v>
      </c>
      <c r="K2119" t="s">
        <v>1353</v>
      </c>
      <c r="L2119">
        <v>1560</v>
      </c>
      <c r="M2119" t="s">
        <v>1354</v>
      </c>
      <c r="N2119" t="s">
        <v>1355</v>
      </c>
      <c r="O2119">
        <v>0</v>
      </c>
      <c r="P2119" t="s">
        <v>1207</v>
      </c>
      <c r="Q2119">
        <v>19691101</v>
      </c>
    </row>
    <row r="2120" spans="1:17">
      <c r="A2120" t="s">
        <v>1352</v>
      </c>
      <c r="B2120" t="s">
        <v>1351</v>
      </c>
      <c r="C2120">
        <v>201007</v>
      </c>
      <c r="D2120">
        <v>31</v>
      </c>
      <c r="E2120" t="s">
        <v>1212</v>
      </c>
      <c r="F2120">
        <v>3008</v>
      </c>
      <c r="G2120">
        <v>906</v>
      </c>
      <c r="H2120">
        <v>3247</v>
      </c>
      <c r="I2120">
        <v>43112013300</v>
      </c>
      <c r="J2120">
        <v>8</v>
      </c>
      <c r="K2120" t="s">
        <v>1353</v>
      </c>
      <c r="L2120">
        <v>1560</v>
      </c>
      <c r="M2120" t="s">
        <v>1354</v>
      </c>
      <c r="N2120" t="s">
        <v>1355</v>
      </c>
      <c r="O2120">
        <v>0</v>
      </c>
      <c r="P2120" t="s">
        <v>1207</v>
      </c>
      <c r="Q2120">
        <v>19690801</v>
      </c>
    </row>
    <row r="2121" spans="1:17">
      <c r="A2121" t="s">
        <v>1352</v>
      </c>
      <c r="B2121" t="s">
        <v>1361</v>
      </c>
      <c r="C2121">
        <v>201007</v>
      </c>
      <c r="D2121">
        <v>0</v>
      </c>
      <c r="E2121" t="s">
        <v>1212</v>
      </c>
      <c r="F2121">
        <v>0</v>
      </c>
      <c r="G2121">
        <v>0</v>
      </c>
      <c r="H2121">
        <v>0</v>
      </c>
      <c r="I2121">
        <v>43112013600</v>
      </c>
      <c r="J2121">
        <v>12</v>
      </c>
      <c r="K2121" t="s">
        <v>1353</v>
      </c>
      <c r="L2121">
        <v>1560</v>
      </c>
      <c r="M2121" t="s">
        <v>1354</v>
      </c>
      <c r="N2121" t="s">
        <v>1355</v>
      </c>
      <c r="O2121">
        <v>0</v>
      </c>
      <c r="P2121" t="s">
        <v>1207</v>
      </c>
      <c r="Q2121">
        <v>19690901</v>
      </c>
    </row>
    <row r="2122" spans="1:17">
      <c r="A2122" t="s">
        <v>1352</v>
      </c>
      <c r="B2122" t="s">
        <v>1362</v>
      </c>
      <c r="C2122">
        <v>201007</v>
      </c>
      <c r="D2122">
        <v>0</v>
      </c>
      <c r="E2122" t="s">
        <v>1212</v>
      </c>
      <c r="F2122">
        <v>0</v>
      </c>
      <c r="G2122">
        <v>0</v>
      </c>
      <c r="H2122">
        <v>0</v>
      </c>
      <c r="I2122">
        <v>43112009900</v>
      </c>
      <c r="J2122">
        <v>12</v>
      </c>
      <c r="K2122" t="s">
        <v>1353</v>
      </c>
      <c r="L2122">
        <v>1560</v>
      </c>
      <c r="M2122" t="s">
        <v>1354</v>
      </c>
      <c r="N2122" t="s">
        <v>1355</v>
      </c>
      <c r="O2122">
        <v>0</v>
      </c>
      <c r="P2122" t="s">
        <v>1233</v>
      </c>
      <c r="Q2122">
        <v>19760201</v>
      </c>
    </row>
    <row r="2123" spans="1:17">
      <c r="A2123" t="s">
        <v>1352</v>
      </c>
      <c r="B2123" t="s">
        <v>1363</v>
      </c>
      <c r="C2123">
        <v>201007</v>
      </c>
      <c r="D2123">
        <v>0</v>
      </c>
      <c r="E2123" t="s">
        <v>1212</v>
      </c>
      <c r="F2123">
        <v>0</v>
      </c>
      <c r="G2123">
        <v>0</v>
      </c>
      <c r="H2123">
        <v>0</v>
      </c>
      <c r="I2123">
        <v>43112013900</v>
      </c>
      <c r="J2123">
        <v>12</v>
      </c>
      <c r="K2123" t="s">
        <v>1353</v>
      </c>
      <c r="L2123">
        <v>1560</v>
      </c>
      <c r="M2123" t="s">
        <v>1354</v>
      </c>
      <c r="N2123" t="s">
        <v>1355</v>
      </c>
      <c r="O2123">
        <v>0</v>
      </c>
      <c r="P2123" t="s">
        <v>1207</v>
      </c>
      <c r="Q2123">
        <v>19760101</v>
      </c>
    </row>
    <row r="2124" spans="1:17">
      <c r="A2124" t="s">
        <v>1352</v>
      </c>
      <c r="B2124" t="s">
        <v>1364</v>
      </c>
      <c r="C2124">
        <v>201007</v>
      </c>
      <c r="D2124">
        <v>0</v>
      </c>
      <c r="E2124" t="s">
        <v>1212</v>
      </c>
      <c r="F2124">
        <v>0</v>
      </c>
      <c r="G2124">
        <v>0</v>
      </c>
      <c r="H2124">
        <v>0</v>
      </c>
      <c r="I2124">
        <v>43112013801</v>
      </c>
      <c r="J2124">
        <v>12</v>
      </c>
      <c r="K2124" t="s">
        <v>1353</v>
      </c>
      <c r="L2124">
        <v>1560</v>
      </c>
      <c r="M2124" t="s">
        <v>1354</v>
      </c>
      <c r="N2124" t="s">
        <v>1355</v>
      </c>
      <c r="O2124">
        <v>0</v>
      </c>
      <c r="P2124" t="s">
        <v>1207</v>
      </c>
      <c r="Q2124">
        <v>19801201</v>
      </c>
    </row>
    <row r="2125" spans="1:17">
      <c r="A2125" t="s">
        <v>1352</v>
      </c>
      <c r="B2125" t="s">
        <v>1365</v>
      </c>
      <c r="C2125">
        <v>201007</v>
      </c>
      <c r="D2125">
        <v>0</v>
      </c>
      <c r="E2125" t="s">
        <v>1212</v>
      </c>
      <c r="F2125">
        <v>0</v>
      </c>
      <c r="G2125">
        <v>0</v>
      </c>
      <c r="H2125">
        <v>0</v>
      </c>
      <c r="I2125">
        <v>43112014500</v>
      </c>
      <c r="J2125">
        <v>12</v>
      </c>
      <c r="K2125" t="s">
        <v>1353</v>
      </c>
      <c r="L2125">
        <v>1560</v>
      </c>
      <c r="M2125" t="s">
        <v>1354</v>
      </c>
      <c r="N2125" t="s">
        <v>1355</v>
      </c>
      <c r="O2125">
        <v>0</v>
      </c>
      <c r="P2125" t="s">
        <v>1207</v>
      </c>
      <c r="Q2125">
        <v>19691001</v>
      </c>
    </row>
    <row r="2126" spans="1:17">
      <c r="A2126" t="s">
        <v>1352</v>
      </c>
      <c r="B2126" t="s">
        <v>1366</v>
      </c>
      <c r="C2126">
        <v>201007</v>
      </c>
      <c r="D2126">
        <v>31</v>
      </c>
      <c r="E2126" t="s">
        <v>1212</v>
      </c>
      <c r="F2126">
        <v>995</v>
      </c>
      <c r="G2126">
        <v>932</v>
      </c>
      <c r="H2126">
        <v>2710</v>
      </c>
      <c r="I2126">
        <v>43112039700</v>
      </c>
      <c r="J2126">
        <v>8</v>
      </c>
      <c r="K2126" t="s">
        <v>1353</v>
      </c>
      <c r="L2126">
        <v>1560</v>
      </c>
      <c r="M2126" t="s">
        <v>1354</v>
      </c>
      <c r="N2126" t="s">
        <v>1355</v>
      </c>
      <c r="O2126">
        <v>0</v>
      </c>
      <c r="P2126" t="s">
        <v>1207</v>
      </c>
      <c r="Q2126">
        <v>19790801</v>
      </c>
    </row>
    <row r="2127" spans="1:17">
      <c r="A2127" t="s">
        <v>1352</v>
      </c>
      <c r="B2127" t="s">
        <v>1367</v>
      </c>
      <c r="C2127">
        <v>201007</v>
      </c>
      <c r="D2127">
        <v>31</v>
      </c>
      <c r="E2127" t="s">
        <v>1212</v>
      </c>
      <c r="F2127">
        <v>1345</v>
      </c>
      <c r="G2127">
        <v>918</v>
      </c>
      <c r="H2127">
        <v>5353</v>
      </c>
      <c r="I2127">
        <v>43112007701</v>
      </c>
      <c r="J2127">
        <v>8</v>
      </c>
      <c r="K2127" t="s">
        <v>1353</v>
      </c>
      <c r="L2127">
        <v>1560</v>
      </c>
      <c r="M2127" t="s">
        <v>1354</v>
      </c>
      <c r="N2127" t="s">
        <v>1355</v>
      </c>
      <c r="O2127">
        <v>0</v>
      </c>
      <c r="P2127" t="s">
        <v>1207</v>
      </c>
      <c r="Q2127">
        <v>19790701</v>
      </c>
    </row>
    <row r="2128" spans="1:17">
      <c r="A2128" t="s">
        <v>1352</v>
      </c>
      <c r="B2128" t="s">
        <v>1368</v>
      </c>
      <c r="C2128">
        <v>201007</v>
      </c>
      <c r="D2128">
        <v>31</v>
      </c>
      <c r="E2128" t="s">
        <v>1212</v>
      </c>
      <c r="F2128">
        <v>839</v>
      </c>
      <c r="G2128">
        <v>625</v>
      </c>
      <c r="H2128">
        <v>7116</v>
      </c>
      <c r="I2128">
        <v>43112010201</v>
      </c>
      <c r="J2128">
        <v>8</v>
      </c>
      <c r="K2128" t="s">
        <v>1353</v>
      </c>
      <c r="L2128">
        <v>1560</v>
      </c>
      <c r="M2128" t="s">
        <v>1354</v>
      </c>
      <c r="N2128" t="s">
        <v>1355</v>
      </c>
      <c r="O2128">
        <v>0</v>
      </c>
      <c r="P2128" t="s">
        <v>1207</v>
      </c>
      <c r="Q2128">
        <v>19790601</v>
      </c>
    </row>
    <row r="2129" spans="1:17">
      <c r="A2129" t="s">
        <v>1352</v>
      </c>
      <c r="B2129" t="s">
        <v>1369</v>
      </c>
      <c r="C2129">
        <v>201007</v>
      </c>
      <c r="D2129">
        <v>1</v>
      </c>
      <c r="E2129" t="s">
        <v>1212</v>
      </c>
      <c r="F2129">
        <v>15</v>
      </c>
      <c r="G2129">
        <v>3</v>
      </c>
      <c r="H2129">
        <v>32</v>
      </c>
      <c r="I2129">
        <v>43112040300</v>
      </c>
      <c r="J2129">
        <v>8</v>
      </c>
      <c r="K2129" t="s">
        <v>1353</v>
      </c>
      <c r="L2129">
        <v>1560</v>
      </c>
      <c r="M2129" t="s">
        <v>1354</v>
      </c>
      <c r="N2129" t="s">
        <v>1355</v>
      </c>
      <c r="O2129">
        <v>0</v>
      </c>
      <c r="P2129" t="s">
        <v>1207</v>
      </c>
      <c r="Q2129">
        <v>19800101</v>
      </c>
    </row>
    <row r="2130" spans="1:17">
      <c r="A2130" t="s">
        <v>1352</v>
      </c>
      <c r="B2130" t="s">
        <v>1383</v>
      </c>
      <c r="C2130">
        <v>201007</v>
      </c>
      <c r="D2130">
        <v>0</v>
      </c>
      <c r="E2130" t="s">
        <v>1212</v>
      </c>
      <c r="F2130">
        <v>0</v>
      </c>
      <c r="G2130">
        <v>0</v>
      </c>
      <c r="H2130">
        <v>0</v>
      </c>
      <c r="I2130">
        <v>43112011702</v>
      </c>
      <c r="J2130">
        <v>12</v>
      </c>
      <c r="K2130" t="s">
        <v>1353</v>
      </c>
      <c r="L2130">
        <v>1560</v>
      </c>
      <c r="M2130" t="s">
        <v>1354</v>
      </c>
      <c r="N2130" t="s">
        <v>1355</v>
      </c>
      <c r="O2130">
        <v>0</v>
      </c>
      <c r="P2130" t="s">
        <v>1207</v>
      </c>
      <c r="Q2130">
        <v>20100310</v>
      </c>
    </row>
    <row r="2131" spans="1:17">
      <c r="A2131" t="s">
        <v>1352</v>
      </c>
      <c r="B2131" t="s">
        <v>1370</v>
      </c>
      <c r="C2131">
        <v>201007</v>
      </c>
      <c r="D2131">
        <v>31</v>
      </c>
      <c r="E2131" t="s">
        <v>1212</v>
      </c>
      <c r="F2131">
        <v>740</v>
      </c>
      <c r="G2131">
        <v>151</v>
      </c>
      <c r="H2131">
        <v>402</v>
      </c>
      <c r="I2131">
        <v>43112041000</v>
      </c>
      <c r="J2131">
        <v>8</v>
      </c>
      <c r="K2131" t="s">
        <v>1353</v>
      </c>
      <c r="L2131">
        <v>1560</v>
      </c>
      <c r="M2131" t="s">
        <v>1354</v>
      </c>
      <c r="N2131" t="s">
        <v>1355</v>
      </c>
      <c r="O2131">
        <v>0</v>
      </c>
      <c r="P2131" t="s">
        <v>1207</v>
      </c>
      <c r="Q2131">
        <v>19900401</v>
      </c>
    </row>
    <row r="2132" spans="1:17">
      <c r="A2132" t="s">
        <v>1352</v>
      </c>
      <c r="B2132" t="s">
        <v>1371</v>
      </c>
      <c r="C2132">
        <v>201007</v>
      </c>
      <c r="D2132">
        <v>0</v>
      </c>
      <c r="E2132" t="s">
        <v>1212</v>
      </c>
      <c r="F2132">
        <v>0</v>
      </c>
      <c r="G2132">
        <v>0</v>
      </c>
      <c r="H2132">
        <v>0</v>
      </c>
      <c r="I2132">
        <v>43112008901</v>
      </c>
      <c r="J2132">
        <v>12</v>
      </c>
      <c r="K2132" t="s">
        <v>1353</v>
      </c>
      <c r="L2132">
        <v>1560</v>
      </c>
      <c r="M2132" t="s">
        <v>1354</v>
      </c>
      <c r="N2132" t="s">
        <v>1355</v>
      </c>
      <c r="O2132">
        <v>0</v>
      </c>
      <c r="P2132" t="s">
        <v>1207</v>
      </c>
      <c r="Q2132">
        <v>19791201</v>
      </c>
    </row>
    <row r="2133" spans="1:17">
      <c r="A2133" t="s">
        <v>1352</v>
      </c>
      <c r="B2133" t="s">
        <v>1372</v>
      </c>
      <c r="C2133">
        <v>201007</v>
      </c>
      <c r="D2133">
        <v>0</v>
      </c>
      <c r="E2133" t="s">
        <v>1212</v>
      </c>
      <c r="F2133">
        <v>0</v>
      </c>
      <c r="G2133">
        <v>0</v>
      </c>
      <c r="H2133">
        <v>0</v>
      </c>
      <c r="I2133">
        <v>43112042800</v>
      </c>
      <c r="J2133">
        <v>12</v>
      </c>
      <c r="K2133" t="s">
        <v>1353</v>
      </c>
      <c r="L2133">
        <v>1560</v>
      </c>
      <c r="M2133" t="s">
        <v>1354</v>
      </c>
      <c r="N2133" t="s">
        <v>1355</v>
      </c>
      <c r="O2133">
        <v>0</v>
      </c>
      <c r="P2133" t="s">
        <v>1207</v>
      </c>
      <c r="Q2133">
        <v>19801001</v>
      </c>
    </row>
    <row r="2134" spans="1:17">
      <c r="A2134" t="s">
        <v>1352</v>
      </c>
      <c r="B2134" t="s">
        <v>1373</v>
      </c>
      <c r="C2134">
        <v>201007</v>
      </c>
      <c r="D2134">
        <v>0</v>
      </c>
      <c r="E2134" t="s">
        <v>1212</v>
      </c>
      <c r="F2134">
        <v>0</v>
      </c>
      <c r="G2134">
        <v>0</v>
      </c>
      <c r="H2134">
        <v>0</v>
      </c>
      <c r="I2134">
        <v>43112041900</v>
      </c>
      <c r="J2134">
        <v>12</v>
      </c>
      <c r="K2134" t="s">
        <v>1353</v>
      </c>
      <c r="L2134">
        <v>1560</v>
      </c>
      <c r="M2134" t="s">
        <v>1354</v>
      </c>
      <c r="N2134" t="s">
        <v>1355</v>
      </c>
      <c r="O2134">
        <v>0</v>
      </c>
      <c r="P2134" t="s">
        <v>1207</v>
      </c>
      <c r="Q2134">
        <v>19881101</v>
      </c>
    </row>
    <row r="2135" spans="1:17">
      <c r="A2135" t="s">
        <v>1352</v>
      </c>
      <c r="B2135" t="s">
        <v>1374</v>
      </c>
      <c r="C2135">
        <v>201007</v>
      </c>
      <c r="D2135">
        <v>0</v>
      </c>
      <c r="E2135" t="s">
        <v>1212</v>
      </c>
      <c r="F2135">
        <v>0</v>
      </c>
      <c r="G2135">
        <v>0</v>
      </c>
      <c r="H2135">
        <v>0</v>
      </c>
      <c r="I2135">
        <v>43112008401</v>
      </c>
      <c r="J2135">
        <v>12</v>
      </c>
      <c r="K2135" t="s">
        <v>1353</v>
      </c>
      <c r="L2135">
        <v>1560</v>
      </c>
      <c r="M2135" t="s">
        <v>1354</v>
      </c>
      <c r="N2135" t="s">
        <v>1355</v>
      </c>
      <c r="O2135">
        <v>0</v>
      </c>
      <c r="P2135" t="s">
        <v>1207</v>
      </c>
      <c r="Q2135">
        <v>19900301</v>
      </c>
    </row>
    <row r="2136" spans="1:17">
      <c r="A2136" t="s">
        <v>1352</v>
      </c>
      <c r="B2136" t="s">
        <v>1375</v>
      </c>
      <c r="C2136">
        <v>201007</v>
      </c>
      <c r="D2136">
        <v>0</v>
      </c>
      <c r="E2136" t="s">
        <v>1212</v>
      </c>
      <c r="F2136">
        <v>0</v>
      </c>
      <c r="G2136">
        <v>0</v>
      </c>
      <c r="H2136">
        <v>0</v>
      </c>
      <c r="I2136">
        <v>43112008100</v>
      </c>
      <c r="J2136">
        <v>12</v>
      </c>
      <c r="K2136" t="s">
        <v>1353</v>
      </c>
      <c r="L2136">
        <v>1560</v>
      </c>
      <c r="M2136" t="s">
        <v>1354</v>
      </c>
      <c r="N2136" t="s">
        <v>1355</v>
      </c>
      <c r="O2136">
        <v>0</v>
      </c>
      <c r="P2136" t="s">
        <v>1207</v>
      </c>
      <c r="Q2136">
        <v>19690401</v>
      </c>
    </row>
    <row r="2137" spans="1:17">
      <c r="A2137" t="s">
        <v>1352</v>
      </c>
      <c r="B2137" t="s">
        <v>1376</v>
      </c>
      <c r="C2137">
        <v>201007</v>
      </c>
      <c r="D2137">
        <v>28</v>
      </c>
      <c r="E2137" t="s">
        <v>1212</v>
      </c>
      <c r="F2137">
        <v>254</v>
      </c>
      <c r="G2137">
        <v>3754</v>
      </c>
      <c r="H2137">
        <v>10568</v>
      </c>
      <c r="I2137">
        <v>43112004001</v>
      </c>
      <c r="J2137">
        <v>8</v>
      </c>
      <c r="K2137" t="s">
        <v>1353</v>
      </c>
      <c r="L2137">
        <v>1560</v>
      </c>
      <c r="M2137" t="s">
        <v>1354</v>
      </c>
      <c r="N2137" t="s">
        <v>1355</v>
      </c>
      <c r="O2137">
        <v>0</v>
      </c>
      <c r="P2137" t="s">
        <v>1207</v>
      </c>
      <c r="Q2137">
        <v>19970501</v>
      </c>
    </row>
    <row r="2138" spans="1:17">
      <c r="A2138" t="s">
        <v>1352</v>
      </c>
      <c r="B2138" t="s">
        <v>1377</v>
      </c>
      <c r="C2138">
        <v>201007</v>
      </c>
      <c r="D2138">
        <v>0</v>
      </c>
      <c r="E2138" t="s">
        <v>1212</v>
      </c>
      <c r="F2138">
        <v>0</v>
      </c>
      <c r="G2138">
        <v>0</v>
      </c>
      <c r="H2138">
        <v>0</v>
      </c>
      <c r="I2138">
        <v>43112008000</v>
      </c>
      <c r="J2138">
        <v>12</v>
      </c>
      <c r="K2138" t="s">
        <v>1353</v>
      </c>
      <c r="L2138">
        <v>1560</v>
      </c>
      <c r="M2138" t="s">
        <v>1354</v>
      </c>
      <c r="N2138" t="s">
        <v>1355</v>
      </c>
      <c r="O2138">
        <v>0</v>
      </c>
      <c r="P2138" t="s">
        <v>1207</v>
      </c>
      <c r="Q2138">
        <v>19870701</v>
      </c>
    </row>
    <row r="2139" spans="1:17">
      <c r="A2139" t="s">
        <v>1352</v>
      </c>
      <c r="B2139" t="s">
        <v>1378</v>
      </c>
      <c r="C2139">
        <v>201007</v>
      </c>
      <c r="D2139">
        <v>0</v>
      </c>
      <c r="E2139" t="s">
        <v>1212</v>
      </c>
      <c r="F2139">
        <v>0</v>
      </c>
      <c r="G2139">
        <v>0</v>
      </c>
      <c r="H2139">
        <v>0</v>
      </c>
      <c r="I2139">
        <v>43112008500</v>
      </c>
      <c r="J2139">
        <v>12</v>
      </c>
      <c r="K2139" t="s">
        <v>1353</v>
      </c>
      <c r="L2139">
        <v>1560</v>
      </c>
      <c r="M2139" t="s">
        <v>1354</v>
      </c>
      <c r="N2139" t="s">
        <v>1355</v>
      </c>
      <c r="O2139">
        <v>0</v>
      </c>
      <c r="P2139" t="s">
        <v>1207</v>
      </c>
      <c r="Q2139">
        <v>19690601</v>
      </c>
    </row>
    <row r="2140" spans="1:17">
      <c r="A2140" t="s">
        <v>1379</v>
      </c>
      <c r="B2140" t="s">
        <v>1360</v>
      </c>
      <c r="C2140">
        <v>201007</v>
      </c>
      <c r="D2140">
        <v>31</v>
      </c>
      <c r="E2140" t="s">
        <v>1212</v>
      </c>
      <c r="F2140">
        <v>1074</v>
      </c>
      <c r="G2140">
        <v>400</v>
      </c>
      <c r="H2140">
        <v>2295</v>
      </c>
      <c r="I2140">
        <v>43112040700</v>
      </c>
      <c r="J2140">
        <v>8</v>
      </c>
      <c r="K2140" t="s">
        <v>1380</v>
      </c>
      <c r="L2140">
        <v>2531</v>
      </c>
      <c r="M2140" t="s">
        <v>1214</v>
      </c>
      <c r="N2140" t="s">
        <v>1355</v>
      </c>
      <c r="O2140">
        <v>0</v>
      </c>
      <c r="P2140" t="s">
        <v>1207</v>
      </c>
      <c r="Q2140">
        <v>19800501</v>
      </c>
    </row>
    <row r="2141" spans="1:17">
      <c r="A2141" t="s">
        <v>1379</v>
      </c>
      <c r="B2141" t="s">
        <v>1211</v>
      </c>
      <c r="C2141">
        <v>201007</v>
      </c>
      <c r="D2141">
        <v>0</v>
      </c>
      <c r="E2141" t="s">
        <v>1212</v>
      </c>
      <c r="F2141">
        <v>0</v>
      </c>
      <c r="G2141">
        <v>0</v>
      </c>
      <c r="H2141">
        <v>0</v>
      </c>
      <c r="I2141">
        <v>43112041400</v>
      </c>
      <c r="J2141">
        <v>12</v>
      </c>
      <c r="K2141" t="s">
        <v>1380</v>
      </c>
      <c r="L2141">
        <v>2531</v>
      </c>
      <c r="M2141" t="s">
        <v>1214</v>
      </c>
      <c r="N2141" t="s">
        <v>1355</v>
      </c>
      <c r="O2141">
        <v>0</v>
      </c>
      <c r="P2141" t="s">
        <v>1207</v>
      </c>
      <c r="Q2141">
        <v>19800501</v>
      </c>
    </row>
    <row r="2142" spans="1:17">
      <c r="A2142" t="s">
        <v>1379</v>
      </c>
      <c r="B2142" t="s">
        <v>1215</v>
      </c>
      <c r="C2142">
        <v>201007</v>
      </c>
      <c r="D2142">
        <v>0</v>
      </c>
      <c r="E2142" t="s">
        <v>1212</v>
      </c>
      <c r="F2142">
        <v>0</v>
      </c>
      <c r="G2142">
        <v>0</v>
      </c>
      <c r="H2142">
        <v>0</v>
      </c>
      <c r="I2142">
        <v>43112044300</v>
      </c>
      <c r="J2142">
        <v>12</v>
      </c>
      <c r="K2142" t="s">
        <v>1380</v>
      </c>
      <c r="L2142">
        <v>2531</v>
      </c>
      <c r="M2142" t="s">
        <v>1214</v>
      </c>
      <c r="N2142" t="s">
        <v>1355</v>
      </c>
      <c r="O2142">
        <v>0</v>
      </c>
      <c r="P2142" t="s">
        <v>1207</v>
      </c>
      <c r="Q2142">
        <v>19860601</v>
      </c>
    </row>
    <row r="2143" spans="1:17">
      <c r="A2143" t="s">
        <v>1379</v>
      </c>
      <c r="B2143" t="s">
        <v>1216</v>
      </c>
      <c r="C2143">
        <v>201007</v>
      </c>
      <c r="D2143">
        <v>30</v>
      </c>
      <c r="E2143" t="s">
        <v>1212</v>
      </c>
      <c r="F2143">
        <v>717</v>
      </c>
      <c r="G2143">
        <v>484</v>
      </c>
      <c r="H2143">
        <v>728</v>
      </c>
      <c r="I2143">
        <v>43112045000</v>
      </c>
      <c r="J2143">
        <v>8</v>
      </c>
      <c r="K2143" t="s">
        <v>1380</v>
      </c>
      <c r="L2143">
        <v>2531</v>
      </c>
      <c r="M2143" t="s">
        <v>1214</v>
      </c>
      <c r="N2143" t="s">
        <v>1355</v>
      </c>
      <c r="O2143">
        <v>0</v>
      </c>
      <c r="P2143" t="s">
        <v>1207</v>
      </c>
      <c r="Q2143">
        <v>19810601</v>
      </c>
    </row>
    <row r="2144" spans="1:17">
      <c r="A2144" t="s">
        <v>1379</v>
      </c>
      <c r="B2144" t="s">
        <v>1217</v>
      </c>
      <c r="C2144">
        <v>201007</v>
      </c>
      <c r="D2144">
        <v>0</v>
      </c>
      <c r="E2144" t="s">
        <v>1212</v>
      </c>
      <c r="F2144">
        <v>0</v>
      </c>
      <c r="G2144">
        <v>0</v>
      </c>
      <c r="H2144">
        <v>0</v>
      </c>
      <c r="I2144">
        <v>43112043100</v>
      </c>
      <c r="J2144">
        <v>12</v>
      </c>
      <c r="K2144" t="s">
        <v>1380</v>
      </c>
      <c r="L2144">
        <v>2531</v>
      </c>
      <c r="M2144" t="s">
        <v>1214</v>
      </c>
      <c r="N2144" t="s">
        <v>1355</v>
      </c>
      <c r="O2144">
        <v>0</v>
      </c>
      <c r="P2144" t="s">
        <v>1233</v>
      </c>
      <c r="Q2144">
        <v>19810901</v>
      </c>
    </row>
    <row r="2145" spans="1:17">
      <c r="A2145" t="s">
        <v>1379</v>
      </c>
      <c r="B2145" t="s">
        <v>1219</v>
      </c>
      <c r="C2145">
        <v>201007</v>
      </c>
      <c r="D2145">
        <v>30</v>
      </c>
      <c r="E2145" t="s">
        <v>1212</v>
      </c>
      <c r="F2145">
        <v>517</v>
      </c>
      <c r="G2145">
        <v>381</v>
      </c>
      <c r="H2145">
        <v>1639</v>
      </c>
      <c r="I2145">
        <v>43112046900</v>
      </c>
      <c r="J2145">
        <v>8</v>
      </c>
      <c r="K2145" t="s">
        <v>1380</v>
      </c>
      <c r="L2145">
        <v>2531</v>
      </c>
      <c r="M2145" t="s">
        <v>1214</v>
      </c>
      <c r="N2145" t="s">
        <v>1355</v>
      </c>
      <c r="O2145">
        <v>0</v>
      </c>
      <c r="P2145" t="s">
        <v>1207</v>
      </c>
      <c r="Q2145">
        <v>19820101</v>
      </c>
    </row>
    <row r="2146" spans="1:17">
      <c r="A2146" t="s">
        <v>1379</v>
      </c>
      <c r="B2146" t="s">
        <v>1220</v>
      </c>
      <c r="C2146">
        <v>201007</v>
      </c>
      <c r="D2146">
        <v>31</v>
      </c>
      <c r="E2146" t="s">
        <v>1212</v>
      </c>
      <c r="F2146">
        <v>957</v>
      </c>
      <c r="G2146">
        <v>448</v>
      </c>
      <c r="H2146">
        <v>1213</v>
      </c>
      <c r="I2146">
        <v>43112041700</v>
      </c>
      <c r="J2146">
        <v>8</v>
      </c>
      <c r="K2146" t="s">
        <v>1380</v>
      </c>
      <c r="L2146">
        <v>2531</v>
      </c>
      <c r="M2146" t="s">
        <v>1214</v>
      </c>
      <c r="N2146" t="s">
        <v>1355</v>
      </c>
      <c r="O2146">
        <v>0</v>
      </c>
      <c r="P2146" t="s">
        <v>1207</v>
      </c>
      <c r="Q2146">
        <v>19800701</v>
      </c>
    </row>
    <row r="2147" spans="1:17">
      <c r="A2147" t="s">
        <v>1379</v>
      </c>
      <c r="B2147" t="s">
        <v>1221</v>
      </c>
      <c r="C2147">
        <v>201007</v>
      </c>
      <c r="D2147">
        <v>31</v>
      </c>
      <c r="E2147" t="s">
        <v>1212</v>
      </c>
      <c r="F2147">
        <v>306</v>
      </c>
      <c r="G2147">
        <v>148</v>
      </c>
      <c r="H2147">
        <v>736</v>
      </c>
      <c r="I2147">
        <v>43112042700</v>
      </c>
      <c r="J2147">
        <v>8</v>
      </c>
      <c r="K2147" t="s">
        <v>1380</v>
      </c>
      <c r="L2147">
        <v>2531</v>
      </c>
      <c r="M2147" t="s">
        <v>1214</v>
      </c>
      <c r="N2147" t="s">
        <v>1355</v>
      </c>
      <c r="O2147">
        <v>0</v>
      </c>
      <c r="P2147" t="s">
        <v>1207</v>
      </c>
      <c r="Q2147">
        <v>19800801</v>
      </c>
    </row>
    <row r="2148" spans="1:17">
      <c r="A2148" t="s">
        <v>1379</v>
      </c>
      <c r="B2148" t="s">
        <v>1222</v>
      </c>
      <c r="C2148">
        <v>201007</v>
      </c>
      <c r="D2148">
        <v>31</v>
      </c>
      <c r="E2148" t="s">
        <v>1212</v>
      </c>
      <c r="F2148">
        <v>358</v>
      </c>
      <c r="G2148">
        <v>247</v>
      </c>
      <c r="H2148">
        <v>969</v>
      </c>
      <c r="I2148">
        <v>43112046800</v>
      </c>
      <c r="J2148">
        <v>8</v>
      </c>
      <c r="K2148" t="s">
        <v>1380</v>
      </c>
      <c r="L2148">
        <v>2531</v>
      </c>
      <c r="M2148" t="s">
        <v>1214</v>
      </c>
      <c r="N2148" t="s">
        <v>1355</v>
      </c>
      <c r="O2148">
        <v>0</v>
      </c>
      <c r="P2148" t="s">
        <v>1207</v>
      </c>
      <c r="Q2148">
        <v>19811001</v>
      </c>
    </row>
    <row r="2149" spans="1:17">
      <c r="A2149" t="s">
        <v>1379</v>
      </c>
      <c r="B2149" t="s">
        <v>1223</v>
      </c>
      <c r="C2149">
        <v>201007</v>
      </c>
      <c r="D2149">
        <v>31</v>
      </c>
      <c r="E2149" t="s">
        <v>1212</v>
      </c>
      <c r="F2149">
        <v>977</v>
      </c>
      <c r="G2149">
        <v>365</v>
      </c>
      <c r="H2149">
        <v>740</v>
      </c>
      <c r="I2149">
        <v>43112043000</v>
      </c>
      <c r="J2149">
        <v>8</v>
      </c>
      <c r="K2149" t="s">
        <v>1380</v>
      </c>
      <c r="L2149">
        <v>2531</v>
      </c>
      <c r="M2149" t="s">
        <v>1214</v>
      </c>
      <c r="N2149" t="s">
        <v>1355</v>
      </c>
      <c r="O2149">
        <v>0</v>
      </c>
      <c r="P2149" t="s">
        <v>1207</v>
      </c>
      <c r="Q2149">
        <v>19800901</v>
      </c>
    </row>
    <row r="2150" spans="1:17">
      <c r="A2150" t="s">
        <v>1379</v>
      </c>
      <c r="B2150" t="s">
        <v>1224</v>
      </c>
      <c r="C2150">
        <v>201007</v>
      </c>
      <c r="D2150">
        <v>31</v>
      </c>
      <c r="E2150" t="s">
        <v>1212</v>
      </c>
      <c r="F2150">
        <v>1503</v>
      </c>
      <c r="G2150">
        <v>609</v>
      </c>
      <c r="H2150">
        <v>3470</v>
      </c>
      <c r="I2150">
        <v>43112044100</v>
      </c>
      <c r="J2150">
        <v>8</v>
      </c>
      <c r="K2150" t="s">
        <v>1380</v>
      </c>
      <c r="L2150">
        <v>2531</v>
      </c>
      <c r="M2150" t="s">
        <v>1214</v>
      </c>
      <c r="N2150" t="s">
        <v>1355</v>
      </c>
      <c r="O2150">
        <v>0</v>
      </c>
      <c r="P2150" t="s">
        <v>1207</v>
      </c>
      <c r="Q2150">
        <v>19810101</v>
      </c>
    </row>
    <row r="2151" spans="1:17">
      <c r="A2151" t="s">
        <v>1379</v>
      </c>
      <c r="B2151" t="s">
        <v>1225</v>
      </c>
      <c r="C2151">
        <v>201007</v>
      </c>
      <c r="D2151">
        <v>31</v>
      </c>
      <c r="E2151" t="s">
        <v>1212</v>
      </c>
      <c r="F2151">
        <v>678</v>
      </c>
      <c r="G2151">
        <v>247</v>
      </c>
      <c r="H2151">
        <v>2590</v>
      </c>
      <c r="I2151">
        <v>43112046400</v>
      </c>
      <c r="J2151">
        <v>8</v>
      </c>
      <c r="K2151" t="s">
        <v>1380</v>
      </c>
      <c r="L2151">
        <v>2531</v>
      </c>
      <c r="M2151" t="s">
        <v>1214</v>
      </c>
      <c r="N2151" t="s">
        <v>1355</v>
      </c>
      <c r="O2151">
        <v>0</v>
      </c>
      <c r="P2151" t="s">
        <v>1207</v>
      </c>
      <c r="Q2151">
        <v>19810901</v>
      </c>
    </row>
    <row r="2152" spans="1:17">
      <c r="A2152" t="s">
        <v>1379</v>
      </c>
      <c r="B2152" t="s">
        <v>1301</v>
      </c>
      <c r="C2152">
        <v>201007</v>
      </c>
      <c r="D2152">
        <v>0</v>
      </c>
      <c r="E2152" t="s">
        <v>1212</v>
      </c>
      <c r="F2152">
        <v>0</v>
      </c>
      <c r="G2152">
        <v>0</v>
      </c>
      <c r="H2152">
        <v>0</v>
      </c>
      <c r="I2152">
        <v>43112043300</v>
      </c>
      <c r="J2152">
        <v>12</v>
      </c>
      <c r="K2152" t="s">
        <v>1380</v>
      </c>
      <c r="L2152">
        <v>2531</v>
      </c>
      <c r="M2152" t="s">
        <v>1214</v>
      </c>
      <c r="N2152" t="s">
        <v>1355</v>
      </c>
      <c r="O2152">
        <v>0</v>
      </c>
      <c r="P2152" t="s">
        <v>1207</v>
      </c>
      <c r="Q2152">
        <v>19801101</v>
      </c>
    </row>
    <row r="2153" spans="1:17">
      <c r="A2153" t="s">
        <v>1379</v>
      </c>
      <c r="B2153" t="s">
        <v>1226</v>
      </c>
      <c r="C2153">
        <v>201007</v>
      </c>
      <c r="D2153">
        <v>31</v>
      </c>
      <c r="E2153" t="s">
        <v>1212</v>
      </c>
      <c r="F2153">
        <v>652</v>
      </c>
      <c r="G2153">
        <v>350</v>
      </c>
      <c r="H2153">
        <v>4326</v>
      </c>
      <c r="I2153">
        <v>43112044200</v>
      </c>
      <c r="J2153">
        <v>8</v>
      </c>
      <c r="K2153" t="s">
        <v>1380</v>
      </c>
      <c r="L2153">
        <v>2531</v>
      </c>
      <c r="M2153" t="s">
        <v>1214</v>
      </c>
      <c r="N2153" t="s">
        <v>1355</v>
      </c>
      <c r="O2153">
        <v>0</v>
      </c>
      <c r="P2153" t="s">
        <v>1207</v>
      </c>
      <c r="Q2153">
        <v>19810201</v>
      </c>
    </row>
    <row r="2154" spans="1:17">
      <c r="A2154" t="s">
        <v>1379</v>
      </c>
      <c r="B2154" t="s">
        <v>1303</v>
      </c>
      <c r="C2154">
        <v>201007</v>
      </c>
      <c r="D2154">
        <v>31</v>
      </c>
      <c r="E2154" t="s">
        <v>1212</v>
      </c>
      <c r="F2154">
        <v>382</v>
      </c>
      <c r="G2154">
        <v>229</v>
      </c>
      <c r="H2154">
        <v>2461</v>
      </c>
      <c r="I2154">
        <v>43112044700</v>
      </c>
      <c r="J2154">
        <v>8</v>
      </c>
      <c r="K2154" t="s">
        <v>1380</v>
      </c>
      <c r="L2154">
        <v>2531</v>
      </c>
      <c r="M2154" t="s">
        <v>1214</v>
      </c>
      <c r="N2154" t="s">
        <v>1355</v>
      </c>
      <c r="O2154">
        <v>0</v>
      </c>
      <c r="P2154" t="s">
        <v>1207</v>
      </c>
      <c r="Q2154">
        <v>19810401</v>
      </c>
    </row>
    <row r="2155" spans="1:17">
      <c r="A2155" t="s">
        <v>1379</v>
      </c>
      <c r="B2155" t="s">
        <v>1348</v>
      </c>
      <c r="C2155">
        <v>201007</v>
      </c>
      <c r="D2155">
        <v>31</v>
      </c>
      <c r="E2155" t="s">
        <v>1212</v>
      </c>
      <c r="F2155">
        <v>458</v>
      </c>
      <c r="G2155">
        <v>232</v>
      </c>
      <c r="H2155">
        <v>1777</v>
      </c>
      <c r="I2155">
        <v>43112044800</v>
      </c>
      <c r="J2155">
        <v>8</v>
      </c>
      <c r="K2155" t="s">
        <v>1380</v>
      </c>
      <c r="L2155">
        <v>2531</v>
      </c>
      <c r="M2155" t="s">
        <v>1214</v>
      </c>
      <c r="N2155" t="s">
        <v>1355</v>
      </c>
      <c r="O2155">
        <v>0</v>
      </c>
      <c r="P2155" t="s">
        <v>1207</v>
      </c>
      <c r="Q2155">
        <v>19810501</v>
      </c>
    </row>
    <row r="2156" spans="1:17">
      <c r="A2156" t="s">
        <v>1379</v>
      </c>
      <c r="B2156" t="s">
        <v>1227</v>
      </c>
      <c r="C2156">
        <v>201007</v>
      </c>
      <c r="D2156">
        <v>31</v>
      </c>
      <c r="E2156" t="s">
        <v>1212</v>
      </c>
      <c r="F2156">
        <v>821</v>
      </c>
      <c r="G2156">
        <v>390</v>
      </c>
      <c r="H2156">
        <v>2462</v>
      </c>
      <c r="I2156">
        <v>43112045200</v>
      </c>
      <c r="J2156">
        <v>8</v>
      </c>
      <c r="K2156" t="s">
        <v>1380</v>
      </c>
      <c r="L2156">
        <v>2531</v>
      </c>
      <c r="M2156" t="s">
        <v>1214</v>
      </c>
      <c r="N2156" t="s">
        <v>1355</v>
      </c>
      <c r="O2156">
        <v>0</v>
      </c>
      <c r="P2156" t="s">
        <v>1207</v>
      </c>
      <c r="Q2156">
        <v>19810701</v>
      </c>
    </row>
    <row r="2157" spans="1:17">
      <c r="A2157" t="s">
        <v>1379</v>
      </c>
      <c r="B2157" t="s">
        <v>1351</v>
      </c>
      <c r="C2157">
        <v>201007</v>
      </c>
      <c r="D2157">
        <v>31</v>
      </c>
      <c r="E2157" t="s">
        <v>1212</v>
      </c>
      <c r="F2157">
        <v>968</v>
      </c>
      <c r="G2157">
        <v>276</v>
      </c>
      <c r="H2157">
        <v>3806</v>
      </c>
      <c r="I2157">
        <v>43112046200</v>
      </c>
      <c r="J2157">
        <v>8</v>
      </c>
      <c r="K2157" t="s">
        <v>1380</v>
      </c>
      <c r="L2157">
        <v>2531</v>
      </c>
      <c r="M2157" t="s">
        <v>1214</v>
      </c>
      <c r="N2157" t="s">
        <v>1355</v>
      </c>
      <c r="O2157">
        <v>0</v>
      </c>
      <c r="P2157" t="s">
        <v>1207</v>
      </c>
      <c r="Q2157">
        <v>19810801</v>
      </c>
    </row>
    <row r="2158" spans="1:17">
      <c r="A2158" t="s">
        <v>1379</v>
      </c>
      <c r="B2158" t="s">
        <v>1229</v>
      </c>
      <c r="C2158">
        <v>201007</v>
      </c>
      <c r="D2158">
        <v>31</v>
      </c>
      <c r="E2158" t="s">
        <v>1212</v>
      </c>
      <c r="F2158">
        <v>1185</v>
      </c>
      <c r="G2158">
        <v>503</v>
      </c>
      <c r="H2158">
        <v>8502</v>
      </c>
      <c r="I2158">
        <v>43112048400</v>
      </c>
      <c r="J2158">
        <v>8</v>
      </c>
      <c r="K2158" t="s">
        <v>1380</v>
      </c>
      <c r="L2158">
        <v>2531</v>
      </c>
      <c r="M2158" t="s">
        <v>1214</v>
      </c>
      <c r="N2158" t="s">
        <v>1355</v>
      </c>
      <c r="O2158">
        <v>0</v>
      </c>
      <c r="P2158" t="s">
        <v>1207</v>
      </c>
      <c r="Q2158">
        <v>19820101</v>
      </c>
    </row>
    <row r="2159" spans="1:17">
      <c r="A2159" t="s">
        <v>1379</v>
      </c>
      <c r="B2159" t="s">
        <v>1361</v>
      </c>
      <c r="C2159">
        <v>201007</v>
      </c>
      <c r="D2159">
        <v>0</v>
      </c>
      <c r="E2159" t="s">
        <v>1212</v>
      </c>
      <c r="F2159">
        <v>0</v>
      </c>
      <c r="G2159">
        <v>0</v>
      </c>
      <c r="H2159">
        <v>0</v>
      </c>
      <c r="I2159">
        <v>43112043501</v>
      </c>
      <c r="J2159">
        <v>12</v>
      </c>
      <c r="K2159" t="s">
        <v>1380</v>
      </c>
      <c r="L2159">
        <v>2531</v>
      </c>
      <c r="M2159" t="s">
        <v>1214</v>
      </c>
      <c r="N2159" t="s">
        <v>1355</v>
      </c>
      <c r="O2159">
        <v>0</v>
      </c>
      <c r="P2159" t="s">
        <v>1233</v>
      </c>
      <c r="Q2159">
        <v>19840401</v>
      </c>
    </row>
    <row r="2160" spans="1:17">
      <c r="A2160" t="s">
        <v>1379</v>
      </c>
      <c r="B2160" t="s">
        <v>1381</v>
      </c>
      <c r="C2160">
        <v>201007</v>
      </c>
      <c r="D2160">
        <v>31</v>
      </c>
      <c r="E2160" t="s">
        <v>1212</v>
      </c>
      <c r="F2160">
        <v>519</v>
      </c>
      <c r="G2160">
        <v>170</v>
      </c>
      <c r="H2160">
        <v>2417</v>
      </c>
      <c r="I2160">
        <v>43112046700</v>
      </c>
      <c r="J2160">
        <v>8</v>
      </c>
      <c r="K2160" t="s">
        <v>1380</v>
      </c>
      <c r="L2160">
        <v>2531</v>
      </c>
      <c r="M2160" t="s">
        <v>1214</v>
      </c>
      <c r="N2160" t="s">
        <v>1355</v>
      </c>
      <c r="O2160">
        <v>0</v>
      </c>
      <c r="P2160" t="s">
        <v>1207</v>
      </c>
      <c r="Q2160">
        <v>19811101</v>
      </c>
    </row>
    <row r="2161" spans="1:17">
      <c r="A2161" t="s">
        <v>1379</v>
      </c>
      <c r="B2161" t="s">
        <v>1230</v>
      </c>
      <c r="C2161">
        <v>201007</v>
      </c>
      <c r="D2161">
        <v>31</v>
      </c>
      <c r="E2161" t="s">
        <v>1212</v>
      </c>
      <c r="F2161">
        <v>285</v>
      </c>
      <c r="G2161">
        <v>127</v>
      </c>
      <c r="H2161">
        <v>78</v>
      </c>
      <c r="I2161">
        <v>43112049700</v>
      </c>
      <c r="J2161">
        <v>8</v>
      </c>
      <c r="K2161" t="s">
        <v>1380</v>
      </c>
      <c r="L2161">
        <v>2531</v>
      </c>
      <c r="M2161" t="s">
        <v>1214</v>
      </c>
      <c r="N2161" t="s">
        <v>1355</v>
      </c>
      <c r="O2161">
        <v>0</v>
      </c>
      <c r="P2161" t="s">
        <v>1207</v>
      </c>
      <c r="Q2161">
        <v>19820401</v>
      </c>
    </row>
    <row r="2162" spans="1:17">
      <c r="A2162" t="s">
        <v>1379</v>
      </c>
      <c r="B2162" t="s">
        <v>1382</v>
      </c>
      <c r="C2162">
        <v>201007</v>
      </c>
      <c r="D2162">
        <v>31</v>
      </c>
      <c r="E2162" t="s">
        <v>1212</v>
      </c>
      <c r="F2162">
        <v>709</v>
      </c>
      <c r="G2162">
        <v>469</v>
      </c>
      <c r="H2162">
        <v>4573</v>
      </c>
      <c r="I2162">
        <v>43112047800</v>
      </c>
      <c r="J2162">
        <v>8</v>
      </c>
      <c r="K2162" t="s">
        <v>1380</v>
      </c>
      <c r="L2162">
        <v>2531</v>
      </c>
      <c r="M2162" t="s">
        <v>1214</v>
      </c>
      <c r="N2162" t="s">
        <v>1355</v>
      </c>
      <c r="O2162">
        <v>0</v>
      </c>
      <c r="P2162" t="s">
        <v>1207</v>
      </c>
      <c r="Q2162">
        <v>19811201</v>
      </c>
    </row>
    <row r="2163" spans="1:17">
      <c r="A2163" t="s">
        <v>1352</v>
      </c>
      <c r="B2163" t="s">
        <v>1232</v>
      </c>
      <c r="C2163">
        <v>201008</v>
      </c>
      <c r="D2163">
        <v>25</v>
      </c>
      <c r="E2163" t="s">
        <v>1212</v>
      </c>
      <c r="F2163">
        <v>1054</v>
      </c>
      <c r="G2163">
        <v>620</v>
      </c>
      <c r="H2163">
        <v>3122</v>
      </c>
      <c r="I2163">
        <v>43112001301</v>
      </c>
      <c r="J2163">
        <v>8</v>
      </c>
      <c r="K2163" t="s">
        <v>1353</v>
      </c>
      <c r="L2163">
        <v>1560</v>
      </c>
      <c r="M2163" t="s">
        <v>1354</v>
      </c>
      <c r="N2163" t="s">
        <v>1355</v>
      </c>
      <c r="O2163">
        <v>0</v>
      </c>
      <c r="P2163" t="s">
        <v>1207</v>
      </c>
      <c r="Q2163">
        <v>20050905</v>
      </c>
    </row>
    <row r="2164" spans="1:17">
      <c r="A2164" t="s">
        <v>1352</v>
      </c>
      <c r="B2164" t="s">
        <v>1304</v>
      </c>
      <c r="C2164">
        <v>201008</v>
      </c>
      <c r="D2164">
        <v>0</v>
      </c>
      <c r="E2164" t="s">
        <v>1212</v>
      </c>
      <c r="F2164">
        <v>0</v>
      </c>
      <c r="G2164">
        <v>0</v>
      </c>
      <c r="H2164">
        <v>0</v>
      </c>
      <c r="I2164">
        <v>43112001400</v>
      </c>
      <c r="J2164">
        <v>12</v>
      </c>
      <c r="K2164" t="s">
        <v>1353</v>
      </c>
      <c r="L2164">
        <v>1560</v>
      </c>
      <c r="M2164" t="s">
        <v>1354</v>
      </c>
      <c r="N2164" t="s">
        <v>1355</v>
      </c>
      <c r="O2164">
        <v>0</v>
      </c>
      <c r="P2164" t="s">
        <v>1207</v>
      </c>
      <c r="Q2164">
        <v>19751001</v>
      </c>
    </row>
    <row r="2165" spans="1:17">
      <c r="A2165" t="s">
        <v>1352</v>
      </c>
      <c r="B2165" t="s">
        <v>1305</v>
      </c>
      <c r="C2165">
        <v>201008</v>
      </c>
      <c r="D2165">
        <v>0</v>
      </c>
      <c r="E2165" t="s">
        <v>1212</v>
      </c>
      <c r="F2165">
        <v>0</v>
      </c>
      <c r="G2165">
        <v>0</v>
      </c>
      <c r="H2165">
        <v>0</v>
      </c>
      <c r="I2165">
        <v>43112001800</v>
      </c>
      <c r="J2165">
        <v>12</v>
      </c>
      <c r="K2165" t="s">
        <v>1353</v>
      </c>
      <c r="L2165">
        <v>1560</v>
      </c>
      <c r="M2165" t="s">
        <v>1354</v>
      </c>
      <c r="N2165" t="s">
        <v>1355</v>
      </c>
      <c r="O2165">
        <v>0</v>
      </c>
      <c r="P2165" t="s">
        <v>1207</v>
      </c>
      <c r="Q2165">
        <v>19750901</v>
      </c>
    </row>
    <row r="2166" spans="1:17">
      <c r="A2166" t="s">
        <v>1352</v>
      </c>
      <c r="B2166" t="s">
        <v>1356</v>
      </c>
      <c r="C2166">
        <v>201008</v>
      </c>
      <c r="D2166">
        <v>26</v>
      </c>
      <c r="E2166" t="s">
        <v>1212</v>
      </c>
      <c r="F2166">
        <v>730</v>
      </c>
      <c r="G2166">
        <v>2637</v>
      </c>
      <c r="H2166">
        <v>13417</v>
      </c>
      <c r="I2166">
        <v>43112001600</v>
      </c>
      <c r="J2166">
        <v>8</v>
      </c>
      <c r="K2166" t="s">
        <v>1353</v>
      </c>
      <c r="L2166">
        <v>1560</v>
      </c>
      <c r="M2166" t="s">
        <v>1354</v>
      </c>
      <c r="N2166" t="s">
        <v>1355</v>
      </c>
      <c r="O2166">
        <v>0</v>
      </c>
      <c r="P2166" t="s">
        <v>1207</v>
      </c>
      <c r="Q2166">
        <v>19691101</v>
      </c>
    </row>
    <row r="2167" spans="1:17">
      <c r="A2167" t="s">
        <v>1352</v>
      </c>
      <c r="B2167" t="s">
        <v>1254</v>
      </c>
      <c r="C2167">
        <v>201008</v>
      </c>
      <c r="D2167">
        <v>24</v>
      </c>
      <c r="E2167" t="s">
        <v>1212</v>
      </c>
      <c r="F2167">
        <v>484</v>
      </c>
      <c r="G2167">
        <v>459</v>
      </c>
      <c r="H2167">
        <v>1757</v>
      </c>
      <c r="I2167">
        <v>43112004200</v>
      </c>
      <c r="J2167">
        <v>8</v>
      </c>
      <c r="K2167" t="s">
        <v>1353</v>
      </c>
      <c r="L2167">
        <v>1560</v>
      </c>
      <c r="M2167" t="s">
        <v>1354</v>
      </c>
      <c r="N2167" t="s">
        <v>1355</v>
      </c>
      <c r="O2167">
        <v>0</v>
      </c>
      <c r="P2167" t="s">
        <v>1233</v>
      </c>
      <c r="Q2167">
        <v>19710801</v>
      </c>
    </row>
    <row r="2168" spans="1:17">
      <c r="A2168" t="s">
        <v>1352</v>
      </c>
      <c r="B2168" t="s">
        <v>1255</v>
      </c>
      <c r="C2168">
        <v>201008</v>
      </c>
      <c r="D2168">
        <v>0</v>
      </c>
      <c r="E2168" t="s">
        <v>1212</v>
      </c>
      <c r="F2168">
        <v>0</v>
      </c>
      <c r="G2168">
        <v>0</v>
      </c>
      <c r="H2168">
        <v>0</v>
      </c>
      <c r="I2168">
        <v>43112002200</v>
      </c>
      <c r="J2168">
        <v>12</v>
      </c>
      <c r="K2168" t="s">
        <v>1353</v>
      </c>
      <c r="L2168">
        <v>1560</v>
      </c>
      <c r="M2168" t="s">
        <v>1354</v>
      </c>
      <c r="N2168" t="s">
        <v>1355</v>
      </c>
      <c r="O2168">
        <v>0</v>
      </c>
      <c r="P2168" t="s">
        <v>1233</v>
      </c>
      <c r="Q2168">
        <v>19790101</v>
      </c>
    </row>
    <row r="2169" spans="1:17">
      <c r="A2169" t="s">
        <v>1352</v>
      </c>
      <c r="B2169" t="s">
        <v>1357</v>
      </c>
      <c r="C2169">
        <v>201008</v>
      </c>
      <c r="D2169">
        <v>0</v>
      </c>
      <c r="E2169" t="s">
        <v>1212</v>
      </c>
      <c r="F2169">
        <v>0</v>
      </c>
      <c r="G2169">
        <v>0</v>
      </c>
      <c r="H2169">
        <v>0</v>
      </c>
      <c r="I2169">
        <v>43112002100</v>
      </c>
      <c r="J2169">
        <v>12</v>
      </c>
      <c r="K2169" t="s">
        <v>1353</v>
      </c>
      <c r="L2169">
        <v>1560</v>
      </c>
      <c r="M2169" t="s">
        <v>1354</v>
      </c>
      <c r="N2169" t="s">
        <v>1355</v>
      </c>
      <c r="O2169">
        <v>0</v>
      </c>
      <c r="P2169" t="s">
        <v>1207</v>
      </c>
      <c r="Q2169">
        <v>19680701</v>
      </c>
    </row>
    <row r="2170" spans="1:17">
      <c r="A2170" t="s">
        <v>1352</v>
      </c>
      <c r="B2170" t="s">
        <v>1323</v>
      </c>
      <c r="C2170">
        <v>201008</v>
      </c>
      <c r="D2170">
        <v>0</v>
      </c>
      <c r="E2170" t="s">
        <v>1212</v>
      </c>
      <c r="F2170">
        <v>0</v>
      </c>
      <c r="G2170">
        <v>0</v>
      </c>
      <c r="H2170">
        <v>0</v>
      </c>
      <c r="I2170">
        <v>43112002701</v>
      </c>
      <c r="J2170">
        <v>12</v>
      </c>
      <c r="K2170" t="s">
        <v>1353</v>
      </c>
      <c r="L2170">
        <v>1560</v>
      </c>
      <c r="M2170" t="s">
        <v>1354</v>
      </c>
      <c r="N2170" t="s">
        <v>1355</v>
      </c>
      <c r="O2170">
        <v>0</v>
      </c>
      <c r="P2170" t="s">
        <v>1207</v>
      </c>
      <c r="Q2170">
        <v>19980729</v>
      </c>
    </row>
    <row r="2171" spans="1:17">
      <c r="A2171" t="s">
        <v>1352</v>
      </c>
      <c r="B2171" t="s">
        <v>1308</v>
      </c>
      <c r="C2171">
        <v>201008</v>
      </c>
      <c r="D2171">
        <v>0</v>
      </c>
      <c r="E2171" t="s">
        <v>1212</v>
      </c>
      <c r="F2171">
        <v>0</v>
      </c>
      <c r="G2171">
        <v>0</v>
      </c>
      <c r="H2171">
        <v>0</v>
      </c>
      <c r="I2171">
        <v>43112002302</v>
      </c>
      <c r="J2171">
        <v>12</v>
      </c>
      <c r="K2171" t="s">
        <v>1353</v>
      </c>
      <c r="L2171">
        <v>1560</v>
      </c>
      <c r="M2171" t="s">
        <v>1354</v>
      </c>
      <c r="N2171" t="s">
        <v>1355</v>
      </c>
      <c r="O2171">
        <v>0</v>
      </c>
      <c r="P2171" t="s">
        <v>1207</v>
      </c>
      <c r="Q2171">
        <v>20050409</v>
      </c>
    </row>
    <row r="2172" spans="1:17">
      <c r="A2172" t="s">
        <v>1352</v>
      </c>
      <c r="B2172" t="s">
        <v>1325</v>
      </c>
      <c r="C2172">
        <v>201008</v>
      </c>
      <c r="D2172">
        <v>0</v>
      </c>
      <c r="E2172" t="s">
        <v>1212</v>
      </c>
      <c r="F2172">
        <v>0</v>
      </c>
      <c r="G2172">
        <v>0</v>
      </c>
      <c r="H2172">
        <v>0</v>
      </c>
      <c r="I2172">
        <v>43112005400</v>
      </c>
      <c r="J2172">
        <v>12</v>
      </c>
      <c r="K2172" t="s">
        <v>1353</v>
      </c>
      <c r="L2172">
        <v>1560</v>
      </c>
      <c r="M2172" t="s">
        <v>1354</v>
      </c>
      <c r="N2172" t="s">
        <v>1355</v>
      </c>
      <c r="O2172">
        <v>0</v>
      </c>
      <c r="P2172" t="s">
        <v>1207</v>
      </c>
      <c r="Q2172">
        <v>19900401</v>
      </c>
    </row>
    <row r="2173" spans="1:17">
      <c r="A2173" t="s">
        <v>1352</v>
      </c>
      <c r="B2173" t="s">
        <v>1257</v>
      </c>
      <c r="C2173">
        <v>201008</v>
      </c>
      <c r="D2173">
        <v>0</v>
      </c>
      <c r="E2173" t="s">
        <v>1212</v>
      </c>
      <c r="F2173">
        <v>0</v>
      </c>
      <c r="G2173">
        <v>0</v>
      </c>
      <c r="H2173">
        <v>0</v>
      </c>
      <c r="I2173">
        <v>43112004400</v>
      </c>
      <c r="J2173">
        <v>12</v>
      </c>
      <c r="K2173" t="s">
        <v>1353</v>
      </c>
      <c r="L2173">
        <v>1560</v>
      </c>
      <c r="M2173" t="s">
        <v>1354</v>
      </c>
      <c r="N2173" t="s">
        <v>1355</v>
      </c>
      <c r="O2173">
        <v>0</v>
      </c>
      <c r="P2173" t="s">
        <v>1233</v>
      </c>
      <c r="Q2173">
        <v>19781001</v>
      </c>
    </row>
    <row r="2174" spans="1:17">
      <c r="A2174" t="s">
        <v>1352</v>
      </c>
      <c r="B2174" t="s">
        <v>1309</v>
      </c>
      <c r="C2174">
        <v>201008</v>
      </c>
      <c r="D2174">
        <v>0</v>
      </c>
      <c r="E2174" t="s">
        <v>1212</v>
      </c>
      <c r="F2174">
        <v>0</v>
      </c>
      <c r="G2174">
        <v>0</v>
      </c>
      <c r="H2174">
        <v>0</v>
      </c>
      <c r="I2174">
        <v>43112006801</v>
      </c>
      <c r="J2174">
        <v>12</v>
      </c>
      <c r="K2174" t="s">
        <v>1353</v>
      </c>
      <c r="L2174">
        <v>1560</v>
      </c>
      <c r="M2174" t="s">
        <v>1354</v>
      </c>
      <c r="N2174" t="s">
        <v>1355</v>
      </c>
      <c r="O2174">
        <v>0</v>
      </c>
      <c r="P2174" t="s">
        <v>1207</v>
      </c>
      <c r="Q2174">
        <v>19980815</v>
      </c>
    </row>
    <row r="2175" spans="1:17">
      <c r="A2175" t="s">
        <v>1352</v>
      </c>
      <c r="B2175" t="s">
        <v>1258</v>
      </c>
      <c r="C2175">
        <v>201008</v>
      </c>
      <c r="D2175">
        <v>31</v>
      </c>
      <c r="E2175" t="s">
        <v>1212</v>
      </c>
      <c r="F2175">
        <v>255</v>
      </c>
      <c r="G2175">
        <v>358</v>
      </c>
      <c r="H2175">
        <v>5434</v>
      </c>
      <c r="I2175">
        <v>43112004800</v>
      </c>
      <c r="J2175">
        <v>8</v>
      </c>
      <c r="K2175" t="s">
        <v>1353</v>
      </c>
      <c r="L2175">
        <v>1560</v>
      </c>
      <c r="M2175" t="s">
        <v>1354</v>
      </c>
      <c r="N2175" t="s">
        <v>1355</v>
      </c>
      <c r="O2175">
        <v>0</v>
      </c>
      <c r="P2175" t="s">
        <v>1207</v>
      </c>
      <c r="Q2175">
        <v>19900601</v>
      </c>
    </row>
    <row r="2176" spans="1:17">
      <c r="A2176" t="s">
        <v>1352</v>
      </c>
      <c r="B2176" t="s">
        <v>1310</v>
      </c>
      <c r="C2176">
        <v>201008</v>
      </c>
      <c r="D2176">
        <v>31</v>
      </c>
      <c r="E2176" t="s">
        <v>1212</v>
      </c>
      <c r="F2176">
        <v>1670</v>
      </c>
      <c r="G2176">
        <v>1108</v>
      </c>
      <c r="H2176">
        <v>7210</v>
      </c>
      <c r="I2176">
        <v>43112005501</v>
      </c>
      <c r="J2176">
        <v>8</v>
      </c>
      <c r="K2176" t="s">
        <v>1353</v>
      </c>
      <c r="L2176">
        <v>1560</v>
      </c>
      <c r="M2176" t="s">
        <v>1354</v>
      </c>
      <c r="N2176" t="s">
        <v>1355</v>
      </c>
      <c r="O2176">
        <v>0</v>
      </c>
      <c r="P2176" t="s">
        <v>1207</v>
      </c>
      <c r="Q2176">
        <v>20050617</v>
      </c>
    </row>
    <row r="2177" spans="1:17">
      <c r="A2177" t="s">
        <v>1352</v>
      </c>
      <c r="B2177" t="s">
        <v>1238</v>
      </c>
      <c r="C2177">
        <v>201008</v>
      </c>
      <c r="D2177">
        <v>0</v>
      </c>
      <c r="E2177" t="s">
        <v>1212</v>
      </c>
      <c r="F2177">
        <v>0</v>
      </c>
      <c r="G2177">
        <v>0</v>
      </c>
      <c r="H2177">
        <v>0</v>
      </c>
      <c r="I2177">
        <v>43112007300</v>
      </c>
      <c r="J2177">
        <v>12</v>
      </c>
      <c r="K2177" t="s">
        <v>1353</v>
      </c>
      <c r="L2177">
        <v>1560</v>
      </c>
      <c r="M2177" t="s">
        <v>1354</v>
      </c>
      <c r="N2177" t="s">
        <v>1355</v>
      </c>
      <c r="O2177">
        <v>0</v>
      </c>
      <c r="P2177" t="s">
        <v>1207</v>
      </c>
      <c r="Q2177">
        <v>19790101</v>
      </c>
    </row>
    <row r="2178" spans="1:17">
      <c r="A2178" t="s">
        <v>1352</v>
      </c>
      <c r="B2178" t="s">
        <v>1239</v>
      </c>
      <c r="C2178">
        <v>201008</v>
      </c>
      <c r="D2178">
        <v>0</v>
      </c>
      <c r="E2178" t="s">
        <v>1212</v>
      </c>
      <c r="F2178">
        <v>0</v>
      </c>
      <c r="G2178">
        <v>0</v>
      </c>
      <c r="H2178">
        <v>0</v>
      </c>
      <c r="I2178">
        <v>43112007100</v>
      </c>
      <c r="J2178">
        <v>12</v>
      </c>
      <c r="K2178" t="s">
        <v>1353</v>
      </c>
      <c r="L2178">
        <v>1560</v>
      </c>
      <c r="M2178" t="s">
        <v>1354</v>
      </c>
      <c r="N2178" t="s">
        <v>1355</v>
      </c>
      <c r="O2178">
        <v>0</v>
      </c>
      <c r="P2178" t="s">
        <v>1207</v>
      </c>
      <c r="Q2178">
        <v>19731101</v>
      </c>
    </row>
    <row r="2179" spans="1:17">
      <c r="A2179" t="s">
        <v>1352</v>
      </c>
      <c r="B2179" t="s">
        <v>1243</v>
      </c>
      <c r="C2179">
        <v>201008</v>
      </c>
      <c r="D2179">
        <v>31</v>
      </c>
      <c r="E2179" t="s">
        <v>1212</v>
      </c>
      <c r="F2179">
        <v>1116</v>
      </c>
      <c r="G2179">
        <v>4044</v>
      </c>
      <c r="H2179">
        <v>13371</v>
      </c>
      <c r="I2179">
        <v>43112009002</v>
      </c>
      <c r="J2179">
        <v>8</v>
      </c>
      <c r="K2179" t="s">
        <v>1353</v>
      </c>
      <c r="L2179">
        <v>1560</v>
      </c>
      <c r="M2179" t="s">
        <v>1354</v>
      </c>
      <c r="N2179" t="s">
        <v>1355</v>
      </c>
      <c r="O2179">
        <v>0</v>
      </c>
      <c r="P2179" t="s">
        <v>1207</v>
      </c>
      <c r="Q2179">
        <v>20051101</v>
      </c>
    </row>
    <row r="2180" spans="1:17">
      <c r="A2180" t="s">
        <v>1352</v>
      </c>
      <c r="B2180" t="s">
        <v>1327</v>
      </c>
      <c r="C2180">
        <v>201008</v>
      </c>
      <c r="D2180">
        <v>0</v>
      </c>
      <c r="E2180" t="s">
        <v>1212</v>
      </c>
      <c r="F2180">
        <v>0</v>
      </c>
      <c r="G2180">
        <v>0</v>
      </c>
      <c r="H2180">
        <v>0</v>
      </c>
      <c r="I2180">
        <v>43112008700</v>
      </c>
      <c r="J2180">
        <v>12</v>
      </c>
      <c r="K2180" t="s">
        <v>1353</v>
      </c>
      <c r="L2180">
        <v>1560</v>
      </c>
      <c r="M2180" t="s">
        <v>1354</v>
      </c>
      <c r="N2180" t="s">
        <v>1355</v>
      </c>
      <c r="O2180">
        <v>0</v>
      </c>
      <c r="P2180" t="s">
        <v>1207</v>
      </c>
    </row>
    <row r="2181" spans="1:17">
      <c r="A2181" t="s">
        <v>1352</v>
      </c>
      <c r="B2181" t="s">
        <v>1262</v>
      </c>
      <c r="C2181">
        <v>201008</v>
      </c>
      <c r="D2181">
        <v>0</v>
      </c>
      <c r="E2181" t="s">
        <v>1212</v>
      </c>
      <c r="F2181">
        <v>0</v>
      </c>
      <c r="G2181">
        <v>0</v>
      </c>
      <c r="H2181">
        <v>0</v>
      </c>
      <c r="I2181">
        <v>43112009402</v>
      </c>
      <c r="J2181">
        <v>12</v>
      </c>
      <c r="K2181" t="s">
        <v>1353</v>
      </c>
      <c r="L2181">
        <v>1560</v>
      </c>
      <c r="M2181" t="s">
        <v>1354</v>
      </c>
      <c r="N2181" t="s">
        <v>1355</v>
      </c>
      <c r="O2181">
        <v>0</v>
      </c>
      <c r="P2181" t="s">
        <v>1207</v>
      </c>
      <c r="Q2181">
        <v>19981030</v>
      </c>
    </row>
    <row r="2182" spans="1:17">
      <c r="A2182" t="s">
        <v>1352</v>
      </c>
      <c r="B2182" t="s">
        <v>1313</v>
      </c>
      <c r="C2182">
        <v>201008</v>
      </c>
      <c r="D2182">
        <v>0</v>
      </c>
      <c r="E2182" t="s">
        <v>1212</v>
      </c>
      <c r="F2182">
        <v>0</v>
      </c>
      <c r="G2182">
        <v>0</v>
      </c>
      <c r="H2182">
        <v>0</v>
      </c>
      <c r="I2182">
        <v>43112010103</v>
      </c>
      <c r="J2182">
        <v>12</v>
      </c>
      <c r="K2182" t="s">
        <v>1353</v>
      </c>
      <c r="L2182">
        <v>1560</v>
      </c>
      <c r="M2182" t="s">
        <v>1354</v>
      </c>
      <c r="N2182" t="s">
        <v>1355</v>
      </c>
      <c r="O2182">
        <v>0</v>
      </c>
      <c r="P2182" t="s">
        <v>1207</v>
      </c>
      <c r="Q2182">
        <v>19981010</v>
      </c>
    </row>
    <row r="2183" spans="1:17">
      <c r="A2183" t="s">
        <v>1352</v>
      </c>
      <c r="B2183" t="s">
        <v>1263</v>
      </c>
      <c r="C2183">
        <v>201008</v>
      </c>
      <c r="D2183">
        <v>0</v>
      </c>
      <c r="E2183" t="s">
        <v>1212</v>
      </c>
      <c r="F2183">
        <v>0</v>
      </c>
      <c r="G2183">
        <v>0</v>
      </c>
      <c r="H2183">
        <v>0</v>
      </c>
      <c r="I2183">
        <v>43112006901</v>
      </c>
      <c r="J2183">
        <v>12</v>
      </c>
      <c r="K2183" t="s">
        <v>1353</v>
      </c>
      <c r="L2183">
        <v>1560</v>
      </c>
      <c r="M2183" t="s">
        <v>1354</v>
      </c>
      <c r="N2183" t="s">
        <v>1355</v>
      </c>
      <c r="O2183">
        <v>0</v>
      </c>
      <c r="P2183" t="s">
        <v>1207</v>
      </c>
      <c r="Q2183">
        <v>19780801</v>
      </c>
    </row>
    <row r="2184" spans="1:17">
      <c r="A2184" t="s">
        <v>1352</v>
      </c>
      <c r="B2184" t="s">
        <v>1358</v>
      </c>
      <c r="C2184">
        <v>201008</v>
      </c>
      <c r="D2184">
        <v>31</v>
      </c>
      <c r="E2184" t="s">
        <v>1212</v>
      </c>
      <c r="F2184">
        <v>118</v>
      </c>
      <c r="G2184">
        <v>352</v>
      </c>
      <c r="H2184">
        <v>5256</v>
      </c>
      <c r="I2184">
        <v>43112004302</v>
      </c>
      <c r="J2184">
        <v>8</v>
      </c>
      <c r="K2184" t="s">
        <v>1353</v>
      </c>
      <c r="L2184">
        <v>1560</v>
      </c>
      <c r="M2184" t="s">
        <v>1354</v>
      </c>
      <c r="N2184" t="s">
        <v>1355</v>
      </c>
      <c r="O2184">
        <v>0</v>
      </c>
      <c r="P2184" t="s">
        <v>1207</v>
      </c>
      <c r="Q2184">
        <v>20050625</v>
      </c>
    </row>
    <row r="2185" spans="1:17">
      <c r="A2185" t="s">
        <v>1352</v>
      </c>
      <c r="B2185" t="s">
        <v>1264</v>
      </c>
      <c r="C2185">
        <v>201008</v>
      </c>
      <c r="D2185">
        <v>0</v>
      </c>
      <c r="E2185" t="s">
        <v>1212</v>
      </c>
      <c r="F2185">
        <v>0</v>
      </c>
      <c r="G2185">
        <v>0</v>
      </c>
      <c r="H2185">
        <v>0</v>
      </c>
      <c r="I2185">
        <v>43112004501</v>
      </c>
      <c r="J2185">
        <v>12</v>
      </c>
      <c r="K2185" t="s">
        <v>1353</v>
      </c>
      <c r="L2185">
        <v>1560</v>
      </c>
      <c r="M2185" t="s">
        <v>1354</v>
      </c>
      <c r="N2185" t="s">
        <v>1355</v>
      </c>
      <c r="O2185">
        <v>0</v>
      </c>
      <c r="P2185" t="s">
        <v>1207</v>
      </c>
      <c r="Q2185">
        <v>19780701</v>
      </c>
    </row>
    <row r="2186" spans="1:17">
      <c r="A2186" t="s">
        <v>1352</v>
      </c>
      <c r="B2186" t="s">
        <v>1314</v>
      </c>
      <c r="C2186">
        <v>201008</v>
      </c>
      <c r="D2186">
        <v>31</v>
      </c>
      <c r="E2186" t="s">
        <v>1212</v>
      </c>
      <c r="F2186">
        <v>347</v>
      </c>
      <c r="G2186">
        <v>581</v>
      </c>
      <c r="H2186">
        <v>6411</v>
      </c>
      <c r="I2186">
        <v>43112006703</v>
      </c>
      <c r="J2186">
        <v>8</v>
      </c>
      <c r="K2186" t="s">
        <v>1353</v>
      </c>
      <c r="L2186">
        <v>1560</v>
      </c>
      <c r="M2186" t="s">
        <v>1354</v>
      </c>
      <c r="N2186" t="s">
        <v>1355</v>
      </c>
      <c r="O2186">
        <v>0</v>
      </c>
      <c r="P2186" t="s">
        <v>1207</v>
      </c>
      <c r="Q2186">
        <v>19980706</v>
      </c>
    </row>
    <row r="2187" spans="1:17">
      <c r="A2187" t="s">
        <v>1352</v>
      </c>
      <c r="B2187" t="s">
        <v>1329</v>
      </c>
      <c r="C2187">
        <v>201008</v>
      </c>
      <c r="D2187">
        <v>19</v>
      </c>
      <c r="E2187" t="s">
        <v>1212</v>
      </c>
      <c r="F2187">
        <v>263</v>
      </c>
      <c r="G2187">
        <v>343</v>
      </c>
      <c r="H2187">
        <v>3284</v>
      </c>
      <c r="I2187">
        <v>43112013402</v>
      </c>
      <c r="J2187">
        <v>8</v>
      </c>
      <c r="K2187" t="s">
        <v>1353</v>
      </c>
      <c r="L2187">
        <v>1560</v>
      </c>
      <c r="M2187" t="s">
        <v>1354</v>
      </c>
      <c r="N2187" t="s">
        <v>1355</v>
      </c>
      <c r="O2187">
        <v>0</v>
      </c>
      <c r="P2187" t="s">
        <v>1207</v>
      </c>
      <c r="Q2187">
        <v>19980914</v>
      </c>
    </row>
    <row r="2188" spans="1:17">
      <c r="A2188" t="s">
        <v>1352</v>
      </c>
      <c r="B2188" t="s">
        <v>1202</v>
      </c>
      <c r="C2188">
        <v>201008</v>
      </c>
      <c r="D2188">
        <v>0</v>
      </c>
      <c r="E2188" t="s">
        <v>1212</v>
      </c>
      <c r="F2188">
        <v>0</v>
      </c>
      <c r="G2188">
        <v>0</v>
      </c>
      <c r="H2188">
        <v>0</v>
      </c>
      <c r="I2188">
        <v>43112013501</v>
      </c>
      <c r="J2188">
        <v>12</v>
      </c>
      <c r="K2188" t="s">
        <v>1353</v>
      </c>
      <c r="L2188">
        <v>1560</v>
      </c>
      <c r="M2188" t="s">
        <v>1354</v>
      </c>
      <c r="N2188" t="s">
        <v>1355</v>
      </c>
      <c r="O2188">
        <v>0</v>
      </c>
      <c r="P2188" t="s">
        <v>1207</v>
      </c>
      <c r="Q2188">
        <v>19790201</v>
      </c>
    </row>
    <row r="2189" spans="1:17">
      <c r="A2189" t="s">
        <v>1352</v>
      </c>
      <c r="B2189" t="s">
        <v>1244</v>
      </c>
      <c r="C2189">
        <v>201008</v>
      </c>
      <c r="D2189">
        <v>0</v>
      </c>
      <c r="E2189" t="s">
        <v>1212</v>
      </c>
      <c r="F2189">
        <v>0</v>
      </c>
      <c r="G2189">
        <v>0</v>
      </c>
      <c r="H2189">
        <v>0</v>
      </c>
      <c r="I2189">
        <v>43112005301</v>
      </c>
      <c r="J2189">
        <v>12</v>
      </c>
      <c r="K2189" t="s">
        <v>1353</v>
      </c>
      <c r="L2189">
        <v>1560</v>
      </c>
      <c r="M2189" t="s">
        <v>1354</v>
      </c>
      <c r="N2189" t="s">
        <v>1355</v>
      </c>
      <c r="O2189">
        <v>0</v>
      </c>
      <c r="P2189" t="s">
        <v>1207</v>
      </c>
      <c r="Q2189">
        <v>19780801</v>
      </c>
    </row>
    <row r="2190" spans="1:17">
      <c r="A2190" t="s">
        <v>1352</v>
      </c>
      <c r="B2190" t="s">
        <v>1245</v>
      </c>
      <c r="C2190">
        <v>201008</v>
      </c>
      <c r="D2190">
        <v>0</v>
      </c>
      <c r="E2190" t="s">
        <v>1212</v>
      </c>
      <c r="F2190">
        <v>0</v>
      </c>
      <c r="G2190">
        <v>0</v>
      </c>
      <c r="H2190">
        <v>0</v>
      </c>
      <c r="I2190">
        <v>43112037701</v>
      </c>
      <c r="J2190">
        <v>12</v>
      </c>
      <c r="K2190" t="s">
        <v>1353</v>
      </c>
      <c r="L2190">
        <v>1560</v>
      </c>
      <c r="M2190" t="s">
        <v>1354</v>
      </c>
      <c r="N2190" t="s">
        <v>1355</v>
      </c>
      <c r="O2190">
        <v>0</v>
      </c>
      <c r="P2190" t="s">
        <v>1207</v>
      </c>
      <c r="Q2190">
        <v>20050226</v>
      </c>
    </row>
    <row r="2191" spans="1:17">
      <c r="A2191" t="s">
        <v>1352</v>
      </c>
      <c r="B2191" t="s">
        <v>1359</v>
      </c>
      <c r="C2191">
        <v>201008</v>
      </c>
      <c r="D2191">
        <v>26</v>
      </c>
      <c r="E2191" t="s">
        <v>1212</v>
      </c>
      <c r="F2191">
        <v>747</v>
      </c>
      <c r="G2191">
        <v>2553</v>
      </c>
      <c r="H2191">
        <v>2933</v>
      </c>
      <c r="I2191">
        <v>43112037801</v>
      </c>
      <c r="J2191">
        <v>8</v>
      </c>
      <c r="K2191" t="s">
        <v>1353</v>
      </c>
      <c r="L2191">
        <v>1560</v>
      </c>
      <c r="M2191" t="s">
        <v>1354</v>
      </c>
      <c r="N2191" t="s">
        <v>1355</v>
      </c>
      <c r="O2191">
        <v>0</v>
      </c>
      <c r="P2191" t="s">
        <v>1207</v>
      </c>
      <c r="Q2191">
        <v>20060607</v>
      </c>
    </row>
    <row r="2192" spans="1:17">
      <c r="A2192" t="s">
        <v>1352</v>
      </c>
      <c r="B2192" t="s">
        <v>1360</v>
      </c>
      <c r="C2192">
        <v>201008</v>
      </c>
      <c r="D2192">
        <v>31</v>
      </c>
      <c r="E2192" t="s">
        <v>1212</v>
      </c>
      <c r="F2192">
        <v>491</v>
      </c>
      <c r="G2192">
        <v>827</v>
      </c>
      <c r="H2192">
        <v>3945</v>
      </c>
      <c r="I2192">
        <v>43112008600</v>
      </c>
      <c r="J2192">
        <v>8</v>
      </c>
      <c r="K2192" t="s">
        <v>1353</v>
      </c>
      <c r="L2192">
        <v>1560</v>
      </c>
      <c r="M2192" t="s">
        <v>1354</v>
      </c>
      <c r="N2192" t="s">
        <v>1355</v>
      </c>
      <c r="O2192">
        <v>0</v>
      </c>
      <c r="P2192" t="s">
        <v>1207</v>
      </c>
      <c r="Q2192">
        <v>19710701</v>
      </c>
    </row>
    <row r="2193" spans="1:17">
      <c r="A2193" t="s">
        <v>1352</v>
      </c>
      <c r="B2193" t="s">
        <v>1215</v>
      </c>
      <c r="C2193">
        <v>201008</v>
      </c>
      <c r="D2193">
        <v>31</v>
      </c>
      <c r="E2193" t="s">
        <v>1212</v>
      </c>
      <c r="F2193">
        <v>2964</v>
      </c>
      <c r="G2193">
        <v>875</v>
      </c>
      <c r="H2193">
        <v>10000</v>
      </c>
      <c r="I2193">
        <v>43112008300</v>
      </c>
      <c r="J2193">
        <v>8</v>
      </c>
      <c r="K2193" t="s">
        <v>1353</v>
      </c>
      <c r="L2193">
        <v>1560</v>
      </c>
      <c r="M2193" t="s">
        <v>1354</v>
      </c>
      <c r="N2193" t="s">
        <v>1355</v>
      </c>
      <c r="O2193">
        <v>0</v>
      </c>
      <c r="P2193" t="s">
        <v>1207</v>
      </c>
      <c r="Q2193">
        <v>19690501</v>
      </c>
    </row>
    <row r="2194" spans="1:17">
      <c r="A2194" t="s">
        <v>1352</v>
      </c>
      <c r="B2194" t="s">
        <v>1216</v>
      </c>
      <c r="C2194">
        <v>201008</v>
      </c>
      <c r="D2194">
        <v>0</v>
      </c>
      <c r="E2194" t="s">
        <v>1212</v>
      </c>
      <c r="F2194">
        <v>0</v>
      </c>
      <c r="G2194">
        <v>0</v>
      </c>
      <c r="H2194">
        <v>0</v>
      </c>
      <c r="I2194">
        <v>43112008200</v>
      </c>
      <c r="J2194">
        <v>12</v>
      </c>
      <c r="K2194" t="s">
        <v>1353</v>
      </c>
      <c r="L2194">
        <v>1560</v>
      </c>
      <c r="M2194" t="s">
        <v>1354</v>
      </c>
      <c r="N2194" t="s">
        <v>1355</v>
      </c>
      <c r="O2194">
        <v>0</v>
      </c>
      <c r="P2194" t="s">
        <v>1207</v>
      </c>
      <c r="Q2194">
        <v>19870801</v>
      </c>
    </row>
    <row r="2195" spans="1:17">
      <c r="A2195" t="s">
        <v>1352</v>
      </c>
      <c r="B2195" t="s">
        <v>1221</v>
      </c>
      <c r="C2195">
        <v>201008</v>
      </c>
      <c r="D2195">
        <v>31</v>
      </c>
      <c r="E2195" t="s">
        <v>1212</v>
      </c>
      <c r="F2195">
        <v>1695</v>
      </c>
      <c r="G2195">
        <v>2611</v>
      </c>
      <c r="H2195">
        <v>11632</v>
      </c>
      <c r="I2195">
        <v>43112011500</v>
      </c>
      <c r="J2195">
        <v>8</v>
      </c>
      <c r="K2195" t="s">
        <v>1353</v>
      </c>
      <c r="L2195">
        <v>1560</v>
      </c>
      <c r="M2195" t="s">
        <v>1354</v>
      </c>
      <c r="N2195" t="s">
        <v>1355</v>
      </c>
      <c r="O2195">
        <v>0</v>
      </c>
      <c r="P2195" t="s">
        <v>1207</v>
      </c>
      <c r="Q2195">
        <v>19690701</v>
      </c>
    </row>
    <row r="2196" spans="1:17">
      <c r="A2196" t="s">
        <v>1352</v>
      </c>
      <c r="B2196" t="s">
        <v>1222</v>
      </c>
      <c r="C2196">
        <v>201008</v>
      </c>
      <c r="D2196">
        <v>31</v>
      </c>
      <c r="E2196" t="s">
        <v>1212</v>
      </c>
      <c r="F2196">
        <v>810</v>
      </c>
      <c r="G2196">
        <v>912</v>
      </c>
      <c r="H2196">
        <v>4944</v>
      </c>
      <c r="I2196">
        <v>43112009101</v>
      </c>
      <c r="J2196">
        <v>8</v>
      </c>
      <c r="K2196" t="s">
        <v>1353</v>
      </c>
      <c r="L2196">
        <v>1560</v>
      </c>
      <c r="M2196" t="s">
        <v>1354</v>
      </c>
      <c r="N2196" t="s">
        <v>1355</v>
      </c>
      <c r="O2196">
        <v>0</v>
      </c>
      <c r="P2196" t="s">
        <v>1207</v>
      </c>
      <c r="Q2196">
        <v>20100601</v>
      </c>
    </row>
    <row r="2197" spans="1:17">
      <c r="A2197" t="s">
        <v>1352</v>
      </c>
      <c r="B2197" t="s">
        <v>1224</v>
      </c>
      <c r="C2197">
        <v>201008</v>
      </c>
      <c r="D2197">
        <v>10</v>
      </c>
      <c r="E2197" t="s">
        <v>1212</v>
      </c>
      <c r="F2197">
        <v>225</v>
      </c>
      <c r="G2197">
        <v>175</v>
      </c>
      <c r="H2197">
        <v>2040</v>
      </c>
      <c r="I2197">
        <v>43112012200</v>
      </c>
      <c r="J2197">
        <v>8</v>
      </c>
      <c r="K2197" t="s">
        <v>1353</v>
      </c>
      <c r="L2197">
        <v>1560</v>
      </c>
      <c r="M2197" t="s">
        <v>1354</v>
      </c>
      <c r="N2197" t="s">
        <v>1355</v>
      </c>
      <c r="O2197">
        <v>0</v>
      </c>
      <c r="P2197" t="s">
        <v>1207</v>
      </c>
      <c r="Q2197">
        <v>19690801</v>
      </c>
    </row>
    <row r="2198" spans="1:17">
      <c r="A2198" t="s">
        <v>1352</v>
      </c>
      <c r="B2198" t="s">
        <v>1225</v>
      </c>
      <c r="C2198">
        <v>201008</v>
      </c>
      <c r="D2198">
        <v>24</v>
      </c>
      <c r="E2198" t="s">
        <v>1212</v>
      </c>
      <c r="F2198">
        <v>509</v>
      </c>
      <c r="G2198">
        <v>676</v>
      </c>
      <c r="H2198">
        <v>4474</v>
      </c>
      <c r="I2198">
        <v>43112010700</v>
      </c>
      <c r="J2198">
        <v>8</v>
      </c>
      <c r="K2198" t="s">
        <v>1353</v>
      </c>
      <c r="L2198">
        <v>1560</v>
      </c>
      <c r="M2198" t="s">
        <v>1354</v>
      </c>
      <c r="N2198" t="s">
        <v>1355</v>
      </c>
      <c r="O2198">
        <v>0</v>
      </c>
      <c r="P2198" t="s">
        <v>1207</v>
      </c>
      <c r="Q2198">
        <v>19690701</v>
      </c>
    </row>
    <row r="2199" spans="1:17">
      <c r="A2199" t="s">
        <v>1352</v>
      </c>
      <c r="B2199" t="s">
        <v>1301</v>
      </c>
      <c r="C2199">
        <v>201008</v>
      </c>
      <c r="D2199">
        <v>0</v>
      </c>
      <c r="E2199" t="s">
        <v>1212</v>
      </c>
      <c r="F2199">
        <v>0</v>
      </c>
      <c r="G2199">
        <v>0</v>
      </c>
      <c r="H2199">
        <v>0</v>
      </c>
      <c r="I2199">
        <v>43112009800</v>
      </c>
      <c r="J2199">
        <v>12</v>
      </c>
      <c r="K2199" t="s">
        <v>1353</v>
      </c>
      <c r="L2199">
        <v>1560</v>
      </c>
      <c r="M2199" t="s">
        <v>1354</v>
      </c>
      <c r="N2199" t="s">
        <v>1355</v>
      </c>
      <c r="O2199">
        <v>0</v>
      </c>
      <c r="P2199" t="s">
        <v>1207</v>
      </c>
      <c r="Q2199">
        <v>19690701</v>
      </c>
    </row>
    <row r="2200" spans="1:17">
      <c r="A2200" t="s">
        <v>1352</v>
      </c>
      <c r="B2200" t="s">
        <v>1303</v>
      </c>
      <c r="C2200">
        <v>201008</v>
      </c>
      <c r="D2200">
        <v>31</v>
      </c>
      <c r="E2200" t="s">
        <v>1212</v>
      </c>
      <c r="F2200">
        <v>856</v>
      </c>
      <c r="G2200">
        <v>845</v>
      </c>
      <c r="H2200">
        <v>10402</v>
      </c>
      <c r="I2200">
        <v>43112011200</v>
      </c>
      <c r="J2200">
        <v>8</v>
      </c>
      <c r="K2200" t="s">
        <v>1353</v>
      </c>
      <c r="L2200">
        <v>1560</v>
      </c>
      <c r="M2200" t="s">
        <v>1354</v>
      </c>
      <c r="N2200" t="s">
        <v>1355</v>
      </c>
      <c r="O2200">
        <v>0</v>
      </c>
      <c r="P2200" t="s">
        <v>1207</v>
      </c>
      <c r="Q2200">
        <v>19690801</v>
      </c>
    </row>
    <row r="2201" spans="1:17">
      <c r="A2201" t="s">
        <v>1352</v>
      </c>
      <c r="B2201" t="s">
        <v>1348</v>
      </c>
      <c r="C2201">
        <v>201008</v>
      </c>
      <c r="D2201">
        <v>31</v>
      </c>
      <c r="E2201" t="s">
        <v>1212</v>
      </c>
      <c r="F2201">
        <v>2794</v>
      </c>
      <c r="G2201">
        <v>521</v>
      </c>
      <c r="H2201">
        <v>1721</v>
      </c>
      <c r="I2201">
        <v>43112011001</v>
      </c>
      <c r="J2201">
        <v>8</v>
      </c>
      <c r="K2201" t="s">
        <v>1353</v>
      </c>
      <c r="L2201">
        <v>1560</v>
      </c>
      <c r="M2201" t="s">
        <v>1354</v>
      </c>
      <c r="N2201" t="s">
        <v>1355</v>
      </c>
      <c r="O2201">
        <v>0</v>
      </c>
      <c r="P2201" t="s">
        <v>1207</v>
      </c>
      <c r="Q2201">
        <v>20100419</v>
      </c>
    </row>
    <row r="2202" spans="1:17">
      <c r="A2202" t="s">
        <v>1352</v>
      </c>
      <c r="B2202" t="s">
        <v>1227</v>
      </c>
      <c r="C2202">
        <v>201008</v>
      </c>
      <c r="D2202">
        <v>0</v>
      </c>
      <c r="E2202" t="s">
        <v>1212</v>
      </c>
      <c r="F2202">
        <v>0</v>
      </c>
      <c r="G2202">
        <v>0</v>
      </c>
      <c r="H2202">
        <v>0</v>
      </c>
      <c r="I2202">
        <v>43112011100</v>
      </c>
      <c r="J2202">
        <v>12</v>
      </c>
      <c r="K2202" t="s">
        <v>1353</v>
      </c>
      <c r="L2202">
        <v>1560</v>
      </c>
      <c r="M2202" t="s">
        <v>1354</v>
      </c>
      <c r="N2202" t="s">
        <v>1355</v>
      </c>
      <c r="O2202">
        <v>0</v>
      </c>
      <c r="P2202" t="s">
        <v>1207</v>
      </c>
      <c r="Q2202">
        <v>19690801</v>
      </c>
    </row>
    <row r="2203" spans="1:17">
      <c r="A2203" t="s">
        <v>1352</v>
      </c>
      <c r="B2203" t="s">
        <v>1228</v>
      </c>
      <c r="C2203">
        <v>201008</v>
      </c>
      <c r="D2203">
        <v>31</v>
      </c>
      <c r="E2203" t="s">
        <v>1212</v>
      </c>
      <c r="F2203">
        <v>1718</v>
      </c>
      <c r="G2203">
        <v>2616</v>
      </c>
      <c r="H2203">
        <v>22243</v>
      </c>
      <c r="I2203">
        <v>43112014800</v>
      </c>
      <c r="J2203">
        <v>8</v>
      </c>
      <c r="K2203" t="s">
        <v>1353</v>
      </c>
      <c r="L2203">
        <v>1560</v>
      </c>
      <c r="M2203" t="s">
        <v>1354</v>
      </c>
      <c r="N2203" t="s">
        <v>1355</v>
      </c>
      <c r="O2203">
        <v>0</v>
      </c>
      <c r="P2203" t="s">
        <v>1207</v>
      </c>
      <c r="Q2203">
        <v>19691101</v>
      </c>
    </row>
    <row r="2204" spans="1:17">
      <c r="A2204" t="s">
        <v>1352</v>
      </c>
      <c r="B2204" t="s">
        <v>1351</v>
      </c>
      <c r="C2204">
        <v>201008</v>
      </c>
      <c r="D2204">
        <v>31</v>
      </c>
      <c r="E2204" t="s">
        <v>1212</v>
      </c>
      <c r="F2204">
        <v>2838</v>
      </c>
      <c r="G2204">
        <v>860</v>
      </c>
      <c r="H2204">
        <v>4108</v>
      </c>
      <c r="I2204">
        <v>43112013300</v>
      </c>
      <c r="J2204">
        <v>8</v>
      </c>
      <c r="K2204" t="s">
        <v>1353</v>
      </c>
      <c r="L2204">
        <v>1560</v>
      </c>
      <c r="M2204" t="s">
        <v>1354</v>
      </c>
      <c r="N2204" t="s">
        <v>1355</v>
      </c>
      <c r="O2204">
        <v>0</v>
      </c>
      <c r="P2204" t="s">
        <v>1207</v>
      </c>
      <c r="Q2204">
        <v>19690801</v>
      </c>
    </row>
    <row r="2205" spans="1:17">
      <c r="A2205" t="s">
        <v>1352</v>
      </c>
      <c r="B2205" t="s">
        <v>1361</v>
      </c>
      <c r="C2205">
        <v>201008</v>
      </c>
      <c r="D2205">
        <v>0</v>
      </c>
      <c r="E2205" t="s">
        <v>1212</v>
      </c>
      <c r="F2205">
        <v>0</v>
      </c>
      <c r="G2205">
        <v>0</v>
      </c>
      <c r="H2205">
        <v>0</v>
      </c>
      <c r="I2205">
        <v>43112013600</v>
      </c>
      <c r="J2205">
        <v>12</v>
      </c>
      <c r="K2205" t="s">
        <v>1353</v>
      </c>
      <c r="L2205">
        <v>1560</v>
      </c>
      <c r="M2205" t="s">
        <v>1354</v>
      </c>
      <c r="N2205" t="s">
        <v>1355</v>
      </c>
      <c r="O2205">
        <v>0</v>
      </c>
      <c r="P2205" t="s">
        <v>1207</v>
      </c>
      <c r="Q2205">
        <v>19690901</v>
      </c>
    </row>
    <row r="2206" spans="1:17">
      <c r="A2206" t="s">
        <v>1352</v>
      </c>
      <c r="B2206" t="s">
        <v>1362</v>
      </c>
      <c r="C2206">
        <v>201008</v>
      </c>
      <c r="D2206">
        <v>0</v>
      </c>
      <c r="E2206" t="s">
        <v>1212</v>
      </c>
      <c r="F2206">
        <v>0</v>
      </c>
      <c r="G2206">
        <v>0</v>
      </c>
      <c r="H2206">
        <v>0</v>
      </c>
      <c r="I2206">
        <v>43112009900</v>
      </c>
      <c r="J2206">
        <v>12</v>
      </c>
      <c r="K2206" t="s">
        <v>1353</v>
      </c>
      <c r="L2206">
        <v>1560</v>
      </c>
      <c r="M2206" t="s">
        <v>1354</v>
      </c>
      <c r="N2206" t="s">
        <v>1355</v>
      </c>
      <c r="O2206">
        <v>0</v>
      </c>
      <c r="P2206" t="s">
        <v>1233</v>
      </c>
      <c r="Q2206">
        <v>19760201</v>
      </c>
    </row>
    <row r="2207" spans="1:17">
      <c r="A2207" t="s">
        <v>1352</v>
      </c>
      <c r="B2207" t="s">
        <v>1363</v>
      </c>
      <c r="C2207">
        <v>201008</v>
      </c>
      <c r="D2207">
        <v>0</v>
      </c>
      <c r="E2207" t="s">
        <v>1212</v>
      </c>
      <c r="F2207">
        <v>0</v>
      </c>
      <c r="G2207">
        <v>0</v>
      </c>
      <c r="H2207">
        <v>0</v>
      </c>
      <c r="I2207">
        <v>43112013900</v>
      </c>
      <c r="J2207">
        <v>12</v>
      </c>
      <c r="K2207" t="s">
        <v>1353</v>
      </c>
      <c r="L2207">
        <v>1560</v>
      </c>
      <c r="M2207" t="s">
        <v>1354</v>
      </c>
      <c r="N2207" t="s">
        <v>1355</v>
      </c>
      <c r="O2207">
        <v>0</v>
      </c>
      <c r="P2207" t="s">
        <v>1207</v>
      </c>
      <c r="Q2207">
        <v>19760101</v>
      </c>
    </row>
    <row r="2208" spans="1:17">
      <c r="A2208" t="s">
        <v>1352</v>
      </c>
      <c r="B2208" t="s">
        <v>1364</v>
      </c>
      <c r="C2208">
        <v>201008</v>
      </c>
      <c r="D2208">
        <v>0</v>
      </c>
      <c r="E2208" t="s">
        <v>1212</v>
      </c>
      <c r="F2208">
        <v>0</v>
      </c>
      <c r="G2208">
        <v>0</v>
      </c>
      <c r="H2208">
        <v>0</v>
      </c>
      <c r="I2208">
        <v>43112013801</v>
      </c>
      <c r="J2208">
        <v>12</v>
      </c>
      <c r="K2208" t="s">
        <v>1353</v>
      </c>
      <c r="L2208">
        <v>1560</v>
      </c>
      <c r="M2208" t="s">
        <v>1354</v>
      </c>
      <c r="N2208" t="s">
        <v>1355</v>
      </c>
      <c r="O2208">
        <v>0</v>
      </c>
      <c r="P2208" t="s">
        <v>1207</v>
      </c>
      <c r="Q2208">
        <v>19801201</v>
      </c>
    </row>
    <row r="2209" spans="1:17">
      <c r="A2209" t="s">
        <v>1352</v>
      </c>
      <c r="B2209" t="s">
        <v>1365</v>
      </c>
      <c r="C2209">
        <v>201008</v>
      </c>
      <c r="D2209">
        <v>0</v>
      </c>
      <c r="E2209" t="s">
        <v>1212</v>
      </c>
      <c r="F2209">
        <v>0</v>
      </c>
      <c r="G2209">
        <v>0</v>
      </c>
      <c r="H2209">
        <v>0</v>
      </c>
      <c r="I2209">
        <v>43112014500</v>
      </c>
      <c r="J2209">
        <v>12</v>
      </c>
      <c r="K2209" t="s">
        <v>1353</v>
      </c>
      <c r="L2209">
        <v>1560</v>
      </c>
      <c r="M2209" t="s">
        <v>1354</v>
      </c>
      <c r="N2209" t="s">
        <v>1355</v>
      </c>
      <c r="O2209">
        <v>0</v>
      </c>
      <c r="P2209" t="s">
        <v>1207</v>
      </c>
      <c r="Q2209">
        <v>19691001</v>
      </c>
    </row>
    <row r="2210" spans="1:17">
      <c r="A2210" t="s">
        <v>1352</v>
      </c>
      <c r="B2210" t="s">
        <v>1366</v>
      </c>
      <c r="C2210">
        <v>201008</v>
      </c>
      <c r="D2210">
        <v>22</v>
      </c>
      <c r="E2210" t="s">
        <v>1212</v>
      </c>
      <c r="F2210">
        <v>784</v>
      </c>
      <c r="G2210">
        <v>602</v>
      </c>
      <c r="H2210">
        <v>1793</v>
      </c>
      <c r="I2210">
        <v>43112039700</v>
      </c>
      <c r="J2210">
        <v>8</v>
      </c>
      <c r="K2210" t="s">
        <v>1353</v>
      </c>
      <c r="L2210">
        <v>1560</v>
      </c>
      <c r="M2210" t="s">
        <v>1354</v>
      </c>
      <c r="N2210" t="s">
        <v>1355</v>
      </c>
      <c r="O2210">
        <v>0</v>
      </c>
      <c r="P2210" t="s">
        <v>1207</v>
      </c>
      <c r="Q2210">
        <v>19790801</v>
      </c>
    </row>
    <row r="2211" spans="1:17">
      <c r="A2211" t="s">
        <v>1352</v>
      </c>
      <c r="B2211" t="s">
        <v>1367</v>
      </c>
      <c r="C2211">
        <v>201008</v>
      </c>
      <c r="D2211">
        <v>31</v>
      </c>
      <c r="E2211" t="s">
        <v>1212</v>
      </c>
      <c r="F2211">
        <v>1209</v>
      </c>
      <c r="G2211">
        <v>842</v>
      </c>
      <c r="H2211">
        <v>6365</v>
      </c>
      <c r="I2211">
        <v>43112007701</v>
      </c>
      <c r="J2211">
        <v>8</v>
      </c>
      <c r="K2211" t="s">
        <v>1353</v>
      </c>
      <c r="L2211">
        <v>1560</v>
      </c>
      <c r="M2211" t="s">
        <v>1354</v>
      </c>
      <c r="N2211" t="s">
        <v>1355</v>
      </c>
      <c r="O2211">
        <v>0</v>
      </c>
      <c r="P2211" t="s">
        <v>1207</v>
      </c>
      <c r="Q2211">
        <v>19790701</v>
      </c>
    </row>
    <row r="2212" spans="1:17">
      <c r="A2212" t="s">
        <v>1352</v>
      </c>
      <c r="B2212" t="s">
        <v>1368</v>
      </c>
      <c r="C2212">
        <v>201008</v>
      </c>
      <c r="D2212">
        <v>31</v>
      </c>
      <c r="E2212" t="s">
        <v>1212</v>
      </c>
      <c r="F2212">
        <v>736</v>
      </c>
      <c r="G2212">
        <v>551</v>
      </c>
      <c r="H2212">
        <v>8202</v>
      </c>
      <c r="I2212">
        <v>43112010201</v>
      </c>
      <c r="J2212">
        <v>8</v>
      </c>
      <c r="K2212" t="s">
        <v>1353</v>
      </c>
      <c r="L2212">
        <v>1560</v>
      </c>
      <c r="M2212" t="s">
        <v>1354</v>
      </c>
      <c r="N2212" t="s">
        <v>1355</v>
      </c>
      <c r="O2212">
        <v>0</v>
      </c>
      <c r="P2212" t="s">
        <v>1207</v>
      </c>
      <c r="Q2212">
        <v>19790601</v>
      </c>
    </row>
    <row r="2213" spans="1:17">
      <c r="A2213" t="s">
        <v>1352</v>
      </c>
      <c r="B2213" t="s">
        <v>1369</v>
      </c>
      <c r="C2213">
        <v>201008</v>
      </c>
      <c r="D2213">
        <v>31</v>
      </c>
      <c r="E2213" t="s">
        <v>1212</v>
      </c>
      <c r="F2213">
        <v>1409</v>
      </c>
      <c r="G2213">
        <v>275</v>
      </c>
      <c r="H2213">
        <v>1830</v>
      </c>
      <c r="I2213">
        <v>43112040300</v>
      </c>
      <c r="J2213">
        <v>8</v>
      </c>
      <c r="K2213" t="s">
        <v>1353</v>
      </c>
      <c r="L2213">
        <v>1560</v>
      </c>
      <c r="M2213" t="s">
        <v>1354</v>
      </c>
      <c r="N2213" t="s">
        <v>1355</v>
      </c>
      <c r="O2213">
        <v>0</v>
      </c>
      <c r="P2213" t="s">
        <v>1207</v>
      </c>
      <c r="Q2213">
        <v>19800101</v>
      </c>
    </row>
    <row r="2214" spans="1:17">
      <c r="A2214" t="s">
        <v>1352</v>
      </c>
      <c r="B2214" t="s">
        <v>1383</v>
      </c>
      <c r="C2214">
        <v>201008</v>
      </c>
      <c r="D2214">
        <v>0</v>
      </c>
      <c r="E2214" t="s">
        <v>1212</v>
      </c>
      <c r="F2214">
        <v>0</v>
      </c>
      <c r="G2214">
        <v>0</v>
      </c>
      <c r="H2214">
        <v>0</v>
      </c>
      <c r="I2214">
        <v>43112011702</v>
      </c>
      <c r="J2214">
        <v>12</v>
      </c>
      <c r="K2214" t="s">
        <v>1353</v>
      </c>
      <c r="L2214">
        <v>1560</v>
      </c>
      <c r="M2214" t="s">
        <v>1354</v>
      </c>
      <c r="N2214" t="s">
        <v>1355</v>
      </c>
      <c r="O2214">
        <v>0</v>
      </c>
      <c r="P2214" t="s">
        <v>1207</v>
      </c>
      <c r="Q2214">
        <v>20100310</v>
      </c>
    </row>
    <row r="2215" spans="1:17">
      <c r="A2215" t="s">
        <v>1352</v>
      </c>
      <c r="B2215" t="s">
        <v>1370</v>
      </c>
      <c r="C2215">
        <v>201008</v>
      </c>
      <c r="D2215">
        <v>31</v>
      </c>
      <c r="E2215" t="s">
        <v>1212</v>
      </c>
      <c r="F2215">
        <v>923</v>
      </c>
      <c r="G2215">
        <v>130</v>
      </c>
      <c r="H2215">
        <v>619</v>
      </c>
      <c r="I2215">
        <v>43112041000</v>
      </c>
      <c r="J2215">
        <v>8</v>
      </c>
      <c r="K2215" t="s">
        <v>1353</v>
      </c>
      <c r="L2215">
        <v>1560</v>
      </c>
      <c r="M2215" t="s">
        <v>1354</v>
      </c>
      <c r="N2215" t="s">
        <v>1355</v>
      </c>
      <c r="O2215">
        <v>0</v>
      </c>
      <c r="P2215" t="s">
        <v>1207</v>
      </c>
      <c r="Q2215">
        <v>19900401</v>
      </c>
    </row>
    <row r="2216" spans="1:17">
      <c r="A2216" t="s">
        <v>1352</v>
      </c>
      <c r="B2216" t="s">
        <v>1371</v>
      </c>
      <c r="C2216">
        <v>201008</v>
      </c>
      <c r="D2216">
        <v>0</v>
      </c>
      <c r="E2216" t="s">
        <v>1212</v>
      </c>
      <c r="F2216">
        <v>0</v>
      </c>
      <c r="G2216">
        <v>0</v>
      </c>
      <c r="H2216">
        <v>0</v>
      </c>
      <c r="I2216">
        <v>43112008901</v>
      </c>
      <c r="J2216">
        <v>12</v>
      </c>
      <c r="K2216" t="s">
        <v>1353</v>
      </c>
      <c r="L2216">
        <v>1560</v>
      </c>
      <c r="M2216" t="s">
        <v>1354</v>
      </c>
      <c r="N2216" t="s">
        <v>1355</v>
      </c>
      <c r="O2216">
        <v>0</v>
      </c>
      <c r="P2216" t="s">
        <v>1207</v>
      </c>
      <c r="Q2216">
        <v>19791201</v>
      </c>
    </row>
    <row r="2217" spans="1:17">
      <c r="A2217" t="s">
        <v>1352</v>
      </c>
      <c r="B2217" t="s">
        <v>1372</v>
      </c>
      <c r="C2217">
        <v>201008</v>
      </c>
      <c r="D2217">
        <v>0</v>
      </c>
      <c r="E2217" t="s">
        <v>1212</v>
      </c>
      <c r="F2217">
        <v>0</v>
      </c>
      <c r="G2217">
        <v>0</v>
      </c>
      <c r="H2217">
        <v>0</v>
      </c>
      <c r="I2217">
        <v>43112042800</v>
      </c>
      <c r="J2217">
        <v>12</v>
      </c>
      <c r="K2217" t="s">
        <v>1353</v>
      </c>
      <c r="L2217">
        <v>1560</v>
      </c>
      <c r="M2217" t="s">
        <v>1354</v>
      </c>
      <c r="N2217" t="s">
        <v>1355</v>
      </c>
      <c r="O2217">
        <v>0</v>
      </c>
      <c r="P2217" t="s">
        <v>1207</v>
      </c>
      <c r="Q2217">
        <v>19801001</v>
      </c>
    </row>
    <row r="2218" spans="1:17">
      <c r="A2218" t="s">
        <v>1352</v>
      </c>
      <c r="B2218" t="s">
        <v>1373</v>
      </c>
      <c r="C2218">
        <v>201008</v>
      </c>
      <c r="D2218">
        <v>0</v>
      </c>
      <c r="E2218" t="s">
        <v>1212</v>
      </c>
      <c r="F2218">
        <v>0</v>
      </c>
      <c r="G2218">
        <v>0</v>
      </c>
      <c r="H2218">
        <v>0</v>
      </c>
      <c r="I2218">
        <v>43112041900</v>
      </c>
      <c r="J2218">
        <v>12</v>
      </c>
      <c r="K2218" t="s">
        <v>1353</v>
      </c>
      <c r="L2218">
        <v>1560</v>
      </c>
      <c r="M2218" t="s">
        <v>1354</v>
      </c>
      <c r="N2218" t="s">
        <v>1355</v>
      </c>
      <c r="O2218">
        <v>0</v>
      </c>
      <c r="P2218" t="s">
        <v>1207</v>
      </c>
      <c r="Q2218">
        <v>19881101</v>
      </c>
    </row>
    <row r="2219" spans="1:17">
      <c r="A2219" t="s">
        <v>1352</v>
      </c>
      <c r="B2219" t="s">
        <v>1374</v>
      </c>
      <c r="C2219">
        <v>201008</v>
      </c>
      <c r="D2219">
        <v>0</v>
      </c>
      <c r="E2219" t="s">
        <v>1212</v>
      </c>
      <c r="F2219">
        <v>0</v>
      </c>
      <c r="G2219">
        <v>0</v>
      </c>
      <c r="H2219">
        <v>0</v>
      </c>
      <c r="I2219">
        <v>43112008401</v>
      </c>
      <c r="J2219">
        <v>12</v>
      </c>
      <c r="K2219" t="s">
        <v>1353</v>
      </c>
      <c r="L2219">
        <v>1560</v>
      </c>
      <c r="M2219" t="s">
        <v>1354</v>
      </c>
      <c r="N2219" t="s">
        <v>1355</v>
      </c>
      <c r="O2219">
        <v>0</v>
      </c>
      <c r="P2219" t="s">
        <v>1207</v>
      </c>
      <c r="Q2219">
        <v>19900301</v>
      </c>
    </row>
    <row r="2220" spans="1:17">
      <c r="A2220" t="s">
        <v>1352</v>
      </c>
      <c r="B2220" t="s">
        <v>1375</v>
      </c>
      <c r="C2220">
        <v>201008</v>
      </c>
      <c r="D2220">
        <v>0</v>
      </c>
      <c r="E2220" t="s">
        <v>1212</v>
      </c>
      <c r="F2220">
        <v>0</v>
      </c>
      <c r="G2220">
        <v>0</v>
      </c>
      <c r="H2220">
        <v>0</v>
      </c>
      <c r="I2220">
        <v>43112008100</v>
      </c>
      <c r="J2220">
        <v>12</v>
      </c>
      <c r="K2220" t="s">
        <v>1353</v>
      </c>
      <c r="L2220">
        <v>1560</v>
      </c>
      <c r="M2220" t="s">
        <v>1354</v>
      </c>
      <c r="N2220" t="s">
        <v>1355</v>
      </c>
      <c r="O2220">
        <v>0</v>
      </c>
      <c r="P2220" t="s">
        <v>1207</v>
      </c>
      <c r="Q2220">
        <v>19690401</v>
      </c>
    </row>
    <row r="2221" spans="1:17">
      <c r="A2221" t="s">
        <v>1352</v>
      </c>
      <c r="B2221" t="s">
        <v>1376</v>
      </c>
      <c r="C2221">
        <v>201008</v>
      </c>
      <c r="D2221">
        <v>31</v>
      </c>
      <c r="E2221" t="s">
        <v>1212</v>
      </c>
      <c r="F2221">
        <v>421</v>
      </c>
      <c r="G2221">
        <v>3887</v>
      </c>
      <c r="H2221">
        <v>12891</v>
      </c>
      <c r="I2221">
        <v>43112004001</v>
      </c>
      <c r="J2221">
        <v>8</v>
      </c>
      <c r="K2221" t="s">
        <v>1353</v>
      </c>
      <c r="L2221">
        <v>1560</v>
      </c>
      <c r="M2221" t="s">
        <v>1354</v>
      </c>
      <c r="N2221" t="s">
        <v>1355</v>
      </c>
      <c r="O2221">
        <v>0</v>
      </c>
      <c r="P2221" t="s">
        <v>1207</v>
      </c>
      <c r="Q2221">
        <v>19970501</v>
      </c>
    </row>
    <row r="2222" spans="1:17">
      <c r="A2222" t="s">
        <v>1352</v>
      </c>
      <c r="B2222" t="s">
        <v>1377</v>
      </c>
      <c r="C2222">
        <v>201008</v>
      </c>
      <c r="D2222">
        <v>0</v>
      </c>
      <c r="E2222" t="s">
        <v>1212</v>
      </c>
      <c r="F2222">
        <v>0</v>
      </c>
      <c r="G2222">
        <v>0</v>
      </c>
      <c r="H2222">
        <v>0</v>
      </c>
      <c r="I2222">
        <v>43112008000</v>
      </c>
      <c r="J2222">
        <v>12</v>
      </c>
      <c r="K2222" t="s">
        <v>1353</v>
      </c>
      <c r="L2222">
        <v>1560</v>
      </c>
      <c r="M2222" t="s">
        <v>1354</v>
      </c>
      <c r="N2222" t="s">
        <v>1355</v>
      </c>
      <c r="O2222">
        <v>0</v>
      </c>
      <c r="P2222" t="s">
        <v>1207</v>
      </c>
      <c r="Q2222">
        <v>19870701</v>
      </c>
    </row>
    <row r="2223" spans="1:17">
      <c r="A2223" t="s">
        <v>1352</v>
      </c>
      <c r="B2223" t="s">
        <v>1378</v>
      </c>
      <c r="C2223">
        <v>201008</v>
      </c>
      <c r="D2223">
        <v>0</v>
      </c>
      <c r="E2223" t="s">
        <v>1212</v>
      </c>
      <c r="F2223">
        <v>0</v>
      </c>
      <c r="G2223">
        <v>0</v>
      </c>
      <c r="H2223">
        <v>0</v>
      </c>
      <c r="I2223">
        <v>43112008500</v>
      </c>
      <c r="J2223">
        <v>12</v>
      </c>
      <c r="K2223" t="s">
        <v>1353</v>
      </c>
      <c r="L2223">
        <v>1560</v>
      </c>
      <c r="M2223" t="s">
        <v>1354</v>
      </c>
      <c r="N2223" t="s">
        <v>1355</v>
      </c>
      <c r="O2223">
        <v>0</v>
      </c>
      <c r="P2223" t="s">
        <v>1207</v>
      </c>
      <c r="Q2223">
        <v>19690601</v>
      </c>
    </row>
    <row r="2224" spans="1:17">
      <c r="A2224" t="s">
        <v>1379</v>
      </c>
      <c r="B2224" t="s">
        <v>1360</v>
      </c>
      <c r="C2224">
        <v>201008</v>
      </c>
      <c r="D2224">
        <v>28</v>
      </c>
      <c r="E2224" t="s">
        <v>1212</v>
      </c>
      <c r="F2224">
        <v>1046</v>
      </c>
      <c r="G2224">
        <v>446</v>
      </c>
      <c r="H2224">
        <v>2157</v>
      </c>
      <c r="I2224">
        <v>43112040700</v>
      </c>
      <c r="J2224">
        <v>8</v>
      </c>
      <c r="K2224" t="s">
        <v>1380</v>
      </c>
      <c r="L2224">
        <v>2531</v>
      </c>
      <c r="M2224" t="s">
        <v>1214</v>
      </c>
      <c r="N2224" t="s">
        <v>1355</v>
      </c>
      <c r="O2224">
        <v>0</v>
      </c>
      <c r="P2224" t="s">
        <v>1207</v>
      </c>
      <c r="Q2224">
        <v>19800501</v>
      </c>
    </row>
    <row r="2225" spans="1:17">
      <c r="A2225" t="s">
        <v>1379</v>
      </c>
      <c r="B2225" t="s">
        <v>1211</v>
      </c>
      <c r="C2225">
        <v>201008</v>
      </c>
      <c r="D2225">
        <v>0</v>
      </c>
      <c r="E2225" t="s">
        <v>1212</v>
      </c>
      <c r="F2225">
        <v>0</v>
      </c>
      <c r="G2225">
        <v>0</v>
      </c>
      <c r="H2225">
        <v>0</v>
      </c>
      <c r="I2225">
        <v>43112041400</v>
      </c>
      <c r="J2225">
        <v>12</v>
      </c>
      <c r="K2225" t="s">
        <v>1380</v>
      </c>
      <c r="L2225">
        <v>2531</v>
      </c>
      <c r="M2225" t="s">
        <v>1214</v>
      </c>
      <c r="N2225" t="s">
        <v>1355</v>
      </c>
      <c r="O2225">
        <v>0</v>
      </c>
      <c r="P2225" t="s">
        <v>1207</v>
      </c>
      <c r="Q2225">
        <v>19800501</v>
      </c>
    </row>
    <row r="2226" spans="1:17">
      <c r="A2226" t="s">
        <v>1379</v>
      </c>
      <c r="B2226" t="s">
        <v>1215</v>
      </c>
      <c r="C2226">
        <v>201008</v>
      </c>
      <c r="D2226">
        <v>0</v>
      </c>
      <c r="E2226" t="s">
        <v>1212</v>
      </c>
      <c r="F2226">
        <v>0</v>
      </c>
      <c r="G2226">
        <v>0</v>
      </c>
      <c r="H2226">
        <v>0</v>
      </c>
      <c r="I2226">
        <v>43112044300</v>
      </c>
      <c r="J2226">
        <v>12</v>
      </c>
      <c r="K2226" t="s">
        <v>1380</v>
      </c>
      <c r="L2226">
        <v>2531</v>
      </c>
      <c r="M2226" t="s">
        <v>1214</v>
      </c>
      <c r="N2226" t="s">
        <v>1355</v>
      </c>
      <c r="O2226">
        <v>0</v>
      </c>
      <c r="P2226" t="s">
        <v>1207</v>
      </c>
      <c r="Q2226">
        <v>19860601</v>
      </c>
    </row>
    <row r="2227" spans="1:17">
      <c r="A2227" t="s">
        <v>1379</v>
      </c>
      <c r="B2227" t="s">
        <v>1216</v>
      </c>
      <c r="C2227">
        <v>201008</v>
      </c>
      <c r="D2227">
        <v>29</v>
      </c>
      <c r="E2227" t="s">
        <v>1212</v>
      </c>
      <c r="F2227">
        <v>743</v>
      </c>
      <c r="G2227">
        <v>535</v>
      </c>
      <c r="H2227">
        <v>575</v>
      </c>
      <c r="I2227">
        <v>43112045000</v>
      </c>
      <c r="J2227">
        <v>8</v>
      </c>
      <c r="K2227" t="s">
        <v>1380</v>
      </c>
      <c r="L2227">
        <v>2531</v>
      </c>
      <c r="M2227" t="s">
        <v>1214</v>
      </c>
      <c r="N2227" t="s">
        <v>1355</v>
      </c>
      <c r="O2227">
        <v>0</v>
      </c>
      <c r="P2227" t="s">
        <v>1207</v>
      </c>
      <c r="Q2227">
        <v>19810601</v>
      </c>
    </row>
    <row r="2228" spans="1:17">
      <c r="A2228" t="s">
        <v>1379</v>
      </c>
      <c r="B2228" t="s">
        <v>1217</v>
      </c>
      <c r="C2228">
        <v>201008</v>
      </c>
      <c r="D2228">
        <v>0</v>
      </c>
      <c r="E2228" t="s">
        <v>1212</v>
      </c>
      <c r="F2228">
        <v>0</v>
      </c>
      <c r="G2228">
        <v>0</v>
      </c>
      <c r="H2228">
        <v>0</v>
      </c>
      <c r="I2228">
        <v>43112043100</v>
      </c>
      <c r="J2228">
        <v>12</v>
      </c>
      <c r="K2228" t="s">
        <v>1380</v>
      </c>
      <c r="L2228">
        <v>2531</v>
      </c>
      <c r="M2228" t="s">
        <v>1214</v>
      </c>
      <c r="N2228" t="s">
        <v>1355</v>
      </c>
      <c r="O2228">
        <v>0</v>
      </c>
      <c r="P2228" t="s">
        <v>1233</v>
      </c>
      <c r="Q2228">
        <v>19810901</v>
      </c>
    </row>
    <row r="2229" spans="1:17">
      <c r="A2229" t="s">
        <v>1379</v>
      </c>
      <c r="B2229" t="s">
        <v>1219</v>
      </c>
      <c r="C2229">
        <v>201008</v>
      </c>
      <c r="D2229">
        <v>29</v>
      </c>
      <c r="E2229" t="s">
        <v>1212</v>
      </c>
      <c r="F2229">
        <v>511</v>
      </c>
      <c r="G2229">
        <v>424</v>
      </c>
      <c r="H2229">
        <v>1665</v>
      </c>
      <c r="I2229">
        <v>43112046900</v>
      </c>
      <c r="J2229">
        <v>8</v>
      </c>
      <c r="K2229" t="s">
        <v>1380</v>
      </c>
      <c r="L2229">
        <v>2531</v>
      </c>
      <c r="M2229" t="s">
        <v>1214</v>
      </c>
      <c r="N2229" t="s">
        <v>1355</v>
      </c>
      <c r="O2229">
        <v>0</v>
      </c>
      <c r="P2229" t="s">
        <v>1207</v>
      </c>
      <c r="Q2229">
        <v>19820101</v>
      </c>
    </row>
    <row r="2230" spans="1:17">
      <c r="A2230" t="s">
        <v>1379</v>
      </c>
      <c r="B2230" t="s">
        <v>1220</v>
      </c>
      <c r="C2230">
        <v>201008</v>
      </c>
      <c r="D2230">
        <v>29</v>
      </c>
      <c r="E2230" t="s">
        <v>1212</v>
      </c>
      <c r="F2230">
        <v>856</v>
      </c>
      <c r="G2230">
        <v>392</v>
      </c>
      <c r="H2230">
        <v>1105</v>
      </c>
      <c r="I2230">
        <v>43112041700</v>
      </c>
      <c r="J2230">
        <v>8</v>
      </c>
      <c r="K2230" t="s">
        <v>1380</v>
      </c>
      <c r="L2230">
        <v>2531</v>
      </c>
      <c r="M2230" t="s">
        <v>1214</v>
      </c>
      <c r="N2230" t="s">
        <v>1355</v>
      </c>
      <c r="O2230">
        <v>0</v>
      </c>
      <c r="P2230" t="s">
        <v>1207</v>
      </c>
      <c r="Q2230">
        <v>19800701</v>
      </c>
    </row>
    <row r="2231" spans="1:17">
      <c r="A2231" t="s">
        <v>1379</v>
      </c>
      <c r="B2231" t="s">
        <v>1221</v>
      </c>
      <c r="C2231">
        <v>201008</v>
      </c>
      <c r="D2231">
        <v>29</v>
      </c>
      <c r="E2231" t="s">
        <v>1212</v>
      </c>
      <c r="F2231">
        <v>238</v>
      </c>
      <c r="G2231">
        <v>148</v>
      </c>
      <c r="H2231">
        <v>785</v>
      </c>
      <c r="I2231">
        <v>43112042700</v>
      </c>
      <c r="J2231">
        <v>8</v>
      </c>
      <c r="K2231" t="s">
        <v>1380</v>
      </c>
      <c r="L2231">
        <v>2531</v>
      </c>
      <c r="M2231" t="s">
        <v>1214</v>
      </c>
      <c r="N2231" t="s">
        <v>1355</v>
      </c>
      <c r="O2231">
        <v>0</v>
      </c>
      <c r="P2231" t="s">
        <v>1207</v>
      </c>
      <c r="Q2231">
        <v>19800801</v>
      </c>
    </row>
    <row r="2232" spans="1:17">
      <c r="A2232" t="s">
        <v>1379</v>
      </c>
      <c r="B2232" t="s">
        <v>1222</v>
      </c>
      <c r="C2232">
        <v>201008</v>
      </c>
      <c r="D2232">
        <v>29</v>
      </c>
      <c r="E2232" t="s">
        <v>1212</v>
      </c>
      <c r="F2232">
        <v>328</v>
      </c>
      <c r="G2232">
        <v>272</v>
      </c>
      <c r="H2232">
        <v>1063</v>
      </c>
      <c r="I2232">
        <v>43112046800</v>
      </c>
      <c r="J2232">
        <v>8</v>
      </c>
      <c r="K2232" t="s">
        <v>1380</v>
      </c>
      <c r="L2232">
        <v>2531</v>
      </c>
      <c r="M2232" t="s">
        <v>1214</v>
      </c>
      <c r="N2232" t="s">
        <v>1355</v>
      </c>
      <c r="O2232">
        <v>0</v>
      </c>
      <c r="P2232" t="s">
        <v>1207</v>
      </c>
      <c r="Q2232">
        <v>19811001</v>
      </c>
    </row>
    <row r="2233" spans="1:17">
      <c r="A2233" t="s">
        <v>1379</v>
      </c>
      <c r="B2233" t="s">
        <v>1223</v>
      </c>
      <c r="C2233">
        <v>201008</v>
      </c>
      <c r="D2233">
        <v>29</v>
      </c>
      <c r="E2233" t="s">
        <v>1212</v>
      </c>
      <c r="F2233">
        <v>941</v>
      </c>
      <c r="G2233">
        <v>460</v>
      </c>
      <c r="H2233">
        <v>689</v>
      </c>
      <c r="I2233">
        <v>43112043000</v>
      </c>
      <c r="J2233">
        <v>8</v>
      </c>
      <c r="K2233" t="s">
        <v>1380</v>
      </c>
      <c r="L2233">
        <v>2531</v>
      </c>
      <c r="M2233" t="s">
        <v>1214</v>
      </c>
      <c r="N2233" t="s">
        <v>1355</v>
      </c>
      <c r="O2233">
        <v>0</v>
      </c>
      <c r="P2233" t="s">
        <v>1207</v>
      </c>
      <c r="Q2233">
        <v>19800901</v>
      </c>
    </row>
    <row r="2234" spans="1:17">
      <c r="A2234" t="s">
        <v>1379</v>
      </c>
      <c r="B2234" t="s">
        <v>1224</v>
      </c>
      <c r="C2234">
        <v>201008</v>
      </c>
      <c r="D2234">
        <v>29</v>
      </c>
      <c r="E2234" t="s">
        <v>1212</v>
      </c>
      <c r="F2234">
        <v>1380</v>
      </c>
      <c r="G2234">
        <v>662</v>
      </c>
      <c r="H2234">
        <v>3224</v>
      </c>
      <c r="I2234">
        <v>43112044100</v>
      </c>
      <c r="J2234">
        <v>8</v>
      </c>
      <c r="K2234" t="s">
        <v>1380</v>
      </c>
      <c r="L2234">
        <v>2531</v>
      </c>
      <c r="M2234" t="s">
        <v>1214</v>
      </c>
      <c r="N2234" t="s">
        <v>1355</v>
      </c>
      <c r="O2234">
        <v>0</v>
      </c>
      <c r="P2234" t="s">
        <v>1207</v>
      </c>
      <c r="Q2234">
        <v>19810101</v>
      </c>
    </row>
    <row r="2235" spans="1:17">
      <c r="A2235" t="s">
        <v>1379</v>
      </c>
      <c r="B2235" t="s">
        <v>1225</v>
      </c>
      <c r="C2235">
        <v>201008</v>
      </c>
      <c r="D2235">
        <v>29</v>
      </c>
      <c r="E2235" t="s">
        <v>1212</v>
      </c>
      <c r="F2235">
        <v>562</v>
      </c>
      <c r="G2235">
        <v>313</v>
      </c>
      <c r="H2235">
        <v>2546</v>
      </c>
      <c r="I2235">
        <v>43112046400</v>
      </c>
      <c r="J2235">
        <v>8</v>
      </c>
      <c r="K2235" t="s">
        <v>1380</v>
      </c>
      <c r="L2235">
        <v>2531</v>
      </c>
      <c r="M2235" t="s">
        <v>1214</v>
      </c>
      <c r="N2235" t="s">
        <v>1355</v>
      </c>
      <c r="O2235">
        <v>0</v>
      </c>
      <c r="P2235" t="s">
        <v>1207</v>
      </c>
      <c r="Q2235">
        <v>19810901</v>
      </c>
    </row>
    <row r="2236" spans="1:17">
      <c r="A2236" t="s">
        <v>1379</v>
      </c>
      <c r="B2236" t="s">
        <v>1301</v>
      </c>
      <c r="C2236">
        <v>201008</v>
      </c>
      <c r="D2236">
        <v>0</v>
      </c>
      <c r="E2236" t="s">
        <v>1212</v>
      </c>
      <c r="F2236">
        <v>0</v>
      </c>
      <c r="G2236">
        <v>0</v>
      </c>
      <c r="H2236">
        <v>0</v>
      </c>
      <c r="I2236">
        <v>43112043300</v>
      </c>
      <c r="J2236">
        <v>12</v>
      </c>
      <c r="K2236" t="s">
        <v>1380</v>
      </c>
      <c r="L2236">
        <v>2531</v>
      </c>
      <c r="M2236" t="s">
        <v>1214</v>
      </c>
      <c r="N2236" t="s">
        <v>1355</v>
      </c>
      <c r="O2236">
        <v>0</v>
      </c>
      <c r="P2236" t="s">
        <v>1207</v>
      </c>
      <c r="Q2236">
        <v>19801101</v>
      </c>
    </row>
    <row r="2237" spans="1:17">
      <c r="A2237" t="s">
        <v>1379</v>
      </c>
      <c r="B2237" t="s">
        <v>1226</v>
      </c>
      <c r="C2237">
        <v>201008</v>
      </c>
      <c r="D2237">
        <v>29</v>
      </c>
      <c r="E2237" t="s">
        <v>1212</v>
      </c>
      <c r="F2237">
        <v>642</v>
      </c>
      <c r="G2237">
        <v>375</v>
      </c>
      <c r="H2237">
        <v>4645</v>
      </c>
      <c r="I2237">
        <v>43112044200</v>
      </c>
      <c r="J2237">
        <v>8</v>
      </c>
      <c r="K2237" t="s">
        <v>1380</v>
      </c>
      <c r="L2237">
        <v>2531</v>
      </c>
      <c r="M2237" t="s">
        <v>1214</v>
      </c>
      <c r="N2237" t="s">
        <v>1355</v>
      </c>
      <c r="O2237">
        <v>0</v>
      </c>
      <c r="P2237" t="s">
        <v>1207</v>
      </c>
      <c r="Q2237">
        <v>19810201</v>
      </c>
    </row>
    <row r="2238" spans="1:17">
      <c r="A2238" t="s">
        <v>1379</v>
      </c>
      <c r="B2238" t="s">
        <v>1303</v>
      </c>
      <c r="C2238">
        <v>201008</v>
      </c>
      <c r="D2238">
        <v>29</v>
      </c>
      <c r="E2238" t="s">
        <v>1212</v>
      </c>
      <c r="F2238">
        <v>386</v>
      </c>
      <c r="G2238">
        <v>256</v>
      </c>
      <c r="H2238">
        <v>2416</v>
      </c>
      <c r="I2238">
        <v>43112044700</v>
      </c>
      <c r="J2238">
        <v>8</v>
      </c>
      <c r="K2238" t="s">
        <v>1380</v>
      </c>
      <c r="L2238">
        <v>2531</v>
      </c>
      <c r="M2238" t="s">
        <v>1214</v>
      </c>
      <c r="N2238" t="s">
        <v>1355</v>
      </c>
      <c r="O2238">
        <v>0</v>
      </c>
      <c r="P2238" t="s">
        <v>1207</v>
      </c>
      <c r="Q2238">
        <v>19810401</v>
      </c>
    </row>
    <row r="2239" spans="1:17">
      <c r="A2239" t="s">
        <v>1379</v>
      </c>
      <c r="B2239" t="s">
        <v>1348</v>
      </c>
      <c r="C2239">
        <v>201008</v>
      </c>
      <c r="D2239">
        <v>29</v>
      </c>
      <c r="E2239" t="s">
        <v>1212</v>
      </c>
      <c r="F2239">
        <v>454</v>
      </c>
      <c r="G2239">
        <v>254</v>
      </c>
      <c r="H2239">
        <v>1762</v>
      </c>
      <c r="I2239">
        <v>43112044800</v>
      </c>
      <c r="J2239">
        <v>8</v>
      </c>
      <c r="K2239" t="s">
        <v>1380</v>
      </c>
      <c r="L2239">
        <v>2531</v>
      </c>
      <c r="M2239" t="s">
        <v>1214</v>
      </c>
      <c r="N2239" t="s">
        <v>1355</v>
      </c>
      <c r="O2239">
        <v>0</v>
      </c>
      <c r="P2239" t="s">
        <v>1207</v>
      </c>
      <c r="Q2239">
        <v>19810501</v>
      </c>
    </row>
    <row r="2240" spans="1:17">
      <c r="A2240" t="s">
        <v>1379</v>
      </c>
      <c r="B2240" t="s">
        <v>1227</v>
      </c>
      <c r="C2240">
        <v>201008</v>
      </c>
      <c r="D2240">
        <v>29</v>
      </c>
      <c r="E2240" t="s">
        <v>1212</v>
      </c>
      <c r="F2240">
        <v>829</v>
      </c>
      <c r="G2240">
        <v>429</v>
      </c>
      <c r="H2240">
        <v>2318</v>
      </c>
      <c r="I2240">
        <v>43112045200</v>
      </c>
      <c r="J2240">
        <v>8</v>
      </c>
      <c r="K2240" t="s">
        <v>1380</v>
      </c>
      <c r="L2240">
        <v>2531</v>
      </c>
      <c r="M2240" t="s">
        <v>1214</v>
      </c>
      <c r="N2240" t="s">
        <v>1355</v>
      </c>
      <c r="O2240">
        <v>0</v>
      </c>
      <c r="P2240" t="s">
        <v>1207</v>
      </c>
      <c r="Q2240">
        <v>19810701</v>
      </c>
    </row>
    <row r="2241" spans="1:17">
      <c r="A2241" t="s">
        <v>1379</v>
      </c>
      <c r="B2241" t="s">
        <v>1351</v>
      </c>
      <c r="C2241">
        <v>201008</v>
      </c>
      <c r="D2241">
        <v>29</v>
      </c>
      <c r="E2241" t="s">
        <v>1212</v>
      </c>
      <c r="F2241">
        <v>909</v>
      </c>
      <c r="G2241">
        <v>436</v>
      </c>
      <c r="H2241">
        <v>3373</v>
      </c>
      <c r="I2241">
        <v>43112046200</v>
      </c>
      <c r="J2241">
        <v>8</v>
      </c>
      <c r="K2241" t="s">
        <v>1380</v>
      </c>
      <c r="L2241">
        <v>2531</v>
      </c>
      <c r="M2241" t="s">
        <v>1214</v>
      </c>
      <c r="N2241" t="s">
        <v>1355</v>
      </c>
      <c r="O2241">
        <v>0</v>
      </c>
      <c r="P2241" t="s">
        <v>1207</v>
      </c>
      <c r="Q2241">
        <v>19810801</v>
      </c>
    </row>
    <row r="2242" spans="1:17">
      <c r="A2242" t="s">
        <v>1379</v>
      </c>
      <c r="B2242" t="s">
        <v>1229</v>
      </c>
      <c r="C2242">
        <v>201008</v>
      </c>
      <c r="D2242">
        <v>29</v>
      </c>
      <c r="E2242" t="s">
        <v>1212</v>
      </c>
      <c r="F2242">
        <v>1048</v>
      </c>
      <c r="G2242">
        <v>597</v>
      </c>
      <c r="H2242">
        <v>8721</v>
      </c>
      <c r="I2242">
        <v>43112048400</v>
      </c>
      <c r="J2242">
        <v>8</v>
      </c>
      <c r="K2242" t="s">
        <v>1380</v>
      </c>
      <c r="L2242">
        <v>2531</v>
      </c>
      <c r="M2242" t="s">
        <v>1214</v>
      </c>
      <c r="N2242" t="s">
        <v>1355</v>
      </c>
      <c r="O2242">
        <v>0</v>
      </c>
      <c r="P2242" t="s">
        <v>1207</v>
      </c>
      <c r="Q2242">
        <v>19820101</v>
      </c>
    </row>
    <row r="2243" spans="1:17">
      <c r="A2243" t="s">
        <v>1379</v>
      </c>
      <c r="B2243" t="s">
        <v>1361</v>
      </c>
      <c r="C2243">
        <v>201008</v>
      </c>
      <c r="D2243">
        <v>0</v>
      </c>
      <c r="E2243" t="s">
        <v>1212</v>
      </c>
      <c r="F2243">
        <v>0</v>
      </c>
      <c r="G2243">
        <v>0</v>
      </c>
      <c r="H2243">
        <v>0</v>
      </c>
      <c r="I2243">
        <v>43112043501</v>
      </c>
      <c r="J2243">
        <v>12</v>
      </c>
      <c r="K2243" t="s">
        <v>1380</v>
      </c>
      <c r="L2243">
        <v>2531</v>
      </c>
      <c r="M2243" t="s">
        <v>1214</v>
      </c>
      <c r="N2243" t="s">
        <v>1355</v>
      </c>
      <c r="O2243">
        <v>0</v>
      </c>
      <c r="P2243" t="s">
        <v>1233</v>
      </c>
      <c r="Q2243">
        <v>19840401</v>
      </c>
    </row>
    <row r="2244" spans="1:17">
      <c r="A2244" t="s">
        <v>1379</v>
      </c>
      <c r="B2244" t="s">
        <v>1381</v>
      </c>
      <c r="C2244">
        <v>201008</v>
      </c>
      <c r="D2244">
        <v>29</v>
      </c>
      <c r="E2244" t="s">
        <v>1212</v>
      </c>
      <c r="F2244">
        <v>560</v>
      </c>
      <c r="G2244">
        <v>192</v>
      </c>
      <c r="H2244">
        <v>2374</v>
      </c>
      <c r="I2244">
        <v>43112046700</v>
      </c>
      <c r="J2244">
        <v>8</v>
      </c>
      <c r="K2244" t="s">
        <v>1380</v>
      </c>
      <c r="L2244">
        <v>2531</v>
      </c>
      <c r="M2244" t="s">
        <v>1214</v>
      </c>
      <c r="N2244" t="s">
        <v>1355</v>
      </c>
      <c r="O2244">
        <v>0</v>
      </c>
      <c r="P2244" t="s">
        <v>1207</v>
      </c>
      <c r="Q2244">
        <v>19811101</v>
      </c>
    </row>
    <row r="2245" spans="1:17">
      <c r="A2245" t="s">
        <v>1379</v>
      </c>
      <c r="B2245" t="s">
        <v>1230</v>
      </c>
      <c r="C2245">
        <v>201008</v>
      </c>
      <c r="D2245">
        <v>29</v>
      </c>
      <c r="E2245" t="s">
        <v>1212</v>
      </c>
      <c r="F2245">
        <v>421</v>
      </c>
      <c r="G2245">
        <v>226</v>
      </c>
      <c r="H2245">
        <v>399</v>
      </c>
      <c r="I2245">
        <v>43112049700</v>
      </c>
      <c r="J2245">
        <v>8</v>
      </c>
      <c r="K2245" t="s">
        <v>1380</v>
      </c>
      <c r="L2245">
        <v>2531</v>
      </c>
      <c r="M2245" t="s">
        <v>1214</v>
      </c>
      <c r="N2245" t="s">
        <v>1355</v>
      </c>
      <c r="O2245">
        <v>0</v>
      </c>
      <c r="P2245" t="s">
        <v>1207</v>
      </c>
      <c r="Q2245">
        <v>19820401</v>
      </c>
    </row>
    <row r="2246" spans="1:17">
      <c r="A2246" t="s">
        <v>1379</v>
      </c>
      <c r="B2246" t="s">
        <v>1382</v>
      </c>
      <c r="C2246">
        <v>201008</v>
      </c>
      <c r="D2246">
        <v>29</v>
      </c>
      <c r="E2246" t="s">
        <v>1212</v>
      </c>
      <c r="F2246">
        <v>631</v>
      </c>
      <c r="G2246">
        <v>493</v>
      </c>
      <c r="H2246">
        <v>4224</v>
      </c>
      <c r="I2246">
        <v>43112047800</v>
      </c>
      <c r="J2246">
        <v>8</v>
      </c>
      <c r="K2246" t="s">
        <v>1380</v>
      </c>
      <c r="L2246">
        <v>2531</v>
      </c>
      <c r="M2246" t="s">
        <v>1214</v>
      </c>
      <c r="N2246" t="s">
        <v>1355</v>
      </c>
      <c r="O2246">
        <v>0</v>
      </c>
      <c r="P2246" t="s">
        <v>1207</v>
      </c>
      <c r="Q2246">
        <v>19811201</v>
      </c>
    </row>
    <row r="2247" spans="1:17">
      <c r="A2247" t="s">
        <v>1352</v>
      </c>
      <c r="B2247" t="s">
        <v>1232</v>
      </c>
      <c r="C2247">
        <v>201009</v>
      </c>
      <c r="D2247">
        <v>30</v>
      </c>
      <c r="E2247" t="s">
        <v>1212</v>
      </c>
      <c r="F2247">
        <v>483</v>
      </c>
      <c r="G2247">
        <v>468</v>
      </c>
      <c r="H2247">
        <v>8988</v>
      </c>
      <c r="I2247">
        <v>43112001301</v>
      </c>
      <c r="J2247">
        <v>8</v>
      </c>
      <c r="K2247" t="s">
        <v>1353</v>
      </c>
      <c r="L2247">
        <v>1560</v>
      </c>
      <c r="M2247" t="s">
        <v>1354</v>
      </c>
      <c r="N2247" t="s">
        <v>1355</v>
      </c>
      <c r="O2247">
        <v>0</v>
      </c>
      <c r="P2247" t="s">
        <v>1207</v>
      </c>
      <c r="Q2247">
        <v>20050905</v>
      </c>
    </row>
    <row r="2248" spans="1:17">
      <c r="A2248" t="s">
        <v>1352</v>
      </c>
      <c r="B2248" t="s">
        <v>1304</v>
      </c>
      <c r="C2248">
        <v>201009</v>
      </c>
      <c r="D2248">
        <v>0</v>
      </c>
      <c r="E2248" t="s">
        <v>1212</v>
      </c>
      <c r="F2248">
        <v>0</v>
      </c>
      <c r="G2248">
        <v>0</v>
      </c>
      <c r="H2248">
        <v>0</v>
      </c>
      <c r="I2248">
        <v>43112001400</v>
      </c>
      <c r="J2248">
        <v>12</v>
      </c>
      <c r="K2248" t="s">
        <v>1353</v>
      </c>
      <c r="L2248">
        <v>1560</v>
      </c>
      <c r="M2248" t="s">
        <v>1354</v>
      </c>
      <c r="N2248" t="s">
        <v>1355</v>
      </c>
      <c r="O2248">
        <v>0</v>
      </c>
      <c r="P2248" t="s">
        <v>1207</v>
      </c>
      <c r="Q2248">
        <v>19751001</v>
      </c>
    </row>
    <row r="2249" spans="1:17">
      <c r="A2249" t="s">
        <v>1352</v>
      </c>
      <c r="B2249" t="s">
        <v>1305</v>
      </c>
      <c r="C2249">
        <v>201009</v>
      </c>
      <c r="D2249">
        <v>0</v>
      </c>
      <c r="E2249" t="s">
        <v>1212</v>
      </c>
      <c r="F2249">
        <v>0</v>
      </c>
      <c r="G2249">
        <v>0</v>
      </c>
      <c r="H2249">
        <v>0</v>
      </c>
      <c r="I2249">
        <v>43112001800</v>
      </c>
      <c r="J2249">
        <v>12</v>
      </c>
      <c r="K2249" t="s">
        <v>1353</v>
      </c>
      <c r="L2249">
        <v>1560</v>
      </c>
      <c r="M2249" t="s">
        <v>1354</v>
      </c>
      <c r="N2249" t="s">
        <v>1355</v>
      </c>
      <c r="O2249">
        <v>0</v>
      </c>
      <c r="P2249" t="s">
        <v>1207</v>
      </c>
      <c r="Q2249">
        <v>19750901</v>
      </c>
    </row>
    <row r="2250" spans="1:17">
      <c r="A2250" t="s">
        <v>1352</v>
      </c>
      <c r="B2250" t="s">
        <v>1356</v>
      </c>
      <c r="C2250">
        <v>201009</v>
      </c>
      <c r="D2250">
        <v>28</v>
      </c>
      <c r="E2250" t="s">
        <v>1212</v>
      </c>
      <c r="F2250">
        <v>781</v>
      </c>
      <c r="G2250">
        <v>2888</v>
      </c>
      <c r="H2250">
        <v>13542</v>
      </c>
      <c r="I2250">
        <v>43112001600</v>
      </c>
      <c r="J2250">
        <v>8</v>
      </c>
      <c r="K2250" t="s">
        <v>1353</v>
      </c>
      <c r="L2250">
        <v>1560</v>
      </c>
      <c r="M2250" t="s">
        <v>1354</v>
      </c>
      <c r="N2250" t="s">
        <v>1355</v>
      </c>
      <c r="O2250">
        <v>0</v>
      </c>
      <c r="P2250" t="s">
        <v>1207</v>
      </c>
      <c r="Q2250">
        <v>19691101</v>
      </c>
    </row>
    <row r="2251" spans="1:17">
      <c r="A2251" t="s">
        <v>1352</v>
      </c>
      <c r="B2251" t="s">
        <v>1254</v>
      </c>
      <c r="C2251">
        <v>201009</v>
      </c>
      <c r="D2251">
        <v>29</v>
      </c>
      <c r="E2251" t="s">
        <v>1212</v>
      </c>
      <c r="F2251">
        <v>571</v>
      </c>
      <c r="G2251">
        <v>553</v>
      </c>
      <c r="H2251">
        <v>2320</v>
      </c>
      <c r="I2251">
        <v>43112004200</v>
      </c>
      <c r="J2251">
        <v>8</v>
      </c>
      <c r="K2251" t="s">
        <v>1353</v>
      </c>
      <c r="L2251">
        <v>1560</v>
      </c>
      <c r="M2251" t="s">
        <v>1354</v>
      </c>
      <c r="N2251" t="s">
        <v>1355</v>
      </c>
      <c r="O2251">
        <v>0</v>
      </c>
      <c r="P2251" t="s">
        <v>1233</v>
      </c>
      <c r="Q2251">
        <v>19710801</v>
      </c>
    </row>
    <row r="2252" spans="1:17">
      <c r="A2252" t="s">
        <v>1352</v>
      </c>
      <c r="B2252" t="s">
        <v>1255</v>
      </c>
      <c r="C2252">
        <v>201009</v>
      </c>
      <c r="D2252">
        <v>0</v>
      </c>
      <c r="E2252" t="s">
        <v>1212</v>
      </c>
      <c r="F2252">
        <v>0</v>
      </c>
      <c r="G2252">
        <v>0</v>
      </c>
      <c r="H2252">
        <v>0</v>
      </c>
      <c r="I2252">
        <v>43112002200</v>
      </c>
      <c r="J2252">
        <v>12</v>
      </c>
      <c r="K2252" t="s">
        <v>1353</v>
      </c>
      <c r="L2252">
        <v>1560</v>
      </c>
      <c r="M2252" t="s">
        <v>1354</v>
      </c>
      <c r="N2252" t="s">
        <v>1355</v>
      </c>
      <c r="O2252">
        <v>0</v>
      </c>
      <c r="P2252" t="s">
        <v>1233</v>
      </c>
      <c r="Q2252">
        <v>19790101</v>
      </c>
    </row>
    <row r="2253" spans="1:17">
      <c r="A2253" t="s">
        <v>1352</v>
      </c>
      <c r="B2253" t="s">
        <v>1357</v>
      </c>
      <c r="C2253">
        <v>201009</v>
      </c>
      <c r="D2253">
        <v>0</v>
      </c>
      <c r="E2253" t="s">
        <v>1212</v>
      </c>
      <c r="F2253">
        <v>0</v>
      </c>
      <c r="G2253">
        <v>0</v>
      </c>
      <c r="H2253">
        <v>0</v>
      </c>
      <c r="I2253">
        <v>43112002100</v>
      </c>
      <c r="J2253">
        <v>12</v>
      </c>
      <c r="K2253" t="s">
        <v>1353</v>
      </c>
      <c r="L2253">
        <v>1560</v>
      </c>
      <c r="M2253" t="s">
        <v>1354</v>
      </c>
      <c r="N2253" t="s">
        <v>1355</v>
      </c>
      <c r="O2253">
        <v>0</v>
      </c>
      <c r="P2253" t="s">
        <v>1207</v>
      </c>
      <c r="Q2253">
        <v>19680701</v>
      </c>
    </row>
    <row r="2254" spans="1:17">
      <c r="A2254" t="s">
        <v>1352</v>
      </c>
      <c r="B2254" t="s">
        <v>1323</v>
      </c>
      <c r="C2254">
        <v>201009</v>
      </c>
      <c r="D2254">
        <v>0</v>
      </c>
      <c r="E2254" t="s">
        <v>1212</v>
      </c>
      <c r="F2254">
        <v>0</v>
      </c>
      <c r="G2254">
        <v>0</v>
      </c>
      <c r="H2254">
        <v>0</v>
      </c>
      <c r="I2254">
        <v>43112002701</v>
      </c>
      <c r="J2254">
        <v>12</v>
      </c>
      <c r="K2254" t="s">
        <v>1353</v>
      </c>
      <c r="L2254">
        <v>1560</v>
      </c>
      <c r="M2254" t="s">
        <v>1354</v>
      </c>
      <c r="N2254" t="s">
        <v>1355</v>
      </c>
      <c r="O2254">
        <v>0</v>
      </c>
      <c r="P2254" t="s">
        <v>1207</v>
      </c>
      <c r="Q2254">
        <v>19980729</v>
      </c>
    </row>
    <row r="2255" spans="1:17">
      <c r="A2255" t="s">
        <v>1352</v>
      </c>
      <c r="B2255" t="s">
        <v>1308</v>
      </c>
      <c r="C2255">
        <v>201009</v>
      </c>
      <c r="D2255">
        <v>0</v>
      </c>
      <c r="E2255" t="s">
        <v>1212</v>
      </c>
      <c r="F2255">
        <v>0</v>
      </c>
      <c r="G2255">
        <v>0</v>
      </c>
      <c r="H2255">
        <v>0</v>
      </c>
      <c r="I2255">
        <v>43112002302</v>
      </c>
      <c r="J2255">
        <v>12</v>
      </c>
      <c r="K2255" t="s">
        <v>1353</v>
      </c>
      <c r="L2255">
        <v>1560</v>
      </c>
      <c r="M2255" t="s">
        <v>1354</v>
      </c>
      <c r="N2255" t="s">
        <v>1355</v>
      </c>
      <c r="O2255">
        <v>0</v>
      </c>
      <c r="P2255" t="s">
        <v>1207</v>
      </c>
      <c r="Q2255">
        <v>20050409</v>
      </c>
    </row>
    <row r="2256" spans="1:17">
      <c r="A2256" t="s">
        <v>1352</v>
      </c>
      <c r="B2256" t="s">
        <v>1325</v>
      </c>
      <c r="C2256">
        <v>201009</v>
      </c>
      <c r="D2256">
        <v>0</v>
      </c>
      <c r="E2256" t="s">
        <v>1212</v>
      </c>
      <c r="F2256">
        <v>0</v>
      </c>
      <c r="G2256">
        <v>0</v>
      </c>
      <c r="H2256">
        <v>0</v>
      </c>
      <c r="I2256">
        <v>43112005400</v>
      </c>
      <c r="J2256">
        <v>12</v>
      </c>
      <c r="K2256" t="s">
        <v>1353</v>
      </c>
      <c r="L2256">
        <v>1560</v>
      </c>
      <c r="M2256" t="s">
        <v>1354</v>
      </c>
      <c r="N2256" t="s">
        <v>1355</v>
      </c>
      <c r="O2256">
        <v>0</v>
      </c>
      <c r="P2256" t="s">
        <v>1207</v>
      </c>
      <c r="Q2256">
        <v>19900401</v>
      </c>
    </row>
    <row r="2257" spans="1:17">
      <c r="A2257" t="s">
        <v>1352</v>
      </c>
      <c r="B2257" t="s">
        <v>1257</v>
      </c>
      <c r="C2257">
        <v>201009</v>
      </c>
      <c r="D2257">
        <v>0</v>
      </c>
      <c r="E2257" t="s">
        <v>1212</v>
      </c>
      <c r="F2257">
        <v>0</v>
      </c>
      <c r="G2257">
        <v>0</v>
      </c>
      <c r="H2257">
        <v>0</v>
      </c>
      <c r="I2257">
        <v>43112004400</v>
      </c>
      <c r="J2257">
        <v>12</v>
      </c>
      <c r="K2257" t="s">
        <v>1353</v>
      </c>
      <c r="L2257">
        <v>1560</v>
      </c>
      <c r="M2257" t="s">
        <v>1354</v>
      </c>
      <c r="N2257" t="s">
        <v>1355</v>
      </c>
      <c r="O2257">
        <v>0</v>
      </c>
      <c r="P2257" t="s">
        <v>1233</v>
      </c>
      <c r="Q2257">
        <v>19781001</v>
      </c>
    </row>
    <row r="2258" spans="1:17">
      <c r="A2258" t="s">
        <v>1352</v>
      </c>
      <c r="B2258" t="s">
        <v>1309</v>
      </c>
      <c r="C2258">
        <v>201009</v>
      </c>
      <c r="D2258">
        <v>0</v>
      </c>
      <c r="E2258" t="s">
        <v>1212</v>
      </c>
      <c r="F2258">
        <v>0</v>
      </c>
      <c r="G2258">
        <v>0</v>
      </c>
      <c r="H2258">
        <v>0</v>
      </c>
      <c r="I2258">
        <v>43112006801</v>
      </c>
      <c r="J2258">
        <v>12</v>
      </c>
      <c r="K2258" t="s">
        <v>1353</v>
      </c>
      <c r="L2258">
        <v>1560</v>
      </c>
      <c r="M2258" t="s">
        <v>1354</v>
      </c>
      <c r="N2258" t="s">
        <v>1355</v>
      </c>
      <c r="O2258">
        <v>0</v>
      </c>
      <c r="P2258" t="s">
        <v>1207</v>
      </c>
      <c r="Q2258">
        <v>19980815</v>
      </c>
    </row>
    <row r="2259" spans="1:17">
      <c r="A2259" t="s">
        <v>1352</v>
      </c>
      <c r="B2259" t="s">
        <v>1258</v>
      </c>
      <c r="C2259">
        <v>201009</v>
      </c>
      <c r="D2259">
        <v>26</v>
      </c>
      <c r="E2259" t="s">
        <v>1212</v>
      </c>
      <c r="F2259">
        <v>225</v>
      </c>
      <c r="G2259">
        <v>328</v>
      </c>
      <c r="H2259">
        <v>4434</v>
      </c>
      <c r="I2259">
        <v>43112004800</v>
      </c>
      <c r="J2259">
        <v>8</v>
      </c>
      <c r="K2259" t="s">
        <v>1353</v>
      </c>
      <c r="L2259">
        <v>1560</v>
      </c>
      <c r="M2259" t="s">
        <v>1354</v>
      </c>
      <c r="N2259" t="s">
        <v>1355</v>
      </c>
      <c r="O2259">
        <v>0</v>
      </c>
      <c r="P2259" t="s">
        <v>1207</v>
      </c>
      <c r="Q2259">
        <v>19900601</v>
      </c>
    </row>
    <row r="2260" spans="1:17">
      <c r="A2260" t="s">
        <v>1352</v>
      </c>
      <c r="B2260" t="s">
        <v>1310</v>
      </c>
      <c r="C2260">
        <v>201009</v>
      </c>
      <c r="D2260">
        <v>30</v>
      </c>
      <c r="E2260" t="s">
        <v>1212</v>
      </c>
      <c r="F2260">
        <v>1427</v>
      </c>
      <c r="G2260">
        <v>1135</v>
      </c>
      <c r="H2260">
        <v>6558</v>
      </c>
      <c r="I2260">
        <v>43112005501</v>
      </c>
      <c r="J2260">
        <v>8</v>
      </c>
      <c r="K2260" t="s">
        <v>1353</v>
      </c>
      <c r="L2260">
        <v>1560</v>
      </c>
      <c r="M2260" t="s">
        <v>1354</v>
      </c>
      <c r="N2260" t="s">
        <v>1355</v>
      </c>
      <c r="O2260">
        <v>0</v>
      </c>
      <c r="P2260" t="s">
        <v>1207</v>
      </c>
      <c r="Q2260">
        <v>20050617</v>
      </c>
    </row>
    <row r="2261" spans="1:17">
      <c r="A2261" t="s">
        <v>1352</v>
      </c>
      <c r="B2261" t="s">
        <v>1238</v>
      </c>
      <c r="C2261">
        <v>201009</v>
      </c>
      <c r="D2261">
        <v>0</v>
      </c>
      <c r="E2261" t="s">
        <v>1212</v>
      </c>
      <c r="F2261">
        <v>0</v>
      </c>
      <c r="G2261">
        <v>0</v>
      </c>
      <c r="H2261">
        <v>0</v>
      </c>
      <c r="I2261">
        <v>43112007300</v>
      </c>
      <c r="J2261">
        <v>12</v>
      </c>
      <c r="K2261" t="s">
        <v>1353</v>
      </c>
      <c r="L2261">
        <v>1560</v>
      </c>
      <c r="M2261" t="s">
        <v>1354</v>
      </c>
      <c r="N2261" t="s">
        <v>1355</v>
      </c>
      <c r="O2261">
        <v>0</v>
      </c>
      <c r="P2261" t="s">
        <v>1207</v>
      </c>
      <c r="Q2261">
        <v>19790101</v>
      </c>
    </row>
    <row r="2262" spans="1:17">
      <c r="A2262" t="s">
        <v>1352</v>
      </c>
      <c r="B2262" t="s">
        <v>1239</v>
      </c>
      <c r="C2262">
        <v>201009</v>
      </c>
      <c r="D2262">
        <v>0</v>
      </c>
      <c r="E2262" t="s">
        <v>1212</v>
      </c>
      <c r="F2262">
        <v>0</v>
      </c>
      <c r="G2262">
        <v>0</v>
      </c>
      <c r="H2262">
        <v>0</v>
      </c>
      <c r="I2262">
        <v>43112007100</v>
      </c>
      <c r="J2262">
        <v>12</v>
      </c>
      <c r="K2262" t="s">
        <v>1353</v>
      </c>
      <c r="L2262">
        <v>1560</v>
      </c>
      <c r="M2262" t="s">
        <v>1354</v>
      </c>
      <c r="N2262" t="s">
        <v>1355</v>
      </c>
      <c r="O2262">
        <v>0</v>
      </c>
      <c r="P2262" t="s">
        <v>1207</v>
      </c>
      <c r="Q2262">
        <v>19731101</v>
      </c>
    </row>
    <row r="2263" spans="1:17">
      <c r="A2263" t="s">
        <v>1352</v>
      </c>
      <c r="B2263" t="s">
        <v>1243</v>
      </c>
      <c r="C2263">
        <v>201009</v>
      </c>
      <c r="D2263">
        <v>30</v>
      </c>
      <c r="E2263" t="s">
        <v>1212</v>
      </c>
      <c r="F2263">
        <v>1036</v>
      </c>
      <c r="G2263">
        <v>3772</v>
      </c>
      <c r="H2263">
        <v>12527</v>
      </c>
      <c r="I2263">
        <v>43112009002</v>
      </c>
      <c r="J2263">
        <v>8</v>
      </c>
      <c r="K2263" t="s">
        <v>1353</v>
      </c>
      <c r="L2263">
        <v>1560</v>
      </c>
      <c r="M2263" t="s">
        <v>1354</v>
      </c>
      <c r="N2263" t="s">
        <v>1355</v>
      </c>
      <c r="O2263">
        <v>0</v>
      </c>
      <c r="P2263" t="s">
        <v>1207</v>
      </c>
      <c r="Q2263">
        <v>20051101</v>
      </c>
    </row>
    <row r="2264" spans="1:17">
      <c r="A2264" t="s">
        <v>1352</v>
      </c>
      <c r="B2264" t="s">
        <v>1327</v>
      </c>
      <c r="C2264">
        <v>201009</v>
      </c>
      <c r="D2264">
        <v>0</v>
      </c>
      <c r="E2264" t="s">
        <v>1212</v>
      </c>
      <c r="F2264">
        <v>0</v>
      </c>
      <c r="G2264">
        <v>0</v>
      </c>
      <c r="H2264">
        <v>0</v>
      </c>
      <c r="I2264">
        <v>43112008700</v>
      </c>
      <c r="J2264">
        <v>12</v>
      </c>
      <c r="K2264" t="s">
        <v>1353</v>
      </c>
      <c r="L2264">
        <v>1560</v>
      </c>
      <c r="M2264" t="s">
        <v>1354</v>
      </c>
      <c r="N2264" t="s">
        <v>1355</v>
      </c>
      <c r="O2264">
        <v>0</v>
      </c>
      <c r="P2264" t="s">
        <v>1207</v>
      </c>
    </row>
    <row r="2265" spans="1:17">
      <c r="A2265" t="s">
        <v>1352</v>
      </c>
      <c r="B2265" t="s">
        <v>1262</v>
      </c>
      <c r="C2265">
        <v>201009</v>
      </c>
      <c r="D2265">
        <v>0</v>
      </c>
      <c r="E2265" t="s">
        <v>1212</v>
      </c>
      <c r="F2265">
        <v>0</v>
      </c>
      <c r="G2265">
        <v>0</v>
      </c>
      <c r="H2265">
        <v>0</v>
      </c>
      <c r="I2265">
        <v>43112009402</v>
      </c>
      <c r="J2265">
        <v>12</v>
      </c>
      <c r="K2265" t="s">
        <v>1353</v>
      </c>
      <c r="L2265">
        <v>1560</v>
      </c>
      <c r="M2265" t="s">
        <v>1354</v>
      </c>
      <c r="N2265" t="s">
        <v>1355</v>
      </c>
      <c r="O2265">
        <v>0</v>
      </c>
      <c r="P2265" t="s">
        <v>1207</v>
      </c>
      <c r="Q2265">
        <v>19981030</v>
      </c>
    </row>
    <row r="2266" spans="1:17">
      <c r="A2266" t="s">
        <v>1352</v>
      </c>
      <c r="B2266" t="s">
        <v>1313</v>
      </c>
      <c r="C2266">
        <v>201009</v>
      </c>
      <c r="D2266">
        <v>0</v>
      </c>
      <c r="E2266" t="s">
        <v>1212</v>
      </c>
      <c r="F2266">
        <v>0</v>
      </c>
      <c r="G2266">
        <v>0</v>
      </c>
      <c r="H2266">
        <v>0</v>
      </c>
      <c r="I2266">
        <v>43112010103</v>
      </c>
      <c r="J2266">
        <v>12</v>
      </c>
      <c r="K2266" t="s">
        <v>1353</v>
      </c>
      <c r="L2266">
        <v>1560</v>
      </c>
      <c r="M2266" t="s">
        <v>1354</v>
      </c>
      <c r="N2266" t="s">
        <v>1355</v>
      </c>
      <c r="O2266">
        <v>0</v>
      </c>
      <c r="P2266" t="s">
        <v>1207</v>
      </c>
      <c r="Q2266">
        <v>19981010</v>
      </c>
    </row>
    <row r="2267" spans="1:17">
      <c r="A2267" t="s">
        <v>1352</v>
      </c>
      <c r="B2267" t="s">
        <v>1263</v>
      </c>
      <c r="C2267">
        <v>201009</v>
      </c>
      <c r="D2267">
        <v>0</v>
      </c>
      <c r="E2267" t="s">
        <v>1212</v>
      </c>
      <c r="F2267">
        <v>0</v>
      </c>
      <c r="G2267">
        <v>0</v>
      </c>
      <c r="H2267">
        <v>0</v>
      </c>
      <c r="I2267">
        <v>43112006901</v>
      </c>
      <c r="J2267">
        <v>12</v>
      </c>
      <c r="K2267" t="s">
        <v>1353</v>
      </c>
      <c r="L2267">
        <v>1560</v>
      </c>
      <c r="M2267" t="s">
        <v>1354</v>
      </c>
      <c r="N2267" t="s">
        <v>1355</v>
      </c>
      <c r="O2267">
        <v>0</v>
      </c>
      <c r="P2267" t="s">
        <v>1207</v>
      </c>
      <c r="Q2267">
        <v>19780801</v>
      </c>
    </row>
    <row r="2268" spans="1:17">
      <c r="A2268" t="s">
        <v>1352</v>
      </c>
      <c r="B2268" t="s">
        <v>1358</v>
      </c>
      <c r="C2268">
        <v>201009</v>
      </c>
      <c r="D2268">
        <v>21</v>
      </c>
      <c r="E2268" t="s">
        <v>1212</v>
      </c>
      <c r="F2268">
        <v>61</v>
      </c>
      <c r="G2268">
        <v>301</v>
      </c>
      <c r="H2268">
        <v>3444</v>
      </c>
      <c r="I2268">
        <v>43112004302</v>
      </c>
      <c r="J2268">
        <v>8</v>
      </c>
      <c r="K2268" t="s">
        <v>1353</v>
      </c>
      <c r="L2268">
        <v>1560</v>
      </c>
      <c r="M2268" t="s">
        <v>1354</v>
      </c>
      <c r="N2268" t="s">
        <v>1355</v>
      </c>
      <c r="O2268">
        <v>0</v>
      </c>
      <c r="P2268" t="s">
        <v>1207</v>
      </c>
      <c r="Q2268">
        <v>20050625</v>
      </c>
    </row>
    <row r="2269" spans="1:17">
      <c r="A2269" t="s">
        <v>1352</v>
      </c>
      <c r="B2269" t="s">
        <v>1264</v>
      </c>
      <c r="C2269">
        <v>201009</v>
      </c>
      <c r="D2269">
        <v>0</v>
      </c>
      <c r="E2269" t="s">
        <v>1212</v>
      </c>
      <c r="F2269">
        <v>0</v>
      </c>
      <c r="G2269">
        <v>0</v>
      </c>
      <c r="H2269">
        <v>0</v>
      </c>
      <c r="I2269">
        <v>43112004501</v>
      </c>
      <c r="J2269">
        <v>12</v>
      </c>
      <c r="K2269" t="s">
        <v>1353</v>
      </c>
      <c r="L2269">
        <v>1560</v>
      </c>
      <c r="M2269" t="s">
        <v>1354</v>
      </c>
      <c r="N2269" t="s">
        <v>1355</v>
      </c>
      <c r="O2269">
        <v>0</v>
      </c>
      <c r="P2269" t="s">
        <v>1207</v>
      </c>
      <c r="Q2269">
        <v>19780701</v>
      </c>
    </row>
    <row r="2270" spans="1:17">
      <c r="A2270" t="s">
        <v>1352</v>
      </c>
      <c r="B2270" t="s">
        <v>1314</v>
      </c>
      <c r="C2270">
        <v>201009</v>
      </c>
      <c r="D2270">
        <v>26</v>
      </c>
      <c r="E2270" t="s">
        <v>1212</v>
      </c>
      <c r="F2270">
        <v>304</v>
      </c>
      <c r="G2270">
        <v>543</v>
      </c>
      <c r="H2270">
        <v>4969</v>
      </c>
      <c r="I2270">
        <v>43112006703</v>
      </c>
      <c r="J2270">
        <v>8</v>
      </c>
      <c r="K2270" t="s">
        <v>1353</v>
      </c>
      <c r="L2270">
        <v>1560</v>
      </c>
      <c r="M2270" t="s">
        <v>1354</v>
      </c>
      <c r="N2270" t="s">
        <v>1355</v>
      </c>
      <c r="O2270">
        <v>0</v>
      </c>
      <c r="P2270" t="s">
        <v>1207</v>
      </c>
      <c r="Q2270">
        <v>19980706</v>
      </c>
    </row>
    <row r="2271" spans="1:17">
      <c r="A2271" t="s">
        <v>1352</v>
      </c>
      <c r="B2271" t="s">
        <v>1329</v>
      </c>
      <c r="C2271">
        <v>201009</v>
      </c>
      <c r="D2271">
        <v>16</v>
      </c>
      <c r="E2271" t="s">
        <v>1212</v>
      </c>
      <c r="F2271">
        <v>113</v>
      </c>
      <c r="G2271">
        <v>341</v>
      </c>
      <c r="H2271">
        <v>3472</v>
      </c>
      <c r="I2271">
        <v>43112013402</v>
      </c>
      <c r="J2271">
        <v>8</v>
      </c>
      <c r="K2271" t="s">
        <v>1353</v>
      </c>
      <c r="L2271">
        <v>1560</v>
      </c>
      <c r="M2271" t="s">
        <v>1354</v>
      </c>
      <c r="N2271" t="s">
        <v>1355</v>
      </c>
      <c r="O2271">
        <v>0</v>
      </c>
      <c r="P2271" t="s">
        <v>1207</v>
      </c>
      <c r="Q2271">
        <v>19980914</v>
      </c>
    </row>
    <row r="2272" spans="1:17">
      <c r="A2272" t="s">
        <v>1352</v>
      </c>
      <c r="B2272" t="s">
        <v>1202</v>
      </c>
      <c r="C2272">
        <v>201009</v>
      </c>
      <c r="D2272">
        <v>0</v>
      </c>
      <c r="E2272" t="s">
        <v>1212</v>
      </c>
      <c r="F2272">
        <v>0</v>
      </c>
      <c r="G2272">
        <v>0</v>
      </c>
      <c r="H2272">
        <v>0</v>
      </c>
      <c r="I2272">
        <v>43112013501</v>
      </c>
      <c r="J2272">
        <v>12</v>
      </c>
      <c r="K2272" t="s">
        <v>1353</v>
      </c>
      <c r="L2272">
        <v>1560</v>
      </c>
      <c r="M2272" t="s">
        <v>1354</v>
      </c>
      <c r="N2272" t="s">
        <v>1355</v>
      </c>
      <c r="O2272">
        <v>0</v>
      </c>
      <c r="P2272" t="s">
        <v>1207</v>
      </c>
      <c r="Q2272">
        <v>19790201</v>
      </c>
    </row>
    <row r="2273" spans="1:17">
      <c r="A2273" t="s">
        <v>1352</v>
      </c>
      <c r="B2273" t="s">
        <v>1244</v>
      </c>
      <c r="C2273">
        <v>201009</v>
      </c>
      <c r="D2273">
        <v>0</v>
      </c>
      <c r="E2273" t="s">
        <v>1212</v>
      </c>
      <c r="F2273">
        <v>0</v>
      </c>
      <c r="G2273">
        <v>0</v>
      </c>
      <c r="H2273">
        <v>0</v>
      </c>
      <c r="I2273">
        <v>43112005301</v>
      </c>
      <c r="J2273">
        <v>12</v>
      </c>
      <c r="K2273" t="s">
        <v>1353</v>
      </c>
      <c r="L2273">
        <v>1560</v>
      </c>
      <c r="M2273" t="s">
        <v>1354</v>
      </c>
      <c r="N2273" t="s">
        <v>1355</v>
      </c>
      <c r="O2273">
        <v>0</v>
      </c>
      <c r="P2273" t="s">
        <v>1207</v>
      </c>
      <c r="Q2273">
        <v>19780801</v>
      </c>
    </row>
    <row r="2274" spans="1:17">
      <c r="A2274" t="s">
        <v>1352</v>
      </c>
      <c r="B2274" t="s">
        <v>1245</v>
      </c>
      <c r="C2274">
        <v>201009</v>
      </c>
      <c r="D2274">
        <v>0</v>
      </c>
      <c r="E2274" t="s">
        <v>1212</v>
      </c>
      <c r="F2274">
        <v>0</v>
      </c>
      <c r="G2274">
        <v>0</v>
      </c>
      <c r="H2274">
        <v>0</v>
      </c>
      <c r="I2274">
        <v>43112037701</v>
      </c>
      <c r="J2274">
        <v>12</v>
      </c>
      <c r="K2274" t="s">
        <v>1353</v>
      </c>
      <c r="L2274">
        <v>1560</v>
      </c>
      <c r="M2274" t="s">
        <v>1354</v>
      </c>
      <c r="N2274" t="s">
        <v>1355</v>
      </c>
      <c r="O2274">
        <v>0</v>
      </c>
      <c r="P2274" t="s">
        <v>1207</v>
      </c>
      <c r="Q2274">
        <v>20050226</v>
      </c>
    </row>
    <row r="2275" spans="1:17">
      <c r="A2275" t="s">
        <v>1352</v>
      </c>
      <c r="B2275" t="s">
        <v>1359</v>
      </c>
      <c r="C2275">
        <v>201009</v>
      </c>
      <c r="D2275">
        <v>30</v>
      </c>
      <c r="E2275" t="s">
        <v>1212</v>
      </c>
      <c r="F2275">
        <v>1094</v>
      </c>
      <c r="G2275">
        <v>2746</v>
      </c>
      <c r="H2275">
        <v>3322</v>
      </c>
      <c r="I2275">
        <v>43112037801</v>
      </c>
      <c r="J2275">
        <v>8</v>
      </c>
      <c r="K2275" t="s">
        <v>1353</v>
      </c>
      <c r="L2275">
        <v>1560</v>
      </c>
      <c r="M2275" t="s">
        <v>1354</v>
      </c>
      <c r="N2275" t="s">
        <v>1355</v>
      </c>
      <c r="O2275">
        <v>0</v>
      </c>
      <c r="P2275" t="s">
        <v>1207</v>
      </c>
      <c r="Q2275">
        <v>20060607</v>
      </c>
    </row>
    <row r="2276" spans="1:17">
      <c r="A2276" t="s">
        <v>1352</v>
      </c>
      <c r="B2276" t="s">
        <v>1360</v>
      </c>
      <c r="C2276">
        <v>201009</v>
      </c>
      <c r="D2276">
        <v>25</v>
      </c>
      <c r="E2276" t="s">
        <v>1212</v>
      </c>
      <c r="F2276">
        <v>474</v>
      </c>
      <c r="G2276">
        <v>690</v>
      </c>
      <c r="H2276">
        <v>3985</v>
      </c>
      <c r="I2276">
        <v>43112008600</v>
      </c>
      <c r="J2276">
        <v>8</v>
      </c>
      <c r="K2276" t="s">
        <v>1353</v>
      </c>
      <c r="L2276">
        <v>1560</v>
      </c>
      <c r="M2276" t="s">
        <v>1354</v>
      </c>
      <c r="N2276" t="s">
        <v>1355</v>
      </c>
      <c r="O2276">
        <v>0</v>
      </c>
      <c r="P2276" t="s">
        <v>1207</v>
      </c>
      <c r="Q2276">
        <v>19710701</v>
      </c>
    </row>
    <row r="2277" spans="1:17">
      <c r="A2277" t="s">
        <v>1352</v>
      </c>
      <c r="B2277" t="s">
        <v>1215</v>
      </c>
      <c r="C2277">
        <v>201009</v>
      </c>
      <c r="D2277">
        <v>30</v>
      </c>
      <c r="E2277" t="s">
        <v>1212</v>
      </c>
      <c r="F2277">
        <v>2527</v>
      </c>
      <c r="G2277">
        <v>899</v>
      </c>
      <c r="H2277">
        <v>9066</v>
      </c>
      <c r="I2277">
        <v>43112008300</v>
      </c>
      <c r="J2277">
        <v>8</v>
      </c>
      <c r="K2277" t="s">
        <v>1353</v>
      </c>
      <c r="L2277">
        <v>1560</v>
      </c>
      <c r="M2277" t="s">
        <v>1354</v>
      </c>
      <c r="N2277" t="s">
        <v>1355</v>
      </c>
      <c r="O2277">
        <v>0</v>
      </c>
      <c r="P2277" t="s">
        <v>1207</v>
      </c>
      <c r="Q2277">
        <v>19690501</v>
      </c>
    </row>
    <row r="2278" spans="1:17">
      <c r="A2278" t="s">
        <v>1352</v>
      </c>
      <c r="B2278" t="s">
        <v>1216</v>
      </c>
      <c r="C2278">
        <v>201009</v>
      </c>
      <c r="D2278">
        <v>0</v>
      </c>
      <c r="E2278" t="s">
        <v>1212</v>
      </c>
      <c r="F2278">
        <v>0</v>
      </c>
      <c r="G2278">
        <v>0</v>
      </c>
      <c r="H2278">
        <v>0</v>
      </c>
      <c r="I2278">
        <v>43112008200</v>
      </c>
      <c r="J2278">
        <v>12</v>
      </c>
      <c r="K2278" t="s">
        <v>1353</v>
      </c>
      <c r="L2278">
        <v>1560</v>
      </c>
      <c r="M2278" t="s">
        <v>1354</v>
      </c>
      <c r="N2278" t="s">
        <v>1355</v>
      </c>
      <c r="O2278">
        <v>0</v>
      </c>
      <c r="P2278" t="s">
        <v>1207</v>
      </c>
      <c r="Q2278">
        <v>19870801</v>
      </c>
    </row>
    <row r="2279" spans="1:17">
      <c r="A2279" t="s">
        <v>1352</v>
      </c>
      <c r="B2279" t="s">
        <v>1221</v>
      </c>
      <c r="C2279">
        <v>201009</v>
      </c>
      <c r="D2279">
        <v>30</v>
      </c>
      <c r="E2279" t="s">
        <v>1212</v>
      </c>
      <c r="F2279">
        <v>1215</v>
      </c>
      <c r="G2279">
        <v>2620</v>
      </c>
      <c r="H2279">
        <v>11632</v>
      </c>
      <c r="I2279">
        <v>43112011500</v>
      </c>
      <c r="J2279">
        <v>8</v>
      </c>
      <c r="K2279" t="s">
        <v>1353</v>
      </c>
      <c r="L2279">
        <v>1560</v>
      </c>
      <c r="M2279" t="s">
        <v>1354</v>
      </c>
      <c r="N2279" t="s">
        <v>1355</v>
      </c>
      <c r="O2279">
        <v>0</v>
      </c>
      <c r="P2279" t="s">
        <v>1207</v>
      </c>
      <c r="Q2279">
        <v>19690701</v>
      </c>
    </row>
    <row r="2280" spans="1:17">
      <c r="A2280" t="s">
        <v>1352</v>
      </c>
      <c r="B2280" t="s">
        <v>1222</v>
      </c>
      <c r="C2280">
        <v>201009</v>
      </c>
      <c r="D2280">
        <v>30</v>
      </c>
      <c r="E2280" t="s">
        <v>1212</v>
      </c>
      <c r="F2280">
        <v>852</v>
      </c>
      <c r="G2280">
        <v>869</v>
      </c>
      <c r="H2280">
        <v>4852</v>
      </c>
      <c r="I2280">
        <v>43112009101</v>
      </c>
      <c r="J2280">
        <v>8</v>
      </c>
      <c r="K2280" t="s">
        <v>1353</v>
      </c>
      <c r="L2280">
        <v>1560</v>
      </c>
      <c r="M2280" t="s">
        <v>1354</v>
      </c>
      <c r="N2280" t="s">
        <v>1355</v>
      </c>
      <c r="O2280">
        <v>0</v>
      </c>
      <c r="P2280" t="s">
        <v>1207</v>
      </c>
      <c r="Q2280">
        <v>20100601</v>
      </c>
    </row>
    <row r="2281" spans="1:17">
      <c r="A2281" t="s">
        <v>1352</v>
      </c>
      <c r="B2281" t="s">
        <v>1224</v>
      </c>
      <c r="C2281">
        <v>201009</v>
      </c>
      <c r="D2281">
        <v>14</v>
      </c>
      <c r="E2281" t="s">
        <v>1212</v>
      </c>
      <c r="F2281">
        <v>151</v>
      </c>
      <c r="G2281">
        <v>258</v>
      </c>
      <c r="H2281">
        <v>3445</v>
      </c>
      <c r="I2281">
        <v>43112012200</v>
      </c>
      <c r="J2281">
        <v>8</v>
      </c>
      <c r="K2281" t="s">
        <v>1353</v>
      </c>
      <c r="L2281">
        <v>1560</v>
      </c>
      <c r="M2281" t="s">
        <v>1354</v>
      </c>
      <c r="N2281" t="s">
        <v>1355</v>
      </c>
      <c r="O2281">
        <v>0</v>
      </c>
      <c r="P2281" t="s">
        <v>1207</v>
      </c>
      <c r="Q2281">
        <v>19690801</v>
      </c>
    </row>
    <row r="2282" spans="1:17">
      <c r="A2282" t="s">
        <v>1352</v>
      </c>
      <c r="B2282" t="s">
        <v>1225</v>
      </c>
      <c r="C2282">
        <v>201009</v>
      </c>
      <c r="D2282">
        <v>30</v>
      </c>
      <c r="E2282" t="s">
        <v>1212</v>
      </c>
      <c r="F2282">
        <v>1057</v>
      </c>
      <c r="G2282">
        <v>831</v>
      </c>
      <c r="H2282">
        <v>10249</v>
      </c>
      <c r="I2282">
        <v>43112010700</v>
      </c>
      <c r="J2282">
        <v>8</v>
      </c>
      <c r="K2282" t="s">
        <v>1353</v>
      </c>
      <c r="L2282">
        <v>1560</v>
      </c>
      <c r="M2282" t="s">
        <v>1354</v>
      </c>
      <c r="N2282" t="s">
        <v>1355</v>
      </c>
      <c r="O2282">
        <v>0</v>
      </c>
      <c r="P2282" t="s">
        <v>1207</v>
      </c>
      <c r="Q2282">
        <v>19690701</v>
      </c>
    </row>
    <row r="2283" spans="1:17">
      <c r="A2283" t="s">
        <v>1352</v>
      </c>
      <c r="B2283" t="s">
        <v>1301</v>
      </c>
      <c r="C2283">
        <v>201009</v>
      </c>
      <c r="D2283">
        <v>0</v>
      </c>
      <c r="E2283" t="s">
        <v>1212</v>
      </c>
      <c r="F2283">
        <v>0</v>
      </c>
      <c r="G2283">
        <v>0</v>
      </c>
      <c r="H2283">
        <v>0</v>
      </c>
      <c r="I2283">
        <v>43112009800</v>
      </c>
      <c r="J2283">
        <v>12</v>
      </c>
      <c r="K2283" t="s">
        <v>1353</v>
      </c>
      <c r="L2283">
        <v>1560</v>
      </c>
      <c r="M2283" t="s">
        <v>1354</v>
      </c>
      <c r="N2283" t="s">
        <v>1355</v>
      </c>
      <c r="O2283">
        <v>0</v>
      </c>
      <c r="P2283" t="s">
        <v>1207</v>
      </c>
      <c r="Q2283">
        <v>19690701</v>
      </c>
    </row>
    <row r="2284" spans="1:17">
      <c r="A2284" t="s">
        <v>1352</v>
      </c>
      <c r="B2284" t="s">
        <v>1303</v>
      </c>
      <c r="C2284">
        <v>201009</v>
      </c>
      <c r="D2284">
        <v>30</v>
      </c>
      <c r="E2284" t="s">
        <v>1212</v>
      </c>
      <c r="F2284">
        <v>773</v>
      </c>
      <c r="G2284">
        <v>880</v>
      </c>
      <c r="H2284">
        <v>9992</v>
      </c>
      <c r="I2284">
        <v>43112011200</v>
      </c>
      <c r="J2284">
        <v>8</v>
      </c>
      <c r="K2284" t="s">
        <v>1353</v>
      </c>
      <c r="L2284">
        <v>1560</v>
      </c>
      <c r="M2284" t="s">
        <v>1354</v>
      </c>
      <c r="N2284" t="s">
        <v>1355</v>
      </c>
      <c r="O2284">
        <v>0</v>
      </c>
      <c r="P2284" t="s">
        <v>1207</v>
      </c>
      <c r="Q2284">
        <v>19690801</v>
      </c>
    </row>
    <row r="2285" spans="1:17">
      <c r="A2285" t="s">
        <v>1352</v>
      </c>
      <c r="B2285" t="s">
        <v>1348</v>
      </c>
      <c r="C2285">
        <v>201009</v>
      </c>
      <c r="D2285">
        <v>26</v>
      </c>
      <c r="E2285" t="s">
        <v>1212</v>
      </c>
      <c r="F2285">
        <v>2531</v>
      </c>
      <c r="G2285">
        <v>550</v>
      </c>
      <c r="H2285">
        <v>1466</v>
      </c>
      <c r="I2285">
        <v>43112011001</v>
      </c>
      <c r="J2285">
        <v>8</v>
      </c>
      <c r="K2285" t="s">
        <v>1353</v>
      </c>
      <c r="L2285">
        <v>1560</v>
      </c>
      <c r="M2285" t="s">
        <v>1354</v>
      </c>
      <c r="N2285" t="s">
        <v>1355</v>
      </c>
      <c r="O2285">
        <v>0</v>
      </c>
      <c r="P2285" t="s">
        <v>1207</v>
      </c>
      <c r="Q2285">
        <v>20100419</v>
      </c>
    </row>
    <row r="2286" spans="1:17">
      <c r="A2286" t="s">
        <v>1352</v>
      </c>
      <c r="B2286" t="s">
        <v>1227</v>
      </c>
      <c r="C2286">
        <v>201009</v>
      </c>
      <c r="D2286">
        <v>0</v>
      </c>
      <c r="E2286" t="s">
        <v>1212</v>
      </c>
      <c r="F2286">
        <v>0</v>
      </c>
      <c r="G2286">
        <v>0</v>
      </c>
      <c r="H2286">
        <v>0</v>
      </c>
      <c r="I2286">
        <v>43112011100</v>
      </c>
      <c r="J2286">
        <v>12</v>
      </c>
      <c r="K2286" t="s">
        <v>1353</v>
      </c>
      <c r="L2286">
        <v>1560</v>
      </c>
      <c r="M2286" t="s">
        <v>1354</v>
      </c>
      <c r="N2286" t="s">
        <v>1355</v>
      </c>
      <c r="O2286">
        <v>0</v>
      </c>
      <c r="P2286" t="s">
        <v>1207</v>
      </c>
      <c r="Q2286">
        <v>19690801</v>
      </c>
    </row>
    <row r="2287" spans="1:17">
      <c r="A2287" t="s">
        <v>1352</v>
      </c>
      <c r="B2287" t="s">
        <v>1228</v>
      </c>
      <c r="C2287">
        <v>201009</v>
      </c>
      <c r="D2287">
        <v>26</v>
      </c>
      <c r="E2287" t="s">
        <v>1212</v>
      </c>
      <c r="F2287">
        <v>1295</v>
      </c>
      <c r="G2287">
        <v>2250</v>
      </c>
      <c r="H2287">
        <v>18849</v>
      </c>
      <c r="I2287">
        <v>43112014800</v>
      </c>
      <c r="J2287">
        <v>8</v>
      </c>
      <c r="K2287" t="s">
        <v>1353</v>
      </c>
      <c r="L2287">
        <v>1560</v>
      </c>
      <c r="M2287" t="s">
        <v>1354</v>
      </c>
      <c r="N2287" t="s">
        <v>1355</v>
      </c>
      <c r="O2287">
        <v>0</v>
      </c>
      <c r="P2287" t="s">
        <v>1207</v>
      </c>
      <c r="Q2287">
        <v>19691101</v>
      </c>
    </row>
    <row r="2288" spans="1:17">
      <c r="A2288" t="s">
        <v>1352</v>
      </c>
      <c r="B2288" t="s">
        <v>1351</v>
      </c>
      <c r="C2288">
        <v>201009</v>
      </c>
      <c r="D2288">
        <v>30</v>
      </c>
      <c r="E2288" t="s">
        <v>1212</v>
      </c>
      <c r="F2288">
        <v>2826</v>
      </c>
      <c r="G2288">
        <v>867</v>
      </c>
      <c r="H2288">
        <v>4291</v>
      </c>
      <c r="I2288">
        <v>43112013300</v>
      </c>
      <c r="J2288">
        <v>8</v>
      </c>
      <c r="K2288" t="s">
        <v>1353</v>
      </c>
      <c r="L2288">
        <v>1560</v>
      </c>
      <c r="M2288" t="s">
        <v>1354</v>
      </c>
      <c r="N2288" t="s">
        <v>1355</v>
      </c>
      <c r="O2288">
        <v>0</v>
      </c>
      <c r="P2288" t="s">
        <v>1207</v>
      </c>
      <c r="Q2288">
        <v>19690801</v>
      </c>
    </row>
    <row r="2289" spans="1:17">
      <c r="A2289" t="s">
        <v>1352</v>
      </c>
      <c r="B2289" t="s">
        <v>1361</v>
      </c>
      <c r="C2289">
        <v>201009</v>
      </c>
      <c r="D2289">
        <v>0</v>
      </c>
      <c r="E2289" t="s">
        <v>1212</v>
      </c>
      <c r="F2289">
        <v>0</v>
      </c>
      <c r="G2289">
        <v>0</v>
      </c>
      <c r="H2289">
        <v>0</v>
      </c>
      <c r="I2289">
        <v>43112013600</v>
      </c>
      <c r="J2289">
        <v>12</v>
      </c>
      <c r="K2289" t="s">
        <v>1353</v>
      </c>
      <c r="L2289">
        <v>1560</v>
      </c>
      <c r="M2289" t="s">
        <v>1354</v>
      </c>
      <c r="N2289" t="s">
        <v>1355</v>
      </c>
      <c r="O2289">
        <v>0</v>
      </c>
      <c r="P2289" t="s">
        <v>1207</v>
      </c>
      <c r="Q2289">
        <v>19690901</v>
      </c>
    </row>
    <row r="2290" spans="1:17">
      <c r="A2290" t="s">
        <v>1352</v>
      </c>
      <c r="B2290" t="s">
        <v>1362</v>
      </c>
      <c r="C2290">
        <v>201009</v>
      </c>
      <c r="D2290">
        <v>0</v>
      </c>
      <c r="E2290" t="s">
        <v>1212</v>
      </c>
      <c r="F2290">
        <v>0</v>
      </c>
      <c r="G2290">
        <v>0</v>
      </c>
      <c r="H2290">
        <v>0</v>
      </c>
      <c r="I2290">
        <v>43112009900</v>
      </c>
      <c r="J2290">
        <v>12</v>
      </c>
      <c r="K2290" t="s">
        <v>1353</v>
      </c>
      <c r="L2290">
        <v>1560</v>
      </c>
      <c r="M2290" t="s">
        <v>1354</v>
      </c>
      <c r="N2290" t="s">
        <v>1355</v>
      </c>
      <c r="O2290">
        <v>0</v>
      </c>
      <c r="P2290" t="s">
        <v>1233</v>
      </c>
      <c r="Q2290">
        <v>19760201</v>
      </c>
    </row>
    <row r="2291" spans="1:17">
      <c r="A2291" t="s">
        <v>1352</v>
      </c>
      <c r="B2291" t="s">
        <v>1363</v>
      </c>
      <c r="C2291">
        <v>201009</v>
      </c>
      <c r="D2291">
        <v>0</v>
      </c>
      <c r="E2291" t="s">
        <v>1212</v>
      </c>
      <c r="F2291">
        <v>0</v>
      </c>
      <c r="G2291">
        <v>0</v>
      </c>
      <c r="H2291">
        <v>0</v>
      </c>
      <c r="I2291">
        <v>43112013900</v>
      </c>
      <c r="J2291">
        <v>12</v>
      </c>
      <c r="K2291" t="s">
        <v>1353</v>
      </c>
      <c r="L2291">
        <v>1560</v>
      </c>
      <c r="M2291" t="s">
        <v>1354</v>
      </c>
      <c r="N2291" t="s">
        <v>1355</v>
      </c>
      <c r="O2291">
        <v>0</v>
      </c>
      <c r="P2291" t="s">
        <v>1207</v>
      </c>
      <c r="Q2291">
        <v>19760101</v>
      </c>
    </row>
    <row r="2292" spans="1:17">
      <c r="A2292" t="s">
        <v>1352</v>
      </c>
      <c r="B2292" t="s">
        <v>1364</v>
      </c>
      <c r="C2292">
        <v>201009</v>
      </c>
      <c r="D2292">
        <v>0</v>
      </c>
      <c r="E2292" t="s">
        <v>1212</v>
      </c>
      <c r="F2292">
        <v>0</v>
      </c>
      <c r="G2292">
        <v>0</v>
      </c>
      <c r="H2292">
        <v>0</v>
      </c>
      <c r="I2292">
        <v>43112013801</v>
      </c>
      <c r="J2292">
        <v>12</v>
      </c>
      <c r="K2292" t="s">
        <v>1353</v>
      </c>
      <c r="L2292">
        <v>1560</v>
      </c>
      <c r="M2292" t="s">
        <v>1354</v>
      </c>
      <c r="N2292" t="s">
        <v>1355</v>
      </c>
      <c r="O2292">
        <v>0</v>
      </c>
      <c r="P2292" t="s">
        <v>1207</v>
      </c>
      <c r="Q2292">
        <v>19801201</v>
      </c>
    </row>
    <row r="2293" spans="1:17">
      <c r="A2293" t="s">
        <v>1352</v>
      </c>
      <c r="B2293" t="s">
        <v>1365</v>
      </c>
      <c r="C2293">
        <v>201009</v>
      </c>
      <c r="D2293">
        <v>0</v>
      </c>
      <c r="E2293" t="s">
        <v>1212</v>
      </c>
      <c r="F2293">
        <v>0</v>
      </c>
      <c r="G2293">
        <v>0</v>
      </c>
      <c r="H2293">
        <v>0</v>
      </c>
      <c r="I2293">
        <v>43112014500</v>
      </c>
      <c r="J2293">
        <v>12</v>
      </c>
      <c r="K2293" t="s">
        <v>1353</v>
      </c>
      <c r="L2293">
        <v>1560</v>
      </c>
      <c r="M2293" t="s">
        <v>1354</v>
      </c>
      <c r="N2293" t="s">
        <v>1355</v>
      </c>
      <c r="O2293">
        <v>0</v>
      </c>
      <c r="P2293" t="s">
        <v>1207</v>
      </c>
      <c r="Q2293">
        <v>19691001</v>
      </c>
    </row>
    <row r="2294" spans="1:17">
      <c r="A2294" t="s">
        <v>1352</v>
      </c>
      <c r="B2294" t="s">
        <v>1366</v>
      </c>
      <c r="C2294">
        <v>201009</v>
      </c>
      <c r="D2294">
        <v>27</v>
      </c>
      <c r="E2294" t="s">
        <v>1212</v>
      </c>
      <c r="F2294">
        <v>1157</v>
      </c>
      <c r="G2294">
        <v>755</v>
      </c>
      <c r="H2294">
        <v>3080</v>
      </c>
      <c r="I2294">
        <v>43112039700</v>
      </c>
      <c r="J2294">
        <v>8</v>
      </c>
      <c r="K2294" t="s">
        <v>1353</v>
      </c>
      <c r="L2294">
        <v>1560</v>
      </c>
      <c r="M2294" t="s">
        <v>1354</v>
      </c>
      <c r="N2294" t="s">
        <v>1355</v>
      </c>
      <c r="O2294">
        <v>0</v>
      </c>
      <c r="P2294" t="s">
        <v>1207</v>
      </c>
      <c r="Q2294">
        <v>19790801</v>
      </c>
    </row>
    <row r="2295" spans="1:17">
      <c r="A2295" t="s">
        <v>1352</v>
      </c>
      <c r="B2295" t="s">
        <v>1367</v>
      </c>
      <c r="C2295">
        <v>201009</v>
      </c>
      <c r="D2295">
        <v>30</v>
      </c>
      <c r="E2295" t="s">
        <v>1212</v>
      </c>
      <c r="F2295">
        <v>1069</v>
      </c>
      <c r="G2295">
        <v>842</v>
      </c>
      <c r="H2295">
        <v>6170</v>
      </c>
      <c r="I2295">
        <v>43112007701</v>
      </c>
      <c r="J2295">
        <v>8</v>
      </c>
      <c r="K2295" t="s">
        <v>1353</v>
      </c>
      <c r="L2295">
        <v>1560</v>
      </c>
      <c r="M2295" t="s">
        <v>1354</v>
      </c>
      <c r="N2295" t="s">
        <v>1355</v>
      </c>
      <c r="O2295">
        <v>0</v>
      </c>
      <c r="P2295" t="s">
        <v>1207</v>
      </c>
      <c r="Q2295">
        <v>19790701</v>
      </c>
    </row>
    <row r="2296" spans="1:17">
      <c r="A2296" t="s">
        <v>1352</v>
      </c>
      <c r="B2296" t="s">
        <v>1368</v>
      </c>
      <c r="C2296">
        <v>201009</v>
      </c>
      <c r="D2296">
        <v>13</v>
      </c>
      <c r="E2296" t="s">
        <v>1212</v>
      </c>
      <c r="F2296">
        <v>303</v>
      </c>
      <c r="G2296">
        <v>242</v>
      </c>
      <c r="H2296">
        <v>3675</v>
      </c>
      <c r="I2296">
        <v>43112010201</v>
      </c>
      <c r="J2296">
        <v>8</v>
      </c>
      <c r="K2296" t="s">
        <v>1353</v>
      </c>
      <c r="L2296">
        <v>1560</v>
      </c>
      <c r="M2296" t="s">
        <v>1354</v>
      </c>
      <c r="N2296" t="s">
        <v>1355</v>
      </c>
      <c r="O2296">
        <v>0</v>
      </c>
      <c r="P2296" t="s">
        <v>1207</v>
      </c>
      <c r="Q2296">
        <v>19790601</v>
      </c>
    </row>
    <row r="2297" spans="1:17">
      <c r="A2297" t="s">
        <v>1352</v>
      </c>
      <c r="B2297" t="s">
        <v>1369</v>
      </c>
      <c r="C2297">
        <v>201009</v>
      </c>
      <c r="D2297">
        <v>16</v>
      </c>
      <c r="E2297" t="s">
        <v>1212</v>
      </c>
      <c r="F2297">
        <v>862</v>
      </c>
      <c r="G2297">
        <v>179</v>
      </c>
      <c r="H2297">
        <v>1304</v>
      </c>
      <c r="I2297">
        <v>43112040300</v>
      </c>
      <c r="J2297">
        <v>8</v>
      </c>
      <c r="K2297" t="s">
        <v>1353</v>
      </c>
      <c r="L2297">
        <v>1560</v>
      </c>
      <c r="M2297" t="s">
        <v>1354</v>
      </c>
      <c r="N2297" t="s">
        <v>1355</v>
      </c>
      <c r="O2297">
        <v>0</v>
      </c>
      <c r="P2297" t="s">
        <v>1207</v>
      </c>
      <c r="Q2297">
        <v>19800101</v>
      </c>
    </row>
    <row r="2298" spans="1:17">
      <c r="A2298" t="s">
        <v>1352</v>
      </c>
      <c r="B2298" t="s">
        <v>1383</v>
      </c>
      <c r="C2298">
        <v>201009</v>
      </c>
      <c r="D2298">
        <v>0</v>
      </c>
      <c r="E2298" t="s">
        <v>1212</v>
      </c>
      <c r="F2298">
        <v>0</v>
      </c>
      <c r="G2298">
        <v>0</v>
      </c>
      <c r="H2298">
        <v>0</v>
      </c>
      <c r="I2298">
        <v>43112011702</v>
      </c>
      <c r="J2298">
        <v>12</v>
      </c>
      <c r="K2298" t="s">
        <v>1353</v>
      </c>
      <c r="L2298">
        <v>1560</v>
      </c>
      <c r="M2298" t="s">
        <v>1354</v>
      </c>
      <c r="N2298" t="s">
        <v>1355</v>
      </c>
      <c r="O2298">
        <v>0</v>
      </c>
      <c r="P2298" t="s">
        <v>1207</v>
      </c>
      <c r="Q2298">
        <v>20100310</v>
      </c>
    </row>
    <row r="2299" spans="1:17">
      <c r="A2299" t="s">
        <v>1352</v>
      </c>
      <c r="B2299" t="s">
        <v>1370</v>
      </c>
      <c r="C2299">
        <v>201009</v>
      </c>
      <c r="D2299">
        <v>30</v>
      </c>
      <c r="E2299" t="s">
        <v>1212</v>
      </c>
      <c r="F2299">
        <v>1328</v>
      </c>
      <c r="G2299">
        <v>141</v>
      </c>
      <c r="H2299">
        <v>880</v>
      </c>
      <c r="I2299">
        <v>43112041000</v>
      </c>
      <c r="J2299">
        <v>8</v>
      </c>
      <c r="K2299" t="s">
        <v>1353</v>
      </c>
      <c r="L2299">
        <v>1560</v>
      </c>
      <c r="M2299" t="s">
        <v>1354</v>
      </c>
      <c r="N2299" t="s">
        <v>1355</v>
      </c>
      <c r="O2299">
        <v>0</v>
      </c>
      <c r="P2299" t="s">
        <v>1207</v>
      </c>
      <c r="Q2299">
        <v>19900401</v>
      </c>
    </row>
    <row r="2300" spans="1:17">
      <c r="A2300" t="s">
        <v>1352</v>
      </c>
      <c r="B2300" t="s">
        <v>1371</v>
      </c>
      <c r="C2300">
        <v>201009</v>
      </c>
      <c r="D2300">
        <v>0</v>
      </c>
      <c r="E2300" t="s">
        <v>1212</v>
      </c>
      <c r="F2300">
        <v>0</v>
      </c>
      <c r="G2300">
        <v>0</v>
      </c>
      <c r="H2300">
        <v>0</v>
      </c>
      <c r="I2300">
        <v>43112008901</v>
      </c>
      <c r="J2300">
        <v>12</v>
      </c>
      <c r="K2300" t="s">
        <v>1353</v>
      </c>
      <c r="L2300">
        <v>1560</v>
      </c>
      <c r="M2300" t="s">
        <v>1354</v>
      </c>
      <c r="N2300" t="s">
        <v>1355</v>
      </c>
      <c r="O2300">
        <v>0</v>
      </c>
      <c r="P2300" t="s">
        <v>1207</v>
      </c>
      <c r="Q2300">
        <v>19791201</v>
      </c>
    </row>
    <row r="2301" spans="1:17">
      <c r="A2301" t="s">
        <v>1352</v>
      </c>
      <c r="B2301" t="s">
        <v>1372</v>
      </c>
      <c r="C2301">
        <v>201009</v>
      </c>
      <c r="D2301">
        <v>0</v>
      </c>
      <c r="E2301" t="s">
        <v>1212</v>
      </c>
      <c r="F2301">
        <v>0</v>
      </c>
      <c r="G2301">
        <v>0</v>
      </c>
      <c r="H2301">
        <v>0</v>
      </c>
      <c r="I2301">
        <v>43112042800</v>
      </c>
      <c r="J2301">
        <v>12</v>
      </c>
      <c r="K2301" t="s">
        <v>1353</v>
      </c>
      <c r="L2301">
        <v>1560</v>
      </c>
      <c r="M2301" t="s">
        <v>1354</v>
      </c>
      <c r="N2301" t="s">
        <v>1355</v>
      </c>
      <c r="O2301">
        <v>0</v>
      </c>
      <c r="P2301" t="s">
        <v>1207</v>
      </c>
      <c r="Q2301">
        <v>19801001</v>
      </c>
    </row>
    <row r="2302" spans="1:17">
      <c r="A2302" t="s">
        <v>1352</v>
      </c>
      <c r="B2302" t="s">
        <v>1373</v>
      </c>
      <c r="C2302">
        <v>201009</v>
      </c>
      <c r="D2302">
        <v>0</v>
      </c>
      <c r="E2302" t="s">
        <v>1212</v>
      </c>
      <c r="F2302">
        <v>0</v>
      </c>
      <c r="G2302">
        <v>0</v>
      </c>
      <c r="H2302">
        <v>0</v>
      </c>
      <c r="I2302">
        <v>43112041900</v>
      </c>
      <c r="J2302">
        <v>12</v>
      </c>
      <c r="K2302" t="s">
        <v>1353</v>
      </c>
      <c r="L2302">
        <v>1560</v>
      </c>
      <c r="M2302" t="s">
        <v>1354</v>
      </c>
      <c r="N2302" t="s">
        <v>1355</v>
      </c>
      <c r="O2302">
        <v>0</v>
      </c>
      <c r="P2302" t="s">
        <v>1207</v>
      </c>
      <c r="Q2302">
        <v>19881101</v>
      </c>
    </row>
    <row r="2303" spans="1:17">
      <c r="A2303" t="s">
        <v>1352</v>
      </c>
      <c r="B2303" t="s">
        <v>1374</v>
      </c>
      <c r="C2303">
        <v>201009</v>
      </c>
      <c r="D2303">
        <v>0</v>
      </c>
      <c r="E2303" t="s">
        <v>1212</v>
      </c>
      <c r="F2303">
        <v>0</v>
      </c>
      <c r="G2303">
        <v>0</v>
      </c>
      <c r="H2303">
        <v>0</v>
      </c>
      <c r="I2303">
        <v>43112008401</v>
      </c>
      <c r="J2303">
        <v>12</v>
      </c>
      <c r="K2303" t="s">
        <v>1353</v>
      </c>
      <c r="L2303">
        <v>1560</v>
      </c>
      <c r="M2303" t="s">
        <v>1354</v>
      </c>
      <c r="N2303" t="s">
        <v>1355</v>
      </c>
      <c r="O2303">
        <v>0</v>
      </c>
      <c r="P2303" t="s">
        <v>1207</v>
      </c>
      <c r="Q2303">
        <v>19900301</v>
      </c>
    </row>
    <row r="2304" spans="1:17">
      <c r="A2304" t="s">
        <v>1352</v>
      </c>
      <c r="B2304" t="s">
        <v>1375</v>
      </c>
      <c r="C2304">
        <v>201009</v>
      </c>
      <c r="D2304">
        <v>0</v>
      </c>
      <c r="E2304" t="s">
        <v>1212</v>
      </c>
      <c r="F2304">
        <v>0</v>
      </c>
      <c r="G2304">
        <v>0</v>
      </c>
      <c r="H2304">
        <v>0</v>
      </c>
      <c r="I2304">
        <v>43112008100</v>
      </c>
      <c r="J2304">
        <v>12</v>
      </c>
      <c r="K2304" t="s">
        <v>1353</v>
      </c>
      <c r="L2304">
        <v>1560</v>
      </c>
      <c r="M2304" t="s">
        <v>1354</v>
      </c>
      <c r="N2304" t="s">
        <v>1355</v>
      </c>
      <c r="O2304">
        <v>0</v>
      </c>
      <c r="P2304" t="s">
        <v>1207</v>
      </c>
      <c r="Q2304">
        <v>19690401</v>
      </c>
    </row>
    <row r="2305" spans="1:17">
      <c r="A2305" t="s">
        <v>1352</v>
      </c>
      <c r="B2305" t="s">
        <v>1376</v>
      </c>
      <c r="C2305">
        <v>201009</v>
      </c>
      <c r="D2305">
        <v>30</v>
      </c>
      <c r="E2305" t="s">
        <v>1212</v>
      </c>
      <c r="F2305">
        <v>389</v>
      </c>
      <c r="G2305">
        <v>3890</v>
      </c>
      <c r="H2305">
        <v>11765</v>
      </c>
      <c r="I2305">
        <v>43112004001</v>
      </c>
      <c r="J2305">
        <v>8</v>
      </c>
      <c r="K2305" t="s">
        <v>1353</v>
      </c>
      <c r="L2305">
        <v>1560</v>
      </c>
      <c r="M2305" t="s">
        <v>1354</v>
      </c>
      <c r="N2305" t="s">
        <v>1355</v>
      </c>
      <c r="O2305">
        <v>0</v>
      </c>
      <c r="P2305" t="s">
        <v>1207</v>
      </c>
      <c r="Q2305">
        <v>19970501</v>
      </c>
    </row>
    <row r="2306" spans="1:17">
      <c r="A2306" t="s">
        <v>1352</v>
      </c>
      <c r="B2306" t="s">
        <v>1377</v>
      </c>
      <c r="C2306">
        <v>201009</v>
      </c>
      <c r="D2306">
        <v>0</v>
      </c>
      <c r="E2306" t="s">
        <v>1212</v>
      </c>
      <c r="F2306">
        <v>0</v>
      </c>
      <c r="G2306">
        <v>0</v>
      </c>
      <c r="H2306">
        <v>0</v>
      </c>
      <c r="I2306">
        <v>43112008000</v>
      </c>
      <c r="J2306">
        <v>12</v>
      </c>
      <c r="K2306" t="s">
        <v>1353</v>
      </c>
      <c r="L2306">
        <v>1560</v>
      </c>
      <c r="M2306" t="s">
        <v>1354</v>
      </c>
      <c r="N2306" t="s">
        <v>1355</v>
      </c>
      <c r="O2306">
        <v>0</v>
      </c>
      <c r="P2306" t="s">
        <v>1207</v>
      </c>
      <c r="Q2306">
        <v>19870701</v>
      </c>
    </row>
    <row r="2307" spans="1:17">
      <c r="A2307" t="s">
        <v>1352</v>
      </c>
      <c r="B2307" t="s">
        <v>1378</v>
      </c>
      <c r="C2307">
        <v>201009</v>
      </c>
      <c r="D2307">
        <v>0</v>
      </c>
      <c r="E2307" t="s">
        <v>1212</v>
      </c>
      <c r="F2307">
        <v>0</v>
      </c>
      <c r="G2307">
        <v>0</v>
      </c>
      <c r="H2307">
        <v>0</v>
      </c>
      <c r="I2307">
        <v>43112008500</v>
      </c>
      <c r="J2307">
        <v>12</v>
      </c>
      <c r="K2307" t="s">
        <v>1353</v>
      </c>
      <c r="L2307">
        <v>1560</v>
      </c>
      <c r="M2307" t="s">
        <v>1354</v>
      </c>
      <c r="N2307" t="s">
        <v>1355</v>
      </c>
      <c r="O2307">
        <v>0</v>
      </c>
      <c r="P2307" t="s">
        <v>1207</v>
      </c>
      <c r="Q2307">
        <v>19690601</v>
      </c>
    </row>
    <row r="2308" spans="1:17">
      <c r="A2308" t="s">
        <v>1379</v>
      </c>
      <c r="B2308" t="s">
        <v>1360</v>
      </c>
      <c r="C2308">
        <v>201009</v>
      </c>
      <c r="D2308">
        <v>2</v>
      </c>
      <c r="E2308" t="s">
        <v>1212</v>
      </c>
      <c r="F2308">
        <v>119</v>
      </c>
      <c r="G2308">
        <v>37</v>
      </c>
      <c r="H2308">
        <v>206</v>
      </c>
      <c r="I2308">
        <v>43112040700</v>
      </c>
      <c r="J2308">
        <v>8</v>
      </c>
      <c r="K2308" t="s">
        <v>1380</v>
      </c>
      <c r="L2308">
        <v>2531</v>
      </c>
      <c r="M2308" t="s">
        <v>1214</v>
      </c>
      <c r="N2308" t="s">
        <v>1355</v>
      </c>
      <c r="O2308">
        <v>0</v>
      </c>
      <c r="P2308" t="s">
        <v>1207</v>
      </c>
      <c r="Q2308">
        <v>19800501</v>
      </c>
    </row>
    <row r="2309" spans="1:17">
      <c r="A2309" t="s">
        <v>1379</v>
      </c>
      <c r="B2309" t="s">
        <v>1211</v>
      </c>
      <c r="C2309">
        <v>201009</v>
      </c>
      <c r="D2309">
        <v>0</v>
      </c>
      <c r="E2309" t="s">
        <v>1212</v>
      </c>
      <c r="F2309">
        <v>0</v>
      </c>
      <c r="G2309">
        <v>0</v>
      </c>
      <c r="H2309">
        <v>0</v>
      </c>
      <c r="I2309">
        <v>43112041400</v>
      </c>
      <c r="J2309">
        <v>12</v>
      </c>
      <c r="K2309" t="s">
        <v>1380</v>
      </c>
      <c r="L2309">
        <v>2531</v>
      </c>
      <c r="M2309" t="s">
        <v>1214</v>
      </c>
      <c r="N2309" t="s">
        <v>1355</v>
      </c>
      <c r="O2309">
        <v>0</v>
      </c>
      <c r="P2309" t="s">
        <v>1207</v>
      </c>
      <c r="Q2309">
        <v>19800501</v>
      </c>
    </row>
    <row r="2310" spans="1:17">
      <c r="A2310" t="s">
        <v>1379</v>
      </c>
      <c r="B2310" t="s">
        <v>1215</v>
      </c>
      <c r="C2310">
        <v>201009</v>
      </c>
      <c r="D2310">
        <v>0</v>
      </c>
      <c r="E2310" t="s">
        <v>1212</v>
      </c>
      <c r="F2310">
        <v>0</v>
      </c>
      <c r="G2310">
        <v>0</v>
      </c>
      <c r="H2310">
        <v>0</v>
      </c>
      <c r="I2310">
        <v>43112044300</v>
      </c>
      <c r="J2310">
        <v>12</v>
      </c>
      <c r="K2310" t="s">
        <v>1380</v>
      </c>
      <c r="L2310">
        <v>2531</v>
      </c>
      <c r="M2310" t="s">
        <v>1214</v>
      </c>
      <c r="N2310" t="s">
        <v>1355</v>
      </c>
      <c r="O2310">
        <v>0</v>
      </c>
      <c r="P2310" t="s">
        <v>1207</v>
      </c>
      <c r="Q2310">
        <v>19860601</v>
      </c>
    </row>
    <row r="2311" spans="1:17">
      <c r="A2311" t="s">
        <v>1379</v>
      </c>
      <c r="B2311" t="s">
        <v>1216</v>
      </c>
      <c r="C2311">
        <v>201009</v>
      </c>
      <c r="D2311">
        <v>29</v>
      </c>
      <c r="E2311" t="s">
        <v>1212</v>
      </c>
      <c r="F2311">
        <v>744</v>
      </c>
      <c r="G2311">
        <v>507</v>
      </c>
      <c r="H2311">
        <v>625</v>
      </c>
      <c r="I2311">
        <v>43112045000</v>
      </c>
      <c r="J2311">
        <v>8</v>
      </c>
      <c r="K2311" t="s">
        <v>1380</v>
      </c>
      <c r="L2311">
        <v>2531</v>
      </c>
      <c r="M2311" t="s">
        <v>1214</v>
      </c>
      <c r="N2311" t="s">
        <v>1355</v>
      </c>
      <c r="O2311">
        <v>0</v>
      </c>
      <c r="P2311" t="s">
        <v>1207</v>
      </c>
      <c r="Q2311">
        <v>19810601</v>
      </c>
    </row>
    <row r="2312" spans="1:17">
      <c r="A2312" t="s">
        <v>1379</v>
      </c>
      <c r="B2312" t="s">
        <v>1217</v>
      </c>
      <c r="C2312">
        <v>201009</v>
      </c>
      <c r="D2312">
        <v>0</v>
      </c>
      <c r="E2312" t="s">
        <v>1212</v>
      </c>
      <c r="F2312">
        <v>0</v>
      </c>
      <c r="G2312">
        <v>0</v>
      </c>
      <c r="H2312">
        <v>0</v>
      </c>
      <c r="I2312">
        <v>43112043100</v>
      </c>
      <c r="J2312">
        <v>12</v>
      </c>
      <c r="K2312" t="s">
        <v>1380</v>
      </c>
      <c r="L2312">
        <v>2531</v>
      </c>
      <c r="M2312" t="s">
        <v>1214</v>
      </c>
      <c r="N2312" t="s">
        <v>1355</v>
      </c>
      <c r="O2312">
        <v>0</v>
      </c>
      <c r="P2312" t="s">
        <v>1233</v>
      </c>
      <c r="Q2312">
        <v>19810901</v>
      </c>
    </row>
    <row r="2313" spans="1:17">
      <c r="A2313" t="s">
        <v>1379</v>
      </c>
      <c r="B2313" t="s">
        <v>1219</v>
      </c>
      <c r="C2313">
        <v>201009</v>
      </c>
      <c r="D2313">
        <v>29</v>
      </c>
      <c r="E2313" t="s">
        <v>1212</v>
      </c>
      <c r="F2313">
        <v>485</v>
      </c>
      <c r="G2313">
        <v>393</v>
      </c>
      <c r="H2313">
        <v>1550</v>
      </c>
      <c r="I2313">
        <v>43112046900</v>
      </c>
      <c r="J2313">
        <v>8</v>
      </c>
      <c r="K2313" t="s">
        <v>1380</v>
      </c>
      <c r="L2313">
        <v>2531</v>
      </c>
      <c r="M2313" t="s">
        <v>1214</v>
      </c>
      <c r="N2313" t="s">
        <v>1355</v>
      </c>
      <c r="O2313">
        <v>0</v>
      </c>
      <c r="P2313" t="s">
        <v>1207</v>
      </c>
      <c r="Q2313">
        <v>19820101</v>
      </c>
    </row>
    <row r="2314" spans="1:17">
      <c r="A2314" t="s">
        <v>1379</v>
      </c>
      <c r="B2314" t="s">
        <v>1220</v>
      </c>
      <c r="C2314">
        <v>201009</v>
      </c>
      <c r="D2314">
        <v>29</v>
      </c>
      <c r="E2314" t="s">
        <v>1212</v>
      </c>
      <c r="F2314">
        <v>824</v>
      </c>
      <c r="G2314">
        <v>380</v>
      </c>
      <c r="H2314">
        <v>1163</v>
      </c>
      <c r="I2314">
        <v>43112041700</v>
      </c>
      <c r="J2314">
        <v>8</v>
      </c>
      <c r="K2314" t="s">
        <v>1380</v>
      </c>
      <c r="L2314">
        <v>2531</v>
      </c>
      <c r="M2314" t="s">
        <v>1214</v>
      </c>
      <c r="N2314" t="s">
        <v>1355</v>
      </c>
      <c r="O2314">
        <v>0</v>
      </c>
      <c r="P2314" t="s">
        <v>1207</v>
      </c>
      <c r="Q2314">
        <v>19800701</v>
      </c>
    </row>
    <row r="2315" spans="1:17">
      <c r="A2315" t="s">
        <v>1379</v>
      </c>
      <c r="B2315" t="s">
        <v>1221</v>
      </c>
      <c r="C2315">
        <v>201009</v>
      </c>
      <c r="D2315">
        <v>29</v>
      </c>
      <c r="E2315" t="s">
        <v>1212</v>
      </c>
      <c r="F2315">
        <v>276</v>
      </c>
      <c r="G2315">
        <v>137</v>
      </c>
      <c r="H2315">
        <v>715</v>
      </c>
      <c r="I2315">
        <v>43112042700</v>
      </c>
      <c r="J2315">
        <v>8</v>
      </c>
      <c r="K2315" t="s">
        <v>1380</v>
      </c>
      <c r="L2315">
        <v>2531</v>
      </c>
      <c r="M2315" t="s">
        <v>1214</v>
      </c>
      <c r="N2315" t="s">
        <v>1355</v>
      </c>
      <c r="O2315">
        <v>0</v>
      </c>
      <c r="P2315" t="s">
        <v>1207</v>
      </c>
      <c r="Q2315">
        <v>19800801</v>
      </c>
    </row>
    <row r="2316" spans="1:17">
      <c r="A2316" t="s">
        <v>1379</v>
      </c>
      <c r="B2316" t="s">
        <v>1222</v>
      </c>
      <c r="C2316">
        <v>201009</v>
      </c>
      <c r="D2316">
        <v>29</v>
      </c>
      <c r="E2316" t="s">
        <v>1212</v>
      </c>
      <c r="F2316">
        <v>351</v>
      </c>
      <c r="G2316">
        <v>253</v>
      </c>
      <c r="H2316">
        <v>1004</v>
      </c>
      <c r="I2316">
        <v>43112046800</v>
      </c>
      <c r="J2316">
        <v>8</v>
      </c>
      <c r="K2316" t="s">
        <v>1380</v>
      </c>
      <c r="L2316">
        <v>2531</v>
      </c>
      <c r="M2316" t="s">
        <v>1214</v>
      </c>
      <c r="N2316" t="s">
        <v>1355</v>
      </c>
      <c r="O2316">
        <v>0</v>
      </c>
      <c r="P2316" t="s">
        <v>1207</v>
      </c>
      <c r="Q2316">
        <v>19811001</v>
      </c>
    </row>
    <row r="2317" spans="1:17">
      <c r="A2317" t="s">
        <v>1379</v>
      </c>
      <c r="B2317" t="s">
        <v>1223</v>
      </c>
      <c r="C2317">
        <v>201009</v>
      </c>
      <c r="D2317">
        <v>29</v>
      </c>
      <c r="E2317" t="s">
        <v>1212</v>
      </c>
      <c r="F2317">
        <v>959</v>
      </c>
      <c r="G2317">
        <v>424</v>
      </c>
      <c r="H2317">
        <v>661</v>
      </c>
      <c r="I2317">
        <v>43112043000</v>
      </c>
      <c r="J2317">
        <v>8</v>
      </c>
      <c r="K2317" t="s">
        <v>1380</v>
      </c>
      <c r="L2317">
        <v>2531</v>
      </c>
      <c r="M2317" t="s">
        <v>1214</v>
      </c>
      <c r="N2317" t="s">
        <v>1355</v>
      </c>
      <c r="O2317">
        <v>0</v>
      </c>
      <c r="P2317" t="s">
        <v>1207</v>
      </c>
      <c r="Q2317">
        <v>19800901</v>
      </c>
    </row>
    <row r="2318" spans="1:17">
      <c r="A2318" t="s">
        <v>1379</v>
      </c>
      <c r="B2318" t="s">
        <v>1224</v>
      </c>
      <c r="C2318">
        <v>201009</v>
      </c>
      <c r="D2318">
        <v>29</v>
      </c>
      <c r="E2318" t="s">
        <v>1212</v>
      </c>
      <c r="F2318">
        <v>1306</v>
      </c>
      <c r="G2318">
        <v>661</v>
      </c>
      <c r="H2318">
        <v>3369</v>
      </c>
      <c r="I2318">
        <v>43112044100</v>
      </c>
      <c r="J2318">
        <v>8</v>
      </c>
      <c r="K2318" t="s">
        <v>1380</v>
      </c>
      <c r="L2318">
        <v>2531</v>
      </c>
      <c r="M2318" t="s">
        <v>1214</v>
      </c>
      <c r="N2318" t="s">
        <v>1355</v>
      </c>
      <c r="O2318">
        <v>0</v>
      </c>
      <c r="P2318" t="s">
        <v>1207</v>
      </c>
      <c r="Q2318">
        <v>19810101</v>
      </c>
    </row>
    <row r="2319" spans="1:17">
      <c r="A2319" t="s">
        <v>1379</v>
      </c>
      <c r="B2319" t="s">
        <v>1225</v>
      </c>
      <c r="C2319">
        <v>201009</v>
      </c>
      <c r="D2319">
        <v>29</v>
      </c>
      <c r="E2319" t="s">
        <v>1212</v>
      </c>
      <c r="F2319">
        <v>671</v>
      </c>
      <c r="G2319">
        <v>278</v>
      </c>
      <c r="H2319">
        <v>2357</v>
      </c>
      <c r="I2319">
        <v>43112046400</v>
      </c>
      <c r="J2319">
        <v>8</v>
      </c>
      <c r="K2319" t="s">
        <v>1380</v>
      </c>
      <c r="L2319">
        <v>2531</v>
      </c>
      <c r="M2319" t="s">
        <v>1214</v>
      </c>
      <c r="N2319" t="s">
        <v>1355</v>
      </c>
      <c r="O2319">
        <v>0</v>
      </c>
      <c r="P2319" t="s">
        <v>1207</v>
      </c>
      <c r="Q2319">
        <v>19810901</v>
      </c>
    </row>
    <row r="2320" spans="1:17">
      <c r="A2320" t="s">
        <v>1379</v>
      </c>
      <c r="B2320" t="s">
        <v>1301</v>
      </c>
      <c r="C2320">
        <v>201009</v>
      </c>
      <c r="D2320">
        <v>0</v>
      </c>
      <c r="E2320" t="s">
        <v>1212</v>
      </c>
      <c r="F2320">
        <v>0</v>
      </c>
      <c r="G2320">
        <v>0</v>
      </c>
      <c r="H2320">
        <v>0</v>
      </c>
      <c r="I2320">
        <v>43112043300</v>
      </c>
      <c r="J2320">
        <v>12</v>
      </c>
      <c r="K2320" t="s">
        <v>1380</v>
      </c>
      <c r="L2320">
        <v>2531</v>
      </c>
      <c r="M2320" t="s">
        <v>1214</v>
      </c>
      <c r="N2320" t="s">
        <v>1355</v>
      </c>
      <c r="O2320">
        <v>0</v>
      </c>
      <c r="P2320" t="s">
        <v>1207</v>
      </c>
      <c r="Q2320">
        <v>19801101</v>
      </c>
    </row>
    <row r="2321" spans="1:17">
      <c r="A2321" t="s">
        <v>1379</v>
      </c>
      <c r="B2321" t="s">
        <v>1226</v>
      </c>
      <c r="C2321">
        <v>201009</v>
      </c>
      <c r="D2321">
        <v>29</v>
      </c>
      <c r="E2321" t="s">
        <v>1212</v>
      </c>
      <c r="F2321">
        <v>657</v>
      </c>
      <c r="G2321">
        <v>370</v>
      </c>
      <c r="H2321">
        <v>4371</v>
      </c>
      <c r="I2321">
        <v>43112044200</v>
      </c>
      <c r="J2321">
        <v>8</v>
      </c>
      <c r="K2321" t="s">
        <v>1380</v>
      </c>
      <c r="L2321">
        <v>2531</v>
      </c>
      <c r="M2321" t="s">
        <v>1214</v>
      </c>
      <c r="N2321" t="s">
        <v>1355</v>
      </c>
      <c r="O2321">
        <v>0</v>
      </c>
      <c r="P2321" t="s">
        <v>1207</v>
      </c>
      <c r="Q2321">
        <v>19810201</v>
      </c>
    </row>
    <row r="2322" spans="1:17">
      <c r="A2322" t="s">
        <v>1379</v>
      </c>
      <c r="B2322" t="s">
        <v>1303</v>
      </c>
      <c r="C2322">
        <v>201009</v>
      </c>
      <c r="D2322">
        <v>29</v>
      </c>
      <c r="E2322" t="s">
        <v>1212</v>
      </c>
      <c r="F2322">
        <v>380</v>
      </c>
      <c r="G2322">
        <v>228</v>
      </c>
      <c r="H2322">
        <v>2314</v>
      </c>
      <c r="I2322">
        <v>43112044700</v>
      </c>
      <c r="J2322">
        <v>8</v>
      </c>
      <c r="K2322" t="s">
        <v>1380</v>
      </c>
      <c r="L2322">
        <v>2531</v>
      </c>
      <c r="M2322" t="s">
        <v>1214</v>
      </c>
      <c r="N2322" t="s">
        <v>1355</v>
      </c>
      <c r="O2322">
        <v>0</v>
      </c>
      <c r="P2322" t="s">
        <v>1207</v>
      </c>
      <c r="Q2322">
        <v>19810401</v>
      </c>
    </row>
    <row r="2323" spans="1:17">
      <c r="A2323" t="s">
        <v>1379</v>
      </c>
      <c r="B2323" t="s">
        <v>1348</v>
      </c>
      <c r="C2323">
        <v>201009</v>
      </c>
      <c r="D2323">
        <v>29</v>
      </c>
      <c r="E2323" t="s">
        <v>1212</v>
      </c>
      <c r="F2323">
        <v>431</v>
      </c>
      <c r="G2323">
        <v>258</v>
      </c>
      <c r="H2323">
        <v>1741</v>
      </c>
      <c r="I2323">
        <v>43112044800</v>
      </c>
      <c r="J2323">
        <v>8</v>
      </c>
      <c r="K2323" t="s">
        <v>1380</v>
      </c>
      <c r="L2323">
        <v>2531</v>
      </c>
      <c r="M2323" t="s">
        <v>1214</v>
      </c>
      <c r="N2323" t="s">
        <v>1355</v>
      </c>
      <c r="O2323">
        <v>0</v>
      </c>
      <c r="P2323" t="s">
        <v>1207</v>
      </c>
      <c r="Q2323">
        <v>19810501</v>
      </c>
    </row>
    <row r="2324" spans="1:17">
      <c r="A2324" t="s">
        <v>1379</v>
      </c>
      <c r="B2324" t="s">
        <v>1227</v>
      </c>
      <c r="C2324">
        <v>201009</v>
      </c>
      <c r="D2324">
        <v>29</v>
      </c>
      <c r="E2324" t="s">
        <v>1212</v>
      </c>
      <c r="F2324">
        <v>859</v>
      </c>
      <c r="G2324">
        <v>400</v>
      </c>
      <c r="H2324">
        <v>2273</v>
      </c>
      <c r="I2324">
        <v>43112045200</v>
      </c>
      <c r="J2324">
        <v>8</v>
      </c>
      <c r="K2324" t="s">
        <v>1380</v>
      </c>
      <c r="L2324">
        <v>2531</v>
      </c>
      <c r="M2324" t="s">
        <v>1214</v>
      </c>
      <c r="N2324" t="s">
        <v>1355</v>
      </c>
      <c r="O2324">
        <v>0</v>
      </c>
      <c r="P2324" t="s">
        <v>1207</v>
      </c>
      <c r="Q2324">
        <v>19810701</v>
      </c>
    </row>
    <row r="2325" spans="1:17">
      <c r="A2325" t="s">
        <v>1379</v>
      </c>
      <c r="B2325" t="s">
        <v>1351</v>
      </c>
      <c r="C2325">
        <v>201009</v>
      </c>
      <c r="D2325">
        <v>29</v>
      </c>
      <c r="E2325" t="s">
        <v>1212</v>
      </c>
      <c r="F2325">
        <v>927</v>
      </c>
      <c r="G2325">
        <v>312</v>
      </c>
      <c r="H2325">
        <v>3737</v>
      </c>
      <c r="I2325">
        <v>43112046200</v>
      </c>
      <c r="J2325">
        <v>8</v>
      </c>
      <c r="K2325" t="s">
        <v>1380</v>
      </c>
      <c r="L2325">
        <v>2531</v>
      </c>
      <c r="M2325" t="s">
        <v>1214</v>
      </c>
      <c r="N2325" t="s">
        <v>1355</v>
      </c>
      <c r="O2325">
        <v>0</v>
      </c>
      <c r="P2325" t="s">
        <v>1207</v>
      </c>
      <c r="Q2325">
        <v>19810801</v>
      </c>
    </row>
    <row r="2326" spans="1:17">
      <c r="A2326" t="s">
        <v>1379</v>
      </c>
      <c r="B2326" t="s">
        <v>1229</v>
      </c>
      <c r="C2326">
        <v>201009</v>
      </c>
      <c r="D2326">
        <v>29</v>
      </c>
      <c r="E2326" t="s">
        <v>1212</v>
      </c>
      <c r="F2326">
        <v>1086</v>
      </c>
      <c r="G2326">
        <v>512</v>
      </c>
      <c r="H2326">
        <v>8695</v>
      </c>
      <c r="I2326">
        <v>43112048400</v>
      </c>
      <c r="J2326">
        <v>8</v>
      </c>
      <c r="K2326" t="s">
        <v>1380</v>
      </c>
      <c r="L2326">
        <v>2531</v>
      </c>
      <c r="M2326" t="s">
        <v>1214</v>
      </c>
      <c r="N2326" t="s">
        <v>1355</v>
      </c>
      <c r="O2326">
        <v>0</v>
      </c>
      <c r="P2326" t="s">
        <v>1207</v>
      </c>
      <c r="Q2326">
        <v>19820101</v>
      </c>
    </row>
    <row r="2327" spans="1:17">
      <c r="A2327" t="s">
        <v>1379</v>
      </c>
      <c r="B2327" t="s">
        <v>1361</v>
      </c>
      <c r="C2327">
        <v>201009</v>
      </c>
      <c r="D2327">
        <v>0</v>
      </c>
      <c r="E2327" t="s">
        <v>1212</v>
      </c>
      <c r="F2327">
        <v>0</v>
      </c>
      <c r="G2327">
        <v>0</v>
      </c>
      <c r="H2327">
        <v>0</v>
      </c>
      <c r="I2327">
        <v>43112043501</v>
      </c>
      <c r="J2327">
        <v>12</v>
      </c>
      <c r="K2327" t="s">
        <v>1380</v>
      </c>
      <c r="L2327">
        <v>2531</v>
      </c>
      <c r="M2327" t="s">
        <v>1214</v>
      </c>
      <c r="N2327" t="s">
        <v>1355</v>
      </c>
      <c r="O2327">
        <v>0</v>
      </c>
      <c r="P2327" t="s">
        <v>1233</v>
      </c>
      <c r="Q2327">
        <v>19840401</v>
      </c>
    </row>
    <row r="2328" spans="1:17">
      <c r="A2328" t="s">
        <v>1379</v>
      </c>
      <c r="B2328" t="s">
        <v>1381</v>
      </c>
      <c r="C2328">
        <v>201009</v>
      </c>
      <c r="D2328">
        <v>29</v>
      </c>
      <c r="E2328" t="s">
        <v>1212</v>
      </c>
      <c r="F2328">
        <v>624</v>
      </c>
      <c r="G2328">
        <v>193</v>
      </c>
      <c r="H2328">
        <v>2311</v>
      </c>
      <c r="I2328">
        <v>43112046700</v>
      </c>
      <c r="J2328">
        <v>8</v>
      </c>
      <c r="K2328" t="s">
        <v>1380</v>
      </c>
      <c r="L2328">
        <v>2531</v>
      </c>
      <c r="M2328" t="s">
        <v>1214</v>
      </c>
      <c r="N2328" t="s">
        <v>1355</v>
      </c>
      <c r="O2328">
        <v>0</v>
      </c>
      <c r="P2328" t="s">
        <v>1207</v>
      </c>
      <c r="Q2328">
        <v>19811101</v>
      </c>
    </row>
    <row r="2329" spans="1:17">
      <c r="A2329" t="s">
        <v>1379</v>
      </c>
      <c r="B2329" t="s">
        <v>1230</v>
      </c>
      <c r="C2329">
        <v>201009</v>
      </c>
      <c r="D2329">
        <v>29</v>
      </c>
      <c r="E2329" t="s">
        <v>1212</v>
      </c>
      <c r="F2329">
        <v>207</v>
      </c>
      <c r="G2329">
        <v>167</v>
      </c>
      <c r="H2329">
        <v>390</v>
      </c>
      <c r="I2329">
        <v>43112049700</v>
      </c>
      <c r="J2329">
        <v>8</v>
      </c>
      <c r="K2329" t="s">
        <v>1380</v>
      </c>
      <c r="L2329">
        <v>2531</v>
      </c>
      <c r="M2329" t="s">
        <v>1214</v>
      </c>
      <c r="N2329" t="s">
        <v>1355</v>
      </c>
      <c r="O2329">
        <v>0</v>
      </c>
      <c r="P2329" t="s">
        <v>1207</v>
      </c>
      <c r="Q2329">
        <v>19820401</v>
      </c>
    </row>
    <row r="2330" spans="1:17">
      <c r="A2330" t="s">
        <v>1379</v>
      </c>
      <c r="B2330" t="s">
        <v>1382</v>
      </c>
      <c r="C2330">
        <v>201009</v>
      </c>
      <c r="D2330">
        <v>29</v>
      </c>
      <c r="E2330" t="s">
        <v>1212</v>
      </c>
      <c r="F2330">
        <v>598</v>
      </c>
      <c r="G2330">
        <v>509</v>
      </c>
      <c r="H2330">
        <v>4094</v>
      </c>
      <c r="I2330">
        <v>43112047800</v>
      </c>
      <c r="J2330">
        <v>8</v>
      </c>
      <c r="K2330" t="s">
        <v>1380</v>
      </c>
      <c r="L2330">
        <v>2531</v>
      </c>
      <c r="M2330" t="s">
        <v>1214</v>
      </c>
      <c r="N2330" t="s">
        <v>1355</v>
      </c>
      <c r="O2330">
        <v>0</v>
      </c>
      <c r="P2330" t="s">
        <v>1207</v>
      </c>
      <c r="Q2330">
        <v>19811201</v>
      </c>
    </row>
    <row r="2331" spans="1:17">
      <c r="A2331" t="s">
        <v>1352</v>
      </c>
      <c r="B2331" t="s">
        <v>1232</v>
      </c>
      <c r="C2331">
        <v>201010</v>
      </c>
      <c r="D2331">
        <v>31</v>
      </c>
      <c r="E2331" t="s">
        <v>1212</v>
      </c>
      <c r="F2331">
        <v>862</v>
      </c>
      <c r="G2331">
        <v>648</v>
      </c>
      <c r="H2331">
        <v>6947</v>
      </c>
      <c r="I2331">
        <v>43112001301</v>
      </c>
      <c r="J2331">
        <v>8</v>
      </c>
      <c r="K2331" t="s">
        <v>1353</v>
      </c>
      <c r="L2331">
        <v>1560</v>
      </c>
      <c r="M2331" t="s">
        <v>1354</v>
      </c>
      <c r="N2331" t="s">
        <v>1355</v>
      </c>
      <c r="O2331">
        <v>0</v>
      </c>
      <c r="P2331" t="s">
        <v>1207</v>
      </c>
      <c r="Q2331">
        <v>20050905</v>
      </c>
    </row>
    <row r="2332" spans="1:17">
      <c r="A2332" t="s">
        <v>1352</v>
      </c>
      <c r="B2332" t="s">
        <v>1304</v>
      </c>
      <c r="C2332">
        <v>201010</v>
      </c>
      <c r="D2332">
        <v>0</v>
      </c>
      <c r="E2332" t="s">
        <v>1212</v>
      </c>
      <c r="F2332">
        <v>0</v>
      </c>
      <c r="G2332">
        <v>0</v>
      </c>
      <c r="H2332">
        <v>0</v>
      </c>
      <c r="I2332">
        <v>43112001400</v>
      </c>
      <c r="J2332">
        <v>12</v>
      </c>
      <c r="K2332" t="s">
        <v>1353</v>
      </c>
      <c r="L2332">
        <v>1560</v>
      </c>
      <c r="M2332" t="s">
        <v>1354</v>
      </c>
      <c r="N2332" t="s">
        <v>1355</v>
      </c>
      <c r="O2332">
        <v>0</v>
      </c>
      <c r="P2332" t="s">
        <v>1207</v>
      </c>
      <c r="Q2332">
        <v>19751001</v>
      </c>
    </row>
    <row r="2333" spans="1:17">
      <c r="A2333" t="s">
        <v>1352</v>
      </c>
      <c r="B2333" t="s">
        <v>1305</v>
      </c>
      <c r="C2333">
        <v>201010</v>
      </c>
      <c r="D2333">
        <v>0</v>
      </c>
      <c r="E2333" t="s">
        <v>1212</v>
      </c>
      <c r="F2333">
        <v>0</v>
      </c>
      <c r="G2333">
        <v>0</v>
      </c>
      <c r="H2333">
        <v>0</v>
      </c>
      <c r="I2333">
        <v>43112001800</v>
      </c>
      <c r="J2333">
        <v>12</v>
      </c>
      <c r="K2333" t="s">
        <v>1353</v>
      </c>
      <c r="L2333">
        <v>1560</v>
      </c>
      <c r="M2333" t="s">
        <v>1354</v>
      </c>
      <c r="N2333" t="s">
        <v>1355</v>
      </c>
      <c r="O2333">
        <v>0</v>
      </c>
      <c r="P2333" t="s">
        <v>1207</v>
      </c>
      <c r="Q2333">
        <v>19750901</v>
      </c>
    </row>
    <row r="2334" spans="1:17">
      <c r="A2334" t="s">
        <v>1352</v>
      </c>
      <c r="B2334" t="s">
        <v>1356</v>
      </c>
      <c r="C2334">
        <v>201010</v>
      </c>
      <c r="D2334">
        <v>31</v>
      </c>
      <c r="E2334" t="s">
        <v>1212</v>
      </c>
      <c r="F2334">
        <v>838</v>
      </c>
      <c r="G2334">
        <v>3228</v>
      </c>
      <c r="H2334">
        <v>16783</v>
      </c>
      <c r="I2334">
        <v>43112001600</v>
      </c>
      <c r="J2334">
        <v>8</v>
      </c>
      <c r="K2334" t="s">
        <v>1353</v>
      </c>
      <c r="L2334">
        <v>1560</v>
      </c>
      <c r="M2334" t="s">
        <v>1354</v>
      </c>
      <c r="N2334" t="s">
        <v>1355</v>
      </c>
      <c r="O2334">
        <v>0</v>
      </c>
      <c r="P2334" t="s">
        <v>1207</v>
      </c>
      <c r="Q2334">
        <v>19691101</v>
      </c>
    </row>
    <row r="2335" spans="1:17">
      <c r="A2335" t="s">
        <v>1352</v>
      </c>
      <c r="B2335" t="s">
        <v>1254</v>
      </c>
      <c r="C2335">
        <v>201010</v>
      </c>
      <c r="D2335">
        <v>31</v>
      </c>
      <c r="E2335" t="s">
        <v>1212</v>
      </c>
      <c r="F2335">
        <v>599</v>
      </c>
      <c r="G2335">
        <v>495</v>
      </c>
      <c r="H2335">
        <v>2571</v>
      </c>
      <c r="I2335">
        <v>43112004200</v>
      </c>
      <c r="J2335">
        <v>8</v>
      </c>
      <c r="K2335" t="s">
        <v>1353</v>
      </c>
      <c r="L2335">
        <v>1560</v>
      </c>
      <c r="M2335" t="s">
        <v>1354</v>
      </c>
      <c r="N2335" t="s">
        <v>1355</v>
      </c>
      <c r="O2335">
        <v>0</v>
      </c>
      <c r="P2335" t="s">
        <v>1233</v>
      </c>
      <c r="Q2335">
        <v>19710801</v>
      </c>
    </row>
    <row r="2336" spans="1:17">
      <c r="A2336" t="s">
        <v>1352</v>
      </c>
      <c r="B2336" t="s">
        <v>1255</v>
      </c>
      <c r="C2336">
        <v>201010</v>
      </c>
      <c r="D2336">
        <v>0</v>
      </c>
      <c r="E2336" t="s">
        <v>1212</v>
      </c>
      <c r="F2336">
        <v>0</v>
      </c>
      <c r="G2336">
        <v>0</v>
      </c>
      <c r="H2336">
        <v>0</v>
      </c>
      <c r="I2336">
        <v>43112002200</v>
      </c>
      <c r="J2336">
        <v>12</v>
      </c>
      <c r="K2336" t="s">
        <v>1353</v>
      </c>
      <c r="L2336">
        <v>1560</v>
      </c>
      <c r="M2336" t="s">
        <v>1354</v>
      </c>
      <c r="N2336" t="s">
        <v>1355</v>
      </c>
      <c r="O2336">
        <v>0</v>
      </c>
      <c r="P2336" t="s">
        <v>1233</v>
      </c>
      <c r="Q2336">
        <v>19790101</v>
      </c>
    </row>
    <row r="2337" spans="1:17">
      <c r="A2337" t="s">
        <v>1352</v>
      </c>
      <c r="B2337" t="s">
        <v>1357</v>
      </c>
      <c r="C2337">
        <v>201010</v>
      </c>
      <c r="D2337">
        <v>0</v>
      </c>
      <c r="E2337" t="s">
        <v>1212</v>
      </c>
      <c r="F2337">
        <v>0</v>
      </c>
      <c r="G2337">
        <v>0</v>
      </c>
      <c r="H2337">
        <v>0</v>
      </c>
      <c r="I2337">
        <v>43112002100</v>
      </c>
      <c r="J2337">
        <v>12</v>
      </c>
      <c r="K2337" t="s">
        <v>1353</v>
      </c>
      <c r="L2337">
        <v>1560</v>
      </c>
      <c r="M2337" t="s">
        <v>1354</v>
      </c>
      <c r="N2337" t="s">
        <v>1355</v>
      </c>
      <c r="O2337">
        <v>0</v>
      </c>
      <c r="P2337" t="s">
        <v>1207</v>
      </c>
      <c r="Q2337">
        <v>19680701</v>
      </c>
    </row>
    <row r="2338" spans="1:17">
      <c r="A2338" t="s">
        <v>1352</v>
      </c>
      <c r="B2338" t="s">
        <v>1323</v>
      </c>
      <c r="C2338">
        <v>201010</v>
      </c>
      <c r="D2338">
        <v>0</v>
      </c>
      <c r="E2338" t="s">
        <v>1212</v>
      </c>
      <c r="F2338">
        <v>0</v>
      </c>
      <c r="G2338">
        <v>0</v>
      </c>
      <c r="H2338">
        <v>0</v>
      </c>
      <c r="I2338">
        <v>43112002701</v>
      </c>
      <c r="J2338">
        <v>12</v>
      </c>
      <c r="K2338" t="s">
        <v>1353</v>
      </c>
      <c r="L2338">
        <v>1560</v>
      </c>
      <c r="M2338" t="s">
        <v>1354</v>
      </c>
      <c r="N2338" t="s">
        <v>1355</v>
      </c>
      <c r="O2338">
        <v>0</v>
      </c>
      <c r="P2338" t="s">
        <v>1207</v>
      </c>
      <c r="Q2338">
        <v>19980729</v>
      </c>
    </row>
    <row r="2339" spans="1:17">
      <c r="A2339" t="s">
        <v>1352</v>
      </c>
      <c r="B2339" t="s">
        <v>1308</v>
      </c>
      <c r="C2339">
        <v>201010</v>
      </c>
      <c r="D2339">
        <v>28</v>
      </c>
      <c r="E2339" t="s">
        <v>1212</v>
      </c>
      <c r="F2339">
        <v>544</v>
      </c>
      <c r="G2339">
        <v>572</v>
      </c>
      <c r="H2339">
        <v>7300</v>
      </c>
      <c r="I2339">
        <v>43112002302</v>
      </c>
      <c r="J2339">
        <v>8</v>
      </c>
      <c r="K2339" t="s">
        <v>1353</v>
      </c>
      <c r="L2339">
        <v>1560</v>
      </c>
      <c r="M2339" t="s">
        <v>1354</v>
      </c>
      <c r="N2339" t="s">
        <v>1355</v>
      </c>
      <c r="O2339">
        <v>0</v>
      </c>
      <c r="P2339" t="s">
        <v>1207</v>
      </c>
      <c r="Q2339">
        <v>20050409</v>
      </c>
    </row>
    <row r="2340" spans="1:17">
      <c r="A2340" t="s">
        <v>1352</v>
      </c>
      <c r="B2340" t="s">
        <v>1325</v>
      </c>
      <c r="C2340">
        <v>201010</v>
      </c>
      <c r="D2340">
        <v>0</v>
      </c>
      <c r="E2340" t="s">
        <v>1212</v>
      </c>
      <c r="F2340">
        <v>0</v>
      </c>
      <c r="G2340">
        <v>0</v>
      </c>
      <c r="H2340">
        <v>0</v>
      </c>
      <c r="I2340">
        <v>43112005400</v>
      </c>
      <c r="J2340">
        <v>12</v>
      </c>
      <c r="K2340" t="s">
        <v>1353</v>
      </c>
      <c r="L2340">
        <v>1560</v>
      </c>
      <c r="M2340" t="s">
        <v>1354</v>
      </c>
      <c r="N2340" t="s">
        <v>1355</v>
      </c>
      <c r="O2340">
        <v>0</v>
      </c>
      <c r="P2340" t="s">
        <v>1207</v>
      </c>
      <c r="Q2340">
        <v>19900401</v>
      </c>
    </row>
    <row r="2341" spans="1:17">
      <c r="A2341" t="s">
        <v>1352</v>
      </c>
      <c r="B2341" t="s">
        <v>1257</v>
      </c>
      <c r="C2341">
        <v>201010</v>
      </c>
      <c r="D2341">
        <v>0</v>
      </c>
      <c r="E2341" t="s">
        <v>1212</v>
      </c>
      <c r="F2341">
        <v>0</v>
      </c>
      <c r="G2341">
        <v>0</v>
      </c>
      <c r="H2341">
        <v>0</v>
      </c>
      <c r="I2341">
        <v>43112004400</v>
      </c>
      <c r="J2341">
        <v>12</v>
      </c>
      <c r="K2341" t="s">
        <v>1353</v>
      </c>
      <c r="L2341">
        <v>1560</v>
      </c>
      <c r="M2341" t="s">
        <v>1354</v>
      </c>
      <c r="N2341" t="s">
        <v>1355</v>
      </c>
      <c r="O2341">
        <v>0</v>
      </c>
      <c r="P2341" t="s">
        <v>1233</v>
      </c>
      <c r="Q2341">
        <v>19781001</v>
      </c>
    </row>
    <row r="2342" spans="1:17">
      <c r="A2342" t="s">
        <v>1352</v>
      </c>
      <c r="B2342" t="s">
        <v>1309</v>
      </c>
      <c r="C2342">
        <v>201010</v>
      </c>
      <c r="D2342">
        <v>0</v>
      </c>
      <c r="E2342" t="s">
        <v>1212</v>
      </c>
      <c r="F2342">
        <v>0</v>
      </c>
      <c r="G2342">
        <v>0</v>
      </c>
      <c r="H2342">
        <v>0</v>
      </c>
      <c r="I2342">
        <v>43112006801</v>
      </c>
      <c r="J2342">
        <v>12</v>
      </c>
      <c r="K2342" t="s">
        <v>1353</v>
      </c>
      <c r="L2342">
        <v>1560</v>
      </c>
      <c r="M2342" t="s">
        <v>1354</v>
      </c>
      <c r="N2342" t="s">
        <v>1355</v>
      </c>
      <c r="O2342">
        <v>0</v>
      </c>
      <c r="P2342" t="s">
        <v>1207</v>
      </c>
      <c r="Q2342">
        <v>19980815</v>
      </c>
    </row>
    <row r="2343" spans="1:17">
      <c r="A2343" t="s">
        <v>1352</v>
      </c>
      <c r="B2343" t="s">
        <v>1258</v>
      </c>
      <c r="C2343">
        <v>201010</v>
      </c>
      <c r="D2343">
        <v>31</v>
      </c>
      <c r="E2343" t="s">
        <v>1212</v>
      </c>
      <c r="F2343">
        <v>240</v>
      </c>
      <c r="G2343">
        <v>411</v>
      </c>
      <c r="H2343">
        <v>6190</v>
      </c>
      <c r="I2343">
        <v>43112004800</v>
      </c>
      <c r="J2343">
        <v>8</v>
      </c>
      <c r="K2343" t="s">
        <v>1353</v>
      </c>
      <c r="L2343">
        <v>1560</v>
      </c>
      <c r="M2343" t="s">
        <v>1354</v>
      </c>
      <c r="N2343" t="s">
        <v>1355</v>
      </c>
      <c r="O2343">
        <v>0</v>
      </c>
      <c r="P2343" t="s">
        <v>1207</v>
      </c>
      <c r="Q2343">
        <v>19900601</v>
      </c>
    </row>
    <row r="2344" spans="1:17">
      <c r="A2344" t="s">
        <v>1352</v>
      </c>
      <c r="B2344" t="s">
        <v>1310</v>
      </c>
      <c r="C2344">
        <v>201010</v>
      </c>
      <c r="D2344">
        <v>31</v>
      </c>
      <c r="E2344" t="s">
        <v>1212</v>
      </c>
      <c r="F2344">
        <v>1359</v>
      </c>
      <c r="G2344">
        <v>1212</v>
      </c>
      <c r="H2344">
        <v>7891</v>
      </c>
      <c r="I2344">
        <v>43112005501</v>
      </c>
      <c r="J2344">
        <v>8</v>
      </c>
      <c r="K2344" t="s">
        <v>1353</v>
      </c>
      <c r="L2344">
        <v>1560</v>
      </c>
      <c r="M2344" t="s">
        <v>1354</v>
      </c>
      <c r="N2344" t="s">
        <v>1355</v>
      </c>
      <c r="O2344">
        <v>0</v>
      </c>
      <c r="P2344" t="s">
        <v>1207</v>
      </c>
      <c r="Q2344">
        <v>20050617</v>
      </c>
    </row>
    <row r="2345" spans="1:17">
      <c r="A2345" t="s">
        <v>1352</v>
      </c>
      <c r="B2345" t="s">
        <v>1238</v>
      </c>
      <c r="C2345">
        <v>201010</v>
      </c>
      <c r="D2345">
        <v>0</v>
      </c>
      <c r="E2345" t="s">
        <v>1212</v>
      </c>
      <c r="F2345">
        <v>0</v>
      </c>
      <c r="G2345">
        <v>0</v>
      </c>
      <c r="H2345">
        <v>0</v>
      </c>
      <c r="I2345">
        <v>43112007300</v>
      </c>
      <c r="J2345">
        <v>12</v>
      </c>
      <c r="K2345" t="s">
        <v>1353</v>
      </c>
      <c r="L2345">
        <v>1560</v>
      </c>
      <c r="M2345" t="s">
        <v>1354</v>
      </c>
      <c r="N2345" t="s">
        <v>1355</v>
      </c>
      <c r="O2345">
        <v>0</v>
      </c>
      <c r="P2345" t="s">
        <v>1207</v>
      </c>
      <c r="Q2345">
        <v>19790101</v>
      </c>
    </row>
    <row r="2346" spans="1:17">
      <c r="A2346" t="s">
        <v>1352</v>
      </c>
      <c r="B2346" t="s">
        <v>1239</v>
      </c>
      <c r="C2346">
        <v>201010</v>
      </c>
      <c r="D2346">
        <v>0</v>
      </c>
      <c r="E2346" t="s">
        <v>1212</v>
      </c>
      <c r="F2346">
        <v>0</v>
      </c>
      <c r="G2346">
        <v>0</v>
      </c>
      <c r="H2346">
        <v>0</v>
      </c>
      <c r="I2346">
        <v>43112007100</v>
      </c>
      <c r="J2346">
        <v>12</v>
      </c>
      <c r="K2346" t="s">
        <v>1353</v>
      </c>
      <c r="L2346">
        <v>1560</v>
      </c>
      <c r="M2346" t="s">
        <v>1354</v>
      </c>
      <c r="N2346" t="s">
        <v>1355</v>
      </c>
      <c r="O2346">
        <v>0</v>
      </c>
      <c r="P2346" t="s">
        <v>1207</v>
      </c>
      <c r="Q2346">
        <v>19731101</v>
      </c>
    </row>
    <row r="2347" spans="1:17">
      <c r="A2347" t="s">
        <v>1352</v>
      </c>
      <c r="B2347" t="s">
        <v>1243</v>
      </c>
      <c r="C2347">
        <v>201010</v>
      </c>
      <c r="D2347">
        <v>20</v>
      </c>
      <c r="E2347" t="s">
        <v>1212</v>
      </c>
      <c r="F2347">
        <v>547</v>
      </c>
      <c r="G2347">
        <v>2355</v>
      </c>
      <c r="H2347">
        <v>8767</v>
      </c>
      <c r="I2347">
        <v>43112009002</v>
      </c>
      <c r="J2347">
        <v>8</v>
      </c>
      <c r="K2347" t="s">
        <v>1353</v>
      </c>
      <c r="L2347">
        <v>1560</v>
      </c>
      <c r="M2347" t="s">
        <v>1354</v>
      </c>
      <c r="N2347" t="s">
        <v>1355</v>
      </c>
      <c r="O2347">
        <v>0</v>
      </c>
      <c r="P2347" t="s">
        <v>1207</v>
      </c>
      <c r="Q2347">
        <v>20051101</v>
      </c>
    </row>
    <row r="2348" spans="1:17">
      <c r="A2348" t="s">
        <v>1352</v>
      </c>
      <c r="B2348" t="s">
        <v>1327</v>
      </c>
      <c r="C2348">
        <v>201010</v>
      </c>
      <c r="D2348">
        <v>0</v>
      </c>
      <c r="E2348" t="s">
        <v>1212</v>
      </c>
      <c r="F2348">
        <v>0</v>
      </c>
      <c r="G2348">
        <v>0</v>
      </c>
      <c r="H2348">
        <v>0</v>
      </c>
      <c r="I2348">
        <v>43112008700</v>
      </c>
      <c r="J2348">
        <v>12</v>
      </c>
      <c r="K2348" t="s">
        <v>1353</v>
      </c>
      <c r="L2348">
        <v>1560</v>
      </c>
      <c r="M2348" t="s">
        <v>1354</v>
      </c>
      <c r="N2348" t="s">
        <v>1355</v>
      </c>
      <c r="O2348">
        <v>0</v>
      </c>
      <c r="P2348" t="s">
        <v>1207</v>
      </c>
    </row>
    <row r="2349" spans="1:17">
      <c r="A2349" t="s">
        <v>1352</v>
      </c>
      <c r="B2349" t="s">
        <v>1262</v>
      </c>
      <c r="C2349">
        <v>201010</v>
      </c>
      <c r="D2349">
        <v>0</v>
      </c>
      <c r="E2349" t="s">
        <v>1212</v>
      </c>
      <c r="F2349">
        <v>0</v>
      </c>
      <c r="G2349">
        <v>0</v>
      </c>
      <c r="H2349">
        <v>0</v>
      </c>
      <c r="I2349">
        <v>43112009402</v>
      </c>
      <c r="J2349">
        <v>12</v>
      </c>
      <c r="K2349" t="s">
        <v>1353</v>
      </c>
      <c r="L2349">
        <v>1560</v>
      </c>
      <c r="M2349" t="s">
        <v>1354</v>
      </c>
      <c r="N2349" t="s">
        <v>1355</v>
      </c>
      <c r="O2349">
        <v>0</v>
      </c>
      <c r="P2349" t="s">
        <v>1207</v>
      </c>
      <c r="Q2349">
        <v>19981030</v>
      </c>
    </row>
    <row r="2350" spans="1:17">
      <c r="A2350" t="s">
        <v>1352</v>
      </c>
      <c r="B2350" t="s">
        <v>1313</v>
      </c>
      <c r="C2350">
        <v>201010</v>
      </c>
      <c r="D2350">
        <v>0</v>
      </c>
      <c r="E2350" t="s">
        <v>1212</v>
      </c>
      <c r="F2350">
        <v>0</v>
      </c>
      <c r="G2350">
        <v>0</v>
      </c>
      <c r="H2350">
        <v>0</v>
      </c>
      <c r="I2350">
        <v>43112010103</v>
      </c>
      <c r="J2350">
        <v>12</v>
      </c>
      <c r="K2350" t="s">
        <v>1353</v>
      </c>
      <c r="L2350">
        <v>1560</v>
      </c>
      <c r="M2350" t="s">
        <v>1354</v>
      </c>
      <c r="N2350" t="s">
        <v>1355</v>
      </c>
      <c r="O2350">
        <v>0</v>
      </c>
      <c r="P2350" t="s">
        <v>1207</v>
      </c>
      <c r="Q2350">
        <v>19981010</v>
      </c>
    </row>
    <row r="2351" spans="1:17">
      <c r="A2351" t="s">
        <v>1352</v>
      </c>
      <c r="B2351" t="s">
        <v>1263</v>
      </c>
      <c r="C2351">
        <v>201010</v>
      </c>
      <c r="D2351">
        <v>0</v>
      </c>
      <c r="E2351" t="s">
        <v>1212</v>
      </c>
      <c r="F2351">
        <v>0</v>
      </c>
      <c r="G2351">
        <v>0</v>
      </c>
      <c r="H2351">
        <v>0</v>
      </c>
      <c r="I2351">
        <v>43112006901</v>
      </c>
      <c r="J2351">
        <v>12</v>
      </c>
      <c r="K2351" t="s">
        <v>1353</v>
      </c>
      <c r="L2351">
        <v>1560</v>
      </c>
      <c r="M2351" t="s">
        <v>1354</v>
      </c>
      <c r="N2351" t="s">
        <v>1355</v>
      </c>
      <c r="O2351">
        <v>0</v>
      </c>
      <c r="P2351" t="s">
        <v>1207</v>
      </c>
      <c r="Q2351">
        <v>19780801</v>
      </c>
    </row>
    <row r="2352" spans="1:17">
      <c r="A2352" t="s">
        <v>1352</v>
      </c>
      <c r="B2352" t="s">
        <v>1358</v>
      </c>
      <c r="C2352">
        <v>201010</v>
      </c>
      <c r="D2352">
        <v>30</v>
      </c>
      <c r="E2352" t="s">
        <v>1212</v>
      </c>
      <c r="F2352">
        <v>91</v>
      </c>
      <c r="G2352">
        <v>401</v>
      </c>
      <c r="H2352">
        <v>5762</v>
      </c>
      <c r="I2352">
        <v>43112004302</v>
      </c>
      <c r="J2352">
        <v>8</v>
      </c>
      <c r="K2352" t="s">
        <v>1353</v>
      </c>
      <c r="L2352">
        <v>1560</v>
      </c>
      <c r="M2352" t="s">
        <v>1354</v>
      </c>
      <c r="N2352" t="s">
        <v>1355</v>
      </c>
      <c r="O2352">
        <v>0</v>
      </c>
      <c r="P2352" t="s">
        <v>1207</v>
      </c>
      <c r="Q2352">
        <v>20050625</v>
      </c>
    </row>
    <row r="2353" spans="1:17">
      <c r="A2353" t="s">
        <v>1352</v>
      </c>
      <c r="B2353" t="s">
        <v>1264</v>
      </c>
      <c r="C2353">
        <v>201010</v>
      </c>
      <c r="D2353">
        <v>0</v>
      </c>
      <c r="E2353" t="s">
        <v>1212</v>
      </c>
      <c r="F2353">
        <v>0</v>
      </c>
      <c r="G2353">
        <v>0</v>
      </c>
      <c r="H2353">
        <v>0</v>
      </c>
      <c r="I2353">
        <v>43112004501</v>
      </c>
      <c r="J2353">
        <v>12</v>
      </c>
      <c r="K2353" t="s">
        <v>1353</v>
      </c>
      <c r="L2353">
        <v>1560</v>
      </c>
      <c r="M2353" t="s">
        <v>1354</v>
      </c>
      <c r="N2353" t="s">
        <v>1355</v>
      </c>
      <c r="O2353">
        <v>0</v>
      </c>
      <c r="P2353" t="s">
        <v>1207</v>
      </c>
      <c r="Q2353">
        <v>19780701</v>
      </c>
    </row>
    <row r="2354" spans="1:17">
      <c r="A2354" t="s">
        <v>1352</v>
      </c>
      <c r="B2354" t="s">
        <v>1314</v>
      </c>
      <c r="C2354">
        <v>201010</v>
      </c>
      <c r="D2354">
        <v>28</v>
      </c>
      <c r="E2354" t="s">
        <v>1212</v>
      </c>
      <c r="F2354">
        <v>276</v>
      </c>
      <c r="G2354">
        <v>631</v>
      </c>
      <c r="H2354">
        <v>6504</v>
      </c>
      <c r="I2354">
        <v>43112006703</v>
      </c>
      <c r="J2354">
        <v>8</v>
      </c>
      <c r="K2354" t="s">
        <v>1353</v>
      </c>
      <c r="L2354">
        <v>1560</v>
      </c>
      <c r="M2354" t="s">
        <v>1354</v>
      </c>
      <c r="N2354" t="s">
        <v>1355</v>
      </c>
      <c r="O2354">
        <v>0</v>
      </c>
      <c r="P2354" t="s">
        <v>1207</v>
      </c>
      <c r="Q2354">
        <v>19980706</v>
      </c>
    </row>
    <row r="2355" spans="1:17">
      <c r="A2355" t="s">
        <v>1352</v>
      </c>
      <c r="B2355" t="s">
        <v>1329</v>
      </c>
      <c r="C2355">
        <v>201010</v>
      </c>
      <c r="D2355">
        <v>31</v>
      </c>
      <c r="E2355" t="s">
        <v>1212</v>
      </c>
      <c r="F2355">
        <v>322</v>
      </c>
      <c r="G2355">
        <v>759</v>
      </c>
      <c r="H2355">
        <v>7082</v>
      </c>
      <c r="I2355">
        <v>43112013402</v>
      </c>
      <c r="J2355">
        <v>8</v>
      </c>
      <c r="K2355" t="s">
        <v>1353</v>
      </c>
      <c r="L2355">
        <v>1560</v>
      </c>
      <c r="M2355" t="s">
        <v>1354</v>
      </c>
      <c r="N2355" t="s">
        <v>1355</v>
      </c>
      <c r="O2355">
        <v>0</v>
      </c>
      <c r="P2355" t="s">
        <v>1207</v>
      </c>
      <c r="Q2355">
        <v>19980914</v>
      </c>
    </row>
    <row r="2356" spans="1:17">
      <c r="A2356" t="s">
        <v>1352</v>
      </c>
      <c r="B2356" t="s">
        <v>1202</v>
      </c>
      <c r="C2356">
        <v>201010</v>
      </c>
      <c r="D2356">
        <v>0</v>
      </c>
      <c r="E2356" t="s">
        <v>1212</v>
      </c>
      <c r="F2356">
        <v>0</v>
      </c>
      <c r="G2356">
        <v>0</v>
      </c>
      <c r="H2356">
        <v>0</v>
      </c>
      <c r="I2356">
        <v>43112013501</v>
      </c>
      <c r="J2356">
        <v>12</v>
      </c>
      <c r="K2356" t="s">
        <v>1353</v>
      </c>
      <c r="L2356">
        <v>1560</v>
      </c>
      <c r="M2356" t="s">
        <v>1354</v>
      </c>
      <c r="N2356" t="s">
        <v>1355</v>
      </c>
      <c r="O2356">
        <v>0</v>
      </c>
      <c r="P2356" t="s">
        <v>1207</v>
      </c>
      <c r="Q2356">
        <v>19790201</v>
      </c>
    </row>
    <row r="2357" spans="1:17">
      <c r="A2357" t="s">
        <v>1352</v>
      </c>
      <c r="B2357" t="s">
        <v>1244</v>
      </c>
      <c r="C2357">
        <v>201010</v>
      </c>
      <c r="D2357">
        <v>0</v>
      </c>
      <c r="E2357" t="s">
        <v>1212</v>
      </c>
      <c r="F2357">
        <v>0</v>
      </c>
      <c r="G2357">
        <v>0</v>
      </c>
      <c r="H2357">
        <v>0</v>
      </c>
      <c r="I2357">
        <v>43112005301</v>
      </c>
      <c r="J2357">
        <v>12</v>
      </c>
      <c r="K2357" t="s">
        <v>1353</v>
      </c>
      <c r="L2357">
        <v>1560</v>
      </c>
      <c r="M2357" t="s">
        <v>1354</v>
      </c>
      <c r="N2357" t="s">
        <v>1355</v>
      </c>
      <c r="O2357">
        <v>0</v>
      </c>
      <c r="P2357" t="s">
        <v>1207</v>
      </c>
      <c r="Q2357">
        <v>19780801</v>
      </c>
    </row>
    <row r="2358" spans="1:17">
      <c r="A2358" t="s">
        <v>1352</v>
      </c>
      <c r="B2358" t="s">
        <v>1245</v>
      </c>
      <c r="C2358">
        <v>201010</v>
      </c>
      <c r="D2358">
        <v>0</v>
      </c>
      <c r="E2358" t="s">
        <v>1212</v>
      </c>
      <c r="F2358">
        <v>0</v>
      </c>
      <c r="G2358">
        <v>0</v>
      </c>
      <c r="H2358">
        <v>0</v>
      </c>
      <c r="I2358">
        <v>43112037701</v>
      </c>
      <c r="J2358">
        <v>12</v>
      </c>
      <c r="K2358" t="s">
        <v>1353</v>
      </c>
      <c r="L2358">
        <v>1560</v>
      </c>
      <c r="M2358" t="s">
        <v>1354</v>
      </c>
      <c r="N2358" t="s">
        <v>1355</v>
      </c>
      <c r="O2358">
        <v>0</v>
      </c>
      <c r="P2358" t="s">
        <v>1207</v>
      </c>
      <c r="Q2358">
        <v>20050226</v>
      </c>
    </row>
    <row r="2359" spans="1:17">
      <c r="A2359" t="s">
        <v>1352</v>
      </c>
      <c r="B2359" t="s">
        <v>1359</v>
      </c>
      <c r="C2359">
        <v>201010</v>
      </c>
      <c r="D2359">
        <v>31</v>
      </c>
      <c r="E2359" t="s">
        <v>1212</v>
      </c>
      <c r="F2359">
        <v>1089</v>
      </c>
      <c r="G2359">
        <v>2968</v>
      </c>
      <c r="H2359">
        <v>3492</v>
      </c>
      <c r="I2359">
        <v>43112037801</v>
      </c>
      <c r="J2359">
        <v>8</v>
      </c>
      <c r="K2359" t="s">
        <v>1353</v>
      </c>
      <c r="L2359">
        <v>1560</v>
      </c>
      <c r="M2359" t="s">
        <v>1354</v>
      </c>
      <c r="N2359" t="s">
        <v>1355</v>
      </c>
      <c r="O2359">
        <v>0</v>
      </c>
      <c r="P2359" t="s">
        <v>1207</v>
      </c>
      <c r="Q2359">
        <v>20060607</v>
      </c>
    </row>
    <row r="2360" spans="1:17">
      <c r="A2360" t="s">
        <v>1352</v>
      </c>
      <c r="B2360" t="s">
        <v>1360</v>
      </c>
      <c r="C2360">
        <v>201010</v>
      </c>
      <c r="D2360">
        <v>31</v>
      </c>
      <c r="E2360" t="s">
        <v>1212</v>
      </c>
      <c r="F2360">
        <v>594</v>
      </c>
      <c r="G2360">
        <v>892</v>
      </c>
      <c r="H2360">
        <v>6817</v>
      </c>
      <c r="I2360">
        <v>43112008600</v>
      </c>
      <c r="J2360">
        <v>8</v>
      </c>
      <c r="K2360" t="s">
        <v>1353</v>
      </c>
      <c r="L2360">
        <v>1560</v>
      </c>
      <c r="M2360" t="s">
        <v>1354</v>
      </c>
      <c r="N2360" t="s">
        <v>1355</v>
      </c>
      <c r="O2360">
        <v>0</v>
      </c>
      <c r="P2360" t="s">
        <v>1207</v>
      </c>
      <c r="Q2360">
        <v>19710701</v>
      </c>
    </row>
    <row r="2361" spans="1:17">
      <c r="A2361" t="s">
        <v>1352</v>
      </c>
      <c r="B2361" t="s">
        <v>1215</v>
      </c>
      <c r="C2361">
        <v>201010</v>
      </c>
      <c r="D2361">
        <v>29</v>
      </c>
      <c r="E2361" t="s">
        <v>1212</v>
      </c>
      <c r="F2361">
        <v>2004</v>
      </c>
      <c r="G2361">
        <v>895</v>
      </c>
      <c r="H2361">
        <v>10174</v>
      </c>
      <c r="I2361">
        <v>43112008300</v>
      </c>
      <c r="J2361">
        <v>8</v>
      </c>
      <c r="K2361" t="s">
        <v>1353</v>
      </c>
      <c r="L2361">
        <v>1560</v>
      </c>
      <c r="M2361" t="s">
        <v>1354</v>
      </c>
      <c r="N2361" t="s">
        <v>1355</v>
      </c>
      <c r="O2361">
        <v>0</v>
      </c>
      <c r="P2361" t="s">
        <v>1207</v>
      </c>
      <c r="Q2361">
        <v>19690501</v>
      </c>
    </row>
    <row r="2362" spans="1:17">
      <c r="A2362" t="s">
        <v>1352</v>
      </c>
      <c r="B2362" t="s">
        <v>1216</v>
      </c>
      <c r="C2362">
        <v>201010</v>
      </c>
      <c r="D2362">
        <v>0</v>
      </c>
      <c r="E2362" t="s">
        <v>1212</v>
      </c>
      <c r="F2362">
        <v>0</v>
      </c>
      <c r="G2362">
        <v>0</v>
      </c>
      <c r="H2362">
        <v>0</v>
      </c>
      <c r="I2362">
        <v>43112008200</v>
      </c>
      <c r="J2362">
        <v>12</v>
      </c>
      <c r="K2362" t="s">
        <v>1353</v>
      </c>
      <c r="L2362">
        <v>1560</v>
      </c>
      <c r="M2362" t="s">
        <v>1354</v>
      </c>
      <c r="N2362" t="s">
        <v>1355</v>
      </c>
      <c r="O2362">
        <v>0</v>
      </c>
      <c r="P2362" t="s">
        <v>1207</v>
      </c>
      <c r="Q2362">
        <v>19870801</v>
      </c>
    </row>
    <row r="2363" spans="1:17">
      <c r="A2363" t="s">
        <v>1352</v>
      </c>
      <c r="B2363" t="s">
        <v>1221</v>
      </c>
      <c r="C2363">
        <v>201010</v>
      </c>
      <c r="D2363">
        <v>25</v>
      </c>
      <c r="E2363" t="s">
        <v>1212</v>
      </c>
      <c r="F2363">
        <v>938</v>
      </c>
      <c r="G2363">
        <v>2295</v>
      </c>
      <c r="H2363">
        <v>12277</v>
      </c>
      <c r="I2363">
        <v>43112011500</v>
      </c>
      <c r="J2363">
        <v>8</v>
      </c>
      <c r="K2363" t="s">
        <v>1353</v>
      </c>
      <c r="L2363">
        <v>1560</v>
      </c>
      <c r="M2363" t="s">
        <v>1354</v>
      </c>
      <c r="N2363" t="s">
        <v>1355</v>
      </c>
      <c r="O2363">
        <v>0</v>
      </c>
      <c r="P2363" t="s">
        <v>1207</v>
      </c>
      <c r="Q2363">
        <v>19690701</v>
      </c>
    </row>
    <row r="2364" spans="1:17">
      <c r="A2364" t="s">
        <v>1352</v>
      </c>
      <c r="B2364" t="s">
        <v>1222</v>
      </c>
      <c r="C2364">
        <v>201010</v>
      </c>
      <c r="D2364">
        <v>31</v>
      </c>
      <c r="E2364" t="s">
        <v>1212</v>
      </c>
      <c r="F2364">
        <v>710</v>
      </c>
      <c r="G2364">
        <v>933</v>
      </c>
      <c r="H2364">
        <v>5982</v>
      </c>
      <c r="I2364">
        <v>43112009101</v>
      </c>
      <c r="J2364">
        <v>8</v>
      </c>
      <c r="K2364" t="s">
        <v>1353</v>
      </c>
      <c r="L2364">
        <v>1560</v>
      </c>
      <c r="M2364" t="s">
        <v>1354</v>
      </c>
      <c r="N2364" t="s">
        <v>1355</v>
      </c>
      <c r="O2364">
        <v>0</v>
      </c>
      <c r="P2364" t="s">
        <v>1207</v>
      </c>
      <c r="Q2364">
        <v>20100601</v>
      </c>
    </row>
    <row r="2365" spans="1:17">
      <c r="A2365" t="s">
        <v>1352</v>
      </c>
      <c r="B2365" t="s">
        <v>1224</v>
      </c>
      <c r="C2365">
        <v>201010</v>
      </c>
      <c r="D2365">
        <v>25</v>
      </c>
      <c r="E2365" t="s">
        <v>1212</v>
      </c>
      <c r="F2365">
        <v>534</v>
      </c>
      <c r="G2365">
        <v>503</v>
      </c>
      <c r="H2365">
        <v>3991</v>
      </c>
      <c r="I2365">
        <v>43112012200</v>
      </c>
      <c r="J2365">
        <v>8</v>
      </c>
      <c r="K2365" t="s">
        <v>1353</v>
      </c>
      <c r="L2365">
        <v>1560</v>
      </c>
      <c r="M2365" t="s">
        <v>1354</v>
      </c>
      <c r="N2365" t="s">
        <v>1355</v>
      </c>
      <c r="O2365">
        <v>0</v>
      </c>
      <c r="P2365" t="s">
        <v>1207</v>
      </c>
      <c r="Q2365">
        <v>19690801</v>
      </c>
    </row>
    <row r="2366" spans="1:17">
      <c r="A2366" t="s">
        <v>1352</v>
      </c>
      <c r="B2366" t="s">
        <v>1225</v>
      </c>
      <c r="C2366">
        <v>201010</v>
      </c>
      <c r="D2366">
        <v>31</v>
      </c>
      <c r="E2366" t="s">
        <v>1212</v>
      </c>
      <c r="F2366">
        <v>1058</v>
      </c>
      <c r="G2366">
        <v>894</v>
      </c>
      <c r="H2366">
        <v>13369</v>
      </c>
      <c r="I2366">
        <v>43112010700</v>
      </c>
      <c r="J2366">
        <v>8</v>
      </c>
      <c r="K2366" t="s">
        <v>1353</v>
      </c>
      <c r="L2366">
        <v>1560</v>
      </c>
      <c r="M2366" t="s">
        <v>1354</v>
      </c>
      <c r="N2366" t="s">
        <v>1355</v>
      </c>
      <c r="O2366">
        <v>0</v>
      </c>
      <c r="P2366" t="s">
        <v>1207</v>
      </c>
      <c r="Q2366">
        <v>19690701</v>
      </c>
    </row>
    <row r="2367" spans="1:17">
      <c r="A2367" t="s">
        <v>1352</v>
      </c>
      <c r="B2367" t="s">
        <v>1301</v>
      </c>
      <c r="C2367">
        <v>201010</v>
      </c>
      <c r="D2367">
        <v>0</v>
      </c>
      <c r="E2367" t="s">
        <v>1212</v>
      </c>
      <c r="F2367">
        <v>0</v>
      </c>
      <c r="G2367">
        <v>0</v>
      </c>
      <c r="H2367">
        <v>0</v>
      </c>
      <c r="I2367">
        <v>43112009800</v>
      </c>
      <c r="J2367">
        <v>12</v>
      </c>
      <c r="K2367" t="s">
        <v>1353</v>
      </c>
      <c r="L2367">
        <v>1560</v>
      </c>
      <c r="M2367" t="s">
        <v>1354</v>
      </c>
      <c r="N2367" t="s">
        <v>1355</v>
      </c>
      <c r="O2367">
        <v>0</v>
      </c>
      <c r="P2367" t="s">
        <v>1207</v>
      </c>
      <c r="Q2367">
        <v>19690701</v>
      </c>
    </row>
    <row r="2368" spans="1:17">
      <c r="A2368" t="s">
        <v>1352</v>
      </c>
      <c r="B2368" t="s">
        <v>1303</v>
      </c>
      <c r="C2368">
        <v>201010</v>
      </c>
      <c r="D2368">
        <v>31</v>
      </c>
      <c r="E2368" t="s">
        <v>1212</v>
      </c>
      <c r="F2368">
        <v>734</v>
      </c>
      <c r="G2368">
        <v>915</v>
      </c>
      <c r="H2368">
        <v>12006</v>
      </c>
      <c r="I2368">
        <v>43112011200</v>
      </c>
      <c r="J2368">
        <v>8</v>
      </c>
      <c r="K2368" t="s">
        <v>1353</v>
      </c>
      <c r="L2368">
        <v>1560</v>
      </c>
      <c r="M2368" t="s">
        <v>1354</v>
      </c>
      <c r="N2368" t="s">
        <v>1355</v>
      </c>
      <c r="O2368">
        <v>0</v>
      </c>
      <c r="P2368" t="s">
        <v>1207</v>
      </c>
      <c r="Q2368">
        <v>19690801</v>
      </c>
    </row>
    <row r="2369" spans="1:17">
      <c r="A2369" t="s">
        <v>1352</v>
      </c>
      <c r="B2369" t="s">
        <v>1348</v>
      </c>
      <c r="C2369">
        <v>201010</v>
      </c>
      <c r="D2369">
        <v>27</v>
      </c>
      <c r="E2369" t="s">
        <v>1212</v>
      </c>
      <c r="F2369">
        <v>2646</v>
      </c>
      <c r="G2369">
        <v>587</v>
      </c>
      <c r="H2369">
        <v>2040</v>
      </c>
      <c r="I2369">
        <v>43112011001</v>
      </c>
      <c r="J2369">
        <v>8</v>
      </c>
      <c r="K2369" t="s">
        <v>1353</v>
      </c>
      <c r="L2369">
        <v>1560</v>
      </c>
      <c r="M2369" t="s">
        <v>1354</v>
      </c>
      <c r="N2369" t="s">
        <v>1355</v>
      </c>
      <c r="O2369">
        <v>0</v>
      </c>
      <c r="P2369" t="s">
        <v>1207</v>
      </c>
      <c r="Q2369">
        <v>20100419</v>
      </c>
    </row>
    <row r="2370" spans="1:17">
      <c r="A2370" t="s">
        <v>1352</v>
      </c>
      <c r="B2370" t="s">
        <v>1227</v>
      </c>
      <c r="C2370">
        <v>201010</v>
      </c>
      <c r="D2370">
        <v>0</v>
      </c>
      <c r="E2370" t="s">
        <v>1212</v>
      </c>
      <c r="F2370">
        <v>0</v>
      </c>
      <c r="G2370">
        <v>0</v>
      </c>
      <c r="H2370">
        <v>0</v>
      </c>
      <c r="I2370">
        <v>43112011100</v>
      </c>
      <c r="J2370">
        <v>12</v>
      </c>
      <c r="K2370" t="s">
        <v>1353</v>
      </c>
      <c r="L2370">
        <v>1560</v>
      </c>
      <c r="M2370" t="s">
        <v>1354</v>
      </c>
      <c r="N2370" t="s">
        <v>1355</v>
      </c>
      <c r="O2370">
        <v>0</v>
      </c>
      <c r="P2370" t="s">
        <v>1207</v>
      </c>
      <c r="Q2370">
        <v>19690801</v>
      </c>
    </row>
    <row r="2371" spans="1:17">
      <c r="A2371" t="s">
        <v>1352</v>
      </c>
      <c r="B2371" t="s">
        <v>1228</v>
      </c>
      <c r="C2371">
        <v>201010</v>
      </c>
      <c r="D2371">
        <v>31</v>
      </c>
      <c r="E2371" t="s">
        <v>1212</v>
      </c>
      <c r="F2371">
        <v>1472</v>
      </c>
      <c r="G2371">
        <v>2785</v>
      </c>
      <c r="H2371">
        <v>26626</v>
      </c>
      <c r="I2371">
        <v>43112014800</v>
      </c>
      <c r="J2371">
        <v>8</v>
      </c>
      <c r="K2371" t="s">
        <v>1353</v>
      </c>
      <c r="L2371">
        <v>1560</v>
      </c>
      <c r="M2371" t="s">
        <v>1354</v>
      </c>
      <c r="N2371" t="s">
        <v>1355</v>
      </c>
      <c r="O2371">
        <v>0</v>
      </c>
      <c r="P2371" t="s">
        <v>1207</v>
      </c>
      <c r="Q2371">
        <v>19691101</v>
      </c>
    </row>
    <row r="2372" spans="1:17">
      <c r="A2372" t="s">
        <v>1352</v>
      </c>
      <c r="B2372" t="s">
        <v>1351</v>
      </c>
      <c r="C2372">
        <v>201010</v>
      </c>
      <c r="D2372">
        <v>31</v>
      </c>
      <c r="E2372" t="s">
        <v>1212</v>
      </c>
      <c r="F2372">
        <v>2824</v>
      </c>
      <c r="G2372">
        <v>956</v>
      </c>
      <c r="H2372">
        <v>4697</v>
      </c>
      <c r="I2372">
        <v>43112013300</v>
      </c>
      <c r="J2372">
        <v>8</v>
      </c>
      <c r="K2372" t="s">
        <v>1353</v>
      </c>
      <c r="L2372">
        <v>1560</v>
      </c>
      <c r="M2372" t="s">
        <v>1354</v>
      </c>
      <c r="N2372" t="s">
        <v>1355</v>
      </c>
      <c r="O2372">
        <v>0</v>
      </c>
      <c r="P2372" t="s">
        <v>1207</v>
      </c>
      <c r="Q2372">
        <v>19690801</v>
      </c>
    </row>
    <row r="2373" spans="1:17">
      <c r="A2373" t="s">
        <v>1352</v>
      </c>
      <c r="B2373" t="s">
        <v>1361</v>
      </c>
      <c r="C2373">
        <v>201010</v>
      </c>
      <c r="D2373">
        <v>0</v>
      </c>
      <c r="E2373" t="s">
        <v>1212</v>
      </c>
      <c r="F2373">
        <v>0</v>
      </c>
      <c r="G2373">
        <v>0</v>
      </c>
      <c r="H2373">
        <v>0</v>
      </c>
      <c r="I2373">
        <v>43112013600</v>
      </c>
      <c r="J2373">
        <v>12</v>
      </c>
      <c r="K2373" t="s">
        <v>1353</v>
      </c>
      <c r="L2373">
        <v>1560</v>
      </c>
      <c r="M2373" t="s">
        <v>1354</v>
      </c>
      <c r="N2373" t="s">
        <v>1355</v>
      </c>
      <c r="O2373">
        <v>0</v>
      </c>
      <c r="P2373" t="s">
        <v>1207</v>
      </c>
      <c r="Q2373">
        <v>19690901</v>
      </c>
    </row>
    <row r="2374" spans="1:17">
      <c r="A2374" t="s">
        <v>1352</v>
      </c>
      <c r="B2374" t="s">
        <v>1362</v>
      </c>
      <c r="C2374">
        <v>201010</v>
      </c>
      <c r="D2374">
        <v>0</v>
      </c>
      <c r="E2374" t="s">
        <v>1212</v>
      </c>
      <c r="F2374">
        <v>0</v>
      </c>
      <c r="G2374">
        <v>0</v>
      </c>
      <c r="H2374">
        <v>0</v>
      </c>
      <c r="I2374">
        <v>43112009900</v>
      </c>
      <c r="J2374">
        <v>12</v>
      </c>
      <c r="K2374" t="s">
        <v>1353</v>
      </c>
      <c r="L2374">
        <v>1560</v>
      </c>
      <c r="M2374" t="s">
        <v>1354</v>
      </c>
      <c r="N2374" t="s">
        <v>1355</v>
      </c>
      <c r="O2374">
        <v>0</v>
      </c>
      <c r="P2374" t="s">
        <v>1233</v>
      </c>
      <c r="Q2374">
        <v>19760201</v>
      </c>
    </row>
    <row r="2375" spans="1:17">
      <c r="A2375" t="s">
        <v>1352</v>
      </c>
      <c r="B2375" t="s">
        <v>1363</v>
      </c>
      <c r="C2375">
        <v>201010</v>
      </c>
      <c r="D2375">
        <v>0</v>
      </c>
      <c r="E2375" t="s">
        <v>1212</v>
      </c>
      <c r="F2375">
        <v>0</v>
      </c>
      <c r="G2375">
        <v>0</v>
      </c>
      <c r="H2375">
        <v>0</v>
      </c>
      <c r="I2375">
        <v>43112013900</v>
      </c>
      <c r="J2375">
        <v>12</v>
      </c>
      <c r="K2375" t="s">
        <v>1353</v>
      </c>
      <c r="L2375">
        <v>1560</v>
      </c>
      <c r="M2375" t="s">
        <v>1354</v>
      </c>
      <c r="N2375" t="s">
        <v>1355</v>
      </c>
      <c r="O2375">
        <v>0</v>
      </c>
      <c r="P2375" t="s">
        <v>1207</v>
      </c>
      <c r="Q2375">
        <v>19760101</v>
      </c>
    </row>
    <row r="2376" spans="1:17">
      <c r="A2376" t="s">
        <v>1352</v>
      </c>
      <c r="B2376" t="s">
        <v>1364</v>
      </c>
      <c r="C2376">
        <v>201010</v>
      </c>
      <c r="D2376">
        <v>0</v>
      </c>
      <c r="E2376" t="s">
        <v>1212</v>
      </c>
      <c r="F2376">
        <v>0</v>
      </c>
      <c r="G2376">
        <v>0</v>
      </c>
      <c r="H2376">
        <v>0</v>
      </c>
      <c r="I2376">
        <v>43112013801</v>
      </c>
      <c r="J2376">
        <v>12</v>
      </c>
      <c r="K2376" t="s">
        <v>1353</v>
      </c>
      <c r="L2376">
        <v>1560</v>
      </c>
      <c r="M2376" t="s">
        <v>1354</v>
      </c>
      <c r="N2376" t="s">
        <v>1355</v>
      </c>
      <c r="O2376">
        <v>0</v>
      </c>
      <c r="P2376" t="s">
        <v>1207</v>
      </c>
      <c r="Q2376">
        <v>19801201</v>
      </c>
    </row>
    <row r="2377" spans="1:17">
      <c r="A2377" t="s">
        <v>1352</v>
      </c>
      <c r="B2377" t="s">
        <v>1365</v>
      </c>
      <c r="C2377">
        <v>201010</v>
      </c>
      <c r="D2377">
        <v>0</v>
      </c>
      <c r="E2377" t="s">
        <v>1212</v>
      </c>
      <c r="F2377">
        <v>0</v>
      </c>
      <c r="G2377">
        <v>0</v>
      </c>
      <c r="H2377">
        <v>0</v>
      </c>
      <c r="I2377">
        <v>43112014500</v>
      </c>
      <c r="J2377">
        <v>12</v>
      </c>
      <c r="K2377" t="s">
        <v>1353</v>
      </c>
      <c r="L2377">
        <v>1560</v>
      </c>
      <c r="M2377" t="s">
        <v>1354</v>
      </c>
      <c r="N2377" t="s">
        <v>1355</v>
      </c>
      <c r="O2377">
        <v>0</v>
      </c>
      <c r="P2377" t="s">
        <v>1207</v>
      </c>
      <c r="Q2377">
        <v>19691001</v>
      </c>
    </row>
    <row r="2378" spans="1:17">
      <c r="A2378" t="s">
        <v>1352</v>
      </c>
      <c r="B2378" t="s">
        <v>1366</v>
      </c>
      <c r="C2378">
        <v>201010</v>
      </c>
      <c r="D2378">
        <v>27</v>
      </c>
      <c r="E2378" t="s">
        <v>1212</v>
      </c>
      <c r="F2378">
        <v>1057</v>
      </c>
      <c r="G2378">
        <v>781</v>
      </c>
      <c r="H2378">
        <v>3450</v>
      </c>
      <c r="I2378">
        <v>43112039700</v>
      </c>
      <c r="J2378">
        <v>8</v>
      </c>
      <c r="K2378" t="s">
        <v>1353</v>
      </c>
      <c r="L2378">
        <v>1560</v>
      </c>
      <c r="M2378" t="s">
        <v>1354</v>
      </c>
      <c r="N2378" t="s">
        <v>1355</v>
      </c>
      <c r="O2378">
        <v>0</v>
      </c>
      <c r="P2378" t="s">
        <v>1207</v>
      </c>
      <c r="Q2378">
        <v>19790801</v>
      </c>
    </row>
    <row r="2379" spans="1:17">
      <c r="A2379" t="s">
        <v>1352</v>
      </c>
      <c r="B2379" t="s">
        <v>1367</v>
      </c>
      <c r="C2379">
        <v>201010</v>
      </c>
      <c r="D2379">
        <v>31</v>
      </c>
      <c r="E2379" t="s">
        <v>1212</v>
      </c>
      <c r="F2379">
        <v>989</v>
      </c>
      <c r="G2379">
        <v>908</v>
      </c>
      <c r="H2379">
        <v>8292</v>
      </c>
      <c r="I2379">
        <v>43112007701</v>
      </c>
      <c r="J2379">
        <v>8</v>
      </c>
      <c r="K2379" t="s">
        <v>1353</v>
      </c>
      <c r="L2379">
        <v>1560</v>
      </c>
      <c r="M2379" t="s">
        <v>1354</v>
      </c>
      <c r="N2379" t="s">
        <v>1355</v>
      </c>
      <c r="O2379">
        <v>0</v>
      </c>
      <c r="P2379" t="s">
        <v>1207</v>
      </c>
      <c r="Q2379">
        <v>19790701</v>
      </c>
    </row>
    <row r="2380" spans="1:17">
      <c r="A2380" t="s">
        <v>1352</v>
      </c>
      <c r="B2380" t="s">
        <v>1368</v>
      </c>
      <c r="C2380">
        <v>201010</v>
      </c>
      <c r="D2380">
        <v>31</v>
      </c>
      <c r="E2380" t="s">
        <v>1212</v>
      </c>
      <c r="F2380">
        <v>588</v>
      </c>
      <c r="G2380">
        <v>633</v>
      </c>
      <c r="H2380">
        <v>10911</v>
      </c>
      <c r="I2380">
        <v>43112010201</v>
      </c>
      <c r="J2380">
        <v>8</v>
      </c>
      <c r="K2380" t="s">
        <v>1353</v>
      </c>
      <c r="L2380">
        <v>1560</v>
      </c>
      <c r="M2380" t="s">
        <v>1354</v>
      </c>
      <c r="N2380" t="s">
        <v>1355</v>
      </c>
      <c r="O2380">
        <v>0</v>
      </c>
      <c r="P2380" t="s">
        <v>1207</v>
      </c>
      <c r="Q2380">
        <v>19790601</v>
      </c>
    </row>
    <row r="2381" spans="1:17">
      <c r="A2381" t="s">
        <v>1352</v>
      </c>
      <c r="B2381" t="s">
        <v>1369</v>
      </c>
      <c r="C2381">
        <v>201010</v>
      </c>
      <c r="D2381">
        <v>31</v>
      </c>
      <c r="E2381" t="s">
        <v>1212</v>
      </c>
      <c r="F2381">
        <v>1269</v>
      </c>
      <c r="G2381">
        <v>377</v>
      </c>
      <c r="H2381">
        <v>2236</v>
      </c>
      <c r="I2381">
        <v>43112040300</v>
      </c>
      <c r="J2381">
        <v>8</v>
      </c>
      <c r="K2381" t="s">
        <v>1353</v>
      </c>
      <c r="L2381">
        <v>1560</v>
      </c>
      <c r="M2381" t="s">
        <v>1354</v>
      </c>
      <c r="N2381" t="s">
        <v>1355</v>
      </c>
      <c r="O2381">
        <v>0</v>
      </c>
      <c r="P2381" t="s">
        <v>1207</v>
      </c>
      <c r="Q2381">
        <v>19800101</v>
      </c>
    </row>
    <row r="2382" spans="1:17">
      <c r="A2382" t="s">
        <v>1352</v>
      </c>
      <c r="B2382" t="s">
        <v>1383</v>
      </c>
      <c r="C2382">
        <v>201010</v>
      </c>
      <c r="D2382">
        <v>24</v>
      </c>
      <c r="E2382" t="s">
        <v>1212</v>
      </c>
      <c r="F2382">
        <v>588</v>
      </c>
      <c r="G2382">
        <v>116</v>
      </c>
      <c r="H2382">
        <v>2148</v>
      </c>
      <c r="I2382">
        <v>43112011702</v>
      </c>
      <c r="J2382">
        <v>8</v>
      </c>
      <c r="K2382" t="s">
        <v>1353</v>
      </c>
      <c r="L2382">
        <v>1560</v>
      </c>
      <c r="M2382" t="s">
        <v>1354</v>
      </c>
      <c r="N2382" t="s">
        <v>1355</v>
      </c>
      <c r="O2382">
        <v>0</v>
      </c>
      <c r="P2382" t="s">
        <v>1207</v>
      </c>
      <c r="Q2382">
        <v>20100310</v>
      </c>
    </row>
    <row r="2383" spans="1:17">
      <c r="A2383" t="s">
        <v>1352</v>
      </c>
      <c r="B2383" t="s">
        <v>1370</v>
      </c>
      <c r="C2383">
        <v>201010</v>
      </c>
      <c r="D2383">
        <v>31</v>
      </c>
      <c r="E2383" t="s">
        <v>1212</v>
      </c>
      <c r="F2383">
        <v>1463</v>
      </c>
      <c r="G2383">
        <v>142</v>
      </c>
      <c r="H2383">
        <v>1137</v>
      </c>
      <c r="I2383">
        <v>43112041000</v>
      </c>
      <c r="J2383">
        <v>8</v>
      </c>
      <c r="K2383" t="s">
        <v>1353</v>
      </c>
      <c r="L2383">
        <v>1560</v>
      </c>
      <c r="M2383" t="s">
        <v>1354</v>
      </c>
      <c r="N2383" t="s">
        <v>1355</v>
      </c>
      <c r="O2383">
        <v>0</v>
      </c>
      <c r="P2383" t="s">
        <v>1207</v>
      </c>
      <c r="Q2383">
        <v>19900401</v>
      </c>
    </row>
    <row r="2384" spans="1:17">
      <c r="A2384" t="s">
        <v>1352</v>
      </c>
      <c r="B2384" t="s">
        <v>1371</v>
      </c>
      <c r="C2384">
        <v>201010</v>
      </c>
      <c r="D2384">
        <v>0</v>
      </c>
      <c r="E2384" t="s">
        <v>1212</v>
      </c>
      <c r="F2384">
        <v>0</v>
      </c>
      <c r="G2384">
        <v>0</v>
      </c>
      <c r="H2384">
        <v>0</v>
      </c>
      <c r="I2384">
        <v>43112008901</v>
      </c>
      <c r="J2384">
        <v>12</v>
      </c>
      <c r="K2384" t="s">
        <v>1353</v>
      </c>
      <c r="L2384">
        <v>1560</v>
      </c>
      <c r="M2384" t="s">
        <v>1354</v>
      </c>
      <c r="N2384" t="s">
        <v>1355</v>
      </c>
      <c r="O2384">
        <v>0</v>
      </c>
      <c r="P2384" t="s">
        <v>1207</v>
      </c>
      <c r="Q2384">
        <v>19791201</v>
      </c>
    </row>
    <row r="2385" spans="1:17">
      <c r="A2385" t="s">
        <v>1352</v>
      </c>
      <c r="B2385" t="s">
        <v>1372</v>
      </c>
      <c r="C2385">
        <v>201010</v>
      </c>
      <c r="D2385">
        <v>0</v>
      </c>
      <c r="E2385" t="s">
        <v>1212</v>
      </c>
      <c r="F2385">
        <v>0</v>
      </c>
      <c r="G2385">
        <v>0</v>
      </c>
      <c r="H2385">
        <v>0</v>
      </c>
      <c r="I2385">
        <v>43112042800</v>
      </c>
      <c r="J2385">
        <v>12</v>
      </c>
      <c r="K2385" t="s">
        <v>1353</v>
      </c>
      <c r="L2385">
        <v>1560</v>
      </c>
      <c r="M2385" t="s">
        <v>1354</v>
      </c>
      <c r="N2385" t="s">
        <v>1355</v>
      </c>
      <c r="O2385">
        <v>0</v>
      </c>
      <c r="P2385" t="s">
        <v>1207</v>
      </c>
      <c r="Q2385">
        <v>19801001</v>
      </c>
    </row>
    <row r="2386" spans="1:17">
      <c r="A2386" t="s">
        <v>1352</v>
      </c>
      <c r="B2386" t="s">
        <v>1373</v>
      </c>
      <c r="C2386">
        <v>201010</v>
      </c>
      <c r="D2386">
        <v>0</v>
      </c>
      <c r="E2386" t="s">
        <v>1212</v>
      </c>
      <c r="F2386">
        <v>0</v>
      </c>
      <c r="G2386">
        <v>0</v>
      </c>
      <c r="H2386">
        <v>0</v>
      </c>
      <c r="I2386">
        <v>43112041900</v>
      </c>
      <c r="J2386">
        <v>12</v>
      </c>
      <c r="K2386" t="s">
        <v>1353</v>
      </c>
      <c r="L2386">
        <v>1560</v>
      </c>
      <c r="M2386" t="s">
        <v>1354</v>
      </c>
      <c r="N2386" t="s">
        <v>1355</v>
      </c>
      <c r="O2386">
        <v>0</v>
      </c>
      <c r="P2386" t="s">
        <v>1207</v>
      </c>
      <c r="Q2386">
        <v>19881101</v>
      </c>
    </row>
    <row r="2387" spans="1:17">
      <c r="A2387" t="s">
        <v>1352</v>
      </c>
      <c r="B2387" t="s">
        <v>1374</v>
      </c>
      <c r="C2387">
        <v>201010</v>
      </c>
      <c r="D2387">
        <v>0</v>
      </c>
      <c r="E2387" t="s">
        <v>1212</v>
      </c>
      <c r="F2387">
        <v>0</v>
      </c>
      <c r="G2387">
        <v>0</v>
      </c>
      <c r="H2387">
        <v>0</v>
      </c>
      <c r="I2387">
        <v>43112008401</v>
      </c>
      <c r="J2387">
        <v>12</v>
      </c>
      <c r="K2387" t="s">
        <v>1353</v>
      </c>
      <c r="L2387">
        <v>1560</v>
      </c>
      <c r="M2387" t="s">
        <v>1354</v>
      </c>
      <c r="N2387" t="s">
        <v>1355</v>
      </c>
      <c r="O2387">
        <v>0</v>
      </c>
      <c r="P2387" t="s">
        <v>1207</v>
      </c>
      <c r="Q2387">
        <v>19900301</v>
      </c>
    </row>
    <row r="2388" spans="1:17">
      <c r="A2388" t="s">
        <v>1352</v>
      </c>
      <c r="B2388" t="s">
        <v>1375</v>
      </c>
      <c r="C2388">
        <v>201010</v>
      </c>
      <c r="D2388">
        <v>0</v>
      </c>
      <c r="E2388" t="s">
        <v>1212</v>
      </c>
      <c r="F2388">
        <v>0</v>
      </c>
      <c r="G2388">
        <v>0</v>
      </c>
      <c r="H2388">
        <v>0</v>
      </c>
      <c r="I2388">
        <v>43112008100</v>
      </c>
      <c r="J2388">
        <v>12</v>
      </c>
      <c r="K2388" t="s">
        <v>1353</v>
      </c>
      <c r="L2388">
        <v>1560</v>
      </c>
      <c r="M2388" t="s">
        <v>1354</v>
      </c>
      <c r="N2388" t="s">
        <v>1355</v>
      </c>
      <c r="O2388">
        <v>0</v>
      </c>
      <c r="P2388" t="s">
        <v>1207</v>
      </c>
      <c r="Q2388">
        <v>19690401</v>
      </c>
    </row>
    <row r="2389" spans="1:17">
      <c r="A2389" t="s">
        <v>1352</v>
      </c>
      <c r="B2389" t="s">
        <v>1376</v>
      </c>
      <c r="C2389">
        <v>201010</v>
      </c>
      <c r="D2389">
        <v>31</v>
      </c>
      <c r="E2389" t="s">
        <v>1212</v>
      </c>
      <c r="F2389">
        <v>378</v>
      </c>
      <c r="G2389">
        <v>4033</v>
      </c>
      <c r="H2389">
        <v>14176</v>
      </c>
      <c r="I2389">
        <v>43112004001</v>
      </c>
      <c r="J2389">
        <v>8</v>
      </c>
      <c r="K2389" t="s">
        <v>1353</v>
      </c>
      <c r="L2389">
        <v>1560</v>
      </c>
      <c r="M2389" t="s">
        <v>1354</v>
      </c>
      <c r="N2389" t="s">
        <v>1355</v>
      </c>
      <c r="O2389">
        <v>0</v>
      </c>
      <c r="P2389" t="s">
        <v>1207</v>
      </c>
      <c r="Q2389">
        <v>19970501</v>
      </c>
    </row>
    <row r="2390" spans="1:17">
      <c r="A2390" t="s">
        <v>1352</v>
      </c>
      <c r="B2390" t="s">
        <v>1377</v>
      </c>
      <c r="C2390">
        <v>201010</v>
      </c>
      <c r="D2390">
        <v>0</v>
      </c>
      <c r="E2390" t="s">
        <v>1212</v>
      </c>
      <c r="F2390">
        <v>0</v>
      </c>
      <c r="G2390">
        <v>0</v>
      </c>
      <c r="H2390">
        <v>0</v>
      </c>
      <c r="I2390">
        <v>43112008000</v>
      </c>
      <c r="J2390">
        <v>12</v>
      </c>
      <c r="K2390" t="s">
        <v>1353</v>
      </c>
      <c r="L2390">
        <v>1560</v>
      </c>
      <c r="M2390" t="s">
        <v>1354</v>
      </c>
      <c r="N2390" t="s">
        <v>1355</v>
      </c>
      <c r="O2390">
        <v>0</v>
      </c>
      <c r="P2390" t="s">
        <v>1207</v>
      </c>
      <c r="Q2390">
        <v>19870701</v>
      </c>
    </row>
    <row r="2391" spans="1:17">
      <c r="A2391" t="s">
        <v>1352</v>
      </c>
      <c r="B2391" t="s">
        <v>1378</v>
      </c>
      <c r="C2391">
        <v>201010</v>
      </c>
      <c r="D2391">
        <v>0</v>
      </c>
      <c r="E2391" t="s">
        <v>1212</v>
      </c>
      <c r="F2391">
        <v>0</v>
      </c>
      <c r="G2391">
        <v>0</v>
      </c>
      <c r="H2391">
        <v>0</v>
      </c>
      <c r="I2391">
        <v>43112008500</v>
      </c>
      <c r="J2391">
        <v>12</v>
      </c>
      <c r="K2391" t="s">
        <v>1353</v>
      </c>
      <c r="L2391">
        <v>1560</v>
      </c>
      <c r="M2391" t="s">
        <v>1354</v>
      </c>
      <c r="N2391" t="s">
        <v>1355</v>
      </c>
      <c r="O2391">
        <v>0</v>
      </c>
      <c r="P2391" t="s">
        <v>1207</v>
      </c>
      <c r="Q2391">
        <v>19690601</v>
      </c>
    </row>
    <row r="2392" spans="1:17">
      <c r="A2392" t="s">
        <v>1379</v>
      </c>
      <c r="B2392" t="s">
        <v>1360</v>
      </c>
      <c r="C2392">
        <v>201010</v>
      </c>
      <c r="D2392">
        <v>0</v>
      </c>
      <c r="E2392" t="s">
        <v>1212</v>
      </c>
      <c r="F2392">
        <v>0</v>
      </c>
      <c r="G2392">
        <v>0</v>
      </c>
      <c r="H2392">
        <v>0</v>
      </c>
      <c r="I2392">
        <v>43112040700</v>
      </c>
      <c r="J2392">
        <v>12</v>
      </c>
      <c r="K2392" t="s">
        <v>1380</v>
      </c>
      <c r="L2392">
        <v>2531</v>
      </c>
      <c r="M2392" t="s">
        <v>1214</v>
      </c>
      <c r="N2392" t="s">
        <v>1355</v>
      </c>
      <c r="O2392">
        <v>0</v>
      </c>
      <c r="P2392" t="s">
        <v>1207</v>
      </c>
      <c r="Q2392">
        <v>19800501</v>
      </c>
    </row>
    <row r="2393" spans="1:17">
      <c r="A2393" t="s">
        <v>1379</v>
      </c>
      <c r="B2393" t="s">
        <v>1211</v>
      </c>
      <c r="C2393">
        <v>201010</v>
      </c>
      <c r="D2393">
        <v>0</v>
      </c>
      <c r="E2393" t="s">
        <v>1212</v>
      </c>
      <c r="F2393">
        <v>0</v>
      </c>
      <c r="G2393">
        <v>0</v>
      </c>
      <c r="H2393">
        <v>0</v>
      </c>
      <c r="I2393">
        <v>43112041400</v>
      </c>
      <c r="J2393">
        <v>12</v>
      </c>
      <c r="K2393" t="s">
        <v>1380</v>
      </c>
      <c r="L2393">
        <v>2531</v>
      </c>
      <c r="M2393" t="s">
        <v>1214</v>
      </c>
      <c r="N2393" t="s">
        <v>1355</v>
      </c>
      <c r="O2393">
        <v>0</v>
      </c>
      <c r="P2393" t="s">
        <v>1207</v>
      </c>
      <c r="Q2393">
        <v>19800501</v>
      </c>
    </row>
    <row r="2394" spans="1:17">
      <c r="A2394" t="s">
        <v>1379</v>
      </c>
      <c r="B2394" t="s">
        <v>1215</v>
      </c>
      <c r="C2394">
        <v>201010</v>
      </c>
      <c r="D2394">
        <v>0</v>
      </c>
      <c r="E2394" t="s">
        <v>1212</v>
      </c>
      <c r="F2394">
        <v>0</v>
      </c>
      <c r="G2394">
        <v>0</v>
      </c>
      <c r="H2394">
        <v>0</v>
      </c>
      <c r="I2394">
        <v>43112044300</v>
      </c>
      <c r="J2394">
        <v>12</v>
      </c>
      <c r="K2394" t="s">
        <v>1380</v>
      </c>
      <c r="L2394">
        <v>2531</v>
      </c>
      <c r="M2394" t="s">
        <v>1214</v>
      </c>
      <c r="N2394" t="s">
        <v>1355</v>
      </c>
      <c r="O2394">
        <v>0</v>
      </c>
      <c r="P2394" t="s">
        <v>1207</v>
      </c>
      <c r="Q2394">
        <v>19860601</v>
      </c>
    </row>
    <row r="2395" spans="1:17">
      <c r="A2395" t="s">
        <v>1379</v>
      </c>
      <c r="B2395" t="s">
        <v>1216</v>
      </c>
      <c r="C2395">
        <v>201010</v>
      </c>
      <c r="D2395">
        <v>29</v>
      </c>
      <c r="E2395" t="s">
        <v>1212</v>
      </c>
      <c r="F2395">
        <v>789</v>
      </c>
      <c r="G2395">
        <v>546</v>
      </c>
      <c r="H2395">
        <v>575</v>
      </c>
      <c r="I2395">
        <v>43112045000</v>
      </c>
      <c r="J2395">
        <v>8</v>
      </c>
      <c r="K2395" t="s">
        <v>1380</v>
      </c>
      <c r="L2395">
        <v>2531</v>
      </c>
      <c r="M2395" t="s">
        <v>1214</v>
      </c>
      <c r="N2395" t="s">
        <v>1355</v>
      </c>
      <c r="O2395">
        <v>0</v>
      </c>
      <c r="P2395" t="s">
        <v>1207</v>
      </c>
      <c r="Q2395">
        <v>19810601</v>
      </c>
    </row>
    <row r="2396" spans="1:17">
      <c r="A2396" t="s">
        <v>1379</v>
      </c>
      <c r="B2396" t="s">
        <v>1217</v>
      </c>
      <c r="C2396">
        <v>201010</v>
      </c>
      <c r="D2396">
        <v>0</v>
      </c>
      <c r="E2396" t="s">
        <v>1212</v>
      </c>
      <c r="F2396">
        <v>0</v>
      </c>
      <c r="G2396">
        <v>0</v>
      </c>
      <c r="H2396">
        <v>0</v>
      </c>
      <c r="I2396">
        <v>43112043100</v>
      </c>
      <c r="J2396">
        <v>12</v>
      </c>
      <c r="K2396" t="s">
        <v>1380</v>
      </c>
      <c r="L2396">
        <v>2531</v>
      </c>
      <c r="M2396" t="s">
        <v>1214</v>
      </c>
      <c r="N2396" t="s">
        <v>1355</v>
      </c>
      <c r="O2396">
        <v>0</v>
      </c>
      <c r="P2396" t="s">
        <v>1233</v>
      </c>
      <c r="Q2396">
        <v>19810901</v>
      </c>
    </row>
    <row r="2397" spans="1:17">
      <c r="A2397" t="s">
        <v>1379</v>
      </c>
      <c r="B2397" t="s">
        <v>1219</v>
      </c>
      <c r="C2397">
        <v>201010</v>
      </c>
      <c r="D2397">
        <v>29</v>
      </c>
      <c r="E2397" t="s">
        <v>1212</v>
      </c>
      <c r="F2397">
        <v>489</v>
      </c>
      <c r="G2397">
        <v>390</v>
      </c>
      <c r="H2397">
        <v>1667</v>
      </c>
      <c r="I2397">
        <v>43112046900</v>
      </c>
      <c r="J2397">
        <v>8</v>
      </c>
      <c r="K2397" t="s">
        <v>1380</v>
      </c>
      <c r="L2397">
        <v>2531</v>
      </c>
      <c r="M2397" t="s">
        <v>1214</v>
      </c>
      <c r="N2397" t="s">
        <v>1355</v>
      </c>
      <c r="O2397">
        <v>0</v>
      </c>
      <c r="P2397" t="s">
        <v>1207</v>
      </c>
      <c r="Q2397">
        <v>19820101</v>
      </c>
    </row>
    <row r="2398" spans="1:17">
      <c r="A2398" t="s">
        <v>1379</v>
      </c>
      <c r="B2398" t="s">
        <v>1220</v>
      </c>
      <c r="C2398">
        <v>201010</v>
      </c>
      <c r="D2398">
        <v>29</v>
      </c>
      <c r="E2398" t="s">
        <v>1212</v>
      </c>
      <c r="F2398">
        <v>955</v>
      </c>
      <c r="G2398">
        <v>436</v>
      </c>
      <c r="H2398">
        <v>1210</v>
      </c>
      <c r="I2398">
        <v>43112041700</v>
      </c>
      <c r="J2398">
        <v>8</v>
      </c>
      <c r="K2398" t="s">
        <v>1380</v>
      </c>
      <c r="L2398">
        <v>2531</v>
      </c>
      <c r="M2398" t="s">
        <v>1214</v>
      </c>
      <c r="N2398" t="s">
        <v>1355</v>
      </c>
      <c r="O2398">
        <v>0</v>
      </c>
      <c r="P2398" t="s">
        <v>1207</v>
      </c>
      <c r="Q2398">
        <v>19800701</v>
      </c>
    </row>
    <row r="2399" spans="1:17">
      <c r="A2399" t="s">
        <v>1379</v>
      </c>
      <c r="B2399" t="s">
        <v>1221</v>
      </c>
      <c r="C2399">
        <v>201010</v>
      </c>
      <c r="D2399">
        <v>29</v>
      </c>
      <c r="E2399" t="s">
        <v>1212</v>
      </c>
      <c r="F2399">
        <v>296</v>
      </c>
      <c r="G2399">
        <v>144</v>
      </c>
      <c r="H2399">
        <v>855</v>
      </c>
      <c r="I2399">
        <v>43112042700</v>
      </c>
      <c r="J2399">
        <v>8</v>
      </c>
      <c r="K2399" t="s">
        <v>1380</v>
      </c>
      <c r="L2399">
        <v>2531</v>
      </c>
      <c r="M2399" t="s">
        <v>1214</v>
      </c>
      <c r="N2399" t="s">
        <v>1355</v>
      </c>
      <c r="O2399">
        <v>0</v>
      </c>
      <c r="P2399" t="s">
        <v>1207</v>
      </c>
      <c r="Q2399">
        <v>19800801</v>
      </c>
    </row>
    <row r="2400" spans="1:17">
      <c r="A2400" t="s">
        <v>1379</v>
      </c>
      <c r="B2400" t="s">
        <v>1222</v>
      </c>
      <c r="C2400">
        <v>201010</v>
      </c>
      <c r="D2400">
        <v>29</v>
      </c>
      <c r="E2400" t="s">
        <v>1212</v>
      </c>
      <c r="F2400">
        <v>308</v>
      </c>
      <c r="G2400">
        <v>279</v>
      </c>
      <c r="H2400">
        <v>1099</v>
      </c>
      <c r="I2400">
        <v>43112046800</v>
      </c>
      <c r="J2400">
        <v>8</v>
      </c>
      <c r="K2400" t="s">
        <v>1380</v>
      </c>
      <c r="L2400">
        <v>2531</v>
      </c>
      <c r="M2400" t="s">
        <v>1214</v>
      </c>
      <c r="N2400" t="s">
        <v>1355</v>
      </c>
      <c r="O2400">
        <v>0</v>
      </c>
      <c r="P2400" t="s">
        <v>1207</v>
      </c>
      <c r="Q2400">
        <v>19811001</v>
      </c>
    </row>
    <row r="2401" spans="1:17">
      <c r="A2401" t="s">
        <v>1379</v>
      </c>
      <c r="B2401" t="s">
        <v>1223</v>
      </c>
      <c r="C2401">
        <v>201010</v>
      </c>
      <c r="D2401">
        <v>29</v>
      </c>
      <c r="E2401" t="s">
        <v>1212</v>
      </c>
      <c r="F2401">
        <v>1012</v>
      </c>
      <c r="G2401">
        <v>439</v>
      </c>
      <c r="H2401">
        <v>721</v>
      </c>
      <c r="I2401">
        <v>43112043000</v>
      </c>
      <c r="J2401">
        <v>8</v>
      </c>
      <c r="K2401" t="s">
        <v>1380</v>
      </c>
      <c r="L2401">
        <v>2531</v>
      </c>
      <c r="M2401" t="s">
        <v>1214</v>
      </c>
      <c r="N2401" t="s">
        <v>1355</v>
      </c>
      <c r="O2401">
        <v>0</v>
      </c>
      <c r="P2401" t="s">
        <v>1207</v>
      </c>
      <c r="Q2401">
        <v>19800901</v>
      </c>
    </row>
    <row r="2402" spans="1:17">
      <c r="A2402" t="s">
        <v>1379</v>
      </c>
      <c r="B2402" t="s">
        <v>1224</v>
      </c>
      <c r="C2402">
        <v>201010</v>
      </c>
      <c r="D2402">
        <v>28</v>
      </c>
      <c r="E2402" t="s">
        <v>1212</v>
      </c>
      <c r="F2402">
        <v>1302</v>
      </c>
      <c r="G2402">
        <v>646</v>
      </c>
      <c r="H2402">
        <v>3289</v>
      </c>
      <c r="I2402">
        <v>43112044100</v>
      </c>
      <c r="J2402">
        <v>8</v>
      </c>
      <c r="K2402" t="s">
        <v>1380</v>
      </c>
      <c r="L2402">
        <v>2531</v>
      </c>
      <c r="M2402" t="s">
        <v>1214</v>
      </c>
      <c r="N2402" t="s">
        <v>1355</v>
      </c>
      <c r="O2402">
        <v>0</v>
      </c>
      <c r="P2402" t="s">
        <v>1207</v>
      </c>
      <c r="Q2402">
        <v>19810101</v>
      </c>
    </row>
    <row r="2403" spans="1:17">
      <c r="A2403" t="s">
        <v>1379</v>
      </c>
      <c r="B2403" t="s">
        <v>1225</v>
      </c>
      <c r="C2403">
        <v>201010</v>
      </c>
      <c r="D2403">
        <v>29</v>
      </c>
      <c r="E2403" t="s">
        <v>1212</v>
      </c>
      <c r="F2403">
        <v>621</v>
      </c>
      <c r="G2403">
        <v>275</v>
      </c>
      <c r="H2403">
        <v>2320</v>
      </c>
      <c r="I2403">
        <v>43112046400</v>
      </c>
      <c r="J2403">
        <v>8</v>
      </c>
      <c r="K2403" t="s">
        <v>1380</v>
      </c>
      <c r="L2403">
        <v>2531</v>
      </c>
      <c r="M2403" t="s">
        <v>1214</v>
      </c>
      <c r="N2403" t="s">
        <v>1355</v>
      </c>
      <c r="O2403">
        <v>0</v>
      </c>
      <c r="P2403" t="s">
        <v>1207</v>
      </c>
      <c r="Q2403">
        <v>19810901</v>
      </c>
    </row>
    <row r="2404" spans="1:17">
      <c r="A2404" t="s">
        <v>1379</v>
      </c>
      <c r="B2404" t="s">
        <v>1301</v>
      </c>
      <c r="C2404">
        <v>201010</v>
      </c>
      <c r="D2404">
        <v>0</v>
      </c>
      <c r="E2404" t="s">
        <v>1212</v>
      </c>
      <c r="F2404">
        <v>0</v>
      </c>
      <c r="G2404">
        <v>0</v>
      </c>
      <c r="H2404">
        <v>0</v>
      </c>
      <c r="I2404">
        <v>43112043300</v>
      </c>
      <c r="J2404">
        <v>12</v>
      </c>
      <c r="K2404" t="s">
        <v>1380</v>
      </c>
      <c r="L2404">
        <v>2531</v>
      </c>
      <c r="M2404" t="s">
        <v>1214</v>
      </c>
      <c r="N2404" t="s">
        <v>1355</v>
      </c>
      <c r="O2404">
        <v>0</v>
      </c>
      <c r="P2404" t="s">
        <v>1207</v>
      </c>
      <c r="Q2404">
        <v>19801101</v>
      </c>
    </row>
    <row r="2405" spans="1:17">
      <c r="A2405" t="s">
        <v>1379</v>
      </c>
      <c r="B2405" t="s">
        <v>1226</v>
      </c>
      <c r="C2405">
        <v>201010</v>
      </c>
      <c r="D2405">
        <v>29</v>
      </c>
      <c r="E2405" t="s">
        <v>1212</v>
      </c>
      <c r="F2405">
        <v>636</v>
      </c>
      <c r="G2405">
        <v>365</v>
      </c>
      <c r="H2405">
        <v>4649</v>
      </c>
      <c r="I2405">
        <v>43112044200</v>
      </c>
      <c r="J2405">
        <v>8</v>
      </c>
      <c r="K2405" t="s">
        <v>1380</v>
      </c>
      <c r="L2405">
        <v>2531</v>
      </c>
      <c r="M2405" t="s">
        <v>1214</v>
      </c>
      <c r="N2405" t="s">
        <v>1355</v>
      </c>
      <c r="O2405">
        <v>0</v>
      </c>
      <c r="P2405" t="s">
        <v>1207</v>
      </c>
      <c r="Q2405">
        <v>19810201</v>
      </c>
    </row>
    <row r="2406" spans="1:17">
      <c r="A2406" t="s">
        <v>1379</v>
      </c>
      <c r="B2406" t="s">
        <v>1303</v>
      </c>
      <c r="C2406">
        <v>201010</v>
      </c>
      <c r="D2406">
        <v>29</v>
      </c>
      <c r="E2406" t="s">
        <v>1212</v>
      </c>
      <c r="F2406">
        <v>377</v>
      </c>
      <c r="G2406">
        <v>222</v>
      </c>
      <c r="H2406">
        <v>2560</v>
      </c>
      <c r="I2406">
        <v>43112044700</v>
      </c>
      <c r="J2406">
        <v>8</v>
      </c>
      <c r="K2406" t="s">
        <v>1380</v>
      </c>
      <c r="L2406">
        <v>2531</v>
      </c>
      <c r="M2406" t="s">
        <v>1214</v>
      </c>
      <c r="N2406" t="s">
        <v>1355</v>
      </c>
      <c r="O2406">
        <v>0</v>
      </c>
      <c r="P2406" t="s">
        <v>1207</v>
      </c>
      <c r="Q2406">
        <v>19810401</v>
      </c>
    </row>
    <row r="2407" spans="1:17">
      <c r="A2407" t="s">
        <v>1379</v>
      </c>
      <c r="B2407" t="s">
        <v>1348</v>
      </c>
      <c r="C2407">
        <v>201010</v>
      </c>
      <c r="D2407">
        <v>29</v>
      </c>
      <c r="E2407" t="s">
        <v>1212</v>
      </c>
      <c r="F2407">
        <v>468</v>
      </c>
      <c r="G2407">
        <v>276</v>
      </c>
      <c r="H2407">
        <v>1909</v>
      </c>
      <c r="I2407">
        <v>43112044800</v>
      </c>
      <c r="J2407">
        <v>8</v>
      </c>
      <c r="K2407" t="s">
        <v>1380</v>
      </c>
      <c r="L2407">
        <v>2531</v>
      </c>
      <c r="M2407" t="s">
        <v>1214</v>
      </c>
      <c r="N2407" t="s">
        <v>1355</v>
      </c>
      <c r="O2407">
        <v>0</v>
      </c>
      <c r="P2407" t="s">
        <v>1207</v>
      </c>
      <c r="Q2407">
        <v>19810501</v>
      </c>
    </row>
    <row r="2408" spans="1:17">
      <c r="A2408" t="s">
        <v>1379</v>
      </c>
      <c r="B2408" t="s">
        <v>1227</v>
      </c>
      <c r="C2408">
        <v>201010</v>
      </c>
      <c r="D2408">
        <v>29</v>
      </c>
      <c r="E2408" t="s">
        <v>1212</v>
      </c>
      <c r="F2408">
        <v>894</v>
      </c>
      <c r="G2408">
        <v>383</v>
      </c>
      <c r="H2408">
        <v>2525</v>
      </c>
      <c r="I2408">
        <v>43112045200</v>
      </c>
      <c r="J2408">
        <v>8</v>
      </c>
      <c r="K2408" t="s">
        <v>1380</v>
      </c>
      <c r="L2408">
        <v>2531</v>
      </c>
      <c r="M2408" t="s">
        <v>1214</v>
      </c>
      <c r="N2408" t="s">
        <v>1355</v>
      </c>
      <c r="O2408">
        <v>0</v>
      </c>
      <c r="P2408" t="s">
        <v>1207</v>
      </c>
      <c r="Q2408">
        <v>19810701</v>
      </c>
    </row>
    <row r="2409" spans="1:17">
      <c r="A2409" t="s">
        <v>1379</v>
      </c>
      <c r="B2409" t="s">
        <v>1351</v>
      </c>
      <c r="C2409">
        <v>201010</v>
      </c>
      <c r="D2409">
        <v>29</v>
      </c>
      <c r="E2409" t="s">
        <v>1212</v>
      </c>
      <c r="F2409">
        <v>898</v>
      </c>
      <c r="G2409">
        <v>387</v>
      </c>
      <c r="H2409">
        <v>3467</v>
      </c>
      <c r="I2409">
        <v>43112046200</v>
      </c>
      <c r="J2409">
        <v>8</v>
      </c>
      <c r="K2409" t="s">
        <v>1380</v>
      </c>
      <c r="L2409">
        <v>2531</v>
      </c>
      <c r="M2409" t="s">
        <v>1214</v>
      </c>
      <c r="N2409" t="s">
        <v>1355</v>
      </c>
      <c r="O2409">
        <v>0</v>
      </c>
      <c r="P2409" t="s">
        <v>1207</v>
      </c>
      <c r="Q2409">
        <v>19810801</v>
      </c>
    </row>
    <row r="2410" spans="1:17">
      <c r="A2410" t="s">
        <v>1379</v>
      </c>
      <c r="B2410" t="s">
        <v>1229</v>
      </c>
      <c r="C2410">
        <v>201010</v>
      </c>
      <c r="D2410">
        <v>29</v>
      </c>
      <c r="E2410" t="s">
        <v>1212</v>
      </c>
      <c r="F2410">
        <v>945</v>
      </c>
      <c r="G2410">
        <v>531</v>
      </c>
      <c r="H2410">
        <v>8582</v>
      </c>
      <c r="I2410">
        <v>43112048400</v>
      </c>
      <c r="J2410">
        <v>8</v>
      </c>
      <c r="K2410" t="s">
        <v>1380</v>
      </c>
      <c r="L2410">
        <v>2531</v>
      </c>
      <c r="M2410" t="s">
        <v>1214</v>
      </c>
      <c r="N2410" t="s">
        <v>1355</v>
      </c>
      <c r="O2410">
        <v>0</v>
      </c>
      <c r="P2410" t="s">
        <v>1207</v>
      </c>
      <c r="Q2410">
        <v>19820101</v>
      </c>
    </row>
    <row r="2411" spans="1:17">
      <c r="A2411" t="s">
        <v>1379</v>
      </c>
      <c r="B2411" t="s">
        <v>1361</v>
      </c>
      <c r="C2411">
        <v>201010</v>
      </c>
      <c r="D2411">
        <v>0</v>
      </c>
      <c r="E2411" t="s">
        <v>1212</v>
      </c>
      <c r="F2411">
        <v>0</v>
      </c>
      <c r="G2411">
        <v>0</v>
      </c>
      <c r="H2411">
        <v>0</v>
      </c>
      <c r="I2411">
        <v>43112043501</v>
      </c>
      <c r="J2411">
        <v>12</v>
      </c>
      <c r="K2411" t="s">
        <v>1380</v>
      </c>
      <c r="L2411">
        <v>2531</v>
      </c>
      <c r="M2411" t="s">
        <v>1214</v>
      </c>
      <c r="N2411" t="s">
        <v>1355</v>
      </c>
      <c r="O2411">
        <v>0</v>
      </c>
      <c r="P2411" t="s">
        <v>1233</v>
      </c>
      <c r="Q2411">
        <v>19840401</v>
      </c>
    </row>
    <row r="2412" spans="1:17">
      <c r="A2412" t="s">
        <v>1379</v>
      </c>
      <c r="B2412" t="s">
        <v>1381</v>
      </c>
      <c r="C2412">
        <v>201010</v>
      </c>
      <c r="D2412">
        <v>29</v>
      </c>
      <c r="E2412" t="s">
        <v>1212</v>
      </c>
      <c r="F2412">
        <v>603</v>
      </c>
      <c r="G2412">
        <v>183</v>
      </c>
      <c r="H2412">
        <v>2522</v>
      </c>
      <c r="I2412">
        <v>43112046700</v>
      </c>
      <c r="J2412">
        <v>8</v>
      </c>
      <c r="K2412" t="s">
        <v>1380</v>
      </c>
      <c r="L2412">
        <v>2531</v>
      </c>
      <c r="M2412" t="s">
        <v>1214</v>
      </c>
      <c r="N2412" t="s">
        <v>1355</v>
      </c>
      <c r="O2412">
        <v>0</v>
      </c>
      <c r="P2412" t="s">
        <v>1207</v>
      </c>
      <c r="Q2412">
        <v>19811101</v>
      </c>
    </row>
    <row r="2413" spans="1:17">
      <c r="A2413" t="s">
        <v>1379</v>
      </c>
      <c r="B2413" t="s">
        <v>1230</v>
      </c>
      <c r="C2413">
        <v>201010</v>
      </c>
      <c r="D2413">
        <v>29</v>
      </c>
      <c r="E2413" t="s">
        <v>1212</v>
      </c>
      <c r="F2413">
        <v>176</v>
      </c>
      <c r="G2413">
        <v>127</v>
      </c>
      <c r="H2413">
        <v>504</v>
      </c>
      <c r="I2413">
        <v>43112049700</v>
      </c>
      <c r="J2413">
        <v>8</v>
      </c>
      <c r="K2413" t="s">
        <v>1380</v>
      </c>
      <c r="L2413">
        <v>2531</v>
      </c>
      <c r="M2413" t="s">
        <v>1214</v>
      </c>
      <c r="N2413" t="s">
        <v>1355</v>
      </c>
      <c r="O2413">
        <v>0</v>
      </c>
      <c r="P2413" t="s">
        <v>1207</v>
      </c>
      <c r="Q2413">
        <v>19820401</v>
      </c>
    </row>
    <row r="2414" spans="1:17">
      <c r="A2414" t="s">
        <v>1379</v>
      </c>
      <c r="B2414" t="s">
        <v>1382</v>
      </c>
      <c r="C2414">
        <v>201010</v>
      </c>
      <c r="D2414">
        <v>29</v>
      </c>
      <c r="E2414" t="s">
        <v>1212</v>
      </c>
      <c r="F2414">
        <v>508</v>
      </c>
      <c r="G2414">
        <v>446</v>
      </c>
      <c r="H2414">
        <v>4006</v>
      </c>
      <c r="I2414">
        <v>43112047800</v>
      </c>
      <c r="J2414">
        <v>8</v>
      </c>
      <c r="K2414" t="s">
        <v>1380</v>
      </c>
      <c r="L2414">
        <v>2531</v>
      </c>
      <c r="M2414" t="s">
        <v>1214</v>
      </c>
      <c r="N2414" t="s">
        <v>1355</v>
      </c>
      <c r="O2414">
        <v>0</v>
      </c>
      <c r="P2414" t="s">
        <v>1207</v>
      </c>
      <c r="Q2414">
        <v>19811201</v>
      </c>
    </row>
    <row r="2415" spans="1:17">
      <c r="A2415" t="s">
        <v>1352</v>
      </c>
      <c r="B2415" t="s">
        <v>1232</v>
      </c>
      <c r="C2415">
        <v>201011</v>
      </c>
      <c r="D2415">
        <v>30</v>
      </c>
      <c r="E2415" t="s">
        <v>1212</v>
      </c>
      <c r="F2415">
        <v>1204</v>
      </c>
      <c r="G2415">
        <v>550</v>
      </c>
      <c r="H2415">
        <v>2599</v>
      </c>
      <c r="I2415">
        <v>43112001301</v>
      </c>
      <c r="J2415">
        <v>8</v>
      </c>
      <c r="K2415" t="s">
        <v>1353</v>
      </c>
      <c r="L2415">
        <v>1560</v>
      </c>
      <c r="M2415" t="s">
        <v>1354</v>
      </c>
      <c r="N2415" t="s">
        <v>1355</v>
      </c>
      <c r="O2415">
        <v>0</v>
      </c>
      <c r="P2415" t="s">
        <v>1207</v>
      </c>
      <c r="Q2415">
        <v>20050905</v>
      </c>
    </row>
    <row r="2416" spans="1:17">
      <c r="A2416" t="s">
        <v>1352</v>
      </c>
      <c r="B2416" t="s">
        <v>1304</v>
      </c>
      <c r="C2416">
        <v>201011</v>
      </c>
      <c r="D2416">
        <v>0</v>
      </c>
      <c r="E2416" t="s">
        <v>1212</v>
      </c>
      <c r="F2416">
        <v>0</v>
      </c>
      <c r="G2416">
        <v>0</v>
      </c>
      <c r="H2416">
        <v>0</v>
      </c>
      <c r="I2416">
        <v>43112001400</v>
      </c>
      <c r="J2416">
        <v>12</v>
      </c>
      <c r="K2416" t="s">
        <v>1353</v>
      </c>
      <c r="L2416">
        <v>1560</v>
      </c>
      <c r="M2416" t="s">
        <v>1354</v>
      </c>
      <c r="N2416" t="s">
        <v>1355</v>
      </c>
      <c r="O2416">
        <v>0</v>
      </c>
      <c r="P2416" t="s">
        <v>1207</v>
      </c>
      <c r="Q2416">
        <v>19751001</v>
      </c>
    </row>
    <row r="2417" spans="1:17">
      <c r="A2417" t="s">
        <v>1352</v>
      </c>
      <c r="B2417" t="s">
        <v>1305</v>
      </c>
      <c r="C2417">
        <v>201011</v>
      </c>
      <c r="D2417">
        <v>0</v>
      </c>
      <c r="E2417" t="s">
        <v>1212</v>
      </c>
      <c r="F2417">
        <v>0</v>
      </c>
      <c r="G2417">
        <v>0</v>
      </c>
      <c r="H2417">
        <v>0</v>
      </c>
      <c r="I2417">
        <v>43112001800</v>
      </c>
      <c r="J2417">
        <v>12</v>
      </c>
      <c r="K2417" t="s">
        <v>1353</v>
      </c>
      <c r="L2417">
        <v>1560</v>
      </c>
      <c r="M2417" t="s">
        <v>1354</v>
      </c>
      <c r="N2417" t="s">
        <v>1355</v>
      </c>
      <c r="O2417">
        <v>0</v>
      </c>
      <c r="P2417" t="s">
        <v>1207</v>
      </c>
      <c r="Q2417">
        <v>19750901</v>
      </c>
    </row>
    <row r="2418" spans="1:17">
      <c r="A2418" t="s">
        <v>1352</v>
      </c>
      <c r="B2418" t="s">
        <v>1356</v>
      </c>
      <c r="C2418">
        <v>201011</v>
      </c>
      <c r="D2418">
        <v>29</v>
      </c>
      <c r="E2418" t="s">
        <v>1212</v>
      </c>
      <c r="F2418">
        <v>790</v>
      </c>
      <c r="G2418">
        <v>2597</v>
      </c>
      <c r="H2418">
        <v>12076</v>
      </c>
      <c r="I2418">
        <v>43112001600</v>
      </c>
      <c r="J2418">
        <v>8</v>
      </c>
      <c r="K2418" t="s">
        <v>1353</v>
      </c>
      <c r="L2418">
        <v>1560</v>
      </c>
      <c r="M2418" t="s">
        <v>1354</v>
      </c>
      <c r="N2418" t="s">
        <v>1355</v>
      </c>
      <c r="O2418">
        <v>0</v>
      </c>
      <c r="P2418" t="s">
        <v>1207</v>
      </c>
      <c r="Q2418">
        <v>19691101</v>
      </c>
    </row>
    <row r="2419" spans="1:17">
      <c r="A2419" t="s">
        <v>1352</v>
      </c>
      <c r="B2419" t="s">
        <v>1254</v>
      </c>
      <c r="C2419">
        <v>201011</v>
      </c>
      <c r="D2419">
        <v>30</v>
      </c>
      <c r="E2419" t="s">
        <v>1212</v>
      </c>
      <c r="F2419">
        <v>491</v>
      </c>
      <c r="G2419">
        <v>538</v>
      </c>
      <c r="H2419">
        <v>1756</v>
      </c>
      <c r="I2419">
        <v>43112004200</v>
      </c>
      <c r="J2419">
        <v>8</v>
      </c>
      <c r="K2419" t="s">
        <v>1353</v>
      </c>
      <c r="L2419">
        <v>1560</v>
      </c>
      <c r="M2419" t="s">
        <v>1354</v>
      </c>
      <c r="N2419" t="s">
        <v>1355</v>
      </c>
      <c r="O2419">
        <v>0</v>
      </c>
      <c r="P2419" t="s">
        <v>1233</v>
      </c>
      <c r="Q2419">
        <v>19710801</v>
      </c>
    </row>
    <row r="2420" spans="1:17">
      <c r="A2420" t="s">
        <v>1352</v>
      </c>
      <c r="B2420" t="s">
        <v>1255</v>
      </c>
      <c r="C2420">
        <v>201011</v>
      </c>
      <c r="D2420">
        <v>0</v>
      </c>
      <c r="E2420" t="s">
        <v>1212</v>
      </c>
      <c r="F2420">
        <v>0</v>
      </c>
      <c r="G2420">
        <v>0</v>
      </c>
      <c r="H2420">
        <v>0</v>
      </c>
      <c r="I2420">
        <v>43112002200</v>
      </c>
      <c r="J2420">
        <v>12</v>
      </c>
      <c r="K2420" t="s">
        <v>1353</v>
      </c>
      <c r="L2420">
        <v>1560</v>
      </c>
      <c r="M2420" t="s">
        <v>1354</v>
      </c>
      <c r="N2420" t="s">
        <v>1355</v>
      </c>
      <c r="O2420">
        <v>0</v>
      </c>
      <c r="P2420" t="s">
        <v>1233</v>
      </c>
      <c r="Q2420">
        <v>19790101</v>
      </c>
    </row>
    <row r="2421" spans="1:17">
      <c r="A2421" t="s">
        <v>1352</v>
      </c>
      <c r="B2421" t="s">
        <v>1357</v>
      </c>
      <c r="C2421">
        <v>201011</v>
      </c>
      <c r="D2421">
        <v>0</v>
      </c>
      <c r="E2421" t="s">
        <v>1212</v>
      </c>
      <c r="F2421">
        <v>0</v>
      </c>
      <c r="G2421">
        <v>0</v>
      </c>
      <c r="H2421">
        <v>0</v>
      </c>
      <c r="I2421">
        <v>43112002100</v>
      </c>
      <c r="J2421">
        <v>12</v>
      </c>
      <c r="K2421" t="s">
        <v>1353</v>
      </c>
      <c r="L2421">
        <v>1560</v>
      </c>
      <c r="M2421" t="s">
        <v>1354</v>
      </c>
      <c r="N2421" t="s">
        <v>1355</v>
      </c>
      <c r="O2421">
        <v>0</v>
      </c>
      <c r="P2421" t="s">
        <v>1207</v>
      </c>
      <c r="Q2421">
        <v>19680701</v>
      </c>
    </row>
    <row r="2422" spans="1:17">
      <c r="A2422" t="s">
        <v>1352</v>
      </c>
      <c r="B2422" t="s">
        <v>1323</v>
      </c>
      <c r="C2422">
        <v>201011</v>
      </c>
      <c r="D2422">
        <v>0</v>
      </c>
      <c r="E2422" t="s">
        <v>1212</v>
      </c>
      <c r="F2422">
        <v>0</v>
      </c>
      <c r="G2422">
        <v>0</v>
      </c>
      <c r="H2422">
        <v>0</v>
      </c>
      <c r="I2422">
        <v>43112002701</v>
      </c>
      <c r="J2422">
        <v>12</v>
      </c>
      <c r="K2422" t="s">
        <v>1353</v>
      </c>
      <c r="L2422">
        <v>1560</v>
      </c>
      <c r="M2422" t="s">
        <v>1354</v>
      </c>
      <c r="N2422" t="s">
        <v>1355</v>
      </c>
      <c r="O2422">
        <v>0</v>
      </c>
      <c r="P2422" t="s">
        <v>1207</v>
      </c>
      <c r="Q2422">
        <v>19980729</v>
      </c>
    </row>
    <row r="2423" spans="1:17">
      <c r="A2423" t="s">
        <v>1352</v>
      </c>
      <c r="B2423" t="s">
        <v>1308</v>
      </c>
      <c r="C2423">
        <v>201011</v>
      </c>
      <c r="D2423">
        <v>30</v>
      </c>
      <c r="E2423" t="s">
        <v>1212</v>
      </c>
      <c r="F2423">
        <v>561</v>
      </c>
      <c r="G2423">
        <v>574</v>
      </c>
      <c r="H2423">
        <v>6020</v>
      </c>
      <c r="I2423">
        <v>43112002302</v>
      </c>
      <c r="J2423">
        <v>8</v>
      </c>
      <c r="K2423" t="s">
        <v>1353</v>
      </c>
      <c r="L2423">
        <v>1560</v>
      </c>
      <c r="M2423" t="s">
        <v>1354</v>
      </c>
      <c r="N2423" t="s">
        <v>1355</v>
      </c>
      <c r="O2423">
        <v>0</v>
      </c>
      <c r="P2423" t="s">
        <v>1207</v>
      </c>
      <c r="Q2423">
        <v>20050409</v>
      </c>
    </row>
    <row r="2424" spans="1:17">
      <c r="A2424" t="s">
        <v>1352</v>
      </c>
      <c r="B2424" t="s">
        <v>1325</v>
      </c>
      <c r="C2424">
        <v>201011</v>
      </c>
      <c r="D2424">
        <v>0</v>
      </c>
      <c r="E2424" t="s">
        <v>1212</v>
      </c>
      <c r="F2424">
        <v>0</v>
      </c>
      <c r="G2424">
        <v>0</v>
      </c>
      <c r="H2424">
        <v>0</v>
      </c>
      <c r="I2424">
        <v>43112005400</v>
      </c>
      <c r="J2424">
        <v>12</v>
      </c>
      <c r="K2424" t="s">
        <v>1353</v>
      </c>
      <c r="L2424">
        <v>1560</v>
      </c>
      <c r="M2424" t="s">
        <v>1354</v>
      </c>
      <c r="N2424" t="s">
        <v>1355</v>
      </c>
      <c r="O2424">
        <v>0</v>
      </c>
      <c r="P2424" t="s">
        <v>1207</v>
      </c>
      <c r="Q2424">
        <v>19900401</v>
      </c>
    </row>
    <row r="2425" spans="1:17">
      <c r="A2425" t="s">
        <v>1352</v>
      </c>
      <c r="B2425" t="s">
        <v>1257</v>
      </c>
      <c r="C2425">
        <v>201011</v>
      </c>
      <c r="D2425">
        <v>0</v>
      </c>
      <c r="E2425" t="s">
        <v>1212</v>
      </c>
      <c r="F2425">
        <v>0</v>
      </c>
      <c r="G2425">
        <v>0</v>
      </c>
      <c r="H2425">
        <v>0</v>
      </c>
      <c r="I2425">
        <v>43112004400</v>
      </c>
      <c r="J2425">
        <v>12</v>
      </c>
      <c r="K2425" t="s">
        <v>1353</v>
      </c>
      <c r="L2425">
        <v>1560</v>
      </c>
      <c r="M2425" t="s">
        <v>1354</v>
      </c>
      <c r="N2425" t="s">
        <v>1355</v>
      </c>
      <c r="O2425">
        <v>0</v>
      </c>
      <c r="P2425" t="s">
        <v>1233</v>
      </c>
      <c r="Q2425">
        <v>19781001</v>
      </c>
    </row>
    <row r="2426" spans="1:17">
      <c r="A2426" t="s">
        <v>1352</v>
      </c>
      <c r="B2426" t="s">
        <v>1309</v>
      </c>
      <c r="C2426">
        <v>201011</v>
      </c>
      <c r="D2426">
        <v>0</v>
      </c>
      <c r="E2426" t="s">
        <v>1212</v>
      </c>
      <c r="F2426">
        <v>0</v>
      </c>
      <c r="G2426">
        <v>0</v>
      </c>
      <c r="H2426">
        <v>0</v>
      </c>
      <c r="I2426">
        <v>43112006801</v>
      </c>
      <c r="J2426">
        <v>12</v>
      </c>
      <c r="K2426" t="s">
        <v>1353</v>
      </c>
      <c r="L2426">
        <v>1560</v>
      </c>
      <c r="M2426" t="s">
        <v>1354</v>
      </c>
      <c r="N2426" t="s">
        <v>1355</v>
      </c>
      <c r="O2426">
        <v>0</v>
      </c>
      <c r="P2426" t="s">
        <v>1207</v>
      </c>
      <c r="Q2426">
        <v>19980815</v>
      </c>
    </row>
    <row r="2427" spans="1:17">
      <c r="A2427" t="s">
        <v>1352</v>
      </c>
      <c r="B2427" t="s">
        <v>1258</v>
      </c>
      <c r="C2427">
        <v>201011</v>
      </c>
      <c r="D2427">
        <v>30</v>
      </c>
      <c r="E2427" t="s">
        <v>1212</v>
      </c>
      <c r="F2427">
        <v>226</v>
      </c>
      <c r="G2427">
        <v>331</v>
      </c>
      <c r="H2427">
        <v>4580</v>
      </c>
      <c r="I2427">
        <v>43112004800</v>
      </c>
      <c r="J2427">
        <v>8</v>
      </c>
      <c r="K2427" t="s">
        <v>1353</v>
      </c>
      <c r="L2427">
        <v>1560</v>
      </c>
      <c r="M2427" t="s">
        <v>1354</v>
      </c>
      <c r="N2427" t="s">
        <v>1355</v>
      </c>
      <c r="O2427">
        <v>0</v>
      </c>
      <c r="P2427" t="s">
        <v>1207</v>
      </c>
      <c r="Q2427">
        <v>19900601</v>
      </c>
    </row>
    <row r="2428" spans="1:17">
      <c r="A2428" t="s">
        <v>1352</v>
      </c>
      <c r="B2428" t="s">
        <v>1310</v>
      </c>
      <c r="C2428">
        <v>201011</v>
      </c>
      <c r="D2428">
        <v>27</v>
      </c>
      <c r="E2428" t="s">
        <v>1212</v>
      </c>
      <c r="F2428">
        <v>1060</v>
      </c>
      <c r="G2428">
        <v>966</v>
      </c>
      <c r="H2428">
        <v>5916</v>
      </c>
      <c r="I2428">
        <v>43112005501</v>
      </c>
      <c r="J2428">
        <v>8</v>
      </c>
      <c r="K2428" t="s">
        <v>1353</v>
      </c>
      <c r="L2428">
        <v>1560</v>
      </c>
      <c r="M2428" t="s">
        <v>1354</v>
      </c>
      <c r="N2428" t="s">
        <v>1355</v>
      </c>
      <c r="O2428">
        <v>0</v>
      </c>
      <c r="P2428" t="s">
        <v>1207</v>
      </c>
      <c r="Q2428">
        <v>20050617</v>
      </c>
    </row>
    <row r="2429" spans="1:17">
      <c r="A2429" t="s">
        <v>1352</v>
      </c>
      <c r="B2429" t="s">
        <v>1238</v>
      </c>
      <c r="C2429">
        <v>201011</v>
      </c>
      <c r="D2429">
        <v>0</v>
      </c>
      <c r="E2429" t="s">
        <v>1212</v>
      </c>
      <c r="F2429">
        <v>0</v>
      </c>
      <c r="G2429">
        <v>0</v>
      </c>
      <c r="H2429">
        <v>0</v>
      </c>
      <c r="I2429">
        <v>43112007300</v>
      </c>
      <c r="J2429">
        <v>12</v>
      </c>
      <c r="K2429" t="s">
        <v>1353</v>
      </c>
      <c r="L2429">
        <v>1560</v>
      </c>
      <c r="M2429" t="s">
        <v>1354</v>
      </c>
      <c r="N2429" t="s">
        <v>1355</v>
      </c>
      <c r="O2429">
        <v>0</v>
      </c>
      <c r="P2429" t="s">
        <v>1207</v>
      </c>
      <c r="Q2429">
        <v>19790101</v>
      </c>
    </row>
    <row r="2430" spans="1:17">
      <c r="A2430" t="s">
        <v>1352</v>
      </c>
      <c r="B2430" t="s">
        <v>1239</v>
      </c>
      <c r="C2430">
        <v>201011</v>
      </c>
      <c r="D2430">
        <v>0</v>
      </c>
      <c r="E2430" t="s">
        <v>1212</v>
      </c>
      <c r="F2430">
        <v>0</v>
      </c>
      <c r="G2430">
        <v>0</v>
      </c>
      <c r="H2430">
        <v>0</v>
      </c>
      <c r="I2430">
        <v>43112007100</v>
      </c>
      <c r="J2430">
        <v>12</v>
      </c>
      <c r="K2430" t="s">
        <v>1353</v>
      </c>
      <c r="L2430">
        <v>1560</v>
      </c>
      <c r="M2430" t="s">
        <v>1354</v>
      </c>
      <c r="N2430" t="s">
        <v>1355</v>
      </c>
      <c r="O2430">
        <v>0</v>
      </c>
      <c r="P2430" t="s">
        <v>1207</v>
      </c>
      <c r="Q2430">
        <v>19731101</v>
      </c>
    </row>
    <row r="2431" spans="1:17">
      <c r="A2431" t="s">
        <v>1352</v>
      </c>
      <c r="B2431" t="s">
        <v>1243</v>
      </c>
      <c r="C2431">
        <v>201011</v>
      </c>
      <c r="D2431">
        <v>30</v>
      </c>
      <c r="E2431" t="s">
        <v>1212</v>
      </c>
      <c r="F2431">
        <v>738</v>
      </c>
      <c r="G2431">
        <v>2654</v>
      </c>
      <c r="H2431">
        <v>8747</v>
      </c>
      <c r="I2431">
        <v>43112009002</v>
      </c>
      <c r="J2431">
        <v>8</v>
      </c>
      <c r="K2431" t="s">
        <v>1353</v>
      </c>
      <c r="L2431">
        <v>1560</v>
      </c>
      <c r="M2431" t="s">
        <v>1354</v>
      </c>
      <c r="N2431" t="s">
        <v>1355</v>
      </c>
      <c r="O2431">
        <v>0</v>
      </c>
      <c r="P2431" t="s">
        <v>1207</v>
      </c>
      <c r="Q2431">
        <v>20051101</v>
      </c>
    </row>
    <row r="2432" spans="1:17">
      <c r="A2432" t="s">
        <v>1352</v>
      </c>
      <c r="B2432" t="s">
        <v>1327</v>
      </c>
      <c r="C2432">
        <v>201011</v>
      </c>
      <c r="D2432">
        <v>0</v>
      </c>
      <c r="E2432" t="s">
        <v>1212</v>
      </c>
      <c r="F2432">
        <v>0</v>
      </c>
      <c r="G2432">
        <v>0</v>
      </c>
      <c r="H2432">
        <v>0</v>
      </c>
      <c r="I2432">
        <v>43112008700</v>
      </c>
      <c r="J2432">
        <v>12</v>
      </c>
      <c r="K2432" t="s">
        <v>1353</v>
      </c>
      <c r="L2432">
        <v>1560</v>
      </c>
      <c r="M2432" t="s">
        <v>1354</v>
      </c>
      <c r="N2432" t="s">
        <v>1355</v>
      </c>
      <c r="O2432">
        <v>0</v>
      </c>
      <c r="P2432" t="s">
        <v>1207</v>
      </c>
    </row>
    <row r="2433" spans="1:17">
      <c r="A2433" t="s">
        <v>1352</v>
      </c>
      <c r="B2433" t="s">
        <v>1262</v>
      </c>
      <c r="C2433">
        <v>201011</v>
      </c>
      <c r="D2433">
        <v>0</v>
      </c>
      <c r="E2433" t="s">
        <v>1212</v>
      </c>
      <c r="F2433">
        <v>0</v>
      </c>
      <c r="G2433">
        <v>0</v>
      </c>
      <c r="H2433">
        <v>0</v>
      </c>
      <c r="I2433">
        <v>43112009402</v>
      </c>
      <c r="J2433">
        <v>12</v>
      </c>
      <c r="K2433" t="s">
        <v>1353</v>
      </c>
      <c r="L2433">
        <v>1560</v>
      </c>
      <c r="M2433" t="s">
        <v>1354</v>
      </c>
      <c r="N2433" t="s">
        <v>1355</v>
      </c>
      <c r="O2433">
        <v>0</v>
      </c>
      <c r="P2433" t="s">
        <v>1207</v>
      </c>
      <c r="Q2433">
        <v>19981030</v>
      </c>
    </row>
    <row r="2434" spans="1:17">
      <c r="A2434" t="s">
        <v>1352</v>
      </c>
      <c r="B2434" t="s">
        <v>1313</v>
      </c>
      <c r="C2434">
        <v>201011</v>
      </c>
      <c r="D2434">
        <v>0</v>
      </c>
      <c r="E2434" t="s">
        <v>1212</v>
      </c>
      <c r="F2434">
        <v>0</v>
      </c>
      <c r="G2434">
        <v>0</v>
      </c>
      <c r="H2434">
        <v>0</v>
      </c>
      <c r="I2434">
        <v>43112010103</v>
      </c>
      <c r="J2434">
        <v>12</v>
      </c>
      <c r="K2434" t="s">
        <v>1353</v>
      </c>
      <c r="L2434">
        <v>1560</v>
      </c>
      <c r="M2434" t="s">
        <v>1354</v>
      </c>
      <c r="N2434" t="s">
        <v>1355</v>
      </c>
      <c r="O2434">
        <v>0</v>
      </c>
      <c r="P2434" t="s">
        <v>1207</v>
      </c>
      <c r="Q2434">
        <v>19981010</v>
      </c>
    </row>
    <row r="2435" spans="1:17">
      <c r="A2435" t="s">
        <v>1352</v>
      </c>
      <c r="B2435" t="s">
        <v>1263</v>
      </c>
      <c r="C2435">
        <v>201011</v>
      </c>
      <c r="D2435">
        <v>0</v>
      </c>
      <c r="E2435" t="s">
        <v>1212</v>
      </c>
      <c r="F2435">
        <v>0</v>
      </c>
      <c r="G2435">
        <v>0</v>
      </c>
      <c r="H2435">
        <v>0</v>
      </c>
      <c r="I2435">
        <v>43112006901</v>
      </c>
      <c r="J2435">
        <v>12</v>
      </c>
      <c r="K2435" t="s">
        <v>1353</v>
      </c>
      <c r="L2435">
        <v>1560</v>
      </c>
      <c r="M2435" t="s">
        <v>1354</v>
      </c>
      <c r="N2435" t="s">
        <v>1355</v>
      </c>
      <c r="O2435">
        <v>0</v>
      </c>
      <c r="P2435" t="s">
        <v>1207</v>
      </c>
      <c r="Q2435">
        <v>19780801</v>
      </c>
    </row>
    <row r="2436" spans="1:17">
      <c r="A2436" t="s">
        <v>1352</v>
      </c>
      <c r="B2436" t="s">
        <v>1358</v>
      </c>
      <c r="C2436">
        <v>201011</v>
      </c>
      <c r="D2436">
        <v>23</v>
      </c>
      <c r="E2436" t="s">
        <v>1212</v>
      </c>
      <c r="F2436">
        <v>68</v>
      </c>
      <c r="G2436">
        <v>284</v>
      </c>
      <c r="H2436">
        <v>3483</v>
      </c>
      <c r="I2436">
        <v>43112004302</v>
      </c>
      <c r="J2436">
        <v>8</v>
      </c>
      <c r="K2436" t="s">
        <v>1353</v>
      </c>
      <c r="L2436">
        <v>1560</v>
      </c>
      <c r="M2436" t="s">
        <v>1354</v>
      </c>
      <c r="N2436" t="s">
        <v>1355</v>
      </c>
      <c r="O2436">
        <v>0</v>
      </c>
      <c r="P2436" t="s">
        <v>1207</v>
      </c>
      <c r="Q2436">
        <v>20050625</v>
      </c>
    </row>
    <row r="2437" spans="1:17">
      <c r="A2437" t="s">
        <v>1352</v>
      </c>
      <c r="B2437" t="s">
        <v>1264</v>
      </c>
      <c r="C2437">
        <v>201011</v>
      </c>
      <c r="D2437">
        <v>0</v>
      </c>
      <c r="E2437" t="s">
        <v>1212</v>
      </c>
      <c r="F2437">
        <v>0</v>
      </c>
      <c r="G2437">
        <v>0</v>
      </c>
      <c r="H2437">
        <v>0</v>
      </c>
      <c r="I2437">
        <v>43112004501</v>
      </c>
      <c r="J2437">
        <v>12</v>
      </c>
      <c r="K2437" t="s">
        <v>1353</v>
      </c>
      <c r="L2437">
        <v>1560</v>
      </c>
      <c r="M2437" t="s">
        <v>1354</v>
      </c>
      <c r="N2437" t="s">
        <v>1355</v>
      </c>
      <c r="O2437">
        <v>0</v>
      </c>
      <c r="P2437" t="s">
        <v>1207</v>
      </c>
      <c r="Q2437">
        <v>19780701</v>
      </c>
    </row>
    <row r="2438" spans="1:17">
      <c r="A2438" t="s">
        <v>1352</v>
      </c>
      <c r="B2438" t="s">
        <v>1314</v>
      </c>
      <c r="C2438">
        <v>201011</v>
      </c>
      <c r="D2438">
        <v>29</v>
      </c>
      <c r="E2438" t="s">
        <v>1212</v>
      </c>
      <c r="F2438">
        <v>302</v>
      </c>
      <c r="G2438">
        <v>559</v>
      </c>
      <c r="H2438">
        <v>5584</v>
      </c>
      <c r="I2438">
        <v>43112006703</v>
      </c>
      <c r="J2438">
        <v>8</v>
      </c>
      <c r="K2438" t="s">
        <v>1353</v>
      </c>
      <c r="L2438">
        <v>1560</v>
      </c>
      <c r="M2438" t="s">
        <v>1354</v>
      </c>
      <c r="N2438" t="s">
        <v>1355</v>
      </c>
      <c r="O2438">
        <v>0</v>
      </c>
      <c r="P2438" t="s">
        <v>1207</v>
      </c>
      <c r="Q2438">
        <v>19980706</v>
      </c>
    </row>
    <row r="2439" spans="1:17">
      <c r="A2439" t="s">
        <v>1352</v>
      </c>
      <c r="B2439" t="s">
        <v>1329</v>
      </c>
      <c r="C2439">
        <v>201011</v>
      </c>
      <c r="D2439">
        <v>29</v>
      </c>
      <c r="E2439" t="s">
        <v>1212</v>
      </c>
      <c r="F2439">
        <v>363</v>
      </c>
      <c r="G2439">
        <v>513</v>
      </c>
      <c r="H2439">
        <v>5158</v>
      </c>
      <c r="I2439">
        <v>43112013402</v>
      </c>
      <c r="J2439">
        <v>8</v>
      </c>
      <c r="K2439" t="s">
        <v>1353</v>
      </c>
      <c r="L2439">
        <v>1560</v>
      </c>
      <c r="M2439" t="s">
        <v>1354</v>
      </c>
      <c r="N2439" t="s">
        <v>1355</v>
      </c>
      <c r="O2439">
        <v>0</v>
      </c>
      <c r="P2439" t="s">
        <v>1207</v>
      </c>
      <c r="Q2439">
        <v>19980914</v>
      </c>
    </row>
    <row r="2440" spans="1:17">
      <c r="A2440" t="s">
        <v>1352</v>
      </c>
      <c r="B2440" t="s">
        <v>1202</v>
      </c>
      <c r="C2440">
        <v>201011</v>
      </c>
      <c r="D2440">
        <v>0</v>
      </c>
      <c r="E2440" t="s">
        <v>1212</v>
      </c>
      <c r="F2440">
        <v>0</v>
      </c>
      <c r="G2440">
        <v>0</v>
      </c>
      <c r="H2440">
        <v>0</v>
      </c>
      <c r="I2440">
        <v>43112013501</v>
      </c>
      <c r="J2440">
        <v>12</v>
      </c>
      <c r="K2440" t="s">
        <v>1353</v>
      </c>
      <c r="L2440">
        <v>1560</v>
      </c>
      <c r="M2440" t="s">
        <v>1354</v>
      </c>
      <c r="N2440" t="s">
        <v>1355</v>
      </c>
      <c r="O2440">
        <v>0</v>
      </c>
      <c r="P2440" t="s">
        <v>1207</v>
      </c>
      <c r="Q2440">
        <v>19790201</v>
      </c>
    </row>
    <row r="2441" spans="1:17">
      <c r="A2441" t="s">
        <v>1352</v>
      </c>
      <c r="B2441" t="s">
        <v>1244</v>
      </c>
      <c r="C2441">
        <v>201011</v>
      </c>
      <c r="D2441">
        <v>0</v>
      </c>
      <c r="E2441" t="s">
        <v>1212</v>
      </c>
      <c r="F2441">
        <v>0</v>
      </c>
      <c r="G2441">
        <v>0</v>
      </c>
      <c r="H2441">
        <v>0</v>
      </c>
      <c r="I2441">
        <v>43112005301</v>
      </c>
      <c r="J2441">
        <v>12</v>
      </c>
      <c r="K2441" t="s">
        <v>1353</v>
      </c>
      <c r="L2441">
        <v>1560</v>
      </c>
      <c r="M2441" t="s">
        <v>1354</v>
      </c>
      <c r="N2441" t="s">
        <v>1355</v>
      </c>
      <c r="O2441">
        <v>0</v>
      </c>
      <c r="P2441" t="s">
        <v>1207</v>
      </c>
      <c r="Q2441">
        <v>19780801</v>
      </c>
    </row>
    <row r="2442" spans="1:17">
      <c r="A2442" t="s">
        <v>1352</v>
      </c>
      <c r="B2442" t="s">
        <v>1245</v>
      </c>
      <c r="C2442">
        <v>201011</v>
      </c>
      <c r="D2442">
        <v>0</v>
      </c>
      <c r="E2442" t="s">
        <v>1212</v>
      </c>
      <c r="F2442">
        <v>0</v>
      </c>
      <c r="G2442">
        <v>0</v>
      </c>
      <c r="H2442">
        <v>0</v>
      </c>
      <c r="I2442">
        <v>43112037701</v>
      </c>
      <c r="J2442">
        <v>12</v>
      </c>
      <c r="K2442" t="s">
        <v>1353</v>
      </c>
      <c r="L2442">
        <v>1560</v>
      </c>
      <c r="M2442" t="s">
        <v>1354</v>
      </c>
      <c r="N2442" t="s">
        <v>1355</v>
      </c>
      <c r="O2442">
        <v>0</v>
      </c>
      <c r="P2442" t="s">
        <v>1207</v>
      </c>
      <c r="Q2442">
        <v>20050226</v>
      </c>
    </row>
    <row r="2443" spans="1:17">
      <c r="A2443" t="s">
        <v>1352</v>
      </c>
      <c r="B2443" t="s">
        <v>1359</v>
      </c>
      <c r="C2443">
        <v>201011</v>
      </c>
      <c r="D2443">
        <v>30</v>
      </c>
      <c r="E2443" t="s">
        <v>1212</v>
      </c>
      <c r="F2443">
        <v>965</v>
      </c>
      <c r="G2443">
        <v>2643</v>
      </c>
      <c r="H2443">
        <v>2634</v>
      </c>
      <c r="I2443">
        <v>43112037801</v>
      </c>
      <c r="J2443">
        <v>8</v>
      </c>
      <c r="K2443" t="s">
        <v>1353</v>
      </c>
      <c r="L2443">
        <v>1560</v>
      </c>
      <c r="M2443" t="s">
        <v>1354</v>
      </c>
      <c r="N2443" t="s">
        <v>1355</v>
      </c>
      <c r="O2443">
        <v>0</v>
      </c>
      <c r="P2443" t="s">
        <v>1207</v>
      </c>
      <c r="Q2443">
        <v>20060607</v>
      </c>
    </row>
    <row r="2444" spans="1:17">
      <c r="A2444" t="s">
        <v>1352</v>
      </c>
      <c r="B2444" t="s">
        <v>1360</v>
      </c>
      <c r="C2444">
        <v>201011</v>
      </c>
      <c r="D2444">
        <v>26</v>
      </c>
      <c r="E2444" t="s">
        <v>1212</v>
      </c>
      <c r="F2444">
        <v>374</v>
      </c>
      <c r="G2444">
        <v>662</v>
      </c>
      <c r="H2444">
        <v>4637</v>
      </c>
      <c r="I2444">
        <v>43112008600</v>
      </c>
      <c r="J2444">
        <v>8</v>
      </c>
      <c r="K2444" t="s">
        <v>1353</v>
      </c>
      <c r="L2444">
        <v>1560</v>
      </c>
      <c r="M2444" t="s">
        <v>1354</v>
      </c>
      <c r="N2444" t="s">
        <v>1355</v>
      </c>
      <c r="O2444">
        <v>0</v>
      </c>
      <c r="P2444" t="s">
        <v>1207</v>
      </c>
      <c r="Q2444">
        <v>19710701</v>
      </c>
    </row>
    <row r="2445" spans="1:17">
      <c r="A2445" t="s">
        <v>1352</v>
      </c>
      <c r="B2445" t="s">
        <v>1215</v>
      </c>
      <c r="C2445">
        <v>201011</v>
      </c>
      <c r="D2445">
        <v>30</v>
      </c>
      <c r="E2445" t="s">
        <v>1212</v>
      </c>
      <c r="F2445">
        <v>2769</v>
      </c>
      <c r="G2445">
        <v>839</v>
      </c>
      <c r="H2445">
        <v>9055</v>
      </c>
      <c r="I2445">
        <v>43112008300</v>
      </c>
      <c r="J2445">
        <v>8</v>
      </c>
      <c r="K2445" t="s">
        <v>1353</v>
      </c>
      <c r="L2445">
        <v>1560</v>
      </c>
      <c r="M2445" t="s">
        <v>1354</v>
      </c>
      <c r="N2445" t="s">
        <v>1355</v>
      </c>
      <c r="O2445">
        <v>0</v>
      </c>
      <c r="P2445" t="s">
        <v>1207</v>
      </c>
      <c r="Q2445">
        <v>19690501</v>
      </c>
    </row>
    <row r="2446" spans="1:17">
      <c r="A2446" t="s">
        <v>1352</v>
      </c>
      <c r="B2446" t="s">
        <v>1216</v>
      </c>
      <c r="C2446">
        <v>201011</v>
      </c>
      <c r="D2446">
        <v>0</v>
      </c>
      <c r="E2446" t="s">
        <v>1212</v>
      </c>
      <c r="F2446">
        <v>0</v>
      </c>
      <c r="G2446">
        <v>0</v>
      </c>
      <c r="H2446">
        <v>0</v>
      </c>
      <c r="I2446">
        <v>43112008200</v>
      </c>
      <c r="J2446">
        <v>12</v>
      </c>
      <c r="K2446" t="s">
        <v>1353</v>
      </c>
      <c r="L2446">
        <v>1560</v>
      </c>
      <c r="M2446" t="s">
        <v>1354</v>
      </c>
      <c r="N2446" t="s">
        <v>1355</v>
      </c>
      <c r="O2446">
        <v>0</v>
      </c>
      <c r="P2446" t="s">
        <v>1207</v>
      </c>
      <c r="Q2446">
        <v>19870801</v>
      </c>
    </row>
    <row r="2447" spans="1:17">
      <c r="A2447" t="s">
        <v>1352</v>
      </c>
      <c r="B2447" t="s">
        <v>1221</v>
      </c>
      <c r="C2447">
        <v>201011</v>
      </c>
      <c r="D2447">
        <v>30</v>
      </c>
      <c r="E2447" t="s">
        <v>1212</v>
      </c>
      <c r="F2447">
        <v>1094</v>
      </c>
      <c r="G2447">
        <v>2516</v>
      </c>
      <c r="H2447">
        <v>11132</v>
      </c>
      <c r="I2447">
        <v>43112011500</v>
      </c>
      <c r="J2447">
        <v>8</v>
      </c>
      <c r="K2447" t="s">
        <v>1353</v>
      </c>
      <c r="L2447">
        <v>1560</v>
      </c>
      <c r="M2447" t="s">
        <v>1354</v>
      </c>
      <c r="N2447" t="s">
        <v>1355</v>
      </c>
      <c r="O2447">
        <v>0</v>
      </c>
      <c r="P2447" t="s">
        <v>1207</v>
      </c>
      <c r="Q2447">
        <v>19690701</v>
      </c>
    </row>
    <row r="2448" spans="1:17">
      <c r="A2448" t="s">
        <v>1352</v>
      </c>
      <c r="B2448" t="s">
        <v>1222</v>
      </c>
      <c r="C2448">
        <v>201011</v>
      </c>
      <c r="D2448">
        <v>23</v>
      </c>
      <c r="E2448" t="s">
        <v>1212</v>
      </c>
      <c r="F2448">
        <v>425</v>
      </c>
      <c r="G2448">
        <v>631</v>
      </c>
      <c r="H2448">
        <v>3821</v>
      </c>
      <c r="I2448">
        <v>43112009101</v>
      </c>
      <c r="J2448">
        <v>8</v>
      </c>
      <c r="K2448" t="s">
        <v>1353</v>
      </c>
      <c r="L2448">
        <v>1560</v>
      </c>
      <c r="M2448" t="s">
        <v>1354</v>
      </c>
      <c r="N2448" t="s">
        <v>1355</v>
      </c>
      <c r="O2448">
        <v>0</v>
      </c>
      <c r="P2448" t="s">
        <v>1207</v>
      </c>
      <c r="Q2448">
        <v>20100601</v>
      </c>
    </row>
    <row r="2449" spans="1:17">
      <c r="A2449" t="s">
        <v>1352</v>
      </c>
      <c r="B2449" t="s">
        <v>1224</v>
      </c>
      <c r="C2449">
        <v>201011</v>
      </c>
      <c r="D2449">
        <v>28</v>
      </c>
      <c r="E2449" t="s">
        <v>1212</v>
      </c>
      <c r="F2449">
        <v>332</v>
      </c>
      <c r="G2449">
        <v>502</v>
      </c>
      <c r="H2449">
        <v>4703</v>
      </c>
      <c r="I2449">
        <v>43112012200</v>
      </c>
      <c r="J2449">
        <v>8</v>
      </c>
      <c r="K2449" t="s">
        <v>1353</v>
      </c>
      <c r="L2449">
        <v>1560</v>
      </c>
      <c r="M2449" t="s">
        <v>1354</v>
      </c>
      <c r="N2449" t="s">
        <v>1355</v>
      </c>
      <c r="O2449">
        <v>0</v>
      </c>
      <c r="P2449" t="s">
        <v>1207</v>
      </c>
      <c r="Q2449">
        <v>19690801</v>
      </c>
    </row>
    <row r="2450" spans="1:17">
      <c r="A2450" t="s">
        <v>1352</v>
      </c>
      <c r="B2450" t="s">
        <v>1225</v>
      </c>
      <c r="C2450">
        <v>201011</v>
      </c>
      <c r="D2450">
        <v>30</v>
      </c>
      <c r="E2450" t="s">
        <v>1212</v>
      </c>
      <c r="F2450">
        <v>931</v>
      </c>
      <c r="G2450">
        <v>816</v>
      </c>
      <c r="H2450">
        <v>9728</v>
      </c>
      <c r="I2450">
        <v>43112010700</v>
      </c>
      <c r="J2450">
        <v>8</v>
      </c>
      <c r="K2450" t="s">
        <v>1353</v>
      </c>
      <c r="L2450">
        <v>1560</v>
      </c>
      <c r="M2450" t="s">
        <v>1354</v>
      </c>
      <c r="N2450" t="s">
        <v>1355</v>
      </c>
      <c r="O2450">
        <v>0</v>
      </c>
      <c r="P2450" t="s">
        <v>1207</v>
      </c>
      <c r="Q2450">
        <v>19690701</v>
      </c>
    </row>
    <row r="2451" spans="1:17">
      <c r="A2451" t="s">
        <v>1352</v>
      </c>
      <c r="B2451" t="s">
        <v>1301</v>
      </c>
      <c r="C2451">
        <v>201011</v>
      </c>
      <c r="D2451">
        <v>0</v>
      </c>
      <c r="E2451" t="s">
        <v>1212</v>
      </c>
      <c r="F2451">
        <v>0</v>
      </c>
      <c r="G2451">
        <v>0</v>
      </c>
      <c r="H2451">
        <v>0</v>
      </c>
      <c r="I2451">
        <v>43112009800</v>
      </c>
      <c r="J2451">
        <v>12</v>
      </c>
      <c r="K2451" t="s">
        <v>1353</v>
      </c>
      <c r="L2451">
        <v>1560</v>
      </c>
      <c r="M2451" t="s">
        <v>1354</v>
      </c>
      <c r="N2451" t="s">
        <v>1355</v>
      </c>
      <c r="O2451">
        <v>0</v>
      </c>
      <c r="P2451" t="s">
        <v>1207</v>
      </c>
      <c r="Q2451">
        <v>19690701</v>
      </c>
    </row>
    <row r="2452" spans="1:17">
      <c r="A2452" t="s">
        <v>1352</v>
      </c>
      <c r="B2452" t="s">
        <v>1303</v>
      </c>
      <c r="C2452">
        <v>201011</v>
      </c>
      <c r="D2452">
        <v>30</v>
      </c>
      <c r="E2452" t="s">
        <v>1212</v>
      </c>
      <c r="F2452">
        <v>610</v>
      </c>
      <c r="G2452">
        <v>826</v>
      </c>
      <c r="H2452">
        <v>9234</v>
      </c>
      <c r="I2452">
        <v>43112011200</v>
      </c>
      <c r="J2452">
        <v>8</v>
      </c>
      <c r="K2452" t="s">
        <v>1353</v>
      </c>
      <c r="L2452">
        <v>1560</v>
      </c>
      <c r="M2452" t="s">
        <v>1354</v>
      </c>
      <c r="N2452" t="s">
        <v>1355</v>
      </c>
      <c r="O2452">
        <v>0</v>
      </c>
      <c r="P2452" t="s">
        <v>1207</v>
      </c>
      <c r="Q2452">
        <v>19690801</v>
      </c>
    </row>
    <row r="2453" spans="1:17">
      <c r="A2453" t="s">
        <v>1352</v>
      </c>
      <c r="B2453" t="s">
        <v>1348</v>
      </c>
      <c r="C2453">
        <v>201011</v>
      </c>
      <c r="D2453">
        <v>26</v>
      </c>
      <c r="E2453" t="s">
        <v>1212</v>
      </c>
      <c r="F2453">
        <v>2171</v>
      </c>
      <c r="G2453">
        <v>476</v>
      </c>
      <c r="H2453">
        <v>2077</v>
      </c>
      <c r="I2453">
        <v>43112011001</v>
      </c>
      <c r="J2453">
        <v>8</v>
      </c>
      <c r="K2453" t="s">
        <v>1353</v>
      </c>
      <c r="L2453">
        <v>1560</v>
      </c>
      <c r="M2453" t="s">
        <v>1354</v>
      </c>
      <c r="N2453" t="s">
        <v>1355</v>
      </c>
      <c r="O2453">
        <v>0</v>
      </c>
      <c r="P2453" t="s">
        <v>1207</v>
      </c>
      <c r="Q2453">
        <v>20100419</v>
      </c>
    </row>
    <row r="2454" spans="1:17">
      <c r="A2454" t="s">
        <v>1352</v>
      </c>
      <c r="B2454" t="s">
        <v>1227</v>
      </c>
      <c r="C2454">
        <v>201011</v>
      </c>
      <c r="D2454">
        <v>0</v>
      </c>
      <c r="E2454" t="s">
        <v>1212</v>
      </c>
      <c r="F2454">
        <v>0</v>
      </c>
      <c r="G2454">
        <v>0</v>
      </c>
      <c r="H2454">
        <v>0</v>
      </c>
      <c r="I2454">
        <v>43112011100</v>
      </c>
      <c r="J2454">
        <v>12</v>
      </c>
      <c r="K2454" t="s">
        <v>1353</v>
      </c>
      <c r="L2454">
        <v>1560</v>
      </c>
      <c r="M2454" t="s">
        <v>1354</v>
      </c>
      <c r="N2454" t="s">
        <v>1355</v>
      </c>
      <c r="O2454">
        <v>0</v>
      </c>
      <c r="P2454" t="s">
        <v>1207</v>
      </c>
      <c r="Q2454">
        <v>19690801</v>
      </c>
    </row>
    <row r="2455" spans="1:17">
      <c r="A2455" t="s">
        <v>1352</v>
      </c>
      <c r="B2455" t="s">
        <v>1228</v>
      </c>
      <c r="C2455">
        <v>201011</v>
      </c>
      <c r="D2455">
        <v>30</v>
      </c>
      <c r="E2455" t="s">
        <v>1212</v>
      </c>
      <c r="F2455">
        <v>1793</v>
      </c>
      <c r="G2455">
        <v>2527</v>
      </c>
      <c r="H2455">
        <v>21583</v>
      </c>
      <c r="I2455">
        <v>43112014800</v>
      </c>
      <c r="J2455">
        <v>8</v>
      </c>
      <c r="K2455" t="s">
        <v>1353</v>
      </c>
      <c r="L2455">
        <v>1560</v>
      </c>
      <c r="M2455" t="s">
        <v>1354</v>
      </c>
      <c r="N2455" t="s">
        <v>1355</v>
      </c>
      <c r="O2455">
        <v>0</v>
      </c>
      <c r="P2455" t="s">
        <v>1207</v>
      </c>
      <c r="Q2455">
        <v>19691101</v>
      </c>
    </row>
    <row r="2456" spans="1:17">
      <c r="A2456" t="s">
        <v>1352</v>
      </c>
      <c r="B2456" t="s">
        <v>1351</v>
      </c>
      <c r="C2456">
        <v>201011</v>
      </c>
      <c r="D2456">
        <v>25</v>
      </c>
      <c r="E2456" t="s">
        <v>1212</v>
      </c>
      <c r="F2456">
        <v>1927</v>
      </c>
      <c r="G2456">
        <v>716</v>
      </c>
      <c r="H2456">
        <v>2539</v>
      </c>
      <c r="I2456">
        <v>43112013300</v>
      </c>
      <c r="J2456">
        <v>8</v>
      </c>
      <c r="K2456" t="s">
        <v>1353</v>
      </c>
      <c r="L2456">
        <v>1560</v>
      </c>
      <c r="M2456" t="s">
        <v>1354</v>
      </c>
      <c r="N2456" t="s">
        <v>1355</v>
      </c>
      <c r="O2456">
        <v>0</v>
      </c>
      <c r="P2456" t="s">
        <v>1207</v>
      </c>
      <c r="Q2456">
        <v>19690801</v>
      </c>
    </row>
    <row r="2457" spans="1:17">
      <c r="A2457" t="s">
        <v>1352</v>
      </c>
      <c r="B2457" t="s">
        <v>1361</v>
      </c>
      <c r="C2457">
        <v>201011</v>
      </c>
      <c r="D2457">
        <v>0</v>
      </c>
      <c r="E2457" t="s">
        <v>1212</v>
      </c>
      <c r="F2457">
        <v>0</v>
      </c>
      <c r="G2457">
        <v>0</v>
      </c>
      <c r="H2457">
        <v>0</v>
      </c>
      <c r="I2457">
        <v>43112013600</v>
      </c>
      <c r="J2457">
        <v>12</v>
      </c>
      <c r="K2457" t="s">
        <v>1353</v>
      </c>
      <c r="L2457">
        <v>1560</v>
      </c>
      <c r="M2457" t="s">
        <v>1354</v>
      </c>
      <c r="N2457" t="s">
        <v>1355</v>
      </c>
      <c r="O2457">
        <v>0</v>
      </c>
      <c r="P2457" t="s">
        <v>1207</v>
      </c>
      <c r="Q2457">
        <v>19690901</v>
      </c>
    </row>
    <row r="2458" spans="1:17">
      <c r="A2458" t="s">
        <v>1352</v>
      </c>
      <c r="B2458" t="s">
        <v>1362</v>
      </c>
      <c r="C2458">
        <v>201011</v>
      </c>
      <c r="D2458">
        <v>0</v>
      </c>
      <c r="E2458" t="s">
        <v>1212</v>
      </c>
      <c r="F2458">
        <v>0</v>
      </c>
      <c r="G2458">
        <v>0</v>
      </c>
      <c r="H2458">
        <v>0</v>
      </c>
      <c r="I2458">
        <v>43112009900</v>
      </c>
      <c r="J2458">
        <v>12</v>
      </c>
      <c r="K2458" t="s">
        <v>1353</v>
      </c>
      <c r="L2458">
        <v>1560</v>
      </c>
      <c r="M2458" t="s">
        <v>1354</v>
      </c>
      <c r="N2458" t="s">
        <v>1355</v>
      </c>
      <c r="O2458">
        <v>0</v>
      </c>
      <c r="P2458" t="s">
        <v>1233</v>
      </c>
      <c r="Q2458">
        <v>19760201</v>
      </c>
    </row>
    <row r="2459" spans="1:17">
      <c r="A2459" t="s">
        <v>1352</v>
      </c>
      <c r="B2459" t="s">
        <v>1363</v>
      </c>
      <c r="C2459">
        <v>201011</v>
      </c>
      <c r="D2459">
        <v>0</v>
      </c>
      <c r="E2459" t="s">
        <v>1212</v>
      </c>
      <c r="F2459">
        <v>0</v>
      </c>
      <c r="G2459">
        <v>0</v>
      </c>
      <c r="H2459">
        <v>0</v>
      </c>
      <c r="I2459">
        <v>43112013900</v>
      </c>
      <c r="J2459">
        <v>12</v>
      </c>
      <c r="K2459" t="s">
        <v>1353</v>
      </c>
      <c r="L2459">
        <v>1560</v>
      </c>
      <c r="M2459" t="s">
        <v>1354</v>
      </c>
      <c r="N2459" t="s">
        <v>1355</v>
      </c>
      <c r="O2459">
        <v>0</v>
      </c>
      <c r="P2459" t="s">
        <v>1207</v>
      </c>
      <c r="Q2459">
        <v>19760101</v>
      </c>
    </row>
    <row r="2460" spans="1:17">
      <c r="A2460" t="s">
        <v>1352</v>
      </c>
      <c r="B2460" t="s">
        <v>1364</v>
      </c>
      <c r="C2460">
        <v>201011</v>
      </c>
      <c r="D2460">
        <v>0</v>
      </c>
      <c r="E2460" t="s">
        <v>1212</v>
      </c>
      <c r="F2460">
        <v>0</v>
      </c>
      <c r="G2460">
        <v>0</v>
      </c>
      <c r="H2460">
        <v>0</v>
      </c>
      <c r="I2460">
        <v>43112013801</v>
      </c>
      <c r="J2460">
        <v>12</v>
      </c>
      <c r="K2460" t="s">
        <v>1353</v>
      </c>
      <c r="L2460">
        <v>1560</v>
      </c>
      <c r="M2460" t="s">
        <v>1354</v>
      </c>
      <c r="N2460" t="s">
        <v>1355</v>
      </c>
      <c r="O2460">
        <v>0</v>
      </c>
      <c r="P2460" t="s">
        <v>1207</v>
      </c>
      <c r="Q2460">
        <v>19801201</v>
      </c>
    </row>
    <row r="2461" spans="1:17">
      <c r="A2461" t="s">
        <v>1352</v>
      </c>
      <c r="B2461" t="s">
        <v>1365</v>
      </c>
      <c r="C2461">
        <v>201011</v>
      </c>
      <c r="D2461">
        <v>0</v>
      </c>
      <c r="E2461" t="s">
        <v>1212</v>
      </c>
      <c r="F2461">
        <v>0</v>
      </c>
      <c r="G2461">
        <v>0</v>
      </c>
      <c r="H2461">
        <v>0</v>
      </c>
      <c r="I2461">
        <v>43112014500</v>
      </c>
      <c r="J2461">
        <v>12</v>
      </c>
      <c r="K2461" t="s">
        <v>1353</v>
      </c>
      <c r="L2461">
        <v>1560</v>
      </c>
      <c r="M2461" t="s">
        <v>1354</v>
      </c>
      <c r="N2461" t="s">
        <v>1355</v>
      </c>
      <c r="O2461">
        <v>0</v>
      </c>
      <c r="P2461" t="s">
        <v>1207</v>
      </c>
      <c r="Q2461">
        <v>19691001</v>
      </c>
    </row>
    <row r="2462" spans="1:17">
      <c r="A2462" t="s">
        <v>1352</v>
      </c>
      <c r="B2462" t="s">
        <v>1366</v>
      </c>
      <c r="C2462">
        <v>201011</v>
      </c>
      <c r="D2462">
        <v>30</v>
      </c>
      <c r="E2462" t="s">
        <v>1212</v>
      </c>
      <c r="F2462">
        <v>1459</v>
      </c>
      <c r="G2462">
        <v>802</v>
      </c>
      <c r="H2462">
        <v>2420</v>
      </c>
      <c r="I2462">
        <v>43112039700</v>
      </c>
      <c r="J2462">
        <v>8</v>
      </c>
      <c r="K2462" t="s">
        <v>1353</v>
      </c>
      <c r="L2462">
        <v>1560</v>
      </c>
      <c r="M2462" t="s">
        <v>1354</v>
      </c>
      <c r="N2462" t="s">
        <v>1355</v>
      </c>
      <c r="O2462">
        <v>0</v>
      </c>
      <c r="P2462" t="s">
        <v>1207</v>
      </c>
      <c r="Q2462">
        <v>19790801</v>
      </c>
    </row>
    <row r="2463" spans="1:17">
      <c r="A2463" t="s">
        <v>1352</v>
      </c>
      <c r="B2463" t="s">
        <v>1367</v>
      </c>
      <c r="C2463">
        <v>201011</v>
      </c>
      <c r="D2463">
        <v>27</v>
      </c>
      <c r="E2463" t="s">
        <v>1212</v>
      </c>
      <c r="F2463">
        <v>856</v>
      </c>
      <c r="G2463">
        <v>712</v>
      </c>
      <c r="H2463">
        <v>6597</v>
      </c>
      <c r="I2463">
        <v>43112007701</v>
      </c>
      <c r="J2463">
        <v>8</v>
      </c>
      <c r="K2463" t="s">
        <v>1353</v>
      </c>
      <c r="L2463">
        <v>1560</v>
      </c>
      <c r="M2463" t="s">
        <v>1354</v>
      </c>
      <c r="N2463" t="s">
        <v>1355</v>
      </c>
      <c r="O2463">
        <v>0</v>
      </c>
      <c r="P2463" t="s">
        <v>1207</v>
      </c>
      <c r="Q2463">
        <v>19790701</v>
      </c>
    </row>
    <row r="2464" spans="1:17">
      <c r="A2464" t="s">
        <v>1352</v>
      </c>
      <c r="B2464" t="s">
        <v>1368</v>
      </c>
      <c r="C2464">
        <v>201011</v>
      </c>
      <c r="D2464">
        <v>24</v>
      </c>
      <c r="E2464" t="s">
        <v>1212</v>
      </c>
      <c r="F2464">
        <v>413</v>
      </c>
      <c r="G2464">
        <v>427</v>
      </c>
      <c r="H2464">
        <v>6207</v>
      </c>
      <c r="I2464">
        <v>43112010201</v>
      </c>
      <c r="J2464">
        <v>8</v>
      </c>
      <c r="K2464" t="s">
        <v>1353</v>
      </c>
      <c r="L2464">
        <v>1560</v>
      </c>
      <c r="M2464" t="s">
        <v>1354</v>
      </c>
      <c r="N2464" t="s">
        <v>1355</v>
      </c>
      <c r="O2464">
        <v>0</v>
      </c>
      <c r="P2464" t="s">
        <v>1207</v>
      </c>
      <c r="Q2464">
        <v>19790601</v>
      </c>
    </row>
    <row r="2465" spans="1:17">
      <c r="A2465" t="s">
        <v>1352</v>
      </c>
      <c r="B2465" t="s">
        <v>1369</v>
      </c>
      <c r="C2465">
        <v>201011</v>
      </c>
      <c r="D2465">
        <v>30</v>
      </c>
      <c r="E2465" t="s">
        <v>1212</v>
      </c>
      <c r="F2465">
        <v>1362</v>
      </c>
      <c r="G2465">
        <v>363</v>
      </c>
      <c r="H2465">
        <v>1759</v>
      </c>
      <c r="I2465">
        <v>43112040300</v>
      </c>
      <c r="J2465">
        <v>8</v>
      </c>
      <c r="K2465" t="s">
        <v>1353</v>
      </c>
      <c r="L2465">
        <v>1560</v>
      </c>
      <c r="M2465" t="s">
        <v>1354</v>
      </c>
      <c r="N2465" t="s">
        <v>1355</v>
      </c>
      <c r="O2465">
        <v>0</v>
      </c>
      <c r="P2465" t="s">
        <v>1207</v>
      </c>
      <c r="Q2465">
        <v>19800101</v>
      </c>
    </row>
    <row r="2466" spans="1:17">
      <c r="A2466" t="s">
        <v>1352</v>
      </c>
      <c r="B2466" t="s">
        <v>1383</v>
      </c>
      <c r="C2466">
        <v>201011</v>
      </c>
      <c r="D2466">
        <v>30</v>
      </c>
      <c r="E2466" t="s">
        <v>1212</v>
      </c>
      <c r="F2466">
        <v>997</v>
      </c>
      <c r="G2466">
        <v>131</v>
      </c>
      <c r="H2466">
        <v>1184</v>
      </c>
      <c r="I2466">
        <v>43112011702</v>
      </c>
      <c r="J2466">
        <v>8</v>
      </c>
      <c r="K2466" t="s">
        <v>1353</v>
      </c>
      <c r="L2466">
        <v>1560</v>
      </c>
      <c r="M2466" t="s">
        <v>1354</v>
      </c>
      <c r="N2466" t="s">
        <v>1355</v>
      </c>
      <c r="O2466">
        <v>0</v>
      </c>
      <c r="P2466" t="s">
        <v>1207</v>
      </c>
      <c r="Q2466">
        <v>20100310</v>
      </c>
    </row>
    <row r="2467" spans="1:17">
      <c r="A2467" t="s">
        <v>1352</v>
      </c>
      <c r="B2467" t="s">
        <v>1370</v>
      </c>
      <c r="C2467">
        <v>201011</v>
      </c>
      <c r="D2467">
        <v>30</v>
      </c>
      <c r="E2467" t="s">
        <v>1212</v>
      </c>
      <c r="F2467">
        <v>1380</v>
      </c>
      <c r="G2467">
        <v>121</v>
      </c>
      <c r="H2467">
        <v>1011</v>
      </c>
      <c r="I2467">
        <v>43112041000</v>
      </c>
      <c r="J2467">
        <v>8</v>
      </c>
      <c r="K2467" t="s">
        <v>1353</v>
      </c>
      <c r="L2467">
        <v>1560</v>
      </c>
      <c r="M2467" t="s">
        <v>1354</v>
      </c>
      <c r="N2467" t="s">
        <v>1355</v>
      </c>
      <c r="O2467">
        <v>0</v>
      </c>
      <c r="P2467" t="s">
        <v>1207</v>
      </c>
      <c r="Q2467">
        <v>19900401</v>
      </c>
    </row>
    <row r="2468" spans="1:17">
      <c r="A2468" t="s">
        <v>1352</v>
      </c>
      <c r="B2468" t="s">
        <v>1371</v>
      </c>
      <c r="C2468">
        <v>201011</v>
      </c>
      <c r="D2468">
        <v>0</v>
      </c>
      <c r="E2468" t="s">
        <v>1212</v>
      </c>
      <c r="F2468">
        <v>0</v>
      </c>
      <c r="G2468">
        <v>0</v>
      </c>
      <c r="H2468">
        <v>0</v>
      </c>
      <c r="I2468">
        <v>43112008901</v>
      </c>
      <c r="J2468">
        <v>12</v>
      </c>
      <c r="K2468" t="s">
        <v>1353</v>
      </c>
      <c r="L2468">
        <v>1560</v>
      </c>
      <c r="M2468" t="s">
        <v>1354</v>
      </c>
      <c r="N2468" t="s">
        <v>1355</v>
      </c>
      <c r="O2468">
        <v>0</v>
      </c>
      <c r="P2468" t="s">
        <v>1207</v>
      </c>
      <c r="Q2468">
        <v>19791201</v>
      </c>
    </row>
    <row r="2469" spans="1:17">
      <c r="A2469" t="s">
        <v>1352</v>
      </c>
      <c r="B2469" t="s">
        <v>1372</v>
      </c>
      <c r="C2469">
        <v>201011</v>
      </c>
      <c r="D2469">
        <v>0</v>
      </c>
      <c r="E2469" t="s">
        <v>1212</v>
      </c>
      <c r="F2469">
        <v>0</v>
      </c>
      <c r="G2469">
        <v>0</v>
      </c>
      <c r="H2469">
        <v>0</v>
      </c>
      <c r="I2469">
        <v>43112042800</v>
      </c>
      <c r="J2469">
        <v>12</v>
      </c>
      <c r="K2469" t="s">
        <v>1353</v>
      </c>
      <c r="L2469">
        <v>1560</v>
      </c>
      <c r="M2469" t="s">
        <v>1354</v>
      </c>
      <c r="N2469" t="s">
        <v>1355</v>
      </c>
      <c r="O2469">
        <v>0</v>
      </c>
      <c r="P2469" t="s">
        <v>1207</v>
      </c>
      <c r="Q2469">
        <v>19801001</v>
      </c>
    </row>
    <row r="2470" spans="1:17">
      <c r="A2470" t="s">
        <v>1352</v>
      </c>
      <c r="B2470" t="s">
        <v>1373</v>
      </c>
      <c r="C2470">
        <v>201011</v>
      </c>
      <c r="D2470">
        <v>0</v>
      </c>
      <c r="E2470" t="s">
        <v>1212</v>
      </c>
      <c r="F2470">
        <v>0</v>
      </c>
      <c r="G2470">
        <v>0</v>
      </c>
      <c r="H2470">
        <v>0</v>
      </c>
      <c r="I2470">
        <v>43112041900</v>
      </c>
      <c r="J2470">
        <v>12</v>
      </c>
      <c r="K2470" t="s">
        <v>1353</v>
      </c>
      <c r="L2470">
        <v>1560</v>
      </c>
      <c r="M2470" t="s">
        <v>1354</v>
      </c>
      <c r="N2470" t="s">
        <v>1355</v>
      </c>
      <c r="O2470">
        <v>0</v>
      </c>
      <c r="P2470" t="s">
        <v>1207</v>
      </c>
      <c r="Q2470">
        <v>19881101</v>
      </c>
    </row>
    <row r="2471" spans="1:17">
      <c r="A2471" t="s">
        <v>1352</v>
      </c>
      <c r="B2471" t="s">
        <v>1374</v>
      </c>
      <c r="C2471">
        <v>201011</v>
      </c>
      <c r="D2471">
        <v>0</v>
      </c>
      <c r="E2471" t="s">
        <v>1212</v>
      </c>
      <c r="F2471">
        <v>0</v>
      </c>
      <c r="G2471">
        <v>0</v>
      </c>
      <c r="H2471">
        <v>0</v>
      </c>
      <c r="I2471">
        <v>43112008401</v>
      </c>
      <c r="J2471">
        <v>12</v>
      </c>
      <c r="K2471" t="s">
        <v>1353</v>
      </c>
      <c r="L2471">
        <v>1560</v>
      </c>
      <c r="M2471" t="s">
        <v>1354</v>
      </c>
      <c r="N2471" t="s">
        <v>1355</v>
      </c>
      <c r="O2471">
        <v>0</v>
      </c>
      <c r="P2471" t="s">
        <v>1207</v>
      </c>
      <c r="Q2471">
        <v>19900301</v>
      </c>
    </row>
    <row r="2472" spans="1:17">
      <c r="A2472" t="s">
        <v>1352</v>
      </c>
      <c r="B2472" t="s">
        <v>1375</v>
      </c>
      <c r="C2472">
        <v>201011</v>
      </c>
      <c r="D2472">
        <v>0</v>
      </c>
      <c r="E2472" t="s">
        <v>1212</v>
      </c>
      <c r="F2472">
        <v>0</v>
      </c>
      <c r="G2472">
        <v>0</v>
      </c>
      <c r="H2472">
        <v>0</v>
      </c>
      <c r="I2472">
        <v>43112008100</v>
      </c>
      <c r="J2472">
        <v>12</v>
      </c>
      <c r="K2472" t="s">
        <v>1353</v>
      </c>
      <c r="L2472">
        <v>1560</v>
      </c>
      <c r="M2472" t="s">
        <v>1354</v>
      </c>
      <c r="N2472" t="s">
        <v>1355</v>
      </c>
      <c r="O2472">
        <v>0</v>
      </c>
      <c r="P2472" t="s">
        <v>1207</v>
      </c>
      <c r="Q2472">
        <v>19690401</v>
      </c>
    </row>
    <row r="2473" spans="1:17">
      <c r="A2473" t="s">
        <v>1352</v>
      </c>
      <c r="B2473" t="s">
        <v>1376</v>
      </c>
      <c r="C2473">
        <v>201011</v>
      </c>
      <c r="D2473">
        <v>30</v>
      </c>
      <c r="E2473" t="s">
        <v>1212</v>
      </c>
      <c r="F2473">
        <v>345</v>
      </c>
      <c r="G2473">
        <v>3651</v>
      </c>
      <c r="H2473">
        <v>10876</v>
      </c>
      <c r="I2473">
        <v>43112004001</v>
      </c>
      <c r="J2473">
        <v>8</v>
      </c>
      <c r="K2473" t="s">
        <v>1353</v>
      </c>
      <c r="L2473">
        <v>1560</v>
      </c>
      <c r="M2473" t="s">
        <v>1354</v>
      </c>
      <c r="N2473" t="s">
        <v>1355</v>
      </c>
      <c r="O2473">
        <v>0</v>
      </c>
      <c r="P2473" t="s">
        <v>1207</v>
      </c>
      <c r="Q2473">
        <v>19970501</v>
      </c>
    </row>
    <row r="2474" spans="1:17">
      <c r="A2474" t="s">
        <v>1352</v>
      </c>
      <c r="B2474" t="s">
        <v>1377</v>
      </c>
      <c r="C2474">
        <v>201011</v>
      </c>
      <c r="D2474">
        <v>0</v>
      </c>
      <c r="E2474" t="s">
        <v>1212</v>
      </c>
      <c r="F2474">
        <v>0</v>
      </c>
      <c r="G2474">
        <v>0</v>
      </c>
      <c r="H2474">
        <v>0</v>
      </c>
      <c r="I2474">
        <v>43112008000</v>
      </c>
      <c r="J2474">
        <v>12</v>
      </c>
      <c r="K2474" t="s">
        <v>1353</v>
      </c>
      <c r="L2474">
        <v>1560</v>
      </c>
      <c r="M2474" t="s">
        <v>1354</v>
      </c>
      <c r="N2474" t="s">
        <v>1355</v>
      </c>
      <c r="O2474">
        <v>0</v>
      </c>
      <c r="P2474" t="s">
        <v>1207</v>
      </c>
      <c r="Q2474">
        <v>19870701</v>
      </c>
    </row>
    <row r="2475" spans="1:17">
      <c r="A2475" t="s">
        <v>1352</v>
      </c>
      <c r="B2475" t="s">
        <v>1378</v>
      </c>
      <c r="C2475">
        <v>201011</v>
      </c>
      <c r="D2475">
        <v>0</v>
      </c>
      <c r="E2475" t="s">
        <v>1212</v>
      </c>
      <c r="F2475">
        <v>0</v>
      </c>
      <c r="G2475">
        <v>0</v>
      </c>
      <c r="H2475">
        <v>0</v>
      </c>
      <c r="I2475">
        <v>43112008500</v>
      </c>
      <c r="J2475">
        <v>12</v>
      </c>
      <c r="K2475" t="s">
        <v>1353</v>
      </c>
      <c r="L2475">
        <v>1560</v>
      </c>
      <c r="M2475" t="s">
        <v>1354</v>
      </c>
      <c r="N2475" t="s">
        <v>1355</v>
      </c>
      <c r="O2475">
        <v>0</v>
      </c>
      <c r="P2475" t="s">
        <v>1207</v>
      </c>
      <c r="Q2475">
        <v>19690601</v>
      </c>
    </row>
    <row r="2476" spans="1:17">
      <c r="A2476" t="s">
        <v>1379</v>
      </c>
      <c r="B2476" t="s">
        <v>1360</v>
      </c>
      <c r="C2476">
        <v>201011</v>
      </c>
      <c r="D2476">
        <v>0</v>
      </c>
      <c r="E2476" t="s">
        <v>1212</v>
      </c>
      <c r="F2476">
        <v>0</v>
      </c>
      <c r="G2476">
        <v>0</v>
      </c>
      <c r="H2476">
        <v>0</v>
      </c>
      <c r="I2476">
        <v>43112040700</v>
      </c>
      <c r="J2476">
        <v>12</v>
      </c>
      <c r="K2476" t="s">
        <v>1380</v>
      </c>
      <c r="L2476">
        <v>2531</v>
      </c>
      <c r="M2476" t="s">
        <v>1214</v>
      </c>
      <c r="N2476" t="s">
        <v>1355</v>
      </c>
      <c r="O2476">
        <v>0</v>
      </c>
      <c r="P2476" t="s">
        <v>1207</v>
      </c>
      <c r="Q2476">
        <v>19800501</v>
      </c>
    </row>
    <row r="2477" spans="1:17">
      <c r="A2477" t="s">
        <v>1379</v>
      </c>
      <c r="B2477" t="s">
        <v>1211</v>
      </c>
      <c r="C2477">
        <v>201011</v>
      </c>
      <c r="D2477">
        <v>0</v>
      </c>
      <c r="E2477" t="s">
        <v>1212</v>
      </c>
      <c r="F2477">
        <v>0</v>
      </c>
      <c r="G2477">
        <v>0</v>
      </c>
      <c r="H2477">
        <v>0</v>
      </c>
      <c r="I2477">
        <v>43112041400</v>
      </c>
      <c r="J2477">
        <v>12</v>
      </c>
      <c r="K2477" t="s">
        <v>1380</v>
      </c>
      <c r="L2477">
        <v>2531</v>
      </c>
      <c r="M2477" t="s">
        <v>1214</v>
      </c>
      <c r="N2477" t="s">
        <v>1355</v>
      </c>
      <c r="O2477">
        <v>0</v>
      </c>
      <c r="P2477" t="s">
        <v>1207</v>
      </c>
      <c r="Q2477">
        <v>19800501</v>
      </c>
    </row>
    <row r="2478" spans="1:17">
      <c r="A2478" t="s">
        <v>1379</v>
      </c>
      <c r="B2478" t="s">
        <v>1215</v>
      </c>
      <c r="C2478">
        <v>201011</v>
      </c>
      <c r="D2478">
        <v>0</v>
      </c>
      <c r="E2478" t="s">
        <v>1212</v>
      </c>
      <c r="F2478">
        <v>0</v>
      </c>
      <c r="G2478">
        <v>0</v>
      </c>
      <c r="H2478">
        <v>0</v>
      </c>
      <c r="I2478">
        <v>43112044300</v>
      </c>
      <c r="J2478">
        <v>12</v>
      </c>
      <c r="K2478" t="s">
        <v>1380</v>
      </c>
      <c r="L2478">
        <v>2531</v>
      </c>
      <c r="M2478" t="s">
        <v>1214</v>
      </c>
      <c r="N2478" t="s">
        <v>1355</v>
      </c>
      <c r="O2478">
        <v>0</v>
      </c>
      <c r="P2478" t="s">
        <v>1207</v>
      </c>
      <c r="Q2478">
        <v>19860601</v>
      </c>
    </row>
    <row r="2479" spans="1:17">
      <c r="A2479" t="s">
        <v>1379</v>
      </c>
      <c r="B2479" t="s">
        <v>1216</v>
      </c>
      <c r="C2479">
        <v>201011</v>
      </c>
      <c r="D2479">
        <v>29</v>
      </c>
      <c r="E2479" t="s">
        <v>1212</v>
      </c>
      <c r="F2479">
        <v>725</v>
      </c>
      <c r="G2479">
        <v>487</v>
      </c>
      <c r="H2479">
        <v>603</v>
      </c>
      <c r="I2479">
        <v>43112045000</v>
      </c>
      <c r="J2479">
        <v>8</v>
      </c>
      <c r="K2479" t="s">
        <v>1380</v>
      </c>
      <c r="L2479">
        <v>2531</v>
      </c>
      <c r="M2479" t="s">
        <v>1214</v>
      </c>
      <c r="N2479" t="s">
        <v>1355</v>
      </c>
      <c r="O2479">
        <v>0</v>
      </c>
      <c r="P2479" t="s">
        <v>1207</v>
      </c>
      <c r="Q2479">
        <v>19810601</v>
      </c>
    </row>
    <row r="2480" spans="1:17">
      <c r="A2480" t="s">
        <v>1379</v>
      </c>
      <c r="B2480" t="s">
        <v>1217</v>
      </c>
      <c r="C2480">
        <v>201011</v>
      </c>
      <c r="D2480">
        <v>0</v>
      </c>
      <c r="E2480" t="s">
        <v>1212</v>
      </c>
      <c r="F2480">
        <v>0</v>
      </c>
      <c r="G2480">
        <v>0</v>
      </c>
      <c r="H2480">
        <v>0</v>
      </c>
      <c r="I2480">
        <v>43112043100</v>
      </c>
      <c r="J2480">
        <v>12</v>
      </c>
      <c r="K2480" t="s">
        <v>1380</v>
      </c>
      <c r="L2480">
        <v>2531</v>
      </c>
      <c r="M2480" t="s">
        <v>1214</v>
      </c>
      <c r="N2480" t="s">
        <v>1355</v>
      </c>
      <c r="O2480">
        <v>0</v>
      </c>
      <c r="P2480" t="s">
        <v>1233</v>
      </c>
      <c r="Q2480">
        <v>19810901</v>
      </c>
    </row>
    <row r="2481" spans="1:17">
      <c r="A2481" t="s">
        <v>1379</v>
      </c>
      <c r="B2481" t="s">
        <v>1219</v>
      </c>
      <c r="C2481">
        <v>201011</v>
      </c>
      <c r="D2481">
        <v>29</v>
      </c>
      <c r="E2481" t="s">
        <v>1212</v>
      </c>
      <c r="F2481">
        <v>549</v>
      </c>
      <c r="G2481">
        <v>367</v>
      </c>
      <c r="H2481">
        <v>1958</v>
      </c>
      <c r="I2481">
        <v>43112046900</v>
      </c>
      <c r="J2481">
        <v>8</v>
      </c>
      <c r="K2481" t="s">
        <v>1380</v>
      </c>
      <c r="L2481">
        <v>2531</v>
      </c>
      <c r="M2481" t="s">
        <v>1214</v>
      </c>
      <c r="N2481" t="s">
        <v>1355</v>
      </c>
      <c r="O2481">
        <v>0</v>
      </c>
      <c r="P2481" t="s">
        <v>1207</v>
      </c>
      <c r="Q2481">
        <v>19820101</v>
      </c>
    </row>
    <row r="2482" spans="1:17">
      <c r="A2482" t="s">
        <v>1379</v>
      </c>
      <c r="B2482" t="s">
        <v>1220</v>
      </c>
      <c r="C2482">
        <v>201011</v>
      </c>
      <c r="D2482">
        <v>30</v>
      </c>
      <c r="E2482" t="s">
        <v>1212</v>
      </c>
      <c r="F2482">
        <v>1129</v>
      </c>
      <c r="G2482">
        <v>517</v>
      </c>
      <c r="H2482">
        <v>1372</v>
      </c>
      <c r="I2482">
        <v>43112041700</v>
      </c>
      <c r="J2482">
        <v>8</v>
      </c>
      <c r="K2482" t="s">
        <v>1380</v>
      </c>
      <c r="L2482">
        <v>2531</v>
      </c>
      <c r="M2482" t="s">
        <v>1214</v>
      </c>
      <c r="N2482" t="s">
        <v>1355</v>
      </c>
      <c r="O2482">
        <v>0</v>
      </c>
      <c r="P2482" t="s">
        <v>1207</v>
      </c>
      <c r="Q2482">
        <v>19800701</v>
      </c>
    </row>
    <row r="2483" spans="1:17">
      <c r="A2483" t="s">
        <v>1379</v>
      </c>
      <c r="B2483" t="s">
        <v>1221</v>
      </c>
      <c r="C2483">
        <v>201011</v>
      </c>
      <c r="D2483">
        <v>30</v>
      </c>
      <c r="E2483" t="s">
        <v>1212</v>
      </c>
      <c r="F2483">
        <v>344</v>
      </c>
      <c r="G2483">
        <v>145</v>
      </c>
      <c r="H2483">
        <v>851</v>
      </c>
      <c r="I2483">
        <v>43112042700</v>
      </c>
      <c r="J2483">
        <v>8</v>
      </c>
      <c r="K2483" t="s">
        <v>1380</v>
      </c>
      <c r="L2483">
        <v>2531</v>
      </c>
      <c r="M2483" t="s">
        <v>1214</v>
      </c>
      <c r="N2483" t="s">
        <v>1355</v>
      </c>
      <c r="O2483">
        <v>0</v>
      </c>
      <c r="P2483" t="s">
        <v>1207</v>
      </c>
      <c r="Q2483">
        <v>19800801</v>
      </c>
    </row>
    <row r="2484" spans="1:17">
      <c r="A2484" t="s">
        <v>1379</v>
      </c>
      <c r="B2484" t="s">
        <v>1222</v>
      </c>
      <c r="C2484">
        <v>201011</v>
      </c>
      <c r="D2484">
        <v>30</v>
      </c>
      <c r="E2484" t="s">
        <v>1212</v>
      </c>
      <c r="F2484">
        <v>290</v>
      </c>
      <c r="G2484">
        <v>232</v>
      </c>
      <c r="H2484">
        <v>915</v>
      </c>
      <c r="I2484">
        <v>43112046800</v>
      </c>
      <c r="J2484">
        <v>8</v>
      </c>
      <c r="K2484" t="s">
        <v>1380</v>
      </c>
      <c r="L2484">
        <v>2531</v>
      </c>
      <c r="M2484" t="s">
        <v>1214</v>
      </c>
      <c r="N2484" t="s">
        <v>1355</v>
      </c>
      <c r="O2484">
        <v>0</v>
      </c>
      <c r="P2484" t="s">
        <v>1207</v>
      </c>
      <c r="Q2484">
        <v>19811001</v>
      </c>
    </row>
    <row r="2485" spans="1:17">
      <c r="A2485" t="s">
        <v>1379</v>
      </c>
      <c r="B2485" t="s">
        <v>1223</v>
      </c>
      <c r="C2485">
        <v>201011</v>
      </c>
      <c r="D2485">
        <v>30</v>
      </c>
      <c r="E2485" t="s">
        <v>1212</v>
      </c>
      <c r="F2485">
        <v>1006</v>
      </c>
      <c r="G2485">
        <v>442</v>
      </c>
      <c r="H2485">
        <v>740</v>
      </c>
      <c r="I2485">
        <v>43112043000</v>
      </c>
      <c r="J2485">
        <v>8</v>
      </c>
      <c r="K2485" t="s">
        <v>1380</v>
      </c>
      <c r="L2485">
        <v>2531</v>
      </c>
      <c r="M2485" t="s">
        <v>1214</v>
      </c>
      <c r="N2485" t="s">
        <v>1355</v>
      </c>
      <c r="O2485">
        <v>0</v>
      </c>
      <c r="P2485" t="s">
        <v>1207</v>
      </c>
      <c r="Q2485">
        <v>19800901</v>
      </c>
    </row>
    <row r="2486" spans="1:17">
      <c r="A2486" t="s">
        <v>1379</v>
      </c>
      <c r="B2486" t="s">
        <v>1224</v>
      </c>
      <c r="C2486">
        <v>201011</v>
      </c>
      <c r="D2486">
        <v>30</v>
      </c>
      <c r="E2486" t="s">
        <v>1212</v>
      </c>
      <c r="F2486">
        <v>1068</v>
      </c>
      <c r="G2486">
        <v>640</v>
      </c>
      <c r="H2486">
        <v>5831</v>
      </c>
      <c r="I2486">
        <v>43112044100</v>
      </c>
      <c r="J2486">
        <v>8</v>
      </c>
      <c r="K2486" t="s">
        <v>1380</v>
      </c>
      <c r="L2486">
        <v>2531</v>
      </c>
      <c r="M2486" t="s">
        <v>1214</v>
      </c>
      <c r="N2486" t="s">
        <v>1355</v>
      </c>
      <c r="O2486">
        <v>0</v>
      </c>
      <c r="P2486" t="s">
        <v>1207</v>
      </c>
      <c r="Q2486">
        <v>19810101</v>
      </c>
    </row>
    <row r="2487" spans="1:17">
      <c r="A2487" t="s">
        <v>1379</v>
      </c>
      <c r="B2487" t="s">
        <v>1225</v>
      </c>
      <c r="C2487">
        <v>201011</v>
      </c>
      <c r="D2487">
        <v>30</v>
      </c>
      <c r="E2487" t="s">
        <v>1212</v>
      </c>
      <c r="F2487">
        <v>508</v>
      </c>
      <c r="G2487">
        <v>255</v>
      </c>
      <c r="H2487">
        <v>2235</v>
      </c>
      <c r="I2487">
        <v>43112046400</v>
      </c>
      <c r="J2487">
        <v>8</v>
      </c>
      <c r="K2487" t="s">
        <v>1380</v>
      </c>
      <c r="L2487">
        <v>2531</v>
      </c>
      <c r="M2487" t="s">
        <v>1214</v>
      </c>
      <c r="N2487" t="s">
        <v>1355</v>
      </c>
      <c r="O2487">
        <v>0</v>
      </c>
      <c r="P2487" t="s">
        <v>1207</v>
      </c>
      <c r="Q2487">
        <v>19810901</v>
      </c>
    </row>
    <row r="2488" spans="1:17">
      <c r="A2488" t="s">
        <v>1379</v>
      </c>
      <c r="B2488" t="s">
        <v>1301</v>
      </c>
      <c r="C2488">
        <v>201011</v>
      </c>
      <c r="D2488">
        <v>0</v>
      </c>
      <c r="E2488" t="s">
        <v>1212</v>
      </c>
      <c r="F2488">
        <v>0</v>
      </c>
      <c r="G2488">
        <v>0</v>
      </c>
      <c r="H2488">
        <v>0</v>
      </c>
      <c r="I2488">
        <v>43112043300</v>
      </c>
      <c r="J2488">
        <v>12</v>
      </c>
      <c r="K2488" t="s">
        <v>1380</v>
      </c>
      <c r="L2488">
        <v>2531</v>
      </c>
      <c r="M2488" t="s">
        <v>1214</v>
      </c>
      <c r="N2488" t="s">
        <v>1355</v>
      </c>
      <c r="O2488">
        <v>0</v>
      </c>
      <c r="P2488" t="s">
        <v>1207</v>
      </c>
      <c r="Q2488">
        <v>19801101</v>
      </c>
    </row>
    <row r="2489" spans="1:17">
      <c r="A2489" t="s">
        <v>1379</v>
      </c>
      <c r="B2489" t="s">
        <v>1226</v>
      </c>
      <c r="C2489">
        <v>201011</v>
      </c>
      <c r="D2489">
        <v>30</v>
      </c>
      <c r="E2489" t="s">
        <v>1212</v>
      </c>
      <c r="F2489">
        <v>687</v>
      </c>
      <c r="G2489">
        <v>360</v>
      </c>
      <c r="H2489">
        <v>4100</v>
      </c>
      <c r="I2489">
        <v>43112044200</v>
      </c>
      <c r="J2489">
        <v>8</v>
      </c>
      <c r="K2489" t="s">
        <v>1380</v>
      </c>
      <c r="L2489">
        <v>2531</v>
      </c>
      <c r="M2489" t="s">
        <v>1214</v>
      </c>
      <c r="N2489" t="s">
        <v>1355</v>
      </c>
      <c r="O2489">
        <v>0</v>
      </c>
      <c r="P2489" t="s">
        <v>1207</v>
      </c>
      <c r="Q2489">
        <v>19810201</v>
      </c>
    </row>
    <row r="2490" spans="1:17">
      <c r="A2490" t="s">
        <v>1379</v>
      </c>
      <c r="B2490" t="s">
        <v>1303</v>
      </c>
      <c r="C2490">
        <v>201011</v>
      </c>
      <c r="D2490">
        <v>30</v>
      </c>
      <c r="E2490" t="s">
        <v>1212</v>
      </c>
      <c r="F2490">
        <v>423</v>
      </c>
      <c r="G2490">
        <v>221</v>
      </c>
      <c r="H2490">
        <v>2516</v>
      </c>
      <c r="I2490">
        <v>43112044700</v>
      </c>
      <c r="J2490">
        <v>8</v>
      </c>
      <c r="K2490" t="s">
        <v>1380</v>
      </c>
      <c r="L2490">
        <v>2531</v>
      </c>
      <c r="M2490" t="s">
        <v>1214</v>
      </c>
      <c r="N2490" t="s">
        <v>1355</v>
      </c>
      <c r="O2490">
        <v>0</v>
      </c>
      <c r="P2490" t="s">
        <v>1207</v>
      </c>
      <c r="Q2490">
        <v>19810401</v>
      </c>
    </row>
    <row r="2491" spans="1:17">
      <c r="A2491" t="s">
        <v>1379</v>
      </c>
      <c r="B2491" t="s">
        <v>1348</v>
      </c>
      <c r="C2491">
        <v>201011</v>
      </c>
      <c r="D2491">
        <v>29</v>
      </c>
      <c r="E2491" t="s">
        <v>1212</v>
      </c>
      <c r="F2491">
        <v>389</v>
      </c>
      <c r="G2491">
        <v>254</v>
      </c>
      <c r="H2491">
        <v>1796</v>
      </c>
      <c r="I2491">
        <v>43112044800</v>
      </c>
      <c r="J2491">
        <v>8</v>
      </c>
      <c r="K2491" t="s">
        <v>1380</v>
      </c>
      <c r="L2491">
        <v>2531</v>
      </c>
      <c r="M2491" t="s">
        <v>1214</v>
      </c>
      <c r="N2491" t="s">
        <v>1355</v>
      </c>
      <c r="O2491">
        <v>0</v>
      </c>
      <c r="P2491" t="s">
        <v>1207</v>
      </c>
      <c r="Q2491">
        <v>19810501</v>
      </c>
    </row>
    <row r="2492" spans="1:17">
      <c r="A2492" t="s">
        <v>1379</v>
      </c>
      <c r="B2492" t="s">
        <v>1227</v>
      </c>
      <c r="C2492">
        <v>201011</v>
      </c>
      <c r="D2492">
        <v>30</v>
      </c>
      <c r="E2492" t="s">
        <v>1212</v>
      </c>
      <c r="F2492">
        <v>891</v>
      </c>
      <c r="G2492">
        <v>360</v>
      </c>
      <c r="H2492">
        <v>2266</v>
      </c>
      <c r="I2492">
        <v>43112045200</v>
      </c>
      <c r="J2492">
        <v>8</v>
      </c>
      <c r="K2492" t="s">
        <v>1380</v>
      </c>
      <c r="L2492">
        <v>2531</v>
      </c>
      <c r="M2492" t="s">
        <v>1214</v>
      </c>
      <c r="N2492" t="s">
        <v>1355</v>
      </c>
      <c r="O2492">
        <v>0</v>
      </c>
      <c r="P2492" t="s">
        <v>1207</v>
      </c>
      <c r="Q2492">
        <v>19810701</v>
      </c>
    </row>
    <row r="2493" spans="1:17">
      <c r="A2493" t="s">
        <v>1379</v>
      </c>
      <c r="B2493" t="s">
        <v>1351</v>
      </c>
      <c r="C2493">
        <v>201011</v>
      </c>
      <c r="D2493">
        <v>30</v>
      </c>
      <c r="E2493" t="s">
        <v>1212</v>
      </c>
      <c r="F2493">
        <v>942</v>
      </c>
      <c r="G2493">
        <v>345</v>
      </c>
      <c r="H2493">
        <v>3501</v>
      </c>
      <c r="I2493">
        <v>43112046200</v>
      </c>
      <c r="J2493">
        <v>8</v>
      </c>
      <c r="K2493" t="s">
        <v>1380</v>
      </c>
      <c r="L2493">
        <v>2531</v>
      </c>
      <c r="M2493" t="s">
        <v>1214</v>
      </c>
      <c r="N2493" t="s">
        <v>1355</v>
      </c>
      <c r="O2493">
        <v>0</v>
      </c>
      <c r="P2493" t="s">
        <v>1207</v>
      </c>
      <c r="Q2493">
        <v>19810801</v>
      </c>
    </row>
    <row r="2494" spans="1:17">
      <c r="A2494" t="s">
        <v>1379</v>
      </c>
      <c r="B2494" t="s">
        <v>1229</v>
      </c>
      <c r="C2494">
        <v>201011</v>
      </c>
      <c r="D2494">
        <v>30</v>
      </c>
      <c r="E2494" t="s">
        <v>1212</v>
      </c>
      <c r="F2494">
        <v>1187</v>
      </c>
      <c r="G2494">
        <v>510</v>
      </c>
      <c r="H2494">
        <v>8150</v>
      </c>
      <c r="I2494">
        <v>43112048400</v>
      </c>
      <c r="J2494">
        <v>8</v>
      </c>
      <c r="K2494" t="s">
        <v>1380</v>
      </c>
      <c r="L2494">
        <v>2531</v>
      </c>
      <c r="M2494" t="s">
        <v>1214</v>
      </c>
      <c r="N2494" t="s">
        <v>1355</v>
      </c>
      <c r="O2494">
        <v>0</v>
      </c>
      <c r="P2494" t="s">
        <v>1207</v>
      </c>
      <c r="Q2494">
        <v>19820101</v>
      </c>
    </row>
    <row r="2495" spans="1:17">
      <c r="A2495" t="s">
        <v>1379</v>
      </c>
      <c r="B2495" t="s">
        <v>1361</v>
      </c>
      <c r="C2495">
        <v>201011</v>
      </c>
      <c r="D2495">
        <v>0</v>
      </c>
      <c r="E2495" t="s">
        <v>1212</v>
      </c>
      <c r="F2495">
        <v>0</v>
      </c>
      <c r="G2495">
        <v>0</v>
      </c>
      <c r="H2495">
        <v>0</v>
      </c>
      <c r="I2495">
        <v>43112043501</v>
      </c>
      <c r="J2495">
        <v>12</v>
      </c>
      <c r="K2495" t="s">
        <v>1380</v>
      </c>
      <c r="L2495">
        <v>2531</v>
      </c>
      <c r="M2495" t="s">
        <v>1214</v>
      </c>
      <c r="N2495" t="s">
        <v>1355</v>
      </c>
      <c r="O2495">
        <v>0</v>
      </c>
      <c r="P2495" t="s">
        <v>1233</v>
      </c>
      <c r="Q2495">
        <v>19840401</v>
      </c>
    </row>
    <row r="2496" spans="1:17">
      <c r="A2496" t="s">
        <v>1379</v>
      </c>
      <c r="B2496" t="s">
        <v>1381</v>
      </c>
      <c r="C2496">
        <v>201011</v>
      </c>
      <c r="D2496">
        <v>30</v>
      </c>
      <c r="E2496" t="s">
        <v>1212</v>
      </c>
      <c r="F2496">
        <v>595</v>
      </c>
      <c r="G2496">
        <v>150</v>
      </c>
      <c r="H2496">
        <v>2210</v>
      </c>
      <c r="I2496">
        <v>43112046700</v>
      </c>
      <c r="J2496">
        <v>8</v>
      </c>
      <c r="K2496" t="s">
        <v>1380</v>
      </c>
      <c r="L2496">
        <v>2531</v>
      </c>
      <c r="M2496" t="s">
        <v>1214</v>
      </c>
      <c r="N2496" t="s">
        <v>1355</v>
      </c>
      <c r="O2496">
        <v>0</v>
      </c>
      <c r="P2496" t="s">
        <v>1207</v>
      </c>
      <c r="Q2496">
        <v>19811101</v>
      </c>
    </row>
    <row r="2497" spans="1:17">
      <c r="A2497" t="s">
        <v>1379</v>
      </c>
      <c r="B2497" t="s">
        <v>1230</v>
      </c>
      <c r="C2497">
        <v>201011</v>
      </c>
      <c r="D2497">
        <v>30</v>
      </c>
      <c r="E2497" t="s">
        <v>1212</v>
      </c>
      <c r="F2497">
        <v>174</v>
      </c>
      <c r="G2497">
        <v>180</v>
      </c>
      <c r="H2497">
        <v>482</v>
      </c>
      <c r="I2497">
        <v>43112049700</v>
      </c>
      <c r="J2497">
        <v>8</v>
      </c>
      <c r="K2497" t="s">
        <v>1380</v>
      </c>
      <c r="L2497">
        <v>2531</v>
      </c>
      <c r="M2497" t="s">
        <v>1214</v>
      </c>
      <c r="N2497" t="s">
        <v>1355</v>
      </c>
      <c r="O2497">
        <v>0</v>
      </c>
      <c r="P2497" t="s">
        <v>1207</v>
      </c>
      <c r="Q2497">
        <v>19820401</v>
      </c>
    </row>
    <row r="2498" spans="1:17">
      <c r="A2498" t="s">
        <v>1379</v>
      </c>
      <c r="B2498" t="s">
        <v>1382</v>
      </c>
      <c r="C2498">
        <v>201011</v>
      </c>
      <c r="D2498">
        <v>30</v>
      </c>
      <c r="E2498" t="s">
        <v>1212</v>
      </c>
      <c r="F2498">
        <v>558</v>
      </c>
      <c r="G2498">
        <v>310</v>
      </c>
      <c r="H2498">
        <v>3647</v>
      </c>
      <c r="I2498">
        <v>43112047800</v>
      </c>
      <c r="J2498">
        <v>8</v>
      </c>
      <c r="K2498" t="s">
        <v>1380</v>
      </c>
      <c r="L2498">
        <v>2531</v>
      </c>
      <c r="M2498" t="s">
        <v>1214</v>
      </c>
      <c r="N2498" t="s">
        <v>1355</v>
      </c>
      <c r="O2498">
        <v>0</v>
      </c>
      <c r="P2498" t="s">
        <v>1207</v>
      </c>
      <c r="Q2498">
        <v>19811201</v>
      </c>
    </row>
    <row r="2499" spans="1:17">
      <c r="A2499" t="s">
        <v>1352</v>
      </c>
      <c r="B2499" t="s">
        <v>1232</v>
      </c>
      <c r="C2499">
        <v>201012</v>
      </c>
      <c r="D2499">
        <v>31</v>
      </c>
      <c r="E2499" t="s">
        <v>1212</v>
      </c>
      <c r="F2499">
        <v>1268</v>
      </c>
      <c r="G2499">
        <v>655</v>
      </c>
      <c r="H2499">
        <v>2598</v>
      </c>
      <c r="I2499">
        <v>43112001301</v>
      </c>
      <c r="J2499">
        <v>8</v>
      </c>
      <c r="K2499" t="s">
        <v>1353</v>
      </c>
      <c r="L2499">
        <v>1560</v>
      </c>
      <c r="M2499" t="s">
        <v>1354</v>
      </c>
      <c r="N2499" t="s">
        <v>1355</v>
      </c>
      <c r="O2499">
        <v>0</v>
      </c>
      <c r="P2499" t="s">
        <v>1207</v>
      </c>
      <c r="Q2499">
        <v>20050905</v>
      </c>
    </row>
    <row r="2500" spans="1:17">
      <c r="A2500" t="s">
        <v>1352</v>
      </c>
      <c r="B2500" t="s">
        <v>1304</v>
      </c>
      <c r="C2500">
        <v>201012</v>
      </c>
      <c r="D2500">
        <v>0</v>
      </c>
      <c r="E2500" t="s">
        <v>1212</v>
      </c>
      <c r="F2500">
        <v>0</v>
      </c>
      <c r="G2500">
        <v>0</v>
      </c>
      <c r="H2500">
        <v>0</v>
      </c>
      <c r="I2500">
        <v>43112001400</v>
      </c>
      <c r="J2500">
        <v>12</v>
      </c>
      <c r="K2500" t="s">
        <v>1353</v>
      </c>
      <c r="L2500">
        <v>1560</v>
      </c>
      <c r="M2500" t="s">
        <v>1354</v>
      </c>
      <c r="N2500" t="s">
        <v>1355</v>
      </c>
      <c r="O2500">
        <v>0</v>
      </c>
      <c r="P2500" t="s">
        <v>1207</v>
      </c>
      <c r="Q2500">
        <v>19751001</v>
      </c>
    </row>
    <row r="2501" spans="1:17">
      <c r="A2501" t="s">
        <v>1352</v>
      </c>
      <c r="B2501" t="s">
        <v>1305</v>
      </c>
      <c r="C2501">
        <v>201012</v>
      </c>
      <c r="D2501">
        <v>0</v>
      </c>
      <c r="E2501" t="s">
        <v>1212</v>
      </c>
      <c r="F2501">
        <v>0</v>
      </c>
      <c r="G2501">
        <v>0</v>
      </c>
      <c r="H2501">
        <v>0</v>
      </c>
      <c r="I2501">
        <v>43112001800</v>
      </c>
      <c r="J2501">
        <v>12</v>
      </c>
      <c r="K2501" t="s">
        <v>1353</v>
      </c>
      <c r="L2501">
        <v>1560</v>
      </c>
      <c r="M2501" t="s">
        <v>1354</v>
      </c>
      <c r="N2501" t="s">
        <v>1355</v>
      </c>
      <c r="O2501">
        <v>0</v>
      </c>
      <c r="P2501" t="s">
        <v>1207</v>
      </c>
      <c r="Q2501">
        <v>19750901</v>
      </c>
    </row>
    <row r="2502" spans="1:17">
      <c r="A2502" t="s">
        <v>1352</v>
      </c>
      <c r="B2502" t="s">
        <v>1356</v>
      </c>
      <c r="C2502">
        <v>201012</v>
      </c>
      <c r="D2502">
        <v>31</v>
      </c>
      <c r="E2502" t="s">
        <v>1212</v>
      </c>
      <c r="F2502">
        <v>867</v>
      </c>
      <c r="G2502">
        <v>3009</v>
      </c>
      <c r="H2502">
        <v>12526</v>
      </c>
      <c r="I2502">
        <v>43112001600</v>
      </c>
      <c r="J2502">
        <v>8</v>
      </c>
      <c r="K2502" t="s">
        <v>1353</v>
      </c>
      <c r="L2502">
        <v>1560</v>
      </c>
      <c r="M2502" t="s">
        <v>1354</v>
      </c>
      <c r="N2502" t="s">
        <v>1355</v>
      </c>
      <c r="O2502">
        <v>0</v>
      </c>
      <c r="P2502" t="s">
        <v>1207</v>
      </c>
      <c r="Q2502">
        <v>19691101</v>
      </c>
    </row>
    <row r="2503" spans="1:17">
      <c r="A2503" t="s">
        <v>1352</v>
      </c>
      <c r="B2503" t="s">
        <v>1254</v>
      </c>
      <c r="C2503">
        <v>201012</v>
      </c>
      <c r="D2503">
        <v>29</v>
      </c>
      <c r="E2503" t="s">
        <v>1212</v>
      </c>
      <c r="F2503">
        <v>400</v>
      </c>
      <c r="G2503">
        <v>518</v>
      </c>
      <c r="H2503">
        <v>1160</v>
      </c>
      <c r="I2503">
        <v>43112004200</v>
      </c>
      <c r="J2503">
        <v>8</v>
      </c>
      <c r="K2503" t="s">
        <v>1353</v>
      </c>
      <c r="L2503">
        <v>1560</v>
      </c>
      <c r="M2503" t="s">
        <v>1354</v>
      </c>
      <c r="N2503" t="s">
        <v>1355</v>
      </c>
      <c r="O2503">
        <v>0</v>
      </c>
      <c r="P2503" t="s">
        <v>1233</v>
      </c>
      <c r="Q2503">
        <v>19710801</v>
      </c>
    </row>
    <row r="2504" spans="1:17">
      <c r="A2504" t="s">
        <v>1352</v>
      </c>
      <c r="B2504" t="s">
        <v>1255</v>
      </c>
      <c r="C2504">
        <v>201012</v>
      </c>
      <c r="D2504">
        <v>0</v>
      </c>
      <c r="E2504" t="s">
        <v>1212</v>
      </c>
      <c r="F2504">
        <v>0</v>
      </c>
      <c r="G2504">
        <v>0</v>
      </c>
      <c r="H2504">
        <v>0</v>
      </c>
      <c r="I2504">
        <v>43112002200</v>
      </c>
      <c r="J2504">
        <v>12</v>
      </c>
      <c r="K2504" t="s">
        <v>1353</v>
      </c>
      <c r="L2504">
        <v>1560</v>
      </c>
      <c r="M2504" t="s">
        <v>1354</v>
      </c>
      <c r="N2504" t="s">
        <v>1355</v>
      </c>
      <c r="O2504">
        <v>0</v>
      </c>
      <c r="P2504" t="s">
        <v>1233</v>
      </c>
      <c r="Q2504">
        <v>19790101</v>
      </c>
    </row>
    <row r="2505" spans="1:17">
      <c r="A2505" t="s">
        <v>1352</v>
      </c>
      <c r="B2505" t="s">
        <v>1357</v>
      </c>
      <c r="C2505">
        <v>201012</v>
      </c>
      <c r="D2505">
        <v>0</v>
      </c>
      <c r="E2505" t="s">
        <v>1212</v>
      </c>
      <c r="F2505">
        <v>0</v>
      </c>
      <c r="G2505">
        <v>0</v>
      </c>
      <c r="H2505">
        <v>0</v>
      </c>
      <c r="I2505">
        <v>43112002100</v>
      </c>
      <c r="J2505">
        <v>12</v>
      </c>
      <c r="K2505" t="s">
        <v>1353</v>
      </c>
      <c r="L2505">
        <v>1560</v>
      </c>
      <c r="M2505" t="s">
        <v>1354</v>
      </c>
      <c r="N2505" t="s">
        <v>1355</v>
      </c>
      <c r="O2505">
        <v>0</v>
      </c>
      <c r="P2505" t="s">
        <v>1207</v>
      </c>
      <c r="Q2505">
        <v>19680701</v>
      </c>
    </row>
    <row r="2506" spans="1:17">
      <c r="A2506" t="s">
        <v>1352</v>
      </c>
      <c r="B2506" t="s">
        <v>1323</v>
      </c>
      <c r="C2506">
        <v>201012</v>
      </c>
      <c r="D2506">
        <v>0</v>
      </c>
      <c r="E2506" t="s">
        <v>1212</v>
      </c>
      <c r="F2506">
        <v>0</v>
      </c>
      <c r="G2506">
        <v>0</v>
      </c>
      <c r="H2506">
        <v>0</v>
      </c>
      <c r="I2506">
        <v>43112002701</v>
      </c>
      <c r="J2506">
        <v>12</v>
      </c>
      <c r="K2506" t="s">
        <v>1353</v>
      </c>
      <c r="L2506">
        <v>1560</v>
      </c>
      <c r="M2506" t="s">
        <v>1354</v>
      </c>
      <c r="N2506" t="s">
        <v>1355</v>
      </c>
      <c r="O2506">
        <v>0</v>
      </c>
      <c r="P2506" t="s">
        <v>1207</v>
      </c>
      <c r="Q2506">
        <v>19980729</v>
      </c>
    </row>
    <row r="2507" spans="1:17">
      <c r="A2507" t="s">
        <v>1352</v>
      </c>
      <c r="B2507" t="s">
        <v>1308</v>
      </c>
      <c r="C2507">
        <v>201012</v>
      </c>
      <c r="D2507">
        <v>31</v>
      </c>
      <c r="E2507" t="s">
        <v>1212</v>
      </c>
      <c r="F2507">
        <v>682</v>
      </c>
      <c r="G2507">
        <v>703</v>
      </c>
      <c r="H2507">
        <v>6058</v>
      </c>
      <c r="I2507">
        <v>43112002302</v>
      </c>
      <c r="J2507">
        <v>8</v>
      </c>
      <c r="K2507" t="s">
        <v>1353</v>
      </c>
      <c r="L2507">
        <v>1560</v>
      </c>
      <c r="M2507" t="s">
        <v>1354</v>
      </c>
      <c r="N2507" t="s">
        <v>1355</v>
      </c>
      <c r="O2507">
        <v>0</v>
      </c>
      <c r="P2507" t="s">
        <v>1207</v>
      </c>
      <c r="Q2507">
        <v>20050409</v>
      </c>
    </row>
    <row r="2508" spans="1:17">
      <c r="A2508" t="s">
        <v>1352</v>
      </c>
      <c r="B2508" t="s">
        <v>1325</v>
      </c>
      <c r="C2508">
        <v>201012</v>
      </c>
      <c r="D2508">
        <v>0</v>
      </c>
      <c r="E2508" t="s">
        <v>1212</v>
      </c>
      <c r="F2508">
        <v>0</v>
      </c>
      <c r="G2508">
        <v>0</v>
      </c>
      <c r="H2508">
        <v>0</v>
      </c>
      <c r="I2508">
        <v>43112005400</v>
      </c>
      <c r="J2508">
        <v>12</v>
      </c>
      <c r="K2508" t="s">
        <v>1353</v>
      </c>
      <c r="L2508">
        <v>1560</v>
      </c>
      <c r="M2508" t="s">
        <v>1354</v>
      </c>
      <c r="N2508" t="s">
        <v>1355</v>
      </c>
      <c r="O2508">
        <v>0</v>
      </c>
      <c r="P2508" t="s">
        <v>1207</v>
      </c>
      <c r="Q2508">
        <v>19900401</v>
      </c>
    </row>
    <row r="2509" spans="1:17">
      <c r="A2509" t="s">
        <v>1352</v>
      </c>
      <c r="B2509" t="s">
        <v>1257</v>
      </c>
      <c r="C2509">
        <v>201012</v>
      </c>
      <c r="D2509">
        <v>0</v>
      </c>
      <c r="E2509" t="s">
        <v>1212</v>
      </c>
      <c r="F2509">
        <v>0</v>
      </c>
      <c r="G2509">
        <v>0</v>
      </c>
      <c r="H2509">
        <v>0</v>
      </c>
      <c r="I2509">
        <v>43112004400</v>
      </c>
      <c r="J2509">
        <v>12</v>
      </c>
      <c r="K2509" t="s">
        <v>1353</v>
      </c>
      <c r="L2509">
        <v>1560</v>
      </c>
      <c r="M2509" t="s">
        <v>1354</v>
      </c>
      <c r="N2509" t="s">
        <v>1355</v>
      </c>
      <c r="O2509">
        <v>0</v>
      </c>
      <c r="P2509" t="s">
        <v>1233</v>
      </c>
      <c r="Q2509">
        <v>19781001</v>
      </c>
    </row>
    <row r="2510" spans="1:17">
      <c r="A2510" t="s">
        <v>1352</v>
      </c>
      <c r="B2510" t="s">
        <v>1309</v>
      </c>
      <c r="C2510">
        <v>201012</v>
      </c>
      <c r="D2510">
        <v>0</v>
      </c>
      <c r="E2510" t="s">
        <v>1212</v>
      </c>
      <c r="F2510">
        <v>0</v>
      </c>
      <c r="G2510">
        <v>0</v>
      </c>
      <c r="H2510">
        <v>0</v>
      </c>
      <c r="I2510">
        <v>43112006801</v>
      </c>
      <c r="J2510">
        <v>12</v>
      </c>
      <c r="K2510" t="s">
        <v>1353</v>
      </c>
      <c r="L2510">
        <v>1560</v>
      </c>
      <c r="M2510" t="s">
        <v>1354</v>
      </c>
      <c r="N2510" t="s">
        <v>1355</v>
      </c>
      <c r="O2510">
        <v>0</v>
      </c>
      <c r="P2510" t="s">
        <v>1207</v>
      </c>
      <c r="Q2510">
        <v>19980815</v>
      </c>
    </row>
    <row r="2511" spans="1:17">
      <c r="A2511" t="s">
        <v>1352</v>
      </c>
      <c r="B2511" t="s">
        <v>1258</v>
      </c>
      <c r="C2511">
        <v>201012</v>
      </c>
      <c r="D2511">
        <v>31</v>
      </c>
      <c r="E2511" t="s">
        <v>1212</v>
      </c>
      <c r="F2511">
        <v>303</v>
      </c>
      <c r="G2511">
        <v>388</v>
      </c>
      <c r="H2511">
        <v>4867</v>
      </c>
      <c r="I2511">
        <v>43112004800</v>
      </c>
      <c r="J2511">
        <v>8</v>
      </c>
      <c r="K2511" t="s">
        <v>1353</v>
      </c>
      <c r="L2511">
        <v>1560</v>
      </c>
      <c r="M2511" t="s">
        <v>1354</v>
      </c>
      <c r="N2511" t="s">
        <v>1355</v>
      </c>
      <c r="O2511">
        <v>0</v>
      </c>
      <c r="P2511" t="s">
        <v>1207</v>
      </c>
      <c r="Q2511">
        <v>19900601</v>
      </c>
    </row>
    <row r="2512" spans="1:17">
      <c r="A2512" t="s">
        <v>1352</v>
      </c>
      <c r="B2512" t="s">
        <v>1310</v>
      </c>
      <c r="C2512">
        <v>201012</v>
      </c>
      <c r="D2512">
        <v>31</v>
      </c>
      <c r="E2512" t="s">
        <v>1212</v>
      </c>
      <c r="F2512">
        <v>1428</v>
      </c>
      <c r="G2512">
        <v>1287</v>
      </c>
      <c r="H2512">
        <v>6364</v>
      </c>
      <c r="I2512">
        <v>43112005501</v>
      </c>
      <c r="J2512">
        <v>8</v>
      </c>
      <c r="K2512" t="s">
        <v>1353</v>
      </c>
      <c r="L2512">
        <v>1560</v>
      </c>
      <c r="M2512" t="s">
        <v>1354</v>
      </c>
      <c r="N2512" t="s">
        <v>1355</v>
      </c>
      <c r="O2512">
        <v>0</v>
      </c>
      <c r="P2512" t="s">
        <v>1207</v>
      </c>
      <c r="Q2512">
        <v>20050617</v>
      </c>
    </row>
    <row r="2513" spans="1:17">
      <c r="A2513" t="s">
        <v>1352</v>
      </c>
      <c r="B2513" t="s">
        <v>1238</v>
      </c>
      <c r="C2513">
        <v>201012</v>
      </c>
      <c r="D2513">
        <v>0</v>
      </c>
      <c r="E2513" t="s">
        <v>1212</v>
      </c>
      <c r="F2513">
        <v>0</v>
      </c>
      <c r="G2513">
        <v>0</v>
      </c>
      <c r="H2513">
        <v>0</v>
      </c>
      <c r="I2513">
        <v>43112007300</v>
      </c>
      <c r="J2513">
        <v>12</v>
      </c>
      <c r="K2513" t="s">
        <v>1353</v>
      </c>
      <c r="L2513">
        <v>1560</v>
      </c>
      <c r="M2513" t="s">
        <v>1354</v>
      </c>
      <c r="N2513" t="s">
        <v>1355</v>
      </c>
      <c r="O2513">
        <v>0</v>
      </c>
      <c r="P2513" t="s">
        <v>1207</v>
      </c>
      <c r="Q2513">
        <v>19790101</v>
      </c>
    </row>
    <row r="2514" spans="1:17">
      <c r="A2514" t="s">
        <v>1352</v>
      </c>
      <c r="B2514" t="s">
        <v>1239</v>
      </c>
      <c r="C2514">
        <v>201012</v>
      </c>
      <c r="D2514">
        <v>0</v>
      </c>
      <c r="E2514" t="s">
        <v>1212</v>
      </c>
      <c r="F2514">
        <v>0</v>
      </c>
      <c r="G2514">
        <v>0</v>
      </c>
      <c r="H2514">
        <v>0</v>
      </c>
      <c r="I2514">
        <v>43112007100</v>
      </c>
      <c r="J2514">
        <v>12</v>
      </c>
      <c r="K2514" t="s">
        <v>1353</v>
      </c>
      <c r="L2514">
        <v>1560</v>
      </c>
      <c r="M2514" t="s">
        <v>1354</v>
      </c>
      <c r="N2514" t="s">
        <v>1355</v>
      </c>
      <c r="O2514">
        <v>0</v>
      </c>
      <c r="P2514" t="s">
        <v>1207</v>
      </c>
      <c r="Q2514">
        <v>19731101</v>
      </c>
    </row>
    <row r="2515" spans="1:17">
      <c r="A2515" t="s">
        <v>1352</v>
      </c>
      <c r="B2515" t="s">
        <v>1243</v>
      </c>
      <c r="C2515">
        <v>201012</v>
      </c>
      <c r="D2515">
        <v>31</v>
      </c>
      <c r="E2515" t="s">
        <v>1212</v>
      </c>
      <c r="F2515">
        <v>842</v>
      </c>
      <c r="G2515">
        <v>2721</v>
      </c>
      <c r="H2515">
        <v>8840</v>
      </c>
      <c r="I2515">
        <v>43112009002</v>
      </c>
      <c r="J2515">
        <v>8</v>
      </c>
      <c r="K2515" t="s">
        <v>1353</v>
      </c>
      <c r="L2515">
        <v>1560</v>
      </c>
      <c r="M2515" t="s">
        <v>1354</v>
      </c>
      <c r="N2515" t="s">
        <v>1355</v>
      </c>
      <c r="O2515">
        <v>0</v>
      </c>
      <c r="P2515" t="s">
        <v>1207</v>
      </c>
      <c r="Q2515">
        <v>20051101</v>
      </c>
    </row>
    <row r="2516" spans="1:17">
      <c r="A2516" t="s">
        <v>1352</v>
      </c>
      <c r="B2516" t="s">
        <v>1327</v>
      </c>
      <c r="C2516">
        <v>201012</v>
      </c>
      <c r="D2516">
        <v>0</v>
      </c>
      <c r="E2516" t="s">
        <v>1212</v>
      </c>
      <c r="F2516">
        <v>0</v>
      </c>
      <c r="G2516">
        <v>0</v>
      </c>
      <c r="H2516">
        <v>0</v>
      </c>
      <c r="I2516">
        <v>43112008700</v>
      </c>
      <c r="J2516">
        <v>12</v>
      </c>
      <c r="K2516" t="s">
        <v>1353</v>
      </c>
      <c r="L2516">
        <v>1560</v>
      </c>
      <c r="M2516" t="s">
        <v>1354</v>
      </c>
      <c r="N2516" t="s">
        <v>1355</v>
      </c>
      <c r="O2516">
        <v>0</v>
      </c>
      <c r="P2516" t="s">
        <v>1207</v>
      </c>
    </row>
    <row r="2517" spans="1:17">
      <c r="A2517" t="s">
        <v>1352</v>
      </c>
      <c r="B2517" t="s">
        <v>1262</v>
      </c>
      <c r="C2517">
        <v>201012</v>
      </c>
      <c r="D2517">
        <v>0</v>
      </c>
      <c r="E2517" t="s">
        <v>1212</v>
      </c>
      <c r="F2517">
        <v>0</v>
      </c>
      <c r="G2517">
        <v>0</v>
      </c>
      <c r="H2517">
        <v>0</v>
      </c>
      <c r="I2517">
        <v>43112009402</v>
      </c>
      <c r="J2517">
        <v>12</v>
      </c>
      <c r="K2517" t="s">
        <v>1353</v>
      </c>
      <c r="L2517">
        <v>1560</v>
      </c>
      <c r="M2517" t="s">
        <v>1354</v>
      </c>
      <c r="N2517" t="s">
        <v>1355</v>
      </c>
      <c r="O2517">
        <v>0</v>
      </c>
      <c r="P2517" t="s">
        <v>1207</v>
      </c>
      <c r="Q2517">
        <v>19981030</v>
      </c>
    </row>
    <row r="2518" spans="1:17">
      <c r="A2518" t="s">
        <v>1352</v>
      </c>
      <c r="B2518" t="s">
        <v>1313</v>
      </c>
      <c r="C2518">
        <v>201012</v>
      </c>
      <c r="D2518">
        <v>0</v>
      </c>
      <c r="E2518" t="s">
        <v>1212</v>
      </c>
      <c r="F2518">
        <v>0</v>
      </c>
      <c r="G2518">
        <v>0</v>
      </c>
      <c r="H2518">
        <v>0</v>
      </c>
      <c r="I2518">
        <v>43112010103</v>
      </c>
      <c r="J2518">
        <v>12</v>
      </c>
      <c r="K2518" t="s">
        <v>1353</v>
      </c>
      <c r="L2518">
        <v>1560</v>
      </c>
      <c r="M2518" t="s">
        <v>1354</v>
      </c>
      <c r="N2518" t="s">
        <v>1355</v>
      </c>
      <c r="O2518">
        <v>0</v>
      </c>
      <c r="P2518" t="s">
        <v>1207</v>
      </c>
      <c r="Q2518">
        <v>19981010</v>
      </c>
    </row>
    <row r="2519" spans="1:17">
      <c r="A2519" t="s">
        <v>1352</v>
      </c>
      <c r="B2519" t="s">
        <v>1263</v>
      </c>
      <c r="C2519">
        <v>201012</v>
      </c>
      <c r="D2519">
        <v>0</v>
      </c>
      <c r="E2519" t="s">
        <v>1212</v>
      </c>
      <c r="F2519">
        <v>0</v>
      </c>
      <c r="G2519">
        <v>0</v>
      </c>
      <c r="H2519">
        <v>0</v>
      </c>
      <c r="I2519">
        <v>43112006901</v>
      </c>
      <c r="J2519">
        <v>12</v>
      </c>
      <c r="K2519" t="s">
        <v>1353</v>
      </c>
      <c r="L2519">
        <v>1560</v>
      </c>
      <c r="M2519" t="s">
        <v>1354</v>
      </c>
      <c r="N2519" t="s">
        <v>1355</v>
      </c>
      <c r="O2519">
        <v>0</v>
      </c>
      <c r="P2519" t="s">
        <v>1207</v>
      </c>
      <c r="Q2519">
        <v>19780801</v>
      </c>
    </row>
    <row r="2520" spans="1:17">
      <c r="A2520" t="s">
        <v>1352</v>
      </c>
      <c r="B2520" t="s">
        <v>1358</v>
      </c>
      <c r="C2520">
        <v>201012</v>
      </c>
      <c r="D2520">
        <v>11</v>
      </c>
      <c r="E2520" t="s">
        <v>1212</v>
      </c>
      <c r="F2520">
        <v>48</v>
      </c>
      <c r="G2520">
        <v>151</v>
      </c>
      <c r="H2520">
        <v>1588</v>
      </c>
      <c r="I2520">
        <v>43112004302</v>
      </c>
      <c r="J2520">
        <v>8</v>
      </c>
      <c r="K2520" t="s">
        <v>1353</v>
      </c>
      <c r="L2520">
        <v>1560</v>
      </c>
      <c r="M2520" t="s">
        <v>1354</v>
      </c>
      <c r="N2520" t="s">
        <v>1355</v>
      </c>
      <c r="O2520">
        <v>0</v>
      </c>
      <c r="P2520" t="s">
        <v>1207</v>
      </c>
      <c r="Q2520">
        <v>20050625</v>
      </c>
    </row>
    <row r="2521" spans="1:17">
      <c r="A2521" t="s">
        <v>1352</v>
      </c>
      <c r="B2521" t="s">
        <v>1264</v>
      </c>
      <c r="C2521">
        <v>201012</v>
      </c>
      <c r="D2521">
        <v>0</v>
      </c>
      <c r="E2521" t="s">
        <v>1212</v>
      </c>
      <c r="F2521">
        <v>0</v>
      </c>
      <c r="G2521">
        <v>0</v>
      </c>
      <c r="H2521">
        <v>0</v>
      </c>
      <c r="I2521">
        <v>43112004501</v>
      </c>
      <c r="J2521">
        <v>12</v>
      </c>
      <c r="K2521" t="s">
        <v>1353</v>
      </c>
      <c r="L2521">
        <v>1560</v>
      </c>
      <c r="M2521" t="s">
        <v>1354</v>
      </c>
      <c r="N2521" t="s">
        <v>1355</v>
      </c>
      <c r="O2521">
        <v>0</v>
      </c>
      <c r="P2521" t="s">
        <v>1207</v>
      </c>
      <c r="Q2521">
        <v>19780701</v>
      </c>
    </row>
    <row r="2522" spans="1:17">
      <c r="A2522" t="s">
        <v>1352</v>
      </c>
      <c r="B2522" t="s">
        <v>1314</v>
      </c>
      <c r="C2522">
        <v>201012</v>
      </c>
      <c r="D2522">
        <v>29</v>
      </c>
      <c r="E2522" t="s">
        <v>1212</v>
      </c>
      <c r="F2522">
        <v>352</v>
      </c>
      <c r="G2522">
        <v>639</v>
      </c>
      <c r="H2522">
        <v>5440</v>
      </c>
      <c r="I2522">
        <v>43112006703</v>
      </c>
      <c r="J2522">
        <v>8</v>
      </c>
      <c r="K2522" t="s">
        <v>1353</v>
      </c>
      <c r="L2522">
        <v>1560</v>
      </c>
      <c r="M2522" t="s">
        <v>1354</v>
      </c>
      <c r="N2522" t="s">
        <v>1355</v>
      </c>
      <c r="O2522">
        <v>0</v>
      </c>
      <c r="P2522" t="s">
        <v>1207</v>
      </c>
      <c r="Q2522">
        <v>19980706</v>
      </c>
    </row>
    <row r="2523" spans="1:17">
      <c r="A2523" t="s">
        <v>1352</v>
      </c>
      <c r="B2523" t="s">
        <v>1329</v>
      </c>
      <c r="C2523">
        <v>201012</v>
      </c>
      <c r="D2523">
        <v>1</v>
      </c>
      <c r="E2523" t="s">
        <v>1212</v>
      </c>
      <c r="F2523">
        <v>18</v>
      </c>
      <c r="G2523">
        <v>25</v>
      </c>
      <c r="H2523">
        <v>213</v>
      </c>
      <c r="I2523">
        <v>43112013402</v>
      </c>
      <c r="J2523">
        <v>8</v>
      </c>
      <c r="K2523" t="s">
        <v>1353</v>
      </c>
      <c r="L2523">
        <v>1560</v>
      </c>
      <c r="M2523" t="s">
        <v>1354</v>
      </c>
      <c r="N2523" t="s">
        <v>1355</v>
      </c>
      <c r="O2523">
        <v>0</v>
      </c>
      <c r="P2523" t="s">
        <v>1207</v>
      </c>
      <c r="Q2523">
        <v>19980914</v>
      </c>
    </row>
    <row r="2524" spans="1:17">
      <c r="A2524" t="s">
        <v>1352</v>
      </c>
      <c r="B2524" t="s">
        <v>1202</v>
      </c>
      <c r="C2524">
        <v>201012</v>
      </c>
      <c r="D2524">
        <v>0</v>
      </c>
      <c r="E2524" t="s">
        <v>1212</v>
      </c>
      <c r="F2524">
        <v>0</v>
      </c>
      <c r="G2524">
        <v>0</v>
      </c>
      <c r="H2524">
        <v>0</v>
      </c>
      <c r="I2524">
        <v>43112013501</v>
      </c>
      <c r="J2524">
        <v>12</v>
      </c>
      <c r="K2524" t="s">
        <v>1353</v>
      </c>
      <c r="L2524">
        <v>1560</v>
      </c>
      <c r="M2524" t="s">
        <v>1354</v>
      </c>
      <c r="N2524" t="s">
        <v>1355</v>
      </c>
      <c r="O2524">
        <v>0</v>
      </c>
      <c r="P2524" t="s">
        <v>1207</v>
      </c>
      <c r="Q2524">
        <v>19790201</v>
      </c>
    </row>
    <row r="2525" spans="1:17">
      <c r="A2525" t="s">
        <v>1352</v>
      </c>
      <c r="B2525" t="s">
        <v>1244</v>
      </c>
      <c r="C2525">
        <v>201012</v>
      </c>
      <c r="D2525">
        <v>0</v>
      </c>
      <c r="E2525" t="s">
        <v>1212</v>
      </c>
      <c r="F2525">
        <v>0</v>
      </c>
      <c r="G2525">
        <v>0</v>
      </c>
      <c r="H2525">
        <v>0</v>
      </c>
      <c r="I2525">
        <v>43112005301</v>
      </c>
      <c r="J2525">
        <v>12</v>
      </c>
      <c r="K2525" t="s">
        <v>1353</v>
      </c>
      <c r="L2525">
        <v>1560</v>
      </c>
      <c r="M2525" t="s">
        <v>1354</v>
      </c>
      <c r="N2525" t="s">
        <v>1355</v>
      </c>
      <c r="O2525">
        <v>0</v>
      </c>
      <c r="P2525" t="s">
        <v>1207</v>
      </c>
      <c r="Q2525">
        <v>19780801</v>
      </c>
    </row>
    <row r="2526" spans="1:17">
      <c r="A2526" t="s">
        <v>1352</v>
      </c>
      <c r="B2526" t="s">
        <v>1245</v>
      </c>
      <c r="C2526">
        <v>201012</v>
      </c>
      <c r="D2526">
        <v>0</v>
      </c>
      <c r="E2526" t="s">
        <v>1212</v>
      </c>
      <c r="F2526">
        <v>0</v>
      </c>
      <c r="G2526">
        <v>0</v>
      </c>
      <c r="H2526">
        <v>0</v>
      </c>
      <c r="I2526">
        <v>43112037701</v>
      </c>
      <c r="J2526">
        <v>12</v>
      </c>
      <c r="K2526" t="s">
        <v>1353</v>
      </c>
      <c r="L2526">
        <v>1560</v>
      </c>
      <c r="M2526" t="s">
        <v>1354</v>
      </c>
      <c r="N2526" t="s">
        <v>1355</v>
      </c>
      <c r="O2526">
        <v>0</v>
      </c>
      <c r="P2526" t="s">
        <v>1207</v>
      </c>
      <c r="Q2526">
        <v>20050226</v>
      </c>
    </row>
    <row r="2527" spans="1:17">
      <c r="A2527" t="s">
        <v>1352</v>
      </c>
      <c r="B2527" t="s">
        <v>1359</v>
      </c>
      <c r="C2527">
        <v>201012</v>
      </c>
      <c r="D2527">
        <v>31</v>
      </c>
      <c r="E2527" t="s">
        <v>1212</v>
      </c>
      <c r="F2527">
        <v>1042</v>
      </c>
      <c r="G2527">
        <v>2841</v>
      </c>
      <c r="H2527">
        <v>2778</v>
      </c>
      <c r="I2527">
        <v>43112037801</v>
      </c>
      <c r="J2527">
        <v>8</v>
      </c>
      <c r="K2527" t="s">
        <v>1353</v>
      </c>
      <c r="L2527">
        <v>1560</v>
      </c>
      <c r="M2527" t="s">
        <v>1354</v>
      </c>
      <c r="N2527" t="s">
        <v>1355</v>
      </c>
      <c r="O2527">
        <v>0</v>
      </c>
      <c r="P2527" t="s">
        <v>1207</v>
      </c>
      <c r="Q2527">
        <v>20060607</v>
      </c>
    </row>
    <row r="2528" spans="1:17">
      <c r="A2528" t="s">
        <v>1352</v>
      </c>
      <c r="B2528" t="s">
        <v>1360</v>
      </c>
      <c r="C2528">
        <v>201012</v>
      </c>
      <c r="D2528">
        <v>31</v>
      </c>
      <c r="E2528" t="s">
        <v>1212</v>
      </c>
      <c r="F2528">
        <v>214</v>
      </c>
      <c r="G2528">
        <v>927</v>
      </c>
      <c r="H2528">
        <v>5922</v>
      </c>
      <c r="I2528">
        <v>43112008600</v>
      </c>
      <c r="J2528">
        <v>8</v>
      </c>
      <c r="K2528" t="s">
        <v>1353</v>
      </c>
      <c r="L2528">
        <v>1560</v>
      </c>
      <c r="M2528" t="s">
        <v>1354</v>
      </c>
      <c r="N2528" t="s">
        <v>1355</v>
      </c>
      <c r="O2528">
        <v>0</v>
      </c>
      <c r="P2528" t="s">
        <v>1207</v>
      </c>
      <c r="Q2528">
        <v>19710701</v>
      </c>
    </row>
    <row r="2529" spans="1:17">
      <c r="A2529" t="s">
        <v>1352</v>
      </c>
      <c r="B2529" t="s">
        <v>1215</v>
      </c>
      <c r="C2529">
        <v>201012</v>
      </c>
      <c r="D2529">
        <v>31</v>
      </c>
      <c r="E2529" t="s">
        <v>1212</v>
      </c>
      <c r="F2529">
        <v>2689</v>
      </c>
      <c r="G2529">
        <v>1010</v>
      </c>
      <c r="H2529">
        <v>9716</v>
      </c>
      <c r="I2529">
        <v>43112008300</v>
      </c>
      <c r="J2529">
        <v>8</v>
      </c>
      <c r="K2529" t="s">
        <v>1353</v>
      </c>
      <c r="L2529">
        <v>1560</v>
      </c>
      <c r="M2529" t="s">
        <v>1354</v>
      </c>
      <c r="N2529" t="s">
        <v>1355</v>
      </c>
      <c r="O2529">
        <v>0</v>
      </c>
      <c r="P2529" t="s">
        <v>1207</v>
      </c>
      <c r="Q2529">
        <v>19690501</v>
      </c>
    </row>
    <row r="2530" spans="1:17">
      <c r="A2530" t="s">
        <v>1352</v>
      </c>
      <c r="B2530" t="s">
        <v>1216</v>
      </c>
      <c r="C2530">
        <v>201012</v>
      </c>
      <c r="D2530">
        <v>0</v>
      </c>
      <c r="E2530" t="s">
        <v>1212</v>
      </c>
      <c r="F2530">
        <v>0</v>
      </c>
      <c r="G2530">
        <v>0</v>
      </c>
      <c r="H2530">
        <v>0</v>
      </c>
      <c r="I2530">
        <v>43112008200</v>
      </c>
      <c r="J2530">
        <v>12</v>
      </c>
      <c r="K2530" t="s">
        <v>1353</v>
      </c>
      <c r="L2530">
        <v>1560</v>
      </c>
      <c r="M2530" t="s">
        <v>1354</v>
      </c>
      <c r="N2530" t="s">
        <v>1355</v>
      </c>
      <c r="O2530">
        <v>0</v>
      </c>
      <c r="P2530" t="s">
        <v>1207</v>
      </c>
      <c r="Q2530">
        <v>19870801</v>
      </c>
    </row>
    <row r="2531" spans="1:17">
      <c r="A2531" t="s">
        <v>1352</v>
      </c>
      <c r="B2531" t="s">
        <v>1221</v>
      </c>
      <c r="C2531">
        <v>201012</v>
      </c>
      <c r="D2531">
        <v>31</v>
      </c>
      <c r="E2531" t="s">
        <v>1212</v>
      </c>
      <c r="F2531">
        <v>1157</v>
      </c>
      <c r="G2531">
        <v>2958</v>
      </c>
      <c r="H2531">
        <v>11315</v>
      </c>
      <c r="I2531">
        <v>43112011500</v>
      </c>
      <c r="J2531">
        <v>8</v>
      </c>
      <c r="K2531" t="s">
        <v>1353</v>
      </c>
      <c r="L2531">
        <v>1560</v>
      </c>
      <c r="M2531" t="s">
        <v>1354</v>
      </c>
      <c r="N2531" t="s">
        <v>1355</v>
      </c>
      <c r="O2531">
        <v>0</v>
      </c>
      <c r="P2531" t="s">
        <v>1207</v>
      </c>
      <c r="Q2531">
        <v>19690701</v>
      </c>
    </row>
    <row r="2532" spans="1:17">
      <c r="A2532" t="s">
        <v>1352</v>
      </c>
      <c r="B2532" t="s">
        <v>1222</v>
      </c>
      <c r="C2532">
        <v>201012</v>
      </c>
      <c r="D2532">
        <v>11</v>
      </c>
      <c r="E2532" t="s">
        <v>1212</v>
      </c>
      <c r="F2532">
        <v>177</v>
      </c>
      <c r="G2532">
        <v>302</v>
      </c>
      <c r="H2532">
        <v>2072</v>
      </c>
      <c r="I2532">
        <v>43112009101</v>
      </c>
      <c r="J2532">
        <v>8</v>
      </c>
      <c r="K2532" t="s">
        <v>1353</v>
      </c>
      <c r="L2532">
        <v>1560</v>
      </c>
      <c r="M2532" t="s">
        <v>1354</v>
      </c>
      <c r="N2532" t="s">
        <v>1355</v>
      </c>
      <c r="O2532">
        <v>0</v>
      </c>
      <c r="P2532" t="s">
        <v>1207</v>
      </c>
      <c r="Q2532">
        <v>20100601</v>
      </c>
    </row>
    <row r="2533" spans="1:17">
      <c r="A2533" t="s">
        <v>1352</v>
      </c>
      <c r="B2533" t="s">
        <v>1224</v>
      </c>
      <c r="C2533">
        <v>201012</v>
      </c>
      <c r="D2533">
        <v>28</v>
      </c>
      <c r="E2533" t="s">
        <v>1212</v>
      </c>
      <c r="F2533">
        <v>164</v>
      </c>
      <c r="G2533">
        <v>574</v>
      </c>
      <c r="H2533">
        <v>4823</v>
      </c>
      <c r="I2533">
        <v>43112012200</v>
      </c>
      <c r="J2533">
        <v>8</v>
      </c>
      <c r="K2533" t="s">
        <v>1353</v>
      </c>
      <c r="L2533">
        <v>1560</v>
      </c>
      <c r="M2533" t="s">
        <v>1354</v>
      </c>
      <c r="N2533" t="s">
        <v>1355</v>
      </c>
      <c r="O2533">
        <v>0</v>
      </c>
      <c r="P2533" t="s">
        <v>1207</v>
      </c>
      <c r="Q2533">
        <v>19690801</v>
      </c>
    </row>
    <row r="2534" spans="1:17">
      <c r="A2534" t="s">
        <v>1352</v>
      </c>
      <c r="B2534" t="s">
        <v>1225</v>
      </c>
      <c r="C2534">
        <v>201012</v>
      </c>
      <c r="D2534">
        <v>31</v>
      </c>
      <c r="E2534" t="s">
        <v>1212</v>
      </c>
      <c r="F2534">
        <v>913</v>
      </c>
      <c r="G2534">
        <v>977</v>
      </c>
      <c r="H2534">
        <v>9797</v>
      </c>
      <c r="I2534">
        <v>43112010700</v>
      </c>
      <c r="J2534">
        <v>8</v>
      </c>
      <c r="K2534" t="s">
        <v>1353</v>
      </c>
      <c r="L2534">
        <v>1560</v>
      </c>
      <c r="M2534" t="s">
        <v>1354</v>
      </c>
      <c r="N2534" t="s">
        <v>1355</v>
      </c>
      <c r="O2534">
        <v>0</v>
      </c>
      <c r="P2534" t="s">
        <v>1207</v>
      </c>
      <c r="Q2534">
        <v>19690701</v>
      </c>
    </row>
    <row r="2535" spans="1:17">
      <c r="A2535" t="s">
        <v>1352</v>
      </c>
      <c r="B2535" t="s">
        <v>1301</v>
      </c>
      <c r="C2535">
        <v>201012</v>
      </c>
      <c r="D2535">
        <v>0</v>
      </c>
      <c r="E2535" t="s">
        <v>1212</v>
      </c>
      <c r="F2535">
        <v>0</v>
      </c>
      <c r="G2535">
        <v>0</v>
      </c>
      <c r="H2535">
        <v>0</v>
      </c>
      <c r="I2535">
        <v>43112009800</v>
      </c>
      <c r="J2535">
        <v>12</v>
      </c>
      <c r="K2535" t="s">
        <v>1353</v>
      </c>
      <c r="L2535">
        <v>1560</v>
      </c>
      <c r="M2535" t="s">
        <v>1354</v>
      </c>
      <c r="N2535" t="s">
        <v>1355</v>
      </c>
      <c r="O2535">
        <v>0</v>
      </c>
      <c r="P2535" t="s">
        <v>1207</v>
      </c>
      <c r="Q2535">
        <v>19690701</v>
      </c>
    </row>
    <row r="2536" spans="1:17">
      <c r="A2536" t="s">
        <v>1352</v>
      </c>
      <c r="B2536" t="s">
        <v>1303</v>
      </c>
      <c r="C2536">
        <v>201012</v>
      </c>
      <c r="D2536">
        <v>26</v>
      </c>
      <c r="E2536" t="s">
        <v>1212</v>
      </c>
      <c r="F2536">
        <v>443</v>
      </c>
      <c r="G2536">
        <v>833</v>
      </c>
      <c r="H2536">
        <v>8196</v>
      </c>
      <c r="I2536">
        <v>43112011200</v>
      </c>
      <c r="J2536">
        <v>8</v>
      </c>
      <c r="K2536" t="s">
        <v>1353</v>
      </c>
      <c r="L2536">
        <v>1560</v>
      </c>
      <c r="M2536" t="s">
        <v>1354</v>
      </c>
      <c r="N2536" t="s">
        <v>1355</v>
      </c>
      <c r="O2536">
        <v>0</v>
      </c>
      <c r="P2536" t="s">
        <v>1207</v>
      </c>
      <c r="Q2536">
        <v>19690801</v>
      </c>
    </row>
    <row r="2537" spans="1:17">
      <c r="A2537" t="s">
        <v>1352</v>
      </c>
      <c r="B2537" t="s">
        <v>1348</v>
      </c>
      <c r="C2537">
        <v>201012</v>
      </c>
      <c r="D2537">
        <v>31</v>
      </c>
      <c r="E2537" t="s">
        <v>1212</v>
      </c>
      <c r="F2537">
        <v>2944</v>
      </c>
      <c r="G2537">
        <v>638</v>
      </c>
      <c r="H2537">
        <v>2287</v>
      </c>
      <c r="I2537">
        <v>43112011001</v>
      </c>
      <c r="J2537">
        <v>8</v>
      </c>
      <c r="K2537" t="s">
        <v>1353</v>
      </c>
      <c r="L2537">
        <v>1560</v>
      </c>
      <c r="M2537" t="s">
        <v>1354</v>
      </c>
      <c r="N2537" t="s">
        <v>1355</v>
      </c>
      <c r="O2537">
        <v>0</v>
      </c>
      <c r="P2537" t="s">
        <v>1207</v>
      </c>
      <c r="Q2537">
        <v>20100419</v>
      </c>
    </row>
    <row r="2538" spans="1:17">
      <c r="A2538" t="s">
        <v>1352</v>
      </c>
      <c r="B2538" t="s">
        <v>1227</v>
      </c>
      <c r="C2538">
        <v>201012</v>
      </c>
      <c r="D2538">
        <v>0</v>
      </c>
      <c r="E2538" t="s">
        <v>1212</v>
      </c>
      <c r="F2538">
        <v>0</v>
      </c>
      <c r="G2538">
        <v>0</v>
      </c>
      <c r="H2538">
        <v>0</v>
      </c>
      <c r="I2538">
        <v>43112011100</v>
      </c>
      <c r="J2538">
        <v>12</v>
      </c>
      <c r="K2538" t="s">
        <v>1353</v>
      </c>
      <c r="L2538">
        <v>1560</v>
      </c>
      <c r="M2538" t="s">
        <v>1354</v>
      </c>
      <c r="N2538" t="s">
        <v>1355</v>
      </c>
      <c r="O2538">
        <v>0</v>
      </c>
      <c r="P2538" t="s">
        <v>1207</v>
      </c>
      <c r="Q2538">
        <v>19690801</v>
      </c>
    </row>
    <row r="2539" spans="1:17">
      <c r="A2539" t="s">
        <v>1352</v>
      </c>
      <c r="B2539" t="s">
        <v>1228</v>
      </c>
      <c r="C2539">
        <v>201012</v>
      </c>
      <c r="D2539">
        <v>31</v>
      </c>
      <c r="E2539" t="s">
        <v>1212</v>
      </c>
      <c r="F2539">
        <v>1828</v>
      </c>
      <c r="G2539">
        <v>2972</v>
      </c>
      <c r="H2539">
        <v>22276</v>
      </c>
      <c r="I2539">
        <v>43112014800</v>
      </c>
      <c r="J2539">
        <v>8</v>
      </c>
      <c r="K2539" t="s">
        <v>1353</v>
      </c>
      <c r="L2539">
        <v>1560</v>
      </c>
      <c r="M2539" t="s">
        <v>1354</v>
      </c>
      <c r="N2539" t="s">
        <v>1355</v>
      </c>
      <c r="O2539">
        <v>0</v>
      </c>
      <c r="P2539" t="s">
        <v>1207</v>
      </c>
      <c r="Q2539">
        <v>19691101</v>
      </c>
    </row>
    <row r="2540" spans="1:17">
      <c r="A2540" t="s">
        <v>1352</v>
      </c>
      <c r="B2540" t="s">
        <v>1351</v>
      </c>
      <c r="C2540">
        <v>201012</v>
      </c>
      <c r="D2540">
        <v>31</v>
      </c>
      <c r="E2540" t="s">
        <v>1212</v>
      </c>
      <c r="F2540">
        <v>2703</v>
      </c>
      <c r="G2540">
        <v>1008</v>
      </c>
      <c r="H2540">
        <v>5792</v>
      </c>
      <c r="I2540">
        <v>43112013300</v>
      </c>
      <c r="J2540">
        <v>8</v>
      </c>
      <c r="K2540" t="s">
        <v>1353</v>
      </c>
      <c r="L2540">
        <v>1560</v>
      </c>
      <c r="M2540" t="s">
        <v>1354</v>
      </c>
      <c r="N2540" t="s">
        <v>1355</v>
      </c>
      <c r="O2540">
        <v>0</v>
      </c>
      <c r="P2540" t="s">
        <v>1207</v>
      </c>
      <c r="Q2540">
        <v>19690801</v>
      </c>
    </row>
    <row r="2541" spans="1:17">
      <c r="A2541" t="s">
        <v>1352</v>
      </c>
      <c r="B2541" t="s">
        <v>1361</v>
      </c>
      <c r="C2541">
        <v>201012</v>
      </c>
      <c r="D2541">
        <v>0</v>
      </c>
      <c r="E2541" t="s">
        <v>1212</v>
      </c>
      <c r="F2541">
        <v>0</v>
      </c>
      <c r="G2541">
        <v>0</v>
      </c>
      <c r="H2541">
        <v>0</v>
      </c>
      <c r="I2541">
        <v>43112013600</v>
      </c>
      <c r="J2541">
        <v>12</v>
      </c>
      <c r="K2541" t="s">
        <v>1353</v>
      </c>
      <c r="L2541">
        <v>1560</v>
      </c>
      <c r="M2541" t="s">
        <v>1354</v>
      </c>
      <c r="N2541" t="s">
        <v>1355</v>
      </c>
      <c r="O2541">
        <v>0</v>
      </c>
      <c r="P2541" t="s">
        <v>1207</v>
      </c>
      <c r="Q2541">
        <v>19690901</v>
      </c>
    </row>
    <row r="2542" spans="1:17">
      <c r="A2542" t="s">
        <v>1352</v>
      </c>
      <c r="B2542" t="s">
        <v>1362</v>
      </c>
      <c r="C2542">
        <v>201012</v>
      </c>
      <c r="D2542">
        <v>0</v>
      </c>
      <c r="E2542" t="s">
        <v>1212</v>
      </c>
      <c r="F2542">
        <v>0</v>
      </c>
      <c r="G2542">
        <v>0</v>
      </c>
      <c r="H2542">
        <v>0</v>
      </c>
      <c r="I2542">
        <v>43112009900</v>
      </c>
      <c r="J2542">
        <v>12</v>
      </c>
      <c r="K2542" t="s">
        <v>1353</v>
      </c>
      <c r="L2542">
        <v>1560</v>
      </c>
      <c r="M2542" t="s">
        <v>1354</v>
      </c>
      <c r="N2542" t="s">
        <v>1355</v>
      </c>
      <c r="O2542">
        <v>0</v>
      </c>
      <c r="P2542" t="s">
        <v>1233</v>
      </c>
      <c r="Q2542">
        <v>19760201</v>
      </c>
    </row>
    <row r="2543" spans="1:17">
      <c r="A2543" t="s">
        <v>1352</v>
      </c>
      <c r="B2543" t="s">
        <v>1363</v>
      </c>
      <c r="C2543">
        <v>201012</v>
      </c>
      <c r="D2543">
        <v>0</v>
      </c>
      <c r="E2543" t="s">
        <v>1212</v>
      </c>
      <c r="F2543">
        <v>0</v>
      </c>
      <c r="G2543">
        <v>0</v>
      </c>
      <c r="H2543">
        <v>0</v>
      </c>
      <c r="I2543">
        <v>43112013900</v>
      </c>
      <c r="J2543">
        <v>12</v>
      </c>
      <c r="K2543" t="s">
        <v>1353</v>
      </c>
      <c r="L2543">
        <v>1560</v>
      </c>
      <c r="M2543" t="s">
        <v>1354</v>
      </c>
      <c r="N2543" t="s">
        <v>1355</v>
      </c>
      <c r="O2543">
        <v>0</v>
      </c>
      <c r="P2543" t="s">
        <v>1207</v>
      </c>
      <c r="Q2543">
        <v>19760101</v>
      </c>
    </row>
    <row r="2544" spans="1:17">
      <c r="A2544" t="s">
        <v>1352</v>
      </c>
      <c r="B2544" t="s">
        <v>1364</v>
      </c>
      <c r="C2544">
        <v>201012</v>
      </c>
      <c r="D2544">
        <v>0</v>
      </c>
      <c r="E2544" t="s">
        <v>1212</v>
      </c>
      <c r="F2544">
        <v>0</v>
      </c>
      <c r="G2544">
        <v>0</v>
      </c>
      <c r="H2544">
        <v>0</v>
      </c>
      <c r="I2544">
        <v>43112013801</v>
      </c>
      <c r="J2544">
        <v>12</v>
      </c>
      <c r="K2544" t="s">
        <v>1353</v>
      </c>
      <c r="L2544">
        <v>1560</v>
      </c>
      <c r="M2544" t="s">
        <v>1354</v>
      </c>
      <c r="N2544" t="s">
        <v>1355</v>
      </c>
      <c r="O2544">
        <v>0</v>
      </c>
      <c r="P2544" t="s">
        <v>1207</v>
      </c>
      <c r="Q2544">
        <v>19801201</v>
      </c>
    </row>
    <row r="2545" spans="1:17">
      <c r="A2545" t="s">
        <v>1352</v>
      </c>
      <c r="B2545" t="s">
        <v>1365</v>
      </c>
      <c r="C2545">
        <v>201012</v>
      </c>
      <c r="D2545">
        <v>0</v>
      </c>
      <c r="E2545" t="s">
        <v>1212</v>
      </c>
      <c r="F2545">
        <v>0</v>
      </c>
      <c r="G2545">
        <v>0</v>
      </c>
      <c r="H2545">
        <v>0</v>
      </c>
      <c r="I2545">
        <v>43112014500</v>
      </c>
      <c r="J2545">
        <v>12</v>
      </c>
      <c r="K2545" t="s">
        <v>1353</v>
      </c>
      <c r="L2545">
        <v>1560</v>
      </c>
      <c r="M2545" t="s">
        <v>1354</v>
      </c>
      <c r="N2545" t="s">
        <v>1355</v>
      </c>
      <c r="O2545">
        <v>0</v>
      </c>
      <c r="P2545" t="s">
        <v>1207</v>
      </c>
      <c r="Q2545">
        <v>19691001</v>
      </c>
    </row>
    <row r="2546" spans="1:17">
      <c r="A2546" t="s">
        <v>1352</v>
      </c>
      <c r="B2546" t="s">
        <v>1366</v>
      </c>
      <c r="C2546">
        <v>201012</v>
      </c>
      <c r="D2546">
        <v>22</v>
      </c>
      <c r="E2546" t="s">
        <v>1212</v>
      </c>
      <c r="F2546">
        <v>935</v>
      </c>
      <c r="G2546">
        <v>654</v>
      </c>
      <c r="H2546">
        <v>2802</v>
      </c>
      <c r="I2546">
        <v>43112039700</v>
      </c>
      <c r="J2546">
        <v>8</v>
      </c>
      <c r="K2546" t="s">
        <v>1353</v>
      </c>
      <c r="L2546">
        <v>1560</v>
      </c>
      <c r="M2546" t="s">
        <v>1354</v>
      </c>
      <c r="N2546" t="s">
        <v>1355</v>
      </c>
      <c r="O2546">
        <v>0</v>
      </c>
      <c r="P2546" t="s">
        <v>1207</v>
      </c>
      <c r="Q2546">
        <v>19790801</v>
      </c>
    </row>
    <row r="2547" spans="1:17">
      <c r="A2547" t="s">
        <v>1352</v>
      </c>
      <c r="B2547" t="s">
        <v>1367</v>
      </c>
      <c r="C2547">
        <v>201012</v>
      </c>
      <c r="D2547">
        <v>31</v>
      </c>
      <c r="E2547" t="s">
        <v>1212</v>
      </c>
      <c r="F2547">
        <v>698</v>
      </c>
      <c r="G2547">
        <v>936</v>
      </c>
      <c r="H2547">
        <v>7881</v>
      </c>
      <c r="I2547">
        <v>43112007701</v>
      </c>
      <c r="J2547">
        <v>8</v>
      </c>
      <c r="K2547" t="s">
        <v>1353</v>
      </c>
      <c r="L2547">
        <v>1560</v>
      </c>
      <c r="M2547" t="s">
        <v>1354</v>
      </c>
      <c r="N2547" t="s">
        <v>1355</v>
      </c>
      <c r="O2547">
        <v>0</v>
      </c>
      <c r="P2547" t="s">
        <v>1207</v>
      </c>
      <c r="Q2547">
        <v>19790701</v>
      </c>
    </row>
    <row r="2548" spans="1:17">
      <c r="A2548" t="s">
        <v>1352</v>
      </c>
      <c r="B2548" t="s">
        <v>1368</v>
      </c>
      <c r="C2548">
        <v>201012</v>
      </c>
      <c r="D2548">
        <v>30</v>
      </c>
      <c r="E2548" t="s">
        <v>1212</v>
      </c>
      <c r="F2548">
        <v>441</v>
      </c>
      <c r="G2548">
        <v>633</v>
      </c>
      <c r="H2548">
        <v>8853</v>
      </c>
      <c r="I2548">
        <v>43112010201</v>
      </c>
      <c r="J2548">
        <v>8</v>
      </c>
      <c r="K2548" t="s">
        <v>1353</v>
      </c>
      <c r="L2548">
        <v>1560</v>
      </c>
      <c r="M2548" t="s">
        <v>1354</v>
      </c>
      <c r="N2548" t="s">
        <v>1355</v>
      </c>
      <c r="O2548">
        <v>0</v>
      </c>
      <c r="P2548" t="s">
        <v>1207</v>
      </c>
      <c r="Q2548">
        <v>19790601</v>
      </c>
    </row>
    <row r="2549" spans="1:17">
      <c r="A2549" t="s">
        <v>1352</v>
      </c>
      <c r="B2549" t="s">
        <v>1369</v>
      </c>
      <c r="C2549">
        <v>201012</v>
      </c>
      <c r="D2549">
        <v>31</v>
      </c>
      <c r="E2549" t="s">
        <v>1212</v>
      </c>
      <c r="F2549">
        <v>1463</v>
      </c>
      <c r="G2549">
        <v>445</v>
      </c>
      <c r="H2549">
        <v>1634</v>
      </c>
      <c r="I2549">
        <v>43112040300</v>
      </c>
      <c r="J2549">
        <v>8</v>
      </c>
      <c r="K2549" t="s">
        <v>1353</v>
      </c>
      <c r="L2549">
        <v>1560</v>
      </c>
      <c r="M2549" t="s">
        <v>1354</v>
      </c>
      <c r="N2549" t="s">
        <v>1355</v>
      </c>
      <c r="O2549">
        <v>0</v>
      </c>
      <c r="P2549" t="s">
        <v>1207</v>
      </c>
      <c r="Q2549">
        <v>19800101</v>
      </c>
    </row>
    <row r="2550" spans="1:17">
      <c r="A2550" t="s">
        <v>1352</v>
      </c>
      <c r="B2550" t="s">
        <v>1383</v>
      </c>
      <c r="C2550">
        <v>201012</v>
      </c>
      <c r="D2550">
        <v>31</v>
      </c>
      <c r="E2550" t="s">
        <v>1212</v>
      </c>
      <c r="F2550">
        <v>1239</v>
      </c>
      <c r="G2550">
        <v>139</v>
      </c>
      <c r="H2550">
        <v>1043</v>
      </c>
      <c r="I2550">
        <v>43112011702</v>
      </c>
      <c r="J2550">
        <v>8</v>
      </c>
      <c r="K2550" t="s">
        <v>1353</v>
      </c>
      <c r="L2550">
        <v>1560</v>
      </c>
      <c r="M2550" t="s">
        <v>1354</v>
      </c>
      <c r="N2550" t="s">
        <v>1355</v>
      </c>
      <c r="O2550">
        <v>0</v>
      </c>
      <c r="P2550" t="s">
        <v>1207</v>
      </c>
      <c r="Q2550">
        <v>20100310</v>
      </c>
    </row>
    <row r="2551" spans="1:17">
      <c r="A2551" t="s">
        <v>1352</v>
      </c>
      <c r="B2551" t="s">
        <v>1370</v>
      </c>
      <c r="C2551">
        <v>201012</v>
      </c>
      <c r="D2551">
        <v>31</v>
      </c>
      <c r="E2551" t="s">
        <v>1212</v>
      </c>
      <c r="F2551">
        <v>1575</v>
      </c>
      <c r="G2551">
        <v>147</v>
      </c>
      <c r="H2551">
        <v>1039</v>
      </c>
      <c r="I2551">
        <v>43112041000</v>
      </c>
      <c r="J2551">
        <v>8</v>
      </c>
      <c r="K2551" t="s">
        <v>1353</v>
      </c>
      <c r="L2551">
        <v>1560</v>
      </c>
      <c r="M2551" t="s">
        <v>1354</v>
      </c>
      <c r="N2551" t="s">
        <v>1355</v>
      </c>
      <c r="O2551">
        <v>0</v>
      </c>
      <c r="P2551" t="s">
        <v>1207</v>
      </c>
      <c r="Q2551">
        <v>19900401</v>
      </c>
    </row>
    <row r="2552" spans="1:17">
      <c r="A2552" t="s">
        <v>1352</v>
      </c>
      <c r="B2552" t="s">
        <v>1371</v>
      </c>
      <c r="C2552">
        <v>201012</v>
      </c>
      <c r="D2552">
        <v>0</v>
      </c>
      <c r="E2552" t="s">
        <v>1212</v>
      </c>
      <c r="F2552">
        <v>0</v>
      </c>
      <c r="G2552">
        <v>0</v>
      </c>
      <c r="H2552">
        <v>0</v>
      </c>
      <c r="I2552">
        <v>43112008901</v>
      </c>
      <c r="J2552">
        <v>12</v>
      </c>
      <c r="K2552" t="s">
        <v>1353</v>
      </c>
      <c r="L2552">
        <v>1560</v>
      </c>
      <c r="M2552" t="s">
        <v>1354</v>
      </c>
      <c r="N2552" t="s">
        <v>1355</v>
      </c>
      <c r="O2552">
        <v>0</v>
      </c>
      <c r="P2552" t="s">
        <v>1207</v>
      </c>
      <c r="Q2552">
        <v>19791201</v>
      </c>
    </row>
    <row r="2553" spans="1:17">
      <c r="A2553" t="s">
        <v>1352</v>
      </c>
      <c r="B2553" t="s">
        <v>1372</v>
      </c>
      <c r="C2553">
        <v>201012</v>
      </c>
      <c r="D2553">
        <v>0</v>
      </c>
      <c r="E2553" t="s">
        <v>1212</v>
      </c>
      <c r="F2553">
        <v>0</v>
      </c>
      <c r="G2553">
        <v>0</v>
      </c>
      <c r="H2553">
        <v>0</v>
      </c>
      <c r="I2553">
        <v>43112042800</v>
      </c>
      <c r="J2553">
        <v>12</v>
      </c>
      <c r="K2553" t="s">
        <v>1353</v>
      </c>
      <c r="L2553">
        <v>1560</v>
      </c>
      <c r="M2553" t="s">
        <v>1354</v>
      </c>
      <c r="N2553" t="s">
        <v>1355</v>
      </c>
      <c r="O2553">
        <v>0</v>
      </c>
      <c r="P2553" t="s">
        <v>1207</v>
      </c>
      <c r="Q2553">
        <v>19801001</v>
      </c>
    </row>
    <row r="2554" spans="1:17">
      <c r="A2554" t="s">
        <v>1352</v>
      </c>
      <c r="B2554" t="s">
        <v>1373</v>
      </c>
      <c r="C2554">
        <v>201012</v>
      </c>
      <c r="D2554">
        <v>0</v>
      </c>
      <c r="E2554" t="s">
        <v>1212</v>
      </c>
      <c r="F2554">
        <v>0</v>
      </c>
      <c r="G2554">
        <v>0</v>
      </c>
      <c r="H2554">
        <v>0</v>
      </c>
      <c r="I2554">
        <v>43112041900</v>
      </c>
      <c r="J2554">
        <v>12</v>
      </c>
      <c r="K2554" t="s">
        <v>1353</v>
      </c>
      <c r="L2554">
        <v>1560</v>
      </c>
      <c r="M2554" t="s">
        <v>1354</v>
      </c>
      <c r="N2554" t="s">
        <v>1355</v>
      </c>
      <c r="O2554">
        <v>0</v>
      </c>
      <c r="P2554" t="s">
        <v>1207</v>
      </c>
      <c r="Q2554">
        <v>19881101</v>
      </c>
    </row>
    <row r="2555" spans="1:17">
      <c r="A2555" t="s">
        <v>1352</v>
      </c>
      <c r="B2555" t="s">
        <v>1374</v>
      </c>
      <c r="C2555">
        <v>201012</v>
      </c>
      <c r="D2555">
        <v>0</v>
      </c>
      <c r="E2555" t="s">
        <v>1212</v>
      </c>
      <c r="F2555">
        <v>0</v>
      </c>
      <c r="G2555">
        <v>0</v>
      </c>
      <c r="H2555">
        <v>0</v>
      </c>
      <c r="I2555">
        <v>43112008401</v>
      </c>
      <c r="J2555">
        <v>12</v>
      </c>
      <c r="K2555" t="s">
        <v>1353</v>
      </c>
      <c r="L2555">
        <v>1560</v>
      </c>
      <c r="M2555" t="s">
        <v>1354</v>
      </c>
      <c r="N2555" t="s">
        <v>1355</v>
      </c>
      <c r="O2555">
        <v>0</v>
      </c>
      <c r="P2555" t="s">
        <v>1207</v>
      </c>
      <c r="Q2555">
        <v>19900301</v>
      </c>
    </row>
    <row r="2556" spans="1:17">
      <c r="A2556" t="s">
        <v>1352</v>
      </c>
      <c r="B2556" t="s">
        <v>1375</v>
      </c>
      <c r="C2556">
        <v>201012</v>
      </c>
      <c r="D2556">
        <v>0</v>
      </c>
      <c r="E2556" t="s">
        <v>1212</v>
      </c>
      <c r="F2556">
        <v>0</v>
      </c>
      <c r="G2556">
        <v>0</v>
      </c>
      <c r="H2556">
        <v>0</v>
      </c>
      <c r="I2556">
        <v>43112008100</v>
      </c>
      <c r="J2556">
        <v>12</v>
      </c>
      <c r="K2556" t="s">
        <v>1353</v>
      </c>
      <c r="L2556">
        <v>1560</v>
      </c>
      <c r="M2556" t="s">
        <v>1354</v>
      </c>
      <c r="N2556" t="s">
        <v>1355</v>
      </c>
      <c r="O2556">
        <v>0</v>
      </c>
      <c r="P2556" t="s">
        <v>1207</v>
      </c>
      <c r="Q2556">
        <v>19690401</v>
      </c>
    </row>
    <row r="2557" spans="1:17">
      <c r="A2557" t="s">
        <v>1352</v>
      </c>
      <c r="B2557" t="s">
        <v>1376</v>
      </c>
      <c r="C2557">
        <v>201012</v>
      </c>
      <c r="D2557">
        <v>31</v>
      </c>
      <c r="E2557" t="s">
        <v>1212</v>
      </c>
      <c r="F2557">
        <v>395</v>
      </c>
      <c r="G2557">
        <v>4098</v>
      </c>
      <c r="H2557">
        <v>11002</v>
      </c>
      <c r="I2557">
        <v>43112004001</v>
      </c>
      <c r="J2557">
        <v>8</v>
      </c>
      <c r="K2557" t="s">
        <v>1353</v>
      </c>
      <c r="L2557">
        <v>1560</v>
      </c>
      <c r="M2557" t="s">
        <v>1354</v>
      </c>
      <c r="N2557" t="s">
        <v>1355</v>
      </c>
      <c r="O2557">
        <v>0</v>
      </c>
      <c r="P2557" t="s">
        <v>1207</v>
      </c>
      <c r="Q2557">
        <v>19970501</v>
      </c>
    </row>
    <row r="2558" spans="1:17">
      <c r="A2558" t="s">
        <v>1352</v>
      </c>
      <c r="B2558" t="s">
        <v>1377</v>
      </c>
      <c r="C2558">
        <v>201012</v>
      </c>
      <c r="D2558">
        <v>0</v>
      </c>
      <c r="E2558" t="s">
        <v>1212</v>
      </c>
      <c r="F2558">
        <v>0</v>
      </c>
      <c r="G2558">
        <v>0</v>
      </c>
      <c r="H2558">
        <v>0</v>
      </c>
      <c r="I2558">
        <v>43112008000</v>
      </c>
      <c r="J2558">
        <v>12</v>
      </c>
      <c r="K2558" t="s">
        <v>1353</v>
      </c>
      <c r="L2558">
        <v>1560</v>
      </c>
      <c r="M2558" t="s">
        <v>1354</v>
      </c>
      <c r="N2558" t="s">
        <v>1355</v>
      </c>
      <c r="O2558">
        <v>0</v>
      </c>
      <c r="P2558" t="s">
        <v>1207</v>
      </c>
      <c r="Q2558">
        <v>19870701</v>
      </c>
    </row>
    <row r="2559" spans="1:17">
      <c r="A2559" t="s">
        <v>1352</v>
      </c>
      <c r="B2559" t="s">
        <v>1378</v>
      </c>
      <c r="C2559">
        <v>201012</v>
      </c>
      <c r="D2559">
        <v>0</v>
      </c>
      <c r="E2559" t="s">
        <v>1212</v>
      </c>
      <c r="F2559">
        <v>0</v>
      </c>
      <c r="G2559">
        <v>0</v>
      </c>
      <c r="H2559">
        <v>0</v>
      </c>
      <c r="I2559">
        <v>43112008500</v>
      </c>
      <c r="J2559">
        <v>12</v>
      </c>
      <c r="K2559" t="s">
        <v>1353</v>
      </c>
      <c r="L2559">
        <v>1560</v>
      </c>
      <c r="M2559" t="s">
        <v>1354</v>
      </c>
      <c r="N2559" t="s">
        <v>1355</v>
      </c>
      <c r="O2559">
        <v>0</v>
      </c>
      <c r="P2559" t="s">
        <v>1207</v>
      </c>
      <c r="Q2559">
        <v>19690601</v>
      </c>
    </row>
    <row r="2560" spans="1:17">
      <c r="A2560" t="s">
        <v>1379</v>
      </c>
      <c r="B2560" t="s">
        <v>1360</v>
      </c>
      <c r="C2560">
        <v>201012</v>
      </c>
      <c r="D2560">
        <v>0</v>
      </c>
      <c r="E2560" t="s">
        <v>1212</v>
      </c>
      <c r="F2560">
        <v>0</v>
      </c>
      <c r="G2560">
        <v>0</v>
      </c>
      <c r="H2560">
        <v>0</v>
      </c>
      <c r="I2560">
        <v>43112040700</v>
      </c>
      <c r="J2560">
        <v>12</v>
      </c>
      <c r="K2560" t="s">
        <v>1380</v>
      </c>
      <c r="L2560">
        <v>2531</v>
      </c>
      <c r="M2560" t="s">
        <v>1214</v>
      </c>
      <c r="N2560" t="s">
        <v>1355</v>
      </c>
      <c r="O2560">
        <v>0</v>
      </c>
      <c r="P2560" t="s">
        <v>1207</v>
      </c>
      <c r="Q2560">
        <v>19800501</v>
      </c>
    </row>
    <row r="2561" spans="1:17">
      <c r="A2561" t="s">
        <v>1379</v>
      </c>
      <c r="B2561" t="s">
        <v>1211</v>
      </c>
      <c r="C2561">
        <v>201012</v>
      </c>
      <c r="D2561">
        <v>0</v>
      </c>
      <c r="E2561" t="s">
        <v>1212</v>
      </c>
      <c r="F2561">
        <v>0</v>
      </c>
      <c r="G2561">
        <v>0</v>
      </c>
      <c r="H2561">
        <v>0</v>
      </c>
      <c r="I2561">
        <v>43112041400</v>
      </c>
      <c r="J2561">
        <v>12</v>
      </c>
      <c r="K2561" t="s">
        <v>1380</v>
      </c>
      <c r="L2561">
        <v>2531</v>
      </c>
      <c r="M2561" t="s">
        <v>1214</v>
      </c>
      <c r="N2561" t="s">
        <v>1355</v>
      </c>
      <c r="O2561">
        <v>0</v>
      </c>
      <c r="P2561" t="s">
        <v>1207</v>
      </c>
      <c r="Q2561">
        <v>19800501</v>
      </c>
    </row>
    <row r="2562" spans="1:17">
      <c r="A2562" t="s">
        <v>1379</v>
      </c>
      <c r="B2562" t="s">
        <v>1215</v>
      </c>
      <c r="C2562">
        <v>201012</v>
      </c>
      <c r="D2562">
        <v>0</v>
      </c>
      <c r="E2562" t="s">
        <v>1212</v>
      </c>
      <c r="F2562">
        <v>0</v>
      </c>
      <c r="G2562">
        <v>0</v>
      </c>
      <c r="H2562">
        <v>0</v>
      </c>
      <c r="I2562">
        <v>43112044300</v>
      </c>
      <c r="J2562">
        <v>12</v>
      </c>
      <c r="K2562" t="s">
        <v>1380</v>
      </c>
      <c r="L2562">
        <v>2531</v>
      </c>
      <c r="M2562" t="s">
        <v>1214</v>
      </c>
      <c r="N2562" t="s">
        <v>1355</v>
      </c>
      <c r="O2562">
        <v>0</v>
      </c>
      <c r="P2562" t="s">
        <v>1207</v>
      </c>
      <c r="Q2562">
        <v>19860601</v>
      </c>
    </row>
    <row r="2563" spans="1:17">
      <c r="A2563" t="s">
        <v>1379</v>
      </c>
      <c r="B2563" t="s">
        <v>1216</v>
      </c>
      <c r="C2563">
        <v>201012</v>
      </c>
      <c r="D2563">
        <v>31</v>
      </c>
      <c r="E2563" t="s">
        <v>1212</v>
      </c>
      <c r="F2563">
        <v>721</v>
      </c>
      <c r="G2563">
        <v>456</v>
      </c>
      <c r="H2563">
        <v>668</v>
      </c>
      <c r="I2563">
        <v>43112045000</v>
      </c>
      <c r="J2563">
        <v>8</v>
      </c>
      <c r="K2563" t="s">
        <v>1380</v>
      </c>
      <c r="L2563">
        <v>2531</v>
      </c>
      <c r="M2563" t="s">
        <v>1214</v>
      </c>
      <c r="N2563" t="s">
        <v>1355</v>
      </c>
      <c r="O2563">
        <v>0</v>
      </c>
      <c r="P2563" t="s">
        <v>1207</v>
      </c>
      <c r="Q2563">
        <v>19810601</v>
      </c>
    </row>
    <row r="2564" spans="1:17">
      <c r="A2564" t="s">
        <v>1379</v>
      </c>
      <c r="B2564" t="s">
        <v>1217</v>
      </c>
      <c r="C2564">
        <v>201012</v>
      </c>
      <c r="D2564">
        <v>0</v>
      </c>
      <c r="E2564" t="s">
        <v>1212</v>
      </c>
      <c r="F2564">
        <v>0</v>
      </c>
      <c r="G2564">
        <v>0</v>
      </c>
      <c r="H2564">
        <v>0</v>
      </c>
      <c r="I2564">
        <v>43112043100</v>
      </c>
      <c r="J2564">
        <v>12</v>
      </c>
      <c r="K2564" t="s">
        <v>1380</v>
      </c>
      <c r="L2564">
        <v>2531</v>
      </c>
      <c r="M2564" t="s">
        <v>1214</v>
      </c>
      <c r="N2564" t="s">
        <v>1355</v>
      </c>
      <c r="O2564">
        <v>0</v>
      </c>
      <c r="P2564" t="s">
        <v>1233</v>
      </c>
      <c r="Q2564">
        <v>19810901</v>
      </c>
    </row>
    <row r="2565" spans="1:17">
      <c r="A2565" t="s">
        <v>1379</v>
      </c>
      <c r="B2565" t="s">
        <v>1219</v>
      </c>
      <c r="C2565">
        <v>201012</v>
      </c>
      <c r="D2565">
        <v>31</v>
      </c>
      <c r="E2565" t="s">
        <v>1212</v>
      </c>
      <c r="F2565">
        <v>550</v>
      </c>
      <c r="G2565">
        <v>358</v>
      </c>
      <c r="H2565">
        <v>1965</v>
      </c>
      <c r="I2565">
        <v>43112046900</v>
      </c>
      <c r="J2565">
        <v>8</v>
      </c>
      <c r="K2565" t="s">
        <v>1380</v>
      </c>
      <c r="L2565">
        <v>2531</v>
      </c>
      <c r="M2565" t="s">
        <v>1214</v>
      </c>
      <c r="N2565" t="s">
        <v>1355</v>
      </c>
      <c r="O2565">
        <v>0</v>
      </c>
      <c r="P2565" t="s">
        <v>1207</v>
      </c>
      <c r="Q2565">
        <v>19820101</v>
      </c>
    </row>
    <row r="2566" spans="1:17">
      <c r="A2566" t="s">
        <v>1379</v>
      </c>
      <c r="B2566" t="s">
        <v>1220</v>
      </c>
      <c r="C2566">
        <v>201012</v>
      </c>
      <c r="D2566">
        <v>31</v>
      </c>
      <c r="E2566" t="s">
        <v>1212</v>
      </c>
      <c r="F2566">
        <v>1068</v>
      </c>
      <c r="G2566">
        <v>510</v>
      </c>
      <c r="H2566">
        <v>1430</v>
      </c>
      <c r="I2566">
        <v>43112041700</v>
      </c>
      <c r="J2566">
        <v>8</v>
      </c>
      <c r="K2566" t="s">
        <v>1380</v>
      </c>
      <c r="L2566">
        <v>2531</v>
      </c>
      <c r="M2566" t="s">
        <v>1214</v>
      </c>
      <c r="N2566" t="s">
        <v>1355</v>
      </c>
      <c r="O2566">
        <v>0</v>
      </c>
      <c r="P2566" t="s">
        <v>1207</v>
      </c>
      <c r="Q2566">
        <v>19800701</v>
      </c>
    </row>
    <row r="2567" spans="1:17">
      <c r="A2567" t="s">
        <v>1379</v>
      </c>
      <c r="B2567" t="s">
        <v>1221</v>
      </c>
      <c r="C2567">
        <v>201012</v>
      </c>
      <c r="D2567">
        <v>31</v>
      </c>
      <c r="E2567" t="s">
        <v>1212</v>
      </c>
      <c r="F2567">
        <v>338</v>
      </c>
      <c r="G2567">
        <v>114</v>
      </c>
      <c r="H2567">
        <v>738</v>
      </c>
      <c r="I2567">
        <v>43112042700</v>
      </c>
      <c r="J2567">
        <v>8</v>
      </c>
      <c r="K2567" t="s">
        <v>1380</v>
      </c>
      <c r="L2567">
        <v>2531</v>
      </c>
      <c r="M2567" t="s">
        <v>1214</v>
      </c>
      <c r="N2567" t="s">
        <v>1355</v>
      </c>
      <c r="O2567">
        <v>0</v>
      </c>
      <c r="P2567" t="s">
        <v>1207</v>
      </c>
      <c r="Q2567">
        <v>19800801</v>
      </c>
    </row>
    <row r="2568" spans="1:17">
      <c r="A2568" t="s">
        <v>1379</v>
      </c>
      <c r="B2568" t="s">
        <v>1222</v>
      </c>
      <c r="C2568">
        <v>201012</v>
      </c>
      <c r="D2568">
        <v>31</v>
      </c>
      <c r="E2568" t="s">
        <v>1212</v>
      </c>
      <c r="F2568">
        <v>295</v>
      </c>
      <c r="G2568">
        <v>209</v>
      </c>
      <c r="H2568">
        <v>1026</v>
      </c>
      <c r="I2568">
        <v>43112046800</v>
      </c>
      <c r="J2568">
        <v>8</v>
      </c>
      <c r="K2568" t="s">
        <v>1380</v>
      </c>
      <c r="L2568">
        <v>2531</v>
      </c>
      <c r="M2568" t="s">
        <v>1214</v>
      </c>
      <c r="N2568" t="s">
        <v>1355</v>
      </c>
      <c r="O2568">
        <v>0</v>
      </c>
      <c r="P2568" t="s">
        <v>1207</v>
      </c>
      <c r="Q2568">
        <v>19811001</v>
      </c>
    </row>
    <row r="2569" spans="1:17">
      <c r="A2569" t="s">
        <v>1379</v>
      </c>
      <c r="B2569" t="s">
        <v>1223</v>
      </c>
      <c r="C2569">
        <v>201012</v>
      </c>
      <c r="D2569">
        <v>31</v>
      </c>
      <c r="E2569" t="s">
        <v>1212</v>
      </c>
      <c r="F2569">
        <v>1001</v>
      </c>
      <c r="G2569">
        <v>378</v>
      </c>
      <c r="H2569">
        <v>755</v>
      </c>
      <c r="I2569">
        <v>43112043000</v>
      </c>
      <c r="J2569">
        <v>8</v>
      </c>
      <c r="K2569" t="s">
        <v>1380</v>
      </c>
      <c r="L2569">
        <v>2531</v>
      </c>
      <c r="M2569" t="s">
        <v>1214</v>
      </c>
      <c r="N2569" t="s">
        <v>1355</v>
      </c>
      <c r="O2569">
        <v>0</v>
      </c>
      <c r="P2569" t="s">
        <v>1207</v>
      </c>
      <c r="Q2569">
        <v>19800901</v>
      </c>
    </row>
    <row r="2570" spans="1:17">
      <c r="A2570" t="s">
        <v>1379</v>
      </c>
      <c r="B2570" t="s">
        <v>1224</v>
      </c>
      <c r="C2570">
        <v>201012</v>
      </c>
      <c r="D2570">
        <v>31</v>
      </c>
      <c r="E2570" t="s">
        <v>1212</v>
      </c>
      <c r="F2570">
        <v>1162</v>
      </c>
      <c r="G2570">
        <v>556</v>
      </c>
      <c r="H2570">
        <v>4076</v>
      </c>
      <c r="I2570">
        <v>43112044100</v>
      </c>
      <c r="J2570">
        <v>8</v>
      </c>
      <c r="K2570" t="s">
        <v>1380</v>
      </c>
      <c r="L2570">
        <v>2531</v>
      </c>
      <c r="M2570" t="s">
        <v>1214</v>
      </c>
      <c r="N2570" t="s">
        <v>1355</v>
      </c>
      <c r="O2570">
        <v>0</v>
      </c>
      <c r="P2570" t="s">
        <v>1207</v>
      </c>
      <c r="Q2570">
        <v>19810101</v>
      </c>
    </row>
    <row r="2571" spans="1:17">
      <c r="A2571" t="s">
        <v>1379</v>
      </c>
      <c r="B2571" t="s">
        <v>1225</v>
      </c>
      <c r="C2571">
        <v>201012</v>
      </c>
      <c r="D2571">
        <v>31</v>
      </c>
      <c r="E2571" t="s">
        <v>1212</v>
      </c>
      <c r="F2571">
        <v>524</v>
      </c>
      <c r="G2571">
        <v>264</v>
      </c>
      <c r="H2571">
        <v>2263</v>
      </c>
      <c r="I2571">
        <v>43112046400</v>
      </c>
      <c r="J2571">
        <v>8</v>
      </c>
      <c r="K2571" t="s">
        <v>1380</v>
      </c>
      <c r="L2571">
        <v>2531</v>
      </c>
      <c r="M2571" t="s">
        <v>1214</v>
      </c>
      <c r="N2571" t="s">
        <v>1355</v>
      </c>
      <c r="O2571">
        <v>0</v>
      </c>
      <c r="P2571" t="s">
        <v>1207</v>
      </c>
      <c r="Q2571">
        <v>19810901</v>
      </c>
    </row>
    <row r="2572" spans="1:17">
      <c r="A2572" t="s">
        <v>1379</v>
      </c>
      <c r="B2572" t="s">
        <v>1301</v>
      </c>
      <c r="C2572">
        <v>201012</v>
      </c>
      <c r="D2572">
        <v>0</v>
      </c>
      <c r="E2572" t="s">
        <v>1212</v>
      </c>
      <c r="F2572">
        <v>0</v>
      </c>
      <c r="G2572">
        <v>0</v>
      </c>
      <c r="H2572">
        <v>0</v>
      </c>
      <c r="I2572">
        <v>43112043300</v>
      </c>
      <c r="J2572">
        <v>12</v>
      </c>
      <c r="K2572" t="s">
        <v>1380</v>
      </c>
      <c r="L2572">
        <v>2531</v>
      </c>
      <c r="M2572" t="s">
        <v>1214</v>
      </c>
      <c r="N2572" t="s">
        <v>1355</v>
      </c>
      <c r="O2572">
        <v>0</v>
      </c>
      <c r="P2572" t="s">
        <v>1207</v>
      </c>
      <c r="Q2572">
        <v>19801101</v>
      </c>
    </row>
    <row r="2573" spans="1:17">
      <c r="A2573" t="s">
        <v>1379</v>
      </c>
      <c r="B2573" t="s">
        <v>1226</v>
      </c>
      <c r="C2573">
        <v>201012</v>
      </c>
      <c r="D2573">
        <v>31</v>
      </c>
      <c r="E2573" t="s">
        <v>1212</v>
      </c>
      <c r="F2573">
        <v>652</v>
      </c>
      <c r="G2573">
        <v>335</v>
      </c>
      <c r="H2573">
        <v>4389</v>
      </c>
      <c r="I2573">
        <v>43112044200</v>
      </c>
      <c r="J2573">
        <v>8</v>
      </c>
      <c r="K2573" t="s">
        <v>1380</v>
      </c>
      <c r="L2573">
        <v>2531</v>
      </c>
      <c r="M2573" t="s">
        <v>1214</v>
      </c>
      <c r="N2573" t="s">
        <v>1355</v>
      </c>
      <c r="O2573">
        <v>0</v>
      </c>
      <c r="P2573" t="s">
        <v>1207</v>
      </c>
      <c r="Q2573">
        <v>19810201</v>
      </c>
    </row>
    <row r="2574" spans="1:17">
      <c r="A2574" t="s">
        <v>1379</v>
      </c>
      <c r="B2574" t="s">
        <v>1303</v>
      </c>
      <c r="C2574">
        <v>201012</v>
      </c>
      <c r="D2574">
        <v>31</v>
      </c>
      <c r="E2574" t="s">
        <v>1212</v>
      </c>
      <c r="F2574">
        <v>428</v>
      </c>
      <c r="G2574">
        <v>185</v>
      </c>
      <c r="H2574">
        <v>2553</v>
      </c>
      <c r="I2574">
        <v>43112044700</v>
      </c>
      <c r="J2574">
        <v>8</v>
      </c>
      <c r="K2574" t="s">
        <v>1380</v>
      </c>
      <c r="L2574">
        <v>2531</v>
      </c>
      <c r="M2574" t="s">
        <v>1214</v>
      </c>
      <c r="N2574" t="s">
        <v>1355</v>
      </c>
      <c r="O2574">
        <v>0</v>
      </c>
      <c r="P2574" t="s">
        <v>1207</v>
      </c>
      <c r="Q2574">
        <v>19810401</v>
      </c>
    </row>
    <row r="2575" spans="1:17">
      <c r="A2575" t="s">
        <v>1379</v>
      </c>
      <c r="B2575" t="s">
        <v>1348</v>
      </c>
      <c r="C2575">
        <v>201012</v>
      </c>
      <c r="D2575">
        <v>31</v>
      </c>
      <c r="E2575" t="s">
        <v>1212</v>
      </c>
      <c r="F2575">
        <v>372</v>
      </c>
      <c r="G2575">
        <v>223</v>
      </c>
      <c r="H2575">
        <v>1818</v>
      </c>
      <c r="I2575">
        <v>43112044800</v>
      </c>
      <c r="J2575">
        <v>8</v>
      </c>
      <c r="K2575" t="s">
        <v>1380</v>
      </c>
      <c r="L2575">
        <v>2531</v>
      </c>
      <c r="M2575" t="s">
        <v>1214</v>
      </c>
      <c r="N2575" t="s">
        <v>1355</v>
      </c>
      <c r="O2575">
        <v>0</v>
      </c>
      <c r="P2575" t="s">
        <v>1207</v>
      </c>
      <c r="Q2575">
        <v>19810501</v>
      </c>
    </row>
    <row r="2576" spans="1:17">
      <c r="A2576" t="s">
        <v>1379</v>
      </c>
      <c r="B2576" t="s">
        <v>1227</v>
      </c>
      <c r="C2576">
        <v>201012</v>
      </c>
      <c r="D2576">
        <v>31</v>
      </c>
      <c r="E2576" t="s">
        <v>1212</v>
      </c>
      <c r="F2576">
        <v>770</v>
      </c>
      <c r="G2576">
        <v>349</v>
      </c>
      <c r="H2576">
        <v>2508</v>
      </c>
      <c r="I2576">
        <v>43112045200</v>
      </c>
      <c r="J2576">
        <v>8</v>
      </c>
      <c r="K2576" t="s">
        <v>1380</v>
      </c>
      <c r="L2576">
        <v>2531</v>
      </c>
      <c r="M2576" t="s">
        <v>1214</v>
      </c>
      <c r="N2576" t="s">
        <v>1355</v>
      </c>
      <c r="O2576">
        <v>0</v>
      </c>
      <c r="P2576" t="s">
        <v>1207</v>
      </c>
      <c r="Q2576">
        <v>19810701</v>
      </c>
    </row>
    <row r="2577" spans="1:17">
      <c r="A2577" t="s">
        <v>1379</v>
      </c>
      <c r="B2577" t="s">
        <v>1351</v>
      </c>
      <c r="C2577">
        <v>201012</v>
      </c>
      <c r="D2577">
        <v>31</v>
      </c>
      <c r="E2577" t="s">
        <v>1212</v>
      </c>
      <c r="F2577">
        <v>915</v>
      </c>
      <c r="G2577">
        <v>328</v>
      </c>
      <c r="H2577">
        <v>3469</v>
      </c>
      <c r="I2577">
        <v>43112046200</v>
      </c>
      <c r="J2577">
        <v>8</v>
      </c>
      <c r="K2577" t="s">
        <v>1380</v>
      </c>
      <c r="L2577">
        <v>2531</v>
      </c>
      <c r="M2577" t="s">
        <v>1214</v>
      </c>
      <c r="N2577" t="s">
        <v>1355</v>
      </c>
      <c r="O2577">
        <v>0</v>
      </c>
      <c r="P2577" t="s">
        <v>1207</v>
      </c>
      <c r="Q2577">
        <v>19810801</v>
      </c>
    </row>
    <row r="2578" spans="1:17">
      <c r="A2578" t="s">
        <v>1379</v>
      </c>
      <c r="B2578" t="s">
        <v>1229</v>
      </c>
      <c r="C2578">
        <v>201012</v>
      </c>
      <c r="D2578">
        <v>31</v>
      </c>
      <c r="E2578" t="s">
        <v>1212</v>
      </c>
      <c r="F2578">
        <v>1030</v>
      </c>
      <c r="G2578">
        <v>499</v>
      </c>
      <c r="H2578">
        <v>8185</v>
      </c>
      <c r="I2578">
        <v>43112048400</v>
      </c>
      <c r="J2578">
        <v>8</v>
      </c>
      <c r="K2578" t="s">
        <v>1380</v>
      </c>
      <c r="L2578">
        <v>2531</v>
      </c>
      <c r="M2578" t="s">
        <v>1214</v>
      </c>
      <c r="N2578" t="s">
        <v>1355</v>
      </c>
      <c r="O2578">
        <v>0</v>
      </c>
      <c r="P2578" t="s">
        <v>1207</v>
      </c>
      <c r="Q2578">
        <v>19820101</v>
      </c>
    </row>
    <row r="2579" spans="1:17">
      <c r="A2579" t="s">
        <v>1379</v>
      </c>
      <c r="B2579" t="s">
        <v>1361</v>
      </c>
      <c r="C2579">
        <v>201012</v>
      </c>
      <c r="D2579">
        <v>0</v>
      </c>
      <c r="E2579" t="s">
        <v>1212</v>
      </c>
      <c r="F2579">
        <v>0</v>
      </c>
      <c r="G2579">
        <v>0</v>
      </c>
      <c r="H2579">
        <v>0</v>
      </c>
      <c r="I2579">
        <v>43112043501</v>
      </c>
      <c r="J2579">
        <v>12</v>
      </c>
      <c r="K2579" t="s">
        <v>1380</v>
      </c>
      <c r="L2579">
        <v>2531</v>
      </c>
      <c r="M2579" t="s">
        <v>1214</v>
      </c>
      <c r="N2579" t="s">
        <v>1355</v>
      </c>
      <c r="O2579">
        <v>0</v>
      </c>
      <c r="P2579" t="s">
        <v>1233</v>
      </c>
      <c r="Q2579">
        <v>19840401</v>
      </c>
    </row>
    <row r="2580" spans="1:17">
      <c r="A2580" t="s">
        <v>1379</v>
      </c>
      <c r="B2580" t="s">
        <v>1381</v>
      </c>
      <c r="C2580">
        <v>201012</v>
      </c>
      <c r="D2580">
        <v>31</v>
      </c>
      <c r="E2580" t="s">
        <v>1212</v>
      </c>
      <c r="F2580">
        <v>621</v>
      </c>
      <c r="G2580">
        <v>148</v>
      </c>
      <c r="H2580">
        <v>2359</v>
      </c>
      <c r="I2580">
        <v>43112046700</v>
      </c>
      <c r="J2580">
        <v>8</v>
      </c>
      <c r="K2580" t="s">
        <v>1380</v>
      </c>
      <c r="L2580">
        <v>2531</v>
      </c>
      <c r="M2580" t="s">
        <v>1214</v>
      </c>
      <c r="N2580" t="s">
        <v>1355</v>
      </c>
      <c r="O2580">
        <v>0</v>
      </c>
      <c r="P2580" t="s">
        <v>1207</v>
      </c>
      <c r="Q2580">
        <v>19811101</v>
      </c>
    </row>
    <row r="2581" spans="1:17">
      <c r="A2581" t="s">
        <v>1379</v>
      </c>
      <c r="B2581" t="s">
        <v>1230</v>
      </c>
      <c r="C2581">
        <v>201012</v>
      </c>
      <c r="D2581">
        <v>30</v>
      </c>
      <c r="E2581" t="s">
        <v>1212</v>
      </c>
      <c r="F2581">
        <v>131</v>
      </c>
      <c r="G2581">
        <v>128</v>
      </c>
      <c r="H2581">
        <v>407</v>
      </c>
      <c r="I2581">
        <v>43112049700</v>
      </c>
      <c r="J2581">
        <v>8</v>
      </c>
      <c r="K2581" t="s">
        <v>1380</v>
      </c>
      <c r="L2581">
        <v>2531</v>
      </c>
      <c r="M2581" t="s">
        <v>1214</v>
      </c>
      <c r="N2581" t="s">
        <v>1355</v>
      </c>
      <c r="O2581">
        <v>0</v>
      </c>
      <c r="P2581" t="s">
        <v>1207</v>
      </c>
      <c r="Q2581">
        <v>19820401</v>
      </c>
    </row>
    <row r="2582" spans="1:17">
      <c r="A2582" t="s">
        <v>1379</v>
      </c>
      <c r="B2582" t="s">
        <v>1382</v>
      </c>
      <c r="C2582">
        <v>201012</v>
      </c>
      <c r="D2582">
        <v>28</v>
      </c>
      <c r="E2582" t="s">
        <v>1212</v>
      </c>
      <c r="F2582">
        <v>676</v>
      </c>
      <c r="G2582">
        <v>370</v>
      </c>
      <c r="H2582">
        <v>4090</v>
      </c>
      <c r="I2582">
        <v>43112047800</v>
      </c>
      <c r="J2582">
        <v>8</v>
      </c>
      <c r="K2582" t="s">
        <v>1380</v>
      </c>
      <c r="L2582">
        <v>2531</v>
      </c>
      <c r="M2582" t="s">
        <v>1214</v>
      </c>
      <c r="N2582" t="s">
        <v>1355</v>
      </c>
      <c r="O2582">
        <v>0</v>
      </c>
      <c r="P2582" t="s">
        <v>1207</v>
      </c>
      <c r="Q2582">
        <v>19811201</v>
      </c>
    </row>
    <row r="2583" spans="1:17">
      <c r="A2583" t="s">
        <v>1352</v>
      </c>
      <c r="B2583" t="s">
        <v>1237</v>
      </c>
      <c r="C2583">
        <v>201001</v>
      </c>
      <c r="D2583">
        <v>0</v>
      </c>
      <c r="E2583" t="s">
        <v>1302</v>
      </c>
      <c r="F2583">
        <v>0</v>
      </c>
      <c r="G2583">
        <v>0</v>
      </c>
      <c r="H2583">
        <v>0</v>
      </c>
      <c r="I2583">
        <v>43112004600</v>
      </c>
      <c r="J2583">
        <v>5</v>
      </c>
      <c r="K2583" t="s">
        <v>1353</v>
      </c>
      <c r="L2583">
        <v>1560</v>
      </c>
      <c r="M2583" t="s">
        <v>1354</v>
      </c>
      <c r="N2583" t="s">
        <v>1355</v>
      </c>
      <c r="O2583">
        <v>0</v>
      </c>
      <c r="P2583" t="s">
        <v>1207</v>
      </c>
      <c r="Q2583">
        <v>19970630</v>
      </c>
    </row>
    <row r="2584" spans="1:17">
      <c r="A2584" t="s">
        <v>1352</v>
      </c>
      <c r="B2584" t="s">
        <v>1240</v>
      </c>
      <c r="C2584">
        <v>201001</v>
      </c>
      <c r="D2584">
        <v>0</v>
      </c>
      <c r="E2584" t="s">
        <v>1302</v>
      </c>
      <c r="F2584">
        <v>0</v>
      </c>
      <c r="G2584">
        <v>0</v>
      </c>
      <c r="H2584">
        <v>0</v>
      </c>
      <c r="I2584">
        <v>43112004900</v>
      </c>
      <c r="J2584">
        <v>5</v>
      </c>
      <c r="K2584" t="s">
        <v>1353</v>
      </c>
      <c r="L2584">
        <v>1560</v>
      </c>
      <c r="M2584" t="s">
        <v>1354</v>
      </c>
      <c r="N2584" t="s">
        <v>1355</v>
      </c>
      <c r="O2584">
        <v>0</v>
      </c>
      <c r="P2584" t="s">
        <v>1207</v>
      </c>
    </row>
    <row r="2585" spans="1:17">
      <c r="A2585" t="s">
        <v>1352</v>
      </c>
      <c r="B2585" t="s">
        <v>1241</v>
      </c>
      <c r="C2585">
        <v>201001</v>
      </c>
      <c r="D2585">
        <v>0</v>
      </c>
      <c r="E2585" t="s">
        <v>1302</v>
      </c>
      <c r="F2585">
        <v>0</v>
      </c>
      <c r="G2585">
        <v>0</v>
      </c>
      <c r="H2585">
        <v>0</v>
      </c>
      <c r="I2585">
        <v>43112005900</v>
      </c>
      <c r="J2585">
        <v>5</v>
      </c>
      <c r="K2585" t="s">
        <v>1353</v>
      </c>
      <c r="L2585">
        <v>1560</v>
      </c>
      <c r="M2585" t="s">
        <v>1354</v>
      </c>
      <c r="N2585" t="s">
        <v>1355</v>
      </c>
      <c r="O2585">
        <v>0</v>
      </c>
      <c r="P2585" t="s">
        <v>1207</v>
      </c>
    </row>
    <row r="2586" spans="1:17">
      <c r="A2586" t="s">
        <v>1352</v>
      </c>
      <c r="B2586" t="s">
        <v>1237</v>
      </c>
      <c r="C2586">
        <v>201002</v>
      </c>
      <c r="D2586">
        <v>0</v>
      </c>
      <c r="E2586" t="s">
        <v>1302</v>
      </c>
      <c r="F2586">
        <v>0</v>
      </c>
      <c r="G2586">
        <v>0</v>
      </c>
      <c r="H2586">
        <v>0</v>
      </c>
      <c r="I2586">
        <v>43112004600</v>
      </c>
      <c r="J2586">
        <v>5</v>
      </c>
      <c r="K2586" t="s">
        <v>1353</v>
      </c>
      <c r="L2586">
        <v>1560</v>
      </c>
      <c r="M2586" t="s">
        <v>1354</v>
      </c>
      <c r="N2586" t="s">
        <v>1355</v>
      </c>
      <c r="O2586">
        <v>0</v>
      </c>
      <c r="P2586" t="s">
        <v>1207</v>
      </c>
      <c r="Q2586">
        <v>19970630</v>
      </c>
    </row>
    <row r="2587" spans="1:17">
      <c r="A2587" t="s">
        <v>1352</v>
      </c>
      <c r="B2587" t="s">
        <v>1240</v>
      </c>
      <c r="C2587">
        <v>201002</v>
      </c>
      <c r="D2587">
        <v>0</v>
      </c>
      <c r="E2587" t="s">
        <v>1302</v>
      </c>
      <c r="F2587">
        <v>0</v>
      </c>
      <c r="G2587">
        <v>0</v>
      </c>
      <c r="H2587">
        <v>0</v>
      </c>
      <c r="I2587">
        <v>43112004900</v>
      </c>
      <c r="J2587">
        <v>5</v>
      </c>
      <c r="K2587" t="s">
        <v>1353</v>
      </c>
      <c r="L2587">
        <v>1560</v>
      </c>
      <c r="M2587" t="s">
        <v>1354</v>
      </c>
      <c r="N2587" t="s">
        <v>1355</v>
      </c>
      <c r="O2587">
        <v>0</v>
      </c>
      <c r="P2587" t="s">
        <v>1207</v>
      </c>
    </row>
    <row r="2588" spans="1:17">
      <c r="A2588" t="s">
        <v>1352</v>
      </c>
      <c r="B2588" t="s">
        <v>1241</v>
      </c>
      <c r="C2588">
        <v>201002</v>
      </c>
      <c r="D2588">
        <v>0</v>
      </c>
      <c r="E2588" t="s">
        <v>1302</v>
      </c>
      <c r="F2588">
        <v>0</v>
      </c>
      <c r="G2588">
        <v>0</v>
      </c>
      <c r="H2588">
        <v>0</v>
      </c>
      <c r="I2588">
        <v>43112005900</v>
      </c>
      <c r="J2588">
        <v>5</v>
      </c>
      <c r="K2588" t="s">
        <v>1353</v>
      </c>
      <c r="L2588">
        <v>1560</v>
      </c>
      <c r="M2588" t="s">
        <v>1354</v>
      </c>
      <c r="N2588" t="s">
        <v>1355</v>
      </c>
      <c r="O2588">
        <v>0</v>
      </c>
      <c r="P2588" t="s">
        <v>1207</v>
      </c>
    </row>
    <row r="2589" spans="1:17">
      <c r="A2589" t="s">
        <v>1352</v>
      </c>
      <c r="B2589" t="s">
        <v>1237</v>
      </c>
      <c r="C2589">
        <v>201003</v>
      </c>
      <c r="D2589">
        <v>0</v>
      </c>
      <c r="E2589" t="s">
        <v>1302</v>
      </c>
      <c r="F2589">
        <v>0</v>
      </c>
      <c r="G2589">
        <v>0</v>
      </c>
      <c r="H2589">
        <v>0</v>
      </c>
      <c r="I2589">
        <v>43112004600</v>
      </c>
      <c r="J2589">
        <v>5</v>
      </c>
      <c r="K2589" t="s">
        <v>1353</v>
      </c>
      <c r="L2589">
        <v>1560</v>
      </c>
      <c r="M2589" t="s">
        <v>1354</v>
      </c>
      <c r="N2589" t="s">
        <v>1355</v>
      </c>
      <c r="O2589">
        <v>0</v>
      </c>
      <c r="P2589" t="s">
        <v>1207</v>
      </c>
      <c r="Q2589">
        <v>19970630</v>
      </c>
    </row>
    <row r="2590" spans="1:17">
      <c r="A2590" t="s">
        <v>1352</v>
      </c>
      <c r="B2590" t="s">
        <v>1240</v>
      </c>
      <c r="C2590">
        <v>201003</v>
      </c>
      <c r="D2590">
        <v>0</v>
      </c>
      <c r="E2590" t="s">
        <v>1302</v>
      </c>
      <c r="F2590">
        <v>0</v>
      </c>
      <c r="G2590">
        <v>0</v>
      </c>
      <c r="H2590">
        <v>0</v>
      </c>
      <c r="I2590">
        <v>43112004900</v>
      </c>
      <c r="J2590">
        <v>5</v>
      </c>
      <c r="K2590" t="s">
        <v>1353</v>
      </c>
      <c r="L2590">
        <v>1560</v>
      </c>
      <c r="M2590" t="s">
        <v>1354</v>
      </c>
      <c r="N2590" t="s">
        <v>1355</v>
      </c>
      <c r="O2590">
        <v>0</v>
      </c>
      <c r="P2590" t="s">
        <v>1207</v>
      </c>
    </row>
    <row r="2591" spans="1:17">
      <c r="A2591" t="s">
        <v>1352</v>
      </c>
      <c r="B2591" t="s">
        <v>1241</v>
      </c>
      <c r="C2591">
        <v>201003</v>
      </c>
      <c r="D2591">
        <v>0</v>
      </c>
      <c r="E2591" t="s">
        <v>1302</v>
      </c>
      <c r="F2591">
        <v>0</v>
      </c>
      <c r="G2591">
        <v>0</v>
      </c>
      <c r="H2591">
        <v>0</v>
      </c>
      <c r="I2591">
        <v>43112005900</v>
      </c>
      <c r="J2591">
        <v>5</v>
      </c>
      <c r="K2591" t="s">
        <v>1353</v>
      </c>
      <c r="L2591">
        <v>1560</v>
      </c>
      <c r="M2591" t="s">
        <v>1354</v>
      </c>
      <c r="N2591" t="s">
        <v>1355</v>
      </c>
      <c r="O2591">
        <v>0</v>
      </c>
      <c r="P2591" t="s">
        <v>1207</v>
      </c>
    </row>
    <row r="2592" spans="1:17">
      <c r="A2592" t="s">
        <v>1352</v>
      </c>
      <c r="B2592" t="s">
        <v>1237</v>
      </c>
      <c r="C2592">
        <v>201004</v>
      </c>
      <c r="D2592">
        <v>0</v>
      </c>
      <c r="E2592" t="s">
        <v>1302</v>
      </c>
      <c r="F2592">
        <v>0</v>
      </c>
      <c r="G2592">
        <v>0</v>
      </c>
      <c r="H2592">
        <v>0</v>
      </c>
      <c r="I2592">
        <v>43112004600</v>
      </c>
      <c r="J2592">
        <v>5</v>
      </c>
      <c r="K2592" t="s">
        <v>1353</v>
      </c>
      <c r="L2592">
        <v>1560</v>
      </c>
      <c r="M2592" t="s">
        <v>1354</v>
      </c>
      <c r="N2592" t="s">
        <v>1355</v>
      </c>
      <c r="O2592">
        <v>0</v>
      </c>
      <c r="P2592" t="s">
        <v>1207</v>
      </c>
      <c r="Q2592">
        <v>19970630</v>
      </c>
    </row>
    <row r="2593" spans="1:17">
      <c r="A2593" t="s">
        <v>1352</v>
      </c>
      <c r="B2593" t="s">
        <v>1240</v>
      </c>
      <c r="C2593">
        <v>201004</v>
      </c>
      <c r="D2593">
        <v>0</v>
      </c>
      <c r="E2593" t="s">
        <v>1302</v>
      </c>
      <c r="F2593">
        <v>0</v>
      </c>
      <c r="G2593">
        <v>0</v>
      </c>
      <c r="H2593">
        <v>0</v>
      </c>
      <c r="I2593">
        <v>43112004900</v>
      </c>
      <c r="J2593">
        <v>5</v>
      </c>
      <c r="K2593" t="s">
        <v>1353</v>
      </c>
      <c r="L2593">
        <v>1560</v>
      </c>
      <c r="M2593" t="s">
        <v>1354</v>
      </c>
      <c r="N2593" t="s">
        <v>1355</v>
      </c>
      <c r="O2593">
        <v>0</v>
      </c>
      <c r="P2593" t="s">
        <v>1207</v>
      </c>
    </row>
    <row r="2594" spans="1:17">
      <c r="A2594" t="s">
        <v>1352</v>
      </c>
      <c r="B2594" t="s">
        <v>1241</v>
      </c>
      <c r="C2594">
        <v>201004</v>
      </c>
      <c r="D2594">
        <v>0</v>
      </c>
      <c r="E2594" t="s">
        <v>1302</v>
      </c>
      <c r="F2594">
        <v>0</v>
      </c>
      <c r="G2594">
        <v>0</v>
      </c>
      <c r="H2594">
        <v>0</v>
      </c>
      <c r="I2594">
        <v>43112005900</v>
      </c>
      <c r="J2594">
        <v>5</v>
      </c>
      <c r="K2594" t="s">
        <v>1353</v>
      </c>
      <c r="L2594">
        <v>1560</v>
      </c>
      <c r="M2594" t="s">
        <v>1354</v>
      </c>
      <c r="N2594" t="s">
        <v>1355</v>
      </c>
      <c r="O2594">
        <v>0</v>
      </c>
      <c r="P2594" t="s">
        <v>1207</v>
      </c>
    </row>
    <row r="2595" spans="1:17">
      <c r="A2595" t="s">
        <v>1352</v>
      </c>
      <c r="B2595" t="s">
        <v>1237</v>
      </c>
      <c r="C2595">
        <v>201005</v>
      </c>
      <c r="D2595">
        <v>0</v>
      </c>
      <c r="E2595" t="s">
        <v>1302</v>
      </c>
      <c r="F2595">
        <v>0</v>
      </c>
      <c r="G2595">
        <v>0</v>
      </c>
      <c r="H2595">
        <v>0</v>
      </c>
      <c r="I2595">
        <v>43112004600</v>
      </c>
      <c r="J2595">
        <v>5</v>
      </c>
      <c r="K2595" t="s">
        <v>1353</v>
      </c>
      <c r="L2595">
        <v>1560</v>
      </c>
      <c r="M2595" t="s">
        <v>1354</v>
      </c>
      <c r="N2595" t="s">
        <v>1355</v>
      </c>
      <c r="O2595">
        <v>0</v>
      </c>
      <c r="P2595" t="s">
        <v>1207</v>
      </c>
      <c r="Q2595">
        <v>19970630</v>
      </c>
    </row>
    <row r="2596" spans="1:17">
      <c r="A2596" t="s">
        <v>1352</v>
      </c>
      <c r="B2596" t="s">
        <v>1240</v>
      </c>
      <c r="C2596">
        <v>201005</v>
      </c>
      <c r="D2596">
        <v>0</v>
      </c>
      <c r="E2596" t="s">
        <v>1302</v>
      </c>
      <c r="F2596">
        <v>0</v>
      </c>
      <c r="G2596">
        <v>0</v>
      </c>
      <c r="H2596">
        <v>0</v>
      </c>
      <c r="I2596">
        <v>43112004900</v>
      </c>
      <c r="J2596">
        <v>5</v>
      </c>
      <c r="K2596" t="s">
        <v>1353</v>
      </c>
      <c r="L2596">
        <v>1560</v>
      </c>
      <c r="M2596" t="s">
        <v>1354</v>
      </c>
      <c r="N2596" t="s">
        <v>1355</v>
      </c>
      <c r="O2596">
        <v>0</v>
      </c>
      <c r="P2596" t="s">
        <v>1207</v>
      </c>
    </row>
    <row r="2597" spans="1:17">
      <c r="A2597" t="s">
        <v>1352</v>
      </c>
      <c r="B2597" t="s">
        <v>1241</v>
      </c>
      <c r="C2597">
        <v>201005</v>
      </c>
      <c r="D2597">
        <v>0</v>
      </c>
      <c r="E2597" t="s">
        <v>1302</v>
      </c>
      <c r="F2597">
        <v>0</v>
      </c>
      <c r="G2597">
        <v>0</v>
      </c>
      <c r="H2597">
        <v>0</v>
      </c>
      <c r="I2597">
        <v>43112005900</v>
      </c>
      <c r="J2597">
        <v>5</v>
      </c>
      <c r="K2597" t="s">
        <v>1353</v>
      </c>
      <c r="L2597">
        <v>1560</v>
      </c>
      <c r="M2597" t="s">
        <v>1354</v>
      </c>
      <c r="N2597" t="s">
        <v>1355</v>
      </c>
      <c r="O2597">
        <v>0</v>
      </c>
      <c r="P2597" t="s">
        <v>1207</v>
      </c>
    </row>
    <row r="2598" spans="1:17">
      <c r="A2598" t="s">
        <v>1352</v>
      </c>
      <c r="B2598" t="s">
        <v>1237</v>
      </c>
      <c r="C2598">
        <v>201006</v>
      </c>
      <c r="D2598">
        <v>0</v>
      </c>
      <c r="E2598" t="s">
        <v>1302</v>
      </c>
      <c r="F2598">
        <v>0</v>
      </c>
      <c r="G2598">
        <v>0</v>
      </c>
      <c r="H2598">
        <v>0</v>
      </c>
      <c r="I2598">
        <v>43112004600</v>
      </c>
      <c r="J2598">
        <v>5</v>
      </c>
      <c r="K2598" t="s">
        <v>1353</v>
      </c>
      <c r="L2598">
        <v>1560</v>
      </c>
      <c r="M2598" t="s">
        <v>1354</v>
      </c>
      <c r="N2598" t="s">
        <v>1355</v>
      </c>
      <c r="O2598">
        <v>0</v>
      </c>
      <c r="P2598" t="s">
        <v>1207</v>
      </c>
      <c r="Q2598">
        <v>19970630</v>
      </c>
    </row>
    <row r="2599" spans="1:17">
      <c r="A2599" t="s">
        <v>1352</v>
      </c>
      <c r="B2599" t="s">
        <v>1240</v>
      </c>
      <c r="C2599">
        <v>201006</v>
      </c>
      <c r="D2599">
        <v>0</v>
      </c>
      <c r="E2599" t="s">
        <v>1302</v>
      </c>
      <c r="F2599">
        <v>0</v>
      </c>
      <c r="G2599">
        <v>0</v>
      </c>
      <c r="H2599">
        <v>0</v>
      </c>
      <c r="I2599">
        <v>43112004900</v>
      </c>
      <c r="J2599">
        <v>5</v>
      </c>
      <c r="K2599" t="s">
        <v>1353</v>
      </c>
      <c r="L2599">
        <v>1560</v>
      </c>
      <c r="M2599" t="s">
        <v>1354</v>
      </c>
      <c r="N2599" t="s">
        <v>1355</v>
      </c>
      <c r="O2599">
        <v>0</v>
      </c>
      <c r="P2599" t="s">
        <v>1207</v>
      </c>
    </row>
    <row r="2600" spans="1:17">
      <c r="A2600" t="s">
        <v>1352</v>
      </c>
      <c r="B2600" t="s">
        <v>1241</v>
      </c>
      <c r="C2600">
        <v>201006</v>
      </c>
      <c r="D2600">
        <v>0</v>
      </c>
      <c r="E2600" t="s">
        <v>1302</v>
      </c>
      <c r="F2600">
        <v>0</v>
      </c>
      <c r="G2600">
        <v>0</v>
      </c>
      <c r="H2600">
        <v>0</v>
      </c>
      <c r="I2600">
        <v>43112005900</v>
      </c>
      <c r="J2600">
        <v>5</v>
      </c>
      <c r="K2600" t="s">
        <v>1353</v>
      </c>
      <c r="L2600">
        <v>1560</v>
      </c>
      <c r="M2600" t="s">
        <v>1354</v>
      </c>
      <c r="N2600" t="s">
        <v>1355</v>
      </c>
      <c r="O2600">
        <v>0</v>
      </c>
      <c r="P2600" t="s">
        <v>1207</v>
      </c>
    </row>
    <row r="2601" spans="1:17">
      <c r="A2601" t="s">
        <v>1352</v>
      </c>
      <c r="B2601" t="s">
        <v>1237</v>
      </c>
      <c r="C2601">
        <v>201007</v>
      </c>
      <c r="D2601">
        <v>0</v>
      </c>
      <c r="E2601" t="s">
        <v>1302</v>
      </c>
      <c r="F2601">
        <v>0</v>
      </c>
      <c r="G2601">
        <v>0</v>
      </c>
      <c r="H2601">
        <v>0</v>
      </c>
      <c r="I2601">
        <v>43112004600</v>
      </c>
      <c r="J2601">
        <v>5</v>
      </c>
      <c r="K2601" t="s">
        <v>1353</v>
      </c>
      <c r="L2601">
        <v>1560</v>
      </c>
      <c r="M2601" t="s">
        <v>1354</v>
      </c>
      <c r="N2601" t="s">
        <v>1355</v>
      </c>
      <c r="O2601">
        <v>0</v>
      </c>
      <c r="P2601" t="s">
        <v>1207</v>
      </c>
      <c r="Q2601">
        <v>19970630</v>
      </c>
    </row>
    <row r="2602" spans="1:17">
      <c r="A2602" t="s">
        <v>1352</v>
      </c>
      <c r="B2602" t="s">
        <v>1240</v>
      </c>
      <c r="C2602">
        <v>201007</v>
      </c>
      <c r="D2602">
        <v>0</v>
      </c>
      <c r="E2602" t="s">
        <v>1302</v>
      </c>
      <c r="F2602">
        <v>0</v>
      </c>
      <c r="G2602">
        <v>0</v>
      </c>
      <c r="H2602">
        <v>0</v>
      </c>
      <c r="I2602">
        <v>43112004900</v>
      </c>
      <c r="J2602">
        <v>5</v>
      </c>
      <c r="K2602" t="s">
        <v>1353</v>
      </c>
      <c r="L2602">
        <v>1560</v>
      </c>
      <c r="M2602" t="s">
        <v>1354</v>
      </c>
      <c r="N2602" t="s">
        <v>1355</v>
      </c>
      <c r="O2602">
        <v>0</v>
      </c>
      <c r="P2602" t="s">
        <v>1207</v>
      </c>
    </row>
    <row r="2603" spans="1:17">
      <c r="A2603" t="s">
        <v>1352</v>
      </c>
      <c r="B2603" t="s">
        <v>1241</v>
      </c>
      <c r="C2603">
        <v>201007</v>
      </c>
      <c r="D2603">
        <v>0</v>
      </c>
      <c r="E2603" t="s">
        <v>1302</v>
      </c>
      <c r="F2603">
        <v>0</v>
      </c>
      <c r="G2603">
        <v>0</v>
      </c>
      <c r="H2603">
        <v>0</v>
      </c>
      <c r="I2603">
        <v>43112005900</v>
      </c>
      <c r="J2603">
        <v>5</v>
      </c>
      <c r="K2603" t="s">
        <v>1353</v>
      </c>
      <c r="L2603">
        <v>1560</v>
      </c>
      <c r="M2603" t="s">
        <v>1354</v>
      </c>
      <c r="N2603" t="s">
        <v>1355</v>
      </c>
      <c r="O2603">
        <v>0</v>
      </c>
      <c r="P2603" t="s">
        <v>1207</v>
      </c>
    </row>
    <row r="2604" spans="1:17">
      <c r="A2604" t="s">
        <v>1352</v>
      </c>
      <c r="B2604" t="s">
        <v>1237</v>
      </c>
      <c r="C2604">
        <v>201008</v>
      </c>
      <c r="D2604">
        <v>0</v>
      </c>
      <c r="E2604" t="s">
        <v>1302</v>
      </c>
      <c r="F2604">
        <v>0</v>
      </c>
      <c r="G2604">
        <v>0</v>
      </c>
      <c r="H2604">
        <v>0</v>
      </c>
      <c r="I2604">
        <v>43112004600</v>
      </c>
      <c r="J2604">
        <v>5</v>
      </c>
      <c r="K2604" t="s">
        <v>1353</v>
      </c>
      <c r="L2604">
        <v>1560</v>
      </c>
      <c r="M2604" t="s">
        <v>1354</v>
      </c>
      <c r="N2604" t="s">
        <v>1355</v>
      </c>
      <c r="O2604">
        <v>0</v>
      </c>
      <c r="P2604" t="s">
        <v>1207</v>
      </c>
      <c r="Q2604">
        <v>19970630</v>
      </c>
    </row>
    <row r="2605" spans="1:17">
      <c r="A2605" t="s">
        <v>1352</v>
      </c>
      <c r="B2605" t="s">
        <v>1240</v>
      </c>
      <c r="C2605">
        <v>201008</v>
      </c>
      <c r="D2605">
        <v>0</v>
      </c>
      <c r="E2605" t="s">
        <v>1302</v>
      </c>
      <c r="F2605">
        <v>0</v>
      </c>
      <c r="G2605">
        <v>0</v>
      </c>
      <c r="H2605">
        <v>0</v>
      </c>
      <c r="I2605">
        <v>43112004900</v>
      </c>
      <c r="J2605">
        <v>5</v>
      </c>
      <c r="K2605" t="s">
        <v>1353</v>
      </c>
      <c r="L2605">
        <v>1560</v>
      </c>
      <c r="M2605" t="s">
        <v>1354</v>
      </c>
      <c r="N2605" t="s">
        <v>1355</v>
      </c>
      <c r="O2605">
        <v>0</v>
      </c>
      <c r="P2605" t="s">
        <v>1207</v>
      </c>
    </row>
    <row r="2606" spans="1:17">
      <c r="A2606" t="s">
        <v>1352</v>
      </c>
      <c r="B2606" t="s">
        <v>1241</v>
      </c>
      <c r="C2606">
        <v>201008</v>
      </c>
      <c r="D2606">
        <v>0</v>
      </c>
      <c r="E2606" t="s">
        <v>1302</v>
      </c>
      <c r="F2606">
        <v>0</v>
      </c>
      <c r="G2606">
        <v>0</v>
      </c>
      <c r="H2606">
        <v>0</v>
      </c>
      <c r="I2606">
        <v>43112005900</v>
      </c>
      <c r="J2606">
        <v>5</v>
      </c>
      <c r="K2606" t="s">
        <v>1353</v>
      </c>
      <c r="L2606">
        <v>1560</v>
      </c>
      <c r="M2606" t="s">
        <v>1354</v>
      </c>
      <c r="N2606" t="s">
        <v>1355</v>
      </c>
      <c r="O2606">
        <v>0</v>
      </c>
      <c r="P2606" t="s">
        <v>1207</v>
      </c>
    </row>
    <row r="2607" spans="1:17">
      <c r="A2607" t="s">
        <v>1352</v>
      </c>
      <c r="B2607" t="s">
        <v>1237</v>
      </c>
      <c r="C2607">
        <v>201009</v>
      </c>
      <c r="D2607">
        <v>0</v>
      </c>
      <c r="E2607" t="s">
        <v>1302</v>
      </c>
      <c r="F2607">
        <v>0</v>
      </c>
      <c r="G2607">
        <v>0</v>
      </c>
      <c r="H2607">
        <v>0</v>
      </c>
      <c r="I2607">
        <v>43112004600</v>
      </c>
      <c r="J2607">
        <v>5</v>
      </c>
      <c r="K2607" t="s">
        <v>1353</v>
      </c>
      <c r="L2607">
        <v>1560</v>
      </c>
      <c r="M2607" t="s">
        <v>1354</v>
      </c>
      <c r="N2607" t="s">
        <v>1355</v>
      </c>
      <c r="O2607">
        <v>0</v>
      </c>
      <c r="P2607" t="s">
        <v>1207</v>
      </c>
      <c r="Q2607">
        <v>19970630</v>
      </c>
    </row>
    <row r="2608" spans="1:17">
      <c r="A2608" t="s">
        <v>1352</v>
      </c>
      <c r="B2608" t="s">
        <v>1240</v>
      </c>
      <c r="C2608">
        <v>201009</v>
      </c>
      <c r="D2608">
        <v>0</v>
      </c>
      <c r="E2608" t="s">
        <v>1302</v>
      </c>
      <c r="F2608">
        <v>0</v>
      </c>
      <c r="G2608">
        <v>0</v>
      </c>
      <c r="H2608">
        <v>0</v>
      </c>
      <c r="I2608">
        <v>43112004900</v>
      </c>
      <c r="J2608">
        <v>5</v>
      </c>
      <c r="K2608" t="s">
        <v>1353</v>
      </c>
      <c r="L2608">
        <v>1560</v>
      </c>
      <c r="M2608" t="s">
        <v>1354</v>
      </c>
      <c r="N2608" t="s">
        <v>1355</v>
      </c>
      <c r="O2608">
        <v>0</v>
      </c>
      <c r="P2608" t="s">
        <v>1207</v>
      </c>
    </row>
    <row r="2609" spans="1:17">
      <c r="A2609" t="s">
        <v>1352</v>
      </c>
      <c r="B2609" t="s">
        <v>1241</v>
      </c>
      <c r="C2609">
        <v>201009</v>
      </c>
      <c r="D2609">
        <v>0</v>
      </c>
      <c r="E2609" t="s">
        <v>1302</v>
      </c>
      <c r="F2609">
        <v>0</v>
      </c>
      <c r="G2609">
        <v>0</v>
      </c>
      <c r="H2609">
        <v>0</v>
      </c>
      <c r="I2609">
        <v>43112005900</v>
      </c>
      <c r="J2609">
        <v>5</v>
      </c>
      <c r="K2609" t="s">
        <v>1353</v>
      </c>
      <c r="L2609">
        <v>1560</v>
      </c>
      <c r="M2609" t="s">
        <v>1354</v>
      </c>
      <c r="N2609" t="s">
        <v>1355</v>
      </c>
      <c r="O2609">
        <v>0</v>
      </c>
      <c r="P2609" t="s">
        <v>1207</v>
      </c>
    </row>
    <row r="2610" spans="1:17">
      <c r="A2610" t="s">
        <v>1352</v>
      </c>
      <c r="B2610" t="s">
        <v>1237</v>
      </c>
      <c r="C2610">
        <v>201010</v>
      </c>
      <c r="D2610">
        <v>0</v>
      </c>
      <c r="E2610" t="s">
        <v>1302</v>
      </c>
      <c r="F2610">
        <v>0</v>
      </c>
      <c r="G2610">
        <v>0</v>
      </c>
      <c r="H2610">
        <v>0</v>
      </c>
      <c r="I2610">
        <v>43112004600</v>
      </c>
      <c r="J2610">
        <v>5</v>
      </c>
      <c r="K2610" t="s">
        <v>1353</v>
      </c>
      <c r="L2610">
        <v>1560</v>
      </c>
      <c r="M2610" t="s">
        <v>1354</v>
      </c>
      <c r="N2610" t="s">
        <v>1355</v>
      </c>
      <c r="O2610">
        <v>0</v>
      </c>
      <c r="P2610" t="s">
        <v>1207</v>
      </c>
      <c r="Q2610">
        <v>19970630</v>
      </c>
    </row>
    <row r="2611" spans="1:17">
      <c r="A2611" t="s">
        <v>1352</v>
      </c>
      <c r="B2611" t="s">
        <v>1240</v>
      </c>
      <c r="C2611">
        <v>201010</v>
      </c>
      <c r="D2611">
        <v>0</v>
      </c>
      <c r="E2611" t="s">
        <v>1302</v>
      </c>
      <c r="F2611">
        <v>0</v>
      </c>
      <c r="G2611">
        <v>0</v>
      </c>
      <c r="H2611">
        <v>0</v>
      </c>
      <c r="I2611">
        <v>43112004900</v>
      </c>
      <c r="J2611">
        <v>5</v>
      </c>
      <c r="K2611" t="s">
        <v>1353</v>
      </c>
      <c r="L2611">
        <v>1560</v>
      </c>
      <c r="M2611" t="s">
        <v>1354</v>
      </c>
      <c r="N2611" t="s">
        <v>1355</v>
      </c>
      <c r="O2611">
        <v>0</v>
      </c>
      <c r="P2611" t="s">
        <v>1207</v>
      </c>
    </row>
    <row r="2612" spans="1:17">
      <c r="A2612" t="s">
        <v>1352</v>
      </c>
      <c r="B2612" t="s">
        <v>1241</v>
      </c>
      <c r="C2612">
        <v>201010</v>
      </c>
      <c r="D2612">
        <v>0</v>
      </c>
      <c r="E2612" t="s">
        <v>1302</v>
      </c>
      <c r="F2612">
        <v>0</v>
      </c>
      <c r="G2612">
        <v>0</v>
      </c>
      <c r="H2612">
        <v>0</v>
      </c>
      <c r="I2612">
        <v>43112005900</v>
      </c>
      <c r="J2612">
        <v>5</v>
      </c>
      <c r="K2612" t="s">
        <v>1353</v>
      </c>
      <c r="L2612">
        <v>1560</v>
      </c>
      <c r="M2612" t="s">
        <v>1354</v>
      </c>
      <c r="N2612" t="s">
        <v>1355</v>
      </c>
      <c r="O2612">
        <v>0</v>
      </c>
      <c r="P2612" t="s">
        <v>1207</v>
      </c>
    </row>
    <row r="2613" spans="1:17">
      <c r="A2613" t="s">
        <v>1352</v>
      </c>
      <c r="B2613" t="s">
        <v>1237</v>
      </c>
      <c r="C2613">
        <v>201011</v>
      </c>
      <c r="D2613">
        <v>0</v>
      </c>
      <c r="E2613" t="s">
        <v>1302</v>
      </c>
      <c r="F2613">
        <v>0</v>
      </c>
      <c r="G2613">
        <v>0</v>
      </c>
      <c r="H2613">
        <v>0</v>
      </c>
      <c r="I2613">
        <v>43112004600</v>
      </c>
      <c r="J2613">
        <v>5</v>
      </c>
      <c r="K2613" t="s">
        <v>1353</v>
      </c>
      <c r="L2613">
        <v>1560</v>
      </c>
      <c r="M2613" t="s">
        <v>1354</v>
      </c>
      <c r="N2613" t="s">
        <v>1355</v>
      </c>
      <c r="O2613">
        <v>0</v>
      </c>
      <c r="P2613" t="s">
        <v>1207</v>
      </c>
      <c r="Q2613">
        <v>19970630</v>
      </c>
    </row>
    <row r="2614" spans="1:17">
      <c r="A2614" t="s">
        <v>1352</v>
      </c>
      <c r="B2614" t="s">
        <v>1240</v>
      </c>
      <c r="C2614">
        <v>201011</v>
      </c>
      <c r="D2614">
        <v>0</v>
      </c>
      <c r="E2614" t="s">
        <v>1302</v>
      </c>
      <c r="F2614">
        <v>0</v>
      </c>
      <c r="G2614">
        <v>0</v>
      </c>
      <c r="H2614">
        <v>0</v>
      </c>
      <c r="I2614">
        <v>43112004900</v>
      </c>
      <c r="J2614">
        <v>5</v>
      </c>
      <c r="K2614" t="s">
        <v>1353</v>
      </c>
      <c r="L2614">
        <v>1560</v>
      </c>
      <c r="M2614" t="s">
        <v>1354</v>
      </c>
      <c r="N2614" t="s">
        <v>1355</v>
      </c>
      <c r="O2614">
        <v>0</v>
      </c>
      <c r="P2614" t="s">
        <v>1207</v>
      </c>
    </row>
    <row r="2615" spans="1:17">
      <c r="A2615" t="s">
        <v>1352</v>
      </c>
      <c r="B2615" t="s">
        <v>1241</v>
      </c>
      <c r="C2615">
        <v>201011</v>
      </c>
      <c r="D2615">
        <v>0</v>
      </c>
      <c r="E2615" t="s">
        <v>1302</v>
      </c>
      <c r="F2615">
        <v>0</v>
      </c>
      <c r="G2615">
        <v>0</v>
      </c>
      <c r="H2615">
        <v>0</v>
      </c>
      <c r="I2615">
        <v>43112005900</v>
      </c>
      <c r="J2615">
        <v>5</v>
      </c>
      <c r="K2615" t="s">
        <v>1353</v>
      </c>
      <c r="L2615">
        <v>1560</v>
      </c>
      <c r="M2615" t="s">
        <v>1354</v>
      </c>
      <c r="N2615" t="s">
        <v>1355</v>
      </c>
      <c r="O2615">
        <v>0</v>
      </c>
      <c r="P2615" t="s">
        <v>1207</v>
      </c>
    </row>
    <row r="2616" spans="1:17">
      <c r="A2616" t="s">
        <v>1352</v>
      </c>
      <c r="B2616" t="s">
        <v>1237</v>
      </c>
      <c r="C2616">
        <v>201012</v>
      </c>
      <c r="D2616">
        <v>0</v>
      </c>
      <c r="E2616" t="s">
        <v>1302</v>
      </c>
      <c r="F2616">
        <v>0</v>
      </c>
      <c r="G2616">
        <v>0</v>
      </c>
      <c r="H2616">
        <v>0</v>
      </c>
      <c r="I2616">
        <v>43112004600</v>
      </c>
      <c r="J2616">
        <v>5</v>
      </c>
      <c r="K2616" t="s">
        <v>1353</v>
      </c>
      <c r="L2616">
        <v>1560</v>
      </c>
      <c r="M2616" t="s">
        <v>1354</v>
      </c>
      <c r="N2616" t="s">
        <v>1355</v>
      </c>
      <c r="O2616">
        <v>0</v>
      </c>
      <c r="P2616" t="s">
        <v>1207</v>
      </c>
      <c r="Q2616">
        <v>19970630</v>
      </c>
    </row>
    <row r="2617" spans="1:17">
      <c r="A2617" t="s">
        <v>1352</v>
      </c>
      <c r="B2617" t="s">
        <v>1240</v>
      </c>
      <c r="C2617">
        <v>201012</v>
      </c>
      <c r="D2617">
        <v>0</v>
      </c>
      <c r="E2617" t="s">
        <v>1302</v>
      </c>
      <c r="F2617">
        <v>0</v>
      </c>
      <c r="G2617">
        <v>0</v>
      </c>
      <c r="H2617">
        <v>0</v>
      </c>
      <c r="I2617">
        <v>43112004900</v>
      </c>
      <c r="J2617">
        <v>5</v>
      </c>
      <c r="K2617" t="s">
        <v>1353</v>
      </c>
      <c r="L2617">
        <v>1560</v>
      </c>
      <c r="M2617" t="s">
        <v>1354</v>
      </c>
      <c r="N2617" t="s">
        <v>1355</v>
      </c>
      <c r="O2617">
        <v>0</v>
      </c>
      <c r="P2617" t="s">
        <v>1207</v>
      </c>
    </row>
    <row r="2618" spans="1:17">
      <c r="A2618" t="s">
        <v>1352</v>
      </c>
      <c r="B2618" t="s">
        <v>1241</v>
      </c>
      <c r="C2618">
        <v>201012</v>
      </c>
      <c r="D2618">
        <v>0</v>
      </c>
      <c r="E2618" t="s">
        <v>1302</v>
      </c>
      <c r="F2618">
        <v>0</v>
      </c>
      <c r="G2618">
        <v>0</v>
      </c>
      <c r="H2618">
        <v>0</v>
      </c>
      <c r="I2618">
        <v>43112005900</v>
      </c>
      <c r="J2618">
        <v>5</v>
      </c>
      <c r="K2618" t="s">
        <v>1353</v>
      </c>
      <c r="L2618">
        <v>1560</v>
      </c>
      <c r="M2618" t="s">
        <v>1354</v>
      </c>
      <c r="N2618" t="s">
        <v>1355</v>
      </c>
      <c r="O2618">
        <v>0</v>
      </c>
      <c r="P2618" t="s">
        <v>1207</v>
      </c>
    </row>
    <row r="2619" spans="1:17">
      <c r="A2619" t="s">
        <v>1352</v>
      </c>
      <c r="B2619" t="s">
        <v>1384</v>
      </c>
      <c r="C2619">
        <v>201001</v>
      </c>
      <c r="D2619">
        <v>0</v>
      </c>
      <c r="E2619" t="s">
        <v>1349</v>
      </c>
      <c r="F2619">
        <v>0</v>
      </c>
      <c r="G2619">
        <v>0</v>
      </c>
      <c r="H2619">
        <v>0</v>
      </c>
      <c r="I2619">
        <v>43112001902</v>
      </c>
      <c r="J2619">
        <v>14</v>
      </c>
      <c r="K2619" t="s">
        <v>1353</v>
      </c>
      <c r="L2619">
        <v>1560</v>
      </c>
      <c r="M2619" t="s">
        <v>1354</v>
      </c>
      <c r="N2619" t="s">
        <v>1355</v>
      </c>
      <c r="O2619">
        <v>0</v>
      </c>
      <c r="P2619" t="s">
        <v>1350</v>
      </c>
    </row>
    <row r="2620" spans="1:17">
      <c r="A2620" t="s">
        <v>1352</v>
      </c>
      <c r="B2620" t="s">
        <v>1242</v>
      </c>
      <c r="C2620">
        <v>201001</v>
      </c>
      <c r="D2620">
        <v>0</v>
      </c>
      <c r="E2620" t="s">
        <v>1349</v>
      </c>
      <c r="F2620">
        <v>0</v>
      </c>
      <c r="G2620">
        <v>0</v>
      </c>
      <c r="H2620">
        <v>0</v>
      </c>
      <c r="I2620">
        <v>43112011800</v>
      </c>
      <c r="J2620">
        <v>14</v>
      </c>
      <c r="K2620" t="s">
        <v>1353</v>
      </c>
      <c r="L2620">
        <v>1560</v>
      </c>
      <c r="M2620" t="s">
        <v>1354</v>
      </c>
      <c r="N2620" t="s">
        <v>1355</v>
      </c>
      <c r="O2620">
        <v>0</v>
      </c>
      <c r="P2620" t="s">
        <v>1350</v>
      </c>
    </row>
    <row r="2621" spans="1:17">
      <c r="A2621" t="s">
        <v>1352</v>
      </c>
      <c r="B2621" t="s">
        <v>1385</v>
      </c>
      <c r="C2621">
        <v>201001</v>
      </c>
      <c r="D2621">
        <v>0</v>
      </c>
      <c r="E2621" t="s">
        <v>1349</v>
      </c>
      <c r="F2621">
        <v>0</v>
      </c>
      <c r="G2621">
        <v>0</v>
      </c>
      <c r="H2621">
        <v>0</v>
      </c>
      <c r="I2621">
        <v>43112029900</v>
      </c>
      <c r="J2621">
        <v>14</v>
      </c>
      <c r="K2621" t="s">
        <v>1353</v>
      </c>
      <c r="L2621">
        <v>1560</v>
      </c>
      <c r="M2621" t="s">
        <v>1354</v>
      </c>
      <c r="N2621" t="s">
        <v>1355</v>
      </c>
      <c r="O2621">
        <v>0</v>
      </c>
      <c r="P2621" t="s">
        <v>1350</v>
      </c>
    </row>
    <row r="2622" spans="1:17">
      <c r="A2622" t="s">
        <v>1352</v>
      </c>
      <c r="B2622" t="s">
        <v>1383</v>
      </c>
      <c r="C2622">
        <v>201001</v>
      </c>
      <c r="D2622">
        <v>0</v>
      </c>
      <c r="E2622" t="s">
        <v>1349</v>
      </c>
      <c r="F2622">
        <v>0</v>
      </c>
      <c r="G2622">
        <v>0</v>
      </c>
      <c r="H2622">
        <v>0</v>
      </c>
      <c r="I2622">
        <v>43112011701</v>
      </c>
      <c r="J2622">
        <v>14</v>
      </c>
      <c r="K2622" t="s">
        <v>1353</v>
      </c>
      <c r="L2622">
        <v>1560</v>
      </c>
      <c r="M2622" t="s">
        <v>1354</v>
      </c>
      <c r="N2622" t="s">
        <v>1355</v>
      </c>
      <c r="O2622">
        <v>0</v>
      </c>
      <c r="P2622" t="s">
        <v>1350</v>
      </c>
    </row>
    <row r="2623" spans="1:17">
      <c r="A2623" t="s">
        <v>1352</v>
      </c>
      <c r="B2623" t="s">
        <v>1386</v>
      </c>
      <c r="C2623">
        <v>201001</v>
      </c>
      <c r="D2623">
        <v>0</v>
      </c>
      <c r="E2623" t="s">
        <v>1349</v>
      </c>
      <c r="F2623">
        <v>0</v>
      </c>
      <c r="G2623">
        <v>0</v>
      </c>
      <c r="H2623">
        <v>0</v>
      </c>
      <c r="I2623">
        <v>43112014401</v>
      </c>
      <c r="J2623">
        <v>14</v>
      </c>
      <c r="K2623" t="s">
        <v>1353</v>
      </c>
      <c r="L2623">
        <v>1560</v>
      </c>
      <c r="M2623" t="s">
        <v>1354</v>
      </c>
      <c r="N2623" t="s">
        <v>1355</v>
      </c>
      <c r="O2623">
        <v>0</v>
      </c>
      <c r="P2623" t="s">
        <v>1350</v>
      </c>
    </row>
    <row r="2624" spans="1:17">
      <c r="A2624" t="s">
        <v>1352</v>
      </c>
      <c r="B2624" t="s">
        <v>1387</v>
      </c>
      <c r="C2624">
        <v>201001</v>
      </c>
      <c r="D2624">
        <v>0</v>
      </c>
      <c r="E2624" t="s">
        <v>1349</v>
      </c>
      <c r="F2624">
        <v>0</v>
      </c>
      <c r="G2624">
        <v>0</v>
      </c>
      <c r="H2624">
        <v>0</v>
      </c>
      <c r="I2624">
        <v>43112042300</v>
      </c>
      <c r="J2624">
        <v>14</v>
      </c>
      <c r="K2624" t="s">
        <v>1353</v>
      </c>
      <c r="L2624">
        <v>1560</v>
      </c>
      <c r="M2624" t="s">
        <v>1354</v>
      </c>
      <c r="N2624" t="s">
        <v>1355</v>
      </c>
      <c r="O2624">
        <v>0</v>
      </c>
      <c r="P2624" t="s">
        <v>1350</v>
      </c>
    </row>
    <row r="2625" spans="1:17">
      <c r="A2625" t="s">
        <v>1352</v>
      </c>
      <c r="B2625" t="s">
        <v>1384</v>
      </c>
      <c r="C2625">
        <v>201002</v>
      </c>
      <c r="D2625">
        <v>0</v>
      </c>
      <c r="E2625" t="s">
        <v>1349</v>
      </c>
      <c r="F2625">
        <v>0</v>
      </c>
      <c r="G2625">
        <v>0</v>
      </c>
      <c r="H2625">
        <v>0</v>
      </c>
      <c r="I2625">
        <v>43112001902</v>
      </c>
      <c r="J2625">
        <v>14</v>
      </c>
      <c r="K2625" t="s">
        <v>1353</v>
      </c>
      <c r="L2625">
        <v>1560</v>
      </c>
      <c r="M2625" t="s">
        <v>1354</v>
      </c>
      <c r="N2625" t="s">
        <v>1355</v>
      </c>
      <c r="O2625">
        <v>0</v>
      </c>
      <c r="P2625" t="s">
        <v>1350</v>
      </c>
    </row>
    <row r="2626" spans="1:17">
      <c r="A2626" t="s">
        <v>1352</v>
      </c>
      <c r="B2626" t="s">
        <v>1242</v>
      </c>
      <c r="C2626">
        <v>201002</v>
      </c>
      <c r="D2626">
        <v>0</v>
      </c>
      <c r="E2626" t="s">
        <v>1349</v>
      </c>
      <c r="F2626">
        <v>0</v>
      </c>
      <c r="G2626">
        <v>0</v>
      </c>
      <c r="H2626">
        <v>0</v>
      </c>
      <c r="I2626">
        <v>43112011800</v>
      </c>
      <c r="J2626">
        <v>14</v>
      </c>
      <c r="K2626" t="s">
        <v>1353</v>
      </c>
      <c r="L2626">
        <v>1560</v>
      </c>
      <c r="M2626" t="s">
        <v>1354</v>
      </c>
      <c r="N2626" t="s">
        <v>1355</v>
      </c>
      <c r="O2626">
        <v>0</v>
      </c>
      <c r="P2626" t="s">
        <v>1350</v>
      </c>
    </row>
    <row r="2627" spans="1:17">
      <c r="A2627" t="s">
        <v>1352</v>
      </c>
      <c r="B2627" t="s">
        <v>1385</v>
      </c>
      <c r="C2627">
        <v>201002</v>
      </c>
      <c r="D2627">
        <v>0</v>
      </c>
      <c r="E2627" t="s">
        <v>1349</v>
      </c>
      <c r="F2627">
        <v>0</v>
      </c>
      <c r="G2627">
        <v>0</v>
      </c>
      <c r="H2627">
        <v>0</v>
      </c>
      <c r="I2627">
        <v>43112029900</v>
      </c>
      <c r="J2627">
        <v>14</v>
      </c>
      <c r="K2627" t="s">
        <v>1353</v>
      </c>
      <c r="L2627">
        <v>1560</v>
      </c>
      <c r="M2627" t="s">
        <v>1354</v>
      </c>
      <c r="N2627" t="s">
        <v>1355</v>
      </c>
      <c r="O2627">
        <v>0</v>
      </c>
      <c r="P2627" t="s">
        <v>1350</v>
      </c>
    </row>
    <row r="2628" spans="1:17">
      <c r="A2628" t="s">
        <v>1352</v>
      </c>
      <c r="B2628" t="s">
        <v>1383</v>
      </c>
      <c r="C2628">
        <v>201002</v>
      </c>
      <c r="D2628">
        <v>0</v>
      </c>
      <c r="E2628" t="s">
        <v>1349</v>
      </c>
      <c r="F2628">
        <v>0</v>
      </c>
      <c r="G2628">
        <v>0</v>
      </c>
      <c r="H2628">
        <v>0</v>
      </c>
      <c r="I2628">
        <v>43112011701</v>
      </c>
      <c r="J2628">
        <v>14</v>
      </c>
      <c r="K2628" t="s">
        <v>1353</v>
      </c>
      <c r="L2628">
        <v>1560</v>
      </c>
      <c r="M2628" t="s">
        <v>1354</v>
      </c>
      <c r="N2628" t="s">
        <v>1355</v>
      </c>
      <c r="O2628">
        <v>0</v>
      </c>
      <c r="P2628" t="s">
        <v>1350</v>
      </c>
    </row>
    <row r="2629" spans="1:17">
      <c r="A2629" t="s">
        <v>1352</v>
      </c>
      <c r="B2629" t="s">
        <v>1386</v>
      </c>
      <c r="C2629">
        <v>201002</v>
      </c>
      <c r="D2629">
        <v>0</v>
      </c>
      <c r="E2629" t="s">
        <v>1349</v>
      </c>
      <c r="F2629">
        <v>0</v>
      </c>
      <c r="G2629">
        <v>0</v>
      </c>
      <c r="H2629">
        <v>0</v>
      </c>
      <c r="I2629">
        <v>43112014401</v>
      </c>
      <c r="J2629">
        <v>14</v>
      </c>
      <c r="K2629" t="s">
        <v>1353</v>
      </c>
      <c r="L2629">
        <v>1560</v>
      </c>
      <c r="M2629" t="s">
        <v>1354</v>
      </c>
      <c r="N2629" t="s">
        <v>1355</v>
      </c>
      <c r="O2629">
        <v>0</v>
      </c>
      <c r="P2629" t="s">
        <v>1350</v>
      </c>
    </row>
    <row r="2630" spans="1:17">
      <c r="A2630" t="s">
        <v>1352</v>
      </c>
      <c r="B2630" t="s">
        <v>1387</v>
      </c>
      <c r="C2630">
        <v>201002</v>
      </c>
      <c r="D2630">
        <v>0</v>
      </c>
      <c r="E2630" t="s">
        <v>1349</v>
      </c>
      <c r="F2630">
        <v>0</v>
      </c>
      <c r="G2630">
        <v>0</v>
      </c>
      <c r="H2630">
        <v>0</v>
      </c>
      <c r="I2630">
        <v>43112042300</v>
      </c>
      <c r="J2630">
        <v>14</v>
      </c>
      <c r="K2630" t="s">
        <v>1353</v>
      </c>
      <c r="L2630">
        <v>1560</v>
      </c>
      <c r="M2630" t="s">
        <v>1354</v>
      </c>
      <c r="N2630" t="s">
        <v>1355</v>
      </c>
      <c r="O2630">
        <v>0</v>
      </c>
      <c r="P2630" t="s">
        <v>1350</v>
      </c>
    </row>
    <row r="2631" spans="1:17">
      <c r="A2631" t="s">
        <v>1352</v>
      </c>
      <c r="B2631" t="s">
        <v>1384</v>
      </c>
      <c r="C2631">
        <v>201003</v>
      </c>
      <c r="D2631">
        <v>0</v>
      </c>
      <c r="E2631" t="s">
        <v>1349</v>
      </c>
      <c r="F2631">
        <v>0</v>
      </c>
      <c r="G2631">
        <v>0</v>
      </c>
      <c r="H2631">
        <v>0</v>
      </c>
      <c r="I2631">
        <v>43112001902</v>
      </c>
      <c r="J2631">
        <v>14</v>
      </c>
      <c r="K2631" t="s">
        <v>1353</v>
      </c>
      <c r="L2631">
        <v>1560</v>
      </c>
      <c r="M2631" t="s">
        <v>1354</v>
      </c>
      <c r="N2631" t="s">
        <v>1355</v>
      </c>
      <c r="O2631">
        <v>0</v>
      </c>
      <c r="P2631" t="s">
        <v>1350</v>
      </c>
    </row>
    <row r="2632" spans="1:17">
      <c r="A2632" t="s">
        <v>1352</v>
      </c>
      <c r="B2632" t="s">
        <v>1242</v>
      </c>
      <c r="C2632">
        <v>201003</v>
      </c>
      <c r="D2632">
        <v>0</v>
      </c>
      <c r="E2632" t="s">
        <v>1349</v>
      </c>
      <c r="F2632">
        <v>0</v>
      </c>
      <c r="G2632">
        <v>0</v>
      </c>
      <c r="H2632">
        <v>0</v>
      </c>
      <c r="I2632">
        <v>43112011800</v>
      </c>
      <c r="J2632">
        <v>14</v>
      </c>
      <c r="K2632" t="s">
        <v>1353</v>
      </c>
      <c r="L2632">
        <v>1560</v>
      </c>
      <c r="M2632" t="s">
        <v>1354</v>
      </c>
      <c r="N2632" t="s">
        <v>1355</v>
      </c>
      <c r="O2632">
        <v>0</v>
      </c>
      <c r="P2632" t="s">
        <v>1350</v>
      </c>
    </row>
    <row r="2633" spans="1:17">
      <c r="A2633" t="s">
        <v>1352</v>
      </c>
      <c r="B2633" t="s">
        <v>1348</v>
      </c>
      <c r="C2633">
        <v>201003</v>
      </c>
      <c r="D2633">
        <v>0</v>
      </c>
      <c r="E2633" t="s">
        <v>1349</v>
      </c>
      <c r="F2633">
        <v>0</v>
      </c>
      <c r="G2633">
        <v>0</v>
      </c>
      <c r="H2633">
        <v>0</v>
      </c>
      <c r="I2633">
        <v>43112011000</v>
      </c>
      <c r="J2633">
        <v>15</v>
      </c>
      <c r="K2633" t="s">
        <v>1353</v>
      </c>
      <c r="L2633">
        <v>1560</v>
      </c>
      <c r="M2633" t="s">
        <v>1354</v>
      </c>
      <c r="N2633" t="s">
        <v>1355</v>
      </c>
      <c r="O2633">
        <v>0</v>
      </c>
      <c r="P2633" t="s">
        <v>1207</v>
      </c>
      <c r="Q2633">
        <v>19690701</v>
      </c>
    </row>
    <row r="2634" spans="1:17">
      <c r="A2634" t="s">
        <v>1352</v>
      </c>
      <c r="B2634" t="s">
        <v>1385</v>
      </c>
      <c r="C2634">
        <v>201003</v>
      </c>
      <c r="D2634">
        <v>0</v>
      </c>
      <c r="E2634" t="s">
        <v>1349</v>
      </c>
      <c r="F2634">
        <v>0</v>
      </c>
      <c r="G2634">
        <v>0</v>
      </c>
      <c r="H2634">
        <v>0</v>
      </c>
      <c r="I2634">
        <v>43112029900</v>
      </c>
      <c r="J2634">
        <v>14</v>
      </c>
      <c r="K2634" t="s">
        <v>1353</v>
      </c>
      <c r="L2634">
        <v>1560</v>
      </c>
      <c r="M2634" t="s">
        <v>1354</v>
      </c>
      <c r="N2634" t="s">
        <v>1355</v>
      </c>
      <c r="O2634">
        <v>0</v>
      </c>
      <c r="P2634" t="s">
        <v>1350</v>
      </c>
    </row>
    <row r="2635" spans="1:17">
      <c r="A2635" t="s">
        <v>1352</v>
      </c>
      <c r="B2635" t="s">
        <v>1383</v>
      </c>
      <c r="C2635">
        <v>201003</v>
      </c>
      <c r="D2635">
        <v>0</v>
      </c>
      <c r="E2635" t="s">
        <v>1349</v>
      </c>
      <c r="F2635">
        <v>0</v>
      </c>
      <c r="G2635">
        <v>0</v>
      </c>
      <c r="H2635">
        <v>0</v>
      </c>
      <c r="I2635">
        <v>43112011701</v>
      </c>
      <c r="J2635">
        <v>14</v>
      </c>
      <c r="K2635" t="s">
        <v>1353</v>
      </c>
      <c r="L2635">
        <v>1560</v>
      </c>
      <c r="M2635" t="s">
        <v>1354</v>
      </c>
      <c r="N2635" t="s">
        <v>1355</v>
      </c>
      <c r="O2635">
        <v>0</v>
      </c>
      <c r="P2635" t="s">
        <v>1350</v>
      </c>
    </row>
    <row r="2636" spans="1:17">
      <c r="A2636" t="s">
        <v>1352</v>
      </c>
      <c r="B2636" t="s">
        <v>1386</v>
      </c>
      <c r="C2636">
        <v>201003</v>
      </c>
      <c r="D2636">
        <v>0</v>
      </c>
      <c r="E2636" t="s">
        <v>1349</v>
      </c>
      <c r="F2636">
        <v>0</v>
      </c>
      <c r="G2636">
        <v>0</v>
      </c>
      <c r="H2636">
        <v>0</v>
      </c>
      <c r="I2636">
        <v>43112014401</v>
      </c>
      <c r="J2636">
        <v>14</v>
      </c>
      <c r="K2636" t="s">
        <v>1353</v>
      </c>
      <c r="L2636">
        <v>1560</v>
      </c>
      <c r="M2636" t="s">
        <v>1354</v>
      </c>
      <c r="N2636" t="s">
        <v>1355</v>
      </c>
      <c r="O2636">
        <v>0</v>
      </c>
      <c r="P2636" t="s">
        <v>1350</v>
      </c>
    </row>
    <row r="2637" spans="1:17">
      <c r="A2637" t="s">
        <v>1352</v>
      </c>
      <c r="B2637" t="s">
        <v>1387</v>
      </c>
      <c r="C2637">
        <v>201003</v>
      </c>
      <c r="D2637">
        <v>0</v>
      </c>
      <c r="E2637" t="s">
        <v>1349</v>
      </c>
      <c r="F2637">
        <v>0</v>
      </c>
      <c r="G2637">
        <v>0</v>
      </c>
      <c r="H2637">
        <v>0</v>
      </c>
      <c r="I2637">
        <v>43112042300</v>
      </c>
      <c r="J2637">
        <v>14</v>
      </c>
      <c r="K2637" t="s">
        <v>1353</v>
      </c>
      <c r="L2637">
        <v>1560</v>
      </c>
      <c r="M2637" t="s">
        <v>1354</v>
      </c>
      <c r="N2637" t="s">
        <v>1355</v>
      </c>
      <c r="O2637">
        <v>0</v>
      </c>
      <c r="P2637" t="s">
        <v>1350</v>
      </c>
    </row>
    <row r="2638" spans="1:17">
      <c r="A2638" t="s">
        <v>1352</v>
      </c>
      <c r="B2638" t="s">
        <v>1384</v>
      </c>
      <c r="C2638">
        <v>201004</v>
      </c>
      <c r="D2638">
        <v>0</v>
      </c>
      <c r="E2638" t="s">
        <v>1349</v>
      </c>
      <c r="F2638">
        <v>0</v>
      </c>
      <c r="G2638">
        <v>0</v>
      </c>
      <c r="H2638">
        <v>0</v>
      </c>
      <c r="I2638">
        <v>43112001902</v>
      </c>
      <c r="J2638">
        <v>14</v>
      </c>
      <c r="K2638" t="s">
        <v>1353</v>
      </c>
      <c r="L2638">
        <v>1560</v>
      </c>
      <c r="M2638" t="s">
        <v>1354</v>
      </c>
      <c r="N2638" t="s">
        <v>1355</v>
      </c>
      <c r="O2638">
        <v>0</v>
      </c>
      <c r="P2638" t="s">
        <v>1350</v>
      </c>
    </row>
    <row r="2639" spans="1:17">
      <c r="A2639" t="s">
        <v>1352</v>
      </c>
      <c r="B2639" t="s">
        <v>1242</v>
      </c>
      <c r="C2639">
        <v>201004</v>
      </c>
      <c r="D2639">
        <v>0</v>
      </c>
      <c r="E2639" t="s">
        <v>1349</v>
      </c>
      <c r="F2639">
        <v>0</v>
      </c>
      <c r="G2639">
        <v>0</v>
      </c>
      <c r="H2639">
        <v>0</v>
      </c>
      <c r="I2639">
        <v>43112011800</v>
      </c>
      <c r="J2639">
        <v>14</v>
      </c>
      <c r="K2639" t="s">
        <v>1353</v>
      </c>
      <c r="L2639">
        <v>1560</v>
      </c>
      <c r="M2639" t="s">
        <v>1354</v>
      </c>
      <c r="N2639" t="s">
        <v>1355</v>
      </c>
      <c r="O2639">
        <v>0</v>
      </c>
      <c r="P2639" t="s">
        <v>1350</v>
      </c>
    </row>
    <row r="2640" spans="1:17">
      <c r="A2640" t="s">
        <v>1352</v>
      </c>
      <c r="B2640" t="s">
        <v>1348</v>
      </c>
      <c r="C2640">
        <v>201004</v>
      </c>
      <c r="D2640">
        <v>0</v>
      </c>
      <c r="E2640" t="s">
        <v>1349</v>
      </c>
      <c r="F2640">
        <v>0</v>
      </c>
      <c r="G2640">
        <v>0</v>
      </c>
      <c r="H2640">
        <v>0</v>
      </c>
      <c r="I2640">
        <v>43112011000</v>
      </c>
      <c r="J2640">
        <v>16</v>
      </c>
      <c r="K2640" t="s">
        <v>1353</v>
      </c>
      <c r="L2640">
        <v>1560</v>
      </c>
      <c r="M2640" t="s">
        <v>1354</v>
      </c>
      <c r="N2640" t="s">
        <v>1355</v>
      </c>
      <c r="O2640">
        <v>0</v>
      </c>
      <c r="P2640" t="s">
        <v>1350</v>
      </c>
    </row>
    <row r="2641" spans="1:16">
      <c r="A2641" t="s">
        <v>1352</v>
      </c>
      <c r="B2641" t="s">
        <v>1385</v>
      </c>
      <c r="C2641">
        <v>201004</v>
      </c>
      <c r="D2641">
        <v>0</v>
      </c>
      <c r="E2641" t="s">
        <v>1349</v>
      </c>
      <c r="F2641">
        <v>0</v>
      </c>
      <c r="G2641">
        <v>0</v>
      </c>
      <c r="H2641">
        <v>0</v>
      </c>
      <c r="I2641">
        <v>43112029900</v>
      </c>
      <c r="J2641">
        <v>14</v>
      </c>
      <c r="K2641" t="s">
        <v>1353</v>
      </c>
      <c r="L2641">
        <v>1560</v>
      </c>
      <c r="M2641" t="s">
        <v>1354</v>
      </c>
      <c r="N2641" t="s">
        <v>1355</v>
      </c>
      <c r="O2641">
        <v>0</v>
      </c>
      <c r="P2641" t="s">
        <v>1350</v>
      </c>
    </row>
    <row r="2642" spans="1:16">
      <c r="A2642" t="s">
        <v>1352</v>
      </c>
      <c r="B2642" t="s">
        <v>1383</v>
      </c>
      <c r="C2642">
        <v>201004</v>
      </c>
      <c r="D2642">
        <v>0</v>
      </c>
      <c r="E2642" t="s">
        <v>1349</v>
      </c>
      <c r="F2642">
        <v>0</v>
      </c>
      <c r="G2642">
        <v>0</v>
      </c>
      <c r="H2642">
        <v>0</v>
      </c>
      <c r="I2642">
        <v>43112011701</v>
      </c>
      <c r="J2642">
        <v>16</v>
      </c>
      <c r="K2642" t="s">
        <v>1353</v>
      </c>
      <c r="L2642">
        <v>1560</v>
      </c>
      <c r="M2642" t="s">
        <v>1354</v>
      </c>
      <c r="N2642" t="s">
        <v>1355</v>
      </c>
      <c r="O2642">
        <v>0</v>
      </c>
      <c r="P2642" t="s">
        <v>1350</v>
      </c>
    </row>
    <row r="2643" spans="1:16">
      <c r="A2643" t="s">
        <v>1352</v>
      </c>
      <c r="B2643" t="s">
        <v>1386</v>
      </c>
      <c r="C2643">
        <v>201004</v>
      </c>
      <c r="D2643">
        <v>0</v>
      </c>
      <c r="E2643" t="s">
        <v>1349</v>
      </c>
      <c r="F2643">
        <v>0</v>
      </c>
      <c r="G2643">
        <v>0</v>
      </c>
      <c r="H2643">
        <v>0</v>
      </c>
      <c r="I2643">
        <v>43112014401</v>
      </c>
      <c r="J2643">
        <v>14</v>
      </c>
      <c r="K2643" t="s">
        <v>1353</v>
      </c>
      <c r="L2643">
        <v>1560</v>
      </c>
      <c r="M2643" t="s">
        <v>1354</v>
      </c>
      <c r="N2643" t="s">
        <v>1355</v>
      </c>
      <c r="O2643">
        <v>0</v>
      </c>
      <c r="P2643" t="s">
        <v>1350</v>
      </c>
    </row>
    <row r="2644" spans="1:16">
      <c r="A2644" t="s">
        <v>1352</v>
      </c>
      <c r="B2644" t="s">
        <v>1387</v>
      </c>
      <c r="C2644">
        <v>201004</v>
      </c>
      <c r="D2644">
        <v>0</v>
      </c>
      <c r="E2644" t="s">
        <v>1349</v>
      </c>
      <c r="F2644">
        <v>0</v>
      </c>
      <c r="G2644">
        <v>0</v>
      </c>
      <c r="H2644">
        <v>0</v>
      </c>
      <c r="I2644">
        <v>43112042300</v>
      </c>
      <c r="J2644">
        <v>14</v>
      </c>
      <c r="K2644" t="s">
        <v>1353</v>
      </c>
      <c r="L2644">
        <v>1560</v>
      </c>
      <c r="M2644" t="s">
        <v>1354</v>
      </c>
      <c r="N2644" t="s">
        <v>1355</v>
      </c>
      <c r="O2644">
        <v>0</v>
      </c>
      <c r="P2644" t="s">
        <v>1350</v>
      </c>
    </row>
    <row r="2645" spans="1:16">
      <c r="A2645" t="s">
        <v>1352</v>
      </c>
      <c r="B2645" t="s">
        <v>1384</v>
      </c>
      <c r="C2645">
        <v>201005</v>
      </c>
      <c r="D2645">
        <v>0</v>
      </c>
      <c r="E2645" t="s">
        <v>1349</v>
      </c>
      <c r="F2645">
        <v>0</v>
      </c>
      <c r="G2645">
        <v>0</v>
      </c>
      <c r="H2645">
        <v>0</v>
      </c>
      <c r="I2645">
        <v>43112001902</v>
      </c>
      <c r="J2645">
        <v>14</v>
      </c>
      <c r="K2645" t="s">
        <v>1353</v>
      </c>
      <c r="L2645">
        <v>1560</v>
      </c>
      <c r="M2645" t="s">
        <v>1354</v>
      </c>
      <c r="N2645" t="s">
        <v>1355</v>
      </c>
      <c r="O2645">
        <v>0</v>
      </c>
      <c r="P2645" t="s">
        <v>1350</v>
      </c>
    </row>
    <row r="2646" spans="1:16">
      <c r="A2646" t="s">
        <v>1352</v>
      </c>
      <c r="B2646" t="s">
        <v>1242</v>
      </c>
      <c r="C2646">
        <v>201005</v>
      </c>
      <c r="D2646">
        <v>0</v>
      </c>
      <c r="E2646" t="s">
        <v>1349</v>
      </c>
      <c r="F2646">
        <v>0</v>
      </c>
      <c r="G2646">
        <v>0</v>
      </c>
      <c r="H2646">
        <v>0</v>
      </c>
      <c r="I2646">
        <v>43112011800</v>
      </c>
      <c r="J2646">
        <v>14</v>
      </c>
      <c r="K2646" t="s">
        <v>1353</v>
      </c>
      <c r="L2646">
        <v>1560</v>
      </c>
      <c r="M2646" t="s">
        <v>1354</v>
      </c>
      <c r="N2646" t="s">
        <v>1355</v>
      </c>
      <c r="O2646">
        <v>0</v>
      </c>
      <c r="P2646" t="s">
        <v>1350</v>
      </c>
    </row>
    <row r="2647" spans="1:16">
      <c r="A2647" t="s">
        <v>1352</v>
      </c>
      <c r="B2647" t="s">
        <v>1222</v>
      </c>
      <c r="C2647">
        <v>201005</v>
      </c>
      <c r="D2647">
        <v>0</v>
      </c>
      <c r="E2647" t="s">
        <v>1349</v>
      </c>
      <c r="F2647">
        <v>0</v>
      </c>
      <c r="G2647">
        <v>0</v>
      </c>
      <c r="H2647">
        <v>0</v>
      </c>
      <c r="I2647">
        <v>43112009100</v>
      </c>
      <c r="J2647">
        <v>16</v>
      </c>
      <c r="K2647" t="s">
        <v>1353</v>
      </c>
      <c r="L2647">
        <v>1560</v>
      </c>
      <c r="M2647" t="s">
        <v>1354</v>
      </c>
      <c r="N2647" t="s">
        <v>1355</v>
      </c>
      <c r="O2647">
        <v>0</v>
      </c>
      <c r="P2647" t="s">
        <v>1350</v>
      </c>
    </row>
    <row r="2648" spans="1:16">
      <c r="A2648" t="s">
        <v>1352</v>
      </c>
      <c r="B2648" t="s">
        <v>1385</v>
      </c>
      <c r="C2648">
        <v>201005</v>
      </c>
      <c r="D2648">
        <v>0</v>
      </c>
      <c r="E2648" t="s">
        <v>1349</v>
      </c>
      <c r="F2648">
        <v>0</v>
      </c>
      <c r="G2648">
        <v>0</v>
      </c>
      <c r="H2648">
        <v>0</v>
      </c>
      <c r="I2648">
        <v>43112029900</v>
      </c>
      <c r="J2648">
        <v>14</v>
      </c>
      <c r="K2648" t="s">
        <v>1353</v>
      </c>
      <c r="L2648">
        <v>1560</v>
      </c>
      <c r="M2648" t="s">
        <v>1354</v>
      </c>
      <c r="N2648" t="s">
        <v>1355</v>
      </c>
      <c r="O2648">
        <v>0</v>
      </c>
      <c r="P2648" t="s">
        <v>1350</v>
      </c>
    </row>
    <row r="2649" spans="1:16">
      <c r="A2649" t="s">
        <v>1352</v>
      </c>
      <c r="B2649" t="s">
        <v>1386</v>
      </c>
      <c r="C2649">
        <v>201005</v>
      </c>
      <c r="D2649">
        <v>0</v>
      </c>
      <c r="E2649" t="s">
        <v>1349</v>
      </c>
      <c r="F2649">
        <v>0</v>
      </c>
      <c r="G2649">
        <v>0</v>
      </c>
      <c r="H2649">
        <v>0</v>
      </c>
      <c r="I2649">
        <v>43112014401</v>
      </c>
      <c r="J2649">
        <v>14</v>
      </c>
      <c r="K2649" t="s">
        <v>1353</v>
      </c>
      <c r="L2649">
        <v>1560</v>
      </c>
      <c r="M2649" t="s">
        <v>1354</v>
      </c>
      <c r="N2649" t="s">
        <v>1355</v>
      </c>
      <c r="O2649">
        <v>0</v>
      </c>
      <c r="P2649" t="s">
        <v>1350</v>
      </c>
    </row>
    <row r="2650" spans="1:16">
      <c r="A2650" t="s">
        <v>1352</v>
      </c>
      <c r="B2650" t="s">
        <v>1387</v>
      </c>
      <c r="C2650">
        <v>201005</v>
      </c>
      <c r="D2650">
        <v>0</v>
      </c>
      <c r="E2650" t="s">
        <v>1349</v>
      </c>
      <c r="F2650">
        <v>0</v>
      </c>
      <c r="G2650">
        <v>0</v>
      </c>
      <c r="H2650">
        <v>0</v>
      </c>
      <c r="I2650">
        <v>43112042300</v>
      </c>
      <c r="J2650">
        <v>14</v>
      </c>
      <c r="K2650" t="s">
        <v>1353</v>
      </c>
      <c r="L2650">
        <v>1560</v>
      </c>
      <c r="M2650" t="s">
        <v>1354</v>
      </c>
      <c r="N2650" t="s">
        <v>1355</v>
      </c>
      <c r="O2650">
        <v>0</v>
      </c>
      <c r="P2650" t="s">
        <v>1350</v>
      </c>
    </row>
    <row r="2651" spans="1:16">
      <c r="A2651" t="s">
        <v>1352</v>
      </c>
      <c r="B2651" t="s">
        <v>1384</v>
      </c>
      <c r="C2651">
        <v>201006</v>
      </c>
      <c r="D2651">
        <v>0</v>
      </c>
      <c r="E2651" t="s">
        <v>1349</v>
      </c>
      <c r="F2651">
        <v>0</v>
      </c>
      <c r="G2651">
        <v>0</v>
      </c>
      <c r="H2651">
        <v>0</v>
      </c>
      <c r="I2651">
        <v>43112001902</v>
      </c>
      <c r="J2651">
        <v>14</v>
      </c>
      <c r="K2651" t="s">
        <v>1353</v>
      </c>
      <c r="L2651">
        <v>1560</v>
      </c>
      <c r="M2651" t="s">
        <v>1354</v>
      </c>
      <c r="N2651" t="s">
        <v>1355</v>
      </c>
      <c r="O2651">
        <v>0</v>
      </c>
      <c r="P2651" t="s">
        <v>1350</v>
      </c>
    </row>
    <row r="2652" spans="1:16">
      <c r="A2652" t="s">
        <v>1352</v>
      </c>
      <c r="B2652" t="s">
        <v>1242</v>
      </c>
      <c r="C2652">
        <v>201006</v>
      </c>
      <c r="D2652">
        <v>0</v>
      </c>
      <c r="E2652" t="s">
        <v>1349</v>
      </c>
      <c r="F2652">
        <v>0</v>
      </c>
      <c r="G2652">
        <v>0</v>
      </c>
      <c r="H2652">
        <v>0</v>
      </c>
      <c r="I2652">
        <v>43112011800</v>
      </c>
      <c r="J2652">
        <v>14</v>
      </c>
      <c r="K2652" t="s">
        <v>1353</v>
      </c>
      <c r="L2652">
        <v>1560</v>
      </c>
      <c r="M2652" t="s">
        <v>1354</v>
      </c>
      <c r="N2652" t="s">
        <v>1355</v>
      </c>
      <c r="O2652">
        <v>0</v>
      </c>
      <c r="P2652" t="s">
        <v>1350</v>
      </c>
    </row>
    <row r="2653" spans="1:16">
      <c r="A2653" t="s">
        <v>1352</v>
      </c>
      <c r="B2653" t="s">
        <v>1385</v>
      </c>
      <c r="C2653">
        <v>201006</v>
      </c>
      <c r="D2653">
        <v>0</v>
      </c>
      <c r="E2653" t="s">
        <v>1349</v>
      </c>
      <c r="F2653">
        <v>0</v>
      </c>
      <c r="G2653">
        <v>0</v>
      </c>
      <c r="H2653">
        <v>0</v>
      </c>
      <c r="I2653">
        <v>43112029900</v>
      </c>
      <c r="J2653">
        <v>14</v>
      </c>
      <c r="K2653" t="s">
        <v>1353</v>
      </c>
      <c r="L2653">
        <v>1560</v>
      </c>
      <c r="M2653" t="s">
        <v>1354</v>
      </c>
      <c r="N2653" t="s">
        <v>1355</v>
      </c>
      <c r="O2653">
        <v>0</v>
      </c>
      <c r="P2653" t="s">
        <v>1350</v>
      </c>
    </row>
    <row r="2654" spans="1:16">
      <c r="A2654" t="s">
        <v>1352</v>
      </c>
      <c r="B2654" t="s">
        <v>1386</v>
      </c>
      <c r="C2654">
        <v>201006</v>
      </c>
      <c r="D2654">
        <v>0</v>
      </c>
      <c r="E2654" t="s">
        <v>1349</v>
      </c>
      <c r="F2654">
        <v>0</v>
      </c>
      <c r="G2654">
        <v>0</v>
      </c>
      <c r="H2654">
        <v>0</v>
      </c>
      <c r="I2654">
        <v>43112014401</v>
      </c>
      <c r="J2654">
        <v>14</v>
      </c>
      <c r="K2654" t="s">
        <v>1353</v>
      </c>
      <c r="L2654">
        <v>1560</v>
      </c>
      <c r="M2654" t="s">
        <v>1354</v>
      </c>
      <c r="N2654" t="s">
        <v>1355</v>
      </c>
      <c r="O2654">
        <v>0</v>
      </c>
      <c r="P2654" t="s">
        <v>1350</v>
      </c>
    </row>
    <row r="2655" spans="1:16">
      <c r="A2655" t="s">
        <v>1352</v>
      </c>
      <c r="B2655" t="s">
        <v>1387</v>
      </c>
      <c r="C2655">
        <v>201006</v>
      </c>
      <c r="D2655">
        <v>0</v>
      </c>
      <c r="E2655" t="s">
        <v>1349</v>
      </c>
      <c r="F2655">
        <v>0</v>
      </c>
      <c r="G2655">
        <v>0</v>
      </c>
      <c r="H2655">
        <v>0</v>
      </c>
      <c r="I2655">
        <v>43112042300</v>
      </c>
      <c r="J2655">
        <v>14</v>
      </c>
      <c r="K2655" t="s">
        <v>1353</v>
      </c>
      <c r="L2655">
        <v>1560</v>
      </c>
      <c r="M2655" t="s">
        <v>1354</v>
      </c>
      <c r="N2655" t="s">
        <v>1355</v>
      </c>
      <c r="O2655">
        <v>0</v>
      </c>
      <c r="P2655" t="s">
        <v>1350</v>
      </c>
    </row>
    <row r="2656" spans="1:16">
      <c r="A2656" t="s">
        <v>1352</v>
      </c>
      <c r="B2656" t="s">
        <v>1384</v>
      </c>
      <c r="C2656">
        <v>201007</v>
      </c>
      <c r="D2656">
        <v>0</v>
      </c>
      <c r="E2656" t="s">
        <v>1349</v>
      </c>
      <c r="F2656">
        <v>0</v>
      </c>
      <c r="G2656">
        <v>0</v>
      </c>
      <c r="H2656">
        <v>0</v>
      </c>
      <c r="I2656">
        <v>43112001902</v>
      </c>
      <c r="J2656">
        <v>14</v>
      </c>
      <c r="K2656" t="s">
        <v>1353</v>
      </c>
      <c r="L2656">
        <v>1560</v>
      </c>
      <c r="M2656" t="s">
        <v>1354</v>
      </c>
      <c r="N2656" t="s">
        <v>1355</v>
      </c>
      <c r="O2656">
        <v>0</v>
      </c>
      <c r="P2656" t="s">
        <v>1350</v>
      </c>
    </row>
    <row r="2657" spans="1:16">
      <c r="A2657" t="s">
        <v>1352</v>
      </c>
      <c r="B2657" t="s">
        <v>1242</v>
      </c>
      <c r="C2657">
        <v>201007</v>
      </c>
      <c r="D2657">
        <v>0</v>
      </c>
      <c r="E2657" t="s">
        <v>1349</v>
      </c>
      <c r="F2657">
        <v>0</v>
      </c>
      <c r="G2657">
        <v>0</v>
      </c>
      <c r="H2657">
        <v>0</v>
      </c>
      <c r="I2657">
        <v>43112011800</v>
      </c>
      <c r="J2657">
        <v>14</v>
      </c>
      <c r="K2657" t="s">
        <v>1353</v>
      </c>
      <c r="L2657">
        <v>1560</v>
      </c>
      <c r="M2657" t="s">
        <v>1354</v>
      </c>
      <c r="N2657" t="s">
        <v>1355</v>
      </c>
      <c r="O2657">
        <v>0</v>
      </c>
      <c r="P2657" t="s">
        <v>1350</v>
      </c>
    </row>
    <row r="2658" spans="1:16">
      <c r="A2658" t="s">
        <v>1352</v>
      </c>
      <c r="B2658" t="s">
        <v>1385</v>
      </c>
      <c r="C2658">
        <v>201007</v>
      </c>
      <c r="D2658">
        <v>0</v>
      </c>
      <c r="E2658" t="s">
        <v>1349</v>
      </c>
      <c r="F2658">
        <v>0</v>
      </c>
      <c r="G2658">
        <v>0</v>
      </c>
      <c r="H2658">
        <v>0</v>
      </c>
      <c r="I2658">
        <v>43112029900</v>
      </c>
      <c r="J2658">
        <v>14</v>
      </c>
      <c r="K2658" t="s">
        <v>1353</v>
      </c>
      <c r="L2658">
        <v>1560</v>
      </c>
      <c r="M2658" t="s">
        <v>1354</v>
      </c>
      <c r="N2658" t="s">
        <v>1355</v>
      </c>
      <c r="O2658">
        <v>0</v>
      </c>
      <c r="P2658" t="s">
        <v>1350</v>
      </c>
    </row>
    <row r="2659" spans="1:16">
      <c r="A2659" t="s">
        <v>1352</v>
      </c>
      <c r="B2659" t="s">
        <v>1386</v>
      </c>
      <c r="C2659">
        <v>201007</v>
      </c>
      <c r="D2659">
        <v>0</v>
      </c>
      <c r="E2659" t="s">
        <v>1349</v>
      </c>
      <c r="F2659">
        <v>0</v>
      </c>
      <c r="G2659">
        <v>0</v>
      </c>
      <c r="H2659">
        <v>0</v>
      </c>
      <c r="I2659">
        <v>43112014401</v>
      </c>
      <c r="J2659">
        <v>14</v>
      </c>
      <c r="K2659" t="s">
        <v>1353</v>
      </c>
      <c r="L2659">
        <v>1560</v>
      </c>
      <c r="M2659" t="s">
        <v>1354</v>
      </c>
      <c r="N2659" t="s">
        <v>1355</v>
      </c>
      <c r="O2659">
        <v>0</v>
      </c>
      <c r="P2659" t="s">
        <v>1350</v>
      </c>
    </row>
    <row r="2660" spans="1:16">
      <c r="A2660" t="s">
        <v>1352</v>
      </c>
      <c r="B2660" t="s">
        <v>1387</v>
      </c>
      <c r="C2660">
        <v>201007</v>
      </c>
      <c r="D2660">
        <v>0</v>
      </c>
      <c r="E2660" t="s">
        <v>1349</v>
      </c>
      <c r="F2660">
        <v>0</v>
      </c>
      <c r="G2660">
        <v>0</v>
      </c>
      <c r="H2660">
        <v>0</v>
      </c>
      <c r="I2660">
        <v>43112042300</v>
      </c>
      <c r="J2660">
        <v>14</v>
      </c>
      <c r="K2660" t="s">
        <v>1353</v>
      </c>
      <c r="L2660">
        <v>1560</v>
      </c>
      <c r="M2660" t="s">
        <v>1354</v>
      </c>
      <c r="N2660" t="s">
        <v>1355</v>
      </c>
      <c r="O2660">
        <v>0</v>
      </c>
      <c r="P2660" t="s">
        <v>1350</v>
      </c>
    </row>
    <row r="2661" spans="1:16">
      <c r="A2661" t="s">
        <v>1352</v>
      </c>
      <c r="B2661" t="s">
        <v>1384</v>
      </c>
      <c r="C2661">
        <v>201008</v>
      </c>
      <c r="D2661">
        <v>0</v>
      </c>
      <c r="E2661" t="s">
        <v>1349</v>
      </c>
      <c r="F2661">
        <v>0</v>
      </c>
      <c r="G2661">
        <v>0</v>
      </c>
      <c r="H2661">
        <v>0</v>
      </c>
      <c r="I2661">
        <v>43112001902</v>
      </c>
      <c r="J2661">
        <v>14</v>
      </c>
      <c r="K2661" t="s">
        <v>1353</v>
      </c>
      <c r="L2661">
        <v>1560</v>
      </c>
      <c r="M2661" t="s">
        <v>1354</v>
      </c>
      <c r="N2661" t="s">
        <v>1355</v>
      </c>
      <c r="O2661">
        <v>0</v>
      </c>
      <c r="P2661" t="s">
        <v>1350</v>
      </c>
    </row>
    <row r="2662" spans="1:16">
      <c r="A2662" t="s">
        <v>1352</v>
      </c>
      <c r="B2662" t="s">
        <v>1242</v>
      </c>
      <c r="C2662">
        <v>201008</v>
      </c>
      <c r="D2662">
        <v>0</v>
      </c>
      <c r="E2662" t="s">
        <v>1349</v>
      </c>
      <c r="F2662">
        <v>0</v>
      </c>
      <c r="G2662">
        <v>0</v>
      </c>
      <c r="H2662">
        <v>0</v>
      </c>
      <c r="I2662">
        <v>43112011800</v>
      </c>
      <c r="J2662">
        <v>14</v>
      </c>
      <c r="K2662" t="s">
        <v>1353</v>
      </c>
      <c r="L2662">
        <v>1560</v>
      </c>
      <c r="M2662" t="s">
        <v>1354</v>
      </c>
      <c r="N2662" t="s">
        <v>1355</v>
      </c>
      <c r="O2662">
        <v>0</v>
      </c>
      <c r="P2662" t="s">
        <v>1350</v>
      </c>
    </row>
    <row r="2663" spans="1:16">
      <c r="A2663" t="s">
        <v>1352</v>
      </c>
      <c r="B2663" t="s">
        <v>1385</v>
      </c>
      <c r="C2663">
        <v>201008</v>
      </c>
      <c r="D2663">
        <v>0</v>
      </c>
      <c r="E2663" t="s">
        <v>1349</v>
      </c>
      <c r="F2663">
        <v>0</v>
      </c>
      <c r="G2663">
        <v>0</v>
      </c>
      <c r="H2663">
        <v>0</v>
      </c>
      <c r="I2663">
        <v>43112029900</v>
      </c>
      <c r="J2663">
        <v>14</v>
      </c>
      <c r="K2663" t="s">
        <v>1353</v>
      </c>
      <c r="L2663">
        <v>1560</v>
      </c>
      <c r="M2663" t="s">
        <v>1354</v>
      </c>
      <c r="N2663" t="s">
        <v>1355</v>
      </c>
      <c r="O2663">
        <v>0</v>
      </c>
      <c r="P2663" t="s">
        <v>1350</v>
      </c>
    </row>
    <row r="2664" spans="1:16">
      <c r="A2664" t="s">
        <v>1352</v>
      </c>
      <c r="B2664" t="s">
        <v>1386</v>
      </c>
      <c r="C2664">
        <v>201008</v>
      </c>
      <c r="D2664">
        <v>0</v>
      </c>
      <c r="E2664" t="s">
        <v>1349</v>
      </c>
      <c r="F2664">
        <v>0</v>
      </c>
      <c r="G2664">
        <v>0</v>
      </c>
      <c r="H2664">
        <v>0</v>
      </c>
      <c r="I2664">
        <v>43112014401</v>
      </c>
      <c r="J2664">
        <v>14</v>
      </c>
      <c r="K2664" t="s">
        <v>1353</v>
      </c>
      <c r="L2664">
        <v>1560</v>
      </c>
      <c r="M2664" t="s">
        <v>1354</v>
      </c>
      <c r="N2664" t="s">
        <v>1355</v>
      </c>
      <c r="O2664">
        <v>0</v>
      </c>
      <c r="P2664" t="s">
        <v>1350</v>
      </c>
    </row>
    <row r="2665" spans="1:16">
      <c r="A2665" t="s">
        <v>1352</v>
      </c>
      <c r="B2665" t="s">
        <v>1387</v>
      </c>
      <c r="C2665">
        <v>201008</v>
      </c>
      <c r="D2665">
        <v>0</v>
      </c>
      <c r="E2665" t="s">
        <v>1349</v>
      </c>
      <c r="F2665">
        <v>0</v>
      </c>
      <c r="G2665">
        <v>0</v>
      </c>
      <c r="H2665">
        <v>0</v>
      </c>
      <c r="I2665">
        <v>43112042300</v>
      </c>
      <c r="J2665">
        <v>14</v>
      </c>
      <c r="K2665" t="s">
        <v>1353</v>
      </c>
      <c r="L2665">
        <v>1560</v>
      </c>
      <c r="M2665" t="s">
        <v>1354</v>
      </c>
      <c r="N2665" t="s">
        <v>1355</v>
      </c>
      <c r="O2665">
        <v>0</v>
      </c>
      <c r="P2665" t="s">
        <v>1350</v>
      </c>
    </row>
    <row r="2666" spans="1:16">
      <c r="A2666" t="s">
        <v>1352</v>
      </c>
      <c r="B2666" t="s">
        <v>1384</v>
      </c>
      <c r="C2666">
        <v>201009</v>
      </c>
      <c r="D2666">
        <v>0</v>
      </c>
      <c r="E2666" t="s">
        <v>1349</v>
      </c>
      <c r="F2666">
        <v>0</v>
      </c>
      <c r="G2666">
        <v>0</v>
      </c>
      <c r="H2666">
        <v>0</v>
      </c>
      <c r="I2666">
        <v>43112001902</v>
      </c>
      <c r="J2666">
        <v>14</v>
      </c>
      <c r="K2666" t="s">
        <v>1353</v>
      </c>
      <c r="L2666">
        <v>1560</v>
      </c>
      <c r="M2666" t="s">
        <v>1354</v>
      </c>
      <c r="N2666" t="s">
        <v>1355</v>
      </c>
      <c r="O2666">
        <v>0</v>
      </c>
      <c r="P2666" t="s">
        <v>1350</v>
      </c>
    </row>
    <row r="2667" spans="1:16">
      <c r="A2667" t="s">
        <v>1352</v>
      </c>
      <c r="B2667" t="s">
        <v>1242</v>
      </c>
      <c r="C2667">
        <v>201009</v>
      </c>
      <c r="D2667">
        <v>0</v>
      </c>
      <c r="E2667" t="s">
        <v>1349</v>
      </c>
      <c r="F2667">
        <v>0</v>
      </c>
      <c r="G2667">
        <v>0</v>
      </c>
      <c r="H2667">
        <v>0</v>
      </c>
      <c r="I2667">
        <v>43112011800</v>
      </c>
      <c r="J2667">
        <v>14</v>
      </c>
      <c r="K2667" t="s">
        <v>1353</v>
      </c>
      <c r="L2667">
        <v>1560</v>
      </c>
      <c r="M2667" t="s">
        <v>1354</v>
      </c>
      <c r="N2667" t="s">
        <v>1355</v>
      </c>
      <c r="O2667">
        <v>0</v>
      </c>
      <c r="P2667" t="s">
        <v>1350</v>
      </c>
    </row>
    <row r="2668" spans="1:16">
      <c r="A2668" t="s">
        <v>1352</v>
      </c>
      <c r="B2668" t="s">
        <v>1385</v>
      </c>
      <c r="C2668">
        <v>201009</v>
      </c>
      <c r="D2668">
        <v>0</v>
      </c>
      <c r="E2668" t="s">
        <v>1349</v>
      </c>
      <c r="F2668">
        <v>0</v>
      </c>
      <c r="G2668">
        <v>0</v>
      </c>
      <c r="H2668">
        <v>0</v>
      </c>
      <c r="I2668">
        <v>43112029900</v>
      </c>
      <c r="J2668">
        <v>14</v>
      </c>
      <c r="K2668" t="s">
        <v>1353</v>
      </c>
      <c r="L2668">
        <v>1560</v>
      </c>
      <c r="M2668" t="s">
        <v>1354</v>
      </c>
      <c r="N2668" t="s">
        <v>1355</v>
      </c>
      <c r="O2668">
        <v>0</v>
      </c>
      <c r="P2668" t="s">
        <v>1350</v>
      </c>
    </row>
    <row r="2669" spans="1:16">
      <c r="A2669" t="s">
        <v>1352</v>
      </c>
      <c r="B2669" t="s">
        <v>1386</v>
      </c>
      <c r="C2669">
        <v>201009</v>
      </c>
      <c r="D2669">
        <v>0</v>
      </c>
      <c r="E2669" t="s">
        <v>1349</v>
      </c>
      <c r="F2669">
        <v>0</v>
      </c>
      <c r="G2669">
        <v>0</v>
      </c>
      <c r="H2669">
        <v>0</v>
      </c>
      <c r="I2669">
        <v>43112014401</v>
      </c>
      <c r="J2669">
        <v>14</v>
      </c>
      <c r="K2669" t="s">
        <v>1353</v>
      </c>
      <c r="L2669">
        <v>1560</v>
      </c>
      <c r="M2669" t="s">
        <v>1354</v>
      </c>
      <c r="N2669" t="s">
        <v>1355</v>
      </c>
      <c r="O2669">
        <v>0</v>
      </c>
      <c r="P2669" t="s">
        <v>1350</v>
      </c>
    </row>
    <row r="2670" spans="1:16">
      <c r="A2670" t="s">
        <v>1352</v>
      </c>
      <c r="B2670" t="s">
        <v>1387</v>
      </c>
      <c r="C2670">
        <v>201009</v>
      </c>
      <c r="D2670">
        <v>0</v>
      </c>
      <c r="E2670" t="s">
        <v>1349</v>
      </c>
      <c r="F2670">
        <v>0</v>
      </c>
      <c r="G2670">
        <v>0</v>
      </c>
      <c r="H2670">
        <v>0</v>
      </c>
      <c r="I2670">
        <v>43112042300</v>
      </c>
      <c r="J2670">
        <v>14</v>
      </c>
      <c r="K2670" t="s">
        <v>1353</v>
      </c>
      <c r="L2670">
        <v>1560</v>
      </c>
      <c r="M2670" t="s">
        <v>1354</v>
      </c>
      <c r="N2670" t="s">
        <v>1355</v>
      </c>
      <c r="O2670">
        <v>0</v>
      </c>
      <c r="P2670" t="s">
        <v>1350</v>
      </c>
    </row>
    <row r="2671" spans="1:16">
      <c r="A2671" t="s">
        <v>1352</v>
      </c>
      <c r="B2671" t="s">
        <v>1384</v>
      </c>
      <c r="C2671">
        <v>201010</v>
      </c>
      <c r="D2671">
        <v>0</v>
      </c>
      <c r="E2671" t="s">
        <v>1349</v>
      </c>
      <c r="F2671">
        <v>0</v>
      </c>
      <c r="G2671">
        <v>0</v>
      </c>
      <c r="H2671">
        <v>0</v>
      </c>
      <c r="I2671">
        <v>43112001902</v>
      </c>
      <c r="J2671">
        <v>14</v>
      </c>
      <c r="K2671" t="s">
        <v>1353</v>
      </c>
      <c r="L2671">
        <v>1560</v>
      </c>
      <c r="M2671" t="s">
        <v>1354</v>
      </c>
      <c r="N2671" t="s">
        <v>1355</v>
      </c>
      <c r="O2671">
        <v>0</v>
      </c>
      <c r="P2671" t="s">
        <v>1350</v>
      </c>
    </row>
    <row r="2672" spans="1:16">
      <c r="A2672" t="s">
        <v>1352</v>
      </c>
      <c r="B2672" t="s">
        <v>1242</v>
      </c>
      <c r="C2672">
        <v>201010</v>
      </c>
      <c r="D2672">
        <v>0</v>
      </c>
      <c r="E2672" t="s">
        <v>1349</v>
      </c>
      <c r="F2672">
        <v>0</v>
      </c>
      <c r="G2672">
        <v>0</v>
      </c>
      <c r="H2672">
        <v>0</v>
      </c>
      <c r="I2672">
        <v>43112011800</v>
      </c>
      <c r="J2672">
        <v>14</v>
      </c>
      <c r="K2672" t="s">
        <v>1353</v>
      </c>
      <c r="L2672">
        <v>1560</v>
      </c>
      <c r="M2672" t="s">
        <v>1354</v>
      </c>
      <c r="N2672" t="s">
        <v>1355</v>
      </c>
      <c r="O2672">
        <v>0</v>
      </c>
      <c r="P2672" t="s">
        <v>1350</v>
      </c>
    </row>
    <row r="2673" spans="1:16">
      <c r="A2673" t="s">
        <v>1352</v>
      </c>
      <c r="B2673" t="s">
        <v>1385</v>
      </c>
      <c r="C2673">
        <v>201010</v>
      </c>
      <c r="D2673">
        <v>0</v>
      </c>
      <c r="E2673" t="s">
        <v>1349</v>
      </c>
      <c r="F2673">
        <v>0</v>
      </c>
      <c r="G2673">
        <v>0</v>
      </c>
      <c r="H2673">
        <v>0</v>
      </c>
      <c r="I2673">
        <v>43112029900</v>
      </c>
      <c r="J2673">
        <v>14</v>
      </c>
      <c r="K2673" t="s">
        <v>1353</v>
      </c>
      <c r="L2673">
        <v>1560</v>
      </c>
      <c r="M2673" t="s">
        <v>1354</v>
      </c>
      <c r="N2673" t="s">
        <v>1355</v>
      </c>
      <c r="O2673">
        <v>0</v>
      </c>
      <c r="P2673" t="s">
        <v>1350</v>
      </c>
    </row>
    <row r="2674" spans="1:16">
      <c r="A2674" t="s">
        <v>1352</v>
      </c>
      <c r="B2674" t="s">
        <v>1386</v>
      </c>
      <c r="C2674">
        <v>201010</v>
      </c>
      <c r="D2674">
        <v>0</v>
      </c>
      <c r="E2674" t="s">
        <v>1349</v>
      </c>
      <c r="F2674">
        <v>0</v>
      </c>
      <c r="G2674">
        <v>0</v>
      </c>
      <c r="H2674">
        <v>0</v>
      </c>
      <c r="I2674">
        <v>43112014401</v>
      </c>
      <c r="J2674">
        <v>14</v>
      </c>
      <c r="K2674" t="s">
        <v>1353</v>
      </c>
      <c r="L2674">
        <v>1560</v>
      </c>
      <c r="M2674" t="s">
        <v>1354</v>
      </c>
      <c r="N2674" t="s">
        <v>1355</v>
      </c>
      <c r="O2674">
        <v>0</v>
      </c>
      <c r="P2674" t="s">
        <v>1350</v>
      </c>
    </row>
    <row r="2675" spans="1:16">
      <c r="A2675" t="s">
        <v>1352</v>
      </c>
      <c r="B2675" t="s">
        <v>1387</v>
      </c>
      <c r="C2675">
        <v>201010</v>
      </c>
      <c r="D2675">
        <v>0</v>
      </c>
      <c r="E2675" t="s">
        <v>1349</v>
      </c>
      <c r="F2675">
        <v>0</v>
      </c>
      <c r="G2675">
        <v>0</v>
      </c>
      <c r="H2675">
        <v>0</v>
      </c>
      <c r="I2675">
        <v>43112042300</v>
      </c>
      <c r="J2675">
        <v>14</v>
      </c>
      <c r="K2675" t="s">
        <v>1353</v>
      </c>
      <c r="L2675">
        <v>1560</v>
      </c>
      <c r="M2675" t="s">
        <v>1354</v>
      </c>
      <c r="N2675" t="s">
        <v>1355</v>
      </c>
      <c r="O2675">
        <v>0</v>
      </c>
      <c r="P2675" t="s">
        <v>1350</v>
      </c>
    </row>
    <row r="2676" spans="1:16">
      <c r="A2676" t="s">
        <v>1352</v>
      </c>
      <c r="B2676" t="s">
        <v>1384</v>
      </c>
      <c r="C2676">
        <v>201011</v>
      </c>
      <c r="D2676">
        <v>0</v>
      </c>
      <c r="E2676" t="s">
        <v>1349</v>
      </c>
      <c r="F2676">
        <v>0</v>
      </c>
      <c r="G2676">
        <v>0</v>
      </c>
      <c r="H2676">
        <v>0</v>
      </c>
      <c r="I2676">
        <v>43112001902</v>
      </c>
      <c r="J2676">
        <v>14</v>
      </c>
      <c r="K2676" t="s">
        <v>1353</v>
      </c>
      <c r="L2676">
        <v>1560</v>
      </c>
      <c r="M2676" t="s">
        <v>1354</v>
      </c>
      <c r="N2676" t="s">
        <v>1355</v>
      </c>
      <c r="O2676">
        <v>0</v>
      </c>
      <c r="P2676" t="s">
        <v>1350</v>
      </c>
    </row>
    <row r="2677" spans="1:16">
      <c r="A2677" t="s">
        <v>1352</v>
      </c>
      <c r="B2677" t="s">
        <v>1242</v>
      </c>
      <c r="C2677">
        <v>201011</v>
      </c>
      <c r="D2677">
        <v>0</v>
      </c>
      <c r="E2677" t="s">
        <v>1349</v>
      </c>
      <c r="F2677">
        <v>0</v>
      </c>
      <c r="G2677">
        <v>0</v>
      </c>
      <c r="H2677">
        <v>0</v>
      </c>
      <c r="I2677">
        <v>43112011800</v>
      </c>
      <c r="J2677">
        <v>14</v>
      </c>
      <c r="K2677" t="s">
        <v>1353</v>
      </c>
      <c r="L2677">
        <v>1560</v>
      </c>
      <c r="M2677" t="s">
        <v>1354</v>
      </c>
      <c r="N2677" t="s">
        <v>1355</v>
      </c>
      <c r="O2677">
        <v>0</v>
      </c>
      <c r="P2677" t="s">
        <v>1350</v>
      </c>
    </row>
    <row r="2678" spans="1:16">
      <c r="A2678" t="s">
        <v>1352</v>
      </c>
      <c r="B2678" t="s">
        <v>1385</v>
      </c>
      <c r="C2678">
        <v>201011</v>
      </c>
      <c r="D2678">
        <v>0</v>
      </c>
      <c r="E2678" t="s">
        <v>1349</v>
      </c>
      <c r="F2678">
        <v>0</v>
      </c>
      <c r="G2678">
        <v>0</v>
      </c>
      <c r="H2678">
        <v>0</v>
      </c>
      <c r="I2678">
        <v>43112029900</v>
      </c>
      <c r="J2678">
        <v>14</v>
      </c>
      <c r="K2678" t="s">
        <v>1353</v>
      </c>
      <c r="L2678">
        <v>1560</v>
      </c>
      <c r="M2678" t="s">
        <v>1354</v>
      </c>
      <c r="N2678" t="s">
        <v>1355</v>
      </c>
      <c r="O2678">
        <v>0</v>
      </c>
      <c r="P2678" t="s">
        <v>1350</v>
      </c>
    </row>
    <row r="2679" spans="1:16">
      <c r="A2679" t="s">
        <v>1352</v>
      </c>
      <c r="B2679" t="s">
        <v>1386</v>
      </c>
      <c r="C2679">
        <v>201011</v>
      </c>
      <c r="D2679">
        <v>0</v>
      </c>
      <c r="E2679" t="s">
        <v>1349</v>
      </c>
      <c r="F2679">
        <v>0</v>
      </c>
      <c r="G2679">
        <v>0</v>
      </c>
      <c r="H2679">
        <v>0</v>
      </c>
      <c r="I2679">
        <v>43112014401</v>
      </c>
      <c r="J2679">
        <v>14</v>
      </c>
      <c r="K2679" t="s">
        <v>1353</v>
      </c>
      <c r="L2679">
        <v>1560</v>
      </c>
      <c r="M2679" t="s">
        <v>1354</v>
      </c>
      <c r="N2679" t="s">
        <v>1355</v>
      </c>
      <c r="O2679">
        <v>0</v>
      </c>
      <c r="P2679" t="s">
        <v>1350</v>
      </c>
    </row>
    <row r="2680" spans="1:16">
      <c r="A2680" t="s">
        <v>1352</v>
      </c>
      <c r="B2680" t="s">
        <v>1387</v>
      </c>
      <c r="C2680">
        <v>201011</v>
      </c>
      <c r="D2680">
        <v>0</v>
      </c>
      <c r="E2680" t="s">
        <v>1349</v>
      </c>
      <c r="F2680">
        <v>0</v>
      </c>
      <c r="G2680">
        <v>0</v>
      </c>
      <c r="H2680">
        <v>0</v>
      </c>
      <c r="I2680">
        <v>43112042300</v>
      </c>
      <c r="J2680">
        <v>14</v>
      </c>
      <c r="K2680" t="s">
        <v>1353</v>
      </c>
      <c r="L2680">
        <v>1560</v>
      </c>
      <c r="M2680" t="s">
        <v>1354</v>
      </c>
      <c r="N2680" t="s">
        <v>1355</v>
      </c>
      <c r="O2680">
        <v>0</v>
      </c>
      <c r="P2680" t="s">
        <v>1350</v>
      </c>
    </row>
    <row r="2681" spans="1:16">
      <c r="A2681" t="s">
        <v>1352</v>
      </c>
      <c r="B2681" t="s">
        <v>1384</v>
      </c>
      <c r="C2681">
        <v>201012</v>
      </c>
      <c r="D2681">
        <v>0</v>
      </c>
      <c r="E2681" t="s">
        <v>1349</v>
      </c>
      <c r="F2681">
        <v>0</v>
      </c>
      <c r="G2681">
        <v>0</v>
      </c>
      <c r="H2681">
        <v>0</v>
      </c>
      <c r="I2681">
        <v>43112001902</v>
      </c>
      <c r="J2681">
        <v>14</v>
      </c>
      <c r="K2681" t="s">
        <v>1353</v>
      </c>
      <c r="L2681">
        <v>1560</v>
      </c>
      <c r="M2681" t="s">
        <v>1354</v>
      </c>
      <c r="N2681" t="s">
        <v>1355</v>
      </c>
      <c r="O2681">
        <v>0</v>
      </c>
      <c r="P2681" t="s">
        <v>1350</v>
      </c>
    </row>
    <row r="2682" spans="1:16">
      <c r="A2682" t="s">
        <v>1352</v>
      </c>
      <c r="B2682" t="s">
        <v>1242</v>
      </c>
      <c r="C2682">
        <v>201012</v>
      </c>
      <c r="D2682">
        <v>0</v>
      </c>
      <c r="E2682" t="s">
        <v>1349</v>
      </c>
      <c r="F2682">
        <v>0</v>
      </c>
      <c r="G2682">
        <v>0</v>
      </c>
      <c r="H2682">
        <v>0</v>
      </c>
      <c r="I2682">
        <v>43112011800</v>
      </c>
      <c r="J2682">
        <v>14</v>
      </c>
      <c r="K2682" t="s">
        <v>1353</v>
      </c>
      <c r="L2682">
        <v>1560</v>
      </c>
      <c r="M2682" t="s">
        <v>1354</v>
      </c>
      <c r="N2682" t="s">
        <v>1355</v>
      </c>
      <c r="O2682">
        <v>0</v>
      </c>
      <c r="P2682" t="s">
        <v>1350</v>
      </c>
    </row>
    <row r="2683" spans="1:16">
      <c r="A2683" t="s">
        <v>1352</v>
      </c>
      <c r="B2683" t="s">
        <v>1385</v>
      </c>
      <c r="C2683">
        <v>201012</v>
      </c>
      <c r="D2683">
        <v>0</v>
      </c>
      <c r="E2683" t="s">
        <v>1349</v>
      </c>
      <c r="F2683">
        <v>0</v>
      </c>
      <c r="G2683">
        <v>0</v>
      </c>
      <c r="H2683">
        <v>0</v>
      </c>
      <c r="I2683">
        <v>43112029900</v>
      </c>
      <c r="J2683">
        <v>14</v>
      </c>
      <c r="K2683" t="s">
        <v>1353</v>
      </c>
      <c r="L2683">
        <v>1560</v>
      </c>
      <c r="M2683" t="s">
        <v>1354</v>
      </c>
      <c r="N2683" t="s">
        <v>1355</v>
      </c>
      <c r="O2683">
        <v>0</v>
      </c>
      <c r="P2683" t="s">
        <v>1350</v>
      </c>
    </row>
    <row r="2684" spans="1:16">
      <c r="A2684" t="s">
        <v>1352</v>
      </c>
      <c r="B2684" t="s">
        <v>1386</v>
      </c>
      <c r="C2684">
        <v>201012</v>
      </c>
      <c r="D2684">
        <v>0</v>
      </c>
      <c r="E2684" t="s">
        <v>1349</v>
      </c>
      <c r="F2684">
        <v>0</v>
      </c>
      <c r="G2684">
        <v>0</v>
      </c>
      <c r="H2684">
        <v>0</v>
      </c>
      <c r="I2684">
        <v>43112014401</v>
      </c>
      <c r="J2684">
        <v>14</v>
      </c>
      <c r="K2684" t="s">
        <v>1353</v>
      </c>
      <c r="L2684">
        <v>1560</v>
      </c>
      <c r="M2684" t="s">
        <v>1354</v>
      </c>
      <c r="N2684" t="s">
        <v>1355</v>
      </c>
      <c r="O2684">
        <v>0</v>
      </c>
      <c r="P2684" t="s">
        <v>1350</v>
      </c>
    </row>
    <row r="2685" spans="1:16">
      <c r="A2685" t="s">
        <v>1352</v>
      </c>
      <c r="B2685" t="s">
        <v>1387</v>
      </c>
      <c r="C2685">
        <v>201012</v>
      </c>
      <c r="D2685">
        <v>0</v>
      </c>
      <c r="E2685" t="s">
        <v>1349</v>
      </c>
      <c r="F2685">
        <v>0</v>
      </c>
      <c r="G2685">
        <v>0</v>
      </c>
      <c r="H2685">
        <v>0</v>
      </c>
      <c r="I2685">
        <v>43112042300</v>
      </c>
      <c r="J2685">
        <v>14</v>
      </c>
      <c r="K2685" t="s">
        <v>1353</v>
      </c>
      <c r="L2685">
        <v>1560</v>
      </c>
      <c r="M2685" t="s">
        <v>1354</v>
      </c>
      <c r="N2685" t="s">
        <v>1355</v>
      </c>
      <c r="O2685">
        <v>0</v>
      </c>
      <c r="P2685" t="s">
        <v>1350</v>
      </c>
    </row>
    <row r="2686" spans="1:16">
      <c r="F2686">
        <f>SUM(F1579:F2685)</f>
        <v>450083</v>
      </c>
      <c r="G2686">
        <f t="shared" ref="G2686:H2686" si="1">SUM(G1579:G2685)</f>
        <v>457843</v>
      </c>
      <c r="H2686">
        <f t="shared" si="1"/>
        <v>2550429</v>
      </c>
      <c r="O2686">
        <f>SUM(O1579:O2685)</f>
        <v>0</v>
      </c>
    </row>
    <row r="2687" spans="1:16">
      <c r="F2687" s="248">
        <f>F2686/365</f>
        <v>1233.1041095890412</v>
      </c>
      <c r="G2687" s="248">
        <f>G2686*1000/F2686</f>
        <v>1017.2412643890127</v>
      </c>
      <c r="H2687" s="79">
        <f>H2686/F2686</f>
        <v>5.6665748317532545</v>
      </c>
    </row>
    <row r="2689" spans="1:17">
      <c r="A2689" t="s">
        <v>1379</v>
      </c>
      <c r="B2689" t="s">
        <v>1232</v>
      </c>
      <c r="C2689">
        <v>201001</v>
      </c>
      <c r="D2689">
        <v>0</v>
      </c>
      <c r="E2689" t="s">
        <v>1212</v>
      </c>
      <c r="F2689">
        <v>0</v>
      </c>
      <c r="G2689">
        <v>0</v>
      </c>
      <c r="H2689">
        <v>0</v>
      </c>
      <c r="I2689">
        <v>43112018900</v>
      </c>
      <c r="J2689">
        <v>12</v>
      </c>
      <c r="K2689" t="s">
        <v>1380</v>
      </c>
      <c r="L2689">
        <v>2531</v>
      </c>
      <c r="M2689" t="s">
        <v>1214</v>
      </c>
      <c r="N2689" t="s">
        <v>1388</v>
      </c>
      <c r="O2689">
        <v>0</v>
      </c>
      <c r="P2689" t="s">
        <v>1207</v>
      </c>
      <c r="Q2689">
        <v>19841001</v>
      </c>
    </row>
    <row r="2690" spans="1:17">
      <c r="A2690" t="s">
        <v>1379</v>
      </c>
      <c r="B2690" t="s">
        <v>1304</v>
      </c>
      <c r="C2690">
        <v>201001</v>
      </c>
      <c r="D2690">
        <v>31</v>
      </c>
      <c r="E2690" t="s">
        <v>1212</v>
      </c>
      <c r="F2690">
        <v>641</v>
      </c>
      <c r="G2690">
        <v>374</v>
      </c>
      <c r="H2690">
        <v>373</v>
      </c>
      <c r="I2690">
        <v>43112019000</v>
      </c>
      <c r="J2690">
        <v>8</v>
      </c>
      <c r="K2690" t="s">
        <v>1380</v>
      </c>
      <c r="L2690">
        <v>2531</v>
      </c>
      <c r="M2690" t="s">
        <v>1214</v>
      </c>
      <c r="N2690" t="s">
        <v>1388</v>
      </c>
      <c r="O2690">
        <v>0</v>
      </c>
      <c r="P2690" t="s">
        <v>1207</v>
      </c>
      <c r="Q2690">
        <v>19700801</v>
      </c>
    </row>
    <row r="2691" spans="1:17">
      <c r="A2691" t="s">
        <v>1379</v>
      </c>
      <c r="B2691" t="s">
        <v>1305</v>
      </c>
      <c r="C2691">
        <v>201001</v>
      </c>
      <c r="D2691">
        <v>31</v>
      </c>
      <c r="E2691" t="s">
        <v>1212</v>
      </c>
      <c r="F2691">
        <v>1024</v>
      </c>
      <c r="G2691">
        <v>189</v>
      </c>
      <c r="H2691">
        <v>3388</v>
      </c>
      <c r="I2691">
        <v>43112019100</v>
      </c>
      <c r="J2691">
        <v>8</v>
      </c>
      <c r="K2691" t="s">
        <v>1380</v>
      </c>
      <c r="L2691">
        <v>2531</v>
      </c>
      <c r="M2691" t="s">
        <v>1214</v>
      </c>
      <c r="N2691" t="s">
        <v>1388</v>
      </c>
      <c r="O2691">
        <v>0</v>
      </c>
      <c r="P2691" t="s">
        <v>1207</v>
      </c>
      <c r="Q2691">
        <v>19700701</v>
      </c>
    </row>
    <row r="2692" spans="1:17">
      <c r="A2692" t="s">
        <v>1379</v>
      </c>
      <c r="B2692" t="s">
        <v>1356</v>
      </c>
      <c r="C2692">
        <v>201001</v>
      </c>
      <c r="D2692">
        <v>25</v>
      </c>
      <c r="E2692" t="s">
        <v>1212</v>
      </c>
      <c r="F2692">
        <v>285</v>
      </c>
      <c r="G2692">
        <v>241</v>
      </c>
      <c r="H2692">
        <v>1129</v>
      </c>
      <c r="I2692">
        <v>43112019200</v>
      </c>
      <c r="J2692">
        <v>8</v>
      </c>
      <c r="K2692" t="s">
        <v>1380</v>
      </c>
      <c r="L2692">
        <v>2531</v>
      </c>
      <c r="M2692" t="s">
        <v>1214</v>
      </c>
      <c r="N2692" t="s">
        <v>1388</v>
      </c>
      <c r="O2692">
        <v>0</v>
      </c>
      <c r="P2692" t="s">
        <v>1207</v>
      </c>
      <c r="Q2692">
        <v>19700601</v>
      </c>
    </row>
    <row r="2693" spans="1:17">
      <c r="A2693" t="s">
        <v>1379</v>
      </c>
      <c r="B2693" t="s">
        <v>1321</v>
      </c>
      <c r="C2693">
        <v>201001</v>
      </c>
      <c r="D2693">
        <v>31</v>
      </c>
      <c r="E2693" t="s">
        <v>1212</v>
      </c>
      <c r="F2693">
        <v>1177</v>
      </c>
      <c r="G2693">
        <v>439</v>
      </c>
      <c r="H2693">
        <v>9758</v>
      </c>
      <c r="I2693">
        <v>43112019300</v>
      </c>
      <c r="J2693">
        <v>8</v>
      </c>
      <c r="K2693" t="s">
        <v>1380</v>
      </c>
      <c r="L2693">
        <v>2531</v>
      </c>
      <c r="M2693" t="s">
        <v>1214</v>
      </c>
      <c r="N2693" t="s">
        <v>1388</v>
      </c>
      <c r="O2693">
        <v>0</v>
      </c>
      <c r="P2693" t="s">
        <v>1207</v>
      </c>
      <c r="Q2693">
        <v>19780601</v>
      </c>
    </row>
    <row r="2694" spans="1:17">
      <c r="A2694" t="s">
        <v>1379</v>
      </c>
      <c r="B2694" t="s">
        <v>1384</v>
      </c>
      <c r="C2694">
        <v>201001</v>
      </c>
      <c r="D2694">
        <v>25</v>
      </c>
      <c r="E2694" t="s">
        <v>1212</v>
      </c>
      <c r="F2694">
        <v>703</v>
      </c>
      <c r="G2694">
        <v>760</v>
      </c>
      <c r="H2694">
        <v>2128</v>
      </c>
      <c r="I2694">
        <v>43112019400</v>
      </c>
      <c r="J2694">
        <v>8</v>
      </c>
      <c r="K2694" t="s">
        <v>1380</v>
      </c>
      <c r="L2694">
        <v>2531</v>
      </c>
      <c r="M2694" t="s">
        <v>1214</v>
      </c>
      <c r="N2694" t="s">
        <v>1388</v>
      </c>
      <c r="O2694">
        <v>0</v>
      </c>
      <c r="P2694" t="s">
        <v>1207</v>
      </c>
      <c r="Q2694">
        <v>19700701</v>
      </c>
    </row>
    <row r="2695" spans="1:17">
      <c r="A2695" t="s">
        <v>1379</v>
      </c>
      <c r="B2695" t="s">
        <v>1254</v>
      </c>
      <c r="C2695">
        <v>201001</v>
      </c>
      <c r="D2695">
        <v>31</v>
      </c>
      <c r="E2695" t="s">
        <v>1212</v>
      </c>
      <c r="F2695">
        <v>227</v>
      </c>
      <c r="G2695">
        <v>272</v>
      </c>
      <c r="H2695">
        <v>1145</v>
      </c>
      <c r="I2695">
        <v>43112019500</v>
      </c>
      <c r="J2695">
        <v>8</v>
      </c>
      <c r="K2695" t="s">
        <v>1380</v>
      </c>
      <c r="L2695">
        <v>2531</v>
      </c>
      <c r="M2695" t="s">
        <v>1214</v>
      </c>
      <c r="N2695" t="s">
        <v>1388</v>
      </c>
      <c r="O2695">
        <v>0</v>
      </c>
      <c r="P2695" t="s">
        <v>1207</v>
      </c>
      <c r="Q2695">
        <v>19700901</v>
      </c>
    </row>
    <row r="2696" spans="1:17">
      <c r="A2696" t="s">
        <v>1379</v>
      </c>
      <c r="B2696" t="s">
        <v>1389</v>
      </c>
      <c r="C2696">
        <v>201001</v>
      </c>
      <c r="D2696">
        <v>0</v>
      </c>
      <c r="E2696" t="s">
        <v>1212</v>
      </c>
      <c r="F2696">
        <v>0</v>
      </c>
      <c r="G2696">
        <v>0</v>
      </c>
      <c r="H2696">
        <v>0</v>
      </c>
      <c r="I2696">
        <v>43112021900</v>
      </c>
      <c r="J2696">
        <v>12</v>
      </c>
      <c r="K2696" t="s">
        <v>1380</v>
      </c>
      <c r="L2696">
        <v>2531</v>
      </c>
      <c r="M2696" t="s">
        <v>1214</v>
      </c>
      <c r="N2696" t="s">
        <v>1388</v>
      </c>
      <c r="O2696">
        <v>0</v>
      </c>
      <c r="P2696" t="s">
        <v>1233</v>
      </c>
      <c r="Q2696">
        <v>19840501</v>
      </c>
    </row>
    <row r="2697" spans="1:17">
      <c r="A2697" t="s">
        <v>1379</v>
      </c>
      <c r="B2697" t="s">
        <v>1255</v>
      </c>
      <c r="C2697">
        <v>201001</v>
      </c>
      <c r="D2697">
        <v>0</v>
      </c>
      <c r="E2697" t="s">
        <v>1212</v>
      </c>
      <c r="F2697">
        <v>0</v>
      </c>
      <c r="G2697">
        <v>0</v>
      </c>
      <c r="H2697">
        <v>0</v>
      </c>
      <c r="I2697">
        <v>43112022100</v>
      </c>
      <c r="J2697">
        <v>12</v>
      </c>
      <c r="K2697" t="s">
        <v>1380</v>
      </c>
      <c r="L2697">
        <v>2531</v>
      </c>
      <c r="M2697" t="s">
        <v>1214</v>
      </c>
      <c r="N2697" t="s">
        <v>1388</v>
      </c>
      <c r="O2697">
        <v>0</v>
      </c>
      <c r="P2697" t="s">
        <v>1233</v>
      </c>
      <c r="Q2697">
        <v>19840201</v>
      </c>
    </row>
    <row r="2698" spans="1:17">
      <c r="A2698" t="s">
        <v>1379</v>
      </c>
      <c r="B2698" t="s">
        <v>1390</v>
      </c>
      <c r="C2698">
        <v>201001</v>
      </c>
      <c r="D2698">
        <v>29</v>
      </c>
      <c r="E2698" t="s">
        <v>1212</v>
      </c>
      <c r="F2698">
        <v>904</v>
      </c>
      <c r="G2698">
        <v>2026</v>
      </c>
      <c r="H2698">
        <v>6323</v>
      </c>
      <c r="I2698">
        <v>43112023500</v>
      </c>
      <c r="J2698">
        <v>8</v>
      </c>
      <c r="K2698" t="s">
        <v>1380</v>
      </c>
      <c r="L2698">
        <v>2531</v>
      </c>
      <c r="M2698" t="s">
        <v>1214</v>
      </c>
      <c r="N2698" t="s">
        <v>1388</v>
      </c>
      <c r="O2698">
        <v>0</v>
      </c>
      <c r="P2698" t="s">
        <v>1207</v>
      </c>
      <c r="Q2698">
        <v>19860701</v>
      </c>
    </row>
    <row r="2699" spans="1:17">
      <c r="A2699" t="s">
        <v>1379</v>
      </c>
      <c r="B2699" t="s">
        <v>1357</v>
      </c>
      <c r="C2699">
        <v>201001</v>
      </c>
      <c r="D2699">
        <v>31</v>
      </c>
      <c r="E2699" t="s">
        <v>1212</v>
      </c>
      <c r="F2699">
        <v>823</v>
      </c>
      <c r="G2699">
        <v>459</v>
      </c>
      <c r="H2699">
        <v>21430</v>
      </c>
      <c r="I2699">
        <v>43112022200</v>
      </c>
      <c r="J2699">
        <v>8</v>
      </c>
      <c r="K2699" t="s">
        <v>1380</v>
      </c>
      <c r="L2699">
        <v>2531</v>
      </c>
      <c r="M2699" t="s">
        <v>1214</v>
      </c>
      <c r="N2699" t="s">
        <v>1388</v>
      </c>
      <c r="O2699">
        <v>0</v>
      </c>
      <c r="P2699" t="s">
        <v>1322</v>
      </c>
      <c r="Q2699">
        <v>19830201</v>
      </c>
    </row>
    <row r="2700" spans="1:17">
      <c r="A2700" t="s">
        <v>1379</v>
      </c>
      <c r="B2700" t="s">
        <v>1306</v>
      </c>
      <c r="C2700">
        <v>201001</v>
      </c>
      <c r="D2700">
        <v>30</v>
      </c>
      <c r="E2700" t="s">
        <v>1212</v>
      </c>
      <c r="F2700">
        <v>847</v>
      </c>
      <c r="G2700">
        <v>359</v>
      </c>
      <c r="H2700">
        <v>1956</v>
      </c>
      <c r="I2700">
        <v>43112022300</v>
      </c>
      <c r="J2700">
        <v>8</v>
      </c>
      <c r="K2700" t="s">
        <v>1380</v>
      </c>
      <c r="L2700">
        <v>2531</v>
      </c>
      <c r="M2700" t="s">
        <v>1214</v>
      </c>
      <c r="N2700" t="s">
        <v>1388</v>
      </c>
      <c r="O2700">
        <v>0</v>
      </c>
      <c r="P2700" t="s">
        <v>1322</v>
      </c>
      <c r="Q2700">
        <v>19840401</v>
      </c>
    </row>
    <row r="2701" spans="1:17">
      <c r="A2701" t="s">
        <v>1379</v>
      </c>
      <c r="B2701" t="s">
        <v>1234</v>
      </c>
      <c r="C2701">
        <v>201001</v>
      </c>
      <c r="D2701">
        <v>0</v>
      </c>
      <c r="E2701" t="s">
        <v>1212</v>
      </c>
      <c r="F2701">
        <v>0</v>
      </c>
      <c r="G2701">
        <v>0</v>
      </c>
      <c r="H2701">
        <v>0</v>
      </c>
      <c r="I2701">
        <v>43112022400</v>
      </c>
      <c r="J2701">
        <v>12</v>
      </c>
      <c r="K2701" t="s">
        <v>1380</v>
      </c>
      <c r="L2701">
        <v>2531</v>
      </c>
      <c r="M2701" t="s">
        <v>1214</v>
      </c>
      <c r="N2701" t="s">
        <v>1388</v>
      </c>
      <c r="O2701">
        <v>0</v>
      </c>
      <c r="P2701" t="s">
        <v>1322</v>
      </c>
      <c r="Q2701">
        <v>19830701</v>
      </c>
    </row>
    <row r="2702" spans="1:17">
      <c r="A2702" t="s">
        <v>1379</v>
      </c>
      <c r="B2702" t="s">
        <v>1323</v>
      </c>
      <c r="C2702">
        <v>201001</v>
      </c>
      <c r="D2702">
        <v>0</v>
      </c>
      <c r="E2702" t="s">
        <v>1212</v>
      </c>
      <c r="F2702">
        <v>0</v>
      </c>
      <c r="G2702">
        <v>0</v>
      </c>
      <c r="H2702">
        <v>0</v>
      </c>
      <c r="I2702">
        <v>43112022500</v>
      </c>
      <c r="J2702">
        <v>12</v>
      </c>
      <c r="K2702" t="s">
        <v>1380</v>
      </c>
      <c r="L2702">
        <v>2531</v>
      </c>
      <c r="M2702" t="s">
        <v>1214</v>
      </c>
      <c r="N2702" t="s">
        <v>1388</v>
      </c>
      <c r="O2702">
        <v>0</v>
      </c>
      <c r="P2702" t="s">
        <v>1207</v>
      </c>
      <c r="Q2702">
        <v>19840201</v>
      </c>
    </row>
    <row r="2703" spans="1:17">
      <c r="A2703" t="s">
        <v>1379</v>
      </c>
      <c r="B2703" t="s">
        <v>1256</v>
      </c>
      <c r="C2703">
        <v>201001</v>
      </c>
      <c r="D2703">
        <v>31</v>
      </c>
      <c r="E2703" t="s">
        <v>1212</v>
      </c>
      <c r="F2703">
        <v>1652</v>
      </c>
      <c r="G2703">
        <v>1452</v>
      </c>
      <c r="H2703">
        <v>28130</v>
      </c>
      <c r="I2703">
        <v>43112022600</v>
      </c>
      <c r="J2703">
        <v>8</v>
      </c>
      <c r="K2703" t="s">
        <v>1380</v>
      </c>
      <c r="L2703">
        <v>2531</v>
      </c>
      <c r="M2703" t="s">
        <v>1214</v>
      </c>
      <c r="N2703" t="s">
        <v>1388</v>
      </c>
      <c r="O2703">
        <v>0</v>
      </c>
      <c r="P2703" t="s">
        <v>1322</v>
      </c>
      <c r="Q2703">
        <v>19821101</v>
      </c>
    </row>
    <row r="2704" spans="1:17">
      <c r="A2704" t="s">
        <v>1379</v>
      </c>
      <c r="B2704" t="s">
        <v>1324</v>
      </c>
      <c r="C2704">
        <v>201001</v>
      </c>
      <c r="D2704">
        <v>31</v>
      </c>
      <c r="E2704" t="s">
        <v>1212</v>
      </c>
      <c r="F2704">
        <v>465</v>
      </c>
      <c r="G2704">
        <v>1258</v>
      </c>
      <c r="H2704">
        <v>1638</v>
      </c>
      <c r="I2704">
        <v>43112025600</v>
      </c>
      <c r="J2704">
        <v>8</v>
      </c>
      <c r="K2704" t="s">
        <v>1380</v>
      </c>
      <c r="L2704">
        <v>2531</v>
      </c>
      <c r="M2704" t="s">
        <v>1214</v>
      </c>
      <c r="N2704" t="s">
        <v>1388</v>
      </c>
      <c r="O2704">
        <v>0</v>
      </c>
      <c r="P2704" t="s">
        <v>1207</v>
      </c>
      <c r="Q2704">
        <v>19870901</v>
      </c>
    </row>
    <row r="2705" spans="1:17">
      <c r="A2705" t="s">
        <v>1379</v>
      </c>
      <c r="B2705" t="s">
        <v>1308</v>
      </c>
      <c r="C2705">
        <v>201001</v>
      </c>
      <c r="D2705">
        <v>0</v>
      </c>
      <c r="E2705" t="s">
        <v>1212</v>
      </c>
      <c r="F2705">
        <v>0</v>
      </c>
      <c r="G2705">
        <v>0</v>
      </c>
      <c r="H2705">
        <v>0</v>
      </c>
      <c r="I2705">
        <v>43112024100</v>
      </c>
      <c r="J2705">
        <v>12</v>
      </c>
      <c r="K2705" t="s">
        <v>1380</v>
      </c>
      <c r="L2705">
        <v>2531</v>
      </c>
      <c r="M2705" t="s">
        <v>1214</v>
      </c>
      <c r="N2705" t="s">
        <v>1388</v>
      </c>
      <c r="O2705">
        <v>0</v>
      </c>
      <c r="P2705" t="s">
        <v>1207</v>
      </c>
      <c r="Q2705">
        <v>19710301</v>
      </c>
    </row>
    <row r="2706" spans="1:17">
      <c r="A2706" t="s">
        <v>1379</v>
      </c>
      <c r="B2706" t="s">
        <v>1235</v>
      </c>
      <c r="C2706">
        <v>201001</v>
      </c>
      <c r="D2706">
        <v>17</v>
      </c>
      <c r="E2706" t="s">
        <v>1212</v>
      </c>
      <c r="F2706">
        <v>786</v>
      </c>
      <c r="G2706">
        <v>225</v>
      </c>
      <c r="H2706">
        <v>2759</v>
      </c>
      <c r="I2706">
        <v>43112024200</v>
      </c>
      <c r="J2706">
        <v>8</v>
      </c>
      <c r="K2706" t="s">
        <v>1380</v>
      </c>
      <c r="L2706">
        <v>2531</v>
      </c>
      <c r="M2706" t="s">
        <v>1214</v>
      </c>
      <c r="N2706" t="s">
        <v>1388</v>
      </c>
      <c r="O2706">
        <v>0</v>
      </c>
      <c r="P2706" t="s">
        <v>1391</v>
      </c>
      <c r="Q2706">
        <v>19830501</v>
      </c>
    </row>
    <row r="2707" spans="1:17">
      <c r="A2707" t="s">
        <v>1379</v>
      </c>
      <c r="B2707" t="s">
        <v>1257</v>
      </c>
      <c r="C2707">
        <v>201001</v>
      </c>
      <c r="D2707">
        <v>0</v>
      </c>
      <c r="E2707" t="s">
        <v>1212</v>
      </c>
      <c r="F2707">
        <v>0</v>
      </c>
      <c r="G2707">
        <v>0</v>
      </c>
      <c r="H2707">
        <v>0</v>
      </c>
      <c r="I2707">
        <v>43112022700</v>
      </c>
      <c r="J2707">
        <v>12</v>
      </c>
      <c r="K2707" t="s">
        <v>1380</v>
      </c>
      <c r="L2707">
        <v>2531</v>
      </c>
      <c r="M2707" t="s">
        <v>1214</v>
      </c>
      <c r="N2707" t="s">
        <v>1388</v>
      </c>
      <c r="O2707">
        <v>0</v>
      </c>
      <c r="P2707" t="s">
        <v>1207</v>
      </c>
      <c r="Q2707">
        <v>19850201</v>
      </c>
    </row>
    <row r="2708" spans="1:17">
      <c r="A2708" t="s">
        <v>1379</v>
      </c>
      <c r="B2708" t="s">
        <v>1309</v>
      </c>
      <c r="C2708">
        <v>201001</v>
      </c>
      <c r="D2708">
        <v>31</v>
      </c>
      <c r="E2708" t="s">
        <v>1212</v>
      </c>
      <c r="F2708">
        <v>1381</v>
      </c>
      <c r="G2708">
        <v>2805</v>
      </c>
      <c r="H2708">
        <v>35852</v>
      </c>
      <c r="I2708">
        <v>43112024300</v>
      </c>
      <c r="J2708">
        <v>8</v>
      </c>
      <c r="K2708" t="s">
        <v>1380</v>
      </c>
      <c r="L2708">
        <v>2531</v>
      </c>
      <c r="M2708" t="s">
        <v>1214</v>
      </c>
      <c r="N2708" t="s">
        <v>1388</v>
      </c>
      <c r="O2708">
        <v>0</v>
      </c>
      <c r="P2708" t="s">
        <v>1322</v>
      </c>
      <c r="Q2708">
        <v>19840301</v>
      </c>
    </row>
    <row r="2709" spans="1:17">
      <c r="A2709" t="s">
        <v>1379</v>
      </c>
      <c r="B2709" t="s">
        <v>1258</v>
      </c>
      <c r="C2709">
        <v>201001</v>
      </c>
      <c r="D2709">
        <v>0</v>
      </c>
      <c r="E2709" t="s">
        <v>1212</v>
      </c>
      <c r="F2709">
        <v>0</v>
      </c>
      <c r="G2709">
        <v>0</v>
      </c>
      <c r="H2709">
        <v>0</v>
      </c>
      <c r="I2709">
        <v>43112026800</v>
      </c>
      <c r="J2709">
        <v>12</v>
      </c>
      <c r="K2709" t="s">
        <v>1380</v>
      </c>
      <c r="L2709">
        <v>2531</v>
      </c>
      <c r="M2709" t="s">
        <v>1214</v>
      </c>
      <c r="N2709" t="s">
        <v>1388</v>
      </c>
      <c r="O2709">
        <v>0</v>
      </c>
      <c r="P2709" t="s">
        <v>1233</v>
      </c>
      <c r="Q2709">
        <v>19840301</v>
      </c>
    </row>
    <row r="2710" spans="1:17">
      <c r="A2710" t="s">
        <v>1379</v>
      </c>
      <c r="B2710" t="s">
        <v>1236</v>
      </c>
      <c r="C2710">
        <v>201001</v>
      </c>
      <c r="D2710">
        <v>31</v>
      </c>
      <c r="E2710" t="s">
        <v>1212</v>
      </c>
      <c r="F2710">
        <v>626</v>
      </c>
      <c r="G2710">
        <v>1357</v>
      </c>
      <c r="H2710">
        <v>2587</v>
      </c>
      <c r="I2710">
        <v>43112026900</v>
      </c>
      <c r="J2710">
        <v>8</v>
      </c>
      <c r="K2710" t="s">
        <v>1380</v>
      </c>
      <c r="L2710">
        <v>2531</v>
      </c>
      <c r="M2710" t="s">
        <v>1214</v>
      </c>
      <c r="N2710" t="s">
        <v>1388</v>
      </c>
      <c r="O2710">
        <v>0</v>
      </c>
      <c r="P2710" t="s">
        <v>1207</v>
      </c>
      <c r="Q2710">
        <v>19810501</v>
      </c>
    </row>
    <row r="2711" spans="1:17">
      <c r="A2711" t="s">
        <v>1379</v>
      </c>
      <c r="B2711" t="s">
        <v>1237</v>
      </c>
      <c r="C2711">
        <v>201001</v>
      </c>
      <c r="D2711">
        <v>31</v>
      </c>
      <c r="E2711" t="s">
        <v>1212</v>
      </c>
      <c r="F2711">
        <v>1733</v>
      </c>
      <c r="G2711">
        <v>4147</v>
      </c>
      <c r="H2711">
        <v>24697</v>
      </c>
      <c r="I2711">
        <v>43112031000</v>
      </c>
      <c r="J2711">
        <v>8</v>
      </c>
      <c r="K2711" t="s">
        <v>1380</v>
      </c>
      <c r="L2711">
        <v>2531</v>
      </c>
      <c r="M2711" t="s">
        <v>1214</v>
      </c>
      <c r="N2711" t="s">
        <v>1388</v>
      </c>
      <c r="O2711">
        <v>0</v>
      </c>
      <c r="P2711" t="s">
        <v>1233</v>
      </c>
      <c r="Q2711">
        <v>19820601</v>
      </c>
    </row>
    <row r="2712" spans="1:17">
      <c r="A2712" t="s">
        <v>1379</v>
      </c>
      <c r="B2712" t="s">
        <v>1310</v>
      </c>
      <c r="C2712">
        <v>201001</v>
      </c>
      <c r="D2712">
        <v>0</v>
      </c>
      <c r="E2712" t="s">
        <v>1212</v>
      </c>
      <c r="F2712">
        <v>0</v>
      </c>
      <c r="G2712">
        <v>0</v>
      </c>
      <c r="H2712">
        <v>0</v>
      </c>
      <c r="I2712">
        <v>43112027700</v>
      </c>
      <c r="J2712">
        <v>12</v>
      </c>
      <c r="K2712" t="s">
        <v>1380</v>
      </c>
      <c r="L2712">
        <v>2531</v>
      </c>
      <c r="M2712" t="s">
        <v>1214</v>
      </c>
      <c r="N2712" t="s">
        <v>1388</v>
      </c>
      <c r="O2712">
        <v>0</v>
      </c>
      <c r="P2712" t="s">
        <v>1207</v>
      </c>
      <c r="Q2712">
        <v>19850901</v>
      </c>
    </row>
    <row r="2713" spans="1:17">
      <c r="A2713" t="s">
        <v>1379</v>
      </c>
      <c r="B2713" t="s">
        <v>1259</v>
      </c>
      <c r="C2713">
        <v>201001</v>
      </c>
      <c r="D2713">
        <v>31</v>
      </c>
      <c r="E2713" t="s">
        <v>1212</v>
      </c>
      <c r="F2713">
        <v>1243</v>
      </c>
      <c r="G2713">
        <v>1587</v>
      </c>
      <c r="H2713">
        <v>6466</v>
      </c>
      <c r="I2713">
        <v>43112022800</v>
      </c>
      <c r="J2713">
        <v>8</v>
      </c>
      <c r="K2713" t="s">
        <v>1380</v>
      </c>
      <c r="L2713">
        <v>2531</v>
      </c>
      <c r="M2713" t="s">
        <v>1214</v>
      </c>
      <c r="N2713" t="s">
        <v>1388</v>
      </c>
      <c r="O2713">
        <v>0</v>
      </c>
      <c r="P2713" t="s">
        <v>1322</v>
      </c>
      <c r="Q2713">
        <v>19830801</v>
      </c>
    </row>
    <row r="2714" spans="1:17">
      <c r="A2714" t="s">
        <v>1379</v>
      </c>
      <c r="B2714" t="s">
        <v>1238</v>
      </c>
      <c r="C2714">
        <v>201001</v>
      </c>
      <c r="D2714">
        <v>0</v>
      </c>
      <c r="E2714" t="s">
        <v>1212</v>
      </c>
      <c r="F2714">
        <v>0</v>
      </c>
      <c r="G2714">
        <v>0</v>
      </c>
      <c r="H2714">
        <v>0</v>
      </c>
      <c r="I2714">
        <v>43112024400</v>
      </c>
      <c r="J2714">
        <v>12</v>
      </c>
      <c r="K2714" t="s">
        <v>1380</v>
      </c>
      <c r="L2714">
        <v>2531</v>
      </c>
      <c r="M2714" t="s">
        <v>1214</v>
      </c>
      <c r="N2714" t="s">
        <v>1388</v>
      </c>
      <c r="O2714">
        <v>0</v>
      </c>
      <c r="P2714" t="s">
        <v>1233</v>
      </c>
      <c r="Q2714">
        <v>19980419</v>
      </c>
    </row>
    <row r="2715" spans="1:17">
      <c r="A2715" t="s">
        <v>1379</v>
      </c>
      <c r="B2715" t="s">
        <v>1392</v>
      </c>
      <c r="C2715">
        <v>201001</v>
      </c>
      <c r="D2715">
        <v>0</v>
      </c>
      <c r="E2715" t="s">
        <v>1212</v>
      </c>
      <c r="F2715">
        <v>0</v>
      </c>
      <c r="G2715">
        <v>0</v>
      </c>
      <c r="H2715">
        <v>0</v>
      </c>
      <c r="I2715">
        <v>43112024500</v>
      </c>
      <c r="J2715">
        <v>12</v>
      </c>
      <c r="K2715" t="s">
        <v>1380</v>
      </c>
      <c r="L2715">
        <v>2531</v>
      </c>
      <c r="M2715" t="s">
        <v>1214</v>
      </c>
      <c r="N2715" t="s">
        <v>1388</v>
      </c>
      <c r="O2715">
        <v>0</v>
      </c>
      <c r="P2715" t="s">
        <v>1322</v>
      </c>
      <c r="Q2715">
        <v>19830801</v>
      </c>
    </row>
    <row r="2716" spans="1:17">
      <c r="A2716" t="s">
        <v>1379</v>
      </c>
      <c r="B2716" t="s">
        <v>1239</v>
      </c>
      <c r="C2716">
        <v>201001</v>
      </c>
      <c r="D2716">
        <v>0</v>
      </c>
      <c r="E2716" t="s">
        <v>1212</v>
      </c>
      <c r="F2716">
        <v>0</v>
      </c>
      <c r="G2716">
        <v>0</v>
      </c>
      <c r="H2716">
        <v>0</v>
      </c>
      <c r="I2716">
        <v>43112024600</v>
      </c>
      <c r="J2716">
        <v>12</v>
      </c>
      <c r="K2716" t="s">
        <v>1380</v>
      </c>
      <c r="L2716">
        <v>2531</v>
      </c>
      <c r="M2716" t="s">
        <v>1214</v>
      </c>
      <c r="N2716" t="s">
        <v>1388</v>
      </c>
      <c r="O2716">
        <v>0</v>
      </c>
      <c r="P2716" t="s">
        <v>1207</v>
      </c>
      <c r="Q2716">
        <v>19760901</v>
      </c>
    </row>
    <row r="2717" spans="1:17">
      <c r="A2717" t="s">
        <v>1379</v>
      </c>
      <c r="B2717" t="s">
        <v>1240</v>
      </c>
      <c r="C2717">
        <v>201001</v>
      </c>
      <c r="D2717">
        <v>31</v>
      </c>
      <c r="E2717" t="s">
        <v>1212</v>
      </c>
      <c r="F2717">
        <v>686</v>
      </c>
      <c r="G2717">
        <v>561</v>
      </c>
      <c r="H2717">
        <v>21951</v>
      </c>
      <c r="I2717">
        <v>43112023600</v>
      </c>
      <c r="J2717">
        <v>8</v>
      </c>
      <c r="K2717" t="s">
        <v>1380</v>
      </c>
      <c r="L2717">
        <v>2531</v>
      </c>
      <c r="M2717" t="s">
        <v>1214</v>
      </c>
      <c r="N2717" t="s">
        <v>1388</v>
      </c>
      <c r="O2717">
        <v>0</v>
      </c>
      <c r="P2717" t="s">
        <v>1393</v>
      </c>
      <c r="Q2717">
        <v>19830201</v>
      </c>
    </row>
    <row r="2718" spans="1:17">
      <c r="A2718" t="s">
        <v>1379</v>
      </c>
      <c r="B2718" t="s">
        <v>1241</v>
      </c>
      <c r="C2718">
        <v>201001</v>
      </c>
      <c r="D2718">
        <v>0</v>
      </c>
      <c r="E2718" t="s">
        <v>1212</v>
      </c>
      <c r="F2718">
        <v>0</v>
      </c>
      <c r="G2718">
        <v>0</v>
      </c>
      <c r="H2718">
        <v>0</v>
      </c>
      <c r="I2718">
        <v>43112025700</v>
      </c>
      <c r="J2718">
        <v>12</v>
      </c>
      <c r="K2718" t="s">
        <v>1380</v>
      </c>
      <c r="L2718">
        <v>2531</v>
      </c>
      <c r="M2718" t="s">
        <v>1214</v>
      </c>
      <c r="N2718" t="s">
        <v>1388</v>
      </c>
      <c r="O2718">
        <v>0</v>
      </c>
      <c r="P2718" t="s">
        <v>1233</v>
      </c>
      <c r="Q2718">
        <v>19871101</v>
      </c>
    </row>
    <row r="2719" spans="1:17">
      <c r="A2719" t="s">
        <v>1379</v>
      </c>
      <c r="B2719" t="s">
        <v>1260</v>
      </c>
      <c r="C2719">
        <v>201001</v>
      </c>
      <c r="D2719">
        <v>31</v>
      </c>
      <c r="E2719" t="s">
        <v>1212</v>
      </c>
      <c r="F2719">
        <v>551</v>
      </c>
      <c r="G2719">
        <v>1976</v>
      </c>
      <c r="H2719">
        <v>504</v>
      </c>
      <c r="I2719">
        <v>43112024700</v>
      </c>
      <c r="J2719">
        <v>8</v>
      </c>
      <c r="K2719" t="s">
        <v>1380</v>
      </c>
      <c r="L2719">
        <v>2531</v>
      </c>
      <c r="M2719" t="s">
        <v>1214</v>
      </c>
      <c r="N2719" t="s">
        <v>1388</v>
      </c>
      <c r="O2719">
        <v>0</v>
      </c>
      <c r="P2719" t="s">
        <v>1207</v>
      </c>
      <c r="Q2719">
        <v>19760501</v>
      </c>
    </row>
    <row r="2720" spans="1:17">
      <c r="A2720" t="s">
        <v>1379</v>
      </c>
      <c r="B2720" t="s">
        <v>1312</v>
      </c>
      <c r="C2720">
        <v>201001</v>
      </c>
      <c r="D2720">
        <v>31</v>
      </c>
      <c r="E2720" t="s">
        <v>1212</v>
      </c>
      <c r="F2720">
        <v>241</v>
      </c>
      <c r="G2720">
        <v>1048</v>
      </c>
      <c r="H2720">
        <v>111</v>
      </c>
      <c r="I2720">
        <v>43112024800</v>
      </c>
      <c r="J2720">
        <v>8</v>
      </c>
      <c r="K2720" t="s">
        <v>1380</v>
      </c>
      <c r="L2720">
        <v>2531</v>
      </c>
      <c r="M2720" t="s">
        <v>1214</v>
      </c>
      <c r="N2720" t="s">
        <v>1388</v>
      </c>
      <c r="O2720">
        <v>0</v>
      </c>
      <c r="P2720" t="s">
        <v>1207</v>
      </c>
      <c r="Q2720">
        <v>19831101</v>
      </c>
    </row>
    <row r="2721" spans="1:17">
      <c r="A2721" t="s">
        <v>1379</v>
      </c>
      <c r="B2721" t="s">
        <v>1242</v>
      </c>
      <c r="C2721">
        <v>201001</v>
      </c>
      <c r="D2721">
        <v>30</v>
      </c>
      <c r="E2721" t="s">
        <v>1212</v>
      </c>
      <c r="F2721">
        <v>2098</v>
      </c>
      <c r="G2721">
        <v>8982</v>
      </c>
      <c r="H2721">
        <v>6343</v>
      </c>
      <c r="I2721">
        <v>43112025800</v>
      </c>
      <c r="J2721">
        <v>8</v>
      </c>
      <c r="K2721" t="s">
        <v>1380</v>
      </c>
      <c r="L2721">
        <v>2531</v>
      </c>
      <c r="M2721" t="s">
        <v>1214</v>
      </c>
      <c r="N2721" t="s">
        <v>1388</v>
      </c>
      <c r="O2721">
        <v>0</v>
      </c>
      <c r="P2721" t="s">
        <v>1207</v>
      </c>
      <c r="Q2721">
        <v>19720101</v>
      </c>
    </row>
    <row r="2722" spans="1:17">
      <c r="A2722" t="s">
        <v>1379</v>
      </c>
      <c r="B2722" t="s">
        <v>1394</v>
      </c>
      <c r="C2722">
        <v>201001</v>
      </c>
      <c r="D2722">
        <v>0</v>
      </c>
      <c r="E2722" t="s">
        <v>1212</v>
      </c>
      <c r="F2722">
        <v>0</v>
      </c>
      <c r="G2722">
        <v>0</v>
      </c>
      <c r="H2722">
        <v>0</v>
      </c>
      <c r="I2722">
        <v>43112025000</v>
      </c>
      <c r="J2722">
        <v>12</v>
      </c>
      <c r="K2722" t="s">
        <v>1380</v>
      </c>
      <c r="L2722">
        <v>2531</v>
      </c>
      <c r="M2722" t="s">
        <v>1214</v>
      </c>
      <c r="N2722" t="s">
        <v>1388</v>
      </c>
      <c r="O2722">
        <v>0</v>
      </c>
      <c r="P2722" t="s">
        <v>1322</v>
      </c>
      <c r="Q2722">
        <v>19720601</v>
      </c>
    </row>
    <row r="2723" spans="1:17">
      <c r="A2723" t="s">
        <v>1379</v>
      </c>
      <c r="B2723" t="s">
        <v>1243</v>
      </c>
      <c r="C2723">
        <v>201001</v>
      </c>
      <c r="D2723">
        <v>31</v>
      </c>
      <c r="E2723" t="s">
        <v>1212</v>
      </c>
      <c r="F2723">
        <v>265</v>
      </c>
      <c r="G2723">
        <v>419</v>
      </c>
      <c r="H2723">
        <v>87</v>
      </c>
      <c r="I2723">
        <v>43112026000</v>
      </c>
      <c r="J2723">
        <v>8</v>
      </c>
      <c r="K2723" t="s">
        <v>1380</v>
      </c>
      <c r="L2723">
        <v>2531</v>
      </c>
      <c r="M2723" t="s">
        <v>1214</v>
      </c>
      <c r="N2723" t="s">
        <v>1388</v>
      </c>
      <c r="O2723">
        <v>0</v>
      </c>
      <c r="P2723" t="s">
        <v>1207</v>
      </c>
      <c r="Q2723">
        <v>19860701</v>
      </c>
    </row>
    <row r="2724" spans="1:17">
      <c r="A2724" t="s">
        <v>1379</v>
      </c>
      <c r="B2724" t="s">
        <v>1327</v>
      </c>
      <c r="C2724">
        <v>201001</v>
      </c>
      <c r="D2724">
        <v>0</v>
      </c>
      <c r="E2724" t="s">
        <v>1212</v>
      </c>
      <c r="F2724">
        <v>0</v>
      </c>
      <c r="G2724">
        <v>0</v>
      </c>
      <c r="H2724">
        <v>0</v>
      </c>
      <c r="I2724">
        <v>43112027800</v>
      </c>
      <c r="J2724">
        <v>12</v>
      </c>
      <c r="K2724" t="s">
        <v>1380</v>
      </c>
      <c r="L2724">
        <v>2531</v>
      </c>
      <c r="M2724" t="s">
        <v>1214</v>
      </c>
      <c r="N2724" t="s">
        <v>1388</v>
      </c>
      <c r="O2724">
        <v>0</v>
      </c>
      <c r="P2724" t="s">
        <v>1233</v>
      </c>
      <c r="Q2724">
        <v>19990204</v>
      </c>
    </row>
    <row r="2725" spans="1:17">
      <c r="A2725" t="s">
        <v>1379</v>
      </c>
      <c r="B2725" t="s">
        <v>1328</v>
      </c>
      <c r="C2725">
        <v>201001</v>
      </c>
      <c r="D2725">
        <v>0</v>
      </c>
      <c r="E2725" t="s">
        <v>1212</v>
      </c>
      <c r="F2725">
        <v>0</v>
      </c>
      <c r="G2725">
        <v>0</v>
      </c>
      <c r="H2725">
        <v>0</v>
      </c>
      <c r="I2725">
        <v>43112027000</v>
      </c>
      <c r="J2725">
        <v>12</v>
      </c>
      <c r="K2725" t="s">
        <v>1380</v>
      </c>
      <c r="L2725">
        <v>2531</v>
      </c>
      <c r="M2725" t="s">
        <v>1214</v>
      </c>
      <c r="N2725" t="s">
        <v>1388</v>
      </c>
      <c r="O2725">
        <v>0</v>
      </c>
      <c r="P2725" t="s">
        <v>1207</v>
      </c>
      <c r="Q2725">
        <v>19790201</v>
      </c>
    </row>
    <row r="2726" spans="1:17">
      <c r="A2726" t="s">
        <v>1379</v>
      </c>
      <c r="B2726" t="s">
        <v>1262</v>
      </c>
      <c r="C2726">
        <v>201001</v>
      </c>
      <c r="D2726">
        <v>31</v>
      </c>
      <c r="E2726" t="s">
        <v>1212</v>
      </c>
      <c r="F2726">
        <v>613</v>
      </c>
      <c r="G2726">
        <v>868</v>
      </c>
      <c r="H2726">
        <v>13040</v>
      </c>
      <c r="I2726">
        <v>43112027100</v>
      </c>
      <c r="J2726">
        <v>8</v>
      </c>
      <c r="K2726" t="s">
        <v>1380</v>
      </c>
      <c r="L2726">
        <v>2531</v>
      </c>
      <c r="M2726" t="s">
        <v>1214</v>
      </c>
      <c r="N2726" t="s">
        <v>1388</v>
      </c>
      <c r="O2726">
        <v>0</v>
      </c>
      <c r="P2726" t="s">
        <v>1207</v>
      </c>
      <c r="Q2726">
        <v>19740601</v>
      </c>
    </row>
    <row r="2727" spans="1:17">
      <c r="A2727" t="s">
        <v>1379</v>
      </c>
      <c r="B2727" t="s">
        <v>1313</v>
      </c>
      <c r="C2727">
        <v>201001</v>
      </c>
      <c r="D2727">
        <v>0</v>
      </c>
      <c r="E2727" t="s">
        <v>1212</v>
      </c>
      <c r="F2727">
        <v>0</v>
      </c>
      <c r="G2727">
        <v>0</v>
      </c>
      <c r="H2727">
        <v>0</v>
      </c>
      <c r="I2727">
        <v>43112032200</v>
      </c>
      <c r="J2727">
        <v>12</v>
      </c>
      <c r="K2727" t="s">
        <v>1380</v>
      </c>
      <c r="L2727">
        <v>2531</v>
      </c>
      <c r="M2727" t="s">
        <v>1214</v>
      </c>
      <c r="N2727" t="s">
        <v>1388</v>
      </c>
      <c r="O2727">
        <v>0</v>
      </c>
      <c r="P2727" t="s">
        <v>1207</v>
      </c>
      <c r="Q2727">
        <v>19820801</v>
      </c>
    </row>
    <row r="2728" spans="1:17">
      <c r="A2728" t="s">
        <v>1379</v>
      </c>
      <c r="B2728" t="s">
        <v>1263</v>
      </c>
      <c r="C2728">
        <v>201001</v>
      </c>
      <c r="D2728">
        <v>0</v>
      </c>
      <c r="E2728" t="s">
        <v>1212</v>
      </c>
      <c r="F2728">
        <v>0</v>
      </c>
      <c r="G2728">
        <v>0</v>
      </c>
      <c r="H2728">
        <v>0</v>
      </c>
      <c r="I2728">
        <v>43112027300</v>
      </c>
      <c r="J2728">
        <v>12</v>
      </c>
      <c r="K2728" t="s">
        <v>1380</v>
      </c>
      <c r="L2728">
        <v>2531</v>
      </c>
      <c r="M2728" t="s">
        <v>1214</v>
      </c>
      <c r="N2728" t="s">
        <v>1388</v>
      </c>
      <c r="O2728">
        <v>0</v>
      </c>
      <c r="P2728" t="s">
        <v>1233</v>
      </c>
      <c r="Q2728">
        <v>19830801</v>
      </c>
    </row>
    <row r="2729" spans="1:17">
      <c r="A2729" t="s">
        <v>1379</v>
      </c>
      <c r="B2729" t="s">
        <v>1358</v>
      </c>
      <c r="C2729">
        <v>201001</v>
      </c>
      <c r="D2729">
        <v>31</v>
      </c>
      <c r="E2729" t="s">
        <v>1212</v>
      </c>
      <c r="F2729">
        <v>1172</v>
      </c>
      <c r="G2729">
        <v>644</v>
      </c>
      <c r="H2729">
        <v>3563</v>
      </c>
      <c r="I2729">
        <v>43112024901</v>
      </c>
      <c r="J2729">
        <v>8</v>
      </c>
      <c r="K2729" t="s">
        <v>1380</v>
      </c>
      <c r="L2729">
        <v>2531</v>
      </c>
      <c r="M2729" t="s">
        <v>1214</v>
      </c>
      <c r="N2729" t="s">
        <v>1388</v>
      </c>
      <c r="O2729">
        <v>0</v>
      </c>
      <c r="P2729" t="s">
        <v>1322</v>
      </c>
      <c r="Q2729">
        <v>19840301</v>
      </c>
    </row>
    <row r="2730" spans="1:17">
      <c r="A2730" t="s">
        <v>1379</v>
      </c>
      <c r="B2730" t="s">
        <v>1314</v>
      </c>
      <c r="C2730">
        <v>201001</v>
      </c>
      <c r="D2730">
        <v>31</v>
      </c>
      <c r="E2730" t="s">
        <v>1212</v>
      </c>
      <c r="F2730">
        <v>381</v>
      </c>
      <c r="G2730">
        <v>629</v>
      </c>
      <c r="H2730">
        <v>1984</v>
      </c>
      <c r="I2730">
        <v>43112029701</v>
      </c>
      <c r="J2730">
        <v>8</v>
      </c>
      <c r="K2730" t="s">
        <v>1380</v>
      </c>
      <c r="L2730">
        <v>2531</v>
      </c>
      <c r="M2730" t="s">
        <v>1214</v>
      </c>
      <c r="N2730" t="s">
        <v>1388</v>
      </c>
      <c r="O2730">
        <v>0</v>
      </c>
      <c r="P2730" t="s">
        <v>1207</v>
      </c>
      <c r="Q2730">
        <v>19840501</v>
      </c>
    </row>
    <row r="2731" spans="1:17">
      <c r="A2731" t="s">
        <v>1379</v>
      </c>
      <c r="B2731" t="s">
        <v>1202</v>
      </c>
      <c r="C2731">
        <v>201001</v>
      </c>
      <c r="D2731">
        <v>0</v>
      </c>
      <c r="E2731" t="s">
        <v>1212</v>
      </c>
      <c r="F2731">
        <v>0</v>
      </c>
      <c r="G2731">
        <v>0</v>
      </c>
      <c r="H2731">
        <v>0</v>
      </c>
      <c r="I2731">
        <v>43112025901</v>
      </c>
      <c r="J2731">
        <v>12</v>
      </c>
      <c r="K2731" t="s">
        <v>1380</v>
      </c>
      <c r="L2731">
        <v>2531</v>
      </c>
      <c r="M2731" t="s">
        <v>1214</v>
      </c>
      <c r="N2731" t="s">
        <v>1388</v>
      </c>
      <c r="O2731">
        <v>0</v>
      </c>
      <c r="P2731" t="s">
        <v>1207</v>
      </c>
      <c r="Q2731">
        <v>19870601</v>
      </c>
    </row>
    <row r="2732" spans="1:17">
      <c r="A2732" t="s">
        <v>1379</v>
      </c>
      <c r="B2732" t="s">
        <v>1244</v>
      </c>
      <c r="C2732">
        <v>201001</v>
      </c>
      <c r="D2732">
        <v>31</v>
      </c>
      <c r="E2732" t="s">
        <v>1212</v>
      </c>
      <c r="F2732">
        <v>297</v>
      </c>
      <c r="G2732">
        <v>419</v>
      </c>
      <c r="H2732">
        <v>55</v>
      </c>
      <c r="I2732">
        <v>43112064500</v>
      </c>
      <c r="J2732">
        <v>8</v>
      </c>
      <c r="K2732" t="s">
        <v>1380</v>
      </c>
      <c r="L2732">
        <v>2531</v>
      </c>
      <c r="M2732" t="s">
        <v>1214</v>
      </c>
      <c r="N2732" t="s">
        <v>1388</v>
      </c>
      <c r="O2732">
        <v>0</v>
      </c>
      <c r="P2732" t="s">
        <v>1207</v>
      </c>
      <c r="Q2732">
        <v>19880201</v>
      </c>
    </row>
    <row r="2733" spans="1:17">
      <c r="A2733" t="s">
        <v>1379</v>
      </c>
      <c r="B2733" t="s">
        <v>1245</v>
      </c>
      <c r="C2733">
        <v>201001</v>
      </c>
      <c r="D2733">
        <v>0</v>
      </c>
      <c r="E2733" t="s">
        <v>1212</v>
      </c>
      <c r="F2733">
        <v>0</v>
      </c>
      <c r="G2733">
        <v>0</v>
      </c>
      <c r="H2733">
        <v>0</v>
      </c>
      <c r="I2733">
        <v>43112027901</v>
      </c>
      <c r="J2733">
        <v>12</v>
      </c>
      <c r="K2733" t="s">
        <v>1380</v>
      </c>
      <c r="L2733">
        <v>2531</v>
      </c>
      <c r="M2733" t="s">
        <v>1214</v>
      </c>
      <c r="N2733" t="s">
        <v>1388</v>
      </c>
      <c r="O2733">
        <v>0</v>
      </c>
      <c r="P2733" t="s">
        <v>1207</v>
      </c>
      <c r="Q2733">
        <v>19880201</v>
      </c>
    </row>
    <row r="2734" spans="1:17">
      <c r="A2734" t="s">
        <v>1379</v>
      </c>
      <c r="B2734" t="s">
        <v>1359</v>
      </c>
      <c r="C2734">
        <v>201001</v>
      </c>
      <c r="D2734">
        <v>31</v>
      </c>
      <c r="E2734" t="s">
        <v>1212</v>
      </c>
      <c r="F2734">
        <v>1782</v>
      </c>
      <c r="G2734">
        <v>1437</v>
      </c>
      <c r="H2734">
        <v>10831</v>
      </c>
      <c r="I2734">
        <v>43112070600</v>
      </c>
      <c r="J2734">
        <v>8</v>
      </c>
      <c r="K2734" t="s">
        <v>1380</v>
      </c>
      <c r="L2734">
        <v>2531</v>
      </c>
      <c r="M2734" t="s">
        <v>1214</v>
      </c>
      <c r="N2734" t="s">
        <v>1388</v>
      </c>
      <c r="O2734">
        <v>0</v>
      </c>
      <c r="P2734" t="s">
        <v>1207</v>
      </c>
      <c r="Q2734">
        <v>19931201</v>
      </c>
    </row>
    <row r="2735" spans="1:17">
      <c r="A2735" t="s">
        <v>1379</v>
      </c>
      <c r="B2735" t="s">
        <v>1247</v>
      </c>
      <c r="C2735">
        <v>201001</v>
      </c>
      <c r="D2735">
        <v>31</v>
      </c>
      <c r="E2735" t="s">
        <v>1212</v>
      </c>
      <c r="F2735">
        <v>595</v>
      </c>
      <c r="G2735">
        <v>329</v>
      </c>
      <c r="H2735">
        <v>810</v>
      </c>
      <c r="I2735">
        <v>43112076600</v>
      </c>
      <c r="J2735">
        <v>8</v>
      </c>
      <c r="K2735" t="s">
        <v>1380</v>
      </c>
      <c r="L2735">
        <v>2531</v>
      </c>
      <c r="M2735" t="s">
        <v>1214</v>
      </c>
      <c r="N2735" t="s">
        <v>1388</v>
      </c>
      <c r="O2735">
        <v>0</v>
      </c>
      <c r="P2735" t="s">
        <v>1207</v>
      </c>
      <c r="Q2735">
        <v>19971120</v>
      </c>
    </row>
    <row r="2736" spans="1:17">
      <c r="A2736" t="s">
        <v>1379</v>
      </c>
      <c r="B2736" t="s">
        <v>1265</v>
      </c>
      <c r="C2736">
        <v>201001</v>
      </c>
      <c r="D2736">
        <v>0</v>
      </c>
      <c r="E2736" t="s">
        <v>1212</v>
      </c>
      <c r="F2736">
        <v>0</v>
      </c>
      <c r="G2736">
        <v>0</v>
      </c>
      <c r="H2736">
        <v>0</v>
      </c>
      <c r="I2736">
        <v>43112077600</v>
      </c>
      <c r="J2736">
        <v>12</v>
      </c>
      <c r="K2736" t="s">
        <v>1395</v>
      </c>
      <c r="L2736">
        <v>2531</v>
      </c>
      <c r="M2736" t="s">
        <v>1214</v>
      </c>
      <c r="N2736" t="s">
        <v>1388</v>
      </c>
      <c r="O2736">
        <v>0</v>
      </c>
      <c r="P2736" t="s">
        <v>1207</v>
      </c>
      <c r="Q2736">
        <v>20010802</v>
      </c>
    </row>
    <row r="2737" spans="1:17">
      <c r="A2737" t="s">
        <v>1396</v>
      </c>
      <c r="B2737" t="s">
        <v>1232</v>
      </c>
      <c r="C2737">
        <v>201001</v>
      </c>
      <c r="D2737">
        <v>31</v>
      </c>
      <c r="E2737" t="s">
        <v>1212</v>
      </c>
      <c r="F2737">
        <v>124</v>
      </c>
      <c r="G2737">
        <v>92</v>
      </c>
      <c r="H2737">
        <v>1066</v>
      </c>
      <c r="I2737">
        <v>43112029600</v>
      </c>
      <c r="J2737">
        <v>8</v>
      </c>
      <c r="K2737" t="s">
        <v>1397</v>
      </c>
      <c r="L2737">
        <v>2531</v>
      </c>
      <c r="M2737" t="s">
        <v>1214</v>
      </c>
      <c r="N2737" t="s">
        <v>1388</v>
      </c>
      <c r="O2737">
        <v>0</v>
      </c>
      <c r="P2737" t="s">
        <v>1207</v>
      </c>
      <c r="Q2737">
        <v>19730301</v>
      </c>
    </row>
    <row r="2738" spans="1:17">
      <c r="A2738" t="s">
        <v>1396</v>
      </c>
      <c r="B2738" t="s">
        <v>1305</v>
      </c>
      <c r="C2738">
        <v>201001</v>
      </c>
      <c r="D2738">
        <v>0</v>
      </c>
      <c r="E2738" t="s">
        <v>1212</v>
      </c>
      <c r="F2738">
        <v>0</v>
      </c>
      <c r="G2738">
        <v>0</v>
      </c>
      <c r="H2738">
        <v>0</v>
      </c>
      <c r="I2738">
        <v>43112009600</v>
      </c>
      <c r="J2738">
        <v>12</v>
      </c>
      <c r="K2738" t="s">
        <v>1397</v>
      </c>
      <c r="L2738">
        <v>2531</v>
      </c>
      <c r="M2738" t="s">
        <v>1214</v>
      </c>
      <c r="N2738" t="s">
        <v>1388</v>
      </c>
      <c r="O2738">
        <v>0</v>
      </c>
      <c r="P2738" t="s">
        <v>1207</v>
      </c>
      <c r="Q2738">
        <v>19690701</v>
      </c>
    </row>
    <row r="2739" spans="1:17">
      <c r="A2739" t="s">
        <v>1396</v>
      </c>
      <c r="B2739" t="s">
        <v>1356</v>
      </c>
      <c r="C2739">
        <v>201001</v>
      </c>
      <c r="D2739">
        <v>31</v>
      </c>
      <c r="E2739" t="s">
        <v>1212</v>
      </c>
      <c r="F2739">
        <v>2487</v>
      </c>
      <c r="G2739">
        <v>184</v>
      </c>
      <c r="H2739">
        <v>45588</v>
      </c>
      <c r="I2739">
        <v>43112014900</v>
      </c>
      <c r="J2739">
        <v>8</v>
      </c>
      <c r="K2739" t="s">
        <v>1397</v>
      </c>
      <c r="L2739">
        <v>2531</v>
      </c>
      <c r="M2739" t="s">
        <v>1214</v>
      </c>
      <c r="N2739" t="s">
        <v>1388</v>
      </c>
      <c r="O2739">
        <v>0</v>
      </c>
      <c r="P2739" t="s">
        <v>1207</v>
      </c>
      <c r="Q2739">
        <v>19691201</v>
      </c>
    </row>
    <row r="2740" spans="1:17">
      <c r="A2740" t="s">
        <v>1396</v>
      </c>
      <c r="B2740" t="s">
        <v>1321</v>
      </c>
      <c r="C2740">
        <v>201001</v>
      </c>
      <c r="D2740">
        <v>0</v>
      </c>
      <c r="E2740" t="s">
        <v>1212</v>
      </c>
      <c r="F2740">
        <v>0</v>
      </c>
      <c r="G2740">
        <v>0</v>
      </c>
      <c r="H2740">
        <v>0</v>
      </c>
      <c r="I2740">
        <v>43112020301</v>
      </c>
      <c r="J2740">
        <v>12</v>
      </c>
      <c r="K2740" t="s">
        <v>1397</v>
      </c>
      <c r="L2740">
        <v>2531</v>
      </c>
      <c r="M2740" t="s">
        <v>1214</v>
      </c>
      <c r="N2740" t="s">
        <v>1388</v>
      </c>
      <c r="O2740">
        <v>0</v>
      </c>
      <c r="P2740" t="s">
        <v>1207</v>
      </c>
      <c r="Q2740">
        <v>19721101</v>
      </c>
    </row>
    <row r="2741" spans="1:17">
      <c r="A2741" t="s">
        <v>1396</v>
      </c>
      <c r="B2741" t="s">
        <v>1254</v>
      </c>
      <c r="C2741">
        <v>201001</v>
      </c>
      <c r="D2741">
        <v>19</v>
      </c>
      <c r="E2741" t="s">
        <v>1212</v>
      </c>
      <c r="F2741">
        <v>300</v>
      </c>
      <c r="G2741">
        <v>574</v>
      </c>
      <c r="H2741">
        <v>8769</v>
      </c>
      <c r="I2741">
        <v>43112031900</v>
      </c>
      <c r="J2741">
        <v>8</v>
      </c>
      <c r="K2741" t="s">
        <v>1397</v>
      </c>
      <c r="L2741">
        <v>2531</v>
      </c>
      <c r="M2741" t="s">
        <v>1214</v>
      </c>
      <c r="N2741" t="s">
        <v>1388</v>
      </c>
      <c r="O2741">
        <v>0</v>
      </c>
      <c r="P2741" t="s">
        <v>1207</v>
      </c>
      <c r="Q2741">
        <v>19760301</v>
      </c>
    </row>
    <row r="2742" spans="1:17">
      <c r="A2742" t="s">
        <v>1396</v>
      </c>
      <c r="B2742" t="s">
        <v>1389</v>
      </c>
      <c r="C2742">
        <v>201001</v>
      </c>
      <c r="D2742">
        <v>0</v>
      </c>
      <c r="E2742" t="s">
        <v>1212</v>
      </c>
      <c r="F2742">
        <v>0</v>
      </c>
      <c r="G2742">
        <v>0</v>
      </c>
      <c r="H2742">
        <v>0</v>
      </c>
      <c r="I2742">
        <v>43112030800</v>
      </c>
      <c r="J2742">
        <v>12</v>
      </c>
      <c r="K2742" t="s">
        <v>1397</v>
      </c>
      <c r="L2742">
        <v>2531</v>
      </c>
      <c r="M2742" t="s">
        <v>1214</v>
      </c>
      <c r="N2742" t="s">
        <v>1388</v>
      </c>
      <c r="O2742">
        <v>0</v>
      </c>
      <c r="P2742" t="s">
        <v>1207</v>
      </c>
      <c r="Q2742">
        <v>19750401</v>
      </c>
    </row>
    <row r="2743" spans="1:17">
      <c r="A2743" t="s">
        <v>1396</v>
      </c>
      <c r="B2743" t="s">
        <v>1255</v>
      </c>
      <c r="C2743">
        <v>201001</v>
      </c>
      <c r="D2743">
        <v>31</v>
      </c>
      <c r="E2743" t="s">
        <v>1212</v>
      </c>
      <c r="F2743">
        <v>692</v>
      </c>
      <c r="G2743">
        <v>968</v>
      </c>
      <c r="H2743">
        <v>6863</v>
      </c>
      <c r="I2743">
        <v>43112030900</v>
      </c>
      <c r="J2743">
        <v>8</v>
      </c>
      <c r="K2743" t="s">
        <v>1397</v>
      </c>
      <c r="L2743">
        <v>2531</v>
      </c>
      <c r="M2743" t="s">
        <v>1214</v>
      </c>
      <c r="N2743" t="s">
        <v>1388</v>
      </c>
      <c r="O2743">
        <v>0</v>
      </c>
      <c r="P2743" t="s">
        <v>1207</v>
      </c>
      <c r="Q2743">
        <v>19750501</v>
      </c>
    </row>
    <row r="2744" spans="1:17">
      <c r="A2744" t="s">
        <v>1396</v>
      </c>
      <c r="B2744" t="s">
        <v>1390</v>
      </c>
      <c r="C2744">
        <v>201001</v>
      </c>
      <c r="D2744">
        <v>31</v>
      </c>
      <c r="E2744" t="s">
        <v>1212</v>
      </c>
      <c r="F2744">
        <v>1204</v>
      </c>
      <c r="G2744">
        <v>10582</v>
      </c>
      <c r="H2744">
        <v>69077</v>
      </c>
      <c r="I2744">
        <v>43112018000</v>
      </c>
      <c r="J2744">
        <v>8</v>
      </c>
      <c r="K2744" t="s">
        <v>1397</v>
      </c>
      <c r="L2744">
        <v>2531</v>
      </c>
      <c r="M2744" t="s">
        <v>1214</v>
      </c>
      <c r="N2744" t="s">
        <v>1388</v>
      </c>
      <c r="O2744">
        <v>0</v>
      </c>
      <c r="P2744" t="s">
        <v>1233</v>
      </c>
      <c r="Q2744">
        <v>19711101</v>
      </c>
    </row>
    <row r="2745" spans="1:17">
      <c r="A2745" t="s">
        <v>1396</v>
      </c>
      <c r="B2745" t="s">
        <v>1357</v>
      </c>
      <c r="C2745">
        <v>201001</v>
      </c>
      <c r="D2745">
        <v>30</v>
      </c>
      <c r="E2745" t="s">
        <v>1212</v>
      </c>
      <c r="F2745">
        <v>307</v>
      </c>
      <c r="G2745">
        <v>645</v>
      </c>
      <c r="H2745">
        <v>2123</v>
      </c>
      <c r="I2745">
        <v>43112017301</v>
      </c>
      <c r="J2745">
        <v>8</v>
      </c>
      <c r="K2745" t="s">
        <v>1397</v>
      </c>
      <c r="L2745">
        <v>2531</v>
      </c>
      <c r="M2745" t="s">
        <v>1214</v>
      </c>
      <c r="N2745" t="s">
        <v>1388</v>
      </c>
      <c r="O2745">
        <v>0</v>
      </c>
      <c r="P2745" t="s">
        <v>1207</v>
      </c>
      <c r="Q2745">
        <v>19761201</v>
      </c>
    </row>
    <row r="2746" spans="1:17">
      <c r="A2746" t="s">
        <v>1396</v>
      </c>
      <c r="B2746" t="s">
        <v>1234</v>
      </c>
      <c r="C2746">
        <v>201001</v>
      </c>
      <c r="D2746">
        <v>0</v>
      </c>
      <c r="E2746" t="s">
        <v>1212</v>
      </c>
      <c r="F2746">
        <v>0</v>
      </c>
      <c r="G2746">
        <v>0</v>
      </c>
      <c r="H2746">
        <v>0</v>
      </c>
      <c r="I2746">
        <v>43112014101</v>
      </c>
      <c r="J2746">
        <v>12</v>
      </c>
      <c r="K2746" t="s">
        <v>1397</v>
      </c>
      <c r="L2746">
        <v>2531</v>
      </c>
      <c r="M2746" t="s">
        <v>1214</v>
      </c>
      <c r="N2746" t="s">
        <v>1388</v>
      </c>
      <c r="O2746">
        <v>0</v>
      </c>
      <c r="P2746" t="s">
        <v>1233</v>
      </c>
      <c r="Q2746">
        <v>19741001</v>
      </c>
    </row>
    <row r="2747" spans="1:17">
      <c r="A2747" t="s">
        <v>1396</v>
      </c>
      <c r="B2747" t="s">
        <v>1323</v>
      </c>
      <c r="C2747">
        <v>201001</v>
      </c>
      <c r="D2747">
        <v>31</v>
      </c>
      <c r="E2747" t="s">
        <v>1212</v>
      </c>
      <c r="F2747">
        <v>1540</v>
      </c>
      <c r="G2747">
        <v>231</v>
      </c>
      <c r="H2747">
        <v>58266</v>
      </c>
      <c r="I2747">
        <v>43112016200</v>
      </c>
      <c r="J2747">
        <v>8</v>
      </c>
      <c r="K2747" t="s">
        <v>1397</v>
      </c>
      <c r="L2747">
        <v>2531</v>
      </c>
      <c r="M2747" t="s">
        <v>1214</v>
      </c>
      <c r="N2747" t="s">
        <v>1388</v>
      </c>
      <c r="O2747">
        <v>0</v>
      </c>
      <c r="P2747" t="s">
        <v>1207</v>
      </c>
      <c r="Q2747">
        <v>19700201</v>
      </c>
    </row>
    <row r="2748" spans="1:17">
      <c r="A2748" t="s">
        <v>1396</v>
      </c>
      <c r="B2748" t="s">
        <v>1256</v>
      </c>
      <c r="C2748">
        <v>201001</v>
      </c>
      <c r="D2748">
        <v>31</v>
      </c>
      <c r="E2748" t="s">
        <v>1212</v>
      </c>
      <c r="F2748">
        <v>690</v>
      </c>
      <c r="G2748">
        <v>1383</v>
      </c>
      <c r="H2748">
        <v>17122</v>
      </c>
      <c r="I2748">
        <v>43112020400</v>
      </c>
      <c r="J2748">
        <v>8</v>
      </c>
      <c r="K2748" t="s">
        <v>1397</v>
      </c>
      <c r="L2748">
        <v>2531</v>
      </c>
      <c r="M2748" t="s">
        <v>1214</v>
      </c>
      <c r="N2748" t="s">
        <v>1388</v>
      </c>
      <c r="O2748">
        <v>0</v>
      </c>
      <c r="P2748" t="s">
        <v>1207</v>
      </c>
      <c r="Q2748">
        <v>19700701</v>
      </c>
    </row>
    <row r="2749" spans="1:17">
      <c r="A2749" t="s">
        <v>1396</v>
      </c>
      <c r="B2749" t="s">
        <v>1324</v>
      </c>
      <c r="C2749">
        <v>201001</v>
      </c>
      <c r="D2749">
        <v>28</v>
      </c>
      <c r="E2749" t="s">
        <v>1212</v>
      </c>
      <c r="F2749">
        <v>2571</v>
      </c>
      <c r="G2749">
        <v>5105</v>
      </c>
      <c r="H2749">
        <v>46843</v>
      </c>
      <c r="I2749">
        <v>43112023700</v>
      </c>
      <c r="J2749">
        <v>8</v>
      </c>
      <c r="K2749" t="s">
        <v>1397</v>
      </c>
      <c r="L2749">
        <v>2531</v>
      </c>
      <c r="M2749" t="s">
        <v>1214</v>
      </c>
      <c r="N2749" t="s">
        <v>1388</v>
      </c>
      <c r="O2749">
        <v>0</v>
      </c>
      <c r="P2749" t="s">
        <v>1207</v>
      </c>
      <c r="Q2749">
        <v>19710301</v>
      </c>
    </row>
    <row r="2750" spans="1:17">
      <c r="A2750" t="s">
        <v>1396</v>
      </c>
      <c r="B2750" t="s">
        <v>1308</v>
      </c>
      <c r="C2750">
        <v>201001</v>
      </c>
      <c r="D2750">
        <v>12</v>
      </c>
      <c r="E2750" t="s">
        <v>1212</v>
      </c>
      <c r="F2750">
        <v>321</v>
      </c>
      <c r="G2750">
        <v>2351</v>
      </c>
      <c r="H2750">
        <v>6488</v>
      </c>
      <c r="I2750">
        <v>43112021301</v>
      </c>
      <c r="J2750">
        <v>8</v>
      </c>
      <c r="K2750" t="s">
        <v>1397</v>
      </c>
      <c r="L2750">
        <v>2531</v>
      </c>
      <c r="M2750" t="s">
        <v>1214</v>
      </c>
      <c r="N2750" t="s">
        <v>1388</v>
      </c>
      <c r="O2750">
        <v>0</v>
      </c>
      <c r="P2750" t="s">
        <v>1233</v>
      </c>
      <c r="Q2750">
        <v>19740501</v>
      </c>
    </row>
    <row r="2751" spans="1:17">
      <c r="A2751" t="s">
        <v>1396</v>
      </c>
      <c r="B2751" t="s">
        <v>1235</v>
      </c>
      <c r="C2751">
        <v>201001</v>
      </c>
      <c r="D2751">
        <v>0</v>
      </c>
      <c r="E2751" t="s">
        <v>1212</v>
      </c>
      <c r="F2751">
        <v>0</v>
      </c>
      <c r="G2751">
        <v>0</v>
      </c>
      <c r="H2751">
        <v>0</v>
      </c>
      <c r="I2751">
        <v>43112005701</v>
      </c>
      <c r="J2751">
        <v>12</v>
      </c>
      <c r="K2751" t="s">
        <v>1397</v>
      </c>
      <c r="L2751">
        <v>2531</v>
      </c>
      <c r="M2751" t="s">
        <v>1214</v>
      </c>
      <c r="N2751" t="s">
        <v>1388</v>
      </c>
      <c r="O2751">
        <v>0</v>
      </c>
      <c r="P2751" t="s">
        <v>1207</v>
      </c>
      <c r="Q2751">
        <v>19830501</v>
      </c>
    </row>
    <row r="2752" spans="1:17">
      <c r="A2752" t="s">
        <v>1396</v>
      </c>
      <c r="B2752" t="s">
        <v>1257</v>
      </c>
      <c r="C2752">
        <v>201001</v>
      </c>
      <c r="D2752">
        <v>31</v>
      </c>
      <c r="E2752" t="s">
        <v>1212</v>
      </c>
      <c r="F2752">
        <v>181</v>
      </c>
      <c r="G2752">
        <v>92</v>
      </c>
      <c r="H2752">
        <v>30</v>
      </c>
      <c r="I2752">
        <v>43112007401</v>
      </c>
      <c r="J2752">
        <v>8</v>
      </c>
      <c r="K2752" t="s">
        <v>1397</v>
      </c>
      <c r="L2752">
        <v>2531</v>
      </c>
      <c r="M2752" t="s">
        <v>1214</v>
      </c>
      <c r="N2752" t="s">
        <v>1388</v>
      </c>
      <c r="O2752">
        <v>0</v>
      </c>
      <c r="P2752" t="s">
        <v>1207</v>
      </c>
      <c r="Q2752">
        <v>19690301</v>
      </c>
    </row>
    <row r="2753" spans="1:17">
      <c r="A2753" t="s">
        <v>1396</v>
      </c>
      <c r="B2753" t="s">
        <v>1309</v>
      </c>
      <c r="C2753">
        <v>201001</v>
      </c>
      <c r="D2753">
        <v>0</v>
      </c>
      <c r="E2753" t="s">
        <v>1212</v>
      </c>
      <c r="F2753">
        <v>0</v>
      </c>
      <c r="G2753">
        <v>0</v>
      </c>
      <c r="H2753">
        <v>0</v>
      </c>
      <c r="I2753">
        <v>43112010300</v>
      </c>
      <c r="J2753">
        <v>12</v>
      </c>
      <c r="K2753" t="s">
        <v>1397</v>
      </c>
      <c r="L2753">
        <v>2531</v>
      </c>
      <c r="M2753" t="s">
        <v>1214</v>
      </c>
      <c r="N2753" t="s">
        <v>1388</v>
      </c>
      <c r="O2753">
        <v>0</v>
      </c>
      <c r="P2753" t="s">
        <v>1207</v>
      </c>
      <c r="Q2753">
        <v>19690701</v>
      </c>
    </row>
    <row r="2754" spans="1:17">
      <c r="A2754" t="s">
        <v>1396</v>
      </c>
      <c r="B2754" t="s">
        <v>1258</v>
      </c>
      <c r="C2754">
        <v>201001</v>
      </c>
      <c r="D2754">
        <v>0</v>
      </c>
      <c r="E2754" t="s">
        <v>1212</v>
      </c>
      <c r="F2754">
        <v>0</v>
      </c>
      <c r="G2754">
        <v>0</v>
      </c>
      <c r="H2754">
        <v>0</v>
      </c>
      <c r="I2754">
        <v>43112017401</v>
      </c>
      <c r="J2754">
        <v>12</v>
      </c>
      <c r="K2754" t="s">
        <v>1397</v>
      </c>
      <c r="L2754">
        <v>2531</v>
      </c>
      <c r="M2754" t="s">
        <v>1214</v>
      </c>
      <c r="N2754" t="s">
        <v>1388</v>
      </c>
      <c r="O2754">
        <v>0</v>
      </c>
      <c r="P2754" t="s">
        <v>1207</v>
      </c>
      <c r="Q2754">
        <v>19780501</v>
      </c>
    </row>
    <row r="2755" spans="1:17">
      <c r="A2755" t="s">
        <v>1396</v>
      </c>
      <c r="B2755" t="s">
        <v>1236</v>
      </c>
      <c r="C2755">
        <v>201001</v>
      </c>
      <c r="D2755">
        <v>30</v>
      </c>
      <c r="E2755" t="s">
        <v>1212</v>
      </c>
      <c r="F2755">
        <v>580</v>
      </c>
      <c r="G2755">
        <v>2505</v>
      </c>
      <c r="H2755">
        <v>309</v>
      </c>
      <c r="I2755">
        <v>43112009200</v>
      </c>
      <c r="J2755">
        <v>8</v>
      </c>
      <c r="K2755" t="s">
        <v>1397</v>
      </c>
      <c r="L2755">
        <v>2531</v>
      </c>
      <c r="M2755" t="s">
        <v>1214</v>
      </c>
      <c r="N2755" t="s">
        <v>1388</v>
      </c>
      <c r="O2755">
        <v>0</v>
      </c>
      <c r="P2755" t="s">
        <v>1207</v>
      </c>
      <c r="Q2755">
        <v>19690601</v>
      </c>
    </row>
    <row r="2756" spans="1:17">
      <c r="A2756" t="s">
        <v>1396</v>
      </c>
      <c r="B2756" t="s">
        <v>1237</v>
      </c>
      <c r="C2756">
        <v>201001</v>
      </c>
      <c r="D2756">
        <v>31</v>
      </c>
      <c r="E2756" t="s">
        <v>1212</v>
      </c>
      <c r="F2756">
        <v>835</v>
      </c>
      <c r="G2756">
        <v>5533</v>
      </c>
      <c r="H2756">
        <v>47825</v>
      </c>
      <c r="I2756">
        <v>43112006100</v>
      </c>
      <c r="J2756">
        <v>8</v>
      </c>
      <c r="K2756" t="s">
        <v>1397</v>
      </c>
      <c r="L2756">
        <v>2531</v>
      </c>
      <c r="M2756" t="s">
        <v>1214</v>
      </c>
      <c r="N2756" t="s">
        <v>1388</v>
      </c>
      <c r="O2756">
        <v>0</v>
      </c>
      <c r="P2756" t="s">
        <v>1207</v>
      </c>
      <c r="Q2756">
        <v>19700301</v>
      </c>
    </row>
    <row r="2757" spans="1:17">
      <c r="A2757" t="s">
        <v>1396</v>
      </c>
      <c r="B2757" t="s">
        <v>1310</v>
      </c>
      <c r="C2757">
        <v>201001</v>
      </c>
      <c r="D2757">
        <v>31</v>
      </c>
      <c r="E2757" t="s">
        <v>1212</v>
      </c>
      <c r="F2757">
        <v>2670</v>
      </c>
      <c r="G2757">
        <v>2674</v>
      </c>
      <c r="H2757">
        <v>30311</v>
      </c>
      <c r="I2757">
        <v>43112016300</v>
      </c>
      <c r="J2757">
        <v>8</v>
      </c>
      <c r="K2757" t="s">
        <v>1397</v>
      </c>
      <c r="L2757">
        <v>2531</v>
      </c>
      <c r="M2757" t="s">
        <v>1214</v>
      </c>
      <c r="N2757" t="s">
        <v>1388</v>
      </c>
      <c r="O2757">
        <v>0</v>
      </c>
      <c r="P2757" t="s">
        <v>1207</v>
      </c>
      <c r="Q2757">
        <v>19730401</v>
      </c>
    </row>
    <row r="2758" spans="1:17">
      <c r="A2758" t="s">
        <v>1396</v>
      </c>
      <c r="B2758" t="s">
        <v>1259</v>
      </c>
      <c r="C2758">
        <v>201001</v>
      </c>
      <c r="D2758">
        <v>0</v>
      </c>
      <c r="E2758" t="s">
        <v>1212</v>
      </c>
      <c r="F2758">
        <v>0</v>
      </c>
      <c r="G2758">
        <v>0</v>
      </c>
      <c r="H2758">
        <v>0</v>
      </c>
      <c r="I2758">
        <v>43112030300</v>
      </c>
      <c r="J2758">
        <v>12</v>
      </c>
      <c r="K2758" t="s">
        <v>1397</v>
      </c>
      <c r="L2758">
        <v>2531</v>
      </c>
      <c r="M2758" t="s">
        <v>1214</v>
      </c>
      <c r="N2758" t="s">
        <v>1388</v>
      </c>
      <c r="O2758">
        <v>0</v>
      </c>
      <c r="P2758" t="s">
        <v>1207</v>
      </c>
      <c r="Q2758">
        <v>19740801</v>
      </c>
    </row>
    <row r="2759" spans="1:17">
      <c r="A2759" t="s">
        <v>1396</v>
      </c>
      <c r="B2759" t="s">
        <v>1238</v>
      </c>
      <c r="C2759">
        <v>201001</v>
      </c>
      <c r="D2759">
        <v>30</v>
      </c>
      <c r="E2759" t="s">
        <v>1212</v>
      </c>
      <c r="F2759">
        <v>622</v>
      </c>
      <c r="G2759">
        <v>4008</v>
      </c>
      <c r="H2759">
        <v>7886</v>
      </c>
      <c r="I2759">
        <v>43112019600</v>
      </c>
      <c r="J2759">
        <v>8</v>
      </c>
      <c r="K2759" t="s">
        <v>1397</v>
      </c>
      <c r="L2759">
        <v>2531</v>
      </c>
      <c r="M2759" t="s">
        <v>1214</v>
      </c>
      <c r="N2759" t="s">
        <v>1388</v>
      </c>
      <c r="O2759">
        <v>0</v>
      </c>
      <c r="P2759" t="s">
        <v>1207</v>
      </c>
      <c r="Q2759">
        <v>19720901</v>
      </c>
    </row>
    <row r="2760" spans="1:17">
      <c r="A2760" t="s">
        <v>1396</v>
      </c>
      <c r="B2760" t="s">
        <v>1239</v>
      </c>
      <c r="C2760">
        <v>201001</v>
      </c>
      <c r="D2760">
        <v>31</v>
      </c>
      <c r="E2760" t="s">
        <v>1212</v>
      </c>
      <c r="F2760">
        <v>586</v>
      </c>
      <c r="G2760">
        <v>507</v>
      </c>
      <c r="H2760">
        <v>18980</v>
      </c>
      <c r="I2760">
        <v>43112013000</v>
      </c>
      <c r="J2760">
        <v>8</v>
      </c>
      <c r="K2760" t="s">
        <v>1397</v>
      </c>
      <c r="L2760">
        <v>2531</v>
      </c>
      <c r="M2760" t="s">
        <v>1214</v>
      </c>
      <c r="N2760" t="s">
        <v>1388</v>
      </c>
      <c r="O2760">
        <v>0</v>
      </c>
      <c r="P2760" t="s">
        <v>1207</v>
      </c>
      <c r="Q2760">
        <v>19720701</v>
      </c>
    </row>
    <row r="2761" spans="1:17">
      <c r="A2761" t="s">
        <v>1396</v>
      </c>
      <c r="B2761" t="s">
        <v>1240</v>
      </c>
      <c r="C2761">
        <v>201001</v>
      </c>
      <c r="D2761">
        <v>29</v>
      </c>
      <c r="E2761" t="s">
        <v>1212</v>
      </c>
      <c r="F2761">
        <v>1110</v>
      </c>
      <c r="G2761">
        <v>223</v>
      </c>
      <c r="H2761">
        <v>7971</v>
      </c>
      <c r="I2761">
        <v>43112021401</v>
      </c>
      <c r="J2761">
        <v>8</v>
      </c>
      <c r="K2761" t="s">
        <v>1397</v>
      </c>
      <c r="L2761">
        <v>2531</v>
      </c>
      <c r="M2761" t="s">
        <v>1214</v>
      </c>
      <c r="N2761" t="s">
        <v>1388</v>
      </c>
      <c r="O2761">
        <v>0</v>
      </c>
      <c r="P2761" t="s">
        <v>1207</v>
      </c>
      <c r="Q2761">
        <v>19760901</v>
      </c>
    </row>
    <row r="2762" spans="1:17">
      <c r="A2762" t="s">
        <v>1396</v>
      </c>
      <c r="B2762" t="s">
        <v>1241</v>
      </c>
      <c r="C2762">
        <v>201001</v>
      </c>
      <c r="D2762">
        <v>31</v>
      </c>
      <c r="E2762" t="s">
        <v>1212</v>
      </c>
      <c r="F2762">
        <v>1197</v>
      </c>
      <c r="G2762">
        <v>254</v>
      </c>
      <c r="H2762">
        <v>45281</v>
      </c>
      <c r="I2762">
        <v>43112023800</v>
      </c>
      <c r="J2762">
        <v>8</v>
      </c>
      <c r="K2762" t="s">
        <v>1397</v>
      </c>
      <c r="L2762">
        <v>2531</v>
      </c>
      <c r="M2762" t="s">
        <v>1214</v>
      </c>
      <c r="N2762" t="s">
        <v>1388</v>
      </c>
      <c r="O2762">
        <v>0</v>
      </c>
      <c r="P2762" t="s">
        <v>1207</v>
      </c>
      <c r="Q2762">
        <v>19701201</v>
      </c>
    </row>
    <row r="2763" spans="1:17">
      <c r="A2763" t="s">
        <v>1396</v>
      </c>
      <c r="B2763" t="s">
        <v>1311</v>
      </c>
      <c r="C2763">
        <v>201001</v>
      </c>
      <c r="D2763">
        <v>31</v>
      </c>
      <c r="E2763" t="s">
        <v>1212</v>
      </c>
      <c r="F2763">
        <v>1431</v>
      </c>
      <c r="G2763">
        <v>599</v>
      </c>
      <c r="H2763">
        <v>31804</v>
      </c>
      <c r="I2763">
        <v>43112016400</v>
      </c>
      <c r="J2763">
        <v>8</v>
      </c>
      <c r="K2763" t="s">
        <v>1397</v>
      </c>
      <c r="L2763">
        <v>2531</v>
      </c>
      <c r="M2763" t="s">
        <v>1214</v>
      </c>
      <c r="N2763" t="s">
        <v>1388</v>
      </c>
      <c r="O2763">
        <v>0</v>
      </c>
      <c r="P2763" t="s">
        <v>1207</v>
      </c>
      <c r="Q2763">
        <v>19740101</v>
      </c>
    </row>
    <row r="2764" spans="1:17">
      <c r="A2764" t="s">
        <v>1396</v>
      </c>
      <c r="B2764" t="s">
        <v>1260</v>
      </c>
      <c r="C2764">
        <v>201001</v>
      </c>
      <c r="D2764">
        <v>31</v>
      </c>
      <c r="E2764" t="s">
        <v>1212</v>
      </c>
      <c r="F2764">
        <v>1340</v>
      </c>
      <c r="G2764">
        <v>2628</v>
      </c>
      <c r="H2764">
        <v>50708</v>
      </c>
      <c r="I2764">
        <v>43112019700</v>
      </c>
      <c r="J2764">
        <v>8</v>
      </c>
      <c r="K2764" t="s">
        <v>1397</v>
      </c>
      <c r="L2764">
        <v>2531</v>
      </c>
      <c r="M2764" t="s">
        <v>1214</v>
      </c>
      <c r="N2764" t="s">
        <v>1388</v>
      </c>
      <c r="O2764">
        <v>0</v>
      </c>
      <c r="P2764" t="s">
        <v>1207</v>
      </c>
      <c r="Q2764">
        <v>19700801</v>
      </c>
    </row>
    <row r="2765" spans="1:17">
      <c r="A2765" t="s">
        <v>1396</v>
      </c>
      <c r="B2765" t="s">
        <v>1312</v>
      </c>
      <c r="C2765">
        <v>201001</v>
      </c>
      <c r="D2765">
        <v>31</v>
      </c>
      <c r="E2765" t="s">
        <v>1212</v>
      </c>
      <c r="F2765">
        <v>793</v>
      </c>
      <c r="G2765">
        <v>108</v>
      </c>
      <c r="H2765">
        <v>45511</v>
      </c>
      <c r="I2765">
        <v>43112015100</v>
      </c>
      <c r="J2765">
        <v>8</v>
      </c>
      <c r="K2765" t="s">
        <v>1397</v>
      </c>
      <c r="L2765">
        <v>2531</v>
      </c>
      <c r="M2765" t="s">
        <v>1214</v>
      </c>
      <c r="N2765" t="s">
        <v>1388</v>
      </c>
      <c r="O2765">
        <v>0</v>
      </c>
      <c r="P2765" t="s">
        <v>1322</v>
      </c>
      <c r="Q2765">
        <v>19730701</v>
      </c>
    </row>
    <row r="2766" spans="1:17">
      <c r="A2766" t="s">
        <v>1396</v>
      </c>
      <c r="B2766" t="s">
        <v>1242</v>
      </c>
      <c r="C2766">
        <v>201001</v>
      </c>
      <c r="D2766">
        <v>31</v>
      </c>
      <c r="E2766" t="s">
        <v>1212</v>
      </c>
      <c r="F2766">
        <v>1477</v>
      </c>
      <c r="G2766">
        <v>3412</v>
      </c>
      <c r="H2766">
        <v>7644</v>
      </c>
      <c r="I2766">
        <v>43112006400</v>
      </c>
      <c r="J2766">
        <v>8</v>
      </c>
      <c r="K2766" t="s">
        <v>1397</v>
      </c>
      <c r="L2766">
        <v>2531</v>
      </c>
      <c r="M2766" t="s">
        <v>1214</v>
      </c>
      <c r="N2766" t="s">
        <v>1388</v>
      </c>
      <c r="O2766">
        <v>0</v>
      </c>
      <c r="P2766" t="s">
        <v>1207</v>
      </c>
      <c r="Q2766">
        <v>19750201</v>
      </c>
    </row>
    <row r="2767" spans="1:17">
      <c r="A2767" t="s">
        <v>1396</v>
      </c>
      <c r="B2767" t="s">
        <v>1326</v>
      </c>
      <c r="C2767">
        <v>201001</v>
      </c>
      <c r="D2767">
        <v>31</v>
      </c>
      <c r="E2767" t="s">
        <v>1212</v>
      </c>
      <c r="F2767">
        <v>963</v>
      </c>
      <c r="G2767">
        <v>92</v>
      </c>
      <c r="H2767">
        <v>30395</v>
      </c>
      <c r="I2767">
        <v>43112012401</v>
      </c>
      <c r="J2767">
        <v>8</v>
      </c>
      <c r="K2767" t="s">
        <v>1397</v>
      </c>
      <c r="L2767">
        <v>2531</v>
      </c>
      <c r="M2767" t="s">
        <v>1214</v>
      </c>
      <c r="N2767" t="s">
        <v>1388</v>
      </c>
      <c r="O2767">
        <v>0</v>
      </c>
      <c r="P2767" t="s">
        <v>1233</v>
      </c>
      <c r="Q2767">
        <v>19970507</v>
      </c>
    </row>
    <row r="2768" spans="1:17">
      <c r="A2768" t="s">
        <v>1396</v>
      </c>
      <c r="B2768" t="s">
        <v>1261</v>
      </c>
      <c r="C2768">
        <v>201001</v>
      </c>
      <c r="D2768">
        <v>0</v>
      </c>
      <c r="E2768" t="s">
        <v>1212</v>
      </c>
      <c r="F2768">
        <v>0</v>
      </c>
      <c r="G2768">
        <v>0</v>
      </c>
      <c r="H2768">
        <v>0</v>
      </c>
      <c r="I2768">
        <v>43112006200</v>
      </c>
      <c r="J2768">
        <v>12</v>
      </c>
      <c r="K2768" t="s">
        <v>1397</v>
      </c>
      <c r="L2768">
        <v>2531</v>
      </c>
      <c r="M2768" t="s">
        <v>1214</v>
      </c>
      <c r="N2768" t="s">
        <v>1388</v>
      </c>
      <c r="O2768">
        <v>0</v>
      </c>
      <c r="P2768" t="s">
        <v>1207</v>
      </c>
      <c r="Q2768">
        <v>19690501</v>
      </c>
    </row>
    <row r="2769" spans="1:17">
      <c r="A2769" t="s">
        <v>1396</v>
      </c>
      <c r="B2769" t="s">
        <v>1394</v>
      </c>
      <c r="C2769">
        <v>201001</v>
      </c>
      <c r="D2769">
        <v>0</v>
      </c>
      <c r="E2769" t="s">
        <v>1212</v>
      </c>
      <c r="F2769">
        <v>0</v>
      </c>
      <c r="G2769">
        <v>0</v>
      </c>
      <c r="H2769">
        <v>0</v>
      </c>
      <c r="I2769">
        <v>43112018301</v>
      </c>
      <c r="J2769">
        <v>12</v>
      </c>
      <c r="K2769" t="s">
        <v>1397</v>
      </c>
      <c r="L2769">
        <v>2531</v>
      </c>
      <c r="M2769" t="s">
        <v>1214</v>
      </c>
      <c r="N2769" t="s">
        <v>1388</v>
      </c>
      <c r="O2769">
        <v>0</v>
      </c>
      <c r="P2769" t="s">
        <v>1207</v>
      </c>
      <c r="Q2769">
        <v>19750701</v>
      </c>
    </row>
    <row r="2770" spans="1:17">
      <c r="A2770" t="s">
        <v>1396</v>
      </c>
      <c r="B2770" t="s">
        <v>1243</v>
      </c>
      <c r="C2770">
        <v>201001</v>
      </c>
      <c r="D2770">
        <v>1</v>
      </c>
      <c r="E2770" t="s">
        <v>1212</v>
      </c>
      <c r="F2770">
        <v>9</v>
      </c>
      <c r="G2770">
        <v>1</v>
      </c>
      <c r="H2770">
        <v>0</v>
      </c>
      <c r="I2770">
        <v>43112018400</v>
      </c>
      <c r="J2770">
        <v>8</v>
      </c>
      <c r="K2770" t="s">
        <v>1397</v>
      </c>
      <c r="L2770">
        <v>2531</v>
      </c>
      <c r="M2770" t="s">
        <v>1214</v>
      </c>
      <c r="N2770" t="s">
        <v>1388</v>
      </c>
      <c r="O2770">
        <v>0</v>
      </c>
      <c r="P2770" t="s">
        <v>1207</v>
      </c>
      <c r="Q2770">
        <v>19700501</v>
      </c>
    </row>
    <row r="2771" spans="1:17">
      <c r="A2771" t="s">
        <v>1396</v>
      </c>
      <c r="B2771" t="s">
        <v>1327</v>
      </c>
      <c r="C2771">
        <v>201001</v>
      </c>
      <c r="D2771">
        <v>31</v>
      </c>
      <c r="E2771" t="s">
        <v>1212</v>
      </c>
      <c r="F2771">
        <v>711</v>
      </c>
      <c r="G2771">
        <v>1568</v>
      </c>
      <c r="H2771">
        <v>19672</v>
      </c>
      <c r="I2771">
        <v>43112005600</v>
      </c>
      <c r="J2771">
        <v>8</v>
      </c>
      <c r="K2771" t="s">
        <v>1397</v>
      </c>
      <c r="L2771">
        <v>2531</v>
      </c>
      <c r="M2771" t="s">
        <v>1214</v>
      </c>
      <c r="N2771" t="s">
        <v>1388</v>
      </c>
      <c r="O2771">
        <v>0</v>
      </c>
      <c r="P2771" t="s">
        <v>1322</v>
      </c>
      <c r="Q2771">
        <v>19690301</v>
      </c>
    </row>
    <row r="2772" spans="1:17">
      <c r="A2772" t="s">
        <v>1396</v>
      </c>
      <c r="B2772" t="s">
        <v>1328</v>
      </c>
      <c r="C2772">
        <v>201001</v>
      </c>
      <c r="D2772">
        <v>4</v>
      </c>
      <c r="E2772" t="s">
        <v>1212</v>
      </c>
      <c r="F2772">
        <v>249</v>
      </c>
      <c r="G2772">
        <v>258</v>
      </c>
      <c r="H2772">
        <v>7009</v>
      </c>
      <c r="I2772">
        <v>43112017500</v>
      </c>
      <c r="J2772">
        <v>8</v>
      </c>
      <c r="K2772" t="s">
        <v>1397</v>
      </c>
      <c r="L2772">
        <v>2531</v>
      </c>
      <c r="M2772" t="s">
        <v>1214</v>
      </c>
      <c r="N2772" t="s">
        <v>1388</v>
      </c>
      <c r="O2772">
        <v>0</v>
      </c>
      <c r="P2772" t="s">
        <v>1207</v>
      </c>
      <c r="Q2772">
        <v>19700401</v>
      </c>
    </row>
    <row r="2773" spans="1:17">
      <c r="A2773" t="s">
        <v>1396</v>
      </c>
      <c r="B2773" t="s">
        <v>1262</v>
      </c>
      <c r="C2773">
        <v>201001</v>
      </c>
      <c r="D2773">
        <v>30</v>
      </c>
      <c r="E2773" t="s">
        <v>1212</v>
      </c>
      <c r="F2773">
        <v>395</v>
      </c>
      <c r="G2773">
        <v>461</v>
      </c>
      <c r="H2773">
        <v>8758</v>
      </c>
      <c r="I2773">
        <v>43112012500</v>
      </c>
      <c r="J2773">
        <v>8</v>
      </c>
      <c r="K2773" t="s">
        <v>1397</v>
      </c>
      <c r="L2773">
        <v>2531</v>
      </c>
      <c r="M2773" t="s">
        <v>1214</v>
      </c>
      <c r="N2773" t="s">
        <v>1388</v>
      </c>
      <c r="O2773">
        <v>0</v>
      </c>
      <c r="P2773" t="s">
        <v>1207</v>
      </c>
      <c r="Q2773">
        <v>19690801</v>
      </c>
    </row>
    <row r="2774" spans="1:17">
      <c r="A2774" t="s">
        <v>1396</v>
      </c>
      <c r="B2774" t="s">
        <v>1313</v>
      </c>
      <c r="C2774">
        <v>201001</v>
      </c>
      <c r="D2774">
        <v>31</v>
      </c>
      <c r="E2774" t="s">
        <v>1212</v>
      </c>
      <c r="F2774">
        <v>1552</v>
      </c>
      <c r="G2774">
        <v>2029</v>
      </c>
      <c r="H2774">
        <v>11038</v>
      </c>
      <c r="I2774">
        <v>43112006300</v>
      </c>
      <c r="J2774">
        <v>8</v>
      </c>
      <c r="K2774" t="s">
        <v>1397</v>
      </c>
      <c r="L2774">
        <v>2531</v>
      </c>
      <c r="M2774" t="s">
        <v>1214</v>
      </c>
      <c r="N2774" t="s">
        <v>1388</v>
      </c>
      <c r="O2774">
        <v>0</v>
      </c>
      <c r="P2774" t="s">
        <v>1207</v>
      </c>
      <c r="Q2774">
        <v>19690701</v>
      </c>
    </row>
    <row r="2775" spans="1:17">
      <c r="A2775" t="s">
        <v>1396</v>
      </c>
      <c r="B2775" t="s">
        <v>1314</v>
      </c>
      <c r="C2775">
        <v>201001</v>
      </c>
      <c r="D2775">
        <v>31</v>
      </c>
      <c r="E2775" t="s">
        <v>1212</v>
      </c>
      <c r="F2775">
        <v>767</v>
      </c>
      <c r="G2775">
        <v>92</v>
      </c>
      <c r="H2775">
        <v>44007</v>
      </c>
      <c r="I2775">
        <v>43112020500</v>
      </c>
      <c r="J2775">
        <v>8</v>
      </c>
      <c r="K2775" t="s">
        <v>1397</v>
      </c>
      <c r="L2775">
        <v>2531</v>
      </c>
      <c r="M2775" t="s">
        <v>1214</v>
      </c>
      <c r="N2775" t="s">
        <v>1388</v>
      </c>
      <c r="O2775">
        <v>0</v>
      </c>
      <c r="P2775" t="s">
        <v>1233</v>
      </c>
      <c r="Q2775">
        <v>19721201</v>
      </c>
    </row>
    <row r="2776" spans="1:17">
      <c r="A2776" t="s">
        <v>1396</v>
      </c>
      <c r="B2776" t="s">
        <v>1329</v>
      </c>
      <c r="C2776">
        <v>201001</v>
      </c>
      <c r="D2776">
        <v>30</v>
      </c>
      <c r="E2776" t="s">
        <v>1212</v>
      </c>
      <c r="F2776">
        <v>1775</v>
      </c>
      <c r="G2776">
        <v>322</v>
      </c>
      <c r="H2776">
        <v>101872</v>
      </c>
      <c r="I2776">
        <v>43112019800</v>
      </c>
      <c r="J2776">
        <v>8</v>
      </c>
      <c r="K2776" t="s">
        <v>1397</v>
      </c>
      <c r="L2776">
        <v>2531</v>
      </c>
      <c r="M2776" t="s">
        <v>1214</v>
      </c>
      <c r="N2776" t="s">
        <v>1388</v>
      </c>
      <c r="O2776">
        <v>0</v>
      </c>
      <c r="P2776" t="s">
        <v>1207</v>
      </c>
      <c r="Q2776">
        <v>19700801</v>
      </c>
    </row>
    <row r="2777" spans="1:17">
      <c r="A2777" t="s">
        <v>1396</v>
      </c>
      <c r="B2777" t="s">
        <v>1245</v>
      </c>
      <c r="C2777">
        <v>201001</v>
      </c>
      <c r="D2777">
        <v>31</v>
      </c>
      <c r="E2777" t="s">
        <v>1212</v>
      </c>
      <c r="F2777">
        <v>2101</v>
      </c>
      <c r="G2777">
        <v>2121</v>
      </c>
      <c r="H2777">
        <v>5032</v>
      </c>
      <c r="I2777">
        <v>43112019900</v>
      </c>
      <c r="J2777">
        <v>8</v>
      </c>
      <c r="K2777" t="s">
        <v>1397</v>
      </c>
      <c r="L2777">
        <v>2531</v>
      </c>
      <c r="M2777" t="s">
        <v>1214</v>
      </c>
      <c r="N2777" t="s">
        <v>1388</v>
      </c>
      <c r="O2777">
        <v>0</v>
      </c>
      <c r="P2777" t="s">
        <v>1207</v>
      </c>
      <c r="Q2777">
        <v>19700701</v>
      </c>
    </row>
    <row r="2778" spans="1:17">
      <c r="A2778" t="s">
        <v>1396</v>
      </c>
      <c r="B2778" t="s">
        <v>1359</v>
      </c>
      <c r="C2778">
        <v>201001</v>
      </c>
      <c r="D2778">
        <v>0</v>
      </c>
      <c r="E2778" t="s">
        <v>1212</v>
      </c>
      <c r="F2778">
        <v>0</v>
      </c>
      <c r="G2778">
        <v>0</v>
      </c>
      <c r="H2778">
        <v>0</v>
      </c>
      <c r="I2778">
        <v>43112021800</v>
      </c>
      <c r="J2778">
        <v>12</v>
      </c>
      <c r="K2778" t="s">
        <v>1397</v>
      </c>
      <c r="L2778">
        <v>2531</v>
      </c>
      <c r="M2778" t="s">
        <v>1214</v>
      </c>
      <c r="N2778" t="s">
        <v>1388</v>
      </c>
      <c r="O2778">
        <v>0</v>
      </c>
      <c r="P2778" t="s">
        <v>1207</v>
      </c>
      <c r="Q2778">
        <v>19701101</v>
      </c>
    </row>
    <row r="2779" spans="1:17">
      <c r="A2779" t="s">
        <v>1396</v>
      </c>
      <c r="B2779" t="s">
        <v>1248</v>
      </c>
      <c r="C2779">
        <v>201001</v>
      </c>
      <c r="D2779">
        <v>30</v>
      </c>
      <c r="E2779" t="s">
        <v>1212</v>
      </c>
      <c r="F2779">
        <v>224</v>
      </c>
      <c r="G2779">
        <v>138</v>
      </c>
      <c r="H2779">
        <v>8495</v>
      </c>
      <c r="I2779">
        <v>43112017601</v>
      </c>
      <c r="J2779">
        <v>8</v>
      </c>
      <c r="K2779" t="s">
        <v>1397</v>
      </c>
      <c r="L2779">
        <v>2531</v>
      </c>
      <c r="M2779" t="s">
        <v>1214</v>
      </c>
      <c r="N2779" t="s">
        <v>1388</v>
      </c>
      <c r="O2779">
        <v>0</v>
      </c>
      <c r="P2779" t="s">
        <v>1207</v>
      </c>
      <c r="Q2779">
        <v>19751101</v>
      </c>
    </row>
    <row r="2780" spans="1:17">
      <c r="A2780" t="s">
        <v>1396</v>
      </c>
      <c r="B2780" t="s">
        <v>1215</v>
      </c>
      <c r="C2780">
        <v>201001</v>
      </c>
      <c r="D2780">
        <v>31</v>
      </c>
      <c r="E2780" t="s">
        <v>1212</v>
      </c>
      <c r="F2780">
        <v>930</v>
      </c>
      <c r="G2780">
        <v>1763</v>
      </c>
      <c r="H2780">
        <v>16712</v>
      </c>
      <c r="I2780">
        <v>43112015201</v>
      </c>
      <c r="J2780">
        <v>8</v>
      </c>
      <c r="K2780" t="s">
        <v>1397</v>
      </c>
      <c r="L2780">
        <v>2531</v>
      </c>
      <c r="M2780" t="s">
        <v>1214</v>
      </c>
      <c r="N2780" t="s">
        <v>1388</v>
      </c>
      <c r="O2780">
        <v>0</v>
      </c>
      <c r="P2780" t="s">
        <v>1207</v>
      </c>
      <c r="Q2780">
        <v>19940401</v>
      </c>
    </row>
    <row r="2781" spans="1:17">
      <c r="A2781" t="s">
        <v>1396</v>
      </c>
      <c r="B2781" t="s">
        <v>1217</v>
      </c>
      <c r="C2781">
        <v>201001</v>
      </c>
      <c r="D2781">
        <v>0</v>
      </c>
      <c r="E2781" t="s">
        <v>1212</v>
      </c>
      <c r="F2781">
        <v>0</v>
      </c>
      <c r="G2781">
        <v>0</v>
      </c>
      <c r="H2781">
        <v>0</v>
      </c>
      <c r="I2781">
        <v>43112018500</v>
      </c>
      <c r="J2781">
        <v>12</v>
      </c>
      <c r="K2781" t="s">
        <v>1397</v>
      </c>
      <c r="L2781">
        <v>2531</v>
      </c>
      <c r="M2781" t="s">
        <v>1214</v>
      </c>
      <c r="N2781" t="s">
        <v>1388</v>
      </c>
      <c r="O2781">
        <v>0</v>
      </c>
      <c r="P2781" t="s">
        <v>1207</v>
      </c>
      <c r="Q2781">
        <v>19700601</v>
      </c>
    </row>
    <row r="2782" spans="1:17">
      <c r="A2782" t="s">
        <v>1396</v>
      </c>
      <c r="B2782" t="s">
        <v>1220</v>
      </c>
      <c r="C2782">
        <v>201001</v>
      </c>
      <c r="D2782">
        <v>0</v>
      </c>
      <c r="E2782" t="s">
        <v>1212</v>
      </c>
      <c r="F2782">
        <v>0</v>
      </c>
      <c r="G2782">
        <v>0</v>
      </c>
      <c r="H2782">
        <v>0</v>
      </c>
      <c r="I2782">
        <v>43112070200</v>
      </c>
      <c r="J2782">
        <v>12</v>
      </c>
      <c r="K2782" t="s">
        <v>1397</v>
      </c>
      <c r="L2782">
        <v>2531</v>
      </c>
      <c r="M2782" t="s">
        <v>1214</v>
      </c>
      <c r="N2782" t="s">
        <v>1388</v>
      </c>
      <c r="O2782">
        <v>0</v>
      </c>
      <c r="P2782" t="s">
        <v>1207</v>
      </c>
      <c r="Q2782">
        <v>19930801</v>
      </c>
    </row>
    <row r="2783" spans="1:17">
      <c r="A2783" t="s">
        <v>1396</v>
      </c>
      <c r="B2783" t="s">
        <v>1221</v>
      </c>
      <c r="C2783">
        <v>201001</v>
      </c>
      <c r="D2783">
        <v>31</v>
      </c>
      <c r="E2783" t="s">
        <v>1212</v>
      </c>
      <c r="F2783">
        <v>392</v>
      </c>
      <c r="G2783">
        <v>687</v>
      </c>
      <c r="H2783">
        <v>2258</v>
      </c>
      <c r="I2783">
        <v>43112031100</v>
      </c>
      <c r="J2783">
        <v>8</v>
      </c>
      <c r="K2783" t="s">
        <v>1397</v>
      </c>
      <c r="L2783">
        <v>2531</v>
      </c>
      <c r="M2783" t="s">
        <v>1214</v>
      </c>
      <c r="N2783" t="s">
        <v>1388</v>
      </c>
      <c r="O2783">
        <v>0</v>
      </c>
      <c r="P2783" t="s">
        <v>1207</v>
      </c>
      <c r="Q2783">
        <v>19750801</v>
      </c>
    </row>
    <row r="2784" spans="1:17">
      <c r="A2784" t="s">
        <v>1396</v>
      </c>
      <c r="B2784" t="s">
        <v>1222</v>
      </c>
      <c r="C2784">
        <v>201001</v>
      </c>
      <c r="D2784">
        <v>31</v>
      </c>
      <c r="E2784" t="s">
        <v>1212</v>
      </c>
      <c r="F2784">
        <v>986</v>
      </c>
      <c r="G2784">
        <v>732</v>
      </c>
      <c r="H2784">
        <v>2302</v>
      </c>
      <c r="I2784">
        <v>43112070000</v>
      </c>
      <c r="J2784">
        <v>8</v>
      </c>
      <c r="K2784" t="s">
        <v>1397</v>
      </c>
      <c r="L2784">
        <v>2531</v>
      </c>
      <c r="M2784" t="s">
        <v>1214</v>
      </c>
      <c r="N2784" t="s">
        <v>1388</v>
      </c>
      <c r="O2784">
        <v>0</v>
      </c>
      <c r="P2784" t="s">
        <v>1207</v>
      </c>
      <c r="Q2784">
        <v>19930601</v>
      </c>
    </row>
    <row r="2785" spans="1:17">
      <c r="A2785" t="s">
        <v>1396</v>
      </c>
      <c r="B2785" t="s">
        <v>1223</v>
      </c>
      <c r="C2785">
        <v>201001</v>
      </c>
      <c r="D2785">
        <v>0</v>
      </c>
      <c r="E2785" t="s">
        <v>1212</v>
      </c>
      <c r="F2785">
        <v>0</v>
      </c>
      <c r="G2785">
        <v>0</v>
      </c>
      <c r="H2785">
        <v>0</v>
      </c>
      <c r="I2785">
        <v>43112017900</v>
      </c>
      <c r="J2785">
        <v>12</v>
      </c>
      <c r="K2785" t="s">
        <v>1397</v>
      </c>
      <c r="L2785">
        <v>2531</v>
      </c>
      <c r="M2785" t="s">
        <v>1214</v>
      </c>
      <c r="N2785" t="s">
        <v>1388</v>
      </c>
      <c r="O2785">
        <v>0</v>
      </c>
      <c r="P2785" t="s">
        <v>1207</v>
      </c>
      <c r="Q2785">
        <v>19741101</v>
      </c>
    </row>
    <row r="2786" spans="1:17">
      <c r="A2786" t="s">
        <v>1396</v>
      </c>
      <c r="B2786" t="s">
        <v>1224</v>
      </c>
      <c r="C2786">
        <v>201001</v>
      </c>
      <c r="D2786">
        <v>31</v>
      </c>
      <c r="E2786" t="s">
        <v>1212</v>
      </c>
      <c r="F2786">
        <v>642</v>
      </c>
      <c r="G2786">
        <v>2086</v>
      </c>
      <c r="H2786">
        <v>6679</v>
      </c>
      <c r="I2786">
        <v>43112015301</v>
      </c>
      <c r="J2786">
        <v>8</v>
      </c>
      <c r="K2786" t="s">
        <v>1397</v>
      </c>
      <c r="L2786">
        <v>2531</v>
      </c>
      <c r="M2786" t="s">
        <v>1214</v>
      </c>
      <c r="N2786" t="s">
        <v>1388</v>
      </c>
      <c r="O2786">
        <v>0</v>
      </c>
      <c r="P2786" t="s">
        <v>1207</v>
      </c>
      <c r="Q2786">
        <v>19741101</v>
      </c>
    </row>
    <row r="2787" spans="1:17">
      <c r="A2787" t="s">
        <v>1396</v>
      </c>
      <c r="B2787" t="s">
        <v>1225</v>
      </c>
      <c r="C2787">
        <v>201001</v>
      </c>
      <c r="D2787">
        <v>30</v>
      </c>
      <c r="E2787" t="s">
        <v>1212</v>
      </c>
      <c r="F2787">
        <v>47</v>
      </c>
      <c r="G2787">
        <v>359</v>
      </c>
      <c r="H2787">
        <v>4275</v>
      </c>
      <c r="I2787">
        <v>43112016500</v>
      </c>
      <c r="J2787">
        <v>8</v>
      </c>
      <c r="K2787" t="s">
        <v>1397</v>
      </c>
      <c r="L2787">
        <v>2531</v>
      </c>
      <c r="M2787" t="s">
        <v>1214</v>
      </c>
      <c r="N2787" t="s">
        <v>1388</v>
      </c>
      <c r="O2787">
        <v>0</v>
      </c>
      <c r="P2787" t="s">
        <v>1207</v>
      </c>
      <c r="Q2787">
        <v>19700301</v>
      </c>
    </row>
    <row r="2788" spans="1:17">
      <c r="A2788" t="s">
        <v>1396</v>
      </c>
      <c r="B2788" t="s">
        <v>1301</v>
      </c>
      <c r="C2788">
        <v>201001</v>
      </c>
      <c r="D2788">
        <v>0</v>
      </c>
      <c r="E2788" t="s">
        <v>1212</v>
      </c>
      <c r="F2788">
        <v>0</v>
      </c>
      <c r="G2788">
        <v>0</v>
      </c>
      <c r="H2788">
        <v>0</v>
      </c>
      <c r="I2788">
        <v>43112010801</v>
      </c>
      <c r="J2788">
        <v>12</v>
      </c>
      <c r="K2788" t="s">
        <v>1397</v>
      </c>
      <c r="L2788">
        <v>2531</v>
      </c>
      <c r="M2788" t="s">
        <v>1214</v>
      </c>
      <c r="N2788" t="s">
        <v>1388</v>
      </c>
      <c r="O2788">
        <v>0</v>
      </c>
      <c r="P2788" t="s">
        <v>1207</v>
      </c>
      <c r="Q2788">
        <v>19721201</v>
      </c>
    </row>
    <row r="2789" spans="1:17">
      <c r="A2789" t="s">
        <v>1396</v>
      </c>
      <c r="B2789" t="s">
        <v>1226</v>
      </c>
      <c r="C2789">
        <v>201001</v>
      </c>
      <c r="D2789">
        <v>0</v>
      </c>
      <c r="E2789" t="s">
        <v>1212</v>
      </c>
      <c r="F2789">
        <v>0</v>
      </c>
      <c r="G2789">
        <v>0</v>
      </c>
      <c r="H2789">
        <v>0</v>
      </c>
      <c r="I2789">
        <v>43112021000</v>
      </c>
      <c r="J2789">
        <v>12</v>
      </c>
      <c r="K2789" t="s">
        <v>1397</v>
      </c>
      <c r="L2789">
        <v>2531</v>
      </c>
      <c r="M2789" t="s">
        <v>1214</v>
      </c>
      <c r="N2789" t="s">
        <v>1388</v>
      </c>
      <c r="O2789">
        <v>0</v>
      </c>
      <c r="P2789" t="s">
        <v>1207</v>
      </c>
      <c r="Q2789">
        <v>19720801</v>
      </c>
    </row>
    <row r="2790" spans="1:17">
      <c r="A2790" t="s">
        <v>1396</v>
      </c>
      <c r="B2790" t="s">
        <v>1303</v>
      </c>
      <c r="C2790">
        <v>201001</v>
      </c>
      <c r="D2790">
        <v>0</v>
      </c>
      <c r="E2790" t="s">
        <v>1212</v>
      </c>
      <c r="F2790">
        <v>0</v>
      </c>
      <c r="G2790">
        <v>0</v>
      </c>
      <c r="H2790">
        <v>0</v>
      </c>
      <c r="I2790">
        <v>43112014200</v>
      </c>
      <c r="J2790">
        <v>12</v>
      </c>
      <c r="K2790" t="s">
        <v>1397</v>
      </c>
      <c r="L2790">
        <v>2531</v>
      </c>
      <c r="M2790" t="s">
        <v>1214</v>
      </c>
      <c r="N2790" t="s">
        <v>1388</v>
      </c>
      <c r="O2790">
        <v>0</v>
      </c>
      <c r="P2790" t="s">
        <v>1207</v>
      </c>
      <c r="Q2790">
        <v>19740101</v>
      </c>
    </row>
    <row r="2791" spans="1:17">
      <c r="A2791" t="s">
        <v>1396</v>
      </c>
      <c r="B2791" t="s">
        <v>1348</v>
      </c>
      <c r="C2791">
        <v>201001</v>
      </c>
      <c r="D2791">
        <v>31</v>
      </c>
      <c r="E2791" t="s">
        <v>1212</v>
      </c>
      <c r="F2791">
        <v>1078</v>
      </c>
      <c r="G2791">
        <v>2243</v>
      </c>
      <c r="H2791">
        <v>15540</v>
      </c>
      <c r="I2791">
        <v>43112016601</v>
      </c>
      <c r="J2791">
        <v>8</v>
      </c>
      <c r="K2791" t="s">
        <v>1397</v>
      </c>
      <c r="L2791">
        <v>2531</v>
      </c>
      <c r="M2791" t="s">
        <v>1214</v>
      </c>
      <c r="N2791" t="s">
        <v>1388</v>
      </c>
      <c r="O2791">
        <v>0</v>
      </c>
      <c r="P2791" t="s">
        <v>1207</v>
      </c>
      <c r="Q2791">
        <v>19770201</v>
      </c>
    </row>
    <row r="2792" spans="1:17">
      <c r="A2792" t="s">
        <v>1396</v>
      </c>
      <c r="B2792" t="s">
        <v>1228</v>
      </c>
      <c r="C2792">
        <v>201001</v>
      </c>
      <c r="D2792">
        <v>31</v>
      </c>
      <c r="E2792" t="s">
        <v>1212</v>
      </c>
      <c r="F2792">
        <v>613</v>
      </c>
      <c r="G2792">
        <v>755</v>
      </c>
      <c r="H2792">
        <v>19231</v>
      </c>
      <c r="I2792">
        <v>43112009301</v>
      </c>
      <c r="J2792">
        <v>8</v>
      </c>
      <c r="K2792" t="s">
        <v>1397</v>
      </c>
      <c r="L2792">
        <v>2531</v>
      </c>
      <c r="M2792" t="s">
        <v>1214</v>
      </c>
      <c r="N2792" t="s">
        <v>1388</v>
      </c>
      <c r="O2792">
        <v>0</v>
      </c>
      <c r="P2792" t="s">
        <v>1207</v>
      </c>
      <c r="Q2792">
        <v>19790801</v>
      </c>
    </row>
    <row r="2793" spans="1:17">
      <c r="A2793" t="s">
        <v>1396</v>
      </c>
      <c r="B2793" t="s">
        <v>1381</v>
      </c>
      <c r="C2793">
        <v>201001</v>
      </c>
      <c r="D2793">
        <v>0</v>
      </c>
      <c r="E2793" t="s">
        <v>1212</v>
      </c>
      <c r="F2793">
        <v>0</v>
      </c>
      <c r="G2793">
        <v>0</v>
      </c>
      <c r="H2793">
        <v>0</v>
      </c>
      <c r="I2793">
        <v>43112029000</v>
      </c>
      <c r="J2793">
        <v>12</v>
      </c>
      <c r="K2793" t="s">
        <v>1397</v>
      </c>
      <c r="L2793">
        <v>2531</v>
      </c>
      <c r="M2793" t="s">
        <v>1214</v>
      </c>
      <c r="N2793" t="s">
        <v>1388</v>
      </c>
      <c r="O2793">
        <v>0</v>
      </c>
      <c r="P2793" t="s">
        <v>1207</v>
      </c>
      <c r="Q2793">
        <v>19720701</v>
      </c>
    </row>
    <row r="2794" spans="1:17">
      <c r="A2794" t="s">
        <v>1396</v>
      </c>
      <c r="B2794" t="s">
        <v>1382</v>
      </c>
      <c r="C2794">
        <v>201001</v>
      </c>
      <c r="D2794">
        <v>31</v>
      </c>
      <c r="E2794" t="s">
        <v>1212</v>
      </c>
      <c r="F2794">
        <v>745</v>
      </c>
      <c r="G2794">
        <v>6548</v>
      </c>
      <c r="H2794">
        <v>10511</v>
      </c>
      <c r="I2794">
        <v>43112016800</v>
      </c>
      <c r="J2794">
        <v>8</v>
      </c>
      <c r="K2794" t="s">
        <v>1397</v>
      </c>
      <c r="L2794">
        <v>2531</v>
      </c>
      <c r="M2794" t="s">
        <v>1214</v>
      </c>
      <c r="N2794" t="s">
        <v>1388</v>
      </c>
      <c r="O2794">
        <v>0</v>
      </c>
      <c r="P2794" t="s">
        <v>1207</v>
      </c>
      <c r="Q2794">
        <v>19730501</v>
      </c>
    </row>
    <row r="2795" spans="1:17">
      <c r="A2795" t="s">
        <v>1396</v>
      </c>
      <c r="B2795" t="s">
        <v>1398</v>
      </c>
      <c r="C2795">
        <v>201001</v>
      </c>
      <c r="D2795">
        <v>31</v>
      </c>
      <c r="E2795" t="s">
        <v>1212</v>
      </c>
      <c r="F2795">
        <v>1222</v>
      </c>
      <c r="G2795">
        <v>330</v>
      </c>
      <c r="H2795">
        <v>61662</v>
      </c>
      <c r="I2795">
        <v>43112018100</v>
      </c>
      <c r="J2795">
        <v>8</v>
      </c>
      <c r="K2795" t="s">
        <v>1397</v>
      </c>
      <c r="L2795">
        <v>2531</v>
      </c>
      <c r="M2795" t="s">
        <v>1214</v>
      </c>
      <c r="N2795" t="s">
        <v>1388</v>
      </c>
      <c r="O2795">
        <v>0</v>
      </c>
      <c r="P2795" t="s">
        <v>1233</v>
      </c>
      <c r="Q2795">
        <v>19750601</v>
      </c>
    </row>
    <row r="2796" spans="1:17">
      <c r="A2796" t="s">
        <v>1396</v>
      </c>
      <c r="B2796" t="s">
        <v>1362</v>
      </c>
      <c r="C2796">
        <v>201001</v>
      </c>
      <c r="D2796">
        <v>0</v>
      </c>
      <c r="E2796" t="s">
        <v>1212</v>
      </c>
      <c r="F2796">
        <v>0</v>
      </c>
      <c r="G2796">
        <v>0</v>
      </c>
      <c r="H2796">
        <v>0</v>
      </c>
      <c r="I2796">
        <v>43112020700</v>
      </c>
      <c r="J2796">
        <v>12</v>
      </c>
      <c r="K2796" t="s">
        <v>1397</v>
      </c>
      <c r="L2796">
        <v>2531</v>
      </c>
      <c r="M2796" t="s">
        <v>1214</v>
      </c>
      <c r="N2796" t="s">
        <v>1388</v>
      </c>
      <c r="O2796">
        <v>0</v>
      </c>
      <c r="P2796" t="s">
        <v>1393</v>
      </c>
      <c r="Q2796">
        <v>19790501</v>
      </c>
    </row>
    <row r="2797" spans="1:17">
      <c r="A2797" t="s">
        <v>1396</v>
      </c>
      <c r="B2797" t="s">
        <v>1363</v>
      </c>
      <c r="C2797">
        <v>201001</v>
      </c>
      <c r="D2797">
        <v>31</v>
      </c>
      <c r="E2797" t="s">
        <v>1212</v>
      </c>
      <c r="F2797">
        <v>1244</v>
      </c>
      <c r="G2797">
        <v>206</v>
      </c>
      <c r="H2797">
        <v>56211</v>
      </c>
      <c r="I2797">
        <v>43112018600</v>
      </c>
      <c r="J2797">
        <v>8</v>
      </c>
      <c r="K2797" t="s">
        <v>1397</v>
      </c>
      <c r="L2797">
        <v>2531</v>
      </c>
      <c r="M2797" t="s">
        <v>1214</v>
      </c>
      <c r="N2797" t="s">
        <v>1388</v>
      </c>
      <c r="O2797">
        <v>0</v>
      </c>
      <c r="P2797" t="s">
        <v>1207</v>
      </c>
      <c r="Q2797">
        <v>19730501</v>
      </c>
    </row>
    <row r="2798" spans="1:17">
      <c r="A2798" t="s">
        <v>1396</v>
      </c>
      <c r="B2798" t="s">
        <v>1365</v>
      </c>
      <c r="C2798">
        <v>201001</v>
      </c>
      <c r="D2798">
        <v>31</v>
      </c>
      <c r="E2798" t="s">
        <v>1212</v>
      </c>
      <c r="F2798">
        <v>813</v>
      </c>
      <c r="G2798">
        <v>710</v>
      </c>
      <c r="H2798">
        <v>13770</v>
      </c>
      <c r="I2798">
        <v>43112009700</v>
      </c>
      <c r="J2798">
        <v>8</v>
      </c>
      <c r="K2798" t="s">
        <v>1397</v>
      </c>
      <c r="L2798">
        <v>2531</v>
      </c>
      <c r="M2798" t="s">
        <v>1214</v>
      </c>
      <c r="N2798" t="s">
        <v>1388</v>
      </c>
      <c r="O2798">
        <v>0</v>
      </c>
      <c r="P2798" t="s">
        <v>1207</v>
      </c>
      <c r="Q2798">
        <v>19690701</v>
      </c>
    </row>
    <row r="2799" spans="1:17">
      <c r="A2799" t="s">
        <v>1396</v>
      </c>
      <c r="B2799" t="s">
        <v>1399</v>
      </c>
      <c r="C2799">
        <v>201001</v>
      </c>
      <c r="D2799">
        <v>0</v>
      </c>
      <c r="E2799" t="s">
        <v>1212</v>
      </c>
      <c r="F2799">
        <v>0</v>
      </c>
      <c r="G2799">
        <v>0</v>
      </c>
      <c r="H2799">
        <v>0</v>
      </c>
      <c r="I2799">
        <v>43112022901</v>
      </c>
      <c r="J2799">
        <v>12</v>
      </c>
      <c r="K2799" t="s">
        <v>1397</v>
      </c>
      <c r="L2799">
        <v>2531</v>
      </c>
      <c r="M2799" t="s">
        <v>1214</v>
      </c>
      <c r="N2799" t="s">
        <v>1388</v>
      </c>
      <c r="O2799">
        <v>0</v>
      </c>
      <c r="P2799" t="s">
        <v>1322</v>
      </c>
      <c r="Q2799">
        <v>19790701</v>
      </c>
    </row>
    <row r="2800" spans="1:17">
      <c r="A2800" t="s">
        <v>1396</v>
      </c>
      <c r="B2800" t="s">
        <v>1367</v>
      </c>
      <c r="C2800">
        <v>201001</v>
      </c>
      <c r="D2800">
        <v>28</v>
      </c>
      <c r="E2800" t="s">
        <v>1212</v>
      </c>
      <c r="F2800">
        <v>1128</v>
      </c>
      <c r="G2800">
        <v>934</v>
      </c>
      <c r="H2800">
        <v>1567</v>
      </c>
      <c r="I2800">
        <v>43112070400</v>
      </c>
      <c r="J2800">
        <v>8</v>
      </c>
      <c r="K2800" t="s">
        <v>1397</v>
      </c>
      <c r="L2800">
        <v>2531</v>
      </c>
      <c r="M2800" t="s">
        <v>1214</v>
      </c>
      <c r="N2800" t="s">
        <v>1388</v>
      </c>
      <c r="O2800">
        <v>0</v>
      </c>
      <c r="P2800" t="s">
        <v>1207</v>
      </c>
      <c r="Q2800">
        <v>19930901</v>
      </c>
    </row>
    <row r="2801" spans="1:17">
      <c r="A2801" t="s">
        <v>1396</v>
      </c>
      <c r="B2801" t="s">
        <v>1368</v>
      </c>
      <c r="C2801">
        <v>201001</v>
      </c>
      <c r="D2801">
        <v>0</v>
      </c>
      <c r="E2801" t="s">
        <v>1212</v>
      </c>
      <c r="F2801">
        <v>0</v>
      </c>
      <c r="G2801">
        <v>0</v>
      </c>
      <c r="H2801">
        <v>0</v>
      </c>
      <c r="I2801">
        <v>43112023300</v>
      </c>
      <c r="J2801">
        <v>12</v>
      </c>
      <c r="K2801" t="s">
        <v>1397</v>
      </c>
      <c r="L2801">
        <v>2531</v>
      </c>
      <c r="M2801" t="s">
        <v>1214</v>
      </c>
      <c r="N2801" t="s">
        <v>1388</v>
      </c>
      <c r="O2801">
        <v>0</v>
      </c>
      <c r="P2801" t="s">
        <v>1233</v>
      </c>
      <c r="Q2801">
        <v>19980227</v>
      </c>
    </row>
    <row r="2802" spans="1:17">
      <c r="A2802" t="s">
        <v>1396</v>
      </c>
      <c r="B2802" t="s">
        <v>1369</v>
      </c>
      <c r="C2802">
        <v>201001</v>
      </c>
      <c r="D2802">
        <v>31</v>
      </c>
      <c r="E2802" t="s">
        <v>1212</v>
      </c>
      <c r="F2802">
        <v>814</v>
      </c>
      <c r="G2802">
        <v>275</v>
      </c>
      <c r="H2802">
        <v>43931</v>
      </c>
      <c r="I2802">
        <v>43112023000</v>
      </c>
      <c r="J2802">
        <v>8</v>
      </c>
      <c r="K2802" t="s">
        <v>1400</v>
      </c>
      <c r="L2802">
        <v>2531</v>
      </c>
      <c r="M2802" t="s">
        <v>1214</v>
      </c>
      <c r="N2802" t="s">
        <v>1388</v>
      </c>
      <c r="O2802">
        <v>0</v>
      </c>
      <c r="P2802" t="s">
        <v>1207</v>
      </c>
      <c r="Q2802">
        <v>19701001</v>
      </c>
    </row>
    <row r="2803" spans="1:17">
      <c r="A2803" t="s">
        <v>1396</v>
      </c>
      <c r="B2803" t="s">
        <v>1383</v>
      </c>
      <c r="C2803">
        <v>201001</v>
      </c>
      <c r="D2803">
        <v>31</v>
      </c>
      <c r="E2803" t="s">
        <v>1212</v>
      </c>
      <c r="F2803">
        <v>802</v>
      </c>
      <c r="G2803">
        <v>114</v>
      </c>
      <c r="H2803">
        <v>25894</v>
      </c>
      <c r="I2803">
        <v>43112018200</v>
      </c>
      <c r="J2803">
        <v>8</v>
      </c>
      <c r="K2803" t="s">
        <v>1397</v>
      </c>
      <c r="L2803">
        <v>2531</v>
      </c>
      <c r="M2803" t="s">
        <v>1214</v>
      </c>
      <c r="N2803" t="s">
        <v>1388</v>
      </c>
      <c r="O2803">
        <v>0</v>
      </c>
      <c r="P2803" t="s">
        <v>1233</v>
      </c>
      <c r="Q2803">
        <v>19760501</v>
      </c>
    </row>
    <row r="2804" spans="1:17">
      <c r="A2804" t="s">
        <v>1396</v>
      </c>
      <c r="B2804" t="s">
        <v>1386</v>
      </c>
      <c r="C2804">
        <v>201001</v>
      </c>
      <c r="D2804">
        <v>31</v>
      </c>
      <c r="E2804" t="s">
        <v>1212</v>
      </c>
      <c r="F2804">
        <v>734</v>
      </c>
      <c r="G2804">
        <v>916</v>
      </c>
      <c r="H2804">
        <v>38069</v>
      </c>
      <c r="I2804">
        <v>43112015400</v>
      </c>
      <c r="J2804">
        <v>8</v>
      </c>
      <c r="K2804" t="s">
        <v>1397</v>
      </c>
      <c r="L2804">
        <v>2531</v>
      </c>
      <c r="M2804" t="s">
        <v>1214</v>
      </c>
      <c r="N2804" t="s">
        <v>1388</v>
      </c>
      <c r="O2804">
        <v>0</v>
      </c>
      <c r="P2804" t="s">
        <v>1207</v>
      </c>
      <c r="Q2804">
        <v>19691201</v>
      </c>
    </row>
    <row r="2805" spans="1:17">
      <c r="A2805" t="s">
        <v>1396</v>
      </c>
      <c r="B2805" t="s">
        <v>1370</v>
      </c>
      <c r="C2805">
        <v>201001</v>
      </c>
      <c r="D2805">
        <v>31</v>
      </c>
      <c r="E2805" t="s">
        <v>1212</v>
      </c>
      <c r="F2805">
        <v>872</v>
      </c>
      <c r="G2805">
        <v>69</v>
      </c>
      <c r="H2805">
        <v>148</v>
      </c>
      <c r="I2805">
        <v>43112069700</v>
      </c>
      <c r="J2805">
        <v>8</v>
      </c>
      <c r="K2805" t="s">
        <v>1397</v>
      </c>
      <c r="L2805">
        <v>2531</v>
      </c>
      <c r="M2805" t="s">
        <v>1214</v>
      </c>
      <c r="N2805" t="s">
        <v>1388</v>
      </c>
      <c r="O2805">
        <v>0</v>
      </c>
      <c r="P2805" t="s">
        <v>1207</v>
      </c>
      <c r="Q2805">
        <v>19930201</v>
      </c>
    </row>
    <row r="2806" spans="1:17">
      <c r="A2806" t="s">
        <v>1396</v>
      </c>
      <c r="B2806" t="s">
        <v>1401</v>
      </c>
      <c r="C2806">
        <v>201001</v>
      </c>
      <c r="D2806">
        <v>31</v>
      </c>
      <c r="E2806" t="s">
        <v>1212</v>
      </c>
      <c r="F2806">
        <v>424</v>
      </c>
      <c r="G2806">
        <v>137</v>
      </c>
      <c r="H2806">
        <v>1362</v>
      </c>
      <c r="I2806">
        <v>43112012701</v>
      </c>
      <c r="J2806">
        <v>8</v>
      </c>
      <c r="K2806" t="s">
        <v>1397</v>
      </c>
      <c r="L2806">
        <v>2531</v>
      </c>
      <c r="M2806" t="s">
        <v>1214</v>
      </c>
      <c r="N2806" t="s">
        <v>1388</v>
      </c>
      <c r="O2806">
        <v>0</v>
      </c>
      <c r="P2806" t="s">
        <v>1207</v>
      </c>
      <c r="Q2806">
        <v>19760401</v>
      </c>
    </row>
    <row r="2807" spans="1:17">
      <c r="A2807" t="s">
        <v>1396</v>
      </c>
      <c r="B2807" t="s">
        <v>1387</v>
      </c>
      <c r="C2807">
        <v>201001</v>
      </c>
      <c r="D2807">
        <v>31</v>
      </c>
      <c r="E2807" t="s">
        <v>1212</v>
      </c>
      <c r="F2807">
        <v>4362</v>
      </c>
      <c r="G2807">
        <v>2449</v>
      </c>
      <c r="H2807">
        <v>57018</v>
      </c>
      <c r="I2807">
        <v>43112012800</v>
      </c>
      <c r="J2807">
        <v>8</v>
      </c>
      <c r="K2807" t="s">
        <v>1397</v>
      </c>
      <c r="L2807">
        <v>2531</v>
      </c>
      <c r="M2807" t="s">
        <v>1214</v>
      </c>
      <c r="N2807" t="s">
        <v>1388</v>
      </c>
      <c r="O2807">
        <v>0</v>
      </c>
      <c r="P2807" t="s">
        <v>1207</v>
      </c>
      <c r="Q2807">
        <v>19710201</v>
      </c>
    </row>
    <row r="2808" spans="1:17">
      <c r="A2808" t="s">
        <v>1396</v>
      </c>
      <c r="B2808" t="s">
        <v>1372</v>
      </c>
      <c r="C2808">
        <v>201001</v>
      </c>
      <c r="D2808">
        <v>31</v>
      </c>
      <c r="E2808" t="s">
        <v>1212</v>
      </c>
      <c r="F2808">
        <v>989</v>
      </c>
      <c r="G2808">
        <v>1373</v>
      </c>
      <c r="H2808">
        <v>11808</v>
      </c>
      <c r="I2808">
        <v>43112016901</v>
      </c>
      <c r="J2808">
        <v>8</v>
      </c>
      <c r="K2808" t="s">
        <v>1397</v>
      </c>
      <c r="L2808">
        <v>2531</v>
      </c>
      <c r="M2808" t="s">
        <v>1214</v>
      </c>
      <c r="N2808" t="s">
        <v>1388</v>
      </c>
      <c r="O2808">
        <v>0</v>
      </c>
      <c r="P2808" t="s">
        <v>1207</v>
      </c>
      <c r="Q2808">
        <v>19801101</v>
      </c>
    </row>
    <row r="2809" spans="1:17">
      <c r="A2809" t="s">
        <v>1396</v>
      </c>
      <c r="B2809" t="s">
        <v>1373</v>
      </c>
      <c r="C2809">
        <v>201001</v>
      </c>
      <c r="D2809">
        <v>31</v>
      </c>
      <c r="E2809" t="s">
        <v>1212</v>
      </c>
      <c r="F2809">
        <v>514</v>
      </c>
      <c r="G2809">
        <v>939</v>
      </c>
      <c r="H2809">
        <v>68311</v>
      </c>
      <c r="I2809">
        <v>43112015700</v>
      </c>
      <c r="J2809">
        <v>8</v>
      </c>
      <c r="K2809" t="s">
        <v>1397</v>
      </c>
      <c r="L2809">
        <v>2531</v>
      </c>
      <c r="M2809" t="s">
        <v>1214</v>
      </c>
      <c r="N2809" t="s">
        <v>1388</v>
      </c>
      <c r="O2809">
        <v>0</v>
      </c>
      <c r="P2809" t="s">
        <v>1207</v>
      </c>
      <c r="Q2809">
        <v>19740101</v>
      </c>
    </row>
    <row r="2810" spans="1:17">
      <c r="A2810" t="s">
        <v>1396</v>
      </c>
      <c r="B2810" t="s">
        <v>1374</v>
      </c>
      <c r="C2810">
        <v>201001</v>
      </c>
      <c r="D2810">
        <v>31</v>
      </c>
      <c r="E2810" t="s">
        <v>1212</v>
      </c>
      <c r="F2810">
        <v>958</v>
      </c>
      <c r="G2810">
        <v>206</v>
      </c>
      <c r="H2810">
        <v>1836</v>
      </c>
      <c r="I2810">
        <v>43112009501</v>
      </c>
      <c r="J2810">
        <v>8</v>
      </c>
      <c r="K2810" t="s">
        <v>1397</v>
      </c>
      <c r="L2810">
        <v>2531</v>
      </c>
      <c r="M2810" t="s">
        <v>1214</v>
      </c>
      <c r="N2810" t="s">
        <v>1388</v>
      </c>
      <c r="O2810">
        <v>0</v>
      </c>
      <c r="P2810" t="s">
        <v>1207</v>
      </c>
      <c r="Q2810">
        <v>19700401</v>
      </c>
    </row>
    <row r="2811" spans="1:17">
      <c r="A2811" t="s">
        <v>1396</v>
      </c>
      <c r="B2811" t="s">
        <v>1402</v>
      </c>
      <c r="C2811">
        <v>201001</v>
      </c>
      <c r="D2811">
        <v>31</v>
      </c>
      <c r="E2811" t="s">
        <v>1212</v>
      </c>
      <c r="F2811">
        <v>1372</v>
      </c>
      <c r="G2811">
        <v>389</v>
      </c>
      <c r="H2811">
        <v>12695</v>
      </c>
      <c r="I2811">
        <v>43112020001</v>
      </c>
      <c r="J2811">
        <v>8</v>
      </c>
      <c r="K2811" t="s">
        <v>1397</v>
      </c>
      <c r="L2811">
        <v>2531</v>
      </c>
      <c r="M2811" t="s">
        <v>1214</v>
      </c>
      <c r="N2811" t="s">
        <v>1388</v>
      </c>
      <c r="O2811">
        <v>0</v>
      </c>
      <c r="P2811" t="s">
        <v>1207</v>
      </c>
      <c r="Q2811">
        <v>19810801</v>
      </c>
    </row>
    <row r="2812" spans="1:17">
      <c r="A2812" t="s">
        <v>1396</v>
      </c>
      <c r="B2812" t="s">
        <v>1403</v>
      </c>
      <c r="C2812">
        <v>201001</v>
      </c>
      <c r="D2812">
        <v>31</v>
      </c>
      <c r="E2812" t="s">
        <v>1212</v>
      </c>
      <c r="F2812">
        <v>1212</v>
      </c>
      <c r="G2812">
        <v>229</v>
      </c>
      <c r="H2812">
        <v>83340</v>
      </c>
      <c r="I2812">
        <v>43112018800</v>
      </c>
      <c r="J2812">
        <v>8</v>
      </c>
      <c r="K2812" t="s">
        <v>1397</v>
      </c>
      <c r="L2812">
        <v>2531</v>
      </c>
      <c r="M2812" t="s">
        <v>1214</v>
      </c>
      <c r="N2812" t="s">
        <v>1388</v>
      </c>
      <c r="O2812">
        <v>0</v>
      </c>
      <c r="P2812" t="s">
        <v>1207</v>
      </c>
      <c r="Q2812">
        <v>19700501</v>
      </c>
    </row>
    <row r="2813" spans="1:17">
      <c r="A2813" t="s">
        <v>1396</v>
      </c>
      <c r="B2813" t="s">
        <v>1404</v>
      </c>
      <c r="C2813">
        <v>201001</v>
      </c>
      <c r="D2813">
        <v>31</v>
      </c>
      <c r="E2813" t="s">
        <v>1212</v>
      </c>
      <c r="F2813">
        <v>2135</v>
      </c>
      <c r="G2813">
        <v>252</v>
      </c>
      <c r="H2813">
        <v>9840</v>
      </c>
      <c r="I2813">
        <v>43112020100</v>
      </c>
      <c r="J2813">
        <v>8</v>
      </c>
      <c r="K2813" t="s">
        <v>1397</v>
      </c>
      <c r="L2813">
        <v>2531</v>
      </c>
      <c r="M2813" t="s">
        <v>1214</v>
      </c>
      <c r="N2813" t="s">
        <v>1388</v>
      </c>
      <c r="O2813">
        <v>0</v>
      </c>
      <c r="P2813" t="s">
        <v>1207</v>
      </c>
      <c r="Q2813">
        <v>19700601</v>
      </c>
    </row>
    <row r="2814" spans="1:17">
      <c r="A2814" t="s">
        <v>1396</v>
      </c>
      <c r="B2814" t="s">
        <v>1405</v>
      </c>
      <c r="C2814">
        <v>201001</v>
      </c>
      <c r="D2814">
        <v>31</v>
      </c>
      <c r="E2814" t="s">
        <v>1212</v>
      </c>
      <c r="F2814">
        <v>739</v>
      </c>
      <c r="G2814">
        <v>18999</v>
      </c>
      <c r="H2814">
        <v>21811</v>
      </c>
      <c r="I2814">
        <v>43112029801</v>
      </c>
      <c r="J2814">
        <v>8</v>
      </c>
      <c r="K2814" t="s">
        <v>1397</v>
      </c>
      <c r="L2814">
        <v>2531</v>
      </c>
      <c r="M2814" t="s">
        <v>1214</v>
      </c>
      <c r="N2814" t="s">
        <v>1388</v>
      </c>
      <c r="O2814">
        <v>0</v>
      </c>
      <c r="P2814" t="s">
        <v>1207</v>
      </c>
      <c r="Q2814">
        <v>19740301</v>
      </c>
    </row>
    <row r="2815" spans="1:17">
      <c r="A2815" t="s">
        <v>1396</v>
      </c>
      <c r="B2815" t="s">
        <v>1406</v>
      </c>
      <c r="C2815">
        <v>201001</v>
      </c>
      <c r="D2815">
        <v>0</v>
      </c>
      <c r="E2815" t="s">
        <v>1212</v>
      </c>
      <c r="F2815">
        <v>0</v>
      </c>
      <c r="G2815">
        <v>0</v>
      </c>
      <c r="H2815">
        <v>0</v>
      </c>
      <c r="I2815">
        <v>43112021100</v>
      </c>
      <c r="J2815">
        <v>12</v>
      </c>
      <c r="K2815" t="s">
        <v>1397</v>
      </c>
      <c r="L2815">
        <v>2531</v>
      </c>
      <c r="M2815" t="s">
        <v>1214</v>
      </c>
      <c r="N2815" t="s">
        <v>1388</v>
      </c>
      <c r="O2815">
        <v>0</v>
      </c>
      <c r="P2815" t="s">
        <v>1207</v>
      </c>
      <c r="Q2815">
        <v>19850301</v>
      </c>
    </row>
    <row r="2816" spans="1:17">
      <c r="A2816" t="s">
        <v>1396</v>
      </c>
      <c r="B2816" t="s">
        <v>1407</v>
      </c>
      <c r="C2816">
        <v>201001</v>
      </c>
      <c r="D2816">
        <v>31</v>
      </c>
      <c r="E2816" t="s">
        <v>1212</v>
      </c>
      <c r="F2816">
        <v>557</v>
      </c>
      <c r="G2816">
        <v>114</v>
      </c>
      <c r="H2816">
        <v>8496</v>
      </c>
      <c r="I2816">
        <v>43112029500</v>
      </c>
      <c r="J2816">
        <v>8</v>
      </c>
      <c r="K2816" t="s">
        <v>1397</v>
      </c>
      <c r="L2816">
        <v>2531</v>
      </c>
      <c r="M2816" t="s">
        <v>1214</v>
      </c>
      <c r="N2816" t="s">
        <v>1388</v>
      </c>
      <c r="O2816">
        <v>0</v>
      </c>
      <c r="P2816" t="s">
        <v>1207</v>
      </c>
      <c r="Q2816">
        <v>19720901</v>
      </c>
    </row>
    <row r="2817" spans="1:17">
      <c r="A2817" t="s">
        <v>1396</v>
      </c>
      <c r="B2817" t="s">
        <v>1408</v>
      </c>
      <c r="C2817">
        <v>201001</v>
      </c>
      <c r="D2817">
        <v>31</v>
      </c>
      <c r="E2817" t="s">
        <v>1212</v>
      </c>
      <c r="F2817">
        <v>511</v>
      </c>
      <c r="G2817">
        <v>4464</v>
      </c>
      <c r="H2817">
        <v>95284</v>
      </c>
      <c r="I2817">
        <v>43112029300</v>
      </c>
      <c r="J2817">
        <v>8</v>
      </c>
      <c r="K2817" t="s">
        <v>1397</v>
      </c>
      <c r="L2817">
        <v>2531</v>
      </c>
      <c r="M2817" t="s">
        <v>1214</v>
      </c>
      <c r="N2817" t="s">
        <v>1388</v>
      </c>
      <c r="O2817">
        <v>0</v>
      </c>
      <c r="P2817" t="s">
        <v>1207</v>
      </c>
      <c r="Q2817">
        <v>19720501</v>
      </c>
    </row>
    <row r="2818" spans="1:17">
      <c r="A2818" t="s">
        <v>1396</v>
      </c>
      <c r="B2818" t="s">
        <v>1409</v>
      </c>
      <c r="C2818">
        <v>201001</v>
      </c>
      <c r="D2818">
        <v>31</v>
      </c>
      <c r="E2818" t="s">
        <v>1212</v>
      </c>
      <c r="F2818">
        <v>218</v>
      </c>
      <c r="G2818">
        <v>252</v>
      </c>
      <c r="H2818">
        <v>7774</v>
      </c>
      <c r="I2818">
        <v>43112012601</v>
      </c>
      <c r="J2818">
        <v>8</v>
      </c>
      <c r="K2818" t="s">
        <v>1397</v>
      </c>
      <c r="L2818">
        <v>2531</v>
      </c>
      <c r="M2818" t="s">
        <v>1214</v>
      </c>
      <c r="N2818" t="s">
        <v>1388</v>
      </c>
      <c r="O2818">
        <v>0</v>
      </c>
      <c r="P2818" t="s">
        <v>1233</v>
      </c>
      <c r="Q2818">
        <v>19980514</v>
      </c>
    </row>
    <row r="2819" spans="1:17">
      <c r="A2819" t="s">
        <v>1396</v>
      </c>
      <c r="B2819" t="s">
        <v>1410</v>
      </c>
      <c r="C2819">
        <v>201001</v>
      </c>
      <c r="D2819">
        <v>31</v>
      </c>
      <c r="E2819" t="s">
        <v>1212</v>
      </c>
      <c r="F2819">
        <v>750</v>
      </c>
      <c r="G2819">
        <v>1167</v>
      </c>
      <c r="H2819">
        <v>12581</v>
      </c>
      <c r="I2819">
        <v>43112015501</v>
      </c>
      <c r="J2819">
        <v>8</v>
      </c>
      <c r="K2819" t="s">
        <v>1397</v>
      </c>
      <c r="L2819">
        <v>2531</v>
      </c>
      <c r="M2819" t="s">
        <v>1214</v>
      </c>
      <c r="N2819" t="s">
        <v>1388</v>
      </c>
      <c r="O2819">
        <v>0</v>
      </c>
      <c r="P2819" t="s">
        <v>1207</v>
      </c>
      <c r="Q2819">
        <v>19901001</v>
      </c>
    </row>
    <row r="2820" spans="1:17">
      <c r="A2820" t="s">
        <v>1396</v>
      </c>
      <c r="B2820" t="s">
        <v>1411</v>
      </c>
      <c r="C2820">
        <v>201001</v>
      </c>
      <c r="D2820">
        <v>0</v>
      </c>
      <c r="E2820" t="s">
        <v>1212</v>
      </c>
      <c r="F2820">
        <v>0</v>
      </c>
      <c r="G2820">
        <v>0</v>
      </c>
      <c r="H2820">
        <v>0</v>
      </c>
      <c r="I2820">
        <v>43112029202</v>
      </c>
      <c r="J2820">
        <v>12</v>
      </c>
      <c r="K2820" t="s">
        <v>1397</v>
      </c>
      <c r="L2820">
        <v>2531</v>
      </c>
      <c r="M2820" t="s">
        <v>1214</v>
      </c>
      <c r="N2820" t="s">
        <v>1388</v>
      </c>
      <c r="O2820">
        <v>0</v>
      </c>
      <c r="P2820" t="s">
        <v>1207</v>
      </c>
      <c r="Q2820">
        <v>19931001</v>
      </c>
    </row>
    <row r="2821" spans="1:17">
      <c r="A2821" t="s">
        <v>1396</v>
      </c>
      <c r="B2821" t="s">
        <v>1332</v>
      </c>
      <c r="C2821">
        <v>201001</v>
      </c>
      <c r="D2821">
        <v>31</v>
      </c>
      <c r="E2821" t="s">
        <v>1212</v>
      </c>
      <c r="F2821">
        <v>333</v>
      </c>
      <c r="G2821">
        <v>209</v>
      </c>
      <c r="H2821">
        <v>1156</v>
      </c>
      <c r="I2821">
        <v>43112034500</v>
      </c>
      <c r="J2821">
        <v>8</v>
      </c>
      <c r="K2821" t="s">
        <v>1412</v>
      </c>
      <c r="L2821">
        <v>2531</v>
      </c>
      <c r="M2821" t="s">
        <v>1214</v>
      </c>
      <c r="N2821" t="s">
        <v>1388</v>
      </c>
      <c r="O2821">
        <v>0</v>
      </c>
      <c r="P2821" t="s">
        <v>1233</v>
      </c>
      <c r="Q2821">
        <v>19970608</v>
      </c>
    </row>
    <row r="2822" spans="1:17">
      <c r="A2822" t="s">
        <v>1396</v>
      </c>
      <c r="B2822" t="s">
        <v>1333</v>
      </c>
      <c r="C2822">
        <v>201001</v>
      </c>
      <c r="D2822">
        <v>31</v>
      </c>
      <c r="E2822" t="s">
        <v>1212</v>
      </c>
      <c r="F2822">
        <v>1163</v>
      </c>
      <c r="G2822">
        <v>363</v>
      </c>
      <c r="H2822">
        <v>28483</v>
      </c>
      <c r="I2822">
        <v>43112035000</v>
      </c>
      <c r="J2822">
        <v>8</v>
      </c>
      <c r="K2822" t="s">
        <v>1397</v>
      </c>
      <c r="L2822">
        <v>2531</v>
      </c>
      <c r="M2822" t="s">
        <v>1214</v>
      </c>
      <c r="N2822" t="s">
        <v>1388</v>
      </c>
      <c r="O2822">
        <v>0</v>
      </c>
      <c r="P2822" t="s">
        <v>1207</v>
      </c>
      <c r="Q2822">
        <v>19771001</v>
      </c>
    </row>
    <row r="2823" spans="1:17">
      <c r="A2823" t="s">
        <v>1396</v>
      </c>
      <c r="B2823" t="s">
        <v>1268</v>
      </c>
      <c r="C2823">
        <v>201001</v>
      </c>
      <c r="D2823">
        <v>31</v>
      </c>
      <c r="E2823" t="s">
        <v>1212</v>
      </c>
      <c r="F2823">
        <v>673</v>
      </c>
      <c r="G2823">
        <v>753</v>
      </c>
      <c r="H2823">
        <v>1301</v>
      </c>
      <c r="I2823">
        <v>43112035800</v>
      </c>
      <c r="J2823">
        <v>8</v>
      </c>
      <c r="K2823" t="s">
        <v>1397</v>
      </c>
      <c r="L2823">
        <v>2531</v>
      </c>
      <c r="M2823" t="s">
        <v>1214</v>
      </c>
      <c r="N2823" t="s">
        <v>1388</v>
      </c>
      <c r="O2823">
        <v>0</v>
      </c>
      <c r="P2823" t="s">
        <v>1207</v>
      </c>
      <c r="Q2823">
        <v>19771101</v>
      </c>
    </row>
    <row r="2824" spans="1:17">
      <c r="A2824" t="s">
        <v>1396</v>
      </c>
      <c r="B2824" t="s">
        <v>1337</v>
      </c>
      <c r="C2824">
        <v>201001</v>
      </c>
      <c r="D2824">
        <v>0</v>
      </c>
      <c r="E2824" t="s">
        <v>1212</v>
      </c>
      <c r="F2824">
        <v>0</v>
      </c>
      <c r="G2824">
        <v>0</v>
      </c>
      <c r="H2824">
        <v>0</v>
      </c>
      <c r="I2824">
        <v>43112036700</v>
      </c>
      <c r="J2824">
        <v>12</v>
      </c>
      <c r="K2824" t="s">
        <v>1397</v>
      </c>
      <c r="L2824">
        <v>2531</v>
      </c>
      <c r="M2824" t="s">
        <v>1214</v>
      </c>
      <c r="N2824" t="s">
        <v>1388</v>
      </c>
      <c r="O2824">
        <v>0</v>
      </c>
      <c r="P2824" t="s">
        <v>1207</v>
      </c>
      <c r="Q2824">
        <v>19780101</v>
      </c>
    </row>
    <row r="2825" spans="1:17">
      <c r="A2825" t="s">
        <v>1396</v>
      </c>
      <c r="B2825" t="s">
        <v>1413</v>
      </c>
      <c r="C2825">
        <v>201001</v>
      </c>
      <c r="D2825">
        <v>31</v>
      </c>
      <c r="E2825" t="s">
        <v>1212</v>
      </c>
      <c r="F2825">
        <v>844</v>
      </c>
      <c r="G2825">
        <v>1019</v>
      </c>
      <c r="H2825">
        <v>298</v>
      </c>
      <c r="I2825">
        <v>43112032800</v>
      </c>
      <c r="J2825">
        <v>8</v>
      </c>
      <c r="K2825" t="s">
        <v>1397</v>
      </c>
      <c r="L2825">
        <v>2531</v>
      </c>
      <c r="M2825" t="s">
        <v>1214</v>
      </c>
      <c r="N2825" t="s">
        <v>1388</v>
      </c>
      <c r="O2825">
        <v>0</v>
      </c>
      <c r="P2825" t="s">
        <v>1207</v>
      </c>
      <c r="Q2825">
        <v>19770701</v>
      </c>
    </row>
    <row r="2826" spans="1:17">
      <c r="A2826" t="s">
        <v>1396</v>
      </c>
      <c r="B2826" t="s">
        <v>1275</v>
      </c>
      <c r="C2826">
        <v>201001</v>
      </c>
      <c r="D2826">
        <v>31</v>
      </c>
      <c r="E2826" t="s">
        <v>1212</v>
      </c>
      <c r="F2826">
        <v>382</v>
      </c>
      <c r="G2826">
        <v>698</v>
      </c>
      <c r="H2826">
        <v>626</v>
      </c>
      <c r="I2826">
        <v>43112033900</v>
      </c>
      <c r="J2826">
        <v>8</v>
      </c>
      <c r="K2826" t="s">
        <v>1397</v>
      </c>
      <c r="L2826">
        <v>2531</v>
      </c>
      <c r="M2826" t="s">
        <v>1214</v>
      </c>
      <c r="N2826" t="s">
        <v>1388</v>
      </c>
      <c r="O2826">
        <v>0</v>
      </c>
      <c r="P2826" t="s">
        <v>1207</v>
      </c>
      <c r="Q2826">
        <v>19771001</v>
      </c>
    </row>
    <row r="2827" spans="1:17">
      <c r="A2827" t="s">
        <v>1396</v>
      </c>
      <c r="B2827" t="s">
        <v>1282</v>
      </c>
      <c r="C2827">
        <v>201001</v>
      </c>
      <c r="D2827">
        <v>31</v>
      </c>
      <c r="E2827" t="s">
        <v>1212</v>
      </c>
      <c r="F2827">
        <v>1352</v>
      </c>
      <c r="G2827">
        <v>6753</v>
      </c>
      <c r="H2827">
        <v>4484</v>
      </c>
      <c r="I2827">
        <v>43112033300</v>
      </c>
      <c r="J2827">
        <v>8</v>
      </c>
      <c r="K2827" t="s">
        <v>1397</v>
      </c>
      <c r="L2827">
        <v>2531</v>
      </c>
      <c r="M2827" t="s">
        <v>1214</v>
      </c>
      <c r="N2827" t="s">
        <v>1388</v>
      </c>
      <c r="O2827">
        <v>0</v>
      </c>
      <c r="P2827" t="s">
        <v>1207</v>
      </c>
      <c r="Q2827">
        <v>19770901</v>
      </c>
    </row>
    <row r="2828" spans="1:17">
      <c r="A2828" t="s">
        <v>1396</v>
      </c>
      <c r="B2828" t="s">
        <v>1342</v>
      </c>
      <c r="C2828">
        <v>201001</v>
      </c>
      <c r="D2828">
        <v>31</v>
      </c>
      <c r="E2828" t="s">
        <v>1212</v>
      </c>
      <c r="F2828">
        <v>341</v>
      </c>
      <c r="G2828">
        <v>1521</v>
      </c>
      <c r="H2828">
        <v>9318</v>
      </c>
      <c r="I2828">
        <v>43112032700</v>
      </c>
      <c r="J2828">
        <v>8</v>
      </c>
      <c r="K2828" t="s">
        <v>1397</v>
      </c>
      <c r="L2828">
        <v>2531</v>
      </c>
      <c r="M2828" t="s">
        <v>1214</v>
      </c>
      <c r="N2828" t="s">
        <v>1388</v>
      </c>
      <c r="O2828">
        <v>0</v>
      </c>
      <c r="P2828" t="s">
        <v>1207</v>
      </c>
      <c r="Q2828">
        <v>19770801</v>
      </c>
    </row>
    <row r="2829" spans="1:17">
      <c r="A2829" t="s">
        <v>1396</v>
      </c>
      <c r="B2829" t="s">
        <v>1343</v>
      </c>
      <c r="C2829">
        <v>201001</v>
      </c>
      <c r="D2829">
        <v>22</v>
      </c>
      <c r="E2829" t="s">
        <v>1212</v>
      </c>
      <c r="F2829">
        <v>486</v>
      </c>
      <c r="G2829">
        <v>122</v>
      </c>
      <c r="H2829">
        <v>5464</v>
      </c>
      <c r="I2829">
        <v>43112069200</v>
      </c>
      <c r="J2829">
        <v>8</v>
      </c>
      <c r="K2829" t="s">
        <v>1397</v>
      </c>
      <c r="L2829">
        <v>2531</v>
      </c>
      <c r="M2829" t="s">
        <v>1214</v>
      </c>
      <c r="N2829" t="s">
        <v>1388</v>
      </c>
      <c r="O2829">
        <v>0</v>
      </c>
      <c r="P2829" t="s">
        <v>1207</v>
      </c>
      <c r="Q2829">
        <v>19910701</v>
      </c>
    </row>
    <row r="2830" spans="1:17">
      <c r="A2830" t="s">
        <v>1396</v>
      </c>
      <c r="B2830" t="s">
        <v>1283</v>
      </c>
      <c r="C2830">
        <v>201001</v>
      </c>
      <c r="D2830">
        <v>31</v>
      </c>
      <c r="E2830" t="s">
        <v>1212</v>
      </c>
      <c r="F2830">
        <v>1057</v>
      </c>
      <c r="G2830">
        <v>419</v>
      </c>
      <c r="H2830">
        <v>7427</v>
      </c>
      <c r="I2830">
        <v>43112069400</v>
      </c>
      <c r="J2830">
        <v>8</v>
      </c>
      <c r="K2830" t="s">
        <v>1397</v>
      </c>
      <c r="L2830">
        <v>2531</v>
      </c>
      <c r="M2830" t="s">
        <v>1214</v>
      </c>
      <c r="N2830" t="s">
        <v>1388</v>
      </c>
      <c r="O2830">
        <v>0</v>
      </c>
      <c r="P2830" t="s">
        <v>1207</v>
      </c>
      <c r="Q2830">
        <v>19920701</v>
      </c>
    </row>
    <row r="2831" spans="1:17">
      <c r="A2831" t="s">
        <v>1396</v>
      </c>
      <c r="B2831" t="s">
        <v>1344</v>
      </c>
      <c r="C2831">
        <v>201001</v>
      </c>
      <c r="D2831">
        <v>31</v>
      </c>
      <c r="E2831" t="s">
        <v>1212</v>
      </c>
      <c r="F2831">
        <v>1308</v>
      </c>
      <c r="G2831">
        <v>223</v>
      </c>
      <c r="H2831">
        <v>4333</v>
      </c>
      <c r="I2831">
        <v>43112036500</v>
      </c>
      <c r="J2831">
        <v>8</v>
      </c>
      <c r="K2831" t="s">
        <v>1397</v>
      </c>
      <c r="L2831">
        <v>2531</v>
      </c>
      <c r="M2831" t="s">
        <v>1214</v>
      </c>
      <c r="N2831" t="s">
        <v>1388</v>
      </c>
      <c r="O2831">
        <v>0</v>
      </c>
      <c r="P2831" t="s">
        <v>1207</v>
      </c>
      <c r="Q2831">
        <v>19771201</v>
      </c>
    </row>
    <row r="2832" spans="1:17">
      <c r="A2832" t="s">
        <v>1396</v>
      </c>
      <c r="B2832" t="s">
        <v>1284</v>
      </c>
      <c r="C2832">
        <v>201001</v>
      </c>
      <c r="D2832">
        <v>31</v>
      </c>
      <c r="E2832" t="s">
        <v>1212</v>
      </c>
      <c r="F2832">
        <v>272</v>
      </c>
      <c r="G2832">
        <v>195</v>
      </c>
      <c r="H2832">
        <v>1668</v>
      </c>
      <c r="I2832">
        <v>43112035300</v>
      </c>
      <c r="J2832">
        <v>8</v>
      </c>
      <c r="K2832" t="s">
        <v>1397</v>
      </c>
      <c r="L2832">
        <v>2531</v>
      </c>
      <c r="M2832" t="s">
        <v>1214</v>
      </c>
      <c r="N2832" t="s">
        <v>1388</v>
      </c>
      <c r="O2832">
        <v>0</v>
      </c>
      <c r="P2832" t="s">
        <v>1207</v>
      </c>
      <c r="Q2832">
        <v>19771101</v>
      </c>
    </row>
    <row r="2833" spans="1:17">
      <c r="A2833" t="s">
        <v>1396</v>
      </c>
      <c r="B2833" t="s">
        <v>1285</v>
      </c>
      <c r="C2833">
        <v>201001</v>
      </c>
      <c r="D2833">
        <v>31</v>
      </c>
      <c r="E2833" t="s">
        <v>1212</v>
      </c>
      <c r="F2833">
        <v>28</v>
      </c>
      <c r="G2833">
        <v>140</v>
      </c>
      <c r="H2833">
        <v>54</v>
      </c>
      <c r="I2833">
        <v>43112067600</v>
      </c>
      <c r="J2833">
        <v>8</v>
      </c>
      <c r="K2833" t="s">
        <v>1397</v>
      </c>
      <c r="L2833">
        <v>2531</v>
      </c>
      <c r="M2833" t="s">
        <v>1214</v>
      </c>
      <c r="N2833" t="s">
        <v>1388</v>
      </c>
      <c r="O2833">
        <v>0</v>
      </c>
      <c r="P2833" t="s">
        <v>1322</v>
      </c>
      <c r="Q2833">
        <v>19950401</v>
      </c>
    </row>
    <row r="2834" spans="1:17">
      <c r="A2834" t="s">
        <v>1396</v>
      </c>
      <c r="B2834" t="s">
        <v>1414</v>
      </c>
      <c r="C2834">
        <v>201001</v>
      </c>
      <c r="D2834">
        <v>31</v>
      </c>
      <c r="E2834" t="s">
        <v>1212</v>
      </c>
      <c r="F2834">
        <v>963</v>
      </c>
      <c r="G2834">
        <v>209</v>
      </c>
      <c r="H2834">
        <v>1237</v>
      </c>
      <c r="I2834">
        <v>43112069500</v>
      </c>
      <c r="J2834">
        <v>8</v>
      </c>
      <c r="K2834" t="s">
        <v>1397</v>
      </c>
      <c r="L2834">
        <v>2531</v>
      </c>
      <c r="M2834" t="s">
        <v>1214</v>
      </c>
      <c r="N2834" t="s">
        <v>1388</v>
      </c>
      <c r="O2834">
        <v>0</v>
      </c>
      <c r="P2834" t="s">
        <v>1207</v>
      </c>
      <c r="Q2834">
        <v>19920701</v>
      </c>
    </row>
    <row r="2835" spans="1:17">
      <c r="A2835" t="s">
        <v>1396</v>
      </c>
      <c r="B2835" t="s">
        <v>1415</v>
      </c>
      <c r="C2835">
        <v>201001</v>
      </c>
      <c r="D2835">
        <v>0</v>
      </c>
      <c r="E2835" t="s">
        <v>1212</v>
      </c>
      <c r="F2835">
        <v>0</v>
      </c>
      <c r="G2835">
        <v>0</v>
      </c>
      <c r="H2835">
        <v>0</v>
      </c>
      <c r="I2835">
        <v>43112032900</v>
      </c>
      <c r="J2835">
        <v>12</v>
      </c>
      <c r="K2835" t="s">
        <v>1397</v>
      </c>
      <c r="L2835">
        <v>2531</v>
      </c>
      <c r="M2835" t="s">
        <v>1214</v>
      </c>
      <c r="N2835" t="s">
        <v>1388</v>
      </c>
      <c r="O2835">
        <v>0</v>
      </c>
      <c r="P2835" t="s">
        <v>1207</v>
      </c>
      <c r="Q2835">
        <v>19770801</v>
      </c>
    </row>
    <row r="2836" spans="1:17">
      <c r="A2836" t="s">
        <v>1396</v>
      </c>
      <c r="B2836" t="s">
        <v>1289</v>
      </c>
      <c r="C2836">
        <v>201001</v>
      </c>
      <c r="D2836">
        <v>31</v>
      </c>
      <c r="E2836" t="s">
        <v>1212</v>
      </c>
      <c r="F2836">
        <v>558</v>
      </c>
      <c r="G2836">
        <v>544</v>
      </c>
      <c r="H2836">
        <v>1599</v>
      </c>
      <c r="I2836">
        <v>43112033500</v>
      </c>
      <c r="J2836">
        <v>8</v>
      </c>
      <c r="K2836" t="s">
        <v>1397</v>
      </c>
      <c r="L2836">
        <v>2531</v>
      </c>
      <c r="M2836" t="s">
        <v>1214</v>
      </c>
      <c r="N2836" t="s">
        <v>1388</v>
      </c>
      <c r="O2836">
        <v>0</v>
      </c>
      <c r="P2836" t="s">
        <v>1207</v>
      </c>
      <c r="Q2836">
        <v>19770901</v>
      </c>
    </row>
    <row r="2837" spans="1:17">
      <c r="A2837" t="s">
        <v>1396</v>
      </c>
      <c r="B2837" t="s">
        <v>1208</v>
      </c>
      <c r="C2837">
        <v>201001</v>
      </c>
      <c r="D2837">
        <v>31</v>
      </c>
      <c r="E2837" t="s">
        <v>1212</v>
      </c>
      <c r="F2837">
        <v>2000</v>
      </c>
      <c r="G2837">
        <v>177</v>
      </c>
      <c r="H2837">
        <v>8782</v>
      </c>
      <c r="I2837">
        <v>43112036400</v>
      </c>
      <c r="J2837">
        <v>8</v>
      </c>
      <c r="K2837" t="s">
        <v>1397</v>
      </c>
      <c r="L2837">
        <v>2531</v>
      </c>
      <c r="M2837" t="s">
        <v>1214</v>
      </c>
      <c r="N2837" t="s">
        <v>1388</v>
      </c>
      <c r="O2837">
        <v>0</v>
      </c>
      <c r="P2837" t="s">
        <v>1207</v>
      </c>
      <c r="Q2837">
        <v>19771201</v>
      </c>
    </row>
    <row r="2838" spans="1:17">
      <c r="A2838" t="s">
        <v>1396</v>
      </c>
      <c r="B2838" t="s">
        <v>1416</v>
      </c>
      <c r="C2838">
        <v>201001</v>
      </c>
      <c r="D2838">
        <v>30</v>
      </c>
      <c r="E2838" t="s">
        <v>1212</v>
      </c>
      <c r="F2838">
        <v>229</v>
      </c>
      <c r="G2838">
        <v>379</v>
      </c>
      <c r="H2838">
        <v>4218</v>
      </c>
      <c r="I2838">
        <v>43112036300</v>
      </c>
      <c r="J2838">
        <v>8</v>
      </c>
      <c r="K2838" t="s">
        <v>1397</v>
      </c>
      <c r="L2838">
        <v>2531</v>
      </c>
      <c r="M2838" t="s">
        <v>1214</v>
      </c>
      <c r="N2838" t="s">
        <v>1388</v>
      </c>
      <c r="O2838">
        <v>0</v>
      </c>
      <c r="P2838" t="s">
        <v>1207</v>
      </c>
      <c r="Q2838">
        <v>19771101</v>
      </c>
    </row>
    <row r="2839" spans="1:17">
      <c r="A2839" t="s">
        <v>1396</v>
      </c>
      <c r="B2839" t="s">
        <v>1346</v>
      </c>
      <c r="C2839">
        <v>201001</v>
      </c>
      <c r="D2839">
        <v>31</v>
      </c>
      <c r="E2839" t="s">
        <v>1212</v>
      </c>
      <c r="F2839">
        <v>1249</v>
      </c>
      <c r="G2839">
        <v>214</v>
      </c>
      <c r="H2839">
        <v>1491</v>
      </c>
      <c r="I2839">
        <v>43112036600</v>
      </c>
      <c r="J2839">
        <v>8</v>
      </c>
      <c r="K2839" t="s">
        <v>1397</v>
      </c>
      <c r="L2839">
        <v>2531</v>
      </c>
      <c r="M2839" t="s">
        <v>1214</v>
      </c>
      <c r="N2839" t="s">
        <v>1388</v>
      </c>
      <c r="O2839">
        <v>0</v>
      </c>
      <c r="P2839" t="s">
        <v>1207</v>
      </c>
      <c r="Q2839">
        <v>19771201</v>
      </c>
    </row>
    <row r="2840" spans="1:17">
      <c r="A2840" t="s">
        <v>1396</v>
      </c>
      <c r="B2840" t="s">
        <v>1347</v>
      </c>
      <c r="C2840">
        <v>201001</v>
      </c>
      <c r="D2840">
        <v>31</v>
      </c>
      <c r="E2840" t="s">
        <v>1212</v>
      </c>
      <c r="F2840">
        <v>462</v>
      </c>
      <c r="G2840">
        <v>298</v>
      </c>
      <c r="H2840">
        <v>61</v>
      </c>
      <c r="I2840">
        <v>43112069300</v>
      </c>
      <c r="J2840">
        <v>8</v>
      </c>
      <c r="K2840" t="s">
        <v>1397</v>
      </c>
      <c r="L2840">
        <v>2531</v>
      </c>
      <c r="M2840" t="s">
        <v>1214</v>
      </c>
      <c r="N2840" t="s">
        <v>1388</v>
      </c>
      <c r="O2840">
        <v>0</v>
      </c>
      <c r="P2840" t="s">
        <v>1207</v>
      </c>
      <c r="Q2840">
        <v>19910801</v>
      </c>
    </row>
    <row r="2841" spans="1:17">
      <c r="A2841" t="s">
        <v>1396</v>
      </c>
      <c r="B2841" t="s">
        <v>1290</v>
      </c>
      <c r="C2841">
        <v>201001</v>
      </c>
      <c r="D2841">
        <v>31</v>
      </c>
      <c r="E2841" t="s">
        <v>1212</v>
      </c>
      <c r="F2841">
        <v>1128</v>
      </c>
      <c r="G2841">
        <v>279</v>
      </c>
      <c r="H2841">
        <v>1607</v>
      </c>
      <c r="I2841">
        <v>43112068900</v>
      </c>
      <c r="J2841">
        <v>8</v>
      </c>
      <c r="K2841" t="s">
        <v>1397</v>
      </c>
      <c r="L2841">
        <v>2531</v>
      </c>
      <c r="M2841" t="s">
        <v>1214</v>
      </c>
      <c r="N2841" t="s">
        <v>1388</v>
      </c>
      <c r="O2841">
        <v>0</v>
      </c>
      <c r="P2841" t="s">
        <v>1207</v>
      </c>
      <c r="Q2841">
        <v>19901101</v>
      </c>
    </row>
    <row r="2842" spans="1:17">
      <c r="A2842" t="s">
        <v>1396</v>
      </c>
      <c r="B2842" t="s">
        <v>1417</v>
      </c>
      <c r="C2842">
        <v>201001</v>
      </c>
      <c r="D2842">
        <v>31</v>
      </c>
      <c r="E2842" t="s">
        <v>1212</v>
      </c>
      <c r="F2842">
        <v>2034</v>
      </c>
      <c r="G2842">
        <v>433</v>
      </c>
      <c r="H2842">
        <v>1937</v>
      </c>
      <c r="I2842">
        <v>43112035100</v>
      </c>
      <c r="J2842">
        <v>8</v>
      </c>
      <c r="K2842" t="s">
        <v>1397</v>
      </c>
      <c r="L2842">
        <v>2531</v>
      </c>
      <c r="M2842" t="s">
        <v>1214</v>
      </c>
      <c r="N2842" t="s">
        <v>1388</v>
      </c>
      <c r="O2842">
        <v>0</v>
      </c>
      <c r="P2842" t="s">
        <v>1207</v>
      </c>
      <c r="Q2842">
        <v>19771001</v>
      </c>
    </row>
    <row r="2843" spans="1:17">
      <c r="A2843" t="s">
        <v>1396</v>
      </c>
      <c r="B2843" t="s">
        <v>1293</v>
      </c>
      <c r="C2843">
        <v>201001</v>
      </c>
      <c r="D2843">
        <v>31</v>
      </c>
      <c r="E2843" t="s">
        <v>1212</v>
      </c>
      <c r="F2843">
        <v>312</v>
      </c>
      <c r="G2843">
        <v>465</v>
      </c>
      <c r="H2843">
        <v>1374</v>
      </c>
      <c r="I2843">
        <v>43112034000</v>
      </c>
      <c r="J2843">
        <v>8</v>
      </c>
      <c r="K2843" t="s">
        <v>1397</v>
      </c>
      <c r="L2843">
        <v>2531</v>
      </c>
      <c r="M2843" t="s">
        <v>1214</v>
      </c>
      <c r="N2843" t="s">
        <v>1388</v>
      </c>
      <c r="O2843">
        <v>0</v>
      </c>
      <c r="P2843" t="s">
        <v>1207</v>
      </c>
      <c r="Q2843">
        <v>19771001</v>
      </c>
    </row>
    <row r="2844" spans="1:17">
      <c r="A2844" t="s">
        <v>1396</v>
      </c>
      <c r="B2844" t="s">
        <v>1295</v>
      </c>
      <c r="C2844">
        <v>201001</v>
      </c>
      <c r="D2844">
        <v>31</v>
      </c>
      <c r="E2844" t="s">
        <v>1212</v>
      </c>
      <c r="F2844">
        <v>307</v>
      </c>
      <c r="G2844">
        <v>153</v>
      </c>
      <c r="H2844">
        <v>714</v>
      </c>
      <c r="I2844">
        <v>43112036800</v>
      </c>
      <c r="J2844">
        <v>8</v>
      </c>
      <c r="K2844" t="s">
        <v>1397</v>
      </c>
      <c r="L2844">
        <v>2531</v>
      </c>
      <c r="M2844" t="s">
        <v>1214</v>
      </c>
      <c r="N2844" t="s">
        <v>1388</v>
      </c>
      <c r="O2844">
        <v>0</v>
      </c>
      <c r="P2844" t="s">
        <v>1207</v>
      </c>
      <c r="Q2844">
        <v>19780201</v>
      </c>
    </row>
    <row r="2845" spans="1:17">
      <c r="A2845" t="s">
        <v>1396</v>
      </c>
      <c r="B2845" t="s">
        <v>1297</v>
      </c>
      <c r="C2845">
        <v>201001</v>
      </c>
      <c r="D2845">
        <v>31</v>
      </c>
      <c r="E2845" t="s">
        <v>1212</v>
      </c>
      <c r="F2845">
        <v>3555</v>
      </c>
      <c r="G2845">
        <v>572</v>
      </c>
      <c r="H2845">
        <v>35336</v>
      </c>
      <c r="I2845">
        <v>43112033200</v>
      </c>
      <c r="J2845">
        <v>8</v>
      </c>
      <c r="K2845" t="s">
        <v>1397</v>
      </c>
      <c r="L2845">
        <v>2531</v>
      </c>
      <c r="M2845" t="s">
        <v>1214</v>
      </c>
      <c r="N2845" t="s">
        <v>1388</v>
      </c>
      <c r="O2845">
        <v>0</v>
      </c>
      <c r="P2845" t="s">
        <v>1207</v>
      </c>
      <c r="Q2845">
        <v>19770801</v>
      </c>
    </row>
    <row r="2846" spans="1:17">
      <c r="A2846" t="s">
        <v>1396</v>
      </c>
      <c r="B2846" t="s">
        <v>1298</v>
      </c>
      <c r="C2846">
        <v>201001</v>
      </c>
      <c r="D2846">
        <v>31</v>
      </c>
      <c r="E2846" t="s">
        <v>1212</v>
      </c>
      <c r="F2846">
        <v>291</v>
      </c>
      <c r="G2846">
        <v>642</v>
      </c>
      <c r="H2846">
        <v>5820</v>
      </c>
      <c r="I2846">
        <v>43112033400</v>
      </c>
      <c r="J2846">
        <v>8</v>
      </c>
      <c r="K2846" t="s">
        <v>1397</v>
      </c>
      <c r="L2846">
        <v>2531</v>
      </c>
      <c r="M2846" t="s">
        <v>1214</v>
      </c>
      <c r="N2846" t="s">
        <v>1388</v>
      </c>
      <c r="O2846">
        <v>0</v>
      </c>
      <c r="P2846" t="s">
        <v>1207</v>
      </c>
      <c r="Q2846">
        <v>19770901</v>
      </c>
    </row>
    <row r="2847" spans="1:17">
      <c r="A2847" t="s">
        <v>1396</v>
      </c>
      <c r="B2847" t="s">
        <v>1418</v>
      </c>
      <c r="C2847">
        <v>201001</v>
      </c>
      <c r="D2847">
        <v>30</v>
      </c>
      <c r="E2847" t="s">
        <v>1212</v>
      </c>
      <c r="F2847">
        <v>248</v>
      </c>
      <c r="G2847">
        <v>369</v>
      </c>
      <c r="H2847">
        <v>12</v>
      </c>
      <c r="I2847">
        <v>43112016101</v>
      </c>
      <c r="J2847">
        <v>8</v>
      </c>
      <c r="K2847" t="s">
        <v>1397</v>
      </c>
      <c r="L2847">
        <v>2531</v>
      </c>
      <c r="M2847" t="s">
        <v>1214</v>
      </c>
      <c r="N2847" t="s">
        <v>1388</v>
      </c>
      <c r="O2847">
        <v>0</v>
      </c>
      <c r="P2847" t="s">
        <v>1233</v>
      </c>
      <c r="Q2847">
        <v>19910301</v>
      </c>
    </row>
    <row r="2848" spans="1:17">
      <c r="A2848" t="s">
        <v>1396</v>
      </c>
      <c r="B2848" t="s">
        <v>1419</v>
      </c>
      <c r="C2848">
        <v>201001</v>
      </c>
      <c r="D2848">
        <v>31</v>
      </c>
      <c r="E2848" t="s">
        <v>1212</v>
      </c>
      <c r="F2848">
        <v>909</v>
      </c>
      <c r="G2848">
        <v>507</v>
      </c>
      <c r="H2848">
        <v>20197</v>
      </c>
      <c r="I2848">
        <v>43112014001</v>
      </c>
      <c r="J2848">
        <v>8</v>
      </c>
      <c r="K2848" t="s">
        <v>1397</v>
      </c>
      <c r="L2848">
        <v>2531</v>
      </c>
      <c r="M2848" t="s">
        <v>1214</v>
      </c>
      <c r="N2848" t="s">
        <v>1388</v>
      </c>
      <c r="O2848">
        <v>0</v>
      </c>
      <c r="P2848" t="s">
        <v>1207</v>
      </c>
      <c r="Q2848">
        <v>19791001</v>
      </c>
    </row>
    <row r="2849" spans="1:17">
      <c r="A2849" t="s">
        <v>1396</v>
      </c>
      <c r="B2849" t="s">
        <v>1420</v>
      </c>
      <c r="C2849">
        <v>201001</v>
      </c>
      <c r="D2849">
        <v>31</v>
      </c>
      <c r="E2849" t="s">
        <v>1212</v>
      </c>
      <c r="F2849">
        <v>618</v>
      </c>
      <c r="G2849">
        <v>206</v>
      </c>
      <c r="H2849">
        <v>9359</v>
      </c>
      <c r="I2849">
        <v>43112017700</v>
      </c>
      <c r="J2849">
        <v>8</v>
      </c>
      <c r="K2849" t="s">
        <v>1397</v>
      </c>
      <c r="L2849">
        <v>2531</v>
      </c>
      <c r="M2849" t="s">
        <v>1214</v>
      </c>
      <c r="N2849" t="s">
        <v>1388</v>
      </c>
      <c r="O2849">
        <v>0</v>
      </c>
      <c r="P2849" t="s">
        <v>1207</v>
      </c>
      <c r="Q2849">
        <v>19701001</v>
      </c>
    </row>
    <row r="2850" spans="1:17">
      <c r="A2850" t="s">
        <v>1396</v>
      </c>
      <c r="B2850" t="s">
        <v>1421</v>
      </c>
      <c r="C2850">
        <v>201001</v>
      </c>
      <c r="D2850">
        <v>0</v>
      </c>
      <c r="E2850" t="s">
        <v>1212</v>
      </c>
      <c r="F2850">
        <v>0</v>
      </c>
      <c r="G2850">
        <v>0</v>
      </c>
      <c r="H2850">
        <v>0</v>
      </c>
      <c r="I2850">
        <v>43112017802</v>
      </c>
      <c r="J2850">
        <v>12</v>
      </c>
      <c r="K2850" t="s">
        <v>1397</v>
      </c>
      <c r="L2850">
        <v>2531</v>
      </c>
      <c r="M2850" t="s">
        <v>1214</v>
      </c>
      <c r="N2850" t="s">
        <v>1388</v>
      </c>
      <c r="O2850">
        <v>0</v>
      </c>
      <c r="P2850" t="s">
        <v>1207</v>
      </c>
      <c r="Q2850">
        <v>19830601</v>
      </c>
    </row>
    <row r="2851" spans="1:17">
      <c r="A2851" t="s">
        <v>1379</v>
      </c>
      <c r="B2851" t="s">
        <v>1232</v>
      </c>
      <c r="C2851">
        <v>201002</v>
      </c>
      <c r="D2851">
        <v>0</v>
      </c>
      <c r="E2851" t="s">
        <v>1212</v>
      </c>
      <c r="F2851">
        <v>0</v>
      </c>
      <c r="G2851">
        <v>0</v>
      </c>
      <c r="H2851">
        <v>0</v>
      </c>
      <c r="I2851">
        <v>43112018900</v>
      </c>
      <c r="J2851">
        <v>12</v>
      </c>
      <c r="K2851" t="s">
        <v>1380</v>
      </c>
      <c r="L2851">
        <v>2531</v>
      </c>
      <c r="M2851" t="s">
        <v>1214</v>
      </c>
      <c r="N2851" t="s">
        <v>1388</v>
      </c>
      <c r="O2851">
        <v>0</v>
      </c>
      <c r="P2851" t="s">
        <v>1207</v>
      </c>
      <c r="Q2851">
        <v>19841001</v>
      </c>
    </row>
    <row r="2852" spans="1:17">
      <c r="A2852" t="s">
        <v>1379</v>
      </c>
      <c r="B2852" t="s">
        <v>1304</v>
      </c>
      <c r="C2852">
        <v>201002</v>
      </c>
      <c r="D2852">
        <v>27</v>
      </c>
      <c r="E2852" t="s">
        <v>1212</v>
      </c>
      <c r="F2852">
        <v>760</v>
      </c>
      <c r="G2852">
        <v>351</v>
      </c>
      <c r="H2852">
        <v>520</v>
      </c>
      <c r="I2852">
        <v>43112019000</v>
      </c>
      <c r="J2852">
        <v>8</v>
      </c>
      <c r="K2852" t="s">
        <v>1380</v>
      </c>
      <c r="L2852">
        <v>2531</v>
      </c>
      <c r="M2852" t="s">
        <v>1214</v>
      </c>
      <c r="N2852" t="s">
        <v>1388</v>
      </c>
      <c r="O2852">
        <v>0</v>
      </c>
      <c r="P2852" t="s">
        <v>1207</v>
      </c>
      <c r="Q2852">
        <v>19700801</v>
      </c>
    </row>
    <row r="2853" spans="1:17">
      <c r="A2853" t="s">
        <v>1379</v>
      </c>
      <c r="B2853" t="s">
        <v>1305</v>
      </c>
      <c r="C2853">
        <v>201002</v>
      </c>
      <c r="D2853">
        <v>28</v>
      </c>
      <c r="E2853" t="s">
        <v>1212</v>
      </c>
      <c r="F2853">
        <v>992</v>
      </c>
      <c r="G2853">
        <v>138</v>
      </c>
      <c r="H2853">
        <v>3223</v>
      </c>
      <c r="I2853">
        <v>43112019100</v>
      </c>
      <c r="J2853">
        <v>8</v>
      </c>
      <c r="K2853" t="s">
        <v>1380</v>
      </c>
      <c r="L2853">
        <v>2531</v>
      </c>
      <c r="M2853" t="s">
        <v>1214</v>
      </c>
      <c r="N2853" t="s">
        <v>1388</v>
      </c>
      <c r="O2853">
        <v>0</v>
      </c>
      <c r="P2853" t="s">
        <v>1207</v>
      </c>
      <c r="Q2853">
        <v>19700701</v>
      </c>
    </row>
    <row r="2854" spans="1:17">
      <c r="A2854" t="s">
        <v>1379</v>
      </c>
      <c r="B2854" t="s">
        <v>1356</v>
      </c>
      <c r="C2854">
        <v>201002</v>
      </c>
      <c r="D2854">
        <v>0</v>
      </c>
      <c r="E2854" t="s">
        <v>1212</v>
      </c>
      <c r="F2854">
        <v>0</v>
      </c>
      <c r="G2854">
        <v>0</v>
      </c>
      <c r="H2854">
        <v>0</v>
      </c>
      <c r="I2854">
        <v>43112019200</v>
      </c>
      <c r="J2854">
        <v>12</v>
      </c>
      <c r="K2854" t="s">
        <v>1380</v>
      </c>
      <c r="L2854">
        <v>2531</v>
      </c>
      <c r="M2854" t="s">
        <v>1214</v>
      </c>
      <c r="N2854" t="s">
        <v>1388</v>
      </c>
      <c r="O2854">
        <v>0</v>
      </c>
      <c r="P2854" t="s">
        <v>1207</v>
      </c>
      <c r="Q2854">
        <v>19700601</v>
      </c>
    </row>
    <row r="2855" spans="1:17">
      <c r="A2855" t="s">
        <v>1379</v>
      </c>
      <c r="B2855" t="s">
        <v>1321</v>
      </c>
      <c r="C2855">
        <v>201002</v>
      </c>
      <c r="D2855">
        <v>28</v>
      </c>
      <c r="E2855" t="s">
        <v>1212</v>
      </c>
      <c r="F2855">
        <v>1103</v>
      </c>
      <c r="G2855">
        <v>327</v>
      </c>
      <c r="H2855">
        <v>9832</v>
      </c>
      <c r="I2855">
        <v>43112019300</v>
      </c>
      <c r="J2855">
        <v>8</v>
      </c>
      <c r="K2855" t="s">
        <v>1380</v>
      </c>
      <c r="L2855">
        <v>2531</v>
      </c>
      <c r="M2855" t="s">
        <v>1214</v>
      </c>
      <c r="N2855" t="s">
        <v>1388</v>
      </c>
      <c r="O2855">
        <v>0</v>
      </c>
      <c r="P2855" t="s">
        <v>1207</v>
      </c>
      <c r="Q2855">
        <v>19780601</v>
      </c>
    </row>
    <row r="2856" spans="1:17">
      <c r="A2856" t="s">
        <v>1379</v>
      </c>
      <c r="B2856" t="s">
        <v>1384</v>
      </c>
      <c r="C2856">
        <v>201002</v>
      </c>
      <c r="D2856">
        <v>28</v>
      </c>
      <c r="E2856" t="s">
        <v>1212</v>
      </c>
      <c r="F2856">
        <v>862</v>
      </c>
      <c r="G2856">
        <v>767</v>
      </c>
      <c r="H2856">
        <v>2010</v>
      </c>
      <c r="I2856">
        <v>43112019400</v>
      </c>
      <c r="J2856">
        <v>8</v>
      </c>
      <c r="K2856" t="s">
        <v>1380</v>
      </c>
      <c r="L2856">
        <v>2531</v>
      </c>
      <c r="M2856" t="s">
        <v>1214</v>
      </c>
      <c r="N2856" t="s">
        <v>1388</v>
      </c>
      <c r="O2856">
        <v>0</v>
      </c>
      <c r="P2856" t="s">
        <v>1207</v>
      </c>
      <c r="Q2856">
        <v>19700701</v>
      </c>
    </row>
    <row r="2857" spans="1:17">
      <c r="A2857" t="s">
        <v>1379</v>
      </c>
      <c r="B2857" t="s">
        <v>1254</v>
      </c>
      <c r="C2857">
        <v>201002</v>
      </c>
      <c r="D2857">
        <v>28</v>
      </c>
      <c r="E2857" t="s">
        <v>1212</v>
      </c>
      <c r="F2857">
        <v>235</v>
      </c>
      <c r="G2857">
        <v>235</v>
      </c>
      <c r="H2857">
        <v>1028</v>
      </c>
      <c r="I2857">
        <v>43112019500</v>
      </c>
      <c r="J2857">
        <v>8</v>
      </c>
      <c r="K2857" t="s">
        <v>1380</v>
      </c>
      <c r="L2857">
        <v>2531</v>
      </c>
      <c r="M2857" t="s">
        <v>1214</v>
      </c>
      <c r="N2857" t="s">
        <v>1388</v>
      </c>
      <c r="O2857">
        <v>0</v>
      </c>
      <c r="P2857" t="s">
        <v>1207</v>
      </c>
      <c r="Q2857">
        <v>19700901</v>
      </c>
    </row>
    <row r="2858" spans="1:17">
      <c r="A2858" t="s">
        <v>1379</v>
      </c>
      <c r="B2858" t="s">
        <v>1389</v>
      </c>
      <c r="C2858">
        <v>201002</v>
      </c>
      <c r="D2858">
        <v>13</v>
      </c>
      <c r="E2858" t="s">
        <v>1212</v>
      </c>
      <c r="F2858">
        <v>701</v>
      </c>
      <c r="G2858">
        <v>1931</v>
      </c>
      <c r="H2858">
        <v>2815</v>
      </c>
      <c r="I2858">
        <v>43112021900</v>
      </c>
      <c r="J2858">
        <v>8</v>
      </c>
      <c r="K2858" t="s">
        <v>1380</v>
      </c>
      <c r="L2858">
        <v>2531</v>
      </c>
      <c r="M2858" t="s">
        <v>1214</v>
      </c>
      <c r="N2858" t="s">
        <v>1388</v>
      </c>
      <c r="O2858">
        <v>0</v>
      </c>
      <c r="P2858" t="s">
        <v>1233</v>
      </c>
      <c r="Q2858">
        <v>19840501</v>
      </c>
    </row>
    <row r="2859" spans="1:17">
      <c r="A2859" t="s">
        <v>1379</v>
      </c>
      <c r="B2859" t="s">
        <v>1255</v>
      </c>
      <c r="C2859">
        <v>201002</v>
      </c>
      <c r="D2859">
        <v>0</v>
      </c>
      <c r="E2859" t="s">
        <v>1212</v>
      </c>
      <c r="F2859">
        <v>0</v>
      </c>
      <c r="G2859">
        <v>0</v>
      </c>
      <c r="H2859">
        <v>0</v>
      </c>
      <c r="I2859">
        <v>43112022100</v>
      </c>
      <c r="J2859">
        <v>12</v>
      </c>
      <c r="K2859" t="s">
        <v>1380</v>
      </c>
      <c r="L2859">
        <v>2531</v>
      </c>
      <c r="M2859" t="s">
        <v>1214</v>
      </c>
      <c r="N2859" t="s">
        <v>1388</v>
      </c>
      <c r="O2859">
        <v>0</v>
      </c>
      <c r="P2859" t="s">
        <v>1233</v>
      </c>
      <c r="Q2859">
        <v>19840201</v>
      </c>
    </row>
    <row r="2860" spans="1:17">
      <c r="A2860" t="s">
        <v>1379</v>
      </c>
      <c r="B2860" t="s">
        <v>1390</v>
      </c>
      <c r="C2860">
        <v>201002</v>
      </c>
      <c r="D2860">
        <v>27</v>
      </c>
      <c r="E2860" t="s">
        <v>1212</v>
      </c>
      <c r="F2860">
        <v>1029</v>
      </c>
      <c r="G2860">
        <v>1764</v>
      </c>
      <c r="H2860">
        <v>5983</v>
      </c>
      <c r="I2860">
        <v>43112023500</v>
      </c>
      <c r="J2860">
        <v>8</v>
      </c>
      <c r="K2860" t="s">
        <v>1380</v>
      </c>
      <c r="L2860">
        <v>2531</v>
      </c>
      <c r="M2860" t="s">
        <v>1214</v>
      </c>
      <c r="N2860" t="s">
        <v>1388</v>
      </c>
      <c r="O2860">
        <v>0</v>
      </c>
      <c r="P2860" t="s">
        <v>1207</v>
      </c>
      <c r="Q2860">
        <v>19860701</v>
      </c>
    </row>
    <row r="2861" spans="1:17">
      <c r="A2861" t="s">
        <v>1379</v>
      </c>
      <c r="B2861" t="s">
        <v>1357</v>
      </c>
      <c r="C2861">
        <v>201002</v>
      </c>
      <c r="D2861">
        <v>28</v>
      </c>
      <c r="E2861" t="s">
        <v>1212</v>
      </c>
      <c r="F2861">
        <v>797</v>
      </c>
      <c r="G2861">
        <v>289</v>
      </c>
      <c r="H2861">
        <v>19651</v>
      </c>
      <c r="I2861">
        <v>43112022200</v>
      </c>
      <c r="J2861">
        <v>8</v>
      </c>
      <c r="K2861" t="s">
        <v>1380</v>
      </c>
      <c r="L2861">
        <v>2531</v>
      </c>
      <c r="M2861" t="s">
        <v>1214</v>
      </c>
      <c r="N2861" t="s">
        <v>1388</v>
      </c>
      <c r="O2861">
        <v>0</v>
      </c>
      <c r="P2861" t="s">
        <v>1322</v>
      </c>
      <c r="Q2861">
        <v>19830201</v>
      </c>
    </row>
    <row r="2862" spans="1:17">
      <c r="A2862" t="s">
        <v>1379</v>
      </c>
      <c r="B2862" t="s">
        <v>1306</v>
      </c>
      <c r="C2862">
        <v>201002</v>
      </c>
      <c r="D2862">
        <v>28</v>
      </c>
      <c r="E2862" t="s">
        <v>1212</v>
      </c>
      <c r="F2862">
        <v>601</v>
      </c>
      <c r="G2862">
        <v>277</v>
      </c>
      <c r="H2862">
        <v>1666</v>
      </c>
      <c r="I2862">
        <v>43112022300</v>
      </c>
      <c r="J2862">
        <v>8</v>
      </c>
      <c r="K2862" t="s">
        <v>1380</v>
      </c>
      <c r="L2862">
        <v>2531</v>
      </c>
      <c r="M2862" t="s">
        <v>1214</v>
      </c>
      <c r="N2862" t="s">
        <v>1388</v>
      </c>
      <c r="O2862">
        <v>0</v>
      </c>
      <c r="P2862" t="s">
        <v>1322</v>
      </c>
      <c r="Q2862">
        <v>19840401</v>
      </c>
    </row>
    <row r="2863" spans="1:17">
      <c r="A2863" t="s">
        <v>1379</v>
      </c>
      <c r="B2863" t="s">
        <v>1234</v>
      </c>
      <c r="C2863">
        <v>201002</v>
      </c>
      <c r="D2863">
        <v>0</v>
      </c>
      <c r="E2863" t="s">
        <v>1212</v>
      </c>
      <c r="F2863">
        <v>0</v>
      </c>
      <c r="G2863">
        <v>0</v>
      </c>
      <c r="H2863">
        <v>0</v>
      </c>
      <c r="I2863">
        <v>43112022400</v>
      </c>
      <c r="J2863">
        <v>12</v>
      </c>
      <c r="K2863" t="s">
        <v>1380</v>
      </c>
      <c r="L2863">
        <v>2531</v>
      </c>
      <c r="M2863" t="s">
        <v>1214</v>
      </c>
      <c r="N2863" t="s">
        <v>1388</v>
      </c>
      <c r="O2863">
        <v>0</v>
      </c>
      <c r="P2863" t="s">
        <v>1322</v>
      </c>
      <c r="Q2863">
        <v>19830701</v>
      </c>
    </row>
    <row r="2864" spans="1:17">
      <c r="A2864" t="s">
        <v>1379</v>
      </c>
      <c r="B2864" t="s">
        <v>1323</v>
      </c>
      <c r="C2864">
        <v>201002</v>
      </c>
      <c r="D2864">
        <v>0</v>
      </c>
      <c r="E2864" t="s">
        <v>1212</v>
      </c>
      <c r="F2864">
        <v>0</v>
      </c>
      <c r="G2864">
        <v>0</v>
      </c>
      <c r="H2864">
        <v>0</v>
      </c>
      <c r="I2864">
        <v>43112022500</v>
      </c>
      <c r="J2864">
        <v>12</v>
      </c>
      <c r="K2864" t="s">
        <v>1380</v>
      </c>
      <c r="L2864">
        <v>2531</v>
      </c>
      <c r="M2864" t="s">
        <v>1214</v>
      </c>
      <c r="N2864" t="s">
        <v>1388</v>
      </c>
      <c r="O2864">
        <v>0</v>
      </c>
      <c r="P2864" t="s">
        <v>1207</v>
      </c>
      <c r="Q2864">
        <v>19840201</v>
      </c>
    </row>
    <row r="2865" spans="1:17">
      <c r="A2865" t="s">
        <v>1379</v>
      </c>
      <c r="B2865" t="s">
        <v>1256</v>
      </c>
      <c r="C2865">
        <v>201002</v>
      </c>
      <c r="D2865">
        <v>0</v>
      </c>
      <c r="E2865" t="s">
        <v>1212</v>
      </c>
      <c r="F2865">
        <v>0</v>
      </c>
      <c r="G2865">
        <v>0</v>
      </c>
      <c r="H2865">
        <v>0</v>
      </c>
      <c r="I2865">
        <v>43112022600</v>
      </c>
      <c r="J2865">
        <v>12</v>
      </c>
      <c r="K2865" t="s">
        <v>1380</v>
      </c>
      <c r="L2865">
        <v>2531</v>
      </c>
      <c r="M2865" t="s">
        <v>1214</v>
      </c>
      <c r="N2865" t="s">
        <v>1388</v>
      </c>
      <c r="O2865">
        <v>0</v>
      </c>
      <c r="P2865" t="s">
        <v>1322</v>
      </c>
      <c r="Q2865">
        <v>19821101</v>
      </c>
    </row>
    <row r="2866" spans="1:17">
      <c r="A2866" t="s">
        <v>1379</v>
      </c>
      <c r="B2866" t="s">
        <v>1324</v>
      </c>
      <c r="C2866">
        <v>201002</v>
      </c>
      <c r="D2866">
        <v>27</v>
      </c>
      <c r="E2866" t="s">
        <v>1212</v>
      </c>
      <c r="F2866">
        <v>425</v>
      </c>
      <c r="G2866">
        <v>1003</v>
      </c>
      <c r="H2866">
        <v>1461</v>
      </c>
      <c r="I2866">
        <v>43112025600</v>
      </c>
      <c r="J2866">
        <v>8</v>
      </c>
      <c r="K2866" t="s">
        <v>1380</v>
      </c>
      <c r="L2866">
        <v>2531</v>
      </c>
      <c r="M2866" t="s">
        <v>1214</v>
      </c>
      <c r="N2866" t="s">
        <v>1388</v>
      </c>
      <c r="O2866">
        <v>0</v>
      </c>
      <c r="P2866" t="s">
        <v>1207</v>
      </c>
      <c r="Q2866">
        <v>19870901</v>
      </c>
    </row>
    <row r="2867" spans="1:17">
      <c r="A2867" t="s">
        <v>1379</v>
      </c>
      <c r="B2867" t="s">
        <v>1308</v>
      </c>
      <c r="C2867">
        <v>201002</v>
      </c>
      <c r="D2867">
        <v>11</v>
      </c>
      <c r="E2867" t="s">
        <v>1212</v>
      </c>
      <c r="F2867">
        <v>158</v>
      </c>
      <c r="G2867">
        <v>232</v>
      </c>
      <c r="H2867">
        <v>6245</v>
      </c>
      <c r="I2867">
        <v>43112024100</v>
      </c>
      <c r="J2867">
        <v>8</v>
      </c>
      <c r="K2867" t="s">
        <v>1380</v>
      </c>
      <c r="L2867">
        <v>2531</v>
      </c>
      <c r="M2867" t="s">
        <v>1214</v>
      </c>
      <c r="N2867" t="s">
        <v>1388</v>
      </c>
      <c r="O2867">
        <v>0</v>
      </c>
      <c r="P2867" t="s">
        <v>1207</v>
      </c>
      <c r="Q2867">
        <v>19710301</v>
      </c>
    </row>
    <row r="2868" spans="1:17">
      <c r="A2868" t="s">
        <v>1379</v>
      </c>
      <c r="B2868" t="s">
        <v>1235</v>
      </c>
      <c r="C2868">
        <v>201002</v>
      </c>
      <c r="D2868">
        <v>0</v>
      </c>
      <c r="E2868" t="s">
        <v>1212</v>
      </c>
      <c r="F2868">
        <v>0</v>
      </c>
      <c r="G2868">
        <v>0</v>
      </c>
      <c r="H2868">
        <v>0</v>
      </c>
      <c r="I2868">
        <v>43112024200</v>
      </c>
      <c r="J2868">
        <v>12</v>
      </c>
      <c r="K2868" t="s">
        <v>1380</v>
      </c>
      <c r="L2868">
        <v>2531</v>
      </c>
      <c r="M2868" t="s">
        <v>1214</v>
      </c>
      <c r="N2868" t="s">
        <v>1388</v>
      </c>
      <c r="O2868">
        <v>0</v>
      </c>
      <c r="P2868" t="s">
        <v>1391</v>
      </c>
      <c r="Q2868">
        <v>19830501</v>
      </c>
    </row>
    <row r="2869" spans="1:17">
      <c r="A2869" t="s">
        <v>1379</v>
      </c>
      <c r="B2869" t="s">
        <v>1257</v>
      </c>
      <c r="C2869">
        <v>201002</v>
      </c>
      <c r="D2869">
        <v>0</v>
      </c>
      <c r="E2869" t="s">
        <v>1212</v>
      </c>
      <c r="F2869">
        <v>0</v>
      </c>
      <c r="G2869">
        <v>0</v>
      </c>
      <c r="H2869">
        <v>0</v>
      </c>
      <c r="I2869">
        <v>43112022700</v>
      </c>
      <c r="J2869">
        <v>12</v>
      </c>
      <c r="K2869" t="s">
        <v>1380</v>
      </c>
      <c r="L2869">
        <v>2531</v>
      </c>
      <c r="M2869" t="s">
        <v>1214</v>
      </c>
      <c r="N2869" t="s">
        <v>1388</v>
      </c>
      <c r="O2869">
        <v>0</v>
      </c>
      <c r="P2869" t="s">
        <v>1207</v>
      </c>
      <c r="Q2869">
        <v>19850201</v>
      </c>
    </row>
    <row r="2870" spans="1:17">
      <c r="A2870" t="s">
        <v>1379</v>
      </c>
      <c r="B2870" t="s">
        <v>1309</v>
      </c>
      <c r="C2870">
        <v>201002</v>
      </c>
      <c r="D2870">
        <v>28</v>
      </c>
      <c r="E2870" t="s">
        <v>1212</v>
      </c>
      <c r="F2870">
        <v>1308</v>
      </c>
      <c r="G2870">
        <v>2767</v>
      </c>
      <c r="H2870">
        <v>32258</v>
      </c>
      <c r="I2870">
        <v>43112024300</v>
      </c>
      <c r="J2870">
        <v>8</v>
      </c>
      <c r="K2870" t="s">
        <v>1380</v>
      </c>
      <c r="L2870">
        <v>2531</v>
      </c>
      <c r="M2870" t="s">
        <v>1214</v>
      </c>
      <c r="N2870" t="s">
        <v>1388</v>
      </c>
      <c r="O2870">
        <v>0</v>
      </c>
      <c r="P2870" t="s">
        <v>1322</v>
      </c>
      <c r="Q2870">
        <v>19840301</v>
      </c>
    </row>
    <row r="2871" spans="1:17">
      <c r="A2871" t="s">
        <v>1379</v>
      </c>
      <c r="B2871" t="s">
        <v>1258</v>
      </c>
      <c r="C2871">
        <v>201002</v>
      </c>
      <c r="D2871">
        <v>0</v>
      </c>
      <c r="E2871" t="s">
        <v>1212</v>
      </c>
      <c r="F2871">
        <v>0</v>
      </c>
      <c r="G2871">
        <v>0</v>
      </c>
      <c r="H2871">
        <v>0</v>
      </c>
      <c r="I2871">
        <v>43112026800</v>
      </c>
      <c r="J2871">
        <v>12</v>
      </c>
      <c r="K2871" t="s">
        <v>1380</v>
      </c>
      <c r="L2871">
        <v>2531</v>
      </c>
      <c r="M2871" t="s">
        <v>1214</v>
      </c>
      <c r="N2871" t="s">
        <v>1388</v>
      </c>
      <c r="O2871">
        <v>0</v>
      </c>
      <c r="P2871" t="s">
        <v>1233</v>
      </c>
      <c r="Q2871">
        <v>19840301</v>
      </c>
    </row>
    <row r="2872" spans="1:17">
      <c r="A2872" t="s">
        <v>1379</v>
      </c>
      <c r="B2872" t="s">
        <v>1236</v>
      </c>
      <c r="C2872">
        <v>201002</v>
      </c>
      <c r="D2872">
        <v>28</v>
      </c>
      <c r="E2872" t="s">
        <v>1212</v>
      </c>
      <c r="F2872">
        <v>666</v>
      </c>
      <c r="G2872">
        <v>1119</v>
      </c>
      <c r="H2872">
        <v>2225</v>
      </c>
      <c r="I2872">
        <v>43112026900</v>
      </c>
      <c r="J2872">
        <v>8</v>
      </c>
      <c r="K2872" t="s">
        <v>1380</v>
      </c>
      <c r="L2872">
        <v>2531</v>
      </c>
      <c r="M2872" t="s">
        <v>1214</v>
      </c>
      <c r="N2872" t="s">
        <v>1388</v>
      </c>
      <c r="O2872">
        <v>0</v>
      </c>
      <c r="P2872" t="s">
        <v>1207</v>
      </c>
      <c r="Q2872">
        <v>19810501</v>
      </c>
    </row>
    <row r="2873" spans="1:17">
      <c r="A2873" t="s">
        <v>1379</v>
      </c>
      <c r="B2873" t="s">
        <v>1237</v>
      </c>
      <c r="C2873">
        <v>201002</v>
      </c>
      <c r="D2873">
        <v>28</v>
      </c>
      <c r="E2873" t="s">
        <v>1212</v>
      </c>
      <c r="F2873">
        <v>1831</v>
      </c>
      <c r="G2873">
        <v>3169</v>
      </c>
      <c r="H2873">
        <v>22641</v>
      </c>
      <c r="I2873">
        <v>43112031000</v>
      </c>
      <c r="J2873">
        <v>8</v>
      </c>
      <c r="K2873" t="s">
        <v>1380</v>
      </c>
      <c r="L2873">
        <v>2531</v>
      </c>
      <c r="M2873" t="s">
        <v>1214</v>
      </c>
      <c r="N2873" t="s">
        <v>1388</v>
      </c>
      <c r="O2873">
        <v>0</v>
      </c>
      <c r="P2873" t="s">
        <v>1233</v>
      </c>
      <c r="Q2873">
        <v>19820601</v>
      </c>
    </row>
    <row r="2874" spans="1:17">
      <c r="A2874" t="s">
        <v>1379</v>
      </c>
      <c r="B2874" t="s">
        <v>1310</v>
      </c>
      <c r="C2874">
        <v>201002</v>
      </c>
      <c r="D2874">
        <v>0</v>
      </c>
      <c r="E2874" t="s">
        <v>1212</v>
      </c>
      <c r="F2874">
        <v>0</v>
      </c>
      <c r="G2874">
        <v>0</v>
      </c>
      <c r="H2874">
        <v>0</v>
      </c>
      <c r="I2874">
        <v>43112027700</v>
      </c>
      <c r="J2874">
        <v>12</v>
      </c>
      <c r="K2874" t="s">
        <v>1380</v>
      </c>
      <c r="L2874">
        <v>2531</v>
      </c>
      <c r="M2874" t="s">
        <v>1214</v>
      </c>
      <c r="N2874" t="s">
        <v>1388</v>
      </c>
      <c r="O2874">
        <v>0</v>
      </c>
      <c r="P2874" t="s">
        <v>1207</v>
      </c>
      <c r="Q2874">
        <v>19850901</v>
      </c>
    </row>
    <row r="2875" spans="1:17">
      <c r="A2875" t="s">
        <v>1379</v>
      </c>
      <c r="B2875" t="s">
        <v>1259</v>
      </c>
      <c r="C2875">
        <v>201002</v>
      </c>
      <c r="D2875">
        <v>27</v>
      </c>
      <c r="E2875" t="s">
        <v>1212</v>
      </c>
      <c r="F2875">
        <v>963</v>
      </c>
      <c r="G2875">
        <v>716</v>
      </c>
      <c r="H2875">
        <v>5829</v>
      </c>
      <c r="I2875">
        <v>43112022800</v>
      </c>
      <c r="J2875">
        <v>8</v>
      </c>
      <c r="K2875" t="s">
        <v>1380</v>
      </c>
      <c r="L2875">
        <v>2531</v>
      </c>
      <c r="M2875" t="s">
        <v>1214</v>
      </c>
      <c r="N2875" t="s">
        <v>1388</v>
      </c>
      <c r="O2875">
        <v>0</v>
      </c>
      <c r="P2875" t="s">
        <v>1322</v>
      </c>
      <c r="Q2875">
        <v>19830801</v>
      </c>
    </row>
    <row r="2876" spans="1:17">
      <c r="A2876" t="s">
        <v>1379</v>
      </c>
      <c r="B2876" t="s">
        <v>1238</v>
      </c>
      <c r="C2876">
        <v>201002</v>
      </c>
      <c r="D2876">
        <v>0</v>
      </c>
      <c r="E2876" t="s">
        <v>1212</v>
      </c>
      <c r="F2876">
        <v>0</v>
      </c>
      <c r="G2876">
        <v>0</v>
      </c>
      <c r="H2876">
        <v>0</v>
      </c>
      <c r="I2876">
        <v>43112024400</v>
      </c>
      <c r="J2876">
        <v>12</v>
      </c>
      <c r="K2876" t="s">
        <v>1380</v>
      </c>
      <c r="L2876">
        <v>2531</v>
      </c>
      <c r="M2876" t="s">
        <v>1214</v>
      </c>
      <c r="N2876" t="s">
        <v>1388</v>
      </c>
      <c r="O2876">
        <v>0</v>
      </c>
      <c r="P2876" t="s">
        <v>1233</v>
      </c>
      <c r="Q2876">
        <v>19980419</v>
      </c>
    </row>
    <row r="2877" spans="1:17">
      <c r="A2877" t="s">
        <v>1379</v>
      </c>
      <c r="B2877" t="s">
        <v>1392</v>
      </c>
      <c r="C2877">
        <v>201002</v>
      </c>
      <c r="D2877">
        <v>0</v>
      </c>
      <c r="E2877" t="s">
        <v>1212</v>
      </c>
      <c r="F2877">
        <v>0</v>
      </c>
      <c r="G2877">
        <v>0</v>
      </c>
      <c r="H2877">
        <v>0</v>
      </c>
      <c r="I2877">
        <v>43112024500</v>
      </c>
      <c r="J2877">
        <v>12</v>
      </c>
      <c r="K2877" t="s">
        <v>1380</v>
      </c>
      <c r="L2877">
        <v>2531</v>
      </c>
      <c r="M2877" t="s">
        <v>1214</v>
      </c>
      <c r="N2877" t="s">
        <v>1388</v>
      </c>
      <c r="O2877">
        <v>0</v>
      </c>
      <c r="P2877" t="s">
        <v>1322</v>
      </c>
      <c r="Q2877">
        <v>19830801</v>
      </c>
    </row>
    <row r="2878" spans="1:17">
      <c r="A2878" t="s">
        <v>1379</v>
      </c>
      <c r="B2878" t="s">
        <v>1239</v>
      </c>
      <c r="C2878">
        <v>201002</v>
      </c>
      <c r="D2878">
        <v>0</v>
      </c>
      <c r="E2878" t="s">
        <v>1212</v>
      </c>
      <c r="F2878">
        <v>0</v>
      </c>
      <c r="G2878">
        <v>0</v>
      </c>
      <c r="H2878">
        <v>0</v>
      </c>
      <c r="I2878">
        <v>43112024600</v>
      </c>
      <c r="J2878">
        <v>12</v>
      </c>
      <c r="K2878" t="s">
        <v>1380</v>
      </c>
      <c r="L2878">
        <v>2531</v>
      </c>
      <c r="M2878" t="s">
        <v>1214</v>
      </c>
      <c r="N2878" t="s">
        <v>1388</v>
      </c>
      <c r="O2878">
        <v>0</v>
      </c>
      <c r="P2878" t="s">
        <v>1207</v>
      </c>
      <c r="Q2878">
        <v>19760901</v>
      </c>
    </row>
    <row r="2879" spans="1:17">
      <c r="A2879" t="s">
        <v>1379</v>
      </c>
      <c r="B2879" t="s">
        <v>1240</v>
      </c>
      <c r="C2879">
        <v>201002</v>
      </c>
      <c r="D2879">
        <v>28</v>
      </c>
      <c r="E2879" t="s">
        <v>1212</v>
      </c>
      <c r="F2879">
        <v>613</v>
      </c>
      <c r="G2879">
        <v>616</v>
      </c>
      <c r="H2879">
        <v>20344</v>
      </c>
      <c r="I2879">
        <v>43112023600</v>
      </c>
      <c r="J2879">
        <v>8</v>
      </c>
      <c r="K2879" t="s">
        <v>1380</v>
      </c>
      <c r="L2879">
        <v>2531</v>
      </c>
      <c r="M2879" t="s">
        <v>1214</v>
      </c>
      <c r="N2879" t="s">
        <v>1388</v>
      </c>
      <c r="O2879">
        <v>0</v>
      </c>
      <c r="P2879" t="s">
        <v>1393</v>
      </c>
      <c r="Q2879">
        <v>19830201</v>
      </c>
    </row>
    <row r="2880" spans="1:17">
      <c r="A2880" t="s">
        <v>1379</v>
      </c>
      <c r="B2880" t="s">
        <v>1241</v>
      </c>
      <c r="C2880">
        <v>201002</v>
      </c>
      <c r="D2880">
        <v>0</v>
      </c>
      <c r="E2880" t="s">
        <v>1212</v>
      </c>
      <c r="F2880">
        <v>0</v>
      </c>
      <c r="G2880">
        <v>0</v>
      </c>
      <c r="H2880">
        <v>0</v>
      </c>
      <c r="I2880">
        <v>43112025700</v>
      </c>
      <c r="J2880">
        <v>12</v>
      </c>
      <c r="K2880" t="s">
        <v>1380</v>
      </c>
      <c r="L2880">
        <v>2531</v>
      </c>
      <c r="M2880" t="s">
        <v>1214</v>
      </c>
      <c r="N2880" t="s">
        <v>1388</v>
      </c>
      <c r="O2880">
        <v>0</v>
      </c>
      <c r="P2880" t="s">
        <v>1233</v>
      </c>
      <c r="Q2880">
        <v>19871101</v>
      </c>
    </row>
    <row r="2881" spans="1:17">
      <c r="A2881" t="s">
        <v>1379</v>
      </c>
      <c r="B2881" t="s">
        <v>1260</v>
      </c>
      <c r="C2881">
        <v>201002</v>
      </c>
      <c r="D2881">
        <v>27</v>
      </c>
      <c r="E2881" t="s">
        <v>1212</v>
      </c>
      <c r="F2881">
        <v>476</v>
      </c>
      <c r="G2881">
        <v>1707</v>
      </c>
      <c r="H2881">
        <v>434</v>
      </c>
      <c r="I2881">
        <v>43112024700</v>
      </c>
      <c r="J2881">
        <v>8</v>
      </c>
      <c r="K2881" t="s">
        <v>1380</v>
      </c>
      <c r="L2881">
        <v>2531</v>
      </c>
      <c r="M2881" t="s">
        <v>1214</v>
      </c>
      <c r="N2881" t="s">
        <v>1388</v>
      </c>
      <c r="O2881">
        <v>0</v>
      </c>
      <c r="P2881" t="s">
        <v>1207</v>
      </c>
      <c r="Q2881">
        <v>19760501</v>
      </c>
    </row>
    <row r="2882" spans="1:17">
      <c r="A2882" t="s">
        <v>1379</v>
      </c>
      <c r="B2882" t="s">
        <v>1312</v>
      </c>
      <c r="C2882">
        <v>201002</v>
      </c>
      <c r="D2882">
        <v>27</v>
      </c>
      <c r="E2882" t="s">
        <v>1212</v>
      </c>
      <c r="F2882">
        <v>280</v>
      </c>
      <c r="G2882">
        <v>875</v>
      </c>
      <c r="H2882">
        <v>105</v>
      </c>
      <c r="I2882">
        <v>43112024800</v>
      </c>
      <c r="J2882">
        <v>8</v>
      </c>
      <c r="K2882" t="s">
        <v>1380</v>
      </c>
      <c r="L2882">
        <v>2531</v>
      </c>
      <c r="M2882" t="s">
        <v>1214</v>
      </c>
      <c r="N2882" t="s">
        <v>1388</v>
      </c>
      <c r="O2882">
        <v>0</v>
      </c>
      <c r="P2882" t="s">
        <v>1207</v>
      </c>
      <c r="Q2882">
        <v>19831101</v>
      </c>
    </row>
    <row r="2883" spans="1:17">
      <c r="A2883" t="s">
        <v>1379</v>
      </c>
      <c r="B2883" t="s">
        <v>1242</v>
      </c>
      <c r="C2883">
        <v>201002</v>
      </c>
      <c r="D2883">
        <v>27</v>
      </c>
      <c r="E2883" t="s">
        <v>1212</v>
      </c>
      <c r="F2883">
        <v>1879</v>
      </c>
      <c r="G2883">
        <v>8570</v>
      </c>
      <c r="H2883">
        <v>5805</v>
      </c>
      <c r="I2883">
        <v>43112025800</v>
      </c>
      <c r="J2883">
        <v>8</v>
      </c>
      <c r="K2883" t="s">
        <v>1380</v>
      </c>
      <c r="L2883">
        <v>2531</v>
      </c>
      <c r="M2883" t="s">
        <v>1214</v>
      </c>
      <c r="N2883" t="s">
        <v>1388</v>
      </c>
      <c r="O2883">
        <v>0</v>
      </c>
      <c r="P2883" t="s">
        <v>1207</v>
      </c>
      <c r="Q2883">
        <v>19720101</v>
      </c>
    </row>
    <row r="2884" spans="1:17">
      <c r="A2884" t="s">
        <v>1379</v>
      </c>
      <c r="B2884" t="s">
        <v>1394</v>
      </c>
      <c r="C2884">
        <v>201002</v>
      </c>
      <c r="D2884">
        <v>0</v>
      </c>
      <c r="E2884" t="s">
        <v>1212</v>
      </c>
      <c r="F2884">
        <v>0</v>
      </c>
      <c r="G2884">
        <v>0</v>
      </c>
      <c r="H2884">
        <v>0</v>
      </c>
      <c r="I2884">
        <v>43112025000</v>
      </c>
      <c r="J2884">
        <v>12</v>
      </c>
      <c r="K2884" t="s">
        <v>1380</v>
      </c>
      <c r="L2884">
        <v>2531</v>
      </c>
      <c r="M2884" t="s">
        <v>1214</v>
      </c>
      <c r="N2884" t="s">
        <v>1388</v>
      </c>
      <c r="O2884">
        <v>0</v>
      </c>
      <c r="P2884" t="s">
        <v>1322</v>
      </c>
      <c r="Q2884">
        <v>19720601</v>
      </c>
    </row>
    <row r="2885" spans="1:17">
      <c r="A2885" t="s">
        <v>1379</v>
      </c>
      <c r="B2885" t="s">
        <v>1243</v>
      </c>
      <c r="C2885">
        <v>201002</v>
      </c>
      <c r="D2885">
        <v>27</v>
      </c>
      <c r="E2885" t="s">
        <v>1212</v>
      </c>
      <c r="F2885">
        <v>193</v>
      </c>
      <c r="G2885">
        <v>251</v>
      </c>
      <c r="H2885">
        <v>127</v>
      </c>
      <c r="I2885">
        <v>43112026000</v>
      </c>
      <c r="J2885">
        <v>8</v>
      </c>
      <c r="K2885" t="s">
        <v>1380</v>
      </c>
      <c r="L2885">
        <v>2531</v>
      </c>
      <c r="M2885" t="s">
        <v>1214</v>
      </c>
      <c r="N2885" t="s">
        <v>1388</v>
      </c>
      <c r="O2885">
        <v>0</v>
      </c>
      <c r="P2885" t="s">
        <v>1207</v>
      </c>
      <c r="Q2885">
        <v>19860701</v>
      </c>
    </row>
    <row r="2886" spans="1:17">
      <c r="A2886" t="s">
        <v>1379</v>
      </c>
      <c r="B2886" t="s">
        <v>1327</v>
      </c>
      <c r="C2886">
        <v>201002</v>
      </c>
      <c r="D2886">
        <v>0</v>
      </c>
      <c r="E2886" t="s">
        <v>1212</v>
      </c>
      <c r="F2886">
        <v>0</v>
      </c>
      <c r="G2886">
        <v>0</v>
      </c>
      <c r="H2886">
        <v>0</v>
      </c>
      <c r="I2886">
        <v>43112027800</v>
      </c>
      <c r="J2886">
        <v>12</v>
      </c>
      <c r="K2886" t="s">
        <v>1380</v>
      </c>
      <c r="L2886">
        <v>2531</v>
      </c>
      <c r="M2886" t="s">
        <v>1214</v>
      </c>
      <c r="N2886" t="s">
        <v>1388</v>
      </c>
      <c r="O2886">
        <v>0</v>
      </c>
      <c r="P2886" t="s">
        <v>1233</v>
      </c>
      <c r="Q2886">
        <v>19990204</v>
      </c>
    </row>
    <row r="2887" spans="1:17">
      <c r="A2887" t="s">
        <v>1379</v>
      </c>
      <c r="B2887" t="s">
        <v>1328</v>
      </c>
      <c r="C2887">
        <v>201002</v>
      </c>
      <c r="D2887">
        <v>0</v>
      </c>
      <c r="E2887" t="s">
        <v>1212</v>
      </c>
      <c r="F2887">
        <v>0</v>
      </c>
      <c r="G2887">
        <v>0</v>
      </c>
      <c r="H2887">
        <v>0</v>
      </c>
      <c r="I2887">
        <v>43112027000</v>
      </c>
      <c r="J2887">
        <v>12</v>
      </c>
      <c r="K2887" t="s">
        <v>1380</v>
      </c>
      <c r="L2887">
        <v>2531</v>
      </c>
      <c r="M2887" t="s">
        <v>1214</v>
      </c>
      <c r="N2887" t="s">
        <v>1388</v>
      </c>
      <c r="O2887">
        <v>0</v>
      </c>
      <c r="P2887" t="s">
        <v>1207</v>
      </c>
      <c r="Q2887">
        <v>19790201</v>
      </c>
    </row>
    <row r="2888" spans="1:17">
      <c r="A2888" t="s">
        <v>1379</v>
      </c>
      <c r="B2888" t="s">
        <v>1262</v>
      </c>
      <c r="C2888">
        <v>201002</v>
      </c>
      <c r="D2888">
        <v>28</v>
      </c>
      <c r="E2888" t="s">
        <v>1212</v>
      </c>
      <c r="F2888">
        <v>458</v>
      </c>
      <c r="G2888">
        <v>604</v>
      </c>
      <c r="H2888">
        <v>11273</v>
      </c>
      <c r="I2888">
        <v>43112027100</v>
      </c>
      <c r="J2888">
        <v>8</v>
      </c>
      <c r="K2888" t="s">
        <v>1380</v>
      </c>
      <c r="L2888">
        <v>2531</v>
      </c>
      <c r="M2888" t="s">
        <v>1214</v>
      </c>
      <c r="N2888" t="s">
        <v>1388</v>
      </c>
      <c r="O2888">
        <v>0</v>
      </c>
      <c r="P2888" t="s">
        <v>1207</v>
      </c>
      <c r="Q2888">
        <v>19740601</v>
      </c>
    </row>
    <row r="2889" spans="1:17">
      <c r="A2889" t="s">
        <v>1379</v>
      </c>
      <c r="B2889" t="s">
        <v>1313</v>
      </c>
      <c r="C2889">
        <v>201002</v>
      </c>
      <c r="D2889">
        <v>0</v>
      </c>
      <c r="E2889" t="s">
        <v>1212</v>
      </c>
      <c r="F2889">
        <v>0</v>
      </c>
      <c r="G2889">
        <v>0</v>
      </c>
      <c r="H2889">
        <v>0</v>
      </c>
      <c r="I2889">
        <v>43112032200</v>
      </c>
      <c r="J2889">
        <v>12</v>
      </c>
      <c r="K2889" t="s">
        <v>1380</v>
      </c>
      <c r="L2889">
        <v>2531</v>
      </c>
      <c r="M2889" t="s">
        <v>1214</v>
      </c>
      <c r="N2889" t="s">
        <v>1388</v>
      </c>
      <c r="O2889">
        <v>0</v>
      </c>
      <c r="P2889" t="s">
        <v>1207</v>
      </c>
      <c r="Q2889">
        <v>19820801</v>
      </c>
    </row>
    <row r="2890" spans="1:17">
      <c r="A2890" t="s">
        <v>1379</v>
      </c>
      <c r="B2890" t="s">
        <v>1263</v>
      </c>
      <c r="C2890">
        <v>201002</v>
      </c>
      <c r="D2890">
        <v>0</v>
      </c>
      <c r="E2890" t="s">
        <v>1212</v>
      </c>
      <c r="F2890">
        <v>0</v>
      </c>
      <c r="G2890">
        <v>0</v>
      </c>
      <c r="H2890">
        <v>0</v>
      </c>
      <c r="I2890">
        <v>43112027300</v>
      </c>
      <c r="J2890">
        <v>12</v>
      </c>
      <c r="K2890" t="s">
        <v>1380</v>
      </c>
      <c r="L2890">
        <v>2531</v>
      </c>
      <c r="M2890" t="s">
        <v>1214</v>
      </c>
      <c r="N2890" t="s">
        <v>1388</v>
      </c>
      <c r="O2890">
        <v>0</v>
      </c>
      <c r="P2890" t="s">
        <v>1233</v>
      </c>
      <c r="Q2890">
        <v>19830801</v>
      </c>
    </row>
    <row r="2891" spans="1:17">
      <c r="A2891" t="s">
        <v>1379</v>
      </c>
      <c r="B2891" t="s">
        <v>1358</v>
      </c>
      <c r="C2891">
        <v>201002</v>
      </c>
      <c r="D2891">
        <v>28</v>
      </c>
      <c r="E2891" t="s">
        <v>1212</v>
      </c>
      <c r="F2891">
        <v>1094</v>
      </c>
      <c r="G2891">
        <v>503</v>
      </c>
      <c r="H2891">
        <v>3365</v>
      </c>
      <c r="I2891">
        <v>43112024901</v>
      </c>
      <c r="J2891">
        <v>8</v>
      </c>
      <c r="K2891" t="s">
        <v>1380</v>
      </c>
      <c r="L2891">
        <v>2531</v>
      </c>
      <c r="M2891" t="s">
        <v>1214</v>
      </c>
      <c r="N2891" t="s">
        <v>1388</v>
      </c>
      <c r="O2891">
        <v>0</v>
      </c>
      <c r="P2891" t="s">
        <v>1322</v>
      </c>
      <c r="Q2891">
        <v>19840301</v>
      </c>
    </row>
    <row r="2892" spans="1:17">
      <c r="A2892" t="s">
        <v>1379</v>
      </c>
      <c r="B2892" t="s">
        <v>1314</v>
      </c>
      <c r="C2892">
        <v>201002</v>
      </c>
      <c r="D2892">
        <v>27</v>
      </c>
      <c r="E2892" t="s">
        <v>1212</v>
      </c>
      <c r="F2892">
        <v>443</v>
      </c>
      <c r="G2892">
        <v>501</v>
      </c>
      <c r="H2892">
        <v>1820</v>
      </c>
      <c r="I2892">
        <v>43112029701</v>
      </c>
      <c r="J2892">
        <v>8</v>
      </c>
      <c r="K2892" t="s">
        <v>1380</v>
      </c>
      <c r="L2892">
        <v>2531</v>
      </c>
      <c r="M2892" t="s">
        <v>1214</v>
      </c>
      <c r="N2892" t="s">
        <v>1388</v>
      </c>
      <c r="O2892">
        <v>0</v>
      </c>
      <c r="P2892" t="s">
        <v>1207</v>
      </c>
      <c r="Q2892">
        <v>19840501</v>
      </c>
    </row>
    <row r="2893" spans="1:17">
      <c r="A2893" t="s">
        <v>1379</v>
      </c>
      <c r="B2893" t="s">
        <v>1202</v>
      </c>
      <c r="C2893">
        <v>201002</v>
      </c>
      <c r="D2893">
        <v>0</v>
      </c>
      <c r="E2893" t="s">
        <v>1212</v>
      </c>
      <c r="F2893">
        <v>0</v>
      </c>
      <c r="G2893">
        <v>0</v>
      </c>
      <c r="H2893">
        <v>0</v>
      </c>
      <c r="I2893">
        <v>43112025901</v>
      </c>
      <c r="J2893">
        <v>12</v>
      </c>
      <c r="K2893" t="s">
        <v>1380</v>
      </c>
      <c r="L2893">
        <v>2531</v>
      </c>
      <c r="M2893" t="s">
        <v>1214</v>
      </c>
      <c r="N2893" t="s">
        <v>1388</v>
      </c>
      <c r="O2893">
        <v>0</v>
      </c>
      <c r="P2893" t="s">
        <v>1207</v>
      </c>
      <c r="Q2893">
        <v>19870601</v>
      </c>
    </row>
    <row r="2894" spans="1:17">
      <c r="A2894" t="s">
        <v>1379</v>
      </c>
      <c r="B2894" t="s">
        <v>1244</v>
      </c>
      <c r="C2894">
        <v>201002</v>
      </c>
      <c r="D2894">
        <v>27</v>
      </c>
      <c r="E2894" t="s">
        <v>1212</v>
      </c>
      <c r="F2894">
        <v>216</v>
      </c>
      <c r="G2894">
        <v>251</v>
      </c>
      <c r="H2894">
        <v>22</v>
      </c>
      <c r="I2894">
        <v>43112064500</v>
      </c>
      <c r="J2894">
        <v>8</v>
      </c>
      <c r="K2894" t="s">
        <v>1380</v>
      </c>
      <c r="L2894">
        <v>2531</v>
      </c>
      <c r="M2894" t="s">
        <v>1214</v>
      </c>
      <c r="N2894" t="s">
        <v>1388</v>
      </c>
      <c r="O2894">
        <v>0</v>
      </c>
      <c r="P2894" t="s">
        <v>1207</v>
      </c>
      <c r="Q2894">
        <v>19880201</v>
      </c>
    </row>
    <row r="2895" spans="1:17">
      <c r="A2895" t="s">
        <v>1379</v>
      </c>
      <c r="B2895" t="s">
        <v>1245</v>
      </c>
      <c r="C2895">
        <v>201002</v>
      </c>
      <c r="D2895">
        <v>0</v>
      </c>
      <c r="E2895" t="s">
        <v>1212</v>
      </c>
      <c r="F2895">
        <v>0</v>
      </c>
      <c r="G2895">
        <v>0</v>
      </c>
      <c r="H2895">
        <v>0</v>
      </c>
      <c r="I2895">
        <v>43112027901</v>
      </c>
      <c r="J2895">
        <v>12</v>
      </c>
      <c r="K2895" t="s">
        <v>1380</v>
      </c>
      <c r="L2895">
        <v>2531</v>
      </c>
      <c r="M2895" t="s">
        <v>1214</v>
      </c>
      <c r="N2895" t="s">
        <v>1388</v>
      </c>
      <c r="O2895">
        <v>0</v>
      </c>
      <c r="P2895" t="s">
        <v>1207</v>
      </c>
      <c r="Q2895">
        <v>19880201</v>
      </c>
    </row>
    <row r="2896" spans="1:17">
      <c r="A2896" t="s">
        <v>1379</v>
      </c>
      <c r="B2896" t="s">
        <v>1359</v>
      </c>
      <c r="C2896">
        <v>201002</v>
      </c>
      <c r="D2896">
        <v>28</v>
      </c>
      <c r="E2896" t="s">
        <v>1212</v>
      </c>
      <c r="F2896">
        <v>1704</v>
      </c>
      <c r="G2896">
        <v>1207</v>
      </c>
      <c r="H2896">
        <v>11163</v>
      </c>
      <c r="I2896">
        <v>43112070600</v>
      </c>
      <c r="J2896">
        <v>8</v>
      </c>
      <c r="K2896" t="s">
        <v>1380</v>
      </c>
      <c r="L2896">
        <v>2531</v>
      </c>
      <c r="M2896" t="s">
        <v>1214</v>
      </c>
      <c r="N2896" t="s">
        <v>1388</v>
      </c>
      <c r="O2896">
        <v>0</v>
      </c>
      <c r="P2896" t="s">
        <v>1207</v>
      </c>
      <c r="Q2896">
        <v>19931201</v>
      </c>
    </row>
    <row r="2897" spans="1:17">
      <c r="A2897" t="s">
        <v>1379</v>
      </c>
      <c r="B2897" t="s">
        <v>1247</v>
      </c>
      <c r="C2897">
        <v>201002</v>
      </c>
      <c r="D2897">
        <v>28</v>
      </c>
      <c r="E2897" t="s">
        <v>1212</v>
      </c>
      <c r="F2897">
        <v>614</v>
      </c>
      <c r="G2897">
        <v>252</v>
      </c>
      <c r="H2897">
        <v>837</v>
      </c>
      <c r="I2897">
        <v>43112076600</v>
      </c>
      <c r="J2897">
        <v>8</v>
      </c>
      <c r="K2897" t="s">
        <v>1380</v>
      </c>
      <c r="L2897">
        <v>2531</v>
      </c>
      <c r="M2897" t="s">
        <v>1214</v>
      </c>
      <c r="N2897" t="s">
        <v>1388</v>
      </c>
      <c r="O2897">
        <v>0</v>
      </c>
      <c r="P2897" t="s">
        <v>1207</v>
      </c>
      <c r="Q2897">
        <v>19971120</v>
      </c>
    </row>
    <row r="2898" spans="1:17">
      <c r="A2898" t="s">
        <v>1379</v>
      </c>
      <c r="B2898" t="s">
        <v>1265</v>
      </c>
      <c r="C2898">
        <v>201002</v>
      </c>
      <c r="D2898">
        <v>0</v>
      </c>
      <c r="E2898" t="s">
        <v>1212</v>
      </c>
      <c r="F2898">
        <v>0</v>
      </c>
      <c r="G2898">
        <v>0</v>
      </c>
      <c r="H2898">
        <v>0</v>
      </c>
      <c r="I2898">
        <v>43112077600</v>
      </c>
      <c r="J2898">
        <v>12</v>
      </c>
      <c r="K2898" t="s">
        <v>1395</v>
      </c>
      <c r="L2898">
        <v>2531</v>
      </c>
      <c r="M2898" t="s">
        <v>1214</v>
      </c>
      <c r="N2898" t="s">
        <v>1388</v>
      </c>
      <c r="O2898">
        <v>0</v>
      </c>
      <c r="P2898" t="s">
        <v>1207</v>
      </c>
      <c r="Q2898">
        <v>20010802</v>
      </c>
    </row>
    <row r="2899" spans="1:17">
      <c r="A2899" t="s">
        <v>1396</v>
      </c>
      <c r="B2899" t="s">
        <v>1232</v>
      </c>
      <c r="C2899">
        <v>201002</v>
      </c>
      <c r="D2899">
        <v>27</v>
      </c>
      <c r="E2899" t="s">
        <v>1212</v>
      </c>
      <c r="F2899">
        <v>372</v>
      </c>
      <c r="G2899">
        <v>85</v>
      </c>
      <c r="H2899">
        <v>2112</v>
      </c>
      <c r="I2899">
        <v>43112029600</v>
      </c>
      <c r="J2899">
        <v>8</v>
      </c>
      <c r="K2899" t="s">
        <v>1397</v>
      </c>
      <c r="L2899">
        <v>2531</v>
      </c>
      <c r="M2899" t="s">
        <v>1214</v>
      </c>
      <c r="N2899" t="s">
        <v>1388</v>
      </c>
      <c r="O2899">
        <v>0</v>
      </c>
      <c r="P2899" t="s">
        <v>1207</v>
      </c>
      <c r="Q2899">
        <v>19730301</v>
      </c>
    </row>
    <row r="2900" spans="1:17">
      <c r="A2900" t="s">
        <v>1396</v>
      </c>
      <c r="B2900" t="s">
        <v>1305</v>
      </c>
      <c r="C2900">
        <v>201002</v>
      </c>
      <c r="D2900">
        <v>0</v>
      </c>
      <c r="E2900" t="s">
        <v>1212</v>
      </c>
      <c r="F2900">
        <v>0</v>
      </c>
      <c r="G2900">
        <v>0</v>
      </c>
      <c r="H2900">
        <v>0</v>
      </c>
      <c r="I2900">
        <v>43112009600</v>
      </c>
      <c r="J2900">
        <v>12</v>
      </c>
      <c r="K2900" t="s">
        <v>1397</v>
      </c>
      <c r="L2900">
        <v>2531</v>
      </c>
      <c r="M2900" t="s">
        <v>1214</v>
      </c>
      <c r="N2900" t="s">
        <v>1388</v>
      </c>
      <c r="O2900">
        <v>0</v>
      </c>
      <c r="P2900" t="s">
        <v>1207</v>
      </c>
      <c r="Q2900">
        <v>19690701</v>
      </c>
    </row>
    <row r="2901" spans="1:17">
      <c r="A2901" t="s">
        <v>1396</v>
      </c>
      <c r="B2901" t="s">
        <v>1356</v>
      </c>
      <c r="C2901">
        <v>201002</v>
      </c>
      <c r="D2901">
        <v>27</v>
      </c>
      <c r="E2901" t="s">
        <v>1212</v>
      </c>
      <c r="F2901">
        <v>1002</v>
      </c>
      <c r="G2901">
        <v>171</v>
      </c>
      <c r="H2901">
        <v>49058</v>
      </c>
      <c r="I2901">
        <v>43112014900</v>
      </c>
      <c r="J2901">
        <v>8</v>
      </c>
      <c r="K2901" t="s">
        <v>1397</v>
      </c>
      <c r="L2901">
        <v>2531</v>
      </c>
      <c r="M2901" t="s">
        <v>1214</v>
      </c>
      <c r="N2901" t="s">
        <v>1388</v>
      </c>
      <c r="O2901">
        <v>0</v>
      </c>
      <c r="P2901" t="s">
        <v>1207</v>
      </c>
      <c r="Q2901">
        <v>19691201</v>
      </c>
    </row>
    <row r="2902" spans="1:17">
      <c r="A2902" t="s">
        <v>1396</v>
      </c>
      <c r="B2902" t="s">
        <v>1321</v>
      </c>
      <c r="C2902">
        <v>201002</v>
      </c>
      <c r="D2902">
        <v>0</v>
      </c>
      <c r="E2902" t="s">
        <v>1212</v>
      </c>
      <c r="F2902">
        <v>0</v>
      </c>
      <c r="G2902">
        <v>0</v>
      </c>
      <c r="H2902">
        <v>0</v>
      </c>
      <c r="I2902">
        <v>43112020301</v>
      </c>
      <c r="J2902">
        <v>12</v>
      </c>
      <c r="K2902" t="s">
        <v>1397</v>
      </c>
      <c r="L2902">
        <v>2531</v>
      </c>
      <c r="M2902" t="s">
        <v>1214</v>
      </c>
      <c r="N2902" t="s">
        <v>1388</v>
      </c>
      <c r="O2902">
        <v>0</v>
      </c>
      <c r="P2902" t="s">
        <v>1207</v>
      </c>
      <c r="Q2902">
        <v>19721101</v>
      </c>
    </row>
    <row r="2903" spans="1:17">
      <c r="A2903" t="s">
        <v>1396</v>
      </c>
      <c r="B2903" t="s">
        <v>1254</v>
      </c>
      <c r="C2903">
        <v>201002</v>
      </c>
      <c r="D2903">
        <v>26</v>
      </c>
      <c r="E2903" t="s">
        <v>1212</v>
      </c>
      <c r="F2903">
        <v>671</v>
      </c>
      <c r="G2903">
        <v>812</v>
      </c>
      <c r="H2903">
        <v>16357</v>
      </c>
      <c r="I2903">
        <v>43112031900</v>
      </c>
      <c r="J2903">
        <v>8</v>
      </c>
      <c r="K2903" t="s">
        <v>1397</v>
      </c>
      <c r="L2903">
        <v>2531</v>
      </c>
      <c r="M2903" t="s">
        <v>1214</v>
      </c>
      <c r="N2903" t="s">
        <v>1388</v>
      </c>
      <c r="O2903">
        <v>0</v>
      </c>
      <c r="P2903" t="s">
        <v>1207</v>
      </c>
      <c r="Q2903">
        <v>19760301</v>
      </c>
    </row>
    <row r="2904" spans="1:17">
      <c r="A2904" t="s">
        <v>1396</v>
      </c>
      <c r="B2904" t="s">
        <v>1389</v>
      </c>
      <c r="C2904">
        <v>201002</v>
      </c>
      <c r="D2904">
        <v>0</v>
      </c>
      <c r="E2904" t="s">
        <v>1212</v>
      </c>
      <c r="F2904">
        <v>0</v>
      </c>
      <c r="G2904">
        <v>0</v>
      </c>
      <c r="H2904">
        <v>0</v>
      </c>
      <c r="I2904">
        <v>43112030800</v>
      </c>
      <c r="J2904">
        <v>12</v>
      </c>
      <c r="K2904" t="s">
        <v>1397</v>
      </c>
      <c r="L2904">
        <v>2531</v>
      </c>
      <c r="M2904" t="s">
        <v>1214</v>
      </c>
      <c r="N2904" t="s">
        <v>1388</v>
      </c>
      <c r="O2904">
        <v>0</v>
      </c>
      <c r="P2904" t="s">
        <v>1207</v>
      </c>
      <c r="Q2904">
        <v>19750401</v>
      </c>
    </row>
    <row r="2905" spans="1:17">
      <c r="A2905" t="s">
        <v>1396</v>
      </c>
      <c r="B2905" t="s">
        <v>1255</v>
      </c>
      <c r="C2905">
        <v>201002</v>
      </c>
      <c r="D2905">
        <v>19</v>
      </c>
      <c r="E2905" t="s">
        <v>1212</v>
      </c>
      <c r="F2905">
        <v>658</v>
      </c>
      <c r="G2905">
        <v>629</v>
      </c>
      <c r="H2905">
        <v>4417</v>
      </c>
      <c r="I2905">
        <v>43112030900</v>
      </c>
      <c r="J2905">
        <v>8</v>
      </c>
      <c r="K2905" t="s">
        <v>1397</v>
      </c>
      <c r="L2905">
        <v>2531</v>
      </c>
      <c r="M2905" t="s">
        <v>1214</v>
      </c>
      <c r="N2905" t="s">
        <v>1388</v>
      </c>
      <c r="O2905">
        <v>0</v>
      </c>
      <c r="P2905" t="s">
        <v>1207</v>
      </c>
      <c r="Q2905">
        <v>19750501</v>
      </c>
    </row>
    <row r="2906" spans="1:17">
      <c r="A2906" t="s">
        <v>1396</v>
      </c>
      <c r="B2906" t="s">
        <v>1390</v>
      </c>
      <c r="C2906">
        <v>201002</v>
      </c>
      <c r="D2906">
        <v>27</v>
      </c>
      <c r="E2906" t="s">
        <v>1212</v>
      </c>
      <c r="F2906">
        <v>1178</v>
      </c>
      <c r="G2906">
        <v>9831</v>
      </c>
      <c r="H2906">
        <v>57684</v>
      </c>
      <c r="I2906">
        <v>43112018000</v>
      </c>
      <c r="J2906">
        <v>8</v>
      </c>
      <c r="K2906" t="s">
        <v>1397</v>
      </c>
      <c r="L2906">
        <v>2531</v>
      </c>
      <c r="M2906" t="s">
        <v>1214</v>
      </c>
      <c r="N2906" t="s">
        <v>1388</v>
      </c>
      <c r="O2906">
        <v>0</v>
      </c>
      <c r="P2906" t="s">
        <v>1233</v>
      </c>
      <c r="Q2906">
        <v>19711101</v>
      </c>
    </row>
    <row r="2907" spans="1:17">
      <c r="A2907" t="s">
        <v>1396</v>
      </c>
      <c r="B2907" t="s">
        <v>1357</v>
      </c>
      <c r="C2907">
        <v>201002</v>
      </c>
      <c r="D2907">
        <v>27</v>
      </c>
      <c r="E2907" t="s">
        <v>1212</v>
      </c>
      <c r="F2907">
        <v>204</v>
      </c>
      <c r="G2907">
        <v>594</v>
      </c>
      <c r="H2907">
        <v>1836</v>
      </c>
      <c r="I2907">
        <v>43112017301</v>
      </c>
      <c r="J2907">
        <v>8</v>
      </c>
      <c r="K2907" t="s">
        <v>1397</v>
      </c>
      <c r="L2907">
        <v>2531</v>
      </c>
      <c r="M2907" t="s">
        <v>1214</v>
      </c>
      <c r="N2907" t="s">
        <v>1388</v>
      </c>
      <c r="O2907">
        <v>0</v>
      </c>
      <c r="P2907" t="s">
        <v>1207</v>
      </c>
      <c r="Q2907">
        <v>19761201</v>
      </c>
    </row>
    <row r="2908" spans="1:17">
      <c r="A2908" t="s">
        <v>1396</v>
      </c>
      <c r="B2908" t="s">
        <v>1234</v>
      </c>
      <c r="C2908">
        <v>201002</v>
      </c>
      <c r="D2908">
        <v>0</v>
      </c>
      <c r="E2908" t="s">
        <v>1212</v>
      </c>
      <c r="F2908">
        <v>0</v>
      </c>
      <c r="G2908">
        <v>0</v>
      </c>
      <c r="H2908">
        <v>0</v>
      </c>
      <c r="I2908">
        <v>43112014101</v>
      </c>
      <c r="J2908">
        <v>12</v>
      </c>
      <c r="K2908" t="s">
        <v>1397</v>
      </c>
      <c r="L2908">
        <v>2531</v>
      </c>
      <c r="M2908" t="s">
        <v>1214</v>
      </c>
      <c r="N2908" t="s">
        <v>1388</v>
      </c>
      <c r="O2908">
        <v>0</v>
      </c>
      <c r="P2908" t="s">
        <v>1233</v>
      </c>
      <c r="Q2908">
        <v>19741001</v>
      </c>
    </row>
    <row r="2909" spans="1:17">
      <c r="A2909" t="s">
        <v>1396</v>
      </c>
      <c r="B2909" t="s">
        <v>1323</v>
      </c>
      <c r="C2909">
        <v>201002</v>
      </c>
      <c r="D2909">
        <v>27</v>
      </c>
      <c r="E2909" t="s">
        <v>1212</v>
      </c>
      <c r="F2909">
        <v>1547</v>
      </c>
      <c r="G2909">
        <v>214</v>
      </c>
      <c r="H2909">
        <v>49900</v>
      </c>
      <c r="I2909">
        <v>43112016200</v>
      </c>
      <c r="J2909">
        <v>8</v>
      </c>
      <c r="K2909" t="s">
        <v>1397</v>
      </c>
      <c r="L2909">
        <v>2531</v>
      </c>
      <c r="M2909" t="s">
        <v>1214</v>
      </c>
      <c r="N2909" t="s">
        <v>1388</v>
      </c>
      <c r="O2909">
        <v>0</v>
      </c>
      <c r="P2909" t="s">
        <v>1207</v>
      </c>
      <c r="Q2909">
        <v>19700201</v>
      </c>
    </row>
    <row r="2910" spans="1:17">
      <c r="A2910" t="s">
        <v>1396</v>
      </c>
      <c r="B2910" t="s">
        <v>1256</v>
      </c>
      <c r="C2910">
        <v>201002</v>
      </c>
      <c r="D2910">
        <v>27</v>
      </c>
      <c r="E2910" t="s">
        <v>1212</v>
      </c>
      <c r="F2910">
        <v>751</v>
      </c>
      <c r="G2910">
        <v>1282</v>
      </c>
      <c r="H2910">
        <v>14252</v>
      </c>
      <c r="I2910">
        <v>43112020400</v>
      </c>
      <c r="J2910">
        <v>8</v>
      </c>
      <c r="K2910" t="s">
        <v>1397</v>
      </c>
      <c r="L2910">
        <v>2531</v>
      </c>
      <c r="M2910" t="s">
        <v>1214</v>
      </c>
      <c r="N2910" t="s">
        <v>1388</v>
      </c>
      <c r="O2910">
        <v>0</v>
      </c>
      <c r="P2910" t="s">
        <v>1207</v>
      </c>
      <c r="Q2910">
        <v>19700701</v>
      </c>
    </row>
    <row r="2911" spans="1:17">
      <c r="A2911" t="s">
        <v>1396</v>
      </c>
      <c r="B2911" t="s">
        <v>1324</v>
      </c>
      <c r="C2911">
        <v>201002</v>
      </c>
      <c r="D2911">
        <v>27</v>
      </c>
      <c r="E2911" t="s">
        <v>1212</v>
      </c>
      <c r="F2911">
        <v>1898</v>
      </c>
      <c r="G2911">
        <v>5061</v>
      </c>
      <c r="H2911">
        <v>56530</v>
      </c>
      <c r="I2911">
        <v>43112023700</v>
      </c>
      <c r="J2911">
        <v>8</v>
      </c>
      <c r="K2911" t="s">
        <v>1397</v>
      </c>
      <c r="L2911">
        <v>2531</v>
      </c>
      <c r="M2911" t="s">
        <v>1214</v>
      </c>
      <c r="N2911" t="s">
        <v>1388</v>
      </c>
      <c r="O2911">
        <v>0</v>
      </c>
      <c r="P2911" t="s">
        <v>1207</v>
      </c>
      <c r="Q2911">
        <v>19710301</v>
      </c>
    </row>
    <row r="2912" spans="1:17">
      <c r="A2912" t="s">
        <v>1396</v>
      </c>
      <c r="B2912" t="s">
        <v>1308</v>
      </c>
      <c r="C2912">
        <v>201002</v>
      </c>
      <c r="D2912">
        <v>27</v>
      </c>
      <c r="E2912" t="s">
        <v>1212</v>
      </c>
      <c r="F2912">
        <v>1388</v>
      </c>
      <c r="G2912">
        <v>5963</v>
      </c>
      <c r="H2912">
        <v>14524</v>
      </c>
      <c r="I2912">
        <v>43112021301</v>
      </c>
      <c r="J2912">
        <v>8</v>
      </c>
      <c r="K2912" t="s">
        <v>1397</v>
      </c>
      <c r="L2912">
        <v>2531</v>
      </c>
      <c r="M2912" t="s">
        <v>1214</v>
      </c>
      <c r="N2912" t="s">
        <v>1388</v>
      </c>
      <c r="O2912">
        <v>0</v>
      </c>
      <c r="P2912" t="s">
        <v>1233</v>
      </c>
      <c r="Q2912">
        <v>19740501</v>
      </c>
    </row>
    <row r="2913" spans="1:17">
      <c r="A2913" t="s">
        <v>1396</v>
      </c>
      <c r="B2913" t="s">
        <v>1235</v>
      </c>
      <c r="C2913">
        <v>201002</v>
      </c>
      <c r="D2913">
        <v>11</v>
      </c>
      <c r="E2913" t="s">
        <v>1212</v>
      </c>
      <c r="F2913">
        <v>351</v>
      </c>
      <c r="G2913">
        <v>389</v>
      </c>
      <c r="H2913">
        <v>484</v>
      </c>
      <c r="I2913">
        <v>43112005701</v>
      </c>
      <c r="J2913">
        <v>8</v>
      </c>
      <c r="K2913" t="s">
        <v>1397</v>
      </c>
      <c r="L2913">
        <v>2531</v>
      </c>
      <c r="M2913" t="s">
        <v>1214</v>
      </c>
      <c r="N2913" t="s">
        <v>1388</v>
      </c>
      <c r="O2913">
        <v>0</v>
      </c>
      <c r="P2913" t="s">
        <v>1207</v>
      </c>
      <c r="Q2913">
        <v>19830501</v>
      </c>
    </row>
    <row r="2914" spans="1:17">
      <c r="A2914" t="s">
        <v>1396</v>
      </c>
      <c r="B2914" t="s">
        <v>1257</v>
      </c>
      <c r="C2914">
        <v>201002</v>
      </c>
      <c r="D2914">
        <v>27</v>
      </c>
      <c r="E2914" t="s">
        <v>1212</v>
      </c>
      <c r="F2914">
        <v>89</v>
      </c>
      <c r="G2914">
        <v>85</v>
      </c>
      <c r="H2914">
        <v>14</v>
      </c>
      <c r="I2914">
        <v>43112007401</v>
      </c>
      <c r="J2914">
        <v>8</v>
      </c>
      <c r="K2914" t="s">
        <v>1397</v>
      </c>
      <c r="L2914">
        <v>2531</v>
      </c>
      <c r="M2914" t="s">
        <v>1214</v>
      </c>
      <c r="N2914" t="s">
        <v>1388</v>
      </c>
      <c r="O2914">
        <v>0</v>
      </c>
      <c r="P2914" t="s">
        <v>1207</v>
      </c>
      <c r="Q2914">
        <v>19690301</v>
      </c>
    </row>
    <row r="2915" spans="1:17">
      <c r="A2915" t="s">
        <v>1396</v>
      </c>
      <c r="B2915" t="s">
        <v>1309</v>
      </c>
      <c r="C2915">
        <v>201002</v>
      </c>
      <c r="D2915">
        <v>0</v>
      </c>
      <c r="E2915" t="s">
        <v>1212</v>
      </c>
      <c r="F2915">
        <v>0</v>
      </c>
      <c r="G2915">
        <v>0</v>
      </c>
      <c r="H2915">
        <v>0</v>
      </c>
      <c r="I2915">
        <v>43112010300</v>
      </c>
      <c r="J2915">
        <v>12</v>
      </c>
      <c r="K2915" t="s">
        <v>1397</v>
      </c>
      <c r="L2915">
        <v>2531</v>
      </c>
      <c r="M2915" t="s">
        <v>1214</v>
      </c>
      <c r="N2915" t="s">
        <v>1388</v>
      </c>
      <c r="O2915">
        <v>0</v>
      </c>
      <c r="P2915" t="s">
        <v>1207</v>
      </c>
      <c r="Q2915">
        <v>19690701</v>
      </c>
    </row>
    <row r="2916" spans="1:17">
      <c r="A2916" t="s">
        <v>1396</v>
      </c>
      <c r="B2916" t="s">
        <v>1258</v>
      </c>
      <c r="C2916">
        <v>201002</v>
      </c>
      <c r="D2916">
        <v>0</v>
      </c>
      <c r="E2916" t="s">
        <v>1212</v>
      </c>
      <c r="F2916">
        <v>0</v>
      </c>
      <c r="G2916">
        <v>0</v>
      </c>
      <c r="H2916">
        <v>0</v>
      </c>
      <c r="I2916">
        <v>43112017401</v>
      </c>
      <c r="J2916">
        <v>12</v>
      </c>
      <c r="K2916" t="s">
        <v>1397</v>
      </c>
      <c r="L2916">
        <v>2531</v>
      </c>
      <c r="M2916" t="s">
        <v>1214</v>
      </c>
      <c r="N2916" t="s">
        <v>1388</v>
      </c>
      <c r="O2916">
        <v>0</v>
      </c>
      <c r="P2916" t="s">
        <v>1207</v>
      </c>
      <c r="Q2916">
        <v>19780501</v>
      </c>
    </row>
    <row r="2917" spans="1:17">
      <c r="A2917" t="s">
        <v>1396</v>
      </c>
      <c r="B2917" t="s">
        <v>1236</v>
      </c>
      <c r="C2917">
        <v>201002</v>
      </c>
      <c r="D2917">
        <v>22</v>
      </c>
      <c r="E2917" t="s">
        <v>1212</v>
      </c>
      <c r="F2917">
        <v>1162</v>
      </c>
      <c r="G2917">
        <v>1935</v>
      </c>
      <c r="H2917">
        <v>412</v>
      </c>
      <c r="I2917">
        <v>43112009200</v>
      </c>
      <c r="J2917">
        <v>8</v>
      </c>
      <c r="K2917" t="s">
        <v>1397</v>
      </c>
      <c r="L2917">
        <v>2531</v>
      </c>
      <c r="M2917" t="s">
        <v>1214</v>
      </c>
      <c r="N2917" t="s">
        <v>1388</v>
      </c>
      <c r="O2917">
        <v>0</v>
      </c>
      <c r="P2917" t="s">
        <v>1207</v>
      </c>
      <c r="Q2917">
        <v>19690601</v>
      </c>
    </row>
    <row r="2918" spans="1:17">
      <c r="A2918" t="s">
        <v>1396</v>
      </c>
      <c r="B2918" t="s">
        <v>1237</v>
      </c>
      <c r="C2918">
        <v>201002</v>
      </c>
      <c r="D2918">
        <v>27</v>
      </c>
      <c r="E2918" t="s">
        <v>1212</v>
      </c>
      <c r="F2918">
        <v>1255</v>
      </c>
      <c r="G2918">
        <v>5129</v>
      </c>
      <c r="H2918">
        <v>40464</v>
      </c>
      <c r="I2918">
        <v>43112006100</v>
      </c>
      <c r="J2918">
        <v>8</v>
      </c>
      <c r="K2918" t="s">
        <v>1397</v>
      </c>
      <c r="L2918">
        <v>2531</v>
      </c>
      <c r="M2918" t="s">
        <v>1214</v>
      </c>
      <c r="N2918" t="s">
        <v>1388</v>
      </c>
      <c r="O2918">
        <v>0</v>
      </c>
      <c r="P2918" t="s">
        <v>1207</v>
      </c>
      <c r="Q2918">
        <v>19700301</v>
      </c>
    </row>
    <row r="2919" spans="1:17">
      <c r="A2919" t="s">
        <v>1396</v>
      </c>
      <c r="B2919" t="s">
        <v>1310</v>
      </c>
      <c r="C2919">
        <v>201002</v>
      </c>
      <c r="D2919">
        <v>27</v>
      </c>
      <c r="E2919" t="s">
        <v>1212</v>
      </c>
      <c r="F2919">
        <v>3176</v>
      </c>
      <c r="G2919">
        <v>2479</v>
      </c>
      <c r="H2919">
        <v>23116</v>
      </c>
      <c r="I2919">
        <v>43112016300</v>
      </c>
      <c r="J2919">
        <v>8</v>
      </c>
      <c r="K2919" t="s">
        <v>1397</v>
      </c>
      <c r="L2919">
        <v>2531</v>
      </c>
      <c r="M2919" t="s">
        <v>1214</v>
      </c>
      <c r="N2919" t="s">
        <v>1388</v>
      </c>
      <c r="O2919">
        <v>0</v>
      </c>
      <c r="P2919" t="s">
        <v>1207</v>
      </c>
      <c r="Q2919">
        <v>19730401</v>
      </c>
    </row>
    <row r="2920" spans="1:17">
      <c r="A2920" t="s">
        <v>1396</v>
      </c>
      <c r="B2920" t="s">
        <v>1259</v>
      </c>
      <c r="C2920">
        <v>201002</v>
      </c>
      <c r="D2920">
        <v>0</v>
      </c>
      <c r="E2920" t="s">
        <v>1212</v>
      </c>
      <c r="F2920">
        <v>0</v>
      </c>
      <c r="G2920">
        <v>0</v>
      </c>
      <c r="H2920">
        <v>0</v>
      </c>
      <c r="I2920">
        <v>43112030300</v>
      </c>
      <c r="J2920">
        <v>12</v>
      </c>
      <c r="K2920" t="s">
        <v>1397</v>
      </c>
      <c r="L2920">
        <v>2531</v>
      </c>
      <c r="M2920" t="s">
        <v>1214</v>
      </c>
      <c r="N2920" t="s">
        <v>1388</v>
      </c>
      <c r="O2920">
        <v>0</v>
      </c>
      <c r="P2920" t="s">
        <v>1207</v>
      </c>
      <c r="Q2920">
        <v>19740801</v>
      </c>
    </row>
    <row r="2921" spans="1:17">
      <c r="A2921" t="s">
        <v>1396</v>
      </c>
      <c r="B2921" t="s">
        <v>1238</v>
      </c>
      <c r="C2921">
        <v>201002</v>
      </c>
      <c r="D2921">
        <v>27</v>
      </c>
      <c r="E2921" t="s">
        <v>1212</v>
      </c>
      <c r="F2921">
        <v>1073</v>
      </c>
      <c r="G2921">
        <v>3715</v>
      </c>
      <c r="H2921">
        <v>9640</v>
      </c>
      <c r="I2921">
        <v>43112019600</v>
      </c>
      <c r="J2921">
        <v>8</v>
      </c>
      <c r="K2921" t="s">
        <v>1397</v>
      </c>
      <c r="L2921">
        <v>2531</v>
      </c>
      <c r="M2921" t="s">
        <v>1214</v>
      </c>
      <c r="N2921" t="s">
        <v>1388</v>
      </c>
      <c r="O2921">
        <v>0</v>
      </c>
      <c r="P2921" t="s">
        <v>1207</v>
      </c>
      <c r="Q2921">
        <v>19720901</v>
      </c>
    </row>
    <row r="2922" spans="1:17">
      <c r="A2922" t="s">
        <v>1396</v>
      </c>
      <c r="B2922" t="s">
        <v>1239</v>
      </c>
      <c r="C2922">
        <v>201002</v>
      </c>
      <c r="D2922">
        <v>27</v>
      </c>
      <c r="E2922" t="s">
        <v>1212</v>
      </c>
      <c r="F2922">
        <v>579</v>
      </c>
      <c r="G2922">
        <v>470</v>
      </c>
      <c r="H2922">
        <v>15901</v>
      </c>
      <c r="I2922">
        <v>43112013000</v>
      </c>
      <c r="J2922">
        <v>8</v>
      </c>
      <c r="K2922" t="s">
        <v>1397</v>
      </c>
      <c r="L2922">
        <v>2531</v>
      </c>
      <c r="M2922" t="s">
        <v>1214</v>
      </c>
      <c r="N2922" t="s">
        <v>1388</v>
      </c>
      <c r="O2922">
        <v>0</v>
      </c>
      <c r="P2922" t="s">
        <v>1207</v>
      </c>
      <c r="Q2922">
        <v>19720701</v>
      </c>
    </row>
    <row r="2923" spans="1:17">
      <c r="A2923" t="s">
        <v>1396</v>
      </c>
      <c r="B2923" t="s">
        <v>1240</v>
      </c>
      <c r="C2923">
        <v>201002</v>
      </c>
      <c r="D2923">
        <v>27</v>
      </c>
      <c r="E2923" t="s">
        <v>1212</v>
      </c>
      <c r="F2923">
        <v>1218</v>
      </c>
      <c r="G2923">
        <v>214</v>
      </c>
      <c r="H2923">
        <v>7734</v>
      </c>
      <c r="I2923">
        <v>43112021401</v>
      </c>
      <c r="J2923">
        <v>8</v>
      </c>
      <c r="K2923" t="s">
        <v>1397</v>
      </c>
      <c r="L2923">
        <v>2531</v>
      </c>
      <c r="M2923" t="s">
        <v>1214</v>
      </c>
      <c r="N2923" t="s">
        <v>1388</v>
      </c>
      <c r="O2923">
        <v>0</v>
      </c>
      <c r="P2923" t="s">
        <v>1207</v>
      </c>
      <c r="Q2923">
        <v>19760901</v>
      </c>
    </row>
    <row r="2924" spans="1:17">
      <c r="A2924" t="s">
        <v>1396</v>
      </c>
      <c r="B2924" t="s">
        <v>1241</v>
      </c>
      <c r="C2924">
        <v>201002</v>
      </c>
      <c r="D2924">
        <v>27</v>
      </c>
      <c r="E2924" t="s">
        <v>1212</v>
      </c>
      <c r="F2924">
        <v>1382</v>
      </c>
      <c r="G2924">
        <v>256</v>
      </c>
      <c r="H2924">
        <v>38026</v>
      </c>
      <c r="I2924">
        <v>43112023800</v>
      </c>
      <c r="J2924">
        <v>8</v>
      </c>
      <c r="K2924" t="s">
        <v>1397</v>
      </c>
      <c r="L2924">
        <v>2531</v>
      </c>
      <c r="M2924" t="s">
        <v>1214</v>
      </c>
      <c r="N2924" t="s">
        <v>1388</v>
      </c>
      <c r="O2924">
        <v>0</v>
      </c>
      <c r="P2924" t="s">
        <v>1207</v>
      </c>
      <c r="Q2924">
        <v>19701201</v>
      </c>
    </row>
    <row r="2925" spans="1:17">
      <c r="A2925" t="s">
        <v>1396</v>
      </c>
      <c r="B2925" t="s">
        <v>1311</v>
      </c>
      <c r="C2925">
        <v>201002</v>
      </c>
      <c r="D2925">
        <v>27</v>
      </c>
      <c r="E2925" t="s">
        <v>1212</v>
      </c>
      <c r="F2925">
        <v>1748</v>
      </c>
      <c r="G2925">
        <v>556</v>
      </c>
      <c r="H2925">
        <v>29937</v>
      </c>
      <c r="I2925">
        <v>43112016400</v>
      </c>
      <c r="J2925">
        <v>8</v>
      </c>
      <c r="K2925" t="s">
        <v>1397</v>
      </c>
      <c r="L2925">
        <v>2531</v>
      </c>
      <c r="M2925" t="s">
        <v>1214</v>
      </c>
      <c r="N2925" t="s">
        <v>1388</v>
      </c>
      <c r="O2925">
        <v>0</v>
      </c>
      <c r="P2925" t="s">
        <v>1207</v>
      </c>
      <c r="Q2925">
        <v>19740101</v>
      </c>
    </row>
    <row r="2926" spans="1:17">
      <c r="A2926" t="s">
        <v>1396</v>
      </c>
      <c r="B2926" t="s">
        <v>1260</v>
      </c>
      <c r="C2926">
        <v>201002</v>
      </c>
      <c r="D2926">
        <v>27</v>
      </c>
      <c r="E2926" t="s">
        <v>1212</v>
      </c>
      <c r="F2926">
        <v>877</v>
      </c>
      <c r="G2926">
        <v>2434</v>
      </c>
      <c r="H2926">
        <v>42893</v>
      </c>
      <c r="I2926">
        <v>43112019700</v>
      </c>
      <c r="J2926">
        <v>8</v>
      </c>
      <c r="K2926" t="s">
        <v>1397</v>
      </c>
      <c r="L2926">
        <v>2531</v>
      </c>
      <c r="M2926" t="s">
        <v>1214</v>
      </c>
      <c r="N2926" t="s">
        <v>1388</v>
      </c>
      <c r="O2926">
        <v>0</v>
      </c>
      <c r="P2926" t="s">
        <v>1207</v>
      </c>
      <c r="Q2926">
        <v>19700801</v>
      </c>
    </row>
    <row r="2927" spans="1:17">
      <c r="A2927" t="s">
        <v>1396</v>
      </c>
      <c r="B2927" t="s">
        <v>1312</v>
      </c>
      <c r="C2927">
        <v>201002</v>
      </c>
      <c r="D2927">
        <v>27</v>
      </c>
      <c r="E2927" t="s">
        <v>1212</v>
      </c>
      <c r="F2927">
        <v>1175</v>
      </c>
      <c r="G2927">
        <v>171</v>
      </c>
      <c r="H2927">
        <v>57430</v>
      </c>
      <c r="I2927">
        <v>43112015100</v>
      </c>
      <c r="J2927">
        <v>8</v>
      </c>
      <c r="K2927" t="s">
        <v>1397</v>
      </c>
      <c r="L2927">
        <v>2531</v>
      </c>
      <c r="M2927" t="s">
        <v>1214</v>
      </c>
      <c r="N2927" t="s">
        <v>1388</v>
      </c>
      <c r="O2927">
        <v>0</v>
      </c>
      <c r="P2927" t="s">
        <v>1322</v>
      </c>
      <c r="Q2927">
        <v>19730701</v>
      </c>
    </row>
    <row r="2928" spans="1:17">
      <c r="A2928" t="s">
        <v>1396</v>
      </c>
      <c r="B2928" t="s">
        <v>1242</v>
      </c>
      <c r="C2928">
        <v>201002</v>
      </c>
      <c r="D2928">
        <v>27</v>
      </c>
      <c r="E2928" t="s">
        <v>1212</v>
      </c>
      <c r="F2928">
        <v>1025</v>
      </c>
      <c r="G2928">
        <v>3160</v>
      </c>
      <c r="H2928">
        <v>10373</v>
      </c>
      <c r="I2928">
        <v>43112006400</v>
      </c>
      <c r="J2928">
        <v>8</v>
      </c>
      <c r="K2928" t="s">
        <v>1397</v>
      </c>
      <c r="L2928">
        <v>2531</v>
      </c>
      <c r="M2928" t="s">
        <v>1214</v>
      </c>
      <c r="N2928" t="s">
        <v>1388</v>
      </c>
      <c r="O2928">
        <v>0</v>
      </c>
      <c r="P2928" t="s">
        <v>1207</v>
      </c>
      <c r="Q2928">
        <v>19750201</v>
      </c>
    </row>
    <row r="2929" spans="1:17">
      <c r="A2929" t="s">
        <v>1396</v>
      </c>
      <c r="B2929" t="s">
        <v>1326</v>
      </c>
      <c r="C2929">
        <v>201002</v>
      </c>
      <c r="D2929">
        <v>27</v>
      </c>
      <c r="E2929" t="s">
        <v>1212</v>
      </c>
      <c r="F2929">
        <v>437</v>
      </c>
      <c r="G2929">
        <v>85</v>
      </c>
      <c r="H2929">
        <v>17752</v>
      </c>
      <c r="I2929">
        <v>43112012401</v>
      </c>
      <c r="J2929">
        <v>8</v>
      </c>
      <c r="K2929" t="s">
        <v>1397</v>
      </c>
      <c r="L2929">
        <v>2531</v>
      </c>
      <c r="M2929" t="s">
        <v>1214</v>
      </c>
      <c r="N2929" t="s">
        <v>1388</v>
      </c>
      <c r="O2929">
        <v>0</v>
      </c>
      <c r="P2929" t="s">
        <v>1233</v>
      </c>
      <c r="Q2929">
        <v>19970507</v>
      </c>
    </row>
    <row r="2930" spans="1:17">
      <c r="A2930" t="s">
        <v>1396</v>
      </c>
      <c r="B2930" t="s">
        <v>1261</v>
      </c>
      <c r="C2930">
        <v>201002</v>
      </c>
      <c r="D2930">
        <v>0</v>
      </c>
      <c r="E2930" t="s">
        <v>1212</v>
      </c>
      <c r="F2930">
        <v>0</v>
      </c>
      <c r="G2930">
        <v>0</v>
      </c>
      <c r="H2930">
        <v>0</v>
      </c>
      <c r="I2930">
        <v>43112006200</v>
      </c>
      <c r="J2930">
        <v>12</v>
      </c>
      <c r="K2930" t="s">
        <v>1397</v>
      </c>
      <c r="L2930">
        <v>2531</v>
      </c>
      <c r="M2930" t="s">
        <v>1214</v>
      </c>
      <c r="N2930" t="s">
        <v>1388</v>
      </c>
      <c r="O2930">
        <v>0</v>
      </c>
      <c r="P2930" t="s">
        <v>1207</v>
      </c>
      <c r="Q2930">
        <v>19690501</v>
      </c>
    </row>
    <row r="2931" spans="1:17">
      <c r="A2931" t="s">
        <v>1396</v>
      </c>
      <c r="B2931" t="s">
        <v>1394</v>
      </c>
      <c r="C2931">
        <v>201002</v>
      </c>
      <c r="D2931">
        <v>0</v>
      </c>
      <c r="E2931" t="s">
        <v>1212</v>
      </c>
      <c r="F2931">
        <v>0</v>
      </c>
      <c r="G2931">
        <v>0</v>
      </c>
      <c r="H2931">
        <v>0</v>
      </c>
      <c r="I2931">
        <v>43112018301</v>
      </c>
      <c r="J2931">
        <v>12</v>
      </c>
      <c r="K2931" t="s">
        <v>1397</v>
      </c>
      <c r="L2931">
        <v>2531</v>
      </c>
      <c r="M2931" t="s">
        <v>1214</v>
      </c>
      <c r="N2931" t="s">
        <v>1388</v>
      </c>
      <c r="O2931">
        <v>0</v>
      </c>
      <c r="P2931" t="s">
        <v>1207</v>
      </c>
      <c r="Q2931">
        <v>19750701</v>
      </c>
    </row>
    <row r="2932" spans="1:17">
      <c r="A2932" t="s">
        <v>1396</v>
      </c>
      <c r="B2932" t="s">
        <v>1243</v>
      </c>
      <c r="C2932">
        <v>201002</v>
      </c>
      <c r="D2932">
        <v>0</v>
      </c>
      <c r="E2932" t="s">
        <v>1212</v>
      </c>
      <c r="F2932">
        <v>0</v>
      </c>
      <c r="G2932">
        <v>0</v>
      </c>
      <c r="H2932">
        <v>0</v>
      </c>
      <c r="I2932">
        <v>43112018400</v>
      </c>
      <c r="J2932">
        <v>12</v>
      </c>
      <c r="K2932" t="s">
        <v>1397</v>
      </c>
      <c r="L2932">
        <v>2531</v>
      </c>
      <c r="M2932" t="s">
        <v>1214</v>
      </c>
      <c r="N2932" t="s">
        <v>1388</v>
      </c>
      <c r="O2932">
        <v>0</v>
      </c>
      <c r="P2932" t="s">
        <v>1207</v>
      </c>
      <c r="Q2932">
        <v>19700501</v>
      </c>
    </row>
    <row r="2933" spans="1:17">
      <c r="A2933" t="s">
        <v>1396</v>
      </c>
      <c r="B2933" t="s">
        <v>1327</v>
      </c>
      <c r="C2933">
        <v>201002</v>
      </c>
      <c r="D2933">
        <v>27</v>
      </c>
      <c r="E2933" t="s">
        <v>1212</v>
      </c>
      <c r="F2933">
        <v>656</v>
      </c>
      <c r="G2933">
        <v>1272</v>
      </c>
      <c r="H2933">
        <v>15178</v>
      </c>
      <c r="I2933">
        <v>43112005600</v>
      </c>
      <c r="J2933">
        <v>8</v>
      </c>
      <c r="K2933" t="s">
        <v>1397</v>
      </c>
      <c r="L2933">
        <v>2531</v>
      </c>
      <c r="M2933" t="s">
        <v>1214</v>
      </c>
      <c r="N2933" t="s">
        <v>1388</v>
      </c>
      <c r="O2933">
        <v>0</v>
      </c>
      <c r="P2933" t="s">
        <v>1322</v>
      </c>
      <c r="Q2933">
        <v>19690301</v>
      </c>
    </row>
    <row r="2934" spans="1:17">
      <c r="A2934" t="s">
        <v>1396</v>
      </c>
      <c r="B2934" t="s">
        <v>1328</v>
      </c>
      <c r="C2934">
        <v>201002</v>
      </c>
      <c r="D2934">
        <v>27</v>
      </c>
      <c r="E2934" t="s">
        <v>1212</v>
      </c>
      <c r="F2934">
        <v>1669</v>
      </c>
      <c r="G2934">
        <v>1240</v>
      </c>
      <c r="H2934">
        <v>29107</v>
      </c>
      <c r="I2934">
        <v>43112017500</v>
      </c>
      <c r="J2934">
        <v>8</v>
      </c>
      <c r="K2934" t="s">
        <v>1397</v>
      </c>
      <c r="L2934">
        <v>2531</v>
      </c>
      <c r="M2934" t="s">
        <v>1214</v>
      </c>
      <c r="N2934" t="s">
        <v>1388</v>
      </c>
      <c r="O2934">
        <v>0</v>
      </c>
      <c r="P2934" t="s">
        <v>1207</v>
      </c>
      <c r="Q2934">
        <v>19700401</v>
      </c>
    </row>
    <row r="2935" spans="1:17">
      <c r="A2935" t="s">
        <v>1396</v>
      </c>
      <c r="B2935" t="s">
        <v>1262</v>
      </c>
      <c r="C2935">
        <v>201002</v>
      </c>
      <c r="D2935">
        <v>27</v>
      </c>
      <c r="E2935" t="s">
        <v>1212</v>
      </c>
      <c r="F2935">
        <v>463</v>
      </c>
      <c r="G2935">
        <v>427</v>
      </c>
      <c r="H2935">
        <v>7261</v>
      </c>
      <c r="I2935">
        <v>43112012500</v>
      </c>
      <c r="J2935">
        <v>8</v>
      </c>
      <c r="K2935" t="s">
        <v>1397</v>
      </c>
      <c r="L2935">
        <v>2531</v>
      </c>
      <c r="M2935" t="s">
        <v>1214</v>
      </c>
      <c r="N2935" t="s">
        <v>1388</v>
      </c>
      <c r="O2935">
        <v>0</v>
      </c>
      <c r="P2935" t="s">
        <v>1207</v>
      </c>
      <c r="Q2935">
        <v>19690801</v>
      </c>
    </row>
    <row r="2936" spans="1:17">
      <c r="A2936" t="s">
        <v>1396</v>
      </c>
      <c r="B2936" t="s">
        <v>1313</v>
      </c>
      <c r="C2936">
        <v>201002</v>
      </c>
      <c r="D2936">
        <v>27</v>
      </c>
      <c r="E2936" t="s">
        <v>1212</v>
      </c>
      <c r="F2936">
        <v>1376</v>
      </c>
      <c r="G2936">
        <v>1881</v>
      </c>
      <c r="H2936">
        <v>8148</v>
      </c>
      <c r="I2936">
        <v>43112006300</v>
      </c>
      <c r="J2936">
        <v>8</v>
      </c>
      <c r="K2936" t="s">
        <v>1397</v>
      </c>
      <c r="L2936">
        <v>2531</v>
      </c>
      <c r="M2936" t="s">
        <v>1214</v>
      </c>
      <c r="N2936" t="s">
        <v>1388</v>
      </c>
      <c r="O2936">
        <v>0</v>
      </c>
      <c r="P2936" t="s">
        <v>1207</v>
      </c>
      <c r="Q2936">
        <v>19690701</v>
      </c>
    </row>
    <row r="2937" spans="1:17">
      <c r="A2937" t="s">
        <v>1396</v>
      </c>
      <c r="B2937" t="s">
        <v>1314</v>
      </c>
      <c r="C2937">
        <v>201002</v>
      </c>
      <c r="D2937">
        <v>27</v>
      </c>
      <c r="E2937" t="s">
        <v>1212</v>
      </c>
      <c r="F2937">
        <v>804</v>
      </c>
      <c r="G2937">
        <v>85</v>
      </c>
      <c r="H2937">
        <v>39356</v>
      </c>
      <c r="I2937">
        <v>43112020500</v>
      </c>
      <c r="J2937">
        <v>8</v>
      </c>
      <c r="K2937" t="s">
        <v>1397</v>
      </c>
      <c r="L2937">
        <v>2531</v>
      </c>
      <c r="M2937" t="s">
        <v>1214</v>
      </c>
      <c r="N2937" t="s">
        <v>1388</v>
      </c>
      <c r="O2937">
        <v>0</v>
      </c>
      <c r="P2937" t="s">
        <v>1233</v>
      </c>
      <c r="Q2937">
        <v>19721201</v>
      </c>
    </row>
    <row r="2938" spans="1:17">
      <c r="A2938" t="s">
        <v>1396</v>
      </c>
      <c r="B2938" t="s">
        <v>1329</v>
      </c>
      <c r="C2938">
        <v>201002</v>
      </c>
      <c r="D2938">
        <v>27</v>
      </c>
      <c r="E2938" t="s">
        <v>1212</v>
      </c>
      <c r="F2938">
        <v>1948</v>
      </c>
      <c r="G2938">
        <v>321</v>
      </c>
      <c r="H2938">
        <v>95328</v>
      </c>
      <c r="I2938">
        <v>43112019800</v>
      </c>
      <c r="J2938">
        <v>8</v>
      </c>
      <c r="K2938" t="s">
        <v>1397</v>
      </c>
      <c r="L2938">
        <v>2531</v>
      </c>
      <c r="M2938" t="s">
        <v>1214</v>
      </c>
      <c r="N2938" t="s">
        <v>1388</v>
      </c>
      <c r="O2938">
        <v>0</v>
      </c>
      <c r="P2938" t="s">
        <v>1207</v>
      </c>
      <c r="Q2938">
        <v>19700801</v>
      </c>
    </row>
    <row r="2939" spans="1:17">
      <c r="A2939" t="s">
        <v>1396</v>
      </c>
      <c r="B2939" t="s">
        <v>1245</v>
      </c>
      <c r="C2939">
        <v>201002</v>
      </c>
      <c r="D2939">
        <v>27</v>
      </c>
      <c r="E2939" t="s">
        <v>1212</v>
      </c>
      <c r="F2939">
        <v>689</v>
      </c>
      <c r="G2939">
        <v>1859</v>
      </c>
      <c r="H2939">
        <v>2839</v>
      </c>
      <c r="I2939">
        <v>43112019900</v>
      </c>
      <c r="J2939">
        <v>8</v>
      </c>
      <c r="K2939" t="s">
        <v>1397</v>
      </c>
      <c r="L2939">
        <v>2531</v>
      </c>
      <c r="M2939" t="s">
        <v>1214</v>
      </c>
      <c r="N2939" t="s">
        <v>1388</v>
      </c>
      <c r="O2939">
        <v>0</v>
      </c>
      <c r="P2939" t="s">
        <v>1207</v>
      </c>
      <c r="Q2939">
        <v>19700701</v>
      </c>
    </row>
    <row r="2940" spans="1:17">
      <c r="A2940" t="s">
        <v>1396</v>
      </c>
      <c r="B2940" t="s">
        <v>1359</v>
      </c>
      <c r="C2940">
        <v>201002</v>
      </c>
      <c r="D2940">
        <v>0</v>
      </c>
      <c r="E2940" t="s">
        <v>1212</v>
      </c>
      <c r="F2940">
        <v>0</v>
      </c>
      <c r="G2940">
        <v>0</v>
      </c>
      <c r="H2940">
        <v>0</v>
      </c>
      <c r="I2940">
        <v>43112021800</v>
      </c>
      <c r="J2940">
        <v>12</v>
      </c>
      <c r="K2940" t="s">
        <v>1397</v>
      </c>
      <c r="L2940">
        <v>2531</v>
      </c>
      <c r="M2940" t="s">
        <v>1214</v>
      </c>
      <c r="N2940" t="s">
        <v>1388</v>
      </c>
      <c r="O2940">
        <v>0</v>
      </c>
      <c r="P2940" t="s">
        <v>1207</v>
      </c>
      <c r="Q2940">
        <v>19701101</v>
      </c>
    </row>
    <row r="2941" spans="1:17">
      <c r="A2941" t="s">
        <v>1396</v>
      </c>
      <c r="B2941" t="s">
        <v>1248</v>
      </c>
      <c r="C2941">
        <v>201002</v>
      </c>
      <c r="D2941">
        <v>27</v>
      </c>
      <c r="E2941" t="s">
        <v>1212</v>
      </c>
      <c r="F2941">
        <v>183</v>
      </c>
      <c r="G2941">
        <v>128</v>
      </c>
      <c r="H2941">
        <v>7135</v>
      </c>
      <c r="I2941">
        <v>43112017601</v>
      </c>
      <c r="J2941">
        <v>8</v>
      </c>
      <c r="K2941" t="s">
        <v>1397</v>
      </c>
      <c r="L2941">
        <v>2531</v>
      </c>
      <c r="M2941" t="s">
        <v>1214</v>
      </c>
      <c r="N2941" t="s">
        <v>1388</v>
      </c>
      <c r="O2941">
        <v>0</v>
      </c>
      <c r="P2941" t="s">
        <v>1207</v>
      </c>
      <c r="Q2941">
        <v>19751101</v>
      </c>
    </row>
    <row r="2942" spans="1:17">
      <c r="A2942" t="s">
        <v>1396</v>
      </c>
      <c r="B2942" t="s">
        <v>1215</v>
      </c>
      <c r="C2942">
        <v>201002</v>
      </c>
      <c r="D2942">
        <v>27</v>
      </c>
      <c r="E2942" t="s">
        <v>1212</v>
      </c>
      <c r="F2942">
        <v>868</v>
      </c>
      <c r="G2942">
        <v>1612</v>
      </c>
      <c r="H2942">
        <v>11404</v>
      </c>
      <c r="I2942">
        <v>43112015201</v>
      </c>
      <c r="J2942">
        <v>8</v>
      </c>
      <c r="K2942" t="s">
        <v>1397</v>
      </c>
      <c r="L2942">
        <v>2531</v>
      </c>
      <c r="M2942" t="s">
        <v>1214</v>
      </c>
      <c r="N2942" t="s">
        <v>1388</v>
      </c>
      <c r="O2942">
        <v>0</v>
      </c>
      <c r="P2942" t="s">
        <v>1207</v>
      </c>
      <c r="Q2942">
        <v>19940401</v>
      </c>
    </row>
    <row r="2943" spans="1:17">
      <c r="A2943" t="s">
        <v>1396</v>
      </c>
      <c r="B2943" t="s">
        <v>1217</v>
      </c>
      <c r="C2943">
        <v>201002</v>
      </c>
      <c r="D2943">
        <v>0</v>
      </c>
      <c r="E2943" t="s">
        <v>1212</v>
      </c>
      <c r="F2943">
        <v>0</v>
      </c>
      <c r="G2943">
        <v>0</v>
      </c>
      <c r="H2943">
        <v>0</v>
      </c>
      <c r="I2943">
        <v>43112018500</v>
      </c>
      <c r="J2943">
        <v>12</v>
      </c>
      <c r="K2943" t="s">
        <v>1397</v>
      </c>
      <c r="L2943">
        <v>2531</v>
      </c>
      <c r="M2943" t="s">
        <v>1214</v>
      </c>
      <c r="N2943" t="s">
        <v>1388</v>
      </c>
      <c r="O2943">
        <v>0</v>
      </c>
      <c r="P2943" t="s">
        <v>1207</v>
      </c>
      <c r="Q2943">
        <v>19700601</v>
      </c>
    </row>
    <row r="2944" spans="1:17">
      <c r="A2944" t="s">
        <v>1396</v>
      </c>
      <c r="B2944" t="s">
        <v>1220</v>
      </c>
      <c r="C2944">
        <v>201002</v>
      </c>
      <c r="D2944">
        <v>0</v>
      </c>
      <c r="E2944" t="s">
        <v>1212</v>
      </c>
      <c r="F2944">
        <v>0</v>
      </c>
      <c r="G2944">
        <v>0</v>
      </c>
      <c r="H2944">
        <v>0</v>
      </c>
      <c r="I2944">
        <v>43112070200</v>
      </c>
      <c r="J2944">
        <v>12</v>
      </c>
      <c r="K2944" t="s">
        <v>1397</v>
      </c>
      <c r="L2944">
        <v>2531</v>
      </c>
      <c r="M2944" t="s">
        <v>1214</v>
      </c>
      <c r="N2944" t="s">
        <v>1388</v>
      </c>
      <c r="O2944">
        <v>0</v>
      </c>
      <c r="P2944" t="s">
        <v>1207</v>
      </c>
      <c r="Q2944">
        <v>19930801</v>
      </c>
    </row>
    <row r="2945" spans="1:17">
      <c r="A2945" t="s">
        <v>1396</v>
      </c>
      <c r="B2945" t="s">
        <v>1221</v>
      </c>
      <c r="C2945">
        <v>201002</v>
      </c>
      <c r="D2945">
        <v>27</v>
      </c>
      <c r="E2945" t="s">
        <v>1212</v>
      </c>
      <c r="F2945">
        <v>389</v>
      </c>
      <c r="G2945">
        <v>636</v>
      </c>
      <c r="H2945">
        <v>1678</v>
      </c>
      <c r="I2945">
        <v>43112031100</v>
      </c>
      <c r="J2945">
        <v>8</v>
      </c>
      <c r="K2945" t="s">
        <v>1397</v>
      </c>
      <c r="L2945">
        <v>2531</v>
      </c>
      <c r="M2945" t="s">
        <v>1214</v>
      </c>
      <c r="N2945" t="s">
        <v>1388</v>
      </c>
      <c r="O2945">
        <v>0</v>
      </c>
      <c r="P2945" t="s">
        <v>1207</v>
      </c>
      <c r="Q2945">
        <v>19750801</v>
      </c>
    </row>
    <row r="2946" spans="1:17">
      <c r="A2946" t="s">
        <v>1396</v>
      </c>
      <c r="B2946" t="s">
        <v>1222</v>
      </c>
      <c r="C2946">
        <v>201002</v>
      </c>
      <c r="D2946">
        <v>27</v>
      </c>
      <c r="E2946" t="s">
        <v>1212</v>
      </c>
      <c r="F2946">
        <v>1067</v>
      </c>
      <c r="G2946">
        <v>668</v>
      </c>
      <c r="H2946">
        <v>1923</v>
      </c>
      <c r="I2946">
        <v>43112070000</v>
      </c>
      <c r="J2946">
        <v>8</v>
      </c>
      <c r="K2946" t="s">
        <v>1397</v>
      </c>
      <c r="L2946">
        <v>2531</v>
      </c>
      <c r="M2946" t="s">
        <v>1214</v>
      </c>
      <c r="N2946" t="s">
        <v>1388</v>
      </c>
      <c r="O2946">
        <v>0</v>
      </c>
      <c r="P2946" t="s">
        <v>1207</v>
      </c>
      <c r="Q2946">
        <v>19930601</v>
      </c>
    </row>
    <row r="2947" spans="1:17">
      <c r="A2947" t="s">
        <v>1396</v>
      </c>
      <c r="B2947" t="s">
        <v>1223</v>
      </c>
      <c r="C2947">
        <v>201002</v>
      </c>
      <c r="D2947">
        <v>0</v>
      </c>
      <c r="E2947" t="s">
        <v>1212</v>
      </c>
      <c r="F2947">
        <v>0</v>
      </c>
      <c r="G2947">
        <v>0</v>
      </c>
      <c r="H2947">
        <v>0</v>
      </c>
      <c r="I2947">
        <v>43112017900</v>
      </c>
      <c r="J2947">
        <v>12</v>
      </c>
      <c r="K2947" t="s">
        <v>1397</v>
      </c>
      <c r="L2947">
        <v>2531</v>
      </c>
      <c r="M2947" t="s">
        <v>1214</v>
      </c>
      <c r="N2947" t="s">
        <v>1388</v>
      </c>
      <c r="O2947">
        <v>0</v>
      </c>
      <c r="P2947" t="s">
        <v>1207</v>
      </c>
      <c r="Q2947">
        <v>19741101</v>
      </c>
    </row>
    <row r="2948" spans="1:17">
      <c r="A2948" t="s">
        <v>1396</v>
      </c>
      <c r="B2948" t="s">
        <v>1224</v>
      </c>
      <c r="C2948">
        <v>201002</v>
      </c>
      <c r="D2948">
        <v>12</v>
      </c>
      <c r="E2948" t="s">
        <v>1212</v>
      </c>
      <c r="F2948">
        <v>178</v>
      </c>
      <c r="G2948">
        <v>827</v>
      </c>
      <c r="H2948">
        <v>3195</v>
      </c>
      <c r="I2948">
        <v>43112015301</v>
      </c>
      <c r="J2948">
        <v>8</v>
      </c>
      <c r="K2948" t="s">
        <v>1397</v>
      </c>
      <c r="L2948">
        <v>2531</v>
      </c>
      <c r="M2948" t="s">
        <v>1214</v>
      </c>
      <c r="N2948" t="s">
        <v>1388</v>
      </c>
      <c r="O2948">
        <v>0</v>
      </c>
      <c r="P2948" t="s">
        <v>1207</v>
      </c>
      <c r="Q2948">
        <v>19741101</v>
      </c>
    </row>
    <row r="2949" spans="1:17">
      <c r="A2949" t="s">
        <v>1396</v>
      </c>
      <c r="B2949" t="s">
        <v>1225</v>
      </c>
      <c r="C2949">
        <v>201002</v>
      </c>
      <c r="D2949">
        <v>28</v>
      </c>
      <c r="E2949" t="s">
        <v>1212</v>
      </c>
      <c r="F2949">
        <v>60</v>
      </c>
      <c r="G2949">
        <v>339</v>
      </c>
      <c r="H2949">
        <v>3514</v>
      </c>
      <c r="I2949">
        <v>43112016500</v>
      </c>
      <c r="J2949">
        <v>8</v>
      </c>
      <c r="K2949" t="s">
        <v>1397</v>
      </c>
      <c r="L2949">
        <v>2531</v>
      </c>
      <c r="M2949" t="s">
        <v>1214</v>
      </c>
      <c r="N2949" t="s">
        <v>1388</v>
      </c>
      <c r="O2949">
        <v>0</v>
      </c>
      <c r="P2949" t="s">
        <v>1207</v>
      </c>
      <c r="Q2949">
        <v>19700301</v>
      </c>
    </row>
    <row r="2950" spans="1:17">
      <c r="A2950" t="s">
        <v>1396</v>
      </c>
      <c r="B2950" t="s">
        <v>1301</v>
      </c>
      <c r="C2950">
        <v>201002</v>
      </c>
      <c r="D2950">
        <v>0</v>
      </c>
      <c r="E2950" t="s">
        <v>1212</v>
      </c>
      <c r="F2950">
        <v>0</v>
      </c>
      <c r="G2950">
        <v>0</v>
      </c>
      <c r="H2950">
        <v>0</v>
      </c>
      <c r="I2950">
        <v>43112010801</v>
      </c>
      <c r="J2950">
        <v>12</v>
      </c>
      <c r="K2950" t="s">
        <v>1397</v>
      </c>
      <c r="L2950">
        <v>2531</v>
      </c>
      <c r="M2950" t="s">
        <v>1214</v>
      </c>
      <c r="N2950" t="s">
        <v>1388</v>
      </c>
      <c r="O2950">
        <v>0</v>
      </c>
      <c r="P2950" t="s">
        <v>1207</v>
      </c>
      <c r="Q2950">
        <v>19721201</v>
      </c>
    </row>
    <row r="2951" spans="1:17">
      <c r="A2951" t="s">
        <v>1396</v>
      </c>
      <c r="B2951" t="s">
        <v>1226</v>
      </c>
      <c r="C2951">
        <v>201002</v>
      </c>
      <c r="D2951">
        <v>0</v>
      </c>
      <c r="E2951" t="s">
        <v>1212</v>
      </c>
      <c r="F2951">
        <v>0</v>
      </c>
      <c r="G2951">
        <v>0</v>
      </c>
      <c r="H2951">
        <v>0</v>
      </c>
      <c r="I2951">
        <v>43112021000</v>
      </c>
      <c r="J2951">
        <v>12</v>
      </c>
      <c r="K2951" t="s">
        <v>1397</v>
      </c>
      <c r="L2951">
        <v>2531</v>
      </c>
      <c r="M2951" t="s">
        <v>1214</v>
      </c>
      <c r="N2951" t="s">
        <v>1388</v>
      </c>
      <c r="O2951">
        <v>0</v>
      </c>
      <c r="P2951" t="s">
        <v>1207</v>
      </c>
      <c r="Q2951">
        <v>19720801</v>
      </c>
    </row>
    <row r="2952" spans="1:17">
      <c r="A2952" t="s">
        <v>1396</v>
      </c>
      <c r="B2952" t="s">
        <v>1303</v>
      </c>
      <c r="C2952">
        <v>201002</v>
      </c>
      <c r="D2952">
        <v>0</v>
      </c>
      <c r="E2952" t="s">
        <v>1212</v>
      </c>
      <c r="F2952">
        <v>0</v>
      </c>
      <c r="G2952">
        <v>0</v>
      </c>
      <c r="H2952">
        <v>0</v>
      </c>
      <c r="I2952">
        <v>43112014200</v>
      </c>
      <c r="J2952">
        <v>12</v>
      </c>
      <c r="K2952" t="s">
        <v>1397</v>
      </c>
      <c r="L2952">
        <v>2531</v>
      </c>
      <c r="M2952" t="s">
        <v>1214</v>
      </c>
      <c r="N2952" t="s">
        <v>1388</v>
      </c>
      <c r="O2952">
        <v>0</v>
      </c>
      <c r="P2952" t="s">
        <v>1207</v>
      </c>
      <c r="Q2952">
        <v>19740101</v>
      </c>
    </row>
    <row r="2953" spans="1:17">
      <c r="A2953" t="s">
        <v>1396</v>
      </c>
      <c r="B2953" t="s">
        <v>1348</v>
      </c>
      <c r="C2953">
        <v>201002</v>
      </c>
      <c r="D2953">
        <v>27</v>
      </c>
      <c r="E2953" t="s">
        <v>1212</v>
      </c>
      <c r="F2953">
        <v>1196</v>
      </c>
      <c r="G2953">
        <v>2079</v>
      </c>
      <c r="H2953">
        <v>13615</v>
      </c>
      <c r="I2953">
        <v>43112016601</v>
      </c>
      <c r="J2953">
        <v>8</v>
      </c>
      <c r="K2953" t="s">
        <v>1397</v>
      </c>
      <c r="L2953">
        <v>2531</v>
      </c>
      <c r="M2953" t="s">
        <v>1214</v>
      </c>
      <c r="N2953" t="s">
        <v>1388</v>
      </c>
      <c r="O2953">
        <v>0</v>
      </c>
      <c r="P2953" t="s">
        <v>1207</v>
      </c>
      <c r="Q2953">
        <v>19770201</v>
      </c>
    </row>
    <row r="2954" spans="1:17">
      <c r="A2954" t="s">
        <v>1396</v>
      </c>
      <c r="B2954" t="s">
        <v>1228</v>
      </c>
      <c r="C2954">
        <v>201002</v>
      </c>
      <c r="D2954">
        <v>27</v>
      </c>
      <c r="E2954" t="s">
        <v>1212</v>
      </c>
      <c r="F2954">
        <v>622</v>
      </c>
      <c r="G2954">
        <v>700</v>
      </c>
      <c r="H2954">
        <v>14006</v>
      </c>
      <c r="I2954">
        <v>43112009301</v>
      </c>
      <c r="J2954">
        <v>8</v>
      </c>
      <c r="K2954" t="s">
        <v>1397</v>
      </c>
      <c r="L2954">
        <v>2531</v>
      </c>
      <c r="M2954" t="s">
        <v>1214</v>
      </c>
      <c r="N2954" t="s">
        <v>1388</v>
      </c>
      <c r="O2954">
        <v>0</v>
      </c>
      <c r="P2954" t="s">
        <v>1207</v>
      </c>
      <c r="Q2954">
        <v>19790801</v>
      </c>
    </row>
    <row r="2955" spans="1:17">
      <c r="A2955" t="s">
        <v>1396</v>
      </c>
      <c r="B2955" t="s">
        <v>1381</v>
      </c>
      <c r="C2955">
        <v>201002</v>
      </c>
      <c r="D2955">
        <v>0</v>
      </c>
      <c r="E2955" t="s">
        <v>1212</v>
      </c>
      <c r="F2955">
        <v>0</v>
      </c>
      <c r="G2955">
        <v>0</v>
      </c>
      <c r="H2955">
        <v>0</v>
      </c>
      <c r="I2955">
        <v>43112029000</v>
      </c>
      <c r="J2955">
        <v>12</v>
      </c>
      <c r="K2955" t="s">
        <v>1397</v>
      </c>
      <c r="L2955">
        <v>2531</v>
      </c>
      <c r="M2955" t="s">
        <v>1214</v>
      </c>
      <c r="N2955" t="s">
        <v>1388</v>
      </c>
      <c r="O2955">
        <v>0</v>
      </c>
      <c r="P2955" t="s">
        <v>1207</v>
      </c>
      <c r="Q2955">
        <v>19720701</v>
      </c>
    </row>
    <row r="2956" spans="1:17">
      <c r="A2956" t="s">
        <v>1396</v>
      </c>
      <c r="B2956" t="s">
        <v>1382</v>
      </c>
      <c r="C2956">
        <v>201002</v>
      </c>
      <c r="D2956">
        <v>27</v>
      </c>
      <c r="E2956" t="s">
        <v>1212</v>
      </c>
      <c r="F2956">
        <v>585</v>
      </c>
      <c r="G2956">
        <v>6050</v>
      </c>
      <c r="H2956">
        <v>6459</v>
      </c>
      <c r="I2956">
        <v>43112016800</v>
      </c>
      <c r="J2956">
        <v>8</v>
      </c>
      <c r="K2956" t="s">
        <v>1397</v>
      </c>
      <c r="L2956">
        <v>2531</v>
      </c>
      <c r="M2956" t="s">
        <v>1214</v>
      </c>
      <c r="N2956" t="s">
        <v>1388</v>
      </c>
      <c r="O2956">
        <v>0</v>
      </c>
      <c r="P2956" t="s">
        <v>1207</v>
      </c>
      <c r="Q2956">
        <v>19730501</v>
      </c>
    </row>
    <row r="2957" spans="1:17">
      <c r="A2957" t="s">
        <v>1396</v>
      </c>
      <c r="B2957" t="s">
        <v>1398</v>
      </c>
      <c r="C2957">
        <v>201002</v>
      </c>
      <c r="D2957">
        <v>27</v>
      </c>
      <c r="E2957" t="s">
        <v>1212</v>
      </c>
      <c r="F2957">
        <v>1223</v>
      </c>
      <c r="G2957">
        <v>297</v>
      </c>
      <c r="H2957">
        <v>45915</v>
      </c>
      <c r="I2957">
        <v>43112018100</v>
      </c>
      <c r="J2957">
        <v>8</v>
      </c>
      <c r="K2957" t="s">
        <v>1397</v>
      </c>
      <c r="L2957">
        <v>2531</v>
      </c>
      <c r="M2957" t="s">
        <v>1214</v>
      </c>
      <c r="N2957" t="s">
        <v>1388</v>
      </c>
      <c r="O2957">
        <v>0</v>
      </c>
      <c r="P2957" t="s">
        <v>1233</v>
      </c>
      <c r="Q2957">
        <v>19750601</v>
      </c>
    </row>
    <row r="2958" spans="1:17">
      <c r="A2958" t="s">
        <v>1396</v>
      </c>
      <c r="B2958" t="s">
        <v>1362</v>
      </c>
      <c r="C2958">
        <v>201002</v>
      </c>
      <c r="D2958">
        <v>0</v>
      </c>
      <c r="E2958" t="s">
        <v>1212</v>
      </c>
      <c r="F2958">
        <v>0</v>
      </c>
      <c r="G2958">
        <v>0</v>
      </c>
      <c r="H2958">
        <v>0</v>
      </c>
      <c r="I2958">
        <v>43112020700</v>
      </c>
      <c r="J2958">
        <v>12</v>
      </c>
      <c r="K2958" t="s">
        <v>1397</v>
      </c>
      <c r="L2958">
        <v>2531</v>
      </c>
      <c r="M2958" t="s">
        <v>1214</v>
      </c>
      <c r="N2958" t="s">
        <v>1388</v>
      </c>
      <c r="O2958">
        <v>0</v>
      </c>
      <c r="P2958" t="s">
        <v>1393</v>
      </c>
      <c r="Q2958">
        <v>19790501</v>
      </c>
    </row>
    <row r="2959" spans="1:17">
      <c r="A2959" t="s">
        <v>1396</v>
      </c>
      <c r="B2959" t="s">
        <v>1363</v>
      </c>
      <c r="C2959">
        <v>201002</v>
      </c>
      <c r="D2959">
        <v>27</v>
      </c>
      <c r="E2959" t="s">
        <v>1212</v>
      </c>
      <c r="F2959">
        <v>847</v>
      </c>
      <c r="G2959">
        <v>191</v>
      </c>
      <c r="H2959">
        <v>42893</v>
      </c>
      <c r="I2959">
        <v>43112018600</v>
      </c>
      <c r="J2959">
        <v>8</v>
      </c>
      <c r="K2959" t="s">
        <v>1397</v>
      </c>
      <c r="L2959">
        <v>2531</v>
      </c>
      <c r="M2959" t="s">
        <v>1214</v>
      </c>
      <c r="N2959" t="s">
        <v>1388</v>
      </c>
      <c r="O2959">
        <v>0</v>
      </c>
      <c r="P2959" t="s">
        <v>1207</v>
      </c>
      <c r="Q2959">
        <v>19730501</v>
      </c>
    </row>
    <row r="2960" spans="1:17">
      <c r="A2960" t="s">
        <v>1396</v>
      </c>
      <c r="B2960" t="s">
        <v>1365</v>
      </c>
      <c r="C2960">
        <v>201002</v>
      </c>
      <c r="D2960">
        <v>27</v>
      </c>
      <c r="E2960" t="s">
        <v>1212</v>
      </c>
      <c r="F2960">
        <v>771</v>
      </c>
      <c r="G2960">
        <v>711</v>
      </c>
      <c r="H2960">
        <v>10293</v>
      </c>
      <c r="I2960">
        <v>43112009700</v>
      </c>
      <c r="J2960">
        <v>8</v>
      </c>
      <c r="K2960" t="s">
        <v>1397</v>
      </c>
      <c r="L2960">
        <v>2531</v>
      </c>
      <c r="M2960" t="s">
        <v>1214</v>
      </c>
      <c r="N2960" t="s">
        <v>1388</v>
      </c>
      <c r="O2960">
        <v>0</v>
      </c>
      <c r="P2960" t="s">
        <v>1207</v>
      </c>
      <c r="Q2960">
        <v>19690701</v>
      </c>
    </row>
    <row r="2961" spans="1:17">
      <c r="A2961" t="s">
        <v>1396</v>
      </c>
      <c r="B2961" t="s">
        <v>1399</v>
      </c>
      <c r="C2961">
        <v>201002</v>
      </c>
      <c r="D2961">
        <v>0</v>
      </c>
      <c r="E2961" t="s">
        <v>1212</v>
      </c>
      <c r="F2961">
        <v>0</v>
      </c>
      <c r="G2961">
        <v>0</v>
      </c>
      <c r="H2961">
        <v>0</v>
      </c>
      <c r="I2961">
        <v>43112022901</v>
      </c>
      <c r="J2961">
        <v>12</v>
      </c>
      <c r="K2961" t="s">
        <v>1397</v>
      </c>
      <c r="L2961">
        <v>2531</v>
      </c>
      <c r="M2961" t="s">
        <v>1214</v>
      </c>
      <c r="N2961" t="s">
        <v>1388</v>
      </c>
      <c r="O2961">
        <v>0</v>
      </c>
      <c r="P2961" t="s">
        <v>1322</v>
      </c>
      <c r="Q2961">
        <v>19790701</v>
      </c>
    </row>
    <row r="2962" spans="1:17">
      <c r="A2962" t="s">
        <v>1396</v>
      </c>
      <c r="B2962" t="s">
        <v>1367</v>
      </c>
      <c r="C2962">
        <v>201002</v>
      </c>
      <c r="D2962">
        <v>26</v>
      </c>
      <c r="E2962" t="s">
        <v>1212</v>
      </c>
      <c r="F2962">
        <v>1321</v>
      </c>
      <c r="G2962">
        <v>870</v>
      </c>
      <c r="H2962">
        <v>1100</v>
      </c>
      <c r="I2962">
        <v>43112070400</v>
      </c>
      <c r="J2962">
        <v>8</v>
      </c>
      <c r="K2962" t="s">
        <v>1397</v>
      </c>
      <c r="L2962">
        <v>2531</v>
      </c>
      <c r="M2962" t="s">
        <v>1214</v>
      </c>
      <c r="N2962" t="s">
        <v>1388</v>
      </c>
      <c r="O2962">
        <v>0</v>
      </c>
      <c r="P2962" t="s">
        <v>1207</v>
      </c>
      <c r="Q2962">
        <v>19930901</v>
      </c>
    </row>
    <row r="2963" spans="1:17">
      <c r="A2963" t="s">
        <v>1396</v>
      </c>
      <c r="B2963" t="s">
        <v>1368</v>
      </c>
      <c r="C2963">
        <v>201002</v>
      </c>
      <c r="D2963">
        <v>0</v>
      </c>
      <c r="E2963" t="s">
        <v>1212</v>
      </c>
      <c r="F2963">
        <v>0</v>
      </c>
      <c r="G2963">
        <v>0</v>
      </c>
      <c r="H2963">
        <v>0</v>
      </c>
      <c r="I2963">
        <v>43112023300</v>
      </c>
      <c r="J2963">
        <v>12</v>
      </c>
      <c r="K2963" t="s">
        <v>1397</v>
      </c>
      <c r="L2963">
        <v>2531</v>
      </c>
      <c r="M2963" t="s">
        <v>1214</v>
      </c>
      <c r="N2963" t="s">
        <v>1388</v>
      </c>
      <c r="O2963">
        <v>0</v>
      </c>
      <c r="P2963" t="s">
        <v>1233</v>
      </c>
      <c r="Q2963">
        <v>19980227</v>
      </c>
    </row>
    <row r="2964" spans="1:17">
      <c r="A2964" t="s">
        <v>1396</v>
      </c>
      <c r="B2964" t="s">
        <v>1369</v>
      </c>
      <c r="C2964">
        <v>201002</v>
      </c>
      <c r="D2964">
        <v>28</v>
      </c>
      <c r="E2964" t="s">
        <v>1212</v>
      </c>
      <c r="F2964">
        <v>918</v>
      </c>
      <c r="G2964">
        <v>255</v>
      </c>
      <c r="H2964">
        <v>37778</v>
      </c>
      <c r="I2964">
        <v>43112023000</v>
      </c>
      <c r="J2964">
        <v>8</v>
      </c>
      <c r="K2964" t="s">
        <v>1400</v>
      </c>
      <c r="L2964">
        <v>2531</v>
      </c>
      <c r="M2964" t="s">
        <v>1214</v>
      </c>
      <c r="N2964" t="s">
        <v>1388</v>
      </c>
      <c r="O2964">
        <v>0</v>
      </c>
      <c r="P2964" t="s">
        <v>1207</v>
      </c>
      <c r="Q2964">
        <v>19701001</v>
      </c>
    </row>
    <row r="2965" spans="1:17">
      <c r="A2965" t="s">
        <v>1396</v>
      </c>
      <c r="B2965" t="s">
        <v>1383</v>
      </c>
      <c r="C2965">
        <v>201002</v>
      </c>
      <c r="D2965">
        <v>27</v>
      </c>
      <c r="E2965" t="s">
        <v>1212</v>
      </c>
      <c r="F2965">
        <v>1152</v>
      </c>
      <c r="G2965">
        <v>106</v>
      </c>
      <c r="H2965">
        <v>19400</v>
      </c>
      <c r="I2965">
        <v>43112018200</v>
      </c>
      <c r="J2965">
        <v>8</v>
      </c>
      <c r="K2965" t="s">
        <v>1397</v>
      </c>
      <c r="L2965">
        <v>2531</v>
      </c>
      <c r="M2965" t="s">
        <v>1214</v>
      </c>
      <c r="N2965" t="s">
        <v>1388</v>
      </c>
      <c r="O2965">
        <v>0</v>
      </c>
      <c r="P2965" t="s">
        <v>1233</v>
      </c>
      <c r="Q2965">
        <v>19760501</v>
      </c>
    </row>
    <row r="2966" spans="1:17">
      <c r="A2966" t="s">
        <v>1396</v>
      </c>
      <c r="B2966" t="s">
        <v>1386</v>
      </c>
      <c r="C2966">
        <v>201002</v>
      </c>
      <c r="D2966">
        <v>28</v>
      </c>
      <c r="E2966" t="s">
        <v>1212</v>
      </c>
      <c r="F2966">
        <v>589</v>
      </c>
      <c r="G2966">
        <v>849</v>
      </c>
      <c r="H2966">
        <v>30461</v>
      </c>
      <c r="I2966">
        <v>43112015400</v>
      </c>
      <c r="J2966">
        <v>8</v>
      </c>
      <c r="K2966" t="s">
        <v>1397</v>
      </c>
      <c r="L2966">
        <v>2531</v>
      </c>
      <c r="M2966" t="s">
        <v>1214</v>
      </c>
      <c r="N2966" t="s">
        <v>1388</v>
      </c>
      <c r="O2966">
        <v>0</v>
      </c>
      <c r="P2966" t="s">
        <v>1207</v>
      </c>
      <c r="Q2966">
        <v>19691201</v>
      </c>
    </row>
    <row r="2967" spans="1:17">
      <c r="A2967" t="s">
        <v>1396</v>
      </c>
      <c r="B2967" t="s">
        <v>1370</v>
      </c>
      <c r="C2967">
        <v>201002</v>
      </c>
      <c r="D2967">
        <v>27</v>
      </c>
      <c r="E2967" t="s">
        <v>1212</v>
      </c>
      <c r="F2967">
        <v>784</v>
      </c>
      <c r="G2967">
        <v>64</v>
      </c>
      <c r="H2967">
        <v>90</v>
      </c>
      <c r="I2967">
        <v>43112069700</v>
      </c>
      <c r="J2967">
        <v>8</v>
      </c>
      <c r="K2967" t="s">
        <v>1397</v>
      </c>
      <c r="L2967">
        <v>2531</v>
      </c>
      <c r="M2967" t="s">
        <v>1214</v>
      </c>
      <c r="N2967" t="s">
        <v>1388</v>
      </c>
      <c r="O2967">
        <v>0</v>
      </c>
      <c r="P2967" t="s">
        <v>1207</v>
      </c>
      <c r="Q2967">
        <v>19930201</v>
      </c>
    </row>
    <row r="2968" spans="1:17">
      <c r="A2968" t="s">
        <v>1396</v>
      </c>
      <c r="B2968" t="s">
        <v>1401</v>
      </c>
      <c r="C2968">
        <v>201002</v>
      </c>
      <c r="D2968">
        <v>27</v>
      </c>
      <c r="E2968" t="s">
        <v>1212</v>
      </c>
      <c r="F2968">
        <v>345</v>
      </c>
      <c r="G2968">
        <v>126</v>
      </c>
      <c r="H2968">
        <v>965</v>
      </c>
      <c r="I2968">
        <v>43112012701</v>
      </c>
      <c r="J2968">
        <v>8</v>
      </c>
      <c r="K2968" t="s">
        <v>1397</v>
      </c>
      <c r="L2968">
        <v>2531</v>
      </c>
      <c r="M2968" t="s">
        <v>1214</v>
      </c>
      <c r="N2968" t="s">
        <v>1388</v>
      </c>
      <c r="O2968">
        <v>0</v>
      </c>
      <c r="P2968" t="s">
        <v>1207</v>
      </c>
      <c r="Q2968">
        <v>19760401</v>
      </c>
    </row>
    <row r="2969" spans="1:17">
      <c r="A2969" t="s">
        <v>1396</v>
      </c>
      <c r="B2969" t="s">
        <v>1387</v>
      </c>
      <c r="C2969">
        <v>201002</v>
      </c>
      <c r="D2969">
        <v>28</v>
      </c>
      <c r="E2969" t="s">
        <v>1212</v>
      </c>
      <c r="F2969">
        <v>3876</v>
      </c>
      <c r="G2969">
        <v>2270</v>
      </c>
      <c r="H2969">
        <v>48014</v>
      </c>
      <c r="I2969">
        <v>43112012800</v>
      </c>
      <c r="J2969">
        <v>8</v>
      </c>
      <c r="K2969" t="s">
        <v>1397</v>
      </c>
      <c r="L2969">
        <v>2531</v>
      </c>
      <c r="M2969" t="s">
        <v>1214</v>
      </c>
      <c r="N2969" t="s">
        <v>1388</v>
      </c>
      <c r="O2969">
        <v>0</v>
      </c>
      <c r="P2969" t="s">
        <v>1207</v>
      </c>
      <c r="Q2969">
        <v>19710201</v>
      </c>
    </row>
    <row r="2970" spans="1:17">
      <c r="A2970" t="s">
        <v>1396</v>
      </c>
      <c r="B2970" t="s">
        <v>1372</v>
      </c>
      <c r="C2970">
        <v>201002</v>
      </c>
      <c r="D2970">
        <v>27</v>
      </c>
      <c r="E2970" t="s">
        <v>1212</v>
      </c>
      <c r="F2970">
        <v>883</v>
      </c>
      <c r="G2970">
        <v>1273</v>
      </c>
      <c r="H2970">
        <v>6982</v>
      </c>
      <c r="I2970">
        <v>43112016901</v>
      </c>
      <c r="J2970">
        <v>8</v>
      </c>
      <c r="K2970" t="s">
        <v>1397</v>
      </c>
      <c r="L2970">
        <v>2531</v>
      </c>
      <c r="M2970" t="s">
        <v>1214</v>
      </c>
      <c r="N2970" t="s">
        <v>1388</v>
      </c>
      <c r="O2970">
        <v>0</v>
      </c>
      <c r="P2970" t="s">
        <v>1207</v>
      </c>
      <c r="Q2970">
        <v>19801101</v>
      </c>
    </row>
    <row r="2971" spans="1:17">
      <c r="A2971" t="s">
        <v>1396</v>
      </c>
      <c r="B2971" t="s">
        <v>1373</v>
      </c>
      <c r="C2971">
        <v>201002</v>
      </c>
      <c r="D2971">
        <v>28</v>
      </c>
      <c r="E2971" t="s">
        <v>1212</v>
      </c>
      <c r="F2971">
        <v>738</v>
      </c>
      <c r="G2971">
        <v>870</v>
      </c>
      <c r="H2971">
        <v>56588</v>
      </c>
      <c r="I2971">
        <v>43112015700</v>
      </c>
      <c r="J2971">
        <v>8</v>
      </c>
      <c r="K2971" t="s">
        <v>1397</v>
      </c>
      <c r="L2971">
        <v>2531</v>
      </c>
      <c r="M2971" t="s">
        <v>1214</v>
      </c>
      <c r="N2971" t="s">
        <v>1388</v>
      </c>
      <c r="O2971">
        <v>0</v>
      </c>
      <c r="P2971" t="s">
        <v>1207</v>
      </c>
      <c r="Q2971">
        <v>19740101</v>
      </c>
    </row>
    <row r="2972" spans="1:17">
      <c r="A2972" t="s">
        <v>1396</v>
      </c>
      <c r="B2972" t="s">
        <v>1374</v>
      </c>
      <c r="C2972">
        <v>201002</v>
      </c>
      <c r="D2972">
        <v>27</v>
      </c>
      <c r="E2972" t="s">
        <v>1212</v>
      </c>
      <c r="F2972">
        <v>812</v>
      </c>
      <c r="G2972">
        <v>191</v>
      </c>
      <c r="H2972">
        <v>1464</v>
      </c>
      <c r="I2972">
        <v>43112009501</v>
      </c>
      <c r="J2972">
        <v>8</v>
      </c>
      <c r="K2972" t="s">
        <v>1397</v>
      </c>
      <c r="L2972">
        <v>2531</v>
      </c>
      <c r="M2972" t="s">
        <v>1214</v>
      </c>
      <c r="N2972" t="s">
        <v>1388</v>
      </c>
      <c r="O2972">
        <v>0</v>
      </c>
      <c r="P2972" t="s">
        <v>1207</v>
      </c>
      <c r="Q2972">
        <v>19700401</v>
      </c>
    </row>
    <row r="2973" spans="1:17">
      <c r="A2973" t="s">
        <v>1396</v>
      </c>
      <c r="B2973" t="s">
        <v>1402</v>
      </c>
      <c r="C2973">
        <v>201002</v>
      </c>
      <c r="D2973">
        <v>27</v>
      </c>
      <c r="E2973" t="s">
        <v>1212</v>
      </c>
      <c r="F2973">
        <v>991</v>
      </c>
      <c r="G2973">
        <v>361</v>
      </c>
      <c r="H2973">
        <v>9515</v>
      </c>
      <c r="I2973">
        <v>43112020001</v>
      </c>
      <c r="J2973">
        <v>8</v>
      </c>
      <c r="K2973" t="s">
        <v>1397</v>
      </c>
      <c r="L2973">
        <v>2531</v>
      </c>
      <c r="M2973" t="s">
        <v>1214</v>
      </c>
      <c r="N2973" t="s">
        <v>1388</v>
      </c>
      <c r="O2973">
        <v>0</v>
      </c>
      <c r="P2973" t="s">
        <v>1207</v>
      </c>
      <c r="Q2973">
        <v>19810801</v>
      </c>
    </row>
    <row r="2974" spans="1:17">
      <c r="A2974" t="s">
        <v>1396</v>
      </c>
      <c r="B2974" t="s">
        <v>1403</v>
      </c>
      <c r="C2974">
        <v>201002</v>
      </c>
      <c r="D2974">
        <v>27</v>
      </c>
      <c r="E2974" t="s">
        <v>1212</v>
      </c>
      <c r="F2974">
        <v>1644</v>
      </c>
      <c r="G2974">
        <v>212</v>
      </c>
      <c r="H2974">
        <v>61819</v>
      </c>
      <c r="I2974">
        <v>43112018800</v>
      </c>
      <c r="J2974">
        <v>8</v>
      </c>
      <c r="K2974" t="s">
        <v>1397</v>
      </c>
      <c r="L2974">
        <v>2531</v>
      </c>
      <c r="M2974" t="s">
        <v>1214</v>
      </c>
      <c r="N2974" t="s">
        <v>1388</v>
      </c>
      <c r="O2974">
        <v>0</v>
      </c>
      <c r="P2974" t="s">
        <v>1207</v>
      </c>
      <c r="Q2974">
        <v>19700501</v>
      </c>
    </row>
    <row r="2975" spans="1:17">
      <c r="A2975" t="s">
        <v>1396</v>
      </c>
      <c r="B2975" t="s">
        <v>1404</v>
      </c>
      <c r="C2975">
        <v>201002</v>
      </c>
      <c r="D2975">
        <v>27</v>
      </c>
      <c r="E2975" t="s">
        <v>1212</v>
      </c>
      <c r="F2975">
        <v>2361</v>
      </c>
      <c r="G2975">
        <v>233</v>
      </c>
      <c r="H2975">
        <v>6574</v>
      </c>
      <c r="I2975">
        <v>43112020100</v>
      </c>
      <c r="J2975">
        <v>8</v>
      </c>
      <c r="K2975" t="s">
        <v>1397</v>
      </c>
      <c r="L2975">
        <v>2531</v>
      </c>
      <c r="M2975" t="s">
        <v>1214</v>
      </c>
      <c r="N2975" t="s">
        <v>1388</v>
      </c>
      <c r="O2975">
        <v>0</v>
      </c>
      <c r="P2975" t="s">
        <v>1207</v>
      </c>
      <c r="Q2975">
        <v>19700601</v>
      </c>
    </row>
    <row r="2976" spans="1:17">
      <c r="A2976" t="s">
        <v>1396</v>
      </c>
      <c r="B2976" t="s">
        <v>1405</v>
      </c>
      <c r="C2976">
        <v>201002</v>
      </c>
      <c r="D2976">
        <v>28</v>
      </c>
      <c r="E2976" t="s">
        <v>1212</v>
      </c>
      <c r="F2976">
        <v>405</v>
      </c>
      <c r="G2976">
        <v>17568</v>
      </c>
      <c r="H2976">
        <v>15215</v>
      </c>
      <c r="I2976">
        <v>43112029801</v>
      </c>
      <c r="J2976">
        <v>8</v>
      </c>
      <c r="K2976" t="s">
        <v>1397</v>
      </c>
      <c r="L2976">
        <v>2531</v>
      </c>
      <c r="M2976" t="s">
        <v>1214</v>
      </c>
      <c r="N2976" t="s">
        <v>1388</v>
      </c>
      <c r="O2976">
        <v>0</v>
      </c>
      <c r="P2976" t="s">
        <v>1207</v>
      </c>
      <c r="Q2976">
        <v>19740301</v>
      </c>
    </row>
    <row r="2977" spans="1:17">
      <c r="A2977" t="s">
        <v>1396</v>
      </c>
      <c r="B2977" t="s">
        <v>1406</v>
      </c>
      <c r="C2977">
        <v>201002</v>
      </c>
      <c r="D2977">
        <v>0</v>
      </c>
      <c r="E2977" t="s">
        <v>1212</v>
      </c>
      <c r="F2977">
        <v>0</v>
      </c>
      <c r="G2977">
        <v>0</v>
      </c>
      <c r="H2977">
        <v>0</v>
      </c>
      <c r="I2977">
        <v>43112021100</v>
      </c>
      <c r="J2977">
        <v>12</v>
      </c>
      <c r="K2977" t="s">
        <v>1397</v>
      </c>
      <c r="L2977">
        <v>2531</v>
      </c>
      <c r="M2977" t="s">
        <v>1214</v>
      </c>
      <c r="N2977" t="s">
        <v>1388</v>
      </c>
      <c r="O2977">
        <v>0</v>
      </c>
      <c r="P2977" t="s">
        <v>1207</v>
      </c>
      <c r="Q2977">
        <v>19850301</v>
      </c>
    </row>
    <row r="2978" spans="1:17">
      <c r="A2978" t="s">
        <v>1396</v>
      </c>
      <c r="B2978" t="s">
        <v>1407</v>
      </c>
      <c r="C2978">
        <v>201002</v>
      </c>
      <c r="D2978">
        <v>27</v>
      </c>
      <c r="E2978" t="s">
        <v>1212</v>
      </c>
      <c r="F2978">
        <v>465</v>
      </c>
      <c r="G2978">
        <v>106</v>
      </c>
      <c r="H2978">
        <v>6018</v>
      </c>
      <c r="I2978">
        <v>43112029500</v>
      </c>
      <c r="J2978">
        <v>8</v>
      </c>
      <c r="K2978" t="s">
        <v>1397</v>
      </c>
      <c r="L2978">
        <v>2531</v>
      </c>
      <c r="M2978" t="s">
        <v>1214</v>
      </c>
      <c r="N2978" t="s">
        <v>1388</v>
      </c>
      <c r="O2978">
        <v>0</v>
      </c>
      <c r="P2978" t="s">
        <v>1207</v>
      </c>
      <c r="Q2978">
        <v>19720901</v>
      </c>
    </row>
    <row r="2979" spans="1:17">
      <c r="A2979" t="s">
        <v>1396</v>
      </c>
      <c r="B2979" t="s">
        <v>1408</v>
      </c>
      <c r="C2979">
        <v>201002</v>
      </c>
      <c r="D2979">
        <v>28</v>
      </c>
      <c r="E2979" t="s">
        <v>1212</v>
      </c>
      <c r="F2979">
        <v>457</v>
      </c>
      <c r="G2979">
        <v>4137</v>
      </c>
      <c r="H2979">
        <v>70916</v>
      </c>
      <c r="I2979">
        <v>43112029300</v>
      </c>
      <c r="J2979">
        <v>8</v>
      </c>
      <c r="K2979" t="s">
        <v>1397</v>
      </c>
      <c r="L2979">
        <v>2531</v>
      </c>
      <c r="M2979" t="s">
        <v>1214</v>
      </c>
      <c r="N2979" t="s">
        <v>1388</v>
      </c>
      <c r="O2979">
        <v>0</v>
      </c>
      <c r="P2979" t="s">
        <v>1207</v>
      </c>
      <c r="Q2979">
        <v>19720501</v>
      </c>
    </row>
    <row r="2980" spans="1:17">
      <c r="A2980" t="s">
        <v>1396</v>
      </c>
      <c r="B2980" t="s">
        <v>1409</v>
      </c>
      <c r="C2980">
        <v>201002</v>
      </c>
      <c r="D2980">
        <v>27</v>
      </c>
      <c r="E2980" t="s">
        <v>1212</v>
      </c>
      <c r="F2980">
        <v>209</v>
      </c>
      <c r="G2980">
        <v>233</v>
      </c>
      <c r="H2980">
        <v>5751</v>
      </c>
      <c r="I2980">
        <v>43112012601</v>
      </c>
      <c r="J2980">
        <v>8</v>
      </c>
      <c r="K2980" t="s">
        <v>1397</v>
      </c>
      <c r="L2980">
        <v>2531</v>
      </c>
      <c r="M2980" t="s">
        <v>1214</v>
      </c>
      <c r="N2980" t="s">
        <v>1388</v>
      </c>
      <c r="O2980">
        <v>0</v>
      </c>
      <c r="P2980" t="s">
        <v>1233</v>
      </c>
      <c r="Q2980">
        <v>19980514</v>
      </c>
    </row>
    <row r="2981" spans="1:17">
      <c r="A2981" t="s">
        <v>1396</v>
      </c>
      <c r="B2981" t="s">
        <v>1410</v>
      </c>
      <c r="C2981">
        <v>201002</v>
      </c>
      <c r="D2981">
        <v>27</v>
      </c>
      <c r="E2981" t="s">
        <v>1212</v>
      </c>
      <c r="F2981">
        <v>550</v>
      </c>
      <c r="G2981">
        <v>1082</v>
      </c>
      <c r="H2981">
        <v>8245</v>
      </c>
      <c r="I2981">
        <v>43112015501</v>
      </c>
      <c r="J2981">
        <v>8</v>
      </c>
      <c r="K2981" t="s">
        <v>1397</v>
      </c>
      <c r="L2981">
        <v>2531</v>
      </c>
      <c r="M2981" t="s">
        <v>1214</v>
      </c>
      <c r="N2981" t="s">
        <v>1388</v>
      </c>
      <c r="O2981">
        <v>0</v>
      </c>
      <c r="P2981" t="s">
        <v>1207</v>
      </c>
      <c r="Q2981">
        <v>19901001</v>
      </c>
    </row>
    <row r="2982" spans="1:17">
      <c r="A2982" t="s">
        <v>1396</v>
      </c>
      <c r="B2982" t="s">
        <v>1411</v>
      </c>
      <c r="C2982">
        <v>201002</v>
      </c>
      <c r="D2982">
        <v>0</v>
      </c>
      <c r="E2982" t="s">
        <v>1212</v>
      </c>
      <c r="F2982">
        <v>0</v>
      </c>
      <c r="G2982">
        <v>0</v>
      </c>
      <c r="H2982">
        <v>0</v>
      </c>
      <c r="I2982">
        <v>43112029202</v>
      </c>
      <c r="J2982">
        <v>12</v>
      </c>
      <c r="K2982" t="s">
        <v>1397</v>
      </c>
      <c r="L2982">
        <v>2531</v>
      </c>
      <c r="M2982" t="s">
        <v>1214</v>
      </c>
      <c r="N2982" t="s">
        <v>1388</v>
      </c>
      <c r="O2982">
        <v>0</v>
      </c>
      <c r="P2982" t="s">
        <v>1207</v>
      </c>
      <c r="Q2982">
        <v>19931001</v>
      </c>
    </row>
    <row r="2983" spans="1:17">
      <c r="A2983" t="s">
        <v>1396</v>
      </c>
      <c r="B2983" t="s">
        <v>1332</v>
      </c>
      <c r="C2983">
        <v>201002</v>
      </c>
      <c r="D2983">
        <v>27</v>
      </c>
      <c r="E2983" t="s">
        <v>1212</v>
      </c>
      <c r="F2983">
        <v>335</v>
      </c>
      <c r="G2983">
        <v>397</v>
      </c>
      <c r="H2983">
        <v>907</v>
      </c>
      <c r="I2983">
        <v>43112034500</v>
      </c>
      <c r="J2983">
        <v>8</v>
      </c>
      <c r="K2983" t="s">
        <v>1412</v>
      </c>
      <c r="L2983">
        <v>2531</v>
      </c>
      <c r="M2983" t="s">
        <v>1214</v>
      </c>
      <c r="N2983" t="s">
        <v>1388</v>
      </c>
      <c r="O2983">
        <v>0</v>
      </c>
      <c r="P2983" t="s">
        <v>1233</v>
      </c>
      <c r="Q2983">
        <v>19970608</v>
      </c>
    </row>
    <row r="2984" spans="1:17">
      <c r="A2984" t="s">
        <v>1396</v>
      </c>
      <c r="B2984" t="s">
        <v>1333</v>
      </c>
      <c r="C2984">
        <v>201002</v>
      </c>
      <c r="D2984">
        <v>28</v>
      </c>
      <c r="E2984" t="s">
        <v>1212</v>
      </c>
      <c r="F2984">
        <v>1086</v>
      </c>
      <c r="G2984">
        <v>298</v>
      </c>
      <c r="H2984">
        <v>24992</v>
      </c>
      <c r="I2984">
        <v>43112035000</v>
      </c>
      <c r="J2984">
        <v>8</v>
      </c>
      <c r="K2984" t="s">
        <v>1397</v>
      </c>
      <c r="L2984">
        <v>2531</v>
      </c>
      <c r="M2984" t="s">
        <v>1214</v>
      </c>
      <c r="N2984" t="s">
        <v>1388</v>
      </c>
      <c r="O2984">
        <v>0</v>
      </c>
      <c r="P2984" t="s">
        <v>1207</v>
      </c>
      <c r="Q2984">
        <v>19771001</v>
      </c>
    </row>
    <row r="2985" spans="1:17">
      <c r="A2985" t="s">
        <v>1396</v>
      </c>
      <c r="B2985" t="s">
        <v>1268</v>
      </c>
      <c r="C2985">
        <v>201002</v>
      </c>
      <c r="D2985">
        <v>28</v>
      </c>
      <c r="E2985" t="s">
        <v>1212</v>
      </c>
      <c r="F2985">
        <v>545</v>
      </c>
      <c r="G2985">
        <v>708</v>
      </c>
      <c r="H2985">
        <v>1153</v>
      </c>
      <c r="I2985">
        <v>43112035800</v>
      </c>
      <c r="J2985">
        <v>8</v>
      </c>
      <c r="K2985" t="s">
        <v>1397</v>
      </c>
      <c r="L2985">
        <v>2531</v>
      </c>
      <c r="M2985" t="s">
        <v>1214</v>
      </c>
      <c r="N2985" t="s">
        <v>1388</v>
      </c>
      <c r="O2985">
        <v>0</v>
      </c>
      <c r="P2985" t="s">
        <v>1207</v>
      </c>
      <c r="Q2985">
        <v>19771101</v>
      </c>
    </row>
    <row r="2986" spans="1:17">
      <c r="A2986" t="s">
        <v>1396</v>
      </c>
      <c r="B2986" t="s">
        <v>1337</v>
      </c>
      <c r="C2986">
        <v>201002</v>
      </c>
      <c r="D2986">
        <v>0</v>
      </c>
      <c r="E2986" t="s">
        <v>1212</v>
      </c>
      <c r="F2986">
        <v>0</v>
      </c>
      <c r="G2986">
        <v>0</v>
      </c>
      <c r="H2986">
        <v>0</v>
      </c>
      <c r="I2986">
        <v>43112036700</v>
      </c>
      <c r="J2986">
        <v>12</v>
      </c>
      <c r="K2986" t="s">
        <v>1397</v>
      </c>
      <c r="L2986">
        <v>2531</v>
      </c>
      <c r="M2986" t="s">
        <v>1214</v>
      </c>
      <c r="N2986" t="s">
        <v>1388</v>
      </c>
      <c r="O2986">
        <v>0</v>
      </c>
      <c r="P2986" t="s">
        <v>1207</v>
      </c>
      <c r="Q2986">
        <v>19780101</v>
      </c>
    </row>
    <row r="2987" spans="1:17">
      <c r="A2987" t="s">
        <v>1396</v>
      </c>
      <c r="B2987" t="s">
        <v>1413</v>
      </c>
      <c r="C2987">
        <v>201002</v>
      </c>
      <c r="D2987">
        <v>27</v>
      </c>
      <c r="E2987" t="s">
        <v>1212</v>
      </c>
      <c r="F2987">
        <v>798</v>
      </c>
      <c r="G2987">
        <v>911</v>
      </c>
      <c r="H2987">
        <v>273</v>
      </c>
      <c r="I2987">
        <v>43112032800</v>
      </c>
      <c r="J2987">
        <v>8</v>
      </c>
      <c r="K2987" t="s">
        <v>1397</v>
      </c>
      <c r="L2987">
        <v>2531</v>
      </c>
      <c r="M2987" t="s">
        <v>1214</v>
      </c>
      <c r="N2987" t="s">
        <v>1388</v>
      </c>
      <c r="O2987">
        <v>0</v>
      </c>
      <c r="P2987" t="s">
        <v>1207</v>
      </c>
      <c r="Q2987">
        <v>19770701</v>
      </c>
    </row>
    <row r="2988" spans="1:17">
      <c r="A2988" t="s">
        <v>1396</v>
      </c>
      <c r="B2988" t="s">
        <v>1275</v>
      </c>
      <c r="C2988">
        <v>201002</v>
      </c>
      <c r="D2988">
        <v>28</v>
      </c>
      <c r="E2988" t="s">
        <v>1212</v>
      </c>
      <c r="F2988">
        <v>379</v>
      </c>
      <c r="G2988">
        <v>596</v>
      </c>
      <c r="H2988">
        <v>541</v>
      </c>
      <c r="I2988">
        <v>43112033900</v>
      </c>
      <c r="J2988">
        <v>8</v>
      </c>
      <c r="K2988" t="s">
        <v>1397</v>
      </c>
      <c r="L2988">
        <v>2531</v>
      </c>
      <c r="M2988" t="s">
        <v>1214</v>
      </c>
      <c r="N2988" t="s">
        <v>1388</v>
      </c>
      <c r="O2988">
        <v>0</v>
      </c>
      <c r="P2988" t="s">
        <v>1207</v>
      </c>
      <c r="Q2988">
        <v>19771001</v>
      </c>
    </row>
    <row r="2989" spans="1:17">
      <c r="A2989" t="s">
        <v>1396</v>
      </c>
      <c r="B2989" t="s">
        <v>1282</v>
      </c>
      <c r="C2989">
        <v>201002</v>
      </c>
      <c r="D2989">
        <v>28</v>
      </c>
      <c r="E2989" t="s">
        <v>1212</v>
      </c>
      <c r="F2989">
        <v>1253</v>
      </c>
      <c r="G2989">
        <v>5660</v>
      </c>
      <c r="H2989">
        <v>4003</v>
      </c>
      <c r="I2989">
        <v>43112033300</v>
      </c>
      <c r="J2989">
        <v>8</v>
      </c>
      <c r="K2989" t="s">
        <v>1397</v>
      </c>
      <c r="L2989">
        <v>2531</v>
      </c>
      <c r="M2989" t="s">
        <v>1214</v>
      </c>
      <c r="N2989" t="s">
        <v>1388</v>
      </c>
      <c r="O2989">
        <v>0</v>
      </c>
      <c r="P2989" t="s">
        <v>1207</v>
      </c>
      <c r="Q2989">
        <v>19770901</v>
      </c>
    </row>
    <row r="2990" spans="1:17">
      <c r="A2990" t="s">
        <v>1396</v>
      </c>
      <c r="B2990" t="s">
        <v>1342</v>
      </c>
      <c r="C2990">
        <v>201002</v>
      </c>
      <c r="D2990">
        <v>28</v>
      </c>
      <c r="E2990" t="s">
        <v>1212</v>
      </c>
      <c r="F2990">
        <v>468</v>
      </c>
      <c r="G2990">
        <v>1527</v>
      </c>
      <c r="H2990">
        <v>8131</v>
      </c>
      <c r="I2990">
        <v>43112032700</v>
      </c>
      <c r="J2990">
        <v>8</v>
      </c>
      <c r="K2990" t="s">
        <v>1397</v>
      </c>
      <c r="L2990">
        <v>2531</v>
      </c>
      <c r="M2990" t="s">
        <v>1214</v>
      </c>
      <c r="N2990" t="s">
        <v>1388</v>
      </c>
      <c r="O2990">
        <v>0</v>
      </c>
      <c r="P2990" t="s">
        <v>1207</v>
      </c>
      <c r="Q2990">
        <v>19770801</v>
      </c>
    </row>
    <row r="2991" spans="1:17">
      <c r="A2991" t="s">
        <v>1396</v>
      </c>
      <c r="B2991" t="s">
        <v>1343</v>
      </c>
      <c r="C2991">
        <v>201002</v>
      </c>
      <c r="D2991">
        <v>26</v>
      </c>
      <c r="E2991" t="s">
        <v>1212</v>
      </c>
      <c r="F2991">
        <v>654</v>
      </c>
      <c r="G2991">
        <v>118</v>
      </c>
      <c r="H2991">
        <v>9192</v>
      </c>
      <c r="I2991">
        <v>43112069200</v>
      </c>
      <c r="J2991">
        <v>8</v>
      </c>
      <c r="K2991" t="s">
        <v>1397</v>
      </c>
      <c r="L2991">
        <v>2531</v>
      </c>
      <c r="M2991" t="s">
        <v>1214</v>
      </c>
      <c r="N2991" t="s">
        <v>1388</v>
      </c>
      <c r="O2991">
        <v>0</v>
      </c>
      <c r="P2991" t="s">
        <v>1207</v>
      </c>
      <c r="Q2991">
        <v>19910701</v>
      </c>
    </row>
    <row r="2992" spans="1:17">
      <c r="A2992" t="s">
        <v>1396</v>
      </c>
      <c r="B2992" t="s">
        <v>1283</v>
      </c>
      <c r="C2992">
        <v>201002</v>
      </c>
      <c r="D2992">
        <v>28</v>
      </c>
      <c r="E2992" t="s">
        <v>1212</v>
      </c>
      <c r="F2992">
        <v>1122</v>
      </c>
      <c r="G2992">
        <v>323</v>
      </c>
      <c r="H2992">
        <v>6648</v>
      </c>
      <c r="I2992">
        <v>43112069400</v>
      </c>
      <c r="J2992">
        <v>8</v>
      </c>
      <c r="K2992" t="s">
        <v>1397</v>
      </c>
      <c r="L2992">
        <v>2531</v>
      </c>
      <c r="M2992" t="s">
        <v>1214</v>
      </c>
      <c r="N2992" t="s">
        <v>1388</v>
      </c>
      <c r="O2992">
        <v>0</v>
      </c>
      <c r="P2992" t="s">
        <v>1207</v>
      </c>
      <c r="Q2992">
        <v>19920701</v>
      </c>
    </row>
    <row r="2993" spans="1:17">
      <c r="A2993" t="s">
        <v>1396</v>
      </c>
      <c r="B2993" t="s">
        <v>1344</v>
      </c>
      <c r="C2993">
        <v>201002</v>
      </c>
      <c r="D2993">
        <v>28</v>
      </c>
      <c r="E2993" t="s">
        <v>1212</v>
      </c>
      <c r="F2993">
        <v>1465</v>
      </c>
      <c r="G2993">
        <v>372</v>
      </c>
      <c r="H2993">
        <v>3604</v>
      </c>
      <c r="I2993">
        <v>43112036500</v>
      </c>
      <c r="J2993">
        <v>8</v>
      </c>
      <c r="K2993" t="s">
        <v>1397</v>
      </c>
      <c r="L2993">
        <v>2531</v>
      </c>
      <c r="M2993" t="s">
        <v>1214</v>
      </c>
      <c r="N2993" t="s">
        <v>1388</v>
      </c>
      <c r="O2993">
        <v>0</v>
      </c>
      <c r="P2993" t="s">
        <v>1207</v>
      </c>
      <c r="Q2993">
        <v>19771201</v>
      </c>
    </row>
    <row r="2994" spans="1:17">
      <c r="A2994" t="s">
        <v>1396</v>
      </c>
      <c r="B2994" t="s">
        <v>1284</v>
      </c>
      <c r="C2994">
        <v>201002</v>
      </c>
      <c r="D2994">
        <v>28</v>
      </c>
      <c r="E2994" t="s">
        <v>1212</v>
      </c>
      <c r="F2994">
        <v>433</v>
      </c>
      <c r="G2994">
        <v>348</v>
      </c>
      <c r="H2994">
        <v>1226</v>
      </c>
      <c r="I2994">
        <v>43112035300</v>
      </c>
      <c r="J2994">
        <v>8</v>
      </c>
      <c r="K2994" t="s">
        <v>1397</v>
      </c>
      <c r="L2994">
        <v>2531</v>
      </c>
      <c r="M2994" t="s">
        <v>1214</v>
      </c>
      <c r="N2994" t="s">
        <v>1388</v>
      </c>
      <c r="O2994">
        <v>0</v>
      </c>
      <c r="P2994" t="s">
        <v>1207</v>
      </c>
      <c r="Q2994">
        <v>19771101</v>
      </c>
    </row>
    <row r="2995" spans="1:17">
      <c r="A2995" t="s">
        <v>1396</v>
      </c>
      <c r="B2995" t="s">
        <v>1285</v>
      </c>
      <c r="C2995">
        <v>201002</v>
      </c>
      <c r="D2995">
        <v>28</v>
      </c>
      <c r="E2995" t="s">
        <v>1212</v>
      </c>
      <c r="F2995">
        <v>13</v>
      </c>
      <c r="G2995">
        <v>124</v>
      </c>
      <c r="H2995">
        <v>22</v>
      </c>
      <c r="I2995">
        <v>43112067600</v>
      </c>
      <c r="J2995">
        <v>8</v>
      </c>
      <c r="K2995" t="s">
        <v>1397</v>
      </c>
      <c r="L2995">
        <v>2531</v>
      </c>
      <c r="M2995" t="s">
        <v>1214</v>
      </c>
      <c r="N2995" t="s">
        <v>1388</v>
      </c>
      <c r="O2995">
        <v>0</v>
      </c>
      <c r="P2995" t="s">
        <v>1322</v>
      </c>
      <c r="Q2995">
        <v>19950401</v>
      </c>
    </row>
    <row r="2996" spans="1:17">
      <c r="A2996" t="s">
        <v>1396</v>
      </c>
      <c r="B2996" t="s">
        <v>1414</v>
      </c>
      <c r="C2996">
        <v>201002</v>
      </c>
      <c r="D2996">
        <v>28</v>
      </c>
      <c r="E2996" t="s">
        <v>1212</v>
      </c>
      <c r="F2996">
        <v>860</v>
      </c>
      <c r="G2996">
        <v>174</v>
      </c>
      <c r="H2996">
        <v>1225</v>
      </c>
      <c r="I2996">
        <v>43112069500</v>
      </c>
      <c r="J2996">
        <v>8</v>
      </c>
      <c r="K2996" t="s">
        <v>1397</v>
      </c>
      <c r="L2996">
        <v>2531</v>
      </c>
      <c r="M2996" t="s">
        <v>1214</v>
      </c>
      <c r="N2996" t="s">
        <v>1388</v>
      </c>
      <c r="O2996">
        <v>0</v>
      </c>
      <c r="P2996" t="s">
        <v>1207</v>
      </c>
      <c r="Q2996">
        <v>19920701</v>
      </c>
    </row>
    <row r="2997" spans="1:17">
      <c r="A2997" t="s">
        <v>1396</v>
      </c>
      <c r="B2997" t="s">
        <v>1415</v>
      </c>
      <c r="C2997">
        <v>201002</v>
      </c>
      <c r="D2997">
        <v>0</v>
      </c>
      <c r="E2997" t="s">
        <v>1212</v>
      </c>
      <c r="F2997">
        <v>0</v>
      </c>
      <c r="G2997">
        <v>0</v>
      </c>
      <c r="H2997">
        <v>0</v>
      </c>
      <c r="I2997">
        <v>43112032900</v>
      </c>
      <c r="J2997">
        <v>12</v>
      </c>
      <c r="K2997" t="s">
        <v>1397</v>
      </c>
      <c r="L2997">
        <v>2531</v>
      </c>
      <c r="M2997" t="s">
        <v>1214</v>
      </c>
      <c r="N2997" t="s">
        <v>1388</v>
      </c>
      <c r="O2997">
        <v>0</v>
      </c>
      <c r="P2997" t="s">
        <v>1207</v>
      </c>
      <c r="Q2997">
        <v>19770801</v>
      </c>
    </row>
    <row r="2998" spans="1:17">
      <c r="A2998" t="s">
        <v>1396</v>
      </c>
      <c r="B2998" t="s">
        <v>1289</v>
      </c>
      <c r="C2998">
        <v>201002</v>
      </c>
      <c r="D2998">
        <v>28</v>
      </c>
      <c r="E2998" t="s">
        <v>1212</v>
      </c>
      <c r="F2998">
        <v>681</v>
      </c>
      <c r="G2998">
        <v>422</v>
      </c>
      <c r="H2998">
        <v>1239</v>
      </c>
      <c r="I2998">
        <v>43112033500</v>
      </c>
      <c r="J2998">
        <v>8</v>
      </c>
      <c r="K2998" t="s">
        <v>1397</v>
      </c>
      <c r="L2998">
        <v>2531</v>
      </c>
      <c r="M2998" t="s">
        <v>1214</v>
      </c>
      <c r="N2998" t="s">
        <v>1388</v>
      </c>
      <c r="O2998">
        <v>0</v>
      </c>
      <c r="P2998" t="s">
        <v>1207</v>
      </c>
      <c r="Q2998">
        <v>19770901</v>
      </c>
    </row>
    <row r="2999" spans="1:17">
      <c r="A2999" t="s">
        <v>1396</v>
      </c>
      <c r="B2999" t="s">
        <v>1208</v>
      </c>
      <c r="C2999">
        <v>201002</v>
      </c>
      <c r="D2999">
        <v>27</v>
      </c>
      <c r="E2999" t="s">
        <v>1212</v>
      </c>
      <c r="F2999">
        <v>1493</v>
      </c>
      <c r="G2999">
        <v>124</v>
      </c>
      <c r="H2999">
        <v>8398</v>
      </c>
      <c r="I2999">
        <v>43112036400</v>
      </c>
      <c r="J2999">
        <v>8</v>
      </c>
      <c r="K2999" t="s">
        <v>1397</v>
      </c>
      <c r="L2999">
        <v>2531</v>
      </c>
      <c r="M2999" t="s">
        <v>1214</v>
      </c>
      <c r="N2999" t="s">
        <v>1388</v>
      </c>
      <c r="O2999">
        <v>0</v>
      </c>
      <c r="P2999" t="s">
        <v>1207</v>
      </c>
      <c r="Q2999">
        <v>19771201</v>
      </c>
    </row>
    <row r="3000" spans="1:17">
      <c r="A3000" t="s">
        <v>1396</v>
      </c>
      <c r="B3000" t="s">
        <v>1416</v>
      </c>
      <c r="C3000">
        <v>201002</v>
      </c>
      <c r="D3000">
        <v>28</v>
      </c>
      <c r="E3000" t="s">
        <v>1212</v>
      </c>
      <c r="F3000">
        <v>272</v>
      </c>
      <c r="G3000">
        <v>505</v>
      </c>
      <c r="H3000">
        <v>3967</v>
      </c>
      <c r="I3000">
        <v>43112036300</v>
      </c>
      <c r="J3000">
        <v>8</v>
      </c>
      <c r="K3000" t="s">
        <v>1397</v>
      </c>
      <c r="L3000">
        <v>2531</v>
      </c>
      <c r="M3000" t="s">
        <v>1214</v>
      </c>
      <c r="N3000" t="s">
        <v>1388</v>
      </c>
      <c r="O3000">
        <v>0</v>
      </c>
      <c r="P3000" t="s">
        <v>1207</v>
      </c>
      <c r="Q3000">
        <v>19771101</v>
      </c>
    </row>
    <row r="3001" spans="1:17">
      <c r="A3001" t="s">
        <v>1396</v>
      </c>
      <c r="B3001" t="s">
        <v>1346</v>
      </c>
      <c r="C3001">
        <v>201002</v>
      </c>
      <c r="D3001">
        <v>27</v>
      </c>
      <c r="E3001" t="s">
        <v>1212</v>
      </c>
      <c r="F3001">
        <v>1202</v>
      </c>
      <c r="G3001">
        <v>123</v>
      </c>
      <c r="H3001">
        <v>1344</v>
      </c>
      <c r="I3001">
        <v>43112036600</v>
      </c>
      <c r="J3001">
        <v>8</v>
      </c>
      <c r="K3001" t="s">
        <v>1397</v>
      </c>
      <c r="L3001">
        <v>2531</v>
      </c>
      <c r="M3001" t="s">
        <v>1214</v>
      </c>
      <c r="N3001" t="s">
        <v>1388</v>
      </c>
      <c r="O3001">
        <v>0</v>
      </c>
      <c r="P3001" t="s">
        <v>1207</v>
      </c>
      <c r="Q3001">
        <v>19771201</v>
      </c>
    </row>
    <row r="3002" spans="1:17">
      <c r="A3002" t="s">
        <v>1396</v>
      </c>
      <c r="B3002" t="s">
        <v>1347</v>
      </c>
      <c r="C3002">
        <v>201002</v>
      </c>
      <c r="D3002">
        <v>28</v>
      </c>
      <c r="E3002" t="s">
        <v>1212</v>
      </c>
      <c r="F3002">
        <v>485</v>
      </c>
      <c r="G3002">
        <v>182</v>
      </c>
      <c r="H3002">
        <v>42</v>
      </c>
      <c r="I3002">
        <v>43112069300</v>
      </c>
      <c r="J3002">
        <v>8</v>
      </c>
      <c r="K3002" t="s">
        <v>1397</v>
      </c>
      <c r="L3002">
        <v>2531</v>
      </c>
      <c r="M3002" t="s">
        <v>1214</v>
      </c>
      <c r="N3002" t="s">
        <v>1388</v>
      </c>
      <c r="O3002">
        <v>0</v>
      </c>
      <c r="P3002" t="s">
        <v>1207</v>
      </c>
      <c r="Q3002">
        <v>19910801</v>
      </c>
    </row>
    <row r="3003" spans="1:17">
      <c r="A3003" t="s">
        <v>1396</v>
      </c>
      <c r="B3003" t="s">
        <v>1290</v>
      </c>
      <c r="C3003">
        <v>201002</v>
      </c>
      <c r="D3003">
        <v>28</v>
      </c>
      <c r="E3003" t="s">
        <v>1212</v>
      </c>
      <c r="F3003">
        <v>494</v>
      </c>
      <c r="G3003">
        <v>124</v>
      </c>
      <c r="H3003">
        <v>1611</v>
      </c>
      <c r="I3003">
        <v>43112068900</v>
      </c>
      <c r="J3003">
        <v>8</v>
      </c>
      <c r="K3003" t="s">
        <v>1397</v>
      </c>
      <c r="L3003">
        <v>2531</v>
      </c>
      <c r="M3003" t="s">
        <v>1214</v>
      </c>
      <c r="N3003" t="s">
        <v>1388</v>
      </c>
      <c r="O3003">
        <v>0</v>
      </c>
      <c r="P3003" t="s">
        <v>1207</v>
      </c>
      <c r="Q3003">
        <v>19901101</v>
      </c>
    </row>
    <row r="3004" spans="1:17">
      <c r="A3004" t="s">
        <v>1396</v>
      </c>
      <c r="B3004" t="s">
        <v>1417</v>
      </c>
      <c r="C3004">
        <v>201002</v>
      </c>
      <c r="D3004">
        <v>27</v>
      </c>
      <c r="E3004" t="s">
        <v>1212</v>
      </c>
      <c r="F3004">
        <v>1961</v>
      </c>
      <c r="G3004">
        <v>356</v>
      </c>
      <c r="H3004">
        <v>1747</v>
      </c>
      <c r="I3004">
        <v>43112035100</v>
      </c>
      <c r="J3004">
        <v>8</v>
      </c>
      <c r="K3004" t="s">
        <v>1397</v>
      </c>
      <c r="L3004">
        <v>2531</v>
      </c>
      <c r="M3004" t="s">
        <v>1214</v>
      </c>
      <c r="N3004" t="s">
        <v>1388</v>
      </c>
      <c r="O3004">
        <v>0</v>
      </c>
      <c r="P3004" t="s">
        <v>1207</v>
      </c>
      <c r="Q3004">
        <v>19771001</v>
      </c>
    </row>
    <row r="3005" spans="1:17">
      <c r="A3005" t="s">
        <v>1396</v>
      </c>
      <c r="B3005" t="s">
        <v>1293</v>
      </c>
      <c r="C3005">
        <v>201002</v>
      </c>
      <c r="D3005">
        <v>27</v>
      </c>
      <c r="E3005" t="s">
        <v>1212</v>
      </c>
      <c r="F3005">
        <v>168</v>
      </c>
      <c r="G3005">
        <v>397</v>
      </c>
      <c r="H3005">
        <v>1156</v>
      </c>
      <c r="I3005">
        <v>43112034000</v>
      </c>
      <c r="J3005">
        <v>8</v>
      </c>
      <c r="K3005" t="s">
        <v>1397</v>
      </c>
      <c r="L3005">
        <v>2531</v>
      </c>
      <c r="M3005" t="s">
        <v>1214</v>
      </c>
      <c r="N3005" t="s">
        <v>1388</v>
      </c>
      <c r="O3005">
        <v>0</v>
      </c>
      <c r="P3005" t="s">
        <v>1207</v>
      </c>
      <c r="Q3005">
        <v>19771001</v>
      </c>
    </row>
    <row r="3006" spans="1:17">
      <c r="A3006" t="s">
        <v>1396</v>
      </c>
      <c r="B3006" t="s">
        <v>1295</v>
      </c>
      <c r="C3006">
        <v>201002</v>
      </c>
      <c r="D3006">
        <v>28</v>
      </c>
      <c r="E3006" t="s">
        <v>1212</v>
      </c>
      <c r="F3006">
        <v>208</v>
      </c>
      <c r="G3006">
        <v>124</v>
      </c>
      <c r="H3006">
        <v>759</v>
      </c>
      <c r="I3006">
        <v>43112036800</v>
      </c>
      <c r="J3006">
        <v>8</v>
      </c>
      <c r="K3006" t="s">
        <v>1397</v>
      </c>
      <c r="L3006">
        <v>2531</v>
      </c>
      <c r="M3006" t="s">
        <v>1214</v>
      </c>
      <c r="N3006" t="s">
        <v>1388</v>
      </c>
      <c r="O3006">
        <v>0</v>
      </c>
      <c r="P3006" t="s">
        <v>1207</v>
      </c>
      <c r="Q3006">
        <v>19780201</v>
      </c>
    </row>
    <row r="3007" spans="1:17">
      <c r="A3007" t="s">
        <v>1396</v>
      </c>
      <c r="B3007" t="s">
        <v>1297</v>
      </c>
      <c r="C3007">
        <v>201002</v>
      </c>
      <c r="D3007">
        <v>28</v>
      </c>
      <c r="E3007" t="s">
        <v>1212</v>
      </c>
      <c r="F3007">
        <v>2584</v>
      </c>
      <c r="G3007">
        <v>621</v>
      </c>
      <c r="H3007">
        <v>31693</v>
      </c>
      <c r="I3007">
        <v>43112033200</v>
      </c>
      <c r="J3007">
        <v>8</v>
      </c>
      <c r="K3007" t="s">
        <v>1397</v>
      </c>
      <c r="L3007">
        <v>2531</v>
      </c>
      <c r="M3007" t="s">
        <v>1214</v>
      </c>
      <c r="N3007" t="s">
        <v>1388</v>
      </c>
      <c r="O3007">
        <v>0</v>
      </c>
      <c r="P3007" t="s">
        <v>1207</v>
      </c>
      <c r="Q3007">
        <v>19770801</v>
      </c>
    </row>
    <row r="3008" spans="1:17">
      <c r="A3008" t="s">
        <v>1396</v>
      </c>
      <c r="B3008" t="s">
        <v>1298</v>
      </c>
      <c r="C3008">
        <v>201002</v>
      </c>
      <c r="D3008">
        <v>28</v>
      </c>
      <c r="E3008" t="s">
        <v>1212</v>
      </c>
      <c r="F3008">
        <v>265</v>
      </c>
      <c r="G3008">
        <v>422</v>
      </c>
      <c r="H3008">
        <v>5696</v>
      </c>
      <c r="I3008">
        <v>43112033400</v>
      </c>
      <c r="J3008">
        <v>8</v>
      </c>
      <c r="K3008" t="s">
        <v>1397</v>
      </c>
      <c r="L3008">
        <v>2531</v>
      </c>
      <c r="M3008" t="s">
        <v>1214</v>
      </c>
      <c r="N3008" t="s">
        <v>1388</v>
      </c>
      <c r="O3008">
        <v>0</v>
      </c>
      <c r="P3008" t="s">
        <v>1207</v>
      </c>
      <c r="Q3008">
        <v>19770901</v>
      </c>
    </row>
    <row r="3009" spans="1:17">
      <c r="A3009" t="s">
        <v>1396</v>
      </c>
      <c r="B3009" t="s">
        <v>1418</v>
      </c>
      <c r="C3009">
        <v>201002</v>
      </c>
      <c r="D3009">
        <v>27</v>
      </c>
      <c r="E3009" t="s">
        <v>1212</v>
      </c>
      <c r="F3009">
        <v>256</v>
      </c>
      <c r="G3009">
        <v>334</v>
      </c>
      <c r="H3009">
        <v>12</v>
      </c>
      <c r="I3009">
        <v>43112016101</v>
      </c>
      <c r="J3009">
        <v>8</v>
      </c>
      <c r="K3009" t="s">
        <v>1397</v>
      </c>
      <c r="L3009">
        <v>2531</v>
      </c>
      <c r="M3009" t="s">
        <v>1214</v>
      </c>
      <c r="N3009" t="s">
        <v>1388</v>
      </c>
      <c r="O3009">
        <v>0</v>
      </c>
      <c r="P3009" t="s">
        <v>1233</v>
      </c>
      <c r="Q3009">
        <v>19910301</v>
      </c>
    </row>
    <row r="3010" spans="1:17">
      <c r="A3010" t="s">
        <v>1396</v>
      </c>
      <c r="B3010" t="s">
        <v>1419</v>
      </c>
      <c r="C3010">
        <v>201002</v>
      </c>
      <c r="D3010">
        <v>27</v>
      </c>
      <c r="E3010" t="s">
        <v>1212</v>
      </c>
      <c r="F3010">
        <v>907</v>
      </c>
      <c r="G3010">
        <v>470</v>
      </c>
      <c r="H3010">
        <v>17197</v>
      </c>
      <c r="I3010">
        <v>43112014001</v>
      </c>
      <c r="J3010">
        <v>8</v>
      </c>
      <c r="K3010" t="s">
        <v>1397</v>
      </c>
      <c r="L3010">
        <v>2531</v>
      </c>
      <c r="M3010" t="s">
        <v>1214</v>
      </c>
      <c r="N3010" t="s">
        <v>1388</v>
      </c>
      <c r="O3010">
        <v>0</v>
      </c>
      <c r="P3010" t="s">
        <v>1207</v>
      </c>
      <c r="Q3010">
        <v>19791001</v>
      </c>
    </row>
    <row r="3011" spans="1:17">
      <c r="A3011" t="s">
        <v>1396</v>
      </c>
      <c r="B3011" t="s">
        <v>1420</v>
      </c>
      <c r="C3011">
        <v>201002</v>
      </c>
      <c r="D3011">
        <v>8</v>
      </c>
      <c r="E3011" t="s">
        <v>1212</v>
      </c>
      <c r="F3011">
        <v>76</v>
      </c>
      <c r="G3011">
        <v>57</v>
      </c>
      <c r="H3011">
        <v>1866</v>
      </c>
      <c r="I3011">
        <v>43112017700</v>
      </c>
      <c r="J3011">
        <v>8</v>
      </c>
      <c r="K3011" t="s">
        <v>1397</v>
      </c>
      <c r="L3011">
        <v>2531</v>
      </c>
      <c r="M3011" t="s">
        <v>1214</v>
      </c>
      <c r="N3011" t="s">
        <v>1388</v>
      </c>
      <c r="O3011">
        <v>0</v>
      </c>
      <c r="P3011" t="s">
        <v>1207</v>
      </c>
      <c r="Q3011">
        <v>19701001</v>
      </c>
    </row>
    <row r="3012" spans="1:17">
      <c r="A3012" t="s">
        <v>1396</v>
      </c>
      <c r="B3012" t="s">
        <v>1421</v>
      </c>
      <c r="C3012">
        <v>201002</v>
      </c>
      <c r="D3012">
        <v>0</v>
      </c>
      <c r="E3012" t="s">
        <v>1212</v>
      </c>
      <c r="F3012">
        <v>0</v>
      </c>
      <c r="G3012">
        <v>0</v>
      </c>
      <c r="H3012">
        <v>0</v>
      </c>
      <c r="I3012">
        <v>43112017802</v>
      </c>
      <c r="J3012">
        <v>12</v>
      </c>
      <c r="K3012" t="s">
        <v>1397</v>
      </c>
      <c r="L3012">
        <v>2531</v>
      </c>
      <c r="M3012" t="s">
        <v>1214</v>
      </c>
      <c r="N3012" t="s">
        <v>1388</v>
      </c>
      <c r="O3012">
        <v>0</v>
      </c>
      <c r="P3012" t="s">
        <v>1207</v>
      </c>
      <c r="Q3012">
        <v>19830601</v>
      </c>
    </row>
    <row r="3013" spans="1:17">
      <c r="A3013" t="s">
        <v>1379</v>
      </c>
      <c r="B3013" t="s">
        <v>1232</v>
      </c>
      <c r="C3013">
        <v>201003</v>
      </c>
      <c r="D3013">
        <v>22</v>
      </c>
      <c r="E3013" t="s">
        <v>1212</v>
      </c>
      <c r="F3013">
        <v>500</v>
      </c>
      <c r="G3013">
        <v>433</v>
      </c>
      <c r="H3013">
        <v>56</v>
      </c>
      <c r="I3013">
        <v>43112018900</v>
      </c>
      <c r="J3013">
        <v>8</v>
      </c>
      <c r="K3013" t="s">
        <v>1380</v>
      </c>
      <c r="L3013">
        <v>2531</v>
      </c>
      <c r="M3013" t="s">
        <v>1214</v>
      </c>
      <c r="N3013" t="s">
        <v>1388</v>
      </c>
      <c r="O3013">
        <v>0</v>
      </c>
      <c r="P3013" t="s">
        <v>1207</v>
      </c>
      <c r="Q3013">
        <v>19841001</v>
      </c>
    </row>
    <row r="3014" spans="1:17">
      <c r="A3014" t="s">
        <v>1379</v>
      </c>
      <c r="B3014" t="s">
        <v>1304</v>
      </c>
      <c r="C3014">
        <v>201003</v>
      </c>
      <c r="D3014">
        <v>31</v>
      </c>
      <c r="E3014" t="s">
        <v>1212</v>
      </c>
      <c r="F3014">
        <v>568</v>
      </c>
      <c r="G3014">
        <v>457</v>
      </c>
      <c r="H3014">
        <v>406</v>
      </c>
      <c r="I3014">
        <v>43112019000</v>
      </c>
      <c r="J3014">
        <v>8</v>
      </c>
      <c r="K3014" t="s">
        <v>1380</v>
      </c>
      <c r="L3014">
        <v>2531</v>
      </c>
      <c r="M3014" t="s">
        <v>1214</v>
      </c>
      <c r="N3014" t="s">
        <v>1388</v>
      </c>
      <c r="O3014">
        <v>0</v>
      </c>
      <c r="P3014" t="s">
        <v>1207</v>
      </c>
      <c r="Q3014">
        <v>19700801</v>
      </c>
    </row>
    <row r="3015" spans="1:17">
      <c r="A3015" t="s">
        <v>1379</v>
      </c>
      <c r="B3015" t="s">
        <v>1305</v>
      </c>
      <c r="C3015">
        <v>201003</v>
      </c>
      <c r="D3015">
        <v>31</v>
      </c>
      <c r="E3015" t="s">
        <v>1212</v>
      </c>
      <c r="F3015">
        <v>707</v>
      </c>
      <c r="G3015">
        <v>152</v>
      </c>
      <c r="H3015">
        <v>3378</v>
      </c>
      <c r="I3015">
        <v>43112019100</v>
      </c>
      <c r="J3015">
        <v>8</v>
      </c>
      <c r="K3015" t="s">
        <v>1380</v>
      </c>
      <c r="L3015">
        <v>2531</v>
      </c>
      <c r="M3015" t="s">
        <v>1214</v>
      </c>
      <c r="N3015" t="s">
        <v>1388</v>
      </c>
      <c r="O3015">
        <v>0</v>
      </c>
      <c r="P3015" t="s">
        <v>1207</v>
      </c>
      <c r="Q3015">
        <v>19700701</v>
      </c>
    </row>
    <row r="3016" spans="1:17">
      <c r="A3016" t="s">
        <v>1379</v>
      </c>
      <c r="B3016" t="s">
        <v>1356</v>
      </c>
      <c r="C3016">
        <v>201003</v>
      </c>
      <c r="D3016">
        <v>23</v>
      </c>
      <c r="E3016" t="s">
        <v>1212</v>
      </c>
      <c r="F3016">
        <v>380</v>
      </c>
      <c r="G3016">
        <v>312</v>
      </c>
      <c r="H3016">
        <v>1707</v>
      </c>
      <c r="I3016">
        <v>43112019200</v>
      </c>
      <c r="J3016">
        <v>8</v>
      </c>
      <c r="K3016" t="s">
        <v>1380</v>
      </c>
      <c r="L3016">
        <v>2531</v>
      </c>
      <c r="M3016" t="s">
        <v>1214</v>
      </c>
      <c r="N3016" t="s">
        <v>1388</v>
      </c>
      <c r="O3016">
        <v>0</v>
      </c>
      <c r="P3016" t="s">
        <v>1207</v>
      </c>
      <c r="Q3016">
        <v>19700601</v>
      </c>
    </row>
    <row r="3017" spans="1:17">
      <c r="A3017" t="s">
        <v>1379</v>
      </c>
      <c r="B3017" t="s">
        <v>1321</v>
      </c>
      <c r="C3017">
        <v>201003</v>
      </c>
      <c r="D3017">
        <v>31</v>
      </c>
      <c r="E3017" t="s">
        <v>1212</v>
      </c>
      <c r="F3017">
        <v>1208</v>
      </c>
      <c r="G3017">
        <v>381</v>
      </c>
      <c r="H3017">
        <v>9942</v>
      </c>
      <c r="I3017">
        <v>43112019300</v>
      </c>
      <c r="J3017">
        <v>8</v>
      </c>
      <c r="K3017" t="s">
        <v>1380</v>
      </c>
      <c r="L3017">
        <v>2531</v>
      </c>
      <c r="M3017" t="s">
        <v>1214</v>
      </c>
      <c r="N3017" t="s">
        <v>1388</v>
      </c>
      <c r="O3017">
        <v>0</v>
      </c>
      <c r="P3017" t="s">
        <v>1207</v>
      </c>
      <c r="Q3017">
        <v>19780601</v>
      </c>
    </row>
    <row r="3018" spans="1:17">
      <c r="A3018" t="s">
        <v>1379</v>
      </c>
      <c r="B3018" t="s">
        <v>1384</v>
      </c>
      <c r="C3018">
        <v>201003</v>
      </c>
      <c r="D3018">
        <v>31</v>
      </c>
      <c r="E3018" t="s">
        <v>1212</v>
      </c>
      <c r="F3018">
        <v>582</v>
      </c>
      <c r="G3018">
        <v>381</v>
      </c>
      <c r="H3018">
        <v>1577</v>
      </c>
      <c r="I3018">
        <v>43112019400</v>
      </c>
      <c r="J3018">
        <v>8</v>
      </c>
      <c r="K3018" t="s">
        <v>1380</v>
      </c>
      <c r="L3018">
        <v>2531</v>
      </c>
      <c r="M3018" t="s">
        <v>1214</v>
      </c>
      <c r="N3018" t="s">
        <v>1388</v>
      </c>
      <c r="O3018">
        <v>0</v>
      </c>
      <c r="P3018" t="s">
        <v>1207</v>
      </c>
      <c r="Q3018">
        <v>19700701</v>
      </c>
    </row>
    <row r="3019" spans="1:17">
      <c r="A3019" t="s">
        <v>1379</v>
      </c>
      <c r="B3019" t="s">
        <v>1254</v>
      </c>
      <c r="C3019">
        <v>201003</v>
      </c>
      <c r="D3019">
        <v>31</v>
      </c>
      <c r="E3019" t="s">
        <v>1212</v>
      </c>
      <c r="F3019">
        <v>256</v>
      </c>
      <c r="G3019">
        <v>254</v>
      </c>
      <c r="H3019">
        <v>1307</v>
      </c>
      <c r="I3019">
        <v>43112019500</v>
      </c>
      <c r="J3019">
        <v>8</v>
      </c>
      <c r="K3019" t="s">
        <v>1380</v>
      </c>
      <c r="L3019">
        <v>2531</v>
      </c>
      <c r="M3019" t="s">
        <v>1214</v>
      </c>
      <c r="N3019" t="s">
        <v>1388</v>
      </c>
      <c r="O3019">
        <v>0</v>
      </c>
      <c r="P3019" t="s">
        <v>1207</v>
      </c>
      <c r="Q3019">
        <v>19700901</v>
      </c>
    </row>
    <row r="3020" spans="1:17">
      <c r="A3020" t="s">
        <v>1379</v>
      </c>
      <c r="B3020" t="s">
        <v>1389</v>
      </c>
      <c r="C3020">
        <v>201003</v>
      </c>
      <c r="D3020">
        <v>30</v>
      </c>
      <c r="E3020" t="s">
        <v>1212</v>
      </c>
      <c r="F3020">
        <v>1595</v>
      </c>
      <c r="G3020">
        <v>5616</v>
      </c>
      <c r="H3020">
        <v>6731</v>
      </c>
      <c r="I3020">
        <v>43112021900</v>
      </c>
      <c r="J3020">
        <v>8</v>
      </c>
      <c r="K3020" t="s">
        <v>1380</v>
      </c>
      <c r="L3020">
        <v>2531</v>
      </c>
      <c r="M3020" t="s">
        <v>1214</v>
      </c>
      <c r="N3020" t="s">
        <v>1388</v>
      </c>
      <c r="O3020">
        <v>0</v>
      </c>
      <c r="P3020" t="s">
        <v>1233</v>
      </c>
      <c r="Q3020">
        <v>19840501</v>
      </c>
    </row>
    <row r="3021" spans="1:17">
      <c r="A3021" t="s">
        <v>1379</v>
      </c>
      <c r="B3021" t="s">
        <v>1255</v>
      </c>
      <c r="C3021">
        <v>201003</v>
      </c>
      <c r="D3021">
        <v>0</v>
      </c>
      <c r="E3021" t="s">
        <v>1212</v>
      </c>
      <c r="F3021">
        <v>0</v>
      </c>
      <c r="G3021">
        <v>0</v>
      </c>
      <c r="H3021">
        <v>0</v>
      </c>
      <c r="I3021">
        <v>43112022100</v>
      </c>
      <c r="J3021">
        <v>12</v>
      </c>
      <c r="K3021" t="s">
        <v>1380</v>
      </c>
      <c r="L3021">
        <v>2531</v>
      </c>
      <c r="M3021" t="s">
        <v>1214</v>
      </c>
      <c r="N3021" t="s">
        <v>1388</v>
      </c>
      <c r="O3021">
        <v>0</v>
      </c>
      <c r="P3021" t="s">
        <v>1233</v>
      </c>
      <c r="Q3021">
        <v>19840201</v>
      </c>
    </row>
    <row r="3022" spans="1:17">
      <c r="A3022" t="s">
        <v>1379</v>
      </c>
      <c r="B3022" t="s">
        <v>1390</v>
      </c>
      <c r="C3022">
        <v>201003</v>
      </c>
      <c r="D3022">
        <v>31</v>
      </c>
      <c r="E3022" t="s">
        <v>1212</v>
      </c>
      <c r="F3022">
        <v>895</v>
      </c>
      <c r="G3022">
        <v>1989</v>
      </c>
      <c r="H3022">
        <v>5832</v>
      </c>
      <c r="I3022">
        <v>43112023500</v>
      </c>
      <c r="J3022">
        <v>8</v>
      </c>
      <c r="K3022" t="s">
        <v>1380</v>
      </c>
      <c r="L3022">
        <v>2531</v>
      </c>
      <c r="M3022" t="s">
        <v>1214</v>
      </c>
      <c r="N3022" t="s">
        <v>1388</v>
      </c>
      <c r="O3022">
        <v>0</v>
      </c>
      <c r="P3022" t="s">
        <v>1207</v>
      </c>
      <c r="Q3022">
        <v>19860701</v>
      </c>
    </row>
    <row r="3023" spans="1:17">
      <c r="A3023" t="s">
        <v>1379</v>
      </c>
      <c r="B3023" t="s">
        <v>1357</v>
      </c>
      <c r="C3023">
        <v>201003</v>
      </c>
      <c r="D3023">
        <v>31</v>
      </c>
      <c r="E3023" t="s">
        <v>1212</v>
      </c>
      <c r="F3023">
        <v>619</v>
      </c>
      <c r="G3023">
        <v>440</v>
      </c>
      <c r="H3023">
        <v>20144</v>
      </c>
      <c r="I3023">
        <v>43112022200</v>
      </c>
      <c r="J3023">
        <v>8</v>
      </c>
      <c r="K3023" t="s">
        <v>1380</v>
      </c>
      <c r="L3023">
        <v>2531</v>
      </c>
      <c r="M3023" t="s">
        <v>1214</v>
      </c>
      <c r="N3023" t="s">
        <v>1388</v>
      </c>
      <c r="O3023">
        <v>0</v>
      </c>
      <c r="P3023" t="s">
        <v>1322</v>
      </c>
      <c r="Q3023">
        <v>19830201</v>
      </c>
    </row>
    <row r="3024" spans="1:17">
      <c r="A3024" t="s">
        <v>1379</v>
      </c>
      <c r="B3024" t="s">
        <v>1306</v>
      </c>
      <c r="C3024">
        <v>201003</v>
      </c>
      <c r="D3024">
        <v>31</v>
      </c>
      <c r="E3024" t="s">
        <v>1212</v>
      </c>
      <c r="F3024">
        <v>666</v>
      </c>
      <c r="G3024">
        <v>305</v>
      </c>
      <c r="H3024">
        <v>1512</v>
      </c>
      <c r="I3024">
        <v>43112022300</v>
      </c>
      <c r="J3024">
        <v>8</v>
      </c>
      <c r="K3024" t="s">
        <v>1380</v>
      </c>
      <c r="L3024">
        <v>2531</v>
      </c>
      <c r="M3024" t="s">
        <v>1214</v>
      </c>
      <c r="N3024" t="s">
        <v>1388</v>
      </c>
      <c r="O3024">
        <v>0</v>
      </c>
      <c r="P3024" t="s">
        <v>1322</v>
      </c>
      <c r="Q3024">
        <v>19840401</v>
      </c>
    </row>
    <row r="3025" spans="1:17">
      <c r="A3025" t="s">
        <v>1379</v>
      </c>
      <c r="B3025" t="s">
        <v>1234</v>
      </c>
      <c r="C3025">
        <v>201003</v>
      </c>
      <c r="D3025">
        <v>0</v>
      </c>
      <c r="E3025" t="s">
        <v>1212</v>
      </c>
      <c r="F3025">
        <v>0</v>
      </c>
      <c r="G3025">
        <v>0</v>
      </c>
      <c r="H3025">
        <v>0</v>
      </c>
      <c r="I3025">
        <v>43112022400</v>
      </c>
      <c r="J3025">
        <v>12</v>
      </c>
      <c r="K3025" t="s">
        <v>1380</v>
      </c>
      <c r="L3025">
        <v>2531</v>
      </c>
      <c r="M3025" t="s">
        <v>1214</v>
      </c>
      <c r="N3025" t="s">
        <v>1388</v>
      </c>
      <c r="O3025">
        <v>0</v>
      </c>
      <c r="P3025" t="s">
        <v>1322</v>
      </c>
      <c r="Q3025">
        <v>19830701</v>
      </c>
    </row>
    <row r="3026" spans="1:17">
      <c r="A3026" t="s">
        <v>1379</v>
      </c>
      <c r="B3026" t="s">
        <v>1323</v>
      </c>
      <c r="C3026">
        <v>201003</v>
      </c>
      <c r="D3026">
        <v>0</v>
      </c>
      <c r="E3026" t="s">
        <v>1212</v>
      </c>
      <c r="F3026">
        <v>0</v>
      </c>
      <c r="G3026">
        <v>0</v>
      </c>
      <c r="H3026">
        <v>0</v>
      </c>
      <c r="I3026">
        <v>43112022500</v>
      </c>
      <c r="J3026">
        <v>12</v>
      </c>
      <c r="K3026" t="s">
        <v>1380</v>
      </c>
      <c r="L3026">
        <v>2531</v>
      </c>
      <c r="M3026" t="s">
        <v>1214</v>
      </c>
      <c r="N3026" t="s">
        <v>1388</v>
      </c>
      <c r="O3026">
        <v>0</v>
      </c>
      <c r="P3026" t="s">
        <v>1207</v>
      </c>
      <c r="Q3026">
        <v>19840201</v>
      </c>
    </row>
    <row r="3027" spans="1:17">
      <c r="A3027" t="s">
        <v>1379</v>
      </c>
      <c r="B3027" t="s">
        <v>1256</v>
      </c>
      <c r="C3027">
        <v>201003</v>
      </c>
      <c r="D3027">
        <v>23</v>
      </c>
      <c r="E3027" t="s">
        <v>1212</v>
      </c>
      <c r="F3027">
        <v>839</v>
      </c>
      <c r="G3027">
        <v>640</v>
      </c>
      <c r="H3027">
        <v>22607</v>
      </c>
      <c r="I3027">
        <v>43112022600</v>
      </c>
      <c r="J3027">
        <v>8</v>
      </c>
      <c r="K3027" t="s">
        <v>1380</v>
      </c>
      <c r="L3027">
        <v>2531</v>
      </c>
      <c r="M3027" t="s">
        <v>1214</v>
      </c>
      <c r="N3027" t="s">
        <v>1388</v>
      </c>
      <c r="O3027">
        <v>0</v>
      </c>
      <c r="P3027" t="s">
        <v>1322</v>
      </c>
      <c r="Q3027">
        <v>19821101</v>
      </c>
    </row>
    <row r="3028" spans="1:17">
      <c r="A3028" t="s">
        <v>1379</v>
      </c>
      <c r="B3028" t="s">
        <v>1324</v>
      </c>
      <c r="C3028">
        <v>201003</v>
      </c>
      <c r="D3028">
        <v>31</v>
      </c>
      <c r="E3028" t="s">
        <v>1212</v>
      </c>
      <c r="F3028">
        <v>263</v>
      </c>
      <c r="G3028">
        <v>1270</v>
      </c>
      <c r="H3028">
        <v>1443</v>
      </c>
      <c r="I3028">
        <v>43112025600</v>
      </c>
      <c r="J3028">
        <v>8</v>
      </c>
      <c r="K3028" t="s">
        <v>1380</v>
      </c>
      <c r="L3028">
        <v>2531</v>
      </c>
      <c r="M3028" t="s">
        <v>1214</v>
      </c>
      <c r="N3028" t="s">
        <v>1388</v>
      </c>
      <c r="O3028">
        <v>0</v>
      </c>
      <c r="P3028" t="s">
        <v>1207</v>
      </c>
      <c r="Q3028">
        <v>19870901</v>
      </c>
    </row>
    <row r="3029" spans="1:17">
      <c r="A3029" t="s">
        <v>1379</v>
      </c>
      <c r="B3029" t="s">
        <v>1308</v>
      </c>
      <c r="C3029">
        <v>201003</v>
      </c>
      <c r="D3029">
        <v>31</v>
      </c>
      <c r="E3029" t="s">
        <v>1212</v>
      </c>
      <c r="F3029">
        <v>309</v>
      </c>
      <c r="G3029">
        <v>578</v>
      </c>
      <c r="H3029">
        <v>17013</v>
      </c>
      <c r="I3029">
        <v>43112024100</v>
      </c>
      <c r="J3029">
        <v>8</v>
      </c>
      <c r="K3029" t="s">
        <v>1380</v>
      </c>
      <c r="L3029">
        <v>2531</v>
      </c>
      <c r="M3029" t="s">
        <v>1214</v>
      </c>
      <c r="N3029" t="s">
        <v>1388</v>
      </c>
      <c r="O3029">
        <v>0</v>
      </c>
      <c r="P3029" t="s">
        <v>1207</v>
      </c>
      <c r="Q3029">
        <v>19710301</v>
      </c>
    </row>
    <row r="3030" spans="1:17">
      <c r="A3030" t="s">
        <v>1379</v>
      </c>
      <c r="B3030" t="s">
        <v>1235</v>
      </c>
      <c r="C3030">
        <v>201003</v>
      </c>
      <c r="D3030">
        <v>31</v>
      </c>
      <c r="E3030" t="s">
        <v>1212</v>
      </c>
      <c r="F3030">
        <v>1380</v>
      </c>
      <c r="G3030">
        <v>381</v>
      </c>
      <c r="H3030">
        <v>3883</v>
      </c>
      <c r="I3030">
        <v>43112024200</v>
      </c>
      <c r="J3030">
        <v>8</v>
      </c>
      <c r="K3030" t="s">
        <v>1380</v>
      </c>
      <c r="L3030">
        <v>2531</v>
      </c>
      <c r="M3030" t="s">
        <v>1214</v>
      </c>
      <c r="N3030" t="s">
        <v>1388</v>
      </c>
      <c r="O3030">
        <v>0</v>
      </c>
      <c r="P3030" t="s">
        <v>1391</v>
      </c>
      <c r="Q3030">
        <v>19830501</v>
      </c>
    </row>
    <row r="3031" spans="1:17">
      <c r="A3031" t="s">
        <v>1379</v>
      </c>
      <c r="B3031" t="s">
        <v>1257</v>
      </c>
      <c r="C3031">
        <v>201003</v>
      </c>
      <c r="D3031">
        <v>0</v>
      </c>
      <c r="E3031" t="s">
        <v>1212</v>
      </c>
      <c r="F3031">
        <v>0</v>
      </c>
      <c r="G3031">
        <v>0</v>
      </c>
      <c r="H3031">
        <v>0</v>
      </c>
      <c r="I3031">
        <v>43112022700</v>
      </c>
      <c r="J3031">
        <v>12</v>
      </c>
      <c r="K3031" t="s">
        <v>1380</v>
      </c>
      <c r="L3031">
        <v>2531</v>
      </c>
      <c r="M3031" t="s">
        <v>1214</v>
      </c>
      <c r="N3031" t="s">
        <v>1388</v>
      </c>
      <c r="O3031">
        <v>0</v>
      </c>
      <c r="P3031" t="s">
        <v>1207</v>
      </c>
      <c r="Q3031">
        <v>19850201</v>
      </c>
    </row>
    <row r="3032" spans="1:17">
      <c r="A3032" t="s">
        <v>1379</v>
      </c>
      <c r="B3032" t="s">
        <v>1309</v>
      </c>
      <c r="C3032">
        <v>201003</v>
      </c>
      <c r="D3032">
        <v>31</v>
      </c>
      <c r="E3032" t="s">
        <v>1212</v>
      </c>
      <c r="F3032">
        <v>1626</v>
      </c>
      <c r="G3032">
        <v>2438</v>
      </c>
      <c r="H3032">
        <v>34676</v>
      </c>
      <c r="I3032">
        <v>43112024300</v>
      </c>
      <c r="J3032">
        <v>8</v>
      </c>
      <c r="K3032" t="s">
        <v>1380</v>
      </c>
      <c r="L3032">
        <v>2531</v>
      </c>
      <c r="M3032" t="s">
        <v>1214</v>
      </c>
      <c r="N3032" t="s">
        <v>1388</v>
      </c>
      <c r="O3032">
        <v>0</v>
      </c>
      <c r="P3032" t="s">
        <v>1322</v>
      </c>
      <c r="Q3032">
        <v>19840301</v>
      </c>
    </row>
    <row r="3033" spans="1:17">
      <c r="A3033" t="s">
        <v>1379</v>
      </c>
      <c r="B3033" t="s">
        <v>1258</v>
      </c>
      <c r="C3033">
        <v>201003</v>
      </c>
      <c r="D3033">
        <v>0</v>
      </c>
      <c r="E3033" t="s">
        <v>1212</v>
      </c>
      <c r="F3033">
        <v>0</v>
      </c>
      <c r="G3033">
        <v>0</v>
      </c>
      <c r="H3033">
        <v>0</v>
      </c>
      <c r="I3033">
        <v>43112026800</v>
      </c>
      <c r="J3033">
        <v>12</v>
      </c>
      <c r="K3033" t="s">
        <v>1380</v>
      </c>
      <c r="L3033">
        <v>2531</v>
      </c>
      <c r="M3033" t="s">
        <v>1214</v>
      </c>
      <c r="N3033" t="s">
        <v>1388</v>
      </c>
      <c r="O3033">
        <v>0</v>
      </c>
      <c r="P3033" t="s">
        <v>1233</v>
      </c>
      <c r="Q3033">
        <v>19840301</v>
      </c>
    </row>
    <row r="3034" spans="1:17">
      <c r="A3034" t="s">
        <v>1379</v>
      </c>
      <c r="B3034" t="s">
        <v>1236</v>
      </c>
      <c r="C3034">
        <v>201003</v>
      </c>
      <c r="D3034">
        <v>31</v>
      </c>
      <c r="E3034" t="s">
        <v>1212</v>
      </c>
      <c r="F3034">
        <v>724</v>
      </c>
      <c r="G3034">
        <v>1257</v>
      </c>
      <c r="H3034">
        <v>2316</v>
      </c>
      <c r="I3034">
        <v>43112026900</v>
      </c>
      <c r="J3034">
        <v>8</v>
      </c>
      <c r="K3034" t="s">
        <v>1380</v>
      </c>
      <c r="L3034">
        <v>2531</v>
      </c>
      <c r="M3034" t="s">
        <v>1214</v>
      </c>
      <c r="N3034" t="s">
        <v>1388</v>
      </c>
      <c r="O3034">
        <v>0</v>
      </c>
      <c r="P3034" t="s">
        <v>1207</v>
      </c>
      <c r="Q3034">
        <v>19810501</v>
      </c>
    </row>
    <row r="3035" spans="1:17">
      <c r="A3035" t="s">
        <v>1379</v>
      </c>
      <c r="B3035" t="s">
        <v>1237</v>
      </c>
      <c r="C3035">
        <v>201003</v>
      </c>
      <c r="D3035">
        <v>30</v>
      </c>
      <c r="E3035" t="s">
        <v>1212</v>
      </c>
      <c r="F3035">
        <v>2053</v>
      </c>
      <c r="G3035">
        <v>3172</v>
      </c>
      <c r="H3035">
        <v>24215</v>
      </c>
      <c r="I3035">
        <v>43112031000</v>
      </c>
      <c r="J3035">
        <v>8</v>
      </c>
      <c r="K3035" t="s">
        <v>1380</v>
      </c>
      <c r="L3035">
        <v>2531</v>
      </c>
      <c r="M3035" t="s">
        <v>1214</v>
      </c>
      <c r="N3035" t="s">
        <v>1388</v>
      </c>
      <c r="O3035">
        <v>0</v>
      </c>
      <c r="P3035" t="s">
        <v>1233</v>
      </c>
      <c r="Q3035">
        <v>19820601</v>
      </c>
    </row>
    <row r="3036" spans="1:17">
      <c r="A3036" t="s">
        <v>1379</v>
      </c>
      <c r="B3036" t="s">
        <v>1310</v>
      </c>
      <c r="C3036">
        <v>201003</v>
      </c>
      <c r="D3036">
        <v>0</v>
      </c>
      <c r="E3036" t="s">
        <v>1212</v>
      </c>
      <c r="F3036">
        <v>0</v>
      </c>
      <c r="G3036">
        <v>0</v>
      </c>
      <c r="H3036">
        <v>0</v>
      </c>
      <c r="I3036">
        <v>43112027700</v>
      </c>
      <c r="J3036">
        <v>12</v>
      </c>
      <c r="K3036" t="s">
        <v>1380</v>
      </c>
      <c r="L3036">
        <v>2531</v>
      </c>
      <c r="M3036" t="s">
        <v>1214</v>
      </c>
      <c r="N3036" t="s">
        <v>1388</v>
      </c>
      <c r="O3036">
        <v>0</v>
      </c>
      <c r="P3036" t="s">
        <v>1207</v>
      </c>
      <c r="Q3036">
        <v>19850901</v>
      </c>
    </row>
    <row r="3037" spans="1:17">
      <c r="A3037" t="s">
        <v>1379</v>
      </c>
      <c r="B3037" t="s">
        <v>1259</v>
      </c>
      <c r="C3037">
        <v>201003</v>
      </c>
      <c r="D3037">
        <v>31</v>
      </c>
      <c r="E3037" t="s">
        <v>1212</v>
      </c>
      <c r="F3037">
        <v>1007</v>
      </c>
      <c r="G3037">
        <v>643</v>
      </c>
      <c r="H3037">
        <v>5649</v>
      </c>
      <c r="I3037">
        <v>43112022800</v>
      </c>
      <c r="J3037">
        <v>8</v>
      </c>
      <c r="K3037" t="s">
        <v>1380</v>
      </c>
      <c r="L3037">
        <v>2531</v>
      </c>
      <c r="M3037" t="s">
        <v>1214</v>
      </c>
      <c r="N3037" t="s">
        <v>1388</v>
      </c>
      <c r="O3037">
        <v>0</v>
      </c>
      <c r="P3037" t="s">
        <v>1322</v>
      </c>
      <c r="Q3037">
        <v>19830801</v>
      </c>
    </row>
    <row r="3038" spans="1:17">
      <c r="A3038" t="s">
        <v>1379</v>
      </c>
      <c r="B3038" t="s">
        <v>1238</v>
      </c>
      <c r="C3038">
        <v>201003</v>
      </c>
      <c r="D3038">
        <v>24</v>
      </c>
      <c r="E3038" t="s">
        <v>1212</v>
      </c>
      <c r="F3038">
        <v>619</v>
      </c>
      <c r="G3038">
        <v>1978</v>
      </c>
      <c r="H3038">
        <v>732</v>
      </c>
      <c r="I3038">
        <v>43112024400</v>
      </c>
      <c r="J3038">
        <v>8</v>
      </c>
      <c r="K3038" t="s">
        <v>1380</v>
      </c>
      <c r="L3038">
        <v>2531</v>
      </c>
      <c r="M3038" t="s">
        <v>1214</v>
      </c>
      <c r="N3038" t="s">
        <v>1388</v>
      </c>
      <c r="O3038">
        <v>0</v>
      </c>
      <c r="P3038" t="s">
        <v>1233</v>
      </c>
      <c r="Q3038">
        <v>19980419</v>
      </c>
    </row>
    <row r="3039" spans="1:17">
      <c r="A3039" t="s">
        <v>1379</v>
      </c>
      <c r="B3039" t="s">
        <v>1392</v>
      </c>
      <c r="C3039">
        <v>201003</v>
      </c>
      <c r="D3039">
        <v>0</v>
      </c>
      <c r="E3039" t="s">
        <v>1212</v>
      </c>
      <c r="F3039">
        <v>0</v>
      </c>
      <c r="G3039">
        <v>0</v>
      </c>
      <c r="H3039">
        <v>0</v>
      </c>
      <c r="I3039">
        <v>43112024500</v>
      </c>
      <c r="J3039">
        <v>12</v>
      </c>
      <c r="K3039" t="s">
        <v>1380</v>
      </c>
      <c r="L3039">
        <v>2531</v>
      </c>
      <c r="M3039" t="s">
        <v>1214</v>
      </c>
      <c r="N3039" t="s">
        <v>1388</v>
      </c>
      <c r="O3039">
        <v>0</v>
      </c>
      <c r="P3039" t="s">
        <v>1322</v>
      </c>
      <c r="Q3039">
        <v>19830801</v>
      </c>
    </row>
    <row r="3040" spans="1:17">
      <c r="A3040" t="s">
        <v>1379</v>
      </c>
      <c r="B3040" t="s">
        <v>1239</v>
      </c>
      <c r="C3040">
        <v>201003</v>
      </c>
      <c r="D3040">
        <v>0</v>
      </c>
      <c r="E3040" t="s">
        <v>1212</v>
      </c>
      <c r="F3040">
        <v>0</v>
      </c>
      <c r="G3040">
        <v>0</v>
      </c>
      <c r="H3040">
        <v>0</v>
      </c>
      <c r="I3040">
        <v>43112024600</v>
      </c>
      <c r="J3040">
        <v>12</v>
      </c>
      <c r="K3040" t="s">
        <v>1380</v>
      </c>
      <c r="L3040">
        <v>2531</v>
      </c>
      <c r="M3040" t="s">
        <v>1214</v>
      </c>
      <c r="N3040" t="s">
        <v>1388</v>
      </c>
      <c r="O3040">
        <v>0</v>
      </c>
      <c r="P3040" t="s">
        <v>1207</v>
      </c>
      <c r="Q3040">
        <v>19760901</v>
      </c>
    </row>
    <row r="3041" spans="1:17">
      <c r="A3041" t="s">
        <v>1379</v>
      </c>
      <c r="B3041" t="s">
        <v>1240</v>
      </c>
      <c r="C3041">
        <v>201003</v>
      </c>
      <c r="D3041">
        <v>31</v>
      </c>
      <c r="E3041" t="s">
        <v>1212</v>
      </c>
      <c r="F3041">
        <v>645</v>
      </c>
      <c r="G3041">
        <v>364</v>
      </c>
      <c r="H3041">
        <v>21081</v>
      </c>
      <c r="I3041">
        <v>43112023600</v>
      </c>
      <c r="J3041">
        <v>8</v>
      </c>
      <c r="K3041" t="s">
        <v>1380</v>
      </c>
      <c r="L3041">
        <v>2531</v>
      </c>
      <c r="M3041" t="s">
        <v>1214</v>
      </c>
      <c r="N3041" t="s">
        <v>1388</v>
      </c>
      <c r="O3041">
        <v>0</v>
      </c>
      <c r="P3041" t="s">
        <v>1393</v>
      </c>
      <c r="Q3041">
        <v>19830201</v>
      </c>
    </row>
    <row r="3042" spans="1:17">
      <c r="A3042" t="s">
        <v>1379</v>
      </c>
      <c r="B3042" t="s">
        <v>1241</v>
      </c>
      <c r="C3042">
        <v>201003</v>
      </c>
      <c r="D3042">
        <v>0</v>
      </c>
      <c r="E3042" t="s">
        <v>1212</v>
      </c>
      <c r="F3042">
        <v>0</v>
      </c>
      <c r="G3042">
        <v>0</v>
      </c>
      <c r="H3042">
        <v>0</v>
      </c>
      <c r="I3042">
        <v>43112025700</v>
      </c>
      <c r="J3042">
        <v>12</v>
      </c>
      <c r="K3042" t="s">
        <v>1380</v>
      </c>
      <c r="L3042">
        <v>2531</v>
      </c>
      <c r="M3042" t="s">
        <v>1214</v>
      </c>
      <c r="N3042" t="s">
        <v>1388</v>
      </c>
      <c r="O3042">
        <v>0</v>
      </c>
      <c r="P3042" t="s">
        <v>1233</v>
      </c>
      <c r="Q3042">
        <v>19871101</v>
      </c>
    </row>
    <row r="3043" spans="1:17">
      <c r="A3043" t="s">
        <v>1379</v>
      </c>
      <c r="B3043" t="s">
        <v>1260</v>
      </c>
      <c r="C3043">
        <v>201003</v>
      </c>
      <c r="D3043">
        <v>31</v>
      </c>
      <c r="E3043" t="s">
        <v>1212</v>
      </c>
      <c r="F3043">
        <v>538</v>
      </c>
      <c r="G3043">
        <v>1587</v>
      </c>
      <c r="H3043">
        <v>526</v>
      </c>
      <c r="I3043">
        <v>43112024700</v>
      </c>
      <c r="J3043">
        <v>8</v>
      </c>
      <c r="K3043" t="s">
        <v>1380</v>
      </c>
      <c r="L3043">
        <v>2531</v>
      </c>
      <c r="M3043" t="s">
        <v>1214</v>
      </c>
      <c r="N3043" t="s">
        <v>1388</v>
      </c>
      <c r="O3043">
        <v>0</v>
      </c>
      <c r="P3043" t="s">
        <v>1207</v>
      </c>
      <c r="Q3043">
        <v>19760501</v>
      </c>
    </row>
    <row r="3044" spans="1:17">
      <c r="A3044" t="s">
        <v>1379</v>
      </c>
      <c r="B3044" t="s">
        <v>1312</v>
      </c>
      <c r="C3044">
        <v>201003</v>
      </c>
      <c r="D3044">
        <v>31</v>
      </c>
      <c r="E3044" t="s">
        <v>1212</v>
      </c>
      <c r="F3044">
        <v>460</v>
      </c>
      <c r="G3044">
        <v>838</v>
      </c>
      <c r="H3044">
        <v>180</v>
      </c>
      <c r="I3044">
        <v>43112024800</v>
      </c>
      <c r="J3044">
        <v>8</v>
      </c>
      <c r="K3044" t="s">
        <v>1380</v>
      </c>
      <c r="L3044">
        <v>2531</v>
      </c>
      <c r="M3044" t="s">
        <v>1214</v>
      </c>
      <c r="N3044" t="s">
        <v>1388</v>
      </c>
      <c r="O3044">
        <v>0</v>
      </c>
      <c r="P3044" t="s">
        <v>1207</v>
      </c>
      <c r="Q3044">
        <v>19831101</v>
      </c>
    </row>
    <row r="3045" spans="1:17">
      <c r="A3045" t="s">
        <v>1379</v>
      </c>
      <c r="B3045" t="s">
        <v>1242</v>
      </c>
      <c r="C3045">
        <v>201003</v>
      </c>
      <c r="D3045">
        <v>31</v>
      </c>
      <c r="E3045" t="s">
        <v>1212</v>
      </c>
      <c r="F3045">
        <v>1993</v>
      </c>
      <c r="G3045">
        <v>8303</v>
      </c>
      <c r="H3045">
        <v>5759</v>
      </c>
      <c r="I3045">
        <v>43112025800</v>
      </c>
      <c r="J3045">
        <v>8</v>
      </c>
      <c r="K3045" t="s">
        <v>1380</v>
      </c>
      <c r="L3045">
        <v>2531</v>
      </c>
      <c r="M3045" t="s">
        <v>1214</v>
      </c>
      <c r="N3045" t="s">
        <v>1388</v>
      </c>
      <c r="O3045">
        <v>0</v>
      </c>
      <c r="P3045" t="s">
        <v>1207</v>
      </c>
      <c r="Q3045">
        <v>19720101</v>
      </c>
    </row>
    <row r="3046" spans="1:17">
      <c r="A3046" t="s">
        <v>1379</v>
      </c>
      <c r="B3046" t="s">
        <v>1394</v>
      </c>
      <c r="C3046">
        <v>201003</v>
      </c>
      <c r="D3046">
        <v>0</v>
      </c>
      <c r="E3046" t="s">
        <v>1212</v>
      </c>
      <c r="F3046">
        <v>0</v>
      </c>
      <c r="G3046">
        <v>0</v>
      </c>
      <c r="H3046">
        <v>0</v>
      </c>
      <c r="I3046">
        <v>43112025000</v>
      </c>
      <c r="J3046">
        <v>12</v>
      </c>
      <c r="K3046" t="s">
        <v>1380</v>
      </c>
      <c r="L3046">
        <v>2531</v>
      </c>
      <c r="M3046" t="s">
        <v>1214</v>
      </c>
      <c r="N3046" t="s">
        <v>1388</v>
      </c>
      <c r="O3046">
        <v>0</v>
      </c>
      <c r="P3046" t="s">
        <v>1322</v>
      </c>
      <c r="Q3046">
        <v>19720601</v>
      </c>
    </row>
    <row r="3047" spans="1:17">
      <c r="A3047" t="s">
        <v>1379</v>
      </c>
      <c r="B3047" t="s">
        <v>1243</v>
      </c>
      <c r="C3047">
        <v>201003</v>
      </c>
      <c r="D3047">
        <v>31</v>
      </c>
      <c r="E3047" t="s">
        <v>1212</v>
      </c>
      <c r="F3047">
        <v>191</v>
      </c>
      <c r="G3047">
        <v>254</v>
      </c>
      <c r="H3047">
        <v>133</v>
      </c>
      <c r="I3047">
        <v>43112026000</v>
      </c>
      <c r="J3047">
        <v>8</v>
      </c>
      <c r="K3047" t="s">
        <v>1380</v>
      </c>
      <c r="L3047">
        <v>2531</v>
      </c>
      <c r="M3047" t="s">
        <v>1214</v>
      </c>
      <c r="N3047" t="s">
        <v>1388</v>
      </c>
      <c r="O3047">
        <v>0</v>
      </c>
      <c r="P3047" t="s">
        <v>1207</v>
      </c>
      <c r="Q3047">
        <v>19860701</v>
      </c>
    </row>
    <row r="3048" spans="1:17">
      <c r="A3048" t="s">
        <v>1379</v>
      </c>
      <c r="B3048" t="s">
        <v>1327</v>
      </c>
      <c r="C3048">
        <v>201003</v>
      </c>
      <c r="D3048">
        <v>0</v>
      </c>
      <c r="E3048" t="s">
        <v>1212</v>
      </c>
      <c r="F3048">
        <v>0</v>
      </c>
      <c r="G3048">
        <v>0</v>
      </c>
      <c r="H3048">
        <v>0</v>
      </c>
      <c r="I3048">
        <v>43112027800</v>
      </c>
      <c r="J3048">
        <v>12</v>
      </c>
      <c r="K3048" t="s">
        <v>1380</v>
      </c>
      <c r="L3048">
        <v>2531</v>
      </c>
      <c r="M3048" t="s">
        <v>1214</v>
      </c>
      <c r="N3048" t="s">
        <v>1388</v>
      </c>
      <c r="O3048">
        <v>0</v>
      </c>
      <c r="P3048" t="s">
        <v>1233</v>
      </c>
      <c r="Q3048">
        <v>19990204</v>
      </c>
    </row>
    <row r="3049" spans="1:17">
      <c r="A3049" t="s">
        <v>1379</v>
      </c>
      <c r="B3049" t="s">
        <v>1328</v>
      </c>
      <c r="C3049">
        <v>201003</v>
      </c>
      <c r="D3049">
        <v>0</v>
      </c>
      <c r="E3049" t="s">
        <v>1212</v>
      </c>
      <c r="F3049">
        <v>0</v>
      </c>
      <c r="G3049">
        <v>0</v>
      </c>
      <c r="H3049">
        <v>0</v>
      </c>
      <c r="I3049">
        <v>43112027000</v>
      </c>
      <c r="J3049">
        <v>12</v>
      </c>
      <c r="K3049" t="s">
        <v>1380</v>
      </c>
      <c r="L3049">
        <v>2531</v>
      </c>
      <c r="M3049" t="s">
        <v>1214</v>
      </c>
      <c r="N3049" t="s">
        <v>1388</v>
      </c>
      <c r="O3049">
        <v>0</v>
      </c>
      <c r="P3049" t="s">
        <v>1207</v>
      </c>
      <c r="Q3049">
        <v>19790201</v>
      </c>
    </row>
    <row r="3050" spans="1:17">
      <c r="A3050" t="s">
        <v>1379</v>
      </c>
      <c r="B3050" t="s">
        <v>1262</v>
      </c>
      <c r="C3050">
        <v>201003</v>
      </c>
      <c r="D3050">
        <v>31</v>
      </c>
      <c r="E3050" t="s">
        <v>1212</v>
      </c>
      <c r="F3050">
        <v>529</v>
      </c>
      <c r="G3050">
        <v>597</v>
      </c>
      <c r="H3050">
        <v>11283</v>
      </c>
      <c r="I3050">
        <v>43112027100</v>
      </c>
      <c r="J3050">
        <v>8</v>
      </c>
      <c r="K3050" t="s">
        <v>1380</v>
      </c>
      <c r="L3050">
        <v>2531</v>
      </c>
      <c r="M3050" t="s">
        <v>1214</v>
      </c>
      <c r="N3050" t="s">
        <v>1388</v>
      </c>
      <c r="O3050">
        <v>0</v>
      </c>
      <c r="P3050" t="s">
        <v>1207</v>
      </c>
      <c r="Q3050">
        <v>19740601</v>
      </c>
    </row>
    <row r="3051" spans="1:17">
      <c r="A3051" t="s">
        <v>1379</v>
      </c>
      <c r="B3051" t="s">
        <v>1313</v>
      </c>
      <c r="C3051">
        <v>201003</v>
      </c>
      <c r="D3051">
        <v>0</v>
      </c>
      <c r="E3051" t="s">
        <v>1212</v>
      </c>
      <c r="F3051">
        <v>0</v>
      </c>
      <c r="G3051">
        <v>0</v>
      </c>
      <c r="H3051">
        <v>0</v>
      </c>
      <c r="I3051">
        <v>43112032200</v>
      </c>
      <c r="J3051">
        <v>12</v>
      </c>
      <c r="K3051" t="s">
        <v>1380</v>
      </c>
      <c r="L3051">
        <v>2531</v>
      </c>
      <c r="M3051" t="s">
        <v>1214</v>
      </c>
      <c r="N3051" t="s">
        <v>1388</v>
      </c>
      <c r="O3051">
        <v>0</v>
      </c>
      <c r="P3051" t="s">
        <v>1207</v>
      </c>
      <c r="Q3051">
        <v>19820801</v>
      </c>
    </row>
    <row r="3052" spans="1:17">
      <c r="A3052" t="s">
        <v>1379</v>
      </c>
      <c r="B3052" t="s">
        <v>1263</v>
      </c>
      <c r="C3052">
        <v>201003</v>
      </c>
      <c r="D3052">
        <v>0</v>
      </c>
      <c r="E3052" t="s">
        <v>1212</v>
      </c>
      <c r="F3052">
        <v>0</v>
      </c>
      <c r="G3052">
        <v>0</v>
      </c>
      <c r="H3052">
        <v>0</v>
      </c>
      <c r="I3052">
        <v>43112027300</v>
      </c>
      <c r="J3052">
        <v>12</v>
      </c>
      <c r="K3052" t="s">
        <v>1380</v>
      </c>
      <c r="L3052">
        <v>2531</v>
      </c>
      <c r="M3052" t="s">
        <v>1214</v>
      </c>
      <c r="N3052" t="s">
        <v>1388</v>
      </c>
      <c r="O3052">
        <v>0</v>
      </c>
      <c r="P3052" t="s">
        <v>1233</v>
      </c>
      <c r="Q3052">
        <v>19830801</v>
      </c>
    </row>
    <row r="3053" spans="1:17">
      <c r="A3053" t="s">
        <v>1379</v>
      </c>
      <c r="B3053" t="s">
        <v>1358</v>
      </c>
      <c r="C3053">
        <v>201003</v>
      </c>
      <c r="D3053">
        <v>31</v>
      </c>
      <c r="E3053" t="s">
        <v>1212</v>
      </c>
      <c r="F3053">
        <v>1088</v>
      </c>
      <c r="G3053">
        <v>597</v>
      </c>
      <c r="H3053">
        <v>3662</v>
      </c>
      <c r="I3053">
        <v>43112024901</v>
      </c>
      <c r="J3053">
        <v>8</v>
      </c>
      <c r="K3053" t="s">
        <v>1380</v>
      </c>
      <c r="L3053">
        <v>2531</v>
      </c>
      <c r="M3053" t="s">
        <v>1214</v>
      </c>
      <c r="N3053" t="s">
        <v>1388</v>
      </c>
      <c r="O3053">
        <v>0</v>
      </c>
      <c r="P3053" t="s">
        <v>1322</v>
      </c>
      <c r="Q3053">
        <v>19840301</v>
      </c>
    </row>
    <row r="3054" spans="1:17">
      <c r="A3054" t="s">
        <v>1379</v>
      </c>
      <c r="B3054" t="s">
        <v>1314</v>
      </c>
      <c r="C3054">
        <v>201003</v>
      </c>
      <c r="D3054">
        <v>31</v>
      </c>
      <c r="E3054" t="s">
        <v>1212</v>
      </c>
      <c r="F3054">
        <v>320</v>
      </c>
      <c r="G3054">
        <v>508</v>
      </c>
      <c r="H3054">
        <v>1756</v>
      </c>
      <c r="I3054">
        <v>43112029701</v>
      </c>
      <c r="J3054">
        <v>8</v>
      </c>
      <c r="K3054" t="s">
        <v>1380</v>
      </c>
      <c r="L3054">
        <v>2531</v>
      </c>
      <c r="M3054" t="s">
        <v>1214</v>
      </c>
      <c r="N3054" t="s">
        <v>1388</v>
      </c>
      <c r="O3054">
        <v>0</v>
      </c>
      <c r="P3054" t="s">
        <v>1207</v>
      </c>
      <c r="Q3054">
        <v>19840501</v>
      </c>
    </row>
    <row r="3055" spans="1:17">
      <c r="A3055" t="s">
        <v>1379</v>
      </c>
      <c r="B3055" t="s">
        <v>1202</v>
      </c>
      <c r="C3055">
        <v>201003</v>
      </c>
      <c r="D3055">
        <v>0</v>
      </c>
      <c r="E3055" t="s">
        <v>1212</v>
      </c>
      <c r="F3055">
        <v>0</v>
      </c>
      <c r="G3055">
        <v>0</v>
      </c>
      <c r="H3055">
        <v>0</v>
      </c>
      <c r="I3055">
        <v>43112025901</v>
      </c>
      <c r="J3055">
        <v>12</v>
      </c>
      <c r="K3055" t="s">
        <v>1380</v>
      </c>
      <c r="L3055">
        <v>2531</v>
      </c>
      <c r="M3055" t="s">
        <v>1214</v>
      </c>
      <c r="N3055" t="s">
        <v>1388</v>
      </c>
      <c r="O3055">
        <v>0</v>
      </c>
      <c r="P3055" t="s">
        <v>1207</v>
      </c>
      <c r="Q3055">
        <v>19870601</v>
      </c>
    </row>
    <row r="3056" spans="1:17">
      <c r="A3056" t="s">
        <v>1379</v>
      </c>
      <c r="B3056" t="s">
        <v>1244</v>
      </c>
      <c r="C3056">
        <v>201003</v>
      </c>
      <c r="D3056">
        <v>31</v>
      </c>
      <c r="E3056" t="s">
        <v>1212</v>
      </c>
      <c r="F3056">
        <v>292</v>
      </c>
      <c r="G3056">
        <v>229</v>
      </c>
      <c r="H3056">
        <v>20</v>
      </c>
      <c r="I3056">
        <v>43112064500</v>
      </c>
      <c r="J3056">
        <v>8</v>
      </c>
      <c r="K3056" t="s">
        <v>1380</v>
      </c>
      <c r="L3056">
        <v>2531</v>
      </c>
      <c r="M3056" t="s">
        <v>1214</v>
      </c>
      <c r="N3056" t="s">
        <v>1388</v>
      </c>
      <c r="O3056">
        <v>0</v>
      </c>
      <c r="P3056" t="s">
        <v>1207</v>
      </c>
      <c r="Q3056">
        <v>19880201</v>
      </c>
    </row>
    <row r="3057" spans="1:17">
      <c r="A3057" t="s">
        <v>1379</v>
      </c>
      <c r="B3057" t="s">
        <v>1245</v>
      </c>
      <c r="C3057">
        <v>201003</v>
      </c>
      <c r="D3057">
        <v>0</v>
      </c>
      <c r="E3057" t="s">
        <v>1212</v>
      </c>
      <c r="F3057">
        <v>0</v>
      </c>
      <c r="G3057">
        <v>0</v>
      </c>
      <c r="H3057">
        <v>0</v>
      </c>
      <c r="I3057">
        <v>43112027901</v>
      </c>
      <c r="J3057">
        <v>12</v>
      </c>
      <c r="K3057" t="s">
        <v>1380</v>
      </c>
      <c r="L3057">
        <v>2531</v>
      </c>
      <c r="M3057" t="s">
        <v>1214</v>
      </c>
      <c r="N3057" t="s">
        <v>1388</v>
      </c>
      <c r="O3057">
        <v>0</v>
      </c>
      <c r="P3057" t="s">
        <v>1207</v>
      </c>
      <c r="Q3057">
        <v>19880201</v>
      </c>
    </row>
    <row r="3058" spans="1:17">
      <c r="A3058" t="s">
        <v>1379</v>
      </c>
      <c r="B3058" t="s">
        <v>1359</v>
      </c>
      <c r="C3058">
        <v>201003</v>
      </c>
      <c r="D3058">
        <v>31</v>
      </c>
      <c r="E3058" t="s">
        <v>1212</v>
      </c>
      <c r="F3058">
        <v>2189</v>
      </c>
      <c r="G3058">
        <v>1105</v>
      </c>
      <c r="H3058">
        <v>14465</v>
      </c>
      <c r="I3058">
        <v>43112070600</v>
      </c>
      <c r="J3058">
        <v>8</v>
      </c>
      <c r="K3058" t="s">
        <v>1380</v>
      </c>
      <c r="L3058">
        <v>2531</v>
      </c>
      <c r="M3058" t="s">
        <v>1214</v>
      </c>
      <c r="N3058" t="s">
        <v>1388</v>
      </c>
      <c r="O3058">
        <v>0</v>
      </c>
      <c r="P3058" t="s">
        <v>1207</v>
      </c>
      <c r="Q3058">
        <v>19931201</v>
      </c>
    </row>
    <row r="3059" spans="1:17">
      <c r="A3059" t="s">
        <v>1379</v>
      </c>
      <c r="B3059" t="s">
        <v>1247</v>
      </c>
      <c r="C3059">
        <v>201003</v>
      </c>
      <c r="D3059">
        <v>30</v>
      </c>
      <c r="E3059" t="s">
        <v>1212</v>
      </c>
      <c r="F3059">
        <v>540</v>
      </c>
      <c r="G3059">
        <v>172</v>
      </c>
      <c r="H3059">
        <v>404</v>
      </c>
      <c r="I3059">
        <v>43112076600</v>
      </c>
      <c r="J3059">
        <v>8</v>
      </c>
      <c r="K3059" t="s">
        <v>1380</v>
      </c>
      <c r="L3059">
        <v>2531</v>
      </c>
      <c r="M3059" t="s">
        <v>1214</v>
      </c>
      <c r="N3059" t="s">
        <v>1388</v>
      </c>
      <c r="O3059">
        <v>0</v>
      </c>
      <c r="P3059" t="s">
        <v>1207</v>
      </c>
      <c r="Q3059">
        <v>19971120</v>
      </c>
    </row>
    <row r="3060" spans="1:17">
      <c r="A3060" t="s">
        <v>1379</v>
      </c>
      <c r="B3060" t="s">
        <v>1265</v>
      </c>
      <c r="C3060">
        <v>201003</v>
      </c>
      <c r="D3060">
        <v>0</v>
      </c>
      <c r="E3060" t="s">
        <v>1212</v>
      </c>
      <c r="F3060">
        <v>0</v>
      </c>
      <c r="G3060">
        <v>0</v>
      </c>
      <c r="H3060">
        <v>0</v>
      </c>
      <c r="I3060">
        <v>43112077600</v>
      </c>
      <c r="J3060">
        <v>12</v>
      </c>
      <c r="K3060" t="s">
        <v>1395</v>
      </c>
      <c r="L3060">
        <v>2531</v>
      </c>
      <c r="M3060" t="s">
        <v>1214</v>
      </c>
      <c r="N3060" t="s">
        <v>1388</v>
      </c>
      <c r="O3060">
        <v>0</v>
      </c>
      <c r="P3060" t="s">
        <v>1207</v>
      </c>
      <c r="Q3060">
        <v>20010802</v>
      </c>
    </row>
    <row r="3061" spans="1:17">
      <c r="A3061" t="s">
        <v>1396</v>
      </c>
      <c r="B3061" t="s">
        <v>1232</v>
      </c>
      <c r="C3061">
        <v>201003</v>
      </c>
      <c r="D3061">
        <v>31</v>
      </c>
      <c r="E3061" t="s">
        <v>1212</v>
      </c>
      <c r="F3061">
        <v>452</v>
      </c>
      <c r="G3061">
        <v>93</v>
      </c>
      <c r="H3061">
        <v>2902</v>
      </c>
      <c r="I3061">
        <v>43112029600</v>
      </c>
      <c r="J3061">
        <v>8</v>
      </c>
      <c r="K3061" t="s">
        <v>1397</v>
      </c>
      <c r="L3061">
        <v>2531</v>
      </c>
      <c r="M3061" t="s">
        <v>1214</v>
      </c>
      <c r="N3061" t="s">
        <v>1388</v>
      </c>
      <c r="O3061">
        <v>0</v>
      </c>
      <c r="P3061" t="s">
        <v>1207</v>
      </c>
      <c r="Q3061">
        <v>19730301</v>
      </c>
    </row>
    <row r="3062" spans="1:17">
      <c r="A3062" t="s">
        <v>1396</v>
      </c>
      <c r="B3062" t="s">
        <v>1305</v>
      </c>
      <c r="C3062">
        <v>201003</v>
      </c>
      <c r="D3062">
        <v>0</v>
      </c>
      <c r="E3062" t="s">
        <v>1212</v>
      </c>
      <c r="F3062">
        <v>0</v>
      </c>
      <c r="G3062">
        <v>0</v>
      </c>
      <c r="H3062">
        <v>0</v>
      </c>
      <c r="I3062">
        <v>43112009600</v>
      </c>
      <c r="J3062">
        <v>12</v>
      </c>
      <c r="K3062" t="s">
        <v>1397</v>
      </c>
      <c r="L3062">
        <v>2531</v>
      </c>
      <c r="M3062" t="s">
        <v>1214</v>
      </c>
      <c r="N3062" t="s">
        <v>1388</v>
      </c>
      <c r="O3062">
        <v>0</v>
      </c>
      <c r="P3062" t="s">
        <v>1207</v>
      </c>
      <c r="Q3062">
        <v>19690701</v>
      </c>
    </row>
    <row r="3063" spans="1:17">
      <c r="A3063" t="s">
        <v>1396</v>
      </c>
      <c r="B3063" t="s">
        <v>1356</v>
      </c>
      <c r="C3063">
        <v>201003</v>
      </c>
      <c r="D3063">
        <v>31</v>
      </c>
      <c r="E3063" t="s">
        <v>1212</v>
      </c>
      <c r="F3063">
        <v>864</v>
      </c>
      <c r="G3063">
        <v>185</v>
      </c>
      <c r="H3063">
        <v>54328</v>
      </c>
      <c r="I3063">
        <v>43112014900</v>
      </c>
      <c r="J3063">
        <v>8</v>
      </c>
      <c r="K3063" t="s">
        <v>1397</v>
      </c>
      <c r="L3063">
        <v>2531</v>
      </c>
      <c r="M3063" t="s">
        <v>1214</v>
      </c>
      <c r="N3063" t="s">
        <v>1388</v>
      </c>
      <c r="O3063">
        <v>0</v>
      </c>
      <c r="P3063" t="s">
        <v>1207</v>
      </c>
      <c r="Q3063">
        <v>19691201</v>
      </c>
    </row>
    <row r="3064" spans="1:17">
      <c r="A3064" t="s">
        <v>1396</v>
      </c>
      <c r="B3064" t="s">
        <v>1321</v>
      </c>
      <c r="C3064">
        <v>201003</v>
      </c>
      <c r="D3064">
        <v>0</v>
      </c>
      <c r="E3064" t="s">
        <v>1212</v>
      </c>
      <c r="F3064">
        <v>0</v>
      </c>
      <c r="G3064">
        <v>0</v>
      </c>
      <c r="H3064">
        <v>0</v>
      </c>
      <c r="I3064">
        <v>43112020301</v>
      </c>
      <c r="J3064">
        <v>12</v>
      </c>
      <c r="K3064" t="s">
        <v>1397</v>
      </c>
      <c r="L3064">
        <v>2531</v>
      </c>
      <c r="M3064" t="s">
        <v>1214</v>
      </c>
      <c r="N3064" t="s">
        <v>1388</v>
      </c>
      <c r="O3064">
        <v>0</v>
      </c>
      <c r="P3064" t="s">
        <v>1207</v>
      </c>
      <c r="Q3064">
        <v>19721101</v>
      </c>
    </row>
    <row r="3065" spans="1:17">
      <c r="A3065" t="s">
        <v>1396</v>
      </c>
      <c r="B3065" t="s">
        <v>1254</v>
      </c>
      <c r="C3065">
        <v>201003</v>
      </c>
      <c r="D3065">
        <v>31</v>
      </c>
      <c r="E3065" t="s">
        <v>1212</v>
      </c>
      <c r="F3065">
        <v>825</v>
      </c>
      <c r="G3065">
        <v>926</v>
      </c>
      <c r="H3065">
        <v>19001</v>
      </c>
      <c r="I3065">
        <v>43112031900</v>
      </c>
      <c r="J3065">
        <v>8</v>
      </c>
      <c r="K3065" t="s">
        <v>1397</v>
      </c>
      <c r="L3065">
        <v>2531</v>
      </c>
      <c r="M3065" t="s">
        <v>1214</v>
      </c>
      <c r="N3065" t="s">
        <v>1388</v>
      </c>
      <c r="O3065">
        <v>0</v>
      </c>
      <c r="P3065" t="s">
        <v>1207</v>
      </c>
      <c r="Q3065">
        <v>19760301</v>
      </c>
    </row>
    <row r="3066" spans="1:17">
      <c r="A3066" t="s">
        <v>1396</v>
      </c>
      <c r="B3066" t="s">
        <v>1389</v>
      </c>
      <c r="C3066">
        <v>201003</v>
      </c>
      <c r="D3066">
        <v>0</v>
      </c>
      <c r="E3066" t="s">
        <v>1212</v>
      </c>
      <c r="F3066">
        <v>0</v>
      </c>
      <c r="G3066">
        <v>0</v>
      </c>
      <c r="H3066">
        <v>0</v>
      </c>
      <c r="I3066">
        <v>43112030800</v>
      </c>
      <c r="J3066">
        <v>12</v>
      </c>
      <c r="K3066" t="s">
        <v>1397</v>
      </c>
      <c r="L3066">
        <v>2531</v>
      </c>
      <c r="M3066" t="s">
        <v>1214</v>
      </c>
      <c r="N3066" t="s">
        <v>1388</v>
      </c>
      <c r="O3066">
        <v>0</v>
      </c>
      <c r="P3066" t="s">
        <v>1207</v>
      </c>
      <c r="Q3066">
        <v>19750401</v>
      </c>
    </row>
    <row r="3067" spans="1:17">
      <c r="A3067" t="s">
        <v>1396</v>
      </c>
      <c r="B3067" t="s">
        <v>1255</v>
      </c>
      <c r="C3067">
        <v>201003</v>
      </c>
      <c r="D3067">
        <v>14</v>
      </c>
      <c r="E3067" t="s">
        <v>1212</v>
      </c>
      <c r="F3067">
        <v>331</v>
      </c>
      <c r="G3067">
        <v>468</v>
      </c>
      <c r="H3067">
        <v>2383</v>
      </c>
      <c r="I3067">
        <v>43112030900</v>
      </c>
      <c r="J3067">
        <v>8</v>
      </c>
      <c r="K3067" t="s">
        <v>1397</v>
      </c>
      <c r="L3067">
        <v>2531</v>
      </c>
      <c r="M3067" t="s">
        <v>1214</v>
      </c>
      <c r="N3067" t="s">
        <v>1388</v>
      </c>
      <c r="O3067">
        <v>0</v>
      </c>
      <c r="P3067" t="s">
        <v>1207</v>
      </c>
      <c r="Q3067">
        <v>19750501</v>
      </c>
    </row>
    <row r="3068" spans="1:17">
      <c r="A3068" t="s">
        <v>1396</v>
      </c>
      <c r="B3068" t="s">
        <v>1390</v>
      </c>
      <c r="C3068">
        <v>201003</v>
      </c>
      <c r="D3068">
        <v>31</v>
      </c>
      <c r="E3068" t="s">
        <v>1212</v>
      </c>
      <c r="F3068">
        <v>1321</v>
      </c>
      <c r="G3068">
        <v>10445</v>
      </c>
      <c r="H3068">
        <v>62034</v>
      </c>
      <c r="I3068">
        <v>43112018000</v>
      </c>
      <c r="J3068">
        <v>8</v>
      </c>
      <c r="K3068" t="s">
        <v>1397</v>
      </c>
      <c r="L3068">
        <v>2531</v>
      </c>
      <c r="M3068" t="s">
        <v>1214</v>
      </c>
      <c r="N3068" t="s">
        <v>1388</v>
      </c>
      <c r="O3068">
        <v>0</v>
      </c>
      <c r="P3068" t="s">
        <v>1233</v>
      </c>
      <c r="Q3068">
        <v>19711101</v>
      </c>
    </row>
    <row r="3069" spans="1:17">
      <c r="A3069" t="s">
        <v>1396</v>
      </c>
      <c r="B3069" t="s">
        <v>1357</v>
      </c>
      <c r="C3069">
        <v>201003</v>
      </c>
      <c r="D3069">
        <v>30</v>
      </c>
      <c r="E3069" t="s">
        <v>1212</v>
      </c>
      <c r="F3069">
        <v>338</v>
      </c>
      <c r="G3069">
        <v>648</v>
      </c>
      <c r="H3069">
        <v>1002</v>
      </c>
      <c r="I3069">
        <v>43112017301</v>
      </c>
      <c r="J3069">
        <v>8</v>
      </c>
      <c r="K3069" t="s">
        <v>1397</v>
      </c>
      <c r="L3069">
        <v>2531</v>
      </c>
      <c r="M3069" t="s">
        <v>1214</v>
      </c>
      <c r="N3069" t="s">
        <v>1388</v>
      </c>
      <c r="O3069">
        <v>0</v>
      </c>
      <c r="P3069" t="s">
        <v>1207</v>
      </c>
      <c r="Q3069">
        <v>19761201</v>
      </c>
    </row>
    <row r="3070" spans="1:17">
      <c r="A3070" t="s">
        <v>1396</v>
      </c>
      <c r="B3070" t="s">
        <v>1234</v>
      </c>
      <c r="C3070">
        <v>201003</v>
      </c>
      <c r="D3070">
        <v>0</v>
      </c>
      <c r="E3070" t="s">
        <v>1212</v>
      </c>
      <c r="F3070">
        <v>0</v>
      </c>
      <c r="G3070">
        <v>0</v>
      </c>
      <c r="H3070">
        <v>0</v>
      </c>
      <c r="I3070">
        <v>43112014101</v>
      </c>
      <c r="J3070">
        <v>12</v>
      </c>
      <c r="K3070" t="s">
        <v>1397</v>
      </c>
      <c r="L3070">
        <v>2531</v>
      </c>
      <c r="M3070" t="s">
        <v>1214</v>
      </c>
      <c r="N3070" t="s">
        <v>1388</v>
      </c>
      <c r="O3070">
        <v>0</v>
      </c>
      <c r="P3070" t="s">
        <v>1233</v>
      </c>
      <c r="Q3070">
        <v>19741001</v>
      </c>
    </row>
    <row r="3071" spans="1:17">
      <c r="A3071" t="s">
        <v>1396</v>
      </c>
      <c r="B3071" t="s">
        <v>1323</v>
      </c>
      <c r="C3071">
        <v>201003</v>
      </c>
      <c r="D3071">
        <v>31</v>
      </c>
      <c r="E3071" t="s">
        <v>1212</v>
      </c>
      <c r="F3071">
        <v>1418</v>
      </c>
      <c r="G3071">
        <v>208</v>
      </c>
      <c r="H3071">
        <v>52986</v>
      </c>
      <c r="I3071">
        <v>43112016200</v>
      </c>
      <c r="J3071">
        <v>8</v>
      </c>
      <c r="K3071" t="s">
        <v>1397</v>
      </c>
      <c r="L3071">
        <v>2531</v>
      </c>
      <c r="M3071" t="s">
        <v>1214</v>
      </c>
      <c r="N3071" t="s">
        <v>1388</v>
      </c>
      <c r="O3071">
        <v>0</v>
      </c>
      <c r="P3071" t="s">
        <v>1207</v>
      </c>
      <c r="Q3071">
        <v>19700201</v>
      </c>
    </row>
    <row r="3072" spans="1:17">
      <c r="A3072" t="s">
        <v>1396</v>
      </c>
      <c r="B3072" t="s">
        <v>1256</v>
      </c>
      <c r="C3072">
        <v>201003</v>
      </c>
      <c r="D3072">
        <v>31</v>
      </c>
      <c r="E3072" t="s">
        <v>1212</v>
      </c>
      <c r="F3072">
        <v>671</v>
      </c>
      <c r="G3072">
        <v>1390</v>
      </c>
      <c r="H3072">
        <v>15610</v>
      </c>
      <c r="I3072">
        <v>43112020400</v>
      </c>
      <c r="J3072">
        <v>8</v>
      </c>
      <c r="K3072" t="s">
        <v>1397</v>
      </c>
      <c r="L3072">
        <v>2531</v>
      </c>
      <c r="M3072" t="s">
        <v>1214</v>
      </c>
      <c r="N3072" t="s">
        <v>1388</v>
      </c>
      <c r="O3072">
        <v>0</v>
      </c>
      <c r="P3072" t="s">
        <v>1207</v>
      </c>
      <c r="Q3072">
        <v>19700701</v>
      </c>
    </row>
    <row r="3073" spans="1:17">
      <c r="A3073" t="s">
        <v>1396</v>
      </c>
      <c r="B3073" t="s">
        <v>1324</v>
      </c>
      <c r="C3073">
        <v>201003</v>
      </c>
      <c r="D3073">
        <v>30</v>
      </c>
      <c r="E3073" t="s">
        <v>1212</v>
      </c>
      <c r="F3073">
        <v>2060</v>
      </c>
      <c r="G3073">
        <v>5783</v>
      </c>
      <c r="H3073">
        <v>63745</v>
      </c>
      <c r="I3073">
        <v>43112023700</v>
      </c>
      <c r="J3073">
        <v>8</v>
      </c>
      <c r="K3073" t="s">
        <v>1397</v>
      </c>
      <c r="L3073">
        <v>2531</v>
      </c>
      <c r="M3073" t="s">
        <v>1214</v>
      </c>
      <c r="N3073" t="s">
        <v>1388</v>
      </c>
      <c r="O3073">
        <v>0</v>
      </c>
      <c r="P3073" t="s">
        <v>1207</v>
      </c>
      <c r="Q3073">
        <v>19710301</v>
      </c>
    </row>
    <row r="3074" spans="1:17">
      <c r="A3074" t="s">
        <v>1396</v>
      </c>
      <c r="B3074" t="s">
        <v>1308</v>
      </c>
      <c r="C3074">
        <v>201003</v>
      </c>
      <c r="D3074">
        <v>29</v>
      </c>
      <c r="E3074" t="s">
        <v>1212</v>
      </c>
      <c r="F3074">
        <v>1892</v>
      </c>
      <c r="G3074">
        <v>6311</v>
      </c>
      <c r="H3074">
        <v>16316</v>
      </c>
      <c r="I3074">
        <v>43112021301</v>
      </c>
      <c r="J3074">
        <v>8</v>
      </c>
      <c r="K3074" t="s">
        <v>1397</v>
      </c>
      <c r="L3074">
        <v>2531</v>
      </c>
      <c r="M3074" t="s">
        <v>1214</v>
      </c>
      <c r="N3074" t="s">
        <v>1388</v>
      </c>
      <c r="O3074">
        <v>0</v>
      </c>
      <c r="P3074" t="s">
        <v>1233</v>
      </c>
      <c r="Q3074">
        <v>19740501</v>
      </c>
    </row>
    <row r="3075" spans="1:17">
      <c r="A3075" t="s">
        <v>1396</v>
      </c>
      <c r="B3075" t="s">
        <v>1235</v>
      </c>
      <c r="C3075">
        <v>201003</v>
      </c>
      <c r="D3075">
        <v>31</v>
      </c>
      <c r="E3075" t="s">
        <v>1212</v>
      </c>
      <c r="F3075">
        <v>294</v>
      </c>
      <c r="G3075">
        <v>1065</v>
      </c>
      <c r="H3075">
        <v>326</v>
      </c>
      <c r="I3075">
        <v>43112005701</v>
      </c>
      <c r="J3075">
        <v>8</v>
      </c>
      <c r="K3075" t="s">
        <v>1397</v>
      </c>
      <c r="L3075">
        <v>2531</v>
      </c>
      <c r="M3075" t="s">
        <v>1214</v>
      </c>
      <c r="N3075" t="s">
        <v>1388</v>
      </c>
      <c r="O3075">
        <v>0</v>
      </c>
      <c r="P3075" t="s">
        <v>1207</v>
      </c>
      <c r="Q3075">
        <v>19830501</v>
      </c>
    </row>
    <row r="3076" spans="1:17">
      <c r="A3076" t="s">
        <v>1396</v>
      </c>
      <c r="B3076" t="s">
        <v>1257</v>
      </c>
      <c r="C3076">
        <v>201003</v>
      </c>
      <c r="D3076">
        <v>31</v>
      </c>
      <c r="E3076" t="s">
        <v>1212</v>
      </c>
      <c r="F3076">
        <v>100</v>
      </c>
      <c r="G3076">
        <v>93</v>
      </c>
      <c r="H3076">
        <v>17</v>
      </c>
      <c r="I3076">
        <v>43112007401</v>
      </c>
      <c r="J3076">
        <v>8</v>
      </c>
      <c r="K3076" t="s">
        <v>1397</v>
      </c>
      <c r="L3076">
        <v>2531</v>
      </c>
      <c r="M3076" t="s">
        <v>1214</v>
      </c>
      <c r="N3076" t="s">
        <v>1388</v>
      </c>
      <c r="O3076">
        <v>0</v>
      </c>
      <c r="P3076" t="s">
        <v>1207</v>
      </c>
      <c r="Q3076">
        <v>19690301</v>
      </c>
    </row>
    <row r="3077" spans="1:17">
      <c r="A3077" t="s">
        <v>1396</v>
      </c>
      <c r="B3077" t="s">
        <v>1309</v>
      </c>
      <c r="C3077">
        <v>201003</v>
      </c>
      <c r="D3077">
        <v>0</v>
      </c>
      <c r="E3077" t="s">
        <v>1212</v>
      </c>
      <c r="F3077">
        <v>0</v>
      </c>
      <c r="G3077">
        <v>0</v>
      </c>
      <c r="H3077">
        <v>0</v>
      </c>
      <c r="I3077">
        <v>43112010300</v>
      </c>
      <c r="J3077">
        <v>12</v>
      </c>
      <c r="K3077" t="s">
        <v>1397</v>
      </c>
      <c r="L3077">
        <v>2531</v>
      </c>
      <c r="M3077" t="s">
        <v>1214</v>
      </c>
      <c r="N3077" t="s">
        <v>1388</v>
      </c>
      <c r="O3077">
        <v>0</v>
      </c>
      <c r="P3077" t="s">
        <v>1207</v>
      </c>
      <c r="Q3077">
        <v>19690701</v>
      </c>
    </row>
    <row r="3078" spans="1:17">
      <c r="A3078" t="s">
        <v>1396</v>
      </c>
      <c r="B3078" t="s">
        <v>1258</v>
      </c>
      <c r="C3078">
        <v>201003</v>
      </c>
      <c r="D3078">
        <v>0</v>
      </c>
      <c r="E3078" t="s">
        <v>1212</v>
      </c>
      <c r="F3078">
        <v>0</v>
      </c>
      <c r="G3078">
        <v>0</v>
      </c>
      <c r="H3078">
        <v>0</v>
      </c>
      <c r="I3078">
        <v>43112017401</v>
      </c>
      <c r="J3078">
        <v>12</v>
      </c>
      <c r="K3078" t="s">
        <v>1397</v>
      </c>
      <c r="L3078">
        <v>2531</v>
      </c>
      <c r="M3078" t="s">
        <v>1214</v>
      </c>
      <c r="N3078" t="s">
        <v>1388</v>
      </c>
      <c r="O3078">
        <v>0</v>
      </c>
      <c r="P3078" t="s">
        <v>1207</v>
      </c>
      <c r="Q3078">
        <v>19780501</v>
      </c>
    </row>
    <row r="3079" spans="1:17">
      <c r="A3079" t="s">
        <v>1396</v>
      </c>
      <c r="B3079" t="s">
        <v>1236</v>
      </c>
      <c r="C3079">
        <v>201003</v>
      </c>
      <c r="D3079">
        <v>31</v>
      </c>
      <c r="E3079" t="s">
        <v>1212</v>
      </c>
      <c r="F3079">
        <v>1623</v>
      </c>
      <c r="G3079">
        <v>2548</v>
      </c>
      <c r="H3079">
        <v>435</v>
      </c>
      <c r="I3079">
        <v>43112009200</v>
      </c>
      <c r="J3079">
        <v>8</v>
      </c>
      <c r="K3079" t="s">
        <v>1397</v>
      </c>
      <c r="L3079">
        <v>2531</v>
      </c>
      <c r="M3079" t="s">
        <v>1214</v>
      </c>
      <c r="N3079" t="s">
        <v>1388</v>
      </c>
      <c r="O3079">
        <v>0</v>
      </c>
      <c r="P3079" t="s">
        <v>1207</v>
      </c>
      <c r="Q3079">
        <v>19690601</v>
      </c>
    </row>
    <row r="3080" spans="1:17">
      <c r="A3080" t="s">
        <v>1396</v>
      </c>
      <c r="B3080" t="s">
        <v>1237</v>
      </c>
      <c r="C3080">
        <v>201003</v>
      </c>
      <c r="D3080">
        <v>31</v>
      </c>
      <c r="E3080" t="s">
        <v>1212</v>
      </c>
      <c r="F3080">
        <v>935</v>
      </c>
      <c r="G3080">
        <v>5581</v>
      </c>
      <c r="H3080">
        <v>43885</v>
      </c>
      <c r="I3080">
        <v>43112006100</v>
      </c>
      <c r="J3080">
        <v>8</v>
      </c>
      <c r="K3080" t="s">
        <v>1397</v>
      </c>
      <c r="L3080">
        <v>2531</v>
      </c>
      <c r="M3080" t="s">
        <v>1214</v>
      </c>
      <c r="N3080" t="s">
        <v>1388</v>
      </c>
      <c r="O3080">
        <v>0</v>
      </c>
      <c r="P3080" t="s">
        <v>1207</v>
      </c>
      <c r="Q3080">
        <v>19700301</v>
      </c>
    </row>
    <row r="3081" spans="1:17">
      <c r="A3081" t="s">
        <v>1396</v>
      </c>
      <c r="B3081" t="s">
        <v>1310</v>
      </c>
      <c r="C3081">
        <v>201003</v>
      </c>
      <c r="D3081">
        <v>31</v>
      </c>
      <c r="E3081" t="s">
        <v>1212</v>
      </c>
      <c r="F3081">
        <v>2838</v>
      </c>
      <c r="G3081">
        <v>2640</v>
      </c>
      <c r="H3081">
        <v>25378</v>
      </c>
      <c r="I3081">
        <v>43112016300</v>
      </c>
      <c r="J3081">
        <v>8</v>
      </c>
      <c r="K3081" t="s">
        <v>1397</v>
      </c>
      <c r="L3081">
        <v>2531</v>
      </c>
      <c r="M3081" t="s">
        <v>1214</v>
      </c>
      <c r="N3081" t="s">
        <v>1388</v>
      </c>
      <c r="O3081">
        <v>0</v>
      </c>
      <c r="P3081" t="s">
        <v>1207</v>
      </c>
      <c r="Q3081">
        <v>19730401</v>
      </c>
    </row>
    <row r="3082" spans="1:17">
      <c r="A3082" t="s">
        <v>1396</v>
      </c>
      <c r="B3082" t="s">
        <v>1259</v>
      </c>
      <c r="C3082">
        <v>201003</v>
      </c>
      <c r="D3082">
        <v>0</v>
      </c>
      <c r="E3082" t="s">
        <v>1212</v>
      </c>
      <c r="F3082">
        <v>0</v>
      </c>
      <c r="G3082">
        <v>0</v>
      </c>
      <c r="H3082">
        <v>0</v>
      </c>
      <c r="I3082">
        <v>43112030300</v>
      </c>
      <c r="J3082">
        <v>12</v>
      </c>
      <c r="K3082" t="s">
        <v>1397</v>
      </c>
      <c r="L3082">
        <v>2531</v>
      </c>
      <c r="M3082" t="s">
        <v>1214</v>
      </c>
      <c r="N3082" t="s">
        <v>1388</v>
      </c>
      <c r="O3082">
        <v>0</v>
      </c>
      <c r="P3082" t="s">
        <v>1207</v>
      </c>
      <c r="Q3082">
        <v>19740801</v>
      </c>
    </row>
    <row r="3083" spans="1:17">
      <c r="A3083" t="s">
        <v>1396</v>
      </c>
      <c r="B3083" t="s">
        <v>1238</v>
      </c>
      <c r="C3083">
        <v>201003</v>
      </c>
      <c r="D3083">
        <v>30</v>
      </c>
      <c r="E3083" t="s">
        <v>1212</v>
      </c>
      <c r="F3083">
        <v>1261</v>
      </c>
      <c r="G3083">
        <v>4027</v>
      </c>
      <c r="H3083">
        <v>11572</v>
      </c>
      <c r="I3083">
        <v>43112019600</v>
      </c>
      <c r="J3083">
        <v>8</v>
      </c>
      <c r="K3083" t="s">
        <v>1397</v>
      </c>
      <c r="L3083">
        <v>2531</v>
      </c>
      <c r="M3083" t="s">
        <v>1214</v>
      </c>
      <c r="N3083" t="s">
        <v>1388</v>
      </c>
      <c r="O3083">
        <v>0</v>
      </c>
      <c r="P3083" t="s">
        <v>1207</v>
      </c>
      <c r="Q3083">
        <v>19720901</v>
      </c>
    </row>
    <row r="3084" spans="1:17">
      <c r="A3084" t="s">
        <v>1396</v>
      </c>
      <c r="B3084" t="s">
        <v>1239</v>
      </c>
      <c r="C3084">
        <v>201003</v>
      </c>
      <c r="D3084">
        <v>30</v>
      </c>
      <c r="E3084" t="s">
        <v>1212</v>
      </c>
      <c r="F3084">
        <v>534</v>
      </c>
      <c r="G3084">
        <v>509</v>
      </c>
      <c r="H3084">
        <v>16578</v>
      </c>
      <c r="I3084">
        <v>43112013000</v>
      </c>
      <c r="J3084">
        <v>8</v>
      </c>
      <c r="K3084" t="s">
        <v>1397</v>
      </c>
      <c r="L3084">
        <v>2531</v>
      </c>
      <c r="M3084" t="s">
        <v>1214</v>
      </c>
      <c r="N3084" t="s">
        <v>1388</v>
      </c>
      <c r="O3084">
        <v>0</v>
      </c>
      <c r="P3084" t="s">
        <v>1207</v>
      </c>
      <c r="Q3084">
        <v>19720701</v>
      </c>
    </row>
    <row r="3085" spans="1:17">
      <c r="A3085" t="s">
        <v>1396</v>
      </c>
      <c r="B3085" t="s">
        <v>1240</v>
      </c>
      <c r="C3085">
        <v>201003</v>
      </c>
      <c r="D3085">
        <v>30</v>
      </c>
      <c r="E3085" t="s">
        <v>1212</v>
      </c>
      <c r="F3085">
        <v>1355</v>
      </c>
      <c r="G3085">
        <v>231</v>
      </c>
      <c r="H3085">
        <v>8701</v>
      </c>
      <c r="I3085">
        <v>43112021401</v>
      </c>
      <c r="J3085">
        <v>8</v>
      </c>
      <c r="K3085" t="s">
        <v>1397</v>
      </c>
      <c r="L3085">
        <v>2531</v>
      </c>
      <c r="M3085" t="s">
        <v>1214</v>
      </c>
      <c r="N3085" t="s">
        <v>1388</v>
      </c>
      <c r="O3085">
        <v>0</v>
      </c>
      <c r="P3085" t="s">
        <v>1207</v>
      </c>
      <c r="Q3085">
        <v>19760901</v>
      </c>
    </row>
    <row r="3086" spans="1:17">
      <c r="A3086" t="s">
        <v>1396</v>
      </c>
      <c r="B3086" t="s">
        <v>1241</v>
      </c>
      <c r="C3086">
        <v>201003</v>
      </c>
      <c r="D3086">
        <v>31</v>
      </c>
      <c r="E3086" t="s">
        <v>1212</v>
      </c>
      <c r="F3086">
        <v>885</v>
      </c>
      <c r="G3086">
        <v>232</v>
      </c>
      <c r="H3086">
        <v>41537</v>
      </c>
      <c r="I3086">
        <v>43112023800</v>
      </c>
      <c r="J3086">
        <v>8</v>
      </c>
      <c r="K3086" t="s">
        <v>1397</v>
      </c>
      <c r="L3086">
        <v>2531</v>
      </c>
      <c r="M3086" t="s">
        <v>1214</v>
      </c>
      <c r="N3086" t="s">
        <v>1388</v>
      </c>
      <c r="O3086">
        <v>0</v>
      </c>
      <c r="P3086" t="s">
        <v>1207</v>
      </c>
      <c r="Q3086">
        <v>19701201</v>
      </c>
    </row>
    <row r="3087" spans="1:17">
      <c r="A3087" t="s">
        <v>1396</v>
      </c>
      <c r="B3087" t="s">
        <v>1311</v>
      </c>
      <c r="C3087">
        <v>201003</v>
      </c>
      <c r="D3087">
        <v>31</v>
      </c>
      <c r="E3087" t="s">
        <v>1212</v>
      </c>
      <c r="F3087">
        <v>1779</v>
      </c>
      <c r="G3087">
        <v>602</v>
      </c>
      <c r="H3087">
        <v>32353</v>
      </c>
      <c r="I3087">
        <v>43112016400</v>
      </c>
      <c r="J3087">
        <v>8</v>
      </c>
      <c r="K3087" t="s">
        <v>1397</v>
      </c>
      <c r="L3087">
        <v>2531</v>
      </c>
      <c r="M3087" t="s">
        <v>1214</v>
      </c>
      <c r="N3087" t="s">
        <v>1388</v>
      </c>
      <c r="O3087">
        <v>0</v>
      </c>
      <c r="P3087" t="s">
        <v>1207</v>
      </c>
      <c r="Q3087">
        <v>19740101</v>
      </c>
    </row>
    <row r="3088" spans="1:17">
      <c r="A3088" t="s">
        <v>1396</v>
      </c>
      <c r="B3088" t="s">
        <v>1260</v>
      </c>
      <c r="C3088">
        <v>201003</v>
      </c>
      <c r="D3088">
        <v>31</v>
      </c>
      <c r="E3088" t="s">
        <v>1212</v>
      </c>
      <c r="F3088">
        <v>962</v>
      </c>
      <c r="G3088">
        <v>2640</v>
      </c>
      <c r="H3088">
        <v>45186</v>
      </c>
      <c r="I3088">
        <v>43112019700</v>
      </c>
      <c r="J3088">
        <v>8</v>
      </c>
      <c r="K3088" t="s">
        <v>1397</v>
      </c>
      <c r="L3088">
        <v>2531</v>
      </c>
      <c r="M3088" t="s">
        <v>1214</v>
      </c>
      <c r="N3088" t="s">
        <v>1388</v>
      </c>
      <c r="O3088">
        <v>0</v>
      </c>
      <c r="P3088" t="s">
        <v>1207</v>
      </c>
      <c r="Q3088">
        <v>19700801</v>
      </c>
    </row>
    <row r="3089" spans="1:17">
      <c r="A3089" t="s">
        <v>1396</v>
      </c>
      <c r="B3089" t="s">
        <v>1312</v>
      </c>
      <c r="C3089">
        <v>201003</v>
      </c>
      <c r="D3089">
        <v>31</v>
      </c>
      <c r="E3089" t="s">
        <v>1212</v>
      </c>
      <c r="F3089">
        <v>1304</v>
      </c>
      <c r="G3089">
        <v>185</v>
      </c>
      <c r="H3089">
        <v>61222</v>
      </c>
      <c r="I3089">
        <v>43112015100</v>
      </c>
      <c r="J3089">
        <v>8</v>
      </c>
      <c r="K3089" t="s">
        <v>1397</v>
      </c>
      <c r="L3089">
        <v>2531</v>
      </c>
      <c r="M3089" t="s">
        <v>1214</v>
      </c>
      <c r="N3089" t="s">
        <v>1388</v>
      </c>
      <c r="O3089">
        <v>0</v>
      </c>
      <c r="P3089" t="s">
        <v>1322</v>
      </c>
      <c r="Q3089">
        <v>19730701</v>
      </c>
    </row>
    <row r="3090" spans="1:17">
      <c r="A3090" t="s">
        <v>1396</v>
      </c>
      <c r="B3090" t="s">
        <v>1242</v>
      </c>
      <c r="C3090">
        <v>201003</v>
      </c>
      <c r="D3090">
        <v>31</v>
      </c>
      <c r="E3090" t="s">
        <v>1212</v>
      </c>
      <c r="F3090">
        <v>1087</v>
      </c>
      <c r="G3090">
        <v>3428</v>
      </c>
      <c r="H3090">
        <v>11195</v>
      </c>
      <c r="I3090">
        <v>43112006400</v>
      </c>
      <c r="J3090">
        <v>8</v>
      </c>
      <c r="K3090" t="s">
        <v>1397</v>
      </c>
      <c r="L3090">
        <v>2531</v>
      </c>
      <c r="M3090" t="s">
        <v>1214</v>
      </c>
      <c r="N3090" t="s">
        <v>1388</v>
      </c>
      <c r="O3090">
        <v>0</v>
      </c>
      <c r="P3090" t="s">
        <v>1207</v>
      </c>
      <c r="Q3090">
        <v>19750201</v>
      </c>
    </row>
    <row r="3091" spans="1:17">
      <c r="A3091" t="s">
        <v>1396</v>
      </c>
      <c r="B3091" t="s">
        <v>1326</v>
      </c>
      <c r="C3091">
        <v>201003</v>
      </c>
      <c r="D3091">
        <v>30</v>
      </c>
      <c r="E3091" t="s">
        <v>1212</v>
      </c>
      <c r="F3091">
        <v>814</v>
      </c>
      <c r="G3091">
        <v>93</v>
      </c>
      <c r="H3091">
        <v>23171</v>
      </c>
      <c r="I3091">
        <v>43112012401</v>
      </c>
      <c r="J3091">
        <v>8</v>
      </c>
      <c r="K3091" t="s">
        <v>1397</v>
      </c>
      <c r="L3091">
        <v>2531</v>
      </c>
      <c r="M3091" t="s">
        <v>1214</v>
      </c>
      <c r="N3091" t="s">
        <v>1388</v>
      </c>
      <c r="O3091">
        <v>0</v>
      </c>
      <c r="P3091" t="s">
        <v>1233</v>
      </c>
      <c r="Q3091">
        <v>19970507</v>
      </c>
    </row>
    <row r="3092" spans="1:17">
      <c r="A3092" t="s">
        <v>1396</v>
      </c>
      <c r="B3092" t="s">
        <v>1261</v>
      </c>
      <c r="C3092">
        <v>201003</v>
      </c>
      <c r="D3092">
        <v>0</v>
      </c>
      <c r="E3092" t="s">
        <v>1212</v>
      </c>
      <c r="F3092">
        <v>0</v>
      </c>
      <c r="G3092">
        <v>0</v>
      </c>
      <c r="H3092">
        <v>0</v>
      </c>
      <c r="I3092">
        <v>43112006200</v>
      </c>
      <c r="J3092">
        <v>12</v>
      </c>
      <c r="K3092" t="s">
        <v>1397</v>
      </c>
      <c r="L3092">
        <v>2531</v>
      </c>
      <c r="M3092" t="s">
        <v>1214</v>
      </c>
      <c r="N3092" t="s">
        <v>1388</v>
      </c>
      <c r="O3092">
        <v>0</v>
      </c>
      <c r="P3092" t="s">
        <v>1207</v>
      </c>
      <c r="Q3092">
        <v>19690501</v>
      </c>
    </row>
    <row r="3093" spans="1:17">
      <c r="A3093" t="s">
        <v>1396</v>
      </c>
      <c r="B3093" t="s">
        <v>1394</v>
      </c>
      <c r="C3093">
        <v>201003</v>
      </c>
      <c r="D3093">
        <v>0</v>
      </c>
      <c r="E3093" t="s">
        <v>1212</v>
      </c>
      <c r="F3093">
        <v>0</v>
      </c>
      <c r="G3093">
        <v>0</v>
      </c>
      <c r="H3093">
        <v>0</v>
      </c>
      <c r="I3093">
        <v>43112018301</v>
      </c>
      <c r="J3093">
        <v>12</v>
      </c>
      <c r="K3093" t="s">
        <v>1397</v>
      </c>
      <c r="L3093">
        <v>2531</v>
      </c>
      <c r="M3093" t="s">
        <v>1214</v>
      </c>
      <c r="N3093" t="s">
        <v>1388</v>
      </c>
      <c r="O3093">
        <v>0</v>
      </c>
      <c r="P3093" t="s">
        <v>1207</v>
      </c>
      <c r="Q3093">
        <v>19750701</v>
      </c>
    </row>
    <row r="3094" spans="1:17">
      <c r="A3094" t="s">
        <v>1396</v>
      </c>
      <c r="B3094" t="s">
        <v>1243</v>
      </c>
      <c r="C3094">
        <v>201003</v>
      </c>
      <c r="D3094">
        <v>0</v>
      </c>
      <c r="E3094" t="s">
        <v>1212</v>
      </c>
      <c r="F3094">
        <v>0</v>
      </c>
      <c r="G3094">
        <v>0</v>
      </c>
      <c r="H3094">
        <v>0</v>
      </c>
      <c r="I3094">
        <v>43112018400</v>
      </c>
      <c r="J3094">
        <v>12</v>
      </c>
      <c r="K3094" t="s">
        <v>1397</v>
      </c>
      <c r="L3094">
        <v>2531</v>
      </c>
      <c r="M3094" t="s">
        <v>1214</v>
      </c>
      <c r="N3094" t="s">
        <v>1388</v>
      </c>
      <c r="O3094">
        <v>0</v>
      </c>
      <c r="P3094" t="s">
        <v>1207</v>
      </c>
      <c r="Q3094">
        <v>19700501</v>
      </c>
    </row>
    <row r="3095" spans="1:17">
      <c r="A3095" t="s">
        <v>1396</v>
      </c>
      <c r="B3095" t="s">
        <v>1327</v>
      </c>
      <c r="C3095">
        <v>201003</v>
      </c>
      <c r="D3095">
        <v>31</v>
      </c>
      <c r="E3095" t="s">
        <v>1212</v>
      </c>
      <c r="F3095">
        <v>1077</v>
      </c>
      <c r="G3095">
        <v>1575</v>
      </c>
      <c r="H3095">
        <v>20424</v>
      </c>
      <c r="I3095">
        <v>43112005600</v>
      </c>
      <c r="J3095">
        <v>8</v>
      </c>
      <c r="K3095" t="s">
        <v>1397</v>
      </c>
      <c r="L3095">
        <v>2531</v>
      </c>
      <c r="M3095" t="s">
        <v>1214</v>
      </c>
      <c r="N3095" t="s">
        <v>1388</v>
      </c>
      <c r="O3095">
        <v>0</v>
      </c>
      <c r="P3095" t="s">
        <v>1322</v>
      </c>
      <c r="Q3095">
        <v>19690301</v>
      </c>
    </row>
    <row r="3096" spans="1:17">
      <c r="A3096" t="s">
        <v>1396</v>
      </c>
      <c r="B3096" t="s">
        <v>1328</v>
      </c>
      <c r="C3096">
        <v>201003</v>
      </c>
      <c r="D3096">
        <v>31</v>
      </c>
      <c r="E3096" t="s">
        <v>1212</v>
      </c>
      <c r="F3096">
        <v>1758</v>
      </c>
      <c r="G3096">
        <v>1343</v>
      </c>
      <c r="H3096">
        <v>31186</v>
      </c>
      <c r="I3096">
        <v>43112017500</v>
      </c>
      <c r="J3096">
        <v>8</v>
      </c>
      <c r="K3096" t="s">
        <v>1397</v>
      </c>
      <c r="L3096">
        <v>2531</v>
      </c>
      <c r="M3096" t="s">
        <v>1214</v>
      </c>
      <c r="N3096" t="s">
        <v>1388</v>
      </c>
      <c r="O3096">
        <v>0</v>
      </c>
      <c r="P3096" t="s">
        <v>1207</v>
      </c>
      <c r="Q3096">
        <v>19700401</v>
      </c>
    </row>
    <row r="3097" spans="1:17">
      <c r="A3097" t="s">
        <v>1396</v>
      </c>
      <c r="B3097" t="s">
        <v>1262</v>
      </c>
      <c r="C3097">
        <v>201003</v>
      </c>
      <c r="D3097">
        <v>31</v>
      </c>
      <c r="E3097" t="s">
        <v>1212</v>
      </c>
      <c r="F3097">
        <v>579</v>
      </c>
      <c r="G3097">
        <v>463</v>
      </c>
      <c r="H3097">
        <v>7942</v>
      </c>
      <c r="I3097">
        <v>43112012500</v>
      </c>
      <c r="J3097">
        <v>8</v>
      </c>
      <c r="K3097" t="s">
        <v>1397</v>
      </c>
      <c r="L3097">
        <v>2531</v>
      </c>
      <c r="M3097" t="s">
        <v>1214</v>
      </c>
      <c r="N3097" t="s">
        <v>1388</v>
      </c>
      <c r="O3097">
        <v>0</v>
      </c>
      <c r="P3097" t="s">
        <v>1207</v>
      </c>
      <c r="Q3097">
        <v>19690801</v>
      </c>
    </row>
    <row r="3098" spans="1:17">
      <c r="A3098" t="s">
        <v>1396</v>
      </c>
      <c r="B3098" t="s">
        <v>1313</v>
      </c>
      <c r="C3098">
        <v>201003</v>
      </c>
      <c r="D3098">
        <v>18</v>
      </c>
      <c r="E3098" t="s">
        <v>1212</v>
      </c>
      <c r="F3098">
        <v>670</v>
      </c>
      <c r="G3098">
        <v>1226</v>
      </c>
      <c r="H3098">
        <v>5498</v>
      </c>
      <c r="I3098">
        <v>43112006300</v>
      </c>
      <c r="J3098">
        <v>8</v>
      </c>
      <c r="K3098" t="s">
        <v>1397</v>
      </c>
      <c r="L3098">
        <v>2531</v>
      </c>
      <c r="M3098" t="s">
        <v>1214</v>
      </c>
      <c r="N3098" t="s">
        <v>1388</v>
      </c>
      <c r="O3098">
        <v>0</v>
      </c>
      <c r="P3098" t="s">
        <v>1207</v>
      </c>
      <c r="Q3098">
        <v>19690701</v>
      </c>
    </row>
    <row r="3099" spans="1:17">
      <c r="A3099" t="s">
        <v>1396</v>
      </c>
      <c r="B3099" t="s">
        <v>1314</v>
      </c>
      <c r="C3099">
        <v>201003</v>
      </c>
      <c r="D3099">
        <v>30</v>
      </c>
      <c r="E3099" t="s">
        <v>1212</v>
      </c>
      <c r="F3099">
        <v>981</v>
      </c>
      <c r="G3099">
        <v>92</v>
      </c>
      <c r="H3099">
        <v>46057</v>
      </c>
      <c r="I3099">
        <v>43112020500</v>
      </c>
      <c r="J3099">
        <v>8</v>
      </c>
      <c r="K3099" t="s">
        <v>1397</v>
      </c>
      <c r="L3099">
        <v>2531</v>
      </c>
      <c r="M3099" t="s">
        <v>1214</v>
      </c>
      <c r="N3099" t="s">
        <v>1388</v>
      </c>
      <c r="O3099">
        <v>0</v>
      </c>
      <c r="P3099" t="s">
        <v>1233</v>
      </c>
      <c r="Q3099">
        <v>19721201</v>
      </c>
    </row>
    <row r="3100" spans="1:17">
      <c r="A3100" t="s">
        <v>1396</v>
      </c>
      <c r="B3100" t="s">
        <v>1329</v>
      </c>
      <c r="C3100">
        <v>201003</v>
      </c>
      <c r="D3100">
        <v>31</v>
      </c>
      <c r="E3100" t="s">
        <v>1212</v>
      </c>
      <c r="F3100">
        <v>2725</v>
      </c>
      <c r="G3100">
        <v>324</v>
      </c>
      <c r="H3100">
        <v>109135</v>
      </c>
      <c r="I3100">
        <v>43112019800</v>
      </c>
      <c r="J3100">
        <v>8</v>
      </c>
      <c r="K3100" t="s">
        <v>1397</v>
      </c>
      <c r="L3100">
        <v>2531</v>
      </c>
      <c r="M3100" t="s">
        <v>1214</v>
      </c>
      <c r="N3100" t="s">
        <v>1388</v>
      </c>
      <c r="O3100">
        <v>0</v>
      </c>
      <c r="P3100" t="s">
        <v>1207</v>
      </c>
      <c r="Q3100">
        <v>19700801</v>
      </c>
    </row>
    <row r="3101" spans="1:17">
      <c r="A3101" t="s">
        <v>1396</v>
      </c>
      <c r="B3101" t="s">
        <v>1245</v>
      </c>
      <c r="C3101">
        <v>201003</v>
      </c>
      <c r="D3101">
        <v>31</v>
      </c>
      <c r="E3101" t="s">
        <v>1212</v>
      </c>
      <c r="F3101">
        <v>814</v>
      </c>
      <c r="G3101">
        <v>2131</v>
      </c>
      <c r="H3101">
        <v>2814</v>
      </c>
      <c r="I3101">
        <v>43112019900</v>
      </c>
      <c r="J3101">
        <v>8</v>
      </c>
      <c r="K3101" t="s">
        <v>1397</v>
      </c>
      <c r="L3101">
        <v>2531</v>
      </c>
      <c r="M3101" t="s">
        <v>1214</v>
      </c>
      <c r="N3101" t="s">
        <v>1388</v>
      </c>
      <c r="O3101">
        <v>0</v>
      </c>
      <c r="P3101" t="s">
        <v>1207</v>
      </c>
      <c r="Q3101">
        <v>19700701</v>
      </c>
    </row>
    <row r="3102" spans="1:17">
      <c r="A3102" t="s">
        <v>1396</v>
      </c>
      <c r="B3102" t="s">
        <v>1359</v>
      </c>
      <c r="C3102">
        <v>201003</v>
      </c>
      <c r="D3102">
        <v>0</v>
      </c>
      <c r="E3102" t="s">
        <v>1212</v>
      </c>
      <c r="F3102">
        <v>0</v>
      </c>
      <c r="G3102">
        <v>0</v>
      </c>
      <c r="H3102">
        <v>0</v>
      </c>
      <c r="I3102">
        <v>43112021800</v>
      </c>
      <c r="J3102">
        <v>12</v>
      </c>
      <c r="K3102" t="s">
        <v>1397</v>
      </c>
      <c r="L3102">
        <v>2531</v>
      </c>
      <c r="M3102" t="s">
        <v>1214</v>
      </c>
      <c r="N3102" t="s">
        <v>1388</v>
      </c>
      <c r="O3102">
        <v>0</v>
      </c>
      <c r="P3102" t="s">
        <v>1207</v>
      </c>
      <c r="Q3102">
        <v>19701101</v>
      </c>
    </row>
    <row r="3103" spans="1:17">
      <c r="A3103" t="s">
        <v>1396</v>
      </c>
      <c r="B3103" t="s">
        <v>1248</v>
      </c>
      <c r="C3103">
        <v>201003</v>
      </c>
      <c r="D3103">
        <v>25</v>
      </c>
      <c r="E3103" t="s">
        <v>1212</v>
      </c>
      <c r="F3103">
        <v>69</v>
      </c>
      <c r="G3103">
        <v>114</v>
      </c>
      <c r="H3103">
        <v>6578</v>
      </c>
      <c r="I3103">
        <v>43112017601</v>
      </c>
      <c r="J3103">
        <v>8</v>
      </c>
      <c r="K3103" t="s">
        <v>1397</v>
      </c>
      <c r="L3103">
        <v>2531</v>
      </c>
      <c r="M3103" t="s">
        <v>1214</v>
      </c>
      <c r="N3103" t="s">
        <v>1388</v>
      </c>
      <c r="O3103">
        <v>0</v>
      </c>
      <c r="P3103" t="s">
        <v>1207</v>
      </c>
      <c r="Q3103">
        <v>19751101</v>
      </c>
    </row>
    <row r="3104" spans="1:17">
      <c r="A3104" t="s">
        <v>1396</v>
      </c>
      <c r="B3104" t="s">
        <v>1215</v>
      </c>
      <c r="C3104">
        <v>201003</v>
      </c>
      <c r="D3104">
        <v>31</v>
      </c>
      <c r="E3104" t="s">
        <v>1212</v>
      </c>
      <c r="F3104">
        <v>717</v>
      </c>
      <c r="G3104">
        <v>1815</v>
      </c>
      <c r="H3104">
        <v>11471</v>
      </c>
      <c r="I3104">
        <v>43112015201</v>
      </c>
      <c r="J3104">
        <v>8</v>
      </c>
      <c r="K3104" t="s">
        <v>1397</v>
      </c>
      <c r="L3104">
        <v>2531</v>
      </c>
      <c r="M3104" t="s">
        <v>1214</v>
      </c>
      <c r="N3104" t="s">
        <v>1388</v>
      </c>
      <c r="O3104">
        <v>0</v>
      </c>
      <c r="P3104" t="s">
        <v>1207</v>
      </c>
      <c r="Q3104">
        <v>19940401</v>
      </c>
    </row>
    <row r="3105" spans="1:17">
      <c r="A3105" t="s">
        <v>1396</v>
      </c>
      <c r="B3105" t="s">
        <v>1217</v>
      </c>
      <c r="C3105">
        <v>201003</v>
      </c>
      <c r="D3105">
        <v>0</v>
      </c>
      <c r="E3105" t="s">
        <v>1212</v>
      </c>
      <c r="F3105">
        <v>0</v>
      </c>
      <c r="G3105">
        <v>0</v>
      </c>
      <c r="H3105">
        <v>0</v>
      </c>
      <c r="I3105">
        <v>43112018500</v>
      </c>
      <c r="J3105">
        <v>12</v>
      </c>
      <c r="K3105" t="s">
        <v>1397</v>
      </c>
      <c r="L3105">
        <v>2531</v>
      </c>
      <c r="M3105" t="s">
        <v>1214</v>
      </c>
      <c r="N3105" t="s">
        <v>1388</v>
      </c>
      <c r="O3105">
        <v>0</v>
      </c>
      <c r="P3105" t="s">
        <v>1207</v>
      </c>
      <c r="Q3105">
        <v>19700601</v>
      </c>
    </row>
    <row r="3106" spans="1:17">
      <c r="A3106" t="s">
        <v>1396</v>
      </c>
      <c r="B3106" t="s">
        <v>1220</v>
      </c>
      <c r="C3106">
        <v>201003</v>
      </c>
      <c r="D3106">
        <v>0</v>
      </c>
      <c r="E3106" t="s">
        <v>1212</v>
      </c>
      <c r="F3106">
        <v>0</v>
      </c>
      <c r="G3106">
        <v>0</v>
      </c>
      <c r="H3106">
        <v>0</v>
      </c>
      <c r="I3106">
        <v>43112070200</v>
      </c>
      <c r="J3106">
        <v>12</v>
      </c>
      <c r="K3106" t="s">
        <v>1397</v>
      </c>
      <c r="L3106">
        <v>2531</v>
      </c>
      <c r="M3106" t="s">
        <v>1214</v>
      </c>
      <c r="N3106" t="s">
        <v>1388</v>
      </c>
      <c r="O3106">
        <v>0</v>
      </c>
      <c r="P3106" t="s">
        <v>1207</v>
      </c>
      <c r="Q3106">
        <v>19930801</v>
      </c>
    </row>
    <row r="3107" spans="1:17">
      <c r="A3107" t="s">
        <v>1396</v>
      </c>
      <c r="B3107" t="s">
        <v>1221</v>
      </c>
      <c r="C3107">
        <v>201003</v>
      </c>
      <c r="D3107">
        <v>31</v>
      </c>
      <c r="E3107" t="s">
        <v>1212</v>
      </c>
      <c r="F3107">
        <v>503</v>
      </c>
      <c r="G3107">
        <v>716</v>
      </c>
      <c r="H3107">
        <v>1534</v>
      </c>
      <c r="I3107">
        <v>43112031100</v>
      </c>
      <c r="J3107">
        <v>8</v>
      </c>
      <c r="K3107" t="s">
        <v>1397</v>
      </c>
      <c r="L3107">
        <v>2531</v>
      </c>
      <c r="M3107" t="s">
        <v>1214</v>
      </c>
      <c r="N3107" t="s">
        <v>1388</v>
      </c>
      <c r="O3107">
        <v>0</v>
      </c>
      <c r="P3107" t="s">
        <v>1207</v>
      </c>
      <c r="Q3107">
        <v>19750801</v>
      </c>
    </row>
    <row r="3108" spans="1:17">
      <c r="A3108" t="s">
        <v>1396</v>
      </c>
      <c r="B3108" t="s">
        <v>1222</v>
      </c>
      <c r="C3108">
        <v>201003</v>
      </c>
      <c r="D3108">
        <v>31</v>
      </c>
      <c r="E3108" t="s">
        <v>1212</v>
      </c>
      <c r="F3108">
        <v>1045</v>
      </c>
      <c r="G3108">
        <v>764</v>
      </c>
      <c r="H3108">
        <v>2112</v>
      </c>
      <c r="I3108">
        <v>43112070000</v>
      </c>
      <c r="J3108">
        <v>8</v>
      </c>
      <c r="K3108" t="s">
        <v>1397</v>
      </c>
      <c r="L3108">
        <v>2531</v>
      </c>
      <c r="M3108" t="s">
        <v>1214</v>
      </c>
      <c r="N3108" t="s">
        <v>1388</v>
      </c>
      <c r="O3108">
        <v>0</v>
      </c>
      <c r="P3108" t="s">
        <v>1207</v>
      </c>
      <c r="Q3108">
        <v>19930601</v>
      </c>
    </row>
    <row r="3109" spans="1:17">
      <c r="A3109" t="s">
        <v>1396</v>
      </c>
      <c r="B3109" t="s">
        <v>1223</v>
      </c>
      <c r="C3109">
        <v>201003</v>
      </c>
      <c r="D3109">
        <v>0</v>
      </c>
      <c r="E3109" t="s">
        <v>1212</v>
      </c>
      <c r="F3109">
        <v>0</v>
      </c>
      <c r="G3109">
        <v>0</v>
      </c>
      <c r="H3109">
        <v>0</v>
      </c>
      <c r="I3109">
        <v>43112017900</v>
      </c>
      <c r="J3109">
        <v>12</v>
      </c>
      <c r="K3109" t="s">
        <v>1397</v>
      </c>
      <c r="L3109">
        <v>2531</v>
      </c>
      <c r="M3109" t="s">
        <v>1214</v>
      </c>
      <c r="N3109" t="s">
        <v>1388</v>
      </c>
      <c r="O3109">
        <v>0</v>
      </c>
      <c r="P3109" t="s">
        <v>1207</v>
      </c>
      <c r="Q3109">
        <v>19741101</v>
      </c>
    </row>
    <row r="3110" spans="1:17">
      <c r="A3110" t="s">
        <v>1396</v>
      </c>
      <c r="B3110" t="s">
        <v>1224</v>
      </c>
      <c r="C3110">
        <v>201003</v>
      </c>
      <c r="D3110">
        <v>0</v>
      </c>
      <c r="E3110" t="s">
        <v>1212</v>
      </c>
      <c r="F3110">
        <v>0</v>
      </c>
      <c r="G3110">
        <v>0</v>
      </c>
      <c r="H3110">
        <v>0</v>
      </c>
      <c r="I3110">
        <v>43112015301</v>
      </c>
      <c r="J3110">
        <v>12</v>
      </c>
      <c r="K3110" t="s">
        <v>1397</v>
      </c>
      <c r="L3110">
        <v>2531</v>
      </c>
      <c r="M3110" t="s">
        <v>1214</v>
      </c>
      <c r="N3110" t="s">
        <v>1388</v>
      </c>
      <c r="O3110">
        <v>0</v>
      </c>
      <c r="P3110" t="s">
        <v>1207</v>
      </c>
      <c r="Q3110">
        <v>19741101</v>
      </c>
    </row>
    <row r="3111" spans="1:17">
      <c r="A3111" t="s">
        <v>1396</v>
      </c>
      <c r="B3111" t="s">
        <v>1225</v>
      </c>
      <c r="C3111">
        <v>201003</v>
      </c>
      <c r="D3111">
        <v>31</v>
      </c>
      <c r="E3111" t="s">
        <v>1212</v>
      </c>
      <c r="F3111">
        <v>39</v>
      </c>
      <c r="G3111">
        <v>382</v>
      </c>
      <c r="H3111">
        <v>3883</v>
      </c>
      <c r="I3111">
        <v>43112016500</v>
      </c>
      <c r="J3111">
        <v>8</v>
      </c>
      <c r="K3111" t="s">
        <v>1397</v>
      </c>
      <c r="L3111">
        <v>2531</v>
      </c>
      <c r="M3111" t="s">
        <v>1214</v>
      </c>
      <c r="N3111" t="s">
        <v>1388</v>
      </c>
      <c r="O3111">
        <v>0</v>
      </c>
      <c r="P3111" t="s">
        <v>1207</v>
      </c>
      <c r="Q3111">
        <v>19700301</v>
      </c>
    </row>
    <row r="3112" spans="1:17">
      <c r="A3112" t="s">
        <v>1396</v>
      </c>
      <c r="B3112" t="s">
        <v>1301</v>
      </c>
      <c r="C3112">
        <v>201003</v>
      </c>
      <c r="D3112">
        <v>0</v>
      </c>
      <c r="E3112" t="s">
        <v>1212</v>
      </c>
      <c r="F3112">
        <v>0</v>
      </c>
      <c r="G3112">
        <v>0</v>
      </c>
      <c r="H3112">
        <v>0</v>
      </c>
      <c r="I3112">
        <v>43112010801</v>
      </c>
      <c r="J3112">
        <v>12</v>
      </c>
      <c r="K3112" t="s">
        <v>1397</v>
      </c>
      <c r="L3112">
        <v>2531</v>
      </c>
      <c r="M3112" t="s">
        <v>1214</v>
      </c>
      <c r="N3112" t="s">
        <v>1388</v>
      </c>
      <c r="O3112">
        <v>0</v>
      </c>
      <c r="P3112" t="s">
        <v>1207</v>
      </c>
      <c r="Q3112">
        <v>19721201</v>
      </c>
    </row>
    <row r="3113" spans="1:17">
      <c r="A3113" t="s">
        <v>1396</v>
      </c>
      <c r="B3113" t="s">
        <v>1226</v>
      </c>
      <c r="C3113">
        <v>201003</v>
      </c>
      <c r="D3113">
        <v>0</v>
      </c>
      <c r="E3113" t="s">
        <v>1212</v>
      </c>
      <c r="F3113">
        <v>0</v>
      </c>
      <c r="G3113">
        <v>0</v>
      </c>
      <c r="H3113">
        <v>0</v>
      </c>
      <c r="I3113">
        <v>43112021000</v>
      </c>
      <c r="J3113">
        <v>12</v>
      </c>
      <c r="K3113" t="s">
        <v>1397</v>
      </c>
      <c r="L3113">
        <v>2531</v>
      </c>
      <c r="M3113" t="s">
        <v>1214</v>
      </c>
      <c r="N3113" t="s">
        <v>1388</v>
      </c>
      <c r="O3113">
        <v>0</v>
      </c>
      <c r="P3113" t="s">
        <v>1207</v>
      </c>
      <c r="Q3113">
        <v>19720801</v>
      </c>
    </row>
    <row r="3114" spans="1:17">
      <c r="A3114" t="s">
        <v>1396</v>
      </c>
      <c r="B3114" t="s">
        <v>1303</v>
      </c>
      <c r="C3114">
        <v>201003</v>
      </c>
      <c r="D3114">
        <v>0</v>
      </c>
      <c r="E3114" t="s">
        <v>1212</v>
      </c>
      <c r="F3114">
        <v>0</v>
      </c>
      <c r="G3114">
        <v>0</v>
      </c>
      <c r="H3114">
        <v>0</v>
      </c>
      <c r="I3114">
        <v>43112014200</v>
      </c>
      <c r="J3114">
        <v>12</v>
      </c>
      <c r="K3114" t="s">
        <v>1397</v>
      </c>
      <c r="L3114">
        <v>2531</v>
      </c>
      <c r="M3114" t="s">
        <v>1214</v>
      </c>
      <c r="N3114" t="s">
        <v>1388</v>
      </c>
      <c r="O3114">
        <v>0</v>
      </c>
      <c r="P3114" t="s">
        <v>1207</v>
      </c>
      <c r="Q3114">
        <v>19740101</v>
      </c>
    </row>
    <row r="3115" spans="1:17">
      <c r="A3115" t="s">
        <v>1396</v>
      </c>
      <c r="B3115" t="s">
        <v>1348</v>
      </c>
      <c r="C3115">
        <v>201003</v>
      </c>
      <c r="D3115">
        <v>31</v>
      </c>
      <c r="E3115" t="s">
        <v>1212</v>
      </c>
      <c r="F3115">
        <v>1235</v>
      </c>
      <c r="G3115">
        <v>2340</v>
      </c>
      <c r="H3115">
        <v>12490</v>
      </c>
      <c r="I3115">
        <v>43112016601</v>
      </c>
      <c r="J3115">
        <v>8</v>
      </c>
      <c r="K3115" t="s">
        <v>1397</v>
      </c>
      <c r="L3115">
        <v>2531</v>
      </c>
      <c r="M3115" t="s">
        <v>1214</v>
      </c>
      <c r="N3115" t="s">
        <v>1388</v>
      </c>
      <c r="O3115">
        <v>0</v>
      </c>
      <c r="P3115" t="s">
        <v>1207</v>
      </c>
      <c r="Q3115">
        <v>19770201</v>
      </c>
    </row>
    <row r="3116" spans="1:17">
      <c r="A3116" t="s">
        <v>1396</v>
      </c>
      <c r="B3116" t="s">
        <v>1228</v>
      </c>
      <c r="C3116">
        <v>201003</v>
      </c>
      <c r="D3116">
        <v>31</v>
      </c>
      <c r="E3116" t="s">
        <v>1212</v>
      </c>
      <c r="F3116">
        <v>687</v>
      </c>
      <c r="G3116">
        <v>788</v>
      </c>
      <c r="H3116">
        <v>15074</v>
      </c>
      <c r="I3116">
        <v>43112009301</v>
      </c>
      <c r="J3116">
        <v>8</v>
      </c>
      <c r="K3116" t="s">
        <v>1397</v>
      </c>
      <c r="L3116">
        <v>2531</v>
      </c>
      <c r="M3116" t="s">
        <v>1214</v>
      </c>
      <c r="N3116" t="s">
        <v>1388</v>
      </c>
      <c r="O3116">
        <v>0</v>
      </c>
      <c r="P3116" t="s">
        <v>1207</v>
      </c>
      <c r="Q3116">
        <v>19790801</v>
      </c>
    </row>
    <row r="3117" spans="1:17">
      <c r="A3117" t="s">
        <v>1396</v>
      </c>
      <c r="B3117" t="s">
        <v>1381</v>
      </c>
      <c r="C3117">
        <v>201003</v>
      </c>
      <c r="D3117">
        <v>0</v>
      </c>
      <c r="E3117" t="s">
        <v>1212</v>
      </c>
      <c r="F3117">
        <v>0</v>
      </c>
      <c r="G3117">
        <v>0</v>
      </c>
      <c r="H3117">
        <v>0</v>
      </c>
      <c r="I3117">
        <v>43112029000</v>
      </c>
      <c r="J3117">
        <v>12</v>
      </c>
      <c r="K3117" t="s">
        <v>1397</v>
      </c>
      <c r="L3117">
        <v>2531</v>
      </c>
      <c r="M3117" t="s">
        <v>1214</v>
      </c>
      <c r="N3117" t="s">
        <v>1388</v>
      </c>
      <c r="O3117">
        <v>0</v>
      </c>
      <c r="P3117" t="s">
        <v>1207</v>
      </c>
      <c r="Q3117">
        <v>19720701</v>
      </c>
    </row>
    <row r="3118" spans="1:17">
      <c r="A3118" t="s">
        <v>1396</v>
      </c>
      <c r="B3118" t="s">
        <v>1382</v>
      </c>
      <c r="C3118">
        <v>201003</v>
      </c>
      <c r="D3118">
        <v>31</v>
      </c>
      <c r="E3118" t="s">
        <v>1212</v>
      </c>
      <c r="F3118">
        <v>493</v>
      </c>
      <c r="G3118">
        <v>6829</v>
      </c>
      <c r="H3118">
        <v>9869</v>
      </c>
      <c r="I3118">
        <v>43112016800</v>
      </c>
      <c r="J3118">
        <v>8</v>
      </c>
      <c r="K3118" t="s">
        <v>1397</v>
      </c>
      <c r="L3118">
        <v>2531</v>
      </c>
      <c r="M3118" t="s">
        <v>1214</v>
      </c>
      <c r="N3118" t="s">
        <v>1388</v>
      </c>
      <c r="O3118">
        <v>0</v>
      </c>
      <c r="P3118" t="s">
        <v>1207</v>
      </c>
      <c r="Q3118">
        <v>19730501</v>
      </c>
    </row>
    <row r="3119" spans="1:17">
      <c r="A3119" t="s">
        <v>1396</v>
      </c>
      <c r="B3119" t="s">
        <v>1398</v>
      </c>
      <c r="C3119">
        <v>201003</v>
      </c>
      <c r="D3119">
        <v>31</v>
      </c>
      <c r="E3119" t="s">
        <v>1212</v>
      </c>
      <c r="F3119">
        <v>1648</v>
      </c>
      <c r="G3119">
        <v>334</v>
      </c>
      <c r="H3119">
        <v>58679</v>
      </c>
      <c r="I3119">
        <v>43112018100</v>
      </c>
      <c r="J3119">
        <v>8</v>
      </c>
      <c r="K3119" t="s">
        <v>1397</v>
      </c>
      <c r="L3119">
        <v>2531</v>
      </c>
      <c r="M3119" t="s">
        <v>1214</v>
      </c>
      <c r="N3119" t="s">
        <v>1388</v>
      </c>
      <c r="O3119">
        <v>0</v>
      </c>
      <c r="P3119" t="s">
        <v>1233</v>
      </c>
      <c r="Q3119">
        <v>19750601</v>
      </c>
    </row>
    <row r="3120" spans="1:17">
      <c r="A3120" t="s">
        <v>1396</v>
      </c>
      <c r="B3120" t="s">
        <v>1362</v>
      </c>
      <c r="C3120">
        <v>201003</v>
      </c>
      <c r="D3120">
        <v>0</v>
      </c>
      <c r="E3120" t="s">
        <v>1212</v>
      </c>
      <c r="F3120">
        <v>0</v>
      </c>
      <c r="G3120">
        <v>0</v>
      </c>
      <c r="H3120">
        <v>0</v>
      </c>
      <c r="I3120">
        <v>43112020700</v>
      </c>
      <c r="J3120">
        <v>12</v>
      </c>
      <c r="K3120" t="s">
        <v>1397</v>
      </c>
      <c r="L3120">
        <v>2531</v>
      </c>
      <c r="M3120" t="s">
        <v>1214</v>
      </c>
      <c r="N3120" t="s">
        <v>1388</v>
      </c>
      <c r="O3120">
        <v>0</v>
      </c>
      <c r="P3120" t="s">
        <v>1393</v>
      </c>
      <c r="Q3120">
        <v>19790501</v>
      </c>
    </row>
    <row r="3121" spans="1:17">
      <c r="A3121" t="s">
        <v>1396</v>
      </c>
      <c r="B3121" t="s">
        <v>1363</v>
      </c>
      <c r="C3121">
        <v>201003</v>
      </c>
      <c r="D3121">
        <v>31</v>
      </c>
      <c r="E3121" t="s">
        <v>1212</v>
      </c>
      <c r="F3121">
        <v>1175</v>
      </c>
      <c r="G3121">
        <v>215</v>
      </c>
      <c r="H3121">
        <v>45806</v>
      </c>
      <c r="I3121">
        <v>43112018600</v>
      </c>
      <c r="J3121">
        <v>8</v>
      </c>
      <c r="K3121" t="s">
        <v>1397</v>
      </c>
      <c r="L3121">
        <v>2531</v>
      </c>
      <c r="M3121" t="s">
        <v>1214</v>
      </c>
      <c r="N3121" t="s">
        <v>1388</v>
      </c>
      <c r="O3121">
        <v>0</v>
      </c>
      <c r="P3121" t="s">
        <v>1207</v>
      </c>
      <c r="Q3121">
        <v>19730501</v>
      </c>
    </row>
    <row r="3122" spans="1:17">
      <c r="A3122" t="s">
        <v>1396</v>
      </c>
      <c r="B3122" t="s">
        <v>1365</v>
      </c>
      <c r="C3122">
        <v>201003</v>
      </c>
      <c r="D3122">
        <v>31</v>
      </c>
      <c r="E3122" t="s">
        <v>1212</v>
      </c>
      <c r="F3122">
        <v>895</v>
      </c>
      <c r="G3122">
        <v>740</v>
      </c>
      <c r="H3122">
        <v>11316</v>
      </c>
      <c r="I3122">
        <v>43112009700</v>
      </c>
      <c r="J3122">
        <v>8</v>
      </c>
      <c r="K3122" t="s">
        <v>1397</v>
      </c>
      <c r="L3122">
        <v>2531</v>
      </c>
      <c r="M3122" t="s">
        <v>1214</v>
      </c>
      <c r="N3122" t="s">
        <v>1388</v>
      </c>
      <c r="O3122">
        <v>0</v>
      </c>
      <c r="P3122" t="s">
        <v>1207</v>
      </c>
      <c r="Q3122">
        <v>19690701</v>
      </c>
    </row>
    <row r="3123" spans="1:17">
      <c r="A3123" t="s">
        <v>1396</v>
      </c>
      <c r="B3123" t="s">
        <v>1399</v>
      </c>
      <c r="C3123">
        <v>201003</v>
      </c>
      <c r="D3123">
        <v>0</v>
      </c>
      <c r="E3123" t="s">
        <v>1212</v>
      </c>
      <c r="F3123">
        <v>0</v>
      </c>
      <c r="G3123">
        <v>0</v>
      </c>
      <c r="H3123">
        <v>0</v>
      </c>
      <c r="I3123">
        <v>43112022901</v>
      </c>
      <c r="J3123">
        <v>12</v>
      </c>
      <c r="K3123" t="s">
        <v>1397</v>
      </c>
      <c r="L3123">
        <v>2531</v>
      </c>
      <c r="M3123" t="s">
        <v>1214</v>
      </c>
      <c r="N3123" t="s">
        <v>1388</v>
      </c>
      <c r="O3123">
        <v>0</v>
      </c>
      <c r="P3123" t="s">
        <v>1322</v>
      </c>
      <c r="Q3123">
        <v>19790701</v>
      </c>
    </row>
    <row r="3124" spans="1:17">
      <c r="A3124" t="s">
        <v>1396</v>
      </c>
      <c r="B3124" t="s">
        <v>1367</v>
      </c>
      <c r="C3124">
        <v>201003</v>
      </c>
      <c r="D3124">
        <v>31</v>
      </c>
      <c r="E3124" t="s">
        <v>1212</v>
      </c>
      <c r="F3124">
        <v>1897</v>
      </c>
      <c r="G3124">
        <v>1051</v>
      </c>
      <c r="H3124">
        <v>889</v>
      </c>
      <c r="I3124">
        <v>43112070400</v>
      </c>
      <c r="J3124">
        <v>8</v>
      </c>
      <c r="K3124" t="s">
        <v>1397</v>
      </c>
      <c r="L3124">
        <v>2531</v>
      </c>
      <c r="M3124" t="s">
        <v>1214</v>
      </c>
      <c r="N3124" t="s">
        <v>1388</v>
      </c>
      <c r="O3124">
        <v>0</v>
      </c>
      <c r="P3124" t="s">
        <v>1207</v>
      </c>
      <c r="Q3124">
        <v>19930901</v>
      </c>
    </row>
    <row r="3125" spans="1:17">
      <c r="A3125" t="s">
        <v>1396</v>
      </c>
      <c r="B3125" t="s">
        <v>1368</v>
      </c>
      <c r="C3125">
        <v>201003</v>
      </c>
      <c r="D3125">
        <v>0</v>
      </c>
      <c r="E3125" t="s">
        <v>1212</v>
      </c>
      <c r="F3125">
        <v>0</v>
      </c>
      <c r="G3125">
        <v>0</v>
      </c>
      <c r="H3125">
        <v>0</v>
      </c>
      <c r="I3125">
        <v>43112023300</v>
      </c>
      <c r="J3125">
        <v>12</v>
      </c>
      <c r="K3125" t="s">
        <v>1397</v>
      </c>
      <c r="L3125">
        <v>2531</v>
      </c>
      <c r="M3125" t="s">
        <v>1214</v>
      </c>
      <c r="N3125" t="s">
        <v>1388</v>
      </c>
      <c r="O3125">
        <v>0</v>
      </c>
      <c r="P3125" t="s">
        <v>1233</v>
      </c>
      <c r="Q3125">
        <v>19980227</v>
      </c>
    </row>
    <row r="3126" spans="1:17">
      <c r="A3126" t="s">
        <v>1396</v>
      </c>
      <c r="B3126" t="s">
        <v>1369</v>
      </c>
      <c r="C3126">
        <v>201003</v>
      </c>
      <c r="D3126">
        <v>31</v>
      </c>
      <c r="E3126" t="s">
        <v>1212</v>
      </c>
      <c r="F3126">
        <v>1130</v>
      </c>
      <c r="G3126">
        <v>287</v>
      </c>
      <c r="H3126">
        <v>40234</v>
      </c>
      <c r="I3126">
        <v>43112023000</v>
      </c>
      <c r="J3126">
        <v>8</v>
      </c>
      <c r="K3126" t="s">
        <v>1400</v>
      </c>
      <c r="L3126">
        <v>2531</v>
      </c>
      <c r="M3126" t="s">
        <v>1214</v>
      </c>
      <c r="N3126" t="s">
        <v>1388</v>
      </c>
      <c r="O3126">
        <v>0</v>
      </c>
      <c r="P3126" t="s">
        <v>1207</v>
      </c>
      <c r="Q3126">
        <v>19701001</v>
      </c>
    </row>
    <row r="3127" spans="1:17">
      <c r="A3127" t="s">
        <v>1396</v>
      </c>
      <c r="B3127" t="s">
        <v>1383</v>
      </c>
      <c r="C3127">
        <v>201003</v>
      </c>
      <c r="D3127">
        <v>31</v>
      </c>
      <c r="E3127" t="s">
        <v>1212</v>
      </c>
      <c r="F3127">
        <v>884</v>
      </c>
      <c r="G3127">
        <v>119</v>
      </c>
      <c r="H3127">
        <v>20640</v>
      </c>
      <c r="I3127">
        <v>43112018200</v>
      </c>
      <c r="J3127">
        <v>8</v>
      </c>
      <c r="K3127" t="s">
        <v>1397</v>
      </c>
      <c r="L3127">
        <v>2531</v>
      </c>
      <c r="M3127" t="s">
        <v>1214</v>
      </c>
      <c r="N3127" t="s">
        <v>1388</v>
      </c>
      <c r="O3127">
        <v>0</v>
      </c>
      <c r="P3127" t="s">
        <v>1233</v>
      </c>
      <c r="Q3127">
        <v>19760501</v>
      </c>
    </row>
    <row r="3128" spans="1:17">
      <c r="A3128" t="s">
        <v>1396</v>
      </c>
      <c r="B3128" t="s">
        <v>1386</v>
      </c>
      <c r="C3128">
        <v>201003</v>
      </c>
      <c r="D3128">
        <v>31</v>
      </c>
      <c r="E3128" t="s">
        <v>1212</v>
      </c>
      <c r="F3128">
        <v>647</v>
      </c>
      <c r="G3128">
        <v>955</v>
      </c>
      <c r="H3128">
        <v>31044</v>
      </c>
      <c r="I3128">
        <v>43112015400</v>
      </c>
      <c r="J3128">
        <v>8</v>
      </c>
      <c r="K3128" t="s">
        <v>1397</v>
      </c>
      <c r="L3128">
        <v>2531</v>
      </c>
      <c r="M3128" t="s">
        <v>1214</v>
      </c>
      <c r="N3128" t="s">
        <v>1388</v>
      </c>
      <c r="O3128">
        <v>0</v>
      </c>
      <c r="P3128" t="s">
        <v>1207</v>
      </c>
      <c r="Q3128">
        <v>19691201</v>
      </c>
    </row>
    <row r="3129" spans="1:17">
      <c r="A3129" t="s">
        <v>1396</v>
      </c>
      <c r="B3129" t="s">
        <v>1370</v>
      </c>
      <c r="C3129">
        <v>201003</v>
      </c>
      <c r="D3129">
        <v>30</v>
      </c>
      <c r="E3129" t="s">
        <v>1212</v>
      </c>
      <c r="F3129">
        <v>584</v>
      </c>
      <c r="G3129">
        <v>72</v>
      </c>
      <c r="H3129">
        <v>47</v>
      </c>
      <c r="I3129">
        <v>43112069700</v>
      </c>
      <c r="J3129">
        <v>8</v>
      </c>
      <c r="K3129" t="s">
        <v>1397</v>
      </c>
      <c r="L3129">
        <v>2531</v>
      </c>
      <c r="M3129" t="s">
        <v>1214</v>
      </c>
      <c r="N3129" t="s">
        <v>1388</v>
      </c>
      <c r="O3129">
        <v>0</v>
      </c>
      <c r="P3129" t="s">
        <v>1207</v>
      </c>
      <c r="Q3129">
        <v>19930201</v>
      </c>
    </row>
    <row r="3130" spans="1:17">
      <c r="A3130" t="s">
        <v>1396</v>
      </c>
      <c r="B3130" t="s">
        <v>1401</v>
      </c>
      <c r="C3130">
        <v>201003</v>
      </c>
      <c r="D3130">
        <v>30</v>
      </c>
      <c r="E3130" t="s">
        <v>1212</v>
      </c>
      <c r="F3130">
        <v>299</v>
      </c>
      <c r="G3130">
        <v>143</v>
      </c>
      <c r="H3130">
        <v>738</v>
      </c>
      <c r="I3130">
        <v>43112012701</v>
      </c>
      <c r="J3130">
        <v>8</v>
      </c>
      <c r="K3130" t="s">
        <v>1397</v>
      </c>
      <c r="L3130">
        <v>2531</v>
      </c>
      <c r="M3130" t="s">
        <v>1214</v>
      </c>
      <c r="N3130" t="s">
        <v>1388</v>
      </c>
      <c r="O3130">
        <v>0</v>
      </c>
      <c r="P3130" t="s">
        <v>1207</v>
      </c>
      <c r="Q3130">
        <v>19760401</v>
      </c>
    </row>
    <row r="3131" spans="1:17">
      <c r="A3131" t="s">
        <v>1396</v>
      </c>
      <c r="B3131" t="s">
        <v>1387</v>
      </c>
      <c r="C3131">
        <v>201003</v>
      </c>
      <c r="D3131">
        <v>31</v>
      </c>
      <c r="E3131" t="s">
        <v>1212</v>
      </c>
      <c r="F3131">
        <v>4369</v>
      </c>
      <c r="G3131">
        <v>2555</v>
      </c>
      <c r="H3131">
        <v>54049</v>
      </c>
      <c r="I3131">
        <v>43112012800</v>
      </c>
      <c r="J3131">
        <v>8</v>
      </c>
      <c r="K3131" t="s">
        <v>1397</v>
      </c>
      <c r="L3131">
        <v>2531</v>
      </c>
      <c r="M3131" t="s">
        <v>1214</v>
      </c>
      <c r="N3131" t="s">
        <v>1388</v>
      </c>
      <c r="O3131">
        <v>0</v>
      </c>
      <c r="P3131" t="s">
        <v>1207</v>
      </c>
      <c r="Q3131">
        <v>19710201</v>
      </c>
    </row>
    <row r="3132" spans="1:17">
      <c r="A3132" t="s">
        <v>1396</v>
      </c>
      <c r="B3132" t="s">
        <v>1372</v>
      </c>
      <c r="C3132">
        <v>201003</v>
      </c>
      <c r="D3132">
        <v>30</v>
      </c>
      <c r="E3132" t="s">
        <v>1212</v>
      </c>
      <c r="F3132">
        <v>810</v>
      </c>
      <c r="G3132">
        <v>1412</v>
      </c>
      <c r="H3132">
        <v>6787</v>
      </c>
      <c r="I3132">
        <v>43112016901</v>
      </c>
      <c r="J3132">
        <v>8</v>
      </c>
      <c r="K3132" t="s">
        <v>1397</v>
      </c>
      <c r="L3132">
        <v>2531</v>
      </c>
      <c r="M3132" t="s">
        <v>1214</v>
      </c>
      <c r="N3132" t="s">
        <v>1388</v>
      </c>
      <c r="O3132">
        <v>0</v>
      </c>
      <c r="P3132" t="s">
        <v>1207</v>
      </c>
      <c r="Q3132">
        <v>19801101</v>
      </c>
    </row>
    <row r="3133" spans="1:17">
      <c r="A3133" t="s">
        <v>1396</v>
      </c>
      <c r="B3133" t="s">
        <v>1373</v>
      </c>
      <c r="C3133">
        <v>201003</v>
      </c>
      <c r="D3133">
        <v>31</v>
      </c>
      <c r="E3133" t="s">
        <v>1212</v>
      </c>
      <c r="F3133">
        <v>1494</v>
      </c>
      <c r="G3133">
        <v>979</v>
      </c>
      <c r="H3133">
        <v>61115</v>
      </c>
      <c r="I3133">
        <v>43112015700</v>
      </c>
      <c r="J3133">
        <v>8</v>
      </c>
      <c r="K3133" t="s">
        <v>1397</v>
      </c>
      <c r="L3133">
        <v>2531</v>
      </c>
      <c r="M3133" t="s">
        <v>1214</v>
      </c>
      <c r="N3133" t="s">
        <v>1388</v>
      </c>
      <c r="O3133">
        <v>0</v>
      </c>
      <c r="P3133" t="s">
        <v>1207</v>
      </c>
      <c r="Q3133">
        <v>19740101</v>
      </c>
    </row>
    <row r="3134" spans="1:17">
      <c r="A3134" t="s">
        <v>1396</v>
      </c>
      <c r="B3134" t="s">
        <v>1374</v>
      </c>
      <c r="C3134">
        <v>201003</v>
      </c>
      <c r="D3134">
        <v>31</v>
      </c>
      <c r="E3134" t="s">
        <v>1212</v>
      </c>
      <c r="F3134">
        <v>905</v>
      </c>
      <c r="G3134">
        <v>215</v>
      </c>
      <c r="H3134">
        <v>1659</v>
      </c>
      <c r="I3134">
        <v>43112009501</v>
      </c>
      <c r="J3134">
        <v>8</v>
      </c>
      <c r="K3134" t="s">
        <v>1397</v>
      </c>
      <c r="L3134">
        <v>2531</v>
      </c>
      <c r="M3134" t="s">
        <v>1214</v>
      </c>
      <c r="N3134" t="s">
        <v>1388</v>
      </c>
      <c r="O3134">
        <v>0</v>
      </c>
      <c r="P3134" t="s">
        <v>1207</v>
      </c>
      <c r="Q3134">
        <v>19700401</v>
      </c>
    </row>
    <row r="3135" spans="1:17">
      <c r="A3135" t="s">
        <v>1396</v>
      </c>
      <c r="B3135" t="s">
        <v>1402</v>
      </c>
      <c r="C3135">
        <v>201003</v>
      </c>
      <c r="D3135">
        <v>31</v>
      </c>
      <c r="E3135" t="s">
        <v>1212</v>
      </c>
      <c r="F3135">
        <v>1003</v>
      </c>
      <c r="G3135">
        <v>406</v>
      </c>
      <c r="H3135">
        <v>10900</v>
      </c>
      <c r="I3135">
        <v>43112020001</v>
      </c>
      <c r="J3135">
        <v>8</v>
      </c>
      <c r="K3135" t="s">
        <v>1397</v>
      </c>
      <c r="L3135">
        <v>2531</v>
      </c>
      <c r="M3135" t="s">
        <v>1214</v>
      </c>
      <c r="N3135" t="s">
        <v>1388</v>
      </c>
      <c r="O3135">
        <v>0</v>
      </c>
      <c r="P3135" t="s">
        <v>1207</v>
      </c>
      <c r="Q3135">
        <v>19810801</v>
      </c>
    </row>
    <row r="3136" spans="1:17">
      <c r="A3136" t="s">
        <v>1396</v>
      </c>
      <c r="B3136" t="s">
        <v>1403</v>
      </c>
      <c r="C3136">
        <v>201003</v>
      </c>
      <c r="D3136">
        <v>31</v>
      </c>
      <c r="E3136" t="s">
        <v>1212</v>
      </c>
      <c r="F3136">
        <v>1449</v>
      </c>
      <c r="G3136">
        <v>239</v>
      </c>
      <c r="H3136">
        <v>69448</v>
      </c>
      <c r="I3136">
        <v>43112018800</v>
      </c>
      <c r="J3136">
        <v>8</v>
      </c>
      <c r="K3136" t="s">
        <v>1397</v>
      </c>
      <c r="L3136">
        <v>2531</v>
      </c>
      <c r="M3136" t="s">
        <v>1214</v>
      </c>
      <c r="N3136" t="s">
        <v>1388</v>
      </c>
      <c r="O3136">
        <v>0</v>
      </c>
      <c r="P3136" t="s">
        <v>1207</v>
      </c>
      <c r="Q3136">
        <v>19700501</v>
      </c>
    </row>
    <row r="3137" spans="1:17">
      <c r="A3137" t="s">
        <v>1396</v>
      </c>
      <c r="B3137" t="s">
        <v>1404</v>
      </c>
      <c r="C3137">
        <v>201003</v>
      </c>
      <c r="D3137">
        <v>31</v>
      </c>
      <c r="E3137" t="s">
        <v>1212</v>
      </c>
      <c r="F3137">
        <v>2763</v>
      </c>
      <c r="G3137">
        <v>263</v>
      </c>
      <c r="H3137">
        <v>7287</v>
      </c>
      <c r="I3137">
        <v>43112020100</v>
      </c>
      <c r="J3137">
        <v>8</v>
      </c>
      <c r="K3137" t="s">
        <v>1397</v>
      </c>
      <c r="L3137">
        <v>2531</v>
      </c>
      <c r="M3137" t="s">
        <v>1214</v>
      </c>
      <c r="N3137" t="s">
        <v>1388</v>
      </c>
      <c r="O3137">
        <v>0</v>
      </c>
      <c r="P3137" t="s">
        <v>1207</v>
      </c>
      <c r="Q3137">
        <v>19700601</v>
      </c>
    </row>
    <row r="3138" spans="1:17">
      <c r="A3138" t="s">
        <v>1396</v>
      </c>
      <c r="B3138" t="s">
        <v>1405</v>
      </c>
      <c r="C3138">
        <v>201003</v>
      </c>
      <c r="D3138">
        <v>31</v>
      </c>
      <c r="E3138" t="s">
        <v>1212</v>
      </c>
      <c r="F3138">
        <v>632</v>
      </c>
      <c r="G3138">
        <v>19767</v>
      </c>
      <c r="H3138">
        <v>17786</v>
      </c>
      <c r="I3138">
        <v>43112029801</v>
      </c>
      <c r="J3138">
        <v>8</v>
      </c>
      <c r="K3138" t="s">
        <v>1397</v>
      </c>
      <c r="L3138">
        <v>2531</v>
      </c>
      <c r="M3138" t="s">
        <v>1214</v>
      </c>
      <c r="N3138" t="s">
        <v>1388</v>
      </c>
      <c r="O3138">
        <v>0</v>
      </c>
      <c r="P3138" t="s">
        <v>1207</v>
      </c>
      <c r="Q3138">
        <v>19740301</v>
      </c>
    </row>
    <row r="3139" spans="1:17">
      <c r="A3139" t="s">
        <v>1396</v>
      </c>
      <c r="B3139" t="s">
        <v>1406</v>
      </c>
      <c r="C3139">
        <v>201003</v>
      </c>
      <c r="D3139">
        <v>0</v>
      </c>
      <c r="E3139" t="s">
        <v>1212</v>
      </c>
      <c r="F3139">
        <v>0</v>
      </c>
      <c r="G3139">
        <v>0</v>
      </c>
      <c r="H3139">
        <v>0</v>
      </c>
      <c r="I3139">
        <v>43112021100</v>
      </c>
      <c r="J3139">
        <v>12</v>
      </c>
      <c r="K3139" t="s">
        <v>1397</v>
      </c>
      <c r="L3139">
        <v>2531</v>
      </c>
      <c r="M3139" t="s">
        <v>1214</v>
      </c>
      <c r="N3139" t="s">
        <v>1388</v>
      </c>
      <c r="O3139">
        <v>0</v>
      </c>
      <c r="P3139" t="s">
        <v>1207</v>
      </c>
      <c r="Q3139">
        <v>19850301</v>
      </c>
    </row>
    <row r="3140" spans="1:17">
      <c r="A3140" t="s">
        <v>1396</v>
      </c>
      <c r="B3140" t="s">
        <v>1407</v>
      </c>
      <c r="C3140">
        <v>201003</v>
      </c>
      <c r="D3140">
        <v>30</v>
      </c>
      <c r="E3140" t="s">
        <v>1212</v>
      </c>
      <c r="F3140">
        <v>510</v>
      </c>
      <c r="G3140">
        <v>117</v>
      </c>
      <c r="H3140">
        <v>6336</v>
      </c>
      <c r="I3140">
        <v>43112029500</v>
      </c>
      <c r="J3140">
        <v>8</v>
      </c>
      <c r="K3140" t="s">
        <v>1397</v>
      </c>
      <c r="L3140">
        <v>2531</v>
      </c>
      <c r="M3140" t="s">
        <v>1214</v>
      </c>
      <c r="N3140" t="s">
        <v>1388</v>
      </c>
      <c r="O3140">
        <v>0</v>
      </c>
      <c r="P3140" t="s">
        <v>1207</v>
      </c>
      <c r="Q3140">
        <v>19720901</v>
      </c>
    </row>
    <row r="3141" spans="1:17">
      <c r="A3141" t="s">
        <v>1396</v>
      </c>
      <c r="B3141" t="s">
        <v>1408</v>
      </c>
      <c r="C3141">
        <v>201003</v>
      </c>
      <c r="D3141">
        <v>31</v>
      </c>
      <c r="E3141" t="s">
        <v>1212</v>
      </c>
      <c r="F3141">
        <v>556</v>
      </c>
      <c r="G3141">
        <v>4656</v>
      </c>
      <c r="H3141">
        <v>81468</v>
      </c>
      <c r="I3141">
        <v>43112029300</v>
      </c>
      <c r="J3141">
        <v>8</v>
      </c>
      <c r="K3141" t="s">
        <v>1397</v>
      </c>
      <c r="L3141">
        <v>2531</v>
      </c>
      <c r="M3141" t="s">
        <v>1214</v>
      </c>
      <c r="N3141" t="s">
        <v>1388</v>
      </c>
      <c r="O3141">
        <v>0</v>
      </c>
      <c r="P3141" t="s">
        <v>1207</v>
      </c>
      <c r="Q3141">
        <v>19720501</v>
      </c>
    </row>
    <row r="3142" spans="1:17">
      <c r="A3142" t="s">
        <v>1396</v>
      </c>
      <c r="B3142" t="s">
        <v>1409</v>
      </c>
      <c r="C3142">
        <v>201003</v>
      </c>
      <c r="D3142">
        <v>31</v>
      </c>
      <c r="E3142" t="s">
        <v>1212</v>
      </c>
      <c r="F3142">
        <v>256</v>
      </c>
      <c r="G3142">
        <v>263</v>
      </c>
      <c r="H3142">
        <v>5934</v>
      </c>
      <c r="I3142">
        <v>43112012601</v>
      </c>
      <c r="J3142">
        <v>8</v>
      </c>
      <c r="K3142" t="s">
        <v>1397</v>
      </c>
      <c r="L3142">
        <v>2531</v>
      </c>
      <c r="M3142" t="s">
        <v>1214</v>
      </c>
      <c r="N3142" t="s">
        <v>1388</v>
      </c>
      <c r="O3142">
        <v>0</v>
      </c>
      <c r="P3142" t="s">
        <v>1233</v>
      </c>
      <c r="Q3142">
        <v>19980514</v>
      </c>
    </row>
    <row r="3143" spans="1:17">
      <c r="A3143" t="s">
        <v>1396</v>
      </c>
      <c r="B3143" t="s">
        <v>1410</v>
      </c>
      <c r="C3143">
        <v>201003</v>
      </c>
      <c r="D3143">
        <v>31</v>
      </c>
      <c r="E3143" t="s">
        <v>1212</v>
      </c>
      <c r="F3143">
        <v>525</v>
      </c>
      <c r="G3143">
        <v>1218</v>
      </c>
      <c r="H3143">
        <v>10400</v>
      </c>
      <c r="I3143">
        <v>43112015501</v>
      </c>
      <c r="J3143">
        <v>8</v>
      </c>
      <c r="K3143" t="s">
        <v>1397</v>
      </c>
      <c r="L3143">
        <v>2531</v>
      </c>
      <c r="M3143" t="s">
        <v>1214</v>
      </c>
      <c r="N3143" t="s">
        <v>1388</v>
      </c>
      <c r="O3143">
        <v>0</v>
      </c>
      <c r="P3143" t="s">
        <v>1207</v>
      </c>
      <c r="Q3143">
        <v>19901001</v>
      </c>
    </row>
    <row r="3144" spans="1:17">
      <c r="A3144" t="s">
        <v>1396</v>
      </c>
      <c r="B3144" t="s">
        <v>1411</v>
      </c>
      <c r="C3144">
        <v>201003</v>
      </c>
      <c r="D3144">
        <v>0</v>
      </c>
      <c r="E3144" t="s">
        <v>1212</v>
      </c>
      <c r="F3144">
        <v>0</v>
      </c>
      <c r="G3144">
        <v>0</v>
      </c>
      <c r="H3144">
        <v>0</v>
      </c>
      <c r="I3144">
        <v>43112029202</v>
      </c>
      <c r="J3144">
        <v>12</v>
      </c>
      <c r="K3144" t="s">
        <v>1397</v>
      </c>
      <c r="L3144">
        <v>2531</v>
      </c>
      <c r="M3144" t="s">
        <v>1214</v>
      </c>
      <c r="N3144" t="s">
        <v>1388</v>
      </c>
      <c r="O3144">
        <v>0</v>
      </c>
      <c r="P3144" t="s">
        <v>1207</v>
      </c>
      <c r="Q3144">
        <v>19931001</v>
      </c>
    </row>
    <row r="3145" spans="1:17">
      <c r="A3145" t="s">
        <v>1396</v>
      </c>
      <c r="B3145" t="s">
        <v>1332</v>
      </c>
      <c r="C3145">
        <v>201003</v>
      </c>
      <c r="D3145">
        <v>31</v>
      </c>
      <c r="E3145" t="s">
        <v>1212</v>
      </c>
      <c r="F3145">
        <v>423</v>
      </c>
      <c r="G3145">
        <v>271</v>
      </c>
      <c r="H3145">
        <v>1273</v>
      </c>
      <c r="I3145">
        <v>43112034500</v>
      </c>
      <c r="J3145">
        <v>8</v>
      </c>
      <c r="K3145" t="s">
        <v>1412</v>
      </c>
      <c r="L3145">
        <v>2531</v>
      </c>
      <c r="M3145" t="s">
        <v>1214</v>
      </c>
      <c r="N3145" t="s">
        <v>1388</v>
      </c>
      <c r="O3145">
        <v>0</v>
      </c>
      <c r="P3145" t="s">
        <v>1233</v>
      </c>
      <c r="Q3145">
        <v>19970608</v>
      </c>
    </row>
    <row r="3146" spans="1:17">
      <c r="A3146" t="s">
        <v>1396</v>
      </c>
      <c r="B3146" t="s">
        <v>1333</v>
      </c>
      <c r="C3146">
        <v>201003</v>
      </c>
      <c r="D3146">
        <v>31</v>
      </c>
      <c r="E3146" t="s">
        <v>1212</v>
      </c>
      <c r="F3146">
        <v>1072</v>
      </c>
      <c r="G3146">
        <v>271</v>
      </c>
      <c r="H3146">
        <v>27444</v>
      </c>
      <c r="I3146">
        <v>43112035000</v>
      </c>
      <c r="J3146">
        <v>8</v>
      </c>
      <c r="K3146" t="s">
        <v>1397</v>
      </c>
      <c r="L3146">
        <v>2531</v>
      </c>
      <c r="M3146" t="s">
        <v>1214</v>
      </c>
      <c r="N3146" t="s">
        <v>1388</v>
      </c>
      <c r="O3146">
        <v>0</v>
      </c>
      <c r="P3146" t="s">
        <v>1207</v>
      </c>
      <c r="Q3146">
        <v>19771001</v>
      </c>
    </row>
    <row r="3147" spans="1:17">
      <c r="A3147" t="s">
        <v>1396</v>
      </c>
      <c r="B3147" t="s">
        <v>1268</v>
      </c>
      <c r="C3147">
        <v>201003</v>
      </c>
      <c r="D3147">
        <v>31</v>
      </c>
      <c r="E3147" t="s">
        <v>1212</v>
      </c>
      <c r="F3147">
        <v>544</v>
      </c>
      <c r="G3147">
        <v>703</v>
      </c>
      <c r="H3147">
        <v>1304</v>
      </c>
      <c r="I3147">
        <v>43112035800</v>
      </c>
      <c r="J3147">
        <v>8</v>
      </c>
      <c r="K3147" t="s">
        <v>1397</v>
      </c>
      <c r="L3147">
        <v>2531</v>
      </c>
      <c r="M3147" t="s">
        <v>1214</v>
      </c>
      <c r="N3147" t="s">
        <v>1388</v>
      </c>
      <c r="O3147">
        <v>0</v>
      </c>
      <c r="P3147" t="s">
        <v>1207</v>
      </c>
      <c r="Q3147">
        <v>19771101</v>
      </c>
    </row>
    <row r="3148" spans="1:17">
      <c r="A3148" t="s">
        <v>1396</v>
      </c>
      <c r="B3148" t="s">
        <v>1337</v>
      </c>
      <c r="C3148">
        <v>201003</v>
      </c>
      <c r="D3148">
        <v>0</v>
      </c>
      <c r="E3148" t="s">
        <v>1212</v>
      </c>
      <c r="F3148">
        <v>0</v>
      </c>
      <c r="G3148">
        <v>0</v>
      </c>
      <c r="H3148">
        <v>0</v>
      </c>
      <c r="I3148">
        <v>43112036700</v>
      </c>
      <c r="J3148">
        <v>12</v>
      </c>
      <c r="K3148" t="s">
        <v>1397</v>
      </c>
      <c r="L3148">
        <v>2531</v>
      </c>
      <c r="M3148" t="s">
        <v>1214</v>
      </c>
      <c r="N3148" t="s">
        <v>1388</v>
      </c>
      <c r="O3148">
        <v>0</v>
      </c>
      <c r="P3148" t="s">
        <v>1207</v>
      </c>
      <c r="Q3148">
        <v>19780101</v>
      </c>
    </row>
    <row r="3149" spans="1:17">
      <c r="A3149" t="s">
        <v>1396</v>
      </c>
      <c r="B3149" t="s">
        <v>1413</v>
      </c>
      <c r="C3149">
        <v>201003</v>
      </c>
      <c r="D3149">
        <v>31</v>
      </c>
      <c r="E3149" t="s">
        <v>1212</v>
      </c>
      <c r="F3149">
        <v>751</v>
      </c>
      <c r="G3149">
        <v>1001</v>
      </c>
      <c r="H3149">
        <v>365</v>
      </c>
      <c r="I3149">
        <v>43112032800</v>
      </c>
      <c r="J3149">
        <v>8</v>
      </c>
      <c r="K3149" t="s">
        <v>1397</v>
      </c>
      <c r="L3149">
        <v>2531</v>
      </c>
      <c r="M3149" t="s">
        <v>1214</v>
      </c>
      <c r="N3149" t="s">
        <v>1388</v>
      </c>
      <c r="O3149">
        <v>0</v>
      </c>
      <c r="P3149" t="s">
        <v>1207</v>
      </c>
      <c r="Q3149">
        <v>19770701</v>
      </c>
    </row>
    <row r="3150" spans="1:17">
      <c r="A3150" t="s">
        <v>1396</v>
      </c>
      <c r="B3150" t="s">
        <v>1275</v>
      </c>
      <c r="C3150">
        <v>201003</v>
      </c>
      <c r="D3150">
        <v>31</v>
      </c>
      <c r="E3150" t="s">
        <v>1212</v>
      </c>
      <c r="F3150">
        <v>326</v>
      </c>
      <c r="G3150">
        <v>785</v>
      </c>
      <c r="H3150">
        <v>630</v>
      </c>
      <c r="I3150">
        <v>43112033900</v>
      </c>
      <c r="J3150">
        <v>8</v>
      </c>
      <c r="K3150" t="s">
        <v>1397</v>
      </c>
      <c r="L3150">
        <v>2531</v>
      </c>
      <c r="M3150" t="s">
        <v>1214</v>
      </c>
      <c r="N3150" t="s">
        <v>1388</v>
      </c>
      <c r="O3150">
        <v>0</v>
      </c>
      <c r="P3150" t="s">
        <v>1207</v>
      </c>
      <c r="Q3150">
        <v>19771001</v>
      </c>
    </row>
    <row r="3151" spans="1:17">
      <c r="A3151" t="s">
        <v>1396</v>
      </c>
      <c r="B3151" t="s">
        <v>1282</v>
      </c>
      <c r="C3151">
        <v>201003</v>
      </c>
      <c r="D3151">
        <v>31</v>
      </c>
      <c r="E3151" t="s">
        <v>1212</v>
      </c>
      <c r="F3151">
        <v>1276</v>
      </c>
      <c r="G3151">
        <v>6331</v>
      </c>
      <c r="H3151">
        <v>4208</v>
      </c>
      <c r="I3151">
        <v>43112033300</v>
      </c>
      <c r="J3151">
        <v>8</v>
      </c>
      <c r="K3151" t="s">
        <v>1397</v>
      </c>
      <c r="L3151">
        <v>2531</v>
      </c>
      <c r="M3151" t="s">
        <v>1214</v>
      </c>
      <c r="N3151" t="s">
        <v>1388</v>
      </c>
      <c r="O3151">
        <v>0</v>
      </c>
      <c r="P3151" t="s">
        <v>1207</v>
      </c>
      <c r="Q3151">
        <v>19770901</v>
      </c>
    </row>
    <row r="3152" spans="1:17">
      <c r="A3152" t="s">
        <v>1396</v>
      </c>
      <c r="B3152" t="s">
        <v>1342</v>
      </c>
      <c r="C3152">
        <v>201003</v>
      </c>
      <c r="D3152">
        <v>31</v>
      </c>
      <c r="E3152" t="s">
        <v>1212</v>
      </c>
      <c r="F3152">
        <v>345</v>
      </c>
      <c r="G3152">
        <v>1907</v>
      </c>
      <c r="H3152">
        <v>8857</v>
      </c>
      <c r="I3152">
        <v>43112032700</v>
      </c>
      <c r="J3152">
        <v>8</v>
      </c>
      <c r="K3152" t="s">
        <v>1397</v>
      </c>
      <c r="L3152">
        <v>2531</v>
      </c>
      <c r="M3152" t="s">
        <v>1214</v>
      </c>
      <c r="N3152" t="s">
        <v>1388</v>
      </c>
      <c r="O3152">
        <v>0</v>
      </c>
      <c r="P3152" t="s">
        <v>1207</v>
      </c>
      <c r="Q3152">
        <v>19770801</v>
      </c>
    </row>
    <row r="3153" spans="1:17">
      <c r="A3153" t="s">
        <v>1396</v>
      </c>
      <c r="B3153" t="s">
        <v>1343</v>
      </c>
      <c r="C3153">
        <v>201003</v>
      </c>
      <c r="D3153">
        <v>31</v>
      </c>
      <c r="E3153" t="s">
        <v>1212</v>
      </c>
      <c r="F3153">
        <v>2275</v>
      </c>
      <c r="G3153">
        <v>189</v>
      </c>
      <c r="H3153">
        <v>15661</v>
      </c>
      <c r="I3153">
        <v>43112069200</v>
      </c>
      <c r="J3153">
        <v>8</v>
      </c>
      <c r="K3153" t="s">
        <v>1397</v>
      </c>
      <c r="L3153">
        <v>2531</v>
      </c>
      <c r="M3153" t="s">
        <v>1214</v>
      </c>
      <c r="N3153" t="s">
        <v>1388</v>
      </c>
      <c r="O3153">
        <v>0</v>
      </c>
      <c r="P3153" t="s">
        <v>1207</v>
      </c>
      <c r="Q3153">
        <v>19910701</v>
      </c>
    </row>
    <row r="3154" spans="1:17">
      <c r="A3154" t="s">
        <v>1396</v>
      </c>
      <c r="B3154" t="s">
        <v>1283</v>
      </c>
      <c r="C3154">
        <v>201003</v>
      </c>
      <c r="D3154">
        <v>31</v>
      </c>
      <c r="E3154" t="s">
        <v>1212</v>
      </c>
      <c r="F3154">
        <v>795</v>
      </c>
      <c r="G3154">
        <v>419</v>
      </c>
      <c r="H3154">
        <v>7505</v>
      </c>
      <c r="I3154">
        <v>43112069400</v>
      </c>
      <c r="J3154">
        <v>8</v>
      </c>
      <c r="K3154" t="s">
        <v>1397</v>
      </c>
      <c r="L3154">
        <v>2531</v>
      </c>
      <c r="M3154" t="s">
        <v>1214</v>
      </c>
      <c r="N3154" t="s">
        <v>1388</v>
      </c>
      <c r="O3154">
        <v>0</v>
      </c>
      <c r="P3154" t="s">
        <v>1207</v>
      </c>
      <c r="Q3154">
        <v>19920701</v>
      </c>
    </row>
    <row r="3155" spans="1:17">
      <c r="A3155" t="s">
        <v>1396</v>
      </c>
      <c r="B3155" t="s">
        <v>1344</v>
      </c>
      <c r="C3155">
        <v>201003</v>
      </c>
      <c r="D3155">
        <v>31</v>
      </c>
      <c r="E3155" t="s">
        <v>1212</v>
      </c>
      <c r="F3155">
        <v>1676</v>
      </c>
      <c r="G3155">
        <v>370</v>
      </c>
      <c r="H3155">
        <v>3614</v>
      </c>
      <c r="I3155">
        <v>43112036500</v>
      </c>
      <c r="J3155">
        <v>8</v>
      </c>
      <c r="K3155" t="s">
        <v>1397</v>
      </c>
      <c r="L3155">
        <v>2531</v>
      </c>
      <c r="M3155" t="s">
        <v>1214</v>
      </c>
      <c r="N3155" t="s">
        <v>1388</v>
      </c>
      <c r="O3155">
        <v>0</v>
      </c>
      <c r="P3155" t="s">
        <v>1207</v>
      </c>
      <c r="Q3155">
        <v>19771201</v>
      </c>
    </row>
    <row r="3156" spans="1:17">
      <c r="A3156" t="s">
        <v>1396</v>
      </c>
      <c r="B3156" t="s">
        <v>1284</v>
      </c>
      <c r="C3156">
        <v>201003</v>
      </c>
      <c r="D3156">
        <v>12</v>
      </c>
      <c r="E3156" t="s">
        <v>1212</v>
      </c>
      <c r="F3156">
        <v>98</v>
      </c>
      <c r="G3156">
        <v>61</v>
      </c>
      <c r="H3156">
        <v>235</v>
      </c>
      <c r="I3156">
        <v>43112035300</v>
      </c>
      <c r="J3156">
        <v>8</v>
      </c>
      <c r="K3156" t="s">
        <v>1397</v>
      </c>
      <c r="L3156">
        <v>2531</v>
      </c>
      <c r="M3156" t="s">
        <v>1214</v>
      </c>
      <c r="N3156" t="s">
        <v>1388</v>
      </c>
      <c r="O3156">
        <v>0</v>
      </c>
      <c r="P3156" t="s">
        <v>1207</v>
      </c>
      <c r="Q3156">
        <v>19771101</v>
      </c>
    </row>
    <row r="3157" spans="1:17">
      <c r="A3157" t="s">
        <v>1396</v>
      </c>
      <c r="B3157" t="s">
        <v>1285</v>
      </c>
      <c r="C3157">
        <v>201003</v>
      </c>
      <c r="D3157">
        <v>31</v>
      </c>
      <c r="E3157" t="s">
        <v>1212</v>
      </c>
      <c r="F3157">
        <v>10</v>
      </c>
      <c r="G3157">
        <v>135</v>
      </c>
      <c r="H3157">
        <v>27</v>
      </c>
      <c r="I3157">
        <v>43112067600</v>
      </c>
      <c r="J3157">
        <v>8</v>
      </c>
      <c r="K3157" t="s">
        <v>1397</v>
      </c>
      <c r="L3157">
        <v>2531</v>
      </c>
      <c r="M3157" t="s">
        <v>1214</v>
      </c>
      <c r="N3157" t="s">
        <v>1388</v>
      </c>
      <c r="O3157">
        <v>0</v>
      </c>
      <c r="P3157" t="s">
        <v>1322</v>
      </c>
      <c r="Q3157">
        <v>19950401</v>
      </c>
    </row>
    <row r="3158" spans="1:17">
      <c r="A3158" t="s">
        <v>1396</v>
      </c>
      <c r="B3158" t="s">
        <v>1414</v>
      </c>
      <c r="C3158">
        <v>201003</v>
      </c>
      <c r="D3158">
        <v>31</v>
      </c>
      <c r="E3158" t="s">
        <v>1212</v>
      </c>
      <c r="F3158">
        <v>889</v>
      </c>
      <c r="G3158">
        <v>149</v>
      </c>
      <c r="H3158">
        <v>1247</v>
      </c>
      <c r="I3158">
        <v>43112069500</v>
      </c>
      <c r="J3158">
        <v>8</v>
      </c>
      <c r="K3158" t="s">
        <v>1397</v>
      </c>
      <c r="L3158">
        <v>2531</v>
      </c>
      <c r="M3158" t="s">
        <v>1214</v>
      </c>
      <c r="N3158" t="s">
        <v>1388</v>
      </c>
      <c r="O3158">
        <v>0</v>
      </c>
      <c r="P3158" t="s">
        <v>1207</v>
      </c>
      <c r="Q3158">
        <v>19920701</v>
      </c>
    </row>
    <row r="3159" spans="1:17">
      <c r="A3159" t="s">
        <v>1396</v>
      </c>
      <c r="B3159" t="s">
        <v>1415</v>
      </c>
      <c r="C3159">
        <v>201003</v>
      </c>
      <c r="D3159">
        <v>0</v>
      </c>
      <c r="E3159" t="s">
        <v>1212</v>
      </c>
      <c r="F3159">
        <v>0</v>
      </c>
      <c r="G3159">
        <v>0</v>
      </c>
      <c r="H3159">
        <v>0</v>
      </c>
      <c r="I3159">
        <v>43112032900</v>
      </c>
      <c r="J3159">
        <v>12</v>
      </c>
      <c r="K3159" t="s">
        <v>1397</v>
      </c>
      <c r="L3159">
        <v>2531</v>
      </c>
      <c r="M3159" t="s">
        <v>1214</v>
      </c>
      <c r="N3159" t="s">
        <v>1388</v>
      </c>
      <c r="O3159">
        <v>0</v>
      </c>
      <c r="P3159" t="s">
        <v>1207</v>
      </c>
      <c r="Q3159">
        <v>19770801</v>
      </c>
    </row>
    <row r="3160" spans="1:17">
      <c r="A3160" t="s">
        <v>1396</v>
      </c>
      <c r="B3160" t="s">
        <v>1289</v>
      </c>
      <c r="C3160">
        <v>201003</v>
      </c>
      <c r="D3160">
        <v>31</v>
      </c>
      <c r="E3160" t="s">
        <v>1212</v>
      </c>
      <c r="F3160">
        <v>500</v>
      </c>
      <c r="G3160">
        <v>424</v>
      </c>
      <c r="H3160">
        <v>1288</v>
      </c>
      <c r="I3160">
        <v>43112033500</v>
      </c>
      <c r="J3160">
        <v>8</v>
      </c>
      <c r="K3160" t="s">
        <v>1397</v>
      </c>
      <c r="L3160">
        <v>2531</v>
      </c>
      <c r="M3160" t="s">
        <v>1214</v>
      </c>
      <c r="N3160" t="s">
        <v>1388</v>
      </c>
      <c r="O3160">
        <v>0</v>
      </c>
      <c r="P3160" t="s">
        <v>1207</v>
      </c>
      <c r="Q3160">
        <v>19770901</v>
      </c>
    </row>
    <row r="3161" spans="1:17">
      <c r="A3161" t="s">
        <v>1396</v>
      </c>
      <c r="B3161" t="s">
        <v>1208</v>
      </c>
      <c r="C3161">
        <v>201003</v>
      </c>
      <c r="D3161">
        <v>31</v>
      </c>
      <c r="E3161" t="s">
        <v>1212</v>
      </c>
      <c r="F3161">
        <v>1511</v>
      </c>
      <c r="G3161">
        <v>153</v>
      </c>
      <c r="H3161">
        <v>9711</v>
      </c>
      <c r="I3161">
        <v>43112036400</v>
      </c>
      <c r="J3161">
        <v>8</v>
      </c>
      <c r="K3161" t="s">
        <v>1397</v>
      </c>
      <c r="L3161">
        <v>2531</v>
      </c>
      <c r="M3161" t="s">
        <v>1214</v>
      </c>
      <c r="N3161" t="s">
        <v>1388</v>
      </c>
      <c r="O3161">
        <v>0</v>
      </c>
      <c r="P3161" t="s">
        <v>1207</v>
      </c>
      <c r="Q3161">
        <v>19771201</v>
      </c>
    </row>
    <row r="3162" spans="1:17">
      <c r="A3162" t="s">
        <v>1396</v>
      </c>
      <c r="B3162" t="s">
        <v>1416</v>
      </c>
      <c r="C3162">
        <v>201003</v>
      </c>
      <c r="D3162">
        <v>31</v>
      </c>
      <c r="E3162" t="s">
        <v>1212</v>
      </c>
      <c r="F3162">
        <v>332</v>
      </c>
      <c r="G3162">
        <v>568</v>
      </c>
      <c r="H3162">
        <v>4025</v>
      </c>
      <c r="I3162">
        <v>43112036300</v>
      </c>
      <c r="J3162">
        <v>8</v>
      </c>
      <c r="K3162" t="s">
        <v>1397</v>
      </c>
      <c r="L3162">
        <v>2531</v>
      </c>
      <c r="M3162" t="s">
        <v>1214</v>
      </c>
      <c r="N3162" t="s">
        <v>1388</v>
      </c>
      <c r="O3162">
        <v>0</v>
      </c>
      <c r="P3162" t="s">
        <v>1207</v>
      </c>
      <c r="Q3162">
        <v>19771101</v>
      </c>
    </row>
    <row r="3163" spans="1:17">
      <c r="A3163" t="s">
        <v>1396</v>
      </c>
      <c r="B3163" t="s">
        <v>1346</v>
      </c>
      <c r="C3163">
        <v>201003</v>
      </c>
      <c r="D3163">
        <v>31</v>
      </c>
      <c r="E3163" t="s">
        <v>1212</v>
      </c>
      <c r="F3163">
        <v>1172</v>
      </c>
      <c r="G3163">
        <v>126</v>
      </c>
      <c r="H3163">
        <v>1404</v>
      </c>
      <c r="I3163">
        <v>43112036600</v>
      </c>
      <c r="J3163">
        <v>8</v>
      </c>
      <c r="K3163" t="s">
        <v>1397</v>
      </c>
      <c r="L3163">
        <v>2531</v>
      </c>
      <c r="M3163" t="s">
        <v>1214</v>
      </c>
      <c r="N3163" t="s">
        <v>1388</v>
      </c>
      <c r="O3163">
        <v>0</v>
      </c>
      <c r="P3163" t="s">
        <v>1207</v>
      </c>
      <c r="Q3163">
        <v>19771201</v>
      </c>
    </row>
    <row r="3164" spans="1:17">
      <c r="A3164" t="s">
        <v>1396</v>
      </c>
      <c r="B3164" t="s">
        <v>1347</v>
      </c>
      <c r="C3164">
        <v>201003</v>
      </c>
      <c r="D3164">
        <v>31</v>
      </c>
      <c r="E3164" t="s">
        <v>1212</v>
      </c>
      <c r="F3164">
        <v>533</v>
      </c>
      <c r="G3164">
        <v>234</v>
      </c>
      <c r="H3164">
        <v>48</v>
      </c>
      <c r="I3164">
        <v>43112069300</v>
      </c>
      <c r="J3164">
        <v>8</v>
      </c>
      <c r="K3164" t="s">
        <v>1397</v>
      </c>
      <c r="L3164">
        <v>2531</v>
      </c>
      <c r="M3164" t="s">
        <v>1214</v>
      </c>
      <c r="N3164" t="s">
        <v>1388</v>
      </c>
      <c r="O3164">
        <v>0</v>
      </c>
      <c r="P3164" t="s">
        <v>1207</v>
      </c>
      <c r="Q3164">
        <v>19910801</v>
      </c>
    </row>
    <row r="3165" spans="1:17">
      <c r="A3165" t="s">
        <v>1396</v>
      </c>
      <c r="B3165" t="s">
        <v>1290</v>
      </c>
      <c r="C3165">
        <v>201003</v>
      </c>
      <c r="D3165">
        <v>31</v>
      </c>
      <c r="E3165" t="s">
        <v>1212</v>
      </c>
      <c r="F3165">
        <v>550</v>
      </c>
      <c r="G3165">
        <v>135</v>
      </c>
      <c r="H3165">
        <v>1381</v>
      </c>
      <c r="I3165">
        <v>43112068900</v>
      </c>
      <c r="J3165">
        <v>8</v>
      </c>
      <c r="K3165" t="s">
        <v>1397</v>
      </c>
      <c r="L3165">
        <v>2531</v>
      </c>
      <c r="M3165" t="s">
        <v>1214</v>
      </c>
      <c r="N3165" t="s">
        <v>1388</v>
      </c>
      <c r="O3165">
        <v>0</v>
      </c>
      <c r="P3165" t="s">
        <v>1207</v>
      </c>
      <c r="Q3165">
        <v>19901101</v>
      </c>
    </row>
    <row r="3166" spans="1:17">
      <c r="A3166" t="s">
        <v>1396</v>
      </c>
      <c r="B3166" t="s">
        <v>1417</v>
      </c>
      <c r="C3166">
        <v>201003</v>
      </c>
      <c r="D3166">
        <v>31</v>
      </c>
      <c r="E3166" t="s">
        <v>1212</v>
      </c>
      <c r="F3166">
        <v>1916</v>
      </c>
      <c r="G3166">
        <v>442</v>
      </c>
      <c r="H3166">
        <v>1898</v>
      </c>
      <c r="I3166">
        <v>43112035100</v>
      </c>
      <c r="J3166">
        <v>8</v>
      </c>
      <c r="K3166" t="s">
        <v>1397</v>
      </c>
      <c r="L3166">
        <v>2531</v>
      </c>
      <c r="M3166" t="s">
        <v>1214</v>
      </c>
      <c r="N3166" t="s">
        <v>1388</v>
      </c>
      <c r="O3166">
        <v>0</v>
      </c>
      <c r="P3166" t="s">
        <v>1207</v>
      </c>
      <c r="Q3166">
        <v>19771001</v>
      </c>
    </row>
    <row r="3167" spans="1:17">
      <c r="A3167" t="s">
        <v>1396</v>
      </c>
      <c r="B3167" t="s">
        <v>1293</v>
      </c>
      <c r="C3167">
        <v>201003</v>
      </c>
      <c r="D3167">
        <v>31</v>
      </c>
      <c r="E3167" t="s">
        <v>1212</v>
      </c>
      <c r="F3167">
        <v>288</v>
      </c>
      <c r="G3167">
        <v>460</v>
      </c>
      <c r="H3167">
        <v>1156</v>
      </c>
      <c r="I3167">
        <v>43112034000</v>
      </c>
      <c r="J3167">
        <v>8</v>
      </c>
      <c r="K3167" t="s">
        <v>1397</v>
      </c>
      <c r="L3167">
        <v>2531</v>
      </c>
      <c r="M3167" t="s">
        <v>1214</v>
      </c>
      <c r="N3167" t="s">
        <v>1388</v>
      </c>
      <c r="O3167">
        <v>0</v>
      </c>
      <c r="P3167" t="s">
        <v>1207</v>
      </c>
      <c r="Q3167">
        <v>19771001</v>
      </c>
    </row>
    <row r="3168" spans="1:17">
      <c r="A3168" t="s">
        <v>1396</v>
      </c>
      <c r="B3168" t="s">
        <v>1295</v>
      </c>
      <c r="C3168">
        <v>201003</v>
      </c>
      <c r="D3168">
        <v>30</v>
      </c>
      <c r="E3168" t="s">
        <v>1212</v>
      </c>
      <c r="F3168">
        <v>221</v>
      </c>
      <c r="G3168">
        <v>108</v>
      </c>
      <c r="H3168">
        <v>706</v>
      </c>
      <c r="I3168">
        <v>43112036800</v>
      </c>
      <c r="J3168">
        <v>8</v>
      </c>
      <c r="K3168" t="s">
        <v>1397</v>
      </c>
      <c r="L3168">
        <v>2531</v>
      </c>
      <c r="M3168" t="s">
        <v>1214</v>
      </c>
      <c r="N3168" t="s">
        <v>1388</v>
      </c>
      <c r="O3168">
        <v>0</v>
      </c>
      <c r="P3168" t="s">
        <v>1207</v>
      </c>
      <c r="Q3168">
        <v>19780201</v>
      </c>
    </row>
    <row r="3169" spans="1:17">
      <c r="A3169" t="s">
        <v>1396</v>
      </c>
      <c r="B3169" t="s">
        <v>1297</v>
      </c>
      <c r="C3169">
        <v>201003</v>
      </c>
      <c r="D3169">
        <v>31</v>
      </c>
      <c r="E3169" t="s">
        <v>1212</v>
      </c>
      <c r="F3169">
        <v>3552</v>
      </c>
      <c r="G3169">
        <v>839</v>
      </c>
      <c r="H3169">
        <v>33082</v>
      </c>
      <c r="I3169">
        <v>43112033200</v>
      </c>
      <c r="J3169">
        <v>8</v>
      </c>
      <c r="K3169" t="s">
        <v>1397</v>
      </c>
      <c r="L3169">
        <v>2531</v>
      </c>
      <c r="M3169" t="s">
        <v>1214</v>
      </c>
      <c r="N3169" t="s">
        <v>1388</v>
      </c>
      <c r="O3169">
        <v>0</v>
      </c>
      <c r="P3169" t="s">
        <v>1207</v>
      </c>
      <c r="Q3169">
        <v>19770801</v>
      </c>
    </row>
    <row r="3170" spans="1:17">
      <c r="A3170" t="s">
        <v>1396</v>
      </c>
      <c r="B3170" t="s">
        <v>1298</v>
      </c>
      <c r="C3170">
        <v>201003</v>
      </c>
      <c r="D3170">
        <v>31</v>
      </c>
      <c r="E3170" t="s">
        <v>1212</v>
      </c>
      <c r="F3170">
        <v>285</v>
      </c>
      <c r="G3170">
        <v>568</v>
      </c>
      <c r="H3170">
        <v>6929</v>
      </c>
      <c r="I3170">
        <v>43112033400</v>
      </c>
      <c r="J3170">
        <v>8</v>
      </c>
      <c r="K3170" t="s">
        <v>1397</v>
      </c>
      <c r="L3170">
        <v>2531</v>
      </c>
      <c r="M3170" t="s">
        <v>1214</v>
      </c>
      <c r="N3170" t="s">
        <v>1388</v>
      </c>
      <c r="O3170">
        <v>0</v>
      </c>
      <c r="P3170" t="s">
        <v>1207</v>
      </c>
      <c r="Q3170">
        <v>19770901</v>
      </c>
    </row>
    <row r="3171" spans="1:17">
      <c r="A3171" t="s">
        <v>1396</v>
      </c>
      <c r="B3171" t="s">
        <v>1418</v>
      </c>
      <c r="C3171">
        <v>201003</v>
      </c>
      <c r="D3171">
        <v>9</v>
      </c>
      <c r="E3171" t="s">
        <v>1212</v>
      </c>
      <c r="F3171">
        <v>184</v>
      </c>
      <c r="G3171">
        <v>113</v>
      </c>
      <c r="H3171">
        <v>93</v>
      </c>
      <c r="I3171">
        <v>43112016101</v>
      </c>
      <c r="J3171">
        <v>8</v>
      </c>
      <c r="K3171" t="s">
        <v>1397</v>
      </c>
      <c r="L3171">
        <v>2531</v>
      </c>
      <c r="M3171" t="s">
        <v>1214</v>
      </c>
      <c r="N3171" t="s">
        <v>1388</v>
      </c>
      <c r="O3171">
        <v>0</v>
      </c>
      <c r="P3171" t="s">
        <v>1233</v>
      </c>
      <c r="Q3171">
        <v>19910301</v>
      </c>
    </row>
    <row r="3172" spans="1:17">
      <c r="A3172" t="s">
        <v>1396</v>
      </c>
      <c r="B3172" t="s">
        <v>1419</v>
      </c>
      <c r="C3172">
        <v>201003</v>
      </c>
      <c r="D3172">
        <v>31</v>
      </c>
      <c r="E3172" t="s">
        <v>1212</v>
      </c>
      <c r="F3172">
        <v>1204</v>
      </c>
      <c r="G3172">
        <v>510</v>
      </c>
      <c r="H3172">
        <v>18069</v>
      </c>
      <c r="I3172">
        <v>43112014001</v>
      </c>
      <c r="J3172">
        <v>8</v>
      </c>
      <c r="K3172" t="s">
        <v>1397</v>
      </c>
      <c r="L3172">
        <v>2531</v>
      </c>
      <c r="M3172" t="s">
        <v>1214</v>
      </c>
      <c r="N3172" t="s">
        <v>1388</v>
      </c>
      <c r="O3172">
        <v>0</v>
      </c>
      <c r="P3172" t="s">
        <v>1207</v>
      </c>
      <c r="Q3172">
        <v>19791001</v>
      </c>
    </row>
    <row r="3173" spans="1:17">
      <c r="A3173" t="s">
        <v>1396</v>
      </c>
      <c r="B3173" t="s">
        <v>1420</v>
      </c>
      <c r="C3173">
        <v>201003</v>
      </c>
      <c r="D3173">
        <v>0</v>
      </c>
      <c r="E3173" t="s">
        <v>1212</v>
      </c>
      <c r="F3173">
        <v>0</v>
      </c>
      <c r="G3173">
        <v>0</v>
      </c>
      <c r="H3173">
        <v>0</v>
      </c>
      <c r="I3173">
        <v>43112017700</v>
      </c>
      <c r="J3173">
        <v>12</v>
      </c>
      <c r="K3173" t="s">
        <v>1397</v>
      </c>
      <c r="L3173">
        <v>2531</v>
      </c>
      <c r="M3173" t="s">
        <v>1214</v>
      </c>
      <c r="N3173" t="s">
        <v>1388</v>
      </c>
      <c r="O3173">
        <v>0</v>
      </c>
      <c r="P3173" t="s">
        <v>1207</v>
      </c>
      <c r="Q3173">
        <v>19701001</v>
      </c>
    </row>
    <row r="3174" spans="1:17">
      <c r="A3174" t="s">
        <v>1396</v>
      </c>
      <c r="B3174" t="s">
        <v>1421</v>
      </c>
      <c r="C3174">
        <v>201003</v>
      </c>
      <c r="D3174">
        <v>0</v>
      </c>
      <c r="E3174" t="s">
        <v>1212</v>
      </c>
      <c r="F3174">
        <v>0</v>
      </c>
      <c r="G3174">
        <v>0</v>
      </c>
      <c r="H3174">
        <v>0</v>
      </c>
      <c r="I3174">
        <v>43112017802</v>
      </c>
      <c r="J3174">
        <v>12</v>
      </c>
      <c r="K3174" t="s">
        <v>1397</v>
      </c>
      <c r="L3174">
        <v>2531</v>
      </c>
      <c r="M3174" t="s">
        <v>1214</v>
      </c>
      <c r="N3174" t="s">
        <v>1388</v>
      </c>
      <c r="O3174">
        <v>0</v>
      </c>
      <c r="P3174" t="s">
        <v>1207</v>
      </c>
      <c r="Q3174">
        <v>19830601</v>
      </c>
    </row>
    <row r="3175" spans="1:17">
      <c r="A3175" t="s">
        <v>1379</v>
      </c>
      <c r="B3175" t="s">
        <v>1232</v>
      </c>
      <c r="C3175">
        <v>201004</v>
      </c>
      <c r="D3175">
        <v>28</v>
      </c>
      <c r="E3175" t="s">
        <v>1212</v>
      </c>
      <c r="F3175">
        <v>813</v>
      </c>
      <c r="G3175">
        <v>836</v>
      </c>
      <c r="H3175">
        <v>96</v>
      </c>
      <c r="I3175">
        <v>43112018900</v>
      </c>
      <c r="J3175">
        <v>8</v>
      </c>
      <c r="K3175" t="s">
        <v>1380</v>
      </c>
      <c r="L3175">
        <v>2531</v>
      </c>
      <c r="M3175" t="s">
        <v>1214</v>
      </c>
      <c r="N3175" t="s">
        <v>1388</v>
      </c>
      <c r="O3175">
        <v>0</v>
      </c>
      <c r="P3175" t="s">
        <v>1207</v>
      </c>
      <c r="Q3175">
        <v>19841001</v>
      </c>
    </row>
    <row r="3176" spans="1:17">
      <c r="A3176" t="s">
        <v>1379</v>
      </c>
      <c r="B3176" t="s">
        <v>1304</v>
      </c>
      <c r="C3176">
        <v>201004</v>
      </c>
      <c r="D3176">
        <v>27</v>
      </c>
      <c r="E3176" t="s">
        <v>1212</v>
      </c>
      <c r="F3176">
        <v>474</v>
      </c>
      <c r="G3176">
        <v>300</v>
      </c>
      <c r="H3176">
        <v>272</v>
      </c>
      <c r="I3176">
        <v>43112019000</v>
      </c>
      <c r="J3176">
        <v>8</v>
      </c>
      <c r="K3176" t="s">
        <v>1380</v>
      </c>
      <c r="L3176">
        <v>2531</v>
      </c>
      <c r="M3176" t="s">
        <v>1214</v>
      </c>
      <c r="N3176" t="s">
        <v>1388</v>
      </c>
      <c r="O3176">
        <v>0</v>
      </c>
      <c r="P3176" t="s">
        <v>1207</v>
      </c>
      <c r="Q3176">
        <v>19700801</v>
      </c>
    </row>
    <row r="3177" spans="1:17">
      <c r="A3177" t="s">
        <v>1379</v>
      </c>
      <c r="B3177" t="s">
        <v>1305</v>
      </c>
      <c r="C3177">
        <v>201004</v>
      </c>
      <c r="D3177">
        <v>27</v>
      </c>
      <c r="E3177" t="s">
        <v>1212</v>
      </c>
      <c r="F3177">
        <v>721</v>
      </c>
      <c r="G3177">
        <v>171</v>
      </c>
      <c r="H3177">
        <v>2799</v>
      </c>
      <c r="I3177">
        <v>43112019100</v>
      </c>
      <c r="J3177">
        <v>8</v>
      </c>
      <c r="K3177" t="s">
        <v>1380</v>
      </c>
      <c r="L3177">
        <v>2531</v>
      </c>
      <c r="M3177" t="s">
        <v>1214</v>
      </c>
      <c r="N3177" t="s">
        <v>1388</v>
      </c>
      <c r="O3177">
        <v>0</v>
      </c>
      <c r="P3177" t="s">
        <v>1207</v>
      </c>
      <c r="Q3177">
        <v>19700701</v>
      </c>
    </row>
    <row r="3178" spans="1:17">
      <c r="A3178" t="s">
        <v>1379</v>
      </c>
      <c r="B3178" t="s">
        <v>1356</v>
      </c>
      <c r="C3178">
        <v>201004</v>
      </c>
      <c r="D3178">
        <v>28</v>
      </c>
      <c r="E3178" t="s">
        <v>1212</v>
      </c>
      <c r="F3178">
        <v>504</v>
      </c>
      <c r="G3178">
        <v>214</v>
      </c>
      <c r="H3178">
        <v>2609</v>
      </c>
      <c r="I3178">
        <v>43112019200</v>
      </c>
      <c r="J3178">
        <v>8</v>
      </c>
      <c r="K3178" t="s">
        <v>1380</v>
      </c>
      <c r="L3178">
        <v>2531</v>
      </c>
      <c r="M3178" t="s">
        <v>1214</v>
      </c>
      <c r="N3178" t="s">
        <v>1388</v>
      </c>
      <c r="O3178">
        <v>0</v>
      </c>
      <c r="P3178" t="s">
        <v>1207</v>
      </c>
      <c r="Q3178">
        <v>19700601</v>
      </c>
    </row>
    <row r="3179" spans="1:17">
      <c r="A3179" t="s">
        <v>1379</v>
      </c>
      <c r="B3179" t="s">
        <v>1321</v>
      </c>
      <c r="C3179">
        <v>201004</v>
      </c>
      <c r="D3179">
        <v>27</v>
      </c>
      <c r="E3179" t="s">
        <v>1212</v>
      </c>
      <c r="F3179">
        <v>1395</v>
      </c>
      <c r="G3179">
        <v>514</v>
      </c>
      <c r="H3179">
        <v>8723</v>
      </c>
      <c r="I3179">
        <v>43112019300</v>
      </c>
      <c r="J3179">
        <v>8</v>
      </c>
      <c r="K3179" t="s">
        <v>1380</v>
      </c>
      <c r="L3179">
        <v>2531</v>
      </c>
      <c r="M3179" t="s">
        <v>1214</v>
      </c>
      <c r="N3179" t="s">
        <v>1388</v>
      </c>
      <c r="O3179">
        <v>0</v>
      </c>
      <c r="P3179" t="s">
        <v>1207</v>
      </c>
      <c r="Q3179">
        <v>19780601</v>
      </c>
    </row>
    <row r="3180" spans="1:17">
      <c r="A3180" t="s">
        <v>1379</v>
      </c>
      <c r="B3180" t="s">
        <v>1384</v>
      </c>
      <c r="C3180">
        <v>201004</v>
      </c>
      <c r="D3180">
        <v>0</v>
      </c>
      <c r="E3180" t="s">
        <v>1212</v>
      </c>
      <c r="F3180">
        <v>0</v>
      </c>
      <c r="G3180">
        <v>0</v>
      </c>
      <c r="H3180">
        <v>0</v>
      </c>
      <c r="I3180">
        <v>43112019400</v>
      </c>
      <c r="J3180">
        <v>12</v>
      </c>
      <c r="K3180" t="s">
        <v>1380</v>
      </c>
      <c r="L3180">
        <v>2531</v>
      </c>
      <c r="M3180" t="s">
        <v>1214</v>
      </c>
      <c r="N3180" t="s">
        <v>1388</v>
      </c>
      <c r="O3180">
        <v>0</v>
      </c>
      <c r="P3180" t="s">
        <v>1207</v>
      </c>
      <c r="Q3180">
        <v>19700701</v>
      </c>
    </row>
    <row r="3181" spans="1:17">
      <c r="A3181" t="s">
        <v>1379</v>
      </c>
      <c r="B3181" t="s">
        <v>1254</v>
      </c>
      <c r="C3181">
        <v>201004</v>
      </c>
      <c r="D3181">
        <v>28</v>
      </c>
      <c r="E3181" t="s">
        <v>1212</v>
      </c>
      <c r="F3181">
        <v>334</v>
      </c>
      <c r="G3181">
        <v>193</v>
      </c>
      <c r="H3181">
        <v>1511</v>
      </c>
      <c r="I3181">
        <v>43112019500</v>
      </c>
      <c r="J3181">
        <v>8</v>
      </c>
      <c r="K3181" t="s">
        <v>1380</v>
      </c>
      <c r="L3181">
        <v>2531</v>
      </c>
      <c r="M3181" t="s">
        <v>1214</v>
      </c>
      <c r="N3181" t="s">
        <v>1388</v>
      </c>
      <c r="O3181">
        <v>0</v>
      </c>
      <c r="P3181" t="s">
        <v>1207</v>
      </c>
      <c r="Q3181">
        <v>19700901</v>
      </c>
    </row>
    <row r="3182" spans="1:17">
      <c r="A3182" t="s">
        <v>1379</v>
      </c>
      <c r="B3182" t="s">
        <v>1389</v>
      </c>
      <c r="C3182">
        <v>201004</v>
      </c>
      <c r="D3182">
        <v>27</v>
      </c>
      <c r="E3182" t="s">
        <v>1212</v>
      </c>
      <c r="F3182">
        <v>1433</v>
      </c>
      <c r="G3182">
        <v>4707</v>
      </c>
      <c r="H3182">
        <v>6088</v>
      </c>
      <c r="I3182">
        <v>43112021900</v>
      </c>
      <c r="J3182">
        <v>8</v>
      </c>
      <c r="K3182" t="s">
        <v>1380</v>
      </c>
      <c r="L3182">
        <v>2531</v>
      </c>
      <c r="M3182" t="s">
        <v>1214</v>
      </c>
      <c r="N3182" t="s">
        <v>1388</v>
      </c>
      <c r="O3182">
        <v>0</v>
      </c>
      <c r="P3182" t="s">
        <v>1233</v>
      </c>
      <c r="Q3182">
        <v>19840501</v>
      </c>
    </row>
    <row r="3183" spans="1:17">
      <c r="A3183" t="s">
        <v>1379</v>
      </c>
      <c r="B3183" t="s">
        <v>1255</v>
      </c>
      <c r="C3183">
        <v>201004</v>
      </c>
      <c r="D3183">
        <v>0</v>
      </c>
      <c r="E3183" t="s">
        <v>1212</v>
      </c>
      <c r="F3183">
        <v>0</v>
      </c>
      <c r="G3183">
        <v>0</v>
      </c>
      <c r="H3183">
        <v>0</v>
      </c>
      <c r="I3183">
        <v>43112022100</v>
      </c>
      <c r="J3183">
        <v>12</v>
      </c>
      <c r="K3183" t="s">
        <v>1380</v>
      </c>
      <c r="L3183">
        <v>2531</v>
      </c>
      <c r="M3183" t="s">
        <v>1214</v>
      </c>
      <c r="N3183" t="s">
        <v>1388</v>
      </c>
      <c r="O3183">
        <v>0</v>
      </c>
      <c r="P3183" t="s">
        <v>1233</v>
      </c>
      <c r="Q3183">
        <v>19840201</v>
      </c>
    </row>
    <row r="3184" spans="1:17">
      <c r="A3184" t="s">
        <v>1379</v>
      </c>
      <c r="B3184" t="s">
        <v>1390</v>
      </c>
      <c r="C3184">
        <v>201004</v>
      </c>
      <c r="D3184">
        <v>28</v>
      </c>
      <c r="E3184" t="s">
        <v>1212</v>
      </c>
      <c r="F3184">
        <v>938</v>
      </c>
      <c r="G3184">
        <v>1643</v>
      </c>
      <c r="H3184">
        <v>5506</v>
      </c>
      <c r="I3184">
        <v>43112023500</v>
      </c>
      <c r="J3184">
        <v>8</v>
      </c>
      <c r="K3184" t="s">
        <v>1380</v>
      </c>
      <c r="L3184">
        <v>2531</v>
      </c>
      <c r="M3184" t="s">
        <v>1214</v>
      </c>
      <c r="N3184" t="s">
        <v>1388</v>
      </c>
      <c r="O3184">
        <v>0</v>
      </c>
      <c r="P3184" t="s">
        <v>1207</v>
      </c>
      <c r="Q3184">
        <v>19860701</v>
      </c>
    </row>
    <row r="3185" spans="1:17">
      <c r="A3185" t="s">
        <v>1379</v>
      </c>
      <c r="B3185" t="s">
        <v>1357</v>
      </c>
      <c r="C3185">
        <v>201004</v>
      </c>
      <c r="D3185">
        <v>27</v>
      </c>
      <c r="E3185" t="s">
        <v>1212</v>
      </c>
      <c r="F3185">
        <v>593</v>
      </c>
      <c r="G3185">
        <v>257</v>
      </c>
      <c r="H3185">
        <v>17345</v>
      </c>
      <c r="I3185">
        <v>43112022200</v>
      </c>
      <c r="J3185">
        <v>8</v>
      </c>
      <c r="K3185" t="s">
        <v>1380</v>
      </c>
      <c r="L3185">
        <v>2531</v>
      </c>
      <c r="M3185" t="s">
        <v>1214</v>
      </c>
      <c r="N3185" t="s">
        <v>1388</v>
      </c>
      <c r="O3185">
        <v>0</v>
      </c>
      <c r="P3185" t="s">
        <v>1322</v>
      </c>
      <c r="Q3185">
        <v>19830201</v>
      </c>
    </row>
    <row r="3186" spans="1:17">
      <c r="A3186" t="s">
        <v>1379</v>
      </c>
      <c r="B3186" t="s">
        <v>1306</v>
      </c>
      <c r="C3186">
        <v>201004</v>
      </c>
      <c r="D3186">
        <v>27</v>
      </c>
      <c r="E3186" t="s">
        <v>1212</v>
      </c>
      <c r="F3186">
        <v>653</v>
      </c>
      <c r="G3186">
        <v>209</v>
      </c>
      <c r="H3186">
        <v>1567</v>
      </c>
      <c r="I3186">
        <v>43112022300</v>
      </c>
      <c r="J3186">
        <v>8</v>
      </c>
      <c r="K3186" t="s">
        <v>1380</v>
      </c>
      <c r="L3186">
        <v>2531</v>
      </c>
      <c r="M3186" t="s">
        <v>1214</v>
      </c>
      <c r="N3186" t="s">
        <v>1388</v>
      </c>
      <c r="O3186">
        <v>0</v>
      </c>
      <c r="P3186" t="s">
        <v>1322</v>
      </c>
      <c r="Q3186">
        <v>19840401</v>
      </c>
    </row>
    <row r="3187" spans="1:17">
      <c r="A3187" t="s">
        <v>1379</v>
      </c>
      <c r="B3187" t="s">
        <v>1234</v>
      </c>
      <c r="C3187">
        <v>201004</v>
      </c>
      <c r="D3187">
        <v>0</v>
      </c>
      <c r="E3187" t="s">
        <v>1212</v>
      </c>
      <c r="F3187">
        <v>0</v>
      </c>
      <c r="G3187">
        <v>0</v>
      </c>
      <c r="H3187">
        <v>0</v>
      </c>
      <c r="I3187">
        <v>43112022400</v>
      </c>
      <c r="J3187">
        <v>12</v>
      </c>
      <c r="K3187" t="s">
        <v>1380</v>
      </c>
      <c r="L3187">
        <v>2531</v>
      </c>
      <c r="M3187" t="s">
        <v>1214</v>
      </c>
      <c r="N3187" t="s">
        <v>1388</v>
      </c>
      <c r="O3187">
        <v>0</v>
      </c>
      <c r="P3187" t="s">
        <v>1322</v>
      </c>
      <c r="Q3187">
        <v>19830701</v>
      </c>
    </row>
    <row r="3188" spans="1:17">
      <c r="A3188" t="s">
        <v>1379</v>
      </c>
      <c r="B3188" t="s">
        <v>1323</v>
      </c>
      <c r="C3188">
        <v>201004</v>
      </c>
      <c r="D3188">
        <v>0</v>
      </c>
      <c r="E3188" t="s">
        <v>1212</v>
      </c>
      <c r="F3188">
        <v>0</v>
      </c>
      <c r="G3188">
        <v>0</v>
      </c>
      <c r="H3188">
        <v>0</v>
      </c>
      <c r="I3188">
        <v>43112022500</v>
      </c>
      <c r="J3188">
        <v>12</v>
      </c>
      <c r="K3188" t="s">
        <v>1380</v>
      </c>
      <c r="L3188">
        <v>2531</v>
      </c>
      <c r="M3188" t="s">
        <v>1214</v>
      </c>
      <c r="N3188" t="s">
        <v>1388</v>
      </c>
      <c r="O3188">
        <v>0</v>
      </c>
      <c r="P3188" t="s">
        <v>1207</v>
      </c>
      <c r="Q3188">
        <v>19840201</v>
      </c>
    </row>
    <row r="3189" spans="1:17">
      <c r="A3189" t="s">
        <v>1379</v>
      </c>
      <c r="B3189" t="s">
        <v>1256</v>
      </c>
      <c r="C3189">
        <v>201004</v>
      </c>
      <c r="D3189">
        <v>27</v>
      </c>
      <c r="E3189" t="s">
        <v>1212</v>
      </c>
      <c r="F3189">
        <v>1429</v>
      </c>
      <c r="G3189">
        <v>737</v>
      </c>
      <c r="H3189">
        <v>28842</v>
      </c>
      <c r="I3189">
        <v>43112022600</v>
      </c>
      <c r="J3189">
        <v>8</v>
      </c>
      <c r="K3189" t="s">
        <v>1380</v>
      </c>
      <c r="L3189">
        <v>2531</v>
      </c>
      <c r="M3189" t="s">
        <v>1214</v>
      </c>
      <c r="N3189" t="s">
        <v>1388</v>
      </c>
      <c r="O3189">
        <v>0</v>
      </c>
      <c r="P3189" t="s">
        <v>1322</v>
      </c>
      <c r="Q3189">
        <v>19821101</v>
      </c>
    </row>
    <row r="3190" spans="1:17">
      <c r="A3190" t="s">
        <v>1379</v>
      </c>
      <c r="B3190" t="s">
        <v>1324</v>
      </c>
      <c r="C3190">
        <v>201004</v>
      </c>
      <c r="D3190">
        <v>0</v>
      </c>
      <c r="E3190" t="s">
        <v>1212</v>
      </c>
      <c r="F3190">
        <v>0</v>
      </c>
      <c r="G3190">
        <v>0</v>
      </c>
      <c r="H3190">
        <v>0</v>
      </c>
      <c r="I3190">
        <v>43112025600</v>
      </c>
      <c r="J3190">
        <v>12</v>
      </c>
      <c r="K3190" t="s">
        <v>1380</v>
      </c>
      <c r="L3190">
        <v>2531</v>
      </c>
      <c r="M3190" t="s">
        <v>1214</v>
      </c>
      <c r="N3190" t="s">
        <v>1388</v>
      </c>
      <c r="O3190">
        <v>0</v>
      </c>
      <c r="P3190" t="s">
        <v>1207</v>
      </c>
      <c r="Q3190">
        <v>19870901</v>
      </c>
    </row>
    <row r="3191" spans="1:17">
      <c r="A3191" t="s">
        <v>1379</v>
      </c>
      <c r="B3191" t="s">
        <v>1308</v>
      </c>
      <c r="C3191">
        <v>201004</v>
      </c>
      <c r="D3191">
        <v>28</v>
      </c>
      <c r="E3191" t="s">
        <v>1212</v>
      </c>
      <c r="F3191">
        <v>411</v>
      </c>
      <c r="G3191">
        <v>289</v>
      </c>
      <c r="H3191">
        <v>14180</v>
      </c>
      <c r="I3191">
        <v>43112024100</v>
      </c>
      <c r="J3191">
        <v>8</v>
      </c>
      <c r="K3191" t="s">
        <v>1380</v>
      </c>
      <c r="L3191">
        <v>2531</v>
      </c>
      <c r="M3191" t="s">
        <v>1214</v>
      </c>
      <c r="N3191" t="s">
        <v>1388</v>
      </c>
      <c r="O3191">
        <v>0</v>
      </c>
      <c r="P3191" t="s">
        <v>1207</v>
      </c>
      <c r="Q3191">
        <v>19710301</v>
      </c>
    </row>
    <row r="3192" spans="1:17">
      <c r="A3192" t="s">
        <v>1379</v>
      </c>
      <c r="B3192" t="s">
        <v>1235</v>
      </c>
      <c r="C3192">
        <v>201004</v>
      </c>
      <c r="D3192">
        <v>27</v>
      </c>
      <c r="E3192" t="s">
        <v>1212</v>
      </c>
      <c r="F3192">
        <v>1267</v>
      </c>
      <c r="G3192">
        <v>492</v>
      </c>
      <c r="H3192">
        <v>4774</v>
      </c>
      <c r="I3192">
        <v>43112024200</v>
      </c>
      <c r="J3192">
        <v>8</v>
      </c>
      <c r="K3192" t="s">
        <v>1380</v>
      </c>
      <c r="L3192">
        <v>2531</v>
      </c>
      <c r="M3192" t="s">
        <v>1214</v>
      </c>
      <c r="N3192" t="s">
        <v>1388</v>
      </c>
      <c r="O3192">
        <v>0</v>
      </c>
      <c r="P3192" t="s">
        <v>1391</v>
      </c>
      <c r="Q3192">
        <v>19830501</v>
      </c>
    </row>
    <row r="3193" spans="1:17">
      <c r="A3193" t="s">
        <v>1379</v>
      </c>
      <c r="B3193" t="s">
        <v>1257</v>
      </c>
      <c r="C3193">
        <v>201004</v>
      </c>
      <c r="D3193">
        <v>0</v>
      </c>
      <c r="E3193" t="s">
        <v>1212</v>
      </c>
      <c r="F3193">
        <v>0</v>
      </c>
      <c r="G3193">
        <v>0</v>
      </c>
      <c r="H3193">
        <v>0</v>
      </c>
      <c r="I3193">
        <v>43112022700</v>
      </c>
      <c r="J3193">
        <v>12</v>
      </c>
      <c r="K3193" t="s">
        <v>1380</v>
      </c>
      <c r="L3193">
        <v>2531</v>
      </c>
      <c r="M3193" t="s">
        <v>1214</v>
      </c>
      <c r="N3193" t="s">
        <v>1388</v>
      </c>
      <c r="O3193">
        <v>0</v>
      </c>
      <c r="P3193" t="s">
        <v>1207</v>
      </c>
      <c r="Q3193">
        <v>19850201</v>
      </c>
    </row>
    <row r="3194" spans="1:17">
      <c r="A3194" t="s">
        <v>1379</v>
      </c>
      <c r="B3194" t="s">
        <v>1309</v>
      </c>
      <c r="C3194">
        <v>201004</v>
      </c>
      <c r="D3194">
        <v>28</v>
      </c>
      <c r="E3194" t="s">
        <v>1212</v>
      </c>
      <c r="F3194">
        <v>1291</v>
      </c>
      <c r="G3194">
        <v>2129</v>
      </c>
      <c r="H3194">
        <v>33041</v>
      </c>
      <c r="I3194">
        <v>43112024300</v>
      </c>
      <c r="J3194">
        <v>8</v>
      </c>
      <c r="K3194" t="s">
        <v>1380</v>
      </c>
      <c r="L3194">
        <v>2531</v>
      </c>
      <c r="M3194" t="s">
        <v>1214</v>
      </c>
      <c r="N3194" t="s">
        <v>1388</v>
      </c>
      <c r="O3194">
        <v>0</v>
      </c>
      <c r="P3194" t="s">
        <v>1322</v>
      </c>
      <c r="Q3194">
        <v>19840301</v>
      </c>
    </row>
    <row r="3195" spans="1:17">
      <c r="A3195" t="s">
        <v>1379</v>
      </c>
      <c r="B3195" t="s">
        <v>1258</v>
      </c>
      <c r="C3195">
        <v>201004</v>
      </c>
      <c r="D3195">
        <v>0</v>
      </c>
      <c r="E3195" t="s">
        <v>1212</v>
      </c>
      <c r="F3195">
        <v>0</v>
      </c>
      <c r="G3195">
        <v>0</v>
      </c>
      <c r="H3195">
        <v>0</v>
      </c>
      <c r="I3195">
        <v>43112026800</v>
      </c>
      <c r="J3195">
        <v>12</v>
      </c>
      <c r="K3195" t="s">
        <v>1380</v>
      </c>
      <c r="L3195">
        <v>2531</v>
      </c>
      <c r="M3195" t="s">
        <v>1214</v>
      </c>
      <c r="N3195" t="s">
        <v>1388</v>
      </c>
      <c r="O3195">
        <v>0</v>
      </c>
      <c r="P3195" t="s">
        <v>1233</v>
      </c>
      <c r="Q3195">
        <v>19840301</v>
      </c>
    </row>
    <row r="3196" spans="1:17">
      <c r="A3196" t="s">
        <v>1379</v>
      </c>
      <c r="B3196" t="s">
        <v>1236</v>
      </c>
      <c r="C3196">
        <v>201004</v>
      </c>
      <c r="D3196">
        <v>28</v>
      </c>
      <c r="E3196" t="s">
        <v>1212</v>
      </c>
      <c r="F3196">
        <v>677</v>
      </c>
      <c r="G3196">
        <v>1071</v>
      </c>
      <c r="H3196">
        <v>2159</v>
      </c>
      <c r="I3196">
        <v>43112026900</v>
      </c>
      <c r="J3196">
        <v>8</v>
      </c>
      <c r="K3196" t="s">
        <v>1380</v>
      </c>
      <c r="L3196">
        <v>2531</v>
      </c>
      <c r="M3196" t="s">
        <v>1214</v>
      </c>
      <c r="N3196" t="s">
        <v>1388</v>
      </c>
      <c r="O3196">
        <v>0</v>
      </c>
      <c r="P3196" t="s">
        <v>1207</v>
      </c>
      <c r="Q3196">
        <v>19810501</v>
      </c>
    </row>
    <row r="3197" spans="1:17">
      <c r="A3197" t="s">
        <v>1379</v>
      </c>
      <c r="B3197" t="s">
        <v>1237</v>
      </c>
      <c r="C3197">
        <v>201004</v>
      </c>
      <c r="D3197">
        <v>27</v>
      </c>
      <c r="E3197" t="s">
        <v>1212</v>
      </c>
      <c r="F3197">
        <v>1187</v>
      </c>
      <c r="G3197">
        <v>2725</v>
      </c>
      <c r="H3197">
        <v>19775</v>
      </c>
      <c r="I3197">
        <v>43112031000</v>
      </c>
      <c r="J3197">
        <v>8</v>
      </c>
      <c r="K3197" t="s">
        <v>1380</v>
      </c>
      <c r="L3197">
        <v>2531</v>
      </c>
      <c r="M3197" t="s">
        <v>1214</v>
      </c>
      <c r="N3197" t="s">
        <v>1388</v>
      </c>
      <c r="O3197">
        <v>0</v>
      </c>
      <c r="P3197" t="s">
        <v>1233</v>
      </c>
      <c r="Q3197">
        <v>19820601</v>
      </c>
    </row>
    <row r="3198" spans="1:17">
      <c r="A3198" t="s">
        <v>1379</v>
      </c>
      <c r="B3198" t="s">
        <v>1310</v>
      </c>
      <c r="C3198">
        <v>201004</v>
      </c>
      <c r="D3198">
        <v>0</v>
      </c>
      <c r="E3198" t="s">
        <v>1212</v>
      </c>
      <c r="F3198">
        <v>0</v>
      </c>
      <c r="G3198">
        <v>0</v>
      </c>
      <c r="H3198">
        <v>0</v>
      </c>
      <c r="I3198">
        <v>43112027700</v>
      </c>
      <c r="J3198">
        <v>12</v>
      </c>
      <c r="K3198" t="s">
        <v>1380</v>
      </c>
      <c r="L3198">
        <v>2531</v>
      </c>
      <c r="M3198" t="s">
        <v>1214</v>
      </c>
      <c r="N3198" t="s">
        <v>1388</v>
      </c>
      <c r="O3198">
        <v>0</v>
      </c>
      <c r="P3198" t="s">
        <v>1207</v>
      </c>
      <c r="Q3198">
        <v>19850901</v>
      </c>
    </row>
    <row r="3199" spans="1:17">
      <c r="A3199" t="s">
        <v>1379</v>
      </c>
      <c r="B3199" t="s">
        <v>1259</v>
      </c>
      <c r="C3199">
        <v>201004</v>
      </c>
      <c r="D3199">
        <v>27</v>
      </c>
      <c r="E3199" t="s">
        <v>1212</v>
      </c>
      <c r="F3199">
        <v>867</v>
      </c>
      <c r="G3199">
        <v>578</v>
      </c>
      <c r="H3199">
        <v>4827</v>
      </c>
      <c r="I3199">
        <v>43112022800</v>
      </c>
      <c r="J3199">
        <v>8</v>
      </c>
      <c r="K3199" t="s">
        <v>1380</v>
      </c>
      <c r="L3199">
        <v>2531</v>
      </c>
      <c r="M3199" t="s">
        <v>1214</v>
      </c>
      <c r="N3199" t="s">
        <v>1388</v>
      </c>
      <c r="O3199">
        <v>0</v>
      </c>
      <c r="P3199" t="s">
        <v>1322</v>
      </c>
      <c r="Q3199">
        <v>19830801</v>
      </c>
    </row>
    <row r="3200" spans="1:17">
      <c r="A3200" t="s">
        <v>1379</v>
      </c>
      <c r="B3200" t="s">
        <v>1238</v>
      </c>
      <c r="C3200">
        <v>201004</v>
      </c>
      <c r="D3200">
        <v>22</v>
      </c>
      <c r="E3200" t="s">
        <v>1212</v>
      </c>
      <c r="F3200">
        <v>417</v>
      </c>
      <c r="G3200">
        <v>1806</v>
      </c>
      <c r="H3200">
        <v>541</v>
      </c>
      <c r="I3200">
        <v>43112024400</v>
      </c>
      <c r="J3200">
        <v>8</v>
      </c>
      <c r="K3200" t="s">
        <v>1380</v>
      </c>
      <c r="L3200">
        <v>2531</v>
      </c>
      <c r="M3200" t="s">
        <v>1214</v>
      </c>
      <c r="N3200" t="s">
        <v>1388</v>
      </c>
      <c r="O3200">
        <v>0</v>
      </c>
      <c r="P3200" t="s">
        <v>1233</v>
      </c>
      <c r="Q3200">
        <v>19980419</v>
      </c>
    </row>
    <row r="3201" spans="1:17">
      <c r="A3201" t="s">
        <v>1379</v>
      </c>
      <c r="B3201" t="s">
        <v>1392</v>
      </c>
      <c r="C3201">
        <v>201004</v>
      </c>
      <c r="D3201">
        <v>0</v>
      </c>
      <c r="E3201" t="s">
        <v>1212</v>
      </c>
      <c r="F3201">
        <v>0</v>
      </c>
      <c r="G3201">
        <v>0</v>
      </c>
      <c r="H3201">
        <v>0</v>
      </c>
      <c r="I3201">
        <v>43112024500</v>
      </c>
      <c r="J3201">
        <v>12</v>
      </c>
      <c r="K3201" t="s">
        <v>1380</v>
      </c>
      <c r="L3201">
        <v>2531</v>
      </c>
      <c r="M3201" t="s">
        <v>1214</v>
      </c>
      <c r="N3201" t="s">
        <v>1388</v>
      </c>
      <c r="O3201">
        <v>0</v>
      </c>
      <c r="P3201" t="s">
        <v>1322</v>
      </c>
      <c r="Q3201">
        <v>19830801</v>
      </c>
    </row>
    <row r="3202" spans="1:17">
      <c r="A3202" t="s">
        <v>1379</v>
      </c>
      <c r="B3202" t="s">
        <v>1239</v>
      </c>
      <c r="C3202">
        <v>201004</v>
      </c>
      <c r="D3202">
        <v>0</v>
      </c>
      <c r="E3202" t="s">
        <v>1212</v>
      </c>
      <c r="F3202">
        <v>0</v>
      </c>
      <c r="G3202">
        <v>0</v>
      </c>
      <c r="H3202">
        <v>0</v>
      </c>
      <c r="I3202">
        <v>43112024600</v>
      </c>
      <c r="J3202">
        <v>12</v>
      </c>
      <c r="K3202" t="s">
        <v>1380</v>
      </c>
      <c r="L3202">
        <v>2531</v>
      </c>
      <c r="M3202" t="s">
        <v>1214</v>
      </c>
      <c r="N3202" t="s">
        <v>1388</v>
      </c>
      <c r="O3202">
        <v>0</v>
      </c>
      <c r="P3202" t="s">
        <v>1207</v>
      </c>
      <c r="Q3202">
        <v>19760901</v>
      </c>
    </row>
    <row r="3203" spans="1:17">
      <c r="A3203" t="s">
        <v>1379</v>
      </c>
      <c r="B3203" t="s">
        <v>1240</v>
      </c>
      <c r="C3203">
        <v>201004</v>
      </c>
      <c r="D3203">
        <v>28</v>
      </c>
      <c r="E3203" t="s">
        <v>1212</v>
      </c>
      <c r="F3203">
        <v>552</v>
      </c>
      <c r="G3203">
        <v>482</v>
      </c>
      <c r="H3203">
        <v>22878</v>
      </c>
      <c r="I3203">
        <v>43112023600</v>
      </c>
      <c r="J3203">
        <v>8</v>
      </c>
      <c r="K3203" t="s">
        <v>1380</v>
      </c>
      <c r="L3203">
        <v>2531</v>
      </c>
      <c r="M3203" t="s">
        <v>1214</v>
      </c>
      <c r="N3203" t="s">
        <v>1388</v>
      </c>
      <c r="O3203">
        <v>0</v>
      </c>
      <c r="P3203" t="s">
        <v>1393</v>
      </c>
      <c r="Q3203">
        <v>19830201</v>
      </c>
    </row>
    <row r="3204" spans="1:17">
      <c r="A3204" t="s">
        <v>1379</v>
      </c>
      <c r="B3204" t="s">
        <v>1241</v>
      </c>
      <c r="C3204">
        <v>201004</v>
      </c>
      <c r="D3204">
        <v>0</v>
      </c>
      <c r="E3204" t="s">
        <v>1212</v>
      </c>
      <c r="F3204">
        <v>0</v>
      </c>
      <c r="G3204">
        <v>0</v>
      </c>
      <c r="H3204">
        <v>0</v>
      </c>
      <c r="I3204">
        <v>43112025700</v>
      </c>
      <c r="J3204">
        <v>12</v>
      </c>
      <c r="K3204" t="s">
        <v>1380</v>
      </c>
      <c r="L3204">
        <v>2531</v>
      </c>
      <c r="M3204" t="s">
        <v>1214</v>
      </c>
      <c r="N3204" t="s">
        <v>1388</v>
      </c>
      <c r="O3204">
        <v>0</v>
      </c>
      <c r="P3204" t="s">
        <v>1233</v>
      </c>
      <c r="Q3204">
        <v>19871101</v>
      </c>
    </row>
    <row r="3205" spans="1:17">
      <c r="A3205" t="s">
        <v>1379</v>
      </c>
      <c r="B3205" t="s">
        <v>1260</v>
      </c>
      <c r="C3205">
        <v>201004</v>
      </c>
      <c r="D3205">
        <v>28</v>
      </c>
      <c r="E3205" t="s">
        <v>1212</v>
      </c>
      <c r="F3205">
        <v>452</v>
      </c>
      <c r="G3205">
        <v>1286</v>
      </c>
      <c r="H3205">
        <v>480</v>
      </c>
      <c r="I3205">
        <v>43112024700</v>
      </c>
      <c r="J3205">
        <v>8</v>
      </c>
      <c r="K3205" t="s">
        <v>1380</v>
      </c>
      <c r="L3205">
        <v>2531</v>
      </c>
      <c r="M3205" t="s">
        <v>1214</v>
      </c>
      <c r="N3205" t="s">
        <v>1388</v>
      </c>
      <c r="O3205">
        <v>0</v>
      </c>
      <c r="P3205" t="s">
        <v>1207</v>
      </c>
      <c r="Q3205">
        <v>19760501</v>
      </c>
    </row>
    <row r="3206" spans="1:17">
      <c r="A3206" t="s">
        <v>1379</v>
      </c>
      <c r="B3206" t="s">
        <v>1312</v>
      </c>
      <c r="C3206">
        <v>201004</v>
      </c>
      <c r="D3206">
        <v>28</v>
      </c>
      <c r="E3206" t="s">
        <v>1212</v>
      </c>
      <c r="F3206">
        <v>226</v>
      </c>
      <c r="G3206">
        <v>879</v>
      </c>
      <c r="H3206">
        <v>80</v>
      </c>
      <c r="I3206">
        <v>43112024800</v>
      </c>
      <c r="J3206">
        <v>8</v>
      </c>
      <c r="K3206" t="s">
        <v>1380</v>
      </c>
      <c r="L3206">
        <v>2531</v>
      </c>
      <c r="M3206" t="s">
        <v>1214</v>
      </c>
      <c r="N3206" t="s">
        <v>1388</v>
      </c>
      <c r="O3206">
        <v>0</v>
      </c>
      <c r="P3206" t="s">
        <v>1207</v>
      </c>
      <c r="Q3206">
        <v>19831101</v>
      </c>
    </row>
    <row r="3207" spans="1:17">
      <c r="A3207" t="s">
        <v>1379</v>
      </c>
      <c r="B3207" t="s">
        <v>1242</v>
      </c>
      <c r="C3207">
        <v>201004</v>
      </c>
      <c r="D3207">
        <v>14</v>
      </c>
      <c r="E3207" t="s">
        <v>1212</v>
      </c>
      <c r="F3207">
        <v>852</v>
      </c>
      <c r="G3207">
        <v>3601</v>
      </c>
      <c r="H3207">
        <v>3422</v>
      </c>
      <c r="I3207">
        <v>43112025800</v>
      </c>
      <c r="J3207">
        <v>8</v>
      </c>
      <c r="K3207" t="s">
        <v>1380</v>
      </c>
      <c r="L3207">
        <v>2531</v>
      </c>
      <c r="M3207" t="s">
        <v>1214</v>
      </c>
      <c r="N3207" t="s">
        <v>1388</v>
      </c>
      <c r="O3207">
        <v>0</v>
      </c>
      <c r="P3207" t="s">
        <v>1207</v>
      </c>
      <c r="Q3207">
        <v>19720101</v>
      </c>
    </row>
    <row r="3208" spans="1:17">
      <c r="A3208" t="s">
        <v>1379</v>
      </c>
      <c r="B3208" t="s">
        <v>1394</v>
      </c>
      <c r="C3208">
        <v>201004</v>
      </c>
      <c r="D3208">
        <v>0</v>
      </c>
      <c r="E3208" t="s">
        <v>1212</v>
      </c>
      <c r="F3208">
        <v>0</v>
      </c>
      <c r="G3208">
        <v>0</v>
      </c>
      <c r="H3208">
        <v>0</v>
      </c>
      <c r="I3208">
        <v>43112025000</v>
      </c>
      <c r="J3208">
        <v>12</v>
      </c>
      <c r="K3208" t="s">
        <v>1380</v>
      </c>
      <c r="L3208">
        <v>2531</v>
      </c>
      <c r="M3208" t="s">
        <v>1214</v>
      </c>
      <c r="N3208" t="s">
        <v>1388</v>
      </c>
      <c r="O3208">
        <v>0</v>
      </c>
      <c r="P3208" t="s">
        <v>1322</v>
      </c>
      <c r="Q3208">
        <v>19720601</v>
      </c>
    </row>
    <row r="3209" spans="1:17">
      <c r="A3209" t="s">
        <v>1379</v>
      </c>
      <c r="B3209" t="s">
        <v>1243</v>
      </c>
      <c r="C3209">
        <v>201004</v>
      </c>
      <c r="D3209">
        <v>27</v>
      </c>
      <c r="E3209" t="s">
        <v>1212</v>
      </c>
      <c r="F3209">
        <v>268</v>
      </c>
      <c r="G3209">
        <v>257</v>
      </c>
      <c r="H3209">
        <v>117</v>
      </c>
      <c r="I3209">
        <v>43112026000</v>
      </c>
      <c r="J3209">
        <v>8</v>
      </c>
      <c r="K3209" t="s">
        <v>1380</v>
      </c>
      <c r="L3209">
        <v>2531</v>
      </c>
      <c r="M3209" t="s">
        <v>1214</v>
      </c>
      <c r="N3209" t="s">
        <v>1388</v>
      </c>
      <c r="O3209">
        <v>0</v>
      </c>
      <c r="P3209" t="s">
        <v>1207</v>
      </c>
      <c r="Q3209">
        <v>19860701</v>
      </c>
    </row>
    <row r="3210" spans="1:17">
      <c r="A3210" t="s">
        <v>1379</v>
      </c>
      <c r="B3210" t="s">
        <v>1327</v>
      </c>
      <c r="C3210">
        <v>201004</v>
      </c>
      <c r="D3210">
        <v>0</v>
      </c>
      <c r="E3210" t="s">
        <v>1212</v>
      </c>
      <c r="F3210">
        <v>0</v>
      </c>
      <c r="G3210">
        <v>0</v>
      </c>
      <c r="H3210">
        <v>0</v>
      </c>
      <c r="I3210">
        <v>43112027800</v>
      </c>
      <c r="J3210">
        <v>12</v>
      </c>
      <c r="K3210" t="s">
        <v>1380</v>
      </c>
      <c r="L3210">
        <v>2531</v>
      </c>
      <c r="M3210" t="s">
        <v>1214</v>
      </c>
      <c r="N3210" t="s">
        <v>1388</v>
      </c>
      <c r="O3210">
        <v>0</v>
      </c>
      <c r="P3210" t="s">
        <v>1233</v>
      </c>
      <c r="Q3210">
        <v>19990204</v>
      </c>
    </row>
    <row r="3211" spans="1:17">
      <c r="A3211" t="s">
        <v>1379</v>
      </c>
      <c r="B3211" t="s">
        <v>1328</v>
      </c>
      <c r="C3211">
        <v>201004</v>
      </c>
      <c r="D3211">
        <v>0</v>
      </c>
      <c r="E3211" t="s">
        <v>1212</v>
      </c>
      <c r="F3211">
        <v>0</v>
      </c>
      <c r="G3211">
        <v>0</v>
      </c>
      <c r="H3211">
        <v>0</v>
      </c>
      <c r="I3211">
        <v>43112027000</v>
      </c>
      <c r="J3211">
        <v>12</v>
      </c>
      <c r="K3211" t="s">
        <v>1380</v>
      </c>
      <c r="L3211">
        <v>2531</v>
      </c>
      <c r="M3211" t="s">
        <v>1214</v>
      </c>
      <c r="N3211" t="s">
        <v>1388</v>
      </c>
      <c r="O3211">
        <v>0</v>
      </c>
      <c r="P3211" t="s">
        <v>1207</v>
      </c>
      <c r="Q3211">
        <v>19790201</v>
      </c>
    </row>
    <row r="3212" spans="1:17">
      <c r="A3212" t="s">
        <v>1379</v>
      </c>
      <c r="B3212" t="s">
        <v>1262</v>
      </c>
      <c r="C3212">
        <v>201004</v>
      </c>
      <c r="D3212">
        <v>28</v>
      </c>
      <c r="E3212" t="s">
        <v>1212</v>
      </c>
      <c r="F3212">
        <v>559</v>
      </c>
      <c r="G3212">
        <v>557</v>
      </c>
      <c r="H3212">
        <v>11291</v>
      </c>
      <c r="I3212">
        <v>43112027100</v>
      </c>
      <c r="J3212">
        <v>8</v>
      </c>
      <c r="K3212" t="s">
        <v>1380</v>
      </c>
      <c r="L3212">
        <v>2531</v>
      </c>
      <c r="M3212" t="s">
        <v>1214</v>
      </c>
      <c r="N3212" t="s">
        <v>1388</v>
      </c>
      <c r="O3212">
        <v>0</v>
      </c>
      <c r="P3212" t="s">
        <v>1207</v>
      </c>
      <c r="Q3212">
        <v>19740601</v>
      </c>
    </row>
    <row r="3213" spans="1:17">
      <c r="A3213" t="s">
        <v>1379</v>
      </c>
      <c r="B3213" t="s">
        <v>1313</v>
      </c>
      <c r="C3213">
        <v>201004</v>
      </c>
      <c r="D3213">
        <v>0</v>
      </c>
      <c r="E3213" t="s">
        <v>1212</v>
      </c>
      <c r="F3213">
        <v>0</v>
      </c>
      <c r="G3213">
        <v>0</v>
      </c>
      <c r="H3213">
        <v>0</v>
      </c>
      <c r="I3213">
        <v>43112032200</v>
      </c>
      <c r="J3213">
        <v>12</v>
      </c>
      <c r="K3213" t="s">
        <v>1380</v>
      </c>
      <c r="L3213">
        <v>2531</v>
      </c>
      <c r="M3213" t="s">
        <v>1214</v>
      </c>
      <c r="N3213" t="s">
        <v>1388</v>
      </c>
      <c r="O3213">
        <v>0</v>
      </c>
      <c r="P3213" t="s">
        <v>1207</v>
      </c>
      <c r="Q3213">
        <v>19820801</v>
      </c>
    </row>
    <row r="3214" spans="1:17">
      <c r="A3214" t="s">
        <v>1379</v>
      </c>
      <c r="B3214" t="s">
        <v>1263</v>
      </c>
      <c r="C3214">
        <v>201004</v>
      </c>
      <c r="D3214">
        <v>0</v>
      </c>
      <c r="E3214" t="s">
        <v>1212</v>
      </c>
      <c r="F3214">
        <v>0</v>
      </c>
      <c r="G3214">
        <v>0</v>
      </c>
      <c r="H3214">
        <v>0</v>
      </c>
      <c r="I3214">
        <v>43112027300</v>
      </c>
      <c r="J3214">
        <v>12</v>
      </c>
      <c r="K3214" t="s">
        <v>1380</v>
      </c>
      <c r="L3214">
        <v>2531</v>
      </c>
      <c r="M3214" t="s">
        <v>1214</v>
      </c>
      <c r="N3214" t="s">
        <v>1388</v>
      </c>
      <c r="O3214">
        <v>0</v>
      </c>
      <c r="P3214" t="s">
        <v>1233</v>
      </c>
      <c r="Q3214">
        <v>19830801</v>
      </c>
    </row>
    <row r="3215" spans="1:17">
      <c r="A3215" t="s">
        <v>1379</v>
      </c>
      <c r="B3215" t="s">
        <v>1358</v>
      </c>
      <c r="C3215">
        <v>201004</v>
      </c>
      <c r="D3215">
        <v>27</v>
      </c>
      <c r="E3215" t="s">
        <v>1212</v>
      </c>
      <c r="F3215">
        <v>884</v>
      </c>
      <c r="G3215">
        <v>556</v>
      </c>
      <c r="H3215">
        <v>3531</v>
      </c>
      <c r="I3215">
        <v>43112024901</v>
      </c>
      <c r="J3215">
        <v>8</v>
      </c>
      <c r="K3215" t="s">
        <v>1380</v>
      </c>
      <c r="L3215">
        <v>2531</v>
      </c>
      <c r="M3215" t="s">
        <v>1214</v>
      </c>
      <c r="N3215" t="s">
        <v>1388</v>
      </c>
      <c r="O3215">
        <v>0</v>
      </c>
      <c r="P3215" t="s">
        <v>1322</v>
      </c>
      <c r="Q3215">
        <v>19840301</v>
      </c>
    </row>
    <row r="3216" spans="1:17">
      <c r="A3216" t="s">
        <v>1379</v>
      </c>
      <c r="B3216" t="s">
        <v>1314</v>
      </c>
      <c r="C3216">
        <v>201004</v>
      </c>
      <c r="D3216">
        <v>27</v>
      </c>
      <c r="E3216" t="s">
        <v>1212</v>
      </c>
      <c r="F3216">
        <v>316</v>
      </c>
      <c r="G3216">
        <v>407</v>
      </c>
      <c r="H3216">
        <v>1528</v>
      </c>
      <c r="I3216">
        <v>43112029701</v>
      </c>
      <c r="J3216">
        <v>8</v>
      </c>
      <c r="K3216" t="s">
        <v>1380</v>
      </c>
      <c r="L3216">
        <v>2531</v>
      </c>
      <c r="M3216" t="s">
        <v>1214</v>
      </c>
      <c r="N3216" t="s">
        <v>1388</v>
      </c>
      <c r="O3216">
        <v>0</v>
      </c>
      <c r="P3216" t="s">
        <v>1207</v>
      </c>
      <c r="Q3216">
        <v>19840501</v>
      </c>
    </row>
    <row r="3217" spans="1:17">
      <c r="A3217" t="s">
        <v>1379</v>
      </c>
      <c r="B3217" t="s">
        <v>1202</v>
      </c>
      <c r="C3217">
        <v>201004</v>
      </c>
      <c r="D3217">
        <v>0</v>
      </c>
      <c r="E3217" t="s">
        <v>1212</v>
      </c>
      <c r="F3217">
        <v>0</v>
      </c>
      <c r="G3217">
        <v>0</v>
      </c>
      <c r="H3217">
        <v>0</v>
      </c>
      <c r="I3217">
        <v>43112025901</v>
      </c>
      <c r="J3217">
        <v>12</v>
      </c>
      <c r="K3217" t="s">
        <v>1380</v>
      </c>
      <c r="L3217">
        <v>2531</v>
      </c>
      <c r="M3217" t="s">
        <v>1214</v>
      </c>
      <c r="N3217" t="s">
        <v>1388</v>
      </c>
      <c r="O3217">
        <v>0</v>
      </c>
      <c r="P3217" t="s">
        <v>1207</v>
      </c>
      <c r="Q3217">
        <v>19870601</v>
      </c>
    </row>
    <row r="3218" spans="1:17">
      <c r="A3218" t="s">
        <v>1379</v>
      </c>
      <c r="B3218" t="s">
        <v>1244</v>
      </c>
      <c r="C3218">
        <v>201004</v>
      </c>
      <c r="D3218">
        <v>27</v>
      </c>
      <c r="E3218" t="s">
        <v>1212</v>
      </c>
      <c r="F3218">
        <v>231</v>
      </c>
      <c r="G3218">
        <v>257</v>
      </c>
      <c r="H3218">
        <v>21</v>
      </c>
      <c r="I3218">
        <v>43112064500</v>
      </c>
      <c r="J3218">
        <v>8</v>
      </c>
      <c r="K3218" t="s">
        <v>1380</v>
      </c>
      <c r="L3218">
        <v>2531</v>
      </c>
      <c r="M3218" t="s">
        <v>1214</v>
      </c>
      <c r="N3218" t="s">
        <v>1388</v>
      </c>
      <c r="O3218">
        <v>0</v>
      </c>
      <c r="P3218" t="s">
        <v>1207</v>
      </c>
      <c r="Q3218">
        <v>19880201</v>
      </c>
    </row>
    <row r="3219" spans="1:17">
      <c r="A3219" t="s">
        <v>1379</v>
      </c>
      <c r="B3219" t="s">
        <v>1245</v>
      </c>
      <c r="C3219">
        <v>201004</v>
      </c>
      <c r="D3219">
        <v>0</v>
      </c>
      <c r="E3219" t="s">
        <v>1212</v>
      </c>
      <c r="F3219">
        <v>0</v>
      </c>
      <c r="G3219">
        <v>0</v>
      </c>
      <c r="H3219">
        <v>0</v>
      </c>
      <c r="I3219">
        <v>43112027901</v>
      </c>
      <c r="J3219">
        <v>12</v>
      </c>
      <c r="K3219" t="s">
        <v>1380</v>
      </c>
      <c r="L3219">
        <v>2531</v>
      </c>
      <c r="M3219" t="s">
        <v>1214</v>
      </c>
      <c r="N3219" t="s">
        <v>1388</v>
      </c>
      <c r="O3219">
        <v>0</v>
      </c>
      <c r="P3219" t="s">
        <v>1207</v>
      </c>
      <c r="Q3219">
        <v>19880201</v>
      </c>
    </row>
    <row r="3220" spans="1:17">
      <c r="A3220" t="s">
        <v>1379</v>
      </c>
      <c r="B3220" t="s">
        <v>1359</v>
      </c>
      <c r="C3220">
        <v>201004</v>
      </c>
      <c r="D3220">
        <v>5</v>
      </c>
      <c r="E3220" t="s">
        <v>1212</v>
      </c>
      <c r="F3220">
        <v>299</v>
      </c>
      <c r="G3220">
        <v>90</v>
      </c>
      <c r="H3220">
        <v>2591</v>
      </c>
      <c r="I3220">
        <v>43112070600</v>
      </c>
      <c r="J3220">
        <v>8</v>
      </c>
      <c r="K3220" t="s">
        <v>1380</v>
      </c>
      <c r="L3220">
        <v>2531</v>
      </c>
      <c r="M3220" t="s">
        <v>1214</v>
      </c>
      <c r="N3220" t="s">
        <v>1388</v>
      </c>
      <c r="O3220">
        <v>0</v>
      </c>
      <c r="P3220" t="s">
        <v>1207</v>
      </c>
      <c r="Q3220">
        <v>19931201</v>
      </c>
    </row>
    <row r="3221" spans="1:17">
      <c r="A3221" t="s">
        <v>1379</v>
      </c>
      <c r="B3221" t="s">
        <v>1247</v>
      </c>
      <c r="C3221">
        <v>201004</v>
      </c>
      <c r="D3221">
        <v>27</v>
      </c>
      <c r="E3221" t="s">
        <v>1212</v>
      </c>
      <c r="F3221">
        <v>550</v>
      </c>
      <c r="G3221">
        <v>150</v>
      </c>
      <c r="H3221">
        <v>372</v>
      </c>
      <c r="I3221">
        <v>43112076600</v>
      </c>
      <c r="J3221">
        <v>8</v>
      </c>
      <c r="K3221" t="s">
        <v>1380</v>
      </c>
      <c r="L3221">
        <v>2531</v>
      </c>
      <c r="M3221" t="s">
        <v>1214</v>
      </c>
      <c r="N3221" t="s">
        <v>1388</v>
      </c>
      <c r="O3221">
        <v>0</v>
      </c>
      <c r="P3221" t="s">
        <v>1207</v>
      </c>
      <c r="Q3221">
        <v>19971120</v>
      </c>
    </row>
    <row r="3222" spans="1:17">
      <c r="A3222" t="s">
        <v>1379</v>
      </c>
      <c r="B3222" t="s">
        <v>1265</v>
      </c>
      <c r="C3222">
        <v>201004</v>
      </c>
      <c r="D3222">
        <v>0</v>
      </c>
      <c r="E3222" t="s">
        <v>1212</v>
      </c>
      <c r="F3222">
        <v>0</v>
      </c>
      <c r="G3222">
        <v>0</v>
      </c>
      <c r="H3222">
        <v>0</v>
      </c>
      <c r="I3222">
        <v>43112077600</v>
      </c>
      <c r="J3222">
        <v>12</v>
      </c>
      <c r="K3222" t="s">
        <v>1395</v>
      </c>
      <c r="L3222">
        <v>2531</v>
      </c>
      <c r="M3222" t="s">
        <v>1214</v>
      </c>
      <c r="N3222" t="s">
        <v>1388</v>
      </c>
      <c r="O3222">
        <v>0</v>
      </c>
      <c r="P3222" t="s">
        <v>1207</v>
      </c>
      <c r="Q3222">
        <v>20010802</v>
      </c>
    </row>
    <row r="3223" spans="1:17">
      <c r="A3223" t="s">
        <v>1396</v>
      </c>
      <c r="B3223" t="s">
        <v>1232</v>
      </c>
      <c r="C3223">
        <v>201004</v>
      </c>
      <c r="D3223">
        <v>28</v>
      </c>
      <c r="E3223" t="s">
        <v>1212</v>
      </c>
      <c r="F3223">
        <v>292</v>
      </c>
      <c r="G3223">
        <v>80</v>
      </c>
      <c r="H3223">
        <v>2111</v>
      </c>
      <c r="I3223">
        <v>43112029600</v>
      </c>
      <c r="J3223">
        <v>8</v>
      </c>
      <c r="K3223" t="s">
        <v>1397</v>
      </c>
      <c r="L3223">
        <v>2531</v>
      </c>
      <c r="M3223" t="s">
        <v>1214</v>
      </c>
      <c r="N3223" t="s">
        <v>1388</v>
      </c>
      <c r="O3223">
        <v>0</v>
      </c>
      <c r="P3223" t="s">
        <v>1207</v>
      </c>
      <c r="Q3223">
        <v>19730301</v>
      </c>
    </row>
    <row r="3224" spans="1:17">
      <c r="A3224" t="s">
        <v>1396</v>
      </c>
      <c r="B3224" t="s">
        <v>1305</v>
      </c>
      <c r="C3224">
        <v>201004</v>
      </c>
      <c r="D3224">
        <v>0</v>
      </c>
      <c r="E3224" t="s">
        <v>1212</v>
      </c>
      <c r="F3224">
        <v>0</v>
      </c>
      <c r="G3224">
        <v>0</v>
      </c>
      <c r="H3224">
        <v>0</v>
      </c>
      <c r="I3224">
        <v>43112009600</v>
      </c>
      <c r="J3224">
        <v>12</v>
      </c>
      <c r="K3224" t="s">
        <v>1397</v>
      </c>
      <c r="L3224">
        <v>2531</v>
      </c>
      <c r="M3224" t="s">
        <v>1214</v>
      </c>
      <c r="N3224" t="s">
        <v>1388</v>
      </c>
      <c r="O3224">
        <v>0</v>
      </c>
      <c r="P3224" t="s">
        <v>1207</v>
      </c>
      <c r="Q3224">
        <v>19690701</v>
      </c>
    </row>
    <row r="3225" spans="1:17">
      <c r="A3225" t="s">
        <v>1396</v>
      </c>
      <c r="B3225" t="s">
        <v>1356</v>
      </c>
      <c r="C3225">
        <v>201004</v>
      </c>
      <c r="D3225">
        <v>28</v>
      </c>
      <c r="E3225" t="s">
        <v>1212</v>
      </c>
      <c r="F3225">
        <v>977</v>
      </c>
      <c r="G3225">
        <v>159</v>
      </c>
      <c r="H3225">
        <v>47088</v>
      </c>
      <c r="I3225">
        <v>43112014900</v>
      </c>
      <c r="J3225">
        <v>8</v>
      </c>
      <c r="K3225" t="s">
        <v>1397</v>
      </c>
      <c r="L3225">
        <v>2531</v>
      </c>
      <c r="M3225" t="s">
        <v>1214</v>
      </c>
      <c r="N3225" t="s">
        <v>1388</v>
      </c>
      <c r="O3225">
        <v>0</v>
      </c>
      <c r="P3225" t="s">
        <v>1207</v>
      </c>
      <c r="Q3225">
        <v>19691201</v>
      </c>
    </row>
    <row r="3226" spans="1:17">
      <c r="A3226" t="s">
        <v>1396</v>
      </c>
      <c r="B3226" t="s">
        <v>1321</v>
      </c>
      <c r="C3226">
        <v>201004</v>
      </c>
      <c r="D3226">
        <v>0</v>
      </c>
      <c r="E3226" t="s">
        <v>1212</v>
      </c>
      <c r="F3226">
        <v>0</v>
      </c>
      <c r="G3226">
        <v>0</v>
      </c>
      <c r="H3226">
        <v>0</v>
      </c>
      <c r="I3226">
        <v>43112020301</v>
      </c>
      <c r="J3226">
        <v>12</v>
      </c>
      <c r="K3226" t="s">
        <v>1397</v>
      </c>
      <c r="L3226">
        <v>2531</v>
      </c>
      <c r="M3226" t="s">
        <v>1214</v>
      </c>
      <c r="N3226" t="s">
        <v>1388</v>
      </c>
      <c r="O3226">
        <v>0</v>
      </c>
      <c r="P3226" t="s">
        <v>1207</v>
      </c>
      <c r="Q3226">
        <v>19721101</v>
      </c>
    </row>
    <row r="3227" spans="1:17">
      <c r="A3227" t="s">
        <v>1396</v>
      </c>
      <c r="B3227" t="s">
        <v>1254</v>
      </c>
      <c r="C3227">
        <v>201004</v>
      </c>
      <c r="D3227">
        <v>28</v>
      </c>
      <c r="E3227" t="s">
        <v>1212</v>
      </c>
      <c r="F3227">
        <v>628</v>
      </c>
      <c r="G3227">
        <v>797</v>
      </c>
      <c r="H3227">
        <v>14873</v>
      </c>
      <c r="I3227">
        <v>43112031900</v>
      </c>
      <c r="J3227">
        <v>8</v>
      </c>
      <c r="K3227" t="s">
        <v>1397</v>
      </c>
      <c r="L3227">
        <v>2531</v>
      </c>
      <c r="M3227" t="s">
        <v>1214</v>
      </c>
      <c r="N3227" t="s">
        <v>1388</v>
      </c>
      <c r="O3227">
        <v>0</v>
      </c>
      <c r="P3227" t="s">
        <v>1207</v>
      </c>
      <c r="Q3227">
        <v>19760301</v>
      </c>
    </row>
    <row r="3228" spans="1:17">
      <c r="A3228" t="s">
        <v>1396</v>
      </c>
      <c r="B3228" t="s">
        <v>1389</v>
      </c>
      <c r="C3228">
        <v>201004</v>
      </c>
      <c r="D3228">
        <v>0</v>
      </c>
      <c r="E3228" t="s">
        <v>1212</v>
      </c>
      <c r="F3228">
        <v>0</v>
      </c>
      <c r="G3228">
        <v>0</v>
      </c>
      <c r="H3228">
        <v>0</v>
      </c>
      <c r="I3228">
        <v>43112030800</v>
      </c>
      <c r="J3228">
        <v>12</v>
      </c>
      <c r="K3228" t="s">
        <v>1397</v>
      </c>
      <c r="L3228">
        <v>2531</v>
      </c>
      <c r="M3228" t="s">
        <v>1214</v>
      </c>
      <c r="N3228" t="s">
        <v>1388</v>
      </c>
      <c r="O3228">
        <v>0</v>
      </c>
      <c r="P3228" t="s">
        <v>1207</v>
      </c>
      <c r="Q3228">
        <v>19750401</v>
      </c>
    </row>
    <row r="3229" spans="1:17">
      <c r="A3229" t="s">
        <v>1396</v>
      </c>
      <c r="B3229" t="s">
        <v>1255</v>
      </c>
      <c r="C3229">
        <v>201004</v>
      </c>
      <c r="D3229">
        <v>6</v>
      </c>
      <c r="E3229" t="s">
        <v>1212</v>
      </c>
      <c r="F3229">
        <v>144</v>
      </c>
      <c r="G3229">
        <v>180</v>
      </c>
      <c r="H3229">
        <v>804</v>
      </c>
      <c r="I3229">
        <v>43112030900</v>
      </c>
      <c r="J3229">
        <v>8</v>
      </c>
      <c r="K3229" t="s">
        <v>1397</v>
      </c>
      <c r="L3229">
        <v>2531</v>
      </c>
      <c r="M3229" t="s">
        <v>1214</v>
      </c>
      <c r="N3229" t="s">
        <v>1388</v>
      </c>
      <c r="O3229">
        <v>0</v>
      </c>
      <c r="P3229" t="s">
        <v>1207</v>
      </c>
      <c r="Q3229">
        <v>19750501</v>
      </c>
    </row>
    <row r="3230" spans="1:17">
      <c r="A3230" t="s">
        <v>1396</v>
      </c>
      <c r="B3230" t="s">
        <v>1390</v>
      </c>
      <c r="C3230">
        <v>201004</v>
      </c>
      <c r="D3230">
        <v>27</v>
      </c>
      <c r="E3230" t="s">
        <v>1212</v>
      </c>
      <c r="F3230">
        <v>1070</v>
      </c>
      <c r="G3230">
        <v>8736</v>
      </c>
      <c r="H3230">
        <v>51650</v>
      </c>
      <c r="I3230">
        <v>43112018000</v>
      </c>
      <c r="J3230">
        <v>8</v>
      </c>
      <c r="K3230" t="s">
        <v>1397</v>
      </c>
      <c r="L3230">
        <v>2531</v>
      </c>
      <c r="M3230" t="s">
        <v>1214</v>
      </c>
      <c r="N3230" t="s">
        <v>1388</v>
      </c>
      <c r="O3230">
        <v>0</v>
      </c>
      <c r="P3230" t="s">
        <v>1233</v>
      </c>
      <c r="Q3230">
        <v>19711101</v>
      </c>
    </row>
    <row r="3231" spans="1:17">
      <c r="A3231" t="s">
        <v>1396</v>
      </c>
      <c r="B3231" t="s">
        <v>1357</v>
      </c>
      <c r="C3231">
        <v>201004</v>
      </c>
      <c r="D3231">
        <v>28</v>
      </c>
      <c r="E3231" t="s">
        <v>1212</v>
      </c>
      <c r="F3231">
        <v>231</v>
      </c>
      <c r="G3231">
        <v>558</v>
      </c>
      <c r="H3231">
        <v>1287</v>
      </c>
      <c r="I3231">
        <v>43112017301</v>
      </c>
      <c r="J3231">
        <v>8</v>
      </c>
      <c r="K3231" t="s">
        <v>1397</v>
      </c>
      <c r="L3231">
        <v>2531</v>
      </c>
      <c r="M3231" t="s">
        <v>1214</v>
      </c>
      <c r="N3231" t="s">
        <v>1388</v>
      </c>
      <c r="O3231">
        <v>0</v>
      </c>
      <c r="P3231" t="s">
        <v>1207</v>
      </c>
      <c r="Q3231">
        <v>19761201</v>
      </c>
    </row>
    <row r="3232" spans="1:17">
      <c r="A3232" t="s">
        <v>1396</v>
      </c>
      <c r="B3232" t="s">
        <v>1234</v>
      </c>
      <c r="C3232">
        <v>201004</v>
      </c>
      <c r="D3232">
        <v>0</v>
      </c>
      <c r="E3232" t="s">
        <v>1212</v>
      </c>
      <c r="F3232">
        <v>0</v>
      </c>
      <c r="G3232">
        <v>0</v>
      </c>
      <c r="H3232">
        <v>0</v>
      </c>
      <c r="I3232">
        <v>43112014101</v>
      </c>
      <c r="J3232">
        <v>12</v>
      </c>
      <c r="K3232" t="s">
        <v>1397</v>
      </c>
      <c r="L3232">
        <v>2531</v>
      </c>
      <c r="M3232" t="s">
        <v>1214</v>
      </c>
      <c r="N3232" t="s">
        <v>1388</v>
      </c>
      <c r="O3232">
        <v>0</v>
      </c>
      <c r="P3232" t="s">
        <v>1233</v>
      </c>
      <c r="Q3232">
        <v>19741001</v>
      </c>
    </row>
    <row r="3233" spans="1:17">
      <c r="A3233" t="s">
        <v>1396</v>
      </c>
      <c r="B3233" t="s">
        <v>1323</v>
      </c>
      <c r="C3233">
        <v>201004</v>
      </c>
      <c r="D3233">
        <v>28</v>
      </c>
      <c r="E3233" t="s">
        <v>1212</v>
      </c>
      <c r="F3233">
        <v>1181</v>
      </c>
      <c r="G3233">
        <v>179</v>
      </c>
      <c r="H3233">
        <v>45357</v>
      </c>
      <c r="I3233">
        <v>43112016200</v>
      </c>
      <c r="J3233">
        <v>8</v>
      </c>
      <c r="K3233" t="s">
        <v>1397</v>
      </c>
      <c r="L3233">
        <v>2531</v>
      </c>
      <c r="M3233" t="s">
        <v>1214</v>
      </c>
      <c r="N3233" t="s">
        <v>1388</v>
      </c>
      <c r="O3233">
        <v>0</v>
      </c>
      <c r="P3233" t="s">
        <v>1207</v>
      </c>
      <c r="Q3233">
        <v>19700201</v>
      </c>
    </row>
    <row r="3234" spans="1:17">
      <c r="A3234" t="s">
        <v>1396</v>
      </c>
      <c r="B3234" t="s">
        <v>1256</v>
      </c>
      <c r="C3234">
        <v>201004</v>
      </c>
      <c r="D3234">
        <v>28</v>
      </c>
      <c r="E3234" t="s">
        <v>1212</v>
      </c>
      <c r="F3234">
        <v>560</v>
      </c>
      <c r="G3234">
        <v>1195</v>
      </c>
      <c r="H3234">
        <v>13362</v>
      </c>
      <c r="I3234">
        <v>43112020400</v>
      </c>
      <c r="J3234">
        <v>8</v>
      </c>
      <c r="K3234" t="s">
        <v>1397</v>
      </c>
      <c r="L3234">
        <v>2531</v>
      </c>
      <c r="M3234" t="s">
        <v>1214</v>
      </c>
      <c r="N3234" t="s">
        <v>1388</v>
      </c>
      <c r="O3234">
        <v>0</v>
      </c>
      <c r="P3234" t="s">
        <v>1207</v>
      </c>
      <c r="Q3234">
        <v>19700701</v>
      </c>
    </row>
    <row r="3235" spans="1:17">
      <c r="A3235" t="s">
        <v>1396</v>
      </c>
      <c r="B3235" t="s">
        <v>1324</v>
      </c>
      <c r="C3235">
        <v>201004</v>
      </c>
      <c r="D3235">
        <v>28</v>
      </c>
      <c r="E3235" t="s">
        <v>1212</v>
      </c>
      <c r="F3235">
        <v>1715</v>
      </c>
      <c r="G3235">
        <v>4976</v>
      </c>
      <c r="H3235">
        <v>54593</v>
      </c>
      <c r="I3235">
        <v>43112023700</v>
      </c>
      <c r="J3235">
        <v>8</v>
      </c>
      <c r="K3235" t="s">
        <v>1397</v>
      </c>
      <c r="L3235">
        <v>2531</v>
      </c>
      <c r="M3235" t="s">
        <v>1214</v>
      </c>
      <c r="N3235" t="s">
        <v>1388</v>
      </c>
      <c r="O3235">
        <v>0</v>
      </c>
      <c r="P3235" t="s">
        <v>1207</v>
      </c>
      <c r="Q3235">
        <v>19710301</v>
      </c>
    </row>
    <row r="3236" spans="1:17">
      <c r="A3236" t="s">
        <v>1396</v>
      </c>
      <c r="B3236" t="s">
        <v>1308</v>
      </c>
      <c r="C3236">
        <v>201004</v>
      </c>
      <c r="D3236">
        <v>28</v>
      </c>
      <c r="E3236" t="s">
        <v>1212</v>
      </c>
      <c r="F3236">
        <v>929</v>
      </c>
      <c r="G3236">
        <v>5616</v>
      </c>
      <c r="H3236">
        <v>10538</v>
      </c>
      <c r="I3236">
        <v>43112021301</v>
      </c>
      <c r="J3236">
        <v>8</v>
      </c>
      <c r="K3236" t="s">
        <v>1397</v>
      </c>
      <c r="L3236">
        <v>2531</v>
      </c>
      <c r="M3236" t="s">
        <v>1214</v>
      </c>
      <c r="N3236" t="s">
        <v>1388</v>
      </c>
      <c r="O3236">
        <v>0</v>
      </c>
      <c r="P3236" t="s">
        <v>1233</v>
      </c>
      <c r="Q3236">
        <v>19740501</v>
      </c>
    </row>
    <row r="3237" spans="1:17">
      <c r="A3237" t="s">
        <v>1396</v>
      </c>
      <c r="B3237" t="s">
        <v>1235</v>
      </c>
      <c r="C3237">
        <v>201004</v>
      </c>
      <c r="D3237">
        <v>28</v>
      </c>
      <c r="E3237" t="s">
        <v>1212</v>
      </c>
      <c r="F3237">
        <v>647</v>
      </c>
      <c r="G3237">
        <v>916</v>
      </c>
      <c r="H3237">
        <v>877</v>
      </c>
      <c r="I3237">
        <v>43112005701</v>
      </c>
      <c r="J3237">
        <v>8</v>
      </c>
      <c r="K3237" t="s">
        <v>1397</v>
      </c>
      <c r="L3237">
        <v>2531</v>
      </c>
      <c r="M3237" t="s">
        <v>1214</v>
      </c>
      <c r="N3237" t="s">
        <v>1388</v>
      </c>
      <c r="O3237">
        <v>0</v>
      </c>
      <c r="P3237" t="s">
        <v>1207</v>
      </c>
      <c r="Q3237">
        <v>19830501</v>
      </c>
    </row>
    <row r="3238" spans="1:17">
      <c r="A3238" t="s">
        <v>1396</v>
      </c>
      <c r="B3238" t="s">
        <v>1257</v>
      </c>
      <c r="C3238">
        <v>201004</v>
      </c>
      <c r="D3238">
        <v>25</v>
      </c>
      <c r="E3238" t="s">
        <v>1212</v>
      </c>
      <c r="F3238">
        <v>50</v>
      </c>
      <c r="G3238">
        <v>73</v>
      </c>
      <c r="H3238">
        <v>9</v>
      </c>
      <c r="I3238">
        <v>43112007401</v>
      </c>
      <c r="J3238">
        <v>8</v>
      </c>
      <c r="K3238" t="s">
        <v>1397</v>
      </c>
      <c r="L3238">
        <v>2531</v>
      </c>
      <c r="M3238" t="s">
        <v>1214</v>
      </c>
      <c r="N3238" t="s">
        <v>1388</v>
      </c>
      <c r="O3238">
        <v>0</v>
      </c>
      <c r="P3238" t="s">
        <v>1207</v>
      </c>
      <c r="Q3238">
        <v>19690301</v>
      </c>
    </row>
    <row r="3239" spans="1:17">
      <c r="A3239" t="s">
        <v>1396</v>
      </c>
      <c r="B3239" t="s">
        <v>1309</v>
      </c>
      <c r="C3239">
        <v>201004</v>
      </c>
      <c r="D3239">
        <v>0</v>
      </c>
      <c r="E3239" t="s">
        <v>1212</v>
      </c>
      <c r="F3239">
        <v>0</v>
      </c>
      <c r="G3239">
        <v>0</v>
      </c>
      <c r="H3239">
        <v>0</v>
      </c>
      <c r="I3239">
        <v>43112010300</v>
      </c>
      <c r="J3239">
        <v>12</v>
      </c>
      <c r="K3239" t="s">
        <v>1397</v>
      </c>
      <c r="L3239">
        <v>2531</v>
      </c>
      <c r="M3239" t="s">
        <v>1214</v>
      </c>
      <c r="N3239" t="s">
        <v>1388</v>
      </c>
      <c r="O3239">
        <v>0</v>
      </c>
      <c r="P3239" t="s">
        <v>1207</v>
      </c>
      <c r="Q3239">
        <v>19690701</v>
      </c>
    </row>
    <row r="3240" spans="1:17">
      <c r="A3240" t="s">
        <v>1396</v>
      </c>
      <c r="B3240" t="s">
        <v>1258</v>
      </c>
      <c r="C3240">
        <v>201004</v>
      </c>
      <c r="D3240">
        <v>0</v>
      </c>
      <c r="E3240" t="s">
        <v>1212</v>
      </c>
      <c r="F3240">
        <v>0</v>
      </c>
      <c r="G3240">
        <v>0</v>
      </c>
      <c r="H3240">
        <v>0</v>
      </c>
      <c r="I3240">
        <v>43112017401</v>
      </c>
      <c r="J3240">
        <v>12</v>
      </c>
      <c r="K3240" t="s">
        <v>1397</v>
      </c>
      <c r="L3240">
        <v>2531</v>
      </c>
      <c r="M3240" t="s">
        <v>1214</v>
      </c>
      <c r="N3240" t="s">
        <v>1388</v>
      </c>
      <c r="O3240">
        <v>0</v>
      </c>
      <c r="P3240" t="s">
        <v>1207</v>
      </c>
      <c r="Q3240">
        <v>19780501</v>
      </c>
    </row>
    <row r="3241" spans="1:17">
      <c r="A3241" t="s">
        <v>1396</v>
      </c>
      <c r="B3241" t="s">
        <v>1236</v>
      </c>
      <c r="C3241">
        <v>201004</v>
      </c>
      <c r="D3241">
        <v>28</v>
      </c>
      <c r="E3241" t="s">
        <v>1212</v>
      </c>
      <c r="F3241">
        <v>1121</v>
      </c>
      <c r="G3241">
        <v>2191</v>
      </c>
      <c r="H3241">
        <v>410</v>
      </c>
      <c r="I3241">
        <v>43112009200</v>
      </c>
      <c r="J3241">
        <v>8</v>
      </c>
      <c r="K3241" t="s">
        <v>1397</v>
      </c>
      <c r="L3241">
        <v>2531</v>
      </c>
      <c r="M3241" t="s">
        <v>1214</v>
      </c>
      <c r="N3241" t="s">
        <v>1388</v>
      </c>
      <c r="O3241">
        <v>0</v>
      </c>
      <c r="P3241" t="s">
        <v>1207</v>
      </c>
      <c r="Q3241">
        <v>19690601</v>
      </c>
    </row>
    <row r="3242" spans="1:17">
      <c r="A3242" t="s">
        <v>1396</v>
      </c>
      <c r="B3242" t="s">
        <v>1237</v>
      </c>
      <c r="C3242">
        <v>201004</v>
      </c>
      <c r="D3242">
        <v>28</v>
      </c>
      <c r="E3242" t="s">
        <v>1212</v>
      </c>
      <c r="F3242">
        <v>769</v>
      </c>
      <c r="G3242">
        <v>4820</v>
      </c>
      <c r="H3242">
        <v>37071</v>
      </c>
      <c r="I3242">
        <v>43112006100</v>
      </c>
      <c r="J3242">
        <v>8</v>
      </c>
      <c r="K3242" t="s">
        <v>1397</v>
      </c>
      <c r="L3242">
        <v>2531</v>
      </c>
      <c r="M3242" t="s">
        <v>1214</v>
      </c>
      <c r="N3242" t="s">
        <v>1388</v>
      </c>
      <c r="O3242">
        <v>0</v>
      </c>
      <c r="P3242" t="s">
        <v>1207</v>
      </c>
      <c r="Q3242">
        <v>19700301</v>
      </c>
    </row>
    <row r="3243" spans="1:17">
      <c r="A3243" t="s">
        <v>1396</v>
      </c>
      <c r="B3243" t="s">
        <v>1310</v>
      </c>
      <c r="C3243">
        <v>201004</v>
      </c>
      <c r="D3243">
        <v>28</v>
      </c>
      <c r="E3243" t="s">
        <v>1212</v>
      </c>
      <c r="F3243">
        <v>2137</v>
      </c>
      <c r="G3243">
        <v>2310</v>
      </c>
      <c r="H3243">
        <v>24208</v>
      </c>
      <c r="I3243">
        <v>43112016300</v>
      </c>
      <c r="J3243">
        <v>8</v>
      </c>
      <c r="K3243" t="s">
        <v>1397</v>
      </c>
      <c r="L3243">
        <v>2531</v>
      </c>
      <c r="M3243" t="s">
        <v>1214</v>
      </c>
      <c r="N3243" t="s">
        <v>1388</v>
      </c>
      <c r="O3243">
        <v>0</v>
      </c>
      <c r="P3243" t="s">
        <v>1207</v>
      </c>
      <c r="Q3243">
        <v>19730401</v>
      </c>
    </row>
    <row r="3244" spans="1:17">
      <c r="A3244" t="s">
        <v>1396</v>
      </c>
      <c r="B3244" t="s">
        <v>1259</v>
      </c>
      <c r="C3244">
        <v>201004</v>
      </c>
      <c r="D3244">
        <v>0</v>
      </c>
      <c r="E3244" t="s">
        <v>1212</v>
      </c>
      <c r="F3244">
        <v>0</v>
      </c>
      <c r="G3244">
        <v>0</v>
      </c>
      <c r="H3244">
        <v>0</v>
      </c>
      <c r="I3244">
        <v>43112030300</v>
      </c>
      <c r="J3244">
        <v>12</v>
      </c>
      <c r="K3244" t="s">
        <v>1397</v>
      </c>
      <c r="L3244">
        <v>2531</v>
      </c>
      <c r="M3244" t="s">
        <v>1214</v>
      </c>
      <c r="N3244" t="s">
        <v>1388</v>
      </c>
      <c r="O3244">
        <v>0</v>
      </c>
      <c r="P3244" t="s">
        <v>1207</v>
      </c>
      <c r="Q3244">
        <v>19740801</v>
      </c>
    </row>
    <row r="3245" spans="1:17">
      <c r="A3245" t="s">
        <v>1396</v>
      </c>
      <c r="B3245" t="s">
        <v>1238</v>
      </c>
      <c r="C3245">
        <v>201004</v>
      </c>
      <c r="D3245">
        <v>28</v>
      </c>
      <c r="E3245" t="s">
        <v>1212</v>
      </c>
      <c r="F3245">
        <v>1531</v>
      </c>
      <c r="G3245">
        <v>3465</v>
      </c>
      <c r="H3245">
        <v>13573</v>
      </c>
      <c r="I3245">
        <v>43112019600</v>
      </c>
      <c r="J3245">
        <v>8</v>
      </c>
      <c r="K3245" t="s">
        <v>1397</v>
      </c>
      <c r="L3245">
        <v>2531</v>
      </c>
      <c r="M3245" t="s">
        <v>1214</v>
      </c>
      <c r="N3245" t="s">
        <v>1388</v>
      </c>
      <c r="O3245">
        <v>0</v>
      </c>
      <c r="P3245" t="s">
        <v>1207</v>
      </c>
      <c r="Q3245">
        <v>19720901</v>
      </c>
    </row>
    <row r="3246" spans="1:17">
      <c r="A3246" t="s">
        <v>1396</v>
      </c>
      <c r="B3246" t="s">
        <v>1239</v>
      </c>
      <c r="C3246">
        <v>201004</v>
      </c>
      <c r="D3246">
        <v>28</v>
      </c>
      <c r="E3246" t="s">
        <v>1212</v>
      </c>
      <c r="F3246">
        <v>807</v>
      </c>
      <c r="G3246">
        <v>438</v>
      </c>
      <c r="H3246">
        <v>15106</v>
      </c>
      <c r="I3246">
        <v>43112013000</v>
      </c>
      <c r="J3246">
        <v>8</v>
      </c>
      <c r="K3246" t="s">
        <v>1397</v>
      </c>
      <c r="L3246">
        <v>2531</v>
      </c>
      <c r="M3246" t="s">
        <v>1214</v>
      </c>
      <c r="N3246" t="s">
        <v>1388</v>
      </c>
      <c r="O3246">
        <v>0</v>
      </c>
      <c r="P3246" t="s">
        <v>1207</v>
      </c>
      <c r="Q3246">
        <v>19720701</v>
      </c>
    </row>
    <row r="3247" spans="1:17">
      <c r="A3247" t="s">
        <v>1396</v>
      </c>
      <c r="B3247" t="s">
        <v>1240</v>
      </c>
      <c r="C3247">
        <v>201004</v>
      </c>
      <c r="D3247">
        <v>28</v>
      </c>
      <c r="E3247" t="s">
        <v>1212</v>
      </c>
      <c r="F3247">
        <v>836</v>
      </c>
      <c r="G3247">
        <v>199</v>
      </c>
      <c r="H3247">
        <v>7411</v>
      </c>
      <c r="I3247">
        <v>43112021401</v>
      </c>
      <c r="J3247">
        <v>8</v>
      </c>
      <c r="K3247" t="s">
        <v>1397</v>
      </c>
      <c r="L3247">
        <v>2531</v>
      </c>
      <c r="M3247" t="s">
        <v>1214</v>
      </c>
      <c r="N3247" t="s">
        <v>1388</v>
      </c>
      <c r="O3247">
        <v>0</v>
      </c>
      <c r="P3247" t="s">
        <v>1207</v>
      </c>
      <c r="Q3247">
        <v>19760901</v>
      </c>
    </row>
    <row r="3248" spans="1:17">
      <c r="A3248" t="s">
        <v>1396</v>
      </c>
      <c r="B3248" t="s">
        <v>1241</v>
      </c>
      <c r="C3248">
        <v>201004</v>
      </c>
      <c r="D3248">
        <v>28</v>
      </c>
      <c r="E3248" t="s">
        <v>1212</v>
      </c>
      <c r="F3248">
        <v>737</v>
      </c>
      <c r="G3248">
        <v>199</v>
      </c>
      <c r="H3248">
        <v>35557</v>
      </c>
      <c r="I3248">
        <v>43112023800</v>
      </c>
      <c r="J3248">
        <v>8</v>
      </c>
      <c r="K3248" t="s">
        <v>1397</v>
      </c>
      <c r="L3248">
        <v>2531</v>
      </c>
      <c r="M3248" t="s">
        <v>1214</v>
      </c>
      <c r="N3248" t="s">
        <v>1388</v>
      </c>
      <c r="O3248">
        <v>0</v>
      </c>
      <c r="P3248" t="s">
        <v>1207</v>
      </c>
      <c r="Q3248">
        <v>19701201</v>
      </c>
    </row>
    <row r="3249" spans="1:17">
      <c r="A3249" t="s">
        <v>1396</v>
      </c>
      <c r="B3249" t="s">
        <v>1311</v>
      </c>
      <c r="C3249">
        <v>201004</v>
      </c>
      <c r="D3249">
        <v>22</v>
      </c>
      <c r="E3249" t="s">
        <v>1212</v>
      </c>
      <c r="F3249">
        <v>525</v>
      </c>
      <c r="G3249">
        <v>416</v>
      </c>
      <c r="H3249">
        <v>25295</v>
      </c>
      <c r="I3249">
        <v>43112016400</v>
      </c>
      <c r="J3249">
        <v>8</v>
      </c>
      <c r="K3249" t="s">
        <v>1397</v>
      </c>
      <c r="L3249">
        <v>2531</v>
      </c>
      <c r="M3249" t="s">
        <v>1214</v>
      </c>
      <c r="N3249" t="s">
        <v>1388</v>
      </c>
      <c r="O3249">
        <v>0</v>
      </c>
      <c r="P3249" t="s">
        <v>1207</v>
      </c>
      <c r="Q3249">
        <v>19740101</v>
      </c>
    </row>
    <row r="3250" spans="1:17">
      <c r="A3250" t="s">
        <v>1396</v>
      </c>
      <c r="B3250" t="s">
        <v>1260</v>
      </c>
      <c r="C3250">
        <v>201004</v>
      </c>
      <c r="D3250">
        <v>28</v>
      </c>
      <c r="E3250" t="s">
        <v>1212</v>
      </c>
      <c r="F3250">
        <v>846</v>
      </c>
      <c r="G3250">
        <v>2270</v>
      </c>
      <c r="H3250">
        <v>40813</v>
      </c>
      <c r="I3250">
        <v>43112019700</v>
      </c>
      <c r="J3250">
        <v>8</v>
      </c>
      <c r="K3250" t="s">
        <v>1397</v>
      </c>
      <c r="L3250">
        <v>2531</v>
      </c>
      <c r="M3250" t="s">
        <v>1214</v>
      </c>
      <c r="N3250" t="s">
        <v>1388</v>
      </c>
      <c r="O3250">
        <v>0</v>
      </c>
      <c r="P3250" t="s">
        <v>1207</v>
      </c>
      <c r="Q3250">
        <v>19700801</v>
      </c>
    </row>
    <row r="3251" spans="1:17">
      <c r="A3251" t="s">
        <v>1396</v>
      </c>
      <c r="B3251" t="s">
        <v>1312</v>
      </c>
      <c r="C3251">
        <v>201004</v>
      </c>
      <c r="D3251">
        <v>28</v>
      </c>
      <c r="E3251" t="s">
        <v>1212</v>
      </c>
      <c r="F3251">
        <v>1121</v>
      </c>
      <c r="G3251">
        <v>159</v>
      </c>
      <c r="H3251">
        <v>54108</v>
      </c>
      <c r="I3251">
        <v>43112015100</v>
      </c>
      <c r="J3251">
        <v>8</v>
      </c>
      <c r="K3251" t="s">
        <v>1397</v>
      </c>
      <c r="L3251">
        <v>2531</v>
      </c>
      <c r="M3251" t="s">
        <v>1214</v>
      </c>
      <c r="N3251" t="s">
        <v>1388</v>
      </c>
      <c r="O3251">
        <v>0</v>
      </c>
      <c r="P3251" t="s">
        <v>1322</v>
      </c>
      <c r="Q3251">
        <v>19730701</v>
      </c>
    </row>
    <row r="3252" spans="1:17">
      <c r="A3252" t="s">
        <v>1396</v>
      </c>
      <c r="B3252" t="s">
        <v>1242</v>
      </c>
      <c r="C3252">
        <v>201004</v>
      </c>
      <c r="D3252">
        <v>28</v>
      </c>
      <c r="E3252" t="s">
        <v>1212</v>
      </c>
      <c r="F3252">
        <v>905</v>
      </c>
      <c r="G3252">
        <v>2948</v>
      </c>
      <c r="H3252">
        <v>9584</v>
      </c>
      <c r="I3252">
        <v>43112006400</v>
      </c>
      <c r="J3252">
        <v>8</v>
      </c>
      <c r="K3252" t="s">
        <v>1397</v>
      </c>
      <c r="L3252">
        <v>2531</v>
      </c>
      <c r="M3252" t="s">
        <v>1214</v>
      </c>
      <c r="N3252" t="s">
        <v>1388</v>
      </c>
      <c r="O3252">
        <v>0</v>
      </c>
      <c r="P3252" t="s">
        <v>1207</v>
      </c>
      <c r="Q3252">
        <v>19750201</v>
      </c>
    </row>
    <row r="3253" spans="1:17">
      <c r="A3253" t="s">
        <v>1396</v>
      </c>
      <c r="B3253" t="s">
        <v>1326</v>
      </c>
      <c r="C3253">
        <v>201004</v>
      </c>
      <c r="D3253">
        <v>28</v>
      </c>
      <c r="E3253" t="s">
        <v>1212</v>
      </c>
      <c r="F3253">
        <v>638</v>
      </c>
      <c r="G3253">
        <v>80</v>
      </c>
      <c r="H3253">
        <v>24691</v>
      </c>
      <c r="I3253">
        <v>43112012401</v>
      </c>
      <c r="J3253">
        <v>8</v>
      </c>
      <c r="K3253" t="s">
        <v>1397</v>
      </c>
      <c r="L3253">
        <v>2531</v>
      </c>
      <c r="M3253" t="s">
        <v>1214</v>
      </c>
      <c r="N3253" t="s">
        <v>1388</v>
      </c>
      <c r="O3253">
        <v>0</v>
      </c>
      <c r="P3253" t="s">
        <v>1233</v>
      </c>
      <c r="Q3253">
        <v>19970507</v>
      </c>
    </row>
    <row r="3254" spans="1:17">
      <c r="A3254" t="s">
        <v>1396</v>
      </c>
      <c r="B3254" t="s">
        <v>1261</v>
      </c>
      <c r="C3254">
        <v>201004</v>
      </c>
      <c r="D3254">
        <v>0</v>
      </c>
      <c r="E3254" t="s">
        <v>1212</v>
      </c>
      <c r="F3254">
        <v>0</v>
      </c>
      <c r="G3254">
        <v>0</v>
      </c>
      <c r="H3254">
        <v>0</v>
      </c>
      <c r="I3254">
        <v>43112006200</v>
      </c>
      <c r="J3254">
        <v>12</v>
      </c>
      <c r="K3254" t="s">
        <v>1397</v>
      </c>
      <c r="L3254">
        <v>2531</v>
      </c>
      <c r="M3254" t="s">
        <v>1214</v>
      </c>
      <c r="N3254" t="s">
        <v>1388</v>
      </c>
      <c r="O3254">
        <v>0</v>
      </c>
      <c r="P3254" t="s">
        <v>1207</v>
      </c>
      <c r="Q3254">
        <v>19690501</v>
      </c>
    </row>
    <row r="3255" spans="1:17">
      <c r="A3255" t="s">
        <v>1396</v>
      </c>
      <c r="B3255" t="s">
        <v>1394</v>
      </c>
      <c r="C3255">
        <v>201004</v>
      </c>
      <c r="D3255">
        <v>0</v>
      </c>
      <c r="E3255" t="s">
        <v>1212</v>
      </c>
      <c r="F3255">
        <v>0</v>
      </c>
      <c r="G3255">
        <v>0</v>
      </c>
      <c r="H3255">
        <v>0</v>
      </c>
      <c r="I3255">
        <v>43112018301</v>
      </c>
      <c r="J3255">
        <v>12</v>
      </c>
      <c r="K3255" t="s">
        <v>1397</v>
      </c>
      <c r="L3255">
        <v>2531</v>
      </c>
      <c r="M3255" t="s">
        <v>1214</v>
      </c>
      <c r="N3255" t="s">
        <v>1388</v>
      </c>
      <c r="O3255">
        <v>0</v>
      </c>
      <c r="P3255" t="s">
        <v>1207</v>
      </c>
      <c r="Q3255">
        <v>19750701</v>
      </c>
    </row>
    <row r="3256" spans="1:17">
      <c r="A3256" t="s">
        <v>1396</v>
      </c>
      <c r="B3256" t="s">
        <v>1243</v>
      </c>
      <c r="C3256">
        <v>201004</v>
      </c>
      <c r="D3256">
        <v>19</v>
      </c>
      <c r="E3256" t="s">
        <v>1212</v>
      </c>
      <c r="F3256">
        <v>145</v>
      </c>
      <c r="G3256">
        <v>269</v>
      </c>
      <c r="H3256">
        <v>162</v>
      </c>
      <c r="I3256">
        <v>43112018400</v>
      </c>
      <c r="J3256">
        <v>8</v>
      </c>
      <c r="K3256" t="s">
        <v>1397</v>
      </c>
      <c r="L3256">
        <v>2531</v>
      </c>
      <c r="M3256" t="s">
        <v>1214</v>
      </c>
      <c r="N3256" t="s">
        <v>1388</v>
      </c>
      <c r="O3256">
        <v>0</v>
      </c>
      <c r="P3256" t="s">
        <v>1207</v>
      </c>
      <c r="Q3256">
        <v>19700501</v>
      </c>
    </row>
    <row r="3257" spans="1:17">
      <c r="A3257" t="s">
        <v>1396</v>
      </c>
      <c r="B3257" t="s">
        <v>1327</v>
      </c>
      <c r="C3257">
        <v>201004</v>
      </c>
      <c r="D3257">
        <v>27</v>
      </c>
      <c r="E3257" t="s">
        <v>1212</v>
      </c>
      <c r="F3257">
        <v>871</v>
      </c>
      <c r="G3257">
        <v>1317</v>
      </c>
      <c r="H3257">
        <v>17003</v>
      </c>
      <c r="I3257">
        <v>43112005600</v>
      </c>
      <c r="J3257">
        <v>8</v>
      </c>
      <c r="K3257" t="s">
        <v>1397</v>
      </c>
      <c r="L3257">
        <v>2531</v>
      </c>
      <c r="M3257" t="s">
        <v>1214</v>
      </c>
      <c r="N3257" t="s">
        <v>1388</v>
      </c>
      <c r="O3257">
        <v>0</v>
      </c>
      <c r="P3257" t="s">
        <v>1322</v>
      </c>
      <c r="Q3257">
        <v>19690301</v>
      </c>
    </row>
    <row r="3258" spans="1:17">
      <c r="A3258" t="s">
        <v>1396</v>
      </c>
      <c r="B3258" t="s">
        <v>1328</v>
      </c>
      <c r="C3258">
        <v>201004</v>
      </c>
      <c r="D3258">
        <v>27</v>
      </c>
      <c r="E3258" t="s">
        <v>1212</v>
      </c>
      <c r="F3258">
        <v>1146</v>
      </c>
      <c r="G3258">
        <v>1123</v>
      </c>
      <c r="H3258">
        <v>27079</v>
      </c>
      <c r="I3258">
        <v>43112017500</v>
      </c>
      <c r="J3258">
        <v>8</v>
      </c>
      <c r="K3258" t="s">
        <v>1397</v>
      </c>
      <c r="L3258">
        <v>2531</v>
      </c>
      <c r="M3258" t="s">
        <v>1214</v>
      </c>
      <c r="N3258" t="s">
        <v>1388</v>
      </c>
      <c r="O3258">
        <v>0</v>
      </c>
      <c r="P3258" t="s">
        <v>1207</v>
      </c>
      <c r="Q3258">
        <v>19700401</v>
      </c>
    </row>
    <row r="3259" spans="1:17">
      <c r="A3259" t="s">
        <v>1396</v>
      </c>
      <c r="B3259" t="s">
        <v>1262</v>
      </c>
      <c r="C3259">
        <v>201004</v>
      </c>
      <c r="D3259">
        <v>28</v>
      </c>
      <c r="E3259" t="s">
        <v>1212</v>
      </c>
      <c r="F3259">
        <v>484</v>
      </c>
      <c r="G3259">
        <v>398</v>
      </c>
      <c r="H3259">
        <v>7443</v>
      </c>
      <c r="I3259">
        <v>43112012500</v>
      </c>
      <c r="J3259">
        <v>8</v>
      </c>
      <c r="K3259" t="s">
        <v>1397</v>
      </c>
      <c r="L3259">
        <v>2531</v>
      </c>
      <c r="M3259" t="s">
        <v>1214</v>
      </c>
      <c r="N3259" t="s">
        <v>1388</v>
      </c>
      <c r="O3259">
        <v>0</v>
      </c>
      <c r="P3259" t="s">
        <v>1207</v>
      </c>
      <c r="Q3259">
        <v>19690801</v>
      </c>
    </row>
    <row r="3260" spans="1:17">
      <c r="A3260" t="s">
        <v>1396</v>
      </c>
      <c r="B3260" t="s">
        <v>1313</v>
      </c>
      <c r="C3260">
        <v>201004</v>
      </c>
      <c r="D3260">
        <v>28</v>
      </c>
      <c r="E3260" t="s">
        <v>1212</v>
      </c>
      <c r="F3260">
        <v>1178</v>
      </c>
      <c r="G3260">
        <v>1753</v>
      </c>
      <c r="H3260">
        <v>5592</v>
      </c>
      <c r="I3260">
        <v>43112006300</v>
      </c>
      <c r="J3260">
        <v>8</v>
      </c>
      <c r="K3260" t="s">
        <v>1397</v>
      </c>
      <c r="L3260">
        <v>2531</v>
      </c>
      <c r="M3260" t="s">
        <v>1214</v>
      </c>
      <c r="N3260" t="s">
        <v>1388</v>
      </c>
      <c r="O3260">
        <v>0</v>
      </c>
      <c r="P3260" t="s">
        <v>1207</v>
      </c>
      <c r="Q3260">
        <v>19690701</v>
      </c>
    </row>
    <row r="3261" spans="1:17">
      <c r="A3261" t="s">
        <v>1396</v>
      </c>
      <c r="B3261" t="s">
        <v>1314</v>
      </c>
      <c r="C3261">
        <v>201004</v>
      </c>
      <c r="D3261">
        <v>8</v>
      </c>
      <c r="E3261" t="s">
        <v>1212</v>
      </c>
      <c r="F3261">
        <v>217</v>
      </c>
      <c r="G3261">
        <v>24</v>
      </c>
      <c r="H3261">
        <v>10491</v>
      </c>
      <c r="I3261">
        <v>43112020500</v>
      </c>
      <c r="J3261">
        <v>8</v>
      </c>
      <c r="K3261" t="s">
        <v>1397</v>
      </c>
      <c r="L3261">
        <v>2531</v>
      </c>
      <c r="M3261" t="s">
        <v>1214</v>
      </c>
      <c r="N3261" t="s">
        <v>1388</v>
      </c>
      <c r="O3261">
        <v>0</v>
      </c>
      <c r="P3261" t="s">
        <v>1233</v>
      </c>
      <c r="Q3261">
        <v>19721201</v>
      </c>
    </row>
    <row r="3262" spans="1:17">
      <c r="A3262" t="s">
        <v>1396</v>
      </c>
      <c r="B3262" t="s">
        <v>1329</v>
      </c>
      <c r="C3262">
        <v>201004</v>
      </c>
      <c r="D3262">
        <v>28</v>
      </c>
      <c r="E3262" t="s">
        <v>1212</v>
      </c>
      <c r="F3262">
        <v>2018</v>
      </c>
      <c r="G3262">
        <v>279</v>
      </c>
      <c r="H3262">
        <v>97331</v>
      </c>
      <c r="I3262">
        <v>43112019800</v>
      </c>
      <c r="J3262">
        <v>8</v>
      </c>
      <c r="K3262" t="s">
        <v>1397</v>
      </c>
      <c r="L3262">
        <v>2531</v>
      </c>
      <c r="M3262" t="s">
        <v>1214</v>
      </c>
      <c r="N3262" t="s">
        <v>1388</v>
      </c>
      <c r="O3262">
        <v>0</v>
      </c>
      <c r="P3262" t="s">
        <v>1207</v>
      </c>
      <c r="Q3262">
        <v>19700801</v>
      </c>
    </row>
    <row r="3263" spans="1:17">
      <c r="A3263" t="s">
        <v>1396</v>
      </c>
      <c r="B3263" t="s">
        <v>1245</v>
      </c>
      <c r="C3263">
        <v>201004</v>
      </c>
      <c r="D3263">
        <v>28</v>
      </c>
      <c r="E3263" t="s">
        <v>1212</v>
      </c>
      <c r="F3263">
        <v>660</v>
      </c>
      <c r="G3263">
        <v>1832</v>
      </c>
      <c r="H3263">
        <v>2442</v>
      </c>
      <c r="I3263">
        <v>43112019900</v>
      </c>
      <c r="J3263">
        <v>8</v>
      </c>
      <c r="K3263" t="s">
        <v>1397</v>
      </c>
      <c r="L3263">
        <v>2531</v>
      </c>
      <c r="M3263" t="s">
        <v>1214</v>
      </c>
      <c r="N3263" t="s">
        <v>1388</v>
      </c>
      <c r="O3263">
        <v>0</v>
      </c>
      <c r="P3263" t="s">
        <v>1207</v>
      </c>
      <c r="Q3263">
        <v>19700701</v>
      </c>
    </row>
    <row r="3264" spans="1:17">
      <c r="A3264" t="s">
        <v>1396</v>
      </c>
      <c r="B3264" t="s">
        <v>1359</v>
      </c>
      <c r="C3264">
        <v>201004</v>
      </c>
      <c r="D3264">
        <v>0</v>
      </c>
      <c r="E3264" t="s">
        <v>1212</v>
      </c>
      <c r="F3264">
        <v>0</v>
      </c>
      <c r="G3264">
        <v>0</v>
      </c>
      <c r="H3264">
        <v>0</v>
      </c>
      <c r="I3264">
        <v>43112021800</v>
      </c>
      <c r="J3264">
        <v>12</v>
      </c>
      <c r="K3264" t="s">
        <v>1397</v>
      </c>
      <c r="L3264">
        <v>2531</v>
      </c>
      <c r="M3264" t="s">
        <v>1214</v>
      </c>
      <c r="N3264" t="s">
        <v>1388</v>
      </c>
      <c r="O3264">
        <v>0</v>
      </c>
      <c r="P3264" t="s">
        <v>1207</v>
      </c>
      <c r="Q3264">
        <v>19701101</v>
      </c>
    </row>
    <row r="3265" spans="1:17">
      <c r="A3265" t="s">
        <v>1396</v>
      </c>
      <c r="B3265" t="s">
        <v>1248</v>
      </c>
      <c r="C3265">
        <v>201004</v>
      </c>
      <c r="D3265">
        <v>28</v>
      </c>
      <c r="E3265" t="s">
        <v>1212</v>
      </c>
      <c r="F3265">
        <v>70</v>
      </c>
      <c r="G3265">
        <v>119</v>
      </c>
      <c r="H3265">
        <v>6857</v>
      </c>
      <c r="I3265">
        <v>43112017601</v>
      </c>
      <c r="J3265">
        <v>8</v>
      </c>
      <c r="K3265" t="s">
        <v>1397</v>
      </c>
      <c r="L3265">
        <v>2531</v>
      </c>
      <c r="M3265" t="s">
        <v>1214</v>
      </c>
      <c r="N3265" t="s">
        <v>1388</v>
      </c>
      <c r="O3265">
        <v>0</v>
      </c>
      <c r="P3265" t="s">
        <v>1207</v>
      </c>
      <c r="Q3265">
        <v>19751101</v>
      </c>
    </row>
    <row r="3266" spans="1:17">
      <c r="A3266" t="s">
        <v>1396</v>
      </c>
      <c r="B3266" t="s">
        <v>1215</v>
      </c>
      <c r="C3266">
        <v>201004</v>
      </c>
      <c r="D3266">
        <v>26</v>
      </c>
      <c r="E3266" t="s">
        <v>1212</v>
      </c>
      <c r="F3266">
        <v>644</v>
      </c>
      <c r="G3266">
        <v>1549</v>
      </c>
      <c r="H3266">
        <v>10345</v>
      </c>
      <c r="I3266">
        <v>43112015201</v>
      </c>
      <c r="J3266">
        <v>8</v>
      </c>
      <c r="K3266" t="s">
        <v>1397</v>
      </c>
      <c r="L3266">
        <v>2531</v>
      </c>
      <c r="M3266" t="s">
        <v>1214</v>
      </c>
      <c r="N3266" t="s">
        <v>1388</v>
      </c>
      <c r="O3266">
        <v>0</v>
      </c>
      <c r="P3266" t="s">
        <v>1207</v>
      </c>
      <c r="Q3266">
        <v>19940401</v>
      </c>
    </row>
    <row r="3267" spans="1:17">
      <c r="A3267" t="s">
        <v>1396</v>
      </c>
      <c r="B3267" t="s">
        <v>1217</v>
      </c>
      <c r="C3267">
        <v>201004</v>
      </c>
      <c r="D3267">
        <v>0</v>
      </c>
      <c r="E3267" t="s">
        <v>1212</v>
      </c>
      <c r="F3267">
        <v>0</v>
      </c>
      <c r="G3267">
        <v>0</v>
      </c>
      <c r="H3267">
        <v>0</v>
      </c>
      <c r="I3267">
        <v>43112018500</v>
      </c>
      <c r="J3267">
        <v>12</v>
      </c>
      <c r="K3267" t="s">
        <v>1397</v>
      </c>
      <c r="L3267">
        <v>2531</v>
      </c>
      <c r="M3267" t="s">
        <v>1214</v>
      </c>
      <c r="N3267" t="s">
        <v>1388</v>
      </c>
      <c r="O3267">
        <v>0</v>
      </c>
      <c r="P3267" t="s">
        <v>1207</v>
      </c>
      <c r="Q3267">
        <v>19700601</v>
      </c>
    </row>
    <row r="3268" spans="1:17">
      <c r="A3268" t="s">
        <v>1396</v>
      </c>
      <c r="B3268" t="s">
        <v>1220</v>
      </c>
      <c r="C3268">
        <v>201004</v>
      </c>
      <c r="D3268">
        <v>0</v>
      </c>
      <c r="E3268" t="s">
        <v>1212</v>
      </c>
      <c r="F3268">
        <v>0</v>
      </c>
      <c r="G3268">
        <v>0</v>
      </c>
      <c r="H3268">
        <v>0</v>
      </c>
      <c r="I3268">
        <v>43112070200</v>
      </c>
      <c r="J3268">
        <v>12</v>
      </c>
      <c r="K3268" t="s">
        <v>1397</v>
      </c>
      <c r="L3268">
        <v>2531</v>
      </c>
      <c r="M3268" t="s">
        <v>1214</v>
      </c>
      <c r="N3268" t="s">
        <v>1388</v>
      </c>
      <c r="O3268">
        <v>0</v>
      </c>
      <c r="P3268" t="s">
        <v>1207</v>
      </c>
      <c r="Q3268">
        <v>19930801</v>
      </c>
    </row>
    <row r="3269" spans="1:17">
      <c r="A3269" t="s">
        <v>1396</v>
      </c>
      <c r="B3269" t="s">
        <v>1221</v>
      </c>
      <c r="C3269">
        <v>201004</v>
      </c>
      <c r="D3269">
        <v>28</v>
      </c>
      <c r="E3269" t="s">
        <v>1212</v>
      </c>
      <c r="F3269">
        <v>488</v>
      </c>
      <c r="G3269">
        <v>656</v>
      </c>
      <c r="H3269">
        <v>1462</v>
      </c>
      <c r="I3269">
        <v>43112031100</v>
      </c>
      <c r="J3269">
        <v>8</v>
      </c>
      <c r="K3269" t="s">
        <v>1397</v>
      </c>
      <c r="L3269">
        <v>2531</v>
      </c>
      <c r="M3269" t="s">
        <v>1214</v>
      </c>
      <c r="N3269" t="s">
        <v>1388</v>
      </c>
      <c r="O3269">
        <v>0</v>
      </c>
      <c r="P3269" t="s">
        <v>1207</v>
      </c>
      <c r="Q3269">
        <v>19750801</v>
      </c>
    </row>
    <row r="3270" spans="1:17">
      <c r="A3270" t="s">
        <v>1396</v>
      </c>
      <c r="B3270" t="s">
        <v>1222</v>
      </c>
      <c r="C3270">
        <v>201004</v>
      </c>
      <c r="D3270">
        <v>27</v>
      </c>
      <c r="E3270" t="s">
        <v>1212</v>
      </c>
      <c r="F3270">
        <v>885</v>
      </c>
      <c r="G3270">
        <v>669</v>
      </c>
      <c r="H3270">
        <v>1813</v>
      </c>
      <c r="I3270">
        <v>43112070000</v>
      </c>
      <c r="J3270">
        <v>8</v>
      </c>
      <c r="K3270" t="s">
        <v>1397</v>
      </c>
      <c r="L3270">
        <v>2531</v>
      </c>
      <c r="M3270" t="s">
        <v>1214</v>
      </c>
      <c r="N3270" t="s">
        <v>1388</v>
      </c>
      <c r="O3270">
        <v>0</v>
      </c>
      <c r="P3270" t="s">
        <v>1207</v>
      </c>
      <c r="Q3270">
        <v>19930601</v>
      </c>
    </row>
    <row r="3271" spans="1:17">
      <c r="A3271" t="s">
        <v>1396</v>
      </c>
      <c r="B3271" t="s">
        <v>1223</v>
      </c>
      <c r="C3271">
        <v>201004</v>
      </c>
      <c r="D3271">
        <v>0</v>
      </c>
      <c r="E3271" t="s">
        <v>1212</v>
      </c>
      <c r="F3271">
        <v>0</v>
      </c>
      <c r="G3271">
        <v>0</v>
      </c>
      <c r="H3271">
        <v>0</v>
      </c>
      <c r="I3271">
        <v>43112017900</v>
      </c>
      <c r="J3271">
        <v>12</v>
      </c>
      <c r="K3271" t="s">
        <v>1397</v>
      </c>
      <c r="L3271">
        <v>2531</v>
      </c>
      <c r="M3271" t="s">
        <v>1214</v>
      </c>
      <c r="N3271" t="s">
        <v>1388</v>
      </c>
      <c r="O3271">
        <v>0</v>
      </c>
      <c r="P3271" t="s">
        <v>1207</v>
      </c>
      <c r="Q3271">
        <v>19741101</v>
      </c>
    </row>
    <row r="3272" spans="1:17">
      <c r="A3272" t="s">
        <v>1396</v>
      </c>
      <c r="B3272" t="s">
        <v>1224</v>
      </c>
      <c r="C3272">
        <v>201004</v>
      </c>
      <c r="D3272">
        <v>0</v>
      </c>
      <c r="E3272" t="s">
        <v>1212</v>
      </c>
      <c r="F3272">
        <v>0</v>
      </c>
      <c r="G3272">
        <v>0</v>
      </c>
      <c r="H3272">
        <v>0</v>
      </c>
      <c r="I3272">
        <v>43112015301</v>
      </c>
      <c r="J3272">
        <v>12</v>
      </c>
      <c r="K3272" t="s">
        <v>1397</v>
      </c>
      <c r="L3272">
        <v>2531</v>
      </c>
      <c r="M3272" t="s">
        <v>1214</v>
      </c>
      <c r="N3272" t="s">
        <v>1388</v>
      </c>
      <c r="O3272">
        <v>0</v>
      </c>
      <c r="P3272" t="s">
        <v>1207</v>
      </c>
      <c r="Q3272">
        <v>19741101</v>
      </c>
    </row>
    <row r="3273" spans="1:17">
      <c r="A3273" t="s">
        <v>1396</v>
      </c>
      <c r="B3273" t="s">
        <v>1225</v>
      </c>
      <c r="C3273">
        <v>201004</v>
      </c>
      <c r="D3273">
        <v>27</v>
      </c>
      <c r="E3273" t="s">
        <v>1212</v>
      </c>
      <c r="F3273">
        <v>22</v>
      </c>
      <c r="G3273">
        <v>339</v>
      </c>
      <c r="H3273">
        <v>3412</v>
      </c>
      <c r="I3273">
        <v>43112016500</v>
      </c>
      <c r="J3273">
        <v>8</v>
      </c>
      <c r="K3273" t="s">
        <v>1397</v>
      </c>
      <c r="L3273">
        <v>2531</v>
      </c>
      <c r="M3273" t="s">
        <v>1214</v>
      </c>
      <c r="N3273" t="s">
        <v>1388</v>
      </c>
      <c r="O3273">
        <v>0</v>
      </c>
      <c r="P3273" t="s">
        <v>1207</v>
      </c>
      <c r="Q3273">
        <v>19700301</v>
      </c>
    </row>
    <row r="3274" spans="1:17">
      <c r="A3274" t="s">
        <v>1396</v>
      </c>
      <c r="B3274" t="s">
        <v>1301</v>
      </c>
      <c r="C3274">
        <v>201004</v>
      </c>
      <c r="D3274">
        <v>0</v>
      </c>
      <c r="E3274" t="s">
        <v>1212</v>
      </c>
      <c r="F3274">
        <v>0</v>
      </c>
      <c r="G3274">
        <v>0</v>
      </c>
      <c r="H3274">
        <v>0</v>
      </c>
      <c r="I3274">
        <v>43112010801</v>
      </c>
      <c r="J3274">
        <v>12</v>
      </c>
      <c r="K3274" t="s">
        <v>1397</v>
      </c>
      <c r="L3274">
        <v>2531</v>
      </c>
      <c r="M3274" t="s">
        <v>1214</v>
      </c>
      <c r="N3274" t="s">
        <v>1388</v>
      </c>
      <c r="O3274">
        <v>0</v>
      </c>
      <c r="P3274" t="s">
        <v>1207</v>
      </c>
      <c r="Q3274">
        <v>19721201</v>
      </c>
    </row>
    <row r="3275" spans="1:17">
      <c r="A3275" t="s">
        <v>1396</v>
      </c>
      <c r="B3275" t="s">
        <v>1226</v>
      </c>
      <c r="C3275">
        <v>201004</v>
      </c>
      <c r="D3275">
        <v>0</v>
      </c>
      <c r="E3275" t="s">
        <v>1212</v>
      </c>
      <c r="F3275">
        <v>0</v>
      </c>
      <c r="G3275">
        <v>0</v>
      </c>
      <c r="H3275">
        <v>0</v>
      </c>
      <c r="I3275">
        <v>43112021000</v>
      </c>
      <c r="J3275">
        <v>12</v>
      </c>
      <c r="K3275" t="s">
        <v>1397</v>
      </c>
      <c r="L3275">
        <v>2531</v>
      </c>
      <c r="M3275" t="s">
        <v>1214</v>
      </c>
      <c r="N3275" t="s">
        <v>1388</v>
      </c>
      <c r="O3275">
        <v>0</v>
      </c>
      <c r="P3275" t="s">
        <v>1207</v>
      </c>
      <c r="Q3275">
        <v>19720801</v>
      </c>
    </row>
    <row r="3276" spans="1:17">
      <c r="A3276" t="s">
        <v>1396</v>
      </c>
      <c r="B3276" t="s">
        <v>1303</v>
      </c>
      <c r="C3276">
        <v>201004</v>
      </c>
      <c r="D3276">
        <v>0</v>
      </c>
      <c r="E3276" t="s">
        <v>1212</v>
      </c>
      <c r="F3276">
        <v>0</v>
      </c>
      <c r="G3276">
        <v>0</v>
      </c>
      <c r="H3276">
        <v>0</v>
      </c>
      <c r="I3276">
        <v>43112014200</v>
      </c>
      <c r="J3276">
        <v>12</v>
      </c>
      <c r="K3276" t="s">
        <v>1397</v>
      </c>
      <c r="L3276">
        <v>2531</v>
      </c>
      <c r="M3276" t="s">
        <v>1214</v>
      </c>
      <c r="N3276" t="s">
        <v>1388</v>
      </c>
      <c r="O3276">
        <v>0</v>
      </c>
      <c r="P3276" t="s">
        <v>1207</v>
      </c>
      <c r="Q3276">
        <v>19740101</v>
      </c>
    </row>
    <row r="3277" spans="1:17">
      <c r="A3277" t="s">
        <v>1396</v>
      </c>
      <c r="B3277" t="s">
        <v>1348</v>
      </c>
      <c r="C3277">
        <v>201004</v>
      </c>
      <c r="D3277">
        <v>28</v>
      </c>
      <c r="E3277" t="s">
        <v>1212</v>
      </c>
      <c r="F3277">
        <v>1105</v>
      </c>
      <c r="G3277">
        <v>2086</v>
      </c>
      <c r="H3277">
        <v>10499</v>
      </c>
      <c r="I3277">
        <v>43112016601</v>
      </c>
      <c r="J3277">
        <v>8</v>
      </c>
      <c r="K3277" t="s">
        <v>1397</v>
      </c>
      <c r="L3277">
        <v>2531</v>
      </c>
      <c r="M3277" t="s">
        <v>1214</v>
      </c>
      <c r="N3277" t="s">
        <v>1388</v>
      </c>
      <c r="O3277">
        <v>0</v>
      </c>
      <c r="P3277" t="s">
        <v>1207</v>
      </c>
      <c r="Q3277">
        <v>19770201</v>
      </c>
    </row>
    <row r="3278" spans="1:17">
      <c r="A3278" t="s">
        <v>1396</v>
      </c>
      <c r="B3278" t="s">
        <v>1228</v>
      </c>
      <c r="C3278">
        <v>201004</v>
      </c>
      <c r="D3278">
        <v>28</v>
      </c>
      <c r="E3278" t="s">
        <v>1212</v>
      </c>
      <c r="F3278">
        <v>581</v>
      </c>
      <c r="G3278">
        <v>722</v>
      </c>
      <c r="H3278">
        <v>14421</v>
      </c>
      <c r="I3278">
        <v>43112009301</v>
      </c>
      <c r="J3278">
        <v>8</v>
      </c>
      <c r="K3278" t="s">
        <v>1397</v>
      </c>
      <c r="L3278">
        <v>2531</v>
      </c>
      <c r="M3278" t="s">
        <v>1214</v>
      </c>
      <c r="N3278" t="s">
        <v>1388</v>
      </c>
      <c r="O3278">
        <v>0</v>
      </c>
      <c r="P3278" t="s">
        <v>1207</v>
      </c>
      <c r="Q3278">
        <v>19790801</v>
      </c>
    </row>
    <row r="3279" spans="1:17">
      <c r="A3279" t="s">
        <v>1396</v>
      </c>
      <c r="B3279" t="s">
        <v>1381</v>
      </c>
      <c r="C3279">
        <v>201004</v>
      </c>
      <c r="D3279">
        <v>0</v>
      </c>
      <c r="E3279" t="s">
        <v>1212</v>
      </c>
      <c r="F3279">
        <v>0</v>
      </c>
      <c r="G3279">
        <v>0</v>
      </c>
      <c r="H3279">
        <v>0</v>
      </c>
      <c r="I3279">
        <v>43112029000</v>
      </c>
      <c r="J3279">
        <v>12</v>
      </c>
      <c r="K3279" t="s">
        <v>1397</v>
      </c>
      <c r="L3279">
        <v>2531</v>
      </c>
      <c r="M3279" t="s">
        <v>1214</v>
      </c>
      <c r="N3279" t="s">
        <v>1388</v>
      </c>
      <c r="O3279">
        <v>0</v>
      </c>
      <c r="P3279" t="s">
        <v>1207</v>
      </c>
      <c r="Q3279">
        <v>19720701</v>
      </c>
    </row>
    <row r="3280" spans="1:17">
      <c r="A3280" t="s">
        <v>1396</v>
      </c>
      <c r="B3280" t="s">
        <v>1382</v>
      </c>
      <c r="C3280">
        <v>201004</v>
      </c>
      <c r="D3280">
        <v>28</v>
      </c>
      <c r="E3280" t="s">
        <v>1212</v>
      </c>
      <c r="F3280">
        <v>798</v>
      </c>
      <c r="G3280">
        <v>6089</v>
      </c>
      <c r="H3280">
        <v>9467</v>
      </c>
      <c r="I3280">
        <v>43112016800</v>
      </c>
      <c r="J3280">
        <v>8</v>
      </c>
      <c r="K3280" t="s">
        <v>1397</v>
      </c>
      <c r="L3280">
        <v>2531</v>
      </c>
      <c r="M3280" t="s">
        <v>1214</v>
      </c>
      <c r="N3280" t="s">
        <v>1388</v>
      </c>
      <c r="O3280">
        <v>0</v>
      </c>
      <c r="P3280" t="s">
        <v>1207</v>
      </c>
      <c r="Q3280">
        <v>19730501</v>
      </c>
    </row>
    <row r="3281" spans="1:17">
      <c r="A3281" t="s">
        <v>1396</v>
      </c>
      <c r="B3281" t="s">
        <v>1398</v>
      </c>
      <c r="C3281">
        <v>201004</v>
      </c>
      <c r="D3281">
        <v>0</v>
      </c>
      <c r="E3281" t="s">
        <v>1212</v>
      </c>
      <c r="F3281">
        <v>0</v>
      </c>
      <c r="G3281">
        <v>0</v>
      </c>
      <c r="H3281">
        <v>0</v>
      </c>
      <c r="I3281">
        <v>43112018100</v>
      </c>
      <c r="J3281">
        <v>12</v>
      </c>
      <c r="K3281" t="s">
        <v>1397</v>
      </c>
      <c r="L3281">
        <v>2531</v>
      </c>
      <c r="M3281" t="s">
        <v>1214</v>
      </c>
      <c r="N3281" t="s">
        <v>1388</v>
      </c>
      <c r="O3281">
        <v>0</v>
      </c>
      <c r="P3281" t="s">
        <v>1233</v>
      </c>
      <c r="Q3281">
        <v>19750601</v>
      </c>
    </row>
    <row r="3282" spans="1:17">
      <c r="A3282" t="s">
        <v>1396</v>
      </c>
      <c r="B3282" t="s">
        <v>1362</v>
      </c>
      <c r="C3282">
        <v>201004</v>
      </c>
      <c r="D3282">
        <v>0</v>
      </c>
      <c r="E3282" t="s">
        <v>1212</v>
      </c>
      <c r="F3282">
        <v>0</v>
      </c>
      <c r="G3282">
        <v>0</v>
      </c>
      <c r="H3282">
        <v>0</v>
      </c>
      <c r="I3282">
        <v>43112020700</v>
      </c>
      <c r="J3282">
        <v>12</v>
      </c>
      <c r="K3282" t="s">
        <v>1397</v>
      </c>
      <c r="L3282">
        <v>2531</v>
      </c>
      <c r="M3282" t="s">
        <v>1214</v>
      </c>
      <c r="N3282" t="s">
        <v>1388</v>
      </c>
      <c r="O3282">
        <v>0</v>
      </c>
      <c r="P3282" t="s">
        <v>1393</v>
      </c>
      <c r="Q3282">
        <v>19790501</v>
      </c>
    </row>
    <row r="3283" spans="1:17">
      <c r="A3283" t="s">
        <v>1396</v>
      </c>
      <c r="B3283" t="s">
        <v>1363</v>
      </c>
      <c r="C3283">
        <v>201004</v>
      </c>
      <c r="D3283">
        <v>28</v>
      </c>
      <c r="E3283" t="s">
        <v>1212</v>
      </c>
      <c r="F3283">
        <v>1008</v>
      </c>
      <c r="G3283">
        <v>192</v>
      </c>
      <c r="H3283">
        <v>42094</v>
      </c>
      <c r="I3283">
        <v>43112018600</v>
      </c>
      <c r="J3283">
        <v>8</v>
      </c>
      <c r="K3283" t="s">
        <v>1397</v>
      </c>
      <c r="L3283">
        <v>2531</v>
      </c>
      <c r="M3283" t="s">
        <v>1214</v>
      </c>
      <c r="N3283" t="s">
        <v>1388</v>
      </c>
      <c r="O3283">
        <v>0</v>
      </c>
      <c r="P3283" t="s">
        <v>1207</v>
      </c>
      <c r="Q3283">
        <v>19730501</v>
      </c>
    </row>
    <row r="3284" spans="1:17">
      <c r="A3284" t="s">
        <v>1396</v>
      </c>
      <c r="B3284" t="s">
        <v>1365</v>
      </c>
      <c r="C3284">
        <v>201004</v>
      </c>
      <c r="D3284">
        <v>28</v>
      </c>
      <c r="E3284" t="s">
        <v>1212</v>
      </c>
      <c r="F3284">
        <v>652</v>
      </c>
      <c r="G3284">
        <v>660</v>
      </c>
      <c r="H3284">
        <v>10876</v>
      </c>
      <c r="I3284">
        <v>43112009700</v>
      </c>
      <c r="J3284">
        <v>8</v>
      </c>
      <c r="K3284" t="s">
        <v>1397</v>
      </c>
      <c r="L3284">
        <v>2531</v>
      </c>
      <c r="M3284" t="s">
        <v>1214</v>
      </c>
      <c r="N3284" t="s">
        <v>1388</v>
      </c>
      <c r="O3284">
        <v>0</v>
      </c>
      <c r="P3284" t="s">
        <v>1207</v>
      </c>
      <c r="Q3284">
        <v>19690701</v>
      </c>
    </row>
    <row r="3285" spans="1:17">
      <c r="A3285" t="s">
        <v>1396</v>
      </c>
      <c r="B3285" t="s">
        <v>1399</v>
      </c>
      <c r="C3285">
        <v>201004</v>
      </c>
      <c r="D3285">
        <v>0</v>
      </c>
      <c r="E3285" t="s">
        <v>1212</v>
      </c>
      <c r="F3285">
        <v>0</v>
      </c>
      <c r="G3285">
        <v>0</v>
      </c>
      <c r="H3285">
        <v>0</v>
      </c>
      <c r="I3285">
        <v>43112022901</v>
      </c>
      <c r="J3285">
        <v>12</v>
      </c>
      <c r="K3285" t="s">
        <v>1397</v>
      </c>
      <c r="L3285">
        <v>2531</v>
      </c>
      <c r="M3285" t="s">
        <v>1214</v>
      </c>
      <c r="N3285" t="s">
        <v>1388</v>
      </c>
      <c r="O3285">
        <v>0</v>
      </c>
      <c r="P3285" t="s">
        <v>1322</v>
      </c>
      <c r="Q3285">
        <v>19790701</v>
      </c>
    </row>
    <row r="3286" spans="1:17">
      <c r="A3286" t="s">
        <v>1396</v>
      </c>
      <c r="B3286" t="s">
        <v>1367</v>
      </c>
      <c r="C3286">
        <v>201004</v>
      </c>
      <c r="D3286">
        <v>28</v>
      </c>
      <c r="E3286" t="s">
        <v>1212</v>
      </c>
      <c r="F3286">
        <v>1579</v>
      </c>
      <c r="G3286">
        <v>937</v>
      </c>
      <c r="H3286">
        <v>858</v>
      </c>
      <c r="I3286">
        <v>43112070400</v>
      </c>
      <c r="J3286">
        <v>8</v>
      </c>
      <c r="K3286" t="s">
        <v>1397</v>
      </c>
      <c r="L3286">
        <v>2531</v>
      </c>
      <c r="M3286" t="s">
        <v>1214</v>
      </c>
      <c r="N3286" t="s">
        <v>1388</v>
      </c>
      <c r="O3286">
        <v>0</v>
      </c>
      <c r="P3286" t="s">
        <v>1207</v>
      </c>
      <c r="Q3286">
        <v>19930901</v>
      </c>
    </row>
    <row r="3287" spans="1:17">
      <c r="A3287" t="s">
        <v>1396</v>
      </c>
      <c r="B3287" t="s">
        <v>1368</v>
      </c>
      <c r="C3287">
        <v>201004</v>
      </c>
      <c r="D3287">
        <v>0</v>
      </c>
      <c r="E3287" t="s">
        <v>1212</v>
      </c>
      <c r="F3287">
        <v>0</v>
      </c>
      <c r="G3287">
        <v>0</v>
      </c>
      <c r="H3287">
        <v>0</v>
      </c>
      <c r="I3287">
        <v>43112023300</v>
      </c>
      <c r="J3287">
        <v>12</v>
      </c>
      <c r="K3287" t="s">
        <v>1397</v>
      </c>
      <c r="L3287">
        <v>2531</v>
      </c>
      <c r="M3287" t="s">
        <v>1214</v>
      </c>
      <c r="N3287" t="s">
        <v>1388</v>
      </c>
      <c r="O3287">
        <v>0</v>
      </c>
      <c r="P3287" t="s">
        <v>1233</v>
      </c>
      <c r="Q3287">
        <v>19980227</v>
      </c>
    </row>
    <row r="3288" spans="1:17">
      <c r="A3288" t="s">
        <v>1396</v>
      </c>
      <c r="B3288" t="s">
        <v>1369</v>
      </c>
      <c r="C3288">
        <v>201004</v>
      </c>
      <c r="D3288">
        <v>28</v>
      </c>
      <c r="E3288" t="s">
        <v>1212</v>
      </c>
      <c r="F3288">
        <v>1102</v>
      </c>
      <c r="G3288">
        <v>255</v>
      </c>
      <c r="H3288">
        <v>41945</v>
      </c>
      <c r="I3288">
        <v>43112023000</v>
      </c>
      <c r="J3288">
        <v>8</v>
      </c>
      <c r="K3288" t="s">
        <v>1400</v>
      </c>
      <c r="L3288">
        <v>2531</v>
      </c>
      <c r="M3288" t="s">
        <v>1214</v>
      </c>
      <c r="N3288" t="s">
        <v>1388</v>
      </c>
      <c r="O3288">
        <v>0</v>
      </c>
      <c r="P3288" t="s">
        <v>1207</v>
      </c>
      <c r="Q3288">
        <v>19701001</v>
      </c>
    </row>
    <row r="3289" spans="1:17">
      <c r="A3289" t="s">
        <v>1396</v>
      </c>
      <c r="B3289" t="s">
        <v>1383</v>
      </c>
      <c r="C3289">
        <v>201004</v>
      </c>
      <c r="D3289">
        <v>28</v>
      </c>
      <c r="E3289" t="s">
        <v>1212</v>
      </c>
      <c r="F3289">
        <v>759</v>
      </c>
      <c r="G3289">
        <v>106</v>
      </c>
      <c r="H3289">
        <v>17293</v>
      </c>
      <c r="I3289">
        <v>43112018200</v>
      </c>
      <c r="J3289">
        <v>8</v>
      </c>
      <c r="K3289" t="s">
        <v>1397</v>
      </c>
      <c r="L3289">
        <v>2531</v>
      </c>
      <c r="M3289" t="s">
        <v>1214</v>
      </c>
      <c r="N3289" t="s">
        <v>1388</v>
      </c>
      <c r="O3289">
        <v>0</v>
      </c>
      <c r="P3289" t="s">
        <v>1233</v>
      </c>
      <c r="Q3289">
        <v>19760501</v>
      </c>
    </row>
    <row r="3290" spans="1:17">
      <c r="A3290" t="s">
        <v>1396</v>
      </c>
      <c r="B3290" t="s">
        <v>1386</v>
      </c>
      <c r="C3290">
        <v>201004</v>
      </c>
      <c r="D3290">
        <v>28</v>
      </c>
      <c r="E3290" t="s">
        <v>1212</v>
      </c>
      <c r="F3290">
        <v>469</v>
      </c>
      <c r="G3290">
        <v>852</v>
      </c>
      <c r="H3290">
        <v>29201</v>
      </c>
      <c r="I3290">
        <v>43112015400</v>
      </c>
      <c r="J3290">
        <v>8</v>
      </c>
      <c r="K3290" t="s">
        <v>1397</v>
      </c>
      <c r="L3290">
        <v>2531</v>
      </c>
      <c r="M3290" t="s">
        <v>1214</v>
      </c>
      <c r="N3290" t="s">
        <v>1388</v>
      </c>
      <c r="O3290">
        <v>0</v>
      </c>
      <c r="P3290" t="s">
        <v>1207</v>
      </c>
      <c r="Q3290">
        <v>19691201</v>
      </c>
    </row>
    <row r="3291" spans="1:17">
      <c r="A3291" t="s">
        <v>1396</v>
      </c>
      <c r="B3291" t="s">
        <v>1370</v>
      </c>
      <c r="C3291">
        <v>201004</v>
      </c>
      <c r="D3291">
        <v>24</v>
      </c>
      <c r="E3291" t="s">
        <v>1212</v>
      </c>
      <c r="F3291">
        <v>624</v>
      </c>
      <c r="G3291">
        <v>55</v>
      </c>
      <c r="H3291">
        <v>64</v>
      </c>
      <c r="I3291">
        <v>43112069700</v>
      </c>
      <c r="J3291">
        <v>8</v>
      </c>
      <c r="K3291" t="s">
        <v>1397</v>
      </c>
      <c r="L3291">
        <v>2531</v>
      </c>
      <c r="M3291" t="s">
        <v>1214</v>
      </c>
      <c r="N3291" t="s">
        <v>1388</v>
      </c>
      <c r="O3291">
        <v>0</v>
      </c>
      <c r="P3291" t="s">
        <v>1207</v>
      </c>
      <c r="Q3291">
        <v>19930201</v>
      </c>
    </row>
    <row r="3292" spans="1:17">
      <c r="A3292" t="s">
        <v>1396</v>
      </c>
      <c r="B3292" t="s">
        <v>1401</v>
      </c>
      <c r="C3292">
        <v>201004</v>
      </c>
      <c r="D3292">
        <v>28</v>
      </c>
      <c r="E3292" t="s">
        <v>1212</v>
      </c>
      <c r="F3292">
        <v>293</v>
      </c>
      <c r="G3292">
        <v>128</v>
      </c>
      <c r="H3292">
        <v>543</v>
      </c>
      <c r="I3292">
        <v>43112012701</v>
      </c>
      <c r="J3292">
        <v>8</v>
      </c>
      <c r="K3292" t="s">
        <v>1397</v>
      </c>
      <c r="L3292">
        <v>2531</v>
      </c>
      <c r="M3292" t="s">
        <v>1214</v>
      </c>
      <c r="N3292" t="s">
        <v>1388</v>
      </c>
      <c r="O3292">
        <v>0</v>
      </c>
      <c r="P3292" t="s">
        <v>1207</v>
      </c>
      <c r="Q3292">
        <v>19760401</v>
      </c>
    </row>
    <row r="3293" spans="1:17">
      <c r="A3293" t="s">
        <v>1396</v>
      </c>
      <c r="B3293" t="s">
        <v>1387</v>
      </c>
      <c r="C3293">
        <v>201004</v>
      </c>
      <c r="D3293">
        <v>28</v>
      </c>
      <c r="E3293" t="s">
        <v>1212</v>
      </c>
      <c r="F3293">
        <v>4059</v>
      </c>
      <c r="G3293">
        <v>2340</v>
      </c>
      <c r="H3293">
        <v>53379</v>
      </c>
      <c r="I3293">
        <v>43112012800</v>
      </c>
      <c r="J3293">
        <v>8</v>
      </c>
      <c r="K3293" t="s">
        <v>1397</v>
      </c>
      <c r="L3293">
        <v>2531</v>
      </c>
      <c r="M3293" t="s">
        <v>1214</v>
      </c>
      <c r="N3293" t="s">
        <v>1388</v>
      </c>
      <c r="O3293">
        <v>0</v>
      </c>
      <c r="P3293" t="s">
        <v>1207</v>
      </c>
      <c r="Q3293">
        <v>19710201</v>
      </c>
    </row>
    <row r="3294" spans="1:17">
      <c r="A3294" t="s">
        <v>1396</v>
      </c>
      <c r="B3294" t="s">
        <v>1372</v>
      </c>
      <c r="C3294">
        <v>201004</v>
      </c>
      <c r="D3294">
        <v>28</v>
      </c>
      <c r="E3294" t="s">
        <v>1212</v>
      </c>
      <c r="F3294">
        <v>741</v>
      </c>
      <c r="G3294">
        <v>1277</v>
      </c>
      <c r="H3294">
        <v>7665</v>
      </c>
      <c r="I3294">
        <v>43112016901</v>
      </c>
      <c r="J3294">
        <v>8</v>
      </c>
      <c r="K3294" t="s">
        <v>1397</v>
      </c>
      <c r="L3294">
        <v>2531</v>
      </c>
      <c r="M3294" t="s">
        <v>1214</v>
      </c>
      <c r="N3294" t="s">
        <v>1388</v>
      </c>
      <c r="O3294">
        <v>0</v>
      </c>
      <c r="P3294" t="s">
        <v>1207</v>
      </c>
      <c r="Q3294">
        <v>19801101</v>
      </c>
    </row>
    <row r="3295" spans="1:17">
      <c r="A3295" t="s">
        <v>1396</v>
      </c>
      <c r="B3295" t="s">
        <v>1373</v>
      </c>
      <c r="C3295">
        <v>201004</v>
      </c>
      <c r="D3295">
        <v>28</v>
      </c>
      <c r="E3295" t="s">
        <v>1212</v>
      </c>
      <c r="F3295">
        <v>1100</v>
      </c>
      <c r="G3295">
        <v>873</v>
      </c>
      <c r="H3295">
        <v>56594</v>
      </c>
      <c r="I3295">
        <v>43112015700</v>
      </c>
      <c r="J3295">
        <v>8</v>
      </c>
      <c r="K3295" t="s">
        <v>1397</v>
      </c>
      <c r="L3295">
        <v>2531</v>
      </c>
      <c r="M3295" t="s">
        <v>1214</v>
      </c>
      <c r="N3295" t="s">
        <v>1388</v>
      </c>
      <c r="O3295">
        <v>0</v>
      </c>
      <c r="P3295" t="s">
        <v>1207</v>
      </c>
      <c r="Q3295">
        <v>19740101</v>
      </c>
    </row>
    <row r="3296" spans="1:17">
      <c r="A3296" t="s">
        <v>1396</v>
      </c>
      <c r="B3296" t="s">
        <v>1374</v>
      </c>
      <c r="C3296">
        <v>201004</v>
      </c>
      <c r="D3296">
        <v>28</v>
      </c>
      <c r="E3296" t="s">
        <v>1212</v>
      </c>
      <c r="F3296">
        <v>781</v>
      </c>
      <c r="G3296">
        <v>192</v>
      </c>
      <c r="H3296">
        <v>1544</v>
      </c>
      <c r="I3296">
        <v>43112009501</v>
      </c>
      <c r="J3296">
        <v>8</v>
      </c>
      <c r="K3296" t="s">
        <v>1397</v>
      </c>
      <c r="L3296">
        <v>2531</v>
      </c>
      <c r="M3296" t="s">
        <v>1214</v>
      </c>
      <c r="N3296" t="s">
        <v>1388</v>
      </c>
      <c r="O3296">
        <v>0</v>
      </c>
      <c r="P3296" t="s">
        <v>1207</v>
      </c>
      <c r="Q3296">
        <v>19700401</v>
      </c>
    </row>
    <row r="3297" spans="1:17">
      <c r="A3297" t="s">
        <v>1396</v>
      </c>
      <c r="B3297" t="s">
        <v>1402</v>
      </c>
      <c r="C3297">
        <v>201004</v>
      </c>
      <c r="D3297">
        <v>28</v>
      </c>
      <c r="E3297" t="s">
        <v>1212</v>
      </c>
      <c r="F3297">
        <v>1037</v>
      </c>
      <c r="G3297">
        <v>362</v>
      </c>
      <c r="H3297">
        <v>11004</v>
      </c>
      <c r="I3297">
        <v>43112020001</v>
      </c>
      <c r="J3297">
        <v>8</v>
      </c>
      <c r="K3297" t="s">
        <v>1397</v>
      </c>
      <c r="L3297">
        <v>2531</v>
      </c>
      <c r="M3297" t="s">
        <v>1214</v>
      </c>
      <c r="N3297" t="s">
        <v>1388</v>
      </c>
      <c r="O3297">
        <v>0</v>
      </c>
      <c r="P3297" t="s">
        <v>1207</v>
      </c>
      <c r="Q3297">
        <v>19810801</v>
      </c>
    </row>
    <row r="3298" spans="1:17">
      <c r="A3298" t="s">
        <v>1396</v>
      </c>
      <c r="B3298" t="s">
        <v>1403</v>
      </c>
      <c r="C3298">
        <v>201004</v>
      </c>
      <c r="D3298">
        <v>28</v>
      </c>
      <c r="E3298" t="s">
        <v>1212</v>
      </c>
      <c r="F3298">
        <v>1256</v>
      </c>
      <c r="G3298">
        <v>213</v>
      </c>
      <c r="H3298">
        <v>64349</v>
      </c>
      <c r="I3298">
        <v>43112018800</v>
      </c>
      <c r="J3298">
        <v>8</v>
      </c>
      <c r="K3298" t="s">
        <v>1397</v>
      </c>
      <c r="L3298">
        <v>2531</v>
      </c>
      <c r="M3298" t="s">
        <v>1214</v>
      </c>
      <c r="N3298" t="s">
        <v>1388</v>
      </c>
      <c r="O3298">
        <v>0</v>
      </c>
      <c r="P3298" t="s">
        <v>1207</v>
      </c>
      <c r="Q3298">
        <v>19700501</v>
      </c>
    </row>
    <row r="3299" spans="1:17">
      <c r="A3299" t="s">
        <v>1396</v>
      </c>
      <c r="B3299" t="s">
        <v>1404</v>
      </c>
      <c r="C3299">
        <v>201004</v>
      </c>
      <c r="D3299">
        <v>0</v>
      </c>
      <c r="E3299" t="s">
        <v>1212</v>
      </c>
      <c r="F3299">
        <v>0</v>
      </c>
      <c r="G3299">
        <v>0</v>
      </c>
      <c r="H3299">
        <v>0</v>
      </c>
      <c r="I3299">
        <v>43112020100</v>
      </c>
      <c r="J3299">
        <v>12</v>
      </c>
      <c r="K3299" t="s">
        <v>1397</v>
      </c>
      <c r="L3299">
        <v>2531</v>
      </c>
      <c r="M3299" t="s">
        <v>1214</v>
      </c>
      <c r="N3299" t="s">
        <v>1388</v>
      </c>
      <c r="O3299">
        <v>0</v>
      </c>
      <c r="P3299" t="s">
        <v>1207</v>
      </c>
      <c r="Q3299">
        <v>19700601</v>
      </c>
    </row>
    <row r="3300" spans="1:17">
      <c r="A3300" t="s">
        <v>1396</v>
      </c>
      <c r="B3300" t="s">
        <v>1405</v>
      </c>
      <c r="C3300">
        <v>201004</v>
      </c>
      <c r="D3300">
        <v>28</v>
      </c>
      <c r="E3300" t="s">
        <v>1212</v>
      </c>
      <c r="F3300">
        <v>499</v>
      </c>
      <c r="G3300">
        <v>17607</v>
      </c>
      <c r="H3300">
        <v>15043</v>
      </c>
      <c r="I3300">
        <v>43112029801</v>
      </c>
      <c r="J3300">
        <v>8</v>
      </c>
      <c r="K3300" t="s">
        <v>1397</v>
      </c>
      <c r="L3300">
        <v>2531</v>
      </c>
      <c r="M3300" t="s">
        <v>1214</v>
      </c>
      <c r="N3300" t="s">
        <v>1388</v>
      </c>
      <c r="O3300">
        <v>0</v>
      </c>
      <c r="P3300" t="s">
        <v>1207</v>
      </c>
      <c r="Q3300">
        <v>19740301</v>
      </c>
    </row>
    <row r="3301" spans="1:17">
      <c r="A3301" t="s">
        <v>1396</v>
      </c>
      <c r="B3301" t="s">
        <v>1406</v>
      </c>
      <c r="C3301">
        <v>201004</v>
      </c>
      <c r="D3301">
        <v>0</v>
      </c>
      <c r="E3301" t="s">
        <v>1212</v>
      </c>
      <c r="F3301">
        <v>0</v>
      </c>
      <c r="G3301">
        <v>0</v>
      </c>
      <c r="H3301">
        <v>0</v>
      </c>
      <c r="I3301">
        <v>43112021100</v>
      </c>
      <c r="J3301">
        <v>12</v>
      </c>
      <c r="K3301" t="s">
        <v>1397</v>
      </c>
      <c r="L3301">
        <v>2531</v>
      </c>
      <c r="M3301" t="s">
        <v>1214</v>
      </c>
      <c r="N3301" t="s">
        <v>1388</v>
      </c>
      <c r="O3301">
        <v>0</v>
      </c>
      <c r="P3301" t="s">
        <v>1207</v>
      </c>
      <c r="Q3301">
        <v>19850301</v>
      </c>
    </row>
    <row r="3302" spans="1:17">
      <c r="A3302" t="s">
        <v>1396</v>
      </c>
      <c r="B3302" t="s">
        <v>1407</v>
      </c>
      <c r="C3302">
        <v>201004</v>
      </c>
      <c r="D3302">
        <v>28</v>
      </c>
      <c r="E3302" t="s">
        <v>1212</v>
      </c>
      <c r="F3302">
        <v>439</v>
      </c>
      <c r="G3302">
        <v>106</v>
      </c>
      <c r="H3302">
        <v>6265</v>
      </c>
      <c r="I3302">
        <v>43112029500</v>
      </c>
      <c r="J3302">
        <v>8</v>
      </c>
      <c r="K3302" t="s">
        <v>1397</v>
      </c>
      <c r="L3302">
        <v>2531</v>
      </c>
      <c r="M3302" t="s">
        <v>1214</v>
      </c>
      <c r="N3302" t="s">
        <v>1388</v>
      </c>
      <c r="O3302">
        <v>0</v>
      </c>
      <c r="P3302" t="s">
        <v>1207</v>
      </c>
      <c r="Q3302">
        <v>19720901</v>
      </c>
    </row>
    <row r="3303" spans="1:17">
      <c r="A3303" t="s">
        <v>1396</v>
      </c>
      <c r="B3303" t="s">
        <v>1408</v>
      </c>
      <c r="C3303">
        <v>201004</v>
      </c>
      <c r="D3303">
        <v>28</v>
      </c>
      <c r="E3303" t="s">
        <v>1212</v>
      </c>
      <c r="F3303">
        <v>480</v>
      </c>
      <c r="G3303">
        <v>4151</v>
      </c>
      <c r="H3303">
        <v>75476</v>
      </c>
      <c r="I3303">
        <v>43112029300</v>
      </c>
      <c r="J3303">
        <v>8</v>
      </c>
      <c r="K3303" t="s">
        <v>1397</v>
      </c>
      <c r="L3303">
        <v>2531</v>
      </c>
      <c r="M3303" t="s">
        <v>1214</v>
      </c>
      <c r="N3303" t="s">
        <v>1388</v>
      </c>
      <c r="O3303">
        <v>0</v>
      </c>
      <c r="P3303" t="s">
        <v>1207</v>
      </c>
      <c r="Q3303">
        <v>19720501</v>
      </c>
    </row>
    <row r="3304" spans="1:17">
      <c r="A3304" t="s">
        <v>1396</v>
      </c>
      <c r="B3304" t="s">
        <v>1409</v>
      </c>
      <c r="C3304">
        <v>201004</v>
      </c>
      <c r="D3304">
        <v>28</v>
      </c>
      <c r="E3304" t="s">
        <v>1212</v>
      </c>
      <c r="F3304">
        <v>151</v>
      </c>
      <c r="G3304">
        <v>234</v>
      </c>
      <c r="H3304">
        <v>5733</v>
      </c>
      <c r="I3304">
        <v>43112012601</v>
      </c>
      <c r="J3304">
        <v>8</v>
      </c>
      <c r="K3304" t="s">
        <v>1397</v>
      </c>
      <c r="L3304">
        <v>2531</v>
      </c>
      <c r="M3304" t="s">
        <v>1214</v>
      </c>
      <c r="N3304" t="s">
        <v>1388</v>
      </c>
      <c r="O3304">
        <v>0</v>
      </c>
      <c r="P3304" t="s">
        <v>1233</v>
      </c>
      <c r="Q3304">
        <v>19980514</v>
      </c>
    </row>
    <row r="3305" spans="1:17">
      <c r="A3305" t="s">
        <v>1396</v>
      </c>
      <c r="B3305" t="s">
        <v>1410</v>
      </c>
      <c r="C3305">
        <v>201004</v>
      </c>
      <c r="D3305">
        <v>28</v>
      </c>
      <c r="E3305" t="s">
        <v>1212</v>
      </c>
      <c r="F3305">
        <v>506</v>
      </c>
      <c r="G3305">
        <v>1115</v>
      </c>
      <c r="H3305">
        <v>9690</v>
      </c>
      <c r="I3305">
        <v>43112015501</v>
      </c>
      <c r="J3305">
        <v>8</v>
      </c>
      <c r="K3305" t="s">
        <v>1397</v>
      </c>
      <c r="L3305">
        <v>2531</v>
      </c>
      <c r="M3305" t="s">
        <v>1214</v>
      </c>
      <c r="N3305" t="s">
        <v>1388</v>
      </c>
      <c r="O3305">
        <v>0</v>
      </c>
      <c r="P3305" t="s">
        <v>1207</v>
      </c>
      <c r="Q3305">
        <v>19901001</v>
      </c>
    </row>
    <row r="3306" spans="1:17">
      <c r="A3306" t="s">
        <v>1396</v>
      </c>
      <c r="B3306" t="s">
        <v>1411</v>
      </c>
      <c r="C3306">
        <v>201004</v>
      </c>
      <c r="D3306">
        <v>0</v>
      </c>
      <c r="E3306" t="s">
        <v>1212</v>
      </c>
      <c r="F3306">
        <v>0</v>
      </c>
      <c r="G3306">
        <v>0</v>
      </c>
      <c r="H3306">
        <v>0</v>
      </c>
      <c r="I3306">
        <v>43112029202</v>
      </c>
      <c r="J3306">
        <v>12</v>
      </c>
      <c r="K3306" t="s">
        <v>1397</v>
      </c>
      <c r="L3306">
        <v>2531</v>
      </c>
      <c r="M3306" t="s">
        <v>1214</v>
      </c>
      <c r="N3306" t="s">
        <v>1388</v>
      </c>
      <c r="O3306">
        <v>0</v>
      </c>
      <c r="P3306" t="s">
        <v>1207</v>
      </c>
      <c r="Q3306">
        <v>19931001</v>
      </c>
    </row>
    <row r="3307" spans="1:17">
      <c r="A3307" t="s">
        <v>1396</v>
      </c>
      <c r="B3307" t="s">
        <v>1332</v>
      </c>
      <c r="C3307">
        <v>201004</v>
      </c>
      <c r="D3307">
        <v>28</v>
      </c>
      <c r="E3307" t="s">
        <v>1212</v>
      </c>
      <c r="F3307">
        <v>462</v>
      </c>
      <c r="G3307">
        <v>438</v>
      </c>
      <c r="H3307">
        <v>1004</v>
      </c>
      <c r="I3307">
        <v>43112034500</v>
      </c>
      <c r="J3307">
        <v>8</v>
      </c>
      <c r="K3307" t="s">
        <v>1412</v>
      </c>
      <c r="L3307">
        <v>2531</v>
      </c>
      <c r="M3307" t="s">
        <v>1214</v>
      </c>
      <c r="N3307" t="s">
        <v>1388</v>
      </c>
      <c r="O3307">
        <v>0</v>
      </c>
      <c r="P3307" t="s">
        <v>1233</v>
      </c>
      <c r="Q3307">
        <v>19970608</v>
      </c>
    </row>
    <row r="3308" spans="1:17">
      <c r="A3308" t="s">
        <v>1396</v>
      </c>
      <c r="B3308" t="s">
        <v>1333</v>
      </c>
      <c r="C3308">
        <v>201004</v>
      </c>
      <c r="D3308">
        <v>27</v>
      </c>
      <c r="E3308" t="s">
        <v>1212</v>
      </c>
      <c r="F3308">
        <v>710</v>
      </c>
      <c r="G3308">
        <v>231</v>
      </c>
      <c r="H3308">
        <v>24488</v>
      </c>
      <c r="I3308">
        <v>43112035000</v>
      </c>
      <c r="J3308">
        <v>8</v>
      </c>
      <c r="K3308" t="s">
        <v>1397</v>
      </c>
      <c r="L3308">
        <v>2531</v>
      </c>
      <c r="M3308" t="s">
        <v>1214</v>
      </c>
      <c r="N3308" t="s">
        <v>1388</v>
      </c>
      <c r="O3308">
        <v>0</v>
      </c>
      <c r="P3308" t="s">
        <v>1207</v>
      </c>
      <c r="Q3308">
        <v>19771001</v>
      </c>
    </row>
    <row r="3309" spans="1:17">
      <c r="A3309" t="s">
        <v>1396</v>
      </c>
      <c r="B3309" t="s">
        <v>1268</v>
      </c>
      <c r="C3309">
        <v>201004</v>
      </c>
      <c r="D3309">
        <v>28</v>
      </c>
      <c r="E3309" t="s">
        <v>1212</v>
      </c>
      <c r="F3309">
        <v>618</v>
      </c>
      <c r="G3309">
        <v>759</v>
      </c>
      <c r="H3309">
        <v>1081</v>
      </c>
      <c r="I3309">
        <v>43112035800</v>
      </c>
      <c r="J3309">
        <v>8</v>
      </c>
      <c r="K3309" t="s">
        <v>1397</v>
      </c>
      <c r="L3309">
        <v>2531</v>
      </c>
      <c r="M3309" t="s">
        <v>1214</v>
      </c>
      <c r="N3309" t="s">
        <v>1388</v>
      </c>
      <c r="O3309">
        <v>0</v>
      </c>
      <c r="P3309" t="s">
        <v>1207</v>
      </c>
      <c r="Q3309">
        <v>19771101</v>
      </c>
    </row>
    <row r="3310" spans="1:17">
      <c r="A3310" t="s">
        <v>1396</v>
      </c>
      <c r="B3310" t="s">
        <v>1337</v>
      </c>
      <c r="C3310">
        <v>201004</v>
      </c>
      <c r="D3310">
        <v>0</v>
      </c>
      <c r="E3310" t="s">
        <v>1212</v>
      </c>
      <c r="F3310">
        <v>0</v>
      </c>
      <c r="G3310">
        <v>0</v>
      </c>
      <c r="H3310">
        <v>0</v>
      </c>
      <c r="I3310">
        <v>43112036700</v>
      </c>
      <c r="J3310">
        <v>12</v>
      </c>
      <c r="K3310" t="s">
        <v>1397</v>
      </c>
      <c r="L3310">
        <v>2531</v>
      </c>
      <c r="M3310" t="s">
        <v>1214</v>
      </c>
      <c r="N3310" t="s">
        <v>1388</v>
      </c>
      <c r="O3310">
        <v>0</v>
      </c>
      <c r="P3310" t="s">
        <v>1207</v>
      </c>
      <c r="Q3310">
        <v>19780101</v>
      </c>
    </row>
    <row r="3311" spans="1:17">
      <c r="A3311" t="s">
        <v>1396</v>
      </c>
      <c r="B3311" t="s">
        <v>1413</v>
      </c>
      <c r="C3311">
        <v>201004</v>
      </c>
      <c r="D3311">
        <v>27</v>
      </c>
      <c r="E3311" t="s">
        <v>1212</v>
      </c>
      <c r="F3311">
        <v>763</v>
      </c>
      <c r="G3311">
        <v>929</v>
      </c>
      <c r="H3311">
        <v>280</v>
      </c>
      <c r="I3311">
        <v>43112032800</v>
      </c>
      <c r="J3311">
        <v>8</v>
      </c>
      <c r="K3311" t="s">
        <v>1397</v>
      </c>
      <c r="L3311">
        <v>2531</v>
      </c>
      <c r="M3311" t="s">
        <v>1214</v>
      </c>
      <c r="N3311" t="s">
        <v>1388</v>
      </c>
      <c r="O3311">
        <v>0</v>
      </c>
      <c r="P3311" t="s">
        <v>1207</v>
      </c>
      <c r="Q3311">
        <v>19770701</v>
      </c>
    </row>
    <row r="3312" spans="1:17">
      <c r="A3312" t="s">
        <v>1396</v>
      </c>
      <c r="B3312" t="s">
        <v>1275</v>
      </c>
      <c r="C3312">
        <v>201004</v>
      </c>
      <c r="D3312">
        <v>28</v>
      </c>
      <c r="E3312" t="s">
        <v>1212</v>
      </c>
      <c r="F3312">
        <v>323</v>
      </c>
      <c r="G3312">
        <v>631</v>
      </c>
      <c r="H3312">
        <v>591</v>
      </c>
      <c r="I3312">
        <v>43112033900</v>
      </c>
      <c r="J3312">
        <v>8</v>
      </c>
      <c r="K3312" t="s">
        <v>1397</v>
      </c>
      <c r="L3312">
        <v>2531</v>
      </c>
      <c r="M3312" t="s">
        <v>1214</v>
      </c>
      <c r="N3312" t="s">
        <v>1388</v>
      </c>
      <c r="O3312">
        <v>0</v>
      </c>
      <c r="P3312" t="s">
        <v>1207</v>
      </c>
      <c r="Q3312">
        <v>19771001</v>
      </c>
    </row>
    <row r="3313" spans="1:17">
      <c r="A3313" t="s">
        <v>1396</v>
      </c>
      <c r="B3313" t="s">
        <v>1282</v>
      </c>
      <c r="C3313">
        <v>201004</v>
      </c>
      <c r="D3313">
        <v>28</v>
      </c>
      <c r="E3313" t="s">
        <v>1212</v>
      </c>
      <c r="F3313">
        <v>1288</v>
      </c>
      <c r="G3313">
        <v>6150</v>
      </c>
      <c r="H3313">
        <v>3810</v>
      </c>
      <c r="I3313">
        <v>43112033300</v>
      </c>
      <c r="J3313">
        <v>8</v>
      </c>
      <c r="K3313" t="s">
        <v>1397</v>
      </c>
      <c r="L3313">
        <v>2531</v>
      </c>
      <c r="M3313" t="s">
        <v>1214</v>
      </c>
      <c r="N3313" t="s">
        <v>1388</v>
      </c>
      <c r="O3313">
        <v>0</v>
      </c>
      <c r="P3313" t="s">
        <v>1207</v>
      </c>
      <c r="Q3313">
        <v>19770901</v>
      </c>
    </row>
    <row r="3314" spans="1:17">
      <c r="A3314" t="s">
        <v>1396</v>
      </c>
      <c r="B3314" t="s">
        <v>1342</v>
      </c>
      <c r="C3314">
        <v>201004</v>
      </c>
      <c r="D3314">
        <v>28</v>
      </c>
      <c r="E3314" t="s">
        <v>1212</v>
      </c>
      <c r="F3314">
        <v>349</v>
      </c>
      <c r="G3314">
        <v>1751</v>
      </c>
      <c r="H3314">
        <v>8375</v>
      </c>
      <c r="I3314">
        <v>43112032700</v>
      </c>
      <c r="J3314">
        <v>8</v>
      </c>
      <c r="K3314" t="s">
        <v>1397</v>
      </c>
      <c r="L3314">
        <v>2531</v>
      </c>
      <c r="M3314" t="s">
        <v>1214</v>
      </c>
      <c r="N3314" t="s">
        <v>1388</v>
      </c>
      <c r="O3314">
        <v>0</v>
      </c>
      <c r="P3314" t="s">
        <v>1207</v>
      </c>
      <c r="Q3314">
        <v>19770801</v>
      </c>
    </row>
    <row r="3315" spans="1:17">
      <c r="A3315" t="s">
        <v>1396</v>
      </c>
      <c r="B3315" t="s">
        <v>1343</v>
      </c>
      <c r="C3315">
        <v>201004</v>
      </c>
      <c r="D3315">
        <v>28</v>
      </c>
      <c r="E3315" t="s">
        <v>1212</v>
      </c>
      <c r="F3315">
        <v>1938</v>
      </c>
      <c r="G3315">
        <v>180</v>
      </c>
      <c r="H3315">
        <v>14480</v>
      </c>
      <c r="I3315">
        <v>43112069200</v>
      </c>
      <c r="J3315">
        <v>8</v>
      </c>
      <c r="K3315" t="s">
        <v>1397</v>
      </c>
      <c r="L3315">
        <v>2531</v>
      </c>
      <c r="M3315" t="s">
        <v>1214</v>
      </c>
      <c r="N3315" t="s">
        <v>1388</v>
      </c>
      <c r="O3315">
        <v>0</v>
      </c>
      <c r="P3315" t="s">
        <v>1207</v>
      </c>
      <c r="Q3315">
        <v>19910701</v>
      </c>
    </row>
    <row r="3316" spans="1:17">
      <c r="A3316" t="s">
        <v>1396</v>
      </c>
      <c r="B3316" t="s">
        <v>1283</v>
      </c>
      <c r="C3316">
        <v>201004</v>
      </c>
      <c r="D3316">
        <v>28</v>
      </c>
      <c r="E3316" t="s">
        <v>1212</v>
      </c>
      <c r="F3316">
        <v>1021</v>
      </c>
      <c r="G3316">
        <v>399</v>
      </c>
      <c r="H3316">
        <v>6543</v>
      </c>
      <c r="I3316">
        <v>43112069400</v>
      </c>
      <c r="J3316">
        <v>8</v>
      </c>
      <c r="K3316" t="s">
        <v>1397</v>
      </c>
      <c r="L3316">
        <v>2531</v>
      </c>
      <c r="M3316" t="s">
        <v>1214</v>
      </c>
      <c r="N3316" t="s">
        <v>1388</v>
      </c>
      <c r="O3316">
        <v>0</v>
      </c>
      <c r="P3316" t="s">
        <v>1207</v>
      </c>
      <c r="Q3316">
        <v>19920701</v>
      </c>
    </row>
    <row r="3317" spans="1:17">
      <c r="A3317" t="s">
        <v>1396</v>
      </c>
      <c r="B3317" t="s">
        <v>1344</v>
      </c>
      <c r="C3317">
        <v>201004</v>
      </c>
      <c r="D3317">
        <v>28</v>
      </c>
      <c r="E3317" t="s">
        <v>1212</v>
      </c>
      <c r="F3317">
        <v>1526</v>
      </c>
      <c r="G3317">
        <v>219</v>
      </c>
      <c r="H3317">
        <v>3598</v>
      </c>
      <c r="I3317">
        <v>43112036500</v>
      </c>
      <c r="J3317">
        <v>8</v>
      </c>
      <c r="K3317" t="s">
        <v>1397</v>
      </c>
      <c r="L3317">
        <v>2531</v>
      </c>
      <c r="M3317" t="s">
        <v>1214</v>
      </c>
      <c r="N3317" t="s">
        <v>1388</v>
      </c>
      <c r="O3317">
        <v>0</v>
      </c>
      <c r="P3317" t="s">
        <v>1207</v>
      </c>
      <c r="Q3317">
        <v>19771201</v>
      </c>
    </row>
    <row r="3318" spans="1:17">
      <c r="A3318" t="s">
        <v>1396</v>
      </c>
      <c r="B3318" t="s">
        <v>1284</v>
      </c>
      <c r="C3318">
        <v>201004</v>
      </c>
      <c r="D3318">
        <v>22</v>
      </c>
      <c r="E3318" t="s">
        <v>1212</v>
      </c>
      <c r="F3318">
        <v>191</v>
      </c>
      <c r="G3318">
        <v>101</v>
      </c>
      <c r="H3318">
        <v>2061</v>
      </c>
      <c r="I3318">
        <v>43112035300</v>
      </c>
      <c r="J3318">
        <v>8</v>
      </c>
      <c r="K3318" t="s">
        <v>1397</v>
      </c>
      <c r="L3318">
        <v>2531</v>
      </c>
      <c r="M3318" t="s">
        <v>1214</v>
      </c>
      <c r="N3318" t="s">
        <v>1388</v>
      </c>
      <c r="O3318">
        <v>0</v>
      </c>
      <c r="P3318" t="s">
        <v>1207</v>
      </c>
      <c r="Q3318">
        <v>19771101</v>
      </c>
    </row>
    <row r="3319" spans="1:17">
      <c r="A3319" t="s">
        <v>1396</v>
      </c>
      <c r="B3319" t="s">
        <v>1285</v>
      </c>
      <c r="C3319">
        <v>201004</v>
      </c>
      <c r="D3319">
        <v>28</v>
      </c>
      <c r="E3319" t="s">
        <v>1212</v>
      </c>
      <c r="F3319">
        <v>12</v>
      </c>
      <c r="G3319">
        <v>129</v>
      </c>
      <c r="H3319">
        <v>25</v>
      </c>
      <c r="I3319">
        <v>43112067600</v>
      </c>
      <c r="J3319">
        <v>8</v>
      </c>
      <c r="K3319" t="s">
        <v>1397</v>
      </c>
      <c r="L3319">
        <v>2531</v>
      </c>
      <c r="M3319" t="s">
        <v>1214</v>
      </c>
      <c r="N3319" t="s">
        <v>1388</v>
      </c>
      <c r="O3319">
        <v>0</v>
      </c>
      <c r="P3319" t="s">
        <v>1322</v>
      </c>
      <c r="Q3319">
        <v>19950401</v>
      </c>
    </row>
    <row r="3320" spans="1:17">
      <c r="A3320" t="s">
        <v>1396</v>
      </c>
      <c r="B3320" t="s">
        <v>1414</v>
      </c>
      <c r="C3320">
        <v>201004</v>
      </c>
      <c r="D3320">
        <v>27</v>
      </c>
      <c r="E3320" t="s">
        <v>1212</v>
      </c>
      <c r="F3320">
        <v>919</v>
      </c>
      <c r="G3320">
        <v>140</v>
      </c>
      <c r="H3320">
        <v>1055</v>
      </c>
      <c r="I3320">
        <v>43112069500</v>
      </c>
      <c r="J3320">
        <v>8</v>
      </c>
      <c r="K3320" t="s">
        <v>1397</v>
      </c>
      <c r="L3320">
        <v>2531</v>
      </c>
      <c r="M3320" t="s">
        <v>1214</v>
      </c>
      <c r="N3320" t="s">
        <v>1388</v>
      </c>
      <c r="O3320">
        <v>0</v>
      </c>
      <c r="P3320" t="s">
        <v>1207</v>
      </c>
      <c r="Q3320">
        <v>19920701</v>
      </c>
    </row>
    <row r="3321" spans="1:17">
      <c r="A3321" t="s">
        <v>1396</v>
      </c>
      <c r="B3321" t="s">
        <v>1415</v>
      </c>
      <c r="C3321">
        <v>201004</v>
      </c>
      <c r="D3321">
        <v>0</v>
      </c>
      <c r="E3321" t="s">
        <v>1212</v>
      </c>
      <c r="F3321">
        <v>0</v>
      </c>
      <c r="G3321">
        <v>0</v>
      </c>
      <c r="H3321">
        <v>0</v>
      </c>
      <c r="I3321">
        <v>43112032900</v>
      </c>
      <c r="J3321">
        <v>12</v>
      </c>
      <c r="K3321" t="s">
        <v>1397</v>
      </c>
      <c r="L3321">
        <v>2531</v>
      </c>
      <c r="M3321" t="s">
        <v>1214</v>
      </c>
      <c r="N3321" t="s">
        <v>1388</v>
      </c>
      <c r="O3321">
        <v>0</v>
      </c>
      <c r="P3321" t="s">
        <v>1207</v>
      </c>
      <c r="Q3321">
        <v>19770801</v>
      </c>
    </row>
    <row r="3322" spans="1:17">
      <c r="A3322" t="s">
        <v>1396</v>
      </c>
      <c r="B3322" t="s">
        <v>1289</v>
      </c>
      <c r="C3322">
        <v>201004</v>
      </c>
      <c r="D3322">
        <v>28</v>
      </c>
      <c r="E3322" t="s">
        <v>1212</v>
      </c>
      <c r="F3322">
        <v>481</v>
      </c>
      <c r="G3322">
        <v>360</v>
      </c>
      <c r="H3322">
        <v>1494</v>
      </c>
      <c r="I3322">
        <v>43112033500</v>
      </c>
      <c r="J3322">
        <v>8</v>
      </c>
      <c r="K3322" t="s">
        <v>1397</v>
      </c>
      <c r="L3322">
        <v>2531</v>
      </c>
      <c r="M3322" t="s">
        <v>1214</v>
      </c>
      <c r="N3322" t="s">
        <v>1388</v>
      </c>
      <c r="O3322">
        <v>0</v>
      </c>
      <c r="P3322" t="s">
        <v>1207</v>
      </c>
      <c r="Q3322">
        <v>19770901</v>
      </c>
    </row>
    <row r="3323" spans="1:17">
      <c r="A3323" t="s">
        <v>1396</v>
      </c>
      <c r="B3323" t="s">
        <v>1208</v>
      </c>
      <c r="C3323">
        <v>201004</v>
      </c>
      <c r="D3323">
        <v>28</v>
      </c>
      <c r="E3323" t="s">
        <v>1212</v>
      </c>
      <c r="F3323">
        <v>1402</v>
      </c>
      <c r="G3323">
        <v>146</v>
      </c>
      <c r="H3323">
        <v>9849</v>
      </c>
      <c r="I3323">
        <v>43112036400</v>
      </c>
      <c r="J3323">
        <v>8</v>
      </c>
      <c r="K3323" t="s">
        <v>1397</v>
      </c>
      <c r="L3323">
        <v>2531</v>
      </c>
      <c r="M3323" t="s">
        <v>1214</v>
      </c>
      <c r="N3323" t="s">
        <v>1388</v>
      </c>
      <c r="O3323">
        <v>0</v>
      </c>
      <c r="P3323" t="s">
        <v>1207</v>
      </c>
      <c r="Q3323">
        <v>19771201</v>
      </c>
    </row>
    <row r="3324" spans="1:17">
      <c r="A3324" t="s">
        <v>1396</v>
      </c>
      <c r="B3324" t="s">
        <v>1416</v>
      </c>
      <c r="C3324">
        <v>201004</v>
      </c>
      <c r="D3324">
        <v>28</v>
      </c>
      <c r="E3324" t="s">
        <v>1212</v>
      </c>
      <c r="F3324">
        <v>271</v>
      </c>
      <c r="G3324">
        <v>541</v>
      </c>
      <c r="H3324">
        <v>4020</v>
      </c>
      <c r="I3324">
        <v>43112036300</v>
      </c>
      <c r="J3324">
        <v>8</v>
      </c>
      <c r="K3324" t="s">
        <v>1397</v>
      </c>
      <c r="L3324">
        <v>2531</v>
      </c>
      <c r="M3324" t="s">
        <v>1214</v>
      </c>
      <c r="N3324" t="s">
        <v>1388</v>
      </c>
      <c r="O3324">
        <v>0</v>
      </c>
      <c r="P3324" t="s">
        <v>1207</v>
      </c>
      <c r="Q3324">
        <v>19771101</v>
      </c>
    </row>
    <row r="3325" spans="1:17">
      <c r="A3325" t="s">
        <v>1396</v>
      </c>
      <c r="B3325" t="s">
        <v>1346</v>
      </c>
      <c r="C3325">
        <v>201004</v>
      </c>
      <c r="D3325">
        <v>28</v>
      </c>
      <c r="E3325" t="s">
        <v>1212</v>
      </c>
      <c r="F3325">
        <v>1161</v>
      </c>
      <c r="G3325">
        <v>112</v>
      </c>
      <c r="H3325">
        <v>1305</v>
      </c>
      <c r="I3325">
        <v>43112036600</v>
      </c>
      <c r="J3325">
        <v>8</v>
      </c>
      <c r="K3325" t="s">
        <v>1397</v>
      </c>
      <c r="L3325">
        <v>2531</v>
      </c>
      <c r="M3325" t="s">
        <v>1214</v>
      </c>
      <c r="N3325" t="s">
        <v>1388</v>
      </c>
      <c r="O3325">
        <v>0</v>
      </c>
      <c r="P3325" t="s">
        <v>1207</v>
      </c>
      <c r="Q3325">
        <v>19771201</v>
      </c>
    </row>
    <row r="3326" spans="1:17">
      <c r="A3326" t="s">
        <v>1396</v>
      </c>
      <c r="B3326" t="s">
        <v>1347</v>
      </c>
      <c r="C3326">
        <v>201004</v>
      </c>
      <c r="D3326">
        <v>28</v>
      </c>
      <c r="E3326" t="s">
        <v>1212</v>
      </c>
      <c r="F3326">
        <v>507</v>
      </c>
      <c r="G3326">
        <v>257</v>
      </c>
      <c r="H3326">
        <v>41</v>
      </c>
      <c r="I3326">
        <v>43112069300</v>
      </c>
      <c r="J3326">
        <v>8</v>
      </c>
      <c r="K3326" t="s">
        <v>1397</v>
      </c>
      <c r="L3326">
        <v>2531</v>
      </c>
      <c r="M3326" t="s">
        <v>1214</v>
      </c>
      <c r="N3326" t="s">
        <v>1388</v>
      </c>
      <c r="O3326">
        <v>0</v>
      </c>
      <c r="P3326" t="s">
        <v>1207</v>
      </c>
      <c r="Q3326">
        <v>19910801</v>
      </c>
    </row>
    <row r="3327" spans="1:17">
      <c r="A3327" t="s">
        <v>1396</v>
      </c>
      <c r="B3327" t="s">
        <v>1290</v>
      </c>
      <c r="C3327">
        <v>201004</v>
      </c>
      <c r="D3327">
        <v>23</v>
      </c>
      <c r="E3327" t="s">
        <v>1212</v>
      </c>
      <c r="F3327">
        <v>388</v>
      </c>
      <c r="G3327">
        <v>108</v>
      </c>
      <c r="H3327">
        <v>1098</v>
      </c>
      <c r="I3327">
        <v>43112068900</v>
      </c>
      <c r="J3327">
        <v>8</v>
      </c>
      <c r="K3327" t="s">
        <v>1397</v>
      </c>
      <c r="L3327">
        <v>2531</v>
      </c>
      <c r="M3327" t="s">
        <v>1214</v>
      </c>
      <c r="N3327" t="s">
        <v>1388</v>
      </c>
      <c r="O3327">
        <v>0</v>
      </c>
      <c r="P3327" t="s">
        <v>1207</v>
      </c>
      <c r="Q3327">
        <v>19901101</v>
      </c>
    </row>
    <row r="3328" spans="1:17">
      <c r="A3328" t="s">
        <v>1396</v>
      </c>
      <c r="B3328" t="s">
        <v>1417</v>
      </c>
      <c r="C3328">
        <v>201004</v>
      </c>
      <c r="D3328">
        <v>28</v>
      </c>
      <c r="E3328" t="s">
        <v>1212</v>
      </c>
      <c r="F3328">
        <v>1900</v>
      </c>
      <c r="G3328">
        <v>438</v>
      </c>
      <c r="H3328">
        <v>1675</v>
      </c>
      <c r="I3328">
        <v>43112035100</v>
      </c>
      <c r="J3328">
        <v>8</v>
      </c>
      <c r="K3328" t="s">
        <v>1397</v>
      </c>
      <c r="L3328">
        <v>2531</v>
      </c>
      <c r="M3328" t="s">
        <v>1214</v>
      </c>
      <c r="N3328" t="s">
        <v>1388</v>
      </c>
      <c r="O3328">
        <v>0</v>
      </c>
      <c r="P3328" t="s">
        <v>1207</v>
      </c>
      <c r="Q3328">
        <v>19771001</v>
      </c>
    </row>
    <row r="3329" spans="1:17">
      <c r="A3329" t="s">
        <v>1396</v>
      </c>
      <c r="B3329" t="s">
        <v>1293</v>
      </c>
      <c r="C3329">
        <v>201004</v>
      </c>
      <c r="D3329">
        <v>28</v>
      </c>
      <c r="E3329" t="s">
        <v>1212</v>
      </c>
      <c r="F3329">
        <v>185</v>
      </c>
      <c r="G3329">
        <v>395</v>
      </c>
      <c r="H3329">
        <v>1193</v>
      </c>
      <c r="I3329">
        <v>43112034000</v>
      </c>
      <c r="J3329">
        <v>8</v>
      </c>
      <c r="K3329" t="s">
        <v>1397</v>
      </c>
      <c r="L3329">
        <v>2531</v>
      </c>
      <c r="M3329" t="s">
        <v>1214</v>
      </c>
      <c r="N3329" t="s">
        <v>1388</v>
      </c>
      <c r="O3329">
        <v>0</v>
      </c>
      <c r="P3329" t="s">
        <v>1207</v>
      </c>
      <c r="Q3329">
        <v>19771001</v>
      </c>
    </row>
    <row r="3330" spans="1:17">
      <c r="A3330" t="s">
        <v>1396</v>
      </c>
      <c r="B3330" t="s">
        <v>1295</v>
      </c>
      <c r="C3330">
        <v>201004</v>
      </c>
      <c r="D3330">
        <v>28</v>
      </c>
      <c r="E3330" t="s">
        <v>1212</v>
      </c>
      <c r="F3330">
        <v>252</v>
      </c>
      <c r="G3330">
        <v>129</v>
      </c>
      <c r="H3330">
        <v>723</v>
      </c>
      <c r="I3330">
        <v>43112036800</v>
      </c>
      <c r="J3330">
        <v>8</v>
      </c>
      <c r="K3330" t="s">
        <v>1397</v>
      </c>
      <c r="L3330">
        <v>2531</v>
      </c>
      <c r="M3330" t="s">
        <v>1214</v>
      </c>
      <c r="N3330" t="s">
        <v>1388</v>
      </c>
      <c r="O3330">
        <v>0</v>
      </c>
      <c r="P3330" t="s">
        <v>1207</v>
      </c>
      <c r="Q3330">
        <v>19780201</v>
      </c>
    </row>
    <row r="3331" spans="1:17">
      <c r="A3331" t="s">
        <v>1396</v>
      </c>
      <c r="B3331" t="s">
        <v>1297</v>
      </c>
      <c r="C3331">
        <v>201004</v>
      </c>
      <c r="D3331">
        <v>27</v>
      </c>
      <c r="E3331" t="s">
        <v>1212</v>
      </c>
      <c r="F3331">
        <v>2182</v>
      </c>
      <c r="G3331">
        <v>820</v>
      </c>
      <c r="H3331">
        <v>27970</v>
      </c>
      <c r="I3331">
        <v>43112033200</v>
      </c>
      <c r="J3331">
        <v>8</v>
      </c>
      <c r="K3331" t="s">
        <v>1397</v>
      </c>
      <c r="L3331">
        <v>2531</v>
      </c>
      <c r="M3331" t="s">
        <v>1214</v>
      </c>
      <c r="N3331" t="s">
        <v>1388</v>
      </c>
      <c r="O3331">
        <v>0</v>
      </c>
      <c r="P3331" t="s">
        <v>1207</v>
      </c>
      <c r="Q3331">
        <v>19770801</v>
      </c>
    </row>
    <row r="3332" spans="1:17">
      <c r="A3332" t="s">
        <v>1396</v>
      </c>
      <c r="B3332" t="s">
        <v>1298</v>
      </c>
      <c r="C3332">
        <v>201004</v>
      </c>
      <c r="D3332">
        <v>28</v>
      </c>
      <c r="E3332" t="s">
        <v>1212</v>
      </c>
      <c r="F3332">
        <v>668</v>
      </c>
      <c r="G3332">
        <v>482</v>
      </c>
      <c r="H3332">
        <v>7025</v>
      </c>
      <c r="I3332">
        <v>43112033400</v>
      </c>
      <c r="J3332">
        <v>8</v>
      </c>
      <c r="K3332" t="s">
        <v>1397</v>
      </c>
      <c r="L3332">
        <v>2531</v>
      </c>
      <c r="M3332" t="s">
        <v>1214</v>
      </c>
      <c r="N3332" t="s">
        <v>1388</v>
      </c>
      <c r="O3332">
        <v>0</v>
      </c>
      <c r="P3332" t="s">
        <v>1207</v>
      </c>
      <c r="Q3332">
        <v>19770901</v>
      </c>
    </row>
    <row r="3333" spans="1:17">
      <c r="A3333" t="s">
        <v>1396</v>
      </c>
      <c r="B3333" t="s">
        <v>1418</v>
      </c>
      <c r="C3333">
        <v>201004</v>
      </c>
      <c r="D3333">
        <v>28</v>
      </c>
      <c r="E3333" t="s">
        <v>1212</v>
      </c>
      <c r="F3333">
        <v>502</v>
      </c>
      <c r="G3333">
        <v>319</v>
      </c>
      <c r="H3333">
        <v>262</v>
      </c>
      <c r="I3333">
        <v>43112016101</v>
      </c>
      <c r="J3333">
        <v>8</v>
      </c>
      <c r="K3333" t="s">
        <v>1397</v>
      </c>
      <c r="L3333">
        <v>2531</v>
      </c>
      <c r="M3333" t="s">
        <v>1214</v>
      </c>
      <c r="N3333" t="s">
        <v>1388</v>
      </c>
      <c r="O3333">
        <v>0</v>
      </c>
      <c r="P3333" t="s">
        <v>1233</v>
      </c>
      <c r="Q3333">
        <v>19910301</v>
      </c>
    </row>
    <row r="3334" spans="1:17">
      <c r="A3334" t="s">
        <v>1396</v>
      </c>
      <c r="B3334" t="s">
        <v>1419</v>
      </c>
      <c r="C3334">
        <v>201004</v>
      </c>
      <c r="D3334">
        <v>28</v>
      </c>
      <c r="E3334" t="s">
        <v>1212</v>
      </c>
      <c r="F3334">
        <v>1326</v>
      </c>
      <c r="G3334">
        <v>438</v>
      </c>
      <c r="H3334">
        <v>17340</v>
      </c>
      <c r="I3334">
        <v>43112014001</v>
      </c>
      <c r="J3334">
        <v>8</v>
      </c>
      <c r="K3334" t="s">
        <v>1397</v>
      </c>
      <c r="L3334">
        <v>2531</v>
      </c>
      <c r="M3334" t="s">
        <v>1214</v>
      </c>
      <c r="N3334" t="s">
        <v>1388</v>
      </c>
      <c r="O3334">
        <v>0</v>
      </c>
      <c r="P3334" t="s">
        <v>1207</v>
      </c>
      <c r="Q3334">
        <v>19791001</v>
      </c>
    </row>
    <row r="3335" spans="1:17">
      <c r="A3335" t="s">
        <v>1396</v>
      </c>
      <c r="B3335" t="s">
        <v>1420</v>
      </c>
      <c r="C3335">
        <v>201004</v>
      </c>
      <c r="D3335">
        <v>0</v>
      </c>
      <c r="E3335" t="s">
        <v>1212</v>
      </c>
      <c r="F3335">
        <v>0</v>
      </c>
      <c r="G3335">
        <v>0</v>
      </c>
      <c r="H3335">
        <v>0</v>
      </c>
      <c r="I3335">
        <v>43112017700</v>
      </c>
      <c r="J3335">
        <v>12</v>
      </c>
      <c r="K3335" t="s">
        <v>1397</v>
      </c>
      <c r="L3335">
        <v>2531</v>
      </c>
      <c r="M3335" t="s">
        <v>1214</v>
      </c>
      <c r="N3335" t="s">
        <v>1388</v>
      </c>
      <c r="O3335">
        <v>0</v>
      </c>
      <c r="P3335" t="s">
        <v>1207</v>
      </c>
      <c r="Q3335">
        <v>19701001</v>
      </c>
    </row>
    <row r="3336" spans="1:17">
      <c r="A3336" t="s">
        <v>1396</v>
      </c>
      <c r="B3336" t="s">
        <v>1421</v>
      </c>
      <c r="C3336">
        <v>201004</v>
      </c>
      <c r="D3336">
        <v>0</v>
      </c>
      <c r="E3336" t="s">
        <v>1212</v>
      </c>
      <c r="F3336">
        <v>0</v>
      </c>
      <c r="G3336">
        <v>0</v>
      </c>
      <c r="H3336">
        <v>0</v>
      </c>
      <c r="I3336">
        <v>43112017802</v>
      </c>
      <c r="J3336">
        <v>12</v>
      </c>
      <c r="K3336" t="s">
        <v>1397</v>
      </c>
      <c r="L3336">
        <v>2531</v>
      </c>
      <c r="M3336" t="s">
        <v>1214</v>
      </c>
      <c r="N3336" t="s">
        <v>1388</v>
      </c>
      <c r="O3336">
        <v>0</v>
      </c>
      <c r="P3336" t="s">
        <v>1207</v>
      </c>
      <c r="Q3336">
        <v>19830601</v>
      </c>
    </row>
    <row r="3337" spans="1:17">
      <c r="A3337" t="s">
        <v>1379</v>
      </c>
      <c r="B3337" t="s">
        <v>1232</v>
      </c>
      <c r="C3337">
        <v>201005</v>
      </c>
      <c r="D3337">
        <v>31</v>
      </c>
      <c r="E3337" t="s">
        <v>1212</v>
      </c>
      <c r="F3337">
        <v>613</v>
      </c>
      <c r="G3337">
        <v>753</v>
      </c>
      <c r="H3337">
        <v>73</v>
      </c>
      <c r="I3337">
        <v>43112018900</v>
      </c>
      <c r="J3337">
        <v>8</v>
      </c>
      <c r="K3337" t="s">
        <v>1380</v>
      </c>
      <c r="L3337">
        <v>2531</v>
      </c>
      <c r="M3337" t="s">
        <v>1214</v>
      </c>
      <c r="N3337" t="s">
        <v>1388</v>
      </c>
      <c r="O3337">
        <v>0</v>
      </c>
      <c r="P3337" t="s">
        <v>1207</v>
      </c>
      <c r="Q3337">
        <v>19841001</v>
      </c>
    </row>
    <row r="3338" spans="1:17">
      <c r="A3338" t="s">
        <v>1379</v>
      </c>
      <c r="B3338" t="s">
        <v>1304</v>
      </c>
      <c r="C3338">
        <v>201005</v>
      </c>
      <c r="D3338">
        <v>17</v>
      </c>
      <c r="E3338" t="s">
        <v>1212</v>
      </c>
      <c r="F3338">
        <v>290</v>
      </c>
      <c r="G3338">
        <v>198</v>
      </c>
      <c r="H3338">
        <v>169</v>
      </c>
      <c r="I3338">
        <v>43112019000</v>
      </c>
      <c r="J3338">
        <v>8</v>
      </c>
      <c r="K3338" t="s">
        <v>1380</v>
      </c>
      <c r="L3338">
        <v>2531</v>
      </c>
      <c r="M3338" t="s">
        <v>1214</v>
      </c>
      <c r="N3338" t="s">
        <v>1388</v>
      </c>
      <c r="O3338">
        <v>0</v>
      </c>
      <c r="P3338" t="s">
        <v>1207</v>
      </c>
      <c r="Q3338">
        <v>19700801</v>
      </c>
    </row>
    <row r="3339" spans="1:17">
      <c r="A3339" t="s">
        <v>1379</v>
      </c>
      <c r="B3339" t="s">
        <v>1305</v>
      </c>
      <c r="C3339">
        <v>201005</v>
      </c>
      <c r="D3339">
        <v>31</v>
      </c>
      <c r="E3339" t="s">
        <v>1212</v>
      </c>
      <c r="F3339">
        <v>863</v>
      </c>
      <c r="G3339">
        <v>238</v>
      </c>
      <c r="H3339">
        <v>2942</v>
      </c>
      <c r="I3339">
        <v>43112019100</v>
      </c>
      <c r="J3339">
        <v>8</v>
      </c>
      <c r="K3339" t="s">
        <v>1380</v>
      </c>
      <c r="L3339">
        <v>2531</v>
      </c>
      <c r="M3339" t="s">
        <v>1214</v>
      </c>
      <c r="N3339" t="s">
        <v>1388</v>
      </c>
      <c r="O3339">
        <v>0</v>
      </c>
      <c r="P3339" t="s">
        <v>1207</v>
      </c>
      <c r="Q3339">
        <v>19700701</v>
      </c>
    </row>
    <row r="3340" spans="1:17">
      <c r="A3340" t="s">
        <v>1379</v>
      </c>
      <c r="B3340" t="s">
        <v>1356</v>
      </c>
      <c r="C3340">
        <v>201005</v>
      </c>
      <c r="D3340">
        <v>28</v>
      </c>
      <c r="E3340" t="s">
        <v>1212</v>
      </c>
      <c r="F3340">
        <v>567</v>
      </c>
      <c r="G3340">
        <v>266</v>
      </c>
      <c r="H3340">
        <v>2802</v>
      </c>
      <c r="I3340">
        <v>43112019200</v>
      </c>
      <c r="J3340">
        <v>8</v>
      </c>
      <c r="K3340" t="s">
        <v>1380</v>
      </c>
      <c r="L3340">
        <v>2531</v>
      </c>
      <c r="M3340" t="s">
        <v>1214</v>
      </c>
      <c r="N3340" t="s">
        <v>1388</v>
      </c>
      <c r="O3340">
        <v>0</v>
      </c>
      <c r="P3340" t="s">
        <v>1207</v>
      </c>
      <c r="Q3340">
        <v>19700601</v>
      </c>
    </row>
    <row r="3341" spans="1:17">
      <c r="A3341" t="s">
        <v>1379</v>
      </c>
      <c r="B3341" t="s">
        <v>1321</v>
      </c>
      <c r="C3341">
        <v>201005</v>
      </c>
      <c r="D3341">
        <v>31</v>
      </c>
      <c r="E3341" t="s">
        <v>1212</v>
      </c>
      <c r="F3341">
        <v>1119</v>
      </c>
      <c r="G3341">
        <v>715</v>
      </c>
      <c r="H3341">
        <v>9749</v>
      </c>
      <c r="I3341">
        <v>43112019300</v>
      </c>
      <c r="J3341">
        <v>8</v>
      </c>
      <c r="K3341" t="s">
        <v>1380</v>
      </c>
      <c r="L3341">
        <v>2531</v>
      </c>
      <c r="M3341" t="s">
        <v>1214</v>
      </c>
      <c r="N3341" t="s">
        <v>1388</v>
      </c>
      <c r="O3341">
        <v>0</v>
      </c>
      <c r="P3341" t="s">
        <v>1207</v>
      </c>
      <c r="Q3341">
        <v>19780601</v>
      </c>
    </row>
    <row r="3342" spans="1:17">
      <c r="A3342" t="s">
        <v>1379</v>
      </c>
      <c r="B3342" t="s">
        <v>1384</v>
      </c>
      <c r="C3342">
        <v>201005</v>
      </c>
      <c r="D3342">
        <v>14</v>
      </c>
      <c r="E3342" t="s">
        <v>1212</v>
      </c>
      <c r="F3342">
        <v>333</v>
      </c>
      <c r="G3342">
        <v>188</v>
      </c>
      <c r="H3342">
        <v>837</v>
      </c>
      <c r="I3342">
        <v>43112019400</v>
      </c>
      <c r="J3342">
        <v>8</v>
      </c>
      <c r="K3342" t="s">
        <v>1380</v>
      </c>
      <c r="L3342">
        <v>2531</v>
      </c>
      <c r="M3342" t="s">
        <v>1214</v>
      </c>
      <c r="N3342" t="s">
        <v>1388</v>
      </c>
      <c r="O3342">
        <v>0</v>
      </c>
      <c r="P3342" t="s">
        <v>1207</v>
      </c>
      <c r="Q3342">
        <v>19700701</v>
      </c>
    </row>
    <row r="3343" spans="1:17">
      <c r="A3343" t="s">
        <v>1379</v>
      </c>
      <c r="B3343" t="s">
        <v>1254</v>
      </c>
      <c r="C3343">
        <v>201005</v>
      </c>
      <c r="D3343">
        <v>31</v>
      </c>
      <c r="E3343" t="s">
        <v>1212</v>
      </c>
      <c r="F3343">
        <v>335</v>
      </c>
      <c r="G3343">
        <v>502</v>
      </c>
      <c r="H3343">
        <v>1282</v>
      </c>
      <c r="I3343">
        <v>43112019500</v>
      </c>
      <c r="J3343">
        <v>8</v>
      </c>
      <c r="K3343" t="s">
        <v>1380</v>
      </c>
      <c r="L3343">
        <v>2531</v>
      </c>
      <c r="M3343" t="s">
        <v>1214</v>
      </c>
      <c r="N3343" t="s">
        <v>1388</v>
      </c>
      <c r="O3343">
        <v>0</v>
      </c>
      <c r="P3343" t="s">
        <v>1207</v>
      </c>
      <c r="Q3343">
        <v>19700901</v>
      </c>
    </row>
    <row r="3344" spans="1:17">
      <c r="A3344" t="s">
        <v>1379</v>
      </c>
      <c r="B3344" t="s">
        <v>1389</v>
      </c>
      <c r="C3344">
        <v>201005</v>
      </c>
      <c r="D3344">
        <v>31</v>
      </c>
      <c r="E3344" t="s">
        <v>1212</v>
      </c>
      <c r="F3344">
        <v>1533</v>
      </c>
      <c r="G3344">
        <v>4931</v>
      </c>
      <c r="H3344">
        <v>5828</v>
      </c>
      <c r="I3344">
        <v>43112021900</v>
      </c>
      <c r="J3344">
        <v>8</v>
      </c>
      <c r="K3344" t="s">
        <v>1380</v>
      </c>
      <c r="L3344">
        <v>2531</v>
      </c>
      <c r="M3344" t="s">
        <v>1214</v>
      </c>
      <c r="N3344" t="s">
        <v>1388</v>
      </c>
      <c r="O3344">
        <v>0</v>
      </c>
      <c r="P3344" t="s">
        <v>1233</v>
      </c>
      <c r="Q3344">
        <v>19840501</v>
      </c>
    </row>
    <row r="3345" spans="1:17">
      <c r="A3345" t="s">
        <v>1379</v>
      </c>
      <c r="B3345" t="s">
        <v>1255</v>
      </c>
      <c r="C3345">
        <v>201005</v>
      </c>
      <c r="D3345">
        <v>0</v>
      </c>
      <c r="E3345" t="s">
        <v>1212</v>
      </c>
      <c r="F3345">
        <v>0</v>
      </c>
      <c r="G3345">
        <v>0</v>
      </c>
      <c r="H3345">
        <v>0</v>
      </c>
      <c r="I3345">
        <v>43112022100</v>
      </c>
      <c r="J3345">
        <v>12</v>
      </c>
      <c r="K3345" t="s">
        <v>1380</v>
      </c>
      <c r="L3345">
        <v>2531</v>
      </c>
      <c r="M3345" t="s">
        <v>1214</v>
      </c>
      <c r="N3345" t="s">
        <v>1388</v>
      </c>
      <c r="O3345">
        <v>0</v>
      </c>
      <c r="P3345" t="s">
        <v>1233</v>
      </c>
      <c r="Q3345">
        <v>19840201</v>
      </c>
    </row>
    <row r="3346" spans="1:17">
      <c r="A3346" t="s">
        <v>1379</v>
      </c>
      <c r="B3346" t="s">
        <v>1390</v>
      </c>
      <c r="C3346">
        <v>201005</v>
      </c>
      <c r="D3346">
        <v>31</v>
      </c>
      <c r="E3346" t="s">
        <v>1212</v>
      </c>
      <c r="F3346">
        <v>1209</v>
      </c>
      <c r="G3346">
        <v>2085</v>
      </c>
      <c r="H3346">
        <v>5737</v>
      </c>
      <c r="I3346">
        <v>43112023500</v>
      </c>
      <c r="J3346">
        <v>8</v>
      </c>
      <c r="K3346" t="s">
        <v>1380</v>
      </c>
      <c r="L3346">
        <v>2531</v>
      </c>
      <c r="M3346" t="s">
        <v>1214</v>
      </c>
      <c r="N3346" t="s">
        <v>1388</v>
      </c>
      <c r="O3346">
        <v>0</v>
      </c>
      <c r="P3346" t="s">
        <v>1207</v>
      </c>
      <c r="Q3346">
        <v>19860701</v>
      </c>
    </row>
    <row r="3347" spans="1:17">
      <c r="A3347" t="s">
        <v>1379</v>
      </c>
      <c r="B3347" t="s">
        <v>1357</v>
      </c>
      <c r="C3347">
        <v>201005</v>
      </c>
      <c r="D3347">
        <v>31</v>
      </c>
      <c r="E3347" t="s">
        <v>1212</v>
      </c>
      <c r="F3347">
        <v>788</v>
      </c>
      <c r="G3347">
        <v>238</v>
      </c>
      <c r="H3347">
        <v>18026</v>
      </c>
      <c r="I3347">
        <v>43112022200</v>
      </c>
      <c r="J3347">
        <v>8</v>
      </c>
      <c r="K3347" t="s">
        <v>1380</v>
      </c>
      <c r="L3347">
        <v>2531</v>
      </c>
      <c r="M3347" t="s">
        <v>1214</v>
      </c>
      <c r="N3347" t="s">
        <v>1388</v>
      </c>
      <c r="O3347">
        <v>0</v>
      </c>
      <c r="P3347" t="s">
        <v>1322</v>
      </c>
      <c r="Q3347">
        <v>19830201</v>
      </c>
    </row>
    <row r="3348" spans="1:17">
      <c r="A3348" t="s">
        <v>1379</v>
      </c>
      <c r="B3348" t="s">
        <v>1306</v>
      </c>
      <c r="C3348">
        <v>201005</v>
      </c>
      <c r="D3348">
        <v>31</v>
      </c>
      <c r="E3348" t="s">
        <v>1212</v>
      </c>
      <c r="F3348">
        <v>836</v>
      </c>
      <c r="G3348">
        <v>301</v>
      </c>
      <c r="H3348">
        <v>1915</v>
      </c>
      <c r="I3348">
        <v>43112022300</v>
      </c>
      <c r="J3348">
        <v>8</v>
      </c>
      <c r="K3348" t="s">
        <v>1380</v>
      </c>
      <c r="L3348">
        <v>2531</v>
      </c>
      <c r="M3348" t="s">
        <v>1214</v>
      </c>
      <c r="N3348" t="s">
        <v>1388</v>
      </c>
      <c r="O3348">
        <v>0</v>
      </c>
      <c r="P3348" t="s">
        <v>1322</v>
      </c>
      <c r="Q3348">
        <v>19840401</v>
      </c>
    </row>
    <row r="3349" spans="1:17">
      <c r="A3349" t="s">
        <v>1379</v>
      </c>
      <c r="B3349" t="s">
        <v>1234</v>
      </c>
      <c r="C3349">
        <v>201005</v>
      </c>
      <c r="D3349">
        <v>0</v>
      </c>
      <c r="E3349" t="s">
        <v>1212</v>
      </c>
      <c r="F3349">
        <v>0</v>
      </c>
      <c r="G3349">
        <v>0</v>
      </c>
      <c r="H3349">
        <v>0</v>
      </c>
      <c r="I3349">
        <v>43112022400</v>
      </c>
      <c r="J3349">
        <v>12</v>
      </c>
      <c r="K3349" t="s">
        <v>1380</v>
      </c>
      <c r="L3349">
        <v>2531</v>
      </c>
      <c r="M3349" t="s">
        <v>1214</v>
      </c>
      <c r="N3349" t="s">
        <v>1388</v>
      </c>
      <c r="O3349">
        <v>0</v>
      </c>
      <c r="P3349" t="s">
        <v>1322</v>
      </c>
      <c r="Q3349">
        <v>19830701</v>
      </c>
    </row>
    <row r="3350" spans="1:17">
      <c r="A3350" t="s">
        <v>1379</v>
      </c>
      <c r="B3350" t="s">
        <v>1323</v>
      </c>
      <c r="C3350">
        <v>201005</v>
      </c>
      <c r="D3350">
        <v>0</v>
      </c>
      <c r="E3350" t="s">
        <v>1212</v>
      </c>
      <c r="F3350">
        <v>0</v>
      </c>
      <c r="G3350">
        <v>0</v>
      </c>
      <c r="H3350">
        <v>0</v>
      </c>
      <c r="I3350">
        <v>43112022500</v>
      </c>
      <c r="J3350">
        <v>12</v>
      </c>
      <c r="K3350" t="s">
        <v>1380</v>
      </c>
      <c r="L3350">
        <v>2531</v>
      </c>
      <c r="M3350" t="s">
        <v>1214</v>
      </c>
      <c r="N3350" t="s">
        <v>1388</v>
      </c>
      <c r="O3350">
        <v>0</v>
      </c>
      <c r="P3350" t="s">
        <v>1207</v>
      </c>
      <c r="Q3350">
        <v>19840201</v>
      </c>
    </row>
    <row r="3351" spans="1:17">
      <c r="A3351" t="s">
        <v>1379</v>
      </c>
      <c r="B3351" t="s">
        <v>1256</v>
      </c>
      <c r="C3351">
        <v>201005</v>
      </c>
      <c r="D3351">
        <v>31</v>
      </c>
      <c r="E3351" t="s">
        <v>1212</v>
      </c>
      <c r="F3351">
        <v>1770</v>
      </c>
      <c r="G3351">
        <v>878</v>
      </c>
      <c r="H3351">
        <v>29946</v>
      </c>
      <c r="I3351">
        <v>43112022600</v>
      </c>
      <c r="J3351">
        <v>8</v>
      </c>
      <c r="K3351" t="s">
        <v>1380</v>
      </c>
      <c r="L3351">
        <v>2531</v>
      </c>
      <c r="M3351" t="s">
        <v>1214</v>
      </c>
      <c r="N3351" t="s">
        <v>1388</v>
      </c>
      <c r="O3351">
        <v>0</v>
      </c>
      <c r="P3351" t="s">
        <v>1322</v>
      </c>
      <c r="Q3351">
        <v>19821101</v>
      </c>
    </row>
    <row r="3352" spans="1:17">
      <c r="A3352" t="s">
        <v>1379</v>
      </c>
      <c r="B3352" t="s">
        <v>1324</v>
      </c>
      <c r="C3352">
        <v>201005</v>
      </c>
      <c r="D3352">
        <v>18</v>
      </c>
      <c r="E3352" t="s">
        <v>1212</v>
      </c>
      <c r="F3352">
        <v>369</v>
      </c>
      <c r="G3352">
        <v>951</v>
      </c>
      <c r="H3352">
        <v>1469</v>
      </c>
      <c r="I3352">
        <v>43112025600</v>
      </c>
      <c r="J3352">
        <v>8</v>
      </c>
      <c r="K3352" t="s">
        <v>1380</v>
      </c>
      <c r="L3352">
        <v>2531</v>
      </c>
      <c r="M3352" t="s">
        <v>1214</v>
      </c>
      <c r="N3352" t="s">
        <v>1388</v>
      </c>
      <c r="O3352">
        <v>0</v>
      </c>
      <c r="P3352" t="s">
        <v>1207</v>
      </c>
      <c r="Q3352">
        <v>19870901</v>
      </c>
    </row>
    <row r="3353" spans="1:17">
      <c r="A3353" t="s">
        <v>1379</v>
      </c>
      <c r="B3353" t="s">
        <v>1308</v>
      </c>
      <c r="C3353">
        <v>201005</v>
      </c>
      <c r="D3353">
        <v>31</v>
      </c>
      <c r="E3353" t="s">
        <v>1212</v>
      </c>
      <c r="F3353">
        <v>866</v>
      </c>
      <c r="G3353">
        <v>427</v>
      </c>
      <c r="H3353">
        <v>19644</v>
      </c>
      <c r="I3353">
        <v>43112024100</v>
      </c>
      <c r="J3353">
        <v>8</v>
      </c>
      <c r="K3353" t="s">
        <v>1380</v>
      </c>
      <c r="L3353">
        <v>2531</v>
      </c>
      <c r="M3353" t="s">
        <v>1214</v>
      </c>
      <c r="N3353" t="s">
        <v>1388</v>
      </c>
      <c r="O3353">
        <v>0</v>
      </c>
      <c r="P3353" t="s">
        <v>1207</v>
      </c>
      <c r="Q3353">
        <v>19710301</v>
      </c>
    </row>
    <row r="3354" spans="1:17">
      <c r="A3354" t="s">
        <v>1379</v>
      </c>
      <c r="B3354" t="s">
        <v>1235</v>
      </c>
      <c r="C3354">
        <v>201005</v>
      </c>
      <c r="D3354">
        <v>31</v>
      </c>
      <c r="E3354" t="s">
        <v>1212</v>
      </c>
      <c r="F3354">
        <v>1310</v>
      </c>
      <c r="G3354">
        <v>464</v>
      </c>
      <c r="H3354">
        <v>5628</v>
      </c>
      <c r="I3354">
        <v>43112024200</v>
      </c>
      <c r="J3354">
        <v>8</v>
      </c>
      <c r="K3354" t="s">
        <v>1380</v>
      </c>
      <c r="L3354">
        <v>2531</v>
      </c>
      <c r="M3354" t="s">
        <v>1214</v>
      </c>
      <c r="N3354" t="s">
        <v>1388</v>
      </c>
      <c r="O3354">
        <v>0</v>
      </c>
      <c r="P3354" t="s">
        <v>1391</v>
      </c>
      <c r="Q3354">
        <v>19830501</v>
      </c>
    </row>
    <row r="3355" spans="1:17">
      <c r="A3355" t="s">
        <v>1379</v>
      </c>
      <c r="B3355" t="s">
        <v>1257</v>
      </c>
      <c r="C3355">
        <v>201005</v>
      </c>
      <c r="D3355">
        <v>0</v>
      </c>
      <c r="E3355" t="s">
        <v>1212</v>
      </c>
      <c r="F3355">
        <v>0</v>
      </c>
      <c r="G3355">
        <v>0</v>
      </c>
      <c r="H3355">
        <v>0</v>
      </c>
      <c r="I3355">
        <v>43112022700</v>
      </c>
      <c r="J3355">
        <v>12</v>
      </c>
      <c r="K3355" t="s">
        <v>1380</v>
      </c>
      <c r="L3355">
        <v>2531</v>
      </c>
      <c r="M3355" t="s">
        <v>1214</v>
      </c>
      <c r="N3355" t="s">
        <v>1388</v>
      </c>
      <c r="O3355">
        <v>0</v>
      </c>
      <c r="P3355" t="s">
        <v>1207</v>
      </c>
      <c r="Q3355">
        <v>19850201</v>
      </c>
    </row>
    <row r="3356" spans="1:17">
      <c r="A3356" t="s">
        <v>1379</v>
      </c>
      <c r="B3356" t="s">
        <v>1309</v>
      </c>
      <c r="C3356">
        <v>201005</v>
      </c>
      <c r="D3356">
        <v>31</v>
      </c>
      <c r="E3356" t="s">
        <v>1212</v>
      </c>
      <c r="F3356">
        <v>1439</v>
      </c>
      <c r="G3356">
        <v>2610</v>
      </c>
      <c r="H3356">
        <v>36872</v>
      </c>
      <c r="I3356">
        <v>43112024300</v>
      </c>
      <c r="J3356">
        <v>8</v>
      </c>
      <c r="K3356" t="s">
        <v>1380</v>
      </c>
      <c r="L3356">
        <v>2531</v>
      </c>
      <c r="M3356" t="s">
        <v>1214</v>
      </c>
      <c r="N3356" t="s">
        <v>1388</v>
      </c>
      <c r="O3356">
        <v>0</v>
      </c>
      <c r="P3356" t="s">
        <v>1322</v>
      </c>
      <c r="Q3356">
        <v>19840301</v>
      </c>
    </row>
    <row r="3357" spans="1:17">
      <c r="A3357" t="s">
        <v>1379</v>
      </c>
      <c r="B3357" t="s">
        <v>1258</v>
      </c>
      <c r="C3357">
        <v>201005</v>
      </c>
      <c r="D3357">
        <v>0</v>
      </c>
      <c r="E3357" t="s">
        <v>1212</v>
      </c>
      <c r="F3357">
        <v>0</v>
      </c>
      <c r="G3357">
        <v>0</v>
      </c>
      <c r="H3357">
        <v>0</v>
      </c>
      <c r="I3357">
        <v>43112026800</v>
      </c>
      <c r="J3357">
        <v>12</v>
      </c>
      <c r="K3357" t="s">
        <v>1380</v>
      </c>
      <c r="L3357">
        <v>2531</v>
      </c>
      <c r="M3357" t="s">
        <v>1214</v>
      </c>
      <c r="N3357" t="s">
        <v>1388</v>
      </c>
      <c r="O3357">
        <v>0</v>
      </c>
      <c r="P3357" t="s">
        <v>1233</v>
      </c>
      <c r="Q3357">
        <v>19840301</v>
      </c>
    </row>
    <row r="3358" spans="1:17">
      <c r="A3358" t="s">
        <v>1379</v>
      </c>
      <c r="B3358" t="s">
        <v>1236</v>
      </c>
      <c r="C3358">
        <v>201005</v>
      </c>
      <c r="D3358">
        <v>31</v>
      </c>
      <c r="E3358" t="s">
        <v>1212</v>
      </c>
      <c r="F3358">
        <v>646</v>
      </c>
      <c r="G3358">
        <v>1121</v>
      </c>
      <c r="H3358">
        <v>2424</v>
      </c>
      <c r="I3358">
        <v>43112026900</v>
      </c>
      <c r="J3358">
        <v>8</v>
      </c>
      <c r="K3358" t="s">
        <v>1380</v>
      </c>
      <c r="L3358">
        <v>2531</v>
      </c>
      <c r="M3358" t="s">
        <v>1214</v>
      </c>
      <c r="N3358" t="s">
        <v>1388</v>
      </c>
      <c r="O3358">
        <v>0</v>
      </c>
      <c r="P3358" t="s">
        <v>1207</v>
      </c>
      <c r="Q3358">
        <v>19810501</v>
      </c>
    </row>
    <row r="3359" spans="1:17">
      <c r="A3359" t="s">
        <v>1379</v>
      </c>
      <c r="B3359" t="s">
        <v>1237</v>
      </c>
      <c r="C3359">
        <v>201005</v>
      </c>
      <c r="D3359">
        <v>12</v>
      </c>
      <c r="E3359" t="s">
        <v>1212</v>
      </c>
      <c r="F3359">
        <v>350</v>
      </c>
      <c r="G3359">
        <v>1068</v>
      </c>
      <c r="H3359">
        <v>7124</v>
      </c>
      <c r="I3359">
        <v>43112031000</v>
      </c>
      <c r="J3359">
        <v>8</v>
      </c>
      <c r="K3359" t="s">
        <v>1380</v>
      </c>
      <c r="L3359">
        <v>2531</v>
      </c>
      <c r="M3359" t="s">
        <v>1214</v>
      </c>
      <c r="N3359" t="s">
        <v>1388</v>
      </c>
      <c r="O3359">
        <v>0</v>
      </c>
      <c r="P3359" t="s">
        <v>1233</v>
      </c>
      <c r="Q3359">
        <v>19820601</v>
      </c>
    </row>
    <row r="3360" spans="1:17">
      <c r="A3360" t="s">
        <v>1379</v>
      </c>
      <c r="B3360" t="s">
        <v>1310</v>
      </c>
      <c r="C3360">
        <v>201005</v>
      </c>
      <c r="D3360">
        <v>0</v>
      </c>
      <c r="E3360" t="s">
        <v>1212</v>
      </c>
      <c r="F3360">
        <v>0</v>
      </c>
      <c r="G3360">
        <v>0</v>
      </c>
      <c r="H3360">
        <v>0</v>
      </c>
      <c r="I3360">
        <v>43112027700</v>
      </c>
      <c r="J3360">
        <v>12</v>
      </c>
      <c r="K3360" t="s">
        <v>1380</v>
      </c>
      <c r="L3360">
        <v>2531</v>
      </c>
      <c r="M3360" t="s">
        <v>1214</v>
      </c>
      <c r="N3360" t="s">
        <v>1388</v>
      </c>
      <c r="O3360">
        <v>0</v>
      </c>
      <c r="P3360" t="s">
        <v>1207</v>
      </c>
      <c r="Q3360">
        <v>19850901</v>
      </c>
    </row>
    <row r="3361" spans="1:17">
      <c r="A3361" t="s">
        <v>1379</v>
      </c>
      <c r="B3361" t="s">
        <v>1259</v>
      </c>
      <c r="C3361">
        <v>201005</v>
      </c>
      <c r="D3361">
        <v>31</v>
      </c>
      <c r="E3361" t="s">
        <v>1212</v>
      </c>
      <c r="F3361">
        <v>1201</v>
      </c>
      <c r="G3361">
        <v>627</v>
      </c>
      <c r="H3361">
        <v>6098</v>
      </c>
      <c r="I3361">
        <v>43112022800</v>
      </c>
      <c r="J3361">
        <v>8</v>
      </c>
      <c r="K3361" t="s">
        <v>1380</v>
      </c>
      <c r="L3361">
        <v>2531</v>
      </c>
      <c r="M3361" t="s">
        <v>1214</v>
      </c>
      <c r="N3361" t="s">
        <v>1388</v>
      </c>
      <c r="O3361">
        <v>0</v>
      </c>
      <c r="P3361" t="s">
        <v>1322</v>
      </c>
      <c r="Q3361">
        <v>19830801</v>
      </c>
    </row>
    <row r="3362" spans="1:17">
      <c r="A3362" t="s">
        <v>1379</v>
      </c>
      <c r="B3362" t="s">
        <v>1238</v>
      </c>
      <c r="C3362">
        <v>201005</v>
      </c>
      <c r="D3362">
        <v>27</v>
      </c>
      <c r="E3362" t="s">
        <v>1212</v>
      </c>
      <c r="F3362">
        <v>384</v>
      </c>
      <c r="G3362">
        <v>1814</v>
      </c>
      <c r="H3362">
        <v>506</v>
      </c>
      <c r="I3362">
        <v>43112024400</v>
      </c>
      <c r="J3362">
        <v>8</v>
      </c>
      <c r="K3362" t="s">
        <v>1380</v>
      </c>
      <c r="L3362">
        <v>2531</v>
      </c>
      <c r="M3362" t="s">
        <v>1214</v>
      </c>
      <c r="N3362" t="s">
        <v>1388</v>
      </c>
      <c r="O3362">
        <v>0</v>
      </c>
      <c r="P3362" t="s">
        <v>1233</v>
      </c>
      <c r="Q3362">
        <v>19980419</v>
      </c>
    </row>
    <row r="3363" spans="1:17">
      <c r="A3363" t="s">
        <v>1379</v>
      </c>
      <c r="B3363" t="s">
        <v>1392</v>
      </c>
      <c r="C3363">
        <v>201005</v>
      </c>
      <c r="D3363">
        <v>0</v>
      </c>
      <c r="E3363" t="s">
        <v>1212</v>
      </c>
      <c r="F3363">
        <v>0</v>
      </c>
      <c r="G3363">
        <v>0</v>
      </c>
      <c r="H3363">
        <v>0</v>
      </c>
      <c r="I3363">
        <v>43112024500</v>
      </c>
      <c r="J3363">
        <v>12</v>
      </c>
      <c r="K3363" t="s">
        <v>1380</v>
      </c>
      <c r="L3363">
        <v>2531</v>
      </c>
      <c r="M3363" t="s">
        <v>1214</v>
      </c>
      <c r="N3363" t="s">
        <v>1388</v>
      </c>
      <c r="O3363">
        <v>0</v>
      </c>
      <c r="P3363" t="s">
        <v>1322</v>
      </c>
      <c r="Q3363">
        <v>19830801</v>
      </c>
    </row>
    <row r="3364" spans="1:17">
      <c r="A3364" t="s">
        <v>1379</v>
      </c>
      <c r="B3364" t="s">
        <v>1239</v>
      </c>
      <c r="C3364">
        <v>201005</v>
      </c>
      <c r="D3364">
        <v>0</v>
      </c>
      <c r="E3364" t="s">
        <v>1212</v>
      </c>
      <c r="F3364">
        <v>0</v>
      </c>
      <c r="G3364">
        <v>0</v>
      </c>
      <c r="H3364">
        <v>0</v>
      </c>
      <c r="I3364">
        <v>43112024600</v>
      </c>
      <c r="J3364">
        <v>12</v>
      </c>
      <c r="K3364" t="s">
        <v>1380</v>
      </c>
      <c r="L3364">
        <v>2531</v>
      </c>
      <c r="M3364" t="s">
        <v>1214</v>
      </c>
      <c r="N3364" t="s">
        <v>1388</v>
      </c>
      <c r="O3364">
        <v>0</v>
      </c>
      <c r="P3364" t="s">
        <v>1207</v>
      </c>
      <c r="Q3364">
        <v>19760901</v>
      </c>
    </row>
    <row r="3365" spans="1:17">
      <c r="A3365" t="s">
        <v>1379</v>
      </c>
      <c r="B3365" t="s">
        <v>1240</v>
      </c>
      <c r="C3365">
        <v>201005</v>
      </c>
      <c r="D3365">
        <v>31</v>
      </c>
      <c r="E3365" t="s">
        <v>1212</v>
      </c>
      <c r="F3365">
        <v>694</v>
      </c>
      <c r="G3365">
        <v>427</v>
      </c>
      <c r="H3365">
        <v>24184</v>
      </c>
      <c r="I3365">
        <v>43112023600</v>
      </c>
      <c r="J3365">
        <v>8</v>
      </c>
      <c r="K3365" t="s">
        <v>1380</v>
      </c>
      <c r="L3365">
        <v>2531</v>
      </c>
      <c r="M3365" t="s">
        <v>1214</v>
      </c>
      <c r="N3365" t="s">
        <v>1388</v>
      </c>
      <c r="O3365">
        <v>0</v>
      </c>
      <c r="P3365" t="s">
        <v>1393</v>
      </c>
      <c r="Q3365">
        <v>19830201</v>
      </c>
    </row>
    <row r="3366" spans="1:17">
      <c r="A3366" t="s">
        <v>1379</v>
      </c>
      <c r="B3366" t="s">
        <v>1241</v>
      </c>
      <c r="C3366">
        <v>201005</v>
      </c>
      <c r="D3366">
        <v>0</v>
      </c>
      <c r="E3366" t="s">
        <v>1212</v>
      </c>
      <c r="F3366">
        <v>0</v>
      </c>
      <c r="G3366">
        <v>0</v>
      </c>
      <c r="H3366">
        <v>0</v>
      </c>
      <c r="I3366">
        <v>43112025700</v>
      </c>
      <c r="J3366">
        <v>12</v>
      </c>
      <c r="K3366" t="s">
        <v>1380</v>
      </c>
      <c r="L3366">
        <v>2531</v>
      </c>
      <c r="M3366" t="s">
        <v>1214</v>
      </c>
      <c r="N3366" t="s">
        <v>1388</v>
      </c>
      <c r="O3366">
        <v>0</v>
      </c>
      <c r="P3366" t="s">
        <v>1233</v>
      </c>
      <c r="Q3366">
        <v>19871101</v>
      </c>
    </row>
    <row r="3367" spans="1:17">
      <c r="A3367" t="s">
        <v>1379</v>
      </c>
      <c r="B3367" t="s">
        <v>1260</v>
      </c>
      <c r="C3367">
        <v>201005</v>
      </c>
      <c r="D3367">
        <v>0</v>
      </c>
      <c r="E3367" t="s">
        <v>1212</v>
      </c>
      <c r="F3367">
        <v>0</v>
      </c>
      <c r="G3367">
        <v>0</v>
      </c>
      <c r="H3367">
        <v>0</v>
      </c>
      <c r="I3367">
        <v>43112024700</v>
      </c>
      <c r="J3367">
        <v>12</v>
      </c>
      <c r="K3367" t="s">
        <v>1380</v>
      </c>
      <c r="L3367">
        <v>2531</v>
      </c>
      <c r="M3367" t="s">
        <v>1214</v>
      </c>
      <c r="N3367" t="s">
        <v>1388</v>
      </c>
      <c r="O3367">
        <v>0</v>
      </c>
      <c r="P3367" t="s">
        <v>1207</v>
      </c>
      <c r="Q3367">
        <v>19760501</v>
      </c>
    </row>
    <row r="3368" spans="1:17">
      <c r="A3368" t="s">
        <v>1379</v>
      </c>
      <c r="B3368" t="s">
        <v>1312</v>
      </c>
      <c r="C3368">
        <v>201005</v>
      </c>
      <c r="D3368">
        <v>31</v>
      </c>
      <c r="E3368" t="s">
        <v>1212</v>
      </c>
      <c r="F3368">
        <v>504</v>
      </c>
      <c r="G3368">
        <v>878</v>
      </c>
      <c r="H3368">
        <v>161</v>
      </c>
      <c r="I3368">
        <v>43112024800</v>
      </c>
      <c r="J3368">
        <v>8</v>
      </c>
      <c r="K3368" t="s">
        <v>1380</v>
      </c>
      <c r="L3368">
        <v>2531</v>
      </c>
      <c r="M3368" t="s">
        <v>1214</v>
      </c>
      <c r="N3368" t="s">
        <v>1388</v>
      </c>
      <c r="O3368">
        <v>0</v>
      </c>
      <c r="P3368" t="s">
        <v>1207</v>
      </c>
      <c r="Q3368">
        <v>19831101</v>
      </c>
    </row>
    <row r="3369" spans="1:17">
      <c r="A3369" t="s">
        <v>1379</v>
      </c>
      <c r="B3369" t="s">
        <v>1242</v>
      </c>
      <c r="C3369">
        <v>201005</v>
      </c>
      <c r="D3369">
        <v>18</v>
      </c>
      <c r="E3369" t="s">
        <v>1212</v>
      </c>
      <c r="F3369">
        <v>993</v>
      </c>
      <c r="G3369">
        <v>4527</v>
      </c>
      <c r="H3369">
        <v>3648</v>
      </c>
      <c r="I3369">
        <v>43112025800</v>
      </c>
      <c r="J3369">
        <v>8</v>
      </c>
      <c r="K3369" t="s">
        <v>1380</v>
      </c>
      <c r="L3369">
        <v>2531</v>
      </c>
      <c r="M3369" t="s">
        <v>1214</v>
      </c>
      <c r="N3369" t="s">
        <v>1388</v>
      </c>
      <c r="O3369">
        <v>0</v>
      </c>
      <c r="P3369" t="s">
        <v>1207</v>
      </c>
      <c r="Q3369">
        <v>19720101</v>
      </c>
    </row>
    <row r="3370" spans="1:17">
      <c r="A3370" t="s">
        <v>1379</v>
      </c>
      <c r="B3370" t="s">
        <v>1394</v>
      </c>
      <c r="C3370">
        <v>201005</v>
      </c>
      <c r="D3370">
        <v>0</v>
      </c>
      <c r="E3370" t="s">
        <v>1212</v>
      </c>
      <c r="F3370">
        <v>0</v>
      </c>
      <c r="G3370">
        <v>0</v>
      </c>
      <c r="H3370">
        <v>0</v>
      </c>
      <c r="I3370">
        <v>43112025000</v>
      </c>
      <c r="J3370">
        <v>12</v>
      </c>
      <c r="K3370" t="s">
        <v>1380</v>
      </c>
      <c r="L3370">
        <v>2531</v>
      </c>
      <c r="M3370" t="s">
        <v>1214</v>
      </c>
      <c r="N3370" t="s">
        <v>1388</v>
      </c>
      <c r="O3370">
        <v>0</v>
      </c>
      <c r="P3370" t="s">
        <v>1322</v>
      </c>
      <c r="Q3370">
        <v>19720601</v>
      </c>
    </row>
    <row r="3371" spans="1:17">
      <c r="A3371" t="s">
        <v>1379</v>
      </c>
      <c r="B3371" t="s">
        <v>1243</v>
      </c>
      <c r="C3371">
        <v>201005</v>
      </c>
      <c r="D3371">
        <v>31</v>
      </c>
      <c r="E3371" t="s">
        <v>1212</v>
      </c>
      <c r="F3371">
        <v>226</v>
      </c>
      <c r="G3371">
        <v>251</v>
      </c>
      <c r="H3371">
        <v>109</v>
      </c>
      <c r="I3371">
        <v>43112026000</v>
      </c>
      <c r="J3371">
        <v>8</v>
      </c>
      <c r="K3371" t="s">
        <v>1380</v>
      </c>
      <c r="L3371">
        <v>2531</v>
      </c>
      <c r="M3371" t="s">
        <v>1214</v>
      </c>
      <c r="N3371" t="s">
        <v>1388</v>
      </c>
      <c r="O3371">
        <v>0</v>
      </c>
      <c r="P3371" t="s">
        <v>1207</v>
      </c>
      <c r="Q3371">
        <v>19860701</v>
      </c>
    </row>
    <row r="3372" spans="1:17">
      <c r="A3372" t="s">
        <v>1379</v>
      </c>
      <c r="B3372" t="s">
        <v>1327</v>
      </c>
      <c r="C3372">
        <v>201005</v>
      </c>
      <c r="D3372">
        <v>0</v>
      </c>
      <c r="E3372" t="s">
        <v>1212</v>
      </c>
      <c r="F3372">
        <v>0</v>
      </c>
      <c r="G3372">
        <v>0</v>
      </c>
      <c r="H3372">
        <v>0</v>
      </c>
      <c r="I3372">
        <v>43112027800</v>
      </c>
      <c r="J3372">
        <v>12</v>
      </c>
      <c r="K3372" t="s">
        <v>1380</v>
      </c>
      <c r="L3372">
        <v>2531</v>
      </c>
      <c r="M3372" t="s">
        <v>1214</v>
      </c>
      <c r="N3372" t="s">
        <v>1388</v>
      </c>
      <c r="O3372">
        <v>0</v>
      </c>
      <c r="P3372" t="s">
        <v>1233</v>
      </c>
      <c r="Q3372">
        <v>19990204</v>
      </c>
    </row>
    <row r="3373" spans="1:17">
      <c r="A3373" t="s">
        <v>1379</v>
      </c>
      <c r="B3373" t="s">
        <v>1328</v>
      </c>
      <c r="C3373">
        <v>201005</v>
      </c>
      <c r="D3373">
        <v>0</v>
      </c>
      <c r="E3373" t="s">
        <v>1212</v>
      </c>
      <c r="F3373">
        <v>0</v>
      </c>
      <c r="G3373">
        <v>0</v>
      </c>
      <c r="H3373">
        <v>0</v>
      </c>
      <c r="I3373">
        <v>43112027000</v>
      </c>
      <c r="J3373">
        <v>12</v>
      </c>
      <c r="K3373" t="s">
        <v>1380</v>
      </c>
      <c r="L3373">
        <v>2531</v>
      </c>
      <c r="M3373" t="s">
        <v>1214</v>
      </c>
      <c r="N3373" t="s">
        <v>1388</v>
      </c>
      <c r="O3373">
        <v>0</v>
      </c>
      <c r="P3373" t="s">
        <v>1207</v>
      </c>
      <c r="Q3373">
        <v>19790201</v>
      </c>
    </row>
    <row r="3374" spans="1:17">
      <c r="A3374" t="s">
        <v>1379</v>
      </c>
      <c r="B3374" t="s">
        <v>1262</v>
      </c>
      <c r="C3374">
        <v>201005</v>
      </c>
      <c r="D3374">
        <v>31</v>
      </c>
      <c r="E3374" t="s">
        <v>1212</v>
      </c>
      <c r="F3374">
        <v>918</v>
      </c>
      <c r="G3374">
        <v>602</v>
      </c>
      <c r="H3374">
        <v>13119</v>
      </c>
      <c r="I3374">
        <v>43112027100</v>
      </c>
      <c r="J3374">
        <v>8</v>
      </c>
      <c r="K3374" t="s">
        <v>1380</v>
      </c>
      <c r="L3374">
        <v>2531</v>
      </c>
      <c r="M3374" t="s">
        <v>1214</v>
      </c>
      <c r="N3374" t="s">
        <v>1388</v>
      </c>
      <c r="O3374">
        <v>0</v>
      </c>
      <c r="P3374" t="s">
        <v>1207</v>
      </c>
      <c r="Q3374">
        <v>19740601</v>
      </c>
    </row>
    <row r="3375" spans="1:17">
      <c r="A3375" t="s">
        <v>1379</v>
      </c>
      <c r="B3375" t="s">
        <v>1313</v>
      </c>
      <c r="C3375">
        <v>201005</v>
      </c>
      <c r="D3375">
        <v>0</v>
      </c>
      <c r="E3375" t="s">
        <v>1212</v>
      </c>
      <c r="F3375">
        <v>0</v>
      </c>
      <c r="G3375">
        <v>0</v>
      </c>
      <c r="H3375">
        <v>0</v>
      </c>
      <c r="I3375">
        <v>43112032200</v>
      </c>
      <c r="J3375">
        <v>12</v>
      </c>
      <c r="K3375" t="s">
        <v>1380</v>
      </c>
      <c r="L3375">
        <v>2531</v>
      </c>
      <c r="M3375" t="s">
        <v>1214</v>
      </c>
      <c r="N3375" t="s">
        <v>1388</v>
      </c>
      <c r="O3375">
        <v>0</v>
      </c>
      <c r="P3375" t="s">
        <v>1207</v>
      </c>
      <c r="Q3375">
        <v>19820801</v>
      </c>
    </row>
    <row r="3376" spans="1:17">
      <c r="A3376" t="s">
        <v>1379</v>
      </c>
      <c r="B3376" t="s">
        <v>1263</v>
      </c>
      <c r="C3376">
        <v>201005</v>
      </c>
      <c r="D3376">
        <v>0</v>
      </c>
      <c r="E3376" t="s">
        <v>1212</v>
      </c>
      <c r="F3376">
        <v>0</v>
      </c>
      <c r="G3376">
        <v>0</v>
      </c>
      <c r="H3376">
        <v>0</v>
      </c>
      <c r="I3376">
        <v>43112027300</v>
      </c>
      <c r="J3376">
        <v>12</v>
      </c>
      <c r="K3376" t="s">
        <v>1380</v>
      </c>
      <c r="L3376">
        <v>2531</v>
      </c>
      <c r="M3376" t="s">
        <v>1214</v>
      </c>
      <c r="N3376" t="s">
        <v>1388</v>
      </c>
      <c r="O3376">
        <v>0</v>
      </c>
      <c r="P3376" t="s">
        <v>1233</v>
      </c>
      <c r="Q3376">
        <v>19830801</v>
      </c>
    </row>
    <row r="3377" spans="1:17">
      <c r="A3377" t="s">
        <v>1379</v>
      </c>
      <c r="B3377" t="s">
        <v>1358</v>
      </c>
      <c r="C3377">
        <v>201005</v>
      </c>
      <c r="D3377">
        <v>31</v>
      </c>
      <c r="E3377" t="s">
        <v>1212</v>
      </c>
      <c r="F3377">
        <v>1125</v>
      </c>
      <c r="G3377">
        <v>485</v>
      </c>
      <c r="H3377">
        <v>3637</v>
      </c>
      <c r="I3377">
        <v>43112024901</v>
      </c>
      <c r="J3377">
        <v>8</v>
      </c>
      <c r="K3377" t="s">
        <v>1380</v>
      </c>
      <c r="L3377">
        <v>2531</v>
      </c>
      <c r="M3377" t="s">
        <v>1214</v>
      </c>
      <c r="N3377" t="s">
        <v>1388</v>
      </c>
      <c r="O3377">
        <v>0</v>
      </c>
      <c r="P3377" t="s">
        <v>1322</v>
      </c>
      <c r="Q3377">
        <v>19840301</v>
      </c>
    </row>
    <row r="3378" spans="1:17">
      <c r="A3378" t="s">
        <v>1379</v>
      </c>
      <c r="B3378" t="s">
        <v>1314</v>
      </c>
      <c r="C3378">
        <v>201005</v>
      </c>
      <c r="D3378">
        <v>31</v>
      </c>
      <c r="E3378" t="s">
        <v>1212</v>
      </c>
      <c r="F3378">
        <v>152</v>
      </c>
      <c r="G3378">
        <v>201</v>
      </c>
      <c r="H3378">
        <v>1009</v>
      </c>
      <c r="I3378">
        <v>43112029701</v>
      </c>
      <c r="J3378">
        <v>8</v>
      </c>
      <c r="K3378" t="s">
        <v>1380</v>
      </c>
      <c r="L3378">
        <v>2531</v>
      </c>
      <c r="M3378" t="s">
        <v>1214</v>
      </c>
      <c r="N3378" t="s">
        <v>1388</v>
      </c>
      <c r="O3378">
        <v>0</v>
      </c>
      <c r="P3378" t="s">
        <v>1207</v>
      </c>
      <c r="Q3378">
        <v>19840501</v>
      </c>
    </row>
    <row r="3379" spans="1:17">
      <c r="A3379" t="s">
        <v>1379</v>
      </c>
      <c r="B3379" t="s">
        <v>1202</v>
      </c>
      <c r="C3379">
        <v>201005</v>
      </c>
      <c r="D3379">
        <v>0</v>
      </c>
      <c r="E3379" t="s">
        <v>1212</v>
      </c>
      <c r="F3379">
        <v>0</v>
      </c>
      <c r="G3379">
        <v>0</v>
      </c>
      <c r="H3379">
        <v>0</v>
      </c>
      <c r="I3379">
        <v>43112025901</v>
      </c>
      <c r="J3379">
        <v>12</v>
      </c>
      <c r="K3379" t="s">
        <v>1380</v>
      </c>
      <c r="L3379">
        <v>2531</v>
      </c>
      <c r="M3379" t="s">
        <v>1214</v>
      </c>
      <c r="N3379" t="s">
        <v>1388</v>
      </c>
      <c r="O3379">
        <v>0</v>
      </c>
      <c r="P3379" t="s">
        <v>1207</v>
      </c>
      <c r="Q3379">
        <v>19870601</v>
      </c>
    </row>
    <row r="3380" spans="1:17">
      <c r="A3380" t="s">
        <v>1379</v>
      </c>
      <c r="B3380" t="s">
        <v>1244</v>
      </c>
      <c r="C3380">
        <v>201005</v>
      </c>
      <c r="D3380">
        <v>18</v>
      </c>
      <c r="E3380" t="s">
        <v>1212</v>
      </c>
      <c r="F3380">
        <v>148</v>
      </c>
      <c r="G3380">
        <v>178</v>
      </c>
      <c r="H3380">
        <v>14</v>
      </c>
      <c r="I3380">
        <v>43112064500</v>
      </c>
      <c r="J3380">
        <v>8</v>
      </c>
      <c r="K3380" t="s">
        <v>1380</v>
      </c>
      <c r="L3380">
        <v>2531</v>
      </c>
      <c r="M3380" t="s">
        <v>1214</v>
      </c>
      <c r="N3380" t="s">
        <v>1388</v>
      </c>
      <c r="O3380">
        <v>0</v>
      </c>
      <c r="P3380" t="s">
        <v>1207</v>
      </c>
      <c r="Q3380">
        <v>19880201</v>
      </c>
    </row>
    <row r="3381" spans="1:17">
      <c r="A3381" t="s">
        <v>1379</v>
      </c>
      <c r="B3381" t="s">
        <v>1245</v>
      </c>
      <c r="C3381">
        <v>201005</v>
      </c>
      <c r="D3381">
        <v>0</v>
      </c>
      <c r="E3381" t="s">
        <v>1212</v>
      </c>
      <c r="F3381">
        <v>0</v>
      </c>
      <c r="G3381">
        <v>0</v>
      </c>
      <c r="H3381">
        <v>0</v>
      </c>
      <c r="I3381">
        <v>43112027901</v>
      </c>
      <c r="J3381">
        <v>12</v>
      </c>
      <c r="K3381" t="s">
        <v>1380</v>
      </c>
      <c r="L3381">
        <v>2531</v>
      </c>
      <c r="M3381" t="s">
        <v>1214</v>
      </c>
      <c r="N3381" t="s">
        <v>1388</v>
      </c>
      <c r="O3381">
        <v>0</v>
      </c>
      <c r="P3381" t="s">
        <v>1207</v>
      </c>
      <c r="Q3381">
        <v>19880201</v>
      </c>
    </row>
    <row r="3382" spans="1:17">
      <c r="A3382" t="s">
        <v>1379</v>
      </c>
      <c r="B3382" t="s">
        <v>1359</v>
      </c>
      <c r="C3382">
        <v>201005</v>
      </c>
      <c r="D3382">
        <v>31</v>
      </c>
      <c r="E3382" t="s">
        <v>1212</v>
      </c>
      <c r="F3382">
        <v>1663</v>
      </c>
      <c r="G3382">
        <v>1062</v>
      </c>
      <c r="H3382">
        <v>14037</v>
      </c>
      <c r="I3382">
        <v>43112070600</v>
      </c>
      <c r="J3382">
        <v>8</v>
      </c>
      <c r="K3382" t="s">
        <v>1380</v>
      </c>
      <c r="L3382">
        <v>2531</v>
      </c>
      <c r="M3382" t="s">
        <v>1214</v>
      </c>
      <c r="N3382" t="s">
        <v>1388</v>
      </c>
      <c r="O3382">
        <v>0</v>
      </c>
      <c r="P3382" t="s">
        <v>1207</v>
      </c>
      <c r="Q3382">
        <v>19931201</v>
      </c>
    </row>
    <row r="3383" spans="1:17">
      <c r="A3383" t="s">
        <v>1379</v>
      </c>
      <c r="B3383" t="s">
        <v>1247</v>
      </c>
      <c r="C3383">
        <v>201005</v>
      </c>
      <c r="D3383">
        <v>31</v>
      </c>
      <c r="E3383" t="s">
        <v>1212</v>
      </c>
      <c r="F3383">
        <v>588</v>
      </c>
      <c r="G3383">
        <v>201</v>
      </c>
      <c r="H3383">
        <v>422</v>
      </c>
      <c r="I3383">
        <v>43112076600</v>
      </c>
      <c r="J3383">
        <v>8</v>
      </c>
      <c r="K3383" t="s">
        <v>1380</v>
      </c>
      <c r="L3383">
        <v>2531</v>
      </c>
      <c r="M3383" t="s">
        <v>1214</v>
      </c>
      <c r="N3383" t="s">
        <v>1388</v>
      </c>
      <c r="O3383">
        <v>0</v>
      </c>
      <c r="P3383" t="s">
        <v>1207</v>
      </c>
      <c r="Q3383">
        <v>19971120</v>
      </c>
    </row>
    <row r="3384" spans="1:17">
      <c r="A3384" t="s">
        <v>1379</v>
      </c>
      <c r="B3384" t="s">
        <v>1265</v>
      </c>
      <c r="C3384">
        <v>201005</v>
      </c>
      <c r="D3384">
        <v>0</v>
      </c>
      <c r="E3384" t="s">
        <v>1212</v>
      </c>
      <c r="F3384">
        <v>0</v>
      </c>
      <c r="G3384">
        <v>0</v>
      </c>
      <c r="H3384">
        <v>0</v>
      </c>
      <c r="I3384">
        <v>43112077600</v>
      </c>
      <c r="J3384">
        <v>12</v>
      </c>
      <c r="K3384" t="s">
        <v>1395</v>
      </c>
      <c r="L3384">
        <v>2531</v>
      </c>
      <c r="M3384" t="s">
        <v>1214</v>
      </c>
      <c r="N3384" t="s">
        <v>1388</v>
      </c>
      <c r="O3384">
        <v>0</v>
      </c>
      <c r="P3384" t="s">
        <v>1207</v>
      </c>
      <c r="Q3384">
        <v>20010802</v>
      </c>
    </row>
    <row r="3385" spans="1:17">
      <c r="A3385" t="s">
        <v>1396</v>
      </c>
      <c r="B3385" t="s">
        <v>1232</v>
      </c>
      <c r="C3385">
        <v>201005</v>
      </c>
      <c r="D3385">
        <v>31</v>
      </c>
      <c r="E3385" t="s">
        <v>1212</v>
      </c>
      <c r="F3385">
        <v>392</v>
      </c>
      <c r="G3385">
        <v>84</v>
      </c>
      <c r="H3385">
        <v>2522</v>
      </c>
      <c r="I3385">
        <v>43112029600</v>
      </c>
      <c r="J3385">
        <v>8</v>
      </c>
      <c r="K3385" t="s">
        <v>1397</v>
      </c>
      <c r="L3385">
        <v>2531</v>
      </c>
      <c r="M3385" t="s">
        <v>1214</v>
      </c>
      <c r="N3385" t="s">
        <v>1388</v>
      </c>
      <c r="O3385">
        <v>0</v>
      </c>
      <c r="P3385" t="s">
        <v>1207</v>
      </c>
      <c r="Q3385">
        <v>19730301</v>
      </c>
    </row>
    <row r="3386" spans="1:17">
      <c r="A3386" t="s">
        <v>1396</v>
      </c>
      <c r="B3386" t="s">
        <v>1305</v>
      </c>
      <c r="C3386">
        <v>201005</v>
      </c>
      <c r="D3386">
        <v>0</v>
      </c>
      <c r="E3386" t="s">
        <v>1212</v>
      </c>
      <c r="F3386">
        <v>0</v>
      </c>
      <c r="G3386">
        <v>0</v>
      </c>
      <c r="H3386">
        <v>0</v>
      </c>
      <c r="I3386">
        <v>43112009600</v>
      </c>
      <c r="J3386">
        <v>12</v>
      </c>
      <c r="K3386" t="s">
        <v>1397</v>
      </c>
      <c r="L3386">
        <v>2531</v>
      </c>
      <c r="M3386" t="s">
        <v>1214</v>
      </c>
      <c r="N3386" t="s">
        <v>1388</v>
      </c>
      <c r="O3386">
        <v>0</v>
      </c>
      <c r="P3386" t="s">
        <v>1207</v>
      </c>
      <c r="Q3386">
        <v>19690701</v>
      </c>
    </row>
    <row r="3387" spans="1:17">
      <c r="A3387" t="s">
        <v>1396</v>
      </c>
      <c r="B3387" t="s">
        <v>1356</v>
      </c>
      <c r="C3387">
        <v>201005</v>
      </c>
      <c r="D3387">
        <v>31</v>
      </c>
      <c r="E3387" t="s">
        <v>1212</v>
      </c>
      <c r="F3387">
        <v>966</v>
      </c>
      <c r="G3387">
        <v>168</v>
      </c>
      <c r="H3387">
        <v>52990</v>
      </c>
      <c r="I3387">
        <v>43112014900</v>
      </c>
      <c r="J3387">
        <v>8</v>
      </c>
      <c r="K3387" t="s">
        <v>1397</v>
      </c>
      <c r="L3387">
        <v>2531</v>
      </c>
      <c r="M3387" t="s">
        <v>1214</v>
      </c>
      <c r="N3387" t="s">
        <v>1388</v>
      </c>
      <c r="O3387">
        <v>0</v>
      </c>
      <c r="P3387" t="s">
        <v>1207</v>
      </c>
      <c r="Q3387">
        <v>19691201</v>
      </c>
    </row>
    <row r="3388" spans="1:17">
      <c r="A3388" t="s">
        <v>1396</v>
      </c>
      <c r="B3388" t="s">
        <v>1321</v>
      </c>
      <c r="C3388">
        <v>201005</v>
      </c>
      <c r="D3388">
        <v>0</v>
      </c>
      <c r="E3388" t="s">
        <v>1212</v>
      </c>
      <c r="F3388">
        <v>0</v>
      </c>
      <c r="G3388">
        <v>0</v>
      </c>
      <c r="H3388">
        <v>0</v>
      </c>
      <c r="I3388">
        <v>43112020301</v>
      </c>
      <c r="J3388">
        <v>12</v>
      </c>
      <c r="K3388" t="s">
        <v>1397</v>
      </c>
      <c r="L3388">
        <v>2531</v>
      </c>
      <c r="M3388" t="s">
        <v>1214</v>
      </c>
      <c r="N3388" t="s">
        <v>1388</v>
      </c>
      <c r="O3388">
        <v>0</v>
      </c>
      <c r="P3388" t="s">
        <v>1207</v>
      </c>
      <c r="Q3388">
        <v>19721101</v>
      </c>
    </row>
    <row r="3389" spans="1:17">
      <c r="A3389" t="s">
        <v>1396</v>
      </c>
      <c r="B3389" t="s">
        <v>1254</v>
      </c>
      <c r="C3389">
        <v>201005</v>
      </c>
      <c r="D3389">
        <v>31</v>
      </c>
      <c r="E3389" t="s">
        <v>1212</v>
      </c>
      <c r="F3389">
        <v>749</v>
      </c>
      <c r="G3389">
        <v>841</v>
      </c>
      <c r="H3389">
        <v>18194</v>
      </c>
      <c r="I3389">
        <v>43112031900</v>
      </c>
      <c r="J3389">
        <v>8</v>
      </c>
      <c r="K3389" t="s">
        <v>1397</v>
      </c>
      <c r="L3389">
        <v>2531</v>
      </c>
      <c r="M3389" t="s">
        <v>1214</v>
      </c>
      <c r="N3389" t="s">
        <v>1388</v>
      </c>
      <c r="O3389">
        <v>0</v>
      </c>
      <c r="P3389" t="s">
        <v>1207</v>
      </c>
      <c r="Q3389">
        <v>19760301</v>
      </c>
    </row>
    <row r="3390" spans="1:17">
      <c r="A3390" t="s">
        <v>1396</v>
      </c>
      <c r="B3390" t="s">
        <v>1389</v>
      </c>
      <c r="C3390">
        <v>201005</v>
      </c>
      <c r="D3390">
        <v>0</v>
      </c>
      <c r="E3390" t="s">
        <v>1212</v>
      </c>
      <c r="F3390">
        <v>0</v>
      </c>
      <c r="G3390">
        <v>0</v>
      </c>
      <c r="H3390">
        <v>0</v>
      </c>
      <c r="I3390">
        <v>43112030800</v>
      </c>
      <c r="J3390">
        <v>12</v>
      </c>
      <c r="K3390" t="s">
        <v>1397</v>
      </c>
      <c r="L3390">
        <v>2531</v>
      </c>
      <c r="M3390" t="s">
        <v>1214</v>
      </c>
      <c r="N3390" t="s">
        <v>1388</v>
      </c>
      <c r="O3390">
        <v>0</v>
      </c>
      <c r="P3390" t="s">
        <v>1207</v>
      </c>
      <c r="Q3390">
        <v>19750401</v>
      </c>
    </row>
    <row r="3391" spans="1:17">
      <c r="A3391" t="s">
        <v>1396</v>
      </c>
      <c r="B3391" t="s">
        <v>1255</v>
      </c>
      <c r="C3391">
        <v>201005</v>
      </c>
      <c r="D3391">
        <v>0</v>
      </c>
      <c r="E3391" t="s">
        <v>1212</v>
      </c>
      <c r="F3391">
        <v>0</v>
      </c>
      <c r="G3391">
        <v>0</v>
      </c>
      <c r="H3391">
        <v>0</v>
      </c>
      <c r="I3391">
        <v>43112030900</v>
      </c>
      <c r="J3391">
        <v>12</v>
      </c>
      <c r="K3391" t="s">
        <v>1397</v>
      </c>
      <c r="L3391">
        <v>2531</v>
      </c>
      <c r="M3391" t="s">
        <v>1214</v>
      </c>
      <c r="N3391" t="s">
        <v>1388</v>
      </c>
      <c r="O3391">
        <v>0</v>
      </c>
      <c r="P3391" t="s">
        <v>1207</v>
      </c>
      <c r="Q3391">
        <v>19750501</v>
      </c>
    </row>
    <row r="3392" spans="1:17">
      <c r="A3392" t="s">
        <v>1396</v>
      </c>
      <c r="B3392" t="s">
        <v>1390</v>
      </c>
      <c r="C3392">
        <v>201005</v>
      </c>
      <c r="D3392">
        <v>31</v>
      </c>
      <c r="E3392" t="s">
        <v>1212</v>
      </c>
      <c r="F3392">
        <v>1239</v>
      </c>
      <c r="G3392">
        <v>9540</v>
      </c>
      <c r="H3392">
        <v>61000</v>
      </c>
      <c r="I3392">
        <v>43112018000</v>
      </c>
      <c r="J3392">
        <v>8</v>
      </c>
      <c r="K3392" t="s">
        <v>1397</v>
      </c>
      <c r="L3392">
        <v>2531</v>
      </c>
      <c r="M3392" t="s">
        <v>1214</v>
      </c>
      <c r="N3392" t="s">
        <v>1388</v>
      </c>
      <c r="O3392">
        <v>0</v>
      </c>
      <c r="P3392" t="s">
        <v>1233</v>
      </c>
      <c r="Q3392">
        <v>19711101</v>
      </c>
    </row>
    <row r="3393" spans="1:17">
      <c r="A3393" t="s">
        <v>1396</v>
      </c>
      <c r="B3393" t="s">
        <v>1357</v>
      </c>
      <c r="C3393">
        <v>201005</v>
      </c>
      <c r="D3393">
        <v>31</v>
      </c>
      <c r="E3393" t="s">
        <v>1212</v>
      </c>
      <c r="F3393">
        <v>266</v>
      </c>
      <c r="G3393">
        <v>588</v>
      </c>
      <c r="H3393">
        <v>1474</v>
      </c>
      <c r="I3393">
        <v>43112017301</v>
      </c>
      <c r="J3393">
        <v>8</v>
      </c>
      <c r="K3393" t="s">
        <v>1397</v>
      </c>
      <c r="L3393">
        <v>2531</v>
      </c>
      <c r="M3393" t="s">
        <v>1214</v>
      </c>
      <c r="N3393" t="s">
        <v>1388</v>
      </c>
      <c r="O3393">
        <v>0</v>
      </c>
      <c r="P3393" t="s">
        <v>1207</v>
      </c>
      <c r="Q3393">
        <v>19761201</v>
      </c>
    </row>
    <row r="3394" spans="1:17">
      <c r="A3394" t="s">
        <v>1396</v>
      </c>
      <c r="B3394" t="s">
        <v>1234</v>
      </c>
      <c r="C3394">
        <v>201005</v>
      </c>
      <c r="D3394">
        <v>0</v>
      </c>
      <c r="E3394" t="s">
        <v>1212</v>
      </c>
      <c r="F3394">
        <v>0</v>
      </c>
      <c r="G3394">
        <v>0</v>
      </c>
      <c r="H3394">
        <v>0</v>
      </c>
      <c r="I3394">
        <v>43112014101</v>
      </c>
      <c r="J3394">
        <v>12</v>
      </c>
      <c r="K3394" t="s">
        <v>1397</v>
      </c>
      <c r="L3394">
        <v>2531</v>
      </c>
      <c r="M3394" t="s">
        <v>1214</v>
      </c>
      <c r="N3394" t="s">
        <v>1388</v>
      </c>
      <c r="O3394">
        <v>0</v>
      </c>
      <c r="P3394" t="s">
        <v>1233</v>
      </c>
      <c r="Q3394">
        <v>19741001</v>
      </c>
    </row>
    <row r="3395" spans="1:17">
      <c r="A3395" t="s">
        <v>1396</v>
      </c>
      <c r="B3395" t="s">
        <v>1323</v>
      </c>
      <c r="C3395">
        <v>201005</v>
      </c>
      <c r="D3395">
        <v>31</v>
      </c>
      <c r="E3395" t="s">
        <v>1212</v>
      </c>
      <c r="F3395">
        <v>1390</v>
      </c>
      <c r="G3395">
        <v>193</v>
      </c>
      <c r="H3395">
        <v>52282</v>
      </c>
      <c r="I3395">
        <v>43112016200</v>
      </c>
      <c r="J3395">
        <v>8</v>
      </c>
      <c r="K3395" t="s">
        <v>1397</v>
      </c>
      <c r="L3395">
        <v>2531</v>
      </c>
      <c r="M3395" t="s">
        <v>1214</v>
      </c>
      <c r="N3395" t="s">
        <v>1388</v>
      </c>
      <c r="O3395">
        <v>0</v>
      </c>
      <c r="P3395" t="s">
        <v>1207</v>
      </c>
      <c r="Q3395">
        <v>19700201</v>
      </c>
    </row>
    <row r="3396" spans="1:17">
      <c r="A3396" t="s">
        <v>1396</v>
      </c>
      <c r="B3396" t="s">
        <v>1256</v>
      </c>
      <c r="C3396">
        <v>201005</v>
      </c>
      <c r="D3396">
        <v>31</v>
      </c>
      <c r="E3396" t="s">
        <v>1212</v>
      </c>
      <c r="F3396">
        <v>662</v>
      </c>
      <c r="G3396">
        <v>1261</v>
      </c>
      <c r="H3396">
        <v>15293</v>
      </c>
      <c r="I3396">
        <v>43112020400</v>
      </c>
      <c r="J3396">
        <v>8</v>
      </c>
      <c r="K3396" t="s">
        <v>1397</v>
      </c>
      <c r="L3396">
        <v>2531</v>
      </c>
      <c r="M3396" t="s">
        <v>1214</v>
      </c>
      <c r="N3396" t="s">
        <v>1388</v>
      </c>
      <c r="O3396">
        <v>0</v>
      </c>
      <c r="P3396" t="s">
        <v>1207</v>
      </c>
      <c r="Q3396">
        <v>19700701</v>
      </c>
    </row>
    <row r="3397" spans="1:17">
      <c r="A3397" t="s">
        <v>1396</v>
      </c>
      <c r="B3397" t="s">
        <v>1324</v>
      </c>
      <c r="C3397">
        <v>201005</v>
      </c>
      <c r="D3397">
        <v>30</v>
      </c>
      <c r="E3397" t="s">
        <v>1212</v>
      </c>
      <c r="F3397">
        <v>2074</v>
      </c>
      <c r="G3397">
        <v>5081</v>
      </c>
      <c r="H3397">
        <v>59347</v>
      </c>
      <c r="I3397">
        <v>43112023700</v>
      </c>
      <c r="J3397">
        <v>8</v>
      </c>
      <c r="K3397" t="s">
        <v>1397</v>
      </c>
      <c r="L3397">
        <v>2531</v>
      </c>
      <c r="M3397" t="s">
        <v>1214</v>
      </c>
      <c r="N3397" t="s">
        <v>1388</v>
      </c>
      <c r="O3397">
        <v>0</v>
      </c>
      <c r="P3397" t="s">
        <v>1207</v>
      </c>
      <c r="Q3397">
        <v>19710301</v>
      </c>
    </row>
    <row r="3398" spans="1:17">
      <c r="A3398" t="s">
        <v>1396</v>
      </c>
      <c r="B3398" t="s">
        <v>1308</v>
      </c>
      <c r="C3398">
        <v>201005</v>
      </c>
      <c r="D3398">
        <v>31</v>
      </c>
      <c r="E3398" t="s">
        <v>1212</v>
      </c>
      <c r="F3398">
        <v>1459</v>
      </c>
      <c r="G3398">
        <v>5926</v>
      </c>
      <c r="H3398">
        <v>14955</v>
      </c>
      <c r="I3398">
        <v>43112021301</v>
      </c>
      <c r="J3398">
        <v>8</v>
      </c>
      <c r="K3398" t="s">
        <v>1397</v>
      </c>
      <c r="L3398">
        <v>2531</v>
      </c>
      <c r="M3398" t="s">
        <v>1214</v>
      </c>
      <c r="N3398" t="s">
        <v>1388</v>
      </c>
      <c r="O3398">
        <v>0</v>
      </c>
      <c r="P3398" t="s">
        <v>1233</v>
      </c>
      <c r="Q3398">
        <v>19740501</v>
      </c>
    </row>
    <row r="3399" spans="1:17">
      <c r="A3399" t="s">
        <v>1396</v>
      </c>
      <c r="B3399" t="s">
        <v>1235</v>
      </c>
      <c r="C3399">
        <v>201005</v>
      </c>
      <c r="D3399">
        <v>31</v>
      </c>
      <c r="E3399" t="s">
        <v>1212</v>
      </c>
      <c r="F3399">
        <v>629</v>
      </c>
      <c r="G3399">
        <v>967</v>
      </c>
      <c r="H3399">
        <v>848</v>
      </c>
      <c r="I3399">
        <v>43112005701</v>
      </c>
      <c r="J3399">
        <v>8</v>
      </c>
      <c r="K3399" t="s">
        <v>1397</v>
      </c>
      <c r="L3399">
        <v>2531</v>
      </c>
      <c r="M3399" t="s">
        <v>1214</v>
      </c>
      <c r="N3399" t="s">
        <v>1388</v>
      </c>
      <c r="O3399">
        <v>0</v>
      </c>
      <c r="P3399" t="s">
        <v>1207</v>
      </c>
      <c r="Q3399">
        <v>19830501</v>
      </c>
    </row>
    <row r="3400" spans="1:17">
      <c r="A3400" t="s">
        <v>1396</v>
      </c>
      <c r="B3400" t="s">
        <v>1257</v>
      </c>
      <c r="C3400">
        <v>201005</v>
      </c>
      <c r="D3400">
        <v>31</v>
      </c>
      <c r="E3400" t="s">
        <v>1212</v>
      </c>
      <c r="F3400">
        <v>86</v>
      </c>
      <c r="G3400">
        <v>84</v>
      </c>
      <c r="H3400">
        <v>14</v>
      </c>
      <c r="I3400">
        <v>43112007401</v>
      </c>
      <c r="J3400">
        <v>8</v>
      </c>
      <c r="K3400" t="s">
        <v>1397</v>
      </c>
      <c r="L3400">
        <v>2531</v>
      </c>
      <c r="M3400" t="s">
        <v>1214</v>
      </c>
      <c r="N3400" t="s">
        <v>1388</v>
      </c>
      <c r="O3400">
        <v>0</v>
      </c>
      <c r="P3400" t="s">
        <v>1207</v>
      </c>
      <c r="Q3400">
        <v>19690301</v>
      </c>
    </row>
    <row r="3401" spans="1:17">
      <c r="A3401" t="s">
        <v>1396</v>
      </c>
      <c r="B3401" t="s">
        <v>1309</v>
      </c>
      <c r="C3401">
        <v>201005</v>
      </c>
      <c r="D3401">
        <v>0</v>
      </c>
      <c r="E3401" t="s">
        <v>1212</v>
      </c>
      <c r="F3401">
        <v>0</v>
      </c>
      <c r="G3401">
        <v>0</v>
      </c>
      <c r="H3401">
        <v>0</v>
      </c>
      <c r="I3401">
        <v>43112010300</v>
      </c>
      <c r="J3401">
        <v>12</v>
      </c>
      <c r="K3401" t="s">
        <v>1397</v>
      </c>
      <c r="L3401">
        <v>2531</v>
      </c>
      <c r="M3401" t="s">
        <v>1214</v>
      </c>
      <c r="N3401" t="s">
        <v>1388</v>
      </c>
      <c r="O3401">
        <v>0</v>
      </c>
      <c r="P3401" t="s">
        <v>1207</v>
      </c>
      <c r="Q3401">
        <v>19690701</v>
      </c>
    </row>
    <row r="3402" spans="1:17">
      <c r="A3402" t="s">
        <v>1396</v>
      </c>
      <c r="B3402" t="s">
        <v>1258</v>
      </c>
      <c r="C3402">
        <v>201005</v>
      </c>
      <c r="D3402">
        <v>0</v>
      </c>
      <c r="E3402" t="s">
        <v>1212</v>
      </c>
      <c r="F3402">
        <v>0</v>
      </c>
      <c r="G3402">
        <v>0</v>
      </c>
      <c r="H3402">
        <v>0</v>
      </c>
      <c r="I3402">
        <v>43112017401</v>
      </c>
      <c r="J3402">
        <v>12</v>
      </c>
      <c r="K3402" t="s">
        <v>1397</v>
      </c>
      <c r="L3402">
        <v>2531</v>
      </c>
      <c r="M3402" t="s">
        <v>1214</v>
      </c>
      <c r="N3402" t="s">
        <v>1388</v>
      </c>
      <c r="O3402">
        <v>0</v>
      </c>
      <c r="P3402" t="s">
        <v>1207</v>
      </c>
      <c r="Q3402">
        <v>19780501</v>
      </c>
    </row>
    <row r="3403" spans="1:17">
      <c r="A3403" t="s">
        <v>1396</v>
      </c>
      <c r="B3403" t="s">
        <v>1236</v>
      </c>
      <c r="C3403">
        <v>201005</v>
      </c>
      <c r="D3403">
        <v>31</v>
      </c>
      <c r="E3403" t="s">
        <v>1212</v>
      </c>
      <c r="F3403">
        <v>1291</v>
      </c>
      <c r="G3403">
        <v>2312</v>
      </c>
      <c r="H3403">
        <v>516</v>
      </c>
      <c r="I3403">
        <v>43112009200</v>
      </c>
      <c r="J3403">
        <v>8</v>
      </c>
      <c r="K3403" t="s">
        <v>1397</v>
      </c>
      <c r="L3403">
        <v>2531</v>
      </c>
      <c r="M3403" t="s">
        <v>1214</v>
      </c>
      <c r="N3403" t="s">
        <v>1388</v>
      </c>
      <c r="O3403">
        <v>0</v>
      </c>
      <c r="P3403" t="s">
        <v>1207</v>
      </c>
      <c r="Q3403">
        <v>19690601</v>
      </c>
    </row>
    <row r="3404" spans="1:17">
      <c r="A3404" t="s">
        <v>1396</v>
      </c>
      <c r="B3404" t="s">
        <v>1237</v>
      </c>
      <c r="C3404">
        <v>201005</v>
      </c>
      <c r="D3404">
        <v>31</v>
      </c>
      <c r="E3404" t="s">
        <v>1212</v>
      </c>
      <c r="F3404">
        <v>1052</v>
      </c>
      <c r="G3404">
        <v>5060</v>
      </c>
      <c r="H3404">
        <v>42937</v>
      </c>
      <c r="I3404">
        <v>43112006100</v>
      </c>
      <c r="J3404">
        <v>8</v>
      </c>
      <c r="K3404" t="s">
        <v>1397</v>
      </c>
      <c r="L3404">
        <v>2531</v>
      </c>
      <c r="M3404" t="s">
        <v>1214</v>
      </c>
      <c r="N3404" t="s">
        <v>1388</v>
      </c>
      <c r="O3404">
        <v>0</v>
      </c>
      <c r="P3404" t="s">
        <v>1207</v>
      </c>
      <c r="Q3404">
        <v>19700301</v>
      </c>
    </row>
    <row r="3405" spans="1:17">
      <c r="A3405" t="s">
        <v>1396</v>
      </c>
      <c r="B3405" t="s">
        <v>1310</v>
      </c>
      <c r="C3405">
        <v>201005</v>
      </c>
      <c r="D3405">
        <v>30</v>
      </c>
      <c r="E3405" t="s">
        <v>1212</v>
      </c>
      <c r="F3405">
        <v>2569</v>
      </c>
      <c r="G3405">
        <v>2371</v>
      </c>
      <c r="H3405">
        <v>24953</v>
      </c>
      <c r="I3405">
        <v>43112016300</v>
      </c>
      <c r="J3405">
        <v>8</v>
      </c>
      <c r="K3405" t="s">
        <v>1397</v>
      </c>
      <c r="L3405">
        <v>2531</v>
      </c>
      <c r="M3405" t="s">
        <v>1214</v>
      </c>
      <c r="N3405" t="s">
        <v>1388</v>
      </c>
      <c r="O3405">
        <v>0</v>
      </c>
      <c r="P3405" t="s">
        <v>1207</v>
      </c>
      <c r="Q3405">
        <v>19730401</v>
      </c>
    </row>
    <row r="3406" spans="1:17">
      <c r="A3406" t="s">
        <v>1396</v>
      </c>
      <c r="B3406" t="s">
        <v>1259</v>
      </c>
      <c r="C3406">
        <v>201005</v>
      </c>
      <c r="D3406">
        <v>0</v>
      </c>
      <c r="E3406" t="s">
        <v>1212</v>
      </c>
      <c r="F3406">
        <v>0</v>
      </c>
      <c r="G3406">
        <v>0</v>
      </c>
      <c r="H3406">
        <v>0</v>
      </c>
      <c r="I3406">
        <v>43112030300</v>
      </c>
      <c r="J3406">
        <v>12</v>
      </c>
      <c r="K3406" t="s">
        <v>1397</v>
      </c>
      <c r="L3406">
        <v>2531</v>
      </c>
      <c r="M3406" t="s">
        <v>1214</v>
      </c>
      <c r="N3406" t="s">
        <v>1388</v>
      </c>
      <c r="O3406">
        <v>0</v>
      </c>
      <c r="P3406" t="s">
        <v>1207</v>
      </c>
      <c r="Q3406">
        <v>19740801</v>
      </c>
    </row>
    <row r="3407" spans="1:17">
      <c r="A3407" t="s">
        <v>1396</v>
      </c>
      <c r="B3407" t="s">
        <v>1238</v>
      </c>
      <c r="C3407">
        <v>201005</v>
      </c>
      <c r="D3407">
        <v>30</v>
      </c>
      <c r="E3407" t="s">
        <v>1212</v>
      </c>
      <c r="F3407">
        <v>1270</v>
      </c>
      <c r="G3407">
        <v>3654</v>
      </c>
      <c r="H3407">
        <v>11759</v>
      </c>
      <c r="I3407">
        <v>43112019600</v>
      </c>
      <c r="J3407">
        <v>8</v>
      </c>
      <c r="K3407" t="s">
        <v>1397</v>
      </c>
      <c r="L3407">
        <v>2531</v>
      </c>
      <c r="M3407" t="s">
        <v>1214</v>
      </c>
      <c r="N3407" t="s">
        <v>1388</v>
      </c>
      <c r="O3407">
        <v>0</v>
      </c>
      <c r="P3407" t="s">
        <v>1207</v>
      </c>
      <c r="Q3407">
        <v>19720901</v>
      </c>
    </row>
    <row r="3408" spans="1:17">
      <c r="A3408" t="s">
        <v>1396</v>
      </c>
      <c r="B3408" t="s">
        <v>1239</v>
      </c>
      <c r="C3408">
        <v>201005</v>
      </c>
      <c r="D3408">
        <v>31</v>
      </c>
      <c r="E3408" t="s">
        <v>1212</v>
      </c>
      <c r="F3408">
        <v>627</v>
      </c>
      <c r="G3408">
        <v>462</v>
      </c>
      <c r="H3408">
        <v>16743</v>
      </c>
      <c r="I3408">
        <v>43112013000</v>
      </c>
      <c r="J3408">
        <v>8</v>
      </c>
      <c r="K3408" t="s">
        <v>1397</v>
      </c>
      <c r="L3408">
        <v>2531</v>
      </c>
      <c r="M3408" t="s">
        <v>1214</v>
      </c>
      <c r="N3408" t="s">
        <v>1388</v>
      </c>
      <c r="O3408">
        <v>0</v>
      </c>
      <c r="P3408" t="s">
        <v>1207</v>
      </c>
      <c r="Q3408">
        <v>19720701</v>
      </c>
    </row>
    <row r="3409" spans="1:17">
      <c r="A3409" t="s">
        <v>1396</v>
      </c>
      <c r="B3409" t="s">
        <v>1240</v>
      </c>
      <c r="C3409">
        <v>201005</v>
      </c>
      <c r="D3409">
        <v>31</v>
      </c>
      <c r="E3409" t="s">
        <v>1212</v>
      </c>
      <c r="F3409">
        <v>1210</v>
      </c>
      <c r="G3409">
        <v>210</v>
      </c>
      <c r="H3409">
        <v>8409</v>
      </c>
      <c r="I3409">
        <v>43112021401</v>
      </c>
      <c r="J3409">
        <v>8</v>
      </c>
      <c r="K3409" t="s">
        <v>1397</v>
      </c>
      <c r="L3409">
        <v>2531</v>
      </c>
      <c r="M3409" t="s">
        <v>1214</v>
      </c>
      <c r="N3409" t="s">
        <v>1388</v>
      </c>
      <c r="O3409">
        <v>0</v>
      </c>
      <c r="P3409" t="s">
        <v>1207</v>
      </c>
      <c r="Q3409">
        <v>19760901</v>
      </c>
    </row>
    <row r="3410" spans="1:17">
      <c r="A3410" t="s">
        <v>1396</v>
      </c>
      <c r="B3410" t="s">
        <v>1241</v>
      </c>
      <c r="C3410">
        <v>201005</v>
      </c>
      <c r="D3410">
        <v>31</v>
      </c>
      <c r="E3410" t="s">
        <v>1212</v>
      </c>
      <c r="F3410">
        <v>912</v>
      </c>
      <c r="G3410">
        <v>219</v>
      </c>
      <c r="H3410">
        <v>40743</v>
      </c>
      <c r="I3410">
        <v>43112023800</v>
      </c>
      <c r="J3410">
        <v>8</v>
      </c>
      <c r="K3410" t="s">
        <v>1397</v>
      </c>
      <c r="L3410">
        <v>2531</v>
      </c>
      <c r="M3410" t="s">
        <v>1214</v>
      </c>
      <c r="N3410" t="s">
        <v>1388</v>
      </c>
      <c r="O3410">
        <v>0</v>
      </c>
      <c r="P3410" t="s">
        <v>1207</v>
      </c>
      <c r="Q3410">
        <v>19701201</v>
      </c>
    </row>
    <row r="3411" spans="1:17">
      <c r="A3411" t="s">
        <v>1396</v>
      </c>
      <c r="B3411" t="s">
        <v>1311</v>
      </c>
      <c r="C3411">
        <v>201005</v>
      </c>
      <c r="D3411">
        <v>31</v>
      </c>
      <c r="E3411" t="s">
        <v>1212</v>
      </c>
      <c r="F3411">
        <v>1477</v>
      </c>
      <c r="G3411">
        <v>546</v>
      </c>
      <c r="H3411">
        <v>32645</v>
      </c>
      <c r="I3411">
        <v>43112016400</v>
      </c>
      <c r="J3411">
        <v>8</v>
      </c>
      <c r="K3411" t="s">
        <v>1397</v>
      </c>
      <c r="L3411">
        <v>2531</v>
      </c>
      <c r="M3411" t="s">
        <v>1214</v>
      </c>
      <c r="N3411" t="s">
        <v>1388</v>
      </c>
      <c r="O3411">
        <v>0</v>
      </c>
      <c r="P3411" t="s">
        <v>1207</v>
      </c>
      <c r="Q3411">
        <v>19740101</v>
      </c>
    </row>
    <row r="3412" spans="1:17">
      <c r="A3412" t="s">
        <v>1396</v>
      </c>
      <c r="B3412" t="s">
        <v>1260</v>
      </c>
      <c r="C3412">
        <v>201005</v>
      </c>
      <c r="D3412">
        <v>31</v>
      </c>
      <c r="E3412" t="s">
        <v>1212</v>
      </c>
      <c r="F3412">
        <v>921</v>
      </c>
      <c r="G3412">
        <v>2396</v>
      </c>
      <c r="H3412">
        <v>45372</v>
      </c>
      <c r="I3412">
        <v>43112019700</v>
      </c>
      <c r="J3412">
        <v>8</v>
      </c>
      <c r="K3412" t="s">
        <v>1397</v>
      </c>
      <c r="L3412">
        <v>2531</v>
      </c>
      <c r="M3412" t="s">
        <v>1214</v>
      </c>
      <c r="N3412" t="s">
        <v>1388</v>
      </c>
      <c r="O3412">
        <v>0</v>
      </c>
      <c r="P3412" t="s">
        <v>1207</v>
      </c>
      <c r="Q3412">
        <v>19700801</v>
      </c>
    </row>
    <row r="3413" spans="1:17">
      <c r="A3413" t="s">
        <v>1396</v>
      </c>
      <c r="B3413" t="s">
        <v>1312</v>
      </c>
      <c r="C3413">
        <v>201005</v>
      </c>
      <c r="D3413">
        <v>31</v>
      </c>
      <c r="E3413" t="s">
        <v>1212</v>
      </c>
      <c r="F3413">
        <v>1236</v>
      </c>
      <c r="G3413">
        <v>168</v>
      </c>
      <c r="H3413">
        <v>60865</v>
      </c>
      <c r="I3413">
        <v>43112015100</v>
      </c>
      <c r="J3413">
        <v>8</v>
      </c>
      <c r="K3413" t="s">
        <v>1397</v>
      </c>
      <c r="L3413">
        <v>2531</v>
      </c>
      <c r="M3413" t="s">
        <v>1214</v>
      </c>
      <c r="N3413" t="s">
        <v>1388</v>
      </c>
      <c r="O3413">
        <v>0</v>
      </c>
      <c r="P3413" t="s">
        <v>1322</v>
      </c>
      <c r="Q3413">
        <v>19730701</v>
      </c>
    </row>
    <row r="3414" spans="1:17">
      <c r="A3414" t="s">
        <v>1396</v>
      </c>
      <c r="B3414" t="s">
        <v>1242</v>
      </c>
      <c r="C3414">
        <v>201005</v>
      </c>
      <c r="D3414">
        <v>31</v>
      </c>
      <c r="E3414" t="s">
        <v>1212</v>
      </c>
      <c r="F3414">
        <v>1052</v>
      </c>
      <c r="G3414">
        <v>3110</v>
      </c>
      <c r="H3414">
        <v>10955</v>
      </c>
      <c r="I3414">
        <v>43112006400</v>
      </c>
      <c r="J3414">
        <v>8</v>
      </c>
      <c r="K3414" t="s">
        <v>1397</v>
      </c>
      <c r="L3414">
        <v>2531</v>
      </c>
      <c r="M3414" t="s">
        <v>1214</v>
      </c>
      <c r="N3414" t="s">
        <v>1388</v>
      </c>
      <c r="O3414">
        <v>0</v>
      </c>
      <c r="P3414" t="s">
        <v>1207</v>
      </c>
      <c r="Q3414">
        <v>19750201</v>
      </c>
    </row>
    <row r="3415" spans="1:17">
      <c r="A3415" t="s">
        <v>1396</v>
      </c>
      <c r="B3415" t="s">
        <v>1326</v>
      </c>
      <c r="C3415">
        <v>201005</v>
      </c>
      <c r="D3415">
        <v>31</v>
      </c>
      <c r="E3415" t="s">
        <v>1212</v>
      </c>
      <c r="F3415">
        <v>748</v>
      </c>
      <c r="G3415">
        <v>84</v>
      </c>
      <c r="H3415">
        <v>24673</v>
      </c>
      <c r="I3415">
        <v>43112012401</v>
      </c>
      <c r="J3415">
        <v>8</v>
      </c>
      <c r="K3415" t="s">
        <v>1397</v>
      </c>
      <c r="L3415">
        <v>2531</v>
      </c>
      <c r="M3415" t="s">
        <v>1214</v>
      </c>
      <c r="N3415" t="s">
        <v>1388</v>
      </c>
      <c r="O3415">
        <v>0</v>
      </c>
      <c r="P3415" t="s">
        <v>1233</v>
      </c>
      <c r="Q3415">
        <v>19970507</v>
      </c>
    </row>
    <row r="3416" spans="1:17">
      <c r="A3416" t="s">
        <v>1396</v>
      </c>
      <c r="B3416" t="s">
        <v>1261</v>
      </c>
      <c r="C3416">
        <v>201005</v>
      </c>
      <c r="D3416">
        <v>0</v>
      </c>
      <c r="E3416" t="s">
        <v>1212</v>
      </c>
      <c r="F3416">
        <v>0</v>
      </c>
      <c r="G3416">
        <v>0</v>
      </c>
      <c r="H3416">
        <v>0</v>
      </c>
      <c r="I3416">
        <v>43112006200</v>
      </c>
      <c r="J3416">
        <v>12</v>
      </c>
      <c r="K3416" t="s">
        <v>1397</v>
      </c>
      <c r="L3416">
        <v>2531</v>
      </c>
      <c r="M3416" t="s">
        <v>1214</v>
      </c>
      <c r="N3416" t="s">
        <v>1388</v>
      </c>
      <c r="O3416">
        <v>0</v>
      </c>
      <c r="P3416" t="s">
        <v>1207</v>
      </c>
      <c r="Q3416">
        <v>19690501</v>
      </c>
    </row>
    <row r="3417" spans="1:17">
      <c r="A3417" t="s">
        <v>1396</v>
      </c>
      <c r="B3417" t="s">
        <v>1394</v>
      </c>
      <c r="C3417">
        <v>201005</v>
      </c>
      <c r="D3417">
        <v>0</v>
      </c>
      <c r="E3417" t="s">
        <v>1212</v>
      </c>
      <c r="F3417">
        <v>0</v>
      </c>
      <c r="G3417">
        <v>0</v>
      </c>
      <c r="H3417">
        <v>0</v>
      </c>
      <c r="I3417">
        <v>43112018301</v>
      </c>
      <c r="J3417">
        <v>12</v>
      </c>
      <c r="K3417" t="s">
        <v>1397</v>
      </c>
      <c r="L3417">
        <v>2531</v>
      </c>
      <c r="M3417" t="s">
        <v>1214</v>
      </c>
      <c r="N3417" t="s">
        <v>1388</v>
      </c>
      <c r="O3417">
        <v>0</v>
      </c>
      <c r="P3417" t="s">
        <v>1207</v>
      </c>
      <c r="Q3417">
        <v>19750701</v>
      </c>
    </row>
    <row r="3418" spans="1:17">
      <c r="A3418" t="s">
        <v>1396</v>
      </c>
      <c r="B3418" t="s">
        <v>1243</v>
      </c>
      <c r="C3418">
        <v>201005</v>
      </c>
      <c r="D3418">
        <v>31</v>
      </c>
      <c r="E3418" t="s">
        <v>1212</v>
      </c>
      <c r="F3418">
        <v>241</v>
      </c>
      <c r="G3418">
        <v>420</v>
      </c>
      <c r="H3418">
        <v>277</v>
      </c>
      <c r="I3418">
        <v>43112018400</v>
      </c>
      <c r="J3418">
        <v>8</v>
      </c>
      <c r="K3418" t="s">
        <v>1397</v>
      </c>
      <c r="L3418">
        <v>2531</v>
      </c>
      <c r="M3418" t="s">
        <v>1214</v>
      </c>
      <c r="N3418" t="s">
        <v>1388</v>
      </c>
      <c r="O3418">
        <v>0</v>
      </c>
      <c r="P3418" t="s">
        <v>1207</v>
      </c>
      <c r="Q3418">
        <v>19700501</v>
      </c>
    </row>
    <row r="3419" spans="1:17">
      <c r="A3419" t="s">
        <v>1396</v>
      </c>
      <c r="B3419" t="s">
        <v>1327</v>
      </c>
      <c r="C3419">
        <v>201005</v>
      </c>
      <c r="D3419">
        <v>31</v>
      </c>
      <c r="E3419" t="s">
        <v>1212</v>
      </c>
      <c r="F3419">
        <v>1009</v>
      </c>
      <c r="G3419">
        <v>1429</v>
      </c>
      <c r="H3419">
        <v>20098</v>
      </c>
      <c r="I3419">
        <v>43112005600</v>
      </c>
      <c r="J3419">
        <v>8</v>
      </c>
      <c r="K3419" t="s">
        <v>1397</v>
      </c>
      <c r="L3419">
        <v>2531</v>
      </c>
      <c r="M3419" t="s">
        <v>1214</v>
      </c>
      <c r="N3419" t="s">
        <v>1388</v>
      </c>
      <c r="O3419">
        <v>0</v>
      </c>
      <c r="P3419" t="s">
        <v>1322</v>
      </c>
      <c r="Q3419">
        <v>19690301</v>
      </c>
    </row>
    <row r="3420" spans="1:17">
      <c r="A3420" t="s">
        <v>1396</v>
      </c>
      <c r="B3420" t="s">
        <v>1328</v>
      </c>
      <c r="C3420">
        <v>201005</v>
      </c>
      <c r="D3420">
        <v>31</v>
      </c>
      <c r="E3420" t="s">
        <v>1212</v>
      </c>
      <c r="F3420">
        <v>1340</v>
      </c>
      <c r="G3420">
        <v>1219</v>
      </c>
      <c r="H3420">
        <v>31145</v>
      </c>
      <c r="I3420">
        <v>43112017500</v>
      </c>
      <c r="J3420">
        <v>8</v>
      </c>
      <c r="K3420" t="s">
        <v>1397</v>
      </c>
      <c r="L3420">
        <v>2531</v>
      </c>
      <c r="M3420" t="s">
        <v>1214</v>
      </c>
      <c r="N3420" t="s">
        <v>1388</v>
      </c>
      <c r="O3420">
        <v>0</v>
      </c>
      <c r="P3420" t="s">
        <v>1207</v>
      </c>
      <c r="Q3420">
        <v>19700401</v>
      </c>
    </row>
    <row r="3421" spans="1:17">
      <c r="A3421" t="s">
        <v>1396</v>
      </c>
      <c r="B3421" t="s">
        <v>1262</v>
      </c>
      <c r="C3421">
        <v>201005</v>
      </c>
      <c r="D3421">
        <v>30</v>
      </c>
      <c r="E3421" t="s">
        <v>1212</v>
      </c>
      <c r="F3421">
        <v>519</v>
      </c>
      <c r="G3421">
        <v>419</v>
      </c>
      <c r="H3421">
        <v>7888</v>
      </c>
      <c r="I3421">
        <v>43112012500</v>
      </c>
      <c r="J3421">
        <v>8</v>
      </c>
      <c r="K3421" t="s">
        <v>1397</v>
      </c>
      <c r="L3421">
        <v>2531</v>
      </c>
      <c r="M3421" t="s">
        <v>1214</v>
      </c>
      <c r="N3421" t="s">
        <v>1388</v>
      </c>
      <c r="O3421">
        <v>0</v>
      </c>
      <c r="P3421" t="s">
        <v>1207</v>
      </c>
      <c r="Q3421">
        <v>19690801</v>
      </c>
    </row>
    <row r="3422" spans="1:17">
      <c r="A3422" t="s">
        <v>1396</v>
      </c>
      <c r="B3422" t="s">
        <v>1313</v>
      </c>
      <c r="C3422">
        <v>201005</v>
      </c>
      <c r="D3422">
        <v>31</v>
      </c>
      <c r="E3422" t="s">
        <v>1212</v>
      </c>
      <c r="F3422">
        <v>1326</v>
      </c>
      <c r="G3422">
        <v>1849</v>
      </c>
      <c r="H3422">
        <v>6429</v>
      </c>
      <c r="I3422">
        <v>43112006300</v>
      </c>
      <c r="J3422">
        <v>8</v>
      </c>
      <c r="K3422" t="s">
        <v>1397</v>
      </c>
      <c r="L3422">
        <v>2531</v>
      </c>
      <c r="M3422" t="s">
        <v>1214</v>
      </c>
      <c r="N3422" t="s">
        <v>1388</v>
      </c>
      <c r="O3422">
        <v>0</v>
      </c>
      <c r="P3422" t="s">
        <v>1207</v>
      </c>
      <c r="Q3422">
        <v>19690701</v>
      </c>
    </row>
    <row r="3423" spans="1:17">
      <c r="A3423" t="s">
        <v>1396</v>
      </c>
      <c r="B3423" t="s">
        <v>1314</v>
      </c>
      <c r="C3423">
        <v>201005</v>
      </c>
      <c r="D3423">
        <v>0</v>
      </c>
      <c r="E3423" t="s">
        <v>1212</v>
      </c>
      <c r="F3423">
        <v>0</v>
      </c>
      <c r="G3423">
        <v>0</v>
      </c>
      <c r="H3423">
        <v>0</v>
      </c>
      <c r="I3423">
        <v>43112020500</v>
      </c>
      <c r="J3423">
        <v>12</v>
      </c>
      <c r="K3423" t="s">
        <v>1397</v>
      </c>
      <c r="L3423">
        <v>2531</v>
      </c>
      <c r="M3423" t="s">
        <v>1214</v>
      </c>
      <c r="N3423" t="s">
        <v>1388</v>
      </c>
      <c r="O3423">
        <v>0</v>
      </c>
      <c r="P3423" t="s">
        <v>1233</v>
      </c>
      <c r="Q3423">
        <v>19721201</v>
      </c>
    </row>
    <row r="3424" spans="1:17">
      <c r="A3424" t="s">
        <v>1396</v>
      </c>
      <c r="B3424" t="s">
        <v>1329</v>
      </c>
      <c r="C3424">
        <v>201005</v>
      </c>
      <c r="D3424">
        <v>31</v>
      </c>
      <c r="E3424" t="s">
        <v>1212</v>
      </c>
      <c r="F3424">
        <v>2371</v>
      </c>
      <c r="G3424">
        <v>294</v>
      </c>
      <c r="H3424">
        <v>105664</v>
      </c>
      <c r="I3424">
        <v>43112019800</v>
      </c>
      <c r="J3424">
        <v>8</v>
      </c>
      <c r="K3424" t="s">
        <v>1397</v>
      </c>
      <c r="L3424">
        <v>2531</v>
      </c>
      <c r="M3424" t="s">
        <v>1214</v>
      </c>
      <c r="N3424" t="s">
        <v>1388</v>
      </c>
      <c r="O3424">
        <v>0</v>
      </c>
      <c r="P3424" t="s">
        <v>1207</v>
      </c>
      <c r="Q3424">
        <v>19700801</v>
      </c>
    </row>
    <row r="3425" spans="1:17">
      <c r="A3425" t="s">
        <v>1396</v>
      </c>
      <c r="B3425" t="s">
        <v>1245</v>
      </c>
      <c r="C3425">
        <v>201005</v>
      </c>
      <c r="D3425">
        <v>31</v>
      </c>
      <c r="E3425" t="s">
        <v>1212</v>
      </c>
      <c r="F3425">
        <v>744</v>
      </c>
      <c r="G3425">
        <v>1891</v>
      </c>
      <c r="H3425">
        <v>2872</v>
      </c>
      <c r="I3425">
        <v>43112019900</v>
      </c>
      <c r="J3425">
        <v>8</v>
      </c>
      <c r="K3425" t="s">
        <v>1397</v>
      </c>
      <c r="L3425">
        <v>2531</v>
      </c>
      <c r="M3425" t="s">
        <v>1214</v>
      </c>
      <c r="N3425" t="s">
        <v>1388</v>
      </c>
      <c r="O3425">
        <v>0</v>
      </c>
      <c r="P3425" t="s">
        <v>1207</v>
      </c>
      <c r="Q3425">
        <v>19700701</v>
      </c>
    </row>
    <row r="3426" spans="1:17">
      <c r="A3426" t="s">
        <v>1396</v>
      </c>
      <c r="B3426" t="s">
        <v>1359</v>
      </c>
      <c r="C3426">
        <v>201005</v>
      </c>
      <c r="D3426">
        <v>0</v>
      </c>
      <c r="E3426" t="s">
        <v>1212</v>
      </c>
      <c r="F3426">
        <v>0</v>
      </c>
      <c r="G3426">
        <v>0</v>
      </c>
      <c r="H3426">
        <v>0</v>
      </c>
      <c r="I3426">
        <v>43112021800</v>
      </c>
      <c r="J3426">
        <v>12</v>
      </c>
      <c r="K3426" t="s">
        <v>1397</v>
      </c>
      <c r="L3426">
        <v>2531</v>
      </c>
      <c r="M3426" t="s">
        <v>1214</v>
      </c>
      <c r="N3426" t="s">
        <v>1388</v>
      </c>
      <c r="O3426">
        <v>0</v>
      </c>
      <c r="P3426" t="s">
        <v>1207</v>
      </c>
      <c r="Q3426">
        <v>19701101</v>
      </c>
    </row>
    <row r="3427" spans="1:17">
      <c r="A3427" t="s">
        <v>1396</v>
      </c>
      <c r="B3427" t="s">
        <v>1248</v>
      </c>
      <c r="C3427">
        <v>201005</v>
      </c>
      <c r="D3427">
        <v>29</v>
      </c>
      <c r="E3427" t="s">
        <v>1212</v>
      </c>
      <c r="F3427">
        <v>130</v>
      </c>
      <c r="G3427">
        <v>121</v>
      </c>
      <c r="H3427">
        <v>7404</v>
      </c>
      <c r="I3427">
        <v>43112017601</v>
      </c>
      <c r="J3427">
        <v>8</v>
      </c>
      <c r="K3427" t="s">
        <v>1397</v>
      </c>
      <c r="L3427">
        <v>2531</v>
      </c>
      <c r="M3427" t="s">
        <v>1214</v>
      </c>
      <c r="N3427" t="s">
        <v>1388</v>
      </c>
      <c r="O3427">
        <v>0</v>
      </c>
      <c r="P3427" t="s">
        <v>1207</v>
      </c>
      <c r="Q3427">
        <v>19751101</v>
      </c>
    </row>
    <row r="3428" spans="1:17">
      <c r="A3428" t="s">
        <v>1396</v>
      </c>
      <c r="B3428" t="s">
        <v>1215</v>
      </c>
      <c r="C3428">
        <v>201005</v>
      </c>
      <c r="D3428">
        <v>31</v>
      </c>
      <c r="E3428" t="s">
        <v>1212</v>
      </c>
      <c r="F3428">
        <v>657</v>
      </c>
      <c r="G3428">
        <v>1716</v>
      </c>
      <c r="H3428">
        <v>12097</v>
      </c>
      <c r="I3428">
        <v>43112015201</v>
      </c>
      <c r="J3428">
        <v>8</v>
      </c>
      <c r="K3428" t="s">
        <v>1397</v>
      </c>
      <c r="L3428">
        <v>2531</v>
      </c>
      <c r="M3428" t="s">
        <v>1214</v>
      </c>
      <c r="N3428" t="s">
        <v>1388</v>
      </c>
      <c r="O3428">
        <v>0</v>
      </c>
      <c r="P3428" t="s">
        <v>1207</v>
      </c>
      <c r="Q3428">
        <v>19940401</v>
      </c>
    </row>
    <row r="3429" spans="1:17">
      <c r="A3429" t="s">
        <v>1396</v>
      </c>
      <c r="B3429" t="s">
        <v>1217</v>
      </c>
      <c r="C3429">
        <v>201005</v>
      </c>
      <c r="D3429">
        <v>0</v>
      </c>
      <c r="E3429" t="s">
        <v>1212</v>
      </c>
      <c r="F3429">
        <v>0</v>
      </c>
      <c r="G3429">
        <v>0</v>
      </c>
      <c r="H3429">
        <v>0</v>
      </c>
      <c r="I3429">
        <v>43112018500</v>
      </c>
      <c r="J3429">
        <v>12</v>
      </c>
      <c r="K3429" t="s">
        <v>1397</v>
      </c>
      <c r="L3429">
        <v>2531</v>
      </c>
      <c r="M3429" t="s">
        <v>1214</v>
      </c>
      <c r="N3429" t="s">
        <v>1388</v>
      </c>
      <c r="O3429">
        <v>0</v>
      </c>
      <c r="P3429" t="s">
        <v>1207</v>
      </c>
      <c r="Q3429">
        <v>19700601</v>
      </c>
    </row>
    <row r="3430" spans="1:17">
      <c r="A3430" t="s">
        <v>1396</v>
      </c>
      <c r="B3430" t="s">
        <v>1220</v>
      </c>
      <c r="C3430">
        <v>201005</v>
      </c>
      <c r="D3430">
        <v>0</v>
      </c>
      <c r="E3430" t="s">
        <v>1212</v>
      </c>
      <c r="F3430">
        <v>0</v>
      </c>
      <c r="G3430">
        <v>0</v>
      </c>
      <c r="H3430">
        <v>0</v>
      </c>
      <c r="I3430">
        <v>43112070200</v>
      </c>
      <c r="J3430">
        <v>12</v>
      </c>
      <c r="K3430" t="s">
        <v>1397</v>
      </c>
      <c r="L3430">
        <v>2531</v>
      </c>
      <c r="M3430" t="s">
        <v>1214</v>
      </c>
      <c r="N3430" t="s">
        <v>1388</v>
      </c>
      <c r="O3430">
        <v>0</v>
      </c>
      <c r="P3430" t="s">
        <v>1207</v>
      </c>
      <c r="Q3430">
        <v>19930801</v>
      </c>
    </row>
    <row r="3431" spans="1:17">
      <c r="A3431" t="s">
        <v>1396</v>
      </c>
      <c r="B3431" t="s">
        <v>1221</v>
      </c>
      <c r="C3431">
        <v>201005</v>
      </c>
      <c r="D3431">
        <v>30</v>
      </c>
      <c r="E3431" t="s">
        <v>1212</v>
      </c>
      <c r="F3431">
        <v>526</v>
      </c>
      <c r="G3431">
        <v>676</v>
      </c>
      <c r="H3431">
        <v>1573</v>
      </c>
      <c r="I3431">
        <v>43112031100</v>
      </c>
      <c r="J3431">
        <v>8</v>
      </c>
      <c r="K3431" t="s">
        <v>1397</v>
      </c>
      <c r="L3431">
        <v>2531</v>
      </c>
      <c r="M3431" t="s">
        <v>1214</v>
      </c>
      <c r="N3431" t="s">
        <v>1388</v>
      </c>
      <c r="O3431">
        <v>0</v>
      </c>
      <c r="P3431" t="s">
        <v>1207</v>
      </c>
      <c r="Q3431">
        <v>19750801</v>
      </c>
    </row>
    <row r="3432" spans="1:17">
      <c r="A3432" t="s">
        <v>1396</v>
      </c>
      <c r="B3432" t="s">
        <v>1222</v>
      </c>
      <c r="C3432">
        <v>201005</v>
      </c>
      <c r="D3432">
        <v>31</v>
      </c>
      <c r="E3432" t="s">
        <v>1212</v>
      </c>
      <c r="F3432">
        <v>909</v>
      </c>
      <c r="G3432">
        <v>722</v>
      </c>
      <c r="H3432">
        <v>1849</v>
      </c>
      <c r="I3432">
        <v>43112070000</v>
      </c>
      <c r="J3432">
        <v>8</v>
      </c>
      <c r="K3432" t="s">
        <v>1397</v>
      </c>
      <c r="L3432">
        <v>2531</v>
      </c>
      <c r="M3432" t="s">
        <v>1214</v>
      </c>
      <c r="N3432" t="s">
        <v>1388</v>
      </c>
      <c r="O3432">
        <v>0</v>
      </c>
      <c r="P3432" t="s">
        <v>1207</v>
      </c>
      <c r="Q3432">
        <v>19930601</v>
      </c>
    </row>
    <row r="3433" spans="1:17">
      <c r="A3433" t="s">
        <v>1396</v>
      </c>
      <c r="B3433" t="s">
        <v>1223</v>
      </c>
      <c r="C3433">
        <v>201005</v>
      </c>
      <c r="D3433">
        <v>0</v>
      </c>
      <c r="E3433" t="s">
        <v>1212</v>
      </c>
      <c r="F3433">
        <v>0</v>
      </c>
      <c r="G3433">
        <v>0</v>
      </c>
      <c r="H3433">
        <v>0</v>
      </c>
      <c r="I3433">
        <v>43112017900</v>
      </c>
      <c r="J3433">
        <v>12</v>
      </c>
      <c r="K3433" t="s">
        <v>1397</v>
      </c>
      <c r="L3433">
        <v>2531</v>
      </c>
      <c r="M3433" t="s">
        <v>1214</v>
      </c>
      <c r="N3433" t="s">
        <v>1388</v>
      </c>
      <c r="O3433">
        <v>0</v>
      </c>
      <c r="P3433" t="s">
        <v>1207</v>
      </c>
      <c r="Q3433">
        <v>19741101</v>
      </c>
    </row>
    <row r="3434" spans="1:17">
      <c r="A3434" t="s">
        <v>1396</v>
      </c>
      <c r="B3434" t="s">
        <v>1224</v>
      </c>
      <c r="C3434">
        <v>201005</v>
      </c>
      <c r="D3434">
        <v>0</v>
      </c>
      <c r="E3434" t="s">
        <v>1212</v>
      </c>
      <c r="F3434">
        <v>0</v>
      </c>
      <c r="G3434">
        <v>0</v>
      </c>
      <c r="H3434">
        <v>0</v>
      </c>
      <c r="I3434">
        <v>43112015301</v>
      </c>
      <c r="J3434">
        <v>12</v>
      </c>
      <c r="K3434" t="s">
        <v>1397</v>
      </c>
      <c r="L3434">
        <v>2531</v>
      </c>
      <c r="M3434" t="s">
        <v>1214</v>
      </c>
      <c r="N3434" t="s">
        <v>1388</v>
      </c>
      <c r="O3434">
        <v>0</v>
      </c>
      <c r="P3434" t="s">
        <v>1207</v>
      </c>
      <c r="Q3434">
        <v>19741101</v>
      </c>
    </row>
    <row r="3435" spans="1:17">
      <c r="A3435" t="s">
        <v>1396</v>
      </c>
      <c r="B3435" t="s">
        <v>1225</v>
      </c>
      <c r="C3435">
        <v>201005</v>
      </c>
      <c r="D3435">
        <v>27</v>
      </c>
      <c r="E3435" t="s">
        <v>1212</v>
      </c>
      <c r="F3435">
        <v>22</v>
      </c>
      <c r="G3435">
        <v>318</v>
      </c>
      <c r="H3435">
        <v>3162</v>
      </c>
      <c r="I3435">
        <v>43112016500</v>
      </c>
      <c r="J3435">
        <v>8</v>
      </c>
      <c r="K3435" t="s">
        <v>1397</v>
      </c>
      <c r="L3435">
        <v>2531</v>
      </c>
      <c r="M3435" t="s">
        <v>1214</v>
      </c>
      <c r="N3435" t="s">
        <v>1388</v>
      </c>
      <c r="O3435">
        <v>0</v>
      </c>
      <c r="P3435" t="s">
        <v>1207</v>
      </c>
      <c r="Q3435">
        <v>19700301</v>
      </c>
    </row>
    <row r="3436" spans="1:17">
      <c r="A3436" t="s">
        <v>1396</v>
      </c>
      <c r="B3436" t="s">
        <v>1301</v>
      </c>
      <c r="C3436">
        <v>201005</v>
      </c>
      <c r="D3436">
        <v>0</v>
      </c>
      <c r="E3436" t="s">
        <v>1212</v>
      </c>
      <c r="F3436">
        <v>0</v>
      </c>
      <c r="G3436">
        <v>0</v>
      </c>
      <c r="H3436">
        <v>0</v>
      </c>
      <c r="I3436">
        <v>43112010801</v>
      </c>
      <c r="J3436">
        <v>12</v>
      </c>
      <c r="K3436" t="s">
        <v>1397</v>
      </c>
      <c r="L3436">
        <v>2531</v>
      </c>
      <c r="M3436" t="s">
        <v>1214</v>
      </c>
      <c r="N3436" t="s">
        <v>1388</v>
      </c>
      <c r="O3436">
        <v>0</v>
      </c>
      <c r="P3436" t="s">
        <v>1207</v>
      </c>
      <c r="Q3436">
        <v>19721201</v>
      </c>
    </row>
    <row r="3437" spans="1:17">
      <c r="A3437" t="s">
        <v>1396</v>
      </c>
      <c r="B3437" t="s">
        <v>1226</v>
      </c>
      <c r="C3437">
        <v>201005</v>
      </c>
      <c r="D3437">
        <v>0</v>
      </c>
      <c r="E3437" t="s">
        <v>1212</v>
      </c>
      <c r="F3437">
        <v>0</v>
      </c>
      <c r="G3437">
        <v>0</v>
      </c>
      <c r="H3437">
        <v>0</v>
      </c>
      <c r="I3437">
        <v>43112021000</v>
      </c>
      <c r="J3437">
        <v>12</v>
      </c>
      <c r="K3437" t="s">
        <v>1397</v>
      </c>
      <c r="L3437">
        <v>2531</v>
      </c>
      <c r="M3437" t="s">
        <v>1214</v>
      </c>
      <c r="N3437" t="s">
        <v>1388</v>
      </c>
      <c r="O3437">
        <v>0</v>
      </c>
      <c r="P3437" t="s">
        <v>1207</v>
      </c>
      <c r="Q3437">
        <v>19720801</v>
      </c>
    </row>
    <row r="3438" spans="1:17">
      <c r="A3438" t="s">
        <v>1396</v>
      </c>
      <c r="B3438" t="s">
        <v>1303</v>
      </c>
      <c r="C3438">
        <v>201005</v>
      </c>
      <c r="D3438">
        <v>0</v>
      </c>
      <c r="E3438" t="s">
        <v>1212</v>
      </c>
      <c r="F3438">
        <v>0</v>
      </c>
      <c r="G3438">
        <v>0</v>
      </c>
      <c r="H3438">
        <v>0</v>
      </c>
      <c r="I3438">
        <v>43112014200</v>
      </c>
      <c r="J3438">
        <v>12</v>
      </c>
      <c r="K3438" t="s">
        <v>1397</v>
      </c>
      <c r="L3438">
        <v>2531</v>
      </c>
      <c r="M3438" t="s">
        <v>1214</v>
      </c>
      <c r="N3438" t="s">
        <v>1388</v>
      </c>
      <c r="O3438">
        <v>0</v>
      </c>
      <c r="P3438" t="s">
        <v>1207</v>
      </c>
      <c r="Q3438">
        <v>19740101</v>
      </c>
    </row>
    <row r="3439" spans="1:17">
      <c r="A3439" t="s">
        <v>1396</v>
      </c>
      <c r="B3439" t="s">
        <v>1348</v>
      </c>
      <c r="C3439">
        <v>201005</v>
      </c>
      <c r="D3439">
        <v>30</v>
      </c>
      <c r="E3439" t="s">
        <v>1212</v>
      </c>
      <c r="F3439">
        <v>721</v>
      </c>
      <c r="G3439">
        <v>2208</v>
      </c>
      <c r="H3439">
        <v>11204</v>
      </c>
      <c r="I3439">
        <v>43112016601</v>
      </c>
      <c r="J3439">
        <v>8</v>
      </c>
      <c r="K3439" t="s">
        <v>1397</v>
      </c>
      <c r="L3439">
        <v>2531</v>
      </c>
      <c r="M3439" t="s">
        <v>1214</v>
      </c>
      <c r="N3439" t="s">
        <v>1388</v>
      </c>
      <c r="O3439">
        <v>0</v>
      </c>
      <c r="P3439" t="s">
        <v>1207</v>
      </c>
      <c r="Q3439">
        <v>19770201</v>
      </c>
    </row>
    <row r="3440" spans="1:17">
      <c r="A3440" t="s">
        <v>1396</v>
      </c>
      <c r="B3440" t="s">
        <v>1228</v>
      </c>
      <c r="C3440">
        <v>201005</v>
      </c>
      <c r="D3440">
        <v>31</v>
      </c>
      <c r="E3440" t="s">
        <v>1212</v>
      </c>
      <c r="F3440">
        <v>737</v>
      </c>
      <c r="G3440">
        <v>745</v>
      </c>
      <c r="H3440">
        <v>15798</v>
      </c>
      <c r="I3440">
        <v>43112009301</v>
      </c>
      <c r="J3440">
        <v>8</v>
      </c>
      <c r="K3440" t="s">
        <v>1397</v>
      </c>
      <c r="L3440">
        <v>2531</v>
      </c>
      <c r="M3440" t="s">
        <v>1214</v>
      </c>
      <c r="N3440" t="s">
        <v>1388</v>
      </c>
      <c r="O3440">
        <v>0</v>
      </c>
      <c r="P3440" t="s">
        <v>1207</v>
      </c>
      <c r="Q3440">
        <v>19790801</v>
      </c>
    </row>
    <row r="3441" spans="1:17">
      <c r="A3441" t="s">
        <v>1396</v>
      </c>
      <c r="B3441" t="s">
        <v>1381</v>
      </c>
      <c r="C3441">
        <v>201005</v>
      </c>
      <c r="D3441">
        <v>0</v>
      </c>
      <c r="E3441" t="s">
        <v>1212</v>
      </c>
      <c r="F3441">
        <v>0</v>
      </c>
      <c r="G3441">
        <v>0</v>
      </c>
      <c r="H3441">
        <v>0</v>
      </c>
      <c r="I3441">
        <v>43112029000</v>
      </c>
      <c r="J3441">
        <v>12</v>
      </c>
      <c r="K3441" t="s">
        <v>1397</v>
      </c>
      <c r="L3441">
        <v>2531</v>
      </c>
      <c r="M3441" t="s">
        <v>1214</v>
      </c>
      <c r="N3441" t="s">
        <v>1388</v>
      </c>
      <c r="O3441">
        <v>0</v>
      </c>
      <c r="P3441" t="s">
        <v>1207</v>
      </c>
      <c r="Q3441">
        <v>19720701</v>
      </c>
    </row>
    <row r="3442" spans="1:17">
      <c r="A3442" t="s">
        <v>1396</v>
      </c>
      <c r="B3442" t="s">
        <v>1382</v>
      </c>
      <c r="C3442">
        <v>201005</v>
      </c>
      <c r="D3442">
        <v>31</v>
      </c>
      <c r="E3442" t="s">
        <v>1212</v>
      </c>
      <c r="F3442">
        <v>583</v>
      </c>
      <c r="G3442">
        <v>6456</v>
      </c>
      <c r="H3442">
        <v>11502</v>
      </c>
      <c r="I3442">
        <v>43112016800</v>
      </c>
      <c r="J3442">
        <v>8</v>
      </c>
      <c r="K3442" t="s">
        <v>1397</v>
      </c>
      <c r="L3442">
        <v>2531</v>
      </c>
      <c r="M3442" t="s">
        <v>1214</v>
      </c>
      <c r="N3442" t="s">
        <v>1388</v>
      </c>
      <c r="O3442">
        <v>0</v>
      </c>
      <c r="P3442" t="s">
        <v>1207</v>
      </c>
      <c r="Q3442">
        <v>19730501</v>
      </c>
    </row>
    <row r="3443" spans="1:17">
      <c r="A3443" t="s">
        <v>1396</v>
      </c>
      <c r="B3443" t="s">
        <v>1398</v>
      </c>
      <c r="C3443">
        <v>201005</v>
      </c>
      <c r="D3443">
        <v>0</v>
      </c>
      <c r="E3443" t="s">
        <v>1212</v>
      </c>
      <c r="F3443">
        <v>0</v>
      </c>
      <c r="G3443">
        <v>0</v>
      </c>
      <c r="H3443">
        <v>0</v>
      </c>
      <c r="I3443">
        <v>43112018100</v>
      </c>
      <c r="J3443">
        <v>12</v>
      </c>
      <c r="K3443" t="s">
        <v>1397</v>
      </c>
      <c r="L3443">
        <v>2531</v>
      </c>
      <c r="M3443" t="s">
        <v>1214</v>
      </c>
      <c r="N3443" t="s">
        <v>1388</v>
      </c>
      <c r="O3443">
        <v>0</v>
      </c>
      <c r="P3443" t="s">
        <v>1233</v>
      </c>
      <c r="Q3443">
        <v>19750601</v>
      </c>
    </row>
    <row r="3444" spans="1:17">
      <c r="A3444" t="s">
        <v>1396</v>
      </c>
      <c r="B3444" t="s">
        <v>1362</v>
      </c>
      <c r="C3444">
        <v>201005</v>
      </c>
      <c r="D3444">
        <v>0</v>
      </c>
      <c r="E3444" t="s">
        <v>1212</v>
      </c>
      <c r="F3444">
        <v>0</v>
      </c>
      <c r="G3444">
        <v>0</v>
      </c>
      <c r="H3444">
        <v>0</v>
      </c>
      <c r="I3444">
        <v>43112020700</v>
      </c>
      <c r="J3444">
        <v>12</v>
      </c>
      <c r="K3444" t="s">
        <v>1397</v>
      </c>
      <c r="L3444">
        <v>2531</v>
      </c>
      <c r="M3444" t="s">
        <v>1214</v>
      </c>
      <c r="N3444" t="s">
        <v>1388</v>
      </c>
      <c r="O3444">
        <v>0</v>
      </c>
      <c r="P3444" t="s">
        <v>1393</v>
      </c>
      <c r="Q3444">
        <v>19790501</v>
      </c>
    </row>
    <row r="3445" spans="1:17">
      <c r="A3445" t="s">
        <v>1396</v>
      </c>
      <c r="B3445" t="s">
        <v>1363</v>
      </c>
      <c r="C3445">
        <v>201005</v>
      </c>
      <c r="D3445">
        <v>31</v>
      </c>
      <c r="E3445" t="s">
        <v>1212</v>
      </c>
      <c r="F3445">
        <v>1213</v>
      </c>
      <c r="G3445">
        <v>203</v>
      </c>
      <c r="H3445">
        <v>43433</v>
      </c>
      <c r="I3445">
        <v>43112018600</v>
      </c>
      <c r="J3445">
        <v>8</v>
      </c>
      <c r="K3445" t="s">
        <v>1397</v>
      </c>
      <c r="L3445">
        <v>2531</v>
      </c>
      <c r="M3445" t="s">
        <v>1214</v>
      </c>
      <c r="N3445" t="s">
        <v>1388</v>
      </c>
      <c r="O3445">
        <v>0</v>
      </c>
      <c r="P3445" t="s">
        <v>1207</v>
      </c>
      <c r="Q3445">
        <v>19730501</v>
      </c>
    </row>
    <row r="3446" spans="1:17">
      <c r="A3446" t="s">
        <v>1396</v>
      </c>
      <c r="B3446" t="s">
        <v>1365</v>
      </c>
      <c r="C3446">
        <v>201005</v>
      </c>
      <c r="D3446">
        <v>31</v>
      </c>
      <c r="E3446" t="s">
        <v>1212</v>
      </c>
      <c r="F3446">
        <v>833</v>
      </c>
      <c r="G3446">
        <v>700</v>
      </c>
      <c r="H3446">
        <v>11186</v>
      </c>
      <c r="I3446">
        <v>43112009700</v>
      </c>
      <c r="J3446">
        <v>8</v>
      </c>
      <c r="K3446" t="s">
        <v>1397</v>
      </c>
      <c r="L3446">
        <v>2531</v>
      </c>
      <c r="M3446" t="s">
        <v>1214</v>
      </c>
      <c r="N3446" t="s">
        <v>1388</v>
      </c>
      <c r="O3446">
        <v>0</v>
      </c>
      <c r="P3446" t="s">
        <v>1207</v>
      </c>
      <c r="Q3446">
        <v>19690701</v>
      </c>
    </row>
    <row r="3447" spans="1:17">
      <c r="A3447" t="s">
        <v>1396</v>
      </c>
      <c r="B3447" t="s">
        <v>1399</v>
      </c>
      <c r="C3447">
        <v>201005</v>
      </c>
      <c r="D3447">
        <v>0</v>
      </c>
      <c r="E3447" t="s">
        <v>1212</v>
      </c>
      <c r="F3447">
        <v>0</v>
      </c>
      <c r="G3447">
        <v>0</v>
      </c>
      <c r="H3447">
        <v>0</v>
      </c>
      <c r="I3447">
        <v>43112022901</v>
      </c>
      <c r="J3447">
        <v>12</v>
      </c>
      <c r="K3447" t="s">
        <v>1397</v>
      </c>
      <c r="L3447">
        <v>2531</v>
      </c>
      <c r="M3447" t="s">
        <v>1214</v>
      </c>
      <c r="N3447" t="s">
        <v>1388</v>
      </c>
      <c r="O3447">
        <v>0</v>
      </c>
      <c r="P3447" t="s">
        <v>1322</v>
      </c>
      <c r="Q3447">
        <v>19790701</v>
      </c>
    </row>
    <row r="3448" spans="1:17">
      <c r="A3448" t="s">
        <v>1396</v>
      </c>
      <c r="B3448" t="s">
        <v>1367</v>
      </c>
      <c r="C3448">
        <v>201005</v>
      </c>
      <c r="D3448">
        <v>31</v>
      </c>
      <c r="E3448" t="s">
        <v>1212</v>
      </c>
      <c r="F3448">
        <v>1564</v>
      </c>
      <c r="G3448">
        <v>993</v>
      </c>
      <c r="H3448">
        <v>1173</v>
      </c>
      <c r="I3448">
        <v>43112070400</v>
      </c>
      <c r="J3448">
        <v>8</v>
      </c>
      <c r="K3448" t="s">
        <v>1397</v>
      </c>
      <c r="L3448">
        <v>2531</v>
      </c>
      <c r="M3448" t="s">
        <v>1214</v>
      </c>
      <c r="N3448" t="s">
        <v>1388</v>
      </c>
      <c r="O3448">
        <v>0</v>
      </c>
      <c r="P3448" t="s">
        <v>1207</v>
      </c>
      <c r="Q3448">
        <v>19930901</v>
      </c>
    </row>
    <row r="3449" spans="1:17">
      <c r="A3449" t="s">
        <v>1396</v>
      </c>
      <c r="B3449" t="s">
        <v>1368</v>
      </c>
      <c r="C3449">
        <v>201005</v>
      </c>
      <c r="D3449">
        <v>0</v>
      </c>
      <c r="E3449" t="s">
        <v>1212</v>
      </c>
      <c r="F3449">
        <v>0</v>
      </c>
      <c r="G3449">
        <v>0</v>
      </c>
      <c r="H3449">
        <v>0</v>
      </c>
      <c r="I3449">
        <v>43112023300</v>
      </c>
      <c r="J3449">
        <v>12</v>
      </c>
      <c r="K3449" t="s">
        <v>1397</v>
      </c>
      <c r="L3449">
        <v>2531</v>
      </c>
      <c r="M3449" t="s">
        <v>1214</v>
      </c>
      <c r="N3449" t="s">
        <v>1388</v>
      </c>
      <c r="O3449">
        <v>0</v>
      </c>
      <c r="P3449" t="s">
        <v>1233</v>
      </c>
      <c r="Q3449">
        <v>19980227</v>
      </c>
    </row>
    <row r="3450" spans="1:17">
      <c r="A3450" t="s">
        <v>1396</v>
      </c>
      <c r="B3450" t="s">
        <v>1369</v>
      </c>
      <c r="C3450">
        <v>201005</v>
      </c>
      <c r="D3450">
        <v>30</v>
      </c>
      <c r="E3450" t="s">
        <v>1212</v>
      </c>
      <c r="F3450">
        <v>1198</v>
      </c>
      <c r="G3450">
        <v>267</v>
      </c>
      <c r="H3450">
        <v>45271</v>
      </c>
      <c r="I3450">
        <v>43112023000</v>
      </c>
      <c r="J3450">
        <v>8</v>
      </c>
      <c r="K3450" t="s">
        <v>1400</v>
      </c>
      <c r="L3450">
        <v>2531</v>
      </c>
      <c r="M3450" t="s">
        <v>1214</v>
      </c>
      <c r="N3450" t="s">
        <v>1388</v>
      </c>
      <c r="O3450">
        <v>0</v>
      </c>
      <c r="P3450" t="s">
        <v>1207</v>
      </c>
      <c r="Q3450">
        <v>19701001</v>
      </c>
    </row>
    <row r="3451" spans="1:17">
      <c r="A3451" t="s">
        <v>1396</v>
      </c>
      <c r="B3451" t="s">
        <v>1383</v>
      </c>
      <c r="C3451">
        <v>201005</v>
      </c>
      <c r="D3451">
        <v>31</v>
      </c>
      <c r="E3451" t="s">
        <v>1212</v>
      </c>
      <c r="F3451">
        <v>876</v>
      </c>
      <c r="G3451">
        <v>113</v>
      </c>
      <c r="H3451">
        <v>18099</v>
      </c>
      <c r="I3451">
        <v>43112018200</v>
      </c>
      <c r="J3451">
        <v>8</v>
      </c>
      <c r="K3451" t="s">
        <v>1397</v>
      </c>
      <c r="L3451">
        <v>2531</v>
      </c>
      <c r="M3451" t="s">
        <v>1214</v>
      </c>
      <c r="N3451" t="s">
        <v>1388</v>
      </c>
      <c r="O3451">
        <v>0</v>
      </c>
      <c r="P3451" t="s">
        <v>1233</v>
      </c>
      <c r="Q3451">
        <v>19760501</v>
      </c>
    </row>
    <row r="3452" spans="1:17">
      <c r="A3452" t="s">
        <v>1396</v>
      </c>
      <c r="B3452" t="s">
        <v>1386</v>
      </c>
      <c r="C3452">
        <v>201005</v>
      </c>
      <c r="D3452">
        <v>30</v>
      </c>
      <c r="E3452" t="s">
        <v>1212</v>
      </c>
      <c r="F3452">
        <v>527</v>
      </c>
      <c r="G3452">
        <v>887</v>
      </c>
      <c r="H3452">
        <v>30706</v>
      </c>
      <c r="I3452">
        <v>43112015400</v>
      </c>
      <c r="J3452">
        <v>8</v>
      </c>
      <c r="K3452" t="s">
        <v>1397</v>
      </c>
      <c r="L3452">
        <v>2531</v>
      </c>
      <c r="M3452" t="s">
        <v>1214</v>
      </c>
      <c r="N3452" t="s">
        <v>1388</v>
      </c>
      <c r="O3452">
        <v>0</v>
      </c>
      <c r="P3452" t="s">
        <v>1207</v>
      </c>
      <c r="Q3452">
        <v>19691201</v>
      </c>
    </row>
    <row r="3453" spans="1:17">
      <c r="A3453" t="s">
        <v>1396</v>
      </c>
      <c r="B3453" t="s">
        <v>1370</v>
      </c>
      <c r="C3453">
        <v>201005</v>
      </c>
      <c r="D3453">
        <v>0</v>
      </c>
      <c r="E3453" t="s">
        <v>1212</v>
      </c>
      <c r="F3453">
        <v>0</v>
      </c>
      <c r="G3453">
        <v>0</v>
      </c>
      <c r="H3453">
        <v>0</v>
      </c>
      <c r="I3453">
        <v>43112069700</v>
      </c>
      <c r="J3453">
        <v>12</v>
      </c>
      <c r="K3453" t="s">
        <v>1397</v>
      </c>
      <c r="L3453">
        <v>2531</v>
      </c>
      <c r="M3453" t="s">
        <v>1214</v>
      </c>
      <c r="N3453" t="s">
        <v>1388</v>
      </c>
      <c r="O3453">
        <v>0</v>
      </c>
      <c r="P3453" t="s">
        <v>1207</v>
      </c>
      <c r="Q3453">
        <v>19930201</v>
      </c>
    </row>
    <row r="3454" spans="1:17">
      <c r="A3454" t="s">
        <v>1396</v>
      </c>
      <c r="B3454" t="s">
        <v>1401</v>
      </c>
      <c r="C3454">
        <v>201005</v>
      </c>
      <c r="D3454">
        <v>30</v>
      </c>
      <c r="E3454" t="s">
        <v>1212</v>
      </c>
      <c r="F3454">
        <v>278</v>
      </c>
      <c r="G3454">
        <v>135</v>
      </c>
      <c r="H3454">
        <v>561</v>
      </c>
      <c r="I3454">
        <v>43112012701</v>
      </c>
      <c r="J3454">
        <v>8</v>
      </c>
      <c r="K3454" t="s">
        <v>1397</v>
      </c>
      <c r="L3454">
        <v>2531</v>
      </c>
      <c r="M3454" t="s">
        <v>1214</v>
      </c>
      <c r="N3454" t="s">
        <v>1388</v>
      </c>
      <c r="O3454">
        <v>0</v>
      </c>
      <c r="P3454" t="s">
        <v>1207</v>
      </c>
      <c r="Q3454">
        <v>19760401</v>
      </c>
    </row>
    <row r="3455" spans="1:17">
      <c r="A3455" t="s">
        <v>1396</v>
      </c>
      <c r="B3455" t="s">
        <v>1387</v>
      </c>
      <c r="C3455">
        <v>201005</v>
      </c>
      <c r="D3455">
        <v>31</v>
      </c>
      <c r="E3455" t="s">
        <v>1212</v>
      </c>
      <c r="F3455">
        <v>4217</v>
      </c>
      <c r="G3455">
        <v>2415</v>
      </c>
      <c r="H3455">
        <v>56570</v>
      </c>
      <c r="I3455">
        <v>43112012800</v>
      </c>
      <c r="J3455">
        <v>8</v>
      </c>
      <c r="K3455" t="s">
        <v>1397</v>
      </c>
      <c r="L3455">
        <v>2531</v>
      </c>
      <c r="M3455" t="s">
        <v>1214</v>
      </c>
      <c r="N3455" t="s">
        <v>1388</v>
      </c>
      <c r="O3455">
        <v>0</v>
      </c>
      <c r="P3455" t="s">
        <v>1207</v>
      </c>
      <c r="Q3455">
        <v>19710201</v>
      </c>
    </row>
    <row r="3456" spans="1:17">
      <c r="A3456" t="s">
        <v>1396</v>
      </c>
      <c r="B3456" t="s">
        <v>1372</v>
      </c>
      <c r="C3456">
        <v>201005</v>
      </c>
      <c r="D3456">
        <v>30</v>
      </c>
      <c r="E3456" t="s">
        <v>1212</v>
      </c>
      <c r="F3456">
        <v>830</v>
      </c>
      <c r="G3456">
        <v>1352</v>
      </c>
      <c r="H3456">
        <v>7829</v>
      </c>
      <c r="I3456">
        <v>43112016901</v>
      </c>
      <c r="J3456">
        <v>8</v>
      </c>
      <c r="K3456" t="s">
        <v>1397</v>
      </c>
      <c r="L3456">
        <v>2531</v>
      </c>
      <c r="M3456" t="s">
        <v>1214</v>
      </c>
      <c r="N3456" t="s">
        <v>1388</v>
      </c>
      <c r="O3456">
        <v>0</v>
      </c>
      <c r="P3456" t="s">
        <v>1207</v>
      </c>
      <c r="Q3456">
        <v>19801101</v>
      </c>
    </row>
    <row r="3457" spans="1:17">
      <c r="A3457" t="s">
        <v>1396</v>
      </c>
      <c r="B3457" t="s">
        <v>1373</v>
      </c>
      <c r="C3457">
        <v>201005</v>
      </c>
      <c r="D3457">
        <v>30</v>
      </c>
      <c r="E3457" t="s">
        <v>1212</v>
      </c>
      <c r="F3457">
        <v>819</v>
      </c>
      <c r="G3457">
        <v>911</v>
      </c>
      <c r="H3457">
        <v>59911</v>
      </c>
      <c r="I3457">
        <v>43112015700</v>
      </c>
      <c r="J3457">
        <v>8</v>
      </c>
      <c r="K3457" t="s">
        <v>1397</v>
      </c>
      <c r="L3457">
        <v>2531</v>
      </c>
      <c r="M3457" t="s">
        <v>1214</v>
      </c>
      <c r="N3457" t="s">
        <v>1388</v>
      </c>
      <c r="O3457">
        <v>0</v>
      </c>
      <c r="P3457" t="s">
        <v>1207</v>
      </c>
      <c r="Q3457">
        <v>19740101</v>
      </c>
    </row>
    <row r="3458" spans="1:17">
      <c r="A3458" t="s">
        <v>1396</v>
      </c>
      <c r="B3458" t="s">
        <v>1374</v>
      </c>
      <c r="C3458">
        <v>201005</v>
      </c>
      <c r="D3458">
        <v>31</v>
      </c>
      <c r="E3458" t="s">
        <v>1212</v>
      </c>
      <c r="F3458">
        <v>903</v>
      </c>
      <c r="G3458">
        <v>203</v>
      </c>
      <c r="H3458">
        <v>1613</v>
      </c>
      <c r="I3458">
        <v>43112009501</v>
      </c>
      <c r="J3458">
        <v>8</v>
      </c>
      <c r="K3458" t="s">
        <v>1397</v>
      </c>
      <c r="L3458">
        <v>2531</v>
      </c>
      <c r="M3458" t="s">
        <v>1214</v>
      </c>
      <c r="N3458" t="s">
        <v>1388</v>
      </c>
      <c r="O3458">
        <v>0</v>
      </c>
      <c r="P3458" t="s">
        <v>1207</v>
      </c>
      <c r="Q3458">
        <v>19700401</v>
      </c>
    </row>
    <row r="3459" spans="1:17">
      <c r="A3459" t="s">
        <v>1396</v>
      </c>
      <c r="B3459" t="s">
        <v>1402</v>
      </c>
      <c r="C3459">
        <v>201005</v>
      </c>
      <c r="D3459">
        <v>31</v>
      </c>
      <c r="E3459" t="s">
        <v>1212</v>
      </c>
      <c r="F3459">
        <v>1153</v>
      </c>
      <c r="G3459">
        <v>384</v>
      </c>
      <c r="H3459">
        <v>11125</v>
      </c>
      <c r="I3459">
        <v>43112020001</v>
      </c>
      <c r="J3459">
        <v>8</v>
      </c>
      <c r="K3459" t="s">
        <v>1397</v>
      </c>
      <c r="L3459">
        <v>2531</v>
      </c>
      <c r="M3459" t="s">
        <v>1214</v>
      </c>
      <c r="N3459" t="s">
        <v>1388</v>
      </c>
      <c r="O3459">
        <v>0</v>
      </c>
      <c r="P3459" t="s">
        <v>1207</v>
      </c>
      <c r="Q3459">
        <v>19810801</v>
      </c>
    </row>
    <row r="3460" spans="1:17">
      <c r="A3460" t="s">
        <v>1396</v>
      </c>
      <c r="B3460" t="s">
        <v>1403</v>
      </c>
      <c r="C3460">
        <v>201005</v>
      </c>
      <c r="D3460">
        <v>30</v>
      </c>
      <c r="E3460" t="s">
        <v>1212</v>
      </c>
      <c r="F3460">
        <v>1166</v>
      </c>
      <c r="G3460">
        <v>222</v>
      </c>
      <c r="H3460">
        <v>67703</v>
      </c>
      <c r="I3460">
        <v>43112018800</v>
      </c>
      <c r="J3460">
        <v>8</v>
      </c>
      <c r="K3460" t="s">
        <v>1397</v>
      </c>
      <c r="L3460">
        <v>2531</v>
      </c>
      <c r="M3460" t="s">
        <v>1214</v>
      </c>
      <c r="N3460" t="s">
        <v>1388</v>
      </c>
      <c r="O3460">
        <v>0</v>
      </c>
      <c r="P3460" t="s">
        <v>1207</v>
      </c>
      <c r="Q3460">
        <v>19700501</v>
      </c>
    </row>
    <row r="3461" spans="1:17">
      <c r="A3461" t="s">
        <v>1396</v>
      </c>
      <c r="B3461" t="s">
        <v>1404</v>
      </c>
      <c r="C3461">
        <v>201005</v>
      </c>
      <c r="D3461">
        <v>0</v>
      </c>
      <c r="E3461" t="s">
        <v>1212</v>
      </c>
      <c r="F3461">
        <v>0</v>
      </c>
      <c r="G3461">
        <v>0</v>
      </c>
      <c r="H3461">
        <v>0</v>
      </c>
      <c r="I3461">
        <v>43112020100</v>
      </c>
      <c r="J3461">
        <v>12</v>
      </c>
      <c r="K3461" t="s">
        <v>1397</v>
      </c>
      <c r="L3461">
        <v>2531</v>
      </c>
      <c r="M3461" t="s">
        <v>1214</v>
      </c>
      <c r="N3461" t="s">
        <v>1388</v>
      </c>
      <c r="O3461">
        <v>0</v>
      </c>
      <c r="P3461" t="s">
        <v>1207</v>
      </c>
      <c r="Q3461">
        <v>19700601</v>
      </c>
    </row>
    <row r="3462" spans="1:17">
      <c r="A3462" t="s">
        <v>1396</v>
      </c>
      <c r="B3462" t="s">
        <v>1405</v>
      </c>
      <c r="C3462">
        <v>201005</v>
      </c>
      <c r="D3462">
        <v>30</v>
      </c>
      <c r="E3462" t="s">
        <v>1212</v>
      </c>
      <c r="F3462">
        <v>393</v>
      </c>
      <c r="G3462">
        <v>18392</v>
      </c>
      <c r="H3462">
        <v>14080</v>
      </c>
      <c r="I3462">
        <v>43112029801</v>
      </c>
      <c r="J3462">
        <v>8</v>
      </c>
      <c r="K3462" t="s">
        <v>1397</v>
      </c>
      <c r="L3462">
        <v>2531</v>
      </c>
      <c r="M3462" t="s">
        <v>1214</v>
      </c>
      <c r="N3462" t="s">
        <v>1388</v>
      </c>
      <c r="O3462">
        <v>0</v>
      </c>
      <c r="P3462" t="s">
        <v>1207</v>
      </c>
      <c r="Q3462">
        <v>19740301</v>
      </c>
    </row>
    <row r="3463" spans="1:17">
      <c r="A3463" t="s">
        <v>1396</v>
      </c>
      <c r="B3463" t="s">
        <v>1406</v>
      </c>
      <c r="C3463">
        <v>201005</v>
      </c>
      <c r="D3463">
        <v>0</v>
      </c>
      <c r="E3463" t="s">
        <v>1212</v>
      </c>
      <c r="F3463">
        <v>0</v>
      </c>
      <c r="G3463">
        <v>0</v>
      </c>
      <c r="H3463">
        <v>0</v>
      </c>
      <c r="I3463">
        <v>43112021100</v>
      </c>
      <c r="J3463">
        <v>12</v>
      </c>
      <c r="K3463" t="s">
        <v>1397</v>
      </c>
      <c r="L3463">
        <v>2531</v>
      </c>
      <c r="M3463" t="s">
        <v>1214</v>
      </c>
      <c r="N3463" t="s">
        <v>1388</v>
      </c>
      <c r="O3463">
        <v>0</v>
      </c>
      <c r="P3463" t="s">
        <v>1207</v>
      </c>
      <c r="Q3463">
        <v>19850301</v>
      </c>
    </row>
    <row r="3464" spans="1:17">
      <c r="A3464" t="s">
        <v>1396</v>
      </c>
      <c r="B3464" t="s">
        <v>1407</v>
      </c>
      <c r="C3464">
        <v>201005</v>
      </c>
      <c r="D3464">
        <v>30</v>
      </c>
      <c r="E3464" t="s">
        <v>1212</v>
      </c>
      <c r="F3464">
        <v>575</v>
      </c>
      <c r="G3464">
        <v>113</v>
      </c>
      <c r="H3464">
        <v>6945</v>
      </c>
      <c r="I3464">
        <v>43112029500</v>
      </c>
      <c r="J3464">
        <v>8</v>
      </c>
      <c r="K3464" t="s">
        <v>1397</v>
      </c>
      <c r="L3464">
        <v>2531</v>
      </c>
      <c r="M3464" t="s">
        <v>1214</v>
      </c>
      <c r="N3464" t="s">
        <v>1388</v>
      </c>
      <c r="O3464">
        <v>0</v>
      </c>
      <c r="P3464" t="s">
        <v>1207</v>
      </c>
      <c r="Q3464">
        <v>19720901</v>
      </c>
    </row>
    <row r="3465" spans="1:17">
      <c r="A3465" t="s">
        <v>1396</v>
      </c>
      <c r="B3465" t="s">
        <v>1408</v>
      </c>
      <c r="C3465">
        <v>201005</v>
      </c>
      <c r="D3465">
        <v>30</v>
      </c>
      <c r="E3465" t="s">
        <v>1212</v>
      </c>
      <c r="F3465">
        <v>530</v>
      </c>
      <c r="G3465">
        <v>4331</v>
      </c>
      <c r="H3465">
        <v>78215</v>
      </c>
      <c r="I3465">
        <v>43112029300</v>
      </c>
      <c r="J3465">
        <v>8</v>
      </c>
      <c r="K3465" t="s">
        <v>1397</v>
      </c>
      <c r="L3465">
        <v>2531</v>
      </c>
      <c r="M3465" t="s">
        <v>1214</v>
      </c>
      <c r="N3465" t="s">
        <v>1388</v>
      </c>
      <c r="O3465">
        <v>0</v>
      </c>
      <c r="P3465" t="s">
        <v>1207</v>
      </c>
      <c r="Q3465">
        <v>19720501</v>
      </c>
    </row>
    <row r="3466" spans="1:17">
      <c r="A3466" t="s">
        <v>1396</v>
      </c>
      <c r="B3466" t="s">
        <v>1409</v>
      </c>
      <c r="C3466">
        <v>201005</v>
      </c>
      <c r="D3466">
        <v>30</v>
      </c>
      <c r="E3466" t="s">
        <v>1212</v>
      </c>
      <c r="F3466">
        <v>228</v>
      </c>
      <c r="G3466">
        <v>248</v>
      </c>
      <c r="H3466">
        <v>5842</v>
      </c>
      <c r="I3466">
        <v>43112012601</v>
      </c>
      <c r="J3466">
        <v>8</v>
      </c>
      <c r="K3466" t="s">
        <v>1397</v>
      </c>
      <c r="L3466">
        <v>2531</v>
      </c>
      <c r="M3466" t="s">
        <v>1214</v>
      </c>
      <c r="N3466" t="s">
        <v>1388</v>
      </c>
      <c r="O3466">
        <v>0</v>
      </c>
      <c r="P3466" t="s">
        <v>1233</v>
      </c>
      <c r="Q3466">
        <v>19980514</v>
      </c>
    </row>
    <row r="3467" spans="1:17">
      <c r="A3467" t="s">
        <v>1396</v>
      </c>
      <c r="B3467" t="s">
        <v>1410</v>
      </c>
      <c r="C3467">
        <v>201005</v>
      </c>
      <c r="D3467">
        <v>30</v>
      </c>
      <c r="E3467" t="s">
        <v>1212</v>
      </c>
      <c r="F3467">
        <v>459</v>
      </c>
      <c r="G3467">
        <v>1149</v>
      </c>
      <c r="H3467">
        <v>9634</v>
      </c>
      <c r="I3467">
        <v>43112015501</v>
      </c>
      <c r="J3467">
        <v>8</v>
      </c>
      <c r="K3467" t="s">
        <v>1397</v>
      </c>
      <c r="L3467">
        <v>2531</v>
      </c>
      <c r="M3467" t="s">
        <v>1214</v>
      </c>
      <c r="N3467" t="s">
        <v>1388</v>
      </c>
      <c r="O3467">
        <v>0</v>
      </c>
      <c r="P3467" t="s">
        <v>1207</v>
      </c>
      <c r="Q3467">
        <v>19901001</v>
      </c>
    </row>
    <row r="3468" spans="1:17">
      <c r="A3468" t="s">
        <v>1396</v>
      </c>
      <c r="B3468" t="s">
        <v>1411</v>
      </c>
      <c r="C3468">
        <v>201005</v>
      </c>
      <c r="D3468">
        <v>0</v>
      </c>
      <c r="E3468" t="s">
        <v>1212</v>
      </c>
      <c r="F3468">
        <v>0</v>
      </c>
      <c r="G3468">
        <v>0</v>
      </c>
      <c r="H3468">
        <v>0</v>
      </c>
      <c r="I3468">
        <v>43112029202</v>
      </c>
      <c r="J3468">
        <v>12</v>
      </c>
      <c r="K3468" t="s">
        <v>1397</v>
      </c>
      <c r="L3468">
        <v>2531</v>
      </c>
      <c r="M3468" t="s">
        <v>1214</v>
      </c>
      <c r="N3468" t="s">
        <v>1388</v>
      </c>
      <c r="O3468">
        <v>0</v>
      </c>
      <c r="P3468" t="s">
        <v>1207</v>
      </c>
      <c r="Q3468">
        <v>19931001</v>
      </c>
    </row>
    <row r="3469" spans="1:17">
      <c r="A3469" t="s">
        <v>1396</v>
      </c>
      <c r="B3469" t="s">
        <v>1332</v>
      </c>
      <c r="C3469">
        <v>201005</v>
      </c>
      <c r="D3469">
        <v>30</v>
      </c>
      <c r="E3469" t="s">
        <v>1212</v>
      </c>
      <c r="F3469">
        <v>467</v>
      </c>
      <c r="G3469">
        <v>363</v>
      </c>
      <c r="H3469">
        <v>1667</v>
      </c>
      <c r="I3469">
        <v>43112034500</v>
      </c>
      <c r="J3469">
        <v>8</v>
      </c>
      <c r="K3469" t="s">
        <v>1412</v>
      </c>
      <c r="L3469">
        <v>2531</v>
      </c>
      <c r="M3469" t="s">
        <v>1214</v>
      </c>
      <c r="N3469" t="s">
        <v>1388</v>
      </c>
      <c r="O3469">
        <v>0</v>
      </c>
      <c r="P3469" t="s">
        <v>1233</v>
      </c>
      <c r="Q3469">
        <v>19970608</v>
      </c>
    </row>
    <row r="3470" spans="1:17">
      <c r="A3470" t="s">
        <v>1396</v>
      </c>
      <c r="B3470" t="s">
        <v>1333</v>
      </c>
      <c r="C3470">
        <v>201005</v>
      </c>
      <c r="D3470">
        <v>30</v>
      </c>
      <c r="E3470" t="s">
        <v>1212</v>
      </c>
      <c r="F3470">
        <v>816</v>
      </c>
      <c r="G3470">
        <v>272</v>
      </c>
      <c r="H3470">
        <v>27800</v>
      </c>
      <c r="I3470">
        <v>43112035000</v>
      </c>
      <c r="J3470">
        <v>8</v>
      </c>
      <c r="K3470" t="s">
        <v>1397</v>
      </c>
      <c r="L3470">
        <v>2531</v>
      </c>
      <c r="M3470" t="s">
        <v>1214</v>
      </c>
      <c r="N3470" t="s">
        <v>1388</v>
      </c>
      <c r="O3470">
        <v>0</v>
      </c>
      <c r="P3470" t="s">
        <v>1207</v>
      </c>
      <c r="Q3470">
        <v>19771001</v>
      </c>
    </row>
    <row r="3471" spans="1:17">
      <c r="A3471" t="s">
        <v>1396</v>
      </c>
      <c r="B3471" t="s">
        <v>1268</v>
      </c>
      <c r="C3471">
        <v>201005</v>
      </c>
      <c r="D3471">
        <v>30</v>
      </c>
      <c r="E3471" t="s">
        <v>1212</v>
      </c>
      <c r="F3471">
        <v>635</v>
      </c>
      <c r="G3471">
        <v>831</v>
      </c>
      <c r="H3471">
        <v>1093</v>
      </c>
      <c r="I3471">
        <v>43112035800</v>
      </c>
      <c r="J3471">
        <v>8</v>
      </c>
      <c r="K3471" t="s">
        <v>1397</v>
      </c>
      <c r="L3471">
        <v>2531</v>
      </c>
      <c r="M3471" t="s">
        <v>1214</v>
      </c>
      <c r="N3471" t="s">
        <v>1388</v>
      </c>
      <c r="O3471">
        <v>0</v>
      </c>
      <c r="P3471" t="s">
        <v>1207</v>
      </c>
      <c r="Q3471">
        <v>19771101</v>
      </c>
    </row>
    <row r="3472" spans="1:17">
      <c r="A3472" t="s">
        <v>1396</v>
      </c>
      <c r="B3472" t="s">
        <v>1337</v>
      </c>
      <c r="C3472">
        <v>201005</v>
      </c>
      <c r="D3472">
        <v>0</v>
      </c>
      <c r="E3472" t="s">
        <v>1212</v>
      </c>
      <c r="F3472">
        <v>0</v>
      </c>
      <c r="G3472">
        <v>0</v>
      </c>
      <c r="H3472">
        <v>0</v>
      </c>
      <c r="I3472">
        <v>43112036700</v>
      </c>
      <c r="J3472">
        <v>12</v>
      </c>
      <c r="K3472" t="s">
        <v>1397</v>
      </c>
      <c r="L3472">
        <v>2531</v>
      </c>
      <c r="M3472" t="s">
        <v>1214</v>
      </c>
      <c r="N3472" t="s">
        <v>1388</v>
      </c>
      <c r="O3472">
        <v>0</v>
      </c>
      <c r="P3472" t="s">
        <v>1207</v>
      </c>
      <c r="Q3472">
        <v>19780101</v>
      </c>
    </row>
    <row r="3473" spans="1:17">
      <c r="A3473" t="s">
        <v>1396</v>
      </c>
      <c r="B3473" t="s">
        <v>1413</v>
      </c>
      <c r="C3473">
        <v>201005</v>
      </c>
      <c r="D3473">
        <v>30</v>
      </c>
      <c r="E3473" t="s">
        <v>1212</v>
      </c>
      <c r="F3473">
        <v>774</v>
      </c>
      <c r="G3473">
        <v>980</v>
      </c>
      <c r="H3473">
        <v>353</v>
      </c>
      <c r="I3473">
        <v>43112032800</v>
      </c>
      <c r="J3473">
        <v>8</v>
      </c>
      <c r="K3473" t="s">
        <v>1397</v>
      </c>
      <c r="L3473">
        <v>2531</v>
      </c>
      <c r="M3473" t="s">
        <v>1214</v>
      </c>
      <c r="N3473" t="s">
        <v>1388</v>
      </c>
      <c r="O3473">
        <v>0</v>
      </c>
      <c r="P3473" t="s">
        <v>1207</v>
      </c>
      <c r="Q3473">
        <v>19770701</v>
      </c>
    </row>
    <row r="3474" spans="1:17">
      <c r="A3474" t="s">
        <v>1396</v>
      </c>
      <c r="B3474" t="s">
        <v>1275</v>
      </c>
      <c r="C3474">
        <v>201005</v>
      </c>
      <c r="D3474">
        <v>30</v>
      </c>
      <c r="E3474" t="s">
        <v>1212</v>
      </c>
      <c r="F3474">
        <v>388</v>
      </c>
      <c r="G3474">
        <v>831</v>
      </c>
      <c r="H3474">
        <v>616</v>
      </c>
      <c r="I3474">
        <v>43112033900</v>
      </c>
      <c r="J3474">
        <v>8</v>
      </c>
      <c r="K3474" t="s">
        <v>1397</v>
      </c>
      <c r="L3474">
        <v>2531</v>
      </c>
      <c r="M3474" t="s">
        <v>1214</v>
      </c>
      <c r="N3474" t="s">
        <v>1388</v>
      </c>
      <c r="O3474">
        <v>0</v>
      </c>
      <c r="P3474" t="s">
        <v>1207</v>
      </c>
      <c r="Q3474">
        <v>19771001</v>
      </c>
    </row>
    <row r="3475" spans="1:17">
      <c r="A3475" t="s">
        <v>1396</v>
      </c>
      <c r="B3475" t="s">
        <v>1282</v>
      </c>
      <c r="C3475">
        <v>201005</v>
      </c>
      <c r="D3475">
        <v>30</v>
      </c>
      <c r="E3475" t="s">
        <v>1212</v>
      </c>
      <c r="F3475">
        <v>1420</v>
      </c>
      <c r="G3475">
        <v>6700</v>
      </c>
      <c r="H3475">
        <v>3825</v>
      </c>
      <c r="I3475">
        <v>43112033300</v>
      </c>
      <c r="J3475">
        <v>8</v>
      </c>
      <c r="K3475" t="s">
        <v>1397</v>
      </c>
      <c r="L3475">
        <v>2531</v>
      </c>
      <c r="M3475" t="s">
        <v>1214</v>
      </c>
      <c r="N3475" t="s">
        <v>1388</v>
      </c>
      <c r="O3475">
        <v>0</v>
      </c>
      <c r="P3475" t="s">
        <v>1207</v>
      </c>
      <c r="Q3475">
        <v>19770901</v>
      </c>
    </row>
    <row r="3476" spans="1:17">
      <c r="A3476" t="s">
        <v>1396</v>
      </c>
      <c r="B3476" t="s">
        <v>1342</v>
      </c>
      <c r="C3476">
        <v>201005</v>
      </c>
      <c r="D3476">
        <v>30</v>
      </c>
      <c r="E3476" t="s">
        <v>1212</v>
      </c>
      <c r="F3476">
        <v>489</v>
      </c>
      <c r="G3476">
        <v>1811</v>
      </c>
      <c r="H3476">
        <v>8460</v>
      </c>
      <c r="I3476">
        <v>43112032700</v>
      </c>
      <c r="J3476">
        <v>8</v>
      </c>
      <c r="K3476" t="s">
        <v>1397</v>
      </c>
      <c r="L3476">
        <v>2531</v>
      </c>
      <c r="M3476" t="s">
        <v>1214</v>
      </c>
      <c r="N3476" t="s">
        <v>1388</v>
      </c>
      <c r="O3476">
        <v>0</v>
      </c>
      <c r="P3476" t="s">
        <v>1207</v>
      </c>
      <c r="Q3476">
        <v>19770801</v>
      </c>
    </row>
    <row r="3477" spans="1:17">
      <c r="A3477" t="s">
        <v>1396</v>
      </c>
      <c r="B3477" t="s">
        <v>1343</v>
      </c>
      <c r="C3477">
        <v>201005</v>
      </c>
      <c r="D3477">
        <v>30</v>
      </c>
      <c r="E3477" t="s">
        <v>1212</v>
      </c>
      <c r="F3477">
        <v>2049</v>
      </c>
      <c r="G3477">
        <v>218</v>
      </c>
      <c r="H3477">
        <v>15054</v>
      </c>
      <c r="I3477">
        <v>43112069200</v>
      </c>
      <c r="J3477">
        <v>8</v>
      </c>
      <c r="K3477" t="s">
        <v>1397</v>
      </c>
      <c r="L3477">
        <v>2531</v>
      </c>
      <c r="M3477" t="s">
        <v>1214</v>
      </c>
      <c r="N3477" t="s">
        <v>1388</v>
      </c>
      <c r="O3477">
        <v>0</v>
      </c>
      <c r="P3477" t="s">
        <v>1207</v>
      </c>
      <c r="Q3477">
        <v>19910701</v>
      </c>
    </row>
    <row r="3478" spans="1:17">
      <c r="A3478" t="s">
        <v>1396</v>
      </c>
      <c r="B3478" t="s">
        <v>1283</v>
      </c>
      <c r="C3478">
        <v>201005</v>
      </c>
      <c r="D3478">
        <v>30</v>
      </c>
      <c r="E3478" t="s">
        <v>1212</v>
      </c>
      <c r="F3478">
        <v>1164</v>
      </c>
      <c r="G3478">
        <v>463</v>
      </c>
      <c r="H3478">
        <v>6872</v>
      </c>
      <c r="I3478">
        <v>43112069400</v>
      </c>
      <c r="J3478">
        <v>8</v>
      </c>
      <c r="K3478" t="s">
        <v>1397</v>
      </c>
      <c r="L3478">
        <v>2531</v>
      </c>
      <c r="M3478" t="s">
        <v>1214</v>
      </c>
      <c r="N3478" t="s">
        <v>1388</v>
      </c>
      <c r="O3478">
        <v>0</v>
      </c>
      <c r="P3478" t="s">
        <v>1207</v>
      </c>
      <c r="Q3478">
        <v>19920701</v>
      </c>
    </row>
    <row r="3479" spans="1:17">
      <c r="A3479" t="s">
        <v>1396</v>
      </c>
      <c r="B3479" t="s">
        <v>1344</v>
      </c>
      <c r="C3479">
        <v>201005</v>
      </c>
      <c r="D3479">
        <v>30</v>
      </c>
      <c r="E3479" t="s">
        <v>1212</v>
      </c>
      <c r="F3479">
        <v>1739</v>
      </c>
      <c r="G3479">
        <v>313</v>
      </c>
      <c r="H3479">
        <v>3032</v>
      </c>
      <c r="I3479">
        <v>43112036500</v>
      </c>
      <c r="J3479">
        <v>8</v>
      </c>
      <c r="K3479" t="s">
        <v>1397</v>
      </c>
      <c r="L3479">
        <v>2531</v>
      </c>
      <c r="M3479" t="s">
        <v>1214</v>
      </c>
      <c r="N3479" t="s">
        <v>1388</v>
      </c>
      <c r="O3479">
        <v>0</v>
      </c>
      <c r="P3479" t="s">
        <v>1207</v>
      </c>
      <c r="Q3479">
        <v>19771201</v>
      </c>
    </row>
    <row r="3480" spans="1:17">
      <c r="A3480" t="s">
        <v>1396</v>
      </c>
      <c r="B3480" t="s">
        <v>1284</v>
      </c>
      <c r="C3480">
        <v>201005</v>
      </c>
      <c r="D3480">
        <v>30</v>
      </c>
      <c r="E3480" t="s">
        <v>1212</v>
      </c>
      <c r="F3480">
        <v>465</v>
      </c>
      <c r="G3480">
        <v>154</v>
      </c>
      <c r="H3480">
        <v>1456</v>
      </c>
      <c r="I3480">
        <v>43112035300</v>
      </c>
      <c r="J3480">
        <v>8</v>
      </c>
      <c r="K3480" t="s">
        <v>1397</v>
      </c>
      <c r="L3480">
        <v>2531</v>
      </c>
      <c r="M3480" t="s">
        <v>1214</v>
      </c>
      <c r="N3480" t="s">
        <v>1388</v>
      </c>
      <c r="O3480">
        <v>0</v>
      </c>
      <c r="P3480" t="s">
        <v>1207</v>
      </c>
      <c r="Q3480">
        <v>19771101</v>
      </c>
    </row>
    <row r="3481" spans="1:17">
      <c r="A3481" t="s">
        <v>1396</v>
      </c>
      <c r="B3481" t="s">
        <v>1285</v>
      </c>
      <c r="C3481">
        <v>201005</v>
      </c>
      <c r="D3481">
        <v>30</v>
      </c>
      <c r="E3481" t="s">
        <v>1212</v>
      </c>
      <c r="F3481">
        <v>5</v>
      </c>
      <c r="G3481">
        <v>136</v>
      </c>
      <c r="H3481">
        <v>17</v>
      </c>
      <c r="I3481">
        <v>43112067600</v>
      </c>
      <c r="J3481">
        <v>8</v>
      </c>
      <c r="K3481" t="s">
        <v>1397</v>
      </c>
      <c r="L3481">
        <v>2531</v>
      </c>
      <c r="M3481" t="s">
        <v>1214</v>
      </c>
      <c r="N3481" t="s">
        <v>1388</v>
      </c>
      <c r="O3481">
        <v>0</v>
      </c>
      <c r="P3481" t="s">
        <v>1322</v>
      </c>
      <c r="Q3481">
        <v>19950401</v>
      </c>
    </row>
    <row r="3482" spans="1:17">
      <c r="A3482" t="s">
        <v>1396</v>
      </c>
      <c r="B3482" t="s">
        <v>1414</v>
      </c>
      <c r="C3482">
        <v>201005</v>
      </c>
      <c r="D3482">
        <v>30</v>
      </c>
      <c r="E3482" t="s">
        <v>1212</v>
      </c>
      <c r="F3482">
        <v>875</v>
      </c>
      <c r="G3482">
        <v>163</v>
      </c>
      <c r="H3482">
        <v>1359</v>
      </c>
      <c r="I3482">
        <v>43112069500</v>
      </c>
      <c r="J3482">
        <v>8</v>
      </c>
      <c r="K3482" t="s">
        <v>1397</v>
      </c>
      <c r="L3482">
        <v>2531</v>
      </c>
      <c r="M3482" t="s">
        <v>1214</v>
      </c>
      <c r="N3482" t="s">
        <v>1388</v>
      </c>
      <c r="O3482">
        <v>0</v>
      </c>
      <c r="P3482" t="s">
        <v>1207</v>
      </c>
      <c r="Q3482">
        <v>19920701</v>
      </c>
    </row>
    <row r="3483" spans="1:17">
      <c r="A3483" t="s">
        <v>1396</v>
      </c>
      <c r="B3483" t="s">
        <v>1415</v>
      </c>
      <c r="C3483">
        <v>201005</v>
      </c>
      <c r="D3483">
        <v>0</v>
      </c>
      <c r="E3483" t="s">
        <v>1212</v>
      </c>
      <c r="F3483">
        <v>0</v>
      </c>
      <c r="G3483">
        <v>0</v>
      </c>
      <c r="H3483">
        <v>0</v>
      </c>
      <c r="I3483">
        <v>43112032900</v>
      </c>
      <c r="J3483">
        <v>12</v>
      </c>
      <c r="K3483" t="s">
        <v>1397</v>
      </c>
      <c r="L3483">
        <v>2531</v>
      </c>
      <c r="M3483" t="s">
        <v>1214</v>
      </c>
      <c r="N3483" t="s">
        <v>1388</v>
      </c>
      <c r="O3483">
        <v>0</v>
      </c>
      <c r="P3483" t="s">
        <v>1207</v>
      </c>
      <c r="Q3483">
        <v>19770801</v>
      </c>
    </row>
    <row r="3484" spans="1:17">
      <c r="A3484" t="s">
        <v>1396</v>
      </c>
      <c r="B3484" t="s">
        <v>1289</v>
      </c>
      <c r="C3484">
        <v>201005</v>
      </c>
      <c r="D3484">
        <v>30</v>
      </c>
      <c r="E3484" t="s">
        <v>1212</v>
      </c>
      <c r="F3484">
        <v>458</v>
      </c>
      <c r="G3484">
        <v>427</v>
      </c>
      <c r="H3484">
        <v>1633</v>
      </c>
      <c r="I3484">
        <v>43112033500</v>
      </c>
      <c r="J3484">
        <v>8</v>
      </c>
      <c r="K3484" t="s">
        <v>1397</v>
      </c>
      <c r="L3484">
        <v>2531</v>
      </c>
      <c r="M3484" t="s">
        <v>1214</v>
      </c>
      <c r="N3484" t="s">
        <v>1388</v>
      </c>
      <c r="O3484">
        <v>0</v>
      </c>
      <c r="P3484" t="s">
        <v>1207</v>
      </c>
      <c r="Q3484">
        <v>19770901</v>
      </c>
    </row>
    <row r="3485" spans="1:17">
      <c r="A3485" t="s">
        <v>1396</v>
      </c>
      <c r="B3485" t="s">
        <v>1208</v>
      </c>
      <c r="C3485">
        <v>201005</v>
      </c>
      <c r="D3485">
        <v>30</v>
      </c>
      <c r="E3485" t="s">
        <v>1212</v>
      </c>
      <c r="F3485">
        <v>1656</v>
      </c>
      <c r="G3485">
        <v>136</v>
      </c>
      <c r="H3485">
        <v>11283</v>
      </c>
      <c r="I3485">
        <v>43112036400</v>
      </c>
      <c r="J3485">
        <v>8</v>
      </c>
      <c r="K3485" t="s">
        <v>1397</v>
      </c>
      <c r="L3485">
        <v>2531</v>
      </c>
      <c r="M3485" t="s">
        <v>1214</v>
      </c>
      <c r="N3485" t="s">
        <v>1388</v>
      </c>
      <c r="O3485">
        <v>0</v>
      </c>
      <c r="P3485" t="s">
        <v>1207</v>
      </c>
      <c r="Q3485">
        <v>19771201</v>
      </c>
    </row>
    <row r="3486" spans="1:17">
      <c r="A3486" t="s">
        <v>1396</v>
      </c>
      <c r="B3486" t="s">
        <v>1416</v>
      </c>
      <c r="C3486">
        <v>201005</v>
      </c>
      <c r="D3486">
        <v>30</v>
      </c>
      <c r="E3486" t="s">
        <v>1212</v>
      </c>
      <c r="F3486">
        <v>372</v>
      </c>
      <c r="G3486">
        <v>490</v>
      </c>
      <c r="H3486">
        <v>4105</v>
      </c>
      <c r="I3486">
        <v>43112036300</v>
      </c>
      <c r="J3486">
        <v>8</v>
      </c>
      <c r="K3486" t="s">
        <v>1397</v>
      </c>
      <c r="L3486">
        <v>2531</v>
      </c>
      <c r="M3486" t="s">
        <v>1214</v>
      </c>
      <c r="N3486" t="s">
        <v>1388</v>
      </c>
      <c r="O3486">
        <v>0</v>
      </c>
      <c r="P3486" t="s">
        <v>1207</v>
      </c>
      <c r="Q3486">
        <v>19771101</v>
      </c>
    </row>
    <row r="3487" spans="1:17">
      <c r="A3487" t="s">
        <v>1396</v>
      </c>
      <c r="B3487" t="s">
        <v>1346</v>
      </c>
      <c r="C3487">
        <v>201005</v>
      </c>
      <c r="D3487">
        <v>30</v>
      </c>
      <c r="E3487" t="s">
        <v>1212</v>
      </c>
      <c r="F3487">
        <v>1274</v>
      </c>
      <c r="G3487">
        <v>227</v>
      </c>
      <c r="H3487">
        <v>1389</v>
      </c>
      <c r="I3487">
        <v>43112036600</v>
      </c>
      <c r="J3487">
        <v>8</v>
      </c>
      <c r="K3487" t="s">
        <v>1397</v>
      </c>
      <c r="L3487">
        <v>2531</v>
      </c>
      <c r="M3487" t="s">
        <v>1214</v>
      </c>
      <c r="N3487" t="s">
        <v>1388</v>
      </c>
      <c r="O3487">
        <v>0</v>
      </c>
      <c r="P3487" t="s">
        <v>1207</v>
      </c>
      <c r="Q3487">
        <v>19771201</v>
      </c>
    </row>
    <row r="3488" spans="1:17">
      <c r="A3488" t="s">
        <v>1396</v>
      </c>
      <c r="B3488" t="s">
        <v>1347</v>
      </c>
      <c r="C3488">
        <v>201005</v>
      </c>
      <c r="D3488">
        <v>30</v>
      </c>
      <c r="E3488" t="s">
        <v>1212</v>
      </c>
      <c r="F3488">
        <v>499</v>
      </c>
      <c r="G3488">
        <v>245</v>
      </c>
      <c r="H3488">
        <v>54</v>
      </c>
      <c r="I3488">
        <v>43112069300</v>
      </c>
      <c r="J3488">
        <v>8</v>
      </c>
      <c r="K3488" t="s">
        <v>1397</v>
      </c>
      <c r="L3488">
        <v>2531</v>
      </c>
      <c r="M3488" t="s">
        <v>1214</v>
      </c>
      <c r="N3488" t="s">
        <v>1388</v>
      </c>
      <c r="O3488">
        <v>0</v>
      </c>
      <c r="P3488" t="s">
        <v>1207</v>
      </c>
      <c r="Q3488">
        <v>19910801</v>
      </c>
    </row>
    <row r="3489" spans="1:17">
      <c r="A3489" t="s">
        <v>1396</v>
      </c>
      <c r="B3489" t="s">
        <v>1290</v>
      </c>
      <c r="C3489">
        <v>201005</v>
      </c>
      <c r="D3489">
        <v>0</v>
      </c>
      <c r="E3489" t="s">
        <v>1212</v>
      </c>
      <c r="F3489">
        <v>0</v>
      </c>
      <c r="G3489">
        <v>0</v>
      </c>
      <c r="H3489">
        <v>0</v>
      </c>
      <c r="I3489">
        <v>43112068900</v>
      </c>
      <c r="J3489">
        <v>12</v>
      </c>
      <c r="K3489" t="s">
        <v>1397</v>
      </c>
      <c r="L3489">
        <v>2531</v>
      </c>
      <c r="M3489" t="s">
        <v>1214</v>
      </c>
      <c r="N3489" t="s">
        <v>1388</v>
      </c>
      <c r="O3489">
        <v>0</v>
      </c>
      <c r="P3489" t="s">
        <v>1207</v>
      </c>
      <c r="Q3489">
        <v>19901101</v>
      </c>
    </row>
    <row r="3490" spans="1:17">
      <c r="A3490" t="s">
        <v>1396</v>
      </c>
      <c r="B3490" t="s">
        <v>1417</v>
      </c>
      <c r="C3490">
        <v>201005</v>
      </c>
      <c r="D3490">
        <v>30</v>
      </c>
      <c r="E3490" t="s">
        <v>1212</v>
      </c>
      <c r="F3490">
        <v>1934</v>
      </c>
      <c r="G3490">
        <v>395</v>
      </c>
      <c r="H3490">
        <v>1951</v>
      </c>
      <c r="I3490">
        <v>43112035100</v>
      </c>
      <c r="J3490">
        <v>8</v>
      </c>
      <c r="K3490" t="s">
        <v>1397</v>
      </c>
      <c r="L3490">
        <v>2531</v>
      </c>
      <c r="M3490" t="s">
        <v>1214</v>
      </c>
      <c r="N3490" t="s">
        <v>1388</v>
      </c>
      <c r="O3490">
        <v>0</v>
      </c>
      <c r="P3490" t="s">
        <v>1207</v>
      </c>
      <c r="Q3490">
        <v>19771001</v>
      </c>
    </row>
    <row r="3491" spans="1:17">
      <c r="A3491" t="s">
        <v>1396</v>
      </c>
      <c r="B3491" t="s">
        <v>1293</v>
      </c>
      <c r="C3491">
        <v>201005</v>
      </c>
      <c r="D3491">
        <v>30</v>
      </c>
      <c r="E3491" t="s">
        <v>1212</v>
      </c>
      <c r="F3491">
        <v>185</v>
      </c>
      <c r="G3491">
        <v>427</v>
      </c>
      <c r="H3491">
        <v>1262</v>
      </c>
      <c r="I3491">
        <v>43112034000</v>
      </c>
      <c r="J3491">
        <v>8</v>
      </c>
      <c r="K3491" t="s">
        <v>1397</v>
      </c>
      <c r="L3491">
        <v>2531</v>
      </c>
      <c r="M3491" t="s">
        <v>1214</v>
      </c>
      <c r="N3491" t="s">
        <v>1388</v>
      </c>
      <c r="O3491">
        <v>0</v>
      </c>
      <c r="P3491" t="s">
        <v>1207</v>
      </c>
      <c r="Q3491">
        <v>19771001</v>
      </c>
    </row>
    <row r="3492" spans="1:17">
      <c r="A3492" t="s">
        <v>1396</v>
      </c>
      <c r="B3492" t="s">
        <v>1295</v>
      </c>
      <c r="C3492">
        <v>201005</v>
      </c>
      <c r="D3492">
        <v>30</v>
      </c>
      <c r="E3492" t="s">
        <v>1212</v>
      </c>
      <c r="F3492">
        <v>263</v>
      </c>
      <c r="G3492">
        <v>136</v>
      </c>
      <c r="H3492">
        <v>798</v>
      </c>
      <c r="I3492">
        <v>43112036800</v>
      </c>
      <c r="J3492">
        <v>8</v>
      </c>
      <c r="K3492" t="s">
        <v>1397</v>
      </c>
      <c r="L3492">
        <v>2531</v>
      </c>
      <c r="M3492" t="s">
        <v>1214</v>
      </c>
      <c r="N3492" t="s">
        <v>1388</v>
      </c>
      <c r="O3492">
        <v>0</v>
      </c>
      <c r="P3492" t="s">
        <v>1207</v>
      </c>
      <c r="Q3492">
        <v>19780201</v>
      </c>
    </row>
    <row r="3493" spans="1:17">
      <c r="A3493" t="s">
        <v>1396</v>
      </c>
      <c r="B3493" t="s">
        <v>1297</v>
      </c>
      <c r="C3493">
        <v>201005</v>
      </c>
      <c r="D3493">
        <v>30</v>
      </c>
      <c r="E3493" t="s">
        <v>1212</v>
      </c>
      <c r="F3493">
        <v>2536</v>
      </c>
      <c r="G3493">
        <v>463</v>
      </c>
      <c r="H3493">
        <v>31946</v>
      </c>
      <c r="I3493">
        <v>43112033200</v>
      </c>
      <c r="J3493">
        <v>8</v>
      </c>
      <c r="K3493" t="s">
        <v>1397</v>
      </c>
      <c r="L3493">
        <v>2531</v>
      </c>
      <c r="M3493" t="s">
        <v>1214</v>
      </c>
      <c r="N3493" t="s">
        <v>1388</v>
      </c>
      <c r="O3493">
        <v>0</v>
      </c>
      <c r="P3493" t="s">
        <v>1207</v>
      </c>
      <c r="Q3493">
        <v>19770801</v>
      </c>
    </row>
    <row r="3494" spans="1:17">
      <c r="A3494" t="s">
        <v>1396</v>
      </c>
      <c r="B3494" t="s">
        <v>1298</v>
      </c>
      <c r="C3494">
        <v>201005</v>
      </c>
      <c r="D3494">
        <v>30</v>
      </c>
      <c r="E3494" t="s">
        <v>1212</v>
      </c>
      <c r="F3494">
        <v>588</v>
      </c>
      <c r="G3494">
        <v>463</v>
      </c>
      <c r="H3494">
        <v>6852</v>
      </c>
      <c r="I3494">
        <v>43112033400</v>
      </c>
      <c r="J3494">
        <v>8</v>
      </c>
      <c r="K3494" t="s">
        <v>1397</v>
      </c>
      <c r="L3494">
        <v>2531</v>
      </c>
      <c r="M3494" t="s">
        <v>1214</v>
      </c>
      <c r="N3494" t="s">
        <v>1388</v>
      </c>
      <c r="O3494">
        <v>0</v>
      </c>
      <c r="P3494" t="s">
        <v>1207</v>
      </c>
      <c r="Q3494">
        <v>19770901</v>
      </c>
    </row>
    <row r="3495" spans="1:17">
      <c r="A3495" t="s">
        <v>1396</v>
      </c>
      <c r="B3495" t="s">
        <v>1418</v>
      </c>
      <c r="C3495">
        <v>201005</v>
      </c>
      <c r="D3495">
        <v>31</v>
      </c>
      <c r="E3495" t="s">
        <v>1212</v>
      </c>
      <c r="F3495">
        <v>566</v>
      </c>
      <c r="G3495">
        <v>336</v>
      </c>
      <c r="H3495">
        <v>302</v>
      </c>
      <c r="I3495">
        <v>43112016101</v>
      </c>
      <c r="J3495">
        <v>8</v>
      </c>
      <c r="K3495" t="s">
        <v>1397</v>
      </c>
      <c r="L3495">
        <v>2531</v>
      </c>
      <c r="M3495" t="s">
        <v>1214</v>
      </c>
      <c r="N3495" t="s">
        <v>1388</v>
      </c>
      <c r="O3495">
        <v>0</v>
      </c>
      <c r="P3495" t="s">
        <v>1233</v>
      </c>
      <c r="Q3495">
        <v>19910301</v>
      </c>
    </row>
    <row r="3496" spans="1:17">
      <c r="A3496" t="s">
        <v>1396</v>
      </c>
      <c r="B3496" t="s">
        <v>1419</v>
      </c>
      <c r="C3496">
        <v>201005</v>
      </c>
      <c r="D3496">
        <v>31</v>
      </c>
      <c r="E3496" t="s">
        <v>1212</v>
      </c>
      <c r="F3496">
        <v>1132</v>
      </c>
      <c r="G3496">
        <v>462</v>
      </c>
      <c r="H3496">
        <v>18383</v>
      </c>
      <c r="I3496">
        <v>43112014001</v>
      </c>
      <c r="J3496">
        <v>8</v>
      </c>
      <c r="K3496" t="s">
        <v>1397</v>
      </c>
      <c r="L3496">
        <v>2531</v>
      </c>
      <c r="M3496" t="s">
        <v>1214</v>
      </c>
      <c r="N3496" t="s">
        <v>1388</v>
      </c>
      <c r="O3496">
        <v>0</v>
      </c>
      <c r="P3496" t="s">
        <v>1207</v>
      </c>
      <c r="Q3496">
        <v>19791001</v>
      </c>
    </row>
    <row r="3497" spans="1:17">
      <c r="A3497" t="s">
        <v>1396</v>
      </c>
      <c r="B3497" t="s">
        <v>1420</v>
      </c>
      <c r="C3497">
        <v>201005</v>
      </c>
      <c r="D3497">
        <v>0</v>
      </c>
      <c r="E3497" t="s">
        <v>1212</v>
      </c>
      <c r="F3497">
        <v>0</v>
      </c>
      <c r="G3497">
        <v>0</v>
      </c>
      <c r="H3497">
        <v>0</v>
      </c>
      <c r="I3497">
        <v>43112017700</v>
      </c>
      <c r="J3497">
        <v>12</v>
      </c>
      <c r="K3497" t="s">
        <v>1397</v>
      </c>
      <c r="L3497">
        <v>2531</v>
      </c>
      <c r="M3497" t="s">
        <v>1214</v>
      </c>
      <c r="N3497" t="s">
        <v>1388</v>
      </c>
      <c r="O3497">
        <v>0</v>
      </c>
      <c r="P3497" t="s">
        <v>1207</v>
      </c>
      <c r="Q3497">
        <v>19701001</v>
      </c>
    </row>
    <row r="3498" spans="1:17">
      <c r="A3498" t="s">
        <v>1396</v>
      </c>
      <c r="B3498" t="s">
        <v>1421</v>
      </c>
      <c r="C3498">
        <v>201005</v>
      </c>
      <c r="D3498">
        <v>0</v>
      </c>
      <c r="E3498" t="s">
        <v>1212</v>
      </c>
      <c r="F3498">
        <v>0</v>
      </c>
      <c r="G3498">
        <v>0</v>
      </c>
      <c r="H3498">
        <v>0</v>
      </c>
      <c r="I3498">
        <v>43112017802</v>
      </c>
      <c r="J3498">
        <v>12</v>
      </c>
      <c r="K3498" t="s">
        <v>1397</v>
      </c>
      <c r="L3498">
        <v>2531</v>
      </c>
      <c r="M3498" t="s">
        <v>1214</v>
      </c>
      <c r="N3498" t="s">
        <v>1388</v>
      </c>
      <c r="O3498">
        <v>0</v>
      </c>
      <c r="P3498" t="s">
        <v>1207</v>
      </c>
      <c r="Q3498">
        <v>19830601</v>
      </c>
    </row>
    <row r="3499" spans="1:17">
      <c r="A3499" t="s">
        <v>1379</v>
      </c>
      <c r="B3499" t="s">
        <v>1232</v>
      </c>
      <c r="C3499">
        <v>201006</v>
      </c>
      <c r="D3499">
        <v>29</v>
      </c>
      <c r="E3499" t="s">
        <v>1212</v>
      </c>
      <c r="F3499">
        <v>574</v>
      </c>
      <c r="G3499">
        <v>848</v>
      </c>
      <c r="H3499">
        <v>88</v>
      </c>
      <c r="I3499">
        <v>43112018900</v>
      </c>
      <c r="J3499">
        <v>8</v>
      </c>
      <c r="K3499" t="s">
        <v>1380</v>
      </c>
      <c r="L3499">
        <v>2531</v>
      </c>
      <c r="M3499" t="s">
        <v>1214</v>
      </c>
      <c r="N3499" t="s">
        <v>1388</v>
      </c>
      <c r="O3499">
        <v>0</v>
      </c>
      <c r="P3499" t="s">
        <v>1207</v>
      </c>
      <c r="Q3499">
        <v>19841001</v>
      </c>
    </row>
    <row r="3500" spans="1:17">
      <c r="A3500" t="s">
        <v>1379</v>
      </c>
      <c r="B3500" t="s">
        <v>1304</v>
      </c>
      <c r="C3500">
        <v>201006</v>
      </c>
      <c r="D3500">
        <v>15</v>
      </c>
      <c r="E3500" t="s">
        <v>1212</v>
      </c>
      <c r="F3500">
        <v>269</v>
      </c>
      <c r="G3500">
        <v>181</v>
      </c>
      <c r="H3500">
        <v>325</v>
      </c>
      <c r="I3500">
        <v>43112019000</v>
      </c>
      <c r="J3500">
        <v>8</v>
      </c>
      <c r="K3500" t="s">
        <v>1380</v>
      </c>
      <c r="L3500">
        <v>2531</v>
      </c>
      <c r="M3500" t="s">
        <v>1214</v>
      </c>
      <c r="N3500" t="s">
        <v>1388</v>
      </c>
      <c r="O3500">
        <v>0</v>
      </c>
      <c r="P3500" t="s">
        <v>1207</v>
      </c>
      <c r="Q3500">
        <v>19700801</v>
      </c>
    </row>
    <row r="3501" spans="1:17">
      <c r="A3501" t="s">
        <v>1379</v>
      </c>
      <c r="B3501" t="s">
        <v>1305</v>
      </c>
      <c r="C3501">
        <v>201006</v>
      </c>
      <c r="D3501">
        <v>30</v>
      </c>
      <c r="E3501" t="s">
        <v>1212</v>
      </c>
      <c r="F3501">
        <v>935</v>
      </c>
      <c r="G3501">
        <v>227</v>
      </c>
      <c r="H3501">
        <v>2960</v>
      </c>
      <c r="I3501">
        <v>43112019100</v>
      </c>
      <c r="J3501">
        <v>8</v>
      </c>
      <c r="K3501" t="s">
        <v>1380</v>
      </c>
      <c r="L3501">
        <v>2531</v>
      </c>
      <c r="M3501" t="s">
        <v>1214</v>
      </c>
      <c r="N3501" t="s">
        <v>1388</v>
      </c>
      <c r="O3501">
        <v>0</v>
      </c>
      <c r="P3501" t="s">
        <v>1207</v>
      </c>
      <c r="Q3501">
        <v>19700701</v>
      </c>
    </row>
    <row r="3502" spans="1:17">
      <c r="A3502" t="s">
        <v>1379</v>
      </c>
      <c r="B3502" t="s">
        <v>1356</v>
      </c>
      <c r="C3502">
        <v>201006</v>
      </c>
      <c r="D3502">
        <v>28</v>
      </c>
      <c r="E3502" t="s">
        <v>1212</v>
      </c>
      <c r="F3502">
        <v>793</v>
      </c>
      <c r="G3502">
        <v>407</v>
      </c>
      <c r="H3502">
        <v>2945</v>
      </c>
      <c r="I3502">
        <v>43112019200</v>
      </c>
      <c r="J3502">
        <v>8</v>
      </c>
      <c r="K3502" t="s">
        <v>1380</v>
      </c>
      <c r="L3502">
        <v>2531</v>
      </c>
      <c r="M3502" t="s">
        <v>1214</v>
      </c>
      <c r="N3502" t="s">
        <v>1388</v>
      </c>
      <c r="O3502">
        <v>0</v>
      </c>
      <c r="P3502" t="s">
        <v>1207</v>
      </c>
      <c r="Q3502">
        <v>19700601</v>
      </c>
    </row>
    <row r="3503" spans="1:17">
      <c r="A3503" t="s">
        <v>1379</v>
      </c>
      <c r="B3503" t="s">
        <v>1321</v>
      </c>
      <c r="C3503">
        <v>201006</v>
      </c>
      <c r="D3503">
        <v>29</v>
      </c>
      <c r="E3503" t="s">
        <v>1212</v>
      </c>
      <c r="F3503">
        <v>1164</v>
      </c>
      <c r="G3503">
        <v>594</v>
      </c>
      <c r="H3503">
        <v>10459</v>
      </c>
      <c r="I3503">
        <v>43112019300</v>
      </c>
      <c r="J3503">
        <v>8</v>
      </c>
      <c r="K3503" t="s">
        <v>1380</v>
      </c>
      <c r="L3503">
        <v>2531</v>
      </c>
      <c r="M3503" t="s">
        <v>1214</v>
      </c>
      <c r="N3503" t="s">
        <v>1388</v>
      </c>
      <c r="O3503">
        <v>0</v>
      </c>
      <c r="P3503" t="s">
        <v>1207</v>
      </c>
      <c r="Q3503">
        <v>19780601</v>
      </c>
    </row>
    <row r="3504" spans="1:17">
      <c r="A3504" t="s">
        <v>1379</v>
      </c>
      <c r="B3504" t="s">
        <v>1384</v>
      </c>
      <c r="C3504">
        <v>201006</v>
      </c>
      <c r="D3504">
        <v>30</v>
      </c>
      <c r="E3504" t="s">
        <v>1212</v>
      </c>
      <c r="F3504">
        <v>676</v>
      </c>
      <c r="G3504">
        <v>482</v>
      </c>
      <c r="H3504">
        <v>2036</v>
      </c>
      <c r="I3504">
        <v>43112019400</v>
      </c>
      <c r="J3504">
        <v>8</v>
      </c>
      <c r="K3504" t="s">
        <v>1380</v>
      </c>
      <c r="L3504">
        <v>2531</v>
      </c>
      <c r="M3504" t="s">
        <v>1214</v>
      </c>
      <c r="N3504" t="s">
        <v>1388</v>
      </c>
      <c r="O3504">
        <v>0</v>
      </c>
      <c r="P3504" t="s">
        <v>1207</v>
      </c>
      <c r="Q3504">
        <v>19700701</v>
      </c>
    </row>
    <row r="3505" spans="1:17">
      <c r="A3505" t="s">
        <v>1379</v>
      </c>
      <c r="B3505" t="s">
        <v>1254</v>
      </c>
      <c r="C3505">
        <v>201006</v>
      </c>
      <c r="D3505">
        <v>29</v>
      </c>
      <c r="E3505" t="s">
        <v>1212</v>
      </c>
      <c r="F3505">
        <v>82</v>
      </c>
      <c r="G3505">
        <v>425</v>
      </c>
      <c r="H3505">
        <v>908</v>
      </c>
      <c r="I3505">
        <v>43112019500</v>
      </c>
      <c r="J3505">
        <v>8</v>
      </c>
      <c r="K3505" t="s">
        <v>1380</v>
      </c>
      <c r="L3505">
        <v>2531</v>
      </c>
      <c r="M3505" t="s">
        <v>1214</v>
      </c>
      <c r="N3505" t="s">
        <v>1388</v>
      </c>
      <c r="O3505">
        <v>0</v>
      </c>
      <c r="P3505" t="s">
        <v>1207</v>
      </c>
      <c r="Q3505">
        <v>19700901</v>
      </c>
    </row>
    <row r="3506" spans="1:17">
      <c r="A3506" t="s">
        <v>1379</v>
      </c>
      <c r="B3506" t="s">
        <v>1389</v>
      </c>
      <c r="C3506">
        <v>201006</v>
      </c>
      <c r="D3506">
        <v>26</v>
      </c>
      <c r="E3506" t="s">
        <v>1212</v>
      </c>
      <c r="F3506">
        <v>1383</v>
      </c>
      <c r="G3506">
        <v>4706</v>
      </c>
      <c r="H3506">
        <v>5342</v>
      </c>
      <c r="I3506">
        <v>43112021900</v>
      </c>
      <c r="J3506">
        <v>8</v>
      </c>
      <c r="K3506" t="s">
        <v>1380</v>
      </c>
      <c r="L3506">
        <v>2531</v>
      </c>
      <c r="M3506" t="s">
        <v>1214</v>
      </c>
      <c r="N3506" t="s">
        <v>1388</v>
      </c>
      <c r="O3506">
        <v>0</v>
      </c>
      <c r="P3506" t="s">
        <v>1233</v>
      </c>
      <c r="Q3506">
        <v>19840501</v>
      </c>
    </row>
    <row r="3507" spans="1:17">
      <c r="A3507" t="s">
        <v>1379</v>
      </c>
      <c r="B3507" t="s">
        <v>1255</v>
      </c>
      <c r="C3507">
        <v>201006</v>
      </c>
      <c r="D3507">
        <v>0</v>
      </c>
      <c r="E3507" t="s">
        <v>1212</v>
      </c>
      <c r="F3507">
        <v>0</v>
      </c>
      <c r="G3507">
        <v>0</v>
      </c>
      <c r="H3507">
        <v>0</v>
      </c>
      <c r="I3507">
        <v>43112022100</v>
      </c>
      <c r="J3507">
        <v>12</v>
      </c>
      <c r="K3507" t="s">
        <v>1380</v>
      </c>
      <c r="L3507">
        <v>2531</v>
      </c>
      <c r="M3507" t="s">
        <v>1214</v>
      </c>
      <c r="N3507" t="s">
        <v>1388</v>
      </c>
      <c r="O3507">
        <v>0</v>
      </c>
      <c r="P3507" t="s">
        <v>1233</v>
      </c>
      <c r="Q3507">
        <v>19840201</v>
      </c>
    </row>
    <row r="3508" spans="1:17">
      <c r="A3508" t="s">
        <v>1379</v>
      </c>
      <c r="B3508" t="s">
        <v>1390</v>
      </c>
      <c r="C3508">
        <v>201006</v>
      </c>
      <c r="D3508">
        <v>29</v>
      </c>
      <c r="E3508" t="s">
        <v>1212</v>
      </c>
      <c r="F3508">
        <v>1247</v>
      </c>
      <c r="G3508">
        <v>2717</v>
      </c>
      <c r="H3508">
        <v>5542</v>
      </c>
      <c r="I3508">
        <v>43112023500</v>
      </c>
      <c r="J3508">
        <v>8</v>
      </c>
      <c r="K3508" t="s">
        <v>1380</v>
      </c>
      <c r="L3508">
        <v>2531</v>
      </c>
      <c r="M3508" t="s">
        <v>1214</v>
      </c>
      <c r="N3508" t="s">
        <v>1388</v>
      </c>
      <c r="O3508">
        <v>0</v>
      </c>
      <c r="P3508" t="s">
        <v>1207</v>
      </c>
      <c r="Q3508">
        <v>19860701</v>
      </c>
    </row>
    <row r="3509" spans="1:17">
      <c r="A3509" t="s">
        <v>1379</v>
      </c>
      <c r="B3509" t="s">
        <v>1357</v>
      </c>
      <c r="C3509">
        <v>201006</v>
      </c>
      <c r="D3509">
        <v>0</v>
      </c>
      <c r="E3509" t="s">
        <v>1212</v>
      </c>
      <c r="F3509">
        <v>0</v>
      </c>
      <c r="G3509">
        <v>0</v>
      </c>
      <c r="H3509">
        <v>0</v>
      </c>
      <c r="I3509">
        <v>43112022200</v>
      </c>
      <c r="J3509">
        <v>12</v>
      </c>
      <c r="K3509" t="s">
        <v>1380</v>
      </c>
      <c r="L3509">
        <v>2531</v>
      </c>
      <c r="M3509" t="s">
        <v>1214</v>
      </c>
      <c r="N3509" t="s">
        <v>1388</v>
      </c>
      <c r="O3509">
        <v>0</v>
      </c>
      <c r="P3509" t="s">
        <v>1322</v>
      </c>
      <c r="Q3509">
        <v>19830201</v>
      </c>
    </row>
    <row r="3510" spans="1:17">
      <c r="A3510" t="s">
        <v>1379</v>
      </c>
      <c r="B3510" t="s">
        <v>1306</v>
      </c>
      <c r="C3510">
        <v>201006</v>
      </c>
      <c r="D3510">
        <v>29</v>
      </c>
      <c r="E3510" t="s">
        <v>1212</v>
      </c>
      <c r="F3510">
        <v>626</v>
      </c>
      <c r="G3510">
        <v>340</v>
      </c>
      <c r="H3510">
        <v>1482</v>
      </c>
      <c r="I3510">
        <v>43112022300</v>
      </c>
      <c r="J3510">
        <v>8</v>
      </c>
      <c r="K3510" t="s">
        <v>1380</v>
      </c>
      <c r="L3510">
        <v>2531</v>
      </c>
      <c r="M3510" t="s">
        <v>1214</v>
      </c>
      <c r="N3510" t="s">
        <v>1388</v>
      </c>
      <c r="O3510">
        <v>0</v>
      </c>
      <c r="P3510" t="s">
        <v>1322</v>
      </c>
      <c r="Q3510">
        <v>19840401</v>
      </c>
    </row>
    <row r="3511" spans="1:17">
      <c r="A3511" t="s">
        <v>1379</v>
      </c>
      <c r="B3511" t="s">
        <v>1234</v>
      </c>
      <c r="C3511">
        <v>201006</v>
      </c>
      <c r="D3511">
        <v>0</v>
      </c>
      <c r="E3511" t="s">
        <v>1212</v>
      </c>
      <c r="F3511">
        <v>0</v>
      </c>
      <c r="G3511">
        <v>0</v>
      </c>
      <c r="H3511">
        <v>0</v>
      </c>
      <c r="I3511">
        <v>43112022400</v>
      </c>
      <c r="J3511">
        <v>12</v>
      </c>
      <c r="K3511" t="s">
        <v>1380</v>
      </c>
      <c r="L3511">
        <v>2531</v>
      </c>
      <c r="M3511" t="s">
        <v>1214</v>
      </c>
      <c r="N3511" t="s">
        <v>1388</v>
      </c>
      <c r="O3511">
        <v>0</v>
      </c>
      <c r="P3511" t="s">
        <v>1322</v>
      </c>
      <c r="Q3511">
        <v>19830701</v>
      </c>
    </row>
    <row r="3512" spans="1:17">
      <c r="A3512" t="s">
        <v>1379</v>
      </c>
      <c r="B3512" t="s">
        <v>1323</v>
      </c>
      <c r="C3512">
        <v>201006</v>
      </c>
      <c r="D3512">
        <v>0</v>
      </c>
      <c r="E3512" t="s">
        <v>1212</v>
      </c>
      <c r="F3512">
        <v>0</v>
      </c>
      <c r="G3512">
        <v>0</v>
      </c>
      <c r="H3512">
        <v>0</v>
      </c>
      <c r="I3512">
        <v>43112022500</v>
      </c>
      <c r="J3512">
        <v>12</v>
      </c>
      <c r="K3512" t="s">
        <v>1380</v>
      </c>
      <c r="L3512">
        <v>2531</v>
      </c>
      <c r="M3512" t="s">
        <v>1214</v>
      </c>
      <c r="N3512" t="s">
        <v>1388</v>
      </c>
      <c r="O3512">
        <v>0</v>
      </c>
      <c r="P3512" t="s">
        <v>1207</v>
      </c>
      <c r="Q3512">
        <v>19840201</v>
      </c>
    </row>
    <row r="3513" spans="1:17">
      <c r="A3513" t="s">
        <v>1379</v>
      </c>
      <c r="B3513" t="s">
        <v>1256</v>
      </c>
      <c r="C3513">
        <v>201006</v>
      </c>
      <c r="D3513">
        <v>29</v>
      </c>
      <c r="E3513" t="s">
        <v>1212</v>
      </c>
      <c r="F3513">
        <v>1408</v>
      </c>
      <c r="G3513">
        <v>991</v>
      </c>
      <c r="H3513">
        <v>29718</v>
      </c>
      <c r="I3513">
        <v>43112022600</v>
      </c>
      <c r="J3513">
        <v>8</v>
      </c>
      <c r="K3513" t="s">
        <v>1380</v>
      </c>
      <c r="L3513">
        <v>2531</v>
      </c>
      <c r="M3513" t="s">
        <v>1214</v>
      </c>
      <c r="N3513" t="s">
        <v>1388</v>
      </c>
      <c r="O3513">
        <v>0</v>
      </c>
      <c r="P3513" t="s">
        <v>1322</v>
      </c>
      <c r="Q3513">
        <v>19821101</v>
      </c>
    </row>
    <row r="3514" spans="1:17">
      <c r="A3514" t="s">
        <v>1379</v>
      </c>
      <c r="B3514" t="s">
        <v>1324</v>
      </c>
      <c r="C3514">
        <v>201006</v>
      </c>
      <c r="D3514">
        <v>29</v>
      </c>
      <c r="E3514" t="s">
        <v>1212</v>
      </c>
      <c r="F3514">
        <v>546</v>
      </c>
      <c r="G3514">
        <v>1340</v>
      </c>
      <c r="H3514">
        <v>2427</v>
      </c>
      <c r="I3514">
        <v>43112025600</v>
      </c>
      <c r="J3514">
        <v>8</v>
      </c>
      <c r="K3514" t="s">
        <v>1380</v>
      </c>
      <c r="L3514">
        <v>2531</v>
      </c>
      <c r="M3514" t="s">
        <v>1214</v>
      </c>
      <c r="N3514" t="s">
        <v>1388</v>
      </c>
      <c r="O3514">
        <v>0</v>
      </c>
      <c r="P3514" t="s">
        <v>1207</v>
      </c>
      <c r="Q3514">
        <v>19870901</v>
      </c>
    </row>
    <row r="3515" spans="1:17">
      <c r="A3515" t="s">
        <v>1379</v>
      </c>
      <c r="B3515" t="s">
        <v>1308</v>
      </c>
      <c r="C3515">
        <v>201006</v>
      </c>
      <c r="D3515">
        <v>29</v>
      </c>
      <c r="E3515" t="s">
        <v>1212</v>
      </c>
      <c r="F3515">
        <v>640</v>
      </c>
      <c r="G3515">
        <v>906</v>
      </c>
      <c r="H3515">
        <v>19211</v>
      </c>
      <c r="I3515">
        <v>43112024100</v>
      </c>
      <c r="J3515">
        <v>8</v>
      </c>
      <c r="K3515" t="s">
        <v>1380</v>
      </c>
      <c r="L3515">
        <v>2531</v>
      </c>
      <c r="M3515" t="s">
        <v>1214</v>
      </c>
      <c r="N3515" t="s">
        <v>1388</v>
      </c>
      <c r="O3515">
        <v>0</v>
      </c>
      <c r="P3515" t="s">
        <v>1207</v>
      </c>
      <c r="Q3515">
        <v>19710301</v>
      </c>
    </row>
    <row r="3516" spans="1:17">
      <c r="A3516" t="s">
        <v>1379</v>
      </c>
      <c r="B3516" t="s">
        <v>1235</v>
      </c>
      <c r="C3516">
        <v>201006</v>
      </c>
      <c r="D3516">
        <v>29</v>
      </c>
      <c r="E3516" t="s">
        <v>1212</v>
      </c>
      <c r="F3516">
        <v>1038</v>
      </c>
      <c r="G3516">
        <v>425</v>
      </c>
      <c r="H3516">
        <v>6532</v>
      </c>
      <c r="I3516">
        <v>43112024200</v>
      </c>
      <c r="J3516">
        <v>8</v>
      </c>
      <c r="K3516" t="s">
        <v>1380</v>
      </c>
      <c r="L3516">
        <v>2531</v>
      </c>
      <c r="M3516" t="s">
        <v>1214</v>
      </c>
      <c r="N3516" t="s">
        <v>1388</v>
      </c>
      <c r="O3516">
        <v>0</v>
      </c>
      <c r="P3516" t="s">
        <v>1391</v>
      </c>
      <c r="Q3516">
        <v>19830501</v>
      </c>
    </row>
    <row r="3517" spans="1:17">
      <c r="A3517" t="s">
        <v>1379</v>
      </c>
      <c r="B3517" t="s">
        <v>1257</v>
      </c>
      <c r="C3517">
        <v>201006</v>
      </c>
      <c r="D3517">
        <v>0</v>
      </c>
      <c r="E3517" t="s">
        <v>1212</v>
      </c>
      <c r="F3517">
        <v>0</v>
      </c>
      <c r="G3517">
        <v>0</v>
      </c>
      <c r="H3517">
        <v>0</v>
      </c>
      <c r="I3517">
        <v>43112022700</v>
      </c>
      <c r="J3517">
        <v>12</v>
      </c>
      <c r="K3517" t="s">
        <v>1380</v>
      </c>
      <c r="L3517">
        <v>2531</v>
      </c>
      <c r="M3517" t="s">
        <v>1214</v>
      </c>
      <c r="N3517" t="s">
        <v>1388</v>
      </c>
      <c r="O3517">
        <v>0</v>
      </c>
      <c r="P3517" t="s">
        <v>1207</v>
      </c>
      <c r="Q3517">
        <v>19850201</v>
      </c>
    </row>
    <row r="3518" spans="1:17">
      <c r="A3518" t="s">
        <v>1379</v>
      </c>
      <c r="B3518" t="s">
        <v>1309</v>
      </c>
      <c r="C3518">
        <v>201006</v>
      </c>
      <c r="D3518">
        <v>30</v>
      </c>
      <c r="E3518" t="s">
        <v>1212</v>
      </c>
      <c r="F3518">
        <v>1429</v>
      </c>
      <c r="G3518">
        <v>2933</v>
      </c>
      <c r="H3518">
        <v>38114</v>
      </c>
      <c r="I3518">
        <v>43112024300</v>
      </c>
      <c r="J3518">
        <v>8</v>
      </c>
      <c r="K3518" t="s">
        <v>1380</v>
      </c>
      <c r="L3518">
        <v>2531</v>
      </c>
      <c r="M3518" t="s">
        <v>1214</v>
      </c>
      <c r="N3518" t="s">
        <v>1388</v>
      </c>
      <c r="O3518">
        <v>0</v>
      </c>
      <c r="P3518" t="s">
        <v>1322</v>
      </c>
      <c r="Q3518">
        <v>19840301</v>
      </c>
    </row>
    <row r="3519" spans="1:17">
      <c r="A3519" t="s">
        <v>1379</v>
      </c>
      <c r="B3519" t="s">
        <v>1258</v>
      </c>
      <c r="C3519">
        <v>201006</v>
      </c>
      <c r="D3519">
        <v>0</v>
      </c>
      <c r="E3519" t="s">
        <v>1212</v>
      </c>
      <c r="F3519">
        <v>0</v>
      </c>
      <c r="G3519">
        <v>0</v>
      </c>
      <c r="H3519">
        <v>0</v>
      </c>
      <c r="I3519">
        <v>43112026800</v>
      </c>
      <c r="J3519">
        <v>12</v>
      </c>
      <c r="K3519" t="s">
        <v>1380</v>
      </c>
      <c r="L3519">
        <v>2531</v>
      </c>
      <c r="M3519" t="s">
        <v>1214</v>
      </c>
      <c r="N3519" t="s">
        <v>1388</v>
      </c>
      <c r="O3519">
        <v>0</v>
      </c>
      <c r="P3519" t="s">
        <v>1233</v>
      </c>
      <c r="Q3519">
        <v>19840301</v>
      </c>
    </row>
    <row r="3520" spans="1:17">
      <c r="A3520" t="s">
        <v>1379</v>
      </c>
      <c r="B3520" t="s">
        <v>1236</v>
      </c>
      <c r="C3520">
        <v>201006</v>
      </c>
      <c r="D3520">
        <v>30</v>
      </c>
      <c r="E3520" t="s">
        <v>1212</v>
      </c>
      <c r="F3520">
        <v>649</v>
      </c>
      <c r="G3520">
        <v>1304</v>
      </c>
      <c r="H3520">
        <v>2551</v>
      </c>
      <c r="I3520">
        <v>43112026900</v>
      </c>
      <c r="J3520">
        <v>8</v>
      </c>
      <c r="K3520" t="s">
        <v>1380</v>
      </c>
      <c r="L3520">
        <v>2531</v>
      </c>
      <c r="M3520" t="s">
        <v>1214</v>
      </c>
      <c r="N3520" t="s">
        <v>1388</v>
      </c>
      <c r="O3520">
        <v>0</v>
      </c>
      <c r="P3520" t="s">
        <v>1207</v>
      </c>
      <c r="Q3520">
        <v>19810501</v>
      </c>
    </row>
    <row r="3521" spans="1:17">
      <c r="A3521" t="s">
        <v>1379</v>
      </c>
      <c r="B3521" t="s">
        <v>1237</v>
      </c>
      <c r="C3521">
        <v>201006</v>
      </c>
      <c r="D3521">
        <v>15</v>
      </c>
      <c r="E3521" t="s">
        <v>1212</v>
      </c>
      <c r="F3521">
        <v>397</v>
      </c>
      <c r="G3521">
        <v>1893</v>
      </c>
      <c r="H3521">
        <v>8587</v>
      </c>
      <c r="I3521">
        <v>43112031000</v>
      </c>
      <c r="J3521">
        <v>8</v>
      </c>
      <c r="K3521" t="s">
        <v>1380</v>
      </c>
      <c r="L3521">
        <v>2531</v>
      </c>
      <c r="M3521" t="s">
        <v>1214</v>
      </c>
      <c r="N3521" t="s">
        <v>1388</v>
      </c>
      <c r="O3521">
        <v>0</v>
      </c>
      <c r="P3521" t="s">
        <v>1233</v>
      </c>
      <c r="Q3521">
        <v>19820601</v>
      </c>
    </row>
    <row r="3522" spans="1:17">
      <c r="A3522" t="s">
        <v>1379</v>
      </c>
      <c r="B3522" t="s">
        <v>1310</v>
      </c>
      <c r="C3522">
        <v>201006</v>
      </c>
      <c r="D3522">
        <v>0</v>
      </c>
      <c r="E3522" t="s">
        <v>1212</v>
      </c>
      <c r="F3522">
        <v>0</v>
      </c>
      <c r="G3522">
        <v>0</v>
      </c>
      <c r="H3522">
        <v>0</v>
      </c>
      <c r="I3522">
        <v>43112027700</v>
      </c>
      <c r="J3522">
        <v>12</v>
      </c>
      <c r="K3522" t="s">
        <v>1380</v>
      </c>
      <c r="L3522">
        <v>2531</v>
      </c>
      <c r="M3522" t="s">
        <v>1214</v>
      </c>
      <c r="N3522" t="s">
        <v>1388</v>
      </c>
      <c r="O3522">
        <v>0</v>
      </c>
      <c r="P3522" t="s">
        <v>1207</v>
      </c>
      <c r="Q3522">
        <v>19850901</v>
      </c>
    </row>
    <row r="3523" spans="1:17">
      <c r="A3523" t="s">
        <v>1379</v>
      </c>
      <c r="B3523" t="s">
        <v>1259</v>
      </c>
      <c r="C3523">
        <v>201006</v>
      </c>
      <c r="D3523">
        <v>30</v>
      </c>
      <c r="E3523" t="s">
        <v>1212</v>
      </c>
      <c r="F3523">
        <v>1306</v>
      </c>
      <c r="G3523">
        <v>794</v>
      </c>
      <c r="H3523">
        <v>6183</v>
      </c>
      <c r="I3523">
        <v>43112022800</v>
      </c>
      <c r="J3523">
        <v>8</v>
      </c>
      <c r="K3523" t="s">
        <v>1380</v>
      </c>
      <c r="L3523">
        <v>2531</v>
      </c>
      <c r="M3523" t="s">
        <v>1214</v>
      </c>
      <c r="N3523" t="s">
        <v>1388</v>
      </c>
      <c r="O3523">
        <v>0</v>
      </c>
      <c r="P3523" t="s">
        <v>1322</v>
      </c>
      <c r="Q3523">
        <v>19830801</v>
      </c>
    </row>
    <row r="3524" spans="1:17">
      <c r="A3524" t="s">
        <v>1379</v>
      </c>
      <c r="B3524" t="s">
        <v>1238</v>
      </c>
      <c r="C3524">
        <v>201006</v>
      </c>
      <c r="D3524">
        <v>21</v>
      </c>
      <c r="E3524" t="s">
        <v>1212</v>
      </c>
      <c r="F3524">
        <v>249</v>
      </c>
      <c r="G3524">
        <v>2147</v>
      </c>
      <c r="H3524">
        <v>276</v>
      </c>
      <c r="I3524">
        <v>43112024400</v>
      </c>
      <c r="J3524">
        <v>8</v>
      </c>
      <c r="K3524" t="s">
        <v>1380</v>
      </c>
      <c r="L3524">
        <v>2531</v>
      </c>
      <c r="M3524" t="s">
        <v>1214</v>
      </c>
      <c r="N3524" t="s">
        <v>1388</v>
      </c>
      <c r="O3524">
        <v>0</v>
      </c>
      <c r="P3524" t="s">
        <v>1233</v>
      </c>
      <c r="Q3524">
        <v>19980419</v>
      </c>
    </row>
    <row r="3525" spans="1:17">
      <c r="A3525" t="s">
        <v>1379</v>
      </c>
      <c r="B3525" t="s">
        <v>1392</v>
      </c>
      <c r="C3525">
        <v>201006</v>
      </c>
      <c r="D3525">
        <v>0</v>
      </c>
      <c r="E3525" t="s">
        <v>1212</v>
      </c>
      <c r="F3525">
        <v>0</v>
      </c>
      <c r="G3525">
        <v>0</v>
      </c>
      <c r="H3525">
        <v>0</v>
      </c>
      <c r="I3525">
        <v>43112024500</v>
      </c>
      <c r="J3525">
        <v>12</v>
      </c>
      <c r="K3525" t="s">
        <v>1380</v>
      </c>
      <c r="L3525">
        <v>2531</v>
      </c>
      <c r="M3525" t="s">
        <v>1214</v>
      </c>
      <c r="N3525" t="s">
        <v>1388</v>
      </c>
      <c r="O3525">
        <v>0</v>
      </c>
      <c r="P3525" t="s">
        <v>1322</v>
      </c>
      <c r="Q3525">
        <v>19830801</v>
      </c>
    </row>
    <row r="3526" spans="1:17">
      <c r="A3526" t="s">
        <v>1379</v>
      </c>
      <c r="B3526" t="s">
        <v>1239</v>
      </c>
      <c r="C3526">
        <v>201006</v>
      </c>
      <c r="D3526">
        <v>0</v>
      </c>
      <c r="E3526" t="s">
        <v>1212</v>
      </c>
      <c r="F3526">
        <v>0</v>
      </c>
      <c r="G3526">
        <v>0</v>
      </c>
      <c r="H3526">
        <v>0</v>
      </c>
      <c r="I3526">
        <v>43112024600</v>
      </c>
      <c r="J3526">
        <v>12</v>
      </c>
      <c r="K3526" t="s">
        <v>1380</v>
      </c>
      <c r="L3526">
        <v>2531</v>
      </c>
      <c r="M3526" t="s">
        <v>1214</v>
      </c>
      <c r="N3526" t="s">
        <v>1388</v>
      </c>
      <c r="O3526">
        <v>0</v>
      </c>
      <c r="P3526" t="s">
        <v>1207</v>
      </c>
      <c r="Q3526">
        <v>19760901</v>
      </c>
    </row>
    <row r="3527" spans="1:17">
      <c r="A3527" t="s">
        <v>1379</v>
      </c>
      <c r="B3527" t="s">
        <v>1240</v>
      </c>
      <c r="C3527">
        <v>201006</v>
      </c>
      <c r="D3527">
        <v>29</v>
      </c>
      <c r="E3527" t="s">
        <v>1212</v>
      </c>
      <c r="F3527">
        <v>788</v>
      </c>
      <c r="G3527">
        <v>566</v>
      </c>
      <c r="H3527">
        <v>24173</v>
      </c>
      <c r="I3527">
        <v>43112023600</v>
      </c>
      <c r="J3527">
        <v>8</v>
      </c>
      <c r="K3527" t="s">
        <v>1380</v>
      </c>
      <c r="L3527">
        <v>2531</v>
      </c>
      <c r="M3527" t="s">
        <v>1214</v>
      </c>
      <c r="N3527" t="s">
        <v>1388</v>
      </c>
      <c r="O3527">
        <v>0</v>
      </c>
      <c r="P3527" t="s">
        <v>1393</v>
      </c>
      <c r="Q3527">
        <v>19830201</v>
      </c>
    </row>
    <row r="3528" spans="1:17">
      <c r="A3528" t="s">
        <v>1379</v>
      </c>
      <c r="B3528" t="s">
        <v>1241</v>
      </c>
      <c r="C3528">
        <v>201006</v>
      </c>
      <c r="D3528">
        <v>0</v>
      </c>
      <c r="E3528" t="s">
        <v>1212</v>
      </c>
      <c r="F3528">
        <v>0</v>
      </c>
      <c r="G3528">
        <v>0</v>
      </c>
      <c r="H3528">
        <v>0</v>
      </c>
      <c r="I3528">
        <v>43112025700</v>
      </c>
      <c r="J3528">
        <v>12</v>
      </c>
      <c r="K3528" t="s">
        <v>1380</v>
      </c>
      <c r="L3528">
        <v>2531</v>
      </c>
      <c r="M3528" t="s">
        <v>1214</v>
      </c>
      <c r="N3528" t="s">
        <v>1388</v>
      </c>
      <c r="O3528">
        <v>0</v>
      </c>
      <c r="P3528" t="s">
        <v>1233</v>
      </c>
      <c r="Q3528">
        <v>19871101</v>
      </c>
    </row>
    <row r="3529" spans="1:17">
      <c r="A3529" t="s">
        <v>1379</v>
      </c>
      <c r="B3529" t="s">
        <v>1260</v>
      </c>
      <c r="C3529">
        <v>201006</v>
      </c>
      <c r="D3529">
        <v>8</v>
      </c>
      <c r="E3529" t="s">
        <v>1212</v>
      </c>
      <c r="F3529">
        <v>105</v>
      </c>
      <c r="G3529">
        <v>423</v>
      </c>
      <c r="H3529">
        <v>175</v>
      </c>
      <c r="I3529">
        <v>43112024700</v>
      </c>
      <c r="J3529">
        <v>8</v>
      </c>
      <c r="K3529" t="s">
        <v>1380</v>
      </c>
      <c r="L3529">
        <v>2531</v>
      </c>
      <c r="M3529" t="s">
        <v>1214</v>
      </c>
      <c r="N3529" t="s">
        <v>1388</v>
      </c>
      <c r="O3529">
        <v>0</v>
      </c>
      <c r="P3529" t="s">
        <v>1207</v>
      </c>
      <c r="Q3529">
        <v>19760501</v>
      </c>
    </row>
    <row r="3530" spans="1:17">
      <c r="A3530" t="s">
        <v>1379</v>
      </c>
      <c r="B3530" t="s">
        <v>1312</v>
      </c>
      <c r="C3530">
        <v>201006</v>
      </c>
      <c r="D3530">
        <v>30</v>
      </c>
      <c r="E3530" t="s">
        <v>1212</v>
      </c>
      <c r="F3530">
        <v>436</v>
      </c>
      <c r="G3530">
        <v>992</v>
      </c>
      <c r="H3530">
        <v>121</v>
      </c>
      <c r="I3530">
        <v>43112024800</v>
      </c>
      <c r="J3530">
        <v>8</v>
      </c>
      <c r="K3530" t="s">
        <v>1380</v>
      </c>
      <c r="L3530">
        <v>2531</v>
      </c>
      <c r="M3530" t="s">
        <v>1214</v>
      </c>
      <c r="N3530" t="s">
        <v>1388</v>
      </c>
      <c r="O3530">
        <v>0</v>
      </c>
      <c r="P3530" t="s">
        <v>1207</v>
      </c>
      <c r="Q3530">
        <v>19831101</v>
      </c>
    </row>
    <row r="3531" spans="1:17">
      <c r="A3531" t="s">
        <v>1379</v>
      </c>
      <c r="B3531" t="s">
        <v>1242</v>
      </c>
      <c r="C3531">
        <v>201006</v>
      </c>
      <c r="D3531">
        <v>0</v>
      </c>
      <c r="E3531" t="s">
        <v>1212</v>
      </c>
      <c r="F3531">
        <v>0</v>
      </c>
      <c r="G3531">
        <v>0</v>
      </c>
      <c r="H3531">
        <v>0</v>
      </c>
      <c r="I3531">
        <v>43112025800</v>
      </c>
      <c r="J3531">
        <v>12</v>
      </c>
      <c r="K3531" t="s">
        <v>1380</v>
      </c>
      <c r="L3531">
        <v>2531</v>
      </c>
      <c r="M3531" t="s">
        <v>1214</v>
      </c>
      <c r="N3531" t="s">
        <v>1388</v>
      </c>
      <c r="O3531">
        <v>0</v>
      </c>
      <c r="P3531" t="s">
        <v>1207</v>
      </c>
      <c r="Q3531">
        <v>19720101</v>
      </c>
    </row>
    <row r="3532" spans="1:17">
      <c r="A3532" t="s">
        <v>1379</v>
      </c>
      <c r="B3532" t="s">
        <v>1394</v>
      </c>
      <c r="C3532">
        <v>201006</v>
      </c>
      <c r="D3532">
        <v>0</v>
      </c>
      <c r="E3532" t="s">
        <v>1212</v>
      </c>
      <c r="F3532">
        <v>0</v>
      </c>
      <c r="G3532">
        <v>0</v>
      </c>
      <c r="H3532">
        <v>0</v>
      </c>
      <c r="I3532">
        <v>43112025000</v>
      </c>
      <c r="J3532">
        <v>12</v>
      </c>
      <c r="K3532" t="s">
        <v>1380</v>
      </c>
      <c r="L3532">
        <v>2531</v>
      </c>
      <c r="M3532" t="s">
        <v>1214</v>
      </c>
      <c r="N3532" t="s">
        <v>1388</v>
      </c>
      <c r="O3532">
        <v>0</v>
      </c>
      <c r="P3532" t="s">
        <v>1322</v>
      </c>
      <c r="Q3532">
        <v>19720601</v>
      </c>
    </row>
    <row r="3533" spans="1:17">
      <c r="A3533" t="s">
        <v>1379</v>
      </c>
      <c r="B3533" t="s">
        <v>1243</v>
      </c>
      <c r="C3533">
        <v>201006</v>
      </c>
      <c r="D3533">
        <v>30</v>
      </c>
      <c r="E3533" t="s">
        <v>1212</v>
      </c>
      <c r="F3533">
        <v>218</v>
      </c>
      <c r="G3533">
        <v>283</v>
      </c>
      <c r="H3533">
        <v>182</v>
      </c>
      <c r="I3533">
        <v>43112026000</v>
      </c>
      <c r="J3533">
        <v>8</v>
      </c>
      <c r="K3533" t="s">
        <v>1380</v>
      </c>
      <c r="L3533">
        <v>2531</v>
      </c>
      <c r="M3533" t="s">
        <v>1214</v>
      </c>
      <c r="N3533" t="s">
        <v>1388</v>
      </c>
      <c r="O3533">
        <v>0</v>
      </c>
      <c r="P3533" t="s">
        <v>1207</v>
      </c>
      <c r="Q3533">
        <v>19860701</v>
      </c>
    </row>
    <row r="3534" spans="1:17">
      <c r="A3534" t="s">
        <v>1379</v>
      </c>
      <c r="B3534" t="s">
        <v>1327</v>
      </c>
      <c r="C3534">
        <v>201006</v>
      </c>
      <c r="D3534">
        <v>0</v>
      </c>
      <c r="E3534" t="s">
        <v>1212</v>
      </c>
      <c r="F3534">
        <v>0</v>
      </c>
      <c r="G3534">
        <v>0</v>
      </c>
      <c r="H3534">
        <v>0</v>
      </c>
      <c r="I3534">
        <v>43112027800</v>
      </c>
      <c r="J3534">
        <v>12</v>
      </c>
      <c r="K3534" t="s">
        <v>1380</v>
      </c>
      <c r="L3534">
        <v>2531</v>
      </c>
      <c r="M3534" t="s">
        <v>1214</v>
      </c>
      <c r="N3534" t="s">
        <v>1388</v>
      </c>
      <c r="O3534">
        <v>0</v>
      </c>
      <c r="P3534" t="s">
        <v>1233</v>
      </c>
      <c r="Q3534">
        <v>19990204</v>
      </c>
    </row>
    <row r="3535" spans="1:17">
      <c r="A3535" t="s">
        <v>1379</v>
      </c>
      <c r="B3535" t="s">
        <v>1328</v>
      </c>
      <c r="C3535">
        <v>201006</v>
      </c>
      <c r="D3535">
        <v>0</v>
      </c>
      <c r="E3535" t="s">
        <v>1212</v>
      </c>
      <c r="F3535">
        <v>0</v>
      </c>
      <c r="G3535">
        <v>0</v>
      </c>
      <c r="H3535">
        <v>0</v>
      </c>
      <c r="I3535">
        <v>43112027000</v>
      </c>
      <c r="J3535">
        <v>12</v>
      </c>
      <c r="K3535" t="s">
        <v>1380</v>
      </c>
      <c r="L3535">
        <v>2531</v>
      </c>
      <c r="M3535" t="s">
        <v>1214</v>
      </c>
      <c r="N3535" t="s">
        <v>1388</v>
      </c>
      <c r="O3535">
        <v>0</v>
      </c>
      <c r="P3535" t="s">
        <v>1207</v>
      </c>
      <c r="Q3535">
        <v>19790201</v>
      </c>
    </row>
    <row r="3536" spans="1:17">
      <c r="A3536" t="s">
        <v>1379</v>
      </c>
      <c r="B3536" t="s">
        <v>1262</v>
      </c>
      <c r="C3536">
        <v>201006</v>
      </c>
      <c r="D3536">
        <v>30</v>
      </c>
      <c r="E3536" t="s">
        <v>1212</v>
      </c>
      <c r="F3536">
        <v>854</v>
      </c>
      <c r="G3536">
        <v>765</v>
      </c>
      <c r="H3536">
        <v>12639</v>
      </c>
      <c r="I3536">
        <v>43112027100</v>
      </c>
      <c r="J3536">
        <v>8</v>
      </c>
      <c r="K3536" t="s">
        <v>1380</v>
      </c>
      <c r="L3536">
        <v>2531</v>
      </c>
      <c r="M3536" t="s">
        <v>1214</v>
      </c>
      <c r="N3536" t="s">
        <v>1388</v>
      </c>
      <c r="O3536">
        <v>0</v>
      </c>
      <c r="P3536" t="s">
        <v>1207</v>
      </c>
      <c r="Q3536">
        <v>19740601</v>
      </c>
    </row>
    <row r="3537" spans="1:17">
      <c r="A3537" t="s">
        <v>1379</v>
      </c>
      <c r="B3537" t="s">
        <v>1313</v>
      </c>
      <c r="C3537">
        <v>201006</v>
      </c>
      <c r="D3537">
        <v>0</v>
      </c>
      <c r="E3537" t="s">
        <v>1212</v>
      </c>
      <c r="F3537">
        <v>0</v>
      </c>
      <c r="G3537">
        <v>0</v>
      </c>
      <c r="H3537">
        <v>0</v>
      </c>
      <c r="I3537">
        <v>43112032200</v>
      </c>
      <c r="J3537">
        <v>12</v>
      </c>
      <c r="K3537" t="s">
        <v>1380</v>
      </c>
      <c r="L3537">
        <v>2531</v>
      </c>
      <c r="M3537" t="s">
        <v>1214</v>
      </c>
      <c r="N3537" t="s">
        <v>1388</v>
      </c>
      <c r="O3537">
        <v>0</v>
      </c>
      <c r="P3537" t="s">
        <v>1207</v>
      </c>
      <c r="Q3537">
        <v>19820801</v>
      </c>
    </row>
    <row r="3538" spans="1:17">
      <c r="A3538" t="s">
        <v>1379</v>
      </c>
      <c r="B3538" t="s">
        <v>1263</v>
      </c>
      <c r="C3538">
        <v>201006</v>
      </c>
      <c r="D3538">
        <v>0</v>
      </c>
      <c r="E3538" t="s">
        <v>1212</v>
      </c>
      <c r="F3538">
        <v>0</v>
      </c>
      <c r="G3538">
        <v>0</v>
      </c>
      <c r="H3538">
        <v>0</v>
      </c>
      <c r="I3538">
        <v>43112027300</v>
      </c>
      <c r="J3538">
        <v>12</v>
      </c>
      <c r="K3538" t="s">
        <v>1380</v>
      </c>
      <c r="L3538">
        <v>2531</v>
      </c>
      <c r="M3538" t="s">
        <v>1214</v>
      </c>
      <c r="N3538" t="s">
        <v>1388</v>
      </c>
      <c r="O3538">
        <v>0</v>
      </c>
      <c r="P3538" t="s">
        <v>1233</v>
      </c>
      <c r="Q3538">
        <v>19830801</v>
      </c>
    </row>
    <row r="3539" spans="1:17">
      <c r="A3539" t="s">
        <v>1379</v>
      </c>
      <c r="B3539" t="s">
        <v>1358</v>
      </c>
      <c r="C3539">
        <v>201006</v>
      </c>
      <c r="D3539">
        <v>29</v>
      </c>
      <c r="E3539" t="s">
        <v>1212</v>
      </c>
      <c r="F3539">
        <v>1164</v>
      </c>
      <c r="G3539">
        <v>650</v>
      </c>
      <c r="H3539">
        <v>4326</v>
      </c>
      <c r="I3539">
        <v>43112024901</v>
      </c>
      <c r="J3539">
        <v>8</v>
      </c>
      <c r="K3539" t="s">
        <v>1380</v>
      </c>
      <c r="L3539">
        <v>2531</v>
      </c>
      <c r="M3539" t="s">
        <v>1214</v>
      </c>
      <c r="N3539" t="s">
        <v>1388</v>
      </c>
      <c r="O3539">
        <v>0</v>
      </c>
      <c r="P3539" t="s">
        <v>1322</v>
      </c>
      <c r="Q3539">
        <v>19840301</v>
      </c>
    </row>
    <row r="3540" spans="1:17">
      <c r="A3540" t="s">
        <v>1379</v>
      </c>
      <c r="B3540" t="s">
        <v>1314</v>
      </c>
      <c r="C3540">
        <v>201006</v>
      </c>
      <c r="D3540">
        <v>30</v>
      </c>
      <c r="E3540" t="s">
        <v>1212</v>
      </c>
      <c r="F3540">
        <v>327</v>
      </c>
      <c r="G3540">
        <v>227</v>
      </c>
      <c r="H3540">
        <v>1091</v>
      </c>
      <c r="I3540">
        <v>43112029701</v>
      </c>
      <c r="J3540">
        <v>8</v>
      </c>
      <c r="K3540" t="s">
        <v>1380</v>
      </c>
      <c r="L3540">
        <v>2531</v>
      </c>
      <c r="M3540" t="s">
        <v>1214</v>
      </c>
      <c r="N3540" t="s">
        <v>1388</v>
      </c>
      <c r="O3540">
        <v>0</v>
      </c>
      <c r="P3540" t="s">
        <v>1207</v>
      </c>
      <c r="Q3540">
        <v>19840501</v>
      </c>
    </row>
    <row r="3541" spans="1:17">
      <c r="A3541" t="s">
        <v>1379</v>
      </c>
      <c r="B3541" t="s">
        <v>1202</v>
      </c>
      <c r="C3541">
        <v>201006</v>
      </c>
      <c r="D3541">
        <v>26</v>
      </c>
      <c r="E3541" t="s">
        <v>1212</v>
      </c>
      <c r="F3541">
        <v>553</v>
      </c>
      <c r="G3541">
        <v>3400</v>
      </c>
      <c r="H3541">
        <v>1294</v>
      </c>
      <c r="I3541">
        <v>43112025901</v>
      </c>
      <c r="J3541">
        <v>8</v>
      </c>
      <c r="K3541" t="s">
        <v>1380</v>
      </c>
      <c r="L3541">
        <v>2531</v>
      </c>
      <c r="M3541" t="s">
        <v>1214</v>
      </c>
      <c r="N3541" t="s">
        <v>1388</v>
      </c>
      <c r="O3541">
        <v>0</v>
      </c>
      <c r="P3541" t="s">
        <v>1207</v>
      </c>
      <c r="Q3541">
        <v>19870601</v>
      </c>
    </row>
    <row r="3542" spans="1:17">
      <c r="A3542" t="s">
        <v>1379</v>
      </c>
      <c r="B3542" t="s">
        <v>1244</v>
      </c>
      <c r="C3542">
        <v>201006</v>
      </c>
      <c r="D3542">
        <v>6</v>
      </c>
      <c r="E3542" t="s">
        <v>1212</v>
      </c>
      <c r="F3542">
        <v>72</v>
      </c>
      <c r="G3542">
        <v>49</v>
      </c>
      <c r="H3542">
        <v>19</v>
      </c>
      <c r="I3542">
        <v>43112064500</v>
      </c>
      <c r="J3542">
        <v>8</v>
      </c>
      <c r="K3542" t="s">
        <v>1380</v>
      </c>
      <c r="L3542">
        <v>2531</v>
      </c>
      <c r="M3542" t="s">
        <v>1214</v>
      </c>
      <c r="N3542" t="s">
        <v>1388</v>
      </c>
      <c r="O3542">
        <v>0</v>
      </c>
      <c r="P3542" t="s">
        <v>1207</v>
      </c>
      <c r="Q3542">
        <v>19880201</v>
      </c>
    </row>
    <row r="3543" spans="1:17">
      <c r="A3543" t="s">
        <v>1379</v>
      </c>
      <c r="B3543" t="s">
        <v>1245</v>
      </c>
      <c r="C3543">
        <v>201006</v>
      </c>
      <c r="D3543">
        <v>0</v>
      </c>
      <c r="E3543" t="s">
        <v>1212</v>
      </c>
      <c r="F3543">
        <v>0</v>
      </c>
      <c r="G3543">
        <v>0</v>
      </c>
      <c r="H3543">
        <v>0</v>
      </c>
      <c r="I3543">
        <v>43112027901</v>
      </c>
      <c r="J3543">
        <v>12</v>
      </c>
      <c r="K3543" t="s">
        <v>1380</v>
      </c>
      <c r="L3543">
        <v>2531</v>
      </c>
      <c r="M3543" t="s">
        <v>1214</v>
      </c>
      <c r="N3543" t="s">
        <v>1388</v>
      </c>
      <c r="O3543">
        <v>0</v>
      </c>
      <c r="P3543" t="s">
        <v>1207</v>
      </c>
      <c r="Q3543">
        <v>19880201</v>
      </c>
    </row>
    <row r="3544" spans="1:17">
      <c r="A3544" t="s">
        <v>1379</v>
      </c>
      <c r="B3544" t="s">
        <v>1359</v>
      </c>
      <c r="C3544">
        <v>201006</v>
      </c>
      <c r="D3544">
        <v>30</v>
      </c>
      <c r="E3544" t="s">
        <v>1212</v>
      </c>
      <c r="F3544">
        <v>1792</v>
      </c>
      <c r="G3544">
        <v>1408</v>
      </c>
      <c r="H3544">
        <v>14975</v>
      </c>
      <c r="I3544">
        <v>43112070600</v>
      </c>
      <c r="J3544">
        <v>8</v>
      </c>
      <c r="K3544" t="s">
        <v>1380</v>
      </c>
      <c r="L3544">
        <v>2531</v>
      </c>
      <c r="M3544" t="s">
        <v>1214</v>
      </c>
      <c r="N3544" t="s">
        <v>1388</v>
      </c>
      <c r="O3544">
        <v>0</v>
      </c>
      <c r="P3544" t="s">
        <v>1207</v>
      </c>
      <c r="Q3544">
        <v>19931201</v>
      </c>
    </row>
    <row r="3545" spans="1:17">
      <c r="A3545" t="s">
        <v>1379</v>
      </c>
      <c r="B3545" t="s">
        <v>1247</v>
      </c>
      <c r="C3545">
        <v>201006</v>
      </c>
      <c r="D3545">
        <v>29</v>
      </c>
      <c r="E3545" t="s">
        <v>1212</v>
      </c>
      <c r="F3545">
        <v>681</v>
      </c>
      <c r="G3545">
        <v>283</v>
      </c>
      <c r="H3545">
        <v>696</v>
      </c>
      <c r="I3545">
        <v>43112076600</v>
      </c>
      <c r="J3545">
        <v>8</v>
      </c>
      <c r="K3545" t="s">
        <v>1380</v>
      </c>
      <c r="L3545">
        <v>2531</v>
      </c>
      <c r="M3545" t="s">
        <v>1214</v>
      </c>
      <c r="N3545" t="s">
        <v>1388</v>
      </c>
      <c r="O3545">
        <v>0</v>
      </c>
      <c r="P3545" t="s">
        <v>1207</v>
      </c>
      <c r="Q3545">
        <v>19971120</v>
      </c>
    </row>
    <row r="3546" spans="1:17">
      <c r="A3546" t="s">
        <v>1379</v>
      </c>
      <c r="B3546" t="s">
        <v>1265</v>
      </c>
      <c r="C3546">
        <v>201006</v>
      </c>
      <c r="D3546">
        <v>0</v>
      </c>
      <c r="E3546" t="s">
        <v>1212</v>
      </c>
      <c r="F3546">
        <v>0</v>
      </c>
      <c r="G3546">
        <v>0</v>
      </c>
      <c r="H3546">
        <v>0</v>
      </c>
      <c r="I3546">
        <v>43112077600</v>
      </c>
      <c r="J3546">
        <v>12</v>
      </c>
      <c r="K3546" t="s">
        <v>1395</v>
      </c>
      <c r="L3546">
        <v>2531</v>
      </c>
      <c r="M3546" t="s">
        <v>1214</v>
      </c>
      <c r="N3546" t="s">
        <v>1388</v>
      </c>
      <c r="O3546">
        <v>0</v>
      </c>
      <c r="P3546" t="s">
        <v>1207</v>
      </c>
      <c r="Q3546">
        <v>20010802</v>
      </c>
    </row>
    <row r="3547" spans="1:17">
      <c r="A3547" t="s">
        <v>1396</v>
      </c>
      <c r="B3547" t="s">
        <v>1232</v>
      </c>
      <c r="C3547">
        <v>201006</v>
      </c>
      <c r="D3547">
        <v>29</v>
      </c>
      <c r="E3547" t="s">
        <v>1212</v>
      </c>
      <c r="F3547">
        <v>145</v>
      </c>
      <c r="G3547">
        <v>90</v>
      </c>
      <c r="H3547">
        <v>2148</v>
      </c>
      <c r="I3547">
        <v>43112029600</v>
      </c>
      <c r="J3547">
        <v>8</v>
      </c>
      <c r="K3547" t="s">
        <v>1397</v>
      </c>
      <c r="L3547">
        <v>2531</v>
      </c>
      <c r="M3547" t="s">
        <v>1214</v>
      </c>
      <c r="N3547" t="s">
        <v>1388</v>
      </c>
      <c r="O3547">
        <v>0</v>
      </c>
      <c r="P3547" t="s">
        <v>1207</v>
      </c>
      <c r="Q3547">
        <v>19730301</v>
      </c>
    </row>
    <row r="3548" spans="1:17">
      <c r="A3548" t="s">
        <v>1396</v>
      </c>
      <c r="B3548" t="s">
        <v>1305</v>
      </c>
      <c r="C3548">
        <v>201006</v>
      </c>
      <c r="D3548">
        <v>0</v>
      </c>
      <c r="E3548" t="s">
        <v>1212</v>
      </c>
      <c r="F3548">
        <v>0</v>
      </c>
      <c r="G3548">
        <v>0</v>
      </c>
      <c r="H3548">
        <v>0</v>
      </c>
      <c r="I3548">
        <v>43112009600</v>
      </c>
      <c r="J3548">
        <v>12</v>
      </c>
      <c r="K3548" t="s">
        <v>1397</v>
      </c>
      <c r="L3548">
        <v>2531</v>
      </c>
      <c r="M3548" t="s">
        <v>1214</v>
      </c>
      <c r="N3548" t="s">
        <v>1388</v>
      </c>
      <c r="O3548">
        <v>0</v>
      </c>
      <c r="P3548" t="s">
        <v>1207</v>
      </c>
      <c r="Q3548">
        <v>19690701</v>
      </c>
    </row>
    <row r="3549" spans="1:17">
      <c r="A3549" t="s">
        <v>1396</v>
      </c>
      <c r="B3549" t="s">
        <v>1356</v>
      </c>
      <c r="C3549">
        <v>201006</v>
      </c>
      <c r="D3549">
        <v>29</v>
      </c>
      <c r="E3549" t="s">
        <v>1212</v>
      </c>
      <c r="F3549">
        <v>1162</v>
      </c>
      <c r="G3549">
        <v>181</v>
      </c>
      <c r="H3549">
        <v>53920</v>
      </c>
      <c r="I3549">
        <v>43112014900</v>
      </c>
      <c r="J3549">
        <v>8</v>
      </c>
      <c r="K3549" t="s">
        <v>1397</v>
      </c>
      <c r="L3549">
        <v>2531</v>
      </c>
      <c r="M3549" t="s">
        <v>1214</v>
      </c>
      <c r="N3549" t="s">
        <v>1388</v>
      </c>
      <c r="O3549">
        <v>0</v>
      </c>
      <c r="P3549" t="s">
        <v>1207</v>
      </c>
      <c r="Q3549">
        <v>19691201</v>
      </c>
    </row>
    <row r="3550" spans="1:17">
      <c r="A3550" t="s">
        <v>1396</v>
      </c>
      <c r="B3550" t="s">
        <v>1321</v>
      </c>
      <c r="C3550">
        <v>201006</v>
      </c>
      <c r="D3550">
        <v>0</v>
      </c>
      <c r="E3550" t="s">
        <v>1212</v>
      </c>
      <c r="F3550">
        <v>0</v>
      </c>
      <c r="G3550">
        <v>0</v>
      </c>
      <c r="H3550">
        <v>0</v>
      </c>
      <c r="I3550">
        <v>43112020301</v>
      </c>
      <c r="J3550">
        <v>12</v>
      </c>
      <c r="K3550" t="s">
        <v>1397</v>
      </c>
      <c r="L3550">
        <v>2531</v>
      </c>
      <c r="M3550" t="s">
        <v>1214</v>
      </c>
      <c r="N3550" t="s">
        <v>1388</v>
      </c>
      <c r="O3550">
        <v>0</v>
      </c>
      <c r="P3550" t="s">
        <v>1207</v>
      </c>
      <c r="Q3550">
        <v>19721101</v>
      </c>
    </row>
    <row r="3551" spans="1:17">
      <c r="A3551" t="s">
        <v>1396</v>
      </c>
      <c r="B3551" t="s">
        <v>1254</v>
      </c>
      <c r="C3551">
        <v>201006</v>
      </c>
      <c r="D3551">
        <v>29</v>
      </c>
      <c r="E3551" t="s">
        <v>1212</v>
      </c>
      <c r="F3551">
        <v>643</v>
      </c>
      <c r="G3551">
        <v>903</v>
      </c>
      <c r="H3551">
        <v>14626</v>
      </c>
      <c r="I3551">
        <v>43112031900</v>
      </c>
      <c r="J3551">
        <v>8</v>
      </c>
      <c r="K3551" t="s">
        <v>1397</v>
      </c>
      <c r="L3551">
        <v>2531</v>
      </c>
      <c r="M3551" t="s">
        <v>1214</v>
      </c>
      <c r="N3551" t="s">
        <v>1388</v>
      </c>
      <c r="O3551">
        <v>0</v>
      </c>
      <c r="P3551" t="s">
        <v>1207</v>
      </c>
      <c r="Q3551">
        <v>19760301</v>
      </c>
    </row>
    <row r="3552" spans="1:17">
      <c r="A3552" t="s">
        <v>1396</v>
      </c>
      <c r="B3552" t="s">
        <v>1389</v>
      </c>
      <c r="C3552">
        <v>201006</v>
      </c>
      <c r="D3552">
        <v>0</v>
      </c>
      <c r="E3552" t="s">
        <v>1212</v>
      </c>
      <c r="F3552">
        <v>0</v>
      </c>
      <c r="G3552">
        <v>0</v>
      </c>
      <c r="H3552">
        <v>0</v>
      </c>
      <c r="I3552">
        <v>43112030800</v>
      </c>
      <c r="J3552">
        <v>12</v>
      </c>
      <c r="K3552" t="s">
        <v>1397</v>
      </c>
      <c r="L3552">
        <v>2531</v>
      </c>
      <c r="M3552" t="s">
        <v>1214</v>
      </c>
      <c r="N3552" t="s">
        <v>1388</v>
      </c>
      <c r="O3552">
        <v>0</v>
      </c>
      <c r="P3552" t="s">
        <v>1207</v>
      </c>
      <c r="Q3552">
        <v>19750401</v>
      </c>
    </row>
    <row r="3553" spans="1:17">
      <c r="A3553" t="s">
        <v>1396</v>
      </c>
      <c r="B3553" t="s">
        <v>1255</v>
      </c>
      <c r="C3553">
        <v>201006</v>
      </c>
      <c r="D3553">
        <v>0</v>
      </c>
      <c r="E3553" t="s">
        <v>1212</v>
      </c>
      <c r="F3553">
        <v>0</v>
      </c>
      <c r="G3553">
        <v>0</v>
      </c>
      <c r="H3553">
        <v>0</v>
      </c>
      <c r="I3553">
        <v>43112030900</v>
      </c>
      <c r="J3553">
        <v>12</v>
      </c>
      <c r="K3553" t="s">
        <v>1397</v>
      </c>
      <c r="L3553">
        <v>2531</v>
      </c>
      <c r="M3553" t="s">
        <v>1214</v>
      </c>
      <c r="N3553" t="s">
        <v>1388</v>
      </c>
      <c r="O3553">
        <v>0</v>
      </c>
      <c r="P3553" t="s">
        <v>1207</v>
      </c>
      <c r="Q3553">
        <v>19750501</v>
      </c>
    </row>
    <row r="3554" spans="1:17">
      <c r="A3554" t="s">
        <v>1396</v>
      </c>
      <c r="B3554" t="s">
        <v>1390</v>
      </c>
      <c r="C3554">
        <v>201006</v>
      </c>
      <c r="D3554">
        <v>29</v>
      </c>
      <c r="E3554" t="s">
        <v>1212</v>
      </c>
      <c r="F3554">
        <v>1307</v>
      </c>
      <c r="G3554">
        <v>10153</v>
      </c>
      <c r="H3554">
        <v>60696</v>
      </c>
      <c r="I3554">
        <v>43112018000</v>
      </c>
      <c r="J3554">
        <v>8</v>
      </c>
      <c r="K3554" t="s">
        <v>1397</v>
      </c>
      <c r="L3554">
        <v>2531</v>
      </c>
      <c r="M3554" t="s">
        <v>1214</v>
      </c>
      <c r="N3554" t="s">
        <v>1388</v>
      </c>
      <c r="O3554">
        <v>0</v>
      </c>
      <c r="P3554" t="s">
        <v>1233</v>
      </c>
      <c r="Q3554">
        <v>19711101</v>
      </c>
    </row>
    <row r="3555" spans="1:17">
      <c r="A3555" t="s">
        <v>1396</v>
      </c>
      <c r="B3555" t="s">
        <v>1357</v>
      </c>
      <c r="C3555">
        <v>201006</v>
      </c>
      <c r="D3555">
        <v>29</v>
      </c>
      <c r="E3555" t="s">
        <v>1212</v>
      </c>
      <c r="F3555">
        <v>277</v>
      </c>
      <c r="G3555">
        <v>632</v>
      </c>
      <c r="H3555">
        <v>1489</v>
      </c>
      <c r="I3555">
        <v>43112017301</v>
      </c>
      <c r="J3555">
        <v>8</v>
      </c>
      <c r="K3555" t="s">
        <v>1397</v>
      </c>
      <c r="L3555">
        <v>2531</v>
      </c>
      <c r="M3555" t="s">
        <v>1214</v>
      </c>
      <c r="N3555" t="s">
        <v>1388</v>
      </c>
      <c r="O3555">
        <v>0</v>
      </c>
      <c r="P3555" t="s">
        <v>1207</v>
      </c>
      <c r="Q3555">
        <v>19761201</v>
      </c>
    </row>
    <row r="3556" spans="1:17">
      <c r="A3556" t="s">
        <v>1396</v>
      </c>
      <c r="B3556" t="s">
        <v>1234</v>
      </c>
      <c r="C3556">
        <v>201006</v>
      </c>
      <c r="D3556">
        <v>0</v>
      </c>
      <c r="E3556" t="s">
        <v>1212</v>
      </c>
      <c r="F3556">
        <v>0</v>
      </c>
      <c r="G3556">
        <v>0</v>
      </c>
      <c r="H3556">
        <v>0</v>
      </c>
      <c r="I3556">
        <v>43112014101</v>
      </c>
      <c r="J3556">
        <v>12</v>
      </c>
      <c r="K3556" t="s">
        <v>1397</v>
      </c>
      <c r="L3556">
        <v>2531</v>
      </c>
      <c r="M3556" t="s">
        <v>1214</v>
      </c>
      <c r="N3556" t="s">
        <v>1388</v>
      </c>
      <c r="O3556">
        <v>0</v>
      </c>
      <c r="P3556" t="s">
        <v>1233</v>
      </c>
      <c r="Q3556">
        <v>19741001</v>
      </c>
    </row>
    <row r="3557" spans="1:17">
      <c r="A3557" t="s">
        <v>1396</v>
      </c>
      <c r="B3557" t="s">
        <v>1323</v>
      </c>
      <c r="C3557">
        <v>201006</v>
      </c>
      <c r="D3557">
        <v>29</v>
      </c>
      <c r="E3557" t="s">
        <v>1212</v>
      </c>
      <c r="F3557">
        <v>1116</v>
      </c>
      <c r="G3557">
        <v>181</v>
      </c>
      <c r="H3557">
        <v>51754</v>
      </c>
      <c r="I3557">
        <v>43112016200</v>
      </c>
      <c r="J3557">
        <v>8</v>
      </c>
      <c r="K3557" t="s">
        <v>1397</v>
      </c>
      <c r="L3557">
        <v>2531</v>
      </c>
      <c r="M3557" t="s">
        <v>1214</v>
      </c>
      <c r="N3557" t="s">
        <v>1388</v>
      </c>
      <c r="O3557">
        <v>0</v>
      </c>
      <c r="P3557" t="s">
        <v>1207</v>
      </c>
      <c r="Q3557">
        <v>19700201</v>
      </c>
    </row>
    <row r="3558" spans="1:17">
      <c r="A3558" t="s">
        <v>1396</v>
      </c>
      <c r="B3558" t="s">
        <v>1256</v>
      </c>
      <c r="C3558">
        <v>201006</v>
      </c>
      <c r="D3558">
        <v>29</v>
      </c>
      <c r="E3558" t="s">
        <v>1212</v>
      </c>
      <c r="F3558">
        <v>627</v>
      </c>
      <c r="G3558">
        <v>1354</v>
      </c>
      <c r="H3558">
        <v>11255</v>
      </c>
      <c r="I3558">
        <v>43112020400</v>
      </c>
      <c r="J3558">
        <v>8</v>
      </c>
      <c r="K3558" t="s">
        <v>1397</v>
      </c>
      <c r="L3558">
        <v>2531</v>
      </c>
      <c r="M3558" t="s">
        <v>1214</v>
      </c>
      <c r="N3558" t="s">
        <v>1388</v>
      </c>
      <c r="O3558">
        <v>0</v>
      </c>
      <c r="P3558" t="s">
        <v>1207</v>
      </c>
      <c r="Q3558">
        <v>19700701</v>
      </c>
    </row>
    <row r="3559" spans="1:17">
      <c r="A3559" t="s">
        <v>1396</v>
      </c>
      <c r="B3559" t="s">
        <v>1324</v>
      </c>
      <c r="C3559">
        <v>201006</v>
      </c>
      <c r="D3559">
        <v>28</v>
      </c>
      <c r="E3559" t="s">
        <v>1212</v>
      </c>
      <c r="F3559">
        <v>1345</v>
      </c>
      <c r="G3559">
        <v>5167</v>
      </c>
      <c r="H3559">
        <v>62463</v>
      </c>
      <c r="I3559">
        <v>43112023700</v>
      </c>
      <c r="J3559">
        <v>8</v>
      </c>
      <c r="K3559" t="s">
        <v>1397</v>
      </c>
      <c r="L3559">
        <v>2531</v>
      </c>
      <c r="M3559" t="s">
        <v>1214</v>
      </c>
      <c r="N3559" t="s">
        <v>1388</v>
      </c>
      <c r="O3559">
        <v>0</v>
      </c>
      <c r="P3559" t="s">
        <v>1207</v>
      </c>
      <c r="Q3559">
        <v>19710301</v>
      </c>
    </row>
    <row r="3560" spans="1:17">
      <c r="A3560" t="s">
        <v>1396</v>
      </c>
      <c r="B3560" t="s">
        <v>1308</v>
      </c>
      <c r="C3560">
        <v>201006</v>
      </c>
      <c r="D3560">
        <v>29</v>
      </c>
      <c r="E3560" t="s">
        <v>1212</v>
      </c>
      <c r="F3560">
        <v>900</v>
      </c>
      <c r="G3560">
        <v>6357</v>
      </c>
      <c r="H3560">
        <v>11325</v>
      </c>
      <c r="I3560">
        <v>43112021301</v>
      </c>
      <c r="J3560">
        <v>8</v>
      </c>
      <c r="K3560" t="s">
        <v>1397</v>
      </c>
      <c r="L3560">
        <v>2531</v>
      </c>
      <c r="M3560" t="s">
        <v>1214</v>
      </c>
      <c r="N3560" t="s">
        <v>1388</v>
      </c>
      <c r="O3560">
        <v>0</v>
      </c>
      <c r="P3560" t="s">
        <v>1233</v>
      </c>
      <c r="Q3560">
        <v>19740501</v>
      </c>
    </row>
    <row r="3561" spans="1:17">
      <c r="A3561" t="s">
        <v>1396</v>
      </c>
      <c r="B3561" t="s">
        <v>1235</v>
      </c>
      <c r="C3561">
        <v>201006</v>
      </c>
      <c r="D3561">
        <v>29</v>
      </c>
      <c r="E3561" t="s">
        <v>1212</v>
      </c>
      <c r="F3561">
        <v>64</v>
      </c>
      <c r="G3561">
        <v>1038</v>
      </c>
      <c r="H3561">
        <v>91</v>
      </c>
      <c r="I3561">
        <v>43112005701</v>
      </c>
      <c r="J3561">
        <v>8</v>
      </c>
      <c r="K3561" t="s">
        <v>1397</v>
      </c>
      <c r="L3561">
        <v>2531</v>
      </c>
      <c r="M3561" t="s">
        <v>1214</v>
      </c>
      <c r="N3561" t="s">
        <v>1388</v>
      </c>
      <c r="O3561">
        <v>0</v>
      </c>
      <c r="P3561" t="s">
        <v>1207</v>
      </c>
      <c r="Q3561">
        <v>19830501</v>
      </c>
    </row>
    <row r="3562" spans="1:17">
      <c r="A3562" t="s">
        <v>1396</v>
      </c>
      <c r="B3562" t="s">
        <v>1257</v>
      </c>
      <c r="C3562">
        <v>201006</v>
      </c>
      <c r="D3562">
        <v>29</v>
      </c>
      <c r="E3562" t="s">
        <v>1212</v>
      </c>
      <c r="F3562">
        <v>72</v>
      </c>
      <c r="G3562">
        <v>90</v>
      </c>
      <c r="H3562">
        <v>8</v>
      </c>
      <c r="I3562">
        <v>43112007401</v>
      </c>
      <c r="J3562">
        <v>8</v>
      </c>
      <c r="K3562" t="s">
        <v>1397</v>
      </c>
      <c r="L3562">
        <v>2531</v>
      </c>
      <c r="M3562" t="s">
        <v>1214</v>
      </c>
      <c r="N3562" t="s">
        <v>1388</v>
      </c>
      <c r="O3562">
        <v>0</v>
      </c>
      <c r="P3562" t="s">
        <v>1207</v>
      </c>
      <c r="Q3562">
        <v>19690301</v>
      </c>
    </row>
    <row r="3563" spans="1:17">
      <c r="A3563" t="s">
        <v>1396</v>
      </c>
      <c r="B3563" t="s">
        <v>1309</v>
      </c>
      <c r="C3563">
        <v>201006</v>
      </c>
      <c r="D3563">
        <v>0</v>
      </c>
      <c r="E3563" t="s">
        <v>1212</v>
      </c>
      <c r="F3563">
        <v>0</v>
      </c>
      <c r="G3563">
        <v>0</v>
      </c>
      <c r="H3563">
        <v>0</v>
      </c>
      <c r="I3563">
        <v>43112010300</v>
      </c>
      <c r="J3563">
        <v>12</v>
      </c>
      <c r="K3563" t="s">
        <v>1397</v>
      </c>
      <c r="L3563">
        <v>2531</v>
      </c>
      <c r="M3563" t="s">
        <v>1214</v>
      </c>
      <c r="N3563" t="s">
        <v>1388</v>
      </c>
      <c r="O3563">
        <v>0</v>
      </c>
      <c r="P3563" t="s">
        <v>1207</v>
      </c>
      <c r="Q3563">
        <v>19690701</v>
      </c>
    </row>
    <row r="3564" spans="1:17">
      <c r="A3564" t="s">
        <v>1396</v>
      </c>
      <c r="B3564" t="s">
        <v>1258</v>
      </c>
      <c r="C3564">
        <v>201006</v>
      </c>
      <c r="D3564">
        <v>0</v>
      </c>
      <c r="E3564" t="s">
        <v>1212</v>
      </c>
      <c r="F3564">
        <v>0</v>
      </c>
      <c r="G3564">
        <v>0</v>
      </c>
      <c r="H3564">
        <v>0</v>
      </c>
      <c r="I3564">
        <v>43112017401</v>
      </c>
      <c r="J3564">
        <v>12</v>
      </c>
      <c r="K3564" t="s">
        <v>1397</v>
      </c>
      <c r="L3564">
        <v>2531</v>
      </c>
      <c r="M3564" t="s">
        <v>1214</v>
      </c>
      <c r="N3564" t="s">
        <v>1388</v>
      </c>
      <c r="O3564">
        <v>0</v>
      </c>
      <c r="P3564" t="s">
        <v>1207</v>
      </c>
      <c r="Q3564">
        <v>19780501</v>
      </c>
    </row>
    <row r="3565" spans="1:17">
      <c r="A3565" t="s">
        <v>1396</v>
      </c>
      <c r="B3565" t="s">
        <v>1236</v>
      </c>
      <c r="C3565">
        <v>201006</v>
      </c>
      <c r="D3565">
        <v>29</v>
      </c>
      <c r="E3565" t="s">
        <v>1212</v>
      </c>
      <c r="F3565">
        <v>507</v>
      </c>
      <c r="G3565">
        <v>2482</v>
      </c>
      <c r="H3565">
        <v>168</v>
      </c>
      <c r="I3565">
        <v>43112009200</v>
      </c>
      <c r="J3565">
        <v>8</v>
      </c>
      <c r="K3565" t="s">
        <v>1397</v>
      </c>
      <c r="L3565">
        <v>2531</v>
      </c>
      <c r="M3565" t="s">
        <v>1214</v>
      </c>
      <c r="N3565" t="s">
        <v>1388</v>
      </c>
      <c r="O3565">
        <v>0</v>
      </c>
      <c r="P3565" t="s">
        <v>1207</v>
      </c>
      <c r="Q3565">
        <v>19690601</v>
      </c>
    </row>
    <row r="3566" spans="1:17">
      <c r="A3566" t="s">
        <v>1396</v>
      </c>
      <c r="B3566" t="s">
        <v>1237</v>
      </c>
      <c r="C3566">
        <v>201006</v>
      </c>
      <c r="D3566">
        <v>29</v>
      </c>
      <c r="E3566" t="s">
        <v>1212</v>
      </c>
      <c r="F3566">
        <v>873</v>
      </c>
      <c r="G3566">
        <v>5415</v>
      </c>
      <c r="H3566">
        <v>40577</v>
      </c>
      <c r="I3566">
        <v>43112006100</v>
      </c>
      <c r="J3566">
        <v>8</v>
      </c>
      <c r="K3566" t="s">
        <v>1397</v>
      </c>
      <c r="L3566">
        <v>2531</v>
      </c>
      <c r="M3566" t="s">
        <v>1214</v>
      </c>
      <c r="N3566" t="s">
        <v>1388</v>
      </c>
      <c r="O3566">
        <v>0</v>
      </c>
      <c r="P3566" t="s">
        <v>1207</v>
      </c>
      <c r="Q3566">
        <v>19700301</v>
      </c>
    </row>
    <row r="3567" spans="1:17">
      <c r="A3567" t="s">
        <v>1396</v>
      </c>
      <c r="B3567" t="s">
        <v>1310</v>
      </c>
      <c r="C3567">
        <v>201006</v>
      </c>
      <c r="D3567">
        <v>0</v>
      </c>
      <c r="E3567" t="s">
        <v>1212</v>
      </c>
      <c r="F3567">
        <v>0</v>
      </c>
      <c r="G3567">
        <v>0</v>
      </c>
      <c r="H3567">
        <v>0</v>
      </c>
      <c r="I3567">
        <v>43112016300</v>
      </c>
      <c r="J3567">
        <v>12</v>
      </c>
      <c r="K3567" t="s">
        <v>1397</v>
      </c>
      <c r="L3567">
        <v>2531</v>
      </c>
      <c r="M3567" t="s">
        <v>1214</v>
      </c>
      <c r="N3567" t="s">
        <v>1388</v>
      </c>
      <c r="O3567">
        <v>0</v>
      </c>
      <c r="P3567" t="s">
        <v>1207</v>
      </c>
      <c r="Q3567">
        <v>19730401</v>
      </c>
    </row>
    <row r="3568" spans="1:17">
      <c r="A3568" t="s">
        <v>1396</v>
      </c>
      <c r="B3568" t="s">
        <v>1259</v>
      </c>
      <c r="C3568">
        <v>201006</v>
      </c>
      <c r="D3568">
        <v>0</v>
      </c>
      <c r="E3568" t="s">
        <v>1212</v>
      </c>
      <c r="F3568">
        <v>0</v>
      </c>
      <c r="G3568">
        <v>0</v>
      </c>
      <c r="H3568">
        <v>0</v>
      </c>
      <c r="I3568">
        <v>43112030300</v>
      </c>
      <c r="J3568">
        <v>12</v>
      </c>
      <c r="K3568" t="s">
        <v>1397</v>
      </c>
      <c r="L3568">
        <v>2531</v>
      </c>
      <c r="M3568" t="s">
        <v>1214</v>
      </c>
      <c r="N3568" t="s">
        <v>1388</v>
      </c>
      <c r="O3568">
        <v>0</v>
      </c>
      <c r="P3568" t="s">
        <v>1207</v>
      </c>
      <c r="Q3568">
        <v>19740801</v>
      </c>
    </row>
    <row r="3569" spans="1:17">
      <c r="A3569" t="s">
        <v>1396</v>
      </c>
      <c r="B3569" t="s">
        <v>1238</v>
      </c>
      <c r="C3569">
        <v>201006</v>
      </c>
      <c r="D3569">
        <v>29</v>
      </c>
      <c r="E3569" t="s">
        <v>1212</v>
      </c>
      <c r="F3569">
        <v>629</v>
      </c>
      <c r="G3569">
        <v>3926</v>
      </c>
      <c r="H3569">
        <v>7917</v>
      </c>
      <c r="I3569">
        <v>43112019600</v>
      </c>
      <c r="J3569">
        <v>8</v>
      </c>
      <c r="K3569" t="s">
        <v>1397</v>
      </c>
      <c r="L3569">
        <v>2531</v>
      </c>
      <c r="M3569" t="s">
        <v>1214</v>
      </c>
      <c r="N3569" t="s">
        <v>1388</v>
      </c>
      <c r="O3569">
        <v>0</v>
      </c>
      <c r="P3569" t="s">
        <v>1207</v>
      </c>
      <c r="Q3569">
        <v>19720901</v>
      </c>
    </row>
    <row r="3570" spans="1:17">
      <c r="A3570" t="s">
        <v>1396</v>
      </c>
      <c r="B3570" t="s">
        <v>1239</v>
      </c>
      <c r="C3570">
        <v>201006</v>
      </c>
      <c r="D3570">
        <v>29</v>
      </c>
      <c r="E3570" t="s">
        <v>1212</v>
      </c>
      <c r="F3570">
        <v>487</v>
      </c>
      <c r="G3570">
        <v>496</v>
      </c>
      <c r="H3570">
        <v>14889</v>
      </c>
      <c r="I3570">
        <v>43112013000</v>
      </c>
      <c r="J3570">
        <v>8</v>
      </c>
      <c r="K3570" t="s">
        <v>1397</v>
      </c>
      <c r="L3570">
        <v>2531</v>
      </c>
      <c r="M3570" t="s">
        <v>1214</v>
      </c>
      <c r="N3570" t="s">
        <v>1388</v>
      </c>
      <c r="O3570">
        <v>0</v>
      </c>
      <c r="P3570" t="s">
        <v>1207</v>
      </c>
      <c r="Q3570">
        <v>19720701</v>
      </c>
    </row>
    <row r="3571" spans="1:17">
      <c r="A3571" t="s">
        <v>1396</v>
      </c>
      <c r="B3571" t="s">
        <v>1240</v>
      </c>
      <c r="C3571">
        <v>201006</v>
      </c>
      <c r="D3571">
        <v>29</v>
      </c>
      <c r="E3571" t="s">
        <v>1212</v>
      </c>
      <c r="F3571">
        <v>757</v>
      </c>
      <c r="G3571">
        <v>225</v>
      </c>
      <c r="H3571">
        <v>5563</v>
      </c>
      <c r="I3571">
        <v>43112021401</v>
      </c>
      <c r="J3571">
        <v>8</v>
      </c>
      <c r="K3571" t="s">
        <v>1397</v>
      </c>
      <c r="L3571">
        <v>2531</v>
      </c>
      <c r="M3571" t="s">
        <v>1214</v>
      </c>
      <c r="N3571" t="s">
        <v>1388</v>
      </c>
      <c r="O3571">
        <v>0</v>
      </c>
      <c r="P3571" t="s">
        <v>1207</v>
      </c>
      <c r="Q3571">
        <v>19760901</v>
      </c>
    </row>
    <row r="3572" spans="1:17">
      <c r="A3572" t="s">
        <v>1396</v>
      </c>
      <c r="B3572" t="s">
        <v>1241</v>
      </c>
      <c r="C3572">
        <v>201006</v>
      </c>
      <c r="D3572">
        <v>29</v>
      </c>
      <c r="E3572" t="s">
        <v>1212</v>
      </c>
      <c r="F3572">
        <v>860</v>
      </c>
      <c r="G3572">
        <v>226</v>
      </c>
      <c r="H3572">
        <v>39903</v>
      </c>
      <c r="I3572">
        <v>43112023800</v>
      </c>
      <c r="J3572">
        <v>8</v>
      </c>
      <c r="K3572" t="s">
        <v>1397</v>
      </c>
      <c r="L3572">
        <v>2531</v>
      </c>
      <c r="M3572" t="s">
        <v>1214</v>
      </c>
      <c r="N3572" t="s">
        <v>1388</v>
      </c>
      <c r="O3572">
        <v>0</v>
      </c>
      <c r="P3572" t="s">
        <v>1207</v>
      </c>
      <c r="Q3572">
        <v>19701201</v>
      </c>
    </row>
    <row r="3573" spans="1:17">
      <c r="A3573" t="s">
        <v>1396</v>
      </c>
      <c r="B3573" t="s">
        <v>1311</v>
      </c>
      <c r="C3573">
        <v>201006</v>
      </c>
      <c r="D3573">
        <v>29</v>
      </c>
      <c r="E3573" t="s">
        <v>1212</v>
      </c>
      <c r="F3573">
        <v>908</v>
      </c>
      <c r="G3573">
        <v>586</v>
      </c>
      <c r="H3573">
        <v>42050</v>
      </c>
      <c r="I3573">
        <v>43112016400</v>
      </c>
      <c r="J3573">
        <v>8</v>
      </c>
      <c r="K3573" t="s">
        <v>1397</v>
      </c>
      <c r="L3573">
        <v>2531</v>
      </c>
      <c r="M3573" t="s">
        <v>1214</v>
      </c>
      <c r="N3573" t="s">
        <v>1388</v>
      </c>
      <c r="O3573">
        <v>0</v>
      </c>
      <c r="P3573" t="s">
        <v>1207</v>
      </c>
      <c r="Q3573">
        <v>19740101</v>
      </c>
    </row>
    <row r="3574" spans="1:17">
      <c r="A3574" t="s">
        <v>1396</v>
      </c>
      <c r="B3574" t="s">
        <v>1260</v>
      </c>
      <c r="C3574">
        <v>201006</v>
      </c>
      <c r="D3574">
        <v>29</v>
      </c>
      <c r="E3574" t="s">
        <v>1212</v>
      </c>
      <c r="F3574">
        <v>2839</v>
      </c>
      <c r="G3574">
        <v>2572</v>
      </c>
      <c r="H3574">
        <v>51059</v>
      </c>
      <c r="I3574">
        <v>43112019700</v>
      </c>
      <c r="J3574">
        <v>8</v>
      </c>
      <c r="K3574" t="s">
        <v>1397</v>
      </c>
      <c r="L3574">
        <v>2531</v>
      </c>
      <c r="M3574" t="s">
        <v>1214</v>
      </c>
      <c r="N3574" t="s">
        <v>1388</v>
      </c>
      <c r="O3574">
        <v>0</v>
      </c>
      <c r="P3574" t="s">
        <v>1207</v>
      </c>
      <c r="Q3574">
        <v>19700801</v>
      </c>
    </row>
    <row r="3575" spans="1:17">
      <c r="A3575" t="s">
        <v>1396</v>
      </c>
      <c r="B3575" t="s">
        <v>1312</v>
      </c>
      <c r="C3575">
        <v>201006</v>
      </c>
      <c r="D3575">
        <v>29</v>
      </c>
      <c r="E3575" t="s">
        <v>1212</v>
      </c>
      <c r="F3575">
        <v>1246</v>
      </c>
      <c r="G3575">
        <v>181</v>
      </c>
      <c r="H3575">
        <v>57858</v>
      </c>
      <c r="I3575">
        <v>43112015100</v>
      </c>
      <c r="J3575">
        <v>8</v>
      </c>
      <c r="K3575" t="s">
        <v>1397</v>
      </c>
      <c r="L3575">
        <v>2531</v>
      </c>
      <c r="M3575" t="s">
        <v>1214</v>
      </c>
      <c r="N3575" t="s">
        <v>1388</v>
      </c>
      <c r="O3575">
        <v>0</v>
      </c>
      <c r="P3575" t="s">
        <v>1322</v>
      </c>
      <c r="Q3575">
        <v>19730701</v>
      </c>
    </row>
    <row r="3576" spans="1:17">
      <c r="A3576" t="s">
        <v>1396</v>
      </c>
      <c r="B3576" t="s">
        <v>1242</v>
      </c>
      <c r="C3576">
        <v>201006</v>
      </c>
      <c r="D3576">
        <v>29</v>
      </c>
      <c r="E3576" t="s">
        <v>1212</v>
      </c>
      <c r="F3576">
        <v>1878</v>
      </c>
      <c r="G3576">
        <v>3339</v>
      </c>
      <c r="H3576">
        <v>5953</v>
      </c>
      <c r="I3576">
        <v>43112006400</v>
      </c>
      <c r="J3576">
        <v>8</v>
      </c>
      <c r="K3576" t="s">
        <v>1397</v>
      </c>
      <c r="L3576">
        <v>2531</v>
      </c>
      <c r="M3576" t="s">
        <v>1214</v>
      </c>
      <c r="N3576" t="s">
        <v>1388</v>
      </c>
      <c r="O3576">
        <v>0</v>
      </c>
      <c r="P3576" t="s">
        <v>1207</v>
      </c>
      <c r="Q3576">
        <v>19750201</v>
      </c>
    </row>
    <row r="3577" spans="1:17">
      <c r="A3577" t="s">
        <v>1396</v>
      </c>
      <c r="B3577" t="s">
        <v>1326</v>
      </c>
      <c r="C3577">
        <v>201006</v>
      </c>
      <c r="D3577">
        <v>29</v>
      </c>
      <c r="E3577" t="s">
        <v>1212</v>
      </c>
      <c r="F3577">
        <v>1001</v>
      </c>
      <c r="G3577">
        <v>90</v>
      </c>
      <c r="H3577">
        <v>30666</v>
      </c>
      <c r="I3577">
        <v>43112012401</v>
      </c>
      <c r="J3577">
        <v>8</v>
      </c>
      <c r="K3577" t="s">
        <v>1397</v>
      </c>
      <c r="L3577">
        <v>2531</v>
      </c>
      <c r="M3577" t="s">
        <v>1214</v>
      </c>
      <c r="N3577" t="s">
        <v>1388</v>
      </c>
      <c r="O3577">
        <v>0</v>
      </c>
      <c r="P3577" t="s">
        <v>1233</v>
      </c>
      <c r="Q3577">
        <v>19970507</v>
      </c>
    </row>
    <row r="3578" spans="1:17">
      <c r="A3578" t="s">
        <v>1396</v>
      </c>
      <c r="B3578" t="s">
        <v>1261</v>
      </c>
      <c r="C3578">
        <v>201006</v>
      </c>
      <c r="D3578">
        <v>0</v>
      </c>
      <c r="E3578" t="s">
        <v>1212</v>
      </c>
      <c r="F3578">
        <v>0</v>
      </c>
      <c r="G3578">
        <v>0</v>
      </c>
      <c r="H3578">
        <v>0</v>
      </c>
      <c r="I3578">
        <v>43112006200</v>
      </c>
      <c r="J3578">
        <v>12</v>
      </c>
      <c r="K3578" t="s">
        <v>1397</v>
      </c>
      <c r="L3578">
        <v>2531</v>
      </c>
      <c r="M3578" t="s">
        <v>1214</v>
      </c>
      <c r="N3578" t="s">
        <v>1388</v>
      </c>
      <c r="O3578">
        <v>0</v>
      </c>
      <c r="P3578" t="s">
        <v>1207</v>
      </c>
      <c r="Q3578">
        <v>19690501</v>
      </c>
    </row>
    <row r="3579" spans="1:17">
      <c r="A3579" t="s">
        <v>1396</v>
      </c>
      <c r="B3579" t="s">
        <v>1394</v>
      </c>
      <c r="C3579">
        <v>201006</v>
      </c>
      <c r="D3579">
        <v>0</v>
      </c>
      <c r="E3579" t="s">
        <v>1212</v>
      </c>
      <c r="F3579">
        <v>0</v>
      </c>
      <c r="G3579">
        <v>0</v>
      </c>
      <c r="H3579">
        <v>0</v>
      </c>
      <c r="I3579">
        <v>43112018301</v>
      </c>
      <c r="J3579">
        <v>12</v>
      </c>
      <c r="K3579" t="s">
        <v>1397</v>
      </c>
      <c r="L3579">
        <v>2531</v>
      </c>
      <c r="M3579" t="s">
        <v>1214</v>
      </c>
      <c r="N3579" t="s">
        <v>1388</v>
      </c>
      <c r="O3579">
        <v>0</v>
      </c>
      <c r="P3579" t="s">
        <v>1207</v>
      </c>
      <c r="Q3579">
        <v>19750701</v>
      </c>
    </row>
    <row r="3580" spans="1:17">
      <c r="A3580" t="s">
        <v>1396</v>
      </c>
      <c r="B3580" t="s">
        <v>1243</v>
      </c>
      <c r="C3580">
        <v>201006</v>
      </c>
      <c r="D3580">
        <v>29</v>
      </c>
      <c r="E3580" t="s">
        <v>1212</v>
      </c>
      <c r="F3580">
        <v>269</v>
      </c>
      <c r="G3580">
        <v>451</v>
      </c>
      <c r="H3580">
        <v>11</v>
      </c>
      <c r="I3580">
        <v>43112018400</v>
      </c>
      <c r="J3580">
        <v>8</v>
      </c>
      <c r="K3580" t="s">
        <v>1397</v>
      </c>
      <c r="L3580">
        <v>2531</v>
      </c>
      <c r="M3580" t="s">
        <v>1214</v>
      </c>
      <c r="N3580" t="s">
        <v>1388</v>
      </c>
      <c r="O3580">
        <v>0</v>
      </c>
      <c r="P3580" t="s">
        <v>1207</v>
      </c>
      <c r="Q3580">
        <v>19700501</v>
      </c>
    </row>
    <row r="3581" spans="1:17">
      <c r="A3581" t="s">
        <v>1396</v>
      </c>
      <c r="B3581" t="s">
        <v>1327</v>
      </c>
      <c r="C3581">
        <v>201006</v>
      </c>
      <c r="D3581">
        <v>29</v>
      </c>
      <c r="E3581" t="s">
        <v>1212</v>
      </c>
      <c r="F3581">
        <v>870</v>
      </c>
      <c r="G3581">
        <v>1533</v>
      </c>
      <c r="H3581">
        <v>22601</v>
      </c>
      <c r="I3581">
        <v>43112005600</v>
      </c>
      <c r="J3581">
        <v>8</v>
      </c>
      <c r="K3581" t="s">
        <v>1397</v>
      </c>
      <c r="L3581">
        <v>2531</v>
      </c>
      <c r="M3581" t="s">
        <v>1214</v>
      </c>
      <c r="N3581" t="s">
        <v>1388</v>
      </c>
      <c r="O3581">
        <v>0</v>
      </c>
      <c r="P3581" t="s">
        <v>1322</v>
      </c>
      <c r="Q3581">
        <v>19690301</v>
      </c>
    </row>
    <row r="3582" spans="1:17">
      <c r="A3582" t="s">
        <v>1396</v>
      </c>
      <c r="B3582" t="s">
        <v>1328</v>
      </c>
      <c r="C3582">
        <v>201006</v>
      </c>
      <c r="D3582">
        <v>29</v>
      </c>
      <c r="E3582" t="s">
        <v>1212</v>
      </c>
      <c r="F3582">
        <v>1682</v>
      </c>
      <c r="G3582">
        <v>1303</v>
      </c>
      <c r="H3582">
        <v>30269</v>
      </c>
      <c r="I3582">
        <v>43112017500</v>
      </c>
      <c r="J3582">
        <v>8</v>
      </c>
      <c r="K3582" t="s">
        <v>1397</v>
      </c>
      <c r="L3582">
        <v>2531</v>
      </c>
      <c r="M3582" t="s">
        <v>1214</v>
      </c>
      <c r="N3582" t="s">
        <v>1388</v>
      </c>
      <c r="O3582">
        <v>0</v>
      </c>
      <c r="P3582" t="s">
        <v>1207</v>
      </c>
      <c r="Q3582">
        <v>19700401</v>
      </c>
    </row>
    <row r="3583" spans="1:17">
      <c r="A3583" t="s">
        <v>1396</v>
      </c>
      <c r="B3583" t="s">
        <v>1262</v>
      </c>
      <c r="C3583">
        <v>201006</v>
      </c>
      <c r="D3583">
        <v>29</v>
      </c>
      <c r="E3583" t="s">
        <v>1212</v>
      </c>
      <c r="F3583">
        <v>442</v>
      </c>
      <c r="G3583">
        <v>451</v>
      </c>
      <c r="H3583">
        <v>7923</v>
      </c>
      <c r="I3583">
        <v>43112012500</v>
      </c>
      <c r="J3583">
        <v>8</v>
      </c>
      <c r="K3583" t="s">
        <v>1397</v>
      </c>
      <c r="L3583">
        <v>2531</v>
      </c>
      <c r="M3583" t="s">
        <v>1214</v>
      </c>
      <c r="N3583" t="s">
        <v>1388</v>
      </c>
      <c r="O3583">
        <v>0</v>
      </c>
      <c r="P3583" t="s">
        <v>1207</v>
      </c>
      <c r="Q3583">
        <v>19690801</v>
      </c>
    </row>
    <row r="3584" spans="1:17">
      <c r="A3584" t="s">
        <v>1396</v>
      </c>
      <c r="B3584" t="s">
        <v>1313</v>
      </c>
      <c r="C3584">
        <v>201006</v>
      </c>
      <c r="D3584">
        <v>29</v>
      </c>
      <c r="E3584" t="s">
        <v>1212</v>
      </c>
      <c r="F3584">
        <v>1928</v>
      </c>
      <c r="G3584">
        <v>1986</v>
      </c>
      <c r="H3584">
        <v>3561</v>
      </c>
      <c r="I3584">
        <v>43112006300</v>
      </c>
      <c r="J3584">
        <v>8</v>
      </c>
      <c r="K3584" t="s">
        <v>1397</v>
      </c>
      <c r="L3584">
        <v>2531</v>
      </c>
      <c r="M3584" t="s">
        <v>1214</v>
      </c>
      <c r="N3584" t="s">
        <v>1388</v>
      </c>
      <c r="O3584">
        <v>0</v>
      </c>
      <c r="P3584" t="s">
        <v>1207</v>
      </c>
      <c r="Q3584">
        <v>19690701</v>
      </c>
    </row>
    <row r="3585" spans="1:17">
      <c r="A3585" t="s">
        <v>1396</v>
      </c>
      <c r="B3585" t="s">
        <v>1314</v>
      </c>
      <c r="C3585">
        <v>201006</v>
      </c>
      <c r="D3585">
        <v>0</v>
      </c>
      <c r="E3585" t="s">
        <v>1212</v>
      </c>
      <c r="F3585">
        <v>0</v>
      </c>
      <c r="G3585">
        <v>0</v>
      </c>
      <c r="H3585">
        <v>0</v>
      </c>
      <c r="I3585">
        <v>43112020500</v>
      </c>
      <c r="J3585">
        <v>12</v>
      </c>
      <c r="K3585" t="s">
        <v>1397</v>
      </c>
      <c r="L3585">
        <v>2531</v>
      </c>
      <c r="M3585" t="s">
        <v>1214</v>
      </c>
      <c r="N3585" t="s">
        <v>1388</v>
      </c>
      <c r="O3585">
        <v>0</v>
      </c>
      <c r="P3585" t="s">
        <v>1233</v>
      </c>
      <c r="Q3585">
        <v>19721201</v>
      </c>
    </row>
    <row r="3586" spans="1:17">
      <c r="A3586" t="s">
        <v>1396</v>
      </c>
      <c r="B3586" t="s">
        <v>1329</v>
      </c>
      <c r="C3586">
        <v>201006</v>
      </c>
      <c r="D3586">
        <v>29</v>
      </c>
      <c r="E3586" t="s">
        <v>1212</v>
      </c>
      <c r="F3586">
        <v>3615</v>
      </c>
      <c r="G3586">
        <v>316</v>
      </c>
      <c r="H3586">
        <v>110692</v>
      </c>
      <c r="I3586">
        <v>43112019800</v>
      </c>
      <c r="J3586">
        <v>8</v>
      </c>
      <c r="K3586" t="s">
        <v>1397</v>
      </c>
      <c r="L3586">
        <v>2531</v>
      </c>
      <c r="M3586" t="s">
        <v>1214</v>
      </c>
      <c r="N3586" t="s">
        <v>1388</v>
      </c>
      <c r="O3586">
        <v>0</v>
      </c>
      <c r="P3586" t="s">
        <v>1207</v>
      </c>
      <c r="Q3586">
        <v>19700801</v>
      </c>
    </row>
    <row r="3587" spans="1:17">
      <c r="A3587" t="s">
        <v>1396</v>
      </c>
      <c r="B3587" t="s">
        <v>1245</v>
      </c>
      <c r="C3587">
        <v>201006</v>
      </c>
      <c r="D3587">
        <v>29</v>
      </c>
      <c r="E3587" t="s">
        <v>1212</v>
      </c>
      <c r="F3587">
        <v>1620</v>
      </c>
      <c r="G3587">
        <v>2076</v>
      </c>
      <c r="H3587">
        <v>2849</v>
      </c>
      <c r="I3587">
        <v>43112019900</v>
      </c>
      <c r="J3587">
        <v>8</v>
      </c>
      <c r="K3587" t="s">
        <v>1397</v>
      </c>
      <c r="L3587">
        <v>2531</v>
      </c>
      <c r="M3587" t="s">
        <v>1214</v>
      </c>
      <c r="N3587" t="s">
        <v>1388</v>
      </c>
      <c r="O3587">
        <v>0</v>
      </c>
      <c r="P3587" t="s">
        <v>1207</v>
      </c>
      <c r="Q3587">
        <v>19700701</v>
      </c>
    </row>
    <row r="3588" spans="1:17">
      <c r="A3588" t="s">
        <v>1396</v>
      </c>
      <c r="B3588" t="s">
        <v>1359</v>
      </c>
      <c r="C3588">
        <v>201006</v>
      </c>
      <c r="D3588">
        <v>0</v>
      </c>
      <c r="E3588" t="s">
        <v>1212</v>
      </c>
      <c r="F3588">
        <v>0</v>
      </c>
      <c r="G3588">
        <v>0</v>
      </c>
      <c r="H3588">
        <v>0</v>
      </c>
      <c r="I3588">
        <v>43112021800</v>
      </c>
      <c r="J3588">
        <v>12</v>
      </c>
      <c r="K3588" t="s">
        <v>1397</v>
      </c>
      <c r="L3588">
        <v>2531</v>
      </c>
      <c r="M3588" t="s">
        <v>1214</v>
      </c>
      <c r="N3588" t="s">
        <v>1388</v>
      </c>
      <c r="O3588">
        <v>0</v>
      </c>
      <c r="P3588" t="s">
        <v>1207</v>
      </c>
      <c r="Q3588">
        <v>19701101</v>
      </c>
    </row>
    <row r="3589" spans="1:17">
      <c r="A3589" t="s">
        <v>1396</v>
      </c>
      <c r="B3589" t="s">
        <v>1248</v>
      </c>
      <c r="C3589">
        <v>201006</v>
      </c>
      <c r="D3589">
        <v>29</v>
      </c>
      <c r="E3589" t="s">
        <v>1212</v>
      </c>
      <c r="F3589">
        <v>52</v>
      </c>
      <c r="G3589">
        <v>135</v>
      </c>
      <c r="H3589">
        <v>2350</v>
      </c>
      <c r="I3589">
        <v>43112017601</v>
      </c>
      <c r="J3589">
        <v>8</v>
      </c>
      <c r="K3589" t="s">
        <v>1397</v>
      </c>
      <c r="L3589">
        <v>2531</v>
      </c>
      <c r="M3589" t="s">
        <v>1214</v>
      </c>
      <c r="N3589" t="s">
        <v>1388</v>
      </c>
      <c r="O3589">
        <v>0</v>
      </c>
      <c r="P3589" t="s">
        <v>1207</v>
      </c>
      <c r="Q3589">
        <v>19751101</v>
      </c>
    </row>
    <row r="3590" spans="1:17">
      <c r="A3590" t="s">
        <v>1396</v>
      </c>
      <c r="B3590" t="s">
        <v>1215</v>
      </c>
      <c r="C3590">
        <v>201006</v>
      </c>
      <c r="D3590">
        <v>29</v>
      </c>
      <c r="E3590" t="s">
        <v>1212</v>
      </c>
      <c r="F3590">
        <v>667</v>
      </c>
      <c r="G3590">
        <v>1723</v>
      </c>
      <c r="H3590">
        <v>11151</v>
      </c>
      <c r="I3590">
        <v>43112015201</v>
      </c>
      <c r="J3590">
        <v>8</v>
      </c>
      <c r="K3590" t="s">
        <v>1397</v>
      </c>
      <c r="L3590">
        <v>2531</v>
      </c>
      <c r="M3590" t="s">
        <v>1214</v>
      </c>
      <c r="N3590" t="s">
        <v>1388</v>
      </c>
      <c r="O3590">
        <v>0</v>
      </c>
      <c r="P3590" t="s">
        <v>1207</v>
      </c>
      <c r="Q3590">
        <v>19940401</v>
      </c>
    </row>
    <row r="3591" spans="1:17">
      <c r="A3591" t="s">
        <v>1396</v>
      </c>
      <c r="B3591" t="s">
        <v>1217</v>
      </c>
      <c r="C3591">
        <v>201006</v>
      </c>
      <c r="D3591">
        <v>0</v>
      </c>
      <c r="E3591" t="s">
        <v>1212</v>
      </c>
      <c r="F3591">
        <v>0</v>
      </c>
      <c r="G3591">
        <v>0</v>
      </c>
      <c r="H3591">
        <v>0</v>
      </c>
      <c r="I3591">
        <v>43112018500</v>
      </c>
      <c r="J3591">
        <v>12</v>
      </c>
      <c r="K3591" t="s">
        <v>1397</v>
      </c>
      <c r="L3591">
        <v>2531</v>
      </c>
      <c r="M3591" t="s">
        <v>1214</v>
      </c>
      <c r="N3591" t="s">
        <v>1388</v>
      </c>
      <c r="O3591">
        <v>0</v>
      </c>
      <c r="P3591" t="s">
        <v>1207</v>
      </c>
      <c r="Q3591">
        <v>19700601</v>
      </c>
    </row>
    <row r="3592" spans="1:17">
      <c r="A3592" t="s">
        <v>1396</v>
      </c>
      <c r="B3592" t="s">
        <v>1220</v>
      </c>
      <c r="C3592">
        <v>201006</v>
      </c>
      <c r="D3592">
        <v>0</v>
      </c>
      <c r="E3592" t="s">
        <v>1212</v>
      </c>
      <c r="F3592">
        <v>0</v>
      </c>
      <c r="G3592">
        <v>0</v>
      </c>
      <c r="H3592">
        <v>0</v>
      </c>
      <c r="I3592">
        <v>43112070200</v>
      </c>
      <c r="J3592">
        <v>12</v>
      </c>
      <c r="K3592" t="s">
        <v>1397</v>
      </c>
      <c r="L3592">
        <v>2531</v>
      </c>
      <c r="M3592" t="s">
        <v>1214</v>
      </c>
      <c r="N3592" t="s">
        <v>1388</v>
      </c>
      <c r="O3592">
        <v>0</v>
      </c>
      <c r="P3592" t="s">
        <v>1207</v>
      </c>
      <c r="Q3592">
        <v>19930801</v>
      </c>
    </row>
    <row r="3593" spans="1:17">
      <c r="A3593" t="s">
        <v>1396</v>
      </c>
      <c r="B3593" t="s">
        <v>1221</v>
      </c>
      <c r="C3593">
        <v>201006</v>
      </c>
      <c r="D3593">
        <v>29</v>
      </c>
      <c r="E3593" t="s">
        <v>1212</v>
      </c>
      <c r="F3593">
        <v>440</v>
      </c>
      <c r="G3593">
        <v>680</v>
      </c>
      <c r="H3593">
        <v>1689</v>
      </c>
      <c r="I3593">
        <v>43112031100</v>
      </c>
      <c r="J3593">
        <v>8</v>
      </c>
      <c r="K3593" t="s">
        <v>1397</v>
      </c>
      <c r="L3593">
        <v>2531</v>
      </c>
      <c r="M3593" t="s">
        <v>1214</v>
      </c>
      <c r="N3593" t="s">
        <v>1388</v>
      </c>
      <c r="O3593">
        <v>0</v>
      </c>
      <c r="P3593" t="s">
        <v>1207</v>
      </c>
      <c r="Q3593">
        <v>19750801</v>
      </c>
    </row>
    <row r="3594" spans="1:17">
      <c r="A3594" t="s">
        <v>1396</v>
      </c>
      <c r="B3594" t="s">
        <v>1222</v>
      </c>
      <c r="C3594">
        <v>201006</v>
      </c>
      <c r="D3594">
        <v>29</v>
      </c>
      <c r="E3594" t="s">
        <v>1212</v>
      </c>
      <c r="F3594">
        <v>994</v>
      </c>
      <c r="G3594">
        <v>725</v>
      </c>
      <c r="H3594">
        <v>1730</v>
      </c>
      <c r="I3594">
        <v>43112070000</v>
      </c>
      <c r="J3594">
        <v>8</v>
      </c>
      <c r="K3594" t="s">
        <v>1397</v>
      </c>
      <c r="L3594">
        <v>2531</v>
      </c>
      <c r="M3594" t="s">
        <v>1214</v>
      </c>
      <c r="N3594" t="s">
        <v>1388</v>
      </c>
      <c r="O3594">
        <v>0</v>
      </c>
      <c r="P3594" t="s">
        <v>1207</v>
      </c>
      <c r="Q3594">
        <v>19930601</v>
      </c>
    </row>
    <row r="3595" spans="1:17">
      <c r="A3595" t="s">
        <v>1396</v>
      </c>
      <c r="B3595" t="s">
        <v>1223</v>
      </c>
      <c r="C3595">
        <v>201006</v>
      </c>
      <c r="D3595">
        <v>0</v>
      </c>
      <c r="E3595" t="s">
        <v>1212</v>
      </c>
      <c r="F3595">
        <v>0</v>
      </c>
      <c r="G3595">
        <v>0</v>
      </c>
      <c r="H3595">
        <v>0</v>
      </c>
      <c r="I3595">
        <v>43112017900</v>
      </c>
      <c r="J3595">
        <v>12</v>
      </c>
      <c r="K3595" t="s">
        <v>1397</v>
      </c>
      <c r="L3595">
        <v>2531</v>
      </c>
      <c r="M3595" t="s">
        <v>1214</v>
      </c>
      <c r="N3595" t="s">
        <v>1388</v>
      </c>
      <c r="O3595">
        <v>0</v>
      </c>
      <c r="P3595" t="s">
        <v>1207</v>
      </c>
      <c r="Q3595">
        <v>19741101</v>
      </c>
    </row>
    <row r="3596" spans="1:17">
      <c r="A3596" t="s">
        <v>1396</v>
      </c>
      <c r="B3596" t="s">
        <v>1224</v>
      </c>
      <c r="C3596">
        <v>201006</v>
      </c>
      <c r="D3596">
        <v>0</v>
      </c>
      <c r="E3596" t="s">
        <v>1212</v>
      </c>
      <c r="F3596">
        <v>0</v>
      </c>
      <c r="G3596">
        <v>0</v>
      </c>
      <c r="H3596">
        <v>0</v>
      </c>
      <c r="I3596">
        <v>43112015301</v>
      </c>
      <c r="J3596">
        <v>12</v>
      </c>
      <c r="K3596" t="s">
        <v>1397</v>
      </c>
      <c r="L3596">
        <v>2531</v>
      </c>
      <c r="M3596" t="s">
        <v>1214</v>
      </c>
      <c r="N3596" t="s">
        <v>1388</v>
      </c>
      <c r="O3596">
        <v>0</v>
      </c>
      <c r="P3596" t="s">
        <v>1207</v>
      </c>
      <c r="Q3596">
        <v>19741101</v>
      </c>
    </row>
    <row r="3597" spans="1:17">
      <c r="A3597" t="s">
        <v>1396</v>
      </c>
      <c r="B3597" t="s">
        <v>1225</v>
      </c>
      <c r="C3597">
        <v>201006</v>
      </c>
      <c r="D3597">
        <v>0</v>
      </c>
      <c r="E3597" t="s">
        <v>1212</v>
      </c>
      <c r="F3597">
        <v>0</v>
      </c>
      <c r="G3597">
        <v>0</v>
      </c>
      <c r="H3597">
        <v>0</v>
      </c>
      <c r="I3597">
        <v>43112016500</v>
      </c>
      <c r="J3597">
        <v>12</v>
      </c>
      <c r="K3597" t="s">
        <v>1397</v>
      </c>
      <c r="L3597">
        <v>2531</v>
      </c>
      <c r="M3597" t="s">
        <v>1214</v>
      </c>
      <c r="N3597" t="s">
        <v>1388</v>
      </c>
      <c r="O3597">
        <v>0</v>
      </c>
      <c r="P3597" t="s">
        <v>1207</v>
      </c>
      <c r="Q3597">
        <v>19700301</v>
      </c>
    </row>
    <row r="3598" spans="1:17">
      <c r="A3598" t="s">
        <v>1396</v>
      </c>
      <c r="B3598" t="s">
        <v>1301</v>
      </c>
      <c r="C3598">
        <v>201006</v>
      </c>
      <c r="D3598">
        <v>0</v>
      </c>
      <c r="E3598" t="s">
        <v>1212</v>
      </c>
      <c r="F3598">
        <v>0</v>
      </c>
      <c r="G3598">
        <v>0</v>
      </c>
      <c r="H3598">
        <v>0</v>
      </c>
      <c r="I3598">
        <v>43112010801</v>
      </c>
      <c r="J3598">
        <v>12</v>
      </c>
      <c r="K3598" t="s">
        <v>1397</v>
      </c>
      <c r="L3598">
        <v>2531</v>
      </c>
      <c r="M3598" t="s">
        <v>1214</v>
      </c>
      <c r="N3598" t="s">
        <v>1388</v>
      </c>
      <c r="O3598">
        <v>0</v>
      </c>
      <c r="P3598" t="s">
        <v>1207</v>
      </c>
      <c r="Q3598">
        <v>19721201</v>
      </c>
    </row>
    <row r="3599" spans="1:17">
      <c r="A3599" t="s">
        <v>1396</v>
      </c>
      <c r="B3599" t="s">
        <v>1226</v>
      </c>
      <c r="C3599">
        <v>201006</v>
      </c>
      <c r="D3599">
        <v>0</v>
      </c>
      <c r="E3599" t="s">
        <v>1212</v>
      </c>
      <c r="F3599">
        <v>0</v>
      </c>
      <c r="G3599">
        <v>0</v>
      </c>
      <c r="H3599">
        <v>0</v>
      </c>
      <c r="I3599">
        <v>43112021000</v>
      </c>
      <c r="J3599">
        <v>12</v>
      </c>
      <c r="K3599" t="s">
        <v>1397</v>
      </c>
      <c r="L3599">
        <v>2531</v>
      </c>
      <c r="M3599" t="s">
        <v>1214</v>
      </c>
      <c r="N3599" t="s">
        <v>1388</v>
      </c>
      <c r="O3599">
        <v>0</v>
      </c>
      <c r="P3599" t="s">
        <v>1207</v>
      </c>
      <c r="Q3599">
        <v>19720801</v>
      </c>
    </row>
    <row r="3600" spans="1:17">
      <c r="A3600" t="s">
        <v>1396</v>
      </c>
      <c r="B3600" t="s">
        <v>1303</v>
      </c>
      <c r="C3600">
        <v>201006</v>
      </c>
      <c r="D3600">
        <v>0</v>
      </c>
      <c r="E3600" t="s">
        <v>1212</v>
      </c>
      <c r="F3600">
        <v>0</v>
      </c>
      <c r="G3600">
        <v>0</v>
      </c>
      <c r="H3600">
        <v>0</v>
      </c>
      <c r="I3600">
        <v>43112014200</v>
      </c>
      <c r="J3600">
        <v>12</v>
      </c>
      <c r="K3600" t="s">
        <v>1397</v>
      </c>
      <c r="L3600">
        <v>2531</v>
      </c>
      <c r="M3600" t="s">
        <v>1214</v>
      </c>
      <c r="N3600" t="s">
        <v>1388</v>
      </c>
      <c r="O3600">
        <v>0</v>
      </c>
      <c r="P3600" t="s">
        <v>1207</v>
      </c>
      <c r="Q3600">
        <v>19740101</v>
      </c>
    </row>
    <row r="3601" spans="1:17">
      <c r="A3601" t="s">
        <v>1396</v>
      </c>
      <c r="B3601" t="s">
        <v>1348</v>
      </c>
      <c r="C3601">
        <v>201006</v>
      </c>
      <c r="D3601">
        <v>29</v>
      </c>
      <c r="E3601" t="s">
        <v>1212</v>
      </c>
      <c r="F3601">
        <v>790</v>
      </c>
      <c r="G3601">
        <v>2221</v>
      </c>
      <c r="H3601">
        <v>12065</v>
      </c>
      <c r="I3601">
        <v>43112016601</v>
      </c>
      <c r="J3601">
        <v>8</v>
      </c>
      <c r="K3601" t="s">
        <v>1397</v>
      </c>
      <c r="L3601">
        <v>2531</v>
      </c>
      <c r="M3601" t="s">
        <v>1214</v>
      </c>
      <c r="N3601" t="s">
        <v>1388</v>
      </c>
      <c r="O3601">
        <v>0</v>
      </c>
      <c r="P3601" t="s">
        <v>1207</v>
      </c>
      <c r="Q3601">
        <v>19770201</v>
      </c>
    </row>
    <row r="3602" spans="1:17">
      <c r="A3602" t="s">
        <v>1396</v>
      </c>
      <c r="B3602" t="s">
        <v>1228</v>
      </c>
      <c r="C3602">
        <v>201006</v>
      </c>
      <c r="D3602">
        <v>29</v>
      </c>
      <c r="E3602" t="s">
        <v>1212</v>
      </c>
      <c r="F3602">
        <v>576</v>
      </c>
      <c r="G3602">
        <v>748</v>
      </c>
      <c r="H3602">
        <v>15801</v>
      </c>
      <c r="I3602">
        <v>43112009301</v>
      </c>
      <c r="J3602">
        <v>8</v>
      </c>
      <c r="K3602" t="s">
        <v>1397</v>
      </c>
      <c r="L3602">
        <v>2531</v>
      </c>
      <c r="M3602" t="s">
        <v>1214</v>
      </c>
      <c r="N3602" t="s">
        <v>1388</v>
      </c>
      <c r="O3602">
        <v>0</v>
      </c>
      <c r="P3602" t="s">
        <v>1207</v>
      </c>
      <c r="Q3602">
        <v>19790801</v>
      </c>
    </row>
    <row r="3603" spans="1:17">
      <c r="A3603" t="s">
        <v>1396</v>
      </c>
      <c r="B3603" t="s">
        <v>1381</v>
      </c>
      <c r="C3603">
        <v>201006</v>
      </c>
      <c r="D3603">
        <v>0</v>
      </c>
      <c r="E3603" t="s">
        <v>1212</v>
      </c>
      <c r="F3603">
        <v>0</v>
      </c>
      <c r="G3603">
        <v>0</v>
      </c>
      <c r="H3603">
        <v>0</v>
      </c>
      <c r="I3603">
        <v>43112029000</v>
      </c>
      <c r="J3603">
        <v>12</v>
      </c>
      <c r="K3603" t="s">
        <v>1397</v>
      </c>
      <c r="L3603">
        <v>2531</v>
      </c>
      <c r="M3603" t="s">
        <v>1214</v>
      </c>
      <c r="N3603" t="s">
        <v>1388</v>
      </c>
      <c r="O3603">
        <v>0</v>
      </c>
      <c r="P3603" t="s">
        <v>1207</v>
      </c>
      <c r="Q3603">
        <v>19720701</v>
      </c>
    </row>
    <row r="3604" spans="1:17">
      <c r="A3604" t="s">
        <v>1396</v>
      </c>
      <c r="B3604" t="s">
        <v>1382</v>
      </c>
      <c r="C3604">
        <v>201006</v>
      </c>
      <c r="D3604">
        <v>29</v>
      </c>
      <c r="E3604" t="s">
        <v>1212</v>
      </c>
      <c r="F3604">
        <v>588</v>
      </c>
      <c r="G3604">
        <v>6483</v>
      </c>
      <c r="H3604">
        <v>7513</v>
      </c>
      <c r="I3604">
        <v>43112016800</v>
      </c>
      <c r="J3604">
        <v>8</v>
      </c>
      <c r="K3604" t="s">
        <v>1397</v>
      </c>
      <c r="L3604">
        <v>2531</v>
      </c>
      <c r="M3604" t="s">
        <v>1214</v>
      </c>
      <c r="N3604" t="s">
        <v>1388</v>
      </c>
      <c r="O3604">
        <v>0</v>
      </c>
      <c r="P3604" t="s">
        <v>1207</v>
      </c>
      <c r="Q3604">
        <v>19730501</v>
      </c>
    </row>
    <row r="3605" spans="1:17">
      <c r="A3605" t="s">
        <v>1396</v>
      </c>
      <c r="B3605" t="s">
        <v>1398</v>
      </c>
      <c r="C3605">
        <v>201006</v>
      </c>
      <c r="D3605">
        <v>0</v>
      </c>
      <c r="E3605" t="s">
        <v>1212</v>
      </c>
      <c r="F3605">
        <v>0</v>
      </c>
      <c r="G3605">
        <v>0</v>
      </c>
      <c r="H3605">
        <v>0</v>
      </c>
      <c r="I3605">
        <v>43112018100</v>
      </c>
      <c r="J3605">
        <v>12</v>
      </c>
      <c r="K3605" t="s">
        <v>1397</v>
      </c>
      <c r="L3605">
        <v>2531</v>
      </c>
      <c r="M3605" t="s">
        <v>1214</v>
      </c>
      <c r="N3605" t="s">
        <v>1388</v>
      </c>
      <c r="O3605">
        <v>0</v>
      </c>
      <c r="P3605" t="s">
        <v>1233</v>
      </c>
      <c r="Q3605">
        <v>19750601</v>
      </c>
    </row>
    <row r="3606" spans="1:17">
      <c r="A3606" t="s">
        <v>1396</v>
      </c>
      <c r="B3606" t="s">
        <v>1362</v>
      </c>
      <c r="C3606">
        <v>201006</v>
      </c>
      <c r="D3606">
        <v>0</v>
      </c>
      <c r="E3606" t="s">
        <v>1212</v>
      </c>
      <c r="F3606">
        <v>0</v>
      </c>
      <c r="G3606">
        <v>0</v>
      </c>
      <c r="H3606">
        <v>0</v>
      </c>
      <c r="I3606">
        <v>43112020700</v>
      </c>
      <c r="J3606">
        <v>12</v>
      </c>
      <c r="K3606" t="s">
        <v>1397</v>
      </c>
      <c r="L3606">
        <v>2531</v>
      </c>
      <c r="M3606" t="s">
        <v>1214</v>
      </c>
      <c r="N3606" t="s">
        <v>1388</v>
      </c>
      <c r="O3606">
        <v>0</v>
      </c>
      <c r="P3606" t="s">
        <v>1393</v>
      </c>
      <c r="Q3606">
        <v>19790501</v>
      </c>
    </row>
    <row r="3607" spans="1:17">
      <c r="A3607" t="s">
        <v>1396</v>
      </c>
      <c r="B3607" t="s">
        <v>1363</v>
      </c>
      <c r="C3607">
        <v>201006</v>
      </c>
      <c r="D3607">
        <v>29</v>
      </c>
      <c r="E3607" t="s">
        <v>1212</v>
      </c>
      <c r="F3607">
        <v>1261</v>
      </c>
      <c r="G3607">
        <v>204</v>
      </c>
      <c r="H3607">
        <v>41597</v>
      </c>
      <c r="I3607">
        <v>43112018600</v>
      </c>
      <c r="J3607">
        <v>8</v>
      </c>
      <c r="K3607" t="s">
        <v>1397</v>
      </c>
      <c r="L3607">
        <v>2531</v>
      </c>
      <c r="M3607" t="s">
        <v>1214</v>
      </c>
      <c r="N3607" t="s">
        <v>1388</v>
      </c>
      <c r="O3607">
        <v>0</v>
      </c>
      <c r="P3607" t="s">
        <v>1207</v>
      </c>
      <c r="Q3607">
        <v>19730501</v>
      </c>
    </row>
    <row r="3608" spans="1:17">
      <c r="A3608" t="s">
        <v>1396</v>
      </c>
      <c r="B3608" t="s">
        <v>1365</v>
      </c>
      <c r="C3608">
        <v>201006</v>
      </c>
      <c r="D3608">
        <v>29</v>
      </c>
      <c r="E3608" t="s">
        <v>1212</v>
      </c>
      <c r="F3608">
        <v>936</v>
      </c>
      <c r="G3608">
        <v>700</v>
      </c>
      <c r="H3608">
        <v>10552</v>
      </c>
      <c r="I3608">
        <v>43112009700</v>
      </c>
      <c r="J3608">
        <v>8</v>
      </c>
      <c r="K3608" t="s">
        <v>1397</v>
      </c>
      <c r="L3608">
        <v>2531</v>
      </c>
      <c r="M3608" t="s">
        <v>1214</v>
      </c>
      <c r="N3608" t="s">
        <v>1388</v>
      </c>
      <c r="O3608">
        <v>0</v>
      </c>
      <c r="P3608" t="s">
        <v>1207</v>
      </c>
      <c r="Q3608">
        <v>19690701</v>
      </c>
    </row>
    <row r="3609" spans="1:17">
      <c r="A3609" t="s">
        <v>1396</v>
      </c>
      <c r="B3609" t="s">
        <v>1399</v>
      </c>
      <c r="C3609">
        <v>201006</v>
      </c>
      <c r="D3609">
        <v>0</v>
      </c>
      <c r="E3609" t="s">
        <v>1212</v>
      </c>
      <c r="F3609">
        <v>0</v>
      </c>
      <c r="G3609">
        <v>0</v>
      </c>
      <c r="H3609">
        <v>0</v>
      </c>
      <c r="I3609">
        <v>43112022901</v>
      </c>
      <c r="J3609">
        <v>12</v>
      </c>
      <c r="K3609" t="s">
        <v>1397</v>
      </c>
      <c r="L3609">
        <v>2531</v>
      </c>
      <c r="M3609" t="s">
        <v>1214</v>
      </c>
      <c r="N3609" t="s">
        <v>1388</v>
      </c>
      <c r="O3609">
        <v>0</v>
      </c>
      <c r="P3609" t="s">
        <v>1322</v>
      </c>
      <c r="Q3609">
        <v>19790701</v>
      </c>
    </row>
    <row r="3610" spans="1:17">
      <c r="A3610" t="s">
        <v>1396</v>
      </c>
      <c r="B3610" t="s">
        <v>1367</v>
      </c>
      <c r="C3610">
        <v>201006</v>
      </c>
      <c r="D3610">
        <v>29</v>
      </c>
      <c r="E3610" t="s">
        <v>1212</v>
      </c>
      <c r="F3610">
        <v>1237</v>
      </c>
      <c r="G3610">
        <v>997</v>
      </c>
      <c r="H3610">
        <v>1402</v>
      </c>
      <c r="I3610">
        <v>43112070400</v>
      </c>
      <c r="J3610">
        <v>8</v>
      </c>
      <c r="K3610" t="s">
        <v>1397</v>
      </c>
      <c r="L3610">
        <v>2531</v>
      </c>
      <c r="M3610" t="s">
        <v>1214</v>
      </c>
      <c r="N3610" t="s">
        <v>1388</v>
      </c>
      <c r="O3610">
        <v>0</v>
      </c>
      <c r="P3610" t="s">
        <v>1207</v>
      </c>
      <c r="Q3610">
        <v>19930901</v>
      </c>
    </row>
    <row r="3611" spans="1:17">
      <c r="A3611" t="s">
        <v>1396</v>
      </c>
      <c r="B3611" t="s">
        <v>1368</v>
      </c>
      <c r="C3611">
        <v>201006</v>
      </c>
      <c r="D3611">
        <v>0</v>
      </c>
      <c r="E3611" t="s">
        <v>1212</v>
      </c>
      <c r="F3611">
        <v>0</v>
      </c>
      <c r="G3611">
        <v>0</v>
      </c>
      <c r="H3611">
        <v>0</v>
      </c>
      <c r="I3611">
        <v>43112023300</v>
      </c>
      <c r="J3611">
        <v>12</v>
      </c>
      <c r="K3611" t="s">
        <v>1397</v>
      </c>
      <c r="L3611">
        <v>2531</v>
      </c>
      <c r="M3611" t="s">
        <v>1214</v>
      </c>
      <c r="N3611" t="s">
        <v>1388</v>
      </c>
      <c r="O3611">
        <v>0</v>
      </c>
      <c r="P3611" t="s">
        <v>1233</v>
      </c>
      <c r="Q3611">
        <v>19980227</v>
      </c>
    </row>
    <row r="3612" spans="1:17">
      <c r="A3612" t="s">
        <v>1396</v>
      </c>
      <c r="B3612" t="s">
        <v>1369</v>
      </c>
      <c r="C3612">
        <v>201006</v>
      </c>
      <c r="D3612">
        <v>29</v>
      </c>
      <c r="E3612" t="s">
        <v>1212</v>
      </c>
      <c r="F3612">
        <v>1140</v>
      </c>
      <c r="G3612">
        <v>270</v>
      </c>
      <c r="H3612">
        <v>46782</v>
      </c>
      <c r="I3612">
        <v>43112023000</v>
      </c>
      <c r="J3612">
        <v>8</v>
      </c>
      <c r="K3612" t="s">
        <v>1400</v>
      </c>
      <c r="L3612">
        <v>2531</v>
      </c>
      <c r="M3612" t="s">
        <v>1214</v>
      </c>
      <c r="N3612" t="s">
        <v>1388</v>
      </c>
      <c r="O3612">
        <v>0</v>
      </c>
      <c r="P3612" t="s">
        <v>1207</v>
      </c>
      <c r="Q3612">
        <v>19701001</v>
      </c>
    </row>
    <row r="3613" spans="1:17">
      <c r="A3613" t="s">
        <v>1396</v>
      </c>
      <c r="B3613" t="s">
        <v>1383</v>
      </c>
      <c r="C3613">
        <v>201006</v>
      </c>
      <c r="D3613">
        <v>29</v>
      </c>
      <c r="E3613" t="s">
        <v>1212</v>
      </c>
      <c r="F3613">
        <v>739</v>
      </c>
      <c r="G3613">
        <v>113</v>
      </c>
      <c r="H3613">
        <v>18440</v>
      </c>
      <c r="I3613">
        <v>43112018200</v>
      </c>
      <c r="J3613">
        <v>8</v>
      </c>
      <c r="K3613" t="s">
        <v>1397</v>
      </c>
      <c r="L3613">
        <v>2531</v>
      </c>
      <c r="M3613" t="s">
        <v>1214</v>
      </c>
      <c r="N3613" t="s">
        <v>1388</v>
      </c>
      <c r="O3613">
        <v>0</v>
      </c>
      <c r="P3613" t="s">
        <v>1233</v>
      </c>
      <c r="Q3613">
        <v>19760501</v>
      </c>
    </row>
    <row r="3614" spans="1:17">
      <c r="A3614" t="s">
        <v>1396</v>
      </c>
      <c r="B3614" t="s">
        <v>1386</v>
      </c>
      <c r="C3614">
        <v>201006</v>
      </c>
      <c r="D3614">
        <v>29</v>
      </c>
      <c r="E3614" t="s">
        <v>1212</v>
      </c>
      <c r="F3614">
        <v>424</v>
      </c>
      <c r="G3614">
        <v>907</v>
      </c>
      <c r="H3614">
        <v>30279</v>
      </c>
      <c r="I3614">
        <v>43112015400</v>
      </c>
      <c r="J3614">
        <v>8</v>
      </c>
      <c r="K3614" t="s">
        <v>1397</v>
      </c>
      <c r="L3614">
        <v>2531</v>
      </c>
      <c r="M3614" t="s">
        <v>1214</v>
      </c>
      <c r="N3614" t="s">
        <v>1388</v>
      </c>
      <c r="O3614">
        <v>0</v>
      </c>
      <c r="P3614" t="s">
        <v>1207</v>
      </c>
      <c r="Q3614">
        <v>19691201</v>
      </c>
    </row>
    <row r="3615" spans="1:17">
      <c r="A3615" t="s">
        <v>1396</v>
      </c>
      <c r="B3615" t="s">
        <v>1370</v>
      </c>
      <c r="C3615">
        <v>201006</v>
      </c>
      <c r="D3615">
        <v>0</v>
      </c>
      <c r="E3615" t="s">
        <v>1212</v>
      </c>
      <c r="F3615">
        <v>0</v>
      </c>
      <c r="G3615">
        <v>0</v>
      </c>
      <c r="H3615">
        <v>0</v>
      </c>
      <c r="I3615">
        <v>43112069700</v>
      </c>
      <c r="J3615">
        <v>12</v>
      </c>
      <c r="K3615" t="s">
        <v>1397</v>
      </c>
      <c r="L3615">
        <v>2531</v>
      </c>
      <c r="M3615" t="s">
        <v>1214</v>
      </c>
      <c r="N3615" t="s">
        <v>1388</v>
      </c>
      <c r="O3615">
        <v>0</v>
      </c>
      <c r="P3615" t="s">
        <v>1207</v>
      </c>
      <c r="Q3615">
        <v>19930201</v>
      </c>
    </row>
    <row r="3616" spans="1:17">
      <c r="A3616" t="s">
        <v>1396</v>
      </c>
      <c r="B3616" t="s">
        <v>1401</v>
      </c>
      <c r="C3616">
        <v>201006</v>
      </c>
      <c r="D3616">
        <v>29</v>
      </c>
      <c r="E3616" t="s">
        <v>1212</v>
      </c>
      <c r="F3616">
        <v>281</v>
      </c>
      <c r="G3616">
        <v>136</v>
      </c>
      <c r="H3616">
        <v>669</v>
      </c>
      <c r="I3616">
        <v>43112012701</v>
      </c>
      <c r="J3616">
        <v>8</v>
      </c>
      <c r="K3616" t="s">
        <v>1397</v>
      </c>
      <c r="L3616">
        <v>2531</v>
      </c>
      <c r="M3616" t="s">
        <v>1214</v>
      </c>
      <c r="N3616" t="s">
        <v>1388</v>
      </c>
      <c r="O3616">
        <v>0</v>
      </c>
      <c r="P3616" t="s">
        <v>1207</v>
      </c>
      <c r="Q3616">
        <v>19760401</v>
      </c>
    </row>
    <row r="3617" spans="1:17">
      <c r="A3617" t="s">
        <v>1396</v>
      </c>
      <c r="B3617" t="s">
        <v>1387</v>
      </c>
      <c r="C3617">
        <v>201006</v>
      </c>
      <c r="D3617">
        <v>29</v>
      </c>
      <c r="E3617" t="s">
        <v>1212</v>
      </c>
      <c r="F3617">
        <v>3328</v>
      </c>
      <c r="G3617">
        <v>2425</v>
      </c>
      <c r="H3617">
        <v>57843</v>
      </c>
      <c r="I3617">
        <v>43112012800</v>
      </c>
      <c r="J3617">
        <v>8</v>
      </c>
      <c r="K3617" t="s">
        <v>1397</v>
      </c>
      <c r="L3617">
        <v>2531</v>
      </c>
      <c r="M3617" t="s">
        <v>1214</v>
      </c>
      <c r="N3617" t="s">
        <v>1388</v>
      </c>
      <c r="O3617">
        <v>0</v>
      </c>
      <c r="P3617" t="s">
        <v>1207</v>
      </c>
      <c r="Q3617">
        <v>19710201</v>
      </c>
    </row>
    <row r="3618" spans="1:17">
      <c r="A3618" t="s">
        <v>1396</v>
      </c>
      <c r="B3618" t="s">
        <v>1372</v>
      </c>
      <c r="C3618">
        <v>201006</v>
      </c>
      <c r="D3618">
        <v>29</v>
      </c>
      <c r="E3618" t="s">
        <v>1212</v>
      </c>
      <c r="F3618">
        <v>750</v>
      </c>
      <c r="G3618">
        <v>1360</v>
      </c>
      <c r="H3618">
        <v>7164</v>
      </c>
      <c r="I3618">
        <v>43112016901</v>
      </c>
      <c r="J3618">
        <v>8</v>
      </c>
      <c r="K3618" t="s">
        <v>1397</v>
      </c>
      <c r="L3618">
        <v>2531</v>
      </c>
      <c r="M3618" t="s">
        <v>1214</v>
      </c>
      <c r="N3618" t="s">
        <v>1388</v>
      </c>
      <c r="O3618">
        <v>0</v>
      </c>
      <c r="P3618" t="s">
        <v>1207</v>
      </c>
      <c r="Q3618">
        <v>19801101</v>
      </c>
    </row>
    <row r="3619" spans="1:17">
      <c r="A3619" t="s">
        <v>1396</v>
      </c>
      <c r="B3619" t="s">
        <v>1373</v>
      </c>
      <c r="C3619">
        <v>201006</v>
      </c>
      <c r="D3619">
        <v>29</v>
      </c>
      <c r="E3619" t="s">
        <v>1212</v>
      </c>
      <c r="F3619">
        <v>1184</v>
      </c>
      <c r="G3619">
        <v>929</v>
      </c>
      <c r="H3619">
        <v>58976</v>
      </c>
      <c r="I3619">
        <v>43112015700</v>
      </c>
      <c r="J3619">
        <v>8</v>
      </c>
      <c r="K3619" t="s">
        <v>1397</v>
      </c>
      <c r="L3619">
        <v>2531</v>
      </c>
      <c r="M3619" t="s">
        <v>1214</v>
      </c>
      <c r="N3619" t="s">
        <v>1388</v>
      </c>
      <c r="O3619">
        <v>0</v>
      </c>
      <c r="P3619" t="s">
        <v>1207</v>
      </c>
      <c r="Q3619">
        <v>19740101</v>
      </c>
    </row>
    <row r="3620" spans="1:17">
      <c r="A3620" t="s">
        <v>1396</v>
      </c>
      <c r="B3620" t="s">
        <v>1374</v>
      </c>
      <c r="C3620">
        <v>201006</v>
      </c>
      <c r="D3620">
        <v>29</v>
      </c>
      <c r="E3620" t="s">
        <v>1212</v>
      </c>
      <c r="F3620">
        <v>799</v>
      </c>
      <c r="G3620">
        <v>204</v>
      </c>
      <c r="H3620">
        <v>1595</v>
      </c>
      <c r="I3620">
        <v>43112009501</v>
      </c>
      <c r="J3620">
        <v>8</v>
      </c>
      <c r="K3620" t="s">
        <v>1397</v>
      </c>
      <c r="L3620">
        <v>2531</v>
      </c>
      <c r="M3620" t="s">
        <v>1214</v>
      </c>
      <c r="N3620" t="s">
        <v>1388</v>
      </c>
      <c r="O3620">
        <v>0</v>
      </c>
      <c r="P3620" t="s">
        <v>1207</v>
      </c>
      <c r="Q3620">
        <v>19700401</v>
      </c>
    </row>
    <row r="3621" spans="1:17">
      <c r="A3621" t="s">
        <v>1396</v>
      </c>
      <c r="B3621" t="s">
        <v>1402</v>
      </c>
      <c r="C3621">
        <v>201006</v>
      </c>
      <c r="D3621">
        <v>29</v>
      </c>
      <c r="E3621" t="s">
        <v>1212</v>
      </c>
      <c r="F3621">
        <v>1044</v>
      </c>
      <c r="G3621">
        <v>385</v>
      </c>
      <c r="H3621">
        <v>9730</v>
      </c>
      <c r="I3621">
        <v>43112020001</v>
      </c>
      <c r="J3621">
        <v>8</v>
      </c>
      <c r="K3621" t="s">
        <v>1397</v>
      </c>
      <c r="L3621">
        <v>2531</v>
      </c>
      <c r="M3621" t="s">
        <v>1214</v>
      </c>
      <c r="N3621" t="s">
        <v>1388</v>
      </c>
      <c r="O3621">
        <v>0</v>
      </c>
      <c r="P3621" t="s">
        <v>1207</v>
      </c>
      <c r="Q3621">
        <v>19810801</v>
      </c>
    </row>
    <row r="3622" spans="1:17">
      <c r="A3622" t="s">
        <v>1396</v>
      </c>
      <c r="B3622" t="s">
        <v>1403</v>
      </c>
      <c r="C3622">
        <v>201006</v>
      </c>
      <c r="D3622">
        <v>29</v>
      </c>
      <c r="E3622" t="s">
        <v>1212</v>
      </c>
      <c r="F3622">
        <v>983</v>
      </c>
      <c r="G3622">
        <v>227</v>
      </c>
      <c r="H3622">
        <v>67771</v>
      </c>
      <c r="I3622">
        <v>43112018800</v>
      </c>
      <c r="J3622">
        <v>8</v>
      </c>
      <c r="K3622" t="s">
        <v>1397</v>
      </c>
      <c r="L3622">
        <v>2531</v>
      </c>
      <c r="M3622" t="s">
        <v>1214</v>
      </c>
      <c r="N3622" t="s">
        <v>1388</v>
      </c>
      <c r="O3622">
        <v>0</v>
      </c>
      <c r="P3622" t="s">
        <v>1207</v>
      </c>
      <c r="Q3622">
        <v>19700501</v>
      </c>
    </row>
    <row r="3623" spans="1:17">
      <c r="A3623" t="s">
        <v>1396</v>
      </c>
      <c r="B3623" t="s">
        <v>1404</v>
      </c>
      <c r="C3623">
        <v>201006</v>
      </c>
      <c r="D3623">
        <v>0</v>
      </c>
      <c r="E3623" t="s">
        <v>1212</v>
      </c>
      <c r="F3623">
        <v>0</v>
      </c>
      <c r="G3623">
        <v>0</v>
      </c>
      <c r="H3623">
        <v>0</v>
      </c>
      <c r="I3623">
        <v>43112020100</v>
      </c>
      <c r="J3623">
        <v>12</v>
      </c>
      <c r="K3623" t="s">
        <v>1397</v>
      </c>
      <c r="L3623">
        <v>2531</v>
      </c>
      <c r="M3623" t="s">
        <v>1214</v>
      </c>
      <c r="N3623" t="s">
        <v>1388</v>
      </c>
      <c r="O3623">
        <v>0</v>
      </c>
      <c r="P3623" t="s">
        <v>1207</v>
      </c>
      <c r="Q3623">
        <v>19700601</v>
      </c>
    </row>
    <row r="3624" spans="1:17">
      <c r="A3624" t="s">
        <v>1396</v>
      </c>
      <c r="B3624" t="s">
        <v>1405</v>
      </c>
      <c r="C3624">
        <v>201006</v>
      </c>
      <c r="D3624">
        <v>29</v>
      </c>
      <c r="E3624" t="s">
        <v>1212</v>
      </c>
      <c r="F3624">
        <v>268</v>
      </c>
      <c r="G3624">
        <v>18771</v>
      </c>
      <c r="H3624">
        <v>12156</v>
      </c>
      <c r="I3624">
        <v>43112029801</v>
      </c>
      <c r="J3624">
        <v>8</v>
      </c>
      <c r="K3624" t="s">
        <v>1397</v>
      </c>
      <c r="L3624">
        <v>2531</v>
      </c>
      <c r="M3624" t="s">
        <v>1214</v>
      </c>
      <c r="N3624" t="s">
        <v>1388</v>
      </c>
      <c r="O3624">
        <v>0</v>
      </c>
      <c r="P3624" t="s">
        <v>1207</v>
      </c>
      <c r="Q3624">
        <v>19740301</v>
      </c>
    </row>
    <row r="3625" spans="1:17">
      <c r="A3625" t="s">
        <v>1396</v>
      </c>
      <c r="B3625" t="s">
        <v>1406</v>
      </c>
      <c r="C3625">
        <v>201006</v>
      </c>
      <c r="D3625">
        <v>0</v>
      </c>
      <c r="E3625" t="s">
        <v>1212</v>
      </c>
      <c r="F3625">
        <v>0</v>
      </c>
      <c r="G3625">
        <v>0</v>
      </c>
      <c r="H3625">
        <v>0</v>
      </c>
      <c r="I3625">
        <v>43112021100</v>
      </c>
      <c r="J3625">
        <v>12</v>
      </c>
      <c r="K3625" t="s">
        <v>1397</v>
      </c>
      <c r="L3625">
        <v>2531</v>
      </c>
      <c r="M3625" t="s">
        <v>1214</v>
      </c>
      <c r="N3625" t="s">
        <v>1388</v>
      </c>
      <c r="O3625">
        <v>0</v>
      </c>
      <c r="P3625" t="s">
        <v>1207</v>
      </c>
      <c r="Q3625">
        <v>19850301</v>
      </c>
    </row>
    <row r="3626" spans="1:17">
      <c r="A3626" t="s">
        <v>1396</v>
      </c>
      <c r="B3626" t="s">
        <v>1407</v>
      </c>
      <c r="C3626">
        <v>201006</v>
      </c>
      <c r="D3626">
        <v>29</v>
      </c>
      <c r="E3626" t="s">
        <v>1212</v>
      </c>
      <c r="F3626">
        <v>466</v>
      </c>
      <c r="G3626">
        <v>113</v>
      </c>
      <c r="H3626">
        <v>6524</v>
      </c>
      <c r="I3626">
        <v>43112029500</v>
      </c>
      <c r="J3626">
        <v>8</v>
      </c>
      <c r="K3626" t="s">
        <v>1397</v>
      </c>
      <c r="L3626">
        <v>2531</v>
      </c>
      <c r="M3626" t="s">
        <v>1214</v>
      </c>
      <c r="N3626" t="s">
        <v>1388</v>
      </c>
      <c r="O3626">
        <v>0</v>
      </c>
      <c r="P3626" t="s">
        <v>1207</v>
      </c>
      <c r="Q3626">
        <v>19720901</v>
      </c>
    </row>
    <row r="3627" spans="1:17">
      <c r="A3627" t="s">
        <v>1396</v>
      </c>
      <c r="B3627" t="s">
        <v>1408</v>
      </c>
      <c r="C3627">
        <v>201006</v>
      </c>
      <c r="D3627">
        <v>29</v>
      </c>
      <c r="E3627" t="s">
        <v>1212</v>
      </c>
      <c r="F3627">
        <v>951</v>
      </c>
      <c r="G3627">
        <v>4420</v>
      </c>
      <c r="H3627">
        <v>76772</v>
      </c>
      <c r="I3627">
        <v>43112029300</v>
      </c>
      <c r="J3627">
        <v>8</v>
      </c>
      <c r="K3627" t="s">
        <v>1397</v>
      </c>
      <c r="L3627">
        <v>2531</v>
      </c>
      <c r="M3627" t="s">
        <v>1214</v>
      </c>
      <c r="N3627" t="s">
        <v>1388</v>
      </c>
      <c r="O3627">
        <v>0</v>
      </c>
      <c r="P3627" t="s">
        <v>1207</v>
      </c>
      <c r="Q3627">
        <v>19720501</v>
      </c>
    </row>
    <row r="3628" spans="1:17">
      <c r="A3628" t="s">
        <v>1396</v>
      </c>
      <c r="B3628" t="s">
        <v>1409</v>
      </c>
      <c r="C3628">
        <v>201006</v>
      </c>
      <c r="D3628">
        <v>29</v>
      </c>
      <c r="E3628" t="s">
        <v>1212</v>
      </c>
      <c r="F3628">
        <v>150</v>
      </c>
      <c r="G3628">
        <v>249</v>
      </c>
      <c r="H3628">
        <v>5936</v>
      </c>
      <c r="I3628">
        <v>43112012601</v>
      </c>
      <c r="J3628">
        <v>8</v>
      </c>
      <c r="K3628" t="s">
        <v>1397</v>
      </c>
      <c r="L3628">
        <v>2531</v>
      </c>
      <c r="M3628" t="s">
        <v>1214</v>
      </c>
      <c r="N3628" t="s">
        <v>1388</v>
      </c>
      <c r="O3628">
        <v>0</v>
      </c>
      <c r="P3628" t="s">
        <v>1233</v>
      </c>
      <c r="Q3628">
        <v>19980514</v>
      </c>
    </row>
    <row r="3629" spans="1:17">
      <c r="A3629" t="s">
        <v>1396</v>
      </c>
      <c r="B3629" t="s">
        <v>1410</v>
      </c>
      <c r="C3629">
        <v>201006</v>
      </c>
      <c r="D3629">
        <v>29</v>
      </c>
      <c r="E3629" t="s">
        <v>1212</v>
      </c>
      <c r="F3629">
        <v>440</v>
      </c>
      <c r="G3629">
        <v>1156</v>
      </c>
      <c r="H3629">
        <v>10375</v>
      </c>
      <c r="I3629">
        <v>43112015501</v>
      </c>
      <c r="J3629">
        <v>8</v>
      </c>
      <c r="K3629" t="s">
        <v>1397</v>
      </c>
      <c r="L3629">
        <v>2531</v>
      </c>
      <c r="M3629" t="s">
        <v>1214</v>
      </c>
      <c r="N3629" t="s">
        <v>1388</v>
      </c>
      <c r="O3629">
        <v>0</v>
      </c>
      <c r="P3629" t="s">
        <v>1207</v>
      </c>
      <c r="Q3629">
        <v>19901001</v>
      </c>
    </row>
    <row r="3630" spans="1:17">
      <c r="A3630" t="s">
        <v>1396</v>
      </c>
      <c r="B3630" t="s">
        <v>1411</v>
      </c>
      <c r="C3630">
        <v>201006</v>
      </c>
      <c r="D3630">
        <v>0</v>
      </c>
      <c r="E3630" t="s">
        <v>1212</v>
      </c>
      <c r="F3630">
        <v>0</v>
      </c>
      <c r="G3630">
        <v>0</v>
      </c>
      <c r="H3630">
        <v>0</v>
      </c>
      <c r="I3630">
        <v>43112029202</v>
      </c>
      <c r="J3630">
        <v>12</v>
      </c>
      <c r="K3630" t="s">
        <v>1397</v>
      </c>
      <c r="L3630">
        <v>2531</v>
      </c>
      <c r="M3630" t="s">
        <v>1214</v>
      </c>
      <c r="N3630" t="s">
        <v>1388</v>
      </c>
      <c r="O3630">
        <v>0</v>
      </c>
      <c r="P3630" t="s">
        <v>1207</v>
      </c>
      <c r="Q3630">
        <v>19931001</v>
      </c>
    </row>
    <row r="3631" spans="1:17">
      <c r="A3631" t="s">
        <v>1396</v>
      </c>
      <c r="B3631" t="s">
        <v>1332</v>
      </c>
      <c r="C3631">
        <v>201006</v>
      </c>
      <c r="D3631">
        <v>29</v>
      </c>
      <c r="E3631" t="s">
        <v>1212</v>
      </c>
      <c r="F3631">
        <v>514</v>
      </c>
      <c r="G3631">
        <v>319</v>
      </c>
      <c r="H3631">
        <v>1219</v>
      </c>
      <c r="I3631">
        <v>43112034500</v>
      </c>
      <c r="J3631">
        <v>8</v>
      </c>
      <c r="K3631" t="s">
        <v>1412</v>
      </c>
      <c r="L3631">
        <v>2531</v>
      </c>
      <c r="M3631" t="s">
        <v>1214</v>
      </c>
      <c r="N3631" t="s">
        <v>1388</v>
      </c>
      <c r="O3631">
        <v>0</v>
      </c>
      <c r="P3631" t="s">
        <v>1233</v>
      </c>
      <c r="Q3631">
        <v>19970608</v>
      </c>
    </row>
    <row r="3632" spans="1:17">
      <c r="A3632" t="s">
        <v>1396</v>
      </c>
      <c r="B3632" t="s">
        <v>1333</v>
      </c>
      <c r="C3632">
        <v>201006</v>
      </c>
      <c r="D3632">
        <v>29</v>
      </c>
      <c r="E3632" t="s">
        <v>1212</v>
      </c>
      <c r="F3632">
        <v>794</v>
      </c>
      <c r="G3632">
        <v>365</v>
      </c>
      <c r="H3632">
        <v>27532</v>
      </c>
      <c r="I3632">
        <v>43112035000</v>
      </c>
      <c r="J3632">
        <v>8</v>
      </c>
      <c r="K3632" t="s">
        <v>1397</v>
      </c>
      <c r="L3632">
        <v>2531</v>
      </c>
      <c r="M3632" t="s">
        <v>1214</v>
      </c>
      <c r="N3632" t="s">
        <v>1388</v>
      </c>
      <c r="O3632">
        <v>0</v>
      </c>
      <c r="P3632" t="s">
        <v>1207</v>
      </c>
      <c r="Q3632">
        <v>19771001</v>
      </c>
    </row>
    <row r="3633" spans="1:17">
      <c r="A3633" t="s">
        <v>1396</v>
      </c>
      <c r="B3633" t="s">
        <v>1268</v>
      </c>
      <c r="C3633">
        <v>201006</v>
      </c>
      <c r="D3633">
        <v>29</v>
      </c>
      <c r="E3633" t="s">
        <v>1212</v>
      </c>
      <c r="F3633">
        <v>558</v>
      </c>
      <c r="G3633">
        <v>812</v>
      </c>
      <c r="H3633">
        <v>1084</v>
      </c>
      <c r="I3633">
        <v>43112035800</v>
      </c>
      <c r="J3633">
        <v>8</v>
      </c>
      <c r="K3633" t="s">
        <v>1397</v>
      </c>
      <c r="L3633">
        <v>2531</v>
      </c>
      <c r="M3633" t="s">
        <v>1214</v>
      </c>
      <c r="N3633" t="s">
        <v>1388</v>
      </c>
      <c r="O3633">
        <v>0</v>
      </c>
      <c r="P3633" t="s">
        <v>1207</v>
      </c>
      <c r="Q3633">
        <v>19771101</v>
      </c>
    </row>
    <row r="3634" spans="1:17">
      <c r="A3634" t="s">
        <v>1396</v>
      </c>
      <c r="B3634" t="s">
        <v>1337</v>
      </c>
      <c r="C3634">
        <v>201006</v>
      </c>
      <c r="D3634">
        <v>0</v>
      </c>
      <c r="E3634" t="s">
        <v>1212</v>
      </c>
      <c r="F3634">
        <v>0</v>
      </c>
      <c r="G3634">
        <v>0</v>
      </c>
      <c r="H3634">
        <v>0</v>
      </c>
      <c r="I3634">
        <v>43112036700</v>
      </c>
      <c r="J3634">
        <v>12</v>
      </c>
      <c r="K3634" t="s">
        <v>1397</v>
      </c>
      <c r="L3634">
        <v>2531</v>
      </c>
      <c r="M3634" t="s">
        <v>1214</v>
      </c>
      <c r="N3634" t="s">
        <v>1388</v>
      </c>
      <c r="O3634">
        <v>0</v>
      </c>
      <c r="P3634" t="s">
        <v>1207</v>
      </c>
      <c r="Q3634">
        <v>19780101</v>
      </c>
    </row>
    <row r="3635" spans="1:17">
      <c r="A3635" t="s">
        <v>1396</v>
      </c>
      <c r="B3635" t="s">
        <v>1413</v>
      </c>
      <c r="C3635">
        <v>201006</v>
      </c>
      <c r="D3635">
        <v>29</v>
      </c>
      <c r="E3635" t="s">
        <v>1212</v>
      </c>
      <c r="F3635">
        <v>758</v>
      </c>
      <c r="G3635">
        <v>1127</v>
      </c>
      <c r="H3635">
        <v>358</v>
      </c>
      <c r="I3635">
        <v>43112032800</v>
      </c>
      <c r="J3635">
        <v>8</v>
      </c>
      <c r="K3635" t="s">
        <v>1397</v>
      </c>
      <c r="L3635">
        <v>2531</v>
      </c>
      <c r="M3635" t="s">
        <v>1214</v>
      </c>
      <c r="N3635" t="s">
        <v>1388</v>
      </c>
      <c r="O3635">
        <v>0</v>
      </c>
      <c r="P3635" t="s">
        <v>1207</v>
      </c>
      <c r="Q3635">
        <v>19770701</v>
      </c>
    </row>
    <row r="3636" spans="1:17">
      <c r="A3636" t="s">
        <v>1396</v>
      </c>
      <c r="B3636" t="s">
        <v>1275</v>
      </c>
      <c r="C3636">
        <v>201006</v>
      </c>
      <c r="D3636">
        <v>29</v>
      </c>
      <c r="E3636" t="s">
        <v>1212</v>
      </c>
      <c r="F3636">
        <v>356</v>
      </c>
      <c r="G3636">
        <v>807</v>
      </c>
      <c r="H3636">
        <v>592</v>
      </c>
      <c r="I3636">
        <v>43112033900</v>
      </c>
      <c r="J3636">
        <v>8</v>
      </c>
      <c r="K3636" t="s">
        <v>1397</v>
      </c>
      <c r="L3636">
        <v>2531</v>
      </c>
      <c r="M3636" t="s">
        <v>1214</v>
      </c>
      <c r="N3636" t="s">
        <v>1388</v>
      </c>
      <c r="O3636">
        <v>0</v>
      </c>
      <c r="P3636" t="s">
        <v>1207</v>
      </c>
      <c r="Q3636">
        <v>19771001</v>
      </c>
    </row>
    <row r="3637" spans="1:17">
      <c r="A3637" t="s">
        <v>1396</v>
      </c>
      <c r="B3637" t="s">
        <v>1282</v>
      </c>
      <c r="C3637">
        <v>201006</v>
      </c>
      <c r="D3637">
        <v>29</v>
      </c>
      <c r="E3637" t="s">
        <v>1212</v>
      </c>
      <c r="F3637">
        <v>1232</v>
      </c>
      <c r="G3637">
        <v>7095</v>
      </c>
      <c r="H3637">
        <v>3694</v>
      </c>
      <c r="I3637">
        <v>43112033300</v>
      </c>
      <c r="J3637">
        <v>8</v>
      </c>
      <c r="K3637" t="s">
        <v>1397</v>
      </c>
      <c r="L3637">
        <v>2531</v>
      </c>
      <c r="M3637" t="s">
        <v>1214</v>
      </c>
      <c r="N3637" t="s">
        <v>1388</v>
      </c>
      <c r="O3637">
        <v>0</v>
      </c>
      <c r="P3637" t="s">
        <v>1207</v>
      </c>
      <c r="Q3637">
        <v>19770901</v>
      </c>
    </row>
    <row r="3638" spans="1:17">
      <c r="A3638" t="s">
        <v>1396</v>
      </c>
      <c r="B3638" t="s">
        <v>1342</v>
      </c>
      <c r="C3638">
        <v>201006</v>
      </c>
      <c r="D3638">
        <v>29</v>
      </c>
      <c r="E3638" t="s">
        <v>1212</v>
      </c>
      <c r="F3638">
        <v>502</v>
      </c>
      <c r="G3638">
        <v>1857</v>
      </c>
      <c r="H3638">
        <v>7758</v>
      </c>
      <c r="I3638">
        <v>43112032700</v>
      </c>
      <c r="J3638">
        <v>8</v>
      </c>
      <c r="K3638" t="s">
        <v>1397</v>
      </c>
      <c r="L3638">
        <v>2531</v>
      </c>
      <c r="M3638" t="s">
        <v>1214</v>
      </c>
      <c r="N3638" t="s">
        <v>1388</v>
      </c>
      <c r="O3638">
        <v>0</v>
      </c>
      <c r="P3638" t="s">
        <v>1207</v>
      </c>
      <c r="Q3638">
        <v>19770801</v>
      </c>
    </row>
    <row r="3639" spans="1:17">
      <c r="A3639" t="s">
        <v>1396</v>
      </c>
      <c r="B3639" t="s">
        <v>1343</v>
      </c>
      <c r="C3639">
        <v>201006</v>
      </c>
      <c r="D3639">
        <v>29</v>
      </c>
      <c r="E3639" t="s">
        <v>1212</v>
      </c>
      <c r="F3639">
        <v>2884</v>
      </c>
      <c r="G3639">
        <v>188</v>
      </c>
      <c r="H3639">
        <v>13185</v>
      </c>
      <c r="I3639">
        <v>43112069200</v>
      </c>
      <c r="J3639">
        <v>8</v>
      </c>
      <c r="K3639" t="s">
        <v>1397</v>
      </c>
      <c r="L3639">
        <v>2531</v>
      </c>
      <c r="M3639" t="s">
        <v>1214</v>
      </c>
      <c r="N3639" t="s">
        <v>1388</v>
      </c>
      <c r="O3639">
        <v>0</v>
      </c>
      <c r="P3639" t="s">
        <v>1207</v>
      </c>
      <c r="Q3639">
        <v>19910701</v>
      </c>
    </row>
    <row r="3640" spans="1:17">
      <c r="A3640" t="s">
        <v>1396</v>
      </c>
      <c r="B3640" t="s">
        <v>1283</v>
      </c>
      <c r="C3640">
        <v>201006</v>
      </c>
      <c r="D3640">
        <v>29</v>
      </c>
      <c r="E3640" t="s">
        <v>1212</v>
      </c>
      <c r="F3640">
        <v>1001</v>
      </c>
      <c r="G3640">
        <v>442</v>
      </c>
      <c r="H3640">
        <v>6842</v>
      </c>
      <c r="I3640">
        <v>43112069400</v>
      </c>
      <c r="J3640">
        <v>8</v>
      </c>
      <c r="K3640" t="s">
        <v>1397</v>
      </c>
      <c r="L3640">
        <v>2531</v>
      </c>
      <c r="M3640" t="s">
        <v>1214</v>
      </c>
      <c r="N3640" t="s">
        <v>1388</v>
      </c>
      <c r="O3640">
        <v>0</v>
      </c>
      <c r="P3640" t="s">
        <v>1207</v>
      </c>
      <c r="Q3640">
        <v>19920701</v>
      </c>
    </row>
    <row r="3641" spans="1:17">
      <c r="A3641" t="s">
        <v>1396</v>
      </c>
      <c r="B3641" t="s">
        <v>1344</v>
      </c>
      <c r="C3641">
        <v>201006</v>
      </c>
      <c r="D3641">
        <v>29</v>
      </c>
      <c r="E3641" t="s">
        <v>1212</v>
      </c>
      <c r="F3641">
        <v>1854</v>
      </c>
      <c r="G3641">
        <v>320</v>
      </c>
      <c r="H3641">
        <v>3352</v>
      </c>
      <c r="I3641">
        <v>43112036500</v>
      </c>
      <c r="J3641">
        <v>8</v>
      </c>
      <c r="K3641" t="s">
        <v>1397</v>
      </c>
      <c r="L3641">
        <v>2531</v>
      </c>
      <c r="M3641" t="s">
        <v>1214</v>
      </c>
      <c r="N3641" t="s">
        <v>1388</v>
      </c>
      <c r="O3641">
        <v>0</v>
      </c>
      <c r="P3641" t="s">
        <v>1207</v>
      </c>
      <c r="Q3641">
        <v>19771201</v>
      </c>
    </row>
    <row r="3642" spans="1:17">
      <c r="A3642" t="s">
        <v>1396</v>
      </c>
      <c r="B3642" t="s">
        <v>1284</v>
      </c>
      <c r="C3642">
        <v>201006</v>
      </c>
      <c r="D3642">
        <v>29</v>
      </c>
      <c r="E3642" t="s">
        <v>1212</v>
      </c>
      <c r="F3642">
        <v>184</v>
      </c>
      <c r="G3642">
        <v>122</v>
      </c>
      <c r="H3642">
        <v>2073</v>
      </c>
      <c r="I3642">
        <v>43112035300</v>
      </c>
      <c r="J3642">
        <v>8</v>
      </c>
      <c r="K3642" t="s">
        <v>1397</v>
      </c>
      <c r="L3642">
        <v>2531</v>
      </c>
      <c r="M3642" t="s">
        <v>1214</v>
      </c>
      <c r="N3642" t="s">
        <v>1388</v>
      </c>
      <c r="O3642">
        <v>0</v>
      </c>
      <c r="P3642" t="s">
        <v>1207</v>
      </c>
      <c r="Q3642">
        <v>19771101</v>
      </c>
    </row>
    <row r="3643" spans="1:17">
      <c r="A3643" t="s">
        <v>1396</v>
      </c>
      <c r="B3643" t="s">
        <v>1285</v>
      </c>
      <c r="C3643">
        <v>201006</v>
      </c>
      <c r="D3643">
        <v>29</v>
      </c>
      <c r="E3643" t="s">
        <v>1212</v>
      </c>
      <c r="F3643">
        <v>5</v>
      </c>
      <c r="G3643">
        <v>152</v>
      </c>
      <c r="H3643">
        <v>13</v>
      </c>
      <c r="I3643">
        <v>43112067600</v>
      </c>
      <c r="J3643">
        <v>8</v>
      </c>
      <c r="K3643" t="s">
        <v>1397</v>
      </c>
      <c r="L3643">
        <v>2531</v>
      </c>
      <c r="M3643" t="s">
        <v>1214</v>
      </c>
      <c r="N3643" t="s">
        <v>1388</v>
      </c>
      <c r="O3643">
        <v>0</v>
      </c>
      <c r="P3643" t="s">
        <v>1322</v>
      </c>
      <c r="Q3643">
        <v>19950401</v>
      </c>
    </row>
    <row r="3644" spans="1:17">
      <c r="A3644" t="s">
        <v>1396</v>
      </c>
      <c r="B3644" t="s">
        <v>1414</v>
      </c>
      <c r="C3644">
        <v>201006</v>
      </c>
      <c r="D3644">
        <v>29</v>
      </c>
      <c r="E3644" t="s">
        <v>1212</v>
      </c>
      <c r="F3644">
        <v>886</v>
      </c>
      <c r="G3644">
        <v>152</v>
      </c>
      <c r="H3644">
        <v>1188</v>
      </c>
      <c r="I3644">
        <v>43112069500</v>
      </c>
      <c r="J3644">
        <v>8</v>
      </c>
      <c r="K3644" t="s">
        <v>1397</v>
      </c>
      <c r="L3644">
        <v>2531</v>
      </c>
      <c r="M3644" t="s">
        <v>1214</v>
      </c>
      <c r="N3644" t="s">
        <v>1388</v>
      </c>
      <c r="O3644">
        <v>0</v>
      </c>
      <c r="P3644" t="s">
        <v>1207</v>
      </c>
      <c r="Q3644">
        <v>19920701</v>
      </c>
    </row>
    <row r="3645" spans="1:17">
      <c r="A3645" t="s">
        <v>1396</v>
      </c>
      <c r="B3645" t="s">
        <v>1415</v>
      </c>
      <c r="C3645">
        <v>201006</v>
      </c>
      <c r="D3645">
        <v>0</v>
      </c>
      <c r="E3645" t="s">
        <v>1212</v>
      </c>
      <c r="F3645">
        <v>0</v>
      </c>
      <c r="G3645">
        <v>0</v>
      </c>
      <c r="H3645">
        <v>0</v>
      </c>
      <c r="I3645">
        <v>43112032900</v>
      </c>
      <c r="J3645">
        <v>12</v>
      </c>
      <c r="K3645" t="s">
        <v>1397</v>
      </c>
      <c r="L3645">
        <v>2531</v>
      </c>
      <c r="M3645" t="s">
        <v>1214</v>
      </c>
      <c r="N3645" t="s">
        <v>1388</v>
      </c>
      <c r="O3645">
        <v>0</v>
      </c>
      <c r="P3645" t="s">
        <v>1207</v>
      </c>
      <c r="Q3645">
        <v>19770801</v>
      </c>
    </row>
    <row r="3646" spans="1:17">
      <c r="A3646" t="s">
        <v>1396</v>
      </c>
      <c r="B3646" t="s">
        <v>1289</v>
      </c>
      <c r="C3646">
        <v>201006</v>
      </c>
      <c r="D3646">
        <v>29</v>
      </c>
      <c r="E3646" t="s">
        <v>1212</v>
      </c>
      <c r="F3646">
        <v>582</v>
      </c>
      <c r="G3646">
        <v>457</v>
      </c>
      <c r="H3646">
        <v>1243</v>
      </c>
      <c r="I3646">
        <v>43112033500</v>
      </c>
      <c r="J3646">
        <v>8</v>
      </c>
      <c r="K3646" t="s">
        <v>1397</v>
      </c>
      <c r="L3646">
        <v>2531</v>
      </c>
      <c r="M3646" t="s">
        <v>1214</v>
      </c>
      <c r="N3646" t="s">
        <v>1388</v>
      </c>
      <c r="O3646">
        <v>0</v>
      </c>
      <c r="P3646" t="s">
        <v>1207</v>
      </c>
      <c r="Q3646">
        <v>19770901</v>
      </c>
    </row>
    <row r="3647" spans="1:17">
      <c r="A3647" t="s">
        <v>1396</v>
      </c>
      <c r="B3647" t="s">
        <v>1208</v>
      </c>
      <c r="C3647">
        <v>201006</v>
      </c>
      <c r="D3647">
        <v>29</v>
      </c>
      <c r="E3647" t="s">
        <v>1212</v>
      </c>
      <c r="F3647">
        <v>1789</v>
      </c>
      <c r="G3647">
        <v>160</v>
      </c>
      <c r="H3647">
        <v>11172</v>
      </c>
      <c r="I3647">
        <v>43112036400</v>
      </c>
      <c r="J3647">
        <v>8</v>
      </c>
      <c r="K3647" t="s">
        <v>1397</v>
      </c>
      <c r="L3647">
        <v>2531</v>
      </c>
      <c r="M3647" t="s">
        <v>1214</v>
      </c>
      <c r="N3647" t="s">
        <v>1388</v>
      </c>
      <c r="O3647">
        <v>0</v>
      </c>
      <c r="P3647" t="s">
        <v>1207</v>
      </c>
      <c r="Q3647">
        <v>19771201</v>
      </c>
    </row>
    <row r="3648" spans="1:17">
      <c r="A3648" t="s">
        <v>1396</v>
      </c>
      <c r="B3648" t="s">
        <v>1416</v>
      </c>
      <c r="C3648">
        <v>201006</v>
      </c>
      <c r="D3648">
        <v>29</v>
      </c>
      <c r="E3648" t="s">
        <v>1212</v>
      </c>
      <c r="F3648">
        <v>280</v>
      </c>
      <c r="G3648">
        <v>599</v>
      </c>
      <c r="H3648">
        <v>3856</v>
      </c>
      <c r="I3648">
        <v>43112036300</v>
      </c>
      <c r="J3648">
        <v>8</v>
      </c>
      <c r="K3648" t="s">
        <v>1397</v>
      </c>
      <c r="L3648">
        <v>2531</v>
      </c>
      <c r="M3648" t="s">
        <v>1214</v>
      </c>
      <c r="N3648" t="s">
        <v>1388</v>
      </c>
      <c r="O3648">
        <v>0</v>
      </c>
      <c r="P3648" t="s">
        <v>1207</v>
      </c>
      <c r="Q3648">
        <v>19771101</v>
      </c>
    </row>
    <row r="3649" spans="1:17">
      <c r="A3649" t="s">
        <v>1396</v>
      </c>
      <c r="B3649" t="s">
        <v>1346</v>
      </c>
      <c r="C3649">
        <v>201006</v>
      </c>
      <c r="D3649">
        <v>29</v>
      </c>
      <c r="E3649" t="s">
        <v>1212</v>
      </c>
      <c r="F3649">
        <v>1270</v>
      </c>
      <c r="G3649">
        <v>183</v>
      </c>
      <c r="H3649">
        <v>1331</v>
      </c>
      <c r="I3649">
        <v>43112036600</v>
      </c>
      <c r="J3649">
        <v>8</v>
      </c>
      <c r="K3649" t="s">
        <v>1397</v>
      </c>
      <c r="L3649">
        <v>2531</v>
      </c>
      <c r="M3649" t="s">
        <v>1214</v>
      </c>
      <c r="N3649" t="s">
        <v>1388</v>
      </c>
      <c r="O3649">
        <v>0</v>
      </c>
      <c r="P3649" t="s">
        <v>1207</v>
      </c>
      <c r="Q3649">
        <v>19771201</v>
      </c>
    </row>
    <row r="3650" spans="1:17">
      <c r="A3650" t="s">
        <v>1396</v>
      </c>
      <c r="B3650" t="s">
        <v>1347</v>
      </c>
      <c r="C3650">
        <v>201006</v>
      </c>
      <c r="D3650">
        <v>29</v>
      </c>
      <c r="E3650" t="s">
        <v>1212</v>
      </c>
      <c r="F3650">
        <v>465</v>
      </c>
      <c r="G3650">
        <v>236</v>
      </c>
      <c r="H3650">
        <v>49</v>
      </c>
      <c r="I3650">
        <v>43112069300</v>
      </c>
      <c r="J3650">
        <v>8</v>
      </c>
      <c r="K3650" t="s">
        <v>1397</v>
      </c>
      <c r="L3650">
        <v>2531</v>
      </c>
      <c r="M3650" t="s">
        <v>1214</v>
      </c>
      <c r="N3650" t="s">
        <v>1388</v>
      </c>
      <c r="O3650">
        <v>0</v>
      </c>
      <c r="P3650" t="s">
        <v>1207</v>
      </c>
      <c r="Q3650">
        <v>19910801</v>
      </c>
    </row>
    <row r="3651" spans="1:17">
      <c r="A3651" t="s">
        <v>1396</v>
      </c>
      <c r="B3651" t="s">
        <v>1290</v>
      </c>
      <c r="C3651">
        <v>201006</v>
      </c>
      <c r="D3651">
        <v>0</v>
      </c>
      <c r="E3651" t="s">
        <v>1212</v>
      </c>
      <c r="F3651">
        <v>0</v>
      </c>
      <c r="G3651">
        <v>0</v>
      </c>
      <c r="H3651">
        <v>0</v>
      </c>
      <c r="I3651">
        <v>43112068900</v>
      </c>
      <c r="J3651">
        <v>12</v>
      </c>
      <c r="K3651" t="s">
        <v>1397</v>
      </c>
      <c r="L3651">
        <v>2531</v>
      </c>
      <c r="M3651" t="s">
        <v>1214</v>
      </c>
      <c r="N3651" t="s">
        <v>1388</v>
      </c>
      <c r="O3651">
        <v>0</v>
      </c>
      <c r="P3651" t="s">
        <v>1207</v>
      </c>
      <c r="Q3651">
        <v>19901101</v>
      </c>
    </row>
    <row r="3652" spans="1:17">
      <c r="A3652" t="s">
        <v>1396</v>
      </c>
      <c r="B3652" t="s">
        <v>1417</v>
      </c>
      <c r="C3652">
        <v>201006</v>
      </c>
      <c r="D3652">
        <v>29</v>
      </c>
      <c r="E3652" t="s">
        <v>1212</v>
      </c>
      <c r="F3652">
        <v>1986</v>
      </c>
      <c r="G3652">
        <v>426</v>
      </c>
      <c r="H3652">
        <v>2022</v>
      </c>
      <c r="I3652">
        <v>43112035100</v>
      </c>
      <c r="J3652">
        <v>8</v>
      </c>
      <c r="K3652" t="s">
        <v>1397</v>
      </c>
      <c r="L3652">
        <v>2531</v>
      </c>
      <c r="M3652" t="s">
        <v>1214</v>
      </c>
      <c r="N3652" t="s">
        <v>1388</v>
      </c>
      <c r="O3652">
        <v>0</v>
      </c>
      <c r="P3652" t="s">
        <v>1207</v>
      </c>
      <c r="Q3652">
        <v>19771001</v>
      </c>
    </row>
    <row r="3653" spans="1:17">
      <c r="A3653" t="s">
        <v>1396</v>
      </c>
      <c r="B3653" t="s">
        <v>1293</v>
      </c>
      <c r="C3653">
        <v>201006</v>
      </c>
      <c r="D3653">
        <v>29</v>
      </c>
      <c r="E3653" t="s">
        <v>1212</v>
      </c>
      <c r="F3653">
        <v>127</v>
      </c>
      <c r="G3653">
        <v>449</v>
      </c>
      <c r="H3653">
        <v>1318</v>
      </c>
      <c r="I3653">
        <v>43112034000</v>
      </c>
      <c r="J3653">
        <v>8</v>
      </c>
      <c r="K3653" t="s">
        <v>1397</v>
      </c>
      <c r="L3653">
        <v>2531</v>
      </c>
      <c r="M3653" t="s">
        <v>1214</v>
      </c>
      <c r="N3653" t="s">
        <v>1388</v>
      </c>
      <c r="O3653">
        <v>0</v>
      </c>
      <c r="P3653" t="s">
        <v>1207</v>
      </c>
      <c r="Q3653">
        <v>19771001</v>
      </c>
    </row>
    <row r="3654" spans="1:17">
      <c r="A3654" t="s">
        <v>1396</v>
      </c>
      <c r="B3654" t="s">
        <v>1295</v>
      </c>
      <c r="C3654">
        <v>201006</v>
      </c>
      <c r="D3654">
        <v>29</v>
      </c>
      <c r="E3654" t="s">
        <v>1212</v>
      </c>
      <c r="F3654">
        <v>268</v>
      </c>
      <c r="G3654">
        <v>183</v>
      </c>
      <c r="H3654">
        <v>748</v>
      </c>
      <c r="I3654">
        <v>43112036800</v>
      </c>
      <c r="J3654">
        <v>8</v>
      </c>
      <c r="K3654" t="s">
        <v>1397</v>
      </c>
      <c r="L3654">
        <v>2531</v>
      </c>
      <c r="M3654" t="s">
        <v>1214</v>
      </c>
      <c r="N3654" t="s">
        <v>1388</v>
      </c>
      <c r="O3654">
        <v>0</v>
      </c>
      <c r="P3654" t="s">
        <v>1207</v>
      </c>
      <c r="Q3654">
        <v>19780201</v>
      </c>
    </row>
    <row r="3655" spans="1:17">
      <c r="A3655" t="s">
        <v>1396</v>
      </c>
      <c r="B3655" t="s">
        <v>1297</v>
      </c>
      <c r="C3655">
        <v>201006</v>
      </c>
      <c r="D3655">
        <v>29</v>
      </c>
      <c r="E3655" t="s">
        <v>1212</v>
      </c>
      <c r="F3655">
        <v>1757</v>
      </c>
      <c r="G3655">
        <v>776</v>
      </c>
      <c r="H3655">
        <v>31752</v>
      </c>
      <c r="I3655">
        <v>43112033200</v>
      </c>
      <c r="J3655">
        <v>8</v>
      </c>
      <c r="K3655" t="s">
        <v>1397</v>
      </c>
      <c r="L3655">
        <v>2531</v>
      </c>
      <c r="M3655" t="s">
        <v>1214</v>
      </c>
      <c r="N3655" t="s">
        <v>1388</v>
      </c>
      <c r="O3655">
        <v>0</v>
      </c>
      <c r="P3655" t="s">
        <v>1207</v>
      </c>
      <c r="Q3655">
        <v>19770801</v>
      </c>
    </row>
    <row r="3656" spans="1:17">
      <c r="A3656" t="s">
        <v>1396</v>
      </c>
      <c r="B3656" t="s">
        <v>1298</v>
      </c>
      <c r="C3656">
        <v>201006</v>
      </c>
      <c r="D3656">
        <v>29</v>
      </c>
      <c r="E3656" t="s">
        <v>1212</v>
      </c>
      <c r="F3656">
        <v>307</v>
      </c>
      <c r="G3656">
        <v>660</v>
      </c>
      <c r="H3656">
        <v>6455</v>
      </c>
      <c r="I3656">
        <v>43112033400</v>
      </c>
      <c r="J3656">
        <v>8</v>
      </c>
      <c r="K3656" t="s">
        <v>1397</v>
      </c>
      <c r="L3656">
        <v>2531</v>
      </c>
      <c r="M3656" t="s">
        <v>1214</v>
      </c>
      <c r="N3656" t="s">
        <v>1388</v>
      </c>
      <c r="O3656">
        <v>0</v>
      </c>
      <c r="P3656" t="s">
        <v>1207</v>
      </c>
      <c r="Q3656">
        <v>19770901</v>
      </c>
    </row>
    <row r="3657" spans="1:17">
      <c r="A3657" t="s">
        <v>1396</v>
      </c>
      <c r="B3657" t="s">
        <v>1418</v>
      </c>
      <c r="C3657">
        <v>201006</v>
      </c>
      <c r="D3657">
        <v>29</v>
      </c>
      <c r="E3657" t="s">
        <v>1212</v>
      </c>
      <c r="F3657">
        <v>80</v>
      </c>
      <c r="G3657">
        <v>361</v>
      </c>
      <c r="H3657">
        <v>1</v>
      </c>
      <c r="I3657">
        <v>43112016101</v>
      </c>
      <c r="J3657">
        <v>8</v>
      </c>
      <c r="K3657" t="s">
        <v>1397</v>
      </c>
      <c r="L3657">
        <v>2531</v>
      </c>
      <c r="M3657" t="s">
        <v>1214</v>
      </c>
      <c r="N3657" t="s">
        <v>1388</v>
      </c>
      <c r="O3657">
        <v>0</v>
      </c>
      <c r="P3657" t="s">
        <v>1233</v>
      </c>
      <c r="Q3657">
        <v>19910301</v>
      </c>
    </row>
    <row r="3658" spans="1:17">
      <c r="A3658" t="s">
        <v>1396</v>
      </c>
      <c r="B3658" t="s">
        <v>1419</v>
      </c>
      <c r="C3658">
        <v>201006</v>
      </c>
      <c r="D3658">
        <v>29</v>
      </c>
      <c r="E3658" t="s">
        <v>1212</v>
      </c>
      <c r="F3658">
        <v>1005</v>
      </c>
      <c r="G3658">
        <v>496</v>
      </c>
      <c r="H3658">
        <v>18075</v>
      </c>
      <c r="I3658">
        <v>43112014001</v>
      </c>
      <c r="J3658">
        <v>8</v>
      </c>
      <c r="K3658" t="s">
        <v>1397</v>
      </c>
      <c r="L3658">
        <v>2531</v>
      </c>
      <c r="M3658" t="s">
        <v>1214</v>
      </c>
      <c r="N3658" t="s">
        <v>1388</v>
      </c>
      <c r="O3658">
        <v>0</v>
      </c>
      <c r="P3658" t="s">
        <v>1207</v>
      </c>
      <c r="Q3658">
        <v>19791001</v>
      </c>
    </row>
    <row r="3659" spans="1:17">
      <c r="A3659" t="s">
        <v>1396</v>
      </c>
      <c r="B3659" t="s">
        <v>1420</v>
      </c>
      <c r="C3659">
        <v>201006</v>
      </c>
      <c r="D3659">
        <v>0</v>
      </c>
      <c r="E3659" t="s">
        <v>1212</v>
      </c>
      <c r="F3659">
        <v>0</v>
      </c>
      <c r="G3659">
        <v>0</v>
      </c>
      <c r="H3659">
        <v>0</v>
      </c>
      <c r="I3659">
        <v>43112017700</v>
      </c>
      <c r="J3659">
        <v>12</v>
      </c>
      <c r="K3659" t="s">
        <v>1397</v>
      </c>
      <c r="L3659">
        <v>2531</v>
      </c>
      <c r="M3659" t="s">
        <v>1214</v>
      </c>
      <c r="N3659" t="s">
        <v>1388</v>
      </c>
      <c r="O3659">
        <v>0</v>
      </c>
      <c r="P3659" t="s">
        <v>1207</v>
      </c>
      <c r="Q3659">
        <v>19701001</v>
      </c>
    </row>
    <row r="3660" spans="1:17">
      <c r="A3660" t="s">
        <v>1396</v>
      </c>
      <c r="B3660" t="s">
        <v>1421</v>
      </c>
      <c r="C3660">
        <v>201006</v>
      </c>
      <c r="D3660">
        <v>0</v>
      </c>
      <c r="E3660" t="s">
        <v>1212</v>
      </c>
      <c r="F3660">
        <v>0</v>
      </c>
      <c r="G3660">
        <v>0</v>
      </c>
      <c r="H3660">
        <v>0</v>
      </c>
      <c r="I3660">
        <v>43112017802</v>
      </c>
      <c r="J3660">
        <v>12</v>
      </c>
      <c r="K3660" t="s">
        <v>1397</v>
      </c>
      <c r="L3660">
        <v>2531</v>
      </c>
      <c r="M3660" t="s">
        <v>1214</v>
      </c>
      <c r="N3660" t="s">
        <v>1388</v>
      </c>
      <c r="O3660">
        <v>0</v>
      </c>
      <c r="P3660" t="s">
        <v>1207</v>
      </c>
      <c r="Q3660">
        <v>19830601</v>
      </c>
    </row>
    <row r="3661" spans="1:17">
      <c r="A3661" t="s">
        <v>1379</v>
      </c>
      <c r="B3661" t="s">
        <v>1232</v>
      </c>
      <c r="C3661">
        <v>201007</v>
      </c>
      <c r="D3661">
        <v>30</v>
      </c>
      <c r="E3661" t="s">
        <v>1212</v>
      </c>
      <c r="F3661">
        <v>701</v>
      </c>
      <c r="G3661">
        <v>750</v>
      </c>
      <c r="H3661">
        <v>110</v>
      </c>
      <c r="I3661">
        <v>43112018900</v>
      </c>
      <c r="J3661">
        <v>8</v>
      </c>
      <c r="K3661" t="s">
        <v>1380</v>
      </c>
      <c r="L3661">
        <v>2531</v>
      </c>
      <c r="M3661" t="s">
        <v>1214</v>
      </c>
      <c r="N3661" t="s">
        <v>1388</v>
      </c>
      <c r="O3661">
        <v>0</v>
      </c>
      <c r="P3661" t="s">
        <v>1207</v>
      </c>
      <c r="Q3661">
        <v>19841001</v>
      </c>
    </row>
    <row r="3662" spans="1:17">
      <c r="A3662" t="s">
        <v>1379</v>
      </c>
      <c r="B3662" t="s">
        <v>1304</v>
      </c>
      <c r="C3662">
        <v>201007</v>
      </c>
      <c r="D3662">
        <v>30</v>
      </c>
      <c r="E3662" t="s">
        <v>1212</v>
      </c>
      <c r="F3662">
        <v>399</v>
      </c>
      <c r="G3662">
        <v>333</v>
      </c>
      <c r="H3662">
        <v>422</v>
      </c>
      <c r="I3662">
        <v>43112019000</v>
      </c>
      <c r="J3662">
        <v>8</v>
      </c>
      <c r="K3662" t="s">
        <v>1380</v>
      </c>
      <c r="L3662">
        <v>2531</v>
      </c>
      <c r="M3662" t="s">
        <v>1214</v>
      </c>
      <c r="N3662" t="s">
        <v>1388</v>
      </c>
      <c r="O3662">
        <v>0</v>
      </c>
      <c r="P3662" t="s">
        <v>1207</v>
      </c>
      <c r="Q3662">
        <v>19700801</v>
      </c>
    </row>
    <row r="3663" spans="1:17">
      <c r="A3663" t="s">
        <v>1379</v>
      </c>
      <c r="B3663" t="s">
        <v>1305</v>
      </c>
      <c r="C3663">
        <v>201007</v>
      </c>
      <c r="D3663">
        <v>30</v>
      </c>
      <c r="E3663" t="s">
        <v>1212</v>
      </c>
      <c r="F3663">
        <v>969</v>
      </c>
      <c r="G3663">
        <v>278</v>
      </c>
      <c r="H3663">
        <v>2986</v>
      </c>
      <c r="I3663">
        <v>43112019100</v>
      </c>
      <c r="J3663">
        <v>8</v>
      </c>
      <c r="K3663" t="s">
        <v>1380</v>
      </c>
      <c r="L3663">
        <v>2531</v>
      </c>
      <c r="M3663" t="s">
        <v>1214</v>
      </c>
      <c r="N3663" t="s">
        <v>1388</v>
      </c>
      <c r="O3663">
        <v>0</v>
      </c>
      <c r="P3663" t="s">
        <v>1207</v>
      </c>
      <c r="Q3663">
        <v>19700701</v>
      </c>
    </row>
    <row r="3664" spans="1:17">
      <c r="A3664" t="s">
        <v>1379</v>
      </c>
      <c r="B3664" t="s">
        <v>1356</v>
      </c>
      <c r="C3664">
        <v>201007</v>
      </c>
      <c r="D3664">
        <v>23</v>
      </c>
      <c r="E3664" t="s">
        <v>1212</v>
      </c>
      <c r="F3664">
        <v>624</v>
      </c>
      <c r="G3664">
        <v>567</v>
      </c>
      <c r="H3664">
        <v>2672</v>
      </c>
      <c r="I3664">
        <v>43112019200</v>
      </c>
      <c r="J3664">
        <v>8</v>
      </c>
      <c r="K3664" t="s">
        <v>1380</v>
      </c>
      <c r="L3664">
        <v>2531</v>
      </c>
      <c r="M3664" t="s">
        <v>1214</v>
      </c>
      <c r="N3664" t="s">
        <v>1388</v>
      </c>
      <c r="O3664">
        <v>0</v>
      </c>
      <c r="P3664" t="s">
        <v>1207</v>
      </c>
      <c r="Q3664">
        <v>19700601</v>
      </c>
    </row>
    <row r="3665" spans="1:17">
      <c r="A3665" t="s">
        <v>1379</v>
      </c>
      <c r="B3665" t="s">
        <v>1321</v>
      </c>
      <c r="C3665">
        <v>201007</v>
      </c>
      <c r="D3665">
        <v>30</v>
      </c>
      <c r="E3665" t="s">
        <v>1212</v>
      </c>
      <c r="F3665">
        <v>1256</v>
      </c>
      <c r="G3665">
        <v>769</v>
      </c>
      <c r="H3665">
        <v>10840</v>
      </c>
      <c r="I3665">
        <v>43112019300</v>
      </c>
      <c r="J3665">
        <v>8</v>
      </c>
      <c r="K3665" t="s">
        <v>1380</v>
      </c>
      <c r="L3665">
        <v>2531</v>
      </c>
      <c r="M3665" t="s">
        <v>1214</v>
      </c>
      <c r="N3665" t="s">
        <v>1388</v>
      </c>
      <c r="O3665">
        <v>0</v>
      </c>
      <c r="P3665" t="s">
        <v>1207</v>
      </c>
      <c r="Q3665">
        <v>19780601</v>
      </c>
    </row>
    <row r="3666" spans="1:17">
      <c r="A3666" t="s">
        <v>1379</v>
      </c>
      <c r="B3666" t="s">
        <v>1384</v>
      </c>
      <c r="C3666">
        <v>201007</v>
      </c>
      <c r="D3666">
        <v>30</v>
      </c>
      <c r="E3666" t="s">
        <v>1212</v>
      </c>
      <c r="F3666">
        <v>858</v>
      </c>
      <c r="G3666">
        <v>417</v>
      </c>
      <c r="H3666">
        <v>2172</v>
      </c>
      <c r="I3666">
        <v>43112019400</v>
      </c>
      <c r="J3666">
        <v>8</v>
      </c>
      <c r="K3666" t="s">
        <v>1380</v>
      </c>
      <c r="L3666">
        <v>2531</v>
      </c>
      <c r="M3666" t="s">
        <v>1214</v>
      </c>
      <c r="N3666" t="s">
        <v>1388</v>
      </c>
      <c r="O3666">
        <v>0</v>
      </c>
      <c r="P3666" t="s">
        <v>1207</v>
      </c>
      <c r="Q3666">
        <v>19700701</v>
      </c>
    </row>
    <row r="3667" spans="1:17">
      <c r="A3667" t="s">
        <v>1379</v>
      </c>
      <c r="B3667" t="s">
        <v>1254</v>
      </c>
      <c r="C3667">
        <v>201007</v>
      </c>
      <c r="D3667">
        <v>30</v>
      </c>
      <c r="E3667" t="s">
        <v>1212</v>
      </c>
      <c r="F3667">
        <v>194</v>
      </c>
      <c r="G3667">
        <v>584</v>
      </c>
      <c r="H3667">
        <v>948</v>
      </c>
      <c r="I3667">
        <v>43112019500</v>
      </c>
      <c r="J3667">
        <v>8</v>
      </c>
      <c r="K3667" t="s">
        <v>1380</v>
      </c>
      <c r="L3667">
        <v>2531</v>
      </c>
      <c r="M3667" t="s">
        <v>1214</v>
      </c>
      <c r="N3667" t="s">
        <v>1388</v>
      </c>
      <c r="O3667">
        <v>0</v>
      </c>
      <c r="P3667" t="s">
        <v>1207</v>
      </c>
      <c r="Q3667">
        <v>19700901</v>
      </c>
    </row>
    <row r="3668" spans="1:17">
      <c r="A3668" t="s">
        <v>1379</v>
      </c>
      <c r="B3668" t="s">
        <v>1389</v>
      </c>
      <c r="C3668">
        <v>201007</v>
      </c>
      <c r="D3668">
        <v>30</v>
      </c>
      <c r="E3668" t="s">
        <v>1212</v>
      </c>
      <c r="F3668">
        <v>1796</v>
      </c>
      <c r="G3668">
        <v>5141</v>
      </c>
      <c r="H3668">
        <v>6135</v>
      </c>
      <c r="I3668">
        <v>43112021900</v>
      </c>
      <c r="J3668">
        <v>8</v>
      </c>
      <c r="K3668" t="s">
        <v>1380</v>
      </c>
      <c r="L3668">
        <v>2531</v>
      </c>
      <c r="M3668" t="s">
        <v>1214</v>
      </c>
      <c r="N3668" t="s">
        <v>1388</v>
      </c>
      <c r="O3668">
        <v>0</v>
      </c>
      <c r="P3668" t="s">
        <v>1233</v>
      </c>
      <c r="Q3668">
        <v>19840501</v>
      </c>
    </row>
    <row r="3669" spans="1:17">
      <c r="A3669" t="s">
        <v>1379</v>
      </c>
      <c r="B3669" t="s">
        <v>1255</v>
      </c>
      <c r="C3669">
        <v>201007</v>
      </c>
      <c r="D3669">
        <v>0</v>
      </c>
      <c r="E3669" t="s">
        <v>1212</v>
      </c>
      <c r="F3669">
        <v>0</v>
      </c>
      <c r="G3669">
        <v>0</v>
      </c>
      <c r="H3669">
        <v>0</v>
      </c>
      <c r="I3669">
        <v>43112022100</v>
      </c>
      <c r="J3669">
        <v>12</v>
      </c>
      <c r="K3669" t="s">
        <v>1380</v>
      </c>
      <c r="L3669">
        <v>2531</v>
      </c>
      <c r="M3669" t="s">
        <v>1214</v>
      </c>
      <c r="N3669" t="s">
        <v>1388</v>
      </c>
      <c r="O3669">
        <v>0</v>
      </c>
      <c r="P3669" t="s">
        <v>1233</v>
      </c>
      <c r="Q3669">
        <v>19840201</v>
      </c>
    </row>
    <row r="3670" spans="1:17">
      <c r="A3670" t="s">
        <v>1379</v>
      </c>
      <c r="B3670" t="s">
        <v>1390</v>
      </c>
      <c r="C3670">
        <v>201007</v>
      </c>
      <c r="D3670">
        <v>30</v>
      </c>
      <c r="E3670" t="s">
        <v>1212</v>
      </c>
      <c r="F3670">
        <v>1218</v>
      </c>
      <c r="G3670">
        <v>3272</v>
      </c>
      <c r="H3670">
        <v>6194</v>
      </c>
      <c r="I3670">
        <v>43112023500</v>
      </c>
      <c r="J3670">
        <v>8</v>
      </c>
      <c r="K3670" t="s">
        <v>1380</v>
      </c>
      <c r="L3670">
        <v>2531</v>
      </c>
      <c r="M3670" t="s">
        <v>1214</v>
      </c>
      <c r="N3670" t="s">
        <v>1388</v>
      </c>
      <c r="O3670">
        <v>0</v>
      </c>
      <c r="P3670" t="s">
        <v>1207</v>
      </c>
      <c r="Q3670">
        <v>19860701</v>
      </c>
    </row>
    <row r="3671" spans="1:17">
      <c r="A3671" t="s">
        <v>1379</v>
      </c>
      <c r="B3671" t="s">
        <v>1357</v>
      </c>
      <c r="C3671">
        <v>201007</v>
      </c>
      <c r="D3671">
        <v>22</v>
      </c>
      <c r="E3671" t="s">
        <v>1212</v>
      </c>
      <c r="F3671">
        <v>808</v>
      </c>
      <c r="G3671">
        <v>232</v>
      </c>
      <c r="H3671">
        <v>17485</v>
      </c>
      <c r="I3671">
        <v>43112022200</v>
      </c>
      <c r="J3671">
        <v>8</v>
      </c>
      <c r="K3671" t="s">
        <v>1380</v>
      </c>
      <c r="L3671">
        <v>2531</v>
      </c>
      <c r="M3671" t="s">
        <v>1214</v>
      </c>
      <c r="N3671" t="s">
        <v>1388</v>
      </c>
      <c r="O3671">
        <v>0</v>
      </c>
      <c r="P3671" t="s">
        <v>1322</v>
      </c>
      <c r="Q3671">
        <v>19830201</v>
      </c>
    </row>
    <row r="3672" spans="1:17">
      <c r="A3672" t="s">
        <v>1379</v>
      </c>
      <c r="B3672" t="s">
        <v>1306</v>
      </c>
      <c r="C3672">
        <v>201007</v>
      </c>
      <c r="D3672">
        <v>30</v>
      </c>
      <c r="E3672" t="s">
        <v>1212</v>
      </c>
      <c r="F3672">
        <v>790</v>
      </c>
      <c r="G3672">
        <v>417</v>
      </c>
      <c r="H3672">
        <v>1828</v>
      </c>
      <c r="I3672">
        <v>43112022300</v>
      </c>
      <c r="J3672">
        <v>8</v>
      </c>
      <c r="K3672" t="s">
        <v>1380</v>
      </c>
      <c r="L3672">
        <v>2531</v>
      </c>
      <c r="M3672" t="s">
        <v>1214</v>
      </c>
      <c r="N3672" t="s">
        <v>1388</v>
      </c>
      <c r="O3672">
        <v>0</v>
      </c>
      <c r="P3672" t="s">
        <v>1322</v>
      </c>
      <c r="Q3672">
        <v>19840401</v>
      </c>
    </row>
    <row r="3673" spans="1:17">
      <c r="A3673" t="s">
        <v>1379</v>
      </c>
      <c r="B3673" t="s">
        <v>1234</v>
      </c>
      <c r="C3673">
        <v>201007</v>
      </c>
      <c r="D3673">
        <v>0</v>
      </c>
      <c r="E3673" t="s">
        <v>1212</v>
      </c>
      <c r="F3673">
        <v>0</v>
      </c>
      <c r="G3673">
        <v>0</v>
      </c>
      <c r="H3673">
        <v>0</v>
      </c>
      <c r="I3673">
        <v>43112022400</v>
      </c>
      <c r="J3673">
        <v>12</v>
      </c>
      <c r="K3673" t="s">
        <v>1380</v>
      </c>
      <c r="L3673">
        <v>2531</v>
      </c>
      <c r="M3673" t="s">
        <v>1214</v>
      </c>
      <c r="N3673" t="s">
        <v>1388</v>
      </c>
      <c r="O3673">
        <v>0</v>
      </c>
      <c r="P3673" t="s">
        <v>1322</v>
      </c>
      <c r="Q3673">
        <v>19830701</v>
      </c>
    </row>
    <row r="3674" spans="1:17">
      <c r="A3674" t="s">
        <v>1379</v>
      </c>
      <c r="B3674" t="s">
        <v>1323</v>
      </c>
      <c r="C3674">
        <v>201007</v>
      </c>
      <c r="D3674">
        <v>0</v>
      </c>
      <c r="E3674" t="s">
        <v>1212</v>
      </c>
      <c r="F3674">
        <v>0</v>
      </c>
      <c r="G3674">
        <v>0</v>
      </c>
      <c r="H3674">
        <v>0</v>
      </c>
      <c r="I3674">
        <v>43112022500</v>
      </c>
      <c r="J3674">
        <v>12</v>
      </c>
      <c r="K3674" t="s">
        <v>1380</v>
      </c>
      <c r="L3674">
        <v>2531</v>
      </c>
      <c r="M3674" t="s">
        <v>1214</v>
      </c>
      <c r="N3674" t="s">
        <v>1388</v>
      </c>
      <c r="O3674">
        <v>0</v>
      </c>
      <c r="P3674" t="s">
        <v>1207</v>
      </c>
      <c r="Q3674">
        <v>19840201</v>
      </c>
    </row>
    <row r="3675" spans="1:17">
      <c r="A3675" t="s">
        <v>1379</v>
      </c>
      <c r="B3675" t="s">
        <v>1256</v>
      </c>
      <c r="C3675">
        <v>201007</v>
      </c>
      <c r="D3675">
        <v>30</v>
      </c>
      <c r="E3675" t="s">
        <v>1212</v>
      </c>
      <c r="F3675">
        <v>1278</v>
      </c>
      <c r="G3675">
        <v>1093</v>
      </c>
      <c r="H3675">
        <v>27651</v>
      </c>
      <c r="I3675">
        <v>43112022600</v>
      </c>
      <c r="J3675">
        <v>8</v>
      </c>
      <c r="K3675" t="s">
        <v>1380</v>
      </c>
      <c r="L3675">
        <v>2531</v>
      </c>
      <c r="M3675" t="s">
        <v>1214</v>
      </c>
      <c r="N3675" t="s">
        <v>1388</v>
      </c>
      <c r="O3675">
        <v>0</v>
      </c>
      <c r="P3675" t="s">
        <v>1322</v>
      </c>
      <c r="Q3675">
        <v>19821101</v>
      </c>
    </row>
    <row r="3676" spans="1:17">
      <c r="A3676" t="s">
        <v>1379</v>
      </c>
      <c r="B3676" t="s">
        <v>1324</v>
      </c>
      <c r="C3676">
        <v>201007</v>
      </c>
      <c r="D3676">
        <v>30</v>
      </c>
      <c r="E3676" t="s">
        <v>1212</v>
      </c>
      <c r="F3676">
        <v>735</v>
      </c>
      <c r="G3676">
        <v>1362</v>
      </c>
      <c r="H3676">
        <v>1954</v>
      </c>
      <c r="I3676">
        <v>43112025600</v>
      </c>
      <c r="J3676">
        <v>8</v>
      </c>
      <c r="K3676" t="s">
        <v>1380</v>
      </c>
      <c r="L3676">
        <v>2531</v>
      </c>
      <c r="M3676" t="s">
        <v>1214</v>
      </c>
      <c r="N3676" t="s">
        <v>1388</v>
      </c>
      <c r="O3676">
        <v>0</v>
      </c>
      <c r="P3676" t="s">
        <v>1207</v>
      </c>
      <c r="Q3676">
        <v>19870901</v>
      </c>
    </row>
    <row r="3677" spans="1:17">
      <c r="A3677" t="s">
        <v>1379</v>
      </c>
      <c r="B3677" t="s">
        <v>1308</v>
      </c>
      <c r="C3677">
        <v>201007</v>
      </c>
      <c r="D3677">
        <v>30</v>
      </c>
      <c r="E3677" t="s">
        <v>1212</v>
      </c>
      <c r="F3677">
        <v>832</v>
      </c>
      <c r="G3677">
        <v>903</v>
      </c>
      <c r="H3677">
        <v>22781</v>
      </c>
      <c r="I3677">
        <v>43112024100</v>
      </c>
      <c r="J3677">
        <v>8</v>
      </c>
      <c r="K3677" t="s">
        <v>1380</v>
      </c>
      <c r="L3677">
        <v>2531</v>
      </c>
      <c r="M3677" t="s">
        <v>1214</v>
      </c>
      <c r="N3677" t="s">
        <v>1388</v>
      </c>
      <c r="O3677">
        <v>0</v>
      </c>
      <c r="P3677" t="s">
        <v>1207</v>
      </c>
      <c r="Q3677">
        <v>19710301</v>
      </c>
    </row>
    <row r="3678" spans="1:17">
      <c r="A3678" t="s">
        <v>1379</v>
      </c>
      <c r="B3678" t="s">
        <v>1235</v>
      </c>
      <c r="C3678">
        <v>201007</v>
      </c>
      <c r="D3678">
        <v>30</v>
      </c>
      <c r="E3678" t="s">
        <v>1212</v>
      </c>
      <c r="F3678">
        <v>875</v>
      </c>
      <c r="G3678">
        <v>800</v>
      </c>
      <c r="H3678">
        <v>5694</v>
      </c>
      <c r="I3678">
        <v>43112024200</v>
      </c>
      <c r="J3678">
        <v>8</v>
      </c>
      <c r="K3678" t="s">
        <v>1380</v>
      </c>
      <c r="L3678">
        <v>2531</v>
      </c>
      <c r="M3678" t="s">
        <v>1214</v>
      </c>
      <c r="N3678" t="s">
        <v>1388</v>
      </c>
      <c r="O3678">
        <v>0</v>
      </c>
      <c r="P3678" t="s">
        <v>1391</v>
      </c>
      <c r="Q3678">
        <v>19830501</v>
      </c>
    </row>
    <row r="3679" spans="1:17">
      <c r="A3679" t="s">
        <v>1379</v>
      </c>
      <c r="B3679" t="s">
        <v>1257</v>
      </c>
      <c r="C3679">
        <v>201007</v>
      </c>
      <c r="D3679">
        <v>0</v>
      </c>
      <c r="E3679" t="s">
        <v>1212</v>
      </c>
      <c r="F3679">
        <v>0</v>
      </c>
      <c r="G3679">
        <v>0</v>
      </c>
      <c r="H3679">
        <v>0</v>
      </c>
      <c r="I3679">
        <v>43112022700</v>
      </c>
      <c r="J3679">
        <v>12</v>
      </c>
      <c r="K3679" t="s">
        <v>1380</v>
      </c>
      <c r="L3679">
        <v>2531</v>
      </c>
      <c r="M3679" t="s">
        <v>1214</v>
      </c>
      <c r="N3679" t="s">
        <v>1388</v>
      </c>
      <c r="O3679">
        <v>0</v>
      </c>
      <c r="P3679" t="s">
        <v>1207</v>
      </c>
      <c r="Q3679">
        <v>19850201</v>
      </c>
    </row>
    <row r="3680" spans="1:17">
      <c r="A3680" t="s">
        <v>1379</v>
      </c>
      <c r="B3680" t="s">
        <v>1309</v>
      </c>
      <c r="C3680">
        <v>201007</v>
      </c>
      <c r="D3680">
        <v>30</v>
      </c>
      <c r="E3680" t="s">
        <v>1212</v>
      </c>
      <c r="F3680">
        <v>1633</v>
      </c>
      <c r="G3680">
        <v>3057</v>
      </c>
      <c r="H3680">
        <v>35337</v>
      </c>
      <c r="I3680">
        <v>43112024300</v>
      </c>
      <c r="J3680">
        <v>8</v>
      </c>
      <c r="K3680" t="s">
        <v>1380</v>
      </c>
      <c r="L3680">
        <v>2531</v>
      </c>
      <c r="M3680" t="s">
        <v>1214</v>
      </c>
      <c r="N3680" t="s">
        <v>1388</v>
      </c>
      <c r="O3680">
        <v>0</v>
      </c>
      <c r="P3680" t="s">
        <v>1322</v>
      </c>
      <c r="Q3680">
        <v>19840301</v>
      </c>
    </row>
    <row r="3681" spans="1:17">
      <c r="A3681" t="s">
        <v>1379</v>
      </c>
      <c r="B3681" t="s">
        <v>1258</v>
      </c>
      <c r="C3681">
        <v>201007</v>
      </c>
      <c r="D3681">
        <v>0</v>
      </c>
      <c r="E3681" t="s">
        <v>1212</v>
      </c>
      <c r="F3681">
        <v>0</v>
      </c>
      <c r="G3681">
        <v>0</v>
      </c>
      <c r="H3681">
        <v>0</v>
      </c>
      <c r="I3681">
        <v>43112026800</v>
      </c>
      <c r="J3681">
        <v>12</v>
      </c>
      <c r="K3681" t="s">
        <v>1380</v>
      </c>
      <c r="L3681">
        <v>2531</v>
      </c>
      <c r="M3681" t="s">
        <v>1214</v>
      </c>
      <c r="N3681" t="s">
        <v>1388</v>
      </c>
      <c r="O3681">
        <v>0</v>
      </c>
      <c r="P3681" t="s">
        <v>1233</v>
      </c>
      <c r="Q3681">
        <v>19840301</v>
      </c>
    </row>
    <row r="3682" spans="1:17">
      <c r="A3682" t="s">
        <v>1379</v>
      </c>
      <c r="B3682" t="s">
        <v>1236</v>
      </c>
      <c r="C3682">
        <v>201007</v>
      </c>
      <c r="D3682">
        <v>30</v>
      </c>
      <c r="E3682" t="s">
        <v>1212</v>
      </c>
      <c r="F3682">
        <v>693</v>
      </c>
      <c r="G3682">
        <v>1264</v>
      </c>
      <c r="H3682">
        <v>2717</v>
      </c>
      <c r="I3682">
        <v>43112026900</v>
      </c>
      <c r="J3682">
        <v>8</v>
      </c>
      <c r="K3682" t="s">
        <v>1380</v>
      </c>
      <c r="L3682">
        <v>2531</v>
      </c>
      <c r="M3682" t="s">
        <v>1214</v>
      </c>
      <c r="N3682" t="s">
        <v>1388</v>
      </c>
      <c r="O3682">
        <v>0</v>
      </c>
      <c r="P3682" t="s">
        <v>1207</v>
      </c>
      <c r="Q3682">
        <v>19810501</v>
      </c>
    </row>
    <row r="3683" spans="1:17">
      <c r="A3683" t="s">
        <v>1379</v>
      </c>
      <c r="B3683" t="s">
        <v>1237</v>
      </c>
      <c r="C3683">
        <v>201007</v>
      </c>
      <c r="D3683">
        <v>30</v>
      </c>
      <c r="E3683" t="s">
        <v>1212</v>
      </c>
      <c r="F3683">
        <v>1059</v>
      </c>
      <c r="G3683">
        <v>3245</v>
      </c>
      <c r="H3683">
        <v>15302</v>
      </c>
      <c r="I3683">
        <v>43112031000</v>
      </c>
      <c r="J3683">
        <v>8</v>
      </c>
      <c r="K3683" t="s">
        <v>1380</v>
      </c>
      <c r="L3683">
        <v>2531</v>
      </c>
      <c r="M3683" t="s">
        <v>1214</v>
      </c>
      <c r="N3683" t="s">
        <v>1388</v>
      </c>
      <c r="O3683">
        <v>0</v>
      </c>
      <c r="P3683" t="s">
        <v>1233</v>
      </c>
      <c r="Q3683">
        <v>19820601</v>
      </c>
    </row>
    <row r="3684" spans="1:17">
      <c r="A3684" t="s">
        <v>1379</v>
      </c>
      <c r="B3684" t="s">
        <v>1310</v>
      </c>
      <c r="C3684">
        <v>201007</v>
      </c>
      <c r="D3684">
        <v>0</v>
      </c>
      <c r="E3684" t="s">
        <v>1212</v>
      </c>
      <c r="F3684">
        <v>0</v>
      </c>
      <c r="G3684">
        <v>0</v>
      </c>
      <c r="H3684">
        <v>0</v>
      </c>
      <c r="I3684">
        <v>43112027700</v>
      </c>
      <c r="J3684">
        <v>12</v>
      </c>
      <c r="K3684" t="s">
        <v>1380</v>
      </c>
      <c r="L3684">
        <v>2531</v>
      </c>
      <c r="M3684" t="s">
        <v>1214</v>
      </c>
      <c r="N3684" t="s">
        <v>1388</v>
      </c>
      <c r="O3684">
        <v>0</v>
      </c>
      <c r="P3684" t="s">
        <v>1207</v>
      </c>
      <c r="Q3684">
        <v>19850901</v>
      </c>
    </row>
    <row r="3685" spans="1:17">
      <c r="A3685" t="s">
        <v>1379</v>
      </c>
      <c r="B3685" t="s">
        <v>1259</v>
      </c>
      <c r="C3685">
        <v>201007</v>
      </c>
      <c r="D3685">
        <v>30</v>
      </c>
      <c r="E3685" t="s">
        <v>1212</v>
      </c>
      <c r="F3685">
        <v>1019</v>
      </c>
      <c r="G3685">
        <v>1306</v>
      </c>
      <c r="H3685">
        <v>6500</v>
      </c>
      <c r="I3685">
        <v>43112022800</v>
      </c>
      <c r="J3685">
        <v>8</v>
      </c>
      <c r="K3685" t="s">
        <v>1380</v>
      </c>
      <c r="L3685">
        <v>2531</v>
      </c>
      <c r="M3685" t="s">
        <v>1214</v>
      </c>
      <c r="N3685" t="s">
        <v>1388</v>
      </c>
      <c r="O3685">
        <v>0</v>
      </c>
      <c r="P3685" t="s">
        <v>1322</v>
      </c>
      <c r="Q3685">
        <v>19830801</v>
      </c>
    </row>
    <row r="3686" spans="1:17">
      <c r="A3686" t="s">
        <v>1379</v>
      </c>
      <c r="B3686" t="s">
        <v>1238</v>
      </c>
      <c r="C3686">
        <v>201007</v>
      </c>
      <c r="D3686">
        <v>12</v>
      </c>
      <c r="E3686" t="s">
        <v>1212</v>
      </c>
      <c r="F3686">
        <v>344</v>
      </c>
      <c r="G3686">
        <v>768</v>
      </c>
      <c r="H3686">
        <v>852</v>
      </c>
      <c r="I3686">
        <v>43112024400</v>
      </c>
      <c r="J3686">
        <v>8</v>
      </c>
      <c r="K3686" t="s">
        <v>1380</v>
      </c>
      <c r="L3686">
        <v>2531</v>
      </c>
      <c r="M3686" t="s">
        <v>1214</v>
      </c>
      <c r="N3686" t="s">
        <v>1388</v>
      </c>
      <c r="O3686">
        <v>0</v>
      </c>
      <c r="P3686" t="s">
        <v>1233</v>
      </c>
      <c r="Q3686">
        <v>19980419</v>
      </c>
    </row>
    <row r="3687" spans="1:17">
      <c r="A3687" t="s">
        <v>1379</v>
      </c>
      <c r="B3687" t="s">
        <v>1392</v>
      </c>
      <c r="C3687">
        <v>201007</v>
      </c>
      <c r="D3687">
        <v>0</v>
      </c>
      <c r="E3687" t="s">
        <v>1212</v>
      </c>
      <c r="F3687">
        <v>0</v>
      </c>
      <c r="G3687">
        <v>0</v>
      </c>
      <c r="H3687">
        <v>0</v>
      </c>
      <c r="I3687">
        <v>43112024500</v>
      </c>
      <c r="J3687">
        <v>12</v>
      </c>
      <c r="K3687" t="s">
        <v>1380</v>
      </c>
      <c r="L3687">
        <v>2531</v>
      </c>
      <c r="M3687" t="s">
        <v>1214</v>
      </c>
      <c r="N3687" t="s">
        <v>1388</v>
      </c>
      <c r="O3687">
        <v>0</v>
      </c>
      <c r="P3687" t="s">
        <v>1322</v>
      </c>
      <c r="Q3687">
        <v>19830801</v>
      </c>
    </row>
    <row r="3688" spans="1:17">
      <c r="A3688" t="s">
        <v>1379</v>
      </c>
      <c r="B3688" t="s">
        <v>1239</v>
      </c>
      <c r="C3688">
        <v>201007</v>
      </c>
      <c r="D3688">
        <v>0</v>
      </c>
      <c r="E3688" t="s">
        <v>1212</v>
      </c>
      <c r="F3688">
        <v>0</v>
      </c>
      <c r="G3688">
        <v>0</v>
      </c>
      <c r="H3688">
        <v>0</v>
      </c>
      <c r="I3688">
        <v>43112024600</v>
      </c>
      <c r="J3688">
        <v>12</v>
      </c>
      <c r="K3688" t="s">
        <v>1380</v>
      </c>
      <c r="L3688">
        <v>2531</v>
      </c>
      <c r="M3688" t="s">
        <v>1214</v>
      </c>
      <c r="N3688" t="s">
        <v>1388</v>
      </c>
      <c r="O3688">
        <v>0</v>
      </c>
      <c r="P3688" t="s">
        <v>1207</v>
      </c>
      <c r="Q3688">
        <v>19760901</v>
      </c>
    </row>
    <row r="3689" spans="1:17">
      <c r="A3689" t="s">
        <v>1379</v>
      </c>
      <c r="B3689" t="s">
        <v>1240</v>
      </c>
      <c r="C3689">
        <v>201007</v>
      </c>
      <c r="D3689">
        <v>30</v>
      </c>
      <c r="E3689" t="s">
        <v>1212</v>
      </c>
      <c r="F3689">
        <v>1058</v>
      </c>
      <c r="G3689">
        <v>681</v>
      </c>
      <c r="H3689">
        <v>25633</v>
      </c>
      <c r="I3689">
        <v>43112023600</v>
      </c>
      <c r="J3689">
        <v>8</v>
      </c>
      <c r="K3689" t="s">
        <v>1380</v>
      </c>
      <c r="L3689">
        <v>2531</v>
      </c>
      <c r="M3689" t="s">
        <v>1214</v>
      </c>
      <c r="N3689" t="s">
        <v>1388</v>
      </c>
      <c r="O3689">
        <v>0</v>
      </c>
      <c r="P3689" t="s">
        <v>1393</v>
      </c>
      <c r="Q3689">
        <v>19830201</v>
      </c>
    </row>
    <row r="3690" spans="1:17">
      <c r="A3690" t="s">
        <v>1379</v>
      </c>
      <c r="B3690" t="s">
        <v>1241</v>
      </c>
      <c r="C3690">
        <v>201007</v>
      </c>
      <c r="D3690">
        <v>0</v>
      </c>
      <c r="E3690" t="s">
        <v>1212</v>
      </c>
      <c r="F3690">
        <v>0</v>
      </c>
      <c r="G3690">
        <v>0</v>
      </c>
      <c r="H3690">
        <v>0</v>
      </c>
      <c r="I3690">
        <v>43112025700</v>
      </c>
      <c r="J3690">
        <v>12</v>
      </c>
      <c r="K3690" t="s">
        <v>1380</v>
      </c>
      <c r="L3690">
        <v>2531</v>
      </c>
      <c r="M3690" t="s">
        <v>1214</v>
      </c>
      <c r="N3690" t="s">
        <v>1388</v>
      </c>
      <c r="O3690">
        <v>0</v>
      </c>
      <c r="P3690" t="s">
        <v>1233</v>
      </c>
      <c r="Q3690">
        <v>19871101</v>
      </c>
    </row>
    <row r="3691" spans="1:17">
      <c r="A3691" t="s">
        <v>1379</v>
      </c>
      <c r="B3691" t="s">
        <v>1260</v>
      </c>
      <c r="C3691">
        <v>201007</v>
      </c>
      <c r="D3691">
        <v>30</v>
      </c>
      <c r="E3691" t="s">
        <v>1212</v>
      </c>
      <c r="F3691">
        <v>350</v>
      </c>
      <c r="G3691">
        <v>1386</v>
      </c>
      <c r="H3691">
        <v>573</v>
      </c>
      <c r="I3691">
        <v>43112024700</v>
      </c>
      <c r="J3691">
        <v>8</v>
      </c>
      <c r="K3691" t="s">
        <v>1380</v>
      </c>
      <c r="L3691">
        <v>2531</v>
      </c>
      <c r="M3691" t="s">
        <v>1214</v>
      </c>
      <c r="N3691" t="s">
        <v>1388</v>
      </c>
      <c r="O3691">
        <v>0</v>
      </c>
      <c r="P3691" t="s">
        <v>1207</v>
      </c>
      <c r="Q3691">
        <v>19760501</v>
      </c>
    </row>
    <row r="3692" spans="1:17">
      <c r="A3692" t="s">
        <v>1379</v>
      </c>
      <c r="B3692" t="s">
        <v>1312</v>
      </c>
      <c r="C3692">
        <v>201007</v>
      </c>
      <c r="D3692">
        <v>30</v>
      </c>
      <c r="E3692" t="s">
        <v>1212</v>
      </c>
      <c r="F3692">
        <v>391</v>
      </c>
      <c r="G3692">
        <v>917</v>
      </c>
      <c r="H3692">
        <v>140</v>
      </c>
      <c r="I3692">
        <v>43112024800</v>
      </c>
      <c r="J3692">
        <v>8</v>
      </c>
      <c r="K3692" t="s">
        <v>1380</v>
      </c>
      <c r="L3692">
        <v>2531</v>
      </c>
      <c r="M3692" t="s">
        <v>1214</v>
      </c>
      <c r="N3692" t="s">
        <v>1388</v>
      </c>
      <c r="O3692">
        <v>0</v>
      </c>
      <c r="P3692" t="s">
        <v>1207</v>
      </c>
      <c r="Q3692">
        <v>19831101</v>
      </c>
    </row>
    <row r="3693" spans="1:17">
      <c r="A3693" t="s">
        <v>1379</v>
      </c>
      <c r="B3693" t="s">
        <v>1242</v>
      </c>
      <c r="C3693">
        <v>201007</v>
      </c>
      <c r="D3693">
        <v>29</v>
      </c>
      <c r="E3693" t="s">
        <v>1212</v>
      </c>
      <c r="F3693">
        <v>1176</v>
      </c>
      <c r="G3693">
        <v>4432</v>
      </c>
      <c r="H3693">
        <v>9814</v>
      </c>
      <c r="I3693">
        <v>43112025800</v>
      </c>
      <c r="J3693">
        <v>8</v>
      </c>
      <c r="K3693" t="s">
        <v>1380</v>
      </c>
      <c r="L3693">
        <v>2531</v>
      </c>
      <c r="M3693" t="s">
        <v>1214</v>
      </c>
      <c r="N3693" t="s">
        <v>1388</v>
      </c>
      <c r="O3693">
        <v>0</v>
      </c>
      <c r="P3693" t="s">
        <v>1207</v>
      </c>
      <c r="Q3693">
        <v>19720101</v>
      </c>
    </row>
    <row r="3694" spans="1:17">
      <c r="A3694" t="s">
        <v>1379</v>
      </c>
      <c r="B3694" t="s">
        <v>1394</v>
      </c>
      <c r="C3694">
        <v>201007</v>
      </c>
      <c r="D3694">
        <v>0</v>
      </c>
      <c r="E3694" t="s">
        <v>1212</v>
      </c>
      <c r="F3694">
        <v>0</v>
      </c>
      <c r="G3694">
        <v>0</v>
      </c>
      <c r="H3694">
        <v>0</v>
      </c>
      <c r="I3694">
        <v>43112025000</v>
      </c>
      <c r="J3694">
        <v>12</v>
      </c>
      <c r="K3694" t="s">
        <v>1380</v>
      </c>
      <c r="L3694">
        <v>2531</v>
      </c>
      <c r="M3694" t="s">
        <v>1214</v>
      </c>
      <c r="N3694" t="s">
        <v>1388</v>
      </c>
      <c r="O3694">
        <v>0</v>
      </c>
      <c r="P3694" t="s">
        <v>1322</v>
      </c>
      <c r="Q3694">
        <v>19720601</v>
      </c>
    </row>
    <row r="3695" spans="1:17">
      <c r="A3695" t="s">
        <v>1379</v>
      </c>
      <c r="B3695" t="s">
        <v>1243</v>
      </c>
      <c r="C3695">
        <v>201007</v>
      </c>
      <c r="D3695">
        <v>30</v>
      </c>
      <c r="E3695" t="s">
        <v>1212</v>
      </c>
      <c r="F3695">
        <v>239</v>
      </c>
      <c r="G3695">
        <v>278</v>
      </c>
      <c r="H3695">
        <v>117</v>
      </c>
      <c r="I3695">
        <v>43112026000</v>
      </c>
      <c r="J3695">
        <v>8</v>
      </c>
      <c r="K3695" t="s">
        <v>1380</v>
      </c>
      <c r="L3695">
        <v>2531</v>
      </c>
      <c r="M3695" t="s">
        <v>1214</v>
      </c>
      <c r="N3695" t="s">
        <v>1388</v>
      </c>
      <c r="O3695">
        <v>0</v>
      </c>
      <c r="P3695" t="s">
        <v>1207</v>
      </c>
      <c r="Q3695">
        <v>19860701</v>
      </c>
    </row>
    <row r="3696" spans="1:17">
      <c r="A3696" t="s">
        <v>1379</v>
      </c>
      <c r="B3696" t="s">
        <v>1327</v>
      </c>
      <c r="C3696">
        <v>201007</v>
      </c>
      <c r="D3696">
        <v>0</v>
      </c>
      <c r="E3696" t="s">
        <v>1212</v>
      </c>
      <c r="F3696">
        <v>0</v>
      </c>
      <c r="G3696">
        <v>0</v>
      </c>
      <c r="H3696">
        <v>0</v>
      </c>
      <c r="I3696">
        <v>43112027800</v>
      </c>
      <c r="J3696">
        <v>12</v>
      </c>
      <c r="K3696" t="s">
        <v>1380</v>
      </c>
      <c r="L3696">
        <v>2531</v>
      </c>
      <c r="M3696" t="s">
        <v>1214</v>
      </c>
      <c r="N3696" t="s">
        <v>1388</v>
      </c>
      <c r="O3696">
        <v>0</v>
      </c>
      <c r="P3696" t="s">
        <v>1233</v>
      </c>
      <c r="Q3696">
        <v>19990204</v>
      </c>
    </row>
    <row r="3697" spans="1:17">
      <c r="A3697" t="s">
        <v>1379</v>
      </c>
      <c r="B3697" t="s">
        <v>1328</v>
      </c>
      <c r="C3697">
        <v>201007</v>
      </c>
      <c r="D3697">
        <v>0</v>
      </c>
      <c r="E3697" t="s">
        <v>1212</v>
      </c>
      <c r="F3697">
        <v>0</v>
      </c>
      <c r="G3697">
        <v>0</v>
      </c>
      <c r="H3697">
        <v>0</v>
      </c>
      <c r="I3697">
        <v>43112027000</v>
      </c>
      <c r="J3697">
        <v>12</v>
      </c>
      <c r="K3697" t="s">
        <v>1380</v>
      </c>
      <c r="L3697">
        <v>2531</v>
      </c>
      <c r="M3697" t="s">
        <v>1214</v>
      </c>
      <c r="N3697" t="s">
        <v>1388</v>
      </c>
      <c r="O3697">
        <v>0</v>
      </c>
      <c r="P3697" t="s">
        <v>1207</v>
      </c>
      <c r="Q3697">
        <v>19790201</v>
      </c>
    </row>
    <row r="3698" spans="1:17">
      <c r="A3698" t="s">
        <v>1379</v>
      </c>
      <c r="B3698" t="s">
        <v>1262</v>
      </c>
      <c r="C3698">
        <v>201007</v>
      </c>
      <c r="D3698">
        <v>30</v>
      </c>
      <c r="E3698" t="s">
        <v>1212</v>
      </c>
      <c r="F3698">
        <v>821</v>
      </c>
      <c r="G3698">
        <v>778</v>
      </c>
      <c r="H3698">
        <v>14646</v>
      </c>
      <c r="I3698">
        <v>43112027100</v>
      </c>
      <c r="J3698">
        <v>8</v>
      </c>
      <c r="K3698" t="s">
        <v>1380</v>
      </c>
      <c r="L3698">
        <v>2531</v>
      </c>
      <c r="M3698" t="s">
        <v>1214</v>
      </c>
      <c r="N3698" t="s">
        <v>1388</v>
      </c>
      <c r="O3698">
        <v>0</v>
      </c>
      <c r="P3698" t="s">
        <v>1207</v>
      </c>
      <c r="Q3698">
        <v>19740601</v>
      </c>
    </row>
    <row r="3699" spans="1:17">
      <c r="A3699" t="s">
        <v>1379</v>
      </c>
      <c r="B3699" t="s">
        <v>1313</v>
      </c>
      <c r="C3699">
        <v>201007</v>
      </c>
      <c r="D3699">
        <v>0</v>
      </c>
      <c r="E3699" t="s">
        <v>1212</v>
      </c>
      <c r="F3699">
        <v>0</v>
      </c>
      <c r="G3699">
        <v>0</v>
      </c>
      <c r="H3699">
        <v>0</v>
      </c>
      <c r="I3699">
        <v>43112032200</v>
      </c>
      <c r="J3699">
        <v>12</v>
      </c>
      <c r="K3699" t="s">
        <v>1380</v>
      </c>
      <c r="L3699">
        <v>2531</v>
      </c>
      <c r="M3699" t="s">
        <v>1214</v>
      </c>
      <c r="N3699" t="s">
        <v>1388</v>
      </c>
      <c r="O3699">
        <v>0</v>
      </c>
      <c r="P3699" t="s">
        <v>1207</v>
      </c>
      <c r="Q3699">
        <v>19820801</v>
      </c>
    </row>
    <row r="3700" spans="1:17">
      <c r="A3700" t="s">
        <v>1379</v>
      </c>
      <c r="B3700" t="s">
        <v>1263</v>
      </c>
      <c r="C3700">
        <v>201007</v>
      </c>
      <c r="D3700">
        <v>0</v>
      </c>
      <c r="E3700" t="s">
        <v>1212</v>
      </c>
      <c r="F3700">
        <v>0</v>
      </c>
      <c r="G3700">
        <v>0</v>
      </c>
      <c r="H3700">
        <v>0</v>
      </c>
      <c r="I3700">
        <v>43112027300</v>
      </c>
      <c r="J3700">
        <v>12</v>
      </c>
      <c r="K3700" t="s">
        <v>1380</v>
      </c>
      <c r="L3700">
        <v>2531</v>
      </c>
      <c r="M3700" t="s">
        <v>1214</v>
      </c>
      <c r="N3700" t="s">
        <v>1388</v>
      </c>
      <c r="O3700">
        <v>0</v>
      </c>
      <c r="P3700" t="s">
        <v>1233</v>
      </c>
      <c r="Q3700">
        <v>19830801</v>
      </c>
    </row>
    <row r="3701" spans="1:17">
      <c r="A3701" t="s">
        <v>1379</v>
      </c>
      <c r="B3701" t="s">
        <v>1358</v>
      </c>
      <c r="C3701">
        <v>201007</v>
      </c>
      <c r="D3701">
        <v>30</v>
      </c>
      <c r="E3701" t="s">
        <v>1212</v>
      </c>
      <c r="F3701">
        <v>1784</v>
      </c>
      <c r="G3701">
        <v>499</v>
      </c>
      <c r="H3701">
        <v>3630</v>
      </c>
      <c r="I3701">
        <v>43112024901</v>
      </c>
      <c r="J3701">
        <v>8</v>
      </c>
      <c r="K3701" t="s">
        <v>1380</v>
      </c>
      <c r="L3701">
        <v>2531</v>
      </c>
      <c r="M3701" t="s">
        <v>1214</v>
      </c>
      <c r="N3701" t="s">
        <v>1388</v>
      </c>
      <c r="O3701">
        <v>0</v>
      </c>
      <c r="P3701" t="s">
        <v>1322</v>
      </c>
      <c r="Q3701">
        <v>19840301</v>
      </c>
    </row>
    <row r="3702" spans="1:17">
      <c r="A3702" t="s">
        <v>1379</v>
      </c>
      <c r="B3702" t="s">
        <v>1314</v>
      </c>
      <c r="C3702">
        <v>201007</v>
      </c>
      <c r="D3702">
        <v>30</v>
      </c>
      <c r="E3702" t="s">
        <v>1212</v>
      </c>
      <c r="F3702">
        <v>299</v>
      </c>
      <c r="G3702">
        <v>250</v>
      </c>
      <c r="H3702">
        <v>1023</v>
      </c>
      <c r="I3702">
        <v>43112029701</v>
      </c>
      <c r="J3702">
        <v>8</v>
      </c>
      <c r="K3702" t="s">
        <v>1380</v>
      </c>
      <c r="L3702">
        <v>2531</v>
      </c>
      <c r="M3702" t="s">
        <v>1214</v>
      </c>
      <c r="N3702" t="s">
        <v>1388</v>
      </c>
      <c r="O3702">
        <v>0</v>
      </c>
      <c r="P3702" t="s">
        <v>1207</v>
      </c>
      <c r="Q3702">
        <v>19840501</v>
      </c>
    </row>
    <row r="3703" spans="1:17">
      <c r="A3703" t="s">
        <v>1379</v>
      </c>
      <c r="B3703" t="s">
        <v>1202</v>
      </c>
      <c r="C3703">
        <v>201007</v>
      </c>
      <c r="D3703">
        <v>30</v>
      </c>
      <c r="E3703" t="s">
        <v>1212</v>
      </c>
      <c r="F3703">
        <v>801</v>
      </c>
      <c r="G3703">
        <v>4029</v>
      </c>
      <c r="H3703">
        <v>1425</v>
      </c>
      <c r="I3703">
        <v>43112025901</v>
      </c>
      <c r="J3703">
        <v>8</v>
      </c>
      <c r="K3703" t="s">
        <v>1380</v>
      </c>
      <c r="L3703">
        <v>2531</v>
      </c>
      <c r="M3703" t="s">
        <v>1214</v>
      </c>
      <c r="N3703" t="s">
        <v>1388</v>
      </c>
      <c r="O3703">
        <v>0</v>
      </c>
      <c r="P3703" t="s">
        <v>1207</v>
      </c>
      <c r="Q3703">
        <v>19870601</v>
      </c>
    </row>
    <row r="3704" spans="1:17">
      <c r="A3704" t="s">
        <v>1379</v>
      </c>
      <c r="B3704" t="s">
        <v>1244</v>
      </c>
      <c r="C3704">
        <v>201007</v>
      </c>
      <c r="D3704">
        <v>30</v>
      </c>
      <c r="E3704" t="s">
        <v>1212</v>
      </c>
      <c r="F3704">
        <v>308</v>
      </c>
      <c r="G3704">
        <v>250</v>
      </c>
      <c r="H3704">
        <v>39</v>
      </c>
      <c r="I3704">
        <v>43112064500</v>
      </c>
      <c r="J3704">
        <v>8</v>
      </c>
      <c r="K3704" t="s">
        <v>1380</v>
      </c>
      <c r="L3704">
        <v>2531</v>
      </c>
      <c r="M3704" t="s">
        <v>1214</v>
      </c>
      <c r="N3704" t="s">
        <v>1388</v>
      </c>
      <c r="O3704">
        <v>0</v>
      </c>
      <c r="P3704" t="s">
        <v>1207</v>
      </c>
      <c r="Q3704">
        <v>19880201</v>
      </c>
    </row>
    <row r="3705" spans="1:17">
      <c r="A3705" t="s">
        <v>1379</v>
      </c>
      <c r="B3705" t="s">
        <v>1245</v>
      </c>
      <c r="C3705">
        <v>201007</v>
      </c>
      <c r="D3705">
        <v>0</v>
      </c>
      <c r="E3705" t="s">
        <v>1212</v>
      </c>
      <c r="F3705">
        <v>0</v>
      </c>
      <c r="G3705">
        <v>0</v>
      </c>
      <c r="H3705">
        <v>0</v>
      </c>
      <c r="I3705">
        <v>43112027901</v>
      </c>
      <c r="J3705">
        <v>12</v>
      </c>
      <c r="K3705" t="s">
        <v>1380</v>
      </c>
      <c r="L3705">
        <v>2531</v>
      </c>
      <c r="M3705" t="s">
        <v>1214</v>
      </c>
      <c r="N3705" t="s">
        <v>1388</v>
      </c>
      <c r="O3705">
        <v>0</v>
      </c>
      <c r="P3705" t="s">
        <v>1207</v>
      </c>
      <c r="Q3705">
        <v>19880201</v>
      </c>
    </row>
    <row r="3706" spans="1:17">
      <c r="A3706" t="s">
        <v>1379</v>
      </c>
      <c r="B3706" t="s">
        <v>1359</v>
      </c>
      <c r="C3706">
        <v>201007</v>
      </c>
      <c r="D3706">
        <v>30</v>
      </c>
      <c r="E3706" t="s">
        <v>1212</v>
      </c>
      <c r="F3706">
        <v>376</v>
      </c>
      <c r="G3706">
        <v>1251</v>
      </c>
      <c r="H3706">
        <v>10251</v>
      </c>
      <c r="I3706">
        <v>43112070600</v>
      </c>
      <c r="J3706">
        <v>8</v>
      </c>
      <c r="K3706" t="s">
        <v>1380</v>
      </c>
      <c r="L3706">
        <v>2531</v>
      </c>
      <c r="M3706" t="s">
        <v>1214</v>
      </c>
      <c r="N3706" t="s">
        <v>1388</v>
      </c>
      <c r="O3706">
        <v>0</v>
      </c>
      <c r="P3706" t="s">
        <v>1207</v>
      </c>
      <c r="Q3706">
        <v>19931201</v>
      </c>
    </row>
    <row r="3707" spans="1:17">
      <c r="A3707" t="s">
        <v>1379</v>
      </c>
      <c r="B3707" t="s">
        <v>1247</v>
      </c>
      <c r="C3707">
        <v>201007</v>
      </c>
      <c r="D3707">
        <v>30</v>
      </c>
      <c r="E3707" t="s">
        <v>1212</v>
      </c>
      <c r="F3707">
        <v>647</v>
      </c>
      <c r="G3707">
        <v>222</v>
      </c>
      <c r="H3707">
        <v>626</v>
      </c>
      <c r="I3707">
        <v>43112076600</v>
      </c>
      <c r="J3707">
        <v>8</v>
      </c>
      <c r="K3707" t="s">
        <v>1380</v>
      </c>
      <c r="L3707">
        <v>2531</v>
      </c>
      <c r="M3707" t="s">
        <v>1214</v>
      </c>
      <c r="N3707" t="s">
        <v>1388</v>
      </c>
      <c r="O3707">
        <v>0</v>
      </c>
      <c r="P3707" t="s">
        <v>1207</v>
      </c>
      <c r="Q3707">
        <v>19971120</v>
      </c>
    </row>
    <row r="3708" spans="1:17">
      <c r="A3708" t="s">
        <v>1379</v>
      </c>
      <c r="B3708" t="s">
        <v>1265</v>
      </c>
      <c r="C3708">
        <v>201007</v>
      </c>
      <c r="D3708">
        <v>0</v>
      </c>
      <c r="E3708" t="s">
        <v>1212</v>
      </c>
      <c r="F3708">
        <v>0</v>
      </c>
      <c r="G3708">
        <v>0</v>
      </c>
      <c r="H3708">
        <v>0</v>
      </c>
      <c r="I3708">
        <v>43112077600</v>
      </c>
      <c r="J3708">
        <v>12</v>
      </c>
      <c r="K3708" t="s">
        <v>1395</v>
      </c>
      <c r="L3708">
        <v>2531</v>
      </c>
      <c r="M3708" t="s">
        <v>1214</v>
      </c>
      <c r="N3708" t="s">
        <v>1388</v>
      </c>
      <c r="O3708">
        <v>0</v>
      </c>
      <c r="P3708" t="s">
        <v>1207</v>
      </c>
      <c r="Q3708">
        <v>20010802</v>
      </c>
    </row>
    <row r="3709" spans="1:17">
      <c r="A3709" t="s">
        <v>1396</v>
      </c>
      <c r="B3709" t="s">
        <v>1232</v>
      </c>
      <c r="C3709">
        <v>201007</v>
      </c>
      <c r="D3709">
        <v>31</v>
      </c>
      <c r="E3709" t="s">
        <v>1212</v>
      </c>
      <c r="F3709">
        <v>111</v>
      </c>
      <c r="G3709">
        <v>88</v>
      </c>
      <c r="H3709">
        <v>1745</v>
      </c>
      <c r="I3709">
        <v>43112029600</v>
      </c>
      <c r="J3709">
        <v>8</v>
      </c>
      <c r="K3709" t="s">
        <v>1397</v>
      </c>
      <c r="L3709">
        <v>2531</v>
      </c>
      <c r="M3709" t="s">
        <v>1214</v>
      </c>
      <c r="N3709" t="s">
        <v>1388</v>
      </c>
      <c r="O3709">
        <v>0</v>
      </c>
      <c r="P3709" t="s">
        <v>1207</v>
      </c>
      <c r="Q3709">
        <v>19730301</v>
      </c>
    </row>
    <row r="3710" spans="1:17">
      <c r="A3710" t="s">
        <v>1396</v>
      </c>
      <c r="B3710" t="s">
        <v>1305</v>
      </c>
      <c r="C3710">
        <v>201007</v>
      </c>
      <c r="D3710">
        <v>0</v>
      </c>
      <c r="E3710" t="s">
        <v>1212</v>
      </c>
      <c r="F3710">
        <v>0</v>
      </c>
      <c r="G3710">
        <v>0</v>
      </c>
      <c r="H3710">
        <v>0</v>
      </c>
      <c r="I3710">
        <v>43112009600</v>
      </c>
      <c r="J3710">
        <v>12</v>
      </c>
      <c r="K3710" t="s">
        <v>1397</v>
      </c>
      <c r="L3710">
        <v>2531</v>
      </c>
      <c r="M3710" t="s">
        <v>1214</v>
      </c>
      <c r="N3710" t="s">
        <v>1388</v>
      </c>
      <c r="O3710">
        <v>0</v>
      </c>
      <c r="P3710" t="s">
        <v>1207</v>
      </c>
      <c r="Q3710">
        <v>19690701</v>
      </c>
    </row>
    <row r="3711" spans="1:17">
      <c r="A3711" t="s">
        <v>1396</v>
      </c>
      <c r="B3711" t="s">
        <v>1356</v>
      </c>
      <c r="C3711">
        <v>201007</v>
      </c>
      <c r="D3711">
        <v>30</v>
      </c>
      <c r="E3711" t="s">
        <v>1212</v>
      </c>
      <c r="F3711">
        <v>1146</v>
      </c>
      <c r="G3711">
        <v>176</v>
      </c>
      <c r="H3711">
        <v>53856</v>
      </c>
      <c r="I3711">
        <v>43112014900</v>
      </c>
      <c r="J3711">
        <v>8</v>
      </c>
      <c r="K3711" t="s">
        <v>1397</v>
      </c>
      <c r="L3711">
        <v>2531</v>
      </c>
      <c r="M3711" t="s">
        <v>1214</v>
      </c>
      <c r="N3711" t="s">
        <v>1388</v>
      </c>
      <c r="O3711">
        <v>0</v>
      </c>
      <c r="P3711" t="s">
        <v>1207</v>
      </c>
      <c r="Q3711">
        <v>19691201</v>
      </c>
    </row>
    <row r="3712" spans="1:17">
      <c r="A3712" t="s">
        <v>1396</v>
      </c>
      <c r="B3712" t="s">
        <v>1321</v>
      </c>
      <c r="C3712">
        <v>201007</v>
      </c>
      <c r="D3712">
        <v>0</v>
      </c>
      <c r="E3712" t="s">
        <v>1212</v>
      </c>
      <c r="F3712">
        <v>0</v>
      </c>
      <c r="G3712">
        <v>0</v>
      </c>
      <c r="H3712">
        <v>0</v>
      </c>
      <c r="I3712">
        <v>43112020301</v>
      </c>
      <c r="J3712">
        <v>12</v>
      </c>
      <c r="K3712" t="s">
        <v>1397</v>
      </c>
      <c r="L3712">
        <v>2531</v>
      </c>
      <c r="M3712" t="s">
        <v>1214</v>
      </c>
      <c r="N3712" t="s">
        <v>1388</v>
      </c>
      <c r="O3712">
        <v>0</v>
      </c>
      <c r="P3712" t="s">
        <v>1207</v>
      </c>
      <c r="Q3712">
        <v>19721101</v>
      </c>
    </row>
    <row r="3713" spans="1:17">
      <c r="A3713" t="s">
        <v>1396</v>
      </c>
      <c r="B3713" t="s">
        <v>1254</v>
      </c>
      <c r="C3713">
        <v>201007</v>
      </c>
      <c r="D3713">
        <v>31</v>
      </c>
      <c r="E3713" t="s">
        <v>1212</v>
      </c>
      <c r="F3713">
        <v>571</v>
      </c>
      <c r="G3713">
        <v>882</v>
      </c>
      <c r="H3713">
        <v>15095</v>
      </c>
      <c r="I3713">
        <v>43112031900</v>
      </c>
      <c r="J3713">
        <v>8</v>
      </c>
      <c r="K3713" t="s">
        <v>1397</v>
      </c>
      <c r="L3713">
        <v>2531</v>
      </c>
      <c r="M3713" t="s">
        <v>1214</v>
      </c>
      <c r="N3713" t="s">
        <v>1388</v>
      </c>
      <c r="O3713">
        <v>0</v>
      </c>
      <c r="P3713" t="s">
        <v>1207</v>
      </c>
      <c r="Q3713">
        <v>19760301</v>
      </c>
    </row>
    <row r="3714" spans="1:17">
      <c r="A3714" t="s">
        <v>1396</v>
      </c>
      <c r="B3714" t="s">
        <v>1389</v>
      </c>
      <c r="C3714">
        <v>201007</v>
      </c>
      <c r="D3714">
        <v>0</v>
      </c>
      <c r="E3714" t="s">
        <v>1212</v>
      </c>
      <c r="F3714">
        <v>0</v>
      </c>
      <c r="G3714">
        <v>0</v>
      </c>
      <c r="H3714">
        <v>0</v>
      </c>
      <c r="I3714">
        <v>43112030800</v>
      </c>
      <c r="J3714">
        <v>12</v>
      </c>
      <c r="K3714" t="s">
        <v>1397</v>
      </c>
      <c r="L3714">
        <v>2531</v>
      </c>
      <c r="M3714" t="s">
        <v>1214</v>
      </c>
      <c r="N3714" t="s">
        <v>1388</v>
      </c>
      <c r="O3714">
        <v>0</v>
      </c>
      <c r="P3714" t="s">
        <v>1207</v>
      </c>
      <c r="Q3714">
        <v>19750401</v>
      </c>
    </row>
    <row r="3715" spans="1:17">
      <c r="A3715" t="s">
        <v>1396</v>
      </c>
      <c r="B3715" t="s">
        <v>1255</v>
      </c>
      <c r="C3715">
        <v>201007</v>
      </c>
      <c r="D3715">
        <v>0</v>
      </c>
      <c r="E3715" t="s">
        <v>1212</v>
      </c>
      <c r="F3715">
        <v>0</v>
      </c>
      <c r="G3715">
        <v>0</v>
      </c>
      <c r="H3715">
        <v>0</v>
      </c>
      <c r="I3715">
        <v>43112030900</v>
      </c>
      <c r="J3715">
        <v>12</v>
      </c>
      <c r="K3715" t="s">
        <v>1397</v>
      </c>
      <c r="L3715">
        <v>2531</v>
      </c>
      <c r="M3715" t="s">
        <v>1214</v>
      </c>
      <c r="N3715" t="s">
        <v>1388</v>
      </c>
      <c r="O3715">
        <v>0</v>
      </c>
      <c r="P3715" t="s">
        <v>1207</v>
      </c>
      <c r="Q3715">
        <v>19750501</v>
      </c>
    </row>
    <row r="3716" spans="1:17">
      <c r="A3716" t="s">
        <v>1396</v>
      </c>
      <c r="B3716" t="s">
        <v>1390</v>
      </c>
      <c r="C3716">
        <v>201007</v>
      </c>
      <c r="D3716">
        <v>31</v>
      </c>
      <c r="E3716" t="s">
        <v>1212</v>
      </c>
      <c r="F3716">
        <v>1380</v>
      </c>
      <c r="G3716">
        <v>9940</v>
      </c>
      <c r="H3716">
        <v>64818</v>
      </c>
      <c r="I3716">
        <v>43112018000</v>
      </c>
      <c r="J3716">
        <v>8</v>
      </c>
      <c r="K3716" t="s">
        <v>1397</v>
      </c>
      <c r="L3716">
        <v>2531</v>
      </c>
      <c r="M3716" t="s">
        <v>1214</v>
      </c>
      <c r="N3716" t="s">
        <v>1388</v>
      </c>
      <c r="O3716">
        <v>0</v>
      </c>
      <c r="P3716" t="s">
        <v>1233</v>
      </c>
      <c r="Q3716">
        <v>19711101</v>
      </c>
    </row>
    <row r="3717" spans="1:17">
      <c r="A3717" t="s">
        <v>1396</v>
      </c>
      <c r="B3717" t="s">
        <v>1357</v>
      </c>
      <c r="C3717">
        <v>201007</v>
      </c>
      <c r="D3717">
        <v>31</v>
      </c>
      <c r="E3717" t="s">
        <v>1212</v>
      </c>
      <c r="F3717">
        <v>251</v>
      </c>
      <c r="G3717">
        <v>617</v>
      </c>
      <c r="H3717">
        <v>1326</v>
      </c>
      <c r="I3717">
        <v>43112017301</v>
      </c>
      <c r="J3717">
        <v>8</v>
      </c>
      <c r="K3717" t="s">
        <v>1397</v>
      </c>
      <c r="L3717">
        <v>2531</v>
      </c>
      <c r="M3717" t="s">
        <v>1214</v>
      </c>
      <c r="N3717" t="s">
        <v>1388</v>
      </c>
      <c r="O3717">
        <v>0</v>
      </c>
      <c r="P3717" t="s">
        <v>1207</v>
      </c>
      <c r="Q3717">
        <v>19761201</v>
      </c>
    </row>
    <row r="3718" spans="1:17">
      <c r="A3718" t="s">
        <v>1396</v>
      </c>
      <c r="B3718" t="s">
        <v>1234</v>
      </c>
      <c r="C3718">
        <v>201007</v>
      </c>
      <c r="D3718">
        <v>0</v>
      </c>
      <c r="E3718" t="s">
        <v>1212</v>
      </c>
      <c r="F3718">
        <v>0</v>
      </c>
      <c r="G3718">
        <v>0</v>
      </c>
      <c r="H3718">
        <v>0</v>
      </c>
      <c r="I3718">
        <v>43112014101</v>
      </c>
      <c r="J3718">
        <v>12</v>
      </c>
      <c r="K3718" t="s">
        <v>1397</v>
      </c>
      <c r="L3718">
        <v>2531</v>
      </c>
      <c r="M3718" t="s">
        <v>1214</v>
      </c>
      <c r="N3718" t="s">
        <v>1388</v>
      </c>
      <c r="O3718">
        <v>0</v>
      </c>
      <c r="P3718" t="s">
        <v>1233</v>
      </c>
      <c r="Q3718">
        <v>19741001</v>
      </c>
    </row>
    <row r="3719" spans="1:17">
      <c r="A3719" t="s">
        <v>1396</v>
      </c>
      <c r="B3719" t="s">
        <v>1323</v>
      </c>
      <c r="C3719">
        <v>201007</v>
      </c>
      <c r="D3719">
        <v>31</v>
      </c>
      <c r="E3719" t="s">
        <v>1212</v>
      </c>
      <c r="F3719">
        <v>1182</v>
      </c>
      <c r="G3719">
        <v>176</v>
      </c>
      <c r="H3719">
        <v>55576</v>
      </c>
      <c r="I3719">
        <v>43112016200</v>
      </c>
      <c r="J3719">
        <v>8</v>
      </c>
      <c r="K3719" t="s">
        <v>1397</v>
      </c>
      <c r="L3719">
        <v>2531</v>
      </c>
      <c r="M3719" t="s">
        <v>1214</v>
      </c>
      <c r="N3719" t="s">
        <v>1388</v>
      </c>
      <c r="O3719">
        <v>0</v>
      </c>
      <c r="P3719" t="s">
        <v>1207</v>
      </c>
      <c r="Q3719">
        <v>19700201</v>
      </c>
    </row>
    <row r="3720" spans="1:17">
      <c r="A3720" t="s">
        <v>1396</v>
      </c>
      <c r="B3720" t="s">
        <v>1256</v>
      </c>
      <c r="C3720">
        <v>201007</v>
      </c>
      <c r="D3720">
        <v>31</v>
      </c>
      <c r="E3720" t="s">
        <v>1212</v>
      </c>
      <c r="F3720">
        <v>771</v>
      </c>
      <c r="G3720">
        <v>1322</v>
      </c>
      <c r="H3720">
        <v>14032</v>
      </c>
      <c r="I3720">
        <v>43112020400</v>
      </c>
      <c r="J3720">
        <v>8</v>
      </c>
      <c r="K3720" t="s">
        <v>1397</v>
      </c>
      <c r="L3720">
        <v>2531</v>
      </c>
      <c r="M3720" t="s">
        <v>1214</v>
      </c>
      <c r="N3720" t="s">
        <v>1388</v>
      </c>
      <c r="O3720">
        <v>0</v>
      </c>
      <c r="P3720" t="s">
        <v>1207</v>
      </c>
      <c r="Q3720">
        <v>19700701</v>
      </c>
    </row>
    <row r="3721" spans="1:17">
      <c r="A3721" t="s">
        <v>1396</v>
      </c>
      <c r="B3721" t="s">
        <v>1324</v>
      </c>
      <c r="C3721">
        <v>201007</v>
      </c>
      <c r="D3721">
        <v>31</v>
      </c>
      <c r="E3721" t="s">
        <v>1212</v>
      </c>
      <c r="F3721">
        <v>1417</v>
      </c>
      <c r="G3721">
        <v>5201</v>
      </c>
      <c r="H3721">
        <v>66491</v>
      </c>
      <c r="I3721">
        <v>43112023700</v>
      </c>
      <c r="J3721">
        <v>8</v>
      </c>
      <c r="K3721" t="s">
        <v>1397</v>
      </c>
      <c r="L3721">
        <v>2531</v>
      </c>
      <c r="M3721" t="s">
        <v>1214</v>
      </c>
      <c r="N3721" t="s">
        <v>1388</v>
      </c>
      <c r="O3721">
        <v>0</v>
      </c>
      <c r="P3721" t="s">
        <v>1207</v>
      </c>
      <c r="Q3721">
        <v>19710301</v>
      </c>
    </row>
    <row r="3722" spans="1:17">
      <c r="A3722" t="s">
        <v>1396</v>
      </c>
      <c r="B3722" t="s">
        <v>1308</v>
      </c>
      <c r="C3722">
        <v>201007</v>
      </c>
      <c r="D3722">
        <v>30</v>
      </c>
      <c r="E3722" t="s">
        <v>1212</v>
      </c>
      <c r="F3722">
        <v>940</v>
      </c>
      <c r="G3722">
        <v>6194</v>
      </c>
      <c r="H3722">
        <v>14147</v>
      </c>
      <c r="I3722">
        <v>43112021301</v>
      </c>
      <c r="J3722">
        <v>8</v>
      </c>
      <c r="K3722" t="s">
        <v>1397</v>
      </c>
      <c r="L3722">
        <v>2531</v>
      </c>
      <c r="M3722" t="s">
        <v>1214</v>
      </c>
      <c r="N3722" t="s">
        <v>1388</v>
      </c>
      <c r="O3722">
        <v>0</v>
      </c>
      <c r="P3722" t="s">
        <v>1233</v>
      </c>
      <c r="Q3722">
        <v>19740501</v>
      </c>
    </row>
    <row r="3723" spans="1:17">
      <c r="A3723" t="s">
        <v>1396</v>
      </c>
      <c r="B3723" t="s">
        <v>1235</v>
      </c>
      <c r="C3723">
        <v>201007</v>
      </c>
      <c r="D3723">
        <v>31</v>
      </c>
      <c r="E3723" t="s">
        <v>1212</v>
      </c>
      <c r="F3723">
        <v>443</v>
      </c>
      <c r="G3723">
        <v>1014</v>
      </c>
      <c r="H3723">
        <v>390</v>
      </c>
      <c r="I3723">
        <v>43112005701</v>
      </c>
      <c r="J3723">
        <v>8</v>
      </c>
      <c r="K3723" t="s">
        <v>1397</v>
      </c>
      <c r="L3723">
        <v>2531</v>
      </c>
      <c r="M3723" t="s">
        <v>1214</v>
      </c>
      <c r="N3723" t="s">
        <v>1388</v>
      </c>
      <c r="O3723">
        <v>0</v>
      </c>
      <c r="P3723" t="s">
        <v>1207</v>
      </c>
      <c r="Q3723">
        <v>19830501</v>
      </c>
    </row>
    <row r="3724" spans="1:17">
      <c r="A3724" t="s">
        <v>1396</v>
      </c>
      <c r="B3724" t="s">
        <v>1257</v>
      </c>
      <c r="C3724">
        <v>201007</v>
      </c>
      <c r="D3724">
        <v>26</v>
      </c>
      <c r="E3724" t="s">
        <v>1212</v>
      </c>
      <c r="F3724">
        <v>62</v>
      </c>
      <c r="G3724">
        <v>76</v>
      </c>
      <c r="H3724">
        <v>7</v>
      </c>
      <c r="I3724">
        <v>43112007401</v>
      </c>
      <c r="J3724">
        <v>8</v>
      </c>
      <c r="K3724" t="s">
        <v>1397</v>
      </c>
      <c r="L3724">
        <v>2531</v>
      </c>
      <c r="M3724" t="s">
        <v>1214</v>
      </c>
      <c r="N3724" t="s">
        <v>1388</v>
      </c>
      <c r="O3724">
        <v>0</v>
      </c>
      <c r="P3724" t="s">
        <v>1207</v>
      </c>
      <c r="Q3724">
        <v>19690301</v>
      </c>
    </row>
    <row r="3725" spans="1:17">
      <c r="A3725" t="s">
        <v>1396</v>
      </c>
      <c r="B3725" t="s">
        <v>1309</v>
      </c>
      <c r="C3725">
        <v>201007</v>
      </c>
      <c r="D3725">
        <v>0</v>
      </c>
      <c r="E3725" t="s">
        <v>1212</v>
      </c>
      <c r="F3725">
        <v>0</v>
      </c>
      <c r="G3725">
        <v>0</v>
      </c>
      <c r="H3725">
        <v>0</v>
      </c>
      <c r="I3725">
        <v>43112010300</v>
      </c>
      <c r="J3725">
        <v>12</v>
      </c>
      <c r="K3725" t="s">
        <v>1397</v>
      </c>
      <c r="L3725">
        <v>2531</v>
      </c>
      <c r="M3725" t="s">
        <v>1214</v>
      </c>
      <c r="N3725" t="s">
        <v>1388</v>
      </c>
      <c r="O3725">
        <v>0</v>
      </c>
      <c r="P3725" t="s">
        <v>1207</v>
      </c>
      <c r="Q3725">
        <v>19690701</v>
      </c>
    </row>
    <row r="3726" spans="1:17">
      <c r="A3726" t="s">
        <v>1396</v>
      </c>
      <c r="B3726" t="s">
        <v>1258</v>
      </c>
      <c r="C3726">
        <v>201007</v>
      </c>
      <c r="D3726">
        <v>0</v>
      </c>
      <c r="E3726" t="s">
        <v>1212</v>
      </c>
      <c r="F3726">
        <v>0</v>
      </c>
      <c r="G3726">
        <v>0</v>
      </c>
      <c r="H3726">
        <v>0</v>
      </c>
      <c r="I3726">
        <v>43112017401</v>
      </c>
      <c r="J3726">
        <v>12</v>
      </c>
      <c r="K3726" t="s">
        <v>1397</v>
      </c>
      <c r="L3726">
        <v>2531</v>
      </c>
      <c r="M3726" t="s">
        <v>1214</v>
      </c>
      <c r="N3726" t="s">
        <v>1388</v>
      </c>
      <c r="O3726">
        <v>0</v>
      </c>
      <c r="P3726" t="s">
        <v>1207</v>
      </c>
      <c r="Q3726">
        <v>19780501</v>
      </c>
    </row>
    <row r="3727" spans="1:17">
      <c r="A3727" t="s">
        <v>1396</v>
      </c>
      <c r="B3727" t="s">
        <v>1236</v>
      </c>
      <c r="C3727">
        <v>201007</v>
      </c>
      <c r="D3727">
        <v>31</v>
      </c>
      <c r="E3727" t="s">
        <v>1212</v>
      </c>
      <c r="F3727">
        <v>1947</v>
      </c>
      <c r="G3727">
        <v>2424</v>
      </c>
      <c r="H3727">
        <v>384</v>
      </c>
      <c r="I3727">
        <v>43112009200</v>
      </c>
      <c r="J3727">
        <v>8</v>
      </c>
      <c r="K3727" t="s">
        <v>1397</v>
      </c>
      <c r="L3727">
        <v>2531</v>
      </c>
      <c r="M3727" t="s">
        <v>1214</v>
      </c>
      <c r="N3727" t="s">
        <v>1388</v>
      </c>
      <c r="O3727">
        <v>0</v>
      </c>
      <c r="P3727" t="s">
        <v>1207</v>
      </c>
      <c r="Q3727">
        <v>19690601</v>
      </c>
    </row>
    <row r="3728" spans="1:17">
      <c r="A3728" t="s">
        <v>1396</v>
      </c>
      <c r="B3728" t="s">
        <v>1237</v>
      </c>
      <c r="C3728">
        <v>201007</v>
      </c>
      <c r="D3728">
        <v>31</v>
      </c>
      <c r="E3728" t="s">
        <v>1212</v>
      </c>
      <c r="F3728">
        <v>1415</v>
      </c>
      <c r="G3728">
        <v>5312</v>
      </c>
      <c r="H3728">
        <v>43766</v>
      </c>
      <c r="I3728">
        <v>43112006100</v>
      </c>
      <c r="J3728">
        <v>8</v>
      </c>
      <c r="K3728" t="s">
        <v>1397</v>
      </c>
      <c r="L3728">
        <v>2531</v>
      </c>
      <c r="M3728" t="s">
        <v>1214</v>
      </c>
      <c r="N3728" t="s">
        <v>1388</v>
      </c>
      <c r="O3728">
        <v>0</v>
      </c>
      <c r="P3728" t="s">
        <v>1207</v>
      </c>
      <c r="Q3728">
        <v>19700301</v>
      </c>
    </row>
    <row r="3729" spans="1:17">
      <c r="A3729" t="s">
        <v>1396</v>
      </c>
      <c r="B3729" t="s">
        <v>1310</v>
      </c>
      <c r="C3729">
        <v>201007</v>
      </c>
      <c r="D3729">
        <v>16</v>
      </c>
      <c r="E3729" t="s">
        <v>1212</v>
      </c>
      <c r="F3729">
        <v>847</v>
      </c>
      <c r="G3729">
        <v>1344</v>
      </c>
      <c r="H3729">
        <v>11693</v>
      </c>
      <c r="I3729">
        <v>43112016300</v>
      </c>
      <c r="J3729">
        <v>8</v>
      </c>
      <c r="K3729" t="s">
        <v>1397</v>
      </c>
      <c r="L3729">
        <v>2531</v>
      </c>
      <c r="M3729" t="s">
        <v>1214</v>
      </c>
      <c r="N3729" t="s">
        <v>1388</v>
      </c>
      <c r="O3729">
        <v>0</v>
      </c>
      <c r="P3729" t="s">
        <v>1207</v>
      </c>
      <c r="Q3729">
        <v>19730401</v>
      </c>
    </row>
    <row r="3730" spans="1:17">
      <c r="A3730" t="s">
        <v>1396</v>
      </c>
      <c r="B3730" t="s">
        <v>1259</v>
      </c>
      <c r="C3730">
        <v>201007</v>
      </c>
      <c r="D3730">
        <v>0</v>
      </c>
      <c r="E3730" t="s">
        <v>1212</v>
      </c>
      <c r="F3730">
        <v>0</v>
      </c>
      <c r="G3730">
        <v>0</v>
      </c>
      <c r="H3730">
        <v>0</v>
      </c>
      <c r="I3730">
        <v>43112030300</v>
      </c>
      <c r="J3730">
        <v>12</v>
      </c>
      <c r="K3730" t="s">
        <v>1397</v>
      </c>
      <c r="L3730">
        <v>2531</v>
      </c>
      <c r="M3730" t="s">
        <v>1214</v>
      </c>
      <c r="N3730" t="s">
        <v>1388</v>
      </c>
      <c r="O3730">
        <v>0</v>
      </c>
      <c r="P3730" t="s">
        <v>1207</v>
      </c>
      <c r="Q3730">
        <v>19740801</v>
      </c>
    </row>
    <row r="3731" spans="1:17">
      <c r="A3731" t="s">
        <v>1396</v>
      </c>
      <c r="B3731" t="s">
        <v>1238</v>
      </c>
      <c r="C3731">
        <v>201007</v>
      </c>
      <c r="D3731">
        <v>31</v>
      </c>
      <c r="E3731" t="s">
        <v>1212</v>
      </c>
      <c r="F3731">
        <v>727</v>
      </c>
      <c r="G3731">
        <v>3835</v>
      </c>
      <c r="H3731">
        <v>7144</v>
      </c>
      <c r="I3731">
        <v>43112019600</v>
      </c>
      <c r="J3731">
        <v>8</v>
      </c>
      <c r="K3731" t="s">
        <v>1397</v>
      </c>
      <c r="L3731">
        <v>2531</v>
      </c>
      <c r="M3731" t="s">
        <v>1214</v>
      </c>
      <c r="N3731" t="s">
        <v>1388</v>
      </c>
      <c r="O3731">
        <v>0</v>
      </c>
      <c r="P3731" t="s">
        <v>1207</v>
      </c>
      <c r="Q3731">
        <v>19720901</v>
      </c>
    </row>
    <row r="3732" spans="1:17">
      <c r="A3732" t="s">
        <v>1396</v>
      </c>
      <c r="B3732" t="s">
        <v>1239</v>
      </c>
      <c r="C3732">
        <v>201007</v>
      </c>
      <c r="D3732">
        <v>30</v>
      </c>
      <c r="E3732" t="s">
        <v>1212</v>
      </c>
      <c r="F3732">
        <v>519</v>
      </c>
      <c r="G3732">
        <v>484</v>
      </c>
      <c r="H3732">
        <v>16101</v>
      </c>
      <c r="I3732">
        <v>43112013000</v>
      </c>
      <c r="J3732">
        <v>8</v>
      </c>
      <c r="K3732" t="s">
        <v>1397</v>
      </c>
      <c r="L3732">
        <v>2531</v>
      </c>
      <c r="M3732" t="s">
        <v>1214</v>
      </c>
      <c r="N3732" t="s">
        <v>1388</v>
      </c>
      <c r="O3732">
        <v>0</v>
      </c>
      <c r="P3732" t="s">
        <v>1207</v>
      </c>
      <c r="Q3732">
        <v>19720701</v>
      </c>
    </row>
    <row r="3733" spans="1:17">
      <c r="A3733" t="s">
        <v>1396</v>
      </c>
      <c r="B3733" t="s">
        <v>1240</v>
      </c>
      <c r="C3733">
        <v>201007</v>
      </c>
      <c r="D3733">
        <v>31</v>
      </c>
      <c r="E3733" t="s">
        <v>1212</v>
      </c>
      <c r="F3733">
        <v>948</v>
      </c>
      <c r="G3733">
        <v>220</v>
      </c>
      <c r="H3733">
        <v>6165</v>
      </c>
      <c r="I3733">
        <v>43112021401</v>
      </c>
      <c r="J3733">
        <v>8</v>
      </c>
      <c r="K3733" t="s">
        <v>1397</v>
      </c>
      <c r="L3733">
        <v>2531</v>
      </c>
      <c r="M3733" t="s">
        <v>1214</v>
      </c>
      <c r="N3733" t="s">
        <v>1388</v>
      </c>
      <c r="O3733">
        <v>0</v>
      </c>
      <c r="P3733" t="s">
        <v>1207</v>
      </c>
      <c r="Q3733">
        <v>19760901</v>
      </c>
    </row>
    <row r="3734" spans="1:17">
      <c r="A3734" t="s">
        <v>1396</v>
      </c>
      <c r="B3734" t="s">
        <v>1241</v>
      </c>
      <c r="C3734">
        <v>201007</v>
      </c>
      <c r="D3734">
        <v>31</v>
      </c>
      <c r="E3734" t="s">
        <v>1212</v>
      </c>
      <c r="F3734">
        <v>903</v>
      </c>
      <c r="G3734">
        <v>242</v>
      </c>
      <c r="H3734">
        <v>42433</v>
      </c>
      <c r="I3734">
        <v>43112023800</v>
      </c>
      <c r="J3734">
        <v>8</v>
      </c>
      <c r="K3734" t="s">
        <v>1397</v>
      </c>
      <c r="L3734">
        <v>2531</v>
      </c>
      <c r="M3734" t="s">
        <v>1214</v>
      </c>
      <c r="N3734" t="s">
        <v>1388</v>
      </c>
      <c r="O3734">
        <v>0</v>
      </c>
      <c r="P3734" t="s">
        <v>1207</v>
      </c>
      <c r="Q3734">
        <v>19701201</v>
      </c>
    </row>
    <row r="3735" spans="1:17">
      <c r="A3735" t="s">
        <v>1396</v>
      </c>
      <c r="B3735" t="s">
        <v>1311</v>
      </c>
      <c r="C3735">
        <v>201007</v>
      </c>
      <c r="D3735">
        <v>31</v>
      </c>
      <c r="E3735" t="s">
        <v>1212</v>
      </c>
      <c r="F3735">
        <v>2248</v>
      </c>
      <c r="G3735">
        <v>573</v>
      </c>
      <c r="H3735">
        <v>40944</v>
      </c>
      <c r="I3735">
        <v>43112016400</v>
      </c>
      <c r="J3735">
        <v>8</v>
      </c>
      <c r="K3735" t="s">
        <v>1397</v>
      </c>
      <c r="L3735">
        <v>2531</v>
      </c>
      <c r="M3735" t="s">
        <v>1214</v>
      </c>
      <c r="N3735" t="s">
        <v>1388</v>
      </c>
      <c r="O3735">
        <v>0</v>
      </c>
      <c r="P3735" t="s">
        <v>1207</v>
      </c>
      <c r="Q3735">
        <v>19740101</v>
      </c>
    </row>
    <row r="3736" spans="1:17">
      <c r="A3736" t="s">
        <v>1396</v>
      </c>
      <c r="B3736" t="s">
        <v>1260</v>
      </c>
      <c r="C3736">
        <v>201007</v>
      </c>
      <c r="D3736">
        <v>31</v>
      </c>
      <c r="E3736" t="s">
        <v>1212</v>
      </c>
      <c r="F3736">
        <v>1694</v>
      </c>
      <c r="G3736">
        <v>2513</v>
      </c>
      <c r="H3736">
        <v>44585</v>
      </c>
      <c r="I3736">
        <v>43112019700</v>
      </c>
      <c r="J3736">
        <v>8</v>
      </c>
      <c r="K3736" t="s">
        <v>1397</v>
      </c>
      <c r="L3736">
        <v>2531</v>
      </c>
      <c r="M3736" t="s">
        <v>1214</v>
      </c>
      <c r="N3736" t="s">
        <v>1388</v>
      </c>
      <c r="O3736">
        <v>0</v>
      </c>
      <c r="P3736" t="s">
        <v>1207</v>
      </c>
      <c r="Q3736">
        <v>19700801</v>
      </c>
    </row>
    <row r="3737" spans="1:17">
      <c r="A3737" t="s">
        <v>1396</v>
      </c>
      <c r="B3737" t="s">
        <v>1312</v>
      </c>
      <c r="C3737">
        <v>201007</v>
      </c>
      <c r="D3737">
        <v>31</v>
      </c>
      <c r="E3737" t="s">
        <v>1212</v>
      </c>
      <c r="F3737">
        <v>1273</v>
      </c>
      <c r="G3737">
        <v>154</v>
      </c>
      <c r="H3737">
        <v>59797</v>
      </c>
      <c r="I3737">
        <v>43112015100</v>
      </c>
      <c r="J3737">
        <v>8</v>
      </c>
      <c r="K3737" t="s">
        <v>1397</v>
      </c>
      <c r="L3737">
        <v>2531</v>
      </c>
      <c r="M3737" t="s">
        <v>1214</v>
      </c>
      <c r="N3737" t="s">
        <v>1388</v>
      </c>
      <c r="O3737">
        <v>0</v>
      </c>
      <c r="P3737" t="s">
        <v>1322</v>
      </c>
      <c r="Q3737">
        <v>19730701</v>
      </c>
    </row>
    <row r="3738" spans="1:17">
      <c r="A3738" t="s">
        <v>1396</v>
      </c>
      <c r="B3738" t="s">
        <v>1242</v>
      </c>
      <c r="C3738">
        <v>201007</v>
      </c>
      <c r="D3738">
        <v>31</v>
      </c>
      <c r="E3738" t="s">
        <v>1212</v>
      </c>
      <c r="F3738">
        <v>1000</v>
      </c>
      <c r="G3738">
        <v>3262</v>
      </c>
      <c r="H3738">
        <v>7678</v>
      </c>
      <c r="I3738">
        <v>43112006400</v>
      </c>
      <c r="J3738">
        <v>8</v>
      </c>
      <c r="K3738" t="s">
        <v>1397</v>
      </c>
      <c r="L3738">
        <v>2531</v>
      </c>
      <c r="M3738" t="s">
        <v>1214</v>
      </c>
      <c r="N3738" t="s">
        <v>1388</v>
      </c>
      <c r="O3738">
        <v>0</v>
      </c>
      <c r="P3738" t="s">
        <v>1207</v>
      </c>
      <c r="Q3738">
        <v>19750201</v>
      </c>
    </row>
    <row r="3739" spans="1:17">
      <c r="A3739" t="s">
        <v>1396</v>
      </c>
      <c r="B3739" t="s">
        <v>1326</v>
      </c>
      <c r="C3739">
        <v>201007</v>
      </c>
      <c r="D3739">
        <v>31</v>
      </c>
      <c r="E3739" t="s">
        <v>1212</v>
      </c>
      <c r="F3739">
        <v>896</v>
      </c>
      <c r="G3739">
        <v>88</v>
      </c>
      <c r="H3739">
        <v>31280</v>
      </c>
      <c r="I3739">
        <v>43112012401</v>
      </c>
      <c r="J3739">
        <v>8</v>
      </c>
      <c r="K3739" t="s">
        <v>1397</v>
      </c>
      <c r="L3739">
        <v>2531</v>
      </c>
      <c r="M3739" t="s">
        <v>1214</v>
      </c>
      <c r="N3739" t="s">
        <v>1388</v>
      </c>
      <c r="O3739">
        <v>0</v>
      </c>
      <c r="P3739" t="s">
        <v>1233</v>
      </c>
      <c r="Q3739">
        <v>19970507</v>
      </c>
    </row>
    <row r="3740" spans="1:17">
      <c r="A3740" t="s">
        <v>1396</v>
      </c>
      <c r="B3740" t="s">
        <v>1261</v>
      </c>
      <c r="C3740">
        <v>201007</v>
      </c>
      <c r="D3740">
        <v>0</v>
      </c>
      <c r="E3740" t="s">
        <v>1212</v>
      </c>
      <c r="F3740">
        <v>0</v>
      </c>
      <c r="G3740">
        <v>0</v>
      </c>
      <c r="H3740">
        <v>0</v>
      </c>
      <c r="I3740">
        <v>43112006200</v>
      </c>
      <c r="J3740">
        <v>12</v>
      </c>
      <c r="K3740" t="s">
        <v>1397</v>
      </c>
      <c r="L3740">
        <v>2531</v>
      </c>
      <c r="M3740" t="s">
        <v>1214</v>
      </c>
      <c r="N3740" t="s">
        <v>1388</v>
      </c>
      <c r="O3740">
        <v>0</v>
      </c>
      <c r="P3740" t="s">
        <v>1207</v>
      </c>
      <c r="Q3740">
        <v>19690501</v>
      </c>
    </row>
    <row r="3741" spans="1:17">
      <c r="A3741" t="s">
        <v>1396</v>
      </c>
      <c r="B3741" t="s">
        <v>1394</v>
      </c>
      <c r="C3741">
        <v>201007</v>
      </c>
      <c r="D3741">
        <v>0</v>
      </c>
      <c r="E3741" t="s">
        <v>1212</v>
      </c>
      <c r="F3741">
        <v>0</v>
      </c>
      <c r="G3741">
        <v>0</v>
      </c>
      <c r="H3741">
        <v>0</v>
      </c>
      <c r="I3741">
        <v>43112018301</v>
      </c>
      <c r="J3741">
        <v>12</v>
      </c>
      <c r="K3741" t="s">
        <v>1397</v>
      </c>
      <c r="L3741">
        <v>2531</v>
      </c>
      <c r="M3741" t="s">
        <v>1214</v>
      </c>
      <c r="N3741" t="s">
        <v>1388</v>
      </c>
      <c r="O3741">
        <v>0</v>
      </c>
      <c r="P3741" t="s">
        <v>1207</v>
      </c>
      <c r="Q3741">
        <v>19750701</v>
      </c>
    </row>
    <row r="3742" spans="1:17">
      <c r="A3742" t="s">
        <v>1396</v>
      </c>
      <c r="B3742" t="s">
        <v>1243</v>
      </c>
      <c r="C3742">
        <v>201007</v>
      </c>
      <c r="D3742">
        <v>31</v>
      </c>
      <c r="E3742" t="s">
        <v>1212</v>
      </c>
      <c r="F3742">
        <v>313</v>
      </c>
      <c r="G3742">
        <v>441</v>
      </c>
      <c r="H3742">
        <v>36</v>
      </c>
      <c r="I3742">
        <v>43112018400</v>
      </c>
      <c r="J3742">
        <v>8</v>
      </c>
      <c r="K3742" t="s">
        <v>1397</v>
      </c>
      <c r="L3742">
        <v>2531</v>
      </c>
      <c r="M3742" t="s">
        <v>1214</v>
      </c>
      <c r="N3742" t="s">
        <v>1388</v>
      </c>
      <c r="O3742">
        <v>0</v>
      </c>
      <c r="P3742" t="s">
        <v>1207</v>
      </c>
      <c r="Q3742">
        <v>19700501</v>
      </c>
    </row>
    <row r="3743" spans="1:17">
      <c r="A3743" t="s">
        <v>1396</v>
      </c>
      <c r="B3743" t="s">
        <v>1327</v>
      </c>
      <c r="C3743">
        <v>201007</v>
      </c>
      <c r="D3743">
        <v>30</v>
      </c>
      <c r="E3743" t="s">
        <v>1212</v>
      </c>
      <c r="F3743">
        <v>990</v>
      </c>
      <c r="G3743">
        <v>1480</v>
      </c>
      <c r="H3743">
        <v>22758</v>
      </c>
      <c r="I3743">
        <v>43112005600</v>
      </c>
      <c r="J3743">
        <v>8</v>
      </c>
      <c r="K3743" t="s">
        <v>1397</v>
      </c>
      <c r="L3743">
        <v>2531</v>
      </c>
      <c r="M3743" t="s">
        <v>1214</v>
      </c>
      <c r="N3743" t="s">
        <v>1388</v>
      </c>
      <c r="O3743">
        <v>0</v>
      </c>
      <c r="P3743" t="s">
        <v>1322</v>
      </c>
      <c r="Q3743">
        <v>19690301</v>
      </c>
    </row>
    <row r="3744" spans="1:17">
      <c r="A3744" t="s">
        <v>1396</v>
      </c>
      <c r="B3744" t="s">
        <v>1328</v>
      </c>
      <c r="C3744">
        <v>201007</v>
      </c>
      <c r="D3744">
        <v>31</v>
      </c>
      <c r="E3744" t="s">
        <v>1212</v>
      </c>
      <c r="F3744">
        <v>1379</v>
      </c>
      <c r="G3744">
        <v>1278</v>
      </c>
      <c r="H3744">
        <v>29280</v>
      </c>
      <c r="I3744">
        <v>43112017500</v>
      </c>
      <c r="J3744">
        <v>8</v>
      </c>
      <c r="K3744" t="s">
        <v>1397</v>
      </c>
      <c r="L3744">
        <v>2531</v>
      </c>
      <c r="M3744" t="s">
        <v>1214</v>
      </c>
      <c r="N3744" t="s">
        <v>1388</v>
      </c>
      <c r="O3744">
        <v>0</v>
      </c>
      <c r="P3744" t="s">
        <v>1207</v>
      </c>
      <c r="Q3744">
        <v>19700401</v>
      </c>
    </row>
    <row r="3745" spans="1:17">
      <c r="A3745" t="s">
        <v>1396</v>
      </c>
      <c r="B3745" t="s">
        <v>1262</v>
      </c>
      <c r="C3745">
        <v>201007</v>
      </c>
      <c r="D3745">
        <v>27</v>
      </c>
      <c r="E3745" t="s">
        <v>1212</v>
      </c>
      <c r="F3745">
        <v>439</v>
      </c>
      <c r="G3745">
        <v>393</v>
      </c>
      <c r="H3745">
        <v>6647</v>
      </c>
      <c r="I3745">
        <v>43112012500</v>
      </c>
      <c r="J3745">
        <v>8</v>
      </c>
      <c r="K3745" t="s">
        <v>1397</v>
      </c>
      <c r="L3745">
        <v>2531</v>
      </c>
      <c r="M3745" t="s">
        <v>1214</v>
      </c>
      <c r="N3745" t="s">
        <v>1388</v>
      </c>
      <c r="O3745">
        <v>0</v>
      </c>
      <c r="P3745" t="s">
        <v>1207</v>
      </c>
      <c r="Q3745">
        <v>19690801</v>
      </c>
    </row>
    <row r="3746" spans="1:17">
      <c r="A3746" t="s">
        <v>1396</v>
      </c>
      <c r="B3746" t="s">
        <v>1313</v>
      </c>
      <c r="C3746">
        <v>201007</v>
      </c>
      <c r="D3746">
        <v>30</v>
      </c>
      <c r="E3746" t="s">
        <v>1212</v>
      </c>
      <c r="F3746">
        <v>1578</v>
      </c>
      <c r="G3746">
        <v>1917</v>
      </c>
      <c r="H3746">
        <v>5278</v>
      </c>
      <c r="I3746">
        <v>43112006300</v>
      </c>
      <c r="J3746">
        <v>8</v>
      </c>
      <c r="K3746" t="s">
        <v>1397</v>
      </c>
      <c r="L3746">
        <v>2531</v>
      </c>
      <c r="M3746" t="s">
        <v>1214</v>
      </c>
      <c r="N3746" t="s">
        <v>1388</v>
      </c>
      <c r="O3746">
        <v>0</v>
      </c>
      <c r="P3746" t="s">
        <v>1207</v>
      </c>
      <c r="Q3746">
        <v>19690701</v>
      </c>
    </row>
    <row r="3747" spans="1:17">
      <c r="A3747" t="s">
        <v>1396</v>
      </c>
      <c r="B3747" t="s">
        <v>1314</v>
      </c>
      <c r="C3747">
        <v>201007</v>
      </c>
      <c r="D3747">
        <v>9</v>
      </c>
      <c r="E3747" t="s">
        <v>1212</v>
      </c>
      <c r="F3747">
        <v>280</v>
      </c>
      <c r="G3747">
        <v>28</v>
      </c>
      <c r="H3747">
        <v>14006</v>
      </c>
      <c r="I3747">
        <v>43112020500</v>
      </c>
      <c r="J3747">
        <v>8</v>
      </c>
      <c r="K3747" t="s">
        <v>1397</v>
      </c>
      <c r="L3747">
        <v>2531</v>
      </c>
      <c r="M3747" t="s">
        <v>1214</v>
      </c>
      <c r="N3747" t="s">
        <v>1388</v>
      </c>
      <c r="O3747">
        <v>0</v>
      </c>
      <c r="P3747" t="s">
        <v>1233</v>
      </c>
      <c r="Q3747">
        <v>19721201</v>
      </c>
    </row>
    <row r="3748" spans="1:17">
      <c r="A3748" t="s">
        <v>1396</v>
      </c>
      <c r="B3748" t="s">
        <v>1329</v>
      </c>
      <c r="C3748">
        <v>201007</v>
      </c>
      <c r="D3748">
        <v>5</v>
      </c>
      <c r="E3748" t="s">
        <v>1212</v>
      </c>
      <c r="F3748">
        <v>271</v>
      </c>
      <c r="G3748">
        <v>52</v>
      </c>
      <c r="H3748">
        <v>12705</v>
      </c>
      <c r="I3748">
        <v>43112019800</v>
      </c>
      <c r="J3748">
        <v>8</v>
      </c>
      <c r="K3748" t="s">
        <v>1397</v>
      </c>
      <c r="L3748">
        <v>2531</v>
      </c>
      <c r="M3748" t="s">
        <v>1214</v>
      </c>
      <c r="N3748" t="s">
        <v>1388</v>
      </c>
      <c r="O3748">
        <v>0</v>
      </c>
      <c r="P3748" t="s">
        <v>1207</v>
      </c>
      <c r="Q3748">
        <v>19700801</v>
      </c>
    </row>
    <row r="3749" spans="1:17">
      <c r="A3749" t="s">
        <v>1396</v>
      </c>
      <c r="B3749" t="s">
        <v>1245</v>
      </c>
      <c r="C3749">
        <v>201007</v>
      </c>
      <c r="D3749">
        <v>31</v>
      </c>
      <c r="E3749" t="s">
        <v>1212</v>
      </c>
      <c r="F3749">
        <v>1314</v>
      </c>
      <c r="G3749">
        <v>2028</v>
      </c>
      <c r="H3749">
        <v>1832</v>
      </c>
      <c r="I3749">
        <v>43112019900</v>
      </c>
      <c r="J3749">
        <v>8</v>
      </c>
      <c r="K3749" t="s">
        <v>1397</v>
      </c>
      <c r="L3749">
        <v>2531</v>
      </c>
      <c r="M3749" t="s">
        <v>1214</v>
      </c>
      <c r="N3749" t="s">
        <v>1388</v>
      </c>
      <c r="O3749">
        <v>0</v>
      </c>
      <c r="P3749" t="s">
        <v>1207</v>
      </c>
      <c r="Q3749">
        <v>19700701</v>
      </c>
    </row>
    <row r="3750" spans="1:17">
      <c r="A3750" t="s">
        <v>1396</v>
      </c>
      <c r="B3750" t="s">
        <v>1359</v>
      </c>
      <c r="C3750">
        <v>201007</v>
      </c>
      <c r="D3750">
        <v>0</v>
      </c>
      <c r="E3750" t="s">
        <v>1212</v>
      </c>
      <c r="F3750">
        <v>0</v>
      </c>
      <c r="G3750">
        <v>0</v>
      </c>
      <c r="H3750">
        <v>0</v>
      </c>
      <c r="I3750">
        <v>43112021800</v>
      </c>
      <c r="J3750">
        <v>12</v>
      </c>
      <c r="K3750" t="s">
        <v>1397</v>
      </c>
      <c r="L3750">
        <v>2531</v>
      </c>
      <c r="M3750" t="s">
        <v>1214</v>
      </c>
      <c r="N3750" t="s">
        <v>1388</v>
      </c>
      <c r="O3750">
        <v>0</v>
      </c>
      <c r="P3750" t="s">
        <v>1207</v>
      </c>
      <c r="Q3750">
        <v>19701101</v>
      </c>
    </row>
    <row r="3751" spans="1:17">
      <c r="A3751" t="s">
        <v>1396</v>
      </c>
      <c r="B3751" t="s">
        <v>1248</v>
      </c>
      <c r="C3751">
        <v>201007</v>
      </c>
      <c r="D3751">
        <v>31</v>
      </c>
      <c r="E3751" t="s">
        <v>1212</v>
      </c>
      <c r="F3751">
        <v>85</v>
      </c>
      <c r="G3751">
        <v>132</v>
      </c>
      <c r="H3751">
        <v>4072</v>
      </c>
      <c r="I3751">
        <v>43112017601</v>
      </c>
      <c r="J3751">
        <v>8</v>
      </c>
      <c r="K3751" t="s">
        <v>1397</v>
      </c>
      <c r="L3751">
        <v>2531</v>
      </c>
      <c r="M3751" t="s">
        <v>1214</v>
      </c>
      <c r="N3751" t="s">
        <v>1388</v>
      </c>
      <c r="O3751">
        <v>0</v>
      </c>
      <c r="P3751" t="s">
        <v>1207</v>
      </c>
      <c r="Q3751">
        <v>19751101</v>
      </c>
    </row>
    <row r="3752" spans="1:17">
      <c r="A3752" t="s">
        <v>1396</v>
      </c>
      <c r="B3752" t="s">
        <v>1215</v>
      </c>
      <c r="C3752">
        <v>201007</v>
      </c>
      <c r="D3752">
        <v>30</v>
      </c>
      <c r="E3752" t="s">
        <v>1212</v>
      </c>
      <c r="F3752">
        <v>491</v>
      </c>
      <c r="G3752">
        <v>1947</v>
      </c>
      <c r="H3752">
        <v>9349</v>
      </c>
      <c r="I3752">
        <v>43112015201</v>
      </c>
      <c r="J3752">
        <v>8</v>
      </c>
      <c r="K3752" t="s">
        <v>1397</v>
      </c>
      <c r="L3752">
        <v>2531</v>
      </c>
      <c r="M3752" t="s">
        <v>1214</v>
      </c>
      <c r="N3752" t="s">
        <v>1388</v>
      </c>
      <c r="O3752">
        <v>0</v>
      </c>
      <c r="P3752" t="s">
        <v>1207</v>
      </c>
      <c r="Q3752">
        <v>19940401</v>
      </c>
    </row>
    <row r="3753" spans="1:17">
      <c r="A3753" t="s">
        <v>1396</v>
      </c>
      <c r="B3753" t="s">
        <v>1217</v>
      </c>
      <c r="C3753">
        <v>201007</v>
      </c>
      <c r="D3753">
        <v>0</v>
      </c>
      <c r="E3753" t="s">
        <v>1212</v>
      </c>
      <c r="F3753">
        <v>0</v>
      </c>
      <c r="G3753">
        <v>0</v>
      </c>
      <c r="H3753">
        <v>0</v>
      </c>
      <c r="I3753">
        <v>43112018500</v>
      </c>
      <c r="J3753">
        <v>12</v>
      </c>
      <c r="K3753" t="s">
        <v>1397</v>
      </c>
      <c r="L3753">
        <v>2531</v>
      </c>
      <c r="M3753" t="s">
        <v>1214</v>
      </c>
      <c r="N3753" t="s">
        <v>1388</v>
      </c>
      <c r="O3753">
        <v>0</v>
      </c>
      <c r="P3753" t="s">
        <v>1207</v>
      </c>
      <c r="Q3753">
        <v>19700601</v>
      </c>
    </row>
    <row r="3754" spans="1:17">
      <c r="A3754" t="s">
        <v>1396</v>
      </c>
      <c r="B3754" t="s">
        <v>1220</v>
      </c>
      <c r="C3754">
        <v>201007</v>
      </c>
      <c r="D3754">
        <v>0</v>
      </c>
      <c r="E3754" t="s">
        <v>1212</v>
      </c>
      <c r="F3754">
        <v>0</v>
      </c>
      <c r="G3754">
        <v>0</v>
      </c>
      <c r="H3754">
        <v>0</v>
      </c>
      <c r="I3754">
        <v>43112070200</v>
      </c>
      <c r="J3754">
        <v>12</v>
      </c>
      <c r="K3754" t="s">
        <v>1397</v>
      </c>
      <c r="L3754">
        <v>2531</v>
      </c>
      <c r="M3754" t="s">
        <v>1214</v>
      </c>
      <c r="N3754" t="s">
        <v>1388</v>
      </c>
      <c r="O3754">
        <v>0</v>
      </c>
      <c r="P3754" t="s">
        <v>1207</v>
      </c>
      <c r="Q3754">
        <v>19930801</v>
      </c>
    </row>
    <row r="3755" spans="1:17">
      <c r="A3755" t="s">
        <v>1396</v>
      </c>
      <c r="B3755" t="s">
        <v>1221</v>
      </c>
      <c r="C3755">
        <v>201007</v>
      </c>
      <c r="D3755">
        <v>30</v>
      </c>
      <c r="E3755" t="s">
        <v>1212</v>
      </c>
      <c r="F3755">
        <v>526</v>
      </c>
      <c r="G3755">
        <v>769</v>
      </c>
      <c r="H3755">
        <v>1536</v>
      </c>
      <c r="I3755">
        <v>43112031100</v>
      </c>
      <c r="J3755">
        <v>8</v>
      </c>
      <c r="K3755" t="s">
        <v>1397</v>
      </c>
      <c r="L3755">
        <v>2531</v>
      </c>
      <c r="M3755" t="s">
        <v>1214</v>
      </c>
      <c r="N3755" t="s">
        <v>1388</v>
      </c>
      <c r="O3755">
        <v>0</v>
      </c>
      <c r="P3755" t="s">
        <v>1207</v>
      </c>
      <c r="Q3755">
        <v>19750801</v>
      </c>
    </row>
    <row r="3756" spans="1:17">
      <c r="A3756" t="s">
        <v>1396</v>
      </c>
      <c r="B3756" t="s">
        <v>1222</v>
      </c>
      <c r="C3756">
        <v>201007</v>
      </c>
      <c r="D3756">
        <v>30</v>
      </c>
      <c r="E3756" t="s">
        <v>1212</v>
      </c>
      <c r="F3756">
        <v>1123</v>
      </c>
      <c r="G3756">
        <v>815</v>
      </c>
      <c r="H3756">
        <v>2259</v>
      </c>
      <c r="I3756">
        <v>43112070000</v>
      </c>
      <c r="J3756">
        <v>8</v>
      </c>
      <c r="K3756" t="s">
        <v>1397</v>
      </c>
      <c r="L3756">
        <v>2531</v>
      </c>
      <c r="M3756" t="s">
        <v>1214</v>
      </c>
      <c r="N3756" t="s">
        <v>1388</v>
      </c>
      <c r="O3756">
        <v>0</v>
      </c>
      <c r="P3756" t="s">
        <v>1207</v>
      </c>
      <c r="Q3756">
        <v>19930601</v>
      </c>
    </row>
    <row r="3757" spans="1:17">
      <c r="A3757" t="s">
        <v>1396</v>
      </c>
      <c r="B3757" t="s">
        <v>1223</v>
      </c>
      <c r="C3757">
        <v>201007</v>
      </c>
      <c r="D3757">
        <v>0</v>
      </c>
      <c r="E3757" t="s">
        <v>1212</v>
      </c>
      <c r="F3757">
        <v>0</v>
      </c>
      <c r="G3757">
        <v>0</v>
      </c>
      <c r="H3757">
        <v>0</v>
      </c>
      <c r="I3757">
        <v>43112017900</v>
      </c>
      <c r="J3757">
        <v>12</v>
      </c>
      <c r="K3757" t="s">
        <v>1397</v>
      </c>
      <c r="L3757">
        <v>2531</v>
      </c>
      <c r="M3757" t="s">
        <v>1214</v>
      </c>
      <c r="N3757" t="s">
        <v>1388</v>
      </c>
      <c r="O3757">
        <v>0</v>
      </c>
      <c r="P3757" t="s">
        <v>1207</v>
      </c>
      <c r="Q3757">
        <v>19741101</v>
      </c>
    </row>
    <row r="3758" spans="1:17">
      <c r="A3758" t="s">
        <v>1396</v>
      </c>
      <c r="B3758" t="s">
        <v>1224</v>
      </c>
      <c r="C3758">
        <v>201007</v>
      </c>
      <c r="D3758">
        <v>0</v>
      </c>
      <c r="E3758" t="s">
        <v>1212</v>
      </c>
      <c r="F3758">
        <v>0</v>
      </c>
      <c r="G3758">
        <v>0</v>
      </c>
      <c r="H3758">
        <v>0</v>
      </c>
      <c r="I3758">
        <v>43112015301</v>
      </c>
      <c r="J3758">
        <v>12</v>
      </c>
      <c r="K3758" t="s">
        <v>1397</v>
      </c>
      <c r="L3758">
        <v>2531</v>
      </c>
      <c r="M3758" t="s">
        <v>1214</v>
      </c>
      <c r="N3758" t="s">
        <v>1388</v>
      </c>
      <c r="O3758">
        <v>0</v>
      </c>
      <c r="P3758" t="s">
        <v>1207</v>
      </c>
      <c r="Q3758">
        <v>19741101</v>
      </c>
    </row>
    <row r="3759" spans="1:17">
      <c r="A3759" t="s">
        <v>1396</v>
      </c>
      <c r="B3759" t="s">
        <v>1225</v>
      </c>
      <c r="C3759">
        <v>201007</v>
      </c>
      <c r="D3759">
        <v>0</v>
      </c>
      <c r="E3759" t="s">
        <v>1212</v>
      </c>
      <c r="F3759">
        <v>0</v>
      </c>
      <c r="G3759">
        <v>0</v>
      </c>
      <c r="H3759">
        <v>0</v>
      </c>
      <c r="I3759">
        <v>43112016500</v>
      </c>
      <c r="J3759">
        <v>12</v>
      </c>
      <c r="K3759" t="s">
        <v>1397</v>
      </c>
      <c r="L3759">
        <v>2531</v>
      </c>
      <c r="M3759" t="s">
        <v>1214</v>
      </c>
      <c r="N3759" t="s">
        <v>1388</v>
      </c>
      <c r="O3759">
        <v>0</v>
      </c>
      <c r="P3759" t="s">
        <v>1207</v>
      </c>
      <c r="Q3759">
        <v>19700301</v>
      </c>
    </row>
    <row r="3760" spans="1:17">
      <c r="A3760" t="s">
        <v>1396</v>
      </c>
      <c r="B3760" t="s">
        <v>1301</v>
      </c>
      <c r="C3760">
        <v>201007</v>
      </c>
      <c r="D3760">
        <v>0</v>
      </c>
      <c r="E3760" t="s">
        <v>1212</v>
      </c>
      <c r="F3760">
        <v>0</v>
      </c>
      <c r="G3760">
        <v>0</v>
      </c>
      <c r="H3760">
        <v>0</v>
      </c>
      <c r="I3760">
        <v>43112010801</v>
      </c>
      <c r="J3760">
        <v>12</v>
      </c>
      <c r="K3760" t="s">
        <v>1397</v>
      </c>
      <c r="L3760">
        <v>2531</v>
      </c>
      <c r="M3760" t="s">
        <v>1214</v>
      </c>
      <c r="N3760" t="s">
        <v>1388</v>
      </c>
      <c r="O3760">
        <v>0</v>
      </c>
      <c r="P3760" t="s">
        <v>1207</v>
      </c>
      <c r="Q3760">
        <v>19721201</v>
      </c>
    </row>
    <row r="3761" spans="1:17">
      <c r="A3761" t="s">
        <v>1396</v>
      </c>
      <c r="B3761" t="s">
        <v>1226</v>
      </c>
      <c r="C3761">
        <v>201007</v>
      </c>
      <c r="D3761">
        <v>0</v>
      </c>
      <c r="E3761" t="s">
        <v>1212</v>
      </c>
      <c r="F3761">
        <v>0</v>
      </c>
      <c r="G3761">
        <v>0</v>
      </c>
      <c r="H3761">
        <v>0</v>
      </c>
      <c r="I3761">
        <v>43112021000</v>
      </c>
      <c r="J3761">
        <v>12</v>
      </c>
      <c r="K3761" t="s">
        <v>1397</v>
      </c>
      <c r="L3761">
        <v>2531</v>
      </c>
      <c r="M3761" t="s">
        <v>1214</v>
      </c>
      <c r="N3761" t="s">
        <v>1388</v>
      </c>
      <c r="O3761">
        <v>0</v>
      </c>
      <c r="P3761" t="s">
        <v>1207</v>
      </c>
      <c r="Q3761">
        <v>19720801</v>
      </c>
    </row>
    <row r="3762" spans="1:17">
      <c r="A3762" t="s">
        <v>1396</v>
      </c>
      <c r="B3762" t="s">
        <v>1303</v>
      </c>
      <c r="C3762">
        <v>201007</v>
      </c>
      <c r="D3762">
        <v>0</v>
      </c>
      <c r="E3762" t="s">
        <v>1212</v>
      </c>
      <c r="F3762">
        <v>0</v>
      </c>
      <c r="G3762">
        <v>0</v>
      </c>
      <c r="H3762">
        <v>0</v>
      </c>
      <c r="I3762">
        <v>43112014200</v>
      </c>
      <c r="J3762">
        <v>12</v>
      </c>
      <c r="K3762" t="s">
        <v>1397</v>
      </c>
      <c r="L3762">
        <v>2531</v>
      </c>
      <c r="M3762" t="s">
        <v>1214</v>
      </c>
      <c r="N3762" t="s">
        <v>1388</v>
      </c>
      <c r="O3762">
        <v>0</v>
      </c>
      <c r="P3762" t="s">
        <v>1207</v>
      </c>
      <c r="Q3762">
        <v>19740101</v>
      </c>
    </row>
    <row r="3763" spans="1:17">
      <c r="A3763" t="s">
        <v>1396</v>
      </c>
      <c r="B3763" t="s">
        <v>1348</v>
      </c>
      <c r="C3763">
        <v>201007</v>
      </c>
      <c r="D3763">
        <v>30</v>
      </c>
      <c r="E3763" t="s">
        <v>1212</v>
      </c>
      <c r="F3763">
        <v>866</v>
      </c>
      <c r="G3763">
        <v>2511</v>
      </c>
      <c r="H3763">
        <v>12077</v>
      </c>
      <c r="I3763">
        <v>43112016601</v>
      </c>
      <c r="J3763">
        <v>8</v>
      </c>
      <c r="K3763" t="s">
        <v>1397</v>
      </c>
      <c r="L3763">
        <v>2531</v>
      </c>
      <c r="M3763" t="s">
        <v>1214</v>
      </c>
      <c r="N3763" t="s">
        <v>1388</v>
      </c>
      <c r="O3763">
        <v>0</v>
      </c>
      <c r="P3763" t="s">
        <v>1207</v>
      </c>
      <c r="Q3763">
        <v>19770201</v>
      </c>
    </row>
    <row r="3764" spans="1:17">
      <c r="A3764" t="s">
        <v>1396</v>
      </c>
      <c r="B3764" t="s">
        <v>1228</v>
      </c>
      <c r="C3764">
        <v>201007</v>
      </c>
      <c r="D3764">
        <v>30</v>
      </c>
      <c r="E3764" t="s">
        <v>1212</v>
      </c>
      <c r="F3764">
        <v>625</v>
      </c>
      <c r="G3764">
        <v>846</v>
      </c>
      <c r="H3764">
        <v>16137</v>
      </c>
      <c r="I3764">
        <v>43112009301</v>
      </c>
      <c r="J3764">
        <v>8</v>
      </c>
      <c r="K3764" t="s">
        <v>1397</v>
      </c>
      <c r="L3764">
        <v>2531</v>
      </c>
      <c r="M3764" t="s">
        <v>1214</v>
      </c>
      <c r="N3764" t="s">
        <v>1388</v>
      </c>
      <c r="O3764">
        <v>0</v>
      </c>
      <c r="P3764" t="s">
        <v>1207</v>
      </c>
      <c r="Q3764">
        <v>19790801</v>
      </c>
    </row>
    <row r="3765" spans="1:17">
      <c r="A3765" t="s">
        <v>1396</v>
      </c>
      <c r="B3765" t="s">
        <v>1381</v>
      </c>
      <c r="C3765">
        <v>201007</v>
      </c>
      <c r="D3765">
        <v>0</v>
      </c>
      <c r="E3765" t="s">
        <v>1212</v>
      </c>
      <c r="F3765">
        <v>0</v>
      </c>
      <c r="G3765">
        <v>0</v>
      </c>
      <c r="H3765">
        <v>0</v>
      </c>
      <c r="I3765">
        <v>43112029000</v>
      </c>
      <c r="J3765">
        <v>12</v>
      </c>
      <c r="K3765" t="s">
        <v>1397</v>
      </c>
      <c r="L3765">
        <v>2531</v>
      </c>
      <c r="M3765" t="s">
        <v>1214</v>
      </c>
      <c r="N3765" t="s">
        <v>1388</v>
      </c>
      <c r="O3765">
        <v>0</v>
      </c>
      <c r="P3765" t="s">
        <v>1207</v>
      </c>
      <c r="Q3765">
        <v>19720701</v>
      </c>
    </row>
    <row r="3766" spans="1:17">
      <c r="A3766" t="s">
        <v>1396</v>
      </c>
      <c r="B3766" t="s">
        <v>1382</v>
      </c>
      <c r="C3766">
        <v>201007</v>
      </c>
      <c r="D3766">
        <v>2</v>
      </c>
      <c r="E3766" t="s">
        <v>1212</v>
      </c>
      <c r="F3766">
        <v>30</v>
      </c>
      <c r="G3766">
        <v>451</v>
      </c>
      <c r="H3766">
        <v>469</v>
      </c>
      <c r="I3766">
        <v>43112016800</v>
      </c>
      <c r="J3766">
        <v>8</v>
      </c>
      <c r="K3766" t="s">
        <v>1397</v>
      </c>
      <c r="L3766">
        <v>2531</v>
      </c>
      <c r="M3766" t="s">
        <v>1214</v>
      </c>
      <c r="N3766" t="s">
        <v>1388</v>
      </c>
      <c r="O3766">
        <v>0</v>
      </c>
      <c r="P3766" t="s">
        <v>1207</v>
      </c>
      <c r="Q3766">
        <v>19730501</v>
      </c>
    </row>
    <row r="3767" spans="1:17">
      <c r="A3767" t="s">
        <v>1396</v>
      </c>
      <c r="B3767" t="s">
        <v>1398</v>
      </c>
      <c r="C3767">
        <v>201007</v>
      </c>
      <c r="D3767">
        <v>0</v>
      </c>
      <c r="E3767" t="s">
        <v>1212</v>
      </c>
      <c r="F3767">
        <v>0</v>
      </c>
      <c r="G3767">
        <v>0</v>
      </c>
      <c r="H3767">
        <v>0</v>
      </c>
      <c r="I3767">
        <v>43112018100</v>
      </c>
      <c r="J3767">
        <v>12</v>
      </c>
      <c r="K3767" t="s">
        <v>1397</v>
      </c>
      <c r="L3767">
        <v>2531</v>
      </c>
      <c r="M3767" t="s">
        <v>1214</v>
      </c>
      <c r="N3767" t="s">
        <v>1388</v>
      </c>
      <c r="O3767">
        <v>0</v>
      </c>
      <c r="P3767" t="s">
        <v>1233</v>
      </c>
      <c r="Q3767">
        <v>19750601</v>
      </c>
    </row>
    <row r="3768" spans="1:17">
      <c r="A3768" t="s">
        <v>1396</v>
      </c>
      <c r="B3768" t="s">
        <v>1362</v>
      </c>
      <c r="C3768">
        <v>201007</v>
      </c>
      <c r="D3768">
        <v>0</v>
      </c>
      <c r="E3768" t="s">
        <v>1212</v>
      </c>
      <c r="F3768">
        <v>0</v>
      </c>
      <c r="G3768">
        <v>0</v>
      </c>
      <c r="H3768">
        <v>0</v>
      </c>
      <c r="I3768">
        <v>43112020700</v>
      </c>
      <c r="J3768">
        <v>12</v>
      </c>
      <c r="K3768" t="s">
        <v>1397</v>
      </c>
      <c r="L3768">
        <v>2531</v>
      </c>
      <c r="M3768" t="s">
        <v>1214</v>
      </c>
      <c r="N3768" t="s">
        <v>1388</v>
      </c>
      <c r="O3768">
        <v>0</v>
      </c>
      <c r="P3768" t="s">
        <v>1393</v>
      </c>
      <c r="Q3768">
        <v>19790501</v>
      </c>
    </row>
    <row r="3769" spans="1:17">
      <c r="A3769" t="s">
        <v>1396</v>
      </c>
      <c r="B3769" t="s">
        <v>1363</v>
      </c>
      <c r="C3769">
        <v>201007</v>
      </c>
      <c r="D3769">
        <v>30</v>
      </c>
      <c r="E3769" t="s">
        <v>1212</v>
      </c>
      <c r="F3769">
        <v>1203</v>
      </c>
      <c r="G3769">
        <v>230</v>
      </c>
      <c r="H3769">
        <v>44739</v>
      </c>
      <c r="I3769">
        <v>43112018600</v>
      </c>
      <c r="J3769">
        <v>8</v>
      </c>
      <c r="K3769" t="s">
        <v>1397</v>
      </c>
      <c r="L3769">
        <v>2531</v>
      </c>
      <c r="M3769" t="s">
        <v>1214</v>
      </c>
      <c r="N3769" t="s">
        <v>1388</v>
      </c>
      <c r="O3769">
        <v>0</v>
      </c>
      <c r="P3769" t="s">
        <v>1207</v>
      </c>
      <c r="Q3769">
        <v>19730501</v>
      </c>
    </row>
    <row r="3770" spans="1:17">
      <c r="A3770" t="s">
        <v>1396</v>
      </c>
      <c r="B3770" t="s">
        <v>1365</v>
      </c>
      <c r="C3770">
        <v>201007</v>
      </c>
      <c r="D3770">
        <v>30</v>
      </c>
      <c r="E3770" t="s">
        <v>1212</v>
      </c>
      <c r="F3770">
        <v>850</v>
      </c>
      <c r="G3770">
        <v>794</v>
      </c>
      <c r="H3770">
        <v>11103</v>
      </c>
      <c r="I3770">
        <v>43112009700</v>
      </c>
      <c r="J3770">
        <v>8</v>
      </c>
      <c r="K3770" t="s">
        <v>1397</v>
      </c>
      <c r="L3770">
        <v>2531</v>
      </c>
      <c r="M3770" t="s">
        <v>1214</v>
      </c>
      <c r="N3770" t="s">
        <v>1388</v>
      </c>
      <c r="O3770">
        <v>0</v>
      </c>
      <c r="P3770" t="s">
        <v>1207</v>
      </c>
      <c r="Q3770">
        <v>19690701</v>
      </c>
    </row>
    <row r="3771" spans="1:17">
      <c r="A3771" t="s">
        <v>1396</v>
      </c>
      <c r="B3771" t="s">
        <v>1399</v>
      </c>
      <c r="C3771">
        <v>201007</v>
      </c>
      <c r="D3771">
        <v>0</v>
      </c>
      <c r="E3771" t="s">
        <v>1212</v>
      </c>
      <c r="F3771">
        <v>0</v>
      </c>
      <c r="G3771">
        <v>0</v>
      </c>
      <c r="H3771">
        <v>0</v>
      </c>
      <c r="I3771">
        <v>43112022901</v>
      </c>
      <c r="J3771">
        <v>12</v>
      </c>
      <c r="K3771" t="s">
        <v>1397</v>
      </c>
      <c r="L3771">
        <v>2531</v>
      </c>
      <c r="M3771" t="s">
        <v>1214</v>
      </c>
      <c r="N3771" t="s">
        <v>1388</v>
      </c>
      <c r="O3771">
        <v>0</v>
      </c>
      <c r="P3771" t="s">
        <v>1322</v>
      </c>
      <c r="Q3771">
        <v>19790701</v>
      </c>
    </row>
    <row r="3772" spans="1:17">
      <c r="A3772" t="s">
        <v>1396</v>
      </c>
      <c r="B3772" t="s">
        <v>1367</v>
      </c>
      <c r="C3772">
        <v>201007</v>
      </c>
      <c r="D3772">
        <v>30</v>
      </c>
      <c r="E3772" t="s">
        <v>1212</v>
      </c>
      <c r="F3772">
        <v>1367</v>
      </c>
      <c r="G3772">
        <v>1127</v>
      </c>
      <c r="H3772">
        <v>1412</v>
      </c>
      <c r="I3772">
        <v>43112070400</v>
      </c>
      <c r="J3772">
        <v>8</v>
      </c>
      <c r="K3772" t="s">
        <v>1397</v>
      </c>
      <c r="L3772">
        <v>2531</v>
      </c>
      <c r="M3772" t="s">
        <v>1214</v>
      </c>
      <c r="N3772" t="s">
        <v>1388</v>
      </c>
      <c r="O3772">
        <v>0</v>
      </c>
      <c r="P3772" t="s">
        <v>1207</v>
      </c>
      <c r="Q3772">
        <v>19930901</v>
      </c>
    </row>
    <row r="3773" spans="1:17">
      <c r="A3773" t="s">
        <v>1396</v>
      </c>
      <c r="B3773" t="s">
        <v>1368</v>
      </c>
      <c r="C3773">
        <v>201007</v>
      </c>
      <c r="D3773">
        <v>0</v>
      </c>
      <c r="E3773" t="s">
        <v>1212</v>
      </c>
      <c r="F3773">
        <v>0</v>
      </c>
      <c r="G3773">
        <v>0</v>
      </c>
      <c r="H3773">
        <v>0</v>
      </c>
      <c r="I3773">
        <v>43112023300</v>
      </c>
      <c r="J3773">
        <v>12</v>
      </c>
      <c r="K3773" t="s">
        <v>1397</v>
      </c>
      <c r="L3773">
        <v>2531</v>
      </c>
      <c r="M3773" t="s">
        <v>1214</v>
      </c>
      <c r="N3773" t="s">
        <v>1388</v>
      </c>
      <c r="O3773">
        <v>0</v>
      </c>
      <c r="P3773" t="s">
        <v>1233</v>
      </c>
      <c r="Q3773">
        <v>19980227</v>
      </c>
    </row>
    <row r="3774" spans="1:17">
      <c r="A3774" t="s">
        <v>1396</v>
      </c>
      <c r="B3774" t="s">
        <v>1369</v>
      </c>
      <c r="C3774">
        <v>201007</v>
      </c>
      <c r="D3774">
        <v>30</v>
      </c>
      <c r="E3774" t="s">
        <v>1212</v>
      </c>
      <c r="F3774">
        <v>1310</v>
      </c>
      <c r="G3774">
        <v>308</v>
      </c>
      <c r="H3774">
        <v>48714</v>
      </c>
      <c r="I3774">
        <v>43112023000</v>
      </c>
      <c r="J3774">
        <v>8</v>
      </c>
      <c r="K3774" t="s">
        <v>1400</v>
      </c>
      <c r="L3774">
        <v>2531</v>
      </c>
      <c r="M3774" t="s">
        <v>1214</v>
      </c>
      <c r="N3774" t="s">
        <v>1388</v>
      </c>
      <c r="O3774">
        <v>0</v>
      </c>
      <c r="P3774" t="s">
        <v>1207</v>
      </c>
      <c r="Q3774">
        <v>19701001</v>
      </c>
    </row>
    <row r="3775" spans="1:17">
      <c r="A3775" t="s">
        <v>1396</v>
      </c>
      <c r="B3775" t="s">
        <v>1383</v>
      </c>
      <c r="C3775">
        <v>201007</v>
      </c>
      <c r="D3775">
        <v>30</v>
      </c>
      <c r="E3775" t="s">
        <v>1212</v>
      </c>
      <c r="F3775">
        <v>449</v>
      </c>
      <c r="G3775">
        <v>128</v>
      </c>
      <c r="H3775">
        <v>16055</v>
      </c>
      <c r="I3775">
        <v>43112018200</v>
      </c>
      <c r="J3775">
        <v>8</v>
      </c>
      <c r="K3775" t="s">
        <v>1397</v>
      </c>
      <c r="L3775">
        <v>2531</v>
      </c>
      <c r="M3775" t="s">
        <v>1214</v>
      </c>
      <c r="N3775" t="s">
        <v>1388</v>
      </c>
      <c r="O3775">
        <v>0</v>
      </c>
      <c r="P3775" t="s">
        <v>1233</v>
      </c>
      <c r="Q3775">
        <v>19760501</v>
      </c>
    </row>
    <row r="3776" spans="1:17">
      <c r="A3776" t="s">
        <v>1396</v>
      </c>
      <c r="B3776" t="s">
        <v>1386</v>
      </c>
      <c r="C3776">
        <v>201007</v>
      </c>
      <c r="D3776">
        <v>30</v>
      </c>
      <c r="E3776" t="s">
        <v>1212</v>
      </c>
      <c r="F3776">
        <v>411</v>
      </c>
      <c r="G3776">
        <v>1025</v>
      </c>
      <c r="H3776">
        <v>31202</v>
      </c>
      <c r="I3776">
        <v>43112015400</v>
      </c>
      <c r="J3776">
        <v>8</v>
      </c>
      <c r="K3776" t="s">
        <v>1397</v>
      </c>
      <c r="L3776">
        <v>2531</v>
      </c>
      <c r="M3776" t="s">
        <v>1214</v>
      </c>
      <c r="N3776" t="s">
        <v>1388</v>
      </c>
      <c r="O3776">
        <v>0</v>
      </c>
      <c r="P3776" t="s">
        <v>1207</v>
      </c>
      <c r="Q3776">
        <v>19691201</v>
      </c>
    </row>
    <row r="3777" spans="1:17">
      <c r="A3777" t="s">
        <v>1396</v>
      </c>
      <c r="B3777" t="s">
        <v>1370</v>
      </c>
      <c r="C3777">
        <v>201007</v>
      </c>
      <c r="D3777">
        <v>0</v>
      </c>
      <c r="E3777" t="s">
        <v>1212</v>
      </c>
      <c r="F3777">
        <v>0</v>
      </c>
      <c r="G3777">
        <v>0</v>
      </c>
      <c r="H3777">
        <v>0</v>
      </c>
      <c r="I3777">
        <v>43112069700</v>
      </c>
      <c r="J3777">
        <v>12</v>
      </c>
      <c r="K3777" t="s">
        <v>1397</v>
      </c>
      <c r="L3777">
        <v>2531</v>
      </c>
      <c r="M3777" t="s">
        <v>1214</v>
      </c>
      <c r="N3777" t="s">
        <v>1388</v>
      </c>
      <c r="O3777">
        <v>0</v>
      </c>
      <c r="P3777" t="s">
        <v>1207</v>
      </c>
      <c r="Q3777">
        <v>19930201</v>
      </c>
    </row>
    <row r="3778" spans="1:17">
      <c r="A3778" t="s">
        <v>1396</v>
      </c>
      <c r="B3778" t="s">
        <v>1401</v>
      </c>
      <c r="C3778">
        <v>201007</v>
      </c>
      <c r="D3778">
        <v>13</v>
      </c>
      <c r="E3778" t="s">
        <v>1212</v>
      </c>
      <c r="F3778">
        <v>70</v>
      </c>
      <c r="G3778">
        <v>68</v>
      </c>
      <c r="H3778">
        <v>232</v>
      </c>
      <c r="I3778">
        <v>43112012701</v>
      </c>
      <c r="J3778">
        <v>8</v>
      </c>
      <c r="K3778" t="s">
        <v>1397</v>
      </c>
      <c r="L3778">
        <v>2531</v>
      </c>
      <c r="M3778" t="s">
        <v>1214</v>
      </c>
      <c r="N3778" t="s">
        <v>1388</v>
      </c>
      <c r="O3778">
        <v>0</v>
      </c>
      <c r="P3778" t="s">
        <v>1207</v>
      </c>
      <c r="Q3778">
        <v>19760401</v>
      </c>
    </row>
    <row r="3779" spans="1:17">
      <c r="A3779" t="s">
        <v>1396</v>
      </c>
      <c r="B3779" t="s">
        <v>1387</v>
      </c>
      <c r="C3779">
        <v>201007</v>
      </c>
      <c r="D3779">
        <v>30</v>
      </c>
      <c r="E3779" t="s">
        <v>1212</v>
      </c>
      <c r="F3779">
        <v>3030</v>
      </c>
      <c r="G3779">
        <v>2741</v>
      </c>
      <c r="H3779">
        <v>62363</v>
      </c>
      <c r="I3779">
        <v>43112012800</v>
      </c>
      <c r="J3779">
        <v>8</v>
      </c>
      <c r="K3779" t="s">
        <v>1397</v>
      </c>
      <c r="L3779">
        <v>2531</v>
      </c>
      <c r="M3779" t="s">
        <v>1214</v>
      </c>
      <c r="N3779" t="s">
        <v>1388</v>
      </c>
      <c r="O3779">
        <v>0</v>
      </c>
      <c r="P3779" t="s">
        <v>1207</v>
      </c>
      <c r="Q3779">
        <v>19710201</v>
      </c>
    </row>
    <row r="3780" spans="1:17">
      <c r="A3780" t="s">
        <v>1396</v>
      </c>
      <c r="B3780" t="s">
        <v>1372</v>
      </c>
      <c r="C3780">
        <v>201007</v>
      </c>
      <c r="D3780">
        <v>28</v>
      </c>
      <c r="E3780" t="s">
        <v>1212</v>
      </c>
      <c r="F3780">
        <v>616</v>
      </c>
      <c r="G3780">
        <v>1401</v>
      </c>
      <c r="H3780">
        <v>6384</v>
      </c>
      <c r="I3780">
        <v>43112016901</v>
      </c>
      <c r="J3780">
        <v>8</v>
      </c>
      <c r="K3780" t="s">
        <v>1397</v>
      </c>
      <c r="L3780">
        <v>2531</v>
      </c>
      <c r="M3780" t="s">
        <v>1214</v>
      </c>
      <c r="N3780" t="s">
        <v>1388</v>
      </c>
      <c r="O3780">
        <v>0</v>
      </c>
      <c r="P3780" t="s">
        <v>1207</v>
      </c>
      <c r="Q3780">
        <v>19801101</v>
      </c>
    </row>
    <row r="3781" spans="1:17">
      <c r="A3781" t="s">
        <v>1396</v>
      </c>
      <c r="B3781" t="s">
        <v>1373</v>
      </c>
      <c r="C3781">
        <v>201007</v>
      </c>
      <c r="D3781">
        <v>30</v>
      </c>
      <c r="E3781" t="s">
        <v>1212</v>
      </c>
      <c r="F3781">
        <v>1373</v>
      </c>
      <c r="G3781">
        <v>1051</v>
      </c>
      <c r="H3781">
        <v>60558</v>
      </c>
      <c r="I3781">
        <v>43112015700</v>
      </c>
      <c r="J3781">
        <v>8</v>
      </c>
      <c r="K3781" t="s">
        <v>1397</v>
      </c>
      <c r="L3781">
        <v>2531</v>
      </c>
      <c r="M3781" t="s">
        <v>1214</v>
      </c>
      <c r="N3781" t="s">
        <v>1388</v>
      </c>
      <c r="O3781">
        <v>0</v>
      </c>
      <c r="P3781" t="s">
        <v>1207</v>
      </c>
      <c r="Q3781">
        <v>19740101</v>
      </c>
    </row>
    <row r="3782" spans="1:17">
      <c r="A3782" t="s">
        <v>1396</v>
      </c>
      <c r="B3782" t="s">
        <v>1374</v>
      </c>
      <c r="C3782">
        <v>201007</v>
      </c>
      <c r="D3782">
        <v>30</v>
      </c>
      <c r="E3782" t="s">
        <v>1212</v>
      </c>
      <c r="F3782">
        <v>865</v>
      </c>
      <c r="G3782">
        <v>231</v>
      </c>
      <c r="H3782">
        <v>1691</v>
      </c>
      <c r="I3782">
        <v>43112009501</v>
      </c>
      <c r="J3782">
        <v>8</v>
      </c>
      <c r="K3782" t="s">
        <v>1397</v>
      </c>
      <c r="L3782">
        <v>2531</v>
      </c>
      <c r="M3782" t="s">
        <v>1214</v>
      </c>
      <c r="N3782" t="s">
        <v>1388</v>
      </c>
      <c r="O3782">
        <v>0</v>
      </c>
      <c r="P3782" t="s">
        <v>1207</v>
      </c>
      <c r="Q3782">
        <v>19700401</v>
      </c>
    </row>
    <row r="3783" spans="1:17">
      <c r="A3783" t="s">
        <v>1396</v>
      </c>
      <c r="B3783" t="s">
        <v>1402</v>
      </c>
      <c r="C3783">
        <v>201007</v>
      </c>
      <c r="D3783">
        <v>30</v>
      </c>
      <c r="E3783" t="s">
        <v>1212</v>
      </c>
      <c r="F3783">
        <v>1174</v>
      </c>
      <c r="G3783">
        <v>436</v>
      </c>
      <c r="H3783">
        <v>10024</v>
      </c>
      <c r="I3783">
        <v>43112020001</v>
      </c>
      <c r="J3783">
        <v>8</v>
      </c>
      <c r="K3783" t="s">
        <v>1397</v>
      </c>
      <c r="L3783">
        <v>2531</v>
      </c>
      <c r="M3783" t="s">
        <v>1214</v>
      </c>
      <c r="N3783" t="s">
        <v>1388</v>
      </c>
      <c r="O3783">
        <v>0</v>
      </c>
      <c r="P3783" t="s">
        <v>1207</v>
      </c>
      <c r="Q3783">
        <v>19810801</v>
      </c>
    </row>
    <row r="3784" spans="1:17">
      <c r="A3784" t="s">
        <v>1396</v>
      </c>
      <c r="B3784" t="s">
        <v>1403</v>
      </c>
      <c r="C3784">
        <v>201007</v>
      </c>
      <c r="D3784">
        <v>30</v>
      </c>
      <c r="E3784" t="s">
        <v>1212</v>
      </c>
      <c r="F3784">
        <v>1079</v>
      </c>
      <c r="G3784">
        <v>256</v>
      </c>
      <c r="H3784">
        <v>69956</v>
      </c>
      <c r="I3784">
        <v>43112018800</v>
      </c>
      <c r="J3784">
        <v>8</v>
      </c>
      <c r="K3784" t="s">
        <v>1397</v>
      </c>
      <c r="L3784">
        <v>2531</v>
      </c>
      <c r="M3784" t="s">
        <v>1214</v>
      </c>
      <c r="N3784" t="s">
        <v>1388</v>
      </c>
      <c r="O3784">
        <v>0</v>
      </c>
      <c r="P3784" t="s">
        <v>1207</v>
      </c>
      <c r="Q3784">
        <v>19700501</v>
      </c>
    </row>
    <row r="3785" spans="1:17">
      <c r="A3785" t="s">
        <v>1396</v>
      </c>
      <c r="B3785" t="s">
        <v>1404</v>
      </c>
      <c r="C3785">
        <v>201007</v>
      </c>
      <c r="D3785">
        <v>0</v>
      </c>
      <c r="E3785" t="s">
        <v>1212</v>
      </c>
      <c r="F3785">
        <v>0</v>
      </c>
      <c r="G3785">
        <v>0</v>
      </c>
      <c r="H3785">
        <v>0</v>
      </c>
      <c r="I3785">
        <v>43112020100</v>
      </c>
      <c r="J3785">
        <v>12</v>
      </c>
      <c r="K3785" t="s">
        <v>1397</v>
      </c>
      <c r="L3785">
        <v>2531</v>
      </c>
      <c r="M3785" t="s">
        <v>1214</v>
      </c>
      <c r="N3785" t="s">
        <v>1388</v>
      </c>
      <c r="O3785">
        <v>0</v>
      </c>
      <c r="P3785" t="s">
        <v>1207</v>
      </c>
      <c r="Q3785">
        <v>19700601</v>
      </c>
    </row>
    <row r="3786" spans="1:17">
      <c r="A3786" t="s">
        <v>1396</v>
      </c>
      <c r="B3786" t="s">
        <v>1405</v>
      </c>
      <c r="C3786">
        <v>201007</v>
      </c>
      <c r="D3786">
        <v>30</v>
      </c>
      <c r="E3786" t="s">
        <v>1212</v>
      </c>
      <c r="F3786">
        <v>269</v>
      </c>
      <c r="G3786">
        <v>21220</v>
      </c>
      <c r="H3786">
        <v>16713</v>
      </c>
      <c r="I3786">
        <v>43112029801</v>
      </c>
      <c r="J3786">
        <v>8</v>
      </c>
      <c r="K3786" t="s">
        <v>1397</v>
      </c>
      <c r="L3786">
        <v>2531</v>
      </c>
      <c r="M3786" t="s">
        <v>1214</v>
      </c>
      <c r="N3786" t="s">
        <v>1388</v>
      </c>
      <c r="O3786">
        <v>0</v>
      </c>
      <c r="P3786" t="s">
        <v>1207</v>
      </c>
      <c r="Q3786">
        <v>19740301</v>
      </c>
    </row>
    <row r="3787" spans="1:17">
      <c r="A3787" t="s">
        <v>1396</v>
      </c>
      <c r="B3787" t="s">
        <v>1406</v>
      </c>
      <c r="C3787">
        <v>201007</v>
      </c>
      <c r="D3787">
        <v>0</v>
      </c>
      <c r="E3787" t="s">
        <v>1212</v>
      </c>
      <c r="F3787">
        <v>0</v>
      </c>
      <c r="G3787">
        <v>0</v>
      </c>
      <c r="H3787">
        <v>0</v>
      </c>
      <c r="I3787">
        <v>43112021100</v>
      </c>
      <c r="J3787">
        <v>12</v>
      </c>
      <c r="K3787" t="s">
        <v>1397</v>
      </c>
      <c r="L3787">
        <v>2531</v>
      </c>
      <c r="M3787" t="s">
        <v>1214</v>
      </c>
      <c r="N3787" t="s">
        <v>1388</v>
      </c>
      <c r="O3787">
        <v>0</v>
      </c>
      <c r="P3787" t="s">
        <v>1207</v>
      </c>
      <c r="Q3787">
        <v>19850301</v>
      </c>
    </row>
    <row r="3788" spans="1:17">
      <c r="A3788" t="s">
        <v>1396</v>
      </c>
      <c r="B3788" t="s">
        <v>1407</v>
      </c>
      <c r="C3788">
        <v>201007</v>
      </c>
      <c r="D3788">
        <v>30</v>
      </c>
      <c r="E3788" t="s">
        <v>1212</v>
      </c>
      <c r="F3788">
        <v>525</v>
      </c>
      <c r="G3788">
        <v>415</v>
      </c>
      <c r="H3788">
        <v>7157</v>
      </c>
      <c r="I3788">
        <v>43112029500</v>
      </c>
      <c r="J3788">
        <v>8</v>
      </c>
      <c r="K3788" t="s">
        <v>1397</v>
      </c>
      <c r="L3788">
        <v>2531</v>
      </c>
      <c r="M3788" t="s">
        <v>1214</v>
      </c>
      <c r="N3788" t="s">
        <v>1388</v>
      </c>
      <c r="O3788">
        <v>0</v>
      </c>
      <c r="P3788" t="s">
        <v>1207</v>
      </c>
      <c r="Q3788">
        <v>19720901</v>
      </c>
    </row>
    <row r="3789" spans="1:17">
      <c r="A3789" t="s">
        <v>1396</v>
      </c>
      <c r="B3789" t="s">
        <v>1408</v>
      </c>
      <c r="C3789">
        <v>201007</v>
      </c>
      <c r="D3789">
        <v>30</v>
      </c>
      <c r="E3789" t="s">
        <v>1212</v>
      </c>
      <c r="F3789">
        <v>481</v>
      </c>
      <c r="G3789">
        <v>4997</v>
      </c>
      <c r="H3789">
        <v>73721</v>
      </c>
      <c r="I3789">
        <v>43112029300</v>
      </c>
      <c r="J3789">
        <v>8</v>
      </c>
      <c r="K3789" t="s">
        <v>1397</v>
      </c>
      <c r="L3789">
        <v>2531</v>
      </c>
      <c r="M3789" t="s">
        <v>1214</v>
      </c>
      <c r="N3789" t="s">
        <v>1388</v>
      </c>
      <c r="O3789">
        <v>0</v>
      </c>
      <c r="P3789" t="s">
        <v>1207</v>
      </c>
      <c r="Q3789">
        <v>19720501</v>
      </c>
    </row>
    <row r="3790" spans="1:17">
      <c r="A3790" t="s">
        <v>1396</v>
      </c>
      <c r="B3790" t="s">
        <v>1409</v>
      </c>
      <c r="C3790">
        <v>201007</v>
      </c>
      <c r="D3790">
        <v>30</v>
      </c>
      <c r="E3790" t="s">
        <v>1212</v>
      </c>
      <c r="F3790">
        <v>142</v>
      </c>
      <c r="G3790">
        <v>282</v>
      </c>
      <c r="H3790">
        <v>6011</v>
      </c>
      <c r="I3790">
        <v>43112012601</v>
      </c>
      <c r="J3790">
        <v>8</v>
      </c>
      <c r="K3790" t="s">
        <v>1397</v>
      </c>
      <c r="L3790">
        <v>2531</v>
      </c>
      <c r="M3790" t="s">
        <v>1214</v>
      </c>
      <c r="N3790" t="s">
        <v>1388</v>
      </c>
      <c r="O3790">
        <v>0</v>
      </c>
      <c r="P3790" t="s">
        <v>1233</v>
      </c>
      <c r="Q3790">
        <v>19980514</v>
      </c>
    </row>
    <row r="3791" spans="1:17">
      <c r="A3791" t="s">
        <v>1396</v>
      </c>
      <c r="B3791" t="s">
        <v>1410</v>
      </c>
      <c r="C3791">
        <v>201007</v>
      </c>
      <c r="D3791">
        <v>30</v>
      </c>
      <c r="E3791" t="s">
        <v>1212</v>
      </c>
      <c r="F3791">
        <v>476</v>
      </c>
      <c r="G3791">
        <v>1307</v>
      </c>
      <c r="H3791">
        <v>10322</v>
      </c>
      <c r="I3791">
        <v>43112015501</v>
      </c>
      <c r="J3791">
        <v>8</v>
      </c>
      <c r="K3791" t="s">
        <v>1397</v>
      </c>
      <c r="L3791">
        <v>2531</v>
      </c>
      <c r="M3791" t="s">
        <v>1214</v>
      </c>
      <c r="N3791" t="s">
        <v>1388</v>
      </c>
      <c r="O3791">
        <v>0</v>
      </c>
      <c r="P3791" t="s">
        <v>1207</v>
      </c>
      <c r="Q3791">
        <v>19901001</v>
      </c>
    </row>
    <row r="3792" spans="1:17">
      <c r="A3792" t="s">
        <v>1396</v>
      </c>
      <c r="B3792" t="s">
        <v>1411</v>
      </c>
      <c r="C3792">
        <v>201007</v>
      </c>
      <c r="D3792">
        <v>0</v>
      </c>
      <c r="E3792" t="s">
        <v>1212</v>
      </c>
      <c r="F3792">
        <v>0</v>
      </c>
      <c r="G3792">
        <v>0</v>
      </c>
      <c r="H3792">
        <v>0</v>
      </c>
      <c r="I3792">
        <v>43112029202</v>
      </c>
      <c r="J3792">
        <v>12</v>
      </c>
      <c r="K3792" t="s">
        <v>1397</v>
      </c>
      <c r="L3792">
        <v>2531</v>
      </c>
      <c r="M3792" t="s">
        <v>1214</v>
      </c>
      <c r="N3792" t="s">
        <v>1388</v>
      </c>
      <c r="O3792">
        <v>0</v>
      </c>
      <c r="P3792" t="s">
        <v>1207</v>
      </c>
      <c r="Q3792">
        <v>19931001</v>
      </c>
    </row>
    <row r="3793" spans="1:17">
      <c r="A3793" t="s">
        <v>1396</v>
      </c>
      <c r="B3793" t="s">
        <v>1332</v>
      </c>
      <c r="C3793">
        <v>201007</v>
      </c>
      <c r="D3793">
        <v>30</v>
      </c>
      <c r="E3793" t="s">
        <v>1212</v>
      </c>
      <c r="F3793">
        <v>519</v>
      </c>
      <c r="G3793">
        <v>276</v>
      </c>
      <c r="H3793">
        <v>1499</v>
      </c>
      <c r="I3793">
        <v>43112034500</v>
      </c>
      <c r="J3793">
        <v>8</v>
      </c>
      <c r="K3793" t="s">
        <v>1412</v>
      </c>
      <c r="L3793">
        <v>2531</v>
      </c>
      <c r="M3793" t="s">
        <v>1214</v>
      </c>
      <c r="N3793" t="s">
        <v>1388</v>
      </c>
      <c r="O3793">
        <v>0</v>
      </c>
      <c r="P3793" t="s">
        <v>1233</v>
      </c>
      <c r="Q3793">
        <v>19970608</v>
      </c>
    </row>
    <row r="3794" spans="1:17">
      <c r="A3794" t="s">
        <v>1396</v>
      </c>
      <c r="B3794" t="s">
        <v>1333</v>
      </c>
      <c r="C3794">
        <v>201007</v>
      </c>
      <c r="D3794">
        <v>30</v>
      </c>
      <c r="E3794" t="s">
        <v>1212</v>
      </c>
      <c r="F3794">
        <v>953</v>
      </c>
      <c r="G3794">
        <v>349</v>
      </c>
      <c r="H3794">
        <v>27738</v>
      </c>
      <c r="I3794">
        <v>43112035000</v>
      </c>
      <c r="J3794">
        <v>8</v>
      </c>
      <c r="K3794" t="s">
        <v>1397</v>
      </c>
      <c r="L3794">
        <v>2531</v>
      </c>
      <c r="M3794" t="s">
        <v>1214</v>
      </c>
      <c r="N3794" t="s">
        <v>1388</v>
      </c>
      <c r="O3794">
        <v>0</v>
      </c>
      <c r="P3794" t="s">
        <v>1207</v>
      </c>
      <c r="Q3794">
        <v>19771001</v>
      </c>
    </row>
    <row r="3795" spans="1:17">
      <c r="A3795" t="s">
        <v>1396</v>
      </c>
      <c r="B3795" t="s">
        <v>1268</v>
      </c>
      <c r="C3795">
        <v>201007</v>
      </c>
      <c r="D3795">
        <v>30</v>
      </c>
      <c r="E3795" t="s">
        <v>1212</v>
      </c>
      <c r="F3795">
        <v>580</v>
      </c>
      <c r="G3795">
        <v>824</v>
      </c>
      <c r="H3795">
        <v>1103</v>
      </c>
      <c r="I3795">
        <v>43112035800</v>
      </c>
      <c r="J3795">
        <v>8</v>
      </c>
      <c r="K3795" t="s">
        <v>1397</v>
      </c>
      <c r="L3795">
        <v>2531</v>
      </c>
      <c r="M3795" t="s">
        <v>1214</v>
      </c>
      <c r="N3795" t="s">
        <v>1388</v>
      </c>
      <c r="O3795">
        <v>0</v>
      </c>
      <c r="P3795" t="s">
        <v>1207</v>
      </c>
      <c r="Q3795">
        <v>19771101</v>
      </c>
    </row>
    <row r="3796" spans="1:17">
      <c r="A3796" t="s">
        <v>1396</v>
      </c>
      <c r="B3796" t="s">
        <v>1337</v>
      </c>
      <c r="C3796">
        <v>201007</v>
      </c>
      <c r="D3796">
        <v>0</v>
      </c>
      <c r="E3796" t="s">
        <v>1212</v>
      </c>
      <c r="F3796">
        <v>0</v>
      </c>
      <c r="G3796">
        <v>0</v>
      </c>
      <c r="H3796">
        <v>0</v>
      </c>
      <c r="I3796">
        <v>43112036700</v>
      </c>
      <c r="J3796">
        <v>12</v>
      </c>
      <c r="K3796" t="s">
        <v>1397</v>
      </c>
      <c r="L3796">
        <v>2531</v>
      </c>
      <c r="M3796" t="s">
        <v>1214</v>
      </c>
      <c r="N3796" t="s">
        <v>1388</v>
      </c>
      <c r="O3796">
        <v>0</v>
      </c>
      <c r="P3796" t="s">
        <v>1207</v>
      </c>
      <c r="Q3796">
        <v>19780101</v>
      </c>
    </row>
    <row r="3797" spans="1:17">
      <c r="A3797" t="s">
        <v>1396</v>
      </c>
      <c r="B3797" t="s">
        <v>1413</v>
      </c>
      <c r="C3797">
        <v>201007</v>
      </c>
      <c r="D3797">
        <v>30</v>
      </c>
      <c r="E3797" t="s">
        <v>1212</v>
      </c>
      <c r="F3797">
        <v>814</v>
      </c>
      <c r="G3797">
        <v>1076</v>
      </c>
      <c r="H3797">
        <v>341</v>
      </c>
      <c r="I3797">
        <v>43112032800</v>
      </c>
      <c r="J3797">
        <v>8</v>
      </c>
      <c r="K3797" t="s">
        <v>1397</v>
      </c>
      <c r="L3797">
        <v>2531</v>
      </c>
      <c r="M3797" t="s">
        <v>1214</v>
      </c>
      <c r="N3797" t="s">
        <v>1388</v>
      </c>
      <c r="O3797">
        <v>0</v>
      </c>
      <c r="P3797" t="s">
        <v>1207</v>
      </c>
      <c r="Q3797">
        <v>19770701</v>
      </c>
    </row>
    <row r="3798" spans="1:17">
      <c r="A3798" t="s">
        <v>1396</v>
      </c>
      <c r="B3798" t="s">
        <v>1275</v>
      </c>
      <c r="C3798">
        <v>201007</v>
      </c>
      <c r="D3798">
        <v>30</v>
      </c>
      <c r="E3798" t="s">
        <v>1212</v>
      </c>
      <c r="F3798">
        <v>372</v>
      </c>
      <c r="G3798">
        <v>814</v>
      </c>
      <c r="H3798">
        <v>562</v>
      </c>
      <c r="I3798">
        <v>43112033900</v>
      </c>
      <c r="J3798">
        <v>8</v>
      </c>
      <c r="K3798" t="s">
        <v>1397</v>
      </c>
      <c r="L3798">
        <v>2531</v>
      </c>
      <c r="M3798" t="s">
        <v>1214</v>
      </c>
      <c r="N3798" t="s">
        <v>1388</v>
      </c>
      <c r="O3798">
        <v>0</v>
      </c>
      <c r="P3798" t="s">
        <v>1207</v>
      </c>
      <c r="Q3798">
        <v>19771001</v>
      </c>
    </row>
    <row r="3799" spans="1:17">
      <c r="A3799" t="s">
        <v>1396</v>
      </c>
      <c r="B3799" t="s">
        <v>1282</v>
      </c>
      <c r="C3799">
        <v>201007</v>
      </c>
      <c r="D3799">
        <v>30</v>
      </c>
      <c r="E3799" t="s">
        <v>1212</v>
      </c>
      <c r="F3799">
        <v>1437</v>
      </c>
      <c r="G3799">
        <v>6427</v>
      </c>
      <c r="H3799">
        <v>4071</v>
      </c>
      <c r="I3799">
        <v>43112033300</v>
      </c>
      <c r="J3799">
        <v>8</v>
      </c>
      <c r="K3799" t="s">
        <v>1397</v>
      </c>
      <c r="L3799">
        <v>2531</v>
      </c>
      <c r="M3799" t="s">
        <v>1214</v>
      </c>
      <c r="N3799" t="s">
        <v>1388</v>
      </c>
      <c r="O3799">
        <v>0</v>
      </c>
      <c r="P3799" t="s">
        <v>1207</v>
      </c>
      <c r="Q3799">
        <v>19770901</v>
      </c>
    </row>
    <row r="3800" spans="1:17">
      <c r="A3800" t="s">
        <v>1396</v>
      </c>
      <c r="B3800" t="s">
        <v>1342</v>
      </c>
      <c r="C3800">
        <v>201007</v>
      </c>
      <c r="D3800">
        <v>30</v>
      </c>
      <c r="E3800" t="s">
        <v>1212</v>
      </c>
      <c r="F3800">
        <v>289</v>
      </c>
      <c r="G3800">
        <v>2372</v>
      </c>
      <c r="H3800">
        <v>8426</v>
      </c>
      <c r="I3800">
        <v>43112032700</v>
      </c>
      <c r="J3800">
        <v>8</v>
      </c>
      <c r="K3800" t="s">
        <v>1397</v>
      </c>
      <c r="L3800">
        <v>2531</v>
      </c>
      <c r="M3800" t="s">
        <v>1214</v>
      </c>
      <c r="N3800" t="s">
        <v>1388</v>
      </c>
      <c r="O3800">
        <v>0</v>
      </c>
      <c r="P3800" t="s">
        <v>1207</v>
      </c>
      <c r="Q3800">
        <v>19770801</v>
      </c>
    </row>
    <row r="3801" spans="1:17">
      <c r="A3801" t="s">
        <v>1396</v>
      </c>
      <c r="B3801" t="s">
        <v>1343</v>
      </c>
      <c r="C3801">
        <v>201007</v>
      </c>
      <c r="D3801">
        <v>30</v>
      </c>
      <c r="E3801" t="s">
        <v>1212</v>
      </c>
      <c r="F3801">
        <v>2708</v>
      </c>
      <c r="G3801">
        <v>204</v>
      </c>
      <c r="H3801">
        <v>13146</v>
      </c>
      <c r="I3801">
        <v>43112069200</v>
      </c>
      <c r="J3801">
        <v>8</v>
      </c>
      <c r="K3801" t="s">
        <v>1397</v>
      </c>
      <c r="L3801">
        <v>2531</v>
      </c>
      <c r="M3801" t="s">
        <v>1214</v>
      </c>
      <c r="N3801" t="s">
        <v>1388</v>
      </c>
      <c r="O3801">
        <v>0</v>
      </c>
      <c r="P3801" t="s">
        <v>1207</v>
      </c>
      <c r="Q3801">
        <v>19910701</v>
      </c>
    </row>
    <row r="3802" spans="1:17">
      <c r="A3802" t="s">
        <v>1396</v>
      </c>
      <c r="B3802" t="s">
        <v>1283</v>
      </c>
      <c r="C3802">
        <v>201007</v>
      </c>
      <c r="D3802">
        <v>30</v>
      </c>
      <c r="E3802" t="s">
        <v>1212</v>
      </c>
      <c r="F3802">
        <v>1253</v>
      </c>
      <c r="G3802">
        <v>397</v>
      </c>
      <c r="H3802">
        <v>6654</v>
      </c>
      <c r="I3802">
        <v>43112069400</v>
      </c>
      <c r="J3802">
        <v>8</v>
      </c>
      <c r="K3802" t="s">
        <v>1397</v>
      </c>
      <c r="L3802">
        <v>2531</v>
      </c>
      <c r="M3802" t="s">
        <v>1214</v>
      </c>
      <c r="N3802" t="s">
        <v>1388</v>
      </c>
      <c r="O3802">
        <v>0</v>
      </c>
      <c r="P3802" t="s">
        <v>1207</v>
      </c>
      <c r="Q3802">
        <v>19920701</v>
      </c>
    </row>
    <row r="3803" spans="1:17">
      <c r="A3803" t="s">
        <v>1396</v>
      </c>
      <c r="B3803" t="s">
        <v>1344</v>
      </c>
      <c r="C3803">
        <v>201007</v>
      </c>
      <c r="D3803">
        <v>30</v>
      </c>
      <c r="E3803" t="s">
        <v>1212</v>
      </c>
      <c r="F3803">
        <v>1808</v>
      </c>
      <c r="G3803">
        <v>305</v>
      </c>
      <c r="H3803">
        <v>3737</v>
      </c>
      <c r="I3803">
        <v>43112036500</v>
      </c>
      <c r="J3803">
        <v>8</v>
      </c>
      <c r="K3803" t="s">
        <v>1397</v>
      </c>
      <c r="L3803">
        <v>2531</v>
      </c>
      <c r="M3803" t="s">
        <v>1214</v>
      </c>
      <c r="N3803" t="s">
        <v>1388</v>
      </c>
      <c r="O3803">
        <v>0</v>
      </c>
      <c r="P3803" t="s">
        <v>1207</v>
      </c>
      <c r="Q3803">
        <v>19771201</v>
      </c>
    </row>
    <row r="3804" spans="1:17">
      <c r="A3804" t="s">
        <v>1396</v>
      </c>
      <c r="B3804" t="s">
        <v>1284</v>
      </c>
      <c r="C3804">
        <v>201007</v>
      </c>
      <c r="D3804">
        <v>30</v>
      </c>
      <c r="E3804" t="s">
        <v>1212</v>
      </c>
      <c r="F3804">
        <v>231</v>
      </c>
      <c r="G3804">
        <v>174</v>
      </c>
      <c r="H3804">
        <v>1530</v>
      </c>
      <c r="I3804">
        <v>43112035300</v>
      </c>
      <c r="J3804">
        <v>8</v>
      </c>
      <c r="K3804" t="s">
        <v>1397</v>
      </c>
      <c r="L3804">
        <v>2531</v>
      </c>
      <c r="M3804" t="s">
        <v>1214</v>
      </c>
      <c r="N3804" t="s">
        <v>1388</v>
      </c>
      <c r="O3804">
        <v>0</v>
      </c>
      <c r="P3804" t="s">
        <v>1207</v>
      </c>
      <c r="Q3804">
        <v>19771101</v>
      </c>
    </row>
    <row r="3805" spans="1:17">
      <c r="A3805" t="s">
        <v>1396</v>
      </c>
      <c r="B3805" t="s">
        <v>1285</v>
      </c>
      <c r="C3805">
        <v>201007</v>
      </c>
      <c r="D3805">
        <v>30</v>
      </c>
      <c r="E3805" t="s">
        <v>1212</v>
      </c>
      <c r="F3805">
        <v>5</v>
      </c>
      <c r="G3805">
        <v>145</v>
      </c>
      <c r="H3805">
        <v>13</v>
      </c>
      <c r="I3805">
        <v>43112067600</v>
      </c>
      <c r="J3805">
        <v>8</v>
      </c>
      <c r="K3805" t="s">
        <v>1397</v>
      </c>
      <c r="L3805">
        <v>2531</v>
      </c>
      <c r="M3805" t="s">
        <v>1214</v>
      </c>
      <c r="N3805" t="s">
        <v>1388</v>
      </c>
      <c r="O3805">
        <v>0</v>
      </c>
      <c r="P3805" t="s">
        <v>1322</v>
      </c>
      <c r="Q3805">
        <v>19950401</v>
      </c>
    </row>
    <row r="3806" spans="1:17">
      <c r="A3806" t="s">
        <v>1396</v>
      </c>
      <c r="B3806" t="s">
        <v>1414</v>
      </c>
      <c r="C3806">
        <v>201007</v>
      </c>
      <c r="D3806">
        <v>23</v>
      </c>
      <c r="E3806" t="s">
        <v>1212</v>
      </c>
      <c r="F3806">
        <v>728</v>
      </c>
      <c r="G3806">
        <v>133</v>
      </c>
      <c r="H3806">
        <v>919</v>
      </c>
      <c r="I3806">
        <v>43112069500</v>
      </c>
      <c r="J3806">
        <v>8</v>
      </c>
      <c r="K3806" t="s">
        <v>1397</v>
      </c>
      <c r="L3806">
        <v>2531</v>
      </c>
      <c r="M3806" t="s">
        <v>1214</v>
      </c>
      <c r="N3806" t="s">
        <v>1388</v>
      </c>
      <c r="O3806">
        <v>0</v>
      </c>
      <c r="P3806" t="s">
        <v>1207</v>
      </c>
      <c r="Q3806">
        <v>19920701</v>
      </c>
    </row>
    <row r="3807" spans="1:17">
      <c r="A3807" t="s">
        <v>1396</v>
      </c>
      <c r="B3807" t="s">
        <v>1415</v>
      </c>
      <c r="C3807">
        <v>201007</v>
      </c>
      <c r="D3807">
        <v>0</v>
      </c>
      <c r="E3807" t="s">
        <v>1212</v>
      </c>
      <c r="F3807">
        <v>0</v>
      </c>
      <c r="G3807">
        <v>0</v>
      </c>
      <c r="H3807">
        <v>0</v>
      </c>
      <c r="I3807">
        <v>43112032900</v>
      </c>
      <c r="J3807">
        <v>12</v>
      </c>
      <c r="K3807" t="s">
        <v>1397</v>
      </c>
      <c r="L3807">
        <v>2531</v>
      </c>
      <c r="M3807" t="s">
        <v>1214</v>
      </c>
      <c r="N3807" t="s">
        <v>1388</v>
      </c>
      <c r="O3807">
        <v>0</v>
      </c>
      <c r="P3807" t="s">
        <v>1207</v>
      </c>
      <c r="Q3807">
        <v>19770801</v>
      </c>
    </row>
    <row r="3808" spans="1:17">
      <c r="A3808" t="s">
        <v>1396</v>
      </c>
      <c r="B3808" t="s">
        <v>1289</v>
      </c>
      <c r="C3808">
        <v>201007</v>
      </c>
      <c r="D3808">
        <v>30</v>
      </c>
      <c r="E3808" t="s">
        <v>1212</v>
      </c>
      <c r="F3808">
        <v>541</v>
      </c>
      <c r="G3808">
        <v>451</v>
      </c>
      <c r="H3808">
        <v>1387</v>
      </c>
      <c r="I3808">
        <v>43112033500</v>
      </c>
      <c r="J3808">
        <v>8</v>
      </c>
      <c r="K3808" t="s">
        <v>1397</v>
      </c>
      <c r="L3808">
        <v>2531</v>
      </c>
      <c r="M3808" t="s">
        <v>1214</v>
      </c>
      <c r="N3808" t="s">
        <v>1388</v>
      </c>
      <c r="O3808">
        <v>0</v>
      </c>
      <c r="P3808" t="s">
        <v>1207</v>
      </c>
      <c r="Q3808">
        <v>19770901</v>
      </c>
    </row>
    <row r="3809" spans="1:17">
      <c r="A3809" t="s">
        <v>1396</v>
      </c>
      <c r="B3809" t="s">
        <v>1208</v>
      </c>
      <c r="C3809">
        <v>201007</v>
      </c>
      <c r="D3809">
        <v>30</v>
      </c>
      <c r="E3809" t="s">
        <v>1212</v>
      </c>
      <c r="F3809">
        <v>1767</v>
      </c>
      <c r="G3809">
        <v>160</v>
      </c>
      <c r="H3809">
        <v>11696</v>
      </c>
      <c r="I3809">
        <v>43112036400</v>
      </c>
      <c r="J3809">
        <v>8</v>
      </c>
      <c r="K3809" t="s">
        <v>1397</v>
      </c>
      <c r="L3809">
        <v>2531</v>
      </c>
      <c r="M3809" t="s">
        <v>1214</v>
      </c>
      <c r="N3809" t="s">
        <v>1388</v>
      </c>
      <c r="O3809">
        <v>0</v>
      </c>
      <c r="P3809" t="s">
        <v>1207</v>
      </c>
      <c r="Q3809">
        <v>19771201</v>
      </c>
    </row>
    <row r="3810" spans="1:17">
      <c r="A3810" t="s">
        <v>1396</v>
      </c>
      <c r="B3810" t="s">
        <v>1416</v>
      </c>
      <c r="C3810">
        <v>201007</v>
      </c>
      <c r="D3810">
        <v>30</v>
      </c>
      <c r="E3810" t="s">
        <v>1212</v>
      </c>
      <c r="F3810">
        <v>278</v>
      </c>
      <c r="G3810">
        <v>422</v>
      </c>
      <c r="H3810">
        <v>3900</v>
      </c>
      <c r="I3810">
        <v>43112036300</v>
      </c>
      <c r="J3810">
        <v>8</v>
      </c>
      <c r="K3810" t="s">
        <v>1397</v>
      </c>
      <c r="L3810">
        <v>2531</v>
      </c>
      <c r="M3810" t="s">
        <v>1214</v>
      </c>
      <c r="N3810" t="s">
        <v>1388</v>
      </c>
      <c r="O3810">
        <v>0</v>
      </c>
      <c r="P3810" t="s">
        <v>1207</v>
      </c>
      <c r="Q3810">
        <v>19771101</v>
      </c>
    </row>
    <row r="3811" spans="1:17">
      <c r="A3811" t="s">
        <v>1396</v>
      </c>
      <c r="B3811" t="s">
        <v>1346</v>
      </c>
      <c r="C3811">
        <v>201007</v>
      </c>
      <c r="D3811">
        <v>30</v>
      </c>
      <c r="E3811" t="s">
        <v>1212</v>
      </c>
      <c r="F3811">
        <v>1303</v>
      </c>
      <c r="G3811">
        <v>249</v>
      </c>
      <c r="H3811">
        <v>1445</v>
      </c>
      <c r="I3811">
        <v>43112036600</v>
      </c>
      <c r="J3811">
        <v>8</v>
      </c>
      <c r="K3811" t="s">
        <v>1397</v>
      </c>
      <c r="L3811">
        <v>2531</v>
      </c>
      <c r="M3811" t="s">
        <v>1214</v>
      </c>
      <c r="N3811" t="s">
        <v>1388</v>
      </c>
      <c r="O3811">
        <v>0</v>
      </c>
      <c r="P3811" t="s">
        <v>1207</v>
      </c>
      <c r="Q3811">
        <v>19771201</v>
      </c>
    </row>
    <row r="3812" spans="1:17">
      <c r="A3812" t="s">
        <v>1396</v>
      </c>
      <c r="B3812" t="s">
        <v>1347</v>
      </c>
      <c r="C3812">
        <v>201007</v>
      </c>
      <c r="D3812">
        <v>30</v>
      </c>
      <c r="E3812" t="s">
        <v>1212</v>
      </c>
      <c r="F3812">
        <v>476</v>
      </c>
      <c r="G3812">
        <v>247</v>
      </c>
      <c r="H3812">
        <v>53</v>
      </c>
      <c r="I3812">
        <v>43112069300</v>
      </c>
      <c r="J3812">
        <v>8</v>
      </c>
      <c r="K3812" t="s">
        <v>1397</v>
      </c>
      <c r="L3812">
        <v>2531</v>
      </c>
      <c r="M3812" t="s">
        <v>1214</v>
      </c>
      <c r="N3812" t="s">
        <v>1388</v>
      </c>
      <c r="O3812">
        <v>0</v>
      </c>
      <c r="P3812" t="s">
        <v>1207</v>
      </c>
      <c r="Q3812">
        <v>19910801</v>
      </c>
    </row>
    <row r="3813" spans="1:17">
      <c r="A3813" t="s">
        <v>1396</v>
      </c>
      <c r="B3813" t="s">
        <v>1290</v>
      </c>
      <c r="C3813">
        <v>201007</v>
      </c>
      <c r="D3813">
        <v>0</v>
      </c>
      <c r="E3813" t="s">
        <v>1212</v>
      </c>
      <c r="F3813">
        <v>0</v>
      </c>
      <c r="G3813">
        <v>0</v>
      </c>
      <c r="H3813">
        <v>0</v>
      </c>
      <c r="I3813">
        <v>43112068900</v>
      </c>
      <c r="J3813">
        <v>12</v>
      </c>
      <c r="K3813" t="s">
        <v>1397</v>
      </c>
      <c r="L3813">
        <v>2531</v>
      </c>
      <c r="M3813" t="s">
        <v>1214</v>
      </c>
      <c r="N3813" t="s">
        <v>1388</v>
      </c>
      <c r="O3813">
        <v>0</v>
      </c>
      <c r="P3813" t="s">
        <v>1207</v>
      </c>
      <c r="Q3813">
        <v>19901101</v>
      </c>
    </row>
    <row r="3814" spans="1:17">
      <c r="A3814" t="s">
        <v>1396</v>
      </c>
      <c r="B3814" t="s">
        <v>1417</v>
      </c>
      <c r="C3814">
        <v>201007</v>
      </c>
      <c r="D3814">
        <v>30</v>
      </c>
      <c r="E3814" t="s">
        <v>1212</v>
      </c>
      <c r="F3814">
        <v>2143</v>
      </c>
      <c r="G3814">
        <v>436</v>
      </c>
      <c r="H3814">
        <v>2003</v>
      </c>
      <c r="I3814">
        <v>43112035100</v>
      </c>
      <c r="J3814">
        <v>8</v>
      </c>
      <c r="K3814" t="s">
        <v>1397</v>
      </c>
      <c r="L3814">
        <v>2531</v>
      </c>
      <c r="M3814" t="s">
        <v>1214</v>
      </c>
      <c r="N3814" t="s">
        <v>1388</v>
      </c>
      <c r="O3814">
        <v>0</v>
      </c>
      <c r="P3814" t="s">
        <v>1207</v>
      </c>
      <c r="Q3814">
        <v>19771001</v>
      </c>
    </row>
    <row r="3815" spans="1:17">
      <c r="A3815" t="s">
        <v>1396</v>
      </c>
      <c r="B3815" t="s">
        <v>1293</v>
      </c>
      <c r="C3815">
        <v>201007</v>
      </c>
      <c r="D3815">
        <v>30</v>
      </c>
      <c r="E3815" t="s">
        <v>1212</v>
      </c>
      <c r="F3815">
        <v>123</v>
      </c>
      <c r="G3815">
        <v>422</v>
      </c>
      <c r="H3815">
        <v>1238</v>
      </c>
      <c r="I3815">
        <v>43112034000</v>
      </c>
      <c r="J3815">
        <v>8</v>
      </c>
      <c r="K3815" t="s">
        <v>1397</v>
      </c>
      <c r="L3815">
        <v>2531</v>
      </c>
      <c r="M3815" t="s">
        <v>1214</v>
      </c>
      <c r="N3815" t="s">
        <v>1388</v>
      </c>
      <c r="O3815">
        <v>0</v>
      </c>
      <c r="P3815" t="s">
        <v>1207</v>
      </c>
      <c r="Q3815">
        <v>19771001</v>
      </c>
    </row>
    <row r="3816" spans="1:17">
      <c r="A3816" t="s">
        <v>1396</v>
      </c>
      <c r="B3816" t="s">
        <v>1295</v>
      </c>
      <c r="C3816">
        <v>201007</v>
      </c>
      <c r="D3816">
        <v>30</v>
      </c>
      <c r="E3816" t="s">
        <v>1212</v>
      </c>
      <c r="F3816">
        <v>275</v>
      </c>
      <c r="G3816">
        <v>145</v>
      </c>
      <c r="H3816">
        <v>763</v>
      </c>
      <c r="I3816">
        <v>43112036800</v>
      </c>
      <c r="J3816">
        <v>8</v>
      </c>
      <c r="K3816" t="s">
        <v>1397</v>
      </c>
      <c r="L3816">
        <v>2531</v>
      </c>
      <c r="M3816" t="s">
        <v>1214</v>
      </c>
      <c r="N3816" t="s">
        <v>1388</v>
      </c>
      <c r="O3816">
        <v>0</v>
      </c>
      <c r="P3816" t="s">
        <v>1207</v>
      </c>
      <c r="Q3816">
        <v>19780201</v>
      </c>
    </row>
    <row r="3817" spans="1:17">
      <c r="A3817" t="s">
        <v>1396</v>
      </c>
      <c r="B3817" t="s">
        <v>1297</v>
      </c>
      <c r="C3817">
        <v>201007</v>
      </c>
      <c r="D3817">
        <v>30</v>
      </c>
      <c r="E3817" t="s">
        <v>1212</v>
      </c>
      <c r="F3817">
        <v>2098</v>
      </c>
      <c r="G3817">
        <v>514</v>
      </c>
      <c r="H3817">
        <v>33854</v>
      </c>
      <c r="I3817">
        <v>43112033200</v>
      </c>
      <c r="J3817">
        <v>8</v>
      </c>
      <c r="K3817" t="s">
        <v>1397</v>
      </c>
      <c r="L3817">
        <v>2531</v>
      </c>
      <c r="M3817" t="s">
        <v>1214</v>
      </c>
      <c r="N3817" t="s">
        <v>1388</v>
      </c>
      <c r="O3817">
        <v>0</v>
      </c>
      <c r="P3817" t="s">
        <v>1207</v>
      </c>
      <c r="Q3817">
        <v>19770801</v>
      </c>
    </row>
    <row r="3818" spans="1:17">
      <c r="A3818" t="s">
        <v>1396</v>
      </c>
      <c r="B3818" t="s">
        <v>1298</v>
      </c>
      <c r="C3818">
        <v>201007</v>
      </c>
      <c r="D3818">
        <v>30</v>
      </c>
      <c r="E3818" t="s">
        <v>1212</v>
      </c>
      <c r="F3818">
        <v>297</v>
      </c>
      <c r="G3818">
        <v>553</v>
      </c>
      <c r="H3818">
        <v>7615</v>
      </c>
      <c r="I3818">
        <v>43112033400</v>
      </c>
      <c r="J3818">
        <v>8</v>
      </c>
      <c r="K3818" t="s">
        <v>1397</v>
      </c>
      <c r="L3818">
        <v>2531</v>
      </c>
      <c r="M3818" t="s">
        <v>1214</v>
      </c>
      <c r="N3818" t="s">
        <v>1388</v>
      </c>
      <c r="O3818">
        <v>0</v>
      </c>
      <c r="P3818" t="s">
        <v>1207</v>
      </c>
      <c r="Q3818">
        <v>19770901</v>
      </c>
    </row>
    <row r="3819" spans="1:17">
      <c r="A3819" t="s">
        <v>1396</v>
      </c>
      <c r="B3819" t="s">
        <v>1418</v>
      </c>
      <c r="C3819">
        <v>201007</v>
      </c>
      <c r="D3819">
        <v>8</v>
      </c>
      <c r="E3819" t="s">
        <v>1212</v>
      </c>
      <c r="F3819">
        <v>52</v>
      </c>
      <c r="G3819">
        <v>93</v>
      </c>
      <c r="H3819">
        <v>32</v>
      </c>
      <c r="I3819">
        <v>43112016101</v>
      </c>
      <c r="J3819">
        <v>8</v>
      </c>
      <c r="K3819" t="s">
        <v>1397</v>
      </c>
      <c r="L3819">
        <v>2531</v>
      </c>
      <c r="M3819" t="s">
        <v>1214</v>
      </c>
      <c r="N3819" t="s">
        <v>1388</v>
      </c>
      <c r="O3819">
        <v>0</v>
      </c>
      <c r="P3819" t="s">
        <v>1233</v>
      </c>
      <c r="Q3819">
        <v>19910301</v>
      </c>
    </row>
    <row r="3820" spans="1:17">
      <c r="A3820" t="s">
        <v>1396</v>
      </c>
      <c r="B3820" t="s">
        <v>1419</v>
      </c>
      <c r="C3820">
        <v>201007</v>
      </c>
      <c r="D3820">
        <v>31</v>
      </c>
      <c r="E3820" t="s">
        <v>1212</v>
      </c>
      <c r="F3820">
        <v>1692</v>
      </c>
      <c r="G3820">
        <v>485</v>
      </c>
      <c r="H3820">
        <v>17630</v>
      </c>
      <c r="I3820">
        <v>43112014001</v>
      </c>
      <c r="J3820">
        <v>8</v>
      </c>
      <c r="K3820" t="s">
        <v>1397</v>
      </c>
      <c r="L3820">
        <v>2531</v>
      </c>
      <c r="M3820" t="s">
        <v>1214</v>
      </c>
      <c r="N3820" t="s">
        <v>1388</v>
      </c>
      <c r="O3820">
        <v>0</v>
      </c>
      <c r="P3820" t="s">
        <v>1207</v>
      </c>
      <c r="Q3820">
        <v>19791001</v>
      </c>
    </row>
    <row r="3821" spans="1:17">
      <c r="A3821" t="s">
        <v>1396</v>
      </c>
      <c r="B3821" t="s">
        <v>1420</v>
      </c>
      <c r="C3821">
        <v>201007</v>
      </c>
      <c r="D3821">
        <v>0</v>
      </c>
      <c r="E3821" t="s">
        <v>1212</v>
      </c>
      <c r="F3821">
        <v>0</v>
      </c>
      <c r="G3821">
        <v>0</v>
      </c>
      <c r="H3821">
        <v>0</v>
      </c>
      <c r="I3821">
        <v>43112017700</v>
      </c>
      <c r="J3821">
        <v>12</v>
      </c>
      <c r="K3821" t="s">
        <v>1397</v>
      </c>
      <c r="L3821">
        <v>2531</v>
      </c>
      <c r="M3821" t="s">
        <v>1214</v>
      </c>
      <c r="N3821" t="s">
        <v>1388</v>
      </c>
      <c r="O3821">
        <v>0</v>
      </c>
      <c r="P3821" t="s">
        <v>1207</v>
      </c>
      <c r="Q3821">
        <v>19701001</v>
      </c>
    </row>
    <row r="3822" spans="1:17">
      <c r="A3822" t="s">
        <v>1396</v>
      </c>
      <c r="B3822" t="s">
        <v>1421</v>
      </c>
      <c r="C3822">
        <v>201007</v>
      </c>
      <c r="D3822">
        <v>0</v>
      </c>
      <c r="E3822" t="s">
        <v>1212</v>
      </c>
      <c r="F3822">
        <v>0</v>
      </c>
      <c r="G3822">
        <v>0</v>
      </c>
      <c r="H3822">
        <v>0</v>
      </c>
      <c r="I3822">
        <v>43112017802</v>
      </c>
      <c r="J3822">
        <v>12</v>
      </c>
      <c r="K3822" t="s">
        <v>1397</v>
      </c>
      <c r="L3822">
        <v>2531</v>
      </c>
      <c r="M3822" t="s">
        <v>1214</v>
      </c>
      <c r="N3822" t="s">
        <v>1388</v>
      </c>
      <c r="O3822">
        <v>0</v>
      </c>
      <c r="P3822" t="s">
        <v>1207</v>
      </c>
      <c r="Q3822">
        <v>19830601</v>
      </c>
    </row>
    <row r="3823" spans="1:17">
      <c r="A3823" t="s">
        <v>1379</v>
      </c>
      <c r="B3823" t="s">
        <v>1232</v>
      </c>
      <c r="C3823">
        <v>201008</v>
      </c>
      <c r="D3823">
        <v>29</v>
      </c>
      <c r="E3823" t="s">
        <v>1212</v>
      </c>
      <c r="F3823">
        <v>734</v>
      </c>
      <c r="G3823">
        <v>723</v>
      </c>
      <c r="H3823">
        <v>105</v>
      </c>
      <c r="I3823">
        <v>43112018900</v>
      </c>
      <c r="J3823">
        <v>8</v>
      </c>
      <c r="K3823" t="s">
        <v>1380</v>
      </c>
      <c r="L3823">
        <v>2531</v>
      </c>
      <c r="M3823" t="s">
        <v>1214</v>
      </c>
      <c r="N3823" t="s">
        <v>1388</v>
      </c>
      <c r="O3823">
        <v>0</v>
      </c>
      <c r="P3823" t="s">
        <v>1207</v>
      </c>
      <c r="Q3823">
        <v>19841001</v>
      </c>
    </row>
    <row r="3824" spans="1:17">
      <c r="A3824" t="s">
        <v>1379</v>
      </c>
      <c r="B3824" t="s">
        <v>1304</v>
      </c>
      <c r="C3824">
        <v>201008</v>
      </c>
      <c r="D3824">
        <v>29</v>
      </c>
      <c r="E3824" t="s">
        <v>1212</v>
      </c>
      <c r="F3824">
        <v>409</v>
      </c>
      <c r="G3824">
        <v>304</v>
      </c>
      <c r="H3824">
        <v>381</v>
      </c>
      <c r="I3824">
        <v>43112019000</v>
      </c>
      <c r="J3824">
        <v>8</v>
      </c>
      <c r="K3824" t="s">
        <v>1380</v>
      </c>
      <c r="L3824">
        <v>2531</v>
      </c>
      <c r="M3824" t="s">
        <v>1214</v>
      </c>
      <c r="N3824" t="s">
        <v>1388</v>
      </c>
      <c r="O3824">
        <v>0</v>
      </c>
      <c r="P3824" t="s">
        <v>1207</v>
      </c>
      <c r="Q3824">
        <v>19700801</v>
      </c>
    </row>
    <row r="3825" spans="1:17">
      <c r="A3825" t="s">
        <v>1379</v>
      </c>
      <c r="B3825" t="s">
        <v>1305</v>
      </c>
      <c r="C3825">
        <v>201008</v>
      </c>
      <c r="D3825">
        <v>29</v>
      </c>
      <c r="E3825" t="s">
        <v>1212</v>
      </c>
      <c r="F3825">
        <v>756</v>
      </c>
      <c r="G3825">
        <v>277</v>
      </c>
      <c r="H3825">
        <v>2969</v>
      </c>
      <c r="I3825">
        <v>43112019100</v>
      </c>
      <c r="J3825">
        <v>8</v>
      </c>
      <c r="K3825" t="s">
        <v>1380</v>
      </c>
      <c r="L3825">
        <v>2531</v>
      </c>
      <c r="M3825" t="s">
        <v>1214</v>
      </c>
      <c r="N3825" t="s">
        <v>1388</v>
      </c>
      <c r="O3825">
        <v>0</v>
      </c>
      <c r="P3825" t="s">
        <v>1207</v>
      </c>
      <c r="Q3825">
        <v>19700701</v>
      </c>
    </row>
    <row r="3826" spans="1:17">
      <c r="A3826" t="s">
        <v>1379</v>
      </c>
      <c r="B3826" t="s">
        <v>1356</v>
      </c>
      <c r="C3826">
        <v>201008</v>
      </c>
      <c r="D3826">
        <v>29</v>
      </c>
      <c r="E3826" t="s">
        <v>1212</v>
      </c>
      <c r="F3826">
        <v>845</v>
      </c>
      <c r="G3826">
        <v>306</v>
      </c>
      <c r="H3826">
        <v>2950</v>
      </c>
      <c r="I3826">
        <v>43112019200</v>
      </c>
      <c r="J3826">
        <v>8</v>
      </c>
      <c r="K3826" t="s">
        <v>1380</v>
      </c>
      <c r="L3826">
        <v>2531</v>
      </c>
      <c r="M3826" t="s">
        <v>1214</v>
      </c>
      <c r="N3826" t="s">
        <v>1388</v>
      </c>
      <c r="O3826">
        <v>0</v>
      </c>
      <c r="P3826" t="s">
        <v>1207</v>
      </c>
      <c r="Q3826">
        <v>19700601</v>
      </c>
    </row>
    <row r="3827" spans="1:17">
      <c r="A3827" t="s">
        <v>1379</v>
      </c>
      <c r="B3827" t="s">
        <v>1321</v>
      </c>
      <c r="C3827">
        <v>201008</v>
      </c>
      <c r="D3827">
        <v>29</v>
      </c>
      <c r="E3827" t="s">
        <v>1212</v>
      </c>
      <c r="F3827">
        <v>1045</v>
      </c>
      <c r="G3827">
        <v>556</v>
      </c>
      <c r="H3827">
        <v>8837</v>
      </c>
      <c r="I3827">
        <v>43112019300</v>
      </c>
      <c r="J3827">
        <v>8</v>
      </c>
      <c r="K3827" t="s">
        <v>1380</v>
      </c>
      <c r="L3827">
        <v>2531</v>
      </c>
      <c r="M3827" t="s">
        <v>1214</v>
      </c>
      <c r="N3827" t="s">
        <v>1388</v>
      </c>
      <c r="O3827">
        <v>0</v>
      </c>
      <c r="P3827" t="s">
        <v>1207</v>
      </c>
      <c r="Q3827">
        <v>19780601</v>
      </c>
    </row>
    <row r="3828" spans="1:17">
      <c r="A3828" t="s">
        <v>1379</v>
      </c>
      <c r="B3828" t="s">
        <v>1384</v>
      </c>
      <c r="C3828">
        <v>201008</v>
      </c>
      <c r="D3828">
        <v>29</v>
      </c>
      <c r="E3828" t="s">
        <v>1212</v>
      </c>
      <c r="F3828">
        <v>883</v>
      </c>
      <c r="G3828">
        <v>403</v>
      </c>
      <c r="H3828">
        <v>1836</v>
      </c>
      <c r="I3828">
        <v>43112019400</v>
      </c>
      <c r="J3828">
        <v>8</v>
      </c>
      <c r="K3828" t="s">
        <v>1380</v>
      </c>
      <c r="L3828">
        <v>2531</v>
      </c>
      <c r="M3828" t="s">
        <v>1214</v>
      </c>
      <c r="N3828" t="s">
        <v>1388</v>
      </c>
      <c r="O3828">
        <v>0</v>
      </c>
      <c r="P3828" t="s">
        <v>1207</v>
      </c>
      <c r="Q3828">
        <v>19700701</v>
      </c>
    </row>
    <row r="3829" spans="1:17">
      <c r="A3829" t="s">
        <v>1379</v>
      </c>
      <c r="B3829" t="s">
        <v>1254</v>
      </c>
      <c r="C3829">
        <v>201008</v>
      </c>
      <c r="D3829">
        <v>29</v>
      </c>
      <c r="E3829" t="s">
        <v>1212</v>
      </c>
      <c r="F3829">
        <v>239</v>
      </c>
      <c r="G3829">
        <v>556</v>
      </c>
      <c r="H3829">
        <v>1144</v>
      </c>
      <c r="I3829">
        <v>43112019500</v>
      </c>
      <c r="J3829">
        <v>8</v>
      </c>
      <c r="K3829" t="s">
        <v>1380</v>
      </c>
      <c r="L3829">
        <v>2531</v>
      </c>
      <c r="M3829" t="s">
        <v>1214</v>
      </c>
      <c r="N3829" t="s">
        <v>1388</v>
      </c>
      <c r="O3829">
        <v>0</v>
      </c>
      <c r="P3829" t="s">
        <v>1207</v>
      </c>
      <c r="Q3829">
        <v>19700901</v>
      </c>
    </row>
    <row r="3830" spans="1:17">
      <c r="A3830" t="s">
        <v>1379</v>
      </c>
      <c r="B3830" t="s">
        <v>1389</v>
      </c>
      <c r="C3830">
        <v>201008</v>
      </c>
      <c r="D3830">
        <v>29</v>
      </c>
      <c r="E3830" t="s">
        <v>1212</v>
      </c>
      <c r="F3830">
        <v>1612</v>
      </c>
      <c r="G3830">
        <v>5063</v>
      </c>
      <c r="H3830">
        <v>6329</v>
      </c>
      <c r="I3830">
        <v>43112021900</v>
      </c>
      <c r="J3830">
        <v>8</v>
      </c>
      <c r="K3830" t="s">
        <v>1380</v>
      </c>
      <c r="L3830">
        <v>2531</v>
      </c>
      <c r="M3830" t="s">
        <v>1214</v>
      </c>
      <c r="N3830" t="s">
        <v>1388</v>
      </c>
      <c r="O3830">
        <v>0</v>
      </c>
      <c r="P3830" t="s">
        <v>1233</v>
      </c>
      <c r="Q3830">
        <v>19840501</v>
      </c>
    </row>
    <row r="3831" spans="1:17">
      <c r="A3831" t="s">
        <v>1379</v>
      </c>
      <c r="B3831" t="s">
        <v>1255</v>
      </c>
      <c r="C3831">
        <v>201008</v>
      </c>
      <c r="D3831">
        <v>0</v>
      </c>
      <c r="E3831" t="s">
        <v>1212</v>
      </c>
      <c r="F3831">
        <v>0</v>
      </c>
      <c r="G3831">
        <v>0</v>
      </c>
      <c r="H3831">
        <v>0</v>
      </c>
      <c r="I3831">
        <v>43112022100</v>
      </c>
      <c r="J3831">
        <v>12</v>
      </c>
      <c r="K3831" t="s">
        <v>1380</v>
      </c>
      <c r="L3831">
        <v>2531</v>
      </c>
      <c r="M3831" t="s">
        <v>1214</v>
      </c>
      <c r="N3831" t="s">
        <v>1388</v>
      </c>
      <c r="O3831">
        <v>0</v>
      </c>
      <c r="P3831" t="s">
        <v>1233</v>
      </c>
      <c r="Q3831">
        <v>19840201</v>
      </c>
    </row>
    <row r="3832" spans="1:17">
      <c r="A3832" t="s">
        <v>1379</v>
      </c>
      <c r="B3832" t="s">
        <v>1390</v>
      </c>
      <c r="C3832">
        <v>201008</v>
      </c>
      <c r="D3832">
        <v>29</v>
      </c>
      <c r="E3832" t="s">
        <v>1212</v>
      </c>
      <c r="F3832">
        <v>852</v>
      </c>
      <c r="G3832">
        <v>2622</v>
      </c>
      <c r="H3832">
        <v>6085</v>
      </c>
      <c r="I3832">
        <v>43112023500</v>
      </c>
      <c r="J3832">
        <v>8</v>
      </c>
      <c r="K3832" t="s">
        <v>1380</v>
      </c>
      <c r="L3832">
        <v>2531</v>
      </c>
      <c r="M3832" t="s">
        <v>1214</v>
      </c>
      <c r="N3832" t="s">
        <v>1388</v>
      </c>
      <c r="O3832">
        <v>0</v>
      </c>
      <c r="P3832" t="s">
        <v>1207</v>
      </c>
      <c r="Q3832">
        <v>19860701</v>
      </c>
    </row>
    <row r="3833" spans="1:17">
      <c r="A3833" t="s">
        <v>1379</v>
      </c>
      <c r="B3833" t="s">
        <v>1357</v>
      </c>
      <c r="C3833">
        <v>201008</v>
      </c>
      <c r="D3833">
        <v>29</v>
      </c>
      <c r="E3833" t="s">
        <v>1212</v>
      </c>
      <c r="F3833">
        <v>1155</v>
      </c>
      <c r="G3833">
        <v>444</v>
      </c>
      <c r="H3833">
        <v>22742</v>
      </c>
      <c r="I3833">
        <v>43112022200</v>
      </c>
      <c r="J3833">
        <v>8</v>
      </c>
      <c r="K3833" t="s">
        <v>1380</v>
      </c>
      <c r="L3833">
        <v>2531</v>
      </c>
      <c r="M3833" t="s">
        <v>1214</v>
      </c>
      <c r="N3833" t="s">
        <v>1388</v>
      </c>
      <c r="O3833">
        <v>0</v>
      </c>
      <c r="P3833" t="s">
        <v>1322</v>
      </c>
      <c r="Q3833">
        <v>19830201</v>
      </c>
    </row>
    <row r="3834" spans="1:17">
      <c r="A3834" t="s">
        <v>1379</v>
      </c>
      <c r="B3834" t="s">
        <v>1306</v>
      </c>
      <c r="C3834">
        <v>201008</v>
      </c>
      <c r="D3834">
        <v>29</v>
      </c>
      <c r="E3834" t="s">
        <v>1212</v>
      </c>
      <c r="F3834">
        <v>906</v>
      </c>
      <c r="G3834">
        <v>306</v>
      </c>
      <c r="H3834">
        <v>1841</v>
      </c>
      <c r="I3834">
        <v>43112022300</v>
      </c>
      <c r="J3834">
        <v>8</v>
      </c>
      <c r="K3834" t="s">
        <v>1380</v>
      </c>
      <c r="L3834">
        <v>2531</v>
      </c>
      <c r="M3834" t="s">
        <v>1214</v>
      </c>
      <c r="N3834" t="s">
        <v>1388</v>
      </c>
      <c r="O3834">
        <v>0</v>
      </c>
      <c r="P3834" t="s">
        <v>1322</v>
      </c>
      <c r="Q3834">
        <v>19840401</v>
      </c>
    </row>
    <row r="3835" spans="1:17">
      <c r="A3835" t="s">
        <v>1379</v>
      </c>
      <c r="B3835" t="s">
        <v>1234</v>
      </c>
      <c r="C3835">
        <v>201008</v>
      </c>
      <c r="D3835">
        <v>0</v>
      </c>
      <c r="E3835" t="s">
        <v>1212</v>
      </c>
      <c r="F3835">
        <v>0</v>
      </c>
      <c r="G3835">
        <v>0</v>
      </c>
      <c r="H3835">
        <v>0</v>
      </c>
      <c r="I3835">
        <v>43112022400</v>
      </c>
      <c r="J3835">
        <v>12</v>
      </c>
      <c r="K3835" t="s">
        <v>1380</v>
      </c>
      <c r="L3835">
        <v>2531</v>
      </c>
      <c r="M3835" t="s">
        <v>1214</v>
      </c>
      <c r="N3835" t="s">
        <v>1388</v>
      </c>
      <c r="O3835">
        <v>0</v>
      </c>
      <c r="P3835" t="s">
        <v>1322</v>
      </c>
      <c r="Q3835">
        <v>19830701</v>
      </c>
    </row>
    <row r="3836" spans="1:17">
      <c r="A3836" t="s">
        <v>1379</v>
      </c>
      <c r="B3836" t="s">
        <v>1323</v>
      </c>
      <c r="C3836">
        <v>201008</v>
      </c>
      <c r="D3836">
        <v>0</v>
      </c>
      <c r="E3836" t="s">
        <v>1212</v>
      </c>
      <c r="F3836">
        <v>0</v>
      </c>
      <c r="G3836">
        <v>0</v>
      </c>
      <c r="H3836">
        <v>0</v>
      </c>
      <c r="I3836">
        <v>43112022500</v>
      </c>
      <c r="J3836">
        <v>12</v>
      </c>
      <c r="K3836" t="s">
        <v>1380</v>
      </c>
      <c r="L3836">
        <v>2531</v>
      </c>
      <c r="M3836" t="s">
        <v>1214</v>
      </c>
      <c r="N3836" t="s">
        <v>1388</v>
      </c>
      <c r="O3836">
        <v>0</v>
      </c>
      <c r="P3836" t="s">
        <v>1207</v>
      </c>
      <c r="Q3836">
        <v>19840201</v>
      </c>
    </row>
    <row r="3837" spans="1:17">
      <c r="A3837" t="s">
        <v>1379</v>
      </c>
      <c r="B3837" t="s">
        <v>1256</v>
      </c>
      <c r="C3837">
        <v>201008</v>
      </c>
      <c r="D3837">
        <v>29</v>
      </c>
      <c r="E3837" t="s">
        <v>1212</v>
      </c>
      <c r="F3837">
        <v>1660</v>
      </c>
      <c r="G3837">
        <v>1094</v>
      </c>
      <c r="H3837">
        <v>30734</v>
      </c>
      <c r="I3837">
        <v>43112022600</v>
      </c>
      <c r="J3837">
        <v>8</v>
      </c>
      <c r="K3837" t="s">
        <v>1380</v>
      </c>
      <c r="L3837">
        <v>2531</v>
      </c>
      <c r="M3837" t="s">
        <v>1214</v>
      </c>
      <c r="N3837" t="s">
        <v>1388</v>
      </c>
      <c r="O3837">
        <v>0</v>
      </c>
      <c r="P3837" t="s">
        <v>1322</v>
      </c>
      <c r="Q3837">
        <v>19821101</v>
      </c>
    </row>
    <row r="3838" spans="1:17">
      <c r="A3838" t="s">
        <v>1379</v>
      </c>
      <c r="B3838" t="s">
        <v>1324</v>
      </c>
      <c r="C3838">
        <v>201008</v>
      </c>
      <c r="D3838">
        <v>29</v>
      </c>
      <c r="E3838" t="s">
        <v>1212</v>
      </c>
      <c r="F3838">
        <v>542</v>
      </c>
      <c r="G3838">
        <v>1127</v>
      </c>
      <c r="H3838">
        <v>2018</v>
      </c>
      <c r="I3838">
        <v>43112025600</v>
      </c>
      <c r="J3838">
        <v>8</v>
      </c>
      <c r="K3838" t="s">
        <v>1380</v>
      </c>
      <c r="L3838">
        <v>2531</v>
      </c>
      <c r="M3838" t="s">
        <v>1214</v>
      </c>
      <c r="N3838" t="s">
        <v>1388</v>
      </c>
      <c r="O3838">
        <v>0</v>
      </c>
      <c r="P3838" t="s">
        <v>1207</v>
      </c>
      <c r="Q3838">
        <v>19870901</v>
      </c>
    </row>
    <row r="3839" spans="1:17">
      <c r="A3839" t="s">
        <v>1379</v>
      </c>
      <c r="B3839" t="s">
        <v>1308</v>
      </c>
      <c r="C3839">
        <v>201008</v>
      </c>
      <c r="D3839">
        <v>17</v>
      </c>
      <c r="E3839" t="s">
        <v>1212</v>
      </c>
      <c r="F3839">
        <v>901</v>
      </c>
      <c r="G3839">
        <v>578</v>
      </c>
      <c r="H3839">
        <v>12496</v>
      </c>
      <c r="I3839">
        <v>43112024100</v>
      </c>
      <c r="J3839">
        <v>8</v>
      </c>
      <c r="K3839" t="s">
        <v>1380</v>
      </c>
      <c r="L3839">
        <v>2531</v>
      </c>
      <c r="M3839" t="s">
        <v>1214</v>
      </c>
      <c r="N3839" t="s">
        <v>1388</v>
      </c>
      <c r="O3839">
        <v>0</v>
      </c>
      <c r="P3839" t="s">
        <v>1207</v>
      </c>
      <c r="Q3839">
        <v>19710301</v>
      </c>
    </row>
    <row r="3840" spans="1:17">
      <c r="A3840" t="s">
        <v>1379</v>
      </c>
      <c r="B3840" t="s">
        <v>1235</v>
      </c>
      <c r="C3840">
        <v>201008</v>
      </c>
      <c r="D3840">
        <v>29</v>
      </c>
      <c r="E3840" t="s">
        <v>1212</v>
      </c>
      <c r="F3840">
        <v>962</v>
      </c>
      <c r="G3840">
        <v>444</v>
      </c>
      <c r="H3840">
        <v>6175</v>
      </c>
      <c r="I3840">
        <v>43112024200</v>
      </c>
      <c r="J3840">
        <v>8</v>
      </c>
      <c r="K3840" t="s">
        <v>1380</v>
      </c>
      <c r="L3840">
        <v>2531</v>
      </c>
      <c r="M3840" t="s">
        <v>1214</v>
      </c>
      <c r="N3840" t="s">
        <v>1388</v>
      </c>
      <c r="O3840">
        <v>0</v>
      </c>
      <c r="P3840" t="s">
        <v>1391</v>
      </c>
      <c r="Q3840">
        <v>19830501</v>
      </c>
    </row>
    <row r="3841" spans="1:17">
      <c r="A3841" t="s">
        <v>1379</v>
      </c>
      <c r="B3841" t="s">
        <v>1257</v>
      </c>
      <c r="C3841">
        <v>201008</v>
      </c>
      <c r="D3841">
        <v>0</v>
      </c>
      <c r="E3841" t="s">
        <v>1212</v>
      </c>
      <c r="F3841">
        <v>0</v>
      </c>
      <c r="G3841">
        <v>0</v>
      </c>
      <c r="H3841">
        <v>0</v>
      </c>
      <c r="I3841">
        <v>43112022700</v>
      </c>
      <c r="J3841">
        <v>12</v>
      </c>
      <c r="K3841" t="s">
        <v>1380</v>
      </c>
      <c r="L3841">
        <v>2531</v>
      </c>
      <c r="M3841" t="s">
        <v>1214</v>
      </c>
      <c r="N3841" t="s">
        <v>1388</v>
      </c>
      <c r="O3841">
        <v>0</v>
      </c>
      <c r="P3841" t="s">
        <v>1207</v>
      </c>
      <c r="Q3841">
        <v>19850201</v>
      </c>
    </row>
    <row r="3842" spans="1:17">
      <c r="A3842" t="s">
        <v>1379</v>
      </c>
      <c r="B3842" t="s">
        <v>1309</v>
      </c>
      <c r="C3842">
        <v>201008</v>
      </c>
      <c r="D3842">
        <v>29</v>
      </c>
      <c r="E3842" t="s">
        <v>1212</v>
      </c>
      <c r="F3842">
        <v>1079</v>
      </c>
      <c r="G3842">
        <v>2921</v>
      </c>
      <c r="H3842">
        <v>36439</v>
      </c>
      <c r="I3842">
        <v>43112024300</v>
      </c>
      <c r="J3842">
        <v>8</v>
      </c>
      <c r="K3842" t="s">
        <v>1380</v>
      </c>
      <c r="L3842">
        <v>2531</v>
      </c>
      <c r="M3842" t="s">
        <v>1214</v>
      </c>
      <c r="N3842" t="s">
        <v>1388</v>
      </c>
      <c r="O3842">
        <v>0</v>
      </c>
      <c r="P3842" t="s">
        <v>1322</v>
      </c>
      <c r="Q3842">
        <v>19840301</v>
      </c>
    </row>
    <row r="3843" spans="1:17">
      <c r="A3843" t="s">
        <v>1379</v>
      </c>
      <c r="B3843" t="s">
        <v>1258</v>
      </c>
      <c r="C3843">
        <v>201008</v>
      </c>
      <c r="D3843">
        <v>0</v>
      </c>
      <c r="E3843" t="s">
        <v>1212</v>
      </c>
      <c r="F3843">
        <v>0</v>
      </c>
      <c r="G3843">
        <v>0</v>
      </c>
      <c r="H3843">
        <v>0</v>
      </c>
      <c r="I3843">
        <v>43112026800</v>
      </c>
      <c r="J3843">
        <v>12</v>
      </c>
      <c r="K3843" t="s">
        <v>1380</v>
      </c>
      <c r="L3843">
        <v>2531</v>
      </c>
      <c r="M3843" t="s">
        <v>1214</v>
      </c>
      <c r="N3843" t="s">
        <v>1388</v>
      </c>
      <c r="O3843">
        <v>0</v>
      </c>
      <c r="P3843" t="s">
        <v>1233</v>
      </c>
      <c r="Q3843">
        <v>19840301</v>
      </c>
    </row>
    <row r="3844" spans="1:17">
      <c r="A3844" t="s">
        <v>1379</v>
      </c>
      <c r="B3844" t="s">
        <v>1236</v>
      </c>
      <c r="C3844">
        <v>201008</v>
      </c>
      <c r="D3844">
        <v>29</v>
      </c>
      <c r="E3844" t="s">
        <v>1212</v>
      </c>
      <c r="F3844">
        <v>556</v>
      </c>
      <c r="G3844">
        <v>1224</v>
      </c>
      <c r="H3844">
        <v>2322</v>
      </c>
      <c r="I3844">
        <v>43112026900</v>
      </c>
      <c r="J3844">
        <v>8</v>
      </c>
      <c r="K3844" t="s">
        <v>1380</v>
      </c>
      <c r="L3844">
        <v>2531</v>
      </c>
      <c r="M3844" t="s">
        <v>1214</v>
      </c>
      <c r="N3844" t="s">
        <v>1388</v>
      </c>
      <c r="O3844">
        <v>0</v>
      </c>
      <c r="P3844" t="s">
        <v>1207</v>
      </c>
      <c r="Q3844">
        <v>19810501</v>
      </c>
    </row>
    <row r="3845" spans="1:17">
      <c r="A3845" t="s">
        <v>1379</v>
      </c>
      <c r="B3845" t="s">
        <v>1237</v>
      </c>
      <c r="C3845">
        <v>201008</v>
      </c>
      <c r="D3845">
        <v>29</v>
      </c>
      <c r="E3845" t="s">
        <v>1212</v>
      </c>
      <c r="F3845">
        <v>1135</v>
      </c>
      <c r="G3845">
        <v>3690</v>
      </c>
      <c r="H3845">
        <v>13861</v>
      </c>
      <c r="I3845">
        <v>43112031000</v>
      </c>
      <c r="J3845">
        <v>8</v>
      </c>
      <c r="K3845" t="s">
        <v>1380</v>
      </c>
      <c r="L3845">
        <v>2531</v>
      </c>
      <c r="M3845" t="s">
        <v>1214</v>
      </c>
      <c r="N3845" t="s">
        <v>1388</v>
      </c>
      <c r="O3845">
        <v>0</v>
      </c>
      <c r="P3845" t="s">
        <v>1233</v>
      </c>
      <c r="Q3845">
        <v>19820601</v>
      </c>
    </row>
    <row r="3846" spans="1:17">
      <c r="A3846" t="s">
        <v>1379</v>
      </c>
      <c r="B3846" t="s">
        <v>1310</v>
      </c>
      <c r="C3846">
        <v>201008</v>
      </c>
      <c r="D3846">
        <v>0</v>
      </c>
      <c r="E3846" t="s">
        <v>1212</v>
      </c>
      <c r="F3846">
        <v>0</v>
      </c>
      <c r="G3846">
        <v>0</v>
      </c>
      <c r="H3846">
        <v>0</v>
      </c>
      <c r="I3846">
        <v>43112027700</v>
      </c>
      <c r="J3846">
        <v>12</v>
      </c>
      <c r="K3846" t="s">
        <v>1380</v>
      </c>
      <c r="L3846">
        <v>2531</v>
      </c>
      <c r="M3846" t="s">
        <v>1214</v>
      </c>
      <c r="N3846" t="s">
        <v>1388</v>
      </c>
      <c r="O3846">
        <v>0</v>
      </c>
      <c r="P3846" t="s">
        <v>1207</v>
      </c>
      <c r="Q3846">
        <v>19850901</v>
      </c>
    </row>
    <row r="3847" spans="1:17">
      <c r="A3847" t="s">
        <v>1379</v>
      </c>
      <c r="B3847" t="s">
        <v>1259</v>
      </c>
      <c r="C3847">
        <v>201008</v>
      </c>
      <c r="D3847">
        <v>0</v>
      </c>
      <c r="E3847" t="s">
        <v>1212</v>
      </c>
      <c r="F3847">
        <v>0</v>
      </c>
      <c r="G3847">
        <v>0</v>
      </c>
      <c r="H3847">
        <v>0</v>
      </c>
      <c r="I3847">
        <v>43112022800</v>
      </c>
      <c r="J3847">
        <v>12</v>
      </c>
      <c r="K3847" t="s">
        <v>1380</v>
      </c>
      <c r="L3847">
        <v>2531</v>
      </c>
      <c r="M3847" t="s">
        <v>1214</v>
      </c>
      <c r="N3847" t="s">
        <v>1388</v>
      </c>
      <c r="O3847">
        <v>0</v>
      </c>
      <c r="P3847" t="s">
        <v>1322</v>
      </c>
      <c r="Q3847">
        <v>19830801</v>
      </c>
    </row>
    <row r="3848" spans="1:17">
      <c r="A3848" t="s">
        <v>1379</v>
      </c>
      <c r="B3848" t="s">
        <v>1238</v>
      </c>
      <c r="C3848">
        <v>201008</v>
      </c>
      <c r="D3848">
        <v>22</v>
      </c>
      <c r="E3848" t="s">
        <v>1212</v>
      </c>
      <c r="F3848">
        <v>599</v>
      </c>
      <c r="G3848">
        <v>1274</v>
      </c>
      <c r="H3848">
        <v>1325</v>
      </c>
      <c r="I3848">
        <v>43112024400</v>
      </c>
      <c r="J3848">
        <v>8</v>
      </c>
      <c r="K3848" t="s">
        <v>1380</v>
      </c>
      <c r="L3848">
        <v>2531</v>
      </c>
      <c r="M3848" t="s">
        <v>1214</v>
      </c>
      <c r="N3848" t="s">
        <v>1388</v>
      </c>
      <c r="O3848">
        <v>0</v>
      </c>
      <c r="P3848" t="s">
        <v>1233</v>
      </c>
      <c r="Q3848">
        <v>19980419</v>
      </c>
    </row>
    <row r="3849" spans="1:17">
      <c r="A3849" t="s">
        <v>1379</v>
      </c>
      <c r="B3849" t="s">
        <v>1392</v>
      </c>
      <c r="C3849">
        <v>201008</v>
      </c>
      <c r="D3849">
        <v>0</v>
      </c>
      <c r="E3849" t="s">
        <v>1212</v>
      </c>
      <c r="F3849">
        <v>0</v>
      </c>
      <c r="G3849">
        <v>0</v>
      </c>
      <c r="H3849">
        <v>0</v>
      </c>
      <c r="I3849">
        <v>43112024500</v>
      </c>
      <c r="J3849">
        <v>12</v>
      </c>
      <c r="K3849" t="s">
        <v>1380</v>
      </c>
      <c r="L3849">
        <v>2531</v>
      </c>
      <c r="M3849" t="s">
        <v>1214</v>
      </c>
      <c r="N3849" t="s">
        <v>1388</v>
      </c>
      <c r="O3849">
        <v>0</v>
      </c>
      <c r="P3849" t="s">
        <v>1322</v>
      </c>
      <c r="Q3849">
        <v>19830801</v>
      </c>
    </row>
    <row r="3850" spans="1:17">
      <c r="A3850" t="s">
        <v>1379</v>
      </c>
      <c r="B3850" t="s">
        <v>1239</v>
      </c>
      <c r="C3850">
        <v>201008</v>
      </c>
      <c r="D3850">
        <v>0</v>
      </c>
      <c r="E3850" t="s">
        <v>1212</v>
      </c>
      <c r="F3850">
        <v>0</v>
      </c>
      <c r="G3850">
        <v>0</v>
      </c>
      <c r="H3850">
        <v>0</v>
      </c>
      <c r="I3850">
        <v>43112024600</v>
      </c>
      <c r="J3850">
        <v>12</v>
      </c>
      <c r="K3850" t="s">
        <v>1380</v>
      </c>
      <c r="L3850">
        <v>2531</v>
      </c>
      <c r="M3850" t="s">
        <v>1214</v>
      </c>
      <c r="N3850" t="s">
        <v>1388</v>
      </c>
      <c r="O3850">
        <v>0</v>
      </c>
      <c r="P3850" t="s">
        <v>1207</v>
      </c>
      <c r="Q3850">
        <v>19760901</v>
      </c>
    </row>
    <row r="3851" spans="1:17">
      <c r="A3851" t="s">
        <v>1379</v>
      </c>
      <c r="B3851" t="s">
        <v>1240</v>
      </c>
      <c r="C3851">
        <v>201008</v>
      </c>
      <c r="D3851">
        <v>29</v>
      </c>
      <c r="E3851" t="s">
        <v>1212</v>
      </c>
      <c r="F3851">
        <v>1138</v>
      </c>
      <c r="G3851">
        <v>459</v>
      </c>
      <c r="H3851">
        <v>22587</v>
      </c>
      <c r="I3851">
        <v>43112023600</v>
      </c>
      <c r="J3851">
        <v>8</v>
      </c>
      <c r="K3851" t="s">
        <v>1380</v>
      </c>
      <c r="L3851">
        <v>2531</v>
      </c>
      <c r="M3851" t="s">
        <v>1214</v>
      </c>
      <c r="N3851" t="s">
        <v>1388</v>
      </c>
      <c r="O3851">
        <v>0</v>
      </c>
      <c r="P3851" t="s">
        <v>1393</v>
      </c>
      <c r="Q3851">
        <v>19830201</v>
      </c>
    </row>
    <row r="3852" spans="1:17">
      <c r="A3852" t="s">
        <v>1379</v>
      </c>
      <c r="B3852" t="s">
        <v>1241</v>
      </c>
      <c r="C3852">
        <v>201008</v>
      </c>
      <c r="D3852">
        <v>0</v>
      </c>
      <c r="E3852" t="s">
        <v>1212</v>
      </c>
      <c r="F3852">
        <v>0</v>
      </c>
      <c r="G3852">
        <v>0</v>
      </c>
      <c r="H3852">
        <v>0</v>
      </c>
      <c r="I3852">
        <v>43112025700</v>
      </c>
      <c r="J3852">
        <v>12</v>
      </c>
      <c r="K3852" t="s">
        <v>1380</v>
      </c>
      <c r="L3852">
        <v>2531</v>
      </c>
      <c r="M3852" t="s">
        <v>1214</v>
      </c>
      <c r="N3852" t="s">
        <v>1388</v>
      </c>
      <c r="O3852">
        <v>0</v>
      </c>
      <c r="P3852" t="s">
        <v>1233</v>
      </c>
      <c r="Q3852">
        <v>19871101</v>
      </c>
    </row>
    <row r="3853" spans="1:17">
      <c r="A3853" t="s">
        <v>1379</v>
      </c>
      <c r="B3853" t="s">
        <v>1260</v>
      </c>
      <c r="C3853">
        <v>201008</v>
      </c>
      <c r="D3853">
        <v>29</v>
      </c>
      <c r="E3853" t="s">
        <v>1212</v>
      </c>
      <c r="F3853">
        <v>345</v>
      </c>
      <c r="G3853">
        <v>1419</v>
      </c>
      <c r="H3853">
        <v>540</v>
      </c>
      <c r="I3853">
        <v>43112024700</v>
      </c>
      <c r="J3853">
        <v>8</v>
      </c>
      <c r="K3853" t="s">
        <v>1380</v>
      </c>
      <c r="L3853">
        <v>2531</v>
      </c>
      <c r="M3853" t="s">
        <v>1214</v>
      </c>
      <c r="N3853" t="s">
        <v>1388</v>
      </c>
      <c r="O3853">
        <v>0</v>
      </c>
      <c r="P3853" t="s">
        <v>1207</v>
      </c>
      <c r="Q3853">
        <v>19760501</v>
      </c>
    </row>
    <row r="3854" spans="1:17">
      <c r="A3854" t="s">
        <v>1379</v>
      </c>
      <c r="B3854" t="s">
        <v>1312</v>
      </c>
      <c r="C3854">
        <v>201008</v>
      </c>
      <c r="D3854">
        <v>29</v>
      </c>
      <c r="E3854" t="s">
        <v>1212</v>
      </c>
      <c r="F3854">
        <v>314</v>
      </c>
      <c r="G3854">
        <v>835</v>
      </c>
      <c r="H3854">
        <v>110</v>
      </c>
      <c r="I3854">
        <v>43112024800</v>
      </c>
      <c r="J3854">
        <v>8</v>
      </c>
      <c r="K3854" t="s">
        <v>1380</v>
      </c>
      <c r="L3854">
        <v>2531</v>
      </c>
      <c r="M3854" t="s">
        <v>1214</v>
      </c>
      <c r="N3854" t="s">
        <v>1388</v>
      </c>
      <c r="O3854">
        <v>0</v>
      </c>
      <c r="P3854" t="s">
        <v>1207</v>
      </c>
      <c r="Q3854">
        <v>19831101</v>
      </c>
    </row>
    <row r="3855" spans="1:17">
      <c r="A3855" t="s">
        <v>1379</v>
      </c>
      <c r="B3855" t="s">
        <v>1242</v>
      </c>
      <c r="C3855">
        <v>201008</v>
      </c>
      <c r="D3855">
        <v>19</v>
      </c>
      <c r="E3855" t="s">
        <v>1212</v>
      </c>
      <c r="F3855">
        <v>563</v>
      </c>
      <c r="G3855">
        <v>2488</v>
      </c>
      <c r="H3855">
        <v>4313</v>
      </c>
      <c r="I3855">
        <v>43112025800</v>
      </c>
      <c r="J3855">
        <v>8</v>
      </c>
      <c r="K3855" t="s">
        <v>1380</v>
      </c>
      <c r="L3855">
        <v>2531</v>
      </c>
      <c r="M3855" t="s">
        <v>1214</v>
      </c>
      <c r="N3855" t="s">
        <v>1388</v>
      </c>
      <c r="O3855">
        <v>0</v>
      </c>
      <c r="P3855" t="s">
        <v>1207</v>
      </c>
      <c r="Q3855">
        <v>19720101</v>
      </c>
    </row>
    <row r="3856" spans="1:17">
      <c r="A3856" t="s">
        <v>1379</v>
      </c>
      <c r="B3856" t="s">
        <v>1394</v>
      </c>
      <c r="C3856">
        <v>201008</v>
      </c>
      <c r="D3856">
        <v>0</v>
      </c>
      <c r="E3856" t="s">
        <v>1212</v>
      </c>
      <c r="F3856">
        <v>0</v>
      </c>
      <c r="G3856">
        <v>0</v>
      </c>
      <c r="H3856">
        <v>0</v>
      </c>
      <c r="I3856">
        <v>43112025000</v>
      </c>
      <c r="J3856">
        <v>12</v>
      </c>
      <c r="K3856" t="s">
        <v>1380</v>
      </c>
      <c r="L3856">
        <v>2531</v>
      </c>
      <c r="M3856" t="s">
        <v>1214</v>
      </c>
      <c r="N3856" t="s">
        <v>1388</v>
      </c>
      <c r="O3856">
        <v>0</v>
      </c>
      <c r="P3856" t="s">
        <v>1322</v>
      </c>
      <c r="Q3856">
        <v>19720601</v>
      </c>
    </row>
    <row r="3857" spans="1:17">
      <c r="A3857" t="s">
        <v>1379</v>
      </c>
      <c r="B3857" t="s">
        <v>1243</v>
      </c>
      <c r="C3857">
        <v>201008</v>
      </c>
      <c r="D3857">
        <v>29</v>
      </c>
      <c r="E3857" t="s">
        <v>1212</v>
      </c>
      <c r="F3857">
        <v>310</v>
      </c>
      <c r="G3857">
        <v>221</v>
      </c>
      <c r="H3857">
        <v>139</v>
      </c>
      <c r="I3857">
        <v>43112026000</v>
      </c>
      <c r="J3857">
        <v>8</v>
      </c>
      <c r="K3857" t="s">
        <v>1380</v>
      </c>
      <c r="L3857">
        <v>2531</v>
      </c>
      <c r="M3857" t="s">
        <v>1214</v>
      </c>
      <c r="N3857" t="s">
        <v>1388</v>
      </c>
      <c r="O3857">
        <v>0</v>
      </c>
      <c r="P3857" t="s">
        <v>1207</v>
      </c>
      <c r="Q3857">
        <v>19860701</v>
      </c>
    </row>
    <row r="3858" spans="1:17">
      <c r="A3858" t="s">
        <v>1379</v>
      </c>
      <c r="B3858" t="s">
        <v>1327</v>
      </c>
      <c r="C3858">
        <v>201008</v>
      </c>
      <c r="D3858">
        <v>0</v>
      </c>
      <c r="E3858" t="s">
        <v>1212</v>
      </c>
      <c r="F3858">
        <v>0</v>
      </c>
      <c r="G3858">
        <v>0</v>
      </c>
      <c r="H3858">
        <v>0</v>
      </c>
      <c r="I3858">
        <v>43112027800</v>
      </c>
      <c r="J3858">
        <v>12</v>
      </c>
      <c r="K3858" t="s">
        <v>1380</v>
      </c>
      <c r="L3858">
        <v>2531</v>
      </c>
      <c r="M3858" t="s">
        <v>1214</v>
      </c>
      <c r="N3858" t="s">
        <v>1388</v>
      </c>
      <c r="O3858">
        <v>0</v>
      </c>
      <c r="P3858" t="s">
        <v>1233</v>
      </c>
      <c r="Q3858">
        <v>19990204</v>
      </c>
    </row>
    <row r="3859" spans="1:17">
      <c r="A3859" t="s">
        <v>1379</v>
      </c>
      <c r="B3859" t="s">
        <v>1328</v>
      </c>
      <c r="C3859">
        <v>201008</v>
      </c>
      <c r="D3859">
        <v>0</v>
      </c>
      <c r="E3859" t="s">
        <v>1212</v>
      </c>
      <c r="F3859">
        <v>0</v>
      </c>
      <c r="G3859">
        <v>0</v>
      </c>
      <c r="H3859">
        <v>0</v>
      </c>
      <c r="I3859">
        <v>43112027000</v>
      </c>
      <c r="J3859">
        <v>12</v>
      </c>
      <c r="K3859" t="s">
        <v>1380</v>
      </c>
      <c r="L3859">
        <v>2531</v>
      </c>
      <c r="M3859" t="s">
        <v>1214</v>
      </c>
      <c r="N3859" t="s">
        <v>1388</v>
      </c>
      <c r="O3859">
        <v>0</v>
      </c>
      <c r="P3859" t="s">
        <v>1207</v>
      </c>
      <c r="Q3859">
        <v>19790201</v>
      </c>
    </row>
    <row r="3860" spans="1:17">
      <c r="A3860" t="s">
        <v>1379</v>
      </c>
      <c r="B3860" t="s">
        <v>1262</v>
      </c>
      <c r="C3860">
        <v>201008</v>
      </c>
      <c r="D3860">
        <v>29</v>
      </c>
      <c r="E3860" t="s">
        <v>1212</v>
      </c>
      <c r="F3860">
        <v>873</v>
      </c>
      <c r="G3860">
        <v>737</v>
      </c>
      <c r="H3860">
        <v>12094</v>
      </c>
      <c r="I3860">
        <v>43112027100</v>
      </c>
      <c r="J3860">
        <v>8</v>
      </c>
      <c r="K3860" t="s">
        <v>1380</v>
      </c>
      <c r="L3860">
        <v>2531</v>
      </c>
      <c r="M3860" t="s">
        <v>1214</v>
      </c>
      <c r="N3860" t="s">
        <v>1388</v>
      </c>
      <c r="O3860">
        <v>0</v>
      </c>
      <c r="P3860" t="s">
        <v>1207</v>
      </c>
      <c r="Q3860">
        <v>19740601</v>
      </c>
    </row>
    <row r="3861" spans="1:17">
      <c r="A3861" t="s">
        <v>1379</v>
      </c>
      <c r="B3861" t="s">
        <v>1313</v>
      </c>
      <c r="C3861">
        <v>201008</v>
      </c>
      <c r="D3861">
        <v>0</v>
      </c>
      <c r="E3861" t="s">
        <v>1212</v>
      </c>
      <c r="F3861">
        <v>0</v>
      </c>
      <c r="G3861">
        <v>0</v>
      </c>
      <c r="H3861">
        <v>0</v>
      </c>
      <c r="I3861">
        <v>43112032200</v>
      </c>
      <c r="J3861">
        <v>12</v>
      </c>
      <c r="K3861" t="s">
        <v>1380</v>
      </c>
      <c r="L3861">
        <v>2531</v>
      </c>
      <c r="M3861" t="s">
        <v>1214</v>
      </c>
      <c r="N3861" t="s">
        <v>1388</v>
      </c>
      <c r="O3861">
        <v>0</v>
      </c>
      <c r="P3861" t="s">
        <v>1207</v>
      </c>
      <c r="Q3861">
        <v>19820801</v>
      </c>
    </row>
    <row r="3862" spans="1:17">
      <c r="A3862" t="s">
        <v>1379</v>
      </c>
      <c r="B3862" t="s">
        <v>1263</v>
      </c>
      <c r="C3862">
        <v>201008</v>
      </c>
      <c r="D3862">
        <v>0</v>
      </c>
      <c r="E3862" t="s">
        <v>1212</v>
      </c>
      <c r="F3862">
        <v>0</v>
      </c>
      <c r="G3862">
        <v>0</v>
      </c>
      <c r="H3862">
        <v>0</v>
      </c>
      <c r="I3862">
        <v>43112027300</v>
      </c>
      <c r="J3862">
        <v>12</v>
      </c>
      <c r="K3862" t="s">
        <v>1380</v>
      </c>
      <c r="L3862">
        <v>2531</v>
      </c>
      <c r="M3862" t="s">
        <v>1214</v>
      </c>
      <c r="N3862" t="s">
        <v>1388</v>
      </c>
      <c r="O3862">
        <v>0</v>
      </c>
      <c r="P3862" t="s">
        <v>1233</v>
      </c>
      <c r="Q3862">
        <v>19830801</v>
      </c>
    </row>
    <row r="3863" spans="1:17">
      <c r="A3863" t="s">
        <v>1379</v>
      </c>
      <c r="B3863" t="s">
        <v>1358</v>
      </c>
      <c r="C3863">
        <v>201008</v>
      </c>
      <c r="D3863">
        <v>29</v>
      </c>
      <c r="E3863" t="s">
        <v>1212</v>
      </c>
      <c r="F3863">
        <v>1219</v>
      </c>
      <c r="G3863">
        <v>472</v>
      </c>
      <c r="H3863">
        <v>4033</v>
      </c>
      <c r="I3863">
        <v>43112024901</v>
      </c>
      <c r="J3863">
        <v>8</v>
      </c>
      <c r="K3863" t="s">
        <v>1380</v>
      </c>
      <c r="L3863">
        <v>2531</v>
      </c>
      <c r="M3863" t="s">
        <v>1214</v>
      </c>
      <c r="N3863" t="s">
        <v>1388</v>
      </c>
      <c r="O3863">
        <v>0</v>
      </c>
      <c r="P3863" t="s">
        <v>1322</v>
      </c>
      <c r="Q3863">
        <v>19840301</v>
      </c>
    </row>
    <row r="3864" spans="1:17">
      <c r="A3864" t="s">
        <v>1379</v>
      </c>
      <c r="B3864" t="s">
        <v>1314</v>
      </c>
      <c r="C3864">
        <v>201008</v>
      </c>
      <c r="D3864">
        <v>17</v>
      </c>
      <c r="E3864" t="s">
        <v>1212</v>
      </c>
      <c r="F3864">
        <v>99</v>
      </c>
      <c r="G3864">
        <v>116</v>
      </c>
      <c r="H3864">
        <v>586</v>
      </c>
      <c r="I3864">
        <v>43112029701</v>
      </c>
      <c r="J3864">
        <v>8</v>
      </c>
      <c r="K3864" t="s">
        <v>1380</v>
      </c>
      <c r="L3864">
        <v>2531</v>
      </c>
      <c r="M3864" t="s">
        <v>1214</v>
      </c>
      <c r="N3864" t="s">
        <v>1388</v>
      </c>
      <c r="O3864">
        <v>0</v>
      </c>
      <c r="P3864" t="s">
        <v>1207</v>
      </c>
      <c r="Q3864">
        <v>19840501</v>
      </c>
    </row>
    <row r="3865" spans="1:17">
      <c r="A3865" t="s">
        <v>1379</v>
      </c>
      <c r="B3865" t="s">
        <v>1202</v>
      </c>
      <c r="C3865">
        <v>201008</v>
      </c>
      <c r="D3865">
        <v>29</v>
      </c>
      <c r="E3865" t="s">
        <v>1212</v>
      </c>
      <c r="F3865">
        <v>872</v>
      </c>
      <c r="G3865">
        <v>3440</v>
      </c>
      <c r="H3865">
        <v>1122</v>
      </c>
      <c r="I3865">
        <v>43112025901</v>
      </c>
      <c r="J3865">
        <v>8</v>
      </c>
      <c r="K3865" t="s">
        <v>1380</v>
      </c>
      <c r="L3865">
        <v>2531</v>
      </c>
      <c r="M3865" t="s">
        <v>1214</v>
      </c>
      <c r="N3865" t="s">
        <v>1388</v>
      </c>
      <c r="O3865">
        <v>0</v>
      </c>
      <c r="P3865" t="s">
        <v>1207</v>
      </c>
      <c r="Q3865">
        <v>19870601</v>
      </c>
    </row>
    <row r="3866" spans="1:17">
      <c r="A3866" t="s">
        <v>1379</v>
      </c>
      <c r="B3866" t="s">
        <v>1244</v>
      </c>
      <c r="C3866">
        <v>201008</v>
      </c>
      <c r="D3866">
        <v>29</v>
      </c>
      <c r="E3866" t="s">
        <v>1212</v>
      </c>
      <c r="F3866">
        <v>315</v>
      </c>
      <c r="G3866">
        <v>138</v>
      </c>
      <c r="H3866">
        <v>17</v>
      </c>
      <c r="I3866">
        <v>43112064500</v>
      </c>
      <c r="J3866">
        <v>8</v>
      </c>
      <c r="K3866" t="s">
        <v>1380</v>
      </c>
      <c r="L3866">
        <v>2531</v>
      </c>
      <c r="M3866" t="s">
        <v>1214</v>
      </c>
      <c r="N3866" t="s">
        <v>1388</v>
      </c>
      <c r="O3866">
        <v>0</v>
      </c>
      <c r="P3866" t="s">
        <v>1207</v>
      </c>
      <c r="Q3866">
        <v>19880201</v>
      </c>
    </row>
    <row r="3867" spans="1:17">
      <c r="A3867" t="s">
        <v>1379</v>
      </c>
      <c r="B3867" t="s">
        <v>1245</v>
      </c>
      <c r="C3867">
        <v>201008</v>
      </c>
      <c r="D3867">
        <v>0</v>
      </c>
      <c r="E3867" t="s">
        <v>1212</v>
      </c>
      <c r="F3867">
        <v>0</v>
      </c>
      <c r="G3867">
        <v>0</v>
      </c>
      <c r="H3867">
        <v>0</v>
      </c>
      <c r="I3867">
        <v>43112027901</v>
      </c>
      <c r="J3867">
        <v>12</v>
      </c>
      <c r="K3867" t="s">
        <v>1380</v>
      </c>
      <c r="L3867">
        <v>2531</v>
      </c>
      <c r="M3867" t="s">
        <v>1214</v>
      </c>
      <c r="N3867" t="s">
        <v>1388</v>
      </c>
      <c r="O3867">
        <v>0</v>
      </c>
      <c r="P3867" t="s">
        <v>1207</v>
      </c>
      <c r="Q3867">
        <v>19880201</v>
      </c>
    </row>
    <row r="3868" spans="1:17">
      <c r="A3868" t="s">
        <v>1379</v>
      </c>
      <c r="B3868" t="s">
        <v>1359</v>
      </c>
      <c r="C3868">
        <v>201008</v>
      </c>
      <c r="D3868">
        <v>29</v>
      </c>
      <c r="E3868" t="s">
        <v>1212</v>
      </c>
      <c r="F3868">
        <v>1095</v>
      </c>
      <c r="G3868">
        <v>1202</v>
      </c>
      <c r="H3868">
        <v>12530</v>
      </c>
      <c r="I3868">
        <v>43112070600</v>
      </c>
      <c r="J3868">
        <v>8</v>
      </c>
      <c r="K3868" t="s">
        <v>1380</v>
      </c>
      <c r="L3868">
        <v>2531</v>
      </c>
      <c r="M3868" t="s">
        <v>1214</v>
      </c>
      <c r="N3868" t="s">
        <v>1388</v>
      </c>
      <c r="O3868">
        <v>0</v>
      </c>
      <c r="P3868" t="s">
        <v>1207</v>
      </c>
      <c r="Q3868">
        <v>19931201</v>
      </c>
    </row>
    <row r="3869" spans="1:17">
      <c r="A3869" t="s">
        <v>1379</v>
      </c>
      <c r="B3869" t="s">
        <v>1247</v>
      </c>
      <c r="C3869">
        <v>201008</v>
      </c>
      <c r="D3869">
        <v>29</v>
      </c>
      <c r="E3869" t="s">
        <v>1212</v>
      </c>
      <c r="F3869">
        <v>653</v>
      </c>
      <c r="G3869">
        <v>278</v>
      </c>
      <c r="H3869">
        <v>537</v>
      </c>
      <c r="I3869">
        <v>43112076600</v>
      </c>
      <c r="J3869">
        <v>8</v>
      </c>
      <c r="K3869" t="s">
        <v>1380</v>
      </c>
      <c r="L3869">
        <v>2531</v>
      </c>
      <c r="M3869" t="s">
        <v>1214</v>
      </c>
      <c r="N3869" t="s">
        <v>1388</v>
      </c>
      <c r="O3869">
        <v>0</v>
      </c>
      <c r="P3869" t="s">
        <v>1207</v>
      </c>
      <c r="Q3869">
        <v>19971120</v>
      </c>
    </row>
    <row r="3870" spans="1:17">
      <c r="A3870" t="s">
        <v>1379</v>
      </c>
      <c r="B3870" t="s">
        <v>1265</v>
      </c>
      <c r="C3870">
        <v>201008</v>
      </c>
      <c r="D3870">
        <v>0</v>
      </c>
      <c r="E3870" t="s">
        <v>1212</v>
      </c>
      <c r="F3870">
        <v>0</v>
      </c>
      <c r="G3870">
        <v>0</v>
      </c>
      <c r="H3870">
        <v>0</v>
      </c>
      <c r="I3870">
        <v>43112077600</v>
      </c>
      <c r="J3870">
        <v>12</v>
      </c>
      <c r="K3870" t="s">
        <v>1395</v>
      </c>
      <c r="L3870">
        <v>2531</v>
      </c>
      <c r="M3870" t="s">
        <v>1214</v>
      </c>
      <c r="N3870" t="s">
        <v>1388</v>
      </c>
      <c r="O3870">
        <v>0</v>
      </c>
      <c r="P3870" t="s">
        <v>1207</v>
      </c>
      <c r="Q3870">
        <v>20010802</v>
      </c>
    </row>
    <row r="3871" spans="1:17">
      <c r="A3871" t="s">
        <v>1396</v>
      </c>
      <c r="B3871" t="s">
        <v>1232</v>
      </c>
      <c r="C3871">
        <v>201008</v>
      </c>
      <c r="D3871">
        <v>29</v>
      </c>
      <c r="E3871" t="s">
        <v>1212</v>
      </c>
      <c r="F3871">
        <v>117</v>
      </c>
      <c r="G3871">
        <v>82</v>
      </c>
      <c r="H3871">
        <v>1538</v>
      </c>
      <c r="I3871">
        <v>43112029600</v>
      </c>
      <c r="J3871">
        <v>8</v>
      </c>
      <c r="K3871" t="s">
        <v>1397</v>
      </c>
      <c r="L3871">
        <v>2531</v>
      </c>
      <c r="M3871" t="s">
        <v>1214</v>
      </c>
      <c r="N3871" t="s">
        <v>1388</v>
      </c>
      <c r="O3871">
        <v>0</v>
      </c>
      <c r="P3871" t="s">
        <v>1207</v>
      </c>
      <c r="Q3871">
        <v>19730301</v>
      </c>
    </row>
    <row r="3872" spans="1:17">
      <c r="A3872" t="s">
        <v>1396</v>
      </c>
      <c r="B3872" t="s">
        <v>1305</v>
      </c>
      <c r="C3872">
        <v>201008</v>
      </c>
      <c r="D3872">
        <v>0</v>
      </c>
      <c r="E3872" t="s">
        <v>1212</v>
      </c>
      <c r="F3872">
        <v>0</v>
      </c>
      <c r="G3872">
        <v>0</v>
      </c>
      <c r="H3872">
        <v>0</v>
      </c>
      <c r="I3872">
        <v>43112009600</v>
      </c>
      <c r="J3872">
        <v>12</v>
      </c>
      <c r="K3872" t="s">
        <v>1397</v>
      </c>
      <c r="L3872">
        <v>2531</v>
      </c>
      <c r="M3872" t="s">
        <v>1214</v>
      </c>
      <c r="N3872" t="s">
        <v>1388</v>
      </c>
      <c r="O3872">
        <v>0</v>
      </c>
      <c r="P3872" t="s">
        <v>1207</v>
      </c>
      <c r="Q3872">
        <v>19690701</v>
      </c>
    </row>
    <row r="3873" spans="1:17">
      <c r="A3873" t="s">
        <v>1396</v>
      </c>
      <c r="B3873" t="s">
        <v>1356</v>
      </c>
      <c r="C3873">
        <v>201008</v>
      </c>
      <c r="D3873">
        <v>21</v>
      </c>
      <c r="E3873" t="s">
        <v>1212</v>
      </c>
      <c r="F3873">
        <v>728</v>
      </c>
      <c r="G3873">
        <v>120</v>
      </c>
      <c r="H3873">
        <v>38166</v>
      </c>
      <c r="I3873">
        <v>43112014900</v>
      </c>
      <c r="J3873">
        <v>8</v>
      </c>
      <c r="K3873" t="s">
        <v>1397</v>
      </c>
      <c r="L3873">
        <v>2531</v>
      </c>
      <c r="M3873" t="s">
        <v>1214</v>
      </c>
      <c r="N3873" t="s">
        <v>1388</v>
      </c>
      <c r="O3873">
        <v>0</v>
      </c>
      <c r="P3873" t="s">
        <v>1207</v>
      </c>
      <c r="Q3873">
        <v>19691201</v>
      </c>
    </row>
    <row r="3874" spans="1:17">
      <c r="A3874" t="s">
        <v>1396</v>
      </c>
      <c r="B3874" t="s">
        <v>1321</v>
      </c>
      <c r="C3874">
        <v>201008</v>
      </c>
      <c r="D3874">
        <v>0</v>
      </c>
      <c r="E3874" t="s">
        <v>1212</v>
      </c>
      <c r="F3874">
        <v>0</v>
      </c>
      <c r="G3874">
        <v>0</v>
      </c>
      <c r="H3874">
        <v>0</v>
      </c>
      <c r="I3874">
        <v>43112020301</v>
      </c>
      <c r="J3874">
        <v>12</v>
      </c>
      <c r="K3874" t="s">
        <v>1397</v>
      </c>
      <c r="L3874">
        <v>2531</v>
      </c>
      <c r="M3874" t="s">
        <v>1214</v>
      </c>
      <c r="N3874" t="s">
        <v>1388</v>
      </c>
      <c r="O3874">
        <v>0</v>
      </c>
      <c r="P3874" t="s">
        <v>1207</v>
      </c>
      <c r="Q3874">
        <v>19721101</v>
      </c>
    </row>
    <row r="3875" spans="1:17">
      <c r="A3875" t="s">
        <v>1396</v>
      </c>
      <c r="B3875" t="s">
        <v>1254</v>
      </c>
      <c r="C3875">
        <v>201008</v>
      </c>
      <c r="D3875">
        <v>29</v>
      </c>
      <c r="E3875" t="s">
        <v>1212</v>
      </c>
      <c r="F3875">
        <v>597</v>
      </c>
      <c r="G3875">
        <v>803</v>
      </c>
      <c r="H3875">
        <v>15344</v>
      </c>
      <c r="I3875">
        <v>43112031900</v>
      </c>
      <c r="J3875">
        <v>8</v>
      </c>
      <c r="K3875" t="s">
        <v>1397</v>
      </c>
      <c r="L3875">
        <v>2531</v>
      </c>
      <c r="M3875" t="s">
        <v>1214</v>
      </c>
      <c r="N3875" t="s">
        <v>1388</v>
      </c>
      <c r="O3875">
        <v>0</v>
      </c>
      <c r="P3875" t="s">
        <v>1207</v>
      </c>
      <c r="Q3875">
        <v>19760301</v>
      </c>
    </row>
    <row r="3876" spans="1:17">
      <c r="A3876" t="s">
        <v>1396</v>
      </c>
      <c r="B3876" t="s">
        <v>1389</v>
      </c>
      <c r="C3876">
        <v>201008</v>
      </c>
      <c r="D3876">
        <v>0</v>
      </c>
      <c r="E3876" t="s">
        <v>1212</v>
      </c>
      <c r="F3876">
        <v>0</v>
      </c>
      <c r="G3876">
        <v>0</v>
      </c>
      <c r="H3876">
        <v>0</v>
      </c>
      <c r="I3876">
        <v>43112030800</v>
      </c>
      <c r="J3876">
        <v>12</v>
      </c>
      <c r="K3876" t="s">
        <v>1397</v>
      </c>
      <c r="L3876">
        <v>2531</v>
      </c>
      <c r="M3876" t="s">
        <v>1214</v>
      </c>
      <c r="N3876" t="s">
        <v>1388</v>
      </c>
      <c r="O3876">
        <v>0</v>
      </c>
      <c r="P3876" t="s">
        <v>1207</v>
      </c>
      <c r="Q3876">
        <v>19750401</v>
      </c>
    </row>
    <row r="3877" spans="1:17">
      <c r="A3877" t="s">
        <v>1396</v>
      </c>
      <c r="B3877" t="s">
        <v>1255</v>
      </c>
      <c r="C3877">
        <v>201008</v>
      </c>
      <c r="D3877">
        <v>0</v>
      </c>
      <c r="E3877" t="s">
        <v>1212</v>
      </c>
      <c r="F3877">
        <v>0</v>
      </c>
      <c r="G3877">
        <v>0</v>
      </c>
      <c r="H3877">
        <v>0</v>
      </c>
      <c r="I3877">
        <v>43112030900</v>
      </c>
      <c r="J3877">
        <v>12</v>
      </c>
      <c r="K3877" t="s">
        <v>1397</v>
      </c>
      <c r="L3877">
        <v>2531</v>
      </c>
      <c r="M3877" t="s">
        <v>1214</v>
      </c>
      <c r="N3877" t="s">
        <v>1388</v>
      </c>
      <c r="O3877">
        <v>0</v>
      </c>
      <c r="P3877" t="s">
        <v>1207</v>
      </c>
      <c r="Q3877">
        <v>19750501</v>
      </c>
    </row>
    <row r="3878" spans="1:17">
      <c r="A3878" t="s">
        <v>1396</v>
      </c>
      <c r="B3878" t="s">
        <v>1390</v>
      </c>
      <c r="C3878">
        <v>201008</v>
      </c>
      <c r="D3878">
        <v>29</v>
      </c>
      <c r="E3878" t="s">
        <v>1212</v>
      </c>
      <c r="F3878">
        <v>1176</v>
      </c>
      <c r="G3878">
        <v>9266</v>
      </c>
      <c r="H3878">
        <v>61678</v>
      </c>
      <c r="I3878">
        <v>43112018000</v>
      </c>
      <c r="J3878">
        <v>8</v>
      </c>
      <c r="K3878" t="s">
        <v>1397</v>
      </c>
      <c r="L3878">
        <v>2531</v>
      </c>
      <c r="M3878" t="s">
        <v>1214</v>
      </c>
      <c r="N3878" t="s">
        <v>1388</v>
      </c>
      <c r="O3878">
        <v>0</v>
      </c>
      <c r="P3878" t="s">
        <v>1233</v>
      </c>
      <c r="Q3878">
        <v>19711101</v>
      </c>
    </row>
    <row r="3879" spans="1:17">
      <c r="A3879" t="s">
        <v>1396</v>
      </c>
      <c r="B3879" t="s">
        <v>1357</v>
      </c>
      <c r="C3879">
        <v>201008</v>
      </c>
      <c r="D3879">
        <v>27</v>
      </c>
      <c r="E3879" t="s">
        <v>1212</v>
      </c>
      <c r="F3879">
        <v>132</v>
      </c>
      <c r="G3879">
        <v>535</v>
      </c>
      <c r="H3879">
        <v>642</v>
      </c>
      <c r="I3879">
        <v>43112017301</v>
      </c>
      <c r="J3879">
        <v>8</v>
      </c>
      <c r="K3879" t="s">
        <v>1397</v>
      </c>
      <c r="L3879">
        <v>2531</v>
      </c>
      <c r="M3879" t="s">
        <v>1214</v>
      </c>
      <c r="N3879" t="s">
        <v>1388</v>
      </c>
      <c r="O3879">
        <v>0</v>
      </c>
      <c r="P3879" t="s">
        <v>1207</v>
      </c>
      <c r="Q3879">
        <v>19761201</v>
      </c>
    </row>
    <row r="3880" spans="1:17">
      <c r="A3880" t="s">
        <v>1396</v>
      </c>
      <c r="B3880" t="s">
        <v>1234</v>
      </c>
      <c r="C3880">
        <v>201008</v>
      </c>
      <c r="D3880">
        <v>0</v>
      </c>
      <c r="E3880" t="s">
        <v>1212</v>
      </c>
      <c r="F3880">
        <v>0</v>
      </c>
      <c r="G3880">
        <v>0</v>
      </c>
      <c r="H3880">
        <v>0</v>
      </c>
      <c r="I3880">
        <v>43112014101</v>
      </c>
      <c r="J3880">
        <v>12</v>
      </c>
      <c r="K3880" t="s">
        <v>1397</v>
      </c>
      <c r="L3880">
        <v>2531</v>
      </c>
      <c r="M3880" t="s">
        <v>1214</v>
      </c>
      <c r="N3880" t="s">
        <v>1388</v>
      </c>
      <c r="O3880">
        <v>0</v>
      </c>
      <c r="P3880" t="s">
        <v>1233</v>
      </c>
      <c r="Q3880">
        <v>19741001</v>
      </c>
    </row>
    <row r="3881" spans="1:17">
      <c r="A3881" t="s">
        <v>1396</v>
      </c>
      <c r="B3881" t="s">
        <v>1323</v>
      </c>
      <c r="C3881">
        <v>201008</v>
      </c>
      <c r="D3881">
        <v>29</v>
      </c>
      <c r="E3881" t="s">
        <v>1212</v>
      </c>
      <c r="F3881">
        <v>1022</v>
      </c>
      <c r="G3881">
        <v>164</v>
      </c>
      <c r="H3881">
        <v>53632</v>
      </c>
      <c r="I3881">
        <v>43112016200</v>
      </c>
      <c r="J3881">
        <v>8</v>
      </c>
      <c r="K3881" t="s">
        <v>1397</v>
      </c>
      <c r="L3881">
        <v>2531</v>
      </c>
      <c r="M3881" t="s">
        <v>1214</v>
      </c>
      <c r="N3881" t="s">
        <v>1388</v>
      </c>
      <c r="O3881">
        <v>0</v>
      </c>
      <c r="P3881" t="s">
        <v>1207</v>
      </c>
      <c r="Q3881">
        <v>19700201</v>
      </c>
    </row>
    <row r="3882" spans="1:17">
      <c r="A3882" t="s">
        <v>1396</v>
      </c>
      <c r="B3882" t="s">
        <v>1256</v>
      </c>
      <c r="C3882">
        <v>201008</v>
      </c>
      <c r="D3882">
        <v>29</v>
      </c>
      <c r="E3882" t="s">
        <v>1212</v>
      </c>
      <c r="F3882">
        <v>486</v>
      </c>
      <c r="G3882">
        <v>850</v>
      </c>
      <c r="H3882">
        <v>13390</v>
      </c>
      <c r="I3882">
        <v>43112020400</v>
      </c>
      <c r="J3882">
        <v>8</v>
      </c>
      <c r="K3882" t="s">
        <v>1397</v>
      </c>
      <c r="L3882">
        <v>2531</v>
      </c>
      <c r="M3882" t="s">
        <v>1214</v>
      </c>
      <c r="N3882" t="s">
        <v>1388</v>
      </c>
      <c r="O3882">
        <v>0</v>
      </c>
      <c r="P3882" t="s">
        <v>1207</v>
      </c>
      <c r="Q3882">
        <v>19700701</v>
      </c>
    </row>
    <row r="3883" spans="1:17">
      <c r="A3883" t="s">
        <v>1396</v>
      </c>
      <c r="B3883" t="s">
        <v>1324</v>
      </c>
      <c r="C3883">
        <v>201008</v>
      </c>
      <c r="D3883">
        <v>29</v>
      </c>
      <c r="E3883" t="s">
        <v>1212</v>
      </c>
      <c r="F3883">
        <v>2130</v>
      </c>
      <c r="G3883">
        <v>4886</v>
      </c>
      <c r="H3883">
        <v>62693</v>
      </c>
      <c r="I3883">
        <v>43112023700</v>
      </c>
      <c r="J3883">
        <v>8</v>
      </c>
      <c r="K3883" t="s">
        <v>1397</v>
      </c>
      <c r="L3883">
        <v>2531</v>
      </c>
      <c r="M3883" t="s">
        <v>1214</v>
      </c>
      <c r="N3883" t="s">
        <v>1388</v>
      </c>
      <c r="O3883">
        <v>0</v>
      </c>
      <c r="P3883" t="s">
        <v>1207</v>
      </c>
      <c r="Q3883">
        <v>19710301</v>
      </c>
    </row>
    <row r="3884" spans="1:17">
      <c r="A3884" t="s">
        <v>1396</v>
      </c>
      <c r="B3884" t="s">
        <v>1308</v>
      </c>
      <c r="C3884">
        <v>201008</v>
      </c>
      <c r="D3884">
        <v>26</v>
      </c>
      <c r="E3884" t="s">
        <v>1212</v>
      </c>
      <c r="F3884">
        <v>1067</v>
      </c>
      <c r="G3884">
        <v>5167</v>
      </c>
      <c r="H3884">
        <v>11961</v>
      </c>
      <c r="I3884">
        <v>43112021301</v>
      </c>
      <c r="J3884">
        <v>8</v>
      </c>
      <c r="K3884" t="s">
        <v>1397</v>
      </c>
      <c r="L3884">
        <v>2531</v>
      </c>
      <c r="M3884" t="s">
        <v>1214</v>
      </c>
      <c r="N3884" t="s">
        <v>1388</v>
      </c>
      <c r="O3884">
        <v>0</v>
      </c>
      <c r="P3884" t="s">
        <v>1233</v>
      </c>
      <c r="Q3884">
        <v>19740501</v>
      </c>
    </row>
    <row r="3885" spans="1:17">
      <c r="A3885" t="s">
        <v>1396</v>
      </c>
      <c r="B3885" t="s">
        <v>1235</v>
      </c>
      <c r="C3885">
        <v>201008</v>
      </c>
      <c r="D3885">
        <v>29</v>
      </c>
      <c r="E3885" t="s">
        <v>1212</v>
      </c>
      <c r="F3885">
        <v>190</v>
      </c>
      <c r="G3885">
        <v>932</v>
      </c>
      <c r="H3885">
        <v>332</v>
      </c>
      <c r="I3885">
        <v>43112005701</v>
      </c>
      <c r="J3885">
        <v>8</v>
      </c>
      <c r="K3885" t="s">
        <v>1397</v>
      </c>
      <c r="L3885">
        <v>2531</v>
      </c>
      <c r="M3885" t="s">
        <v>1214</v>
      </c>
      <c r="N3885" t="s">
        <v>1388</v>
      </c>
      <c r="O3885">
        <v>0</v>
      </c>
      <c r="P3885" t="s">
        <v>1207</v>
      </c>
      <c r="Q3885">
        <v>19830501</v>
      </c>
    </row>
    <row r="3886" spans="1:17">
      <c r="A3886" t="s">
        <v>1396</v>
      </c>
      <c r="B3886" t="s">
        <v>1257</v>
      </c>
      <c r="C3886">
        <v>201008</v>
      </c>
      <c r="D3886">
        <v>7</v>
      </c>
      <c r="E3886" t="s">
        <v>1212</v>
      </c>
      <c r="F3886">
        <v>26</v>
      </c>
      <c r="G3886">
        <v>20</v>
      </c>
      <c r="H3886">
        <v>17</v>
      </c>
      <c r="I3886">
        <v>43112007401</v>
      </c>
      <c r="J3886">
        <v>8</v>
      </c>
      <c r="K3886" t="s">
        <v>1397</v>
      </c>
      <c r="L3886">
        <v>2531</v>
      </c>
      <c r="M3886" t="s">
        <v>1214</v>
      </c>
      <c r="N3886" t="s">
        <v>1388</v>
      </c>
      <c r="O3886">
        <v>0</v>
      </c>
      <c r="P3886" t="s">
        <v>1207</v>
      </c>
      <c r="Q3886">
        <v>19690301</v>
      </c>
    </row>
    <row r="3887" spans="1:17">
      <c r="A3887" t="s">
        <v>1396</v>
      </c>
      <c r="B3887" t="s">
        <v>1309</v>
      </c>
      <c r="C3887">
        <v>201008</v>
      </c>
      <c r="D3887">
        <v>0</v>
      </c>
      <c r="E3887" t="s">
        <v>1212</v>
      </c>
      <c r="F3887">
        <v>0</v>
      </c>
      <c r="G3887">
        <v>0</v>
      </c>
      <c r="H3887">
        <v>0</v>
      </c>
      <c r="I3887">
        <v>43112010300</v>
      </c>
      <c r="J3887">
        <v>12</v>
      </c>
      <c r="K3887" t="s">
        <v>1397</v>
      </c>
      <c r="L3887">
        <v>2531</v>
      </c>
      <c r="M3887" t="s">
        <v>1214</v>
      </c>
      <c r="N3887" t="s">
        <v>1388</v>
      </c>
      <c r="O3887">
        <v>0</v>
      </c>
      <c r="P3887" t="s">
        <v>1207</v>
      </c>
      <c r="Q3887">
        <v>19690701</v>
      </c>
    </row>
    <row r="3888" spans="1:17">
      <c r="A3888" t="s">
        <v>1396</v>
      </c>
      <c r="B3888" t="s">
        <v>1258</v>
      </c>
      <c r="C3888">
        <v>201008</v>
      </c>
      <c r="D3888">
        <v>0</v>
      </c>
      <c r="E3888" t="s">
        <v>1212</v>
      </c>
      <c r="F3888">
        <v>0</v>
      </c>
      <c r="G3888">
        <v>0</v>
      </c>
      <c r="H3888">
        <v>0</v>
      </c>
      <c r="I3888">
        <v>43112017401</v>
      </c>
      <c r="J3888">
        <v>12</v>
      </c>
      <c r="K3888" t="s">
        <v>1397</v>
      </c>
      <c r="L3888">
        <v>2531</v>
      </c>
      <c r="M3888" t="s">
        <v>1214</v>
      </c>
      <c r="N3888" t="s">
        <v>1388</v>
      </c>
      <c r="O3888">
        <v>0</v>
      </c>
      <c r="P3888" t="s">
        <v>1207</v>
      </c>
      <c r="Q3888">
        <v>19780501</v>
      </c>
    </row>
    <row r="3889" spans="1:17">
      <c r="A3889" t="s">
        <v>1396</v>
      </c>
      <c r="B3889" t="s">
        <v>1236</v>
      </c>
      <c r="C3889">
        <v>201008</v>
      </c>
      <c r="D3889">
        <v>29</v>
      </c>
      <c r="E3889" t="s">
        <v>1212</v>
      </c>
      <c r="F3889">
        <v>1443</v>
      </c>
      <c r="G3889">
        <v>2258</v>
      </c>
      <c r="H3889">
        <v>363</v>
      </c>
      <c r="I3889">
        <v>43112009200</v>
      </c>
      <c r="J3889">
        <v>8</v>
      </c>
      <c r="K3889" t="s">
        <v>1397</v>
      </c>
      <c r="L3889">
        <v>2531</v>
      </c>
      <c r="M3889" t="s">
        <v>1214</v>
      </c>
      <c r="N3889" t="s">
        <v>1388</v>
      </c>
      <c r="O3889">
        <v>0</v>
      </c>
      <c r="P3889" t="s">
        <v>1207</v>
      </c>
      <c r="Q3889">
        <v>19690601</v>
      </c>
    </row>
    <row r="3890" spans="1:17">
      <c r="A3890" t="s">
        <v>1396</v>
      </c>
      <c r="B3890" t="s">
        <v>1237</v>
      </c>
      <c r="C3890">
        <v>201008</v>
      </c>
      <c r="D3890">
        <v>29</v>
      </c>
      <c r="E3890" t="s">
        <v>1212</v>
      </c>
      <c r="F3890">
        <v>814</v>
      </c>
      <c r="G3890">
        <v>4927</v>
      </c>
      <c r="H3890">
        <v>42752</v>
      </c>
      <c r="I3890">
        <v>43112006100</v>
      </c>
      <c r="J3890">
        <v>8</v>
      </c>
      <c r="K3890" t="s">
        <v>1397</v>
      </c>
      <c r="L3890">
        <v>2531</v>
      </c>
      <c r="M3890" t="s">
        <v>1214</v>
      </c>
      <c r="N3890" t="s">
        <v>1388</v>
      </c>
      <c r="O3890">
        <v>0</v>
      </c>
      <c r="P3890" t="s">
        <v>1207</v>
      </c>
      <c r="Q3890">
        <v>19700301</v>
      </c>
    </row>
    <row r="3891" spans="1:17">
      <c r="A3891" t="s">
        <v>1396</v>
      </c>
      <c r="B3891" t="s">
        <v>1310</v>
      </c>
      <c r="C3891">
        <v>201008</v>
      </c>
      <c r="D3891">
        <v>29</v>
      </c>
      <c r="E3891" t="s">
        <v>1212</v>
      </c>
      <c r="F3891">
        <v>1540</v>
      </c>
      <c r="G3891">
        <v>2381</v>
      </c>
      <c r="H3891">
        <v>28369</v>
      </c>
      <c r="I3891">
        <v>43112016300</v>
      </c>
      <c r="J3891">
        <v>8</v>
      </c>
      <c r="K3891" t="s">
        <v>1397</v>
      </c>
      <c r="L3891">
        <v>2531</v>
      </c>
      <c r="M3891" t="s">
        <v>1214</v>
      </c>
      <c r="N3891" t="s">
        <v>1388</v>
      </c>
      <c r="O3891">
        <v>0</v>
      </c>
      <c r="P3891" t="s">
        <v>1207</v>
      </c>
      <c r="Q3891">
        <v>19730401</v>
      </c>
    </row>
    <row r="3892" spans="1:17">
      <c r="A3892" t="s">
        <v>1396</v>
      </c>
      <c r="B3892" t="s">
        <v>1259</v>
      </c>
      <c r="C3892">
        <v>201008</v>
      </c>
      <c r="D3892">
        <v>0</v>
      </c>
      <c r="E3892" t="s">
        <v>1212</v>
      </c>
      <c r="F3892">
        <v>0</v>
      </c>
      <c r="G3892">
        <v>0</v>
      </c>
      <c r="H3892">
        <v>0</v>
      </c>
      <c r="I3892">
        <v>43112030300</v>
      </c>
      <c r="J3892">
        <v>12</v>
      </c>
      <c r="K3892" t="s">
        <v>1397</v>
      </c>
      <c r="L3892">
        <v>2531</v>
      </c>
      <c r="M3892" t="s">
        <v>1214</v>
      </c>
      <c r="N3892" t="s">
        <v>1388</v>
      </c>
      <c r="O3892">
        <v>0</v>
      </c>
      <c r="P3892" t="s">
        <v>1207</v>
      </c>
      <c r="Q3892">
        <v>19740801</v>
      </c>
    </row>
    <row r="3893" spans="1:17">
      <c r="A3893" t="s">
        <v>1396</v>
      </c>
      <c r="B3893" t="s">
        <v>1238</v>
      </c>
      <c r="C3893">
        <v>201008</v>
      </c>
      <c r="D3893">
        <v>29</v>
      </c>
      <c r="E3893" t="s">
        <v>1212</v>
      </c>
      <c r="F3893">
        <v>585</v>
      </c>
      <c r="G3893">
        <v>4558</v>
      </c>
      <c r="H3893">
        <v>7712</v>
      </c>
      <c r="I3893">
        <v>43112019600</v>
      </c>
      <c r="J3893">
        <v>8</v>
      </c>
      <c r="K3893" t="s">
        <v>1397</v>
      </c>
      <c r="L3893">
        <v>2531</v>
      </c>
      <c r="M3893" t="s">
        <v>1214</v>
      </c>
      <c r="N3893" t="s">
        <v>1388</v>
      </c>
      <c r="O3893">
        <v>0</v>
      </c>
      <c r="P3893" t="s">
        <v>1207</v>
      </c>
      <c r="Q3893">
        <v>19720901</v>
      </c>
    </row>
    <row r="3894" spans="1:17">
      <c r="A3894" t="s">
        <v>1396</v>
      </c>
      <c r="B3894" t="s">
        <v>1239</v>
      </c>
      <c r="C3894">
        <v>201008</v>
      </c>
      <c r="D3894">
        <v>29</v>
      </c>
      <c r="E3894" t="s">
        <v>1212</v>
      </c>
      <c r="F3894">
        <v>625</v>
      </c>
      <c r="G3894">
        <v>328</v>
      </c>
      <c r="H3894">
        <v>16040</v>
      </c>
      <c r="I3894">
        <v>43112013000</v>
      </c>
      <c r="J3894">
        <v>8</v>
      </c>
      <c r="K3894" t="s">
        <v>1397</v>
      </c>
      <c r="L3894">
        <v>2531</v>
      </c>
      <c r="M3894" t="s">
        <v>1214</v>
      </c>
      <c r="N3894" t="s">
        <v>1388</v>
      </c>
      <c r="O3894">
        <v>0</v>
      </c>
      <c r="P3894" t="s">
        <v>1207</v>
      </c>
      <c r="Q3894">
        <v>19720701</v>
      </c>
    </row>
    <row r="3895" spans="1:17">
      <c r="A3895" t="s">
        <v>1396</v>
      </c>
      <c r="B3895" t="s">
        <v>1240</v>
      </c>
      <c r="C3895">
        <v>201008</v>
      </c>
      <c r="D3895">
        <v>28</v>
      </c>
      <c r="E3895" t="s">
        <v>1212</v>
      </c>
      <c r="F3895">
        <v>1172</v>
      </c>
      <c r="G3895">
        <v>194</v>
      </c>
      <c r="H3895">
        <v>6157</v>
      </c>
      <c r="I3895">
        <v>43112021401</v>
      </c>
      <c r="J3895">
        <v>8</v>
      </c>
      <c r="K3895" t="s">
        <v>1397</v>
      </c>
      <c r="L3895">
        <v>2531</v>
      </c>
      <c r="M3895" t="s">
        <v>1214</v>
      </c>
      <c r="N3895" t="s">
        <v>1388</v>
      </c>
      <c r="O3895">
        <v>0</v>
      </c>
      <c r="P3895" t="s">
        <v>1207</v>
      </c>
      <c r="Q3895">
        <v>19760901</v>
      </c>
    </row>
    <row r="3896" spans="1:17">
      <c r="A3896" t="s">
        <v>1396</v>
      </c>
      <c r="B3896" t="s">
        <v>1241</v>
      </c>
      <c r="C3896">
        <v>201008</v>
      </c>
      <c r="D3896">
        <v>29</v>
      </c>
      <c r="E3896" t="s">
        <v>1212</v>
      </c>
      <c r="F3896">
        <v>779</v>
      </c>
      <c r="G3896">
        <v>267</v>
      </c>
      <c r="H3896">
        <v>40865</v>
      </c>
      <c r="I3896">
        <v>43112023800</v>
      </c>
      <c r="J3896">
        <v>8</v>
      </c>
      <c r="K3896" t="s">
        <v>1397</v>
      </c>
      <c r="L3896">
        <v>2531</v>
      </c>
      <c r="M3896" t="s">
        <v>1214</v>
      </c>
      <c r="N3896" t="s">
        <v>1388</v>
      </c>
      <c r="O3896">
        <v>0</v>
      </c>
      <c r="P3896" t="s">
        <v>1207</v>
      </c>
      <c r="Q3896">
        <v>19701201</v>
      </c>
    </row>
    <row r="3897" spans="1:17">
      <c r="A3897" t="s">
        <v>1396</v>
      </c>
      <c r="B3897" t="s">
        <v>1311</v>
      </c>
      <c r="C3897">
        <v>201008</v>
      </c>
      <c r="D3897">
        <v>29</v>
      </c>
      <c r="E3897" t="s">
        <v>1212</v>
      </c>
      <c r="F3897">
        <v>1918</v>
      </c>
      <c r="G3897">
        <v>528</v>
      </c>
      <c r="H3897">
        <v>38968</v>
      </c>
      <c r="I3897">
        <v>43112016400</v>
      </c>
      <c r="J3897">
        <v>8</v>
      </c>
      <c r="K3897" t="s">
        <v>1397</v>
      </c>
      <c r="L3897">
        <v>2531</v>
      </c>
      <c r="M3897" t="s">
        <v>1214</v>
      </c>
      <c r="N3897" t="s">
        <v>1388</v>
      </c>
      <c r="O3897">
        <v>0</v>
      </c>
      <c r="P3897" t="s">
        <v>1207</v>
      </c>
      <c r="Q3897">
        <v>19740101</v>
      </c>
    </row>
    <row r="3898" spans="1:17">
      <c r="A3898" t="s">
        <v>1396</v>
      </c>
      <c r="B3898" t="s">
        <v>1260</v>
      </c>
      <c r="C3898">
        <v>201008</v>
      </c>
      <c r="D3898">
        <v>29</v>
      </c>
      <c r="E3898" t="s">
        <v>1212</v>
      </c>
      <c r="F3898">
        <v>858</v>
      </c>
      <c r="G3898">
        <v>3408</v>
      </c>
      <c r="H3898">
        <v>44967</v>
      </c>
      <c r="I3898">
        <v>43112019700</v>
      </c>
      <c r="J3898">
        <v>8</v>
      </c>
      <c r="K3898" t="s">
        <v>1397</v>
      </c>
      <c r="L3898">
        <v>2531</v>
      </c>
      <c r="M3898" t="s">
        <v>1214</v>
      </c>
      <c r="N3898" t="s">
        <v>1388</v>
      </c>
      <c r="O3898">
        <v>0</v>
      </c>
      <c r="P3898" t="s">
        <v>1207</v>
      </c>
      <c r="Q3898">
        <v>19700801</v>
      </c>
    </row>
    <row r="3899" spans="1:17">
      <c r="A3899" t="s">
        <v>1396</v>
      </c>
      <c r="B3899" t="s">
        <v>1312</v>
      </c>
      <c r="C3899">
        <v>201008</v>
      </c>
      <c r="D3899">
        <v>29</v>
      </c>
      <c r="E3899" t="s">
        <v>1212</v>
      </c>
      <c r="F3899">
        <v>1097</v>
      </c>
      <c r="G3899">
        <v>123</v>
      </c>
      <c r="H3899">
        <v>57458</v>
      </c>
      <c r="I3899">
        <v>43112015100</v>
      </c>
      <c r="J3899">
        <v>8</v>
      </c>
      <c r="K3899" t="s">
        <v>1397</v>
      </c>
      <c r="L3899">
        <v>2531</v>
      </c>
      <c r="M3899" t="s">
        <v>1214</v>
      </c>
      <c r="N3899" t="s">
        <v>1388</v>
      </c>
      <c r="O3899">
        <v>0</v>
      </c>
      <c r="P3899" t="s">
        <v>1322</v>
      </c>
      <c r="Q3899">
        <v>19730701</v>
      </c>
    </row>
    <row r="3900" spans="1:17">
      <c r="A3900" t="s">
        <v>1396</v>
      </c>
      <c r="B3900" t="s">
        <v>1242</v>
      </c>
      <c r="C3900">
        <v>201008</v>
      </c>
      <c r="D3900">
        <v>29</v>
      </c>
      <c r="E3900" t="s">
        <v>1212</v>
      </c>
      <c r="F3900">
        <v>742</v>
      </c>
      <c r="G3900">
        <v>1605</v>
      </c>
      <c r="H3900">
        <v>8012</v>
      </c>
      <c r="I3900">
        <v>43112006400</v>
      </c>
      <c r="J3900">
        <v>8</v>
      </c>
      <c r="K3900" t="s">
        <v>1397</v>
      </c>
      <c r="L3900">
        <v>2531</v>
      </c>
      <c r="M3900" t="s">
        <v>1214</v>
      </c>
      <c r="N3900" t="s">
        <v>1388</v>
      </c>
      <c r="O3900">
        <v>0</v>
      </c>
      <c r="P3900" t="s">
        <v>1207</v>
      </c>
      <c r="Q3900">
        <v>19750201</v>
      </c>
    </row>
    <row r="3901" spans="1:17">
      <c r="A3901" t="s">
        <v>1396</v>
      </c>
      <c r="B3901" t="s">
        <v>1326</v>
      </c>
      <c r="C3901">
        <v>201008</v>
      </c>
      <c r="D3901">
        <v>29</v>
      </c>
      <c r="E3901" t="s">
        <v>1212</v>
      </c>
      <c r="F3901">
        <v>559</v>
      </c>
      <c r="G3901">
        <v>82</v>
      </c>
      <c r="H3901">
        <v>29306</v>
      </c>
      <c r="I3901">
        <v>43112012401</v>
      </c>
      <c r="J3901">
        <v>8</v>
      </c>
      <c r="K3901" t="s">
        <v>1397</v>
      </c>
      <c r="L3901">
        <v>2531</v>
      </c>
      <c r="M3901" t="s">
        <v>1214</v>
      </c>
      <c r="N3901" t="s">
        <v>1388</v>
      </c>
      <c r="O3901">
        <v>0</v>
      </c>
      <c r="P3901" t="s">
        <v>1233</v>
      </c>
      <c r="Q3901">
        <v>19970507</v>
      </c>
    </row>
    <row r="3902" spans="1:17">
      <c r="A3902" t="s">
        <v>1396</v>
      </c>
      <c r="B3902" t="s">
        <v>1261</v>
      </c>
      <c r="C3902">
        <v>201008</v>
      </c>
      <c r="D3902">
        <v>0</v>
      </c>
      <c r="E3902" t="s">
        <v>1212</v>
      </c>
      <c r="F3902">
        <v>0</v>
      </c>
      <c r="G3902">
        <v>0</v>
      </c>
      <c r="H3902">
        <v>0</v>
      </c>
      <c r="I3902">
        <v>43112006200</v>
      </c>
      <c r="J3902">
        <v>12</v>
      </c>
      <c r="K3902" t="s">
        <v>1397</v>
      </c>
      <c r="L3902">
        <v>2531</v>
      </c>
      <c r="M3902" t="s">
        <v>1214</v>
      </c>
      <c r="N3902" t="s">
        <v>1388</v>
      </c>
      <c r="O3902">
        <v>0</v>
      </c>
      <c r="P3902" t="s">
        <v>1207</v>
      </c>
      <c r="Q3902">
        <v>19690501</v>
      </c>
    </row>
    <row r="3903" spans="1:17">
      <c r="A3903" t="s">
        <v>1396</v>
      </c>
      <c r="B3903" t="s">
        <v>1394</v>
      </c>
      <c r="C3903">
        <v>201008</v>
      </c>
      <c r="D3903">
        <v>0</v>
      </c>
      <c r="E3903" t="s">
        <v>1212</v>
      </c>
      <c r="F3903">
        <v>0</v>
      </c>
      <c r="G3903">
        <v>0</v>
      </c>
      <c r="H3903">
        <v>0</v>
      </c>
      <c r="I3903">
        <v>43112018301</v>
      </c>
      <c r="J3903">
        <v>12</v>
      </c>
      <c r="K3903" t="s">
        <v>1397</v>
      </c>
      <c r="L3903">
        <v>2531</v>
      </c>
      <c r="M3903" t="s">
        <v>1214</v>
      </c>
      <c r="N3903" t="s">
        <v>1388</v>
      </c>
      <c r="O3903">
        <v>0</v>
      </c>
      <c r="P3903" t="s">
        <v>1207</v>
      </c>
      <c r="Q3903">
        <v>19750701</v>
      </c>
    </row>
    <row r="3904" spans="1:17">
      <c r="A3904" t="s">
        <v>1396</v>
      </c>
      <c r="B3904" t="s">
        <v>1243</v>
      </c>
      <c r="C3904">
        <v>201008</v>
      </c>
      <c r="D3904">
        <v>29</v>
      </c>
      <c r="E3904" t="s">
        <v>1212</v>
      </c>
      <c r="F3904">
        <v>239</v>
      </c>
      <c r="G3904">
        <v>407</v>
      </c>
      <c r="H3904">
        <v>22</v>
      </c>
      <c r="I3904">
        <v>43112018400</v>
      </c>
      <c r="J3904">
        <v>8</v>
      </c>
      <c r="K3904" t="s">
        <v>1397</v>
      </c>
      <c r="L3904">
        <v>2531</v>
      </c>
      <c r="M3904" t="s">
        <v>1214</v>
      </c>
      <c r="N3904" t="s">
        <v>1388</v>
      </c>
      <c r="O3904">
        <v>0</v>
      </c>
      <c r="P3904" t="s">
        <v>1207</v>
      </c>
      <c r="Q3904">
        <v>19700501</v>
      </c>
    </row>
    <row r="3905" spans="1:17">
      <c r="A3905" t="s">
        <v>1396</v>
      </c>
      <c r="B3905" t="s">
        <v>1327</v>
      </c>
      <c r="C3905">
        <v>201008</v>
      </c>
      <c r="D3905">
        <v>29</v>
      </c>
      <c r="E3905" t="s">
        <v>1212</v>
      </c>
      <c r="F3905">
        <v>1143</v>
      </c>
      <c r="G3905">
        <v>1396</v>
      </c>
      <c r="H3905">
        <v>20870</v>
      </c>
      <c r="I3905">
        <v>43112005600</v>
      </c>
      <c r="J3905">
        <v>8</v>
      </c>
      <c r="K3905" t="s">
        <v>1397</v>
      </c>
      <c r="L3905">
        <v>2531</v>
      </c>
      <c r="M3905" t="s">
        <v>1214</v>
      </c>
      <c r="N3905" t="s">
        <v>1388</v>
      </c>
      <c r="O3905">
        <v>0</v>
      </c>
      <c r="P3905" t="s">
        <v>1322</v>
      </c>
      <c r="Q3905">
        <v>19690301</v>
      </c>
    </row>
    <row r="3906" spans="1:17">
      <c r="A3906" t="s">
        <v>1396</v>
      </c>
      <c r="B3906" t="s">
        <v>1328</v>
      </c>
      <c r="C3906">
        <v>201008</v>
      </c>
      <c r="D3906">
        <v>28</v>
      </c>
      <c r="E3906" t="s">
        <v>1212</v>
      </c>
      <c r="F3906">
        <v>1439</v>
      </c>
      <c r="G3906">
        <v>1146</v>
      </c>
      <c r="H3906">
        <v>29154</v>
      </c>
      <c r="I3906">
        <v>43112017500</v>
      </c>
      <c r="J3906">
        <v>8</v>
      </c>
      <c r="K3906" t="s">
        <v>1397</v>
      </c>
      <c r="L3906">
        <v>2531</v>
      </c>
      <c r="M3906" t="s">
        <v>1214</v>
      </c>
      <c r="N3906" t="s">
        <v>1388</v>
      </c>
      <c r="O3906">
        <v>0</v>
      </c>
      <c r="P3906" t="s">
        <v>1207</v>
      </c>
      <c r="Q3906">
        <v>19700401</v>
      </c>
    </row>
    <row r="3907" spans="1:17">
      <c r="A3907" t="s">
        <v>1396</v>
      </c>
      <c r="B3907" t="s">
        <v>1262</v>
      </c>
      <c r="C3907">
        <v>201008</v>
      </c>
      <c r="D3907">
        <v>25</v>
      </c>
      <c r="E3907" t="s">
        <v>1212</v>
      </c>
      <c r="F3907">
        <v>945</v>
      </c>
      <c r="G3907">
        <v>351</v>
      </c>
      <c r="H3907">
        <v>10591</v>
      </c>
      <c r="I3907">
        <v>43112012500</v>
      </c>
      <c r="J3907">
        <v>8</v>
      </c>
      <c r="K3907" t="s">
        <v>1397</v>
      </c>
      <c r="L3907">
        <v>2531</v>
      </c>
      <c r="M3907" t="s">
        <v>1214</v>
      </c>
      <c r="N3907" t="s">
        <v>1388</v>
      </c>
      <c r="O3907">
        <v>0</v>
      </c>
      <c r="P3907" t="s">
        <v>1207</v>
      </c>
      <c r="Q3907">
        <v>19690801</v>
      </c>
    </row>
    <row r="3908" spans="1:17">
      <c r="A3908" t="s">
        <v>1396</v>
      </c>
      <c r="B3908" t="s">
        <v>1313</v>
      </c>
      <c r="C3908">
        <v>201008</v>
      </c>
      <c r="D3908">
        <v>29</v>
      </c>
      <c r="E3908" t="s">
        <v>1212</v>
      </c>
      <c r="F3908">
        <v>2143</v>
      </c>
      <c r="G3908">
        <v>1788</v>
      </c>
      <c r="H3908">
        <v>5441</v>
      </c>
      <c r="I3908">
        <v>43112006300</v>
      </c>
      <c r="J3908">
        <v>8</v>
      </c>
      <c r="K3908" t="s">
        <v>1397</v>
      </c>
      <c r="L3908">
        <v>2531</v>
      </c>
      <c r="M3908" t="s">
        <v>1214</v>
      </c>
      <c r="N3908" t="s">
        <v>1388</v>
      </c>
      <c r="O3908">
        <v>0</v>
      </c>
      <c r="P3908" t="s">
        <v>1207</v>
      </c>
      <c r="Q3908">
        <v>19690701</v>
      </c>
    </row>
    <row r="3909" spans="1:17">
      <c r="A3909" t="s">
        <v>1396</v>
      </c>
      <c r="B3909" t="s">
        <v>1314</v>
      </c>
      <c r="C3909">
        <v>201008</v>
      </c>
      <c r="D3909">
        <v>29</v>
      </c>
      <c r="E3909" t="s">
        <v>1212</v>
      </c>
      <c r="F3909">
        <v>798</v>
      </c>
      <c r="G3909">
        <v>82</v>
      </c>
      <c r="H3909">
        <v>41835</v>
      </c>
      <c r="I3909">
        <v>43112020500</v>
      </c>
      <c r="J3909">
        <v>8</v>
      </c>
      <c r="K3909" t="s">
        <v>1397</v>
      </c>
      <c r="L3909">
        <v>2531</v>
      </c>
      <c r="M3909" t="s">
        <v>1214</v>
      </c>
      <c r="N3909" t="s">
        <v>1388</v>
      </c>
      <c r="O3909">
        <v>0</v>
      </c>
      <c r="P3909" t="s">
        <v>1233</v>
      </c>
      <c r="Q3909">
        <v>19721201</v>
      </c>
    </row>
    <row r="3910" spans="1:17">
      <c r="A3910" t="s">
        <v>1396</v>
      </c>
      <c r="B3910" t="s">
        <v>1329</v>
      </c>
      <c r="C3910">
        <v>201008</v>
      </c>
      <c r="D3910">
        <v>13</v>
      </c>
      <c r="E3910" t="s">
        <v>1212</v>
      </c>
      <c r="F3910">
        <v>1091</v>
      </c>
      <c r="G3910">
        <v>128</v>
      </c>
      <c r="H3910">
        <v>33954</v>
      </c>
      <c r="I3910">
        <v>43112019800</v>
      </c>
      <c r="J3910">
        <v>8</v>
      </c>
      <c r="K3910" t="s">
        <v>1397</v>
      </c>
      <c r="L3910">
        <v>2531</v>
      </c>
      <c r="M3910" t="s">
        <v>1214</v>
      </c>
      <c r="N3910" t="s">
        <v>1388</v>
      </c>
      <c r="O3910">
        <v>0</v>
      </c>
      <c r="P3910" t="s">
        <v>1207</v>
      </c>
      <c r="Q3910">
        <v>19700801</v>
      </c>
    </row>
    <row r="3911" spans="1:17">
      <c r="A3911" t="s">
        <v>1396</v>
      </c>
      <c r="B3911" t="s">
        <v>1245</v>
      </c>
      <c r="C3911">
        <v>201008</v>
      </c>
      <c r="D3911">
        <v>29</v>
      </c>
      <c r="E3911" t="s">
        <v>1212</v>
      </c>
      <c r="F3911">
        <v>1217</v>
      </c>
      <c r="G3911">
        <v>1889</v>
      </c>
      <c r="H3911">
        <v>1913</v>
      </c>
      <c r="I3911">
        <v>43112019900</v>
      </c>
      <c r="J3911">
        <v>8</v>
      </c>
      <c r="K3911" t="s">
        <v>1397</v>
      </c>
      <c r="L3911">
        <v>2531</v>
      </c>
      <c r="M3911" t="s">
        <v>1214</v>
      </c>
      <c r="N3911" t="s">
        <v>1388</v>
      </c>
      <c r="O3911">
        <v>0</v>
      </c>
      <c r="P3911" t="s">
        <v>1207</v>
      </c>
      <c r="Q3911">
        <v>19700701</v>
      </c>
    </row>
    <row r="3912" spans="1:17">
      <c r="A3912" t="s">
        <v>1396</v>
      </c>
      <c r="B3912" t="s">
        <v>1359</v>
      </c>
      <c r="C3912">
        <v>201008</v>
      </c>
      <c r="D3912">
        <v>0</v>
      </c>
      <c r="E3912" t="s">
        <v>1212</v>
      </c>
      <c r="F3912">
        <v>0</v>
      </c>
      <c r="G3912">
        <v>0</v>
      </c>
      <c r="H3912">
        <v>0</v>
      </c>
      <c r="I3912">
        <v>43112021800</v>
      </c>
      <c r="J3912">
        <v>12</v>
      </c>
      <c r="K3912" t="s">
        <v>1397</v>
      </c>
      <c r="L3912">
        <v>2531</v>
      </c>
      <c r="M3912" t="s">
        <v>1214</v>
      </c>
      <c r="N3912" t="s">
        <v>1388</v>
      </c>
      <c r="O3912">
        <v>0</v>
      </c>
      <c r="P3912" t="s">
        <v>1207</v>
      </c>
      <c r="Q3912">
        <v>19701101</v>
      </c>
    </row>
    <row r="3913" spans="1:17">
      <c r="A3913" t="s">
        <v>1396</v>
      </c>
      <c r="B3913" t="s">
        <v>1248</v>
      </c>
      <c r="C3913">
        <v>201008</v>
      </c>
      <c r="D3913">
        <v>29</v>
      </c>
      <c r="E3913" t="s">
        <v>1212</v>
      </c>
      <c r="F3913">
        <v>66</v>
      </c>
      <c r="G3913">
        <v>122</v>
      </c>
      <c r="H3913">
        <v>4244</v>
      </c>
      <c r="I3913">
        <v>43112017601</v>
      </c>
      <c r="J3913">
        <v>8</v>
      </c>
      <c r="K3913" t="s">
        <v>1397</v>
      </c>
      <c r="L3913">
        <v>2531</v>
      </c>
      <c r="M3913" t="s">
        <v>1214</v>
      </c>
      <c r="N3913" t="s">
        <v>1388</v>
      </c>
      <c r="O3913">
        <v>0</v>
      </c>
      <c r="P3913" t="s">
        <v>1207</v>
      </c>
      <c r="Q3913">
        <v>19751101</v>
      </c>
    </row>
    <row r="3914" spans="1:17">
      <c r="A3914" t="s">
        <v>1396</v>
      </c>
      <c r="B3914" t="s">
        <v>1215</v>
      </c>
      <c r="C3914">
        <v>201008</v>
      </c>
      <c r="D3914">
        <v>29</v>
      </c>
      <c r="E3914" t="s">
        <v>1212</v>
      </c>
      <c r="F3914">
        <v>448</v>
      </c>
      <c r="G3914">
        <v>3900</v>
      </c>
      <c r="H3914">
        <v>8778</v>
      </c>
      <c r="I3914">
        <v>43112015201</v>
      </c>
      <c r="J3914">
        <v>8</v>
      </c>
      <c r="K3914" t="s">
        <v>1397</v>
      </c>
      <c r="L3914">
        <v>2531</v>
      </c>
      <c r="M3914" t="s">
        <v>1214</v>
      </c>
      <c r="N3914" t="s">
        <v>1388</v>
      </c>
      <c r="O3914">
        <v>0</v>
      </c>
      <c r="P3914" t="s">
        <v>1207</v>
      </c>
      <c r="Q3914">
        <v>19940401</v>
      </c>
    </row>
    <row r="3915" spans="1:17">
      <c r="A3915" t="s">
        <v>1396</v>
      </c>
      <c r="B3915" t="s">
        <v>1217</v>
      </c>
      <c r="C3915">
        <v>201008</v>
      </c>
      <c r="D3915">
        <v>0</v>
      </c>
      <c r="E3915" t="s">
        <v>1212</v>
      </c>
      <c r="F3915">
        <v>0</v>
      </c>
      <c r="G3915">
        <v>0</v>
      </c>
      <c r="H3915">
        <v>0</v>
      </c>
      <c r="I3915">
        <v>43112018500</v>
      </c>
      <c r="J3915">
        <v>12</v>
      </c>
      <c r="K3915" t="s">
        <v>1397</v>
      </c>
      <c r="L3915">
        <v>2531</v>
      </c>
      <c r="M3915" t="s">
        <v>1214</v>
      </c>
      <c r="N3915" t="s">
        <v>1388</v>
      </c>
      <c r="O3915">
        <v>0</v>
      </c>
      <c r="P3915" t="s">
        <v>1207</v>
      </c>
      <c r="Q3915">
        <v>19700601</v>
      </c>
    </row>
    <row r="3916" spans="1:17">
      <c r="A3916" t="s">
        <v>1396</v>
      </c>
      <c r="B3916" t="s">
        <v>1220</v>
      </c>
      <c r="C3916">
        <v>201008</v>
      </c>
      <c r="D3916">
        <v>0</v>
      </c>
      <c r="E3916" t="s">
        <v>1212</v>
      </c>
      <c r="F3916">
        <v>0</v>
      </c>
      <c r="G3916">
        <v>0</v>
      </c>
      <c r="H3916">
        <v>0</v>
      </c>
      <c r="I3916">
        <v>43112070200</v>
      </c>
      <c r="J3916">
        <v>12</v>
      </c>
      <c r="K3916" t="s">
        <v>1397</v>
      </c>
      <c r="L3916">
        <v>2531</v>
      </c>
      <c r="M3916" t="s">
        <v>1214</v>
      </c>
      <c r="N3916" t="s">
        <v>1388</v>
      </c>
      <c r="O3916">
        <v>0</v>
      </c>
      <c r="P3916" t="s">
        <v>1207</v>
      </c>
      <c r="Q3916">
        <v>19930801</v>
      </c>
    </row>
    <row r="3917" spans="1:17">
      <c r="A3917" t="s">
        <v>1396</v>
      </c>
      <c r="B3917" t="s">
        <v>1221</v>
      </c>
      <c r="C3917">
        <v>201008</v>
      </c>
      <c r="D3917">
        <v>29</v>
      </c>
      <c r="E3917" t="s">
        <v>1212</v>
      </c>
      <c r="F3917">
        <v>360</v>
      </c>
      <c r="G3917">
        <v>885</v>
      </c>
      <c r="H3917">
        <v>1302</v>
      </c>
      <c r="I3917">
        <v>43112031100</v>
      </c>
      <c r="J3917">
        <v>8</v>
      </c>
      <c r="K3917" t="s">
        <v>1397</v>
      </c>
      <c r="L3917">
        <v>2531</v>
      </c>
      <c r="M3917" t="s">
        <v>1214</v>
      </c>
      <c r="N3917" t="s">
        <v>1388</v>
      </c>
      <c r="O3917">
        <v>0</v>
      </c>
      <c r="P3917" t="s">
        <v>1207</v>
      </c>
      <c r="Q3917">
        <v>19750801</v>
      </c>
    </row>
    <row r="3918" spans="1:17">
      <c r="A3918" t="s">
        <v>1396</v>
      </c>
      <c r="B3918" t="s">
        <v>1222</v>
      </c>
      <c r="C3918">
        <v>201008</v>
      </c>
      <c r="D3918">
        <v>28</v>
      </c>
      <c r="E3918" t="s">
        <v>1212</v>
      </c>
      <c r="F3918">
        <v>1147</v>
      </c>
      <c r="G3918">
        <v>346</v>
      </c>
      <c r="H3918">
        <v>2221</v>
      </c>
      <c r="I3918">
        <v>43112070000</v>
      </c>
      <c r="J3918">
        <v>8</v>
      </c>
      <c r="K3918" t="s">
        <v>1397</v>
      </c>
      <c r="L3918">
        <v>2531</v>
      </c>
      <c r="M3918" t="s">
        <v>1214</v>
      </c>
      <c r="N3918" t="s">
        <v>1388</v>
      </c>
      <c r="O3918">
        <v>0</v>
      </c>
      <c r="P3918" t="s">
        <v>1207</v>
      </c>
      <c r="Q3918">
        <v>19930601</v>
      </c>
    </row>
    <row r="3919" spans="1:17">
      <c r="A3919" t="s">
        <v>1396</v>
      </c>
      <c r="B3919" t="s">
        <v>1223</v>
      </c>
      <c r="C3919">
        <v>201008</v>
      </c>
      <c r="D3919">
        <v>0</v>
      </c>
      <c r="E3919" t="s">
        <v>1212</v>
      </c>
      <c r="F3919">
        <v>0</v>
      </c>
      <c r="G3919">
        <v>0</v>
      </c>
      <c r="H3919">
        <v>0</v>
      </c>
      <c r="I3919">
        <v>43112017900</v>
      </c>
      <c r="J3919">
        <v>12</v>
      </c>
      <c r="K3919" t="s">
        <v>1397</v>
      </c>
      <c r="L3919">
        <v>2531</v>
      </c>
      <c r="M3919" t="s">
        <v>1214</v>
      </c>
      <c r="N3919" t="s">
        <v>1388</v>
      </c>
      <c r="O3919">
        <v>0</v>
      </c>
      <c r="P3919" t="s">
        <v>1207</v>
      </c>
      <c r="Q3919">
        <v>19741101</v>
      </c>
    </row>
    <row r="3920" spans="1:17">
      <c r="A3920" t="s">
        <v>1396</v>
      </c>
      <c r="B3920" t="s">
        <v>1224</v>
      </c>
      <c r="C3920">
        <v>201008</v>
      </c>
      <c r="D3920">
        <v>0</v>
      </c>
      <c r="E3920" t="s">
        <v>1212</v>
      </c>
      <c r="F3920">
        <v>0</v>
      </c>
      <c r="G3920">
        <v>0</v>
      </c>
      <c r="H3920">
        <v>0</v>
      </c>
      <c r="I3920">
        <v>43112015301</v>
      </c>
      <c r="J3920">
        <v>12</v>
      </c>
      <c r="K3920" t="s">
        <v>1397</v>
      </c>
      <c r="L3920">
        <v>2531</v>
      </c>
      <c r="M3920" t="s">
        <v>1214</v>
      </c>
      <c r="N3920" t="s">
        <v>1388</v>
      </c>
      <c r="O3920">
        <v>0</v>
      </c>
      <c r="P3920" t="s">
        <v>1207</v>
      </c>
      <c r="Q3920">
        <v>19741101</v>
      </c>
    </row>
    <row r="3921" spans="1:17">
      <c r="A3921" t="s">
        <v>1396</v>
      </c>
      <c r="B3921" t="s">
        <v>1225</v>
      </c>
      <c r="C3921">
        <v>201008</v>
      </c>
      <c r="D3921">
        <v>0</v>
      </c>
      <c r="E3921" t="s">
        <v>1212</v>
      </c>
      <c r="F3921">
        <v>0</v>
      </c>
      <c r="G3921">
        <v>0</v>
      </c>
      <c r="H3921">
        <v>0</v>
      </c>
      <c r="I3921">
        <v>43112016500</v>
      </c>
      <c r="J3921">
        <v>12</v>
      </c>
      <c r="K3921" t="s">
        <v>1397</v>
      </c>
      <c r="L3921">
        <v>2531</v>
      </c>
      <c r="M3921" t="s">
        <v>1214</v>
      </c>
      <c r="N3921" t="s">
        <v>1388</v>
      </c>
      <c r="O3921">
        <v>0</v>
      </c>
      <c r="P3921" t="s">
        <v>1207</v>
      </c>
      <c r="Q3921">
        <v>19700301</v>
      </c>
    </row>
    <row r="3922" spans="1:17">
      <c r="A3922" t="s">
        <v>1396</v>
      </c>
      <c r="B3922" t="s">
        <v>1301</v>
      </c>
      <c r="C3922">
        <v>201008</v>
      </c>
      <c r="D3922">
        <v>0</v>
      </c>
      <c r="E3922" t="s">
        <v>1212</v>
      </c>
      <c r="F3922">
        <v>0</v>
      </c>
      <c r="G3922">
        <v>0</v>
      </c>
      <c r="H3922">
        <v>0</v>
      </c>
      <c r="I3922">
        <v>43112010801</v>
      </c>
      <c r="J3922">
        <v>12</v>
      </c>
      <c r="K3922" t="s">
        <v>1397</v>
      </c>
      <c r="L3922">
        <v>2531</v>
      </c>
      <c r="M3922" t="s">
        <v>1214</v>
      </c>
      <c r="N3922" t="s">
        <v>1388</v>
      </c>
      <c r="O3922">
        <v>0</v>
      </c>
      <c r="P3922" t="s">
        <v>1207</v>
      </c>
      <c r="Q3922">
        <v>19721201</v>
      </c>
    </row>
    <row r="3923" spans="1:17">
      <c r="A3923" t="s">
        <v>1396</v>
      </c>
      <c r="B3923" t="s">
        <v>1226</v>
      </c>
      <c r="C3923">
        <v>201008</v>
      </c>
      <c r="D3923">
        <v>0</v>
      </c>
      <c r="E3923" t="s">
        <v>1212</v>
      </c>
      <c r="F3923">
        <v>0</v>
      </c>
      <c r="G3923">
        <v>0</v>
      </c>
      <c r="H3923">
        <v>0</v>
      </c>
      <c r="I3923">
        <v>43112021000</v>
      </c>
      <c r="J3923">
        <v>12</v>
      </c>
      <c r="K3923" t="s">
        <v>1397</v>
      </c>
      <c r="L3923">
        <v>2531</v>
      </c>
      <c r="M3923" t="s">
        <v>1214</v>
      </c>
      <c r="N3923" t="s">
        <v>1388</v>
      </c>
      <c r="O3923">
        <v>0</v>
      </c>
      <c r="P3923" t="s">
        <v>1207</v>
      </c>
      <c r="Q3923">
        <v>19720801</v>
      </c>
    </row>
    <row r="3924" spans="1:17">
      <c r="A3924" t="s">
        <v>1396</v>
      </c>
      <c r="B3924" t="s">
        <v>1303</v>
      </c>
      <c r="C3924">
        <v>201008</v>
      </c>
      <c r="D3924">
        <v>0</v>
      </c>
      <c r="E3924" t="s">
        <v>1212</v>
      </c>
      <c r="F3924">
        <v>0</v>
      </c>
      <c r="G3924">
        <v>0</v>
      </c>
      <c r="H3924">
        <v>0</v>
      </c>
      <c r="I3924">
        <v>43112014200</v>
      </c>
      <c r="J3924">
        <v>12</v>
      </c>
      <c r="K3924" t="s">
        <v>1397</v>
      </c>
      <c r="L3924">
        <v>2531</v>
      </c>
      <c r="M3924" t="s">
        <v>1214</v>
      </c>
      <c r="N3924" t="s">
        <v>1388</v>
      </c>
      <c r="O3924">
        <v>0</v>
      </c>
      <c r="P3924" t="s">
        <v>1207</v>
      </c>
      <c r="Q3924">
        <v>19740101</v>
      </c>
    </row>
    <row r="3925" spans="1:17">
      <c r="A3925" t="s">
        <v>1396</v>
      </c>
      <c r="B3925" t="s">
        <v>1348</v>
      </c>
      <c r="C3925">
        <v>201008</v>
      </c>
      <c r="D3925">
        <v>29</v>
      </c>
      <c r="E3925" t="s">
        <v>1212</v>
      </c>
      <c r="F3925">
        <v>1068</v>
      </c>
      <c r="G3925">
        <v>2135</v>
      </c>
      <c r="H3925">
        <v>11070</v>
      </c>
      <c r="I3925">
        <v>43112016601</v>
      </c>
      <c r="J3925">
        <v>8</v>
      </c>
      <c r="K3925" t="s">
        <v>1397</v>
      </c>
      <c r="L3925">
        <v>2531</v>
      </c>
      <c r="M3925" t="s">
        <v>1214</v>
      </c>
      <c r="N3925" t="s">
        <v>1388</v>
      </c>
      <c r="O3925">
        <v>0</v>
      </c>
      <c r="P3925" t="s">
        <v>1207</v>
      </c>
      <c r="Q3925">
        <v>19770201</v>
      </c>
    </row>
    <row r="3926" spans="1:17">
      <c r="A3926" t="s">
        <v>1396</v>
      </c>
      <c r="B3926" t="s">
        <v>1228</v>
      </c>
      <c r="C3926">
        <v>201008</v>
      </c>
      <c r="D3926">
        <v>29</v>
      </c>
      <c r="E3926" t="s">
        <v>1212</v>
      </c>
      <c r="F3926">
        <v>563</v>
      </c>
      <c r="G3926">
        <v>722</v>
      </c>
      <c r="H3926">
        <v>15752</v>
      </c>
      <c r="I3926">
        <v>43112009301</v>
      </c>
      <c r="J3926">
        <v>8</v>
      </c>
      <c r="K3926" t="s">
        <v>1397</v>
      </c>
      <c r="L3926">
        <v>2531</v>
      </c>
      <c r="M3926" t="s">
        <v>1214</v>
      </c>
      <c r="N3926" t="s">
        <v>1388</v>
      </c>
      <c r="O3926">
        <v>0</v>
      </c>
      <c r="P3926" t="s">
        <v>1207</v>
      </c>
      <c r="Q3926">
        <v>19790801</v>
      </c>
    </row>
    <row r="3927" spans="1:17">
      <c r="A3927" t="s">
        <v>1396</v>
      </c>
      <c r="B3927" t="s">
        <v>1381</v>
      </c>
      <c r="C3927">
        <v>201008</v>
      </c>
      <c r="D3927">
        <v>0</v>
      </c>
      <c r="E3927" t="s">
        <v>1212</v>
      </c>
      <c r="F3927">
        <v>0</v>
      </c>
      <c r="G3927">
        <v>0</v>
      </c>
      <c r="H3927">
        <v>0</v>
      </c>
      <c r="I3927">
        <v>43112029000</v>
      </c>
      <c r="J3927">
        <v>12</v>
      </c>
      <c r="K3927" t="s">
        <v>1397</v>
      </c>
      <c r="L3927">
        <v>2531</v>
      </c>
      <c r="M3927" t="s">
        <v>1214</v>
      </c>
      <c r="N3927" t="s">
        <v>1388</v>
      </c>
      <c r="O3927">
        <v>0</v>
      </c>
      <c r="P3927" t="s">
        <v>1207</v>
      </c>
      <c r="Q3927">
        <v>19720701</v>
      </c>
    </row>
    <row r="3928" spans="1:17">
      <c r="A3928" t="s">
        <v>1396</v>
      </c>
      <c r="B3928" t="s">
        <v>1382</v>
      </c>
      <c r="C3928">
        <v>201008</v>
      </c>
      <c r="D3928">
        <v>0</v>
      </c>
      <c r="E3928" t="s">
        <v>1212</v>
      </c>
      <c r="F3928">
        <v>0</v>
      </c>
      <c r="G3928">
        <v>0</v>
      </c>
      <c r="H3928">
        <v>0</v>
      </c>
      <c r="I3928">
        <v>43112016800</v>
      </c>
      <c r="J3928">
        <v>12</v>
      </c>
      <c r="K3928" t="s">
        <v>1397</v>
      </c>
      <c r="L3928">
        <v>2531</v>
      </c>
      <c r="M3928" t="s">
        <v>1214</v>
      </c>
      <c r="N3928" t="s">
        <v>1388</v>
      </c>
      <c r="O3928">
        <v>0</v>
      </c>
      <c r="P3928" t="s">
        <v>1207</v>
      </c>
      <c r="Q3928">
        <v>19730501</v>
      </c>
    </row>
    <row r="3929" spans="1:17">
      <c r="A3929" t="s">
        <v>1396</v>
      </c>
      <c r="B3929" t="s">
        <v>1398</v>
      </c>
      <c r="C3929">
        <v>201008</v>
      </c>
      <c r="D3929">
        <v>0</v>
      </c>
      <c r="E3929" t="s">
        <v>1212</v>
      </c>
      <c r="F3929">
        <v>0</v>
      </c>
      <c r="G3929">
        <v>0</v>
      </c>
      <c r="H3929">
        <v>0</v>
      </c>
      <c r="I3929">
        <v>43112018100</v>
      </c>
      <c r="J3929">
        <v>12</v>
      </c>
      <c r="K3929" t="s">
        <v>1397</v>
      </c>
      <c r="L3929">
        <v>2531</v>
      </c>
      <c r="M3929" t="s">
        <v>1214</v>
      </c>
      <c r="N3929" t="s">
        <v>1388</v>
      </c>
      <c r="O3929">
        <v>0</v>
      </c>
      <c r="P3929" t="s">
        <v>1233</v>
      </c>
      <c r="Q3929">
        <v>19750601</v>
      </c>
    </row>
    <row r="3930" spans="1:17">
      <c r="A3930" t="s">
        <v>1396</v>
      </c>
      <c r="B3930" t="s">
        <v>1362</v>
      </c>
      <c r="C3930">
        <v>201008</v>
      </c>
      <c r="D3930">
        <v>0</v>
      </c>
      <c r="E3930" t="s">
        <v>1212</v>
      </c>
      <c r="F3930">
        <v>0</v>
      </c>
      <c r="G3930">
        <v>0</v>
      </c>
      <c r="H3930">
        <v>0</v>
      </c>
      <c r="I3930">
        <v>43112020700</v>
      </c>
      <c r="J3930">
        <v>12</v>
      </c>
      <c r="K3930" t="s">
        <v>1397</v>
      </c>
      <c r="L3930">
        <v>2531</v>
      </c>
      <c r="M3930" t="s">
        <v>1214</v>
      </c>
      <c r="N3930" t="s">
        <v>1388</v>
      </c>
      <c r="O3930">
        <v>0</v>
      </c>
      <c r="P3930" t="s">
        <v>1393</v>
      </c>
      <c r="Q3930">
        <v>19790501</v>
      </c>
    </row>
    <row r="3931" spans="1:17">
      <c r="A3931" t="s">
        <v>1396</v>
      </c>
      <c r="B3931" t="s">
        <v>1363</v>
      </c>
      <c r="C3931">
        <v>201008</v>
      </c>
      <c r="D3931">
        <v>29</v>
      </c>
      <c r="E3931" t="s">
        <v>1212</v>
      </c>
      <c r="F3931">
        <v>985</v>
      </c>
      <c r="G3931">
        <v>412</v>
      </c>
      <c r="H3931">
        <v>44340</v>
      </c>
      <c r="I3931">
        <v>43112018600</v>
      </c>
      <c r="J3931">
        <v>8</v>
      </c>
      <c r="K3931" t="s">
        <v>1397</v>
      </c>
      <c r="L3931">
        <v>2531</v>
      </c>
      <c r="M3931" t="s">
        <v>1214</v>
      </c>
      <c r="N3931" t="s">
        <v>1388</v>
      </c>
      <c r="O3931">
        <v>0</v>
      </c>
      <c r="P3931" t="s">
        <v>1207</v>
      </c>
      <c r="Q3931">
        <v>19730501</v>
      </c>
    </row>
    <row r="3932" spans="1:17">
      <c r="A3932" t="s">
        <v>1396</v>
      </c>
      <c r="B3932" t="s">
        <v>1365</v>
      </c>
      <c r="C3932">
        <v>201008</v>
      </c>
      <c r="D3932">
        <v>29</v>
      </c>
      <c r="E3932" t="s">
        <v>1212</v>
      </c>
      <c r="F3932">
        <v>891</v>
      </c>
      <c r="G3932">
        <v>99</v>
      </c>
      <c r="H3932">
        <v>10780</v>
      </c>
      <c r="I3932">
        <v>43112009700</v>
      </c>
      <c r="J3932">
        <v>8</v>
      </c>
      <c r="K3932" t="s">
        <v>1397</v>
      </c>
      <c r="L3932">
        <v>2531</v>
      </c>
      <c r="M3932" t="s">
        <v>1214</v>
      </c>
      <c r="N3932" t="s">
        <v>1388</v>
      </c>
      <c r="O3932">
        <v>0</v>
      </c>
      <c r="P3932" t="s">
        <v>1207</v>
      </c>
      <c r="Q3932">
        <v>19690701</v>
      </c>
    </row>
    <row r="3933" spans="1:17">
      <c r="A3933" t="s">
        <v>1396</v>
      </c>
      <c r="B3933" t="s">
        <v>1399</v>
      </c>
      <c r="C3933">
        <v>201008</v>
      </c>
      <c r="D3933">
        <v>0</v>
      </c>
      <c r="E3933" t="s">
        <v>1212</v>
      </c>
      <c r="F3933">
        <v>0</v>
      </c>
      <c r="G3933">
        <v>0</v>
      </c>
      <c r="H3933">
        <v>0</v>
      </c>
      <c r="I3933">
        <v>43112022901</v>
      </c>
      <c r="J3933">
        <v>12</v>
      </c>
      <c r="K3933" t="s">
        <v>1397</v>
      </c>
      <c r="L3933">
        <v>2531</v>
      </c>
      <c r="M3933" t="s">
        <v>1214</v>
      </c>
      <c r="N3933" t="s">
        <v>1388</v>
      </c>
      <c r="O3933">
        <v>0</v>
      </c>
      <c r="P3933" t="s">
        <v>1322</v>
      </c>
      <c r="Q3933">
        <v>19790701</v>
      </c>
    </row>
    <row r="3934" spans="1:17">
      <c r="A3934" t="s">
        <v>1396</v>
      </c>
      <c r="B3934" t="s">
        <v>1367</v>
      </c>
      <c r="C3934">
        <v>201008</v>
      </c>
      <c r="D3934">
        <v>29</v>
      </c>
      <c r="E3934" t="s">
        <v>1212</v>
      </c>
      <c r="F3934">
        <v>1236</v>
      </c>
      <c r="G3934">
        <v>103</v>
      </c>
      <c r="H3934">
        <v>1438</v>
      </c>
      <c r="I3934">
        <v>43112070400</v>
      </c>
      <c r="J3934">
        <v>8</v>
      </c>
      <c r="K3934" t="s">
        <v>1397</v>
      </c>
      <c r="L3934">
        <v>2531</v>
      </c>
      <c r="M3934" t="s">
        <v>1214</v>
      </c>
      <c r="N3934" t="s">
        <v>1388</v>
      </c>
      <c r="O3934">
        <v>0</v>
      </c>
      <c r="P3934" t="s">
        <v>1207</v>
      </c>
      <c r="Q3934">
        <v>19930901</v>
      </c>
    </row>
    <row r="3935" spans="1:17">
      <c r="A3935" t="s">
        <v>1396</v>
      </c>
      <c r="B3935" t="s">
        <v>1368</v>
      </c>
      <c r="C3935">
        <v>201008</v>
      </c>
      <c r="D3935">
        <v>0</v>
      </c>
      <c r="E3935" t="s">
        <v>1212</v>
      </c>
      <c r="F3935">
        <v>0</v>
      </c>
      <c r="G3935">
        <v>0</v>
      </c>
      <c r="H3935">
        <v>0</v>
      </c>
      <c r="I3935">
        <v>43112023300</v>
      </c>
      <c r="J3935">
        <v>12</v>
      </c>
      <c r="K3935" t="s">
        <v>1397</v>
      </c>
      <c r="L3935">
        <v>2531</v>
      </c>
      <c r="M3935" t="s">
        <v>1214</v>
      </c>
      <c r="N3935" t="s">
        <v>1388</v>
      </c>
      <c r="O3935">
        <v>0</v>
      </c>
      <c r="P3935" t="s">
        <v>1233</v>
      </c>
      <c r="Q3935">
        <v>19980227</v>
      </c>
    </row>
    <row r="3936" spans="1:17">
      <c r="A3936" t="s">
        <v>1396</v>
      </c>
      <c r="B3936" t="s">
        <v>1369</v>
      </c>
      <c r="C3936">
        <v>201008</v>
      </c>
      <c r="D3936">
        <v>29</v>
      </c>
      <c r="E3936" t="s">
        <v>1212</v>
      </c>
      <c r="F3936">
        <v>1365</v>
      </c>
      <c r="G3936">
        <v>1779</v>
      </c>
      <c r="H3936">
        <v>49348</v>
      </c>
      <c r="I3936">
        <v>43112023000</v>
      </c>
      <c r="J3936">
        <v>8</v>
      </c>
      <c r="K3936" t="s">
        <v>1400</v>
      </c>
      <c r="L3936">
        <v>2531</v>
      </c>
      <c r="M3936" t="s">
        <v>1214</v>
      </c>
      <c r="N3936" t="s">
        <v>1388</v>
      </c>
      <c r="O3936">
        <v>0</v>
      </c>
      <c r="P3936" t="s">
        <v>1207</v>
      </c>
      <c r="Q3936">
        <v>19701001</v>
      </c>
    </row>
    <row r="3937" spans="1:17">
      <c r="A3937" t="s">
        <v>1396</v>
      </c>
      <c r="B3937" t="s">
        <v>1383</v>
      </c>
      <c r="C3937">
        <v>201008</v>
      </c>
      <c r="D3937">
        <v>29</v>
      </c>
      <c r="E3937" t="s">
        <v>1212</v>
      </c>
      <c r="F3937">
        <v>332</v>
      </c>
      <c r="G3937">
        <v>808</v>
      </c>
      <c r="H3937">
        <v>13147</v>
      </c>
      <c r="I3937">
        <v>43112018200</v>
      </c>
      <c r="J3937">
        <v>8</v>
      </c>
      <c r="K3937" t="s">
        <v>1397</v>
      </c>
      <c r="L3937">
        <v>2531</v>
      </c>
      <c r="M3937" t="s">
        <v>1214</v>
      </c>
      <c r="N3937" t="s">
        <v>1388</v>
      </c>
      <c r="O3937">
        <v>0</v>
      </c>
      <c r="P3937" t="s">
        <v>1233</v>
      </c>
      <c r="Q3937">
        <v>19760501</v>
      </c>
    </row>
    <row r="3938" spans="1:17">
      <c r="A3938" t="s">
        <v>1396</v>
      </c>
      <c r="B3938" t="s">
        <v>1386</v>
      </c>
      <c r="C3938">
        <v>201008</v>
      </c>
      <c r="D3938">
        <v>29</v>
      </c>
      <c r="E3938" t="s">
        <v>1212</v>
      </c>
      <c r="F3938">
        <v>350</v>
      </c>
      <c r="G3938">
        <v>812</v>
      </c>
      <c r="H3938">
        <v>29279</v>
      </c>
      <c r="I3938">
        <v>43112015400</v>
      </c>
      <c r="J3938">
        <v>8</v>
      </c>
      <c r="K3938" t="s">
        <v>1397</v>
      </c>
      <c r="L3938">
        <v>2531</v>
      </c>
      <c r="M3938" t="s">
        <v>1214</v>
      </c>
      <c r="N3938" t="s">
        <v>1388</v>
      </c>
      <c r="O3938">
        <v>0</v>
      </c>
      <c r="P3938" t="s">
        <v>1207</v>
      </c>
      <c r="Q3938">
        <v>19691201</v>
      </c>
    </row>
    <row r="3939" spans="1:17">
      <c r="A3939" t="s">
        <v>1396</v>
      </c>
      <c r="B3939" t="s">
        <v>1370</v>
      </c>
      <c r="C3939">
        <v>201008</v>
      </c>
      <c r="D3939">
        <v>0</v>
      </c>
      <c r="E3939" t="s">
        <v>1212</v>
      </c>
      <c r="F3939">
        <v>0</v>
      </c>
      <c r="G3939">
        <v>0</v>
      </c>
      <c r="H3939">
        <v>0</v>
      </c>
      <c r="I3939">
        <v>43112069700</v>
      </c>
      <c r="J3939">
        <v>12</v>
      </c>
      <c r="K3939" t="s">
        <v>1397</v>
      </c>
      <c r="L3939">
        <v>2531</v>
      </c>
      <c r="M3939" t="s">
        <v>1214</v>
      </c>
      <c r="N3939" t="s">
        <v>1388</v>
      </c>
      <c r="O3939">
        <v>0</v>
      </c>
      <c r="P3939" t="s">
        <v>1207</v>
      </c>
      <c r="Q3939">
        <v>19930201</v>
      </c>
    </row>
    <row r="3940" spans="1:17">
      <c r="A3940" t="s">
        <v>1396</v>
      </c>
      <c r="B3940" t="s">
        <v>1401</v>
      </c>
      <c r="C3940">
        <v>201008</v>
      </c>
      <c r="D3940">
        <v>0</v>
      </c>
      <c r="E3940" t="s">
        <v>1212</v>
      </c>
      <c r="F3940">
        <v>0</v>
      </c>
      <c r="G3940">
        <v>0</v>
      </c>
      <c r="H3940">
        <v>0</v>
      </c>
      <c r="I3940">
        <v>43112012701</v>
      </c>
      <c r="J3940">
        <v>12</v>
      </c>
      <c r="K3940" t="s">
        <v>1397</v>
      </c>
      <c r="L3940">
        <v>2531</v>
      </c>
      <c r="M3940" t="s">
        <v>1214</v>
      </c>
      <c r="N3940" t="s">
        <v>1388</v>
      </c>
      <c r="O3940">
        <v>0</v>
      </c>
      <c r="P3940" t="s">
        <v>1207</v>
      </c>
      <c r="Q3940">
        <v>19760401</v>
      </c>
    </row>
    <row r="3941" spans="1:17">
      <c r="A3941" t="s">
        <v>1396</v>
      </c>
      <c r="B3941" t="s">
        <v>1387</v>
      </c>
      <c r="C3941">
        <v>201008</v>
      </c>
      <c r="D3941">
        <v>29</v>
      </c>
      <c r="E3941" t="s">
        <v>1212</v>
      </c>
      <c r="F3941">
        <v>2163</v>
      </c>
      <c r="G3941">
        <v>737</v>
      </c>
      <c r="H3941">
        <v>62673</v>
      </c>
      <c r="I3941">
        <v>43112012800</v>
      </c>
      <c r="J3941">
        <v>8</v>
      </c>
      <c r="K3941" t="s">
        <v>1397</v>
      </c>
      <c r="L3941">
        <v>2531</v>
      </c>
      <c r="M3941" t="s">
        <v>1214</v>
      </c>
      <c r="N3941" t="s">
        <v>1388</v>
      </c>
      <c r="O3941">
        <v>0</v>
      </c>
      <c r="P3941" t="s">
        <v>1207</v>
      </c>
      <c r="Q3941">
        <v>19710201</v>
      </c>
    </row>
    <row r="3942" spans="1:17">
      <c r="A3942" t="s">
        <v>1396</v>
      </c>
      <c r="B3942" t="s">
        <v>1372</v>
      </c>
      <c r="C3942">
        <v>201008</v>
      </c>
      <c r="D3942">
        <v>0</v>
      </c>
      <c r="E3942" t="s">
        <v>1212</v>
      </c>
      <c r="F3942">
        <v>0</v>
      </c>
      <c r="G3942">
        <v>0</v>
      </c>
      <c r="H3942">
        <v>0</v>
      </c>
      <c r="I3942">
        <v>43112016901</v>
      </c>
      <c r="J3942">
        <v>12</v>
      </c>
      <c r="K3942" t="s">
        <v>1397</v>
      </c>
      <c r="L3942">
        <v>2531</v>
      </c>
      <c r="M3942" t="s">
        <v>1214</v>
      </c>
      <c r="N3942" t="s">
        <v>1388</v>
      </c>
      <c r="O3942">
        <v>0</v>
      </c>
      <c r="P3942" t="s">
        <v>1207</v>
      </c>
      <c r="Q3942">
        <v>19801101</v>
      </c>
    </row>
    <row r="3943" spans="1:17">
      <c r="A3943" t="s">
        <v>1396</v>
      </c>
      <c r="B3943" t="s">
        <v>1373</v>
      </c>
      <c r="C3943">
        <v>201008</v>
      </c>
      <c r="D3943">
        <v>29</v>
      </c>
      <c r="E3943" t="s">
        <v>1212</v>
      </c>
      <c r="F3943">
        <v>1043</v>
      </c>
      <c r="G3943">
        <v>354</v>
      </c>
      <c r="H3943">
        <v>57038</v>
      </c>
      <c r="I3943">
        <v>43112015700</v>
      </c>
      <c r="J3943">
        <v>8</v>
      </c>
      <c r="K3943" t="s">
        <v>1397</v>
      </c>
      <c r="L3943">
        <v>2531</v>
      </c>
      <c r="M3943" t="s">
        <v>1214</v>
      </c>
      <c r="N3943" t="s">
        <v>1388</v>
      </c>
      <c r="O3943">
        <v>0</v>
      </c>
      <c r="P3943" t="s">
        <v>1207</v>
      </c>
      <c r="Q3943">
        <v>19740101</v>
      </c>
    </row>
    <row r="3944" spans="1:17">
      <c r="A3944" t="s">
        <v>1396</v>
      </c>
      <c r="B3944" t="s">
        <v>1374</v>
      </c>
      <c r="C3944">
        <v>201008</v>
      </c>
      <c r="D3944">
        <v>29</v>
      </c>
      <c r="E3944" t="s">
        <v>1212</v>
      </c>
      <c r="F3944">
        <v>679</v>
      </c>
      <c r="G3944">
        <v>160</v>
      </c>
      <c r="H3944">
        <v>1680</v>
      </c>
      <c r="I3944">
        <v>43112009501</v>
      </c>
      <c r="J3944">
        <v>8</v>
      </c>
      <c r="K3944" t="s">
        <v>1397</v>
      </c>
      <c r="L3944">
        <v>2531</v>
      </c>
      <c r="M3944" t="s">
        <v>1214</v>
      </c>
      <c r="N3944" t="s">
        <v>1388</v>
      </c>
      <c r="O3944">
        <v>0</v>
      </c>
      <c r="P3944" t="s">
        <v>1207</v>
      </c>
      <c r="Q3944">
        <v>19700401</v>
      </c>
    </row>
    <row r="3945" spans="1:17">
      <c r="A3945" t="s">
        <v>1396</v>
      </c>
      <c r="B3945" t="s">
        <v>1402</v>
      </c>
      <c r="C3945">
        <v>201008</v>
      </c>
      <c r="D3945">
        <v>29</v>
      </c>
      <c r="E3945" t="s">
        <v>1212</v>
      </c>
      <c r="F3945">
        <v>860</v>
      </c>
      <c r="G3945">
        <v>232</v>
      </c>
      <c r="H3945">
        <v>9010</v>
      </c>
      <c r="I3945">
        <v>43112020001</v>
      </c>
      <c r="J3945">
        <v>8</v>
      </c>
      <c r="K3945" t="s">
        <v>1397</v>
      </c>
      <c r="L3945">
        <v>2531</v>
      </c>
      <c r="M3945" t="s">
        <v>1214</v>
      </c>
      <c r="N3945" t="s">
        <v>1388</v>
      </c>
      <c r="O3945">
        <v>0</v>
      </c>
      <c r="P3945" t="s">
        <v>1207</v>
      </c>
      <c r="Q3945">
        <v>19810801</v>
      </c>
    </row>
    <row r="3946" spans="1:17">
      <c r="A3946" t="s">
        <v>1396</v>
      </c>
      <c r="B3946" t="s">
        <v>1403</v>
      </c>
      <c r="C3946">
        <v>201008</v>
      </c>
      <c r="D3946">
        <v>29</v>
      </c>
      <c r="E3946" t="s">
        <v>1212</v>
      </c>
      <c r="F3946">
        <v>1572</v>
      </c>
      <c r="G3946">
        <v>309</v>
      </c>
      <c r="H3946">
        <v>64457</v>
      </c>
      <c r="I3946">
        <v>43112018800</v>
      </c>
      <c r="J3946">
        <v>8</v>
      </c>
      <c r="K3946" t="s">
        <v>1397</v>
      </c>
      <c r="L3946">
        <v>2531</v>
      </c>
      <c r="M3946" t="s">
        <v>1214</v>
      </c>
      <c r="N3946" t="s">
        <v>1388</v>
      </c>
      <c r="O3946">
        <v>0</v>
      </c>
      <c r="P3946" t="s">
        <v>1207</v>
      </c>
      <c r="Q3946">
        <v>19700501</v>
      </c>
    </row>
    <row r="3947" spans="1:17">
      <c r="A3947" t="s">
        <v>1396</v>
      </c>
      <c r="B3947" t="s">
        <v>1404</v>
      </c>
      <c r="C3947">
        <v>201008</v>
      </c>
      <c r="D3947">
        <v>0</v>
      </c>
      <c r="E3947" t="s">
        <v>1212</v>
      </c>
      <c r="F3947">
        <v>0</v>
      </c>
      <c r="G3947">
        <v>0</v>
      </c>
      <c r="H3947">
        <v>0</v>
      </c>
      <c r="I3947">
        <v>43112020100</v>
      </c>
      <c r="J3947">
        <v>12</v>
      </c>
      <c r="K3947" t="s">
        <v>1397</v>
      </c>
      <c r="L3947">
        <v>2531</v>
      </c>
      <c r="M3947" t="s">
        <v>1214</v>
      </c>
      <c r="N3947" t="s">
        <v>1388</v>
      </c>
      <c r="O3947">
        <v>0</v>
      </c>
      <c r="P3947" t="s">
        <v>1207</v>
      </c>
      <c r="Q3947">
        <v>19700601</v>
      </c>
    </row>
    <row r="3948" spans="1:17">
      <c r="A3948" t="s">
        <v>1396</v>
      </c>
      <c r="B3948" t="s">
        <v>1405</v>
      </c>
      <c r="C3948">
        <v>201008</v>
      </c>
      <c r="D3948">
        <v>29</v>
      </c>
      <c r="E3948" t="s">
        <v>1212</v>
      </c>
      <c r="F3948">
        <v>288</v>
      </c>
      <c r="G3948">
        <v>21119</v>
      </c>
      <c r="H3948">
        <v>13808</v>
      </c>
      <c r="I3948">
        <v>43112029801</v>
      </c>
      <c r="J3948">
        <v>8</v>
      </c>
      <c r="K3948" t="s">
        <v>1397</v>
      </c>
      <c r="L3948">
        <v>2531</v>
      </c>
      <c r="M3948" t="s">
        <v>1214</v>
      </c>
      <c r="N3948" t="s">
        <v>1388</v>
      </c>
      <c r="O3948">
        <v>0</v>
      </c>
      <c r="P3948" t="s">
        <v>1207</v>
      </c>
      <c r="Q3948">
        <v>19740301</v>
      </c>
    </row>
    <row r="3949" spans="1:17">
      <c r="A3949" t="s">
        <v>1396</v>
      </c>
      <c r="B3949" t="s">
        <v>1406</v>
      </c>
      <c r="C3949">
        <v>201008</v>
      </c>
      <c r="D3949">
        <v>0</v>
      </c>
      <c r="E3949" t="s">
        <v>1212</v>
      </c>
      <c r="F3949">
        <v>0</v>
      </c>
      <c r="G3949">
        <v>0</v>
      </c>
      <c r="H3949">
        <v>0</v>
      </c>
      <c r="I3949">
        <v>43112021100</v>
      </c>
      <c r="J3949">
        <v>12</v>
      </c>
      <c r="K3949" t="s">
        <v>1397</v>
      </c>
      <c r="L3949">
        <v>2531</v>
      </c>
      <c r="M3949" t="s">
        <v>1214</v>
      </c>
      <c r="N3949" t="s">
        <v>1388</v>
      </c>
      <c r="O3949">
        <v>0</v>
      </c>
      <c r="P3949" t="s">
        <v>1207</v>
      </c>
      <c r="Q3949">
        <v>19850301</v>
      </c>
    </row>
    <row r="3950" spans="1:17">
      <c r="A3950" t="s">
        <v>1396</v>
      </c>
      <c r="B3950" t="s">
        <v>1407</v>
      </c>
      <c r="C3950">
        <v>201008</v>
      </c>
      <c r="D3950">
        <v>29</v>
      </c>
      <c r="E3950" t="s">
        <v>1212</v>
      </c>
      <c r="F3950">
        <v>509</v>
      </c>
      <c r="G3950">
        <v>1539</v>
      </c>
      <c r="H3950">
        <v>7279</v>
      </c>
      <c r="I3950">
        <v>43112029500</v>
      </c>
      <c r="J3950">
        <v>8</v>
      </c>
      <c r="K3950" t="s">
        <v>1397</v>
      </c>
      <c r="L3950">
        <v>2531</v>
      </c>
      <c r="M3950" t="s">
        <v>1214</v>
      </c>
      <c r="N3950" t="s">
        <v>1388</v>
      </c>
      <c r="O3950">
        <v>0</v>
      </c>
      <c r="P3950" t="s">
        <v>1207</v>
      </c>
      <c r="Q3950">
        <v>19720901</v>
      </c>
    </row>
    <row r="3951" spans="1:17">
      <c r="A3951" t="s">
        <v>1396</v>
      </c>
      <c r="B3951" t="s">
        <v>1408</v>
      </c>
      <c r="C3951">
        <v>201008</v>
      </c>
      <c r="D3951">
        <v>29</v>
      </c>
      <c r="E3951" t="s">
        <v>1212</v>
      </c>
      <c r="F3951">
        <v>437</v>
      </c>
      <c r="G3951">
        <v>4821</v>
      </c>
      <c r="H3951">
        <v>73963</v>
      </c>
      <c r="I3951">
        <v>43112029300</v>
      </c>
      <c r="J3951">
        <v>8</v>
      </c>
      <c r="K3951" t="s">
        <v>1397</v>
      </c>
      <c r="L3951">
        <v>2531</v>
      </c>
      <c r="M3951" t="s">
        <v>1214</v>
      </c>
      <c r="N3951" t="s">
        <v>1388</v>
      </c>
      <c r="O3951">
        <v>0</v>
      </c>
      <c r="P3951" t="s">
        <v>1207</v>
      </c>
      <c r="Q3951">
        <v>19720501</v>
      </c>
    </row>
    <row r="3952" spans="1:17">
      <c r="A3952" t="s">
        <v>1396</v>
      </c>
      <c r="B3952" t="s">
        <v>1409</v>
      </c>
      <c r="C3952">
        <v>201008</v>
      </c>
      <c r="D3952">
        <v>29</v>
      </c>
      <c r="E3952" t="s">
        <v>1212</v>
      </c>
      <c r="F3952">
        <v>129</v>
      </c>
      <c r="G3952">
        <v>223</v>
      </c>
      <c r="H3952">
        <v>5792</v>
      </c>
      <c r="I3952">
        <v>43112012601</v>
      </c>
      <c r="J3952">
        <v>8</v>
      </c>
      <c r="K3952" t="s">
        <v>1397</v>
      </c>
      <c r="L3952">
        <v>2531</v>
      </c>
      <c r="M3952" t="s">
        <v>1214</v>
      </c>
      <c r="N3952" t="s">
        <v>1388</v>
      </c>
      <c r="O3952">
        <v>0</v>
      </c>
      <c r="P3952" t="s">
        <v>1233</v>
      </c>
      <c r="Q3952">
        <v>19980514</v>
      </c>
    </row>
    <row r="3953" spans="1:17">
      <c r="A3953" t="s">
        <v>1396</v>
      </c>
      <c r="B3953" t="s">
        <v>1410</v>
      </c>
      <c r="C3953">
        <v>201008</v>
      </c>
      <c r="D3953">
        <v>29</v>
      </c>
      <c r="E3953" t="s">
        <v>1212</v>
      </c>
      <c r="F3953">
        <v>529</v>
      </c>
      <c r="G3953">
        <v>1923</v>
      </c>
      <c r="H3953">
        <v>10223</v>
      </c>
      <c r="I3953">
        <v>43112015501</v>
      </c>
      <c r="J3953">
        <v>8</v>
      </c>
      <c r="K3953" t="s">
        <v>1397</v>
      </c>
      <c r="L3953">
        <v>2531</v>
      </c>
      <c r="M3953" t="s">
        <v>1214</v>
      </c>
      <c r="N3953" t="s">
        <v>1388</v>
      </c>
      <c r="O3953">
        <v>0</v>
      </c>
      <c r="P3953" t="s">
        <v>1207</v>
      </c>
      <c r="Q3953">
        <v>19901001</v>
      </c>
    </row>
    <row r="3954" spans="1:17">
      <c r="A3954" t="s">
        <v>1396</v>
      </c>
      <c r="B3954" t="s">
        <v>1411</v>
      </c>
      <c r="C3954">
        <v>201008</v>
      </c>
      <c r="D3954">
        <v>0</v>
      </c>
      <c r="E3954" t="s">
        <v>1212</v>
      </c>
      <c r="F3954">
        <v>0</v>
      </c>
      <c r="G3954">
        <v>0</v>
      </c>
      <c r="H3954">
        <v>0</v>
      </c>
      <c r="I3954">
        <v>43112029202</v>
      </c>
      <c r="J3954">
        <v>12</v>
      </c>
      <c r="K3954" t="s">
        <v>1397</v>
      </c>
      <c r="L3954">
        <v>2531</v>
      </c>
      <c r="M3954" t="s">
        <v>1214</v>
      </c>
      <c r="N3954" t="s">
        <v>1388</v>
      </c>
      <c r="O3954">
        <v>0</v>
      </c>
      <c r="P3954" t="s">
        <v>1207</v>
      </c>
      <c r="Q3954">
        <v>19931001</v>
      </c>
    </row>
    <row r="3955" spans="1:17">
      <c r="A3955" t="s">
        <v>1396</v>
      </c>
      <c r="B3955" t="s">
        <v>1332</v>
      </c>
      <c r="C3955">
        <v>201008</v>
      </c>
      <c r="D3955">
        <v>29</v>
      </c>
      <c r="E3955" t="s">
        <v>1212</v>
      </c>
      <c r="F3955">
        <v>383</v>
      </c>
      <c r="G3955">
        <v>230</v>
      </c>
      <c r="H3955">
        <v>1504</v>
      </c>
      <c r="I3955">
        <v>43112034500</v>
      </c>
      <c r="J3955">
        <v>8</v>
      </c>
      <c r="K3955" t="s">
        <v>1412</v>
      </c>
      <c r="L3955">
        <v>2531</v>
      </c>
      <c r="M3955" t="s">
        <v>1214</v>
      </c>
      <c r="N3955" t="s">
        <v>1388</v>
      </c>
      <c r="O3955">
        <v>0</v>
      </c>
      <c r="P3955" t="s">
        <v>1233</v>
      </c>
      <c r="Q3955">
        <v>19970608</v>
      </c>
    </row>
    <row r="3956" spans="1:17">
      <c r="A3956" t="s">
        <v>1396</v>
      </c>
      <c r="B3956" t="s">
        <v>1333</v>
      </c>
      <c r="C3956">
        <v>201008</v>
      </c>
      <c r="D3956">
        <v>29</v>
      </c>
      <c r="E3956" t="s">
        <v>1212</v>
      </c>
      <c r="F3956">
        <v>853</v>
      </c>
      <c r="G3956">
        <v>286</v>
      </c>
      <c r="H3956">
        <v>25828</v>
      </c>
      <c r="I3956">
        <v>43112035000</v>
      </c>
      <c r="J3956">
        <v>8</v>
      </c>
      <c r="K3956" t="s">
        <v>1397</v>
      </c>
      <c r="L3956">
        <v>2531</v>
      </c>
      <c r="M3956" t="s">
        <v>1214</v>
      </c>
      <c r="N3956" t="s">
        <v>1388</v>
      </c>
      <c r="O3956">
        <v>0</v>
      </c>
      <c r="P3956" t="s">
        <v>1207</v>
      </c>
      <c r="Q3956">
        <v>19771001</v>
      </c>
    </row>
    <row r="3957" spans="1:17">
      <c r="A3957" t="s">
        <v>1396</v>
      </c>
      <c r="B3957" t="s">
        <v>1268</v>
      </c>
      <c r="C3957">
        <v>201008</v>
      </c>
      <c r="D3957">
        <v>29</v>
      </c>
      <c r="E3957" t="s">
        <v>1212</v>
      </c>
      <c r="F3957">
        <v>538</v>
      </c>
      <c r="G3957">
        <v>775</v>
      </c>
      <c r="H3957">
        <v>977</v>
      </c>
      <c r="I3957">
        <v>43112035800</v>
      </c>
      <c r="J3957">
        <v>8</v>
      </c>
      <c r="K3957" t="s">
        <v>1397</v>
      </c>
      <c r="L3957">
        <v>2531</v>
      </c>
      <c r="M3957" t="s">
        <v>1214</v>
      </c>
      <c r="N3957" t="s">
        <v>1388</v>
      </c>
      <c r="O3957">
        <v>0</v>
      </c>
      <c r="P3957" t="s">
        <v>1207</v>
      </c>
      <c r="Q3957">
        <v>19771101</v>
      </c>
    </row>
    <row r="3958" spans="1:17">
      <c r="A3958" t="s">
        <v>1396</v>
      </c>
      <c r="B3958" t="s">
        <v>1337</v>
      </c>
      <c r="C3958">
        <v>201008</v>
      </c>
      <c r="D3958">
        <v>0</v>
      </c>
      <c r="E3958" t="s">
        <v>1212</v>
      </c>
      <c r="F3958">
        <v>0</v>
      </c>
      <c r="G3958">
        <v>0</v>
      </c>
      <c r="H3958">
        <v>0</v>
      </c>
      <c r="I3958">
        <v>43112036700</v>
      </c>
      <c r="J3958">
        <v>12</v>
      </c>
      <c r="K3958" t="s">
        <v>1397</v>
      </c>
      <c r="L3958">
        <v>2531</v>
      </c>
      <c r="M3958" t="s">
        <v>1214</v>
      </c>
      <c r="N3958" t="s">
        <v>1388</v>
      </c>
      <c r="O3958">
        <v>0</v>
      </c>
      <c r="P3958" t="s">
        <v>1207</v>
      </c>
      <c r="Q3958">
        <v>19780101</v>
      </c>
    </row>
    <row r="3959" spans="1:17">
      <c r="A3959" t="s">
        <v>1396</v>
      </c>
      <c r="B3959" t="s">
        <v>1413</v>
      </c>
      <c r="C3959">
        <v>201008</v>
      </c>
      <c r="D3959">
        <v>29</v>
      </c>
      <c r="E3959" t="s">
        <v>1212</v>
      </c>
      <c r="F3959">
        <v>769</v>
      </c>
      <c r="G3959">
        <v>1062</v>
      </c>
      <c r="H3959">
        <v>325</v>
      </c>
      <c r="I3959">
        <v>43112032800</v>
      </c>
      <c r="J3959">
        <v>8</v>
      </c>
      <c r="K3959" t="s">
        <v>1397</v>
      </c>
      <c r="L3959">
        <v>2531</v>
      </c>
      <c r="M3959" t="s">
        <v>1214</v>
      </c>
      <c r="N3959" t="s">
        <v>1388</v>
      </c>
      <c r="O3959">
        <v>0</v>
      </c>
      <c r="P3959" t="s">
        <v>1207</v>
      </c>
      <c r="Q3959">
        <v>19770701</v>
      </c>
    </row>
    <row r="3960" spans="1:17">
      <c r="A3960" t="s">
        <v>1396</v>
      </c>
      <c r="B3960" t="s">
        <v>1275</v>
      </c>
      <c r="C3960">
        <v>201008</v>
      </c>
      <c r="D3960">
        <v>29</v>
      </c>
      <c r="E3960" t="s">
        <v>1212</v>
      </c>
      <c r="F3960">
        <v>297</v>
      </c>
      <c r="G3960">
        <v>890</v>
      </c>
      <c r="H3960">
        <v>520</v>
      </c>
      <c r="I3960">
        <v>43112033900</v>
      </c>
      <c r="J3960">
        <v>8</v>
      </c>
      <c r="K3960" t="s">
        <v>1397</v>
      </c>
      <c r="L3960">
        <v>2531</v>
      </c>
      <c r="M3960" t="s">
        <v>1214</v>
      </c>
      <c r="N3960" t="s">
        <v>1388</v>
      </c>
      <c r="O3960">
        <v>0</v>
      </c>
      <c r="P3960" t="s">
        <v>1207</v>
      </c>
      <c r="Q3960">
        <v>19771001</v>
      </c>
    </row>
    <row r="3961" spans="1:17">
      <c r="A3961" t="s">
        <v>1396</v>
      </c>
      <c r="B3961" t="s">
        <v>1282</v>
      </c>
      <c r="C3961">
        <v>201008</v>
      </c>
      <c r="D3961">
        <v>17</v>
      </c>
      <c r="E3961" t="s">
        <v>1212</v>
      </c>
      <c r="F3961">
        <v>802</v>
      </c>
      <c r="G3961">
        <v>4064</v>
      </c>
      <c r="H3961">
        <v>2305</v>
      </c>
      <c r="I3961">
        <v>43112033300</v>
      </c>
      <c r="J3961">
        <v>8</v>
      </c>
      <c r="K3961" t="s">
        <v>1397</v>
      </c>
      <c r="L3961">
        <v>2531</v>
      </c>
      <c r="M3961" t="s">
        <v>1214</v>
      </c>
      <c r="N3961" t="s">
        <v>1388</v>
      </c>
      <c r="O3961">
        <v>0</v>
      </c>
      <c r="P3961" t="s">
        <v>1207</v>
      </c>
      <c r="Q3961">
        <v>19770901</v>
      </c>
    </row>
    <row r="3962" spans="1:17">
      <c r="A3962" t="s">
        <v>1396</v>
      </c>
      <c r="B3962" t="s">
        <v>1342</v>
      </c>
      <c r="C3962">
        <v>201008</v>
      </c>
      <c r="D3962">
        <v>29</v>
      </c>
      <c r="E3962" t="s">
        <v>1212</v>
      </c>
      <c r="F3962">
        <v>299</v>
      </c>
      <c r="G3962">
        <v>2324</v>
      </c>
      <c r="H3962">
        <v>7145</v>
      </c>
      <c r="I3962">
        <v>43112032700</v>
      </c>
      <c r="J3962">
        <v>8</v>
      </c>
      <c r="K3962" t="s">
        <v>1397</v>
      </c>
      <c r="L3962">
        <v>2531</v>
      </c>
      <c r="M3962" t="s">
        <v>1214</v>
      </c>
      <c r="N3962" t="s">
        <v>1388</v>
      </c>
      <c r="O3962">
        <v>0</v>
      </c>
      <c r="P3962" t="s">
        <v>1207</v>
      </c>
      <c r="Q3962">
        <v>19770801</v>
      </c>
    </row>
    <row r="3963" spans="1:17">
      <c r="A3963" t="s">
        <v>1396</v>
      </c>
      <c r="B3963" t="s">
        <v>1343</v>
      </c>
      <c r="C3963">
        <v>201008</v>
      </c>
      <c r="D3963">
        <v>29</v>
      </c>
      <c r="E3963" t="s">
        <v>1212</v>
      </c>
      <c r="F3963">
        <v>2546</v>
      </c>
      <c r="G3963">
        <v>201</v>
      </c>
      <c r="H3963">
        <v>12853</v>
      </c>
      <c r="I3963">
        <v>43112069200</v>
      </c>
      <c r="J3963">
        <v>8</v>
      </c>
      <c r="K3963" t="s">
        <v>1397</v>
      </c>
      <c r="L3963">
        <v>2531</v>
      </c>
      <c r="M3963" t="s">
        <v>1214</v>
      </c>
      <c r="N3963" t="s">
        <v>1388</v>
      </c>
      <c r="O3963">
        <v>0</v>
      </c>
      <c r="P3963" t="s">
        <v>1207</v>
      </c>
      <c r="Q3963">
        <v>19910701</v>
      </c>
    </row>
    <row r="3964" spans="1:17">
      <c r="A3964" t="s">
        <v>1396</v>
      </c>
      <c r="B3964" t="s">
        <v>1283</v>
      </c>
      <c r="C3964">
        <v>201008</v>
      </c>
      <c r="D3964">
        <v>29</v>
      </c>
      <c r="E3964" t="s">
        <v>1212</v>
      </c>
      <c r="F3964">
        <v>1077</v>
      </c>
      <c r="G3964">
        <v>459</v>
      </c>
      <c r="H3964">
        <v>6625</v>
      </c>
      <c r="I3964">
        <v>43112069400</v>
      </c>
      <c r="J3964">
        <v>8</v>
      </c>
      <c r="K3964" t="s">
        <v>1397</v>
      </c>
      <c r="L3964">
        <v>2531</v>
      </c>
      <c r="M3964" t="s">
        <v>1214</v>
      </c>
      <c r="N3964" t="s">
        <v>1388</v>
      </c>
      <c r="O3964">
        <v>0</v>
      </c>
      <c r="P3964" t="s">
        <v>1207</v>
      </c>
      <c r="Q3964">
        <v>19920701</v>
      </c>
    </row>
    <row r="3965" spans="1:17">
      <c r="A3965" t="s">
        <v>1396</v>
      </c>
      <c r="B3965" t="s">
        <v>1344</v>
      </c>
      <c r="C3965">
        <v>201008</v>
      </c>
      <c r="D3965">
        <v>29</v>
      </c>
      <c r="E3965" t="s">
        <v>1212</v>
      </c>
      <c r="F3965">
        <v>1639</v>
      </c>
      <c r="G3965">
        <v>249</v>
      </c>
      <c r="H3965">
        <v>3719</v>
      </c>
      <c r="I3965">
        <v>43112036500</v>
      </c>
      <c r="J3965">
        <v>8</v>
      </c>
      <c r="K3965" t="s">
        <v>1397</v>
      </c>
      <c r="L3965">
        <v>2531</v>
      </c>
      <c r="M3965" t="s">
        <v>1214</v>
      </c>
      <c r="N3965" t="s">
        <v>1388</v>
      </c>
      <c r="O3965">
        <v>0</v>
      </c>
      <c r="P3965" t="s">
        <v>1207</v>
      </c>
      <c r="Q3965">
        <v>19771201</v>
      </c>
    </row>
    <row r="3966" spans="1:17">
      <c r="A3966" t="s">
        <v>1396</v>
      </c>
      <c r="B3966" t="s">
        <v>1284</v>
      </c>
      <c r="C3966">
        <v>201008</v>
      </c>
      <c r="D3966">
        <v>29</v>
      </c>
      <c r="E3966" t="s">
        <v>1212</v>
      </c>
      <c r="F3966">
        <v>211</v>
      </c>
      <c r="G3966">
        <v>133</v>
      </c>
      <c r="H3966">
        <v>1430</v>
      </c>
      <c r="I3966">
        <v>43112035300</v>
      </c>
      <c r="J3966">
        <v>8</v>
      </c>
      <c r="K3966" t="s">
        <v>1397</v>
      </c>
      <c r="L3966">
        <v>2531</v>
      </c>
      <c r="M3966" t="s">
        <v>1214</v>
      </c>
      <c r="N3966" t="s">
        <v>1388</v>
      </c>
      <c r="O3966">
        <v>0</v>
      </c>
      <c r="P3966" t="s">
        <v>1207</v>
      </c>
      <c r="Q3966">
        <v>19771101</v>
      </c>
    </row>
    <row r="3967" spans="1:17">
      <c r="A3967" t="s">
        <v>1396</v>
      </c>
      <c r="B3967" t="s">
        <v>1285</v>
      </c>
      <c r="C3967">
        <v>201008</v>
      </c>
      <c r="D3967">
        <v>29</v>
      </c>
      <c r="E3967" t="s">
        <v>1212</v>
      </c>
      <c r="F3967">
        <v>5</v>
      </c>
      <c r="G3967">
        <v>100</v>
      </c>
      <c r="H3967">
        <v>10</v>
      </c>
      <c r="I3967">
        <v>43112067600</v>
      </c>
      <c r="J3967">
        <v>8</v>
      </c>
      <c r="K3967" t="s">
        <v>1397</v>
      </c>
      <c r="L3967">
        <v>2531</v>
      </c>
      <c r="M3967" t="s">
        <v>1214</v>
      </c>
      <c r="N3967" t="s">
        <v>1388</v>
      </c>
      <c r="O3967">
        <v>0</v>
      </c>
      <c r="P3967" t="s">
        <v>1322</v>
      </c>
      <c r="Q3967">
        <v>19950401</v>
      </c>
    </row>
    <row r="3968" spans="1:17">
      <c r="A3968" t="s">
        <v>1396</v>
      </c>
      <c r="B3968" t="s">
        <v>1414</v>
      </c>
      <c r="C3968">
        <v>201008</v>
      </c>
      <c r="D3968">
        <v>13</v>
      </c>
      <c r="E3968" t="s">
        <v>1212</v>
      </c>
      <c r="F3968">
        <v>251</v>
      </c>
      <c r="G3968">
        <v>68</v>
      </c>
      <c r="H3968">
        <v>482</v>
      </c>
      <c r="I3968">
        <v>43112069500</v>
      </c>
      <c r="J3968">
        <v>8</v>
      </c>
      <c r="K3968" t="s">
        <v>1397</v>
      </c>
      <c r="L3968">
        <v>2531</v>
      </c>
      <c r="M3968" t="s">
        <v>1214</v>
      </c>
      <c r="N3968" t="s">
        <v>1388</v>
      </c>
      <c r="O3968">
        <v>0</v>
      </c>
      <c r="P3968" t="s">
        <v>1207</v>
      </c>
      <c r="Q3968">
        <v>19920701</v>
      </c>
    </row>
    <row r="3969" spans="1:17">
      <c r="A3969" t="s">
        <v>1396</v>
      </c>
      <c r="B3969" t="s">
        <v>1415</v>
      </c>
      <c r="C3969">
        <v>201008</v>
      </c>
      <c r="D3969">
        <v>0</v>
      </c>
      <c r="E3969" t="s">
        <v>1212</v>
      </c>
      <c r="F3969">
        <v>0</v>
      </c>
      <c r="G3969">
        <v>0</v>
      </c>
      <c r="H3969">
        <v>0</v>
      </c>
      <c r="I3969">
        <v>43112032900</v>
      </c>
      <c r="J3969">
        <v>12</v>
      </c>
      <c r="K3969" t="s">
        <v>1397</v>
      </c>
      <c r="L3969">
        <v>2531</v>
      </c>
      <c r="M3969" t="s">
        <v>1214</v>
      </c>
      <c r="N3969" t="s">
        <v>1388</v>
      </c>
      <c r="O3969">
        <v>0</v>
      </c>
      <c r="P3969" t="s">
        <v>1207</v>
      </c>
      <c r="Q3969">
        <v>19770801</v>
      </c>
    </row>
    <row r="3970" spans="1:17">
      <c r="A3970" t="s">
        <v>1396</v>
      </c>
      <c r="B3970" t="s">
        <v>1289</v>
      </c>
      <c r="C3970">
        <v>201008</v>
      </c>
      <c r="D3970">
        <v>29</v>
      </c>
      <c r="E3970" t="s">
        <v>1212</v>
      </c>
      <c r="F3970">
        <v>478</v>
      </c>
      <c r="G3970">
        <v>430</v>
      </c>
      <c r="H3970">
        <v>1285</v>
      </c>
      <c r="I3970">
        <v>43112033500</v>
      </c>
      <c r="J3970">
        <v>8</v>
      </c>
      <c r="K3970" t="s">
        <v>1397</v>
      </c>
      <c r="L3970">
        <v>2531</v>
      </c>
      <c r="M3970" t="s">
        <v>1214</v>
      </c>
      <c r="N3970" t="s">
        <v>1388</v>
      </c>
      <c r="O3970">
        <v>0</v>
      </c>
      <c r="P3970" t="s">
        <v>1207</v>
      </c>
      <c r="Q3970">
        <v>19770901</v>
      </c>
    </row>
    <row r="3971" spans="1:17">
      <c r="A3971" t="s">
        <v>1396</v>
      </c>
      <c r="B3971" t="s">
        <v>1208</v>
      </c>
      <c r="C3971">
        <v>201008</v>
      </c>
      <c r="D3971">
        <v>29</v>
      </c>
      <c r="E3971" t="s">
        <v>1212</v>
      </c>
      <c r="F3971">
        <v>1526</v>
      </c>
      <c r="G3971">
        <v>143</v>
      </c>
      <c r="H3971">
        <v>11823</v>
      </c>
      <c r="I3971">
        <v>43112036400</v>
      </c>
      <c r="J3971">
        <v>8</v>
      </c>
      <c r="K3971" t="s">
        <v>1397</v>
      </c>
      <c r="L3971">
        <v>2531</v>
      </c>
      <c r="M3971" t="s">
        <v>1214</v>
      </c>
      <c r="N3971" t="s">
        <v>1388</v>
      </c>
      <c r="O3971">
        <v>0</v>
      </c>
      <c r="P3971" t="s">
        <v>1207</v>
      </c>
      <c r="Q3971">
        <v>19771201</v>
      </c>
    </row>
    <row r="3972" spans="1:17">
      <c r="A3972" t="s">
        <v>1396</v>
      </c>
      <c r="B3972" t="s">
        <v>1416</v>
      </c>
      <c r="C3972">
        <v>201008</v>
      </c>
      <c r="D3972">
        <v>28</v>
      </c>
      <c r="E3972" t="s">
        <v>1212</v>
      </c>
      <c r="F3972">
        <v>254</v>
      </c>
      <c r="G3972">
        <v>456</v>
      </c>
      <c r="H3972">
        <v>5762</v>
      </c>
      <c r="I3972">
        <v>43112036300</v>
      </c>
      <c r="J3972">
        <v>8</v>
      </c>
      <c r="K3972" t="s">
        <v>1397</v>
      </c>
      <c r="L3972">
        <v>2531</v>
      </c>
      <c r="M3972" t="s">
        <v>1214</v>
      </c>
      <c r="N3972" t="s">
        <v>1388</v>
      </c>
      <c r="O3972">
        <v>0</v>
      </c>
      <c r="P3972" t="s">
        <v>1207</v>
      </c>
      <c r="Q3972">
        <v>19771101</v>
      </c>
    </row>
    <row r="3973" spans="1:17">
      <c r="A3973" t="s">
        <v>1396</v>
      </c>
      <c r="B3973" t="s">
        <v>1346</v>
      </c>
      <c r="C3973">
        <v>201008</v>
      </c>
      <c r="D3973">
        <v>29</v>
      </c>
      <c r="E3973" t="s">
        <v>1212</v>
      </c>
      <c r="F3973">
        <v>1242</v>
      </c>
      <c r="G3973">
        <v>258</v>
      </c>
      <c r="H3973">
        <v>1448</v>
      </c>
      <c r="I3973">
        <v>43112036600</v>
      </c>
      <c r="J3973">
        <v>8</v>
      </c>
      <c r="K3973" t="s">
        <v>1397</v>
      </c>
      <c r="L3973">
        <v>2531</v>
      </c>
      <c r="M3973" t="s">
        <v>1214</v>
      </c>
      <c r="N3973" t="s">
        <v>1388</v>
      </c>
      <c r="O3973">
        <v>0</v>
      </c>
      <c r="P3973" t="s">
        <v>1207</v>
      </c>
      <c r="Q3973">
        <v>19771201</v>
      </c>
    </row>
    <row r="3974" spans="1:17">
      <c r="A3974" t="s">
        <v>1396</v>
      </c>
      <c r="B3974" t="s">
        <v>1347</v>
      </c>
      <c r="C3974">
        <v>201008</v>
      </c>
      <c r="D3974">
        <v>29</v>
      </c>
      <c r="E3974" t="s">
        <v>1212</v>
      </c>
      <c r="F3974">
        <v>478</v>
      </c>
      <c r="G3974">
        <v>230</v>
      </c>
      <c r="H3974">
        <v>60</v>
      </c>
      <c r="I3974">
        <v>43112069300</v>
      </c>
      <c r="J3974">
        <v>8</v>
      </c>
      <c r="K3974" t="s">
        <v>1397</v>
      </c>
      <c r="L3974">
        <v>2531</v>
      </c>
      <c r="M3974" t="s">
        <v>1214</v>
      </c>
      <c r="N3974" t="s">
        <v>1388</v>
      </c>
      <c r="O3974">
        <v>0</v>
      </c>
      <c r="P3974" t="s">
        <v>1207</v>
      </c>
      <c r="Q3974">
        <v>19910801</v>
      </c>
    </row>
    <row r="3975" spans="1:17">
      <c r="A3975" t="s">
        <v>1396</v>
      </c>
      <c r="B3975" t="s">
        <v>1290</v>
      </c>
      <c r="C3975">
        <v>201008</v>
      </c>
      <c r="D3975">
        <v>19</v>
      </c>
      <c r="E3975" t="s">
        <v>1212</v>
      </c>
      <c r="F3975">
        <v>612</v>
      </c>
      <c r="G3975">
        <v>124</v>
      </c>
      <c r="H3975">
        <v>3149</v>
      </c>
      <c r="I3975">
        <v>43112068900</v>
      </c>
      <c r="J3975">
        <v>8</v>
      </c>
      <c r="K3975" t="s">
        <v>1397</v>
      </c>
      <c r="L3975">
        <v>2531</v>
      </c>
      <c r="M3975" t="s">
        <v>1214</v>
      </c>
      <c r="N3975" t="s">
        <v>1388</v>
      </c>
      <c r="O3975">
        <v>0</v>
      </c>
      <c r="P3975" t="s">
        <v>1207</v>
      </c>
      <c r="Q3975">
        <v>19901101</v>
      </c>
    </row>
    <row r="3976" spans="1:17">
      <c r="A3976" t="s">
        <v>1396</v>
      </c>
      <c r="B3976" t="s">
        <v>1417</v>
      </c>
      <c r="C3976">
        <v>201008</v>
      </c>
      <c r="D3976">
        <v>13</v>
      </c>
      <c r="E3976" t="s">
        <v>1212</v>
      </c>
      <c r="F3976">
        <v>931</v>
      </c>
      <c r="G3976">
        <v>159</v>
      </c>
      <c r="H3976">
        <v>1000</v>
      </c>
      <c r="I3976">
        <v>43112035100</v>
      </c>
      <c r="J3976">
        <v>8</v>
      </c>
      <c r="K3976" t="s">
        <v>1397</v>
      </c>
      <c r="L3976">
        <v>2531</v>
      </c>
      <c r="M3976" t="s">
        <v>1214</v>
      </c>
      <c r="N3976" t="s">
        <v>1388</v>
      </c>
      <c r="O3976">
        <v>0</v>
      </c>
      <c r="P3976" t="s">
        <v>1207</v>
      </c>
      <c r="Q3976">
        <v>19771001</v>
      </c>
    </row>
    <row r="3977" spans="1:17">
      <c r="A3977" t="s">
        <v>1396</v>
      </c>
      <c r="B3977" t="s">
        <v>1293</v>
      </c>
      <c r="C3977">
        <v>201008</v>
      </c>
      <c r="D3977">
        <v>29</v>
      </c>
      <c r="E3977" t="s">
        <v>1212</v>
      </c>
      <c r="F3977">
        <v>126</v>
      </c>
      <c r="G3977">
        <v>430</v>
      </c>
      <c r="H3977">
        <v>1299</v>
      </c>
      <c r="I3977">
        <v>43112034000</v>
      </c>
      <c r="J3977">
        <v>8</v>
      </c>
      <c r="K3977" t="s">
        <v>1397</v>
      </c>
      <c r="L3977">
        <v>2531</v>
      </c>
      <c r="M3977" t="s">
        <v>1214</v>
      </c>
      <c r="N3977" t="s">
        <v>1388</v>
      </c>
      <c r="O3977">
        <v>0</v>
      </c>
      <c r="P3977" t="s">
        <v>1207</v>
      </c>
      <c r="Q3977">
        <v>19771001</v>
      </c>
    </row>
    <row r="3978" spans="1:17">
      <c r="A3978" t="s">
        <v>1396</v>
      </c>
      <c r="B3978" t="s">
        <v>1295</v>
      </c>
      <c r="C3978">
        <v>201008</v>
      </c>
      <c r="D3978">
        <v>29</v>
      </c>
      <c r="E3978" t="s">
        <v>1212</v>
      </c>
      <c r="F3978">
        <v>265</v>
      </c>
      <c r="G3978">
        <v>115</v>
      </c>
      <c r="H3978">
        <v>781</v>
      </c>
      <c r="I3978">
        <v>43112036800</v>
      </c>
      <c r="J3978">
        <v>8</v>
      </c>
      <c r="K3978" t="s">
        <v>1397</v>
      </c>
      <c r="L3978">
        <v>2531</v>
      </c>
      <c r="M3978" t="s">
        <v>1214</v>
      </c>
      <c r="N3978" t="s">
        <v>1388</v>
      </c>
      <c r="O3978">
        <v>0</v>
      </c>
      <c r="P3978" t="s">
        <v>1207</v>
      </c>
      <c r="Q3978">
        <v>19780201</v>
      </c>
    </row>
    <row r="3979" spans="1:17">
      <c r="A3979" t="s">
        <v>1396</v>
      </c>
      <c r="B3979" t="s">
        <v>1297</v>
      </c>
      <c r="C3979">
        <v>201008</v>
      </c>
      <c r="D3979">
        <v>29</v>
      </c>
      <c r="E3979" t="s">
        <v>1212</v>
      </c>
      <c r="F3979">
        <v>1813</v>
      </c>
      <c r="G3979">
        <v>387</v>
      </c>
      <c r="H3979">
        <v>32843</v>
      </c>
      <c r="I3979">
        <v>43112033200</v>
      </c>
      <c r="J3979">
        <v>8</v>
      </c>
      <c r="K3979" t="s">
        <v>1397</v>
      </c>
      <c r="L3979">
        <v>2531</v>
      </c>
      <c r="M3979" t="s">
        <v>1214</v>
      </c>
      <c r="N3979" t="s">
        <v>1388</v>
      </c>
      <c r="O3979">
        <v>0</v>
      </c>
      <c r="P3979" t="s">
        <v>1207</v>
      </c>
      <c r="Q3979">
        <v>19770801</v>
      </c>
    </row>
    <row r="3980" spans="1:17">
      <c r="A3980" t="s">
        <v>1396</v>
      </c>
      <c r="B3980" t="s">
        <v>1298</v>
      </c>
      <c r="C3980">
        <v>201008</v>
      </c>
      <c r="D3980">
        <v>29</v>
      </c>
      <c r="E3980" t="s">
        <v>1212</v>
      </c>
      <c r="F3980">
        <v>294</v>
      </c>
      <c r="G3980">
        <v>737</v>
      </c>
      <c r="H3980">
        <v>7535</v>
      </c>
      <c r="I3980">
        <v>43112033400</v>
      </c>
      <c r="J3980">
        <v>8</v>
      </c>
      <c r="K3980" t="s">
        <v>1397</v>
      </c>
      <c r="L3980">
        <v>2531</v>
      </c>
      <c r="M3980" t="s">
        <v>1214</v>
      </c>
      <c r="N3980" t="s">
        <v>1388</v>
      </c>
      <c r="O3980">
        <v>0</v>
      </c>
      <c r="P3980" t="s">
        <v>1207</v>
      </c>
      <c r="Q3980">
        <v>19770901</v>
      </c>
    </row>
    <row r="3981" spans="1:17">
      <c r="A3981" t="s">
        <v>1396</v>
      </c>
      <c r="B3981" t="s">
        <v>1418</v>
      </c>
      <c r="C3981">
        <v>201008</v>
      </c>
      <c r="D3981">
        <v>29</v>
      </c>
      <c r="E3981" t="s">
        <v>1212</v>
      </c>
      <c r="F3981">
        <v>140</v>
      </c>
      <c r="G3981">
        <v>326</v>
      </c>
      <c r="H3981">
        <v>91</v>
      </c>
      <c r="I3981">
        <v>43112016101</v>
      </c>
      <c r="J3981">
        <v>8</v>
      </c>
      <c r="K3981" t="s">
        <v>1397</v>
      </c>
      <c r="L3981">
        <v>2531</v>
      </c>
      <c r="M3981" t="s">
        <v>1214</v>
      </c>
      <c r="N3981" t="s">
        <v>1388</v>
      </c>
      <c r="O3981">
        <v>0</v>
      </c>
      <c r="P3981" t="s">
        <v>1233</v>
      </c>
      <c r="Q3981">
        <v>19910301</v>
      </c>
    </row>
    <row r="3982" spans="1:17">
      <c r="A3982" t="s">
        <v>1396</v>
      </c>
      <c r="B3982" t="s">
        <v>1419</v>
      </c>
      <c r="C3982">
        <v>201008</v>
      </c>
      <c r="D3982">
        <v>29</v>
      </c>
      <c r="E3982" t="s">
        <v>1212</v>
      </c>
      <c r="F3982">
        <v>924</v>
      </c>
      <c r="G3982">
        <v>452</v>
      </c>
      <c r="H3982">
        <v>18763</v>
      </c>
      <c r="I3982">
        <v>43112014001</v>
      </c>
      <c r="J3982">
        <v>8</v>
      </c>
      <c r="K3982" t="s">
        <v>1397</v>
      </c>
      <c r="L3982">
        <v>2531</v>
      </c>
      <c r="M3982" t="s">
        <v>1214</v>
      </c>
      <c r="N3982" t="s">
        <v>1388</v>
      </c>
      <c r="O3982">
        <v>0</v>
      </c>
      <c r="P3982" t="s">
        <v>1207</v>
      </c>
      <c r="Q3982">
        <v>19791001</v>
      </c>
    </row>
    <row r="3983" spans="1:17">
      <c r="A3983" t="s">
        <v>1396</v>
      </c>
      <c r="B3983" t="s">
        <v>1420</v>
      </c>
      <c r="C3983">
        <v>201008</v>
      </c>
      <c r="D3983">
        <v>0</v>
      </c>
      <c r="E3983" t="s">
        <v>1212</v>
      </c>
      <c r="F3983">
        <v>0</v>
      </c>
      <c r="G3983">
        <v>0</v>
      </c>
      <c r="H3983">
        <v>0</v>
      </c>
      <c r="I3983">
        <v>43112017700</v>
      </c>
      <c r="J3983">
        <v>12</v>
      </c>
      <c r="K3983" t="s">
        <v>1397</v>
      </c>
      <c r="L3983">
        <v>2531</v>
      </c>
      <c r="M3983" t="s">
        <v>1214</v>
      </c>
      <c r="N3983" t="s">
        <v>1388</v>
      </c>
      <c r="O3983">
        <v>0</v>
      </c>
      <c r="P3983" t="s">
        <v>1207</v>
      </c>
      <c r="Q3983">
        <v>19701001</v>
      </c>
    </row>
    <row r="3984" spans="1:17">
      <c r="A3984" t="s">
        <v>1396</v>
      </c>
      <c r="B3984" t="s">
        <v>1421</v>
      </c>
      <c r="C3984">
        <v>201008</v>
      </c>
      <c r="D3984">
        <v>0</v>
      </c>
      <c r="E3984" t="s">
        <v>1212</v>
      </c>
      <c r="F3984">
        <v>0</v>
      </c>
      <c r="G3984">
        <v>0</v>
      </c>
      <c r="H3984">
        <v>0</v>
      </c>
      <c r="I3984">
        <v>43112017802</v>
      </c>
      <c r="J3984">
        <v>12</v>
      </c>
      <c r="K3984" t="s">
        <v>1397</v>
      </c>
      <c r="L3984">
        <v>2531</v>
      </c>
      <c r="M3984" t="s">
        <v>1214</v>
      </c>
      <c r="N3984" t="s">
        <v>1388</v>
      </c>
      <c r="O3984">
        <v>0</v>
      </c>
      <c r="P3984" t="s">
        <v>1207</v>
      </c>
      <c r="Q3984">
        <v>19830601</v>
      </c>
    </row>
    <row r="3985" spans="1:17">
      <c r="A3985" t="s">
        <v>1379</v>
      </c>
      <c r="B3985" t="s">
        <v>1232</v>
      </c>
      <c r="C3985">
        <v>201009</v>
      </c>
      <c r="D3985">
        <v>29</v>
      </c>
      <c r="E3985" t="s">
        <v>1212</v>
      </c>
      <c r="F3985">
        <v>595</v>
      </c>
      <c r="G3985">
        <v>825</v>
      </c>
      <c r="H3985">
        <v>73</v>
      </c>
      <c r="I3985">
        <v>43112018900</v>
      </c>
      <c r="J3985">
        <v>8</v>
      </c>
      <c r="K3985" t="s">
        <v>1380</v>
      </c>
      <c r="L3985">
        <v>2531</v>
      </c>
      <c r="M3985" t="s">
        <v>1214</v>
      </c>
      <c r="N3985" t="s">
        <v>1388</v>
      </c>
      <c r="O3985">
        <v>0</v>
      </c>
      <c r="P3985" t="s">
        <v>1207</v>
      </c>
      <c r="Q3985">
        <v>19841001</v>
      </c>
    </row>
    <row r="3986" spans="1:17">
      <c r="A3986" t="s">
        <v>1379</v>
      </c>
      <c r="B3986" t="s">
        <v>1304</v>
      </c>
      <c r="C3986">
        <v>201009</v>
      </c>
      <c r="D3986">
        <v>29</v>
      </c>
      <c r="E3986" t="s">
        <v>1212</v>
      </c>
      <c r="F3986">
        <v>434</v>
      </c>
      <c r="G3986">
        <v>293</v>
      </c>
      <c r="H3986">
        <v>294</v>
      </c>
      <c r="I3986">
        <v>43112019000</v>
      </c>
      <c r="J3986">
        <v>8</v>
      </c>
      <c r="K3986" t="s">
        <v>1380</v>
      </c>
      <c r="L3986">
        <v>2531</v>
      </c>
      <c r="M3986" t="s">
        <v>1214</v>
      </c>
      <c r="N3986" t="s">
        <v>1388</v>
      </c>
      <c r="O3986">
        <v>0</v>
      </c>
      <c r="P3986" t="s">
        <v>1207</v>
      </c>
      <c r="Q3986">
        <v>19700801</v>
      </c>
    </row>
    <row r="3987" spans="1:17">
      <c r="A3987" t="s">
        <v>1379</v>
      </c>
      <c r="B3987" t="s">
        <v>1305</v>
      </c>
      <c r="C3987">
        <v>201009</v>
      </c>
      <c r="D3987">
        <v>29</v>
      </c>
      <c r="E3987" t="s">
        <v>1212</v>
      </c>
      <c r="F3987">
        <v>953</v>
      </c>
      <c r="G3987">
        <v>213</v>
      </c>
      <c r="H3987">
        <v>2669</v>
      </c>
      <c r="I3987">
        <v>43112019100</v>
      </c>
      <c r="J3987">
        <v>8</v>
      </c>
      <c r="K3987" t="s">
        <v>1380</v>
      </c>
      <c r="L3987">
        <v>2531</v>
      </c>
      <c r="M3987" t="s">
        <v>1214</v>
      </c>
      <c r="N3987" t="s">
        <v>1388</v>
      </c>
      <c r="O3987">
        <v>0</v>
      </c>
      <c r="P3987" t="s">
        <v>1207</v>
      </c>
      <c r="Q3987">
        <v>19700701</v>
      </c>
    </row>
    <row r="3988" spans="1:17">
      <c r="A3988" t="s">
        <v>1379</v>
      </c>
      <c r="B3988" t="s">
        <v>1356</v>
      </c>
      <c r="C3988">
        <v>201009</v>
      </c>
      <c r="D3988">
        <v>29</v>
      </c>
      <c r="E3988" t="s">
        <v>1212</v>
      </c>
      <c r="F3988">
        <v>573</v>
      </c>
      <c r="G3988">
        <v>266</v>
      </c>
      <c r="H3988">
        <v>1846</v>
      </c>
      <c r="I3988">
        <v>43112019200</v>
      </c>
      <c r="J3988">
        <v>8</v>
      </c>
      <c r="K3988" t="s">
        <v>1380</v>
      </c>
      <c r="L3988">
        <v>2531</v>
      </c>
      <c r="M3988" t="s">
        <v>1214</v>
      </c>
      <c r="N3988" t="s">
        <v>1388</v>
      </c>
      <c r="O3988">
        <v>0</v>
      </c>
      <c r="P3988" t="s">
        <v>1207</v>
      </c>
      <c r="Q3988">
        <v>19700601</v>
      </c>
    </row>
    <row r="3989" spans="1:17">
      <c r="A3989" t="s">
        <v>1379</v>
      </c>
      <c r="B3989" t="s">
        <v>1321</v>
      </c>
      <c r="C3989">
        <v>201009</v>
      </c>
      <c r="D3989">
        <v>29</v>
      </c>
      <c r="E3989" t="s">
        <v>1212</v>
      </c>
      <c r="F3989">
        <v>1587</v>
      </c>
      <c r="G3989">
        <v>532</v>
      </c>
      <c r="H3989">
        <v>8777</v>
      </c>
      <c r="I3989">
        <v>43112019300</v>
      </c>
      <c r="J3989">
        <v>8</v>
      </c>
      <c r="K3989" t="s">
        <v>1380</v>
      </c>
      <c r="L3989">
        <v>2531</v>
      </c>
      <c r="M3989" t="s">
        <v>1214</v>
      </c>
      <c r="N3989" t="s">
        <v>1388</v>
      </c>
      <c r="O3989">
        <v>0</v>
      </c>
      <c r="P3989" t="s">
        <v>1207</v>
      </c>
      <c r="Q3989">
        <v>19780601</v>
      </c>
    </row>
    <row r="3990" spans="1:17">
      <c r="A3990" t="s">
        <v>1379</v>
      </c>
      <c r="B3990" t="s">
        <v>1384</v>
      </c>
      <c r="C3990">
        <v>201009</v>
      </c>
      <c r="D3990">
        <v>29</v>
      </c>
      <c r="E3990" t="s">
        <v>1212</v>
      </c>
      <c r="F3990">
        <v>494</v>
      </c>
      <c r="G3990">
        <v>439</v>
      </c>
      <c r="H3990">
        <v>1927</v>
      </c>
      <c r="I3990">
        <v>43112019400</v>
      </c>
      <c r="J3990">
        <v>8</v>
      </c>
      <c r="K3990" t="s">
        <v>1380</v>
      </c>
      <c r="L3990">
        <v>2531</v>
      </c>
      <c r="M3990" t="s">
        <v>1214</v>
      </c>
      <c r="N3990" t="s">
        <v>1388</v>
      </c>
      <c r="O3990">
        <v>0</v>
      </c>
      <c r="P3990" t="s">
        <v>1207</v>
      </c>
      <c r="Q3990">
        <v>19700701</v>
      </c>
    </row>
    <row r="3991" spans="1:17">
      <c r="A3991" t="s">
        <v>1379</v>
      </c>
      <c r="B3991" t="s">
        <v>1254</v>
      </c>
      <c r="C3991">
        <v>201009</v>
      </c>
      <c r="D3991">
        <v>29</v>
      </c>
      <c r="E3991" t="s">
        <v>1212</v>
      </c>
      <c r="F3991">
        <v>284</v>
      </c>
      <c r="G3991">
        <v>333</v>
      </c>
      <c r="H3991">
        <v>1490</v>
      </c>
      <c r="I3991">
        <v>43112019500</v>
      </c>
      <c r="J3991">
        <v>8</v>
      </c>
      <c r="K3991" t="s">
        <v>1380</v>
      </c>
      <c r="L3991">
        <v>2531</v>
      </c>
      <c r="M3991" t="s">
        <v>1214</v>
      </c>
      <c r="N3991" t="s">
        <v>1388</v>
      </c>
      <c r="O3991">
        <v>0</v>
      </c>
      <c r="P3991" t="s">
        <v>1207</v>
      </c>
      <c r="Q3991">
        <v>19700901</v>
      </c>
    </row>
    <row r="3992" spans="1:17">
      <c r="A3992" t="s">
        <v>1379</v>
      </c>
      <c r="B3992" t="s">
        <v>1389</v>
      </c>
      <c r="C3992">
        <v>201009</v>
      </c>
      <c r="D3992">
        <v>29</v>
      </c>
      <c r="E3992" t="s">
        <v>1212</v>
      </c>
      <c r="F3992">
        <v>1594</v>
      </c>
      <c r="G3992">
        <v>4763</v>
      </c>
      <c r="H3992">
        <v>5411</v>
      </c>
      <c r="I3992">
        <v>43112021900</v>
      </c>
      <c r="J3992">
        <v>8</v>
      </c>
      <c r="K3992" t="s">
        <v>1380</v>
      </c>
      <c r="L3992">
        <v>2531</v>
      </c>
      <c r="M3992" t="s">
        <v>1214</v>
      </c>
      <c r="N3992" t="s">
        <v>1388</v>
      </c>
      <c r="O3992">
        <v>0</v>
      </c>
      <c r="P3992" t="s">
        <v>1233</v>
      </c>
      <c r="Q3992">
        <v>19840501</v>
      </c>
    </row>
    <row r="3993" spans="1:17">
      <c r="A3993" t="s">
        <v>1379</v>
      </c>
      <c r="B3993" t="s">
        <v>1255</v>
      </c>
      <c r="C3993">
        <v>201009</v>
      </c>
      <c r="D3993">
        <v>0</v>
      </c>
      <c r="E3993" t="s">
        <v>1212</v>
      </c>
      <c r="F3993">
        <v>0</v>
      </c>
      <c r="G3993">
        <v>0</v>
      </c>
      <c r="H3993">
        <v>0</v>
      </c>
      <c r="I3993">
        <v>43112022100</v>
      </c>
      <c r="J3993">
        <v>12</v>
      </c>
      <c r="K3993" t="s">
        <v>1380</v>
      </c>
      <c r="L3993">
        <v>2531</v>
      </c>
      <c r="M3993" t="s">
        <v>1214</v>
      </c>
      <c r="N3993" t="s">
        <v>1388</v>
      </c>
      <c r="O3993">
        <v>0</v>
      </c>
      <c r="P3993" t="s">
        <v>1233</v>
      </c>
      <c r="Q3993">
        <v>19840201</v>
      </c>
    </row>
    <row r="3994" spans="1:17">
      <c r="A3994" t="s">
        <v>1379</v>
      </c>
      <c r="B3994" t="s">
        <v>1390</v>
      </c>
      <c r="C3994">
        <v>201009</v>
      </c>
      <c r="D3994">
        <v>29</v>
      </c>
      <c r="E3994" t="s">
        <v>1212</v>
      </c>
      <c r="F3994">
        <v>1030</v>
      </c>
      <c r="G3994">
        <v>2918</v>
      </c>
      <c r="H3994">
        <v>5231</v>
      </c>
      <c r="I3994">
        <v>43112023500</v>
      </c>
      <c r="J3994">
        <v>8</v>
      </c>
      <c r="K3994" t="s">
        <v>1380</v>
      </c>
      <c r="L3994">
        <v>2531</v>
      </c>
      <c r="M3994" t="s">
        <v>1214</v>
      </c>
      <c r="N3994" t="s">
        <v>1388</v>
      </c>
      <c r="O3994">
        <v>0</v>
      </c>
      <c r="P3994" t="s">
        <v>1207</v>
      </c>
      <c r="Q3994">
        <v>19860701</v>
      </c>
    </row>
    <row r="3995" spans="1:17">
      <c r="A3995" t="s">
        <v>1379</v>
      </c>
      <c r="B3995" t="s">
        <v>1357</v>
      </c>
      <c r="C3995">
        <v>201009</v>
      </c>
      <c r="D3995">
        <v>29</v>
      </c>
      <c r="E3995" t="s">
        <v>1212</v>
      </c>
      <c r="F3995">
        <v>809</v>
      </c>
      <c r="G3995">
        <v>381</v>
      </c>
      <c r="H3995">
        <v>18235</v>
      </c>
      <c r="I3995">
        <v>43112022200</v>
      </c>
      <c r="J3995">
        <v>8</v>
      </c>
      <c r="K3995" t="s">
        <v>1380</v>
      </c>
      <c r="L3995">
        <v>2531</v>
      </c>
      <c r="M3995" t="s">
        <v>1214</v>
      </c>
      <c r="N3995" t="s">
        <v>1388</v>
      </c>
      <c r="O3995">
        <v>0</v>
      </c>
      <c r="P3995" t="s">
        <v>1322</v>
      </c>
      <c r="Q3995">
        <v>19830201</v>
      </c>
    </row>
    <row r="3996" spans="1:17">
      <c r="A3996" t="s">
        <v>1379</v>
      </c>
      <c r="B3996" t="s">
        <v>1306</v>
      </c>
      <c r="C3996">
        <v>201009</v>
      </c>
      <c r="D3996">
        <v>29</v>
      </c>
      <c r="E3996" t="s">
        <v>1212</v>
      </c>
      <c r="F3996">
        <v>795</v>
      </c>
      <c r="G3996">
        <v>364</v>
      </c>
      <c r="H3996">
        <v>1762</v>
      </c>
      <c r="I3996">
        <v>43112022300</v>
      </c>
      <c r="J3996">
        <v>8</v>
      </c>
      <c r="K3996" t="s">
        <v>1380</v>
      </c>
      <c r="L3996">
        <v>2531</v>
      </c>
      <c r="M3996" t="s">
        <v>1214</v>
      </c>
      <c r="N3996" t="s">
        <v>1388</v>
      </c>
      <c r="O3996">
        <v>0</v>
      </c>
      <c r="P3996" t="s">
        <v>1322</v>
      </c>
      <c r="Q3996">
        <v>19840401</v>
      </c>
    </row>
    <row r="3997" spans="1:17">
      <c r="A3997" t="s">
        <v>1379</v>
      </c>
      <c r="B3997" t="s">
        <v>1234</v>
      </c>
      <c r="C3997">
        <v>201009</v>
      </c>
      <c r="D3997">
        <v>0</v>
      </c>
      <c r="E3997" t="s">
        <v>1212</v>
      </c>
      <c r="F3997">
        <v>0</v>
      </c>
      <c r="G3997">
        <v>0</v>
      </c>
      <c r="H3997">
        <v>0</v>
      </c>
      <c r="I3997">
        <v>43112022400</v>
      </c>
      <c r="J3997">
        <v>12</v>
      </c>
      <c r="K3997" t="s">
        <v>1380</v>
      </c>
      <c r="L3997">
        <v>2531</v>
      </c>
      <c r="M3997" t="s">
        <v>1214</v>
      </c>
      <c r="N3997" t="s">
        <v>1388</v>
      </c>
      <c r="O3997">
        <v>0</v>
      </c>
      <c r="P3997" t="s">
        <v>1322</v>
      </c>
      <c r="Q3997">
        <v>19830701</v>
      </c>
    </row>
    <row r="3998" spans="1:17">
      <c r="A3998" t="s">
        <v>1379</v>
      </c>
      <c r="B3998" t="s">
        <v>1323</v>
      </c>
      <c r="C3998">
        <v>201009</v>
      </c>
      <c r="D3998">
        <v>0</v>
      </c>
      <c r="E3998" t="s">
        <v>1212</v>
      </c>
      <c r="F3998">
        <v>0</v>
      </c>
      <c r="G3998">
        <v>0</v>
      </c>
      <c r="H3998">
        <v>0</v>
      </c>
      <c r="I3998">
        <v>43112022500</v>
      </c>
      <c r="J3998">
        <v>12</v>
      </c>
      <c r="K3998" t="s">
        <v>1380</v>
      </c>
      <c r="L3998">
        <v>2531</v>
      </c>
      <c r="M3998" t="s">
        <v>1214</v>
      </c>
      <c r="N3998" t="s">
        <v>1388</v>
      </c>
      <c r="O3998">
        <v>0</v>
      </c>
      <c r="P3998" t="s">
        <v>1207</v>
      </c>
      <c r="Q3998">
        <v>19840201</v>
      </c>
    </row>
    <row r="3999" spans="1:17">
      <c r="A3999" t="s">
        <v>1379</v>
      </c>
      <c r="B3999" t="s">
        <v>1256</v>
      </c>
      <c r="C3999">
        <v>201009</v>
      </c>
      <c r="D3999">
        <v>29</v>
      </c>
      <c r="E3999" t="s">
        <v>1212</v>
      </c>
      <c r="F3999">
        <v>2138</v>
      </c>
      <c r="G3999">
        <v>1198</v>
      </c>
      <c r="H3999">
        <v>28951</v>
      </c>
      <c r="I3999">
        <v>43112022600</v>
      </c>
      <c r="J3999">
        <v>8</v>
      </c>
      <c r="K3999" t="s">
        <v>1380</v>
      </c>
      <c r="L3999">
        <v>2531</v>
      </c>
      <c r="M3999" t="s">
        <v>1214</v>
      </c>
      <c r="N3999" t="s">
        <v>1388</v>
      </c>
      <c r="O3999">
        <v>0</v>
      </c>
      <c r="P3999" t="s">
        <v>1322</v>
      </c>
      <c r="Q3999">
        <v>19821101</v>
      </c>
    </row>
    <row r="4000" spans="1:17">
      <c r="A4000" t="s">
        <v>1379</v>
      </c>
      <c r="B4000" t="s">
        <v>1324</v>
      </c>
      <c r="C4000">
        <v>201009</v>
      </c>
      <c r="D4000">
        <v>29</v>
      </c>
      <c r="E4000" t="s">
        <v>1212</v>
      </c>
      <c r="F4000">
        <v>560</v>
      </c>
      <c r="G4000">
        <v>1046</v>
      </c>
      <c r="H4000">
        <v>1935</v>
      </c>
      <c r="I4000">
        <v>43112025600</v>
      </c>
      <c r="J4000">
        <v>8</v>
      </c>
      <c r="K4000" t="s">
        <v>1380</v>
      </c>
      <c r="L4000">
        <v>2531</v>
      </c>
      <c r="M4000" t="s">
        <v>1214</v>
      </c>
      <c r="N4000" t="s">
        <v>1388</v>
      </c>
      <c r="O4000">
        <v>0</v>
      </c>
      <c r="P4000" t="s">
        <v>1207</v>
      </c>
      <c r="Q4000">
        <v>19870901</v>
      </c>
    </row>
    <row r="4001" spans="1:17">
      <c r="A4001" t="s">
        <v>1379</v>
      </c>
      <c r="B4001" t="s">
        <v>1308</v>
      </c>
      <c r="C4001">
        <v>201009</v>
      </c>
      <c r="D4001">
        <v>0</v>
      </c>
      <c r="E4001" t="s">
        <v>1212</v>
      </c>
      <c r="F4001">
        <v>0</v>
      </c>
      <c r="G4001">
        <v>0</v>
      </c>
      <c r="H4001">
        <v>0</v>
      </c>
      <c r="I4001">
        <v>43112024100</v>
      </c>
      <c r="J4001">
        <v>12</v>
      </c>
      <c r="K4001" t="s">
        <v>1380</v>
      </c>
      <c r="L4001">
        <v>2531</v>
      </c>
      <c r="M4001" t="s">
        <v>1214</v>
      </c>
      <c r="N4001" t="s">
        <v>1388</v>
      </c>
      <c r="O4001">
        <v>0</v>
      </c>
      <c r="P4001" t="s">
        <v>1207</v>
      </c>
      <c r="Q4001">
        <v>19710301</v>
      </c>
    </row>
    <row r="4002" spans="1:17">
      <c r="A4002" t="s">
        <v>1379</v>
      </c>
      <c r="B4002" t="s">
        <v>1235</v>
      </c>
      <c r="C4002">
        <v>201009</v>
      </c>
      <c r="D4002">
        <v>29</v>
      </c>
      <c r="E4002" t="s">
        <v>1212</v>
      </c>
      <c r="F4002">
        <v>1021</v>
      </c>
      <c r="G4002">
        <v>492</v>
      </c>
      <c r="H4002">
        <v>5569</v>
      </c>
      <c r="I4002">
        <v>43112024200</v>
      </c>
      <c r="J4002">
        <v>8</v>
      </c>
      <c r="K4002" t="s">
        <v>1380</v>
      </c>
      <c r="L4002">
        <v>2531</v>
      </c>
      <c r="M4002" t="s">
        <v>1214</v>
      </c>
      <c r="N4002" t="s">
        <v>1388</v>
      </c>
      <c r="O4002">
        <v>0</v>
      </c>
      <c r="P4002" t="s">
        <v>1391</v>
      </c>
      <c r="Q4002">
        <v>19830501</v>
      </c>
    </row>
    <row r="4003" spans="1:17">
      <c r="A4003" t="s">
        <v>1379</v>
      </c>
      <c r="B4003" t="s">
        <v>1257</v>
      </c>
      <c r="C4003">
        <v>201009</v>
      </c>
      <c r="D4003">
        <v>0</v>
      </c>
      <c r="E4003" t="s">
        <v>1212</v>
      </c>
      <c r="F4003">
        <v>0</v>
      </c>
      <c r="G4003">
        <v>0</v>
      </c>
      <c r="H4003">
        <v>0</v>
      </c>
      <c r="I4003">
        <v>43112022700</v>
      </c>
      <c r="J4003">
        <v>12</v>
      </c>
      <c r="K4003" t="s">
        <v>1380</v>
      </c>
      <c r="L4003">
        <v>2531</v>
      </c>
      <c r="M4003" t="s">
        <v>1214</v>
      </c>
      <c r="N4003" t="s">
        <v>1388</v>
      </c>
      <c r="O4003">
        <v>0</v>
      </c>
      <c r="P4003" t="s">
        <v>1207</v>
      </c>
      <c r="Q4003">
        <v>19850201</v>
      </c>
    </row>
    <row r="4004" spans="1:17">
      <c r="A4004" t="s">
        <v>1379</v>
      </c>
      <c r="B4004" t="s">
        <v>1309</v>
      </c>
      <c r="C4004">
        <v>201009</v>
      </c>
      <c r="D4004">
        <v>29</v>
      </c>
      <c r="E4004" t="s">
        <v>1212</v>
      </c>
      <c r="F4004">
        <v>732</v>
      </c>
      <c r="G4004">
        <v>2794</v>
      </c>
      <c r="H4004">
        <v>36405</v>
      </c>
      <c r="I4004">
        <v>43112024300</v>
      </c>
      <c r="J4004">
        <v>8</v>
      </c>
      <c r="K4004" t="s">
        <v>1380</v>
      </c>
      <c r="L4004">
        <v>2531</v>
      </c>
      <c r="M4004" t="s">
        <v>1214</v>
      </c>
      <c r="N4004" t="s">
        <v>1388</v>
      </c>
      <c r="O4004">
        <v>0</v>
      </c>
      <c r="P4004" t="s">
        <v>1322</v>
      </c>
      <c r="Q4004">
        <v>19840301</v>
      </c>
    </row>
    <row r="4005" spans="1:17">
      <c r="A4005" t="s">
        <v>1379</v>
      </c>
      <c r="B4005" t="s">
        <v>1258</v>
      </c>
      <c r="C4005">
        <v>201009</v>
      </c>
      <c r="D4005">
        <v>0</v>
      </c>
      <c r="E4005" t="s">
        <v>1212</v>
      </c>
      <c r="F4005">
        <v>0</v>
      </c>
      <c r="G4005">
        <v>0</v>
      </c>
      <c r="H4005">
        <v>0</v>
      </c>
      <c r="I4005">
        <v>43112026800</v>
      </c>
      <c r="J4005">
        <v>12</v>
      </c>
      <c r="K4005" t="s">
        <v>1380</v>
      </c>
      <c r="L4005">
        <v>2531</v>
      </c>
      <c r="M4005" t="s">
        <v>1214</v>
      </c>
      <c r="N4005" t="s">
        <v>1388</v>
      </c>
      <c r="O4005">
        <v>0</v>
      </c>
      <c r="P4005" t="s">
        <v>1233</v>
      </c>
      <c r="Q4005">
        <v>19840301</v>
      </c>
    </row>
    <row r="4006" spans="1:17">
      <c r="A4006" t="s">
        <v>1379</v>
      </c>
      <c r="B4006" t="s">
        <v>1236</v>
      </c>
      <c r="C4006">
        <v>201009</v>
      </c>
      <c r="D4006">
        <v>29</v>
      </c>
      <c r="E4006" t="s">
        <v>1212</v>
      </c>
      <c r="F4006">
        <v>753</v>
      </c>
      <c r="G4006">
        <v>1153</v>
      </c>
      <c r="H4006">
        <v>2172</v>
      </c>
      <c r="I4006">
        <v>43112026900</v>
      </c>
      <c r="J4006">
        <v>8</v>
      </c>
      <c r="K4006" t="s">
        <v>1380</v>
      </c>
      <c r="L4006">
        <v>2531</v>
      </c>
      <c r="M4006" t="s">
        <v>1214</v>
      </c>
      <c r="N4006" t="s">
        <v>1388</v>
      </c>
      <c r="O4006">
        <v>0</v>
      </c>
      <c r="P4006" t="s">
        <v>1207</v>
      </c>
      <c r="Q4006">
        <v>19810501</v>
      </c>
    </row>
    <row r="4007" spans="1:17">
      <c r="A4007" t="s">
        <v>1379</v>
      </c>
      <c r="B4007" t="s">
        <v>1237</v>
      </c>
      <c r="C4007">
        <v>201009</v>
      </c>
      <c r="D4007">
        <v>29</v>
      </c>
      <c r="E4007" t="s">
        <v>1212</v>
      </c>
      <c r="F4007">
        <v>949</v>
      </c>
      <c r="G4007">
        <v>3522</v>
      </c>
      <c r="H4007">
        <v>14318</v>
      </c>
      <c r="I4007">
        <v>43112031000</v>
      </c>
      <c r="J4007">
        <v>8</v>
      </c>
      <c r="K4007" t="s">
        <v>1380</v>
      </c>
      <c r="L4007">
        <v>2531</v>
      </c>
      <c r="M4007" t="s">
        <v>1214</v>
      </c>
      <c r="N4007" t="s">
        <v>1388</v>
      </c>
      <c r="O4007">
        <v>0</v>
      </c>
      <c r="P4007" t="s">
        <v>1233</v>
      </c>
      <c r="Q4007">
        <v>19820601</v>
      </c>
    </row>
    <row r="4008" spans="1:17">
      <c r="A4008" t="s">
        <v>1379</v>
      </c>
      <c r="B4008" t="s">
        <v>1310</v>
      </c>
      <c r="C4008">
        <v>201009</v>
      </c>
      <c r="D4008">
        <v>0</v>
      </c>
      <c r="E4008" t="s">
        <v>1212</v>
      </c>
      <c r="F4008">
        <v>0</v>
      </c>
      <c r="G4008">
        <v>0</v>
      </c>
      <c r="H4008">
        <v>0</v>
      </c>
      <c r="I4008">
        <v>43112027700</v>
      </c>
      <c r="J4008">
        <v>12</v>
      </c>
      <c r="K4008" t="s">
        <v>1380</v>
      </c>
      <c r="L4008">
        <v>2531</v>
      </c>
      <c r="M4008" t="s">
        <v>1214</v>
      </c>
      <c r="N4008" t="s">
        <v>1388</v>
      </c>
      <c r="O4008">
        <v>0</v>
      </c>
      <c r="P4008" t="s">
        <v>1207</v>
      </c>
      <c r="Q4008">
        <v>19850901</v>
      </c>
    </row>
    <row r="4009" spans="1:17">
      <c r="A4009" t="s">
        <v>1379</v>
      </c>
      <c r="B4009" t="s">
        <v>1259</v>
      </c>
      <c r="C4009">
        <v>201009</v>
      </c>
      <c r="D4009">
        <v>2</v>
      </c>
      <c r="E4009" t="s">
        <v>1212</v>
      </c>
      <c r="F4009">
        <v>29</v>
      </c>
      <c r="G4009">
        <v>56</v>
      </c>
      <c r="H4009">
        <v>395</v>
      </c>
      <c r="I4009">
        <v>43112022800</v>
      </c>
      <c r="J4009">
        <v>8</v>
      </c>
      <c r="K4009" t="s">
        <v>1380</v>
      </c>
      <c r="L4009">
        <v>2531</v>
      </c>
      <c r="M4009" t="s">
        <v>1214</v>
      </c>
      <c r="N4009" t="s">
        <v>1388</v>
      </c>
      <c r="O4009">
        <v>0</v>
      </c>
      <c r="P4009" t="s">
        <v>1322</v>
      </c>
      <c r="Q4009">
        <v>19830801</v>
      </c>
    </row>
    <row r="4010" spans="1:17">
      <c r="A4010" t="s">
        <v>1379</v>
      </c>
      <c r="B4010" t="s">
        <v>1238</v>
      </c>
      <c r="C4010">
        <v>201009</v>
      </c>
      <c r="D4010">
        <v>0</v>
      </c>
      <c r="E4010" t="s">
        <v>1212</v>
      </c>
      <c r="F4010">
        <v>0</v>
      </c>
      <c r="G4010">
        <v>0</v>
      </c>
      <c r="H4010">
        <v>0</v>
      </c>
      <c r="I4010">
        <v>43112024400</v>
      </c>
      <c r="J4010">
        <v>12</v>
      </c>
      <c r="K4010" t="s">
        <v>1380</v>
      </c>
      <c r="L4010">
        <v>2531</v>
      </c>
      <c r="M4010" t="s">
        <v>1214</v>
      </c>
      <c r="N4010" t="s">
        <v>1388</v>
      </c>
      <c r="O4010">
        <v>0</v>
      </c>
      <c r="P4010" t="s">
        <v>1233</v>
      </c>
      <c r="Q4010">
        <v>19980419</v>
      </c>
    </row>
    <row r="4011" spans="1:17">
      <c r="A4011" t="s">
        <v>1379</v>
      </c>
      <c r="B4011" t="s">
        <v>1392</v>
      </c>
      <c r="C4011">
        <v>201009</v>
      </c>
      <c r="D4011">
        <v>0</v>
      </c>
      <c r="E4011" t="s">
        <v>1212</v>
      </c>
      <c r="F4011">
        <v>0</v>
      </c>
      <c r="G4011">
        <v>0</v>
      </c>
      <c r="H4011">
        <v>0</v>
      </c>
      <c r="I4011">
        <v>43112024500</v>
      </c>
      <c r="J4011">
        <v>12</v>
      </c>
      <c r="K4011" t="s">
        <v>1380</v>
      </c>
      <c r="L4011">
        <v>2531</v>
      </c>
      <c r="M4011" t="s">
        <v>1214</v>
      </c>
      <c r="N4011" t="s">
        <v>1388</v>
      </c>
      <c r="O4011">
        <v>0</v>
      </c>
      <c r="P4011" t="s">
        <v>1322</v>
      </c>
      <c r="Q4011">
        <v>19830801</v>
      </c>
    </row>
    <row r="4012" spans="1:17">
      <c r="A4012" t="s">
        <v>1379</v>
      </c>
      <c r="B4012" t="s">
        <v>1239</v>
      </c>
      <c r="C4012">
        <v>201009</v>
      </c>
      <c r="D4012">
        <v>0</v>
      </c>
      <c r="E4012" t="s">
        <v>1212</v>
      </c>
      <c r="F4012">
        <v>0</v>
      </c>
      <c r="G4012">
        <v>0</v>
      </c>
      <c r="H4012">
        <v>0</v>
      </c>
      <c r="I4012">
        <v>43112024600</v>
      </c>
      <c r="J4012">
        <v>12</v>
      </c>
      <c r="K4012" t="s">
        <v>1380</v>
      </c>
      <c r="L4012">
        <v>2531</v>
      </c>
      <c r="M4012" t="s">
        <v>1214</v>
      </c>
      <c r="N4012" t="s">
        <v>1388</v>
      </c>
      <c r="O4012">
        <v>0</v>
      </c>
      <c r="P4012" t="s">
        <v>1207</v>
      </c>
      <c r="Q4012">
        <v>19760901</v>
      </c>
    </row>
    <row r="4013" spans="1:17">
      <c r="A4013" t="s">
        <v>1379</v>
      </c>
      <c r="B4013" t="s">
        <v>1240</v>
      </c>
      <c r="C4013">
        <v>201009</v>
      </c>
      <c r="D4013">
        <v>29</v>
      </c>
      <c r="E4013" t="s">
        <v>1212</v>
      </c>
      <c r="F4013">
        <v>943</v>
      </c>
      <c r="G4013">
        <v>776</v>
      </c>
      <c r="H4013">
        <v>22867</v>
      </c>
      <c r="I4013">
        <v>43112023600</v>
      </c>
      <c r="J4013">
        <v>8</v>
      </c>
      <c r="K4013" t="s">
        <v>1380</v>
      </c>
      <c r="L4013">
        <v>2531</v>
      </c>
      <c r="M4013" t="s">
        <v>1214</v>
      </c>
      <c r="N4013" t="s">
        <v>1388</v>
      </c>
      <c r="O4013">
        <v>0</v>
      </c>
      <c r="P4013" t="s">
        <v>1393</v>
      </c>
      <c r="Q4013">
        <v>19830201</v>
      </c>
    </row>
    <row r="4014" spans="1:17">
      <c r="A4014" t="s">
        <v>1379</v>
      </c>
      <c r="B4014" t="s">
        <v>1241</v>
      </c>
      <c r="C4014">
        <v>201009</v>
      </c>
      <c r="D4014">
        <v>0</v>
      </c>
      <c r="E4014" t="s">
        <v>1212</v>
      </c>
      <c r="F4014">
        <v>0</v>
      </c>
      <c r="G4014">
        <v>0</v>
      </c>
      <c r="H4014">
        <v>0</v>
      </c>
      <c r="I4014">
        <v>43112025700</v>
      </c>
      <c r="J4014">
        <v>12</v>
      </c>
      <c r="K4014" t="s">
        <v>1380</v>
      </c>
      <c r="L4014">
        <v>2531</v>
      </c>
      <c r="M4014" t="s">
        <v>1214</v>
      </c>
      <c r="N4014" t="s">
        <v>1388</v>
      </c>
      <c r="O4014">
        <v>0</v>
      </c>
      <c r="P4014" t="s">
        <v>1233</v>
      </c>
      <c r="Q4014">
        <v>19871101</v>
      </c>
    </row>
    <row r="4015" spans="1:17">
      <c r="A4015" t="s">
        <v>1379</v>
      </c>
      <c r="B4015" t="s">
        <v>1260</v>
      </c>
      <c r="C4015">
        <v>201009</v>
      </c>
      <c r="D4015">
        <v>29</v>
      </c>
      <c r="E4015" t="s">
        <v>1212</v>
      </c>
      <c r="F4015">
        <v>541</v>
      </c>
      <c r="G4015">
        <v>1144</v>
      </c>
      <c r="H4015">
        <v>354</v>
      </c>
      <c r="I4015">
        <v>43112024700</v>
      </c>
      <c r="J4015">
        <v>8</v>
      </c>
      <c r="K4015" t="s">
        <v>1380</v>
      </c>
      <c r="L4015">
        <v>2531</v>
      </c>
      <c r="M4015" t="s">
        <v>1214</v>
      </c>
      <c r="N4015" t="s">
        <v>1388</v>
      </c>
      <c r="O4015">
        <v>0</v>
      </c>
      <c r="P4015" t="s">
        <v>1207</v>
      </c>
      <c r="Q4015">
        <v>19760501</v>
      </c>
    </row>
    <row r="4016" spans="1:17">
      <c r="A4016" t="s">
        <v>1379</v>
      </c>
      <c r="B4016" t="s">
        <v>1312</v>
      </c>
      <c r="C4016">
        <v>201009</v>
      </c>
      <c r="D4016">
        <v>0</v>
      </c>
      <c r="E4016" t="s">
        <v>1212</v>
      </c>
      <c r="F4016">
        <v>0</v>
      </c>
      <c r="G4016">
        <v>0</v>
      </c>
      <c r="H4016">
        <v>0</v>
      </c>
      <c r="I4016">
        <v>43112024800</v>
      </c>
      <c r="J4016">
        <v>12</v>
      </c>
      <c r="K4016" t="s">
        <v>1380</v>
      </c>
      <c r="L4016">
        <v>2531</v>
      </c>
      <c r="M4016" t="s">
        <v>1214</v>
      </c>
      <c r="N4016" t="s">
        <v>1388</v>
      </c>
      <c r="O4016">
        <v>0</v>
      </c>
      <c r="P4016" t="s">
        <v>1207</v>
      </c>
      <c r="Q4016">
        <v>19831101</v>
      </c>
    </row>
    <row r="4017" spans="1:17">
      <c r="A4017" t="s">
        <v>1379</v>
      </c>
      <c r="B4017" t="s">
        <v>1242</v>
      </c>
      <c r="C4017">
        <v>201009</v>
      </c>
      <c r="D4017">
        <v>0</v>
      </c>
      <c r="E4017" t="s">
        <v>1212</v>
      </c>
      <c r="F4017">
        <v>0</v>
      </c>
      <c r="G4017">
        <v>0</v>
      </c>
      <c r="H4017">
        <v>0</v>
      </c>
      <c r="I4017">
        <v>43112025800</v>
      </c>
      <c r="J4017">
        <v>12</v>
      </c>
      <c r="K4017" t="s">
        <v>1380</v>
      </c>
      <c r="L4017">
        <v>2531</v>
      </c>
      <c r="M4017" t="s">
        <v>1214</v>
      </c>
      <c r="N4017" t="s">
        <v>1388</v>
      </c>
      <c r="O4017">
        <v>0</v>
      </c>
      <c r="P4017" t="s">
        <v>1207</v>
      </c>
      <c r="Q4017">
        <v>19720101</v>
      </c>
    </row>
    <row r="4018" spans="1:17">
      <c r="A4018" t="s">
        <v>1379</v>
      </c>
      <c r="B4018" t="s">
        <v>1394</v>
      </c>
      <c r="C4018">
        <v>201009</v>
      </c>
      <c r="D4018">
        <v>0</v>
      </c>
      <c r="E4018" t="s">
        <v>1212</v>
      </c>
      <c r="F4018">
        <v>0</v>
      </c>
      <c r="G4018">
        <v>0</v>
      </c>
      <c r="H4018">
        <v>0</v>
      </c>
      <c r="I4018">
        <v>43112025000</v>
      </c>
      <c r="J4018">
        <v>12</v>
      </c>
      <c r="K4018" t="s">
        <v>1380</v>
      </c>
      <c r="L4018">
        <v>2531</v>
      </c>
      <c r="M4018" t="s">
        <v>1214</v>
      </c>
      <c r="N4018" t="s">
        <v>1388</v>
      </c>
      <c r="O4018">
        <v>0</v>
      </c>
      <c r="P4018" t="s">
        <v>1322</v>
      </c>
      <c r="Q4018">
        <v>19720601</v>
      </c>
    </row>
    <row r="4019" spans="1:17">
      <c r="A4019" t="s">
        <v>1379</v>
      </c>
      <c r="B4019" t="s">
        <v>1243</v>
      </c>
      <c r="C4019">
        <v>201009</v>
      </c>
      <c r="D4019">
        <v>29</v>
      </c>
      <c r="E4019" t="s">
        <v>1212</v>
      </c>
      <c r="F4019">
        <v>234</v>
      </c>
      <c r="G4019">
        <v>346</v>
      </c>
      <c r="H4019">
        <v>102</v>
      </c>
      <c r="I4019">
        <v>43112026000</v>
      </c>
      <c r="J4019">
        <v>8</v>
      </c>
      <c r="K4019" t="s">
        <v>1380</v>
      </c>
      <c r="L4019">
        <v>2531</v>
      </c>
      <c r="M4019" t="s">
        <v>1214</v>
      </c>
      <c r="N4019" t="s">
        <v>1388</v>
      </c>
      <c r="O4019">
        <v>0</v>
      </c>
      <c r="P4019" t="s">
        <v>1207</v>
      </c>
      <c r="Q4019">
        <v>19860701</v>
      </c>
    </row>
    <row r="4020" spans="1:17">
      <c r="A4020" t="s">
        <v>1379</v>
      </c>
      <c r="B4020" t="s">
        <v>1327</v>
      </c>
      <c r="C4020">
        <v>201009</v>
      </c>
      <c r="D4020">
        <v>0</v>
      </c>
      <c r="E4020" t="s">
        <v>1212</v>
      </c>
      <c r="F4020">
        <v>0</v>
      </c>
      <c r="G4020">
        <v>0</v>
      </c>
      <c r="H4020">
        <v>0</v>
      </c>
      <c r="I4020">
        <v>43112027800</v>
      </c>
      <c r="J4020">
        <v>12</v>
      </c>
      <c r="K4020" t="s">
        <v>1380</v>
      </c>
      <c r="L4020">
        <v>2531</v>
      </c>
      <c r="M4020" t="s">
        <v>1214</v>
      </c>
      <c r="N4020" t="s">
        <v>1388</v>
      </c>
      <c r="O4020">
        <v>0</v>
      </c>
      <c r="P4020" t="s">
        <v>1233</v>
      </c>
      <c r="Q4020">
        <v>19990204</v>
      </c>
    </row>
    <row r="4021" spans="1:17">
      <c r="A4021" t="s">
        <v>1379</v>
      </c>
      <c r="B4021" t="s">
        <v>1328</v>
      </c>
      <c r="C4021">
        <v>201009</v>
      </c>
      <c r="D4021">
        <v>0</v>
      </c>
      <c r="E4021" t="s">
        <v>1212</v>
      </c>
      <c r="F4021">
        <v>0</v>
      </c>
      <c r="G4021">
        <v>0</v>
      </c>
      <c r="H4021">
        <v>0</v>
      </c>
      <c r="I4021">
        <v>43112027000</v>
      </c>
      <c r="J4021">
        <v>12</v>
      </c>
      <c r="K4021" t="s">
        <v>1380</v>
      </c>
      <c r="L4021">
        <v>2531</v>
      </c>
      <c r="M4021" t="s">
        <v>1214</v>
      </c>
      <c r="N4021" t="s">
        <v>1388</v>
      </c>
      <c r="O4021">
        <v>0</v>
      </c>
      <c r="P4021" t="s">
        <v>1207</v>
      </c>
      <c r="Q4021">
        <v>19790201</v>
      </c>
    </row>
    <row r="4022" spans="1:17">
      <c r="A4022" t="s">
        <v>1379</v>
      </c>
      <c r="B4022" t="s">
        <v>1262</v>
      </c>
      <c r="C4022">
        <v>201009</v>
      </c>
      <c r="D4022">
        <v>29</v>
      </c>
      <c r="E4022" t="s">
        <v>1212</v>
      </c>
      <c r="F4022">
        <v>433</v>
      </c>
      <c r="G4022">
        <v>838</v>
      </c>
      <c r="H4022">
        <v>12235</v>
      </c>
      <c r="I4022">
        <v>43112027100</v>
      </c>
      <c r="J4022">
        <v>8</v>
      </c>
      <c r="K4022" t="s">
        <v>1380</v>
      </c>
      <c r="L4022">
        <v>2531</v>
      </c>
      <c r="M4022" t="s">
        <v>1214</v>
      </c>
      <c r="N4022" t="s">
        <v>1388</v>
      </c>
      <c r="O4022">
        <v>0</v>
      </c>
      <c r="P4022" t="s">
        <v>1207</v>
      </c>
      <c r="Q4022">
        <v>19740601</v>
      </c>
    </row>
    <row r="4023" spans="1:17">
      <c r="A4023" t="s">
        <v>1379</v>
      </c>
      <c r="B4023" t="s">
        <v>1313</v>
      </c>
      <c r="C4023">
        <v>201009</v>
      </c>
      <c r="D4023">
        <v>0</v>
      </c>
      <c r="E4023" t="s">
        <v>1212</v>
      </c>
      <c r="F4023">
        <v>0</v>
      </c>
      <c r="G4023">
        <v>0</v>
      </c>
      <c r="H4023">
        <v>0</v>
      </c>
      <c r="I4023">
        <v>43112032200</v>
      </c>
      <c r="J4023">
        <v>12</v>
      </c>
      <c r="K4023" t="s">
        <v>1380</v>
      </c>
      <c r="L4023">
        <v>2531</v>
      </c>
      <c r="M4023" t="s">
        <v>1214</v>
      </c>
      <c r="N4023" t="s">
        <v>1388</v>
      </c>
      <c r="O4023">
        <v>0</v>
      </c>
      <c r="P4023" t="s">
        <v>1207</v>
      </c>
      <c r="Q4023">
        <v>19820801</v>
      </c>
    </row>
    <row r="4024" spans="1:17">
      <c r="A4024" t="s">
        <v>1379</v>
      </c>
      <c r="B4024" t="s">
        <v>1263</v>
      </c>
      <c r="C4024">
        <v>201009</v>
      </c>
      <c r="D4024">
        <v>0</v>
      </c>
      <c r="E4024" t="s">
        <v>1212</v>
      </c>
      <c r="F4024">
        <v>0</v>
      </c>
      <c r="G4024">
        <v>0</v>
      </c>
      <c r="H4024">
        <v>0</v>
      </c>
      <c r="I4024">
        <v>43112027300</v>
      </c>
      <c r="J4024">
        <v>12</v>
      </c>
      <c r="K4024" t="s">
        <v>1380</v>
      </c>
      <c r="L4024">
        <v>2531</v>
      </c>
      <c r="M4024" t="s">
        <v>1214</v>
      </c>
      <c r="N4024" t="s">
        <v>1388</v>
      </c>
      <c r="O4024">
        <v>0</v>
      </c>
      <c r="P4024" t="s">
        <v>1233</v>
      </c>
      <c r="Q4024">
        <v>19830801</v>
      </c>
    </row>
    <row r="4025" spans="1:17">
      <c r="A4025" t="s">
        <v>1379</v>
      </c>
      <c r="B4025" t="s">
        <v>1358</v>
      </c>
      <c r="C4025">
        <v>201009</v>
      </c>
      <c r="D4025">
        <v>29</v>
      </c>
      <c r="E4025" t="s">
        <v>1212</v>
      </c>
      <c r="F4025">
        <v>1269</v>
      </c>
      <c r="G4025">
        <v>546</v>
      </c>
      <c r="H4025">
        <v>3370</v>
      </c>
      <c r="I4025">
        <v>43112024901</v>
      </c>
      <c r="J4025">
        <v>8</v>
      </c>
      <c r="K4025" t="s">
        <v>1380</v>
      </c>
      <c r="L4025">
        <v>2531</v>
      </c>
      <c r="M4025" t="s">
        <v>1214</v>
      </c>
      <c r="N4025" t="s">
        <v>1388</v>
      </c>
      <c r="O4025">
        <v>0</v>
      </c>
      <c r="P4025" t="s">
        <v>1322</v>
      </c>
      <c r="Q4025">
        <v>19840301</v>
      </c>
    </row>
    <row r="4026" spans="1:17">
      <c r="A4026" t="s">
        <v>1379</v>
      </c>
      <c r="B4026" t="s">
        <v>1314</v>
      </c>
      <c r="C4026">
        <v>201009</v>
      </c>
      <c r="D4026">
        <v>1</v>
      </c>
      <c r="E4026" t="s">
        <v>1212</v>
      </c>
      <c r="F4026">
        <v>19</v>
      </c>
      <c r="G4026">
        <v>13</v>
      </c>
      <c r="H4026">
        <v>319</v>
      </c>
      <c r="I4026">
        <v>43112029701</v>
      </c>
      <c r="J4026">
        <v>8</v>
      </c>
      <c r="K4026" t="s">
        <v>1380</v>
      </c>
      <c r="L4026">
        <v>2531</v>
      </c>
      <c r="M4026" t="s">
        <v>1214</v>
      </c>
      <c r="N4026" t="s">
        <v>1388</v>
      </c>
      <c r="O4026">
        <v>0</v>
      </c>
      <c r="P4026" t="s">
        <v>1207</v>
      </c>
      <c r="Q4026">
        <v>19840501</v>
      </c>
    </row>
    <row r="4027" spans="1:17">
      <c r="A4027" t="s">
        <v>1379</v>
      </c>
      <c r="B4027" t="s">
        <v>1202</v>
      </c>
      <c r="C4027">
        <v>201009</v>
      </c>
      <c r="D4027">
        <v>29</v>
      </c>
      <c r="E4027" t="s">
        <v>1212</v>
      </c>
      <c r="F4027">
        <v>1073</v>
      </c>
      <c r="G4027">
        <v>3633</v>
      </c>
      <c r="H4027">
        <v>1226</v>
      </c>
      <c r="I4027">
        <v>43112025901</v>
      </c>
      <c r="J4027">
        <v>8</v>
      </c>
      <c r="K4027" t="s">
        <v>1380</v>
      </c>
      <c r="L4027">
        <v>2531</v>
      </c>
      <c r="M4027" t="s">
        <v>1214</v>
      </c>
      <c r="N4027" t="s">
        <v>1388</v>
      </c>
      <c r="O4027">
        <v>0</v>
      </c>
      <c r="P4027" t="s">
        <v>1207</v>
      </c>
      <c r="Q4027">
        <v>19870601</v>
      </c>
    </row>
    <row r="4028" spans="1:17">
      <c r="A4028" t="s">
        <v>1379</v>
      </c>
      <c r="B4028" t="s">
        <v>1244</v>
      </c>
      <c r="C4028">
        <v>201009</v>
      </c>
      <c r="D4028">
        <v>29</v>
      </c>
      <c r="E4028" t="s">
        <v>1212</v>
      </c>
      <c r="F4028">
        <v>306</v>
      </c>
      <c r="G4028">
        <v>346</v>
      </c>
      <c r="H4028">
        <v>28</v>
      </c>
      <c r="I4028">
        <v>43112064500</v>
      </c>
      <c r="J4028">
        <v>8</v>
      </c>
      <c r="K4028" t="s">
        <v>1380</v>
      </c>
      <c r="L4028">
        <v>2531</v>
      </c>
      <c r="M4028" t="s">
        <v>1214</v>
      </c>
      <c r="N4028" t="s">
        <v>1388</v>
      </c>
      <c r="O4028">
        <v>0</v>
      </c>
      <c r="P4028" t="s">
        <v>1207</v>
      </c>
      <c r="Q4028">
        <v>19880201</v>
      </c>
    </row>
    <row r="4029" spans="1:17">
      <c r="A4029" t="s">
        <v>1379</v>
      </c>
      <c r="B4029" t="s">
        <v>1245</v>
      </c>
      <c r="C4029">
        <v>201009</v>
      </c>
      <c r="D4029">
        <v>0</v>
      </c>
      <c r="E4029" t="s">
        <v>1212</v>
      </c>
      <c r="F4029">
        <v>0</v>
      </c>
      <c r="G4029">
        <v>0</v>
      </c>
      <c r="H4029">
        <v>0</v>
      </c>
      <c r="I4029">
        <v>43112027901</v>
      </c>
      <c r="J4029">
        <v>12</v>
      </c>
      <c r="K4029" t="s">
        <v>1380</v>
      </c>
      <c r="L4029">
        <v>2531</v>
      </c>
      <c r="M4029" t="s">
        <v>1214</v>
      </c>
      <c r="N4029" t="s">
        <v>1388</v>
      </c>
      <c r="O4029">
        <v>0</v>
      </c>
      <c r="P4029" t="s">
        <v>1207</v>
      </c>
      <c r="Q4029">
        <v>19880201</v>
      </c>
    </row>
    <row r="4030" spans="1:17">
      <c r="A4030" t="s">
        <v>1379</v>
      </c>
      <c r="B4030" t="s">
        <v>1359</v>
      </c>
      <c r="C4030">
        <v>201009</v>
      </c>
      <c r="D4030">
        <v>29</v>
      </c>
      <c r="E4030" t="s">
        <v>1212</v>
      </c>
      <c r="F4030">
        <v>1656</v>
      </c>
      <c r="G4030">
        <v>1118</v>
      </c>
      <c r="H4030">
        <v>13059</v>
      </c>
      <c r="I4030">
        <v>43112070600</v>
      </c>
      <c r="J4030">
        <v>8</v>
      </c>
      <c r="K4030" t="s">
        <v>1380</v>
      </c>
      <c r="L4030">
        <v>2531</v>
      </c>
      <c r="M4030" t="s">
        <v>1214</v>
      </c>
      <c r="N4030" t="s">
        <v>1388</v>
      </c>
      <c r="O4030">
        <v>0</v>
      </c>
      <c r="P4030" t="s">
        <v>1207</v>
      </c>
      <c r="Q4030">
        <v>19931201</v>
      </c>
    </row>
    <row r="4031" spans="1:17">
      <c r="A4031" t="s">
        <v>1379</v>
      </c>
      <c r="B4031" t="s">
        <v>1247</v>
      </c>
      <c r="C4031">
        <v>201009</v>
      </c>
      <c r="D4031">
        <v>29</v>
      </c>
      <c r="E4031" t="s">
        <v>1212</v>
      </c>
      <c r="F4031">
        <v>551</v>
      </c>
      <c r="G4031">
        <v>346</v>
      </c>
      <c r="H4031">
        <v>457</v>
      </c>
      <c r="I4031">
        <v>43112076600</v>
      </c>
      <c r="J4031">
        <v>8</v>
      </c>
      <c r="K4031" t="s">
        <v>1380</v>
      </c>
      <c r="L4031">
        <v>2531</v>
      </c>
      <c r="M4031" t="s">
        <v>1214</v>
      </c>
      <c r="N4031" t="s">
        <v>1388</v>
      </c>
      <c r="O4031">
        <v>0</v>
      </c>
      <c r="P4031" t="s">
        <v>1207</v>
      </c>
      <c r="Q4031">
        <v>19971120</v>
      </c>
    </row>
    <row r="4032" spans="1:17">
      <c r="A4032" t="s">
        <v>1379</v>
      </c>
      <c r="B4032" t="s">
        <v>1265</v>
      </c>
      <c r="C4032">
        <v>201009</v>
      </c>
      <c r="D4032">
        <v>0</v>
      </c>
      <c r="E4032" t="s">
        <v>1212</v>
      </c>
      <c r="F4032">
        <v>0</v>
      </c>
      <c r="G4032">
        <v>0</v>
      </c>
      <c r="H4032">
        <v>0</v>
      </c>
      <c r="I4032">
        <v>43112077600</v>
      </c>
      <c r="J4032">
        <v>12</v>
      </c>
      <c r="K4032" t="s">
        <v>1395</v>
      </c>
      <c r="L4032">
        <v>2531</v>
      </c>
      <c r="M4032" t="s">
        <v>1214</v>
      </c>
      <c r="N4032" t="s">
        <v>1388</v>
      </c>
      <c r="O4032">
        <v>0</v>
      </c>
      <c r="P4032" t="s">
        <v>1207</v>
      </c>
      <c r="Q4032">
        <v>20010802</v>
      </c>
    </row>
    <row r="4033" spans="1:17">
      <c r="A4033" t="s">
        <v>1396</v>
      </c>
      <c r="B4033" t="s">
        <v>1232</v>
      </c>
      <c r="C4033">
        <v>201009</v>
      </c>
      <c r="D4033">
        <v>29</v>
      </c>
      <c r="E4033" t="s">
        <v>1212</v>
      </c>
      <c r="F4033">
        <v>137</v>
      </c>
      <c r="G4033">
        <v>204</v>
      </c>
      <c r="H4033">
        <v>1878</v>
      </c>
      <c r="I4033">
        <v>43112029600</v>
      </c>
      <c r="J4033">
        <v>8</v>
      </c>
      <c r="K4033" t="s">
        <v>1397</v>
      </c>
      <c r="L4033">
        <v>2531</v>
      </c>
      <c r="M4033" t="s">
        <v>1214</v>
      </c>
      <c r="N4033" t="s">
        <v>1388</v>
      </c>
      <c r="O4033">
        <v>0</v>
      </c>
      <c r="P4033" t="s">
        <v>1207</v>
      </c>
      <c r="Q4033">
        <v>19730301</v>
      </c>
    </row>
    <row r="4034" spans="1:17">
      <c r="A4034" t="s">
        <v>1396</v>
      </c>
      <c r="B4034" t="s">
        <v>1305</v>
      </c>
      <c r="C4034">
        <v>201009</v>
      </c>
      <c r="D4034">
        <v>0</v>
      </c>
      <c r="E4034" t="s">
        <v>1212</v>
      </c>
      <c r="F4034">
        <v>0</v>
      </c>
      <c r="G4034">
        <v>0</v>
      </c>
      <c r="H4034">
        <v>0</v>
      </c>
      <c r="I4034">
        <v>43112009600</v>
      </c>
      <c r="J4034">
        <v>12</v>
      </c>
      <c r="K4034" t="s">
        <v>1397</v>
      </c>
      <c r="L4034">
        <v>2531</v>
      </c>
      <c r="M4034" t="s">
        <v>1214</v>
      </c>
      <c r="N4034" t="s">
        <v>1388</v>
      </c>
      <c r="O4034">
        <v>0</v>
      </c>
      <c r="P4034" t="s">
        <v>1207</v>
      </c>
      <c r="Q4034">
        <v>19690701</v>
      </c>
    </row>
    <row r="4035" spans="1:17">
      <c r="A4035" t="s">
        <v>1396</v>
      </c>
      <c r="B4035" t="s">
        <v>1356</v>
      </c>
      <c r="C4035">
        <v>201009</v>
      </c>
      <c r="D4035">
        <v>0</v>
      </c>
      <c r="E4035" t="s">
        <v>1212</v>
      </c>
      <c r="F4035">
        <v>0</v>
      </c>
      <c r="G4035">
        <v>0</v>
      </c>
      <c r="H4035">
        <v>0</v>
      </c>
      <c r="I4035">
        <v>43112014900</v>
      </c>
      <c r="J4035">
        <v>12</v>
      </c>
      <c r="K4035" t="s">
        <v>1397</v>
      </c>
      <c r="L4035">
        <v>2531</v>
      </c>
      <c r="M4035" t="s">
        <v>1214</v>
      </c>
      <c r="N4035" t="s">
        <v>1388</v>
      </c>
      <c r="O4035">
        <v>0</v>
      </c>
      <c r="P4035" t="s">
        <v>1207</v>
      </c>
      <c r="Q4035">
        <v>19691201</v>
      </c>
    </row>
    <row r="4036" spans="1:17">
      <c r="A4036" t="s">
        <v>1396</v>
      </c>
      <c r="B4036" t="s">
        <v>1321</v>
      </c>
      <c r="C4036">
        <v>201009</v>
      </c>
      <c r="D4036">
        <v>0</v>
      </c>
      <c r="E4036" t="s">
        <v>1212</v>
      </c>
      <c r="F4036">
        <v>0</v>
      </c>
      <c r="G4036">
        <v>0</v>
      </c>
      <c r="H4036">
        <v>0</v>
      </c>
      <c r="I4036">
        <v>43112020301</v>
      </c>
      <c r="J4036">
        <v>12</v>
      </c>
      <c r="K4036" t="s">
        <v>1397</v>
      </c>
      <c r="L4036">
        <v>2531</v>
      </c>
      <c r="M4036" t="s">
        <v>1214</v>
      </c>
      <c r="N4036" t="s">
        <v>1388</v>
      </c>
      <c r="O4036">
        <v>0</v>
      </c>
      <c r="P4036" t="s">
        <v>1207</v>
      </c>
      <c r="Q4036">
        <v>19721101</v>
      </c>
    </row>
    <row r="4037" spans="1:17">
      <c r="A4037" t="s">
        <v>1396</v>
      </c>
      <c r="B4037" t="s">
        <v>1254</v>
      </c>
      <c r="C4037">
        <v>201009</v>
      </c>
      <c r="D4037">
        <v>29</v>
      </c>
      <c r="E4037" t="s">
        <v>1212</v>
      </c>
      <c r="F4037">
        <v>627</v>
      </c>
      <c r="G4037">
        <v>815</v>
      </c>
      <c r="H4037">
        <v>15624</v>
      </c>
      <c r="I4037">
        <v>43112031900</v>
      </c>
      <c r="J4037">
        <v>8</v>
      </c>
      <c r="K4037" t="s">
        <v>1397</v>
      </c>
      <c r="L4037">
        <v>2531</v>
      </c>
      <c r="M4037" t="s">
        <v>1214</v>
      </c>
      <c r="N4037" t="s">
        <v>1388</v>
      </c>
      <c r="O4037">
        <v>0</v>
      </c>
      <c r="P4037" t="s">
        <v>1207</v>
      </c>
      <c r="Q4037">
        <v>19760301</v>
      </c>
    </row>
    <row r="4038" spans="1:17">
      <c r="A4038" t="s">
        <v>1396</v>
      </c>
      <c r="B4038" t="s">
        <v>1389</v>
      </c>
      <c r="C4038">
        <v>201009</v>
      </c>
      <c r="D4038">
        <v>0</v>
      </c>
      <c r="E4038" t="s">
        <v>1212</v>
      </c>
      <c r="F4038">
        <v>0</v>
      </c>
      <c r="G4038">
        <v>0</v>
      </c>
      <c r="H4038">
        <v>0</v>
      </c>
      <c r="I4038">
        <v>43112030800</v>
      </c>
      <c r="J4038">
        <v>12</v>
      </c>
      <c r="K4038" t="s">
        <v>1397</v>
      </c>
      <c r="L4038">
        <v>2531</v>
      </c>
      <c r="M4038" t="s">
        <v>1214</v>
      </c>
      <c r="N4038" t="s">
        <v>1388</v>
      </c>
      <c r="O4038">
        <v>0</v>
      </c>
      <c r="P4038" t="s">
        <v>1207</v>
      </c>
      <c r="Q4038">
        <v>19750401</v>
      </c>
    </row>
    <row r="4039" spans="1:17">
      <c r="A4039" t="s">
        <v>1396</v>
      </c>
      <c r="B4039" t="s">
        <v>1255</v>
      </c>
      <c r="C4039">
        <v>201009</v>
      </c>
      <c r="D4039">
        <v>16</v>
      </c>
      <c r="E4039" t="s">
        <v>1212</v>
      </c>
      <c r="F4039">
        <v>631</v>
      </c>
      <c r="G4039">
        <v>507</v>
      </c>
      <c r="H4039">
        <v>3628</v>
      </c>
      <c r="I4039">
        <v>43112030900</v>
      </c>
      <c r="J4039">
        <v>8</v>
      </c>
      <c r="K4039" t="s">
        <v>1397</v>
      </c>
      <c r="L4039">
        <v>2531</v>
      </c>
      <c r="M4039" t="s">
        <v>1214</v>
      </c>
      <c r="N4039" t="s">
        <v>1388</v>
      </c>
      <c r="O4039">
        <v>0</v>
      </c>
      <c r="P4039" t="s">
        <v>1207</v>
      </c>
      <c r="Q4039">
        <v>19750501</v>
      </c>
    </row>
    <row r="4040" spans="1:17">
      <c r="A4040" t="s">
        <v>1396</v>
      </c>
      <c r="B4040" t="s">
        <v>1390</v>
      </c>
      <c r="C4040">
        <v>201009</v>
      </c>
      <c r="D4040">
        <v>29</v>
      </c>
      <c r="E4040" t="s">
        <v>1212</v>
      </c>
      <c r="F4040">
        <v>1248</v>
      </c>
      <c r="G4040">
        <v>6924</v>
      </c>
      <c r="H4040">
        <v>63387</v>
      </c>
      <c r="I4040">
        <v>43112018000</v>
      </c>
      <c r="J4040">
        <v>8</v>
      </c>
      <c r="K4040" t="s">
        <v>1397</v>
      </c>
      <c r="L4040">
        <v>2531</v>
      </c>
      <c r="M4040" t="s">
        <v>1214</v>
      </c>
      <c r="N4040" t="s">
        <v>1388</v>
      </c>
      <c r="O4040">
        <v>0</v>
      </c>
      <c r="P4040" t="s">
        <v>1233</v>
      </c>
      <c r="Q4040">
        <v>19711101</v>
      </c>
    </row>
    <row r="4041" spans="1:17">
      <c r="A4041" t="s">
        <v>1396</v>
      </c>
      <c r="B4041" t="s">
        <v>1357</v>
      </c>
      <c r="C4041">
        <v>201009</v>
      </c>
      <c r="D4041">
        <v>29</v>
      </c>
      <c r="E4041" t="s">
        <v>1212</v>
      </c>
      <c r="F4041">
        <v>237</v>
      </c>
      <c r="G4041">
        <v>570</v>
      </c>
      <c r="H4041">
        <v>925</v>
      </c>
      <c r="I4041">
        <v>43112017301</v>
      </c>
      <c r="J4041">
        <v>8</v>
      </c>
      <c r="K4041" t="s">
        <v>1397</v>
      </c>
      <c r="L4041">
        <v>2531</v>
      </c>
      <c r="M4041" t="s">
        <v>1214</v>
      </c>
      <c r="N4041" t="s">
        <v>1388</v>
      </c>
      <c r="O4041">
        <v>0</v>
      </c>
      <c r="P4041" t="s">
        <v>1207</v>
      </c>
      <c r="Q4041">
        <v>19761201</v>
      </c>
    </row>
    <row r="4042" spans="1:17">
      <c r="A4042" t="s">
        <v>1396</v>
      </c>
      <c r="B4042" t="s">
        <v>1234</v>
      </c>
      <c r="C4042">
        <v>201009</v>
      </c>
      <c r="D4042">
        <v>0</v>
      </c>
      <c r="E4042" t="s">
        <v>1212</v>
      </c>
      <c r="F4042">
        <v>0</v>
      </c>
      <c r="G4042">
        <v>0</v>
      </c>
      <c r="H4042">
        <v>0</v>
      </c>
      <c r="I4042">
        <v>43112014101</v>
      </c>
      <c r="J4042">
        <v>12</v>
      </c>
      <c r="K4042" t="s">
        <v>1397</v>
      </c>
      <c r="L4042">
        <v>2531</v>
      </c>
      <c r="M4042" t="s">
        <v>1214</v>
      </c>
      <c r="N4042" t="s">
        <v>1388</v>
      </c>
      <c r="O4042">
        <v>0</v>
      </c>
      <c r="P4042" t="s">
        <v>1233</v>
      </c>
      <c r="Q4042">
        <v>19741001</v>
      </c>
    </row>
    <row r="4043" spans="1:17">
      <c r="A4043" t="s">
        <v>1396</v>
      </c>
      <c r="B4043" t="s">
        <v>1323</v>
      </c>
      <c r="C4043">
        <v>201009</v>
      </c>
      <c r="D4043">
        <v>29</v>
      </c>
      <c r="E4043" t="s">
        <v>1212</v>
      </c>
      <c r="F4043">
        <v>1257</v>
      </c>
      <c r="G4043">
        <v>122</v>
      </c>
      <c r="H4043">
        <v>51163</v>
      </c>
      <c r="I4043">
        <v>43112016200</v>
      </c>
      <c r="J4043">
        <v>8</v>
      </c>
      <c r="K4043" t="s">
        <v>1397</v>
      </c>
      <c r="L4043">
        <v>2531</v>
      </c>
      <c r="M4043" t="s">
        <v>1214</v>
      </c>
      <c r="N4043" t="s">
        <v>1388</v>
      </c>
      <c r="O4043">
        <v>0</v>
      </c>
      <c r="P4043" t="s">
        <v>1207</v>
      </c>
      <c r="Q4043">
        <v>19700201</v>
      </c>
    </row>
    <row r="4044" spans="1:17">
      <c r="A4044" t="s">
        <v>1396</v>
      </c>
      <c r="B4044" t="s">
        <v>1256</v>
      </c>
      <c r="C4044">
        <v>201009</v>
      </c>
      <c r="D4044">
        <v>29</v>
      </c>
      <c r="E4044" t="s">
        <v>1212</v>
      </c>
      <c r="F4044">
        <v>537</v>
      </c>
      <c r="G4044">
        <v>672</v>
      </c>
      <c r="H4044">
        <v>13359</v>
      </c>
      <c r="I4044">
        <v>43112020400</v>
      </c>
      <c r="J4044">
        <v>8</v>
      </c>
      <c r="K4044" t="s">
        <v>1397</v>
      </c>
      <c r="L4044">
        <v>2531</v>
      </c>
      <c r="M4044" t="s">
        <v>1214</v>
      </c>
      <c r="N4044" t="s">
        <v>1388</v>
      </c>
      <c r="O4044">
        <v>0</v>
      </c>
      <c r="P4044" t="s">
        <v>1207</v>
      </c>
      <c r="Q4044">
        <v>19700701</v>
      </c>
    </row>
    <row r="4045" spans="1:17">
      <c r="A4045" t="s">
        <v>1396</v>
      </c>
      <c r="B4045" t="s">
        <v>1324</v>
      </c>
      <c r="C4045">
        <v>201009</v>
      </c>
      <c r="D4045">
        <v>29</v>
      </c>
      <c r="E4045" t="s">
        <v>1212</v>
      </c>
      <c r="F4045">
        <v>3135</v>
      </c>
      <c r="G4045">
        <v>4843</v>
      </c>
      <c r="H4045">
        <v>61685</v>
      </c>
      <c r="I4045">
        <v>43112023700</v>
      </c>
      <c r="J4045">
        <v>8</v>
      </c>
      <c r="K4045" t="s">
        <v>1397</v>
      </c>
      <c r="L4045">
        <v>2531</v>
      </c>
      <c r="M4045" t="s">
        <v>1214</v>
      </c>
      <c r="N4045" t="s">
        <v>1388</v>
      </c>
      <c r="O4045">
        <v>0</v>
      </c>
      <c r="P4045" t="s">
        <v>1207</v>
      </c>
      <c r="Q4045">
        <v>19710301</v>
      </c>
    </row>
    <row r="4046" spans="1:17">
      <c r="A4046" t="s">
        <v>1396</v>
      </c>
      <c r="B4046" t="s">
        <v>1308</v>
      </c>
      <c r="C4046">
        <v>201009</v>
      </c>
      <c r="D4046">
        <v>29</v>
      </c>
      <c r="E4046" t="s">
        <v>1212</v>
      </c>
      <c r="F4046">
        <v>1126</v>
      </c>
      <c r="G4046">
        <v>5742</v>
      </c>
      <c r="H4046">
        <v>13408</v>
      </c>
      <c r="I4046">
        <v>43112021301</v>
      </c>
      <c r="J4046">
        <v>8</v>
      </c>
      <c r="K4046" t="s">
        <v>1397</v>
      </c>
      <c r="L4046">
        <v>2531</v>
      </c>
      <c r="M4046" t="s">
        <v>1214</v>
      </c>
      <c r="N4046" t="s">
        <v>1388</v>
      </c>
      <c r="O4046">
        <v>0</v>
      </c>
      <c r="P4046" t="s">
        <v>1233</v>
      </c>
      <c r="Q4046">
        <v>19740501</v>
      </c>
    </row>
    <row r="4047" spans="1:17">
      <c r="A4047" t="s">
        <v>1396</v>
      </c>
      <c r="B4047" t="s">
        <v>1235</v>
      </c>
      <c r="C4047">
        <v>201009</v>
      </c>
      <c r="D4047">
        <v>29</v>
      </c>
      <c r="E4047" t="s">
        <v>1212</v>
      </c>
      <c r="F4047">
        <v>106</v>
      </c>
      <c r="G4047">
        <v>937</v>
      </c>
      <c r="H4047">
        <v>155</v>
      </c>
      <c r="I4047">
        <v>43112005701</v>
      </c>
      <c r="J4047">
        <v>8</v>
      </c>
      <c r="K4047" t="s">
        <v>1397</v>
      </c>
      <c r="L4047">
        <v>2531</v>
      </c>
      <c r="M4047" t="s">
        <v>1214</v>
      </c>
      <c r="N4047" t="s">
        <v>1388</v>
      </c>
      <c r="O4047">
        <v>0</v>
      </c>
      <c r="P4047" t="s">
        <v>1207</v>
      </c>
      <c r="Q4047">
        <v>19830501</v>
      </c>
    </row>
    <row r="4048" spans="1:17">
      <c r="A4048" t="s">
        <v>1396</v>
      </c>
      <c r="B4048" t="s">
        <v>1257</v>
      </c>
      <c r="C4048">
        <v>201009</v>
      </c>
      <c r="D4048">
        <v>29</v>
      </c>
      <c r="E4048" t="s">
        <v>1212</v>
      </c>
      <c r="F4048">
        <v>62</v>
      </c>
      <c r="G4048">
        <v>81</v>
      </c>
      <c r="H4048">
        <v>11</v>
      </c>
      <c r="I4048">
        <v>43112007401</v>
      </c>
      <c r="J4048">
        <v>8</v>
      </c>
      <c r="K4048" t="s">
        <v>1397</v>
      </c>
      <c r="L4048">
        <v>2531</v>
      </c>
      <c r="M4048" t="s">
        <v>1214</v>
      </c>
      <c r="N4048" t="s">
        <v>1388</v>
      </c>
      <c r="O4048">
        <v>0</v>
      </c>
      <c r="P4048" t="s">
        <v>1207</v>
      </c>
      <c r="Q4048">
        <v>19690301</v>
      </c>
    </row>
    <row r="4049" spans="1:17">
      <c r="A4049" t="s">
        <v>1396</v>
      </c>
      <c r="B4049" t="s">
        <v>1309</v>
      </c>
      <c r="C4049">
        <v>201009</v>
      </c>
      <c r="D4049">
        <v>0</v>
      </c>
      <c r="E4049" t="s">
        <v>1212</v>
      </c>
      <c r="F4049">
        <v>0</v>
      </c>
      <c r="G4049">
        <v>0</v>
      </c>
      <c r="H4049">
        <v>0</v>
      </c>
      <c r="I4049">
        <v>43112010300</v>
      </c>
      <c r="J4049">
        <v>12</v>
      </c>
      <c r="K4049" t="s">
        <v>1397</v>
      </c>
      <c r="L4049">
        <v>2531</v>
      </c>
      <c r="M4049" t="s">
        <v>1214</v>
      </c>
      <c r="N4049" t="s">
        <v>1388</v>
      </c>
      <c r="O4049">
        <v>0</v>
      </c>
      <c r="P4049" t="s">
        <v>1207</v>
      </c>
      <c r="Q4049">
        <v>19690701</v>
      </c>
    </row>
    <row r="4050" spans="1:17">
      <c r="A4050" t="s">
        <v>1396</v>
      </c>
      <c r="B4050" t="s">
        <v>1258</v>
      </c>
      <c r="C4050">
        <v>201009</v>
      </c>
      <c r="D4050">
        <v>0</v>
      </c>
      <c r="E4050" t="s">
        <v>1212</v>
      </c>
      <c r="F4050">
        <v>0</v>
      </c>
      <c r="G4050">
        <v>0</v>
      </c>
      <c r="H4050">
        <v>0</v>
      </c>
      <c r="I4050">
        <v>43112017401</v>
      </c>
      <c r="J4050">
        <v>12</v>
      </c>
      <c r="K4050" t="s">
        <v>1397</v>
      </c>
      <c r="L4050">
        <v>2531</v>
      </c>
      <c r="M4050" t="s">
        <v>1214</v>
      </c>
      <c r="N4050" t="s">
        <v>1388</v>
      </c>
      <c r="O4050">
        <v>0</v>
      </c>
      <c r="P4050" t="s">
        <v>1207</v>
      </c>
      <c r="Q4050">
        <v>19780501</v>
      </c>
    </row>
    <row r="4051" spans="1:17">
      <c r="A4051" t="s">
        <v>1396</v>
      </c>
      <c r="B4051" t="s">
        <v>1236</v>
      </c>
      <c r="C4051">
        <v>201009</v>
      </c>
      <c r="D4051">
        <v>29</v>
      </c>
      <c r="E4051" t="s">
        <v>1212</v>
      </c>
      <c r="F4051">
        <v>437</v>
      </c>
      <c r="G4051">
        <v>774</v>
      </c>
      <c r="H4051">
        <v>113</v>
      </c>
      <c r="I4051">
        <v>43112009200</v>
      </c>
      <c r="J4051">
        <v>8</v>
      </c>
      <c r="K4051" t="s">
        <v>1397</v>
      </c>
      <c r="L4051">
        <v>2531</v>
      </c>
      <c r="M4051" t="s">
        <v>1214</v>
      </c>
      <c r="N4051" t="s">
        <v>1388</v>
      </c>
      <c r="O4051">
        <v>0</v>
      </c>
      <c r="P4051" t="s">
        <v>1207</v>
      </c>
      <c r="Q4051">
        <v>19690601</v>
      </c>
    </row>
    <row r="4052" spans="1:17">
      <c r="A4052" t="s">
        <v>1396</v>
      </c>
      <c r="B4052" t="s">
        <v>1237</v>
      </c>
      <c r="C4052">
        <v>201009</v>
      </c>
      <c r="D4052">
        <v>29</v>
      </c>
      <c r="E4052" t="s">
        <v>1212</v>
      </c>
      <c r="F4052">
        <v>833</v>
      </c>
      <c r="G4052">
        <v>5539</v>
      </c>
      <c r="H4052">
        <v>42295</v>
      </c>
      <c r="I4052">
        <v>43112006100</v>
      </c>
      <c r="J4052">
        <v>8</v>
      </c>
      <c r="K4052" t="s">
        <v>1397</v>
      </c>
      <c r="L4052">
        <v>2531</v>
      </c>
      <c r="M4052" t="s">
        <v>1214</v>
      </c>
      <c r="N4052" t="s">
        <v>1388</v>
      </c>
      <c r="O4052">
        <v>0</v>
      </c>
      <c r="P4052" t="s">
        <v>1207</v>
      </c>
      <c r="Q4052">
        <v>19700301</v>
      </c>
    </row>
    <row r="4053" spans="1:17">
      <c r="A4053" t="s">
        <v>1396</v>
      </c>
      <c r="B4053" t="s">
        <v>1310</v>
      </c>
      <c r="C4053">
        <v>201009</v>
      </c>
      <c r="D4053">
        <v>29</v>
      </c>
      <c r="E4053" t="s">
        <v>1212</v>
      </c>
      <c r="F4053">
        <v>1723</v>
      </c>
      <c r="G4053">
        <v>163</v>
      </c>
      <c r="H4053">
        <v>30698</v>
      </c>
      <c r="I4053">
        <v>43112016300</v>
      </c>
      <c r="J4053">
        <v>8</v>
      </c>
      <c r="K4053" t="s">
        <v>1397</v>
      </c>
      <c r="L4053">
        <v>2531</v>
      </c>
      <c r="M4053" t="s">
        <v>1214</v>
      </c>
      <c r="N4053" t="s">
        <v>1388</v>
      </c>
      <c r="O4053">
        <v>0</v>
      </c>
      <c r="P4053" t="s">
        <v>1207</v>
      </c>
      <c r="Q4053">
        <v>19730401</v>
      </c>
    </row>
    <row r="4054" spans="1:17">
      <c r="A4054" t="s">
        <v>1396</v>
      </c>
      <c r="B4054" t="s">
        <v>1259</v>
      </c>
      <c r="C4054">
        <v>201009</v>
      </c>
      <c r="D4054">
        <v>0</v>
      </c>
      <c r="E4054" t="s">
        <v>1212</v>
      </c>
      <c r="F4054">
        <v>0</v>
      </c>
      <c r="G4054">
        <v>0</v>
      </c>
      <c r="H4054">
        <v>0</v>
      </c>
      <c r="I4054">
        <v>43112030300</v>
      </c>
      <c r="J4054">
        <v>12</v>
      </c>
      <c r="K4054" t="s">
        <v>1397</v>
      </c>
      <c r="L4054">
        <v>2531</v>
      </c>
      <c r="M4054" t="s">
        <v>1214</v>
      </c>
      <c r="N4054" t="s">
        <v>1388</v>
      </c>
      <c r="O4054">
        <v>0</v>
      </c>
      <c r="P4054" t="s">
        <v>1207</v>
      </c>
      <c r="Q4054">
        <v>19740801</v>
      </c>
    </row>
    <row r="4055" spans="1:17">
      <c r="A4055" t="s">
        <v>1396</v>
      </c>
      <c r="B4055" t="s">
        <v>1238</v>
      </c>
      <c r="C4055">
        <v>201009</v>
      </c>
      <c r="D4055">
        <v>29</v>
      </c>
      <c r="E4055" t="s">
        <v>1212</v>
      </c>
      <c r="F4055">
        <v>616</v>
      </c>
      <c r="G4055">
        <v>5498</v>
      </c>
      <c r="H4055">
        <v>6536</v>
      </c>
      <c r="I4055">
        <v>43112019600</v>
      </c>
      <c r="J4055">
        <v>8</v>
      </c>
      <c r="K4055" t="s">
        <v>1397</v>
      </c>
      <c r="L4055">
        <v>2531</v>
      </c>
      <c r="M4055" t="s">
        <v>1214</v>
      </c>
      <c r="N4055" t="s">
        <v>1388</v>
      </c>
      <c r="O4055">
        <v>0</v>
      </c>
      <c r="P4055" t="s">
        <v>1207</v>
      </c>
      <c r="Q4055">
        <v>19720901</v>
      </c>
    </row>
    <row r="4056" spans="1:17">
      <c r="A4056" t="s">
        <v>1396</v>
      </c>
      <c r="B4056" t="s">
        <v>1239</v>
      </c>
      <c r="C4056">
        <v>201009</v>
      </c>
      <c r="D4056">
        <v>29</v>
      </c>
      <c r="E4056" t="s">
        <v>1212</v>
      </c>
      <c r="F4056">
        <v>649</v>
      </c>
      <c r="G4056">
        <v>326</v>
      </c>
      <c r="H4056">
        <v>16093</v>
      </c>
      <c r="I4056">
        <v>43112013000</v>
      </c>
      <c r="J4056">
        <v>8</v>
      </c>
      <c r="K4056" t="s">
        <v>1397</v>
      </c>
      <c r="L4056">
        <v>2531</v>
      </c>
      <c r="M4056" t="s">
        <v>1214</v>
      </c>
      <c r="N4056" t="s">
        <v>1388</v>
      </c>
      <c r="O4056">
        <v>0</v>
      </c>
      <c r="P4056" t="s">
        <v>1207</v>
      </c>
      <c r="Q4056">
        <v>19720701</v>
      </c>
    </row>
    <row r="4057" spans="1:17">
      <c r="A4057" t="s">
        <v>1396</v>
      </c>
      <c r="B4057" t="s">
        <v>1240</v>
      </c>
      <c r="C4057">
        <v>201009</v>
      </c>
      <c r="D4057">
        <v>29</v>
      </c>
      <c r="E4057" t="s">
        <v>1212</v>
      </c>
      <c r="F4057">
        <v>1166</v>
      </c>
      <c r="G4057">
        <v>305</v>
      </c>
      <c r="H4057">
        <v>8175</v>
      </c>
      <c r="I4057">
        <v>43112021401</v>
      </c>
      <c r="J4057">
        <v>8</v>
      </c>
      <c r="K4057" t="s">
        <v>1397</v>
      </c>
      <c r="L4057">
        <v>2531</v>
      </c>
      <c r="M4057" t="s">
        <v>1214</v>
      </c>
      <c r="N4057" t="s">
        <v>1388</v>
      </c>
      <c r="O4057">
        <v>0</v>
      </c>
      <c r="P4057" t="s">
        <v>1207</v>
      </c>
      <c r="Q4057">
        <v>19760901</v>
      </c>
    </row>
    <row r="4058" spans="1:17">
      <c r="A4058" t="s">
        <v>1396</v>
      </c>
      <c r="B4058" t="s">
        <v>1241</v>
      </c>
      <c r="C4058">
        <v>201009</v>
      </c>
      <c r="D4058">
        <v>29</v>
      </c>
      <c r="E4058" t="s">
        <v>1212</v>
      </c>
      <c r="F4058">
        <v>1019</v>
      </c>
      <c r="G4058">
        <v>285</v>
      </c>
      <c r="H4058">
        <v>41235</v>
      </c>
      <c r="I4058">
        <v>43112023800</v>
      </c>
      <c r="J4058">
        <v>8</v>
      </c>
      <c r="K4058" t="s">
        <v>1397</v>
      </c>
      <c r="L4058">
        <v>2531</v>
      </c>
      <c r="M4058" t="s">
        <v>1214</v>
      </c>
      <c r="N4058" t="s">
        <v>1388</v>
      </c>
      <c r="O4058">
        <v>0</v>
      </c>
      <c r="P4058" t="s">
        <v>1207</v>
      </c>
      <c r="Q4058">
        <v>19701201</v>
      </c>
    </row>
    <row r="4059" spans="1:17">
      <c r="A4059" t="s">
        <v>1396</v>
      </c>
      <c r="B4059" t="s">
        <v>1311</v>
      </c>
      <c r="C4059">
        <v>201009</v>
      </c>
      <c r="D4059">
        <v>29</v>
      </c>
      <c r="E4059" t="s">
        <v>1212</v>
      </c>
      <c r="F4059">
        <v>1567</v>
      </c>
      <c r="G4059">
        <v>526</v>
      </c>
      <c r="H4059">
        <v>38982</v>
      </c>
      <c r="I4059">
        <v>43112016400</v>
      </c>
      <c r="J4059">
        <v>8</v>
      </c>
      <c r="K4059" t="s">
        <v>1397</v>
      </c>
      <c r="L4059">
        <v>2531</v>
      </c>
      <c r="M4059" t="s">
        <v>1214</v>
      </c>
      <c r="N4059" t="s">
        <v>1388</v>
      </c>
      <c r="O4059">
        <v>0</v>
      </c>
      <c r="P4059" t="s">
        <v>1207</v>
      </c>
      <c r="Q4059">
        <v>19740101</v>
      </c>
    </row>
    <row r="4060" spans="1:17">
      <c r="A4060" t="s">
        <v>1396</v>
      </c>
      <c r="B4060" t="s">
        <v>1260</v>
      </c>
      <c r="C4060">
        <v>201009</v>
      </c>
      <c r="D4060">
        <v>29</v>
      </c>
      <c r="E4060" t="s">
        <v>1212</v>
      </c>
      <c r="F4060">
        <v>1357</v>
      </c>
      <c r="G4060">
        <v>4439</v>
      </c>
      <c r="H4060">
        <v>45471</v>
      </c>
      <c r="I4060">
        <v>43112019700</v>
      </c>
      <c r="J4060">
        <v>8</v>
      </c>
      <c r="K4060" t="s">
        <v>1397</v>
      </c>
      <c r="L4060">
        <v>2531</v>
      </c>
      <c r="M4060" t="s">
        <v>1214</v>
      </c>
      <c r="N4060" t="s">
        <v>1388</v>
      </c>
      <c r="O4060">
        <v>0</v>
      </c>
      <c r="P4060" t="s">
        <v>1207</v>
      </c>
      <c r="Q4060">
        <v>19700801</v>
      </c>
    </row>
    <row r="4061" spans="1:17">
      <c r="A4061" t="s">
        <v>1396</v>
      </c>
      <c r="B4061" t="s">
        <v>1312</v>
      </c>
      <c r="C4061">
        <v>201009</v>
      </c>
      <c r="D4061">
        <v>29</v>
      </c>
      <c r="E4061" t="s">
        <v>1212</v>
      </c>
      <c r="F4061">
        <v>1109</v>
      </c>
      <c r="G4061">
        <v>3651</v>
      </c>
      <c r="H4061">
        <v>56360</v>
      </c>
      <c r="I4061">
        <v>43112015100</v>
      </c>
      <c r="J4061">
        <v>8</v>
      </c>
      <c r="K4061" t="s">
        <v>1397</v>
      </c>
      <c r="L4061">
        <v>2531</v>
      </c>
      <c r="M4061" t="s">
        <v>1214</v>
      </c>
      <c r="N4061" t="s">
        <v>1388</v>
      </c>
      <c r="O4061">
        <v>0</v>
      </c>
      <c r="P4061" t="s">
        <v>1322</v>
      </c>
      <c r="Q4061">
        <v>19730701</v>
      </c>
    </row>
    <row r="4062" spans="1:17">
      <c r="A4062" t="s">
        <v>1396</v>
      </c>
      <c r="B4062" t="s">
        <v>1242</v>
      </c>
      <c r="C4062">
        <v>201009</v>
      </c>
      <c r="D4062">
        <v>29</v>
      </c>
      <c r="E4062" t="s">
        <v>1212</v>
      </c>
      <c r="F4062">
        <v>1390</v>
      </c>
      <c r="G4062">
        <v>204</v>
      </c>
      <c r="H4062">
        <v>7756</v>
      </c>
      <c r="I4062">
        <v>43112006400</v>
      </c>
      <c r="J4062">
        <v>8</v>
      </c>
      <c r="K4062" t="s">
        <v>1397</v>
      </c>
      <c r="L4062">
        <v>2531</v>
      </c>
      <c r="M4062" t="s">
        <v>1214</v>
      </c>
      <c r="N4062" t="s">
        <v>1388</v>
      </c>
      <c r="O4062">
        <v>0</v>
      </c>
      <c r="P4062" t="s">
        <v>1207</v>
      </c>
      <c r="Q4062">
        <v>19750201</v>
      </c>
    </row>
    <row r="4063" spans="1:17">
      <c r="A4063" t="s">
        <v>1396</v>
      </c>
      <c r="B4063" t="s">
        <v>1326</v>
      </c>
      <c r="C4063">
        <v>201009</v>
      </c>
      <c r="D4063">
        <v>29</v>
      </c>
      <c r="E4063" t="s">
        <v>1212</v>
      </c>
      <c r="F4063">
        <v>732</v>
      </c>
      <c r="G4063">
        <v>367</v>
      </c>
      <c r="H4063">
        <v>31789</v>
      </c>
      <c r="I4063">
        <v>43112012401</v>
      </c>
      <c r="J4063">
        <v>8</v>
      </c>
      <c r="K4063" t="s">
        <v>1397</v>
      </c>
      <c r="L4063">
        <v>2531</v>
      </c>
      <c r="M4063" t="s">
        <v>1214</v>
      </c>
      <c r="N4063" t="s">
        <v>1388</v>
      </c>
      <c r="O4063">
        <v>0</v>
      </c>
      <c r="P4063" t="s">
        <v>1233</v>
      </c>
      <c r="Q4063">
        <v>19970507</v>
      </c>
    </row>
    <row r="4064" spans="1:17">
      <c r="A4064" t="s">
        <v>1396</v>
      </c>
      <c r="B4064" t="s">
        <v>1261</v>
      </c>
      <c r="C4064">
        <v>201009</v>
      </c>
      <c r="D4064">
        <v>0</v>
      </c>
      <c r="E4064" t="s">
        <v>1212</v>
      </c>
      <c r="F4064">
        <v>0</v>
      </c>
      <c r="G4064">
        <v>0</v>
      </c>
      <c r="H4064">
        <v>0</v>
      </c>
      <c r="I4064">
        <v>43112006200</v>
      </c>
      <c r="J4064">
        <v>12</v>
      </c>
      <c r="K4064" t="s">
        <v>1397</v>
      </c>
      <c r="L4064">
        <v>2531</v>
      </c>
      <c r="M4064" t="s">
        <v>1214</v>
      </c>
      <c r="N4064" t="s">
        <v>1388</v>
      </c>
      <c r="O4064">
        <v>0</v>
      </c>
      <c r="P4064" t="s">
        <v>1207</v>
      </c>
      <c r="Q4064">
        <v>19690501</v>
      </c>
    </row>
    <row r="4065" spans="1:17">
      <c r="A4065" t="s">
        <v>1396</v>
      </c>
      <c r="B4065" t="s">
        <v>1394</v>
      </c>
      <c r="C4065">
        <v>201009</v>
      </c>
      <c r="D4065">
        <v>0</v>
      </c>
      <c r="E4065" t="s">
        <v>1212</v>
      </c>
      <c r="F4065">
        <v>0</v>
      </c>
      <c r="G4065">
        <v>0</v>
      </c>
      <c r="H4065">
        <v>0</v>
      </c>
      <c r="I4065">
        <v>43112018301</v>
      </c>
      <c r="J4065">
        <v>12</v>
      </c>
      <c r="K4065" t="s">
        <v>1397</v>
      </c>
      <c r="L4065">
        <v>2531</v>
      </c>
      <c r="M4065" t="s">
        <v>1214</v>
      </c>
      <c r="N4065" t="s">
        <v>1388</v>
      </c>
      <c r="O4065">
        <v>0</v>
      </c>
      <c r="P4065" t="s">
        <v>1207</v>
      </c>
      <c r="Q4065">
        <v>19750701</v>
      </c>
    </row>
    <row r="4066" spans="1:17">
      <c r="A4066" t="s">
        <v>1396</v>
      </c>
      <c r="B4066" t="s">
        <v>1243</v>
      </c>
      <c r="C4066">
        <v>201009</v>
      </c>
      <c r="D4066">
        <v>29</v>
      </c>
      <c r="E4066" t="s">
        <v>1212</v>
      </c>
      <c r="F4066">
        <v>225</v>
      </c>
      <c r="G4066">
        <v>407</v>
      </c>
      <c r="H4066">
        <v>31</v>
      </c>
      <c r="I4066">
        <v>43112018400</v>
      </c>
      <c r="J4066">
        <v>8</v>
      </c>
      <c r="K4066" t="s">
        <v>1397</v>
      </c>
      <c r="L4066">
        <v>2531</v>
      </c>
      <c r="M4066" t="s">
        <v>1214</v>
      </c>
      <c r="N4066" t="s">
        <v>1388</v>
      </c>
      <c r="O4066">
        <v>0</v>
      </c>
      <c r="P4066" t="s">
        <v>1207</v>
      </c>
      <c r="Q4066">
        <v>19700501</v>
      </c>
    </row>
    <row r="4067" spans="1:17">
      <c r="A4067" t="s">
        <v>1396</v>
      </c>
      <c r="B4067" t="s">
        <v>1327</v>
      </c>
      <c r="C4067">
        <v>201009</v>
      </c>
      <c r="D4067">
        <v>29</v>
      </c>
      <c r="E4067" t="s">
        <v>1212</v>
      </c>
      <c r="F4067">
        <v>941</v>
      </c>
      <c r="G4067">
        <v>1381</v>
      </c>
      <c r="H4067">
        <v>20585</v>
      </c>
      <c r="I4067">
        <v>43112005600</v>
      </c>
      <c r="J4067">
        <v>8</v>
      </c>
      <c r="K4067" t="s">
        <v>1397</v>
      </c>
      <c r="L4067">
        <v>2531</v>
      </c>
      <c r="M4067" t="s">
        <v>1214</v>
      </c>
      <c r="N4067" t="s">
        <v>1388</v>
      </c>
      <c r="O4067">
        <v>0</v>
      </c>
      <c r="P4067" t="s">
        <v>1322</v>
      </c>
      <c r="Q4067">
        <v>19690301</v>
      </c>
    </row>
    <row r="4068" spans="1:17">
      <c r="A4068" t="s">
        <v>1396</v>
      </c>
      <c r="B4068" t="s">
        <v>1328</v>
      </c>
      <c r="C4068">
        <v>201009</v>
      </c>
      <c r="D4068">
        <v>29</v>
      </c>
      <c r="E4068" t="s">
        <v>1212</v>
      </c>
      <c r="F4068">
        <v>1681</v>
      </c>
      <c r="G4068">
        <v>1167</v>
      </c>
      <c r="H4068">
        <v>33074</v>
      </c>
      <c r="I4068">
        <v>43112017500</v>
      </c>
      <c r="J4068">
        <v>8</v>
      </c>
      <c r="K4068" t="s">
        <v>1397</v>
      </c>
      <c r="L4068">
        <v>2531</v>
      </c>
      <c r="M4068" t="s">
        <v>1214</v>
      </c>
      <c r="N4068" t="s">
        <v>1388</v>
      </c>
      <c r="O4068">
        <v>0</v>
      </c>
      <c r="P4068" t="s">
        <v>1207</v>
      </c>
      <c r="Q4068">
        <v>19700401</v>
      </c>
    </row>
    <row r="4069" spans="1:17">
      <c r="A4069" t="s">
        <v>1396</v>
      </c>
      <c r="B4069" t="s">
        <v>1262</v>
      </c>
      <c r="C4069">
        <v>201009</v>
      </c>
      <c r="D4069">
        <v>29</v>
      </c>
      <c r="E4069" t="s">
        <v>1212</v>
      </c>
      <c r="F4069">
        <v>1397</v>
      </c>
      <c r="G4069">
        <v>203</v>
      </c>
      <c r="H4069">
        <v>16640</v>
      </c>
      <c r="I4069">
        <v>43112012500</v>
      </c>
      <c r="J4069">
        <v>8</v>
      </c>
      <c r="K4069" t="s">
        <v>1397</v>
      </c>
      <c r="L4069">
        <v>2531</v>
      </c>
      <c r="M4069" t="s">
        <v>1214</v>
      </c>
      <c r="N4069" t="s">
        <v>1388</v>
      </c>
      <c r="O4069">
        <v>0</v>
      </c>
      <c r="P4069" t="s">
        <v>1207</v>
      </c>
      <c r="Q4069">
        <v>19690801</v>
      </c>
    </row>
    <row r="4070" spans="1:17">
      <c r="A4070" t="s">
        <v>1396</v>
      </c>
      <c r="B4070" t="s">
        <v>1313</v>
      </c>
      <c r="C4070">
        <v>201009</v>
      </c>
      <c r="D4070">
        <v>9</v>
      </c>
      <c r="E4070" t="s">
        <v>1212</v>
      </c>
      <c r="F4070">
        <v>590</v>
      </c>
      <c r="G4070">
        <v>561</v>
      </c>
      <c r="H4070">
        <v>1759</v>
      </c>
      <c r="I4070">
        <v>43112006300</v>
      </c>
      <c r="J4070">
        <v>8</v>
      </c>
      <c r="K4070" t="s">
        <v>1397</v>
      </c>
      <c r="L4070">
        <v>2531</v>
      </c>
      <c r="M4070" t="s">
        <v>1214</v>
      </c>
      <c r="N4070" t="s">
        <v>1388</v>
      </c>
      <c r="O4070">
        <v>0</v>
      </c>
      <c r="P4070" t="s">
        <v>1207</v>
      </c>
      <c r="Q4070">
        <v>19690701</v>
      </c>
    </row>
    <row r="4071" spans="1:17">
      <c r="A4071" t="s">
        <v>1396</v>
      </c>
      <c r="B4071" t="s">
        <v>1314</v>
      </c>
      <c r="C4071">
        <v>201009</v>
      </c>
      <c r="D4071">
        <v>29</v>
      </c>
      <c r="E4071" t="s">
        <v>1212</v>
      </c>
      <c r="F4071">
        <v>837</v>
      </c>
      <c r="G4071">
        <v>81</v>
      </c>
      <c r="H4071">
        <v>42456</v>
      </c>
      <c r="I4071">
        <v>43112020500</v>
      </c>
      <c r="J4071">
        <v>8</v>
      </c>
      <c r="K4071" t="s">
        <v>1397</v>
      </c>
      <c r="L4071">
        <v>2531</v>
      </c>
      <c r="M4071" t="s">
        <v>1214</v>
      </c>
      <c r="N4071" t="s">
        <v>1388</v>
      </c>
      <c r="O4071">
        <v>0</v>
      </c>
      <c r="P4071" t="s">
        <v>1233</v>
      </c>
      <c r="Q4071">
        <v>19721201</v>
      </c>
    </row>
    <row r="4072" spans="1:17">
      <c r="A4072" t="s">
        <v>1396</v>
      </c>
      <c r="B4072" t="s">
        <v>1329</v>
      </c>
      <c r="C4072">
        <v>201009</v>
      </c>
      <c r="D4072">
        <v>29</v>
      </c>
      <c r="E4072" t="s">
        <v>1212</v>
      </c>
      <c r="F4072">
        <v>2447</v>
      </c>
      <c r="G4072">
        <v>284</v>
      </c>
      <c r="H4072">
        <v>99105</v>
      </c>
      <c r="I4072">
        <v>43112019800</v>
      </c>
      <c r="J4072">
        <v>8</v>
      </c>
      <c r="K4072" t="s">
        <v>1397</v>
      </c>
      <c r="L4072">
        <v>2531</v>
      </c>
      <c r="M4072" t="s">
        <v>1214</v>
      </c>
      <c r="N4072" t="s">
        <v>1388</v>
      </c>
      <c r="O4072">
        <v>0</v>
      </c>
      <c r="P4072" t="s">
        <v>1207</v>
      </c>
      <c r="Q4072">
        <v>19700801</v>
      </c>
    </row>
    <row r="4073" spans="1:17">
      <c r="A4073" t="s">
        <v>1396</v>
      </c>
      <c r="B4073" t="s">
        <v>1245</v>
      </c>
      <c r="C4073">
        <v>201009</v>
      </c>
      <c r="D4073">
        <v>29</v>
      </c>
      <c r="E4073" t="s">
        <v>1212</v>
      </c>
      <c r="F4073">
        <v>671</v>
      </c>
      <c r="G4073">
        <v>1873</v>
      </c>
      <c r="H4073">
        <v>3411</v>
      </c>
      <c r="I4073">
        <v>43112019900</v>
      </c>
      <c r="J4073">
        <v>8</v>
      </c>
      <c r="K4073" t="s">
        <v>1397</v>
      </c>
      <c r="L4073">
        <v>2531</v>
      </c>
      <c r="M4073" t="s">
        <v>1214</v>
      </c>
      <c r="N4073" t="s">
        <v>1388</v>
      </c>
      <c r="O4073">
        <v>0</v>
      </c>
      <c r="P4073" t="s">
        <v>1207</v>
      </c>
      <c r="Q4073">
        <v>19700701</v>
      </c>
    </row>
    <row r="4074" spans="1:17">
      <c r="A4074" t="s">
        <v>1396</v>
      </c>
      <c r="B4074" t="s">
        <v>1359</v>
      </c>
      <c r="C4074">
        <v>201009</v>
      </c>
      <c r="D4074">
        <v>0</v>
      </c>
      <c r="E4074" t="s">
        <v>1212</v>
      </c>
      <c r="F4074">
        <v>0</v>
      </c>
      <c r="G4074">
        <v>0</v>
      </c>
      <c r="H4074">
        <v>0</v>
      </c>
      <c r="I4074">
        <v>43112021800</v>
      </c>
      <c r="J4074">
        <v>12</v>
      </c>
      <c r="K4074" t="s">
        <v>1397</v>
      </c>
      <c r="L4074">
        <v>2531</v>
      </c>
      <c r="M4074" t="s">
        <v>1214</v>
      </c>
      <c r="N4074" t="s">
        <v>1388</v>
      </c>
      <c r="O4074">
        <v>0</v>
      </c>
      <c r="P4074" t="s">
        <v>1207</v>
      </c>
      <c r="Q4074">
        <v>19701101</v>
      </c>
    </row>
    <row r="4075" spans="1:17">
      <c r="A4075" t="s">
        <v>1396</v>
      </c>
      <c r="B4075" t="s">
        <v>1248</v>
      </c>
      <c r="C4075">
        <v>201009</v>
      </c>
      <c r="D4075">
        <v>29</v>
      </c>
      <c r="E4075" t="s">
        <v>1212</v>
      </c>
      <c r="F4075">
        <v>87</v>
      </c>
      <c r="G4075">
        <v>122</v>
      </c>
      <c r="H4075">
        <v>4516</v>
      </c>
      <c r="I4075">
        <v>43112017601</v>
      </c>
      <c r="J4075">
        <v>8</v>
      </c>
      <c r="K4075" t="s">
        <v>1397</v>
      </c>
      <c r="L4075">
        <v>2531</v>
      </c>
      <c r="M4075" t="s">
        <v>1214</v>
      </c>
      <c r="N4075" t="s">
        <v>1388</v>
      </c>
      <c r="O4075">
        <v>0</v>
      </c>
      <c r="P4075" t="s">
        <v>1207</v>
      </c>
      <c r="Q4075">
        <v>19751101</v>
      </c>
    </row>
    <row r="4076" spans="1:17">
      <c r="A4076" t="s">
        <v>1396</v>
      </c>
      <c r="B4076" t="s">
        <v>1215</v>
      </c>
      <c r="C4076">
        <v>201009</v>
      </c>
      <c r="D4076">
        <v>29</v>
      </c>
      <c r="E4076" t="s">
        <v>1212</v>
      </c>
      <c r="F4076">
        <v>358</v>
      </c>
      <c r="G4076">
        <v>3887</v>
      </c>
      <c r="H4076">
        <v>7805</v>
      </c>
      <c r="I4076">
        <v>43112015201</v>
      </c>
      <c r="J4076">
        <v>8</v>
      </c>
      <c r="K4076" t="s">
        <v>1397</v>
      </c>
      <c r="L4076">
        <v>2531</v>
      </c>
      <c r="M4076" t="s">
        <v>1214</v>
      </c>
      <c r="N4076" t="s">
        <v>1388</v>
      </c>
      <c r="O4076">
        <v>0</v>
      </c>
      <c r="P4076" t="s">
        <v>1207</v>
      </c>
      <c r="Q4076">
        <v>19940401</v>
      </c>
    </row>
    <row r="4077" spans="1:17">
      <c r="A4077" t="s">
        <v>1396</v>
      </c>
      <c r="B4077" t="s">
        <v>1217</v>
      </c>
      <c r="C4077">
        <v>201009</v>
      </c>
      <c r="D4077">
        <v>0</v>
      </c>
      <c r="E4077" t="s">
        <v>1212</v>
      </c>
      <c r="F4077">
        <v>0</v>
      </c>
      <c r="G4077">
        <v>0</v>
      </c>
      <c r="H4077">
        <v>0</v>
      </c>
      <c r="I4077">
        <v>43112018500</v>
      </c>
      <c r="J4077">
        <v>12</v>
      </c>
      <c r="K4077" t="s">
        <v>1397</v>
      </c>
      <c r="L4077">
        <v>2531</v>
      </c>
      <c r="M4077" t="s">
        <v>1214</v>
      </c>
      <c r="N4077" t="s">
        <v>1388</v>
      </c>
      <c r="O4077">
        <v>0</v>
      </c>
      <c r="P4077" t="s">
        <v>1207</v>
      </c>
      <c r="Q4077">
        <v>19700601</v>
      </c>
    </row>
    <row r="4078" spans="1:17">
      <c r="A4078" t="s">
        <v>1396</v>
      </c>
      <c r="B4078" t="s">
        <v>1220</v>
      </c>
      <c r="C4078">
        <v>201009</v>
      </c>
      <c r="D4078">
        <v>0</v>
      </c>
      <c r="E4078" t="s">
        <v>1212</v>
      </c>
      <c r="F4078">
        <v>0</v>
      </c>
      <c r="G4078">
        <v>0</v>
      </c>
      <c r="H4078">
        <v>0</v>
      </c>
      <c r="I4078">
        <v>43112070200</v>
      </c>
      <c r="J4078">
        <v>12</v>
      </c>
      <c r="K4078" t="s">
        <v>1397</v>
      </c>
      <c r="L4078">
        <v>2531</v>
      </c>
      <c r="M4078" t="s">
        <v>1214</v>
      </c>
      <c r="N4078" t="s">
        <v>1388</v>
      </c>
      <c r="O4078">
        <v>0</v>
      </c>
      <c r="P4078" t="s">
        <v>1207</v>
      </c>
      <c r="Q4078">
        <v>19930801</v>
      </c>
    </row>
    <row r="4079" spans="1:17">
      <c r="A4079" t="s">
        <v>1396</v>
      </c>
      <c r="B4079" t="s">
        <v>1221</v>
      </c>
      <c r="C4079">
        <v>201009</v>
      </c>
      <c r="D4079">
        <v>29</v>
      </c>
      <c r="E4079" t="s">
        <v>1212</v>
      </c>
      <c r="F4079">
        <v>423</v>
      </c>
      <c r="G4079">
        <v>1010</v>
      </c>
      <c r="H4079">
        <v>1571</v>
      </c>
      <c r="I4079">
        <v>43112031100</v>
      </c>
      <c r="J4079">
        <v>8</v>
      </c>
      <c r="K4079" t="s">
        <v>1397</v>
      </c>
      <c r="L4079">
        <v>2531</v>
      </c>
      <c r="M4079" t="s">
        <v>1214</v>
      </c>
      <c r="N4079" t="s">
        <v>1388</v>
      </c>
      <c r="O4079">
        <v>0</v>
      </c>
      <c r="P4079" t="s">
        <v>1207</v>
      </c>
      <c r="Q4079">
        <v>19750801</v>
      </c>
    </row>
    <row r="4080" spans="1:17">
      <c r="A4080" t="s">
        <v>1396</v>
      </c>
      <c r="B4080" t="s">
        <v>1222</v>
      </c>
      <c r="C4080">
        <v>201009</v>
      </c>
      <c r="D4080">
        <v>29</v>
      </c>
      <c r="E4080" t="s">
        <v>1212</v>
      </c>
      <c r="F4080">
        <v>1062</v>
      </c>
      <c r="G4080">
        <v>126</v>
      </c>
      <c r="H4080">
        <v>2076</v>
      </c>
      <c r="I4080">
        <v>43112070000</v>
      </c>
      <c r="J4080">
        <v>8</v>
      </c>
      <c r="K4080" t="s">
        <v>1397</v>
      </c>
      <c r="L4080">
        <v>2531</v>
      </c>
      <c r="M4080" t="s">
        <v>1214</v>
      </c>
      <c r="N4080" t="s">
        <v>1388</v>
      </c>
      <c r="O4080">
        <v>0</v>
      </c>
      <c r="P4080" t="s">
        <v>1207</v>
      </c>
      <c r="Q4080">
        <v>19930601</v>
      </c>
    </row>
    <row r="4081" spans="1:17">
      <c r="A4081" t="s">
        <v>1396</v>
      </c>
      <c r="B4081" t="s">
        <v>1223</v>
      </c>
      <c r="C4081">
        <v>201009</v>
      </c>
      <c r="D4081">
        <v>0</v>
      </c>
      <c r="E4081" t="s">
        <v>1212</v>
      </c>
      <c r="F4081">
        <v>0</v>
      </c>
      <c r="G4081">
        <v>0</v>
      </c>
      <c r="H4081">
        <v>0</v>
      </c>
      <c r="I4081">
        <v>43112017900</v>
      </c>
      <c r="J4081">
        <v>12</v>
      </c>
      <c r="K4081" t="s">
        <v>1397</v>
      </c>
      <c r="L4081">
        <v>2531</v>
      </c>
      <c r="M4081" t="s">
        <v>1214</v>
      </c>
      <c r="N4081" t="s">
        <v>1388</v>
      </c>
      <c r="O4081">
        <v>0</v>
      </c>
      <c r="P4081" t="s">
        <v>1207</v>
      </c>
      <c r="Q4081">
        <v>19741101</v>
      </c>
    </row>
    <row r="4082" spans="1:17">
      <c r="A4082" t="s">
        <v>1396</v>
      </c>
      <c r="B4082" t="s">
        <v>1224</v>
      </c>
      <c r="C4082">
        <v>201009</v>
      </c>
      <c r="D4082">
        <v>0</v>
      </c>
      <c r="E4082" t="s">
        <v>1212</v>
      </c>
      <c r="F4082">
        <v>0</v>
      </c>
      <c r="G4082">
        <v>0</v>
      </c>
      <c r="H4082">
        <v>0</v>
      </c>
      <c r="I4082">
        <v>43112015301</v>
      </c>
      <c r="J4082">
        <v>12</v>
      </c>
      <c r="K4082" t="s">
        <v>1397</v>
      </c>
      <c r="L4082">
        <v>2531</v>
      </c>
      <c r="M4082" t="s">
        <v>1214</v>
      </c>
      <c r="N4082" t="s">
        <v>1388</v>
      </c>
      <c r="O4082">
        <v>0</v>
      </c>
      <c r="P4082" t="s">
        <v>1207</v>
      </c>
      <c r="Q4082">
        <v>19741101</v>
      </c>
    </row>
    <row r="4083" spans="1:17">
      <c r="A4083" t="s">
        <v>1396</v>
      </c>
      <c r="B4083" t="s">
        <v>1225</v>
      </c>
      <c r="C4083">
        <v>201009</v>
      </c>
      <c r="D4083">
        <v>0</v>
      </c>
      <c r="E4083" t="s">
        <v>1212</v>
      </c>
      <c r="F4083">
        <v>0</v>
      </c>
      <c r="G4083">
        <v>0</v>
      </c>
      <c r="H4083">
        <v>0</v>
      </c>
      <c r="I4083">
        <v>43112016500</v>
      </c>
      <c r="J4083">
        <v>12</v>
      </c>
      <c r="K4083" t="s">
        <v>1397</v>
      </c>
      <c r="L4083">
        <v>2531</v>
      </c>
      <c r="M4083" t="s">
        <v>1214</v>
      </c>
      <c r="N4083" t="s">
        <v>1388</v>
      </c>
      <c r="O4083">
        <v>0</v>
      </c>
      <c r="P4083" t="s">
        <v>1207</v>
      </c>
      <c r="Q4083">
        <v>19700301</v>
      </c>
    </row>
    <row r="4084" spans="1:17">
      <c r="A4084" t="s">
        <v>1396</v>
      </c>
      <c r="B4084" t="s">
        <v>1301</v>
      </c>
      <c r="C4084">
        <v>201009</v>
      </c>
      <c r="D4084">
        <v>0</v>
      </c>
      <c r="E4084" t="s">
        <v>1212</v>
      </c>
      <c r="F4084">
        <v>0</v>
      </c>
      <c r="G4084">
        <v>0</v>
      </c>
      <c r="H4084">
        <v>0</v>
      </c>
      <c r="I4084">
        <v>43112010801</v>
      </c>
      <c r="J4084">
        <v>12</v>
      </c>
      <c r="K4084" t="s">
        <v>1397</v>
      </c>
      <c r="L4084">
        <v>2531</v>
      </c>
      <c r="M4084" t="s">
        <v>1214</v>
      </c>
      <c r="N4084" t="s">
        <v>1388</v>
      </c>
      <c r="O4084">
        <v>0</v>
      </c>
      <c r="P4084" t="s">
        <v>1207</v>
      </c>
      <c r="Q4084">
        <v>19721201</v>
      </c>
    </row>
    <row r="4085" spans="1:17">
      <c r="A4085" t="s">
        <v>1396</v>
      </c>
      <c r="B4085" t="s">
        <v>1226</v>
      </c>
      <c r="C4085">
        <v>201009</v>
      </c>
      <c r="D4085">
        <v>0</v>
      </c>
      <c r="E4085" t="s">
        <v>1212</v>
      </c>
      <c r="F4085">
        <v>0</v>
      </c>
      <c r="G4085">
        <v>0</v>
      </c>
      <c r="H4085">
        <v>0</v>
      </c>
      <c r="I4085">
        <v>43112021000</v>
      </c>
      <c r="J4085">
        <v>12</v>
      </c>
      <c r="K4085" t="s">
        <v>1397</v>
      </c>
      <c r="L4085">
        <v>2531</v>
      </c>
      <c r="M4085" t="s">
        <v>1214</v>
      </c>
      <c r="N4085" t="s">
        <v>1388</v>
      </c>
      <c r="O4085">
        <v>0</v>
      </c>
      <c r="P4085" t="s">
        <v>1207</v>
      </c>
      <c r="Q4085">
        <v>19720801</v>
      </c>
    </row>
    <row r="4086" spans="1:17">
      <c r="A4086" t="s">
        <v>1396</v>
      </c>
      <c r="B4086" t="s">
        <v>1303</v>
      </c>
      <c r="C4086">
        <v>201009</v>
      </c>
      <c r="D4086">
        <v>0</v>
      </c>
      <c r="E4086" t="s">
        <v>1212</v>
      </c>
      <c r="F4086">
        <v>0</v>
      </c>
      <c r="G4086">
        <v>0</v>
      </c>
      <c r="H4086">
        <v>0</v>
      </c>
      <c r="I4086">
        <v>43112014200</v>
      </c>
      <c r="J4086">
        <v>12</v>
      </c>
      <c r="K4086" t="s">
        <v>1397</v>
      </c>
      <c r="L4086">
        <v>2531</v>
      </c>
      <c r="M4086" t="s">
        <v>1214</v>
      </c>
      <c r="N4086" t="s">
        <v>1388</v>
      </c>
      <c r="O4086">
        <v>0</v>
      </c>
      <c r="P4086" t="s">
        <v>1207</v>
      </c>
      <c r="Q4086">
        <v>19740101</v>
      </c>
    </row>
    <row r="4087" spans="1:17">
      <c r="A4087" t="s">
        <v>1396</v>
      </c>
      <c r="B4087" t="s">
        <v>1348</v>
      </c>
      <c r="C4087">
        <v>201009</v>
      </c>
      <c r="D4087">
        <v>29</v>
      </c>
      <c r="E4087" t="s">
        <v>1212</v>
      </c>
      <c r="F4087">
        <v>1003</v>
      </c>
      <c r="G4087">
        <v>2020</v>
      </c>
      <c r="H4087">
        <v>11411</v>
      </c>
      <c r="I4087">
        <v>43112016601</v>
      </c>
      <c r="J4087">
        <v>8</v>
      </c>
      <c r="K4087" t="s">
        <v>1397</v>
      </c>
      <c r="L4087">
        <v>2531</v>
      </c>
      <c r="M4087" t="s">
        <v>1214</v>
      </c>
      <c r="N4087" t="s">
        <v>1388</v>
      </c>
      <c r="O4087">
        <v>0</v>
      </c>
      <c r="P4087" t="s">
        <v>1207</v>
      </c>
      <c r="Q4087">
        <v>19770201</v>
      </c>
    </row>
    <row r="4088" spans="1:17">
      <c r="A4088" t="s">
        <v>1396</v>
      </c>
      <c r="B4088" t="s">
        <v>1228</v>
      </c>
      <c r="C4088">
        <v>201009</v>
      </c>
      <c r="D4088">
        <v>29</v>
      </c>
      <c r="E4088" t="s">
        <v>1212</v>
      </c>
      <c r="F4088">
        <v>561</v>
      </c>
      <c r="G4088">
        <v>716</v>
      </c>
      <c r="H4088">
        <v>15766</v>
      </c>
      <c r="I4088">
        <v>43112009301</v>
      </c>
      <c r="J4088">
        <v>8</v>
      </c>
      <c r="K4088" t="s">
        <v>1397</v>
      </c>
      <c r="L4088">
        <v>2531</v>
      </c>
      <c r="M4088" t="s">
        <v>1214</v>
      </c>
      <c r="N4088" t="s">
        <v>1388</v>
      </c>
      <c r="O4088">
        <v>0</v>
      </c>
      <c r="P4088" t="s">
        <v>1207</v>
      </c>
      <c r="Q4088">
        <v>19790801</v>
      </c>
    </row>
    <row r="4089" spans="1:17">
      <c r="A4089" t="s">
        <v>1396</v>
      </c>
      <c r="B4089" t="s">
        <v>1381</v>
      </c>
      <c r="C4089">
        <v>201009</v>
      </c>
      <c r="D4089">
        <v>0</v>
      </c>
      <c r="E4089" t="s">
        <v>1212</v>
      </c>
      <c r="F4089">
        <v>0</v>
      </c>
      <c r="G4089">
        <v>0</v>
      </c>
      <c r="H4089">
        <v>0</v>
      </c>
      <c r="I4089">
        <v>43112029000</v>
      </c>
      <c r="J4089">
        <v>12</v>
      </c>
      <c r="K4089" t="s">
        <v>1397</v>
      </c>
      <c r="L4089">
        <v>2531</v>
      </c>
      <c r="M4089" t="s">
        <v>1214</v>
      </c>
      <c r="N4089" t="s">
        <v>1388</v>
      </c>
      <c r="O4089">
        <v>0</v>
      </c>
      <c r="P4089" t="s">
        <v>1207</v>
      </c>
      <c r="Q4089">
        <v>19720701</v>
      </c>
    </row>
    <row r="4090" spans="1:17">
      <c r="A4090" t="s">
        <v>1396</v>
      </c>
      <c r="B4090" t="s">
        <v>1382</v>
      </c>
      <c r="C4090">
        <v>201009</v>
      </c>
      <c r="D4090">
        <v>0</v>
      </c>
      <c r="E4090" t="s">
        <v>1212</v>
      </c>
      <c r="F4090">
        <v>0</v>
      </c>
      <c r="G4090">
        <v>0</v>
      </c>
      <c r="H4090">
        <v>0</v>
      </c>
      <c r="I4090">
        <v>43112016800</v>
      </c>
      <c r="J4090">
        <v>12</v>
      </c>
      <c r="K4090" t="s">
        <v>1397</v>
      </c>
      <c r="L4090">
        <v>2531</v>
      </c>
      <c r="M4090" t="s">
        <v>1214</v>
      </c>
      <c r="N4090" t="s">
        <v>1388</v>
      </c>
      <c r="O4090">
        <v>0</v>
      </c>
      <c r="P4090" t="s">
        <v>1207</v>
      </c>
      <c r="Q4090">
        <v>19730501</v>
      </c>
    </row>
    <row r="4091" spans="1:17">
      <c r="A4091" t="s">
        <v>1396</v>
      </c>
      <c r="B4091" t="s">
        <v>1398</v>
      </c>
      <c r="C4091">
        <v>201009</v>
      </c>
      <c r="D4091">
        <v>0</v>
      </c>
      <c r="E4091" t="s">
        <v>1212</v>
      </c>
      <c r="F4091">
        <v>0</v>
      </c>
      <c r="G4091">
        <v>0</v>
      </c>
      <c r="H4091">
        <v>0</v>
      </c>
      <c r="I4091">
        <v>43112018100</v>
      </c>
      <c r="J4091">
        <v>12</v>
      </c>
      <c r="K4091" t="s">
        <v>1397</v>
      </c>
      <c r="L4091">
        <v>2531</v>
      </c>
      <c r="M4091" t="s">
        <v>1214</v>
      </c>
      <c r="N4091" t="s">
        <v>1388</v>
      </c>
      <c r="O4091">
        <v>0</v>
      </c>
      <c r="P4091" t="s">
        <v>1233</v>
      </c>
      <c r="Q4091">
        <v>19750601</v>
      </c>
    </row>
    <row r="4092" spans="1:17">
      <c r="A4092" t="s">
        <v>1396</v>
      </c>
      <c r="B4092" t="s">
        <v>1362</v>
      </c>
      <c r="C4092">
        <v>201009</v>
      </c>
      <c r="D4092">
        <v>0</v>
      </c>
      <c r="E4092" t="s">
        <v>1212</v>
      </c>
      <c r="F4092">
        <v>0</v>
      </c>
      <c r="G4092">
        <v>0</v>
      </c>
      <c r="H4092">
        <v>0</v>
      </c>
      <c r="I4092">
        <v>43112020700</v>
      </c>
      <c r="J4092">
        <v>12</v>
      </c>
      <c r="K4092" t="s">
        <v>1397</v>
      </c>
      <c r="L4092">
        <v>2531</v>
      </c>
      <c r="M4092" t="s">
        <v>1214</v>
      </c>
      <c r="N4092" t="s">
        <v>1388</v>
      </c>
      <c r="O4092">
        <v>0</v>
      </c>
      <c r="P4092" t="s">
        <v>1393</v>
      </c>
      <c r="Q4092">
        <v>19790501</v>
      </c>
    </row>
    <row r="4093" spans="1:17">
      <c r="A4093" t="s">
        <v>1396</v>
      </c>
      <c r="B4093" t="s">
        <v>1363</v>
      </c>
      <c r="C4093">
        <v>201009</v>
      </c>
      <c r="D4093">
        <v>29</v>
      </c>
      <c r="E4093" t="s">
        <v>1212</v>
      </c>
      <c r="F4093">
        <v>937</v>
      </c>
      <c r="G4093">
        <v>409</v>
      </c>
      <c r="H4093">
        <v>41529</v>
      </c>
      <c r="I4093">
        <v>43112018600</v>
      </c>
      <c r="J4093">
        <v>8</v>
      </c>
      <c r="K4093" t="s">
        <v>1397</v>
      </c>
      <c r="L4093">
        <v>2531</v>
      </c>
      <c r="M4093" t="s">
        <v>1214</v>
      </c>
      <c r="N4093" t="s">
        <v>1388</v>
      </c>
      <c r="O4093">
        <v>0</v>
      </c>
      <c r="P4093" t="s">
        <v>1207</v>
      </c>
      <c r="Q4093">
        <v>19730501</v>
      </c>
    </row>
    <row r="4094" spans="1:17">
      <c r="A4094" t="s">
        <v>1396</v>
      </c>
      <c r="B4094" t="s">
        <v>1365</v>
      </c>
      <c r="C4094">
        <v>201009</v>
      </c>
      <c r="D4094">
        <v>29</v>
      </c>
      <c r="E4094" t="s">
        <v>1212</v>
      </c>
      <c r="F4094">
        <v>1013</v>
      </c>
      <c r="G4094">
        <v>102</v>
      </c>
      <c r="H4094">
        <v>10479</v>
      </c>
      <c r="I4094">
        <v>43112009700</v>
      </c>
      <c r="J4094">
        <v>8</v>
      </c>
      <c r="K4094" t="s">
        <v>1397</v>
      </c>
      <c r="L4094">
        <v>2531</v>
      </c>
      <c r="M4094" t="s">
        <v>1214</v>
      </c>
      <c r="N4094" t="s">
        <v>1388</v>
      </c>
      <c r="O4094">
        <v>0</v>
      </c>
      <c r="P4094" t="s">
        <v>1207</v>
      </c>
      <c r="Q4094">
        <v>19690701</v>
      </c>
    </row>
    <row r="4095" spans="1:17">
      <c r="A4095" t="s">
        <v>1396</v>
      </c>
      <c r="B4095" t="s">
        <v>1399</v>
      </c>
      <c r="C4095">
        <v>201009</v>
      </c>
      <c r="D4095">
        <v>0</v>
      </c>
      <c r="E4095" t="s">
        <v>1212</v>
      </c>
      <c r="F4095">
        <v>0</v>
      </c>
      <c r="G4095">
        <v>0</v>
      </c>
      <c r="H4095">
        <v>0</v>
      </c>
      <c r="I4095">
        <v>43112022901</v>
      </c>
      <c r="J4095">
        <v>12</v>
      </c>
      <c r="K4095" t="s">
        <v>1397</v>
      </c>
      <c r="L4095">
        <v>2531</v>
      </c>
      <c r="M4095" t="s">
        <v>1214</v>
      </c>
      <c r="N4095" t="s">
        <v>1388</v>
      </c>
      <c r="O4095">
        <v>0</v>
      </c>
      <c r="P4095" t="s">
        <v>1322</v>
      </c>
      <c r="Q4095">
        <v>19790701</v>
      </c>
    </row>
    <row r="4096" spans="1:17">
      <c r="A4096" t="s">
        <v>1396</v>
      </c>
      <c r="B4096" t="s">
        <v>1367</v>
      </c>
      <c r="C4096">
        <v>201009</v>
      </c>
      <c r="D4096">
        <v>29</v>
      </c>
      <c r="E4096" t="s">
        <v>1212</v>
      </c>
      <c r="F4096">
        <v>1346</v>
      </c>
      <c r="G4096">
        <v>90</v>
      </c>
      <c r="H4096">
        <v>1263</v>
      </c>
      <c r="I4096">
        <v>43112070400</v>
      </c>
      <c r="J4096">
        <v>8</v>
      </c>
      <c r="K4096" t="s">
        <v>1397</v>
      </c>
      <c r="L4096">
        <v>2531</v>
      </c>
      <c r="M4096" t="s">
        <v>1214</v>
      </c>
      <c r="N4096" t="s">
        <v>1388</v>
      </c>
      <c r="O4096">
        <v>0</v>
      </c>
      <c r="P4096" t="s">
        <v>1207</v>
      </c>
      <c r="Q4096">
        <v>19930901</v>
      </c>
    </row>
    <row r="4097" spans="1:17">
      <c r="A4097" t="s">
        <v>1396</v>
      </c>
      <c r="B4097" t="s">
        <v>1368</v>
      </c>
      <c r="C4097">
        <v>201009</v>
      </c>
      <c r="D4097">
        <v>0</v>
      </c>
      <c r="E4097" t="s">
        <v>1212</v>
      </c>
      <c r="F4097">
        <v>0</v>
      </c>
      <c r="G4097">
        <v>0</v>
      </c>
      <c r="H4097">
        <v>0</v>
      </c>
      <c r="I4097">
        <v>43112023300</v>
      </c>
      <c r="J4097">
        <v>12</v>
      </c>
      <c r="K4097" t="s">
        <v>1397</v>
      </c>
      <c r="L4097">
        <v>2531</v>
      </c>
      <c r="M4097" t="s">
        <v>1214</v>
      </c>
      <c r="N4097" t="s">
        <v>1388</v>
      </c>
      <c r="O4097">
        <v>0</v>
      </c>
      <c r="P4097" t="s">
        <v>1233</v>
      </c>
      <c r="Q4097">
        <v>19980227</v>
      </c>
    </row>
    <row r="4098" spans="1:17">
      <c r="A4098" t="s">
        <v>1396</v>
      </c>
      <c r="B4098" t="s">
        <v>1369</v>
      </c>
      <c r="C4098">
        <v>201009</v>
      </c>
      <c r="D4098">
        <v>29</v>
      </c>
      <c r="E4098" t="s">
        <v>1212</v>
      </c>
      <c r="F4098">
        <v>1564</v>
      </c>
      <c r="G4098">
        <v>1764</v>
      </c>
      <c r="H4098">
        <v>50101</v>
      </c>
      <c r="I4098">
        <v>43112023000</v>
      </c>
      <c r="J4098">
        <v>8</v>
      </c>
      <c r="K4098" t="s">
        <v>1400</v>
      </c>
      <c r="L4098">
        <v>2531</v>
      </c>
      <c r="M4098" t="s">
        <v>1214</v>
      </c>
      <c r="N4098" t="s">
        <v>1388</v>
      </c>
      <c r="O4098">
        <v>0</v>
      </c>
      <c r="P4098" t="s">
        <v>1207</v>
      </c>
      <c r="Q4098">
        <v>19701001</v>
      </c>
    </row>
    <row r="4099" spans="1:17">
      <c r="A4099" t="s">
        <v>1396</v>
      </c>
      <c r="B4099" t="s">
        <v>1383</v>
      </c>
      <c r="C4099">
        <v>201009</v>
      </c>
      <c r="D4099">
        <v>29</v>
      </c>
      <c r="E4099" t="s">
        <v>1212</v>
      </c>
      <c r="F4099">
        <v>340</v>
      </c>
      <c r="G4099">
        <v>818</v>
      </c>
      <c r="H4099">
        <v>14699</v>
      </c>
      <c r="I4099">
        <v>43112018200</v>
      </c>
      <c r="J4099">
        <v>8</v>
      </c>
      <c r="K4099" t="s">
        <v>1397</v>
      </c>
      <c r="L4099">
        <v>2531</v>
      </c>
      <c r="M4099" t="s">
        <v>1214</v>
      </c>
      <c r="N4099" t="s">
        <v>1388</v>
      </c>
      <c r="O4099">
        <v>0</v>
      </c>
      <c r="P4099" t="s">
        <v>1233</v>
      </c>
      <c r="Q4099">
        <v>19760501</v>
      </c>
    </row>
    <row r="4100" spans="1:17">
      <c r="A4100" t="s">
        <v>1396</v>
      </c>
      <c r="B4100" t="s">
        <v>1386</v>
      </c>
      <c r="C4100">
        <v>201009</v>
      </c>
      <c r="D4100">
        <v>29</v>
      </c>
      <c r="E4100" t="s">
        <v>1212</v>
      </c>
      <c r="F4100">
        <v>420</v>
      </c>
      <c r="G4100">
        <v>588</v>
      </c>
      <c r="H4100">
        <v>30773</v>
      </c>
      <c r="I4100">
        <v>43112015400</v>
      </c>
      <c r="J4100">
        <v>8</v>
      </c>
      <c r="K4100" t="s">
        <v>1397</v>
      </c>
      <c r="L4100">
        <v>2531</v>
      </c>
      <c r="M4100" t="s">
        <v>1214</v>
      </c>
      <c r="N4100" t="s">
        <v>1388</v>
      </c>
      <c r="O4100">
        <v>0</v>
      </c>
      <c r="P4100" t="s">
        <v>1207</v>
      </c>
      <c r="Q4100">
        <v>19691201</v>
      </c>
    </row>
    <row r="4101" spans="1:17">
      <c r="A4101" t="s">
        <v>1396</v>
      </c>
      <c r="B4101" t="s">
        <v>1370</v>
      </c>
      <c r="C4101">
        <v>201009</v>
      </c>
      <c r="D4101">
        <v>0</v>
      </c>
      <c r="E4101" t="s">
        <v>1212</v>
      </c>
      <c r="F4101">
        <v>0</v>
      </c>
      <c r="G4101">
        <v>0</v>
      </c>
      <c r="H4101">
        <v>0</v>
      </c>
      <c r="I4101">
        <v>43112069700</v>
      </c>
      <c r="J4101">
        <v>12</v>
      </c>
      <c r="K4101" t="s">
        <v>1397</v>
      </c>
      <c r="L4101">
        <v>2531</v>
      </c>
      <c r="M4101" t="s">
        <v>1214</v>
      </c>
      <c r="N4101" t="s">
        <v>1388</v>
      </c>
      <c r="O4101">
        <v>0</v>
      </c>
      <c r="P4101" t="s">
        <v>1207</v>
      </c>
      <c r="Q4101">
        <v>19930201</v>
      </c>
    </row>
    <row r="4102" spans="1:17">
      <c r="A4102" t="s">
        <v>1396</v>
      </c>
      <c r="B4102" t="s">
        <v>1401</v>
      </c>
      <c r="C4102">
        <v>201009</v>
      </c>
      <c r="D4102">
        <v>0</v>
      </c>
      <c r="E4102" t="s">
        <v>1212</v>
      </c>
      <c r="F4102">
        <v>0</v>
      </c>
      <c r="G4102">
        <v>0</v>
      </c>
      <c r="H4102">
        <v>0</v>
      </c>
      <c r="I4102">
        <v>43112012701</v>
      </c>
      <c r="J4102">
        <v>12</v>
      </c>
      <c r="K4102" t="s">
        <v>1397</v>
      </c>
      <c r="L4102">
        <v>2531</v>
      </c>
      <c r="M4102" t="s">
        <v>1214</v>
      </c>
      <c r="N4102" t="s">
        <v>1388</v>
      </c>
      <c r="O4102">
        <v>0</v>
      </c>
      <c r="P4102" t="s">
        <v>1207</v>
      </c>
      <c r="Q4102">
        <v>19760401</v>
      </c>
    </row>
    <row r="4103" spans="1:17">
      <c r="A4103" t="s">
        <v>1396</v>
      </c>
      <c r="B4103" t="s">
        <v>1387</v>
      </c>
      <c r="C4103">
        <v>201009</v>
      </c>
      <c r="D4103">
        <v>29</v>
      </c>
      <c r="E4103" t="s">
        <v>1212</v>
      </c>
      <c r="F4103">
        <v>1674</v>
      </c>
      <c r="G4103">
        <v>230</v>
      </c>
      <c r="H4103">
        <v>64997</v>
      </c>
      <c r="I4103">
        <v>43112012800</v>
      </c>
      <c r="J4103">
        <v>8</v>
      </c>
      <c r="K4103" t="s">
        <v>1397</v>
      </c>
      <c r="L4103">
        <v>2531</v>
      </c>
      <c r="M4103" t="s">
        <v>1214</v>
      </c>
      <c r="N4103" t="s">
        <v>1388</v>
      </c>
      <c r="O4103">
        <v>0</v>
      </c>
      <c r="P4103" t="s">
        <v>1207</v>
      </c>
      <c r="Q4103">
        <v>19710201</v>
      </c>
    </row>
    <row r="4104" spans="1:17">
      <c r="A4104" t="s">
        <v>1396</v>
      </c>
      <c r="B4104" t="s">
        <v>1372</v>
      </c>
      <c r="C4104">
        <v>201009</v>
      </c>
      <c r="D4104">
        <v>0</v>
      </c>
      <c r="E4104" t="s">
        <v>1212</v>
      </c>
      <c r="F4104">
        <v>0</v>
      </c>
      <c r="G4104">
        <v>0</v>
      </c>
      <c r="H4104">
        <v>0</v>
      </c>
      <c r="I4104">
        <v>43112016901</v>
      </c>
      <c r="J4104">
        <v>12</v>
      </c>
      <c r="K4104" t="s">
        <v>1397</v>
      </c>
      <c r="L4104">
        <v>2531</v>
      </c>
      <c r="M4104" t="s">
        <v>1214</v>
      </c>
      <c r="N4104" t="s">
        <v>1388</v>
      </c>
      <c r="O4104">
        <v>0</v>
      </c>
      <c r="P4104" t="s">
        <v>1207</v>
      </c>
      <c r="Q4104">
        <v>19801101</v>
      </c>
    </row>
    <row r="4105" spans="1:17">
      <c r="A4105" t="s">
        <v>1396</v>
      </c>
      <c r="B4105" t="s">
        <v>1373</v>
      </c>
      <c r="C4105">
        <v>201009</v>
      </c>
      <c r="D4105">
        <v>29</v>
      </c>
      <c r="E4105" t="s">
        <v>1212</v>
      </c>
      <c r="F4105">
        <v>843</v>
      </c>
      <c r="G4105">
        <v>230</v>
      </c>
      <c r="H4105">
        <v>51690</v>
      </c>
      <c r="I4105">
        <v>43112015700</v>
      </c>
      <c r="J4105">
        <v>8</v>
      </c>
      <c r="K4105" t="s">
        <v>1397</v>
      </c>
      <c r="L4105">
        <v>2531</v>
      </c>
      <c r="M4105" t="s">
        <v>1214</v>
      </c>
      <c r="N4105" t="s">
        <v>1388</v>
      </c>
      <c r="O4105">
        <v>0</v>
      </c>
      <c r="P4105" t="s">
        <v>1207</v>
      </c>
      <c r="Q4105">
        <v>19740101</v>
      </c>
    </row>
    <row r="4106" spans="1:17">
      <c r="A4106" t="s">
        <v>1396</v>
      </c>
      <c r="B4106" t="s">
        <v>1374</v>
      </c>
      <c r="C4106">
        <v>201009</v>
      </c>
      <c r="D4106">
        <v>29</v>
      </c>
      <c r="E4106" t="s">
        <v>1212</v>
      </c>
      <c r="F4106">
        <v>721</v>
      </c>
      <c r="G4106">
        <v>128</v>
      </c>
      <c r="H4106">
        <v>1533</v>
      </c>
      <c r="I4106">
        <v>43112009501</v>
      </c>
      <c r="J4106">
        <v>8</v>
      </c>
      <c r="K4106" t="s">
        <v>1397</v>
      </c>
      <c r="L4106">
        <v>2531</v>
      </c>
      <c r="M4106" t="s">
        <v>1214</v>
      </c>
      <c r="N4106" t="s">
        <v>1388</v>
      </c>
      <c r="O4106">
        <v>0</v>
      </c>
      <c r="P4106" t="s">
        <v>1207</v>
      </c>
      <c r="Q4106">
        <v>19700401</v>
      </c>
    </row>
    <row r="4107" spans="1:17">
      <c r="A4107" t="s">
        <v>1396</v>
      </c>
      <c r="B4107" t="s">
        <v>1402</v>
      </c>
      <c r="C4107">
        <v>201009</v>
      </c>
      <c r="D4107">
        <v>29</v>
      </c>
      <c r="E4107" t="s">
        <v>1212</v>
      </c>
      <c r="F4107">
        <v>1037</v>
      </c>
      <c r="G4107">
        <v>230</v>
      </c>
      <c r="H4107">
        <v>8129</v>
      </c>
      <c r="I4107">
        <v>43112020001</v>
      </c>
      <c r="J4107">
        <v>8</v>
      </c>
      <c r="K4107" t="s">
        <v>1397</v>
      </c>
      <c r="L4107">
        <v>2531</v>
      </c>
      <c r="M4107" t="s">
        <v>1214</v>
      </c>
      <c r="N4107" t="s">
        <v>1388</v>
      </c>
      <c r="O4107">
        <v>0</v>
      </c>
      <c r="P4107" t="s">
        <v>1207</v>
      </c>
      <c r="Q4107">
        <v>19810801</v>
      </c>
    </row>
    <row r="4108" spans="1:17">
      <c r="A4108" t="s">
        <v>1396</v>
      </c>
      <c r="B4108" t="s">
        <v>1403</v>
      </c>
      <c r="C4108">
        <v>201009</v>
      </c>
      <c r="D4108">
        <v>29</v>
      </c>
      <c r="E4108" t="s">
        <v>1212</v>
      </c>
      <c r="F4108">
        <v>1340</v>
      </c>
      <c r="G4108">
        <v>307</v>
      </c>
      <c r="H4108">
        <v>62235</v>
      </c>
      <c r="I4108">
        <v>43112018800</v>
      </c>
      <c r="J4108">
        <v>8</v>
      </c>
      <c r="K4108" t="s">
        <v>1397</v>
      </c>
      <c r="L4108">
        <v>2531</v>
      </c>
      <c r="M4108" t="s">
        <v>1214</v>
      </c>
      <c r="N4108" t="s">
        <v>1388</v>
      </c>
      <c r="O4108">
        <v>0</v>
      </c>
      <c r="P4108" t="s">
        <v>1207</v>
      </c>
      <c r="Q4108">
        <v>19700501</v>
      </c>
    </row>
    <row r="4109" spans="1:17">
      <c r="A4109" t="s">
        <v>1396</v>
      </c>
      <c r="B4109" t="s">
        <v>1404</v>
      </c>
      <c r="C4109">
        <v>201009</v>
      </c>
      <c r="D4109">
        <v>0</v>
      </c>
      <c r="E4109" t="s">
        <v>1212</v>
      </c>
      <c r="F4109">
        <v>0</v>
      </c>
      <c r="G4109">
        <v>0</v>
      </c>
      <c r="H4109">
        <v>0</v>
      </c>
      <c r="I4109">
        <v>43112020100</v>
      </c>
      <c r="J4109">
        <v>12</v>
      </c>
      <c r="K4109" t="s">
        <v>1397</v>
      </c>
      <c r="L4109">
        <v>2531</v>
      </c>
      <c r="M4109" t="s">
        <v>1214</v>
      </c>
      <c r="N4109" t="s">
        <v>1388</v>
      </c>
      <c r="O4109">
        <v>0</v>
      </c>
      <c r="P4109" t="s">
        <v>1207</v>
      </c>
      <c r="Q4109">
        <v>19700601</v>
      </c>
    </row>
    <row r="4110" spans="1:17">
      <c r="A4110" t="s">
        <v>1396</v>
      </c>
      <c r="B4110" t="s">
        <v>1405</v>
      </c>
      <c r="C4110">
        <v>201009</v>
      </c>
      <c r="D4110">
        <v>29</v>
      </c>
      <c r="E4110" t="s">
        <v>1212</v>
      </c>
      <c r="F4110">
        <v>272</v>
      </c>
      <c r="G4110">
        <v>21170</v>
      </c>
      <c r="H4110">
        <v>12707</v>
      </c>
      <c r="I4110">
        <v>43112029801</v>
      </c>
      <c r="J4110">
        <v>8</v>
      </c>
      <c r="K4110" t="s">
        <v>1397</v>
      </c>
      <c r="L4110">
        <v>2531</v>
      </c>
      <c r="M4110" t="s">
        <v>1214</v>
      </c>
      <c r="N4110" t="s">
        <v>1388</v>
      </c>
      <c r="O4110">
        <v>0</v>
      </c>
      <c r="P4110" t="s">
        <v>1207</v>
      </c>
      <c r="Q4110">
        <v>19740301</v>
      </c>
    </row>
    <row r="4111" spans="1:17">
      <c r="A4111" t="s">
        <v>1396</v>
      </c>
      <c r="B4111" t="s">
        <v>1406</v>
      </c>
      <c r="C4111">
        <v>201009</v>
      </c>
      <c r="D4111">
        <v>0</v>
      </c>
      <c r="E4111" t="s">
        <v>1212</v>
      </c>
      <c r="F4111">
        <v>0</v>
      </c>
      <c r="G4111">
        <v>0</v>
      </c>
      <c r="H4111">
        <v>0</v>
      </c>
      <c r="I4111">
        <v>43112021100</v>
      </c>
      <c r="J4111">
        <v>12</v>
      </c>
      <c r="K4111" t="s">
        <v>1397</v>
      </c>
      <c r="L4111">
        <v>2531</v>
      </c>
      <c r="M4111" t="s">
        <v>1214</v>
      </c>
      <c r="N4111" t="s">
        <v>1388</v>
      </c>
      <c r="O4111">
        <v>0</v>
      </c>
      <c r="P4111" t="s">
        <v>1207</v>
      </c>
      <c r="Q4111">
        <v>19850301</v>
      </c>
    </row>
    <row r="4112" spans="1:17">
      <c r="A4112" t="s">
        <v>1396</v>
      </c>
      <c r="B4112" t="s">
        <v>1407</v>
      </c>
      <c r="C4112">
        <v>201009</v>
      </c>
      <c r="D4112">
        <v>29</v>
      </c>
      <c r="E4112" t="s">
        <v>1212</v>
      </c>
      <c r="F4112">
        <v>534</v>
      </c>
      <c r="G4112">
        <v>1560</v>
      </c>
      <c r="H4112">
        <v>7089</v>
      </c>
      <c r="I4112">
        <v>43112029500</v>
      </c>
      <c r="J4112">
        <v>8</v>
      </c>
      <c r="K4112" t="s">
        <v>1397</v>
      </c>
      <c r="L4112">
        <v>2531</v>
      </c>
      <c r="M4112" t="s">
        <v>1214</v>
      </c>
      <c r="N4112" t="s">
        <v>1388</v>
      </c>
      <c r="O4112">
        <v>0</v>
      </c>
      <c r="P4112" t="s">
        <v>1207</v>
      </c>
      <c r="Q4112">
        <v>19720901</v>
      </c>
    </row>
    <row r="4113" spans="1:17">
      <c r="A4113" t="s">
        <v>1396</v>
      </c>
      <c r="B4113" t="s">
        <v>1408</v>
      </c>
      <c r="C4113">
        <v>201009</v>
      </c>
      <c r="D4113">
        <v>29</v>
      </c>
      <c r="E4113" t="s">
        <v>1212</v>
      </c>
      <c r="F4113">
        <v>486</v>
      </c>
      <c r="G4113">
        <v>6521</v>
      </c>
      <c r="H4113">
        <v>81104</v>
      </c>
      <c r="I4113">
        <v>43112029300</v>
      </c>
      <c r="J4113">
        <v>8</v>
      </c>
      <c r="K4113" t="s">
        <v>1397</v>
      </c>
      <c r="L4113">
        <v>2531</v>
      </c>
      <c r="M4113" t="s">
        <v>1214</v>
      </c>
      <c r="N4113" t="s">
        <v>1388</v>
      </c>
      <c r="O4113">
        <v>0</v>
      </c>
      <c r="P4113" t="s">
        <v>1207</v>
      </c>
      <c r="Q4113">
        <v>19720501</v>
      </c>
    </row>
    <row r="4114" spans="1:17">
      <c r="A4114" t="s">
        <v>1396</v>
      </c>
      <c r="B4114" t="s">
        <v>1409</v>
      </c>
      <c r="C4114">
        <v>201009</v>
      </c>
      <c r="D4114">
        <v>29</v>
      </c>
      <c r="E4114" t="s">
        <v>1212</v>
      </c>
      <c r="F4114">
        <v>131</v>
      </c>
      <c r="G4114">
        <v>205</v>
      </c>
      <c r="H4114">
        <v>5836</v>
      </c>
      <c r="I4114">
        <v>43112012601</v>
      </c>
      <c r="J4114">
        <v>8</v>
      </c>
      <c r="K4114" t="s">
        <v>1397</v>
      </c>
      <c r="L4114">
        <v>2531</v>
      </c>
      <c r="M4114" t="s">
        <v>1214</v>
      </c>
      <c r="N4114" t="s">
        <v>1388</v>
      </c>
      <c r="O4114">
        <v>0</v>
      </c>
      <c r="P4114" t="s">
        <v>1233</v>
      </c>
      <c r="Q4114">
        <v>19980514</v>
      </c>
    </row>
    <row r="4115" spans="1:17">
      <c r="A4115" t="s">
        <v>1396</v>
      </c>
      <c r="B4115" t="s">
        <v>1410</v>
      </c>
      <c r="C4115">
        <v>201009</v>
      </c>
      <c r="D4115">
        <v>29</v>
      </c>
      <c r="E4115" t="s">
        <v>1212</v>
      </c>
      <c r="F4115">
        <v>560</v>
      </c>
      <c r="G4115">
        <v>1918</v>
      </c>
      <c r="H4115">
        <v>8899</v>
      </c>
      <c r="I4115">
        <v>43112015501</v>
      </c>
      <c r="J4115">
        <v>8</v>
      </c>
      <c r="K4115" t="s">
        <v>1397</v>
      </c>
      <c r="L4115">
        <v>2531</v>
      </c>
      <c r="M4115" t="s">
        <v>1214</v>
      </c>
      <c r="N4115" t="s">
        <v>1388</v>
      </c>
      <c r="O4115">
        <v>0</v>
      </c>
      <c r="P4115" t="s">
        <v>1207</v>
      </c>
      <c r="Q4115">
        <v>19901001</v>
      </c>
    </row>
    <row r="4116" spans="1:17">
      <c r="A4116" t="s">
        <v>1396</v>
      </c>
      <c r="B4116" t="s">
        <v>1411</v>
      </c>
      <c r="C4116">
        <v>201009</v>
      </c>
      <c r="D4116">
        <v>0</v>
      </c>
      <c r="E4116" t="s">
        <v>1212</v>
      </c>
      <c r="F4116">
        <v>0</v>
      </c>
      <c r="G4116">
        <v>0</v>
      </c>
      <c r="H4116">
        <v>0</v>
      </c>
      <c r="I4116">
        <v>43112029202</v>
      </c>
      <c r="J4116">
        <v>12</v>
      </c>
      <c r="K4116" t="s">
        <v>1397</v>
      </c>
      <c r="L4116">
        <v>2531</v>
      </c>
      <c r="M4116" t="s">
        <v>1214</v>
      </c>
      <c r="N4116" t="s">
        <v>1388</v>
      </c>
      <c r="O4116">
        <v>0</v>
      </c>
      <c r="P4116" t="s">
        <v>1207</v>
      </c>
      <c r="Q4116">
        <v>19931001</v>
      </c>
    </row>
    <row r="4117" spans="1:17">
      <c r="A4117" t="s">
        <v>1396</v>
      </c>
      <c r="B4117" t="s">
        <v>1332</v>
      </c>
      <c r="C4117">
        <v>201009</v>
      </c>
      <c r="D4117">
        <v>29</v>
      </c>
      <c r="E4117" t="s">
        <v>1212</v>
      </c>
      <c r="F4117">
        <v>347</v>
      </c>
      <c r="G4117">
        <v>232</v>
      </c>
      <c r="H4117">
        <v>1498</v>
      </c>
      <c r="I4117">
        <v>43112034500</v>
      </c>
      <c r="J4117">
        <v>8</v>
      </c>
      <c r="K4117" t="s">
        <v>1412</v>
      </c>
      <c r="L4117">
        <v>2531</v>
      </c>
      <c r="M4117" t="s">
        <v>1214</v>
      </c>
      <c r="N4117" t="s">
        <v>1388</v>
      </c>
      <c r="O4117">
        <v>0</v>
      </c>
      <c r="P4117" t="s">
        <v>1233</v>
      </c>
      <c r="Q4117">
        <v>19970608</v>
      </c>
    </row>
    <row r="4118" spans="1:17">
      <c r="A4118" t="s">
        <v>1396</v>
      </c>
      <c r="B4118" t="s">
        <v>1333</v>
      </c>
      <c r="C4118">
        <v>201009</v>
      </c>
      <c r="D4118">
        <v>29</v>
      </c>
      <c r="E4118" t="s">
        <v>1212</v>
      </c>
      <c r="F4118">
        <v>967</v>
      </c>
      <c r="G4118">
        <v>434</v>
      </c>
      <c r="H4118">
        <v>22482</v>
      </c>
      <c r="I4118">
        <v>43112035000</v>
      </c>
      <c r="J4118">
        <v>8</v>
      </c>
      <c r="K4118" t="s">
        <v>1397</v>
      </c>
      <c r="L4118">
        <v>2531</v>
      </c>
      <c r="M4118" t="s">
        <v>1214</v>
      </c>
      <c r="N4118" t="s">
        <v>1388</v>
      </c>
      <c r="O4118">
        <v>0</v>
      </c>
      <c r="P4118" t="s">
        <v>1207</v>
      </c>
      <c r="Q4118">
        <v>19771001</v>
      </c>
    </row>
    <row r="4119" spans="1:17">
      <c r="A4119" t="s">
        <v>1396</v>
      </c>
      <c r="B4119" t="s">
        <v>1268</v>
      </c>
      <c r="C4119">
        <v>201009</v>
      </c>
      <c r="D4119">
        <v>29</v>
      </c>
      <c r="E4119" t="s">
        <v>1212</v>
      </c>
      <c r="F4119">
        <v>611</v>
      </c>
      <c r="G4119">
        <v>897</v>
      </c>
      <c r="H4119">
        <v>1173</v>
      </c>
      <c r="I4119">
        <v>43112035800</v>
      </c>
      <c r="J4119">
        <v>8</v>
      </c>
      <c r="K4119" t="s">
        <v>1397</v>
      </c>
      <c r="L4119">
        <v>2531</v>
      </c>
      <c r="M4119" t="s">
        <v>1214</v>
      </c>
      <c r="N4119" t="s">
        <v>1388</v>
      </c>
      <c r="O4119">
        <v>0</v>
      </c>
      <c r="P4119" t="s">
        <v>1207</v>
      </c>
      <c r="Q4119">
        <v>19771101</v>
      </c>
    </row>
    <row r="4120" spans="1:17">
      <c r="A4120" t="s">
        <v>1396</v>
      </c>
      <c r="B4120" t="s">
        <v>1337</v>
      </c>
      <c r="C4120">
        <v>201009</v>
      </c>
      <c r="D4120">
        <v>0</v>
      </c>
      <c r="E4120" t="s">
        <v>1212</v>
      </c>
      <c r="F4120">
        <v>0</v>
      </c>
      <c r="G4120">
        <v>0</v>
      </c>
      <c r="H4120">
        <v>0</v>
      </c>
      <c r="I4120">
        <v>43112036700</v>
      </c>
      <c r="J4120">
        <v>12</v>
      </c>
      <c r="K4120" t="s">
        <v>1397</v>
      </c>
      <c r="L4120">
        <v>2531</v>
      </c>
      <c r="M4120" t="s">
        <v>1214</v>
      </c>
      <c r="N4120" t="s">
        <v>1388</v>
      </c>
      <c r="O4120">
        <v>0</v>
      </c>
      <c r="P4120" t="s">
        <v>1207</v>
      </c>
      <c r="Q4120">
        <v>19780101</v>
      </c>
    </row>
    <row r="4121" spans="1:17">
      <c r="A4121" t="s">
        <v>1396</v>
      </c>
      <c r="B4121" t="s">
        <v>1413</v>
      </c>
      <c r="C4121">
        <v>201009</v>
      </c>
      <c r="D4121">
        <v>29</v>
      </c>
      <c r="E4121" t="s">
        <v>1212</v>
      </c>
      <c r="F4121">
        <v>802</v>
      </c>
      <c r="G4121">
        <v>1085</v>
      </c>
      <c r="H4121">
        <v>345</v>
      </c>
      <c r="I4121">
        <v>43112032800</v>
      </c>
      <c r="J4121">
        <v>8</v>
      </c>
      <c r="K4121" t="s">
        <v>1397</v>
      </c>
      <c r="L4121">
        <v>2531</v>
      </c>
      <c r="M4121" t="s">
        <v>1214</v>
      </c>
      <c r="N4121" t="s">
        <v>1388</v>
      </c>
      <c r="O4121">
        <v>0</v>
      </c>
      <c r="P4121" t="s">
        <v>1207</v>
      </c>
      <c r="Q4121">
        <v>19770701</v>
      </c>
    </row>
    <row r="4122" spans="1:17">
      <c r="A4122" t="s">
        <v>1396</v>
      </c>
      <c r="B4122" t="s">
        <v>1275</v>
      </c>
      <c r="C4122">
        <v>201009</v>
      </c>
      <c r="D4122">
        <v>11</v>
      </c>
      <c r="E4122" t="s">
        <v>1212</v>
      </c>
      <c r="F4122">
        <v>33</v>
      </c>
      <c r="G4122">
        <v>315</v>
      </c>
      <c r="H4122">
        <v>246</v>
      </c>
      <c r="I4122">
        <v>43112033900</v>
      </c>
      <c r="J4122">
        <v>8</v>
      </c>
      <c r="K4122" t="s">
        <v>1397</v>
      </c>
      <c r="L4122">
        <v>2531</v>
      </c>
      <c r="M4122" t="s">
        <v>1214</v>
      </c>
      <c r="N4122" t="s">
        <v>1388</v>
      </c>
      <c r="O4122">
        <v>0</v>
      </c>
      <c r="P4122" t="s">
        <v>1207</v>
      </c>
      <c r="Q4122">
        <v>19771001</v>
      </c>
    </row>
    <row r="4123" spans="1:17">
      <c r="A4123" t="s">
        <v>1396</v>
      </c>
      <c r="B4123" t="s">
        <v>1282</v>
      </c>
      <c r="C4123">
        <v>201009</v>
      </c>
      <c r="D4123">
        <v>9</v>
      </c>
      <c r="E4123" t="s">
        <v>1212</v>
      </c>
      <c r="F4123">
        <v>589</v>
      </c>
      <c r="G4123">
        <v>3121</v>
      </c>
      <c r="H4123">
        <v>1108</v>
      </c>
      <c r="I4123">
        <v>43112033300</v>
      </c>
      <c r="J4123">
        <v>8</v>
      </c>
      <c r="K4123" t="s">
        <v>1397</v>
      </c>
      <c r="L4123">
        <v>2531</v>
      </c>
      <c r="M4123" t="s">
        <v>1214</v>
      </c>
      <c r="N4123" t="s">
        <v>1388</v>
      </c>
      <c r="O4123">
        <v>0</v>
      </c>
      <c r="P4123" t="s">
        <v>1207</v>
      </c>
      <c r="Q4123">
        <v>19770901</v>
      </c>
    </row>
    <row r="4124" spans="1:17">
      <c r="A4124" t="s">
        <v>1396</v>
      </c>
      <c r="B4124" t="s">
        <v>1342</v>
      </c>
      <c r="C4124">
        <v>201009</v>
      </c>
      <c r="D4124">
        <v>29</v>
      </c>
      <c r="E4124" t="s">
        <v>1212</v>
      </c>
      <c r="F4124">
        <v>281</v>
      </c>
      <c r="G4124">
        <v>2301</v>
      </c>
      <c r="H4124">
        <v>7290</v>
      </c>
      <c r="I4124">
        <v>43112032700</v>
      </c>
      <c r="J4124">
        <v>8</v>
      </c>
      <c r="K4124" t="s">
        <v>1397</v>
      </c>
      <c r="L4124">
        <v>2531</v>
      </c>
      <c r="M4124" t="s">
        <v>1214</v>
      </c>
      <c r="N4124" t="s">
        <v>1388</v>
      </c>
      <c r="O4124">
        <v>0</v>
      </c>
      <c r="P4124" t="s">
        <v>1207</v>
      </c>
      <c r="Q4124">
        <v>19770801</v>
      </c>
    </row>
    <row r="4125" spans="1:17">
      <c r="A4125" t="s">
        <v>1396</v>
      </c>
      <c r="B4125" t="s">
        <v>1343</v>
      </c>
      <c r="C4125">
        <v>201009</v>
      </c>
      <c r="D4125">
        <v>29</v>
      </c>
      <c r="E4125" t="s">
        <v>1212</v>
      </c>
      <c r="F4125">
        <v>2435</v>
      </c>
      <c r="G4125">
        <v>232</v>
      </c>
      <c r="H4125">
        <v>13577</v>
      </c>
      <c r="I4125">
        <v>43112069200</v>
      </c>
      <c r="J4125">
        <v>8</v>
      </c>
      <c r="K4125" t="s">
        <v>1397</v>
      </c>
      <c r="L4125">
        <v>2531</v>
      </c>
      <c r="M4125" t="s">
        <v>1214</v>
      </c>
      <c r="N4125" t="s">
        <v>1388</v>
      </c>
      <c r="O4125">
        <v>0</v>
      </c>
      <c r="P4125" t="s">
        <v>1207</v>
      </c>
      <c r="Q4125">
        <v>19910701</v>
      </c>
    </row>
    <row r="4126" spans="1:17">
      <c r="A4126" t="s">
        <v>1396</v>
      </c>
      <c r="B4126" t="s">
        <v>1283</v>
      </c>
      <c r="C4126">
        <v>201009</v>
      </c>
      <c r="D4126">
        <v>29</v>
      </c>
      <c r="E4126" t="s">
        <v>1212</v>
      </c>
      <c r="F4126">
        <v>761</v>
      </c>
      <c r="G4126">
        <v>405</v>
      </c>
      <c r="H4126">
        <v>7180</v>
      </c>
      <c r="I4126">
        <v>43112069400</v>
      </c>
      <c r="J4126">
        <v>8</v>
      </c>
      <c r="K4126" t="s">
        <v>1397</v>
      </c>
      <c r="L4126">
        <v>2531</v>
      </c>
      <c r="M4126" t="s">
        <v>1214</v>
      </c>
      <c r="N4126" t="s">
        <v>1388</v>
      </c>
      <c r="O4126">
        <v>0</v>
      </c>
      <c r="P4126" t="s">
        <v>1207</v>
      </c>
      <c r="Q4126">
        <v>19920701</v>
      </c>
    </row>
    <row r="4127" spans="1:17">
      <c r="A4127" t="s">
        <v>1396</v>
      </c>
      <c r="B4127" t="s">
        <v>1344</v>
      </c>
      <c r="C4127">
        <v>201009</v>
      </c>
      <c r="D4127">
        <v>29</v>
      </c>
      <c r="E4127" t="s">
        <v>1212</v>
      </c>
      <c r="F4127">
        <v>1627</v>
      </c>
      <c r="G4127">
        <v>232</v>
      </c>
      <c r="H4127">
        <v>3620</v>
      </c>
      <c r="I4127">
        <v>43112036500</v>
      </c>
      <c r="J4127">
        <v>8</v>
      </c>
      <c r="K4127" t="s">
        <v>1397</v>
      </c>
      <c r="L4127">
        <v>2531</v>
      </c>
      <c r="M4127" t="s">
        <v>1214</v>
      </c>
      <c r="N4127" t="s">
        <v>1388</v>
      </c>
      <c r="O4127">
        <v>0</v>
      </c>
      <c r="P4127" t="s">
        <v>1207</v>
      </c>
      <c r="Q4127">
        <v>19771201</v>
      </c>
    </row>
    <row r="4128" spans="1:17">
      <c r="A4128" t="s">
        <v>1396</v>
      </c>
      <c r="B4128" t="s">
        <v>1284</v>
      </c>
      <c r="C4128">
        <v>201009</v>
      </c>
      <c r="D4128">
        <v>29</v>
      </c>
      <c r="E4128" t="s">
        <v>1212</v>
      </c>
      <c r="F4128">
        <v>185</v>
      </c>
      <c r="G4128">
        <v>203</v>
      </c>
      <c r="H4128">
        <v>828</v>
      </c>
      <c r="I4128">
        <v>43112035300</v>
      </c>
      <c r="J4128">
        <v>8</v>
      </c>
      <c r="K4128" t="s">
        <v>1397</v>
      </c>
      <c r="L4128">
        <v>2531</v>
      </c>
      <c r="M4128" t="s">
        <v>1214</v>
      </c>
      <c r="N4128" t="s">
        <v>1388</v>
      </c>
      <c r="O4128">
        <v>0</v>
      </c>
      <c r="P4128" t="s">
        <v>1207</v>
      </c>
      <c r="Q4128">
        <v>19771101</v>
      </c>
    </row>
    <row r="4129" spans="1:17">
      <c r="A4129" t="s">
        <v>1396</v>
      </c>
      <c r="B4129" t="s">
        <v>1285</v>
      </c>
      <c r="C4129">
        <v>201009</v>
      </c>
      <c r="D4129">
        <v>29</v>
      </c>
      <c r="E4129" t="s">
        <v>1212</v>
      </c>
      <c r="F4129">
        <v>0</v>
      </c>
      <c r="G4129">
        <v>29</v>
      </c>
      <c r="H4129">
        <v>0</v>
      </c>
      <c r="I4129">
        <v>43112067600</v>
      </c>
      <c r="J4129">
        <v>8</v>
      </c>
      <c r="K4129" t="s">
        <v>1397</v>
      </c>
      <c r="L4129">
        <v>2531</v>
      </c>
      <c r="M4129" t="s">
        <v>1214</v>
      </c>
      <c r="N4129" t="s">
        <v>1388</v>
      </c>
      <c r="O4129">
        <v>0</v>
      </c>
      <c r="P4129" t="s">
        <v>1322</v>
      </c>
      <c r="Q4129">
        <v>19950401</v>
      </c>
    </row>
    <row r="4130" spans="1:17">
      <c r="A4130" t="s">
        <v>1396</v>
      </c>
      <c r="B4130" t="s">
        <v>1414</v>
      </c>
      <c r="C4130">
        <v>201009</v>
      </c>
      <c r="D4130">
        <v>29</v>
      </c>
      <c r="E4130" t="s">
        <v>1212</v>
      </c>
      <c r="F4130">
        <v>711</v>
      </c>
      <c r="G4130">
        <v>159</v>
      </c>
      <c r="H4130">
        <v>1153</v>
      </c>
      <c r="I4130">
        <v>43112069500</v>
      </c>
      <c r="J4130">
        <v>8</v>
      </c>
      <c r="K4130" t="s">
        <v>1397</v>
      </c>
      <c r="L4130">
        <v>2531</v>
      </c>
      <c r="M4130" t="s">
        <v>1214</v>
      </c>
      <c r="N4130" t="s">
        <v>1388</v>
      </c>
      <c r="O4130">
        <v>0</v>
      </c>
      <c r="P4130" t="s">
        <v>1207</v>
      </c>
      <c r="Q4130">
        <v>19920701</v>
      </c>
    </row>
    <row r="4131" spans="1:17">
      <c r="A4131" t="s">
        <v>1396</v>
      </c>
      <c r="B4131" t="s">
        <v>1415</v>
      </c>
      <c r="C4131">
        <v>201009</v>
      </c>
      <c r="D4131">
        <v>0</v>
      </c>
      <c r="E4131" t="s">
        <v>1212</v>
      </c>
      <c r="F4131">
        <v>0</v>
      </c>
      <c r="G4131">
        <v>0</v>
      </c>
      <c r="H4131">
        <v>0</v>
      </c>
      <c r="I4131">
        <v>43112032900</v>
      </c>
      <c r="J4131">
        <v>12</v>
      </c>
      <c r="K4131" t="s">
        <v>1397</v>
      </c>
      <c r="L4131">
        <v>2531</v>
      </c>
      <c r="M4131" t="s">
        <v>1214</v>
      </c>
      <c r="N4131" t="s">
        <v>1388</v>
      </c>
      <c r="O4131">
        <v>0</v>
      </c>
      <c r="P4131" t="s">
        <v>1207</v>
      </c>
      <c r="Q4131">
        <v>19770801</v>
      </c>
    </row>
    <row r="4132" spans="1:17">
      <c r="A4132" t="s">
        <v>1396</v>
      </c>
      <c r="B4132" t="s">
        <v>1289</v>
      </c>
      <c r="C4132">
        <v>201009</v>
      </c>
      <c r="D4132">
        <v>29</v>
      </c>
      <c r="E4132" t="s">
        <v>1212</v>
      </c>
      <c r="F4132">
        <v>428</v>
      </c>
      <c r="G4132">
        <v>449</v>
      </c>
      <c r="H4132">
        <v>1040</v>
      </c>
      <c r="I4132">
        <v>43112033500</v>
      </c>
      <c r="J4132">
        <v>8</v>
      </c>
      <c r="K4132" t="s">
        <v>1397</v>
      </c>
      <c r="L4132">
        <v>2531</v>
      </c>
      <c r="M4132" t="s">
        <v>1214</v>
      </c>
      <c r="N4132" t="s">
        <v>1388</v>
      </c>
      <c r="O4132">
        <v>0</v>
      </c>
      <c r="P4132" t="s">
        <v>1207</v>
      </c>
      <c r="Q4132">
        <v>19770901</v>
      </c>
    </row>
    <row r="4133" spans="1:17">
      <c r="A4133" t="s">
        <v>1396</v>
      </c>
      <c r="B4133" t="s">
        <v>1208</v>
      </c>
      <c r="C4133">
        <v>201009</v>
      </c>
      <c r="D4133">
        <v>29</v>
      </c>
      <c r="E4133" t="s">
        <v>1212</v>
      </c>
      <c r="F4133">
        <v>1773</v>
      </c>
      <c r="G4133">
        <v>232</v>
      </c>
      <c r="H4133">
        <v>12316</v>
      </c>
      <c r="I4133">
        <v>43112036400</v>
      </c>
      <c r="J4133">
        <v>8</v>
      </c>
      <c r="K4133" t="s">
        <v>1397</v>
      </c>
      <c r="L4133">
        <v>2531</v>
      </c>
      <c r="M4133" t="s">
        <v>1214</v>
      </c>
      <c r="N4133" t="s">
        <v>1388</v>
      </c>
      <c r="O4133">
        <v>0</v>
      </c>
      <c r="P4133" t="s">
        <v>1207</v>
      </c>
      <c r="Q4133">
        <v>19771201</v>
      </c>
    </row>
    <row r="4134" spans="1:17">
      <c r="A4134" t="s">
        <v>1396</v>
      </c>
      <c r="B4134" t="s">
        <v>1416</v>
      </c>
      <c r="C4134">
        <v>201009</v>
      </c>
      <c r="D4134">
        <v>29</v>
      </c>
      <c r="E4134" t="s">
        <v>1212</v>
      </c>
      <c r="F4134">
        <v>322</v>
      </c>
      <c r="G4134">
        <v>559</v>
      </c>
      <c r="H4134">
        <v>4774</v>
      </c>
      <c r="I4134">
        <v>43112036300</v>
      </c>
      <c r="J4134">
        <v>8</v>
      </c>
      <c r="K4134" t="s">
        <v>1397</v>
      </c>
      <c r="L4134">
        <v>2531</v>
      </c>
      <c r="M4134" t="s">
        <v>1214</v>
      </c>
      <c r="N4134" t="s">
        <v>1388</v>
      </c>
      <c r="O4134">
        <v>0</v>
      </c>
      <c r="P4134" t="s">
        <v>1207</v>
      </c>
      <c r="Q4134">
        <v>19771101</v>
      </c>
    </row>
    <row r="4135" spans="1:17">
      <c r="A4135" t="s">
        <v>1396</v>
      </c>
      <c r="B4135" t="s">
        <v>1346</v>
      </c>
      <c r="C4135">
        <v>201009</v>
      </c>
      <c r="D4135">
        <v>29</v>
      </c>
      <c r="E4135" t="s">
        <v>1212</v>
      </c>
      <c r="F4135">
        <v>1213</v>
      </c>
      <c r="G4135">
        <v>164</v>
      </c>
      <c r="H4135">
        <v>1655</v>
      </c>
      <c r="I4135">
        <v>43112036600</v>
      </c>
      <c r="J4135">
        <v>8</v>
      </c>
      <c r="K4135" t="s">
        <v>1397</v>
      </c>
      <c r="L4135">
        <v>2531</v>
      </c>
      <c r="M4135" t="s">
        <v>1214</v>
      </c>
      <c r="N4135" t="s">
        <v>1388</v>
      </c>
      <c r="O4135">
        <v>0</v>
      </c>
      <c r="P4135" t="s">
        <v>1207</v>
      </c>
      <c r="Q4135">
        <v>19771201</v>
      </c>
    </row>
    <row r="4136" spans="1:17">
      <c r="A4136" t="s">
        <v>1396</v>
      </c>
      <c r="B4136" t="s">
        <v>1347</v>
      </c>
      <c r="C4136">
        <v>201009</v>
      </c>
      <c r="D4136">
        <v>29</v>
      </c>
      <c r="E4136" t="s">
        <v>1212</v>
      </c>
      <c r="F4136">
        <v>474</v>
      </c>
      <c r="G4136">
        <v>275</v>
      </c>
      <c r="H4136">
        <v>49</v>
      </c>
      <c r="I4136">
        <v>43112069300</v>
      </c>
      <c r="J4136">
        <v>8</v>
      </c>
      <c r="K4136" t="s">
        <v>1397</v>
      </c>
      <c r="L4136">
        <v>2531</v>
      </c>
      <c r="M4136" t="s">
        <v>1214</v>
      </c>
      <c r="N4136" t="s">
        <v>1388</v>
      </c>
      <c r="O4136">
        <v>0</v>
      </c>
      <c r="P4136" t="s">
        <v>1207</v>
      </c>
      <c r="Q4136">
        <v>19910801</v>
      </c>
    </row>
    <row r="4137" spans="1:17">
      <c r="A4137" t="s">
        <v>1396</v>
      </c>
      <c r="B4137" t="s">
        <v>1290</v>
      </c>
      <c r="C4137">
        <v>201009</v>
      </c>
      <c r="D4137">
        <v>29</v>
      </c>
      <c r="E4137" t="s">
        <v>1212</v>
      </c>
      <c r="F4137">
        <v>364</v>
      </c>
      <c r="G4137">
        <v>145</v>
      </c>
      <c r="H4137">
        <v>4009</v>
      </c>
      <c r="I4137">
        <v>43112068900</v>
      </c>
      <c r="J4137">
        <v>8</v>
      </c>
      <c r="K4137" t="s">
        <v>1397</v>
      </c>
      <c r="L4137">
        <v>2531</v>
      </c>
      <c r="M4137" t="s">
        <v>1214</v>
      </c>
      <c r="N4137" t="s">
        <v>1388</v>
      </c>
      <c r="O4137">
        <v>0</v>
      </c>
      <c r="P4137" t="s">
        <v>1207</v>
      </c>
      <c r="Q4137">
        <v>19901101</v>
      </c>
    </row>
    <row r="4138" spans="1:17">
      <c r="A4138" t="s">
        <v>1396</v>
      </c>
      <c r="B4138" t="s">
        <v>1417</v>
      </c>
      <c r="C4138">
        <v>201009</v>
      </c>
      <c r="D4138">
        <v>14</v>
      </c>
      <c r="E4138" t="s">
        <v>1212</v>
      </c>
      <c r="F4138">
        <v>1445</v>
      </c>
      <c r="G4138">
        <v>222</v>
      </c>
      <c r="H4138">
        <v>1424</v>
      </c>
      <c r="I4138">
        <v>43112035100</v>
      </c>
      <c r="J4138">
        <v>8</v>
      </c>
      <c r="K4138" t="s">
        <v>1397</v>
      </c>
      <c r="L4138">
        <v>2531</v>
      </c>
      <c r="M4138" t="s">
        <v>1214</v>
      </c>
      <c r="N4138" t="s">
        <v>1388</v>
      </c>
      <c r="O4138">
        <v>0</v>
      </c>
      <c r="P4138" t="s">
        <v>1207</v>
      </c>
      <c r="Q4138">
        <v>19771001</v>
      </c>
    </row>
    <row r="4139" spans="1:17">
      <c r="A4139" t="s">
        <v>1396</v>
      </c>
      <c r="B4139" t="s">
        <v>1293</v>
      </c>
      <c r="C4139">
        <v>201009</v>
      </c>
      <c r="D4139">
        <v>29</v>
      </c>
      <c r="E4139" t="s">
        <v>1212</v>
      </c>
      <c r="F4139">
        <v>150</v>
      </c>
      <c r="G4139">
        <v>415</v>
      </c>
      <c r="H4139">
        <v>1484</v>
      </c>
      <c r="I4139">
        <v>43112034000</v>
      </c>
      <c r="J4139">
        <v>8</v>
      </c>
      <c r="K4139" t="s">
        <v>1397</v>
      </c>
      <c r="L4139">
        <v>2531</v>
      </c>
      <c r="M4139" t="s">
        <v>1214</v>
      </c>
      <c r="N4139" t="s">
        <v>1388</v>
      </c>
      <c r="O4139">
        <v>0</v>
      </c>
      <c r="P4139" t="s">
        <v>1207</v>
      </c>
      <c r="Q4139">
        <v>19771001</v>
      </c>
    </row>
    <row r="4140" spans="1:17">
      <c r="A4140" t="s">
        <v>1396</v>
      </c>
      <c r="B4140" t="s">
        <v>1295</v>
      </c>
      <c r="C4140">
        <v>201009</v>
      </c>
      <c r="D4140">
        <v>29</v>
      </c>
      <c r="E4140" t="s">
        <v>1212</v>
      </c>
      <c r="F4140">
        <v>311</v>
      </c>
      <c r="G4140">
        <v>145</v>
      </c>
      <c r="H4140">
        <v>809</v>
      </c>
      <c r="I4140">
        <v>43112036800</v>
      </c>
      <c r="J4140">
        <v>8</v>
      </c>
      <c r="K4140" t="s">
        <v>1397</v>
      </c>
      <c r="L4140">
        <v>2531</v>
      </c>
      <c r="M4140" t="s">
        <v>1214</v>
      </c>
      <c r="N4140" t="s">
        <v>1388</v>
      </c>
      <c r="O4140">
        <v>0</v>
      </c>
      <c r="P4140" t="s">
        <v>1207</v>
      </c>
      <c r="Q4140">
        <v>19780201</v>
      </c>
    </row>
    <row r="4141" spans="1:17">
      <c r="A4141" t="s">
        <v>1396</v>
      </c>
      <c r="B4141" t="s">
        <v>1297</v>
      </c>
      <c r="C4141">
        <v>201009</v>
      </c>
      <c r="D4141">
        <v>29</v>
      </c>
      <c r="E4141" t="s">
        <v>1212</v>
      </c>
      <c r="F4141">
        <v>1685</v>
      </c>
      <c r="G4141">
        <v>482</v>
      </c>
      <c r="H4141">
        <v>32498</v>
      </c>
      <c r="I4141">
        <v>43112033200</v>
      </c>
      <c r="J4141">
        <v>8</v>
      </c>
      <c r="K4141" t="s">
        <v>1397</v>
      </c>
      <c r="L4141">
        <v>2531</v>
      </c>
      <c r="M4141" t="s">
        <v>1214</v>
      </c>
      <c r="N4141" t="s">
        <v>1388</v>
      </c>
      <c r="O4141">
        <v>0</v>
      </c>
      <c r="P4141" t="s">
        <v>1207</v>
      </c>
      <c r="Q4141">
        <v>19770801</v>
      </c>
    </row>
    <row r="4142" spans="1:17">
      <c r="A4142" t="s">
        <v>1396</v>
      </c>
      <c r="B4142" t="s">
        <v>1298</v>
      </c>
      <c r="C4142">
        <v>201009</v>
      </c>
      <c r="D4142">
        <v>29</v>
      </c>
      <c r="E4142" t="s">
        <v>1212</v>
      </c>
      <c r="F4142">
        <v>403</v>
      </c>
      <c r="G4142">
        <v>444</v>
      </c>
      <c r="H4142">
        <v>7817</v>
      </c>
      <c r="I4142">
        <v>43112033400</v>
      </c>
      <c r="J4142">
        <v>8</v>
      </c>
      <c r="K4142" t="s">
        <v>1397</v>
      </c>
      <c r="L4142">
        <v>2531</v>
      </c>
      <c r="M4142" t="s">
        <v>1214</v>
      </c>
      <c r="N4142" t="s">
        <v>1388</v>
      </c>
      <c r="O4142">
        <v>0</v>
      </c>
      <c r="P4142" t="s">
        <v>1207</v>
      </c>
      <c r="Q4142">
        <v>19770901</v>
      </c>
    </row>
    <row r="4143" spans="1:17">
      <c r="A4143" t="s">
        <v>1396</v>
      </c>
      <c r="B4143" t="s">
        <v>1418</v>
      </c>
      <c r="C4143">
        <v>201009</v>
      </c>
      <c r="D4143">
        <v>29</v>
      </c>
      <c r="E4143" t="s">
        <v>1212</v>
      </c>
      <c r="F4143">
        <v>142</v>
      </c>
      <c r="G4143">
        <v>326</v>
      </c>
      <c r="H4143">
        <v>98</v>
      </c>
      <c r="I4143">
        <v>43112016101</v>
      </c>
      <c r="J4143">
        <v>8</v>
      </c>
      <c r="K4143" t="s">
        <v>1397</v>
      </c>
      <c r="L4143">
        <v>2531</v>
      </c>
      <c r="M4143" t="s">
        <v>1214</v>
      </c>
      <c r="N4143" t="s">
        <v>1388</v>
      </c>
      <c r="O4143">
        <v>0</v>
      </c>
      <c r="P4143" t="s">
        <v>1233</v>
      </c>
      <c r="Q4143">
        <v>19910301</v>
      </c>
    </row>
    <row r="4144" spans="1:17">
      <c r="A4144" t="s">
        <v>1396</v>
      </c>
      <c r="B4144" t="s">
        <v>1419</v>
      </c>
      <c r="C4144">
        <v>201009</v>
      </c>
      <c r="D4144">
        <v>29</v>
      </c>
      <c r="E4144" t="s">
        <v>1212</v>
      </c>
      <c r="F4144">
        <v>862</v>
      </c>
      <c r="G4144">
        <v>489</v>
      </c>
      <c r="H4144">
        <v>18894</v>
      </c>
      <c r="I4144">
        <v>43112014001</v>
      </c>
      <c r="J4144">
        <v>8</v>
      </c>
      <c r="K4144" t="s">
        <v>1397</v>
      </c>
      <c r="L4144">
        <v>2531</v>
      </c>
      <c r="M4144" t="s">
        <v>1214</v>
      </c>
      <c r="N4144" t="s">
        <v>1388</v>
      </c>
      <c r="O4144">
        <v>0</v>
      </c>
      <c r="P4144" t="s">
        <v>1207</v>
      </c>
      <c r="Q4144">
        <v>19791001</v>
      </c>
    </row>
    <row r="4145" spans="1:17">
      <c r="A4145" t="s">
        <v>1396</v>
      </c>
      <c r="B4145" t="s">
        <v>1420</v>
      </c>
      <c r="C4145">
        <v>201009</v>
      </c>
      <c r="D4145">
        <v>0</v>
      </c>
      <c r="E4145" t="s">
        <v>1212</v>
      </c>
      <c r="F4145">
        <v>0</v>
      </c>
      <c r="G4145">
        <v>0</v>
      </c>
      <c r="H4145">
        <v>0</v>
      </c>
      <c r="I4145">
        <v>43112017700</v>
      </c>
      <c r="J4145">
        <v>12</v>
      </c>
      <c r="K4145" t="s">
        <v>1397</v>
      </c>
      <c r="L4145">
        <v>2531</v>
      </c>
      <c r="M4145" t="s">
        <v>1214</v>
      </c>
      <c r="N4145" t="s">
        <v>1388</v>
      </c>
      <c r="O4145">
        <v>0</v>
      </c>
      <c r="P4145" t="s">
        <v>1207</v>
      </c>
      <c r="Q4145">
        <v>19701001</v>
      </c>
    </row>
    <row r="4146" spans="1:17">
      <c r="A4146" t="s">
        <v>1396</v>
      </c>
      <c r="B4146" t="s">
        <v>1421</v>
      </c>
      <c r="C4146">
        <v>201009</v>
      </c>
      <c r="D4146">
        <v>0</v>
      </c>
      <c r="E4146" t="s">
        <v>1212</v>
      </c>
      <c r="F4146">
        <v>0</v>
      </c>
      <c r="G4146">
        <v>0</v>
      </c>
      <c r="H4146">
        <v>0</v>
      </c>
      <c r="I4146">
        <v>43112017802</v>
      </c>
      <c r="J4146">
        <v>12</v>
      </c>
      <c r="K4146" t="s">
        <v>1397</v>
      </c>
      <c r="L4146">
        <v>2531</v>
      </c>
      <c r="M4146" t="s">
        <v>1214</v>
      </c>
      <c r="N4146" t="s">
        <v>1388</v>
      </c>
      <c r="O4146">
        <v>0</v>
      </c>
      <c r="P4146" t="s">
        <v>1207</v>
      </c>
      <c r="Q4146">
        <v>19830601</v>
      </c>
    </row>
    <row r="4147" spans="1:17">
      <c r="A4147" t="s">
        <v>1379</v>
      </c>
      <c r="B4147" t="s">
        <v>1232</v>
      </c>
      <c r="C4147">
        <v>201010</v>
      </c>
      <c r="D4147">
        <v>30</v>
      </c>
      <c r="E4147" t="s">
        <v>1212</v>
      </c>
      <c r="F4147">
        <v>667</v>
      </c>
      <c r="G4147">
        <v>763</v>
      </c>
      <c r="H4147">
        <v>107</v>
      </c>
      <c r="I4147">
        <v>43112018900</v>
      </c>
      <c r="J4147">
        <v>8</v>
      </c>
      <c r="K4147" t="s">
        <v>1380</v>
      </c>
      <c r="L4147">
        <v>2531</v>
      </c>
      <c r="M4147" t="s">
        <v>1214</v>
      </c>
      <c r="N4147" t="s">
        <v>1388</v>
      </c>
      <c r="O4147">
        <v>0</v>
      </c>
      <c r="P4147" t="s">
        <v>1207</v>
      </c>
      <c r="Q4147">
        <v>19841001</v>
      </c>
    </row>
    <row r="4148" spans="1:17">
      <c r="A4148" t="s">
        <v>1379</v>
      </c>
      <c r="B4148" t="s">
        <v>1304</v>
      </c>
      <c r="C4148">
        <v>201010</v>
      </c>
      <c r="D4148">
        <v>30</v>
      </c>
      <c r="E4148" t="s">
        <v>1212</v>
      </c>
      <c r="F4148">
        <v>406</v>
      </c>
      <c r="G4148">
        <v>283</v>
      </c>
      <c r="H4148">
        <v>386</v>
      </c>
      <c r="I4148">
        <v>43112019000</v>
      </c>
      <c r="J4148">
        <v>8</v>
      </c>
      <c r="K4148" t="s">
        <v>1380</v>
      </c>
      <c r="L4148">
        <v>2531</v>
      </c>
      <c r="M4148" t="s">
        <v>1214</v>
      </c>
      <c r="N4148" t="s">
        <v>1388</v>
      </c>
      <c r="O4148">
        <v>0</v>
      </c>
      <c r="P4148" t="s">
        <v>1207</v>
      </c>
      <c r="Q4148">
        <v>19700801</v>
      </c>
    </row>
    <row r="4149" spans="1:17">
      <c r="A4149" t="s">
        <v>1379</v>
      </c>
      <c r="B4149" t="s">
        <v>1305</v>
      </c>
      <c r="C4149">
        <v>201010</v>
      </c>
      <c r="D4149">
        <v>30</v>
      </c>
      <c r="E4149" t="s">
        <v>1212</v>
      </c>
      <c r="F4149">
        <v>1022</v>
      </c>
      <c r="G4149">
        <v>170</v>
      </c>
      <c r="H4149">
        <v>2954</v>
      </c>
      <c r="I4149">
        <v>43112019100</v>
      </c>
      <c r="J4149">
        <v>8</v>
      </c>
      <c r="K4149" t="s">
        <v>1380</v>
      </c>
      <c r="L4149">
        <v>2531</v>
      </c>
      <c r="M4149" t="s">
        <v>1214</v>
      </c>
      <c r="N4149" t="s">
        <v>1388</v>
      </c>
      <c r="O4149">
        <v>0</v>
      </c>
      <c r="P4149" t="s">
        <v>1207</v>
      </c>
      <c r="Q4149">
        <v>19700701</v>
      </c>
    </row>
    <row r="4150" spans="1:17">
      <c r="A4150" t="s">
        <v>1379</v>
      </c>
      <c r="B4150" t="s">
        <v>1356</v>
      </c>
      <c r="C4150">
        <v>201010</v>
      </c>
      <c r="D4150">
        <v>30</v>
      </c>
      <c r="E4150" t="s">
        <v>1212</v>
      </c>
      <c r="F4150">
        <v>565</v>
      </c>
      <c r="G4150">
        <v>198</v>
      </c>
      <c r="H4150">
        <v>1912</v>
      </c>
      <c r="I4150">
        <v>43112019200</v>
      </c>
      <c r="J4150">
        <v>8</v>
      </c>
      <c r="K4150" t="s">
        <v>1380</v>
      </c>
      <c r="L4150">
        <v>2531</v>
      </c>
      <c r="M4150" t="s">
        <v>1214</v>
      </c>
      <c r="N4150" t="s">
        <v>1388</v>
      </c>
      <c r="O4150">
        <v>0</v>
      </c>
      <c r="P4150" t="s">
        <v>1207</v>
      </c>
      <c r="Q4150">
        <v>19700601</v>
      </c>
    </row>
    <row r="4151" spans="1:17">
      <c r="A4151" t="s">
        <v>1379</v>
      </c>
      <c r="B4151" t="s">
        <v>1321</v>
      </c>
      <c r="C4151">
        <v>201010</v>
      </c>
      <c r="D4151">
        <v>30</v>
      </c>
      <c r="E4151" t="s">
        <v>1212</v>
      </c>
      <c r="F4151">
        <v>1574</v>
      </c>
      <c r="G4151">
        <v>601</v>
      </c>
      <c r="H4151">
        <v>8548</v>
      </c>
      <c r="I4151">
        <v>43112019300</v>
      </c>
      <c r="J4151">
        <v>8</v>
      </c>
      <c r="K4151" t="s">
        <v>1380</v>
      </c>
      <c r="L4151">
        <v>2531</v>
      </c>
      <c r="M4151" t="s">
        <v>1214</v>
      </c>
      <c r="N4151" t="s">
        <v>1388</v>
      </c>
      <c r="O4151">
        <v>0</v>
      </c>
      <c r="P4151" t="s">
        <v>1207</v>
      </c>
      <c r="Q4151">
        <v>19780601</v>
      </c>
    </row>
    <row r="4152" spans="1:17">
      <c r="A4152" t="s">
        <v>1379</v>
      </c>
      <c r="B4152" t="s">
        <v>1384</v>
      </c>
      <c r="C4152">
        <v>201010</v>
      </c>
      <c r="D4152">
        <v>29</v>
      </c>
      <c r="E4152" t="s">
        <v>1212</v>
      </c>
      <c r="F4152">
        <v>634</v>
      </c>
      <c r="G4152">
        <v>334</v>
      </c>
      <c r="H4152">
        <v>1584</v>
      </c>
      <c r="I4152">
        <v>43112019400</v>
      </c>
      <c r="J4152">
        <v>8</v>
      </c>
      <c r="K4152" t="s">
        <v>1380</v>
      </c>
      <c r="L4152">
        <v>2531</v>
      </c>
      <c r="M4152" t="s">
        <v>1214</v>
      </c>
      <c r="N4152" t="s">
        <v>1388</v>
      </c>
      <c r="O4152">
        <v>0</v>
      </c>
      <c r="P4152" t="s">
        <v>1207</v>
      </c>
      <c r="Q4152">
        <v>19700701</v>
      </c>
    </row>
    <row r="4153" spans="1:17">
      <c r="A4153" t="s">
        <v>1379</v>
      </c>
      <c r="B4153" t="s">
        <v>1254</v>
      </c>
      <c r="C4153">
        <v>201010</v>
      </c>
      <c r="D4153">
        <v>30</v>
      </c>
      <c r="E4153" t="s">
        <v>1212</v>
      </c>
      <c r="F4153">
        <v>240</v>
      </c>
      <c r="G4153">
        <v>311</v>
      </c>
      <c r="H4153">
        <v>399</v>
      </c>
      <c r="I4153">
        <v>43112019500</v>
      </c>
      <c r="J4153">
        <v>8</v>
      </c>
      <c r="K4153" t="s">
        <v>1380</v>
      </c>
      <c r="L4153">
        <v>2531</v>
      </c>
      <c r="M4153" t="s">
        <v>1214</v>
      </c>
      <c r="N4153" t="s">
        <v>1388</v>
      </c>
      <c r="O4153">
        <v>0</v>
      </c>
      <c r="P4153" t="s">
        <v>1207</v>
      </c>
      <c r="Q4153">
        <v>19700901</v>
      </c>
    </row>
    <row r="4154" spans="1:17">
      <c r="A4154" t="s">
        <v>1379</v>
      </c>
      <c r="B4154" t="s">
        <v>1389</v>
      </c>
      <c r="C4154">
        <v>201010</v>
      </c>
      <c r="D4154">
        <v>30</v>
      </c>
      <c r="E4154" t="s">
        <v>1212</v>
      </c>
      <c r="F4154">
        <v>1266</v>
      </c>
      <c r="G4154">
        <v>4643</v>
      </c>
      <c r="H4154">
        <v>5591</v>
      </c>
      <c r="I4154">
        <v>43112021900</v>
      </c>
      <c r="J4154">
        <v>8</v>
      </c>
      <c r="K4154" t="s">
        <v>1380</v>
      </c>
      <c r="L4154">
        <v>2531</v>
      </c>
      <c r="M4154" t="s">
        <v>1214</v>
      </c>
      <c r="N4154" t="s">
        <v>1388</v>
      </c>
      <c r="O4154">
        <v>0</v>
      </c>
      <c r="P4154" t="s">
        <v>1233</v>
      </c>
      <c r="Q4154">
        <v>19840501</v>
      </c>
    </row>
    <row r="4155" spans="1:17">
      <c r="A4155" t="s">
        <v>1379</v>
      </c>
      <c r="B4155" t="s">
        <v>1255</v>
      </c>
      <c r="C4155">
        <v>201010</v>
      </c>
      <c r="D4155">
        <v>0</v>
      </c>
      <c r="E4155" t="s">
        <v>1212</v>
      </c>
      <c r="F4155">
        <v>0</v>
      </c>
      <c r="G4155">
        <v>0</v>
      </c>
      <c r="H4155">
        <v>0</v>
      </c>
      <c r="I4155">
        <v>43112022100</v>
      </c>
      <c r="J4155">
        <v>12</v>
      </c>
      <c r="K4155" t="s">
        <v>1380</v>
      </c>
      <c r="L4155">
        <v>2531</v>
      </c>
      <c r="M4155" t="s">
        <v>1214</v>
      </c>
      <c r="N4155" t="s">
        <v>1388</v>
      </c>
      <c r="O4155">
        <v>0</v>
      </c>
      <c r="P4155" t="s">
        <v>1233</v>
      </c>
      <c r="Q4155">
        <v>19840201</v>
      </c>
    </row>
    <row r="4156" spans="1:17">
      <c r="A4156" t="s">
        <v>1379</v>
      </c>
      <c r="B4156" t="s">
        <v>1390</v>
      </c>
      <c r="C4156">
        <v>201010</v>
      </c>
      <c r="D4156">
        <v>16</v>
      </c>
      <c r="E4156" t="s">
        <v>1212</v>
      </c>
      <c r="F4156">
        <v>587</v>
      </c>
      <c r="G4156">
        <v>1442</v>
      </c>
      <c r="H4156">
        <v>2867</v>
      </c>
      <c r="I4156">
        <v>43112023500</v>
      </c>
      <c r="J4156">
        <v>8</v>
      </c>
      <c r="K4156" t="s">
        <v>1380</v>
      </c>
      <c r="L4156">
        <v>2531</v>
      </c>
      <c r="M4156" t="s">
        <v>1214</v>
      </c>
      <c r="N4156" t="s">
        <v>1388</v>
      </c>
      <c r="O4156">
        <v>0</v>
      </c>
      <c r="P4156" t="s">
        <v>1207</v>
      </c>
      <c r="Q4156">
        <v>19860701</v>
      </c>
    </row>
    <row r="4157" spans="1:17">
      <c r="A4157" t="s">
        <v>1379</v>
      </c>
      <c r="B4157" t="s">
        <v>1357</v>
      </c>
      <c r="C4157">
        <v>201010</v>
      </c>
      <c r="D4157">
        <v>26</v>
      </c>
      <c r="E4157" t="s">
        <v>1212</v>
      </c>
      <c r="F4157">
        <v>1219</v>
      </c>
      <c r="G4157">
        <v>489</v>
      </c>
      <c r="H4157">
        <v>20918</v>
      </c>
      <c r="I4157">
        <v>43112022200</v>
      </c>
      <c r="J4157">
        <v>8</v>
      </c>
      <c r="K4157" t="s">
        <v>1380</v>
      </c>
      <c r="L4157">
        <v>2531</v>
      </c>
      <c r="M4157" t="s">
        <v>1214</v>
      </c>
      <c r="N4157" t="s">
        <v>1388</v>
      </c>
      <c r="O4157">
        <v>0</v>
      </c>
      <c r="P4157" t="s">
        <v>1322</v>
      </c>
      <c r="Q4157">
        <v>19830201</v>
      </c>
    </row>
    <row r="4158" spans="1:17">
      <c r="A4158" t="s">
        <v>1379</v>
      </c>
      <c r="B4158" t="s">
        <v>1306</v>
      </c>
      <c r="C4158">
        <v>201010</v>
      </c>
      <c r="D4158">
        <v>30</v>
      </c>
      <c r="E4158" t="s">
        <v>1212</v>
      </c>
      <c r="F4158">
        <v>660</v>
      </c>
      <c r="G4158">
        <v>315</v>
      </c>
      <c r="H4158">
        <v>1731</v>
      </c>
      <c r="I4158">
        <v>43112022300</v>
      </c>
      <c r="J4158">
        <v>8</v>
      </c>
      <c r="K4158" t="s">
        <v>1380</v>
      </c>
      <c r="L4158">
        <v>2531</v>
      </c>
      <c r="M4158" t="s">
        <v>1214</v>
      </c>
      <c r="N4158" t="s">
        <v>1388</v>
      </c>
      <c r="O4158">
        <v>0</v>
      </c>
      <c r="P4158" t="s">
        <v>1322</v>
      </c>
      <c r="Q4158">
        <v>19840401</v>
      </c>
    </row>
    <row r="4159" spans="1:17">
      <c r="A4159" t="s">
        <v>1379</v>
      </c>
      <c r="B4159" t="s">
        <v>1234</v>
      </c>
      <c r="C4159">
        <v>201010</v>
      </c>
      <c r="D4159">
        <v>0</v>
      </c>
      <c r="E4159" t="s">
        <v>1212</v>
      </c>
      <c r="F4159">
        <v>0</v>
      </c>
      <c r="G4159">
        <v>0</v>
      </c>
      <c r="H4159">
        <v>0</v>
      </c>
      <c r="I4159">
        <v>43112022400</v>
      </c>
      <c r="J4159">
        <v>12</v>
      </c>
      <c r="K4159" t="s">
        <v>1380</v>
      </c>
      <c r="L4159">
        <v>2531</v>
      </c>
      <c r="M4159" t="s">
        <v>1214</v>
      </c>
      <c r="N4159" t="s">
        <v>1388</v>
      </c>
      <c r="O4159">
        <v>0</v>
      </c>
      <c r="P4159" t="s">
        <v>1322</v>
      </c>
      <c r="Q4159">
        <v>19830701</v>
      </c>
    </row>
    <row r="4160" spans="1:17">
      <c r="A4160" t="s">
        <v>1379</v>
      </c>
      <c r="B4160" t="s">
        <v>1323</v>
      </c>
      <c r="C4160">
        <v>201010</v>
      </c>
      <c r="D4160">
        <v>0</v>
      </c>
      <c r="E4160" t="s">
        <v>1212</v>
      </c>
      <c r="F4160">
        <v>0</v>
      </c>
      <c r="G4160">
        <v>0</v>
      </c>
      <c r="H4160">
        <v>0</v>
      </c>
      <c r="I4160">
        <v>43112022500</v>
      </c>
      <c r="J4160">
        <v>12</v>
      </c>
      <c r="K4160" t="s">
        <v>1380</v>
      </c>
      <c r="L4160">
        <v>2531</v>
      </c>
      <c r="M4160" t="s">
        <v>1214</v>
      </c>
      <c r="N4160" t="s">
        <v>1388</v>
      </c>
      <c r="O4160">
        <v>0</v>
      </c>
      <c r="P4160" t="s">
        <v>1207</v>
      </c>
      <c r="Q4160">
        <v>19840201</v>
      </c>
    </row>
    <row r="4161" spans="1:17">
      <c r="A4161" t="s">
        <v>1379</v>
      </c>
      <c r="B4161" t="s">
        <v>1256</v>
      </c>
      <c r="C4161">
        <v>201010</v>
      </c>
      <c r="D4161">
        <v>30</v>
      </c>
      <c r="E4161" t="s">
        <v>1212</v>
      </c>
      <c r="F4161">
        <v>1638</v>
      </c>
      <c r="G4161">
        <v>1413</v>
      </c>
      <c r="H4161">
        <v>27454</v>
      </c>
      <c r="I4161">
        <v>43112022600</v>
      </c>
      <c r="J4161">
        <v>8</v>
      </c>
      <c r="K4161" t="s">
        <v>1380</v>
      </c>
      <c r="L4161">
        <v>2531</v>
      </c>
      <c r="M4161" t="s">
        <v>1214</v>
      </c>
      <c r="N4161" t="s">
        <v>1388</v>
      </c>
      <c r="O4161">
        <v>0</v>
      </c>
      <c r="P4161" t="s">
        <v>1322</v>
      </c>
      <c r="Q4161">
        <v>19821101</v>
      </c>
    </row>
    <row r="4162" spans="1:17">
      <c r="A4162" t="s">
        <v>1379</v>
      </c>
      <c r="B4162" t="s">
        <v>1324</v>
      </c>
      <c r="C4162">
        <v>201010</v>
      </c>
      <c r="D4162">
        <v>30</v>
      </c>
      <c r="E4162" t="s">
        <v>1212</v>
      </c>
      <c r="F4162">
        <v>618</v>
      </c>
      <c r="G4162">
        <v>1135</v>
      </c>
      <c r="H4162">
        <v>1704</v>
      </c>
      <c r="I4162">
        <v>43112025600</v>
      </c>
      <c r="J4162">
        <v>8</v>
      </c>
      <c r="K4162" t="s">
        <v>1380</v>
      </c>
      <c r="L4162">
        <v>2531</v>
      </c>
      <c r="M4162" t="s">
        <v>1214</v>
      </c>
      <c r="N4162" t="s">
        <v>1388</v>
      </c>
      <c r="O4162">
        <v>0</v>
      </c>
      <c r="P4162" t="s">
        <v>1207</v>
      </c>
      <c r="Q4162">
        <v>19870901</v>
      </c>
    </row>
    <row r="4163" spans="1:17">
      <c r="A4163" t="s">
        <v>1379</v>
      </c>
      <c r="B4163" t="s">
        <v>1308</v>
      </c>
      <c r="C4163">
        <v>201010</v>
      </c>
      <c r="D4163">
        <v>13</v>
      </c>
      <c r="E4163" t="s">
        <v>1212</v>
      </c>
      <c r="F4163">
        <v>444</v>
      </c>
      <c r="G4163">
        <v>379</v>
      </c>
      <c r="H4163">
        <v>8532</v>
      </c>
      <c r="I4163">
        <v>43112024100</v>
      </c>
      <c r="J4163">
        <v>8</v>
      </c>
      <c r="K4163" t="s">
        <v>1380</v>
      </c>
      <c r="L4163">
        <v>2531</v>
      </c>
      <c r="M4163" t="s">
        <v>1214</v>
      </c>
      <c r="N4163" t="s">
        <v>1388</v>
      </c>
      <c r="O4163">
        <v>0</v>
      </c>
      <c r="P4163" t="s">
        <v>1207</v>
      </c>
      <c r="Q4163">
        <v>19710301</v>
      </c>
    </row>
    <row r="4164" spans="1:17">
      <c r="A4164" t="s">
        <v>1379</v>
      </c>
      <c r="B4164" t="s">
        <v>1235</v>
      </c>
      <c r="C4164">
        <v>201010</v>
      </c>
      <c r="D4164">
        <v>30</v>
      </c>
      <c r="E4164" t="s">
        <v>1212</v>
      </c>
      <c r="F4164">
        <v>1168</v>
      </c>
      <c r="G4164">
        <v>565</v>
      </c>
      <c r="H4164">
        <v>6107</v>
      </c>
      <c r="I4164">
        <v>43112024200</v>
      </c>
      <c r="J4164">
        <v>8</v>
      </c>
      <c r="K4164" t="s">
        <v>1380</v>
      </c>
      <c r="L4164">
        <v>2531</v>
      </c>
      <c r="M4164" t="s">
        <v>1214</v>
      </c>
      <c r="N4164" t="s">
        <v>1388</v>
      </c>
      <c r="O4164">
        <v>0</v>
      </c>
      <c r="P4164" t="s">
        <v>1391</v>
      </c>
      <c r="Q4164">
        <v>19830501</v>
      </c>
    </row>
    <row r="4165" spans="1:17">
      <c r="A4165" t="s">
        <v>1379</v>
      </c>
      <c r="B4165" t="s">
        <v>1257</v>
      </c>
      <c r="C4165">
        <v>201010</v>
      </c>
      <c r="D4165">
        <v>0</v>
      </c>
      <c r="E4165" t="s">
        <v>1212</v>
      </c>
      <c r="F4165">
        <v>0</v>
      </c>
      <c r="G4165">
        <v>0</v>
      </c>
      <c r="H4165">
        <v>0</v>
      </c>
      <c r="I4165">
        <v>43112022700</v>
      </c>
      <c r="J4165">
        <v>12</v>
      </c>
      <c r="K4165" t="s">
        <v>1380</v>
      </c>
      <c r="L4165">
        <v>2531</v>
      </c>
      <c r="M4165" t="s">
        <v>1214</v>
      </c>
      <c r="N4165" t="s">
        <v>1388</v>
      </c>
      <c r="O4165">
        <v>0</v>
      </c>
      <c r="P4165" t="s">
        <v>1207</v>
      </c>
      <c r="Q4165">
        <v>19850201</v>
      </c>
    </row>
    <row r="4166" spans="1:17">
      <c r="A4166" t="s">
        <v>1379</v>
      </c>
      <c r="B4166" t="s">
        <v>1309</v>
      </c>
      <c r="C4166">
        <v>201010</v>
      </c>
      <c r="D4166">
        <v>30</v>
      </c>
      <c r="E4166" t="s">
        <v>1212</v>
      </c>
      <c r="F4166">
        <v>966</v>
      </c>
      <c r="G4166">
        <v>2882</v>
      </c>
      <c r="H4166">
        <v>33425</v>
      </c>
      <c r="I4166">
        <v>43112024300</v>
      </c>
      <c r="J4166">
        <v>8</v>
      </c>
      <c r="K4166" t="s">
        <v>1380</v>
      </c>
      <c r="L4166">
        <v>2531</v>
      </c>
      <c r="M4166" t="s">
        <v>1214</v>
      </c>
      <c r="N4166" t="s">
        <v>1388</v>
      </c>
      <c r="O4166">
        <v>0</v>
      </c>
      <c r="P4166" t="s">
        <v>1322</v>
      </c>
      <c r="Q4166">
        <v>19840301</v>
      </c>
    </row>
    <row r="4167" spans="1:17">
      <c r="A4167" t="s">
        <v>1379</v>
      </c>
      <c r="B4167" t="s">
        <v>1258</v>
      </c>
      <c r="C4167">
        <v>201010</v>
      </c>
      <c r="D4167">
        <v>0</v>
      </c>
      <c r="E4167" t="s">
        <v>1212</v>
      </c>
      <c r="F4167">
        <v>0</v>
      </c>
      <c r="G4167">
        <v>0</v>
      </c>
      <c r="H4167">
        <v>0</v>
      </c>
      <c r="I4167">
        <v>43112026800</v>
      </c>
      <c r="J4167">
        <v>12</v>
      </c>
      <c r="K4167" t="s">
        <v>1380</v>
      </c>
      <c r="L4167">
        <v>2531</v>
      </c>
      <c r="M4167" t="s">
        <v>1214</v>
      </c>
      <c r="N4167" t="s">
        <v>1388</v>
      </c>
      <c r="O4167">
        <v>0</v>
      </c>
      <c r="P4167" t="s">
        <v>1233</v>
      </c>
      <c r="Q4167">
        <v>19840301</v>
      </c>
    </row>
    <row r="4168" spans="1:17">
      <c r="A4168" t="s">
        <v>1379</v>
      </c>
      <c r="B4168" t="s">
        <v>1236</v>
      </c>
      <c r="C4168">
        <v>201010</v>
      </c>
      <c r="D4168">
        <v>30</v>
      </c>
      <c r="E4168" t="s">
        <v>1212</v>
      </c>
      <c r="F4168">
        <v>678</v>
      </c>
      <c r="G4168">
        <v>1116</v>
      </c>
      <c r="H4168">
        <v>2182</v>
      </c>
      <c r="I4168">
        <v>43112026900</v>
      </c>
      <c r="J4168">
        <v>8</v>
      </c>
      <c r="K4168" t="s">
        <v>1380</v>
      </c>
      <c r="L4168">
        <v>2531</v>
      </c>
      <c r="M4168" t="s">
        <v>1214</v>
      </c>
      <c r="N4168" t="s">
        <v>1388</v>
      </c>
      <c r="O4168">
        <v>0</v>
      </c>
      <c r="P4168" t="s">
        <v>1207</v>
      </c>
      <c r="Q4168">
        <v>19810501</v>
      </c>
    </row>
    <row r="4169" spans="1:17">
      <c r="A4169" t="s">
        <v>1379</v>
      </c>
      <c r="B4169" t="s">
        <v>1237</v>
      </c>
      <c r="C4169">
        <v>201010</v>
      </c>
      <c r="D4169">
        <v>30</v>
      </c>
      <c r="E4169" t="s">
        <v>1212</v>
      </c>
      <c r="F4169">
        <v>1344</v>
      </c>
      <c r="G4169">
        <v>3482</v>
      </c>
      <c r="H4169">
        <v>14325</v>
      </c>
      <c r="I4169">
        <v>43112031000</v>
      </c>
      <c r="J4169">
        <v>8</v>
      </c>
      <c r="K4169" t="s">
        <v>1380</v>
      </c>
      <c r="L4169">
        <v>2531</v>
      </c>
      <c r="M4169" t="s">
        <v>1214</v>
      </c>
      <c r="N4169" t="s">
        <v>1388</v>
      </c>
      <c r="O4169">
        <v>0</v>
      </c>
      <c r="P4169" t="s">
        <v>1233</v>
      </c>
      <c r="Q4169">
        <v>19820601</v>
      </c>
    </row>
    <row r="4170" spans="1:17">
      <c r="A4170" t="s">
        <v>1379</v>
      </c>
      <c r="B4170" t="s">
        <v>1310</v>
      </c>
      <c r="C4170">
        <v>201010</v>
      </c>
      <c r="D4170">
        <v>0</v>
      </c>
      <c r="E4170" t="s">
        <v>1212</v>
      </c>
      <c r="F4170">
        <v>0</v>
      </c>
      <c r="G4170">
        <v>0</v>
      </c>
      <c r="H4170">
        <v>0</v>
      </c>
      <c r="I4170">
        <v>43112027700</v>
      </c>
      <c r="J4170">
        <v>12</v>
      </c>
      <c r="K4170" t="s">
        <v>1380</v>
      </c>
      <c r="L4170">
        <v>2531</v>
      </c>
      <c r="M4170" t="s">
        <v>1214</v>
      </c>
      <c r="N4170" t="s">
        <v>1388</v>
      </c>
      <c r="O4170">
        <v>0</v>
      </c>
      <c r="P4170" t="s">
        <v>1207</v>
      </c>
      <c r="Q4170">
        <v>19850901</v>
      </c>
    </row>
    <row r="4171" spans="1:17">
      <c r="A4171" t="s">
        <v>1379</v>
      </c>
      <c r="B4171" t="s">
        <v>1259</v>
      </c>
      <c r="C4171">
        <v>201010</v>
      </c>
      <c r="D4171">
        <v>30</v>
      </c>
      <c r="E4171" t="s">
        <v>1212</v>
      </c>
      <c r="F4171">
        <v>519</v>
      </c>
      <c r="G4171">
        <v>942</v>
      </c>
      <c r="H4171">
        <v>6109</v>
      </c>
      <c r="I4171">
        <v>43112022800</v>
      </c>
      <c r="J4171">
        <v>8</v>
      </c>
      <c r="K4171" t="s">
        <v>1380</v>
      </c>
      <c r="L4171">
        <v>2531</v>
      </c>
      <c r="M4171" t="s">
        <v>1214</v>
      </c>
      <c r="N4171" t="s">
        <v>1388</v>
      </c>
      <c r="O4171">
        <v>0</v>
      </c>
      <c r="P4171" t="s">
        <v>1322</v>
      </c>
      <c r="Q4171">
        <v>19830801</v>
      </c>
    </row>
    <row r="4172" spans="1:17">
      <c r="A4172" t="s">
        <v>1379</v>
      </c>
      <c r="B4172" t="s">
        <v>1238</v>
      </c>
      <c r="C4172">
        <v>201010</v>
      </c>
      <c r="D4172">
        <v>0</v>
      </c>
      <c r="E4172" t="s">
        <v>1212</v>
      </c>
      <c r="F4172">
        <v>0</v>
      </c>
      <c r="G4172">
        <v>0</v>
      </c>
      <c r="H4172">
        <v>0</v>
      </c>
      <c r="I4172">
        <v>43112024400</v>
      </c>
      <c r="J4172">
        <v>12</v>
      </c>
      <c r="K4172" t="s">
        <v>1380</v>
      </c>
      <c r="L4172">
        <v>2531</v>
      </c>
      <c r="M4172" t="s">
        <v>1214</v>
      </c>
      <c r="N4172" t="s">
        <v>1388</v>
      </c>
      <c r="O4172">
        <v>0</v>
      </c>
      <c r="P4172" t="s">
        <v>1233</v>
      </c>
      <c r="Q4172">
        <v>19980419</v>
      </c>
    </row>
    <row r="4173" spans="1:17">
      <c r="A4173" t="s">
        <v>1379</v>
      </c>
      <c r="B4173" t="s">
        <v>1392</v>
      </c>
      <c r="C4173">
        <v>201010</v>
      </c>
      <c r="D4173">
        <v>0</v>
      </c>
      <c r="E4173" t="s">
        <v>1212</v>
      </c>
      <c r="F4173">
        <v>0</v>
      </c>
      <c r="G4173">
        <v>0</v>
      </c>
      <c r="H4173">
        <v>0</v>
      </c>
      <c r="I4173">
        <v>43112024500</v>
      </c>
      <c r="J4173">
        <v>12</v>
      </c>
      <c r="K4173" t="s">
        <v>1380</v>
      </c>
      <c r="L4173">
        <v>2531</v>
      </c>
      <c r="M4173" t="s">
        <v>1214</v>
      </c>
      <c r="N4173" t="s">
        <v>1388</v>
      </c>
      <c r="O4173">
        <v>0</v>
      </c>
      <c r="P4173" t="s">
        <v>1322</v>
      </c>
      <c r="Q4173">
        <v>19830801</v>
      </c>
    </row>
    <row r="4174" spans="1:17">
      <c r="A4174" t="s">
        <v>1379</v>
      </c>
      <c r="B4174" t="s">
        <v>1239</v>
      </c>
      <c r="C4174">
        <v>201010</v>
      </c>
      <c r="D4174">
        <v>0</v>
      </c>
      <c r="E4174" t="s">
        <v>1212</v>
      </c>
      <c r="F4174">
        <v>0</v>
      </c>
      <c r="G4174">
        <v>0</v>
      </c>
      <c r="H4174">
        <v>0</v>
      </c>
      <c r="I4174">
        <v>43112024600</v>
      </c>
      <c r="J4174">
        <v>12</v>
      </c>
      <c r="K4174" t="s">
        <v>1380</v>
      </c>
      <c r="L4174">
        <v>2531</v>
      </c>
      <c r="M4174" t="s">
        <v>1214</v>
      </c>
      <c r="N4174" t="s">
        <v>1388</v>
      </c>
      <c r="O4174">
        <v>0</v>
      </c>
      <c r="P4174" t="s">
        <v>1207</v>
      </c>
      <c r="Q4174">
        <v>19760901</v>
      </c>
    </row>
    <row r="4175" spans="1:17">
      <c r="A4175" t="s">
        <v>1379</v>
      </c>
      <c r="B4175" t="s">
        <v>1240</v>
      </c>
      <c r="C4175">
        <v>201010</v>
      </c>
      <c r="D4175">
        <v>30</v>
      </c>
      <c r="E4175" t="s">
        <v>1212</v>
      </c>
      <c r="F4175">
        <v>672</v>
      </c>
      <c r="G4175">
        <v>1017</v>
      </c>
      <c r="H4175">
        <v>23241</v>
      </c>
      <c r="I4175">
        <v>43112023600</v>
      </c>
      <c r="J4175">
        <v>8</v>
      </c>
      <c r="K4175" t="s">
        <v>1380</v>
      </c>
      <c r="L4175">
        <v>2531</v>
      </c>
      <c r="M4175" t="s">
        <v>1214</v>
      </c>
      <c r="N4175" t="s">
        <v>1388</v>
      </c>
      <c r="O4175">
        <v>0</v>
      </c>
      <c r="P4175" t="s">
        <v>1393</v>
      </c>
      <c r="Q4175">
        <v>19830201</v>
      </c>
    </row>
    <row r="4176" spans="1:17">
      <c r="A4176" t="s">
        <v>1379</v>
      </c>
      <c r="B4176" t="s">
        <v>1241</v>
      </c>
      <c r="C4176">
        <v>201010</v>
      </c>
      <c r="D4176">
        <v>0</v>
      </c>
      <c r="E4176" t="s">
        <v>1212</v>
      </c>
      <c r="F4176">
        <v>0</v>
      </c>
      <c r="G4176">
        <v>0</v>
      </c>
      <c r="H4176">
        <v>0</v>
      </c>
      <c r="I4176">
        <v>43112025700</v>
      </c>
      <c r="J4176">
        <v>12</v>
      </c>
      <c r="K4176" t="s">
        <v>1380</v>
      </c>
      <c r="L4176">
        <v>2531</v>
      </c>
      <c r="M4176" t="s">
        <v>1214</v>
      </c>
      <c r="N4176" t="s">
        <v>1388</v>
      </c>
      <c r="O4176">
        <v>0</v>
      </c>
      <c r="P4176" t="s">
        <v>1233</v>
      </c>
      <c r="Q4176">
        <v>19871101</v>
      </c>
    </row>
    <row r="4177" spans="1:17">
      <c r="A4177" t="s">
        <v>1379</v>
      </c>
      <c r="B4177" t="s">
        <v>1260</v>
      </c>
      <c r="C4177">
        <v>201010</v>
      </c>
      <c r="D4177">
        <v>30</v>
      </c>
      <c r="E4177" t="s">
        <v>1212</v>
      </c>
      <c r="F4177">
        <v>358</v>
      </c>
      <c r="G4177">
        <v>1413</v>
      </c>
      <c r="H4177">
        <v>468</v>
      </c>
      <c r="I4177">
        <v>43112024700</v>
      </c>
      <c r="J4177">
        <v>8</v>
      </c>
      <c r="K4177" t="s">
        <v>1380</v>
      </c>
      <c r="L4177">
        <v>2531</v>
      </c>
      <c r="M4177" t="s">
        <v>1214</v>
      </c>
      <c r="N4177" t="s">
        <v>1388</v>
      </c>
      <c r="O4177">
        <v>0</v>
      </c>
      <c r="P4177" t="s">
        <v>1207</v>
      </c>
      <c r="Q4177">
        <v>19760501</v>
      </c>
    </row>
    <row r="4178" spans="1:17">
      <c r="A4178" t="s">
        <v>1379</v>
      </c>
      <c r="B4178" t="s">
        <v>1312</v>
      </c>
      <c r="C4178">
        <v>201010</v>
      </c>
      <c r="D4178">
        <v>13</v>
      </c>
      <c r="E4178" t="s">
        <v>1212</v>
      </c>
      <c r="F4178">
        <v>22</v>
      </c>
      <c r="G4178">
        <v>388</v>
      </c>
      <c r="H4178">
        <v>577</v>
      </c>
      <c r="I4178">
        <v>43112024800</v>
      </c>
      <c r="J4178">
        <v>8</v>
      </c>
      <c r="K4178" t="s">
        <v>1380</v>
      </c>
      <c r="L4178">
        <v>2531</v>
      </c>
      <c r="M4178" t="s">
        <v>1214</v>
      </c>
      <c r="N4178" t="s">
        <v>1388</v>
      </c>
      <c r="O4178">
        <v>0</v>
      </c>
      <c r="P4178" t="s">
        <v>1207</v>
      </c>
      <c r="Q4178">
        <v>19831101</v>
      </c>
    </row>
    <row r="4179" spans="1:17">
      <c r="A4179" t="s">
        <v>1379</v>
      </c>
      <c r="B4179" t="s">
        <v>1242</v>
      </c>
      <c r="C4179">
        <v>201010</v>
      </c>
      <c r="D4179">
        <v>18</v>
      </c>
      <c r="E4179" t="s">
        <v>1212</v>
      </c>
      <c r="F4179">
        <v>418</v>
      </c>
      <c r="G4179">
        <v>2527</v>
      </c>
      <c r="H4179">
        <v>4897</v>
      </c>
      <c r="I4179">
        <v>43112025800</v>
      </c>
      <c r="J4179">
        <v>8</v>
      </c>
      <c r="K4179" t="s">
        <v>1380</v>
      </c>
      <c r="L4179">
        <v>2531</v>
      </c>
      <c r="M4179" t="s">
        <v>1214</v>
      </c>
      <c r="N4179" t="s">
        <v>1388</v>
      </c>
      <c r="O4179">
        <v>0</v>
      </c>
      <c r="P4179" t="s">
        <v>1207</v>
      </c>
      <c r="Q4179">
        <v>19720101</v>
      </c>
    </row>
    <row r="4180" spans="1:17">
      <c r="A4180" t="s">
        <v>1379</v>
      </c>
      <c r="B4180" t="s">
        <v>1394</v>
      </c>
      <c r="C4180">
        <v>201010</v>
      </c>
      <c r="D4180">
        <v>0</v>
      </c>
      <c r="E4180" t="s">
        <v>1212</v>
      </c>
      <c r="F4180">
        <v>0</v>
      </c>
      <c r="G4180">
        <v>0</v>
      </c>
      <c r="H4180">
        <v>0</v>
      </c>
      <c r="I4180">
        <v>43112025000</v>
      </c>
      <c r="J4180">
        <v>12</v>
      </c>
      <c r="K4180" t="s">
        <v>1380</v>
      </c>
      <c r="L4180">
        <v>2531</v>
      </c>
      <c r="M4180" t="s">
        <v>1214</v>
      </c>
      <c r="N4180" t="s">
        <v>1388</v>
      </c>
      <c r="O4180">
        <v>0</v>
      </c>
      <c r="P4180" t="s">
        <v>1322</v>
      </c>
      <c r="Q4180">
        <v>19720601</v>
      </c>
    </row>
    <row r="4181" spans="1:17">
      <c r="A4181" t="s">
        <v>1379</v>
      </c>
      <c r="B4181" t="s">
        <v>1243</v>
      </c>
      <c r="C4181">
        <v>201010</v>
      </c>
      <c r="D4181">
        <v>30</v>
      </c>
      <c r="E4181" t="s">
        <v>1212</v>
      </c>
      <c r="F4181">
        <v>215</v>
      </c>
      <c r="G4181">
        <v>283</v>
      </c>
      <c r="H4181">
        <v>98</v>
      </c>
      <c r="I4181">
        <v>43112026000</v>
      </c>
      <c r="J4181">
        <v>8</v>
      </c>
      <c r="K4181" t="s">
        <v>1380</v>
      </c>
      <c r="L4181">
        <v>2531</v>
      </c>
      <c r="M4181" t="s">
        <v>1214</v>
      </c>
      <c r="N4181" t="s">
        <v>1388</v>
      </c>
      <c r="O4181">
        <v>0</v>
      </c>
      <c r="P4181" t="s">
        <v>1207</v>
      </c>
      <c r="Q4181">
        <v>19860701</v>
      </c>
    </row>
    <row r="4182" spans="1:17">
      <c r="A4182" t="s">
        <v>1379</v>
      </c>
      <c r="B4182" t="s">
        <v>1327</v>
      </c>
      <c r="C4182">
        <v>201010</v>
      </c>
      <c r="D4182">
        <v>0</v>
      </c>
      <c r="E4182" t="s">
        <v>1212</v>
      </c>
      <c r="F4182">
        <v>0</v>
      </c>
      <c r="G4182">
        <v>0</v>
      </c>
      <c r="H4182">
        <v>0</v>
      </c>
      <c r="I4182">
        <v>43112027800</v>
      </c>
      <c r="J4182">
        <v>12</v>
      </c>
      <c r="K4182" t="s">
        <v>1380</v>
      </c>
      <c r="L4182">
        <v>2531</v>
      </c>
      <c r="M4182" t="s">
        <v>1214</v>
      </c>
      <c r="N4182" t="s">
        <v>1388</v>
      </c>
      <c r="O4182">
        <v>0</v>
      </c>
      <c r="P4182" t="s">
        <v>1233</v>
      </c>
      <c r="Q4182">
        <v>19990204</v>
      </c>
    </row>
    <row r="4183" spans="1:17">
      <c r="A4183" t="s">
        <v>1379</v>
      </c>
      <c r="B4183" t="s">
        <v>1328</v>
      </c>
      <c r="C4183">
        <v>201010</v>
      </c>
      <c r="D4183">
        <v>0</v>
      </c>
      <c r="E4183" t="s">
        <v>1212</v>
      </c>
      <c r="F4183">
        <v>0</v>
      </c>
      <c r="G4183">
        <v>0</v>
      </c>
      <c r="H4183">
        <v>0</v>
      </c>
      <c r="I4183">
        <v>43112027000</v>
      </c>
      <c r="J4183">
        <v>12</v>
      </c>
      <c r="K4183" t="s">
        <v>1380</v>
      </c>
      <c r="L4183">
        <v>2531</v>
      </c>
      <c r="M4183" t="s">
        <v>1214</v>
      </c>
      <c r="N4183" t="s">
        <v>1388</v>
      </c>
      <c r="O4183">
        <v>0</v>
      </c>
      <c r="P4183" t="s">
        <v>1207</v>
      </c>
      <c r="Q4183">
        <v>19790201</v>
      </c>
    </row>
    <row r="4184" spans="1:17">
      <c r="A4184" t="s">
        <v>1379</v>
      </c>
      <c r="B4184" t="s">
        <v>1262</v>
      </c>
      <c r="C4184">
        <v>201010</v>
      </c>
      <c r="D4184">
        <v>30</v>
      </c>
      <c r="E4184" t="s">
        <v>1212</v>
      </c>
      <c r="F4184">
        <v>578</v>
      </c>
      <c r="G4184">
        <v>904</v>
      </c>
      <c r="H4184">
        <v>11743</v>
      </c>
      <c r="I4184">
        <v>43112027100</v>
      </c>
      <c r="J4184">
        <v>8</v>
      </c>
      <c r="K4184" t="s">
        <v>1380</v>
      </c>
      <c r="L4184">
        <v>2531</v>
      </c>
      <c r="M4184" t="s">
        <v>1214</v>
      </c>
      <c r="N4184" t="s">
        <v>1388</v>
      </c>
      <c r="O4184">
        <v>0</v>
      </c>
      <c r="P4184" t="s">
        <v>1207</v>
      </c>
      <c r="Q4184">
        <v>19740601</v>
      </c>
    </row>
    <row r="4185" spans="1:17">
      <c r="A4185" t="s">
        <v>1379</v>
      </c>
      <c r="B4185" t="s">
        <v>1313</v>
      </c>
      <c r="C4185">
        <v>201010</v>
      </c>
      <c r="D4185">
        <v>0</v>
      </c>
      <c r="E4185" t="s">
        <v>1212</v>
      </c>
      <c r="F4185">
        <v>0</v>
      </c>
      <c r="G4185">
        <v>0</v>
      </c>
      <c r="H4185">
        <v>0</v>
      </c>
      <c r="I4185">
        <v>43112032200</v>
      </c>
      <c r="J4185">
        <v>12</v>
      </c>
      <c r="K4185" t="s">
        <v>1380</v>
      </c>
      <c r="L4185">
        <v>2531</v>
      </c>
      <c r="M4185" t="s">
        <v>1214</v>
      </c>
      <c r="N4185" t="s">
        <v>1388</v>
      </c>
      <c r="O4185">
        <v>0</v>
      </c>
      <c r="P4185" t="s">
        <v>1207</v>
      </c>
      <c r="Q4185">
        <v>19820801</v>
      </c>
    </row>
    <row r="4186" spans="1:17">
      <c r="A4186" t="s">
        <v>1379</v>
      </c>
      <c r="B4186" t="s">
        <v>1263</v>
      </c>
      <c r="C4186">
        <v>201010</v>
      </c>
      <c r="D4186">
        <v>0</v>
      </c>
      <c r="E4186" t="s">
        <v>1212</v>
      </c>
      <c r="F4186">
        <v>0</v>
      </c>
      <c r="G4186">
        <v>0</v>
      </c>
      <c r="H4186">
        <v>0</v>
      </c>
      <c r="I4186">
        <v>43112027300</v>
      </c>
      <c r="J4186">
        <v>12</v>
      </c>
      <c r="K4186" t="s">
        <v>1380</v>
      </c>
      <c r="L4186">
        <v>2531</v>
      </c>
      <c r="M4186" t="s">
        <v>1214</v>
      </c>
      <c r="N4186" t="s">
        <v>1388</v>
      </c>
      <c r="O4186">
        <v>0</v>
      </c>
      <c r="P4186" t="s">
        <v>1233</v>
      </c>
      <c r="Q4186">
        <v>19830801</v>
      </c>
    </row>
    <row r="4187" spans="1:17">
      <c r="A4187" t="s">
        <v>1379</v>
      </c>
      <c r="B4187" t="s">
        <v>1358</v>
      </c>
      <c r="C4187">
        <v>201010</v>
      </c>
      <c r="D4187">
        <v>18</v>
      </c>
      <c r="E4187" t="s">
        <v>1212</v>
      </c>
      <c r="F4187">
        <v>576</v>
      </c>
      <c r="G4187">
        <v>345</v>
      </c>
      <c r="H4187">
        <v>2749</v>
      </c>
      <c r="I4187">
        <v>43112024901</v>
      </c>
      <c r="J4187">
        <v>8</v>
      </c>
      <c r="K4187" t="s">
        <v>1380</v>
      </c>
      <c r="L4187">
        <v>2531</v>
      </c>
      <c r="M4187" t="s">
        <v>1214</v>
      </c>
      <c r="N4187" t="s">
        <v>1388</v>
      </c>
      <c r="O4187">
        <v>0</v>
      </c>
      <c r="P4187" t="s">
        <v>1322</v>
      </c>
      <c r="Q4187">
        <v>19840301</v>
      </c>
    </row>
    <row r="4188" spans="1:17">
      <c r="A4188" t="s">
        <v>1379</v>
      </c>
      <c r="B4188" t="s">
        <v>1314</v>
      </c>
      <c r="C4188">
        <v>201010</v>
      </c>
      <c r="D4188">
        <v>26</v>
      </c>
      <c r="E4188" t="s">
        <v>1212</v>
      </c>
      <c r="F4188">
        <v>564</v>
      </c>
      <c r="G4188">
        <v>299</v>
      </c>
      <c r="H4188">
        <v>3175</v>
      </c>
      <c r="I4188">
        <v>43112029701</v>
      </c>
      <c r="J4188">
        <v>8</v>
      </c>
      <c r="K4188" t="s">
        <v>1380</v>
      </c>
      <c r="L4188">
        <v>2531</v>
      </c>
      <c r="M4188" t="s">
        <v>1214</v>
      </c>
      <c r="N4188" t="s">
        <v>1388</v>
      </c>
      <c r="O4188">
        <v>0</v>
      </c>
      <c r="P4188" t="s">
        <v>1207</v>
      </c>
      <c r="Q4188">
        <v>19840501</v>
      </c>
    </row>
    <row r="4189" spans="1:17">
      <c r="A4189" t="s">
        <v>1379</v>
      </c>
      <c r="B4189" t="s">
        <v>1202</v>
      </c>
      <c r="C4189">
        <v>201010</v>
      </c>
      <c r="D4189">
        <v>30</v>
      </c>
      <c r="E4189" t="s">
        <v>1212</v>
      </c>
      <c r="F4189">
        <v>912</v>
      </c>
      <c r="G4189">
        <v>3391</v>
      </c>
      <c r="H4189">
        <v>1321</v>
      </c>
      <c r="I4189">
        <v>43112025901</v>
      </c>
      <c r="J4189">
        <v>8</v>
      </c>
      <c r="K4189" t="s">
        <v>1380</v>
      </c>
      <c r="L4189">
        <v>2531</v>
      </c>
      <c r="M4189" t="s">
        <v>1214</v>
      </c>
      <c r="N4189" t="s">
        <v>1388</v>
      </c>
      <c r="O4189">
        <v>0</v>
      </c>
      <c r="P4189" t="s">
        <v>1207</v>
      </c>
      <c r="Q4189">
        <v>19870601</v>
      </c>
    </row>
    <row r="4190" spans="1:17">
      <c r="A4190" t="s">
        <v>1379</v>
      </c>
      <c r="B4190" t="s">
        <v>1244</v>
      </c>
      <c r="C4190">
        <v>201010</v>
      </c>
      <c r="D4190">
        <v>0</v>
      </c>
      <c r="E4190" t="s">
        <v>1212</v>
      </c>
      <c r="F4190">
        <v>0</v>
      </c>
      <c r="G4190">
        <v>0</v>
      </c>
      <c r="H4190">
        <v>0</v>
      </c>
      <c r="I4190">
        <v>43112064500</v>
      </c>
      <c r="J4190">
        <v>12</v>
      </c>
      <c r="K4190" t="s">
        <v>1380</v>
      </c>
      <c r="L4190">
        <v>2531</v>
      </c>
      <c r="M4190" t="s">
        <v>1214</v>
      </c>
      <c r="N4190" t="s">
        <v>1388</v>
      </c>
      <c r="O4190">
        <v>0</v>
      </c>
      <c r="P4190" t="s">
        <v>1207</v>
      </c>
      <c r="Q4190">
        <v>19880201</v>
      </c>
    </row>
    <row r="4191" spans="1:17">
      <c r="A4191" t="s">
        <v>1379</v>
      </c>
      <c r="B4191" t="s">
        <v>1245</v>
      </c>
      <c r="C4191">
        <v>201010</v>
      </c>
      <c r="D4191">
        <v>0</v>
      </c>
      <c r="E4191" t="s">
        <v>1212</v>
      </c>
      <c r="F4191">
        <v>0</v>
      </c>
      <c r="G4191">
        <v>0</v>
      </c>
      <c r="H4191">
        <v>0</v>
      </c>
      <c r="I4191">
        <v>43112027901</v>
      </c>
      <c r="J4191">
        <v>12</v>
      </c>
      <c r="K4191" t="s">
        <v>1380</v>
      </c>
      <c r="L4191">
        <v>2531</v>
      </c>
      <c r="M4191" t="s">
        <v>1214</v>
      </c>
      <c r="N4191" t="s">
        <v>1388</v>
      </c>
      <c r="O4191">
        <v>0</v>
      </c>
      <c r="P4191" t="s">
        <v>1207</v>
      </c>
      <c r="Q4191">
        <v>19880201</v>
      </c>
    </row>
    <row r="4192" spans="1:17">
      <c r="A4192" t="s">
        <v>1379</v>
      </c>
      <c r="B4192" t="s">
        <v>1359</v>
      </c>
      <c r="C4192">
        <v>201010</v>
      </c>
      <c r="D4192">
        <v>30</v>
      </c>
      <c r="E4192" t="s">
        <v>1212</v>
      </c>
      <c r="F4192">
        <v>1515</v>
      </c>
      <c r="G4192">
        <v>1215</v>
      </c>
      <c r="H4192">
        <v>11882</v>
      </c>
      <c r="I4192">
        <v>43112070600</v>
      </c>
      <c r="J4192">
        <v>8</v>
      </c>
      <c r="K4192" t="s">
        <v>1380</v>
      </c>
      <c r="L4192">
        <v>2531</v>
      </c>
      <c r="M4192" t="s">
        <v>1214</v>
      </c>
      <c r="N4192" t="s">
        <v>1388</v>
      </c>
      <c r="O4192">
        <v>0</v>
      </c>
      <c r="P4192" t="s">
        <v>1207</v>
      </c>
      <c r="Q4192">
        <v>19931201</v>
      </c>
    </row>
    <row r="4193" spans="1:17">
      <c r="A4193" t="s">
        <v>1379</v>
      </c>
      <c r="B4193" t="s">
        <v>1247</v>
      </c>
      <c r="C4193">
        <v>201010</v>
      </c>
      <c r="D4193">
        <v>30</v>
      </c>
      <c r="E4193" t="s">
        <v>1212</v>
      </c>
      <c r="F4193">
        <v>496</v>
      </c>
      <c r="G4193">
        <v>311</v>
      </c>
      <c r="H4193">
        <v>454</v>
      </c>
      <c r="I4193">
        <v>43112076600</v>
      </c>
      <c r="J4193">
        <v>8</v>
      </c>
      <c r="K4193" t="s">
        <v>1380</v>
      </c>
      <c r="L4193">
        <v>2531</v>
      </c>
      <c r="M4193" t="s">
        <v>1214</v>
      </c>
      <c r="N4193" t="s">
        <v>1388</v>
      </c>
      <c r="O4193">
        <v>0</v>
      </c>
      <c r="P4193" t="s">
        <v>1207</v>
      </c>
      <c r="Q4193">
        <v>19971120</v>
      </c>
    </row>
    <row r="4194" spans="1:17">
      <c r="A4194" t="s">
        <v>1379</v>
      </c>
      <c r="B4194" t="s">
        <v>1265</v>
      </c>
      <c r="C4194">
        <v>201010</v>
      </c>
      <c r="D4194">
        <v>0</v>
      </c>
      <c r="E4194" t="s">
        <v>1212</v>
      </c>
      <c r="F4194">
        <v>0</v>
      </c>
      <c r="G4194">
        <v>0</v>
      </c>
      <c r="H4194">
        <v>0</v>
      </c>
      <c r="I4194">
        <v>43112077600</v>
      </c>
      <c r="J4194">
        <v>12</v>
      </c>
      <c r="K4194" t="s">
        <v>1395</v>
      </c>
      <c r="L4194">
        <v>2531</v>
      </c>
      <c r="M4194" t="s">
        <v>1214</v>
      </c>
      <c r="N4194" t="s">
        <v>1388</v>
      </c>
      <c r="O4194">
        <v>0</v>
      </c>
      <c r="P4194" t="s">
        <v>1207</v>
      </c>
      <c r="Q4194">
        <v>20010802</v>
      </c>
    </row>
    <row r="4195" spans="1:17">
      <c r="A4195" t="s">
        <v>1396</v>
      </c>
      <c r="B4195" t="s">
        <v>1232</v>
      </c>
      <c r="C4195">
        <v>201010</v>
      </c>
      <c r="D4195">
        <v>29</v>
      </c>
      <c r="E4195" t="s">
        <v>1212</v>
      </c>
      <c r="F4195">
        <v>220</v>
      </c>
      <c r="G4195">
        <v>211</v>
      </c>
      <c r="H4195">
        <v>2293</v>
      </c>
      <c r="I4195">
        <v>43112029600</v>
      </c>
      <c r="J4195">
        <v>8</v>
      </c>
      <c r="K4195" t="s">
        <v>1397</v>
      </c>
      <c r="L4195">
        <v>2531</v>
      </c>
      <c r="M4195" t="s">
        <v>1214</v>
      </c>
      <c r="N4195" t="s">
        <v>1388</v>
      </c>
      <c r="O4195">
        <v>0</v>
      </c>
      <c r="P4195" t="s">
        <v>1207</v>
      </c>
      <c r="Q4195">
        <v>19730301</v>
      </c>
    </row>
    <row r="4196" spans="1:17">
      <c r="A4196" t="s">
        <v>1396</v>
      </c>
      <c r="B4196" t="s">
        <v>1305</v>
      </c>
      <c r="C4196">
        <v>201010</v>
      </c>
      <c r="D4196">
        <v>0</v>
      </c>
      <c r="E4196" t="s">
        <v>1212</v>
      </c>
      <c r="F4196">
        <v>0</v>
      </c>
      <c r="G4196">
        <v>0</v>
      </c>
      <c r="H4196">
        <v>0</v>
      </c>
      <c r="I4196">
        <v>43112009600</v>
      </c>
      <c r="J4196">
        <v>12</v>
      </c>
      <c r="K4196" t="s">
        <v>1397</v>
      </c>
      <c r="L4196">
        <v>2531</v>
      </c>
      <c r="M4196" t="s">
        <v>1214</v>
      </c>
      <c r="N4196" t="s">
        <v>1388</v>
      </c>
      <c r="O4196">
        <v>0</v>
      </c>
      <c r="P4196" t="s">
        <v>1207</v>
      </c>
      <c r="Q4196">
        <v>19690701</v>
      </c>
    </row>
    <row r="4197" spans="1:17">
      <c r="A4197" t="s">
        <v>1396</v>
      </c>
      <c r="B4197" t="s">
        <v>1356</v>
      </c>
      <c r="C4197">
        <v>201010</v>
      </c>
      <c r="D4197">
        <v>0</v>
      </c>
      <c r="E4197" t="s">
        <v>1212</v>
      </c>
      <c r="F4197">
        <v>0</v>
      </c>
      <c r="G4197">
        <v>0</v>
      </c>
      <c r="H4197">
        <v>0</v>
      </c>
      <c r="I4197">
        <v>43112014900</v>
      </c>
      <c r="J4197">
        <v>12</v>
      </c>
      <c r="K4197" t="s">
        <v>1397</v>
      </c>
      <c r="L4197">
        <v>2531</v>
      </c>
      <c r="M4197" t="s">
        <v>1214</v>
      </c>
      <c r="N4197" t="s">
        <v>1388</v>
      </c>
      <c r="O4197">
        <v>0</v>
      </c>
      <c r="P4197" t="s">
        <v>1207</v>
      </c>
      <c r="Q4197">
        <v>19691201</v>
      </c>
    </row>
    <row r="4198" spans="1:17">
      <c r="A4198" t="s">
        <v>1396</v>
      </c>
      <c r="B4198" t="s">
        <v>1321</v>
      </c>
      <c r="C4198">
        <v>201010</v>
      </c>
      <c r="D4198">
        <v>0</v>
      </c>
      <c r="E4198" t="s">
        <v>1212</v>
      </c>
      <c r="F4198">
        <v>0</v>
      </c>
      <c r="G4198">
        <v>0</v>
      </c>
      <c r="H4198">
        <v>0</v>
      </c>
      <c r="I4198">
        <v>43112020301</v>
      </c>
      <c r="J4198">
        <v>12</v>
      </c>
      <c r="K4198" t="s">
        <v>1397</v>
      </c>
      <c r="L4198">
        <v>2531</v>
      </c>
      <c r="M4198" t="s">
        <v>1214</v>
      </c>
      <c r="N4198" t="s">
        <v>1388</v>
      </c>
      <c r="O4198">
        <v>0</v>
      </c>
      <c r="P4198" t="s">
        <v>1207</v>
      </c>
      <c r="Q4198">
        <v>19721101</v>
      </c>
    </row>
    <row r="4199" spans="1:17">
      <c r="A4199" t="s">
        <v>1396</v>
      </c>
      <c r="B4199" t="s">
        <v>1254</v>
      </c>
      <c r="C4199">
        <v>201010</v>
      </c>
      <c r="D4199">
        <v>28</v>
      </c>
      <c r="E4199" t="s">
        <v>1212</v>
      </c>
      <c r="F4199">
        <v>513</v>
      </c>
      <c r="G4199">
        <v>123</v>
      </c>
      <c r="H4199">
        <v>15046</v>
      </c>
      <c r="I4199">
        <v>43112031900</v>
      </c>
      <c r="J4199">
        <v>8</v>
      </c>
      <c r="K4199" t="s">
        <v>1397</v>
      </c>
      <c r="L4199">
        <v>2531</v>
      </c>
      <c r="M4199" t="s">
        <v>1214</v>
      </c>
      <c r="N4199" t="s">
        <v>1388</v>
      </c>
      <c r="O4199">
        <v>0</v>
      </c>
      <c r="P4199" t="s">
        <v>1207</v>
      </c>
      <c r="Q4199">
        <v>19760301</v>
      </c>
    </row>
    <row r="4200" spans="1:17">
      <c r="A4200" t="s">
        <v>1396</v>
      </c>
      <c r="B4200" t="s">
        <v>1389</v>
      </c>
      <c r="C4200">
        <v>201010</v>
      </c>
      <c r="D4200">
        <v>0</v>
      </c>
      <c r="E4200" t="s">
        <v>1212</v>
      </c>
      <c r="F4200">
        <v>0</v>
      </c>
      <c r="G4200">
        <v>0</v>
      </c>
      <c r="H4200">
        <v>0</v>
      </c>
      <c r="I4200">
        <v>43112030800</v>
      </c>
      <c r="J4200">
        <v>12</v>
      </c>
      <c r="K4200" t="s">
        <v>1397</v>
      </c>
      <c r="L4200">
        <v>2531</v>
      </c>
      <c r="M4200" t="s">
        <v>1214</v>
      </c>
      <c r="N4200" t="s">
        <v>1388</v>
      </c>
      <c r="O4200">
        <v>0</v>
      </c>
      <c r="P4200" t="s">
        <v>1207</v>
      </c>
      <c r="Q4200">
        <v>19750401</v>
      </c>
    </row>
    <row r="4201" spans="1:17">
      <c r="A4201" t="s">
        <v>1396</v>
      </c>
      <c r="B4201" t="s">
        <v>1255</v>
      </c>
      <c r="C4201">
        <v>201010</v>
      </c>
      <c r="D4201">
        <v>29</v>
      </c>
      <c r="E4201" t="s">
        <v>1212</v>
      </c>
      <c r="F4201">
        <v>896</v>
      </c>
      <c r="G4201">
        <v>761</v>
      </c>
      <c r="H4201">
        <v>5601</v>
      </c>
      <c r="I4201">
        <v>43112030900</v>
      </c>
      <c r="J4201">
        <v>8</v>
      </c>
      <c r="K4201" t="s">
        <v>1397</v>
      </c>
      <c r="L4201">
        <v>2531</v>
      </c>
      <c r="M4201" t="s">
        <v>1214</v>
      </c>
      <c r="N4201" t="s">
        <v>1388</v>
      </c>
      <c r="O4201">
        <v>0</v>
      </c>
      <c r="P4201" t="s">
        <v>1207</v>
      </c>
      <c r="Q4201">
        <v>19750501</v>
      </c>
    </row>
    <row r="4202" spans="1:17">
      <c r="A4202" t="s">
        <v>1396</v>
      </c>
      <c r="B4202" t="s">
        <v>1390</v>
      </c>
      <c r="C4202">
        <v>201010</v>
      </c>
      <c r="D4202">
        <v>28</v>
      </c>
      <c r="E4202" t="s">
        <v>1212</v>
      </c>
      <c r="F4202">
        <v>1222</v>
      </c>
      <c r="G4202">
        <v>4652</v>
      </c>
      <c r="H4202">
        <v>60091</v>
      </c>
      <c r="I4202">
        <v>43112018000</v>
      </c>
      <c r="J4202">
        <v>8</v>
      </c>
      <c r="K4202" t="s">
        <v>1397</v>
      </c>
      <c r="L4202">
        <v>2531</v>
      </c>
      <c r="M4202" t="s">
        <v>1214</v>
      </c>
      <c r="N4202" t="s">
        <v>1388</v>
      </c>
      <c r="O4202">
        <v>0</v>
      </c>
      <c r="P4202" t="s">
        <v>1233</v>
      </c>
      <c r="Q4202">
        <v>19711101</v>
      </c>
    </row>
    <row r="4203" spans="1:17">
      <c r="A4203" t="s">
        <v>1396</v>
      </c>
      <c r="B4203" t="s">
        <v>1357</v>
      </c>
      <c r="C4203">
        <v>201010</v>
      </c>
      <c r="D4203">
        <v>29</v>
      </c>
      <c r="E4203" t="s">
        <v>1212</v>
      </c>
      <c r="F4203">
        <v>167</v>
      </c>
      <c r="G4203">
        <v>169</v>
      </c>
      <c r="H4203">
        <v>743</v>
      </c>
      <c r="I4203">
        <v>43112017301</v>
      </c>
      <c r="J4203">
        <v>8</v>
      </c>
      <c r="K4203" t="s">
        <v>1397</v>
      </c>
      <c r="L4203">
        <v>2531</v>
      </c>
      <c r="M4203" t="s">
        <v>1214</v>
      </c>
      <c r="N4203" t="s">
        <v>1388</v>
      </c>
      <c r="O4203">
        <v>0</v>
      </c>
      <c r="P4203" t="s">
        <v>1207</v>
      </c>
      <c r="Q4203">
        <v>19761201</v>
      </c>
    </row>
    <row r="4204" spans="1:17">
      <c r="A4204" t="s">
        <v>1396</v>
      </c>
      <c r="B4204" t="s">
        <v>1234</v>
      </c>
      <c r="C4204">
        <v>201010</v>
      </c>
      <c r="D4204">
        <v>0</v>
      </c>
      <c r="E4204" t="s">
        <v>1212</v>
      </c>
      <c r="F4204">
        <v>0</v>
      </c>
      <c r="G4204">
        <v>0</v>
      </c>
      <c r="H4204">
        <v>0</v>
      </c>
      <c r="I4204">
        <v>43112014101</v>
      </c>
      <c r="J4204">
        <v>12</v>
      </c>
      <c r="K4204" t="s">
        <v>1397</v>
      </c>
      <c r="L4204">
        <v>2531</v>
      </c>
      <c r="M4204" t="s">
        <v>1214</v>
      </c>
      <c r="N4204" t="s">
        <v>1388</v>
      </c>
      <c r="O4204">
        <v>0</v>
      </c>
      <c r="P4204" t="s">
        <v>1233</v>
      </c>
      <c r="Q4204">
        <v>19741001</v>
      </c>
    </row>
    <row r="4205" spans="1:17">
      <c r="A4205" t="s">
        <v>1396</v>
      </c>
      <c r="B4205" t="s">
        <v>1323</v>
      </c>
      <c r="C4205">
        <v>201010</v>
      </c>
      <c r="D4205">
        <v>29</v>
      </c>
      <c r="E4205" t="s">
        <v>1212</v>
      </c>
      <c r="F4205">
        <v>1414</v>
      </c>
      <c r="G4205">
        <v>85</v>
      </c>
      <c r="H4205">
        <v>61215</v>
      </c>
      <c r="I4205">
        <v>43112016200</v>
      </c>
      <c r="J4205">
        <v>8</v>
      </c>
      <c r="K4205" t="s">
        <v>1397</v>
      </c>
      <c r="L4205">
        <v>2531</v>
      </c>
      <c r="M4205" t="s">
        <v>1214</v>
      </c>
      <c r="N4205" t="s">
        <v>1388</v>
      </c>
      <c r="O4205">
        <v>0</v>
      </c>
      <c r="P4205" t="s">
        <v>1207</v>
      </c>
      <c r="Q4205">
        <v>19700201</v>
      </c>
    </row>
    <row r="4206" spans="1:17">
      <c r="A4206" t="s">
        <v>1396</v>
      </c>
      <c r="B4206" t="s">
        <v>1256</v>
      </c>
      <c r="C4206">
        <v>201010</v>
      </c>
      <c r="D4206">
        <v>29</v>
      </c>
      <c r="E4206" t="s">
        <v>1212</v>
      </c>
      <c r="F4206">
        <v>662</v>
      </c>
      <c r="G4206">
        <v>127</v>
      </c>
      <c r="H4206">
        <v>12599</v>
      </c>
      <c r="I4206">
        <v>43112020400</v>
      </c>
      <c r="J4206">
        <v>8</v>
      </c>
      <c r="K4206" t="s">
        <v>1397</v>
      </c>
      <c r="L4206">
        <v>2531</v>
      </c>
      <c r="M4206" t="s">
        <v>1214</v>
      </c>
      <c r="N4206" t="s">
        <v>1388</v>
      </c>
      <c r="O4206">
        <v>0</v>
      </c>
      <c r="P4206" t="s">
        <v>1207</v>
      </c>
      <c r="Q4206">
        <v>19700701</v>
      </c>
    </row>
    <row r="4207" spans="1:17">
      <c r="A4207" t="s">
        <v>1396</v>
      </c>
      <c r="B4207" t="s">
        <v>1324</v>
      </c>
      <c r="C4207">
        <v>201010</v>
      </c>
      <c r="D4207">
        <v>29</v>
      </c>
      <c r="E4207" t="s">
        <v>1212</v>
      </c>
      <c r="F4207">
        <v>1554</v>
      </c>
      <c r="G4207">
        <v>5709</v>
      </c>
      <c r="H4207">
        <v>60741</v>
      </c>
      <c r="I4207">
        <v>43112023700</v>
      </c>
      <c r="J4207">
        <v>8</v>
      </c>
      <c r="K4207" t="s">
        <v>1397</v>
      </c>
      <c r="L4207">
        <v>2531</v>
      </c>
      <c r="M4207" t="s">
        <v>1214</v>
      </c>
      <c r="N4207" t="s">
        <v>1388</v>
      </c>
      <c r="O4207">
        <v>0</v>
      </c>
      <c r="P4207" t="s">
        <v>1207</v>
      </c>
      <c r="Q4207">
        <v>19710301</v>
      </c>
    </row>
    <row r="4208" spans="1:17">
      <c r="A4208" t="s">
        <v>1396</v>
      </c>
      <c r="B4208" t="s">
        <v>1308</v>
      </c>
      <c r="C4208">
        <v>201010</v>
      </c>
      <c r="D4208">
        <v>29</v>
      </c>
      <c r="E4208" t="s">
        <v>1212</v>
      </c>
      <c r="F4208">
        <v>1014</v>
      </c>
      <c r="G4208">
        <v>7866</v>
      </c>
      <c r="H4208">
        <v>11719</v>
      </c>
      <c r="I4208">
        <v>43112021301</v>
      </c>
      <c r="J4208">
        <v>8</v>
      </c>
      <c r="K4208" t="s">
        <v>1397</v>
      </c>
      <c r="L4208">
        <v>2531</v>
      </c>
      <c r="M4208" t="s">
        <v>1214</v>
      </c>
      <c r="N4208" t="s">
        <v>1388</v>
      </c>
      <c r="O4208">
        <v>0</v>
      </c>
      <c r="P4208" t="s">
        <v>1233</v>
      </c>
      <c r="Q4208">
        <v>19740501</v>
      </c>
    </row>
    <row r="4209" spans="1:17">
      <c r="A4209" t="s">
        <v>1396</v>
      </c>
      <c r="B4209" t="s">
        <v>1235</v>
      </c>
      <c r="C4209">
        <v>201010</v>
      </c>
      <c r="D4209">
        <v>29</v>
      </c>
      <c r="E4209" t="s">
        <v>1212</v>
      </c>
      <c r="F4209">
        <v>300</v>
      </c>
      <c r="G4209">
        <v>1297</v>
      </c>
      <c r="H4209">
        <v>404</v>
      </c>
      <c r="I4209">
        <v>43112005701</v>
      </c>
      <c r="J4209">
        <v>8</v>
      </c>
      <c r="K4209" t="s">
        <v>1397</v>
      </c>
      <c r="L4209">
        <v>2531</v>
      </c>
      <c r="M4209" t="s">
        <v>1214</v>
      </c>
      <c r="N4209" t="s">
        <v>1388</v>
      </c>
      <c r="O4209">
        <v>0</v>
      </c>
      <c r="P4209" t="s">
        <v>1207</v>
      </c>
      <c r="Q4209">
        <v>19830501</v>
      </c>
    </row>
    <row r="4210" spans="1:17">
      <c r="A4210" t="s">
        <v>1396</v>
      </c>
      <c r="B4210" t="s">
        <v>1257</v>
      </c>
      <c r="C4210">
        <v>201010</v>
      </c>
      <c r="D4210">
        <v>29</v>
      </c>
      <c r="E4210" t="s">
        <v>1212</v>
      </c>
      <c r="F4210">
        <v>281</v>
      </c>
      <c r="G4210">
        <v>85</v>
      </c>
      <c r="H4210">
        <v>47</v>
      </c>
      <c r="I4210">
        <v>43112007401</v>
      </c>
      <c r="J4210">
        <v>8</v>
      </c>
      <c r="K4210" t="s">
        <v>1397</v>
      </c>
      <c r="L4210">
        <v>2531</v>
      </c>
      <c r="M4210" t="s">
        <v>1214</v>
      </c>
      <c r="N4210" t="s">
        <v>1388</v>
      </c>
      <c r="O4210">
        <v>0</v>
      </c>
      <c r="P4210" t="s">
        <v>1207</v>
      </c>
      <c r="Q4210">
        <v>19690301</v>
      </c>
    </row>
    <row r="4211" spans="1:17">
      <c r="A4211" t="s">
        <v>1396</v>
      </c>
      <c r="B4211" t="s">
        <v>1309</v>
      </c>
      <c r="C4211">
        <v>201010</v>
      </c>
      <c r="D4211">
        <v>0</v>
      </c>
      <c r="E4211" t="s">
        <v>1212</v>
      </c>
      <c r="F4211">
        <v>0</v>
      </c>
      <c r="G4211">
        <v>0</v>
      </c>
      <c r="H4211">
        <v>0</v>
      </c>
      <c r="I4211">
        <v>43112010300</v>
      </c>
      <c r="J4211">
        <v>12</v>
      </c>
      <c r="K4211" t="s">
        <v>1397</v>
      </c>
      <c r="L4211">
        <v>2531</v>
      </c>
      <c r="M4211" t="s">
        <v>1214</v>
      </c>
      <c r="N4211" t="s">
        <v>1388</v>
      </c>
      <c r="O4211">
        <v>0</v>
      </c>
      <c r="P4211" t="s">
        <v>1207</v>
      </c>
      <c r="Q4211">
        <v>19690701</v>
      </c>
    </row>
    <row r="4212" spans="1:17">
      <c r="A4212" t="s">
        <v>1396</v>
      </c>
      <c r="B4212" t="s">
        <v>1258</v>
      </c>
      <c r="C4212">
        <v>201010</v>
      </c>
      <c r="D4212">
        <v>0</v>
      </c>
      <c r="E4212" t="s">
        <v>1212</v>
      </c>
      <c r="F4212">
        <v>0</v>
      </c>
      <c r="G4212">
        <v>0</v>
      </c>
      <c r="H4212">
        <v>0</v>
      </c>
      <c r="I4212">
        <v>43112017401</v>
      </c>
      <c r="J4212">
        <v>12</v>
      </c>
      <c r="K4212" t="s">
        <v>1397</v>
      </c>
      <c r="L4212">
        <v>2531</v>
      </c>
      <c r="M4212" t="s">
        <v>1214</v>
      </c>
      <c r="N4212" t="s">
        <v>1388</v>
      </c>
      <c r="O4212">
        <v>0</v>
      </c>
      <c r="P4212" t="s">
        <v>1207</v>
      </c>
      <c r="Q4212">
        <v>19780501</v>
      </c>
    </row>
    <row r="4213" spans="1:17">
      <c r="A4213" t="s">
        <v>1396</v>
      </c>
      <c r="B4213" t="s">
        <v>1236</v>
      </c>
      <c r="C4213">
        <v>201010</v>
      </c>
      <c r="D4213">
        <v>29</v>
      </c>
      <c r="E4213" t="s">
        <v>1212</v>
      </c>
      <c r="F4213">
        <v>368</v>
      </c>
      <c r="G4213">
        <v>803</v>
      </c>
      <c r="H4213">
        <v>1295</v>
      </c>
      <c r="I4213">
        <v>43112009200</v>
      </c>
      <c r="J4213">
        <v>8</v>
      </c>
      <c r="K4213" t="s">
        <v>1397</v>
      </c>
      <c r="L4213">
        <v>2531</v>
      </c>
      <c r="M4213" t="s">
        <v>1214</v>
      </c>
      <c r="N4213" t="s">
        <v>1388</v>
      </c>
      <c r="O4213">
        <v>0</v>
      </c>
      <c r="P4213" t="s">
        <v>1207</v>
      </c>
      <c r="Q4213">
        <v>19690601</v>
      </c>
    </row>
    <row r="4214" spans="1:17">
      <c r="A4214" t="s">
        <v>1396</v>
      </c>
      <c r="B4214" t="s">
        <v>1237</v>
      </c>
      <c r="C4214">
        <v>201010</v>
      </c>
      <c r="D4214">
        <v>29</v>
      </c>
      <c r="E4214" t="s">
        <v>1212</v>
      </c>
      <c r="F4214">
        <v>1038</v>
      </c>
      <c r="G4214">
        <v>6386</v>
      </c>
      <c r="H4214">
        <v>40662</v>
      </c>
      <c r="I4214">
        <v>43112006100</v>
      </c>
      <c r="J4214">
        <v>8</v>
      </c>
      <c r="K4214" t="s">
        <v>1397</v>
      </c>
      <c r="L4214">
        <v>2531</v>
      </c>
      <c r="M4214" t="s">
        <v>1214</v>
      </c>
      <c r="N4214" t="s">
        <v>1388</v>
      </c>
      <c r="O4214">
        <v>0</v>
      </c>
      <c r="P4214" t="s">
        <v>1207</v>
      </c>
      <c r="Q4214">
        <v>19700301</v>
      </c>
    </row>
    <row r="4215" spans="1:17">
      <c r="A4215" t="s">
        <v>1396</v>
      </c>
      <c r="B4215" t="s">
        <v>1310</v>
      </c>
      <c r="C4215">
        <v>201010</v>
      </c>
      <c r="D4215">
        <v>29</v>
      </c>
      <c r="E4215" t="s">
        <v>1212</v>
      </c>
      <c r="F4215">
        <v>1732</v>
      </c>
      <c r="G4215">
        <v>169</v>
      </c>
      <c r="H4215">
        <v>27183</v>
      </c>
      <c r="I4215">
        <v>43112016300</v>
      </c>
      <c r="J4215">
        <v>8</v>
      </c>
      <c r="K4215" t="s">
        <v>1397</v>
      </c>
      <c r="L4215">
        <v>2531</v>
      </c>
      <c r="M4215" t="s">
        <v>1214</v>
      </c>
      <c r="N4215" t="s">
        <v>1388</v>
      </c>
      <c r="O4215">
        <v>0</v>
      </c>
      <c r="P4215" t="s">
        <v>1207</v>
      </c>
      <c r="Q4215">
        <v>19730401</v>
      </c>
    </row>
    <row r="4216" spans="1:17">
      <c r="A4216" t="s">
        <v>1396</v>
      </c>
      <c r="B4216" t="s">
        <v>1259</v>
      </c>
      <c r="C4216">
        <v>201010</v>
      </c>
      <c r="D4216">
        <v>0</v>
      </c>
      <c r="E4216" t="s">
        <v>1212</v>
      </c>
      <c r="F4216">
        <v>0</v>
      </c>
      <c r="G4216">
        <v>0</v>
      </c>
      <c r="H4216">
        <v>0</v>
      </c>
      <c r="I4216">
        <v>43112030300</v>
      </c>
      <c r="J4216">
        <v>12</v>
      </c>
      <c r="K4216" t="s">
        <v>1397</v>
      </c>
      <c r="L4216">
        <v>2531</v>
      </c>
      <c r="M4216" t="s">
        <v>1214</v>
      </c>
      <c r="N4216" t="s">
        <v>1388</v>
      </c>
      <c r="O4216">
        <v>0</v>
      </c>
      <c r="P4216" t="s">
        <v>1207</v>
      </c>
      <c r="Q4216">
        <v>19740801</v>
      </c>
    </row>
    <row r="4217" spans="1:17">
      <c r="A4217" t="s">
        <v>1396</v>
      </c>
      <c r="B4217" t="s">
        <v>1238</v>
      </c>
      <c r="C4217">
        <v>201010</v>
      </c>
      <c r="D4217">
        <v>29</v>
      </c>
      <c r="E4217" t="s">
        <v>1212</v>
      </c>
      <c r="F4217">
        <v>582</v>
      </c>
      <c r="G4217">
        <v>5709</v>
      </c>
      <c r="H4217">
        <v>6701</v>
      </c>
      <c r="I4217">
        <v>43112019600</v>
      </c>
      <c r="J4217">
        <v>8</v>
      </c>
      <c r="K4217" t="s">
        <v>1397</v>
      </c>
      <c r="L4217">
        <v>2531</v>
      </c>
      <c r="M4217" t="s">
        <v>1214</v>
      </c>
      <c r="N4217" t="s">
        <v>1388</v>
      </c>
      <c r="O4217">
        <v>0</v>
      </c>
      <c r="P4217" t="s">
        <v>1207</v>
      </c>
      <c r="Q4217">
        <v>19720901</v>
      </c>
    </row>
    <row r="4218" spans="1:17">
      <c r="A4218" t="s">
        <v>1396</v>
      </c>
      <c r="B4218" t="s">
        <v>1239</v>
      </c>
      <c r="C4218">
        <v>201010</v>
      </c>
      <c r="D4218">
        <v>29</v>
      </c>
      <c r="E4218" t="s">
        <v>1212</v>
      </c>
      <c r="F4218">
        <v>760</v>
      </c>
      <c r="G4218">
        <v>402</v>
      </c>
      <c r="H4218">
        <v>14645</v>
      </c>
      <c r="I4218">
        <v>43112013000</v>
      </c>
      <c r="J4218">
        <v>8</v>
      </c>
      <c r="K4218" t="s">
        <v>1397</v>
      </c>
      <c r="L4218">
        <v>2531</v>
      </c>
      <c r="M4218" t="s">
        <v>1214</v>
      </c>
      <c r="N4218" t="s">
        <v>1388</v>
      </c>
      <c r="O4218">
        <v>0</v>
      </c>
      <c r="P4218" t="s">
        <v>1207</v>
      </c>
      <c r="Q4218">
        <v>19720701</v>
      </c>
    </row>
    <row r="4219" spans="1:17">
      <c r="A4219" t="s">
        <v>1396</v>
      </c>
      <c r="B4219" t="s">
        <v>1240</v>
      </c>
      <c r="C4219">
        <v>201010</v>
      </c>
      <c r="D4219">
        <v>29</v>
      </c>
      <c r="E4219" t="s">
        <v>1212</v>
      </c>
      <c r="F4219">
        <v>994</v>
      </c>
      <c r="G4219">
        <v>423</v>
      </c>
      <c r="H4219">
        <v>6434</v>
      </c>
      <c r="I4219">
        <v>43112021401</v>
      </c>
      <c r="J4219">
        <v>8</v>
      </c>
      <c r="K4219" t="s">
        <v>1397</v>
      </c>
      <c r="L4219">
        <v>2531</v>
      </c>
      <c r="M4219" t="s">
        <v>1214</v>
      </c>
      <c r="N4219" t="s">
        <v>1388</v>
      </c>
      <c r="O4219">
        <v>0</v>
      </c>
      <c r="P4219" t="s">
        <v>1207</v>
      </c>
      <c r="Q4219">
        <v>19760901</v>
      </c>
    </row>
    <row r="4220" spans="1:17">
      <c r="A4220" t="s">
        <v>1396</v>
      </c>
      <c r="B4220" t="s">
        <v>1241</v>
      </c>
      <c r="C4220">
        <v>201010</v>
      </c>
      <c r="D4220">
        <v>29</v>
      </c>
      <c r="E4220" t="s">
        <v>1212</v>
      </c>
      <c r="F4220">
        <v>1016</v>
      </c>
      <c r="G4220">
        <v>338</v>
      </c>
      <c r="H4220">
        <v>39719</v>
      </c>
      <c r="I4220">
        <v>43112023800</v>
      </c>
      <c r="J4220">
        <v>8</v>
      </c>
      <c r="K4220" t="s">
        <v>1397</v>
      </c>
      <c r="L4220">
        <v>2531</v>
      </c>
      <c r="M4220" t="s">
        <v>1214</v>
      </c>
      <c r="N4220" t="s">
        <v>1388</v>
      </c>
      <c r="O4220">
        <v>0</v>
      </c>
      <c r="P4220" t="s">
        <v>1207</v>
      </c>
      <c r="Q4220">
        <v>19701201</v>
      </c>
    </row>
    <row r="4221" spans="1:17">
      <c r="A4221" t="s">
        <v>1396</v>
      </c>
      <c r="B4221" t="s">
        <v>1311</v>
      </c>
      <c r="C4221">
        <v>201010</v>
      </c>
      <c r="D4221">
        <v>29</v>
      </c>
      <c r="E4221" t="s">
        <v>1212</v>
      </c>
      <c r="F4221">
        <v>1817</v>
      </c>
      <c r="G4221">
        <v>2368</v>
      </c>
      <c r="H4221">
        <v>37259</v>
      </c>
      <c r="I4221">
        <v>43112016400</v>
      </c>
      <c r="J4221">
        <v>8</v>
      </c>
      <c r="K4221" t="s">
        <v>1397</v>
      </c>
      <c r="L4221">
        <v>2531</v>
      </c>
      <c r="M4221" t="s">
        <v>1214</v>
      </c>
      <c r="N4221" t="s">
        <v>1388</v>
      </c>
      <c r="O4221">
        <v>0</v>
      </c>
      <c r="P4221" t="s">
        <v>1207</v>
      </c>
      <c r="Q4221">
        <v>19740101</v>
      </c>
    </row>
    <row r="4222" spans="1:17">
      <c r="A4222" t="s">
        <v>1396</v>
      </c>
      <c r="B4222" t="s">
        <v>1260</v>
      </c>
      <c r="C4222">
        <v>201010</v>
      </c>
      <c r="D4222">
        <v>29</v>
      </c>
      <c r="E4222" t="s">
        <v>1212</v>
      </c>
      <c r="F4222">
        <v>1359</v>
      </c>
      <c r="G4222">
        <v>4610</v>
      </c>
      <c r="H4222">
        <v>44037</v>
      </c>
      <c r="I4222">
        <v>43112019700</v>
      </c>
      <c r="J4222">
        <v>8</v>
      </c>
      <c r="K4222" t="s">
        <v>1397</v>
      </c>
      <c r="L4222">
        <v>2531</v>
      </c>
      <c r="M4222" t="s">
        <v>1214</v>
      </c>
      <c r="N4222" t="s">
        <v>1388</v>
      </c>
      <c r="O4222">
        <v>0</v>
      </c>
      <c r="P4222" t="s">
        <v>1207</v>
      </c>
      <c r="Q4222">
        <v>19700801</v>
      </c>
    </row>
    <row r="4223" spans="1:17">
      <c r="A4223" t="s">
        <v>1396</v>
      </c>
      <c r="B4223" t="s">
        <v>1312</v>
      </c>
      <c r="C4223">
        <v>201010</v>
      </c>
      <c r="D4223">
        <v>29</v>
      </c>
      <c r="E4223" t="s">
        <v>1212</v>
      </c>
      <c r="F4223">
        <v>1446</v>
      </c>
      <c r="G4223">
        <v>3781</v>
      </c>
      <c r="H4223">
        <v>46856</v>
      </c>
      <c r="I4223">
        <v>43112015100</v>
      </c>
      <c r="J4223">
        <v>8</v>
      </c>
      <c r="K4223" t="s">
        <v>1397</v>
      </c>
      <c r="L4223">
        <v>2531</v>
      </c>
      <c r="M4223" t="s">
        <v>1214</v>
      </c>
      <c r="N4223" t="s">
        <v>1388</v>
      </c>
      <c r="O4223">
        <v>0</v>
      </c>
      <c r="P4223" t="s">
        <v>1322</v>
      </c>
      <c r="Q4223">
        <v>19730701</v>
      </c>
    </row>
    <row r="4224" spans="1:17">
      <c r="A4224" t="s">
        <v>1396</v>
      </c>
      <c r="B4224" t="s">
        <v>1242</v>
      </c>
      <c r="C4224">
        <v>201010</v>
      </c>
      <c r="D4224">
        <v>29</v>
      </c>
      <c r="E4224" t="s">
        <v>1212</v>
      </c>
      <c r="F4224">
        <v>1160</v>
      </c>
      <c r="G4224">
        <v>211</v>
      </c>
      <c r="H4224">
        <v>7770</v>
      </c>
      <c r="I4224">
        <v>43112006400</v>
      </c>
      <c r="J4224">
        <v>8</v>
      </c>
      <c r="K4224" t="s">
        <v>1397</v>
      </c>
      <c r="L4224">
        <v>2531</v>
      </c>
      <c r="M4224" t="s">
        <v>1214</v>
      </c>
      <c r="N4224" t="s">
        <v>1388</v>
      </c>
      <c r="O4224">
        <v>0</v>
      </c>
      <c r="P4224" t="s">
        <v>1207</v>
      </c>
      <c r="Q4224">
        <v>19750201</v>
      </c>
    </row>
    <row r="4225" spans="1:17">
      <c r="A4225" t="s">
        <v>1396</v>
      </c>
      <c r="B4225" t="s">
        <v>1326</v>
      </c>
      <c r="C4225">
        <v>201010</v>
      </c>
      <c r="D4225">
        <v>29</v>
      </c>
      <c r="E4225" t="s">
        <v>1212</v>
      </c>
      <c r="F4225">
        <v>793</v>
      </c>
      <c r="G4225">
        <v>379</v>
      </c>
      <c r="H4225">
        <v>29126</v>
      </c>
      <c r="I4225">
        <v>43112012401</v>
      </c>
      <c r="J4225">
        <v>8</v>
      </c>
      <c r="K4225" t="s">
        <v>1397</v>
      </c>
      <c r="L4225">
        <v>2531</v>
      </c>
      <c r="M4225" t="s">
        <v>1214</v>
      </c>
      <c r="N4225" t="s">
        <v>1388</v>
      </c>
      <c r="O4225">
        <v>0</v>
      </c>
      <c r="P4225" t="s">
        <v>1233</v>
      </c>
      <c r="Q4225">
        <v>19970507</v>
      </c>
    </row>
    <row r="4226" spans="1:17">
      <c r="A4226" t="s">
        <v>1396</v>
      </c>
      <c r="B4226" t="s">
        <v>1261</v>
      </c>
      <c r="C4226">
        <v>201010</v>
      </c>
      <c r="D4226">
        <v>0</v>
      </c>
      <c r="E4226" t="s">
        <v>1212</v>
      </c>
      <c r="F4226">
        <v>0</v>
      </c>
      <c r="G4226">
        <v>0</v>
      </c>
      <c r="H4226">
        <v>0</v>
      </c>
      <c r="I4226">
        <v>43112006200</v>
      </c>
      <c r="J4226">
        <v>12</v>
      </c>
      <c r="K4226" t="s">
        <v>1397</v>
      </c>
      <c r="L4226">
        <v>2531</v>
      </c>
      <c r="M4226" t="s">
        <v>1214</v>
      </c>
      <c r="N4226" t="s">
        <v>1388</v>
      </c>
      <c r="O4226">
        <v>0</v>
      </c>
      <c r="P4226" t="s">
        <v>1207</v>
      </c>
      <c r="Q4226">
        <v>19690501</v>
      </c>
    </row>
    <row r="4227" spans="1:17">
      <c r="A4227" t="s">
        <v>1396</v>
      </c>
      <c r="B4227" t="s">
        <v>1394</v>
      </c>
      <c r="C4227">
        <v>201010</v>
      </c>
      <c r="D4227">
        <v>0</v>
      </c>
      <c r="E4227" t="s">
        <v>1212</v>
      </c>
      <c r="F4227">
        <v>0</v>
      </c>
      <c r="G4227">
        <v>0</v>
      </c>
      <c r="H4227">
        <v>0</v>
      </c>
      <c r="I4227">
        <v>43112018301</v>
      </c>
      <c r="J4227">
        <v>12</v>
      </c>
      <c r="K4227" t="s">
        <v>1397</v>
      </c>
      <c r="L4227">
        <v>2531</v>
      </c>
      <c r="M4227" t="s">
        <v>1214</v>
      </c>
      <c r="N4227" t="s">
        <v>1388</v>
      </c>
      <c r="O4227">
        <v>0</v>
      </c>
      <c r="P4227" t="s">
        <v>1207</v>
      </c>
      <c r="Q4227">
        <v>19750701</v>
      </c>
    </row>
    <row r="4228" spans="1:17">
      <c r="A4228" t="s">
        <v>1396</v>
      </c>
      <c r="B4228" t="s">
        <v>1243</v>
      </c>
      <c r="C4228">
        <v>201010</v>
      </c>
      <c r="D4228">
        <v>29</v>
      </c>
      <c r="E4228" t="s">
        <v>1212</v>
      </c>
      <c r="F4228">
        <v>218</v>
      </c>
      <c r="G4228">
        <v>317</v>
      </c>
      <c r="H4228">
        <v>20</v>
      </c>
      <c r="I4228">
        <v>43112018400</v>
      </c>
      <c r="J4228">
        <v>8</v>
      </c>
      <c r="K4228" t="s">
        <v>1397</v>
      </c>
      <c r="L4228">
        <v>2531</v>
      </c>
      <c r="M4228" t="s">
        <v>1214</v>
      </c>
      <c r="N4228" t="s">
        <v>1388</v>
      </c>
      <c r="O4228">
        <v>0</v>
      </c>
      <c r="P4228" t="s">
        <v>1207</v>
      </c>
      <c r="Q4228">
        <v>19700501</v>
      </c>
    </row>
    <row r="4229" spans="1:17">
      <c r="A4229" t="s">
        <v>1396</v>
      </c>
      <c r="B4229" t="s">
        <v>1327</v>
      </c>
      <c r="C4229">
        <v>201010</v>
      </c>
      <c r="D4229">
        <v>29</v>
      </c>
      <c r="E4229" t="s">
        <v>1212</v>
      </c>
      <c r="F4229">
        <v>1118</v>
      </c>
      <c r="G4229">
        <v>634</v>
      </c>
      <c r="H4229">
        <v>21258</v>
      </c>
      <c r="I4229">
        <v>43112005600</v>
      </c>
      <c r="J4229">
        <v>8</v>
      </c>
      <c r="K4229" t="s">
        <v>1397</v>
      </c>
      <c r="L4229">
        <v>2531</v>
      </c>
      <c r="M4229" t="s">
        <v>1214</v>
      </c>
      <c r="N4229" t="s">
        <v>1388</v>
      </c>
      <c r="O4229">
        <v>0</v>
      </c>
      <c r="P4229" t="s">
        <v>1322</v>
      </c>
      <c r="Q4229">
        <v>19690301</v>
      </c>
    </row>
    <row r="4230" spans="1:17">
      <c r="A4230" t="s">
        <v>1396</v>
      </c>
      <c r="B4230" t="s">
        <v>1328</v>
      </c>
      <c r="C4230">
        <v>201010</v>
      </c>
      <c r="D4230">
        <v>28</v>
      </c>
      <c r="E4230" t="s">
        <v>1212</v>
      </c>
      <c r="F4230">
        <v>1468</v>
      </c>
      <c r="G4230">
        <v>205</v>
      </c>
      <c r="H4230">
        <v>31161</v>
      </c>
      <c r="I4230">
        <v>43112017500</v>
      </c>
      <c r="J4230">
        <v>8</v>
      </c>
      <c r="K4230" t="s">
        <v>1397</v>
      </c>
      <c r="L4230">
        <v>2531</v>
      </c>
      <c r="M4230" t="s">
        <v>1214</v>
      </c>
      <c r="N4230" t="s">
        <v>1388</v>
      </c>
      <c r="O4230">
        <v>0</v>
      </c>
      <c r="P4230" t="s">
        <v>1207</v>
      </c>
      <c r="Q4230">
        <v>19700401</v>
      </c>
    </row>
    <row r="4231" spans="1:17">
      <c r="A4231" t="s">
        <v>1396</v>
      </c>
      <c r="B4231" t="s">
        <v>1262</v>
      </c>
      <c r="C4231">
        <v>201010</v>
      </c>
      <c r="D4231">
        <v>29</v>
      </c>
      <c r="E4231" t="s">
        <v>1212</v>
      </c>
      <c r="F4231">
        <v>1297</v>
      </c>
      <c r="G4231">
        <v>206</v>
      </c>
      <c r="H4231">
        <v>18595</v>
      </c>
      <c r="I4231">
        <v>43112012500</v>
      </c>
      <c r="J4231">
        <v>8</v>
      </c>
      <c r="K4231" t="s">
        <v>1397</v>
      </c>
      <c r="L4231">
        <v>2531</v>
      </c>
      <c r="M4231" t="s">
        <v>1214</v>
      </c>
      <c r="N4231" t="s">
        <v>1388</v>
      </c>
      <c r="O4231">
        <v>0</v>
      </c>
      <c r="P4231" t="s">
        <v>1207</v>
      </c>
      <c r="Q4231">
        <v>19690801</v>
      </c>
    </row>
    <row r="4232" spans="1:17">
      <c r="A4232" t="s">
        <v>1396</v>
      </c>
      <c r="B4232" t="s">
        <v>1313</v>
      </c>
      <c r="C4232">
        <v>201010</v>
      </c>
      <c r="D4232">
        <v>3</v>
      </c>
      <c r="E4232" t="s">
        <v>1212</v>
      </c>
      <c r="F4232">
        <v>94</v>
      </c>
      <c r="G4232">
        <v>261</v>
      </c>
      <c r="H4232">
        <v>600</v>
      </c>
      <c r="I4232">
        <v>43112006300</v>
      </c>
      <c r="J4232">
        <v>8</v>
      </c>
      <c r="K4232" t="s">
        <v>1397</v>
      </c>
      <c r="L4232">
        <v>2531</v>
      </c>
      <c r="M4232" t="s">
        <v>1214</v>
      </c>
      <c r="N4232" t="s">
        <v>1388</v>
      </c>
      <c r="O4232">
        <v>0</v>
      </c>
      <c r="P4232" t="s">
        <v>1207</v>
      </c>
      <c r="Q4232">
        <v>19690701</v>
      </c>
    </row>
    <row r="4233" spans="1:17">
      <c r="A4233" t="s">
        <v>1396</v>
      </c>
      <c r="B4233" t="s">
        <v>1314</v>
      </c>
      <c r="C4233">
        <v>201010</v>
      </c>
      <c r="D4233">
        <v>29</v>
      </c>
      <c r="E4233" t="s">
        <v>1212</v>
      </c>
      <c r="F4233">
        <v>829</v>
      </c>
      <c r="G4233">
        <v>85</v>
      </c>
      <c r="H4233">
        <v>40690</v>
      </c>
      <c r="I4233">
        <v>43112020500</v>
      </c>
      <c r="J4233">
        <v>8</v>
      </c>
      <c r="K4233" t="s">
        <v>1397</v>
      </c>
      <c r="L4233">
        <v>2531</v>
      </c>
      <c r="M4233" t="s">
        <v>1214</v>
      </c>
      <c r="N4233" t="s">
        <v>1388</v>
      </c>
      <c r="O4233">
        <v>0</v>
      </c>
      <c r="P4233" t="s">
        <v>1233</v>
      </c>
      <c r="Q4233">
        <v>19721201</v>
      </c>
    </row>
    <row r="4234" spans="1:17">
      <c r="A4234" t="s">
        <v>1396</v>
      </c>
      <c r="B4234" t="s">
        <v>1329</v>
      </c>
      <c r="C4234">
        <v>201010</v>
      </c>
      <c r="D4234">
        <v>29</v>
      </c>
      <c r="E4234" t="s">
        <v>1212</v>
      </c>
      <c r="F4234">
        <v>2401</v>
      </c>
      <c r="G4234">
        <v>239</v>
      </c>
      <c r="H4234">
        <v>117835</v>
      </c>
      <c r="I4234">
        <v>43112019800</v>
      </c>
      <c r="J4234">
        <v>8</v>
      </c>
      <c r="K4234" t="s">
        <v>1397</v>
      </c>
      <c r="L4234">
        <v>2531</v>
      </c>
      <c r="M4234" t="s">
        <v>1214</v>
      </c>
      <c r="N4234" t="s">
        <v>1388</v>
      </c>
      <c r="O4234">
        <v>0</v>
      </c>
      <c r="P4234" t="s">
        <v>1207</v>
      </c>
      <c r="Q4234">
        <v>19700801</v>
      </c>
    </row>
    <row r="4235" spans="1:17">
      <c r="A4235" t="s">
        <v>1396</v>
      </c>
      <c r="B4235" t="s">
        <v>1245</v>
      </c>
      <c r="C4235">
        <v>201010</v>
      </c>
      <c r="D4235">
        <v>29</v>
      </c>
      <c r="E4235" t="s">
        <v>1212</v>
      </c>
      <c r="F4235">
        <v>1077</v>
      </c>
      <c r="G4235">
        <v>2241</v>
      </c>
      <c r="H4235">
        <v>1908</v>
      </c>
      <c r="I4235">
        <v>43112019900</v>
      </c>
      <c r="J4235">
        <v>8</v>
      </c>
      <c r="K4235" t="s">
        <v>1397</v>
      </c>
      <c r="L4235">
        <v>2531</v>
      </c>
      <c r="M4235" t="s">
        <v>1214</v>
      </c>
      <c r="N4235" t="s">
        <v>1388</v>
      </c>
      <c r="O4235">
        <v>0</v>
      </c>
      <c r="P4235" t="s">
        <v>1207</v>
      </c>
      <c r="Q4235">
        <v>19700701</v>
      </c>
    </row>
    <row r="4236" spans="1:17">
      <c r="A4236" t="s">
        <v>1396</v>
      </c>
      <c r="B4236" t="s">
        <v>1359</v>
      </c>
      <c r="C4236">
        <v>201010</v>
      </c>
      <c r="D4236">
        <v>0</v>
      </c>
      <c r="E4236" t="s">
        <v>1212</v>
      </c>
      <c r="F4236">
        <v>0</v>
      </c>
      <c r="G4236">
        <v>0</v>
      </c>
      <c r="H4236">
        <v>0</v>
      </c>
      <c r="I4236">
        <v>43112021800</v>
      </c>
      <c r="J4236">
        <v>12</v>
      </c>
      <c r="K4236" t="s">
        <v>1397</v>
      </c>
      <c r="L4236">
        <v>2531</v>
      </c>
      <c r="M4236" t="s">
        <v>1214</v>
      </c>
      <c r="N4236" t="s">
        <v>1388</v>
      </c>
      <c r="O4236">
        <v>0</v>
      </c>
      <c r="P4236" t="s">
        <v>1207</v>
      </c>
      <c r="Q4236">
        <v>19701101</v>
      </c>
    </row>
    <row r="4237" spans="1:17">
      <c r="A4237" t="s">
        <v>1396</v>
      </c>
      <c r="B4237" t="s">
        <v>1248</v>
      </c>
      <c r="C4237">
        <v>201010</v>
      </c>
      <c r="D4237">
        <v>29</v>
      </c>
      <c r="E4237" t="s">
        <v>1212</v>
      </c>
      <c r="F4237">
        <v>75</v>
      </c>
      <c r="G4237">
        <v>106</v>
      </c>
      <c r="H4237">
        <v>3713</v>
      </c>
      <c r="I4237">
        <v>43112017601</v>
      </c>
      <c r="J4237">
        <v>8</v>
      </c>
      <c r="K4237" t="s">
        <v>1397</v>
      </c>
      <c r="L4237">
        <v>2531</v>
      </c>
      <c r="M4237" t="s">
        <v>1214</v>
      </c>
      <c r="N4237" t="s">
        <v>1388</v>
      </c>
      <c r="O4237">
        <v>0</v>
      </c>
      <c r="P4237" t="s">
        <v>1207</v>
      </c>
      <c r="Q4237">
        <v>19751101</v>
      </c>
    </row>
    <row r="4238" spans="1:17">
      <c r="A4238" t="s">
        <v>1396</v>
      </c>
      <c r="B4238" t="s">
        <v>1215</v>
      </c>
      <c r="C4238">
        <v>201010</v>
      </c>
      <c r="D4238">
        <v>30</v>
      </c>
      <c r="E4238" t="s">
        <v>1212</v>
      </c>
      <c r="F4238">
        <v>311</v>
      </c>
      <c r="G4238">
        <v>3862</v>
      </c>
      <c r="H4238">
        <v>8445</v>
      </c>
      <c r="I4238">
        <v>43112015201</v>
      </c>
      <c r="J4238">
        <v>8</v>
      </c>
      <c r="K4238" t="s">
        <v>1397</v>
      </c>
      <c r="L4238">
        <v>2531</v>
      </c>
      <c r="M4238" t="s">
        <v>1214</v>
      </c>
      <c r="N4238" t="s">
        <v>1388</v>
      </c>
      <c r="O4238">
        <v>0</v>
      </c>
      <c r="P4238" t="s">
        <v>1207</v>
      </c>
      <c r="Q4238">
        <v>19940401</v>
      </c>
    </row>
    <row r="4239" spans="1:17">
      <c r="A4239" t="s">
        <v>1396</v>
      </c>
      <c r="B4239" t="s">
        <v>1217</v>
      </c>
      <c r="C4239">
        <v>201010</v>
      </c>
      <c r="D4239">
        <v>0</v>
      </c>
      <c r="E4239" t="s">
        <v>1212</v>
      </c>
      <c r="F4239">
        <v>0</v>
      </c>
      <c r="G4239">
        <v>0</v>
      </c>
      <c r="H4239">
        <v>0</v>
      </c>
      <c r="I4239">
        <v>43112018500</v>
      </c>
      <c r="J4239">
        <v>12</v>
      </c>
      <c r="K4239" t="s">
        <v>1397</v>
      </c>
      <c r="L4239">
        <v>2531</v>
      </c>
      <c r="M4239" t="s">
        <v>1214</v>
      </c>
      <c r="N4239" t="s">
        <v>1388</v>
      </c>
      <c r="O4239">
        <v>0</v>
      </c>
      <c r="P4239" t="s">
        <v>1207</v>
      </c>
      <c r="Q4239">
        <v>19700601</v>
      </c>
    </row>
    <row r="4240" spans="1:17">
      <c r="A4240" t="s">
        <v>1396</v>
      </c>
      <c r="B4240" t="s">
        <v>1220</v>
      </c>
      <c r="C4240">
        <v>201010</v>
      </c>
      <c r="D4240">
        <v>0</v>
      </c>
      <c r="E4240" t="s">
        <v>1212</v>
      </c>
      <c r="F4240">
        <v>0</v>
      </c>
      <c r="G4240">
        <v>0</v>
      </c>
      <c r="H4240">
        <v>0</v>
      </c>
      <c r="I4240">
        <v>43112070200</v>
      </c>
      <c r="J4240">
        <v>12</v>
      </c>
      <c r="K4240" t="s">
        <v>1397</v>
      </c>
      <c r="L4240">
        <v>2531</v>
      </c>
      <c r="M4240" t="s">
        <v>1214</v>
      </c>
      <c r="N4240" t="s">
        <v>1388</v>
      </c>
      <c r="O4240">
        <v>0</v>
      </c>
      <c r="P4240" t="s">
        <v>1207</v>
      </c>
      <c r="Q4240">
        <v>19930801</v>
      </c>
    </row>
    <row r="4241" spans="1:17">
      <c r="A4241" t="s">
        <v>1396</v>
      </c>
      <c r="B4241" t="s">
        <v>1221</v>
      </c>
      <c r="C4241">
        <v>201010</v>
      </c>
      <c r="D4241">
        <v>30</v>
      </c>
      <c r="E4241" t="s">
        <v>1212</v>
      </c>
      <c r="F4241">
        <v>520</v>
      </c>
      <c r="G4241">
        <v>1016</v>
      </c>
      <c r="H4241">
        <v>1742</v>
      </c>
      <c r="I4241">
        <v>43112031100</v>
      </c>
      <c r="J4241">
        <v>8</v>
      </c>
      <c r="K4241" t="s">
        <v>1397</v>
      </c>
      <c r="L4241">
        <v>2531</v>
      </c>
      <c r="M4241" t="s">
        <v>1214</v>
      </c>
      <c r="N4241" t="s">
        <v>1388</v>
      </c>
      <c r="O4241">
        <v>0</v>
      </c>
      <c r="P4241" t="s">
        <v>1207</v>
      </c>
      <c r="Q4241">
        <v>19750801</v>
      </c>
    </row>
    <row r="4242" spans="1:17">
      <c r="A4242" t="s">
        <v>1396</v>
      </c>
      <c r="B4242" t="s">
        <v>1222</v>
      </c>
      <c r="C4242">
        <v>201010</v>
      </c>
      <c r="D4242">
        <v>0</v>
      </c>
      <c r="E4242" t="s">
        <v>1212</v>
      </c>
      <c r="F4242">
        <v>0</v>
      </c>
      <c r="G4242">
        <v>0</v>
      </c>
      <c r="H4242">
        <v>0</v>
      </c>
      <c r="I4242">
        <v>43112070000</v>
      </c>
      <c r="J4242">
        <v>12</v>
      </c>
      <c r="K4242" t="s">
        <v>1397</v>
      </c>
      <c r="L4242">
        <v>2531</v>
      </c>
      <c r="M4242" t="s">
        <v>1214</v>
      </c>
      <c r="N4242" t="s">
        <v>1388</v>
      </c>
      <c r="O4242">
        <v>0</v>
      </c>
      <c r="P4242" t="s">
        <v>1207</v>
      </c>
      <c r="Q4242">
        <v>19930601</v>
      </c>
    </row>
    <row r="4243" spans="1:17">
      <c r="A4243" t="s">
        <v>1396</v>
      </c>
      <c r="B4243" t="s">
        <v>1223</v>
      </c>
      <c r="C4243">
        <v>201010</v>
      </c>
      <c r="D4243">
        <v>0</v>
      </c>
      <c r="E4243" t="s">
        <v>1212</v>
      </c>
      <c r="F4243">
        <v>0</v>
      </c>
      <c r="G4243">
        <v>0</v>
      </c>
      <c r="H4243">
        <v>0</v>
      </c>
      <c r="I4243">
        <v>43112017900</v>
      </c>
      <c r="J4243">
        <v>12</v>
      </c>
      <c r="K4243" t="s">
        <v>1397</v>
      </c>
      <c r="L4243">
        <v>2531</v>
      </c>
      <c r="M4243" t="s">
        <v>1214</v>
      </c>
      <c r="N4243" t="s">
        <v>1388</v>
      </c>
      <c r="O4243">
        <v>0</v>
      </c>
      <c r="P4243" t="s">
        <v>1207</v>
      </c>
      <c r="Q4243">
        <v>19741101</v>
      </c>
    </row>
    <row r="4244" spans="1:17">
      <c r="A4244" t="s">
        <v>1396</v>
      </c>
      <c r="B4244" t="s">
        <v>1224</v>
      </c>
      <c r="C4244">
        <v>201010</v>
      </c>
      <c r="D4244">
        <v>0</v>
      </c>
      <c r="E4244" t="s">
        <v>1212</v>
      </c>
      <c r="F4244">
        <v>0</v>
      </c>
      <c r="G4244">
        <v>0</v>
      </c>
      <c r="H4244">
        <v>0</v>
      </c>
      <c r="I4244">
        <v>43112015301</v>
      </c>
      <c r="J4244">
        <v>12</v>
      </c>
      <c r="K4244" t="s">
        <v>1397</v>
      </c>
      <c r="L4244">
        <v>2531</v>
      </c>
      <c r="M4244" t="s">
        <v>1214</v>
      </c>
      <c r="N4244" t="s">
        <v>1388</v>
      </c>
      <c r="O4244">
        <v>0</v>
      </c>
      <c r="P4244" t="s">
        <v>1207</v>
      </c>
      <c r="Q4244">
        <v>19741101</v>
      </c>
    </row>
    <row r="4245" spans="1:17">
      <c r="A4245" t="s">
        <v>1396</v>
      </c>
      <c r="B4245" t="s">
        <v>1225</v>
      </c>
      <c r="C4245">
        <v>201010</v>
      </c>
      <c r="D4245">
        <v>0</v>
      </c>
      <c r="E4245" t="s">
        <v>1212</v>
      </c>
      <c r="F4245">
        <v>0</v>
      </c>
      <c r="G4245">
        <v>0</v>
      </c>
      <c r="H4245">
        <v>0</v>
      </c>
      <c r="I4245">
        <v>43112016500</v>
      </c>
      <c r="J4245">
        <v>12</v>
      </c>
      <c r="K4245" t="s">
        <v>1397</v>
      </c>
      <c r="L4245">
        <v>2531</v>
      </c>
      <c r="M4245" t="s">
        <v>1214</v>
      </c>
      <c r="N4245" t="s">
        <v>1388</v>
      </c>
      <c r="O4245">
        <v>0</v>
      </c>
      <c r="P4245" t="s">
        <v>1207</v>
      </c>
      <c r="Q4245">
        <v>19700301</v>
      </c>
    </row>
    <row r="4246" spans="1:17">
      <c r="A4246" t="s">
        <v>1396</v>
      </c>
      <c r="B4246" t="s">
        <v>1301</v>
      </c>
      <c r="C4246">
        <v>201010</v>
      </c>
      <c r="D4246">
        <v>0</v>
      </c>
      <c r="E4246" t="s">
        <v>1212</v>
      </c>
      <c r="F4246">
        <v>0</v>
      </c>
      <c r="G4246">
        <v>0</v>
      </c>
      <c r="H4246">
        <v>0</v>
      </c>
      <c r="I4246">
        <v>43112010801</v>
      </c>
      <c r="J4246">
        <v>12</v>
      </c>
      <c r="K4246" t="s">
        <v>1397</v>
      </c>
      <c r="L4246">
        <v>2531</v>
      </c>
      <c r="M4246" t="s">
        <v>1214</v>
      </c>
      <c r="N4246" t="s">
        <v>1388</v>
      </c>
      <c r="O4246">
        <v>0</v>
      </c>
      <c r="P4246" t="s">
        <v>1207</v>
      </c>
      <c r="Q4246">
        <v>19721201</v>
      </c>
    </row>
    <row r="4247" spans="1:17">
      <c r="A4247" t="s">
        <v>1396</v>
      </c>
      <c r="B4247" t="s">
        <v>1226</v>
      </c>
      <c r="C4247">
        <v>201010</v>
      </c>
      <c r="D4247">
        <v>0</v>
      </c>
      <c r="E4247" t="s">
        <v>1212</v>
      </c>
      <c r="F4247">
        <v>0</v>
      </c>
      <c r="G4247">
        <v>0</v>
      </c>
      <c r="H4247">
        <v>0</v>
      </c>
      <c r="I4247">
        <v>43112021000</v>
      </c>
      <c r="J4247">
        <v>12</v>
      </c>
      <c r="K4247" t="s">
        <v>1397</v>
      </c>
      <c r="L4247">
        <v>2531</v>
      </c>
      <c r="M4247" t="s">
        <v>1214</v>
      </c>
      <c r="N4247" t="s">
        <v>1388</v>
      </c>
      <c r="O4247">
        <v>0</v>
      </c>
      <c r="P4247" t="s">
        <v>1207</v>
      </c>
      <c r="Q4247">
        <v>19720801</v>
      </c>
    </row>
    <row r="4248" spans="1:17">
      <c r="A4248" t="s">
        <v>1396</v>
      </c>
      <c r="B4248" t="s">
        <v>1303</v>
      </c>
      <c r="C4248">
        <v>201010</v>
      </c>
      <c r="D4248">
        <v>0</v>
      </c>
      <c r="E4248" t="s">
        <v>1212</v>
      </c>
      <c r="F4248">
        <v>0</v>
      </c>
      <c r="G4248">
        <v>0</v>
      </c>
      <c r="H4248">
        <v>0</v>
      </c>
      <c r="I4248">
        <v>43112014200</v>
      </c>
      <c r="J4248">
        <v>12</v>
      </c>
      <c r="K4248" t="s">
        <v>1397</v>
      </c>
      <c r="L4248">
        <v>2531</v>
      </c>
      <c r="M4248" t="s">
        <v>1214</v>
      </c>
      <c r="N4248" t="s">
        <v>1388</v>
      </c>
      <c r="O4248">
        <v>0</v>
      </c>
      <c r="P4248" t="s">
        <v>1207</v>
      </c>
      <c r="Q4248">
        <v>19740101</v>
      </c>
    </row>
    <row r="4249" spans="1:17">
      <c r="A4249" t="s">
        <v>1396</v>
      </c>
      <c r="B4249" t="s">
        <v>1348</v>
      </c>
      <c r="C4249">
        <v>201010</v>
      </c>
      <c r="D4249">
        <v>30</v>
      </c>
      <c r="E4249" t="s">
        <v>1212</v>
      </c>
      <c r="F4249">
        <v>1030</v>
      </c>
      <c r="G4249">
        <v>2007</v>
      </c>
      <c r="H4249">
        <v>13779</v>
      </c>
      <c r="I4249">
        <v>43112016601</v>
      </c>
      <c r="J4249">
        <v>8</v>
      </c>
      <c r="K4249" t="s">
        <v>1397</v>
      </c>
      <c r="L4249">
        <v>2531</v>
      </c>
      <c r="M4249" t="s">
        <v>1214</v>
      </c>
      <c r="N4249" t="s">
        <v>1388</v>
      </c>
      <c r="O4249">
        <v>0</v>
      </c>
      <c r="P4249" t="s">
        <v>1207</v>
      </c>
      <c r="Q4249">
        <v>19770201</v>
      </c>
    </row>
    <row r="4250" spans="1:17">
      <c r="A4250" t="s">
        <v>1396</v>
      </c>
      <c r="B4250" t="s">
        <v>1228</v>
      </c>
      <c r="C4250">
        <v>201010</v>
      </c>
      <c r="D4250">
        <v>30</v>
      </c>
      <c r="E4250" t="s">
        <v>1212</v>
      </c>
      <c r="F4250">
        <v>611</v>
      </c>
      <c r="G4250">
        <v>711</v>
      </c>
      <c r="H4250">
        <v>20285</v>
      </c>
      <c r="I4250">
        <v>43112009301</v>
      </c>
      <c r="J4250">
        <v>8</v>
      </c>
      <c r="K4250" t="s">
        <v>1397</v>
      </c>
      <c r="L4250">
        <v>2531</v>
      </c>
      <c r="M4250" t="s">
        <v>1214</v>
      </c>
      <c r="N4250" t="s">
        <v>1388</v>
      </c>
      <c r="O4250">
        <v>0</v>
      </c>
      <c r="P4250" t="s">
        <v>1207</v>
      </c>
      <c r="Q4250">
        <v>19790801</v>
      </c>
    </row>
    <row r="4251" spans="1:17">
      <c r="A4251" t="s">
        <v>1396</v>
      </c>
      <c r="B4251" t="s">
        <v>1381</v>
      </c>
      <c r="C4251">
        <v>201010</v>
      </c>
      <c r="D4251">
        <v>0</v>
      </c>
      <c r="E4251" t="s">
        <v>1212</v>
      </c>
      <c r="F4251">
        <v>0</v>
      </c>
      <c r="G4251">
        <v>0</v>
      </c>
      <c r="H4251">
        <v>0</v>
      </c>
      <c r="I4251">
        <v>43112029000</v>
      </c>
      <c r="J4251">
        <v>12</v>
      </c>
      <c r="K4251" t="s">
        <v>1397</v>
      </c>
      <c r="L4251">
        <v>2531</v>
      </c>
      <c r="M4251" t="s">
        <v>1214</v>
      </c>
      <c r="N4251" t="s">
        <v>1388</v>
      </c>
      <c r="O4251">
        <v>0</v>
      </c>
      <c r="P4251" t="s">
        <v>1207</v>
      </c>
      <c r="Q4251">
        <v>19720701</v>
      </c>
    </row>
    <row r="4252" spans="1:17">
      <c r="A4252" t="s">
        <v>1396</v>
      </c>
      <c r="B4252" t="s">
        <v>1382</v>
      </c>
      <c r="C4252">
        <v>201010</v>
      </c>
      <c r="D4252">
        <v>0</v>
      </c>
      <c r="E4252" t="s">
        <v>1212</v>
      </c>
      <c r="F4252">
        <v>0</v>
      </c>
      <c r="G4252">
        <v>0</v>
      </c>
      <c r="H4252">
        <v>0</v>
      </c>
      <c r="I4252">
        <v>43112016800</v>
      </c>
      <c r="J4252">
        <v>12</v>
      </c>
      <c r="K4252" t="s">
        <v>1397</v>
      </c>
      <c r="L4252">
        <v>2531</v>
      </c>
      <c r="M4252" t="s">
        <v>1214</v>
      </c>
      <c r="N4252" t="s">
        <v>1388</v>
      </c>
      <c r="O4252">
        <v>0</v>
      </c>
      <c r="P4252" t="s">
        <v>1207</v>
      </c>
      <c r="Q4252">
        <v>19730501</v>
      </c>
    </row>
    <row r="4253" spans="1:17">
      <c r="A4253" t="s">
        <v>1396</v>
      </c>
      <c r="B4253" t="s">
        <v>1398</v>
      </c>
      <c r="C4253">
        <v>201010</v>
      </c>
      <c r="D4253">
        <v>0</v>
      </c>
      <c r="E4253" t="s">
        <v>1212</v>
      </c>
      <c r="F4253">
        <v>0</v>
      </c>
      <c r="G4253">
        <v>0</v>
      </c>
      <c r="H4253">
        <v>0</v>
      </c>
      <c r="I4253">
        <v>43112018100</v>
      </c>
      <c r="J4253">
        <v>12</v>
      </c>
      <c r="K4253" t="s">
        <v>1397</v>
      </c>
      <c r="L4253">
        <v>2531</v>
      </c>
      <c r="M4253" t="s">
        <v>1214</v>
      </c>
      <c r="N4253" t="s">
        <v>1388</v>
      </c>
      <c r="O4253">
        <v>0</v>
      </c>
      <c r="P4253" t="s">
        <v>1233</v>
      </c>
      <c r="Q4253">
        <v>19750601</v>
      </c>
    </row>
    <row r="4254" spans="1:17">
      <c r="A4254" t="s">
        <v>1396</v>
      </c>
      <c r="B4254" t="s">
        <v>1362</v>
      </c>
      <c r="C4254">
        <v>201010</v>
      </c>
      <c r="D4254">
        <v>0</v>
      </c>
      <c r="E4254" t="s">
        <v>1212</v>
      </c>
      <c r="F4254">
        <v>0</v>
      </c>
      <c r="G4254">
        <v>0</v>
      </c>
      <c r="H4254">
        <v>0</v>
      </c>
      <c r="I4254">
        <v>43112020700</v>
      </c>
      <c r="J4254">
        <v>12</v>
      </c>
      <c r="K4254" t="s">
        <v>1397</v>
      </c>
      <c r="L4254">
        <v>2531</v>
      </c>
      <c r="M4254" t="s">
        <v>1214</v>
      </c>
      <c r="N4254" t="s">
        <v>1388</v>
      </c>
      <c r="O4254">
        <v>0</v>
      </c>
      <c r="P4254" t="s">
        <v>1393</v>
      </c>
      <c r="Q4254">
        <v>19790501</v>
      </c>
    </row>
    <row r="4255" spans="1:17">
      <c r="A4255" t="s">
        <v>1396</v>
      </c>
      <c r="B4255" t="s">
        <v>1363</v>
      </c>
      <c r="C4255">
        <v>201010</v>
      </c>
      <c r="D4255">
        <v>30</v>
      </c>
      <c r="E4255" t="s">
        <v>1212</v>
      </c>
      <c r="F4255">
        <v>1009</v>
      </c>
      <c r="G4255">
        <v>407</v>
      </c>
      <c r="H4255">
        <v>51339</v>
      </c>
      <c r="I4255">
        <v>43112018600</v>
      </c>
      <c r="J4255">
        <v>8</v>
      </c>
      <c r="K4255" t="s">
        <v>1397</v>
      </c>
      <c r="L4255">
        <v>2531</v>
      </c>
      <c r="M4255" t="s">
        <v>1214</v>
      </c>
      <c r="N4255" t="s">
        <v>1388</v>
      </c>
      <c r="O4255">
        <v>0</v>
      </c>
      <c r="P4255" t="s">
        <v>1207</v>
      </c>
      <c r="Q4255">
        <v>19730501</v>
      </c>
    </row>
    <row r="4256" spans="1:17">
      <c r="A4256" t="s">
        <v>1396</v>
      </c>
      <c r="B4256" t="s">
        <v>1365</v>
      </c>
      <c r="C4256">
        <v>201010</v>
      </c>
      <c r="D4256">
        <v>30</v>
      </c>
      <c r="E4256" t="s">
        <v>1212</v>
      </c>
      <c r="F4256">
        <v>955</v>
      </c>
      <c r="G4256">
        <v>102</v>
      </c>
      <c r="H4256">
        <v>13545</v>
      </c>
      <c r="I4256">
        <v>43112009700</v>
      </c>
      <c r="J4256">
        <v>8</v>
      </c>
      <c r="K4256" t="s">
        <v>1397</v>
      </c>
      <c r="L4256">
        <v>2531</v>
      </c>
      <c r="M4256" t="s">
        <v>1214</v>
      </c>
      <c r="N4256" t="s">
        <v>1388</v>
      </c>
      <c r="O4256">
        <v>0</v>
      </c>
      <c r="P4256" t="s">
        <v>1207</v>
      </c>
      <c r="Q4256">
        <v>19690701</v>
      </c>
    </row>
    <row r="4257" spans="1:17">
      <c r="A4257" t="s">
        <v>1396</v>
      </c>
      <c r="B4257" t="s">
        <v>1399</v>
      </c>
      <c r="C4257">
        <v>201010</v>
      </c>
      <c r="D4257">
        <v>0</v>
      </c>
      <c r="E4257" t="s">
        <v>1212</v>
      </c>
      <c r="F4257">
        <v>0</v>
      </c>
      <c r="G4257">
        <v>0</v>
      </c>
      <c r="H4257">
        <v>0</v>
      </c>
      <c r="I4257">
        <v>43112022901</v>
      </c>
      <c r="J4257">
        <v>12</v>
      </c>
      <c r="K4257" t="s">
        <v>1397</v>
      </c>
      <c r="L4257">
        <v>2531</v>
      </c>
      <c r="M4257" t="s">
        <v>1214</v>
      </c>
      <c r="N4257" t="s">
        <v>1388</v>
      </c>
      <c r="O4257">
        <v>0</v>
      </c>
      <c r="P4257" t="s">
        <v>1322</v>
      </c>
      <c r="Q4257">
        <v>19790701</v>
      </c>
    </row>
    <row r="4258" spans="1:17">
      <c r="A4258" t="s">
        <v>1396</v>
      </c>
      <c r="B4258" t="s">
        <v>1367</v>
      </c>
      <c r="C4258">
        <v>201010</v>
      </c>
      <c r="D4258">
        <v>30</v>
      </c>
      <c r="E4258" t="s">
        <v>1212</v>
      </c>
      <c r="F4258">
        <v>1265</v>
      </c>
      <c r="G4258">
        <v>102</v>
      </c>
      <c r="H4258">
        <v>1828</v>
      </c>
      <c r="I4258">
        <v>43112070400</v>
      </c>
      <c r="J4258">
        <v>8</v>
      </c>
      <c r="K4258" t="s">
        <v>1397</v>
      </c>
      <c r="L4258">
        <v>2531</v>
      </c>
      <c r="M4258" t="s">
        <v>1214</v>
      </c>
      <c r="N4258" t="s">
        <v>1388</v>
      </c>
      <c r="O4258">
        <v>0</v>
      </c>
      <c r="P4258" t="s">
        <v>1207</v>
      </c>
      <c r="Q4258">
        <v>19930901</v>
      </c>
    </row>
    <row r="4259" spans="1:17">
      <c r="A4259" t="s">
        <v>1396</v>
      </c>
      <c r="B4259" t="s">
        <v>1368</v>
      </c>
      <c r="C4259">
        <v>201010</v>
      </c>
      <c r="D4259">
        <v>0</v>
      </c>
      <c r="E4259" t="s">
        <v>1212</v>
      </c>
      <c r="F4259">
        <v>0</v>
      </c>
      <c r="G4259">
        <v>0</v>
      </c>
      <c r="H4259">
        <v>0</v>
      </c>
      <c r="I4259">
        <v>43112023300</v>
      </c>
      <c r="J4259">
        <v>12</v>
      </c>
      <c r="K4259" t="s">
        <v>1397</v>
      </c>
      <c r="L4259">
        <v>2531</v>
      </c>
      <c r="M4259" t="s">
        <v>1214</v>
      </c>
      <c r="N4259" t="s">
        <v>1388</v>
      </c>
      <c r="O4259">
        <v>0</v>
      </c>
      <c r="P4259" t="s">
        <v>1233</v>
      </c>
      <c r="Q4259">
        <v>19980227</v>
      </c>
    </row>
    <row r="4260" spans="1:17">
      <c r="A4260" t="s">
        <v>1396</v>
      </c>
      <c r="B4260" t="s">
        <v>1369</v>
      </c>
      <c r="C4260">
        <v>201010</v>
      </c>
      <c r="D4260">
        <v>30</v>
      </c>
      <c r="E4260" t="s">
        <v>1212</v>
      </c>
      <c r="F4260">
        <v>1454</v>
      </c>
      <c r="G4260">
        <v>1728</v>
      </c>
      <c r="H4260">
        <v>65383</v>
      </c>
      <c r="I4260">
        <v>43112023000</v>
      </c>
      <c r="J4260">
        <v>8</v>
      </c>
      <c r="K4260" t="s">
        <v>1400</v>
      </c>
      <c r="L4260">
        <v>2531</v>
      </c>
      <c r="M4260" t="s">
        <v>1214</v>
      </c>
      <c r="N4260" t="s">
        <v>1388</v>
      </c>
      <c r="O4260">
        <v>0</v>
      </c>
      <c r="P4260" t="s">
        <v>1207</v>
      </c>
      <c r="Q4260">
        <v>19701001</v>
      </c>
    </row>
    <row r="4261" spans="1:17">
      <c r="A4261" t="s">
        <v>1396</v>
      </c>
      <c r="B4261" t="s">
        <v>1383</v>
      </c>
      <c r="C4261">
        <v>201010</v>
      </c>
      <c r="D4261">
        <v>30</v>
      </c>
      <c r="E4261" t="s">
        <v>1212</v>
      </c>
      <c r="F4261">
        <v>433</v>
      </c>
      <c r="G4261">
        <v>813</v>
      </c>
      <c r="H4261">
        <v>22063</v>
      </c>
      <c r="I4261">
        <v>43112018200</v>
      </c>
      <c r="J4261">
        <v>8</v>
      </c>
      <c r="K4261" t="s">
        <v>1397</v>
      </c>
      <c r="L4261">
        <v>2531</v>
      </c>
      <c r="M4261" t="s">
        <v>1214</v>
      </c>
      <c r="N4261" t="s">
        <v>1388</v>
      </c>
      <c r="O4261">
        <v>0</v>
      </c>
      <c r="P4261" t="s">
        <v>1233</v>
      </c>
      <c r="Q4261">
        <v>19760501</v>
      </c>
    </row>
    <row r="4262" spans="1:17">
      <c r="A4262" t="s">
        <v>1396</v>
      </c>
      <c r="B4262" t="s">
        <v>1386</v>
      </c>
      <c r="C4262">
        <v>201010</v>
      </c>
      <c r="D4262">
        <v>30</v>
      </c>
      <c r="E4262" t="s">
        <v>1212</v>
      </c>
      <c r="F4262">
        <v>579</v>
      </c>
      <c r="G4262">
        <v>584</v>
      </c>
      <c r="H4262">
        <v>39702</v>
      </c>
      <c r="I4262">
        <v>43112015400</v>
      </c>
      <c r="J4262">
        <v>8</v>
      </c>
      <c r="K4262" t="s">
        <v>1397</v>
      </c>
      <c r="L4262">
        <v>2531</v>
      </c>
      <c r="M4262" t="s">
        <v>1214</v>
      </c>
      <c r="N4262" t="s">
        <v>1388</v>
      </c>
      <c r="O4262">
        <v>0</v>
      </c>
      <c r="P4262" t="s">
        <v>1207</v>
      </c>
      <c r="Q4262">
        <v>19691201</v>
      </c>
    </row>
    <row r="4263" spans="1:17">
      <c r="A4263" t="s">
        <v>1396</v>
      </c>
      <c r="B4263" t="s">
        <v>1370</v>
      </c>
      <c r="C4263">
        <v>201010</v>
      </c>
      <c r="D4263">
        <v>0</v>
      </c>
      <c r="E4263" t="s">
        <v>1212</v>
      </c>
      <c r="F4263">
        <v>0</v>
      </c>
      <c r="G4263">
        <v>0</v>
      </c>
      <c r="H4263">
        <v>0</v>
      </c>
      <c r="I4263">
        <v>43112069700</v>
      </c>
      <c r="J4263">
        <v>12</v>
      </c>
      <c r="K4263" t="s">
        <v>1397</v>
      </c>
      <c r="L4263">
        <v>2531</v>
      </c>
      <c r="M4263" t="s">
        <v>1214</v>
      </c>
      <c r="N4263" t="s">
        <v>1388</v>
      </c>
      <c r="O4263">
        <v>0</v>
      </c>
      <c r="P4263" t="s">
        <v>1207</v>
      </c>
      <c r="Q4263">
        <v>19930201</v>
      </c>
    </row>
    <row r="4264" spans="1:17">
      <c r="A4264" t="s">
        <v>1396</v>
      </c>
      <c r="B4264" t="s">
        <v>1401</v>
      </c>
      <c r="C4264">
        <v>201010</v>
      </c>
      <c r="D4264">
        <v>0</v>
      </c>
      <c r="E4264" t="s">
        <v>1212</v>
      </c>
      <c r="F4264">
        <v>0</v>
      </c>
      <c r="G4264">
        <v>0</v>
      </c>
      <c r="H4264">
        <v>0</v>
      </c>
      <c r="I4264">
        <v>43112012701</v>
      </c>
      <c r="J4264">
        <v>12</v>
      </c>
      <c r="K4264" t="s">
        <v>1397</v>
      </c>
      <c r="L4264">
        <v>2531</v>
      </c>
      <c r="M4264" t="s">
        <v>1214</v>
      </c>
      <c r="N4264" t="s">
        <v>1388</v>
      </c>
      <c r="O4264">
        <v>0</v>
      </c>
      <c r="P4264" t="s">
        <v>1207</v>
      </c>
      <c r="Q4264">
        <v>19760401</v>
      </c>
    </row>
    <row r="4265" spans="1:17">
      <c r="A4265" t="s">
        <v>1396</v>
      </c>
      <c r="B4265" t="s">
        <v>1387</v>
      </c>
      <c r="C4265">
        <v>201010</v>
      </c>
      <c r="D4265">
        <v>30</v>
      </c>
      <c r="E4265" t="s">
        <v>1212</v>
      </c>
      <c r="F4265">
        <v>1457</v>
      </c>
      <c r="G4265">
        <v>229</v>
      </c>
      <c r="H4265">
        <v>87848</v>
      </c>
      <c r="I4265">
        <v>43112012800</v>
      </c>
      <c r="J4265">
        <v>8</v>
      </c>
      <c r="K4265" t="s">
        <v>1397</v>
      </c>
      <c r="L4265">
        <v>2531</v>
      </c>
      <c r="M4265" t="s">
        <v>1214</v>
      </c>
      <c r="N4265" t="s">
        <v>1388</v>
      </c>
      <c r="O4265">
        <v>0</v>
      </c>
      <c r="P4265" t="s">
        <v>1207</v>
      </c>
      <c r="Q4265">
        <v>19710201</v>
      </c>
    </row>
    <row r="4266" spans="1:17">
      <c r="A4266" t="s">
        <v>1396</v>
      </c>
      <c r="B4266" t="s">
        <v>1372</v>
      </c>
      <c r="C4266">
        <v>201010</v>
      </c>
      <c r="D4266">
        <v>0</v>
      </c>
      <c r="E4266" t="s">
        <v>1212</v>
      </c>
      <c r="F4266">
        <v>0</v>
      </c>
      <c r="G4266">
        <v>0</v>
      </c>
      <c r="H4266">
        <v>0</v>
      </c>
      <c r="I4266">
        <v>43112016901</v>
      </c>
      <c r="J4266">
        <v>12</v>
      </c>
      <c r="K4266" t="s">
        <v>1397</v>
      </c>
      <c r="L4266">
        <v>2531</v>
      </c>
      <c r="M4266" t="s">
        <v>1214</v>
      </c>
      <c r="N4266" t="s">
        <v>1388</v>
      </c>
      <c r="O4266">
        <v>0</v>
      </c>
      <c r="P4266" t="s">
        <v>1207</v>
      </c>
      <c r="Q4266">
        <v>19801101</v>
      </c>
    </row>
    <row r="4267" spans="1:17">
      <c r="A4267" t="s">
        <v>1396</v>
      </c>
      <c r="B4267" t="s">
        <v>1373</v>
      </c>
      <c r="C4267">
        <v>201010</v>
      </c>
      <c r="D4267">
        <v>30</v>
      </c>
      <c r="E4267" t="s">
        <v>1212</v>
      </c>
      <c r="F4267">
        <v>1032</v>
      </c>
      <c r="G4267">
        <v>229</v>
      </c>
      <c r="H4267">
        <v>70724</v>
      </c>
      <c r="I4267">
        <v>43112015700</v>
      </c>
      <c r="J4267">
        <v>8</v>
      </c>
      <c r="K4267" t="s">
        <v>1397</v>
      </c>
      <c r="L4267">
        <v>2531</v>
      </c>
      <c r="M4267" t="s">
        <v>1214</v>
      </c>
      <c r="N4267" t="s">
        <v>1388</v>
      </c>
      <c r="O4267">
        <v>0</v>
      </c>
      <c r="P4267" t="s">
        <v>1207</v>
      </c>
      <c r="Q4267">
        <v>19740101</v>
      </c>
    </row>
    <row r="4268" spans="1:17">
      <c r="A4268" t="s">
        <v>1396</v>
      </c>
      <c r="B4268" t="s">
        <v>1374</v>
      </c>
      <c r="C4268">
        <v>201010</v>
      </c>
      <c r="D4268">
        <v>30</v>
      </c>
      <c r="E4268" t="s">
        <v>1212</v>
      </c>
      <c r="F4268">
        <v>694</v>
      </c>
      <c r="G4268">
        <v>127</v>
      </c>
      <c r="H4268">
        <v>2241</v>
      </c>
      <c r="I4268">
        <v>43112009501</v>
      </c>
      <c r="J4268">
        <v>8</v>
      </c>
      <c r="K4268" t="s">
        <v>1397</v>
      </c>
      <c r="L4268">
        <v>2531</v>
      </c>
      <c r="M4268" t="s">
        <v>1214</v>
      </c>
      <c r="N4268" t="s">
        <v>1388</v>
      </c>
      <c r="O4268">
        <v>0</v>
      </c>
      <c r="P4268" t="s">
        <v>1207</v>
      </c>
      <c r="Q4268">
        <v>19700401</v>
      </c>
    </row>
    <row r="4269" spans="1:17">
      <c r="A4269" t="s">
        <v>1396</v>
      </c>
      <c r="B4269" t="s">
        <v>1402</v>
      </c>
      <c r="C4269">
        <v>201010</v>
      </c>
      <c r="D4269">
        <v>30</v>
      </c>
      <c r="E4269" t="s">
        <v>1212</v>
      </c>
      <c r="F4269">
        <v>1167</v>
      </c>
      <c r="G4269">
        <v>229</v>
      </c>
      <c r="H4269">
        <v>10691</v>
      </c>
      <c r="I4269">
        <v>43112020001</v>
      </c>
      <c r="J4269">
        <v>8</v>
      </c>
      <c r="K4269" t="s">
        <v>1397</v>
      </c>
      <c r="L4269">
        <v>2531</v>
      </c>
      <c r="M4269" t="s">
        <v>1214</v>
      </c>
      <c r="N4269" t="s">
        <v>1388</v>
      </c>
      <c r="O4269">
        <v>0</v>
      </c>
      <c r="P4269" t="s">
        <v>1207</v>
      </c>
      <c r="Q4269">
        <v>19810801</v>
      </c>
    </row>
    <row r="4270" spans="1:17">
      <c r="A4270" t="s">
        <v>1396</v>
      </c>
      <c r="B4270" t="s">
        <v>1403</v>
      </c>
      <c r="C4270">
        <v>201010</v>
      </c>
      <c r="D4270">
        <v>30</v>
      </c>
      <c r="E4270" t="s">
        <v>1212</v>
      </c>
      <c r="F4270">
        <v>1044</v>
      </c>
      <c r="G4270">
        <v>305</v>
      </c>
      <c r="H4270">
        <v>80899</v>
      </c>
      <c r="I4270">
        <v>43112018800</v>
      </c>
      <c r="J4270">
        <v>8</v>
      </c>
      <c r="K4270" t="s">
        <v>1397</v>
      </c>
      <c r="L4270">
        <v>2531</v>
      </c>
      <c r="M4270" t="s">
        <v>1214</v>
      </c>
      <c r="N4270" t="s">
        <v>1388</v>
      </c>
      <c r="O4270">
        <v>0</v>
      </c>
      <c r="P4270" t="s">
        <v>1207</v>
      </c>
      <c r="Q4270">
        <v>19700501</v>
      </c>
    </row>
    <row r="4271" spans="1:17">
      <c r="A4271" t="s">
        <v>1396</v>
      </c>
      <c r="B4271" t="s">
        <v>1404</v>
      </c>
      <c r="C4271">
        <v>201010</v>
      </c>
      <c r="D4271">
        <v>0</v>
      </c>
      <c r="E4271" t="s">
        <v>1212</v>
      </c>
      <c r="F4271">
        <v>0</v>
      </c>
      <c r="G4271">
        <v>0</v>
      </c>
      <c r="H4271">
        <v>0</v>
      </c>
      <c r="I4271">
        <v>43112020100</v>
      </c>
      <c r="J4271">
        <v>12</v>
      </c>
      <c r="K4271" t="s">
        <v>1397</v>
      </c>
      <c r="L4271">
        <v>2531</v>
      </c>
      <c r="M4271" t="s">
        <v>1214</v>
      </c>
      <c r="N4271" t="s">
        <v>1388</v>
      </c>
      <c r="O4271">
        <v>0</v>
      </c>
      <c r="P4271" t="s">
        <v>1207</v>
      </c>
      <c r="Q4271">
        <v>19700601</v>
      </c>
    </row>
    <row r="4272" spans="1:17">
      <c r="A4272" t="s">
        <v>1396</v>
      </c>
      <c r="B4272" t="s">
        <v>1405</v>
      </c>
      <c r="C4272">
        <v>201010</v>
      </c>
      <c r="D4272">
        <v>30</v>
      </c>
      <c r="E4272" t="s">
        <v>1212</v>
      </c>
      <c r="F4272">
        <v>66</v>
      </c>
      <c r="G4272">
        <v>21089</v>
      </c>
      <c r="H4272">
        <v>13868</v>
      </c>
      <c r="I4272">
        <v>43112029801</v>
      </c>
      <c r="J4272">
        <v>8</v>
      </c>
      <c r="K4272" t="s">
        <v>1397</v>
      </c>
      <c r="L4272">
        <v>2531</v>
      </c>
      <c r="M4272" t="s">
        <v>1214</v>
      </c>
      <c r="N4272" t="s">
        <v>1388</v>
      </c>
      <c r="O4272">
        <v>0</v>
      </c>
      <c r="P4272" t="s">
        <v>1207</v>
      </c>
      <c r="Q4272">
        <v>19740301</v>
      </c>
    </row>
    <row r="4273" spans="1:17">
      <c r="A4273" t="s">
        <v>1396</v>
      </c>
      <c r="B4273" t="s">
        <v>1406</v>
      </c>
      <c r="C4273">
        <v>201010</v>
      </c>
      <c r="D4273">
        <v>0</v>
      </c>
      <c r="E4273" t="s">
        <v>1212</v>
      </c>
      <c r="F4273">
        <v>0</v>
      </c>
      <c r="G4273">
        <v>0</v>
      </c>
      <c r="H4273">
        <v>0</v>
      </c>
      <c r="I4273">
        <v>43112021100</v>
      </c>
      <c r="J4273">
        <v>12</v>
      </c>
      <c r="K4273" t="s">
        <v>1397</v>
      </c>
      <c r="L4273">
        <v>2531</v>
      </c>
      <c r="M4273" t="s">
        <v>1214</v>
      </c>
      <c r="N4273" t="s">
        <v>1388</v>
      </c>
      <c r="O4273">
        <v>0</v>
      </c>
      <c r="P4273" t="s">
        <v>1207</v>
      </c>
      <c r="Q4273">
        <v>19850301</v>
      </c>
    </row>
    <row r="4274" spans="1:17">
      <c r="A4274" t="s">
        <v>1396</v>
      </c>
      <c r="B4274" t="s">
        <v>1407</v>
      </c>
      <c r="C4274">
        <v>201010</v>
      </c>
      <c r="D4274">
        <v>30</v>
      </c>
      <c r="E4274" t="s">
        <v>1212</v>
      </c>
      <c r="F4274">
        <v>555</v>
      </c>
      <c r="G4274">
        <v>1550</v>
      </c>
      <c r="H4274">
        <v>9547</v>
      </c>
      <c r="I4274">
        <v>43112029500</v>
      </c>
      <c r="J4274">
        <v>8</v>
      </c>
      <c r="K4274" t="s">
        <v>1397</v>
      </c>
      <c r="L4274">
        <v>2531</v>
      </c>
      <c r="M4274" t="s">
        <v>1214</v>
      </c>
      <c r="N4274" t="s">
        <v>1388</v>
      </c>
      <c r="O4274">
        <v>0</v>
      </c>
      <c r="P4274" t="s">
        <v>1207</v>
      </c>
      <c r="Q4274">
        <v>19720901</v>
      </c>
    </row>
    <row r="4275" spans="1:17">
      <c r="A4275" t="s">
        <v>1396</v>
      </c>
      <c r="B4275" t="s">
        <v>1408</v>
      </c>
      <c r="C4275">
        <v>201010</v>
      </c>
      <c r="D4275">
        <v>30</v>
      </c>
      <c r="E4275" t="s">
        <v>1212</v>
      </c>
      <c r="F4275">
        <v>483</v>
      </c>
      <c r="G4275">
        <v>4955</v>
      </c>
      <c r="H4275">
        <v>101541</v>
      </c>
      <c r="I4275">
        <v>43112029300</v>
      </c>
      <c r="J4275">
        <v>8</v>
      </c>
      <c r="K4275" t="s">
        <v>1397</v>
      </c>
      <c r="L4275">
        <v>2531</v>
      </c>
      <c r="M4275" t="s">
        <v>1214</v>
      </c>
      <c r="N4275" t="s">
        <v>1388</v>
      </c>
      <c r="O4275">
        <v>0</v>
      </c>
      <c r="P4275" t="s">
        <v>1207</v>
      </c>
      <c r="Q4275">
        <v>19720501</v>
      </c>
    </row>
    <row r="4276" spans="1:17">
      <c r="A4276" t="s">
        <v>1396</v>
      </c>
      <c r="B4276" t="s">
        <v>1409</v>
      </c>
      <c r="C4276">
        <v>201010</v>
      </c>
      <c r="D4276">
        <v>30</v>
      </c>
      <c r="E4276" t="s">
        <v>1212</v>
      </c>
      <c r="F4276">
        <v>108</v>
      </c>
      <c r="G4276">
        <v>203</v>
      </c>
      <c r="H4276">
        <v>7446</v>
      </c>
      <c r="I4276">
        <v>43112012601</v>
      </c>
      <c r="J4276">
        <v>8</v>
      </c>
      <c r="K4276" t="s">
        <v>1397</v>
      </c>
      <c r="L4276">
        <v>2531</v>
      </c>
      <c r="M4276" t="s">
        <v>1214</v>
      </c>
      <c r="N4276" t="s">
        <v>1388</v>
      </c>
      <c r="O4276">
        <v>0</v>
      </c>
      <c r="P4276" t="s">
        <v>1233</v>
      </c>
      <c r="Q4276">
        <v>19980514</v>
      </c>
    </row>
    <row r="4277" spans="1:17">
      <c r="A4277" t="s">
        <v>1396</v>
      </c>
      <c r="B4277" t="s">
        <v>1410</v>
      </c>
      <c r="C4277">
        <v>201010</v>
      </c>
      <c r="D4277">
        <v>30</v>
      </c>
      <c r="E4277" t="s">
        <v>1212</v>
      </c>
      <c r="F4277">
        <v>557</v>
      </c>
      <c r="G4277">
        <v>1906</v>
      </c>
      <c r="H4277">
        <v>11696</v>
      </c>
      <c r="I4277">
        <v>43112015501</v>
      </c>
      <c r="J4277">
        <v>8</v>
      </c>
      <c r="K4277" t="s">
        <v>1397</v>
      </c>
      <c r="L4277">
        <v>2531</v>
      </c>
      <c r="M4277" t="s">
        <v>1214</v>
      </c>
      <c r="N4277" t="s">
        <v>1388</v>
      </c>
      <c r="O4277">
        <v>0</v>
      </c>
      <c r="P4277" t="s">
        <v>1207</v>
      </c>
      <c r="Q4277">
        <v>19901001</v>
      </c>
    </row>
    <row r="4278" spans="1:17">
      <c r="A4278" t="s">
        <v>1396</v>
      </c>
      <c r="B4278" t="s">
        <v>1411</v>
      </c>
      <c r="C4278">
        <v>201010</v>
      </c>
      <c r="D4278">
        <v>0</v>
      </c>
      <c r="E4278" t="s">
        <v>1212</v>
      </c>
      <c r="F4278">
        <v>0</v>
      </c>
      <c r="G4278">
        <v>0</v>
      </c>
      <c r="H4278">
        <v>0</v>
      </c>
      <c r="I4278">
        <v>43112029202</v>
      </c>
      <c r="J4278">
        <v>12</v>
      </c>
      <c r="K4278" t="s">
        <v>1397</v>
      </c>
      <c r="L4278">
        <v>2531</v>
      </c>
      <c r="M4278" t="s">
        <v>1214</v>
      </c>
      <c r="N4278" t="s">
        <v>1388</v>
      </c>
      <c r="O4278">
        <v>0</v>
      </c>
      <c r="P4278" t="s">
        <v>1207</v>
      </c>
      <c r="Q4278">
        <v>19931001</v>
      </c>
    </row>
    <row r="4279" spans="1:17">
      <c r="A4279" t="s">
        <v>1396</v>
      </c>
      <c r="B4279" t="s">
        <v>1332</v>
      </c>
      <c r="C4279">
        <v>201010</v>
      </c>
      <c r="D4279">
        <v>30</v>
      </c>
      <c r="E4279" t="s">
        <v>1212</v>
      </c>
      <c r="F4279">
        <v>351</v>
      </c>
      <c r="G4279">
        <v>388</v>
      </c>
      <c r="H4279">
        <v>1590</v>
      </c>
      <c r="I4279">
        <v>43112034500</v>
      </c>
      <c r="J4279">
        <v>8</v>
      </c>
      <c r="K4279" t="s">
        <v>1412</v>
      </c>
      <c r="L4279">
        <v>2531</v>
      </c>
      <c r="M4279" t="s">
        <v>1214</v>
      </c>
      <c r="N4279" t="s">
        <v>1388</v>
      </c>
      <c r="O4279">
        <v>0</v>
      </c>
      <c r="P4279" t="s">
        <v>1233</v>
      </c>
      <c r="Q4279">
        <v>19970608</v>
      </c>
    </row>
    <row r="4280" spans="1:17">
      <c r="A4280" t="s">
        <v>1396</v>
      </c>
      <c r="B4280" t="s">
        <v>1333</v>
      </c>
      <c r="C4280">
        <v>201010</v>
      </c>
      <c r="D4280">
        <v>30</v>
      </c>
      <c r="E4280" t="s">
        <v>1212</v>
      </c>
      <c r="F4280">
        <v>777</v>
      </c>
      <c r="G4280">
        <v>422</v>
      </c>
      <c r="H4280">
        <v>26086</v>
      </c>
      <c r="I4280">
        <v>43112035000</v>
      </c>
      <c r="J4280">
        <v>8</v>
      </c>
      <c r="K4280" t="s">
        <v>1397</v>
      </c>
      <c r="L4280">
        <v>2531</v>
      </c>
      <c r="M4280" t="s">
        <v>1214</v>
      </c>
      <c r="N4280" t="s">
        <v>1388</v>
      </c>
      <c r="O4280">
        <v>0</v>
      </c>
      <c r="P4280" t="s">
        <v>1207</v>
      </c>
      <c r="Q4280">
        <v>19771001</v>
      </c>
    </row>
    <row r="4281" spans="1:17">
      <c r="A4281" t="s">
        <v>1396</v>
      </c>
      <c r="B4281" t="s">
        <v>1268</v>
      </c>
      <c r="C4281">
        <v>201010</v>
      </c>
      <c r="D4281">
        <v>30</v>
      </c>
      <c r="E4281" t="s">
        <v>1212</v>
      </c>
      <c r="F4281">
        <v>475</v>
      </c>
      <c r="G4281">
        <v>945</v>
      </c>
      <c r="H4281">
        <v>1031</v>
      </c>
      <c r="I4281">
        <v>43112035800</v>
      </c>
      <c r="J4281">
        <v>8</v>
      </c>
      <c r="K4281" t="s">
        <v>1397</v>
      </c>
      <c r="L4281">
        <v>2531</v>
      </c>
      <c r="M4281" t="s">
        <v>1214</v>
      </c>
      <c r="N4281" t="s">
        <v>1388</v>
      </c>
      <c r="O4281">
        <v>0</v>
      </c>
      <c r="P4281" t="s">
        <v>1207</v>
      </c>
      <c r="Q4281">
        <v>19771101</v>
      </c>
    </row>
    <row r="4282" spans="1:17">
      <c r="A4282" t="s">
        <v>1396</v>
      </c>
      <c r="B4282" t="s">
        <v>1337</v>
      </c>
      <c r="C4282">
        <v>201010</v>
      </c>
      <c r="D4282">
        <v>0</v>
      </c>
      <c r="E4282" t="s">
        <v>1212</v>
      </c>
      <c r="F4282">
        <v>0</v>
      </c>
      <c r="G4282">
        <v>0</v>
      </c>
      <c r="H4282">
        <v>0</v>
      </c>
      <c r="I4282">
        <v>43112036700</v>
      </c>
      <c r="J4282">
        <v>12</v>
      </c>
      <c r="K4282" t="s">
        <v>1397</v>
      </c>
      <c r="L4282">
        <v>2531</v>
      </c>
      <c r="M4282" t="s">
        <v>1214</v>
      </c>
      <c r="N4282" t="s">
        <v>1388</v>
      </c>
      <c r="O4282">
        <v>0</v>
      </c>
      <c r="P4282" t="s">
        <v>1207</v>
      </c>
      <c r="Q4282">
        <v>19780101</v>
      </c>
    </row>
    <row r="4283" spans="1:17">
      <c r="A4283" t="s">
        <v>1396</v>
      </c>
      <c r="B4283" t="s">
        <v>1413</v>
      </c>
      <c r="C4283">
        <v>201010</v>
      </c>
      <c r="D4283">
        <v>30</v>
      </c>
      <c r="E4283" t="s">
        <v>1212</v>
      </c>
      <c r="F4283">
        <v>602</v>
      </c>
      <c r="G4283">
        <v>1214</v>
      </c>
      <c r="H4283">
        <v>367</v>
      </c>
      <c r="I4283">
        <v>43112032800</v>
      </c>
      <c r="J4283">
        <v>8</v>
      </c>
      <c r="K4283" t="s">
        <v>1397</v>
      </c>
      <c r="L4283">
        <v>2531</v>
      </c>
      <c r="M4283" t="s">
        <v>1214</v>
      </c>
      <c r="N4283" t="s">
        <v>1388</v>
      </c>
      <c r="O4283">
        <v>0</v>
      </c>
      <c r="P4283" t="s">
        <v>1207</v>
      </c>
      <c r="Q4283">
        <v>19770701</v>
      </c>
    </row>
    <row r="4284" spans="1:17">
      <c r="A4284" t="s">
        <v>1396</v>
      </c>
      <c r="B4284" t="s">
        <v>1275</v>
      </c>
      <c r="C4284">
        <v>201010</v>
      </c>
      <c r="D4284">
        <v>29</v>
      </c>
      <c r="E4284" t="s">
        <v>1212</v>
      </c>
      <c r="F4284">
        <v>106</v>
      </c>
      <c r="G4284">
        <v>965</v>
      </c>
      <c r="H4284">
        <v>343</v>
      </c>
      <c r="I4284">
        <v>43112033900</v>
      </c>
      <c r="J4284">
        <v>8</v>
      </c>
      <c r="K4284" t="s">
        <v>1397</v>
      </c>
      <c r="L4284">
        <v>2531</v>
      </c>
      <c r="M4284" t="s">
        <v>1214</v>
      </c>
      <c r="N4284" t="s">
        <v>1388</v>
      </c>
      <c r="O4284">
        <v>0</v>
      </c>
      <c r="P4284" t="s">
        <v>1207</v>
      </c>
      <c r="Q4284">
        <v>19771001</v>
      </c>
    </row>
    <row r="4285" spans="1:17">
      <c r="A4285" t="s">
        <v>1396</v>
      </c>
      <c r="B4285" t="s">
        <v>1282</v>
      </c>
      <c r="C4285">
        <v>201010</v>
      </c>
      <c r="D4285">
        <v>30</v>
      </c>
      <c r="E4285" t="s">
        <v>1212</v>
      </c>
      <c r="F4285">
        <v>1735</v>
      </c>
      <c r="G4285">
        <v>9470</v>
      </c>
      <c r="H4285">
        <v>3554</v>
      </c>
      <c r="I4285">
        <v>43112033300</v>
      </c>
      <c r="J4285">
        <v>8</v>
      </c>
      <c r="K4285" t="s">
        <v>1397</v>
      </c>
      <c r="L4285">
        <v>2531</v>
      </c>
      <c r="M4285" t="s">
        <v>1214</v>
      </c>
      <c r="N4285" t="s">
        <v>1388</v>
      </c>
      <c r="O4285">
        <v>0</v>
      </c>
      <c r="P4285" t="s">
        <v>1207</v>
      </c>
      <c r="Q4285">
        <v>19770901</v>
      </c>
    </row>
    <row r="4286" spans="1:17">
      <c r="A4286" t="s">
        <v>1396</v>
      </c>
      <c r="B4286" t="s">
        <v>1342</v>
      </c>
      <c r="C4286">
        <v>201010</v>
      </c>
      <c r="D4286">
        <v>30</v>
      </c>
      <c r="E4286" t="s">
        <v>1212</v>
      </c>
      <c r="F4286">
        <v>402</v>
      </c>
      <c r="G4286">
        <v>2395</v>
      </c>
      <c r="H4286">
        <v>8378</v>
      </c>
      <c r="I4286">
        <v>43112032700</v>
      </c>
      <c r="J4286">
        <v>8</v>
      </c>
      <c r="K4286" t="s">
        <v>1397</v>
      </c>
      <c r="L4286">
        <v>2531</v>
      </c>
      <c r="M4286" t="s">
        <v>1214</v>
      </c>
      <c r="N4286" t="s">
        <v>1388</v>
      </c>
      <c r="O4286">
        <v>0</v>
      </c>
      <c r="P4286" t="s">
        <v>1207</v>
      </c>
      <c r="Q4286">
        <v>19770801</v>
      </c>
    </row>
    <row r="4287" spans="1:17">
      <c r="A4287" t="s">
        <v>1396</v>
      </c>
      <c r="B4287" t="s">
        <v>1343</v>
      </c>
      <c r="C4287">
        <v>201010</v>
      </c>
      <c r="D4287">
        <v>30</v>
      </c>
      <c r="E4287" t="s">
        <v>1212</v>
      </c>
      <c r="F4287">
        <v>2364</v>
      </c>
      <c r="G4287">
        <v>304</v>
      </c>
      <c r="H4287">
        <v>15152</v>
      </c>
      <c r="I4287">
        <v>43112069200</v>
      </c>
      <c r="J4287">
        <v>8</v>
      </c>
      <c r="K4287" t="s">
        <v>1397</v>
      </c>
      <c r="L4287">
        <v>2531</v>
      </c>
      <c r="M4287" t="s">
        <v>1214</v>
      </c>
      <c r="N4287" t="s">
        <v>1388</v>
      </c>
      <c r="O4287">
        <v>0</v>
      </c>
      <c r="P4287" t="s">
        <v>1207</v>
      </c>
      <c r="Q4287">
        <v>19910701</v>
      </c>
    </row>
    <row r="4288" spans="1:17">
      <c r="A4288" t="s">
        <v>1396</v>
      </c>
      <c r="B4288" t="s">
        <v>1283</v>
      </c>
      <c r="C4288">
        <v>201010</v>
      </c>
      <c r="D4288">
        <v>30</v>
      </c>
      <c r="E4288" t="s">
        <v>1212</v>
      </c>
      <c r="F4288">
        <v>1284</v>
      </c>
      <c r="G4288">
        <v>439</v>
      </c>
      <c r="H4288">
        <v>6401</v>
      </c>
      <c r="I4288">
        <v>43112069400</v>
      </c>
      <c r="J4288">
        <v>8</v>
      </c>
      <c r="K4288" t="s">
        <v>1397</v>
      </c>
      <c r="L4288">
        <v>2531</v>
      </c>
      <c r="M4288" t="s">
        <v>1214</v>
      </c>
      <c r="N4288" t="s">
        <v>1388</v>
      </c>
      <c r="O4288">
        <v>0</v>
      </c>
      <c r="P4288" t="s">
        <v>1207</v>
      </c>
      <c r="Q4288">
        <v>19920701</v>
      </c>
    </row>
    <row r="4289" spans="1:17">
      <c r="A4289" t="s">
        <v>1396</v>
      </c>
      <c r="B4289" t="s">
        <v>1344</v>
      </c>
      <c r="C4289">
        <v>201010</v>
      </c>
      <c r="D4289">
        <v>30</v>
      </c>
      <c r="E4289" t="s">
        <v>1212</v>
      </c>
      <c r="F4289">
        <v>1779</v>
      </c>
      <c r="G4289">
        <v>320</v>
      </c>
      <c r="H4289">
        <v>3513</v>
      </c>
      <c r="I4289">
        <v>43112036500</v>
      </c>
      <c r="J4289">
        <v>8</v>
      </c>
      <c r="K4289" t="s">
        <v>1397</v>
      </c>
      <c r="L4289">
        <v>2531</v>
      </c>
      <c r="M4289" t="s">
        <v>1214</v>
      </c>
      <c r="N4289" t="s">
        <v>1388</v>
      </c>
      <c r="O4289">
        <v>0</v>
      </c>
      <c r="P4289" t="s">
        <v>1207</v>
      </c>
      <c r="Q4289">
        <v>19771201</v>
      </c>
    </row>
    <row r="4290" spans="1:17">
      <c r="A4290" t="s">
        <v>1396</v>
      </c>
      <c r="B4290" t="s">
        <v>1284</v>
      </c>
      <c r="C4290">
        <v>201010</v>
      </c>
      <c r="D4290">
        <v>30</v>
      </c>
      <c r="E4290" t="s">
        <v>1212</v>
      </c>
      <c r="F4290">
        <v>192</v>
      </c>
      <c r="G4290">
        <v>169</v>
      </c>
      <c r="H4290">
        <v>1479</v>
      </c>
      <c r="I4290">
        <v>43112035300</v>
      </c>
      <c r="J4290">
        <v>8</v>
      </c>
      <c r="K4290" t="s">
        <v>1397</v>
      </c>
      <c r="L4290">
        <v>2531</v>
      </c>
      <c r="M4290" t="s">
        <v>1214</v>
      </c>
      <c r="N4290" t="s">
        <v>1388</v>
      </c>
      <c r="O4290">
        <v>0</v>
      </c>
      <c r="P4290" t="s">
        <v>1207</v>
      </c>
      <c r="Q4290">
        <v>19771101</v>
      </c>
    </row>
    <row r="4291" spans="1:17">
      <c r="A4291" t="s">
        <v>1396</v>
      </c>
      <c r="B4291" t="s">
        <v>1285</v>
      </c>
      <c r="C4291">
        <v>201010</v>
      </c>
      <c r="D4291">
        <v>30</v>
      </c>
      <c r="E4291" t="s">
        <v>1212</v>
      </c>
      <c r="F4291">
        <v>9</v>
      </c>
      <c r="G4291">
        <v>84</v>
      </c>
      <c r="H4291">
        <v>21</v>
      </c>
      <c r="I4291">
        <v>43112067600</v>
      </c>
      <c r="J4291">
        <v>8</v>
      </c>
      <c r="K4291" t="s">
        <v>1397</v>
      </c>
      <c r="L4291">
        <v>2531</v>
      </c>
      <c r="M4291" t="s">
        <v>1214</v>
      </c>
      <c r="N4291" t="s">
        <v>1388</v>
      </c>
      <c r="O4291">
        <v>0</v>
      </c>
      <c r="P4291" t="s">
        <v>1322</v>
      </c>
      <c r="Q4291">
        <v>19950401</v>
      </c>
    </row>
    <row r="4292" spans="1:17">
      <c r="A4292" t="s">
        <v>1396</v>
      </c>
      <c r="B4292" t="s">
        <v>1414</v>
      </c>
      <c r="C4292">
        <v>201010</v>
      </c>
      <c r="D4292">
        <v>30</v>
      </c>
      <c r="E4292" t="s">
        <v>1212</v>
      </c>
      <c r="F4292">
        <v>619</v>
      </c>
      <c r="G4292">
        <v>219</v>
      </c>
      <c r="H4292">
        <v>1193</v>
      </c>
      <c r="I4292">
        <v>43112069500</v>
      </c>
      <c r="J4292">
        <v>8</v>
      </c>
      <c r="K4292" t="s">
        <v>1397</v>
      </c>
      <c r="L4292">
        <v>2531</v>
      </c>
      <c r="M4292" t="s">
        <v>1214</v>
      </c>
      <c r="N4292" t="s">
        <v>1388</v>
      </c>
      <c r="O4292">
        <v>0</v>
      </c>
      <c r="P4292" t="s">
        <v>1207</v>
      </c>
      <c r="Q4292">
        <v>19920701</v>
      </c>
    </row>
    <row r="4293" spans="1:17">
      <c r="A4293" t="s">
        <v>1396</v>
      </c>
      <c r="B4293" t="s">
        <v>1415</v>
      </c>
      <c r="C4293">
        <v>201010</v>
      </c>
      <c r="D4293">
        <v>0</v>
      </c>
      <c r="E4293" t="s">
        <v>1212</v>
      </c>
      <c r="F4293">
        <v>0</v>
      </c>
      <c r="G4293">
        <v>0</v>
      </c>
      <c r="H4293">
        <v>0</v>
      </c>
      <c r="I4293">
        <v>43112032900</v>
      </c>
      <c r="J4293">
        <v>12</v>
      </c>
      <c r="K4293" t="s">
        <v>1397</v>
      </c>
      <c r="L4293">
        <v>2531</v>
      </c>
      <c r="M4293" t="s">
        <v>1214</v>
      </c>
      <c r="N4293" t="s">
        <v>1388</v>
      </c>
      <c r="O4293">
        <v>0</v>
      </c>
      <c r="P4293" t="s">
        <v>1207</v>
      </c>
      <c r="Q4293">
        <v>19770801</v>
      </c>
    </row>
    <row r="4294" spans="1:17">
      <c r="A4294" t="s">
        <v>1396</v>
      </c>
      <c r="B4294" t="s">
        <v>1289</v>
      </c>
      <c r="C4294">
        <v>201010</v>
      </c>
      <c r="D4294">
        <v>30</v>
      </c>
      <c r="E4294" t="s">
        <v>1212</v>
      </c>
      <c r="F4294">
        <v>344</v>
      </c>
      <c r="G4294">
        <v>607</v>
      </c>
      <c r="H4294">
        <v>1742</v>
      </c>
      <c r="I4294">
        <v>43112033500</v>
      </c>
      <c r="J4294">
        <v>8</v>
      </c>
      <c r="K4294" t="s">
        <v>1397</v>
      </c>
      <c r="L4294">
        <v>2531</v>
      </c>
      <c r="M4294" t="s">
        <v>1214</v>
      </c>
      <c r="N4294" t="s">
        <v>1388</v>
      </c>
      <c r="O4294">
        <v>0</v>
      </c>
      <c r="P4294" t="s">
        <v>1207</v>
      </c>
      <c r="Q4294">
        <v>19770901</v>
      </c>
    </row>
    <row r="4295" spans="1:17">
      <c r="A4295" t="s">
        <v>1396</v>
      </c>
      <c r="B4295" t="s">
        <v>1208</v>
      </c>
      <c r="C4295">
        <v>201010</v>
      </c>
      <c r="D4295">
        <v>30</v>
      </c>
      <c r="E4295" t="s">
        <v>1212</v>
      </c>
      <c r="F4295">
        <v>1596</v>
      </c>
      <c r="G4295">
        <v>196</v>
      </c>
      <c r="H4295">
        <v>11565</v>
      </c>
      <c r="I4295">
        <v>43112036400</v>
      </c>
      <c r="J4295">
        <v>8</v>
      </c>
      <c r="K4295" t="s">
        <v>1397</v>
      </c>
      <c r="L4295">
        <v>2531</v>
      </c>
      <c r="M4295" t="s">
        <v>1214</v>
      </c>
      <c r="N4295" t="s">
        <v>1388</v>
      </c>
      <c r="O4295">
        <v>0</v>
      </c>
      <c r="P4295" t="s">
        <v>1207</v>
      </c>
      <c r="Q4295">
        <v>19771201</v>
      </c>
    </row>
    <row r="4296" spans="1:17">
      <c r="A4296" t="s">
        <v>1396</v>
      </c>
      <c r="B4296" t="s">
        <v>1416</v>
      </c>
      <c r="C4296">
        <v>201010</v>
      </c>
      <c r="D4296">
        <v>30</v>
      </c>
      <c r="E4296" t="s">
        <v>1212</v>
      </c>
      <c r="F4296">
        <v>288</v>
      </c>
      <c r="G4296">
        <v>596</v>
      </c>
      <c r="H4296">
        <v>4102</v>
      </c>
      <c r="I4296">
        <v>43112036300</v>
      </c>
      <c r="J4296">
        <v>8</v>
      </c>
      <c r="K4296" t="s">
        <v>1397</v>
      </c>
      <c r="L4296">
        <v>2531</v>
      </c>
      <c r="M4296" t="s">
        <v>1214</v>
      </c>
      <c r="N4296" t="s">
        <v>1388</v>
      </c>
      <c r="O4296">
        <v>0</v>
      </c>
      <c r="P4296" t="s">
        <v>1207</v>
      </c>
      <c r="Q4296">
        <v>19771101</v>
      </c>
    </row>
    <row r="4297" spans="1:17">
      <c r="A4297" t="s">
        <v>1396</v>
      </c>
      <c r="B4297" t="s">
        <v>1346</v>
      </c>
      <c r="C4297">
        <v>201010</v>
      </c>
      <c r="D4297">
        <v>30</v>
      </c>
      <c r="E4297" t="s">
        <v>1212</v>
      </c>
      <c r="F4297">
        <v>1170</v>
      </c>
      <c r="G4297">
        <v>191</v>
      </c>
      <c r="H4297">
        <v>1518</v>
      </c>
      <c r="I4297">
        <v>43112036600</v>
      </c>
      <c r="J4297">
        <v>8</v>
      </c>
      <c r="K4297" t="s">
        <v>1397</v>
      </c>
      <c r="L4297">
        <v>2531</v>
      </c>
      <c r="M4297" t="s">
        <v>1214</v>
      </c>
      <c r="N4297" t="s">
        <v>1388</v>
      </c>
      <c r="O4297">
        <v>0</v>
      </c>
      <c r="P4297" t="s">
        <v>1207</v>
      </c>
      <c r="Q4297">
        <v>19771201</v>
      </c>
    </row>
    <row r="4298" spans="1:17">
      <c r="A4298" t="s">
        <v>1396</v>
      </c>
      <c r="B4298" t="s">
        <v>1347</v>
      </c>
      <c r="C4298">
        <v>201010</v>
      </c>
      <c r="D4298">
        <v>30</v>
      </c>
      <c r="E4298" t="s">
        <v>1212</v>
      </c>
      <c r="F4298">
        <v>393</v>
      </c>
      <c r="G4298">
        <v>253</v>
      </c>
      <c r="H4298">
        <v>31</v>
      </c>
      <c r="I4298">
        <v>43112069300</v>
      </c>
      <c r="J4298">
        <v>8</v>
      </c>
      <c r="K4298" t="s">
        <v>1397</v>
      </c>
      <c r="L4298">
        <v>2531</v>
      </c>
      <c r="M4298" t="s">
        <v>1214</v>
      </c>
      <c r="N4298" t="s">
        <v>1388</v>
      </c>
      <c r="O4298">
        <v>0</v>
      </c>
      <c r="P4298" t="s">
        <v>1207</v>
      </c>
      <c r="Q4298">
        <v>19910801</v>
      </c>
    </row>
    <row r="4299" spans="1:17">
      <c r="A4299" t="s">
        <v>1396</v>
      </c>
      <c r="B4299" t="s">
        <v>1290</v>
      </c>
      <c r="C4299">
        <v>201010</v>
      </c>
      <c r="D4299">
        <v>30</v>
      </c>
      <c r="E4299" t="s">
        <v>1212</v>
      </c>
      <c r="F4299">
        <v>496</v>
      </c>
      <c r="G4299">
        <v>191</v>
      </c>
      <c r="H4299">
        <v>2818</v>
      </c>
      <c r="I4299">
        <v>43112068900</v>
      </c>
      <c r="J4299">
        <v>8</v>
      </c>
      <c r="K4299" t="s">
        <v>1397</v>
      </c>
      <c r="L4299">
        <v>2531</v>
      </c>
      <c r="M4299" t="s">
        <v>1214</v>
      </c>
      <c r="N4299" t="s">
        <v>1388</v>
      </c>
      <c r="O4299">
        <v>0</v>
      </c>
      <c r="P4299" t="s">
        <v>1207</v>
      </c>
      <c r="Q4299">
        <v>19901101</v>
      </c>
    </row>
    <row r="4300" spans="1:17">
      <c r="A4300" t="s">
        <v>1396</v>
      </c>
      <c r="B4300" t="s">
        <v>1417</v>
      </c>
      <c r="C4300">
        <v>201010</v>
      </c>
      <c r="D4300">
        <v>0</v>
      </c>
      <c r="E4300" t="s">
        <v>1212</v>
      </c>
      <c r="F4300">
        <v>0</v>
      </c>
      <c r="G4300">
        <v>0</v>
      </c>
      <c r="H4300">
        <v>0</v>
      </c>
      <c r="I4300">
        <v>43112035100</v>
      </c>
      <c r="J4300">
        <v>12</v>
      </c>
      <c r="K4300" t="s">
        <v>1397</v>
      </c>
      <c r="L4300">
        <v>2531</v>
      </c>
      <c r="M4300" t="s">
        <v>1214</v>
      </c>
      <c r="N4300" t="s">
        <v>1388</v>
      </c>
      <c r="O4300">
        <v>0</v>
      </c>
      <c r="P4300" t="s">
        <v>1207</v>
      </c>
      <c r="Q4300">
        <v>19771001</v>
      </c>
    </row>
    <row r="4301" spans="1:17">
      <c r="A4301" t="s">
        <v>1396</v>
      </c>
      <c r="B4301" t="s">
        <v>1293</v>
      </c>
      <c r="C4301">
        <v>201010</v>
      </c>
      <c r="D4301">
        <v>30</v>
      </c>
      <c r="E4301" t="s">
        <v>1212</v>
      </c>
      <c r="F4301">
        <v>142</v>
      </c>
      <c r="G4301">
        <v>405</v>
      </c>
      <c r="H4301">
        <v>957</v>
      </c>
      <c r="I4301">
        <v>43112034000</v>
      </c>
      <c r="J4301">
        <v>8</v>
      </c>
      <c r="K4301" t="s">
        <v>1397</v>
      </c>
      <c r="L4301">
        <v>2531</v>
      </c>
      <c r="M4301" t="s">
        <v>1214</v>
      </c>
      <c r="N4301" t="s">
        <v>1388</v>
      </c>
      <c r="O4301">
        <v>0</v>
      </c>
      <c r="P4301" t="s">
        <v>1207</v>
      </c>
      <c r="Q4301">
        <v>19771001</v>
      </c>
    </row>
    <row r="4302" spans="1:17">
      <c r="A4302" t="s">
        <v>1396</v>
      </c>
      <c r="B4302" t="s">
        <v>1295</v>
      </c>
      <c r="C4302">
        <v>201010</v>
      </c>
      <c r="D4302">
        <v>30</v>
      </c>
      <c r="E4302" t="s">
        <v>1212</v>
      </c>
      <c r="F4302">
        <v>237</v>
      </c>
      <c r="G4302">
        <v>124</v>
      </c>
      <c r="H4302">
        <v>769</v>
      </c>
      <c r="I4302">
        <v>43112036800</v>
      </c>
      <c r="J4302">
        <v>8</v>
      </c>
      <c r="K4302" t="s">
        <v>1397</v>
      </c>
      <c r="L4302">
        <v>2531</v>
      </c>
      <c r="M4302" t="s">
        <v>1214</v>
      </c>
      <c r="N4302" t="s">
        <v>1388</v>
      </c>
      <c r="O4302">
        <v>0</v>
      </c>
      <c r="P4302" t="s">
        <v>1207</v>
      </c>
      <c r="Q4302">
        <v>19780201</v>
      </c>
    </row>
    <row r="4303" spans="1:17">
      <c r="A4303" t="s">
        <v>1396</v>
      </c>
      <c r="B4303" t="s">
        <v>1297</v>
      </c>
      <c r="C4303">
        <v>201010</v>
      </c>
      <c r="D4303">
        <v>30</v>
      </c>
      <c r="E4303" t="s">
        <v>1212</v>
      </c>
      <c r="F4303">
        <v>2182</v>
      </c>
      <c r="G4303">
        <v>483</v>
      </c>
      <c r="H4303">
        <v>33633</v>
      </c>
      <c r="I4303">
        <v>43112033200</v>
      </c>
      <c r="J4303">
        <v>8</v>
      </c>
      <c r="K4303" t="s">
        <v>1397</v>
      </c>
      <c r="L4303">
        <v>2531</v>
      </c>
      <c r="M4303" t="s">
        <v>1214</v>
      </c>
      <c r="N4303" t="s">
        <v>1388</v>
      </c>
      <c r="O4303">
        <v>0</v>
      </c>
      <c r="P4303" t="s">
        <v>1207</v>
      </c>
      <c r="Q4303">
        <v>19770801</v>
      </c>
    </row>
    <row r="4304" spans="1:17">
      <c r="A4304" t="s">
        <v>1396</v>
      </c>
      <c r="B4304" t="s">
        <v>1298</v>
      </c>
      <c r="C4304">
        <v>201010</v>
      </c>
      <c r="D4304">
        <v>30</v>
      </c>
      <c r="E4304" t="s">
        <v>1212</v>
      </c>
      <c r="F4304">
        <v>261</v>
      </c>
      <c r="G4304">
        <v>371</v>
      </c>
      <c r="H4304">
        <v>7259</v>
      </c>
      <c r="I4304">
        <v>43112033400</v>
      </c>
      <c r="J4304">
        <v>8</v>
      </c>
      <c r="K4304" t="s">
        <v>1397</v>
      </c>
      <c r="L4304">
        <v>2531</v>
      </c>
      <c r="M4304" t="s">
        <v>1214</v>
      </c>
      <c r="N4304" t="s">
        <v>1388</v>
      </c>
      <c r="O4304">
        <v>0</v>
      </c>
      <c r="P4304" t="s">
        <v>1207</v>
      </c>
      <c r="Q4304">
        <v>19770901</v>
      </c>
    </row>
    <row r="4305" spans="1:17">
      <c r="A4305" t="s">
        <v>1396</v>
      </c>
      <c r="B4305" t="s">
        <v>1418</v>
      </c>
      <c r="C4305">
        <v>201010</v>
      </c>
      <c r="D4305">
        <v>29</v>
      </c>
      <c r="E4305" t="s">
        <v>1212</v>
      </c>
      <c r="F4305">
        <v>145</v>
      </c>
      <c r="G4305">
        <v>254</v>
      </c>
      <c r="H4305">
        <v>97</v>
      </c>
      <c r="I4305">
        <v>43112016101</v>
      </c>
      <c r="J4305">
        <v>8</v>
      </c>
      <c r="K4305" t="s">
        <v>1397</v>
      </c>
      <c r="L4305">
        <v>2531</v>
      </c>
      <c r="M4305" t="s">
        <v>1214</v>
      </c>
      <c r="N4305" t="s">
        <v>1388</v>
      </c>
      <c r="O4305">
        <v>0</v>
      </c>
      <c r="P4305" t="s">
        <v>1233</v>
      </c>
      <c r="Q4305">
        <v>19910301</v>
      </c>
    </row>
    <row r="4306" spans="1:17">
      <c r="A4306" t="s">
        <v>1396</v>
      </c>
      <c r="B4306" t="s">
        <v>1419</v>
      </c>
      <c r="C4306">
        <v>201010</v>
      </c>
      <c r="D4306">
        <v>29</v>
      </c>
      <c r="E4306" t="s">
        <v>1212</v>
      </c>
      <c r="F4306">
        <v>963</v>
      </c>
      <c r="G4306">
        <v>507</v>
      </c>
      <c r="H4306">
        <v>18247</v>
      </c>
      <c r="I4306">
        <v>43112014001</v>
      </c>
      <c r="J4306">
        <v>8</v>
      </c>
      <c r="K4306" t="s">
        <v>1397</v>
      </c>
      <c r="L4306">
        <v>2531</v>
      </c>
      <c r="M4306" t="s">
        <v>1214</v>
      </c>
      <c r="N4306" t="s">
        <v>1388</v>
      </c>
      <c r="O4306">
        <v>0</v>
      </c>
      <c r="P4306" t="s">
        <v>1207</v>
      </c>
      <c r="Q4306">
        <v>19791001</v>
      </c>
    </row>
    <row r="4307" spans="1:17">
      <c r="A4307" t="s">
        <v>1396</v>
      </c>
      <c r="B4307" t="s">
        <v>1420</v>
      </c>
      <c r="C4307">
        <v>201010</v>
      </c>
      <c r="D4307">
        <v>0</v>
      </c>
      <c r="E4307" t="s">
        <v>1212</v>
      </c>
      <c r="F4307">
        <v>0</v>
      </c>
      <c r="G4307">
        <v>0</v>
      </c>
      <c r="H4307">
        <v>0</v>
      </c>
      <c r="I4307">
        <v>43112017700</v>
      </c>
      <c r="J4307">
        <v>12</v>
      </c>
      <c r="K4307" t="s">
        <v>1397</v>
      </c>
      <c r="L4307">
        <v>2531</v>
      </c>
      <c r="M4307" t="s">
        <v>1214</v>
      </c>
      <c r="N4307" t="s">
        <v>1388</v>
      </c>
      <c r="O4307">
        <v>0</v>
      </c>
      <c r="P4307" t="s">
        <v>1207</v>
      </c>
      <c r="Q4307">
        <v>19701001</v>
      </c>
    </row>
    <row r="4308" spans="1:17">
      <c r="A4308" t="s">
        <v>1396</v>
      </c>
      <c r="B4308" t="s">
        <v>1421</v>
      </c>
      <c r="C4308">
        <v>201010</v>
      </c>
      <c r="D4308">
        <v>0</v>
      </c>
      <c r="E4308" t="s">
        <v>1212</v>
      </c>
      <c r="F4308">
        <v>0</v>
      </c>
      <c r="G4308">
        <v>0</v>
      </c>
      <c r="H4308">
        <v>0</v>
      </c>
      <c r="I4308">
        <v>43112017802</v>
      </c>
      <c r="J4308">
        <v>12</v>
      </c>
      <c r="K4308" t="s">
        <v>1397</v>
      </c>
      <c r="L4308">
        <v>2531</v>
      </c>
      <c r="M4308" t="s">
        <v>1214</v>
      </c>
      <c r="N4308" t="s">
        <v>1388</v>
      </c>
      <c r="O4308">
        <v>0</v>
      </c>
      <c r="P4308" t="s">
        <v>1207</v>
      </c>
      <c r="Q4308">
        <v>19830601</v>
      </c>
    </row>
    <row r="4309" spans="1:17">
      <c r="A4309" t="s">
        <v>1379</v>
      </c>
      <c r="B4309" t="s">
        <v>1232</v>
      </c>
      <c r="C4309">
        <v>201011</v>
      </c>
      <c r="D4309">
        <v>29</v>
      </c>
      <c r="E4309" t="s">
        <v>1212</v>
      </c>
      <c r="F4309">
        <v>362</v>
      </c>
      <c r="G4309">
        <v>645</v>
      </c>
      <c r="H4309">
        <v>59</v>
      </c>
      <c r="I4309">
        <v>43112018900</v>
      </c>
      <c r="J4309">
        <v>8</v>
      </c>
      <c r="K4309" t="s">
        <v>1380</v>
      </c>
      <c r="L4309">
        <v>2531</v>
      </c>
      <c r="M4309" t="s">
        <v>1214</v>
      </c>
      <c r="N4309" t="s">
        <v>1388</v>
      </c>
      <c r="O4309">
        <v>0</v>
      </c>
      <c r="P4309" t="s">
        <v>1207</v>
      </c>
      <c r="Q4309">
        <v>19841001</v>
      </c>
    </row>
    <row r="4310" spans="1:17">
      <c r="A4310" t="s">
        <v>1379</v>
      </c>
      <c r="B4310" t="s">
        <v>1304</v>
      </c>
      <c r="C4310">
        <v>201011</v>
      </c>
      <c r="D4310">
        <v>29</v>
      </c>
      <c r="E4310" t="s">
        <v>1212</v>
      </c>
      <c r="F4310">
        <v>435</v>
      </c>
      <c r="G4310">
        <v>336</v>
      </c>
      <c r="H4310">
        <v>291</v>
      </c>
      <c r="I4310">
        <v>43112019000</v>
      </c>
      <c r="J4310">
        <v>8</v>
      </c>
      <c r="K4310" t="s">
        <v>1380</v>
      </c>
      <c r="L4310">
        <v>2531</v>
      </c>
      <c r="M4310" t="s">
        <v>1214</v>
      </c>
      <c r="N4310" t="s">
        <v>1388</v>
      </c>
      <c r="O4310">
        <v>0</v>
      </c>
      <c r="P4310" t="s">
        <v>1207</v>
      </c>
      <c r="Q4310">
        <v>19700801</v>
      </c>
    </row>
    <row r="4311" spans="1:17">
      <c r="A4311" t="s">
        <v>1379</v>
      </c>
      <c r="B4311" t="s">
        <v>1305</v>
      </c>
      <c r="C4311">
        <v>201011</v>
      </c>
      <c r="D4311">
        <v>29</v>
      </c>
      <c r="E4311" t="s">
        <v>1212</v>
      </c>
      <c r="F4311">
        <v>894</v>
      </c>
      <c r="G4311">
        <v>322</v>
      </c>
      <c r="H4311">
        <v>2829</v>
      </c>
      <c r="I4311">
        <v>43112019100</v>
      </c>
      <c r="J4311">
        <v>8</v>
      </c>
      <c r="K4311" t="s">
        <v>1380</v>
      </c>
      <c r="L4311">
        <v>2531</v>
      </c>
      <c r="M4311" t="s">
        <v>1214</v>
      </c>
      <c r="N4311" t="s">
        <v>1388</v>
      </c>
      <c r="O4311">
        <v>0</v>
      </c>
      <c r="P4311" t="s">
        <v>1207</v>
      </c>
      <c r="Q4311">
        <v>19700701</v>
      </c>
    </row>
    <row r="4312" spans="1:17">
      <c r="A4312" t="s">
        <v>1379</v>
      </c>
      <c r="B4312" t="s">
        <v>1356</v>
      </c>
      <c r="C4312">
        <v>201011</v>
      </c>
      <c r="D4312">
        <v>29</v>
      </c>
      <c r="E4312" t="s">
        <v>1212</v>
      </c>
      <c r="F4312">
        <v>474</v>
      </c>
      <c r="G4312">
        <v>280</v>
      </c>
      <c r="H4312">
        <v>2055</v>
      </c>
      <c r="I4312">
        <v>43112019200</v>
      </c>
      <c r="J4312">
        <v>8</v>
      </c>
      <c r="K4312" t="s">
        <v>1380</v>
      </c>
      <c r="L4312">
        <v>2531</v>
      </c>
      <c r="M4312" t="s">
        <v>1214</v>
      </c>
      <c r="N4312" t="s">
        <v>1388</v>
      </c>
      <c r="O4312">
        <v>0</v>
      </c>
      <c r="P4312" t="s">
        <v>1207</v>
      </c>
      <c r="Q4312">
        <v>19700601</v>
      </c>
    </row>
    <row r="4313" spans="1:17">
      <c r="A4313" t="s">
        <v>1379</v>
      </c>
      <c r="B4313" t="s">
        <v>1321</v>
      </c>
      <c r="C4313">
        <v>201011</v>
      </c>
      <c r="D4313">
        <v>29</v>
      </c>
      <c r="E4313" t="s">
        <v>1212</v>
      </c>
      <c r="F4313">
        <v>1405</v>
      </c>
      <c r="G4313">
        <v>615</v>
      </c>
      <c r="H4313">
        <v>8618</v>
      </c>
      <c r="I4313">
        <v>43112019300</v>
      </c>
      <c r="J4313">
        <v>8</v>
      </c>
      <c r="K4313" t="s">
        <v>1380</v>
      </c>
      <c r="L4313">
        <v>2531</v>
      </c>
      <c r="M4313" t="s">
        <v>1214</v>
      </c>
      <c r="N4313" t="s">
        <v>1388</v>
      </c>
      <c r="O4313">
        <v>0</v>
      </c>
      <c r="P4313" t="s">
        <v>1207</v>
      </c>
      <c r="Q4313">
        <v>19780601</v>
      </c>
    </row>
    <row r="4314" spans="1:17">
      <c r="A4314" t="s">
        <v>1379</v>
      </c>
      <c r="B4314" t="s">
        <v>1384</v>
      </c>
      <c r="C4314">
        <v>201011</v>
      </c>
      <c r="D4314">
        <v>29</v>
      </c>
      <c r="E4314" t="s">
        <v>1212</v>
      </c>
      <c r="F4314">
        <v>374</v>
      </c>
      <c r="G4314">
        <v>392</v>
      </c>
      <c r="H4314">
        <v>1796</v>
      </c>
      <c r="I4314">
        <v>43112019400</v>
      </c>
      <c r="J4314">
        <v>8</v>
      </c>
      <c r="K4314" t="s">
        <v>1380</v>
      </c>
      <c r="L4314">
        <v>2531</v>
      </c>
      <c r="M4314" t="s">
        <v>1214</v>
      </c>
      <c r="N4314" t="s">
        <v>1388</v>
      </c>
      <c r="O4314">
        <v>0</v>
      </c>
      <c r="P4314" t="s">
        <v>1207</v>
      </c>
      <c r="Q4314">
        <v>19700701</v>
      </c>
    </row>
    <row r="4315" spans="1:17">
      <c r="A4315" t="s">
        <v>1379</v>
      </c>
      <c r="B4315" t="s">
        <v>1254</v>
      </c>
      <c r="C4315">
        <v>201011</v>
      </c>
      <c r="D4315">
        <v>29</v>
      </c>
      <c r="E4315" t="s">
        <v>1212</v>
      </c>
      <c r="F4315">
        <v>149</v>
      </c>
      <c r="G4315">
        <v>196</v>
      </c>
      <c r="H4315">
        <v>432</v>
      </c>
      <c r="I4315">
        <v>43112019500</v>
      </c>
      <c r="J4315">
        <v>8</v>
      </c>
      <c r="K4315" t="s">
        <v>1380</v>
      </c>
      <c r="L4315">
        <v>2531</v>
      </c>
      <c r="M4315" t="s">
        <v>1214</v>
      </c>
      <c r="N4315" t="s">
        <v>1388</v>
      </c>
      <c r="O4315">
        <v>0</v>
      </c>
      <c r="P4315" t="s">
        <v>1207</v>
      </c>
      <c r="Q4315">
        <v>19700901</v>
      </c>
    </row>
    <row r="4316" spans="1:17">
      <c r="A4316" t="s">
        <v>1379</v>
      </c>
      <c r="B4316" t="s">
        <v>1389</v>
      </c>
      <c r="C4316">
        <v>201011</v>
      </c>
      <c r="D4316">
        <v>29</v>
      </c>
      <c r="E4316" t="s">
        <v>1212</v>
      </c>
      <c r="F4316">
        <v>1217</v>
      </c>
      <c r="G4316">
        <v>4516</v>
      </c>
      <c r="H4316">
        <v>6472</v>
      </c>
      <c r="I4316">
        <v>43112021900</v>
      </c>
      <c r="J4316">
        <v>8</v>
      </c>
      <c r="K4316" t="s">
        <v>1380</v>
      </c>
      <c r="L4316">
        <v>2531</v>
      </c>
      <c r="M4316" t="s">
        <v>1214</v>
      </c>
      <c r="N4316" t="s">
        <v>1388</v>
      </c>
      <c r="O4316">
        <v>0</v>
      </c>
      <c r="P4316" t="s">
        <v>1233</v>
      </c>
      <c r="Q4316">
        <v>19840501</v>
      </c>
    </row>
    <row r="4317" spans="1:17">
      <c r="A4317" t="s">
        <v>1379</v>
      </c>
      <c r="B4317" t="s">
        <v>1255</v>
      </c>
      <c r="C4317">
        <v>201011</v>
      </c>
      <c r="D4317">
        <v>0</v>
      </c>
      <c r="E4317" t="s">
        <v>1212</v>
      </c>
      <c r="F4317">
        <v>0</v>
      </c>
      <c r="G4317">
        <v>0</v>
      </c>
      <c r="H4317">
        <v>0</v>
      </c>
      <c r="I4317">
        <v>43112022100</v>
      </c>
      <c r="J4317">
        <v>12</v>
      </c>
      <c r="K4317" t="s">
        <v>1380</v>
      </c>
      <c r="L4317">
        <v>2531</v>
      </c>
      <c r="M4317" t="s">
        <v>1214</v>
      </c>
      <c r="N4317" t="s">
        <v>1388</v>
      </c>
      <c r="O4317">
        <v>0</v>
      </c>
      <c r="P4317" t="s">
        <v>1233</v>
      </c>
      <c r="Q4317">
        <v>19840201</v>
      </c>
    </row>
    <row r="4318" spans="1:17">
      <c r="A4318" t="s">
        <v>1379</v>
      </c>
      <c r="B4318" t="s">
        <v>1390</v>
      </c>
      <c r="C4318">
        <v>201011</v>
      </c>
      <c r="D4318">
        <v>29</v>
      </c>
      <c r="E4318" t="s">
        <v>1212</v>
      </c>
      <c r="F4318">
        <v>1066</v>
      </c>
      <c r="G4318">
        <v>2486</v>
      </c>
      <c r="H4318">
        <v>4921</v>
      </c>
      <c r="I4318">
        <v>43112023500</v>
      </c>
      <c r="J4318">
        <v>8</v>
      </c>
      <c r="K4318" t="s">
        <v>1380</v>
      </c>
      <c r="L4318">
        <v>2531</v>
      </c>
      <c r="M4318" t="s">
        <v>1214</v>
      </c>
      <c r="N4318" t="s">
        <v>1388</v>
      </c>
      <c r="O4318">
        <v>0</v>
      </c>
      <c r="P4318" t="s">
        <v>1207</v>
      </c>
      <c r="Q4318">
        <v>19860701</v>
      </c>
    </row>
    <row r="4319" spans="1:17">
      <c r="A4319" t="s">
        <v>1379</v>
      </c>
      <c r="B4319" t="s">
        <v>1357</v>
      </c>
      <c r="C4319">
        <v>201011</v>
      </c>
      <c r="D4319">
        <v>29</v>
      </c>
      <c r="E4319" t="s">
        <v>1212</v>
      </c>
      <c r="F4319">
        <v>1045</v>
      </c>
      <c r="G4319">
        <v>505</v>
      </c>
      <c r="H4319">
        <v>21504</v>
      </c>
      <c r="I4319">
        <v>43112022200</v>
      </c>
      <c r="J4319">
        <v>8</v>
      </c>
      <c r="K4319" t="s">
        <v>1380</v>
      </c>
      <c r="L4319">
        <v>2531</v>
      </c>
      <c r="M4319" t="s">
        <v>1214</v>
      </c>
      <c r="N4319" t="s">
        <v>1388</v>
      </c>
      <c r="O4319">
        <v>0</v>
      </c>
      <c r="P4319" t="s">
        <v>1322</v>
      </c>
      <c r="Q4319">
        <v>19830201</v>
      </c>
    </row>
    <row r="4320" spans="1:17">
      <c r="A4320" t="s">
        <v>1379</v>
      </c>
      <c r="B4320" t="s">
        <v>1306</v>
      </c>
      <c r="C4320">
        <v>201011</v>
      </c>
      <c r="D4320">
        <v>29</v>
      </c>
      <c r="E4320" t="s">
        <v>1212</v>
      </c>
      <c r="F4320">
        <v>774</v>
      </c>
      <c r="G4320">
        <v>392</v>
      </c>
      <c r="H4320">
        <v>1702</v>
      </c>
      <c r="I4320">
        <v>43112022300</v>
      </c>
      <c r="J4320">
        <v>8</v>
      </c>
      <c r="K4320" t="s">
        <v>1380</v>
      </c>
      <c r="L4320">
        <v>2531</v>
      </c>
      <c r="M4320" t="s">
        <v>1214</v>
      </c>
      <c r="N4320" t="s">
        <v>1388</v>
      </c>
      <c r="O4320">
        <v>0</v>
      </c>
      <c r="P4320" t="s">
        <v>1322</v>
      </c>
      <c r="Q4320">
        <v>19840401</v>
      </c>
    </row>
    <row r="4321" spans="1:17">
      <c r="A4321" t="s">
        <v>1379</v>
      </c>
      <c r="B4321" t="s">
        <v>1234</v>
      </c>
      <c r="C4321">
        <v>201011</v>
      </c>
      <c r="D4321">
        <v>0</v>
      </c>
      <c r="E4321" t="s">
        <v>1212</v>
      </c>
      <c r="F4321">
        <v>0</v>
      </c>
      <c r="G4321">
        <v>0</v>
      </c>
      <c r="H4321">
        <v>0</v>
      </c>
      <c r="I4321">
        <v>43112022400</v>
      </c>
      <c r="J4321">
        <v>12</v>
      </c>
      <c r="K4321" t="s">
        <v>1380</v>
      </c>
      <c r="L4321">
        <v>2531</v>
      </c>
      <c r="M4321" t="s">
        <v>1214</v>
      </c>
      <c r="N4321" t="s">
        <v>1388</v>
      </c>
      <c r="O4321">
        <v>0</v>
      </c>
      <c r="P4321" t="s">
        <v>1322</v>
      </c>
      <c r="Q4321">
        <v>19830701</v>
      </c>
    </row>
    <row r="4322" spans="1:17">
      <c r="A4322" t="s">
        <v>1379</v>
      </c>
      <c r="B4322" t="s">
        <v>1323</v>
      </c>
      <c r="C4322">
        <v>201011</v>
      </c>
      <c r="D4322">
        <v>0</v>
      </c>
      <c r="E4322" t="s">
        <v>1212</v>
      </c>
      <c r="F4322">
        <v>0</v>
      </c>
      <c r="G4322">
        <v>0</v>
      </c>
      <c r="H4322">
        <v>0</v>
      </c>
      <c r="I4322">
        <v>43112022500</v>
      </c>
      <c r="J4322">
        <v>12</v>
      </c>
      <c r="K4322" t="s">
        <v>1380</v>
      </c>
      <c r="L4322">
        <v>2531</v>
      </c>
      <c r="M4322" t="s">
        <v>1214</v>
      </c>
      <c r="N4322" t="s">
        <v>1388</v>
      </c>
      <c r="O4322">
        <v>0</v>
      </c>
      <c r="P4322" t="s">
        <v>1207</v>
      </c>
      <c r="Q4322">
        <v>19840201</v>
      </c>
    </row>
    <row r="4323" spans="1:17">
      <c r="A4323" t="s">
        <v>1379</v>
      </c>
      <c r="B4323" t="s">
        <v>1256</v>
      </c>
      <c r="C4323">
        <v>201011</v>
      </c>
      <c r="D4323">
        <v>29</v>
      </c>
      <c r="E4323" t="s">
        <v>1212</v>
      </c>
      <c r="F4323">
        <v>1256</v>
      </c>
      <c r="G4323">
        <v>1009</v>
      </c>
      <c r="H4323">
        <v>25847</v>
      </c>
      <c r="I4323">
        <v>43112022600</v>
      </c>
      <c r="J4323">
        <v>8</v>
      </c>
      <c r="K4323" t="s">
        <v>1380</v>
      </c>
      <c r="L4323">
        <v>2531</v>
      </c>
      <c r="M4323" t="s">
        <v>1214</v>
      </c>
      <c r="N4323" t="s">
        <v>1388</v>
      </c>
      <c r="O4323">
        <v>0</v>
      </c>
      <c r="P4323" t="s">
        <v>1322</v>
      </c>
      <c r="Q4323">
        <v>19821101</v>
      </c>
    </row>
    <row r="4324" spans="1:17">
      <c r="A4324" t="s">
        <v>1379</v>
      </c>
      <c r="B4324" t="s">
        <v>1324</v>
      </c>
      <c r="C4324">
        <v>201011</v>
      </c>
      <c r="D4324">
        <v>29</v>
      </c>
      <c r="E4324" t="s">
        <v>1212</v>
      </c>
      <c r="F4324">
        <v>425</v>
      </c>
      <c r="G4324">
        <v>1060</v>
      </c>
      <c r="H4324">
        <v>1730</v>
      </c>
      <c r="I4324">
        <v>43112025600</v>
      </c>
      <c r="J4324">
        <v>8</v>
      </c>
      <c r="K4324" t="s">
        <v>1380</v>
      </c>
      <c r="L4324">
        <v>2531</v>
      </c>
      <c r="M4324" t="s">
        <v>1214</v>
      </c>
      <c r="N4324" t="s">
        <v>1388</v>
      </c>
      <c r="O4324">
        <v>0</v>
      </c>
      <c r="P4324" t="s">
        <v>1207</v>
      </c>
      <c r="Q4324">
        <v>19870901</v>
      </c>
    </row>
    <row r="4325" spans="1:17">
      <c r="A4325" t="s">
        <v>1379</v>
      </c>
      <c r="B4325" t="s">
        <v>1308</v>
      </c>
      <c r="C4325">
        <v>201011</v>
      </c>
      <c r="D4325">
        <v>29</v>
      </c>
      <c r="E4325" t="s">
        <v>1212</v>
      </c>
      <c r="F4325">
        <v>1161</v>
      </c>
      <c r="G4325">
        <v>757</v>
      </c>
      <c r="H4325">
        <v>18189</v>
      </c>
      <c r="I4325">
        <v>43112024100</v>
      </c>
      <c r="J4325">
        <v>8</v>
      </c>
      <c r="K4325" t="s">
        <v>1380</v>
      </c>
      <c r="L4325">
        <v>2531</v>
      </c>
      <c r="M4325" t="s">
        <v>1214</v>
      </c>
      <c r="N4325" t="s">
        <v>1388</v>
      </c>
      <c r="O4325">
        <v>0</v>
      </c>
      <c r="P4325" t="s">
        <v>1207</v>
      </c>
      <c r="Q4325">
        <v>19710301</v>
      </c>
    </row>
    <row r="4326" spans="1:17">
      <c r="A4326" t="s">
        <v>1379</v>
      </c>
      <c r="B4326" t="s">
        <v>1235</v>
      </c>
      <c r="C4326">
        <v>201011</v>
      </c>
      <c r="D4326">
        <v>29</v>
      </c>
      <c r="E4326" t="s">
        <v>1212</v>
      </c>
      <c r="F4326">
        <v>1207</v>
      </c>
      <c r="G4326">
        <v>533</v>
      </c>
      <c r="H4326">
        <v>7402</v>
      </c>
      <c r="I4326">
        <v>43112024200</v>
      </c>
      <c r="J4326">
        <v>8</v>
      </c>
      <c r="K4326" t="s">
        <v>1380</v>
      </c>
      <c r="L4326">
        <v>2531</v>
      </c>
      <c r="M4326" t="s">
        <v>1214</v>
      </c>
      <c r="N4326" t="s">
        <v>1388</v>
      </c>
      <c r="O4326">
        <v>0</v>
      </c>
      <c r="P4326" t="s">
        <v>1391</v>
      </c>
      <c r="Q4326">
        <v>19830501</v>
      </c>
    </row>
    <row r="4327" spans="1:17">
      <c r="A4327" t="s">
        <v>1379</v>
      </c>
      <c r="B4327" t="s">
        <v>1257</v>
      </c>
      <c r="C4327">
        <v>201011</v>
      </c>
      <c r="D4327">
        <v>0</v>
      </c>
      <c r="E4327" t="s">
        <v>1212</v>
      </c>
      <c r="F4327">
        <v>0</v>
      </c>
      <c r="G4327">
        <v>0</v>
      </c>
      <c r="H4327">
        <v>0</v>
      </c>
      <c r="I4327">
        <v>43112022700</v>
      </c>
      <c r="J4327">
        <v>12</v>
      </c>
      <c r="K4327" t="s">
        <v>1380</v>
      </c>
      <c r="L4327">
        <v>2531</v>
      </c>
      <c r="M4327" t="s">
        <v>1214</v>
      </c>
      <c r="N4327" t="s">
        <v>1388</v>
      </c>
      <c r="O4327">
        <v>0</v>
      </c>
      <c r="P4327" t="s">
        <v>1207</v>
      </c>
      <c r="Q4327">
        <v>19850201</v>
      </c>
    </row>
    <row r="4328" spans="1:17">
      <c r="A4328" t="s">
        <v>1379</v>
      </c>
      <c r="B4328" t="s">
        <v>1309</v>
      </c>
      <c r="C4328">
        <v>201011</v>
      </c>
      <c r="D4328">
        <v>29</v>
      </c>
      <c r="E4328" t="s">
        <v>1212</v>
      </c>
      <c r="F4328">
        <v>1225</v>
      </c>
      <c r="G4328">
        <v>2803</v>
      </c>
      <c r="H4328">
        <v>31371</v>
      </c>
      <c r="I4328">
        <v>43112024300</v>
      </c>
      <c r="J4328">
        <v>8</v>
      </c>
      <c r="K4328" t="s">
        <v>1380</v>
      </c>
      <c r="L4328">
        <v>2531</v>
      </c>
      <c r="M4328" t="s">
        <v>1214</v>
      </c>
      <c r="N4328" t="s">
        <v>1388</v>
      </c>
      <c r="O4328">
        <v>0</v>
      </c>
      <c r="P4328" t="s">
        <v>1322</v>
      </c>
      <c r="Q4328">
        <v>19840301</v>
      </c>
    </row>
    <row r="4329" spans="1:17">
      <c r="A4329" t="s">
        <v>1379</v>
      </c>
      <c r="B4329" t="s">
        <v>1258</v>
      </c>
      <c r="C4329">
        <v>201011</v>
      </c>
      <c r="D4329">
        <v>0</v>
      </c>
      <c r="E4329" t="s">
        <v>1212</v>
      </c>
      <c r="F4329">
        <v>0</v>
      </c>
      <c r="G4329">
        <v>0</v>
      </c>
      <c r="H4329">
        <v>0</v>
      </c>
      <c r="I4329">
        <v>43112026800</v>
      </c>
      <c r="J4329">
        <v>12</v>
      </c>
      <c r="K4329" t="s">
        <v>1380</v>
      </c>
      <c r="L4329">
        <v>2531</v>
      </c>
      <c r="M4329" t="s">
        <v>1214</v>
      </c>
      <c r="N4329" t="s">
        <v>1388</v>
      </c>
      <c r="O4329">
        <v>0</v>
      </c>
      <c r="P4329" t="s">
        <v>1233</v>
      </c>
      <c r="Q4329">
        <v>19840301</v>
      </c>
    </row>
    <row r="4330" spans="1:17">
      <c r="A4330" t="s">
        <v>1379</v>
      </c>
      <c r="B4330" t="s">
        <v>1236</v>
      </c>
      <c r="C4330">
        <v>201011</v>
      </c>
      <c r="D4330">
        <v>29</v>
      </c>
      <c r="E4330" t="s">
        <v>1212</v>
      </c>
      <c r="F4330">
        <v>704</v>
      </c>
      <c r="G4330">
        <v>1065</v>
      </c>
      <c r="H4330">
        <v>2286</v>
      </c>
      <c r="I4330">
        <v>43112026900</v>
      </c>
      <c r="J4330">
        <v>8</v>
      </c>
      <c r="K4330" t="s">
        <v>1380</v>
      </c>
      <c r="L4330">
        <v>2531</v>
      </c>
      <c r="M4330" t="s">
        <v>1214</v>
      </c>
      <c r="N4330" t="s">
        <v>1388</v>
      </c>
      <c r="O4330">
        <v>0</v>
      </c>
      <c r="P4330" t="s">
        <v>1207</v>
      </c>
      <c r="Q4330">
        <v>19810501</v>
      </c>
    </row>
    <row r="4331" spans="1:17">
      <c r="A4331" t="s">
        <v>1379</v>
      </c>
      <c r="B4331" t="s">
        <v>1237</v>
      </c>
      <c r="C4331">
        <v>201011</v>
      </c>
      <c r="D4331">
        <v>24</v>
      </c>
      <c r="E4331" t="s">
        <v>1212</v>
      </c>
      <c r="F4331">
        <v>323</v>
      </c>
      <c r="G4331">
        <v>2337</v>
      </c>
      <c r="H4331">
        <v>5476</v>
      </c>
      <c r="I4331">
        <v>43112031000</v>
      </c>
      <c r="J4331">
        <v>8</v>
      </c>
      <c r="K4331" t="s">
        <v>1380</v>
      </c>
      <c r="L4331">
        <v>2531</v>
      </c>
      <c r="M4331" t="s">
        <v>1214</v>
      </c>
      <c r="N4331" t="s">
        <v>1388</v>
      </c>
      <c r="O4331">
        <v>0</v>
      </c>
      <c r="P4331" t="s">
        <v>1233</v>
      </c>
      <c r="Q4331">
        <v>19820601</v>
      </c>
    </row>
    <row r="4332" spans="1:17">
      <c r="A4332" t="s">
        <v>1379</v>
      </c>
      <c r="B4332" t="s">
        <v>1310</v>
      </c>
      <c r="C4332">
        <v>201011</v>
      </c>
      <c r="D4332">
        <v>0</v>
      </c>
      <c r="E4332" t="s">
        <v>1212</v>
      </c>
      <c r="F4332">
        <v>0</v>
      </c>
      <c r="G4332">
        <v>0</v>
      </c>
      <c r="H4332">
        <v>0</v>
      </c>
      <c r="I4332">
        <v>43112027700</v>
      </c>
      <c r="J4332">
        <v>12</v>
      </c>
      <c r="K4332" t="s">
        <v>1380</v>
      </c>
      <c r="L4332">
        <v>2531</v>
      </c>
      <c r="M4332" t="s">
        <v>1214</v>
      </c>
      <c r="N4332" t="s">
        <v>1388</v>
      </c>
      <c r="O4332">
        <v>0</v>
      </c>
      <c r="P4332" t="s">
        <v>1207</v>
      </c>
      <c r="Q4332">
        <v>19850901</v>
      </c>
    </row>
    <row r="4333" spans="1:17">
      <c r="A4333" t="s">
        <v>1379</v>
      </c>
      <c r="B4333" t="s">
        <v>1259</v>
      </c>
      <c r="C4333">
        <v>201011</v>
      </c>
      <c r="D4333">
        <v>29</v>
      </c>
      <c r="E4333" t="s">
        <v>1212</v>
      </c>
      <c r="F4333">
        <v>649</v>
      </c>
      <c r="G4333">
        <v>841</v>
      </c>
      <c r="H4333">
        <v>5408</v>
      </c>
      <c r="I4333">
        <v>43112022800</v>
      </c>
      <c r="J4333">
        <v>8</v>
      </c>
      <c r="K4333" t="s">
        <v>1380</v>
      </c>
      <c r="L4333">
        <v>2531</v>
      </c>
      <c r="M4333" t="s">
        <v>1214</v>
      </c>
      <c r="N4333" t="s">
        <v>1388</v>
      </c>
      <c r="O4333">
        <v>0</v>
      </c>
      <c r="P4333" t="s">
        <v>1322</v>
      </c>
      <c r="Q4333">
        <v>19830801</v>
      </c>
    </row>
    <row r="4334" spans="1:17">
      <c r="A4334" t="s">
        <v>1379</v>
      </c>
      <c r="B4334" t="s">
        <v>1238</v>
      </c>
      <c r="C4334">
        <v>201011</v>
      </c>
      <c r="D4334">
        <v>0</v>
      </c>
      <c r="E4334" t="s">
        <v>1212</v>
      </c>
      <c r="F4334">
        <v>0</v>
      </c>
      <c r="G4334">
        <v>0</v>
      </c>
      <c r="H4334">
        <v>0</v>
      </c>
      <c r="I4334">
        <v>43112024400</v>
      </c>
      <c r="J4334">
        <v>12</v>
      </c>
      <c r="K4334" t="s">
        <v>1380</v>
      </c>
      <c r="L4334">
        <v>2531</v>
      </c>
      <c r="M4334" t="s">
        <v>1214</v>
      </c>
      <c r="N4334" t="s">
        <v>1388</v>
      </c>
      <c r="O4334">
        <v>0</v>
      </c>
      <c r="P4334" t="s">
        <v>1233</v>
      </c>
      <c r="Q4334">
        <v>19980419</v>
      </c>
    </row>
    <row r="4335" spans="1:17">
      <c r="A4335" t="s">
        <v>1379</v>
      </c>
      <c r="B4335" t="s">
        <v>1392</v>
      </c>
      <c r="C4335">
        <v>201011</v>
      </c>
      <c r="D4335">
        <v>0</v>
      </c>
      <c r="E4335" t="s">
        <v>1212</v>
      </c>
      <c r="F4335">
        <v>0</v>
      </c>
      <c r="G4335">
        <v>0</v>
      </c>
      <c r="H4335">
        <v>0</v>
      </c>
      <c r="I4335">
        <v>43112024500</v>
      </c>
      <c r="J4335">
        <v>12</v>
      </c>
      <c r="K4335" t="s">
        <v>1380</v>
      </c>
      <c r="L4335">
        <v>2531</v>
      </c>
      <c r="M4335" t="s">
        <v>1214</v>
      </c>
      <c r="N4335" t="s">
        <v>1388</v>
      </c>
      <c r="O4335">
        <v>0</v>
      </c>
      <c r="P4335" t="s">
        <v>1322</v>
      </c>
      <c r="Q4335">
        <v>19830801</v>
      </c>
    </row>
    <row r="4336" spans="1:17">
      <c r="A4336" t="s">
        <v>1379</v>
      </c>
      <c r="B4336" t="s">
        <v>1239</v>
      </c>
      <c r="C4336">
        <v>201011</v>
      </c>
      <c r="D4336">
        <v>0</v>
      </c>
      <c r="E4336" t="s">
        <v>1212</v>
      </c>
      <c r="F4336">
        <v>0</v>
      </c>
      <c r="G4336">
        <v>0</v>
      </c>
      <c r="H4336">
        <v>0</v>
      </c>
      <c r="I4336">
        <v>43112024600</v>
      </c>
      <c r="J4336">
        <v>12</v>
      </c>
      <c r="K4336" t="s">
        <v>1380</v>
      </c>
      <c r="L4336">
        <v>2531</v>
      </c>
      <c r="M4336" t="s">
        <v>1214</v>
      </c>
      <c r="N4336" t="s">
        <v>1388</v>
      </c>
      <c r="O4336">
        <v>0</v>
      </c>
      <c r="P4336" t="s">
        <v>1207</v>
      </c>
      <c r="Q4336">
        <v>19760901</v>
      </c>
    </row>
    <row r="4337" spans="1:17">
      <c r="A4337" t="s">
        <v>1379</v>
      </c>
      <c r="B4337" t="s">
        <v>1240</v>
      </c>
      <c r="C4337">
        <v>201011</v>
      </c>
      <c r="D4337">
        <v>29</v>
      </c>
      <c r="E4337" t="s">
        <v>1212</v>
      </c>
      <c r="F4337">
        <v>1284</v>
      </c>
      <c r="G4337">
        <v>610</v>
      </c>
      <c r="H4337">
        <v>22981</v>
      </c>
      <c r="I4337">
        <v>43112023600</v>
      </c>
      <c r="J4337">
        <v>8</v>
      </c>
      <c r="K4337" t="s">
        <v>1380</v>
      </c>
      <c r="L4337">
        <v>2531</v>
      </c>
      <c r="M4337" t="s">
        <v>1214</v>
      </c>
      <c r="N4337" t="s">
        <v>1388</v>
      </c>
      <c r="O4337">
        <v>0</v>
      </c>
      <c r="P4337" t="s">
        <v>1393</v>
      </c>
      <c r="Q4337">
        <v>19830201</v>
      </c>
    </row>
    <row r="4338" spans="1:17">
      <c r="A4338" t="s">
        <v>1379</v>
      </c>
      <c r="B4338" t="s">
        <v>1241</v>
      </c>
      <c r="C4338">
        <v>201011</v>
      </c>
      <c r="D4338">
        <v>0</v>
      </c>
      <c r="E4338" t="s">
        <v>1212</v>
      </c>
      <c r="F4338">
        <v>0</v>
      </c>
      <c r="G4338">
        <v>0</v>
      </c>
      <c r="H4338">
        <v>0</v>
      </c>
      <c r="I4338">
        <v>43112025700</v>
      </c>
      <c r="J4338">
        <v>12</v>
      </c>
      <c r="K4338" t="s">
        <v>1380</v>
      </c>
      <c r="L4338">
        <v>2531</v>
      </c>
      <c r="M4338" t="s">
        <v>1214</v>
      </c>
      <c r="N4338" t="s">
        <v>1388</v>
      </c>
      <c r="O4338">
        <v>0</v>
      </c>
      <c r="P4338" t="s">
        <v>1233</v>
      </c>
      <c r="Q4338">
        <v>19871101</v>
      </c>
    </row>
    <row r="4339" spans="1:17">
      <c r="A4339" t="s">
        <v>1379</v>
      </c>
      <c r="B4339" t="s">
        <v>1260</v>
      </c>
      <c r="C4339">
        <v>201011</v>
      </c>
      <c r="D4339">
        <v>29</v>
      </c>
      <c r="E4339" t="s">
        <v>1212</v>
      </c>
      <c r="F4339">
        <v>378</v>
      </c>
      <c r="G4339">
        <v>1850</v>
      </c>
      <c r="H4339">
        <v>409</v>
      </c>
      <c r="I4339">
        <v>43112024700</v>
      </c>
      <c r="J4339">
        <v>8</v>
      </c>
      <c r="K4339" t="s">
        <v>1380</v>
      </c>
      <c r="L4339">
        <v>2531</v>
      </c>
      <c r="M4339" t="s">
        <v>1214</v>
      </c>
      <c r="N4339" t="s">
        <v>1388</v>
      </c>
      <c r="O4339">
        <v>0</v>
      </c>
      <c r="P4339" t="s">
        <v>1207</v>
      </c>
      <c r="Q4339">
        <v>19760501</v>
      </c>
    </row>
    <row r="4340" spans="1:17">
      <c r="A4340" t="s">
        <v>1379</v>
      </c>
      <c r="B4340" t="s">
        <v>1312</v>
      </c>
      <c r="C4340">
        <v>201011</v>
      </c>
      <c r="D4340">
        <v>0</v>
      </c>
      <c r="E4340" t="s">
        <v>1212</v>
      </c>
      <c r="F4340">
        <v>0</v>
      </c>
      <c r="G4340">
        <v>0</v>
      </c>
      <c r="H4340">
        <v>0</v>
      </c>
      <c r="I4340">
        <v>43112024800</v>
      </c>
      <c r="J4340">
        <v>12</v>
      </c>
      <c r="K4340" t="s">
        <v>1380</v>
      </c>
      <c r="L4340">
        <v>2531</v>
      </c>
      <c r="M4340" t="s">
        <v>1214</v>
      </c>
      <c r="N4340" t="s">
        <v>1388</v>
      </c>
      <c r="O4340">
        <v>0</v>
      </c>
      <c r="P4340" t="s">
        <v>1207</v>
      </c>
      <c r="Q4340">
        <v>19831101</v>
      </c>
    </row>
    <row r="4341" spans="1:17">
      <c r="A4341" t="s">
        <v>1379</v>
      </c>
      <c r="B4341" t="s">
        <v>1242</v>
      </c>
      <c r="C4341">
        <v>201011</v>
      </c>
      <c r="D4341">
        <v>29</v>
      </c>
      <c r="E4341" t="s">
        <v>1212</v>
      </c>
      <c r="F4341">
        <v>1421</v>
      </c>
      <c r="G4341">
        <v>4735</v>
      </c>
      <c r="H4341">
        <v>10785</v>
      </c>
      <c r="I4341">
        <v>43112025800</v>
      </c>
      <c r="J4341">
        <v>8</v>
      </c>
      <c r="K4341" t="s">
        <v>1380</v>
      </c>
      <c r="L4341">
        <v>2531</v>
      </c>
      <c r="M4341" t="s">
        <v>1214</v>
      </c>
      <c r="N4341" t="s">
        <v>1388</v>
      </c>
      <c r="O4341">
        <v>0</v>
      </c>
      <c r="P4341" t="s">
        <v>1207</v>
      </c>
      <c r="Q4341">
        <v>19720101</v>
      </c>
    </row>
    <row r="4342" spans="1:17">
      <c r="A4342" t="s">
        <v>1379</v>
      </c>
      <c r="B4342" t="s">
        <v>1394</v>
      </c>
      <c r="C4342">
        <v>201011</v>
      </c>
      <c r="D4342">
        <v>0</v>
      </c>
      <c r="E4342" t="s">
        <v>1212</v>
      </c>
      <c r="F4342">
        <v>0</v>
      </c>
      <c r="G4342">
        <v>0</v>
      </c>
      <c r="H4342">
        <v>0</v>
      </c>
      <c r="I4342">
        <v>43112025000</v>
      </c>
      <c r="J4342">
        <v>12</v>
      </c>
      <c r="K4342" t="s">
        <v>1380</v>
      </c>
      <c r="L4342">
        <v>2531</v>
      </c>
      <c r="M4342" t="s">
        <v>1214</v>
      </c>
      <c r="N4342" t="s">
        <v>1388</v>
      </c>
      <c r="O4342">
        <v>0</v>
      </c>
      <c r="P4342" t="s">
        <v>1322</v>
      </c>
      <c r="Q4342">
        <v>19720601</v>
      </c>
    </row>
    <row r="4343" spans="1:17">
      <c r="A4343" t="s">
        <v>1379</v>
      </c>
      <c r="B4343" t="s">
        <v>1243</v>
      </c>
      <c r="C4343">
        <v>201011</v>
      </c>
      <c r="D4343">
        <v>29</v>
      </c>
      <c r="E4343" t="s">
        <v>1212</v>
      </c>
      <c r="F4343">
        <v>229</v>
      </c>
      <c r="G4343">
        <v>308</v>
      </c>
      <c r="H4343">
        <v>90</v>
      </c>
      <c r="I4343">
        <v>43112026000</v>
      </c>
      <c r="J4343">
        <v>8</v>
      </c>
      <c r="K4343" t="s">
        <v>1380</v>
      </c>
      <c r="L4343">
        <v>2531</v>
      </c>
      <c r="M4343" t="s">
        <v>1214</v>
      </c>
      <c r="N4343" t="s">
        <v>1388</v>
      </c>
      <c r="O4343">
        <v>0</v>
      </c>
      <c r="P4343" t="s">
        <v>1207</v>
      </c>
      <c r="Q4343">
        <v>19860701</v>
      </c>
    </row>
    <row r="4344" spans="1:17">
      <c r="A4344" t="s">
        <v>1379</v>
      </c>
      <c r="B4344" t="s">
        <v>1327</v>
      </c>
      <c r="C4344">
        <v>201011</v>
      </c>
      <c r="D4344">
        <v>0</v>
      </c>
      <c r="E4344" t="s">
        <v>1212</v>
      </c>
      <c r="F4344">
        <v>0</v>
      </c>
      <c r="G4344">
        <v>0</v>
      </c>
      <c r="H4344">
        <v>0</v>
      </c>
      <c r="I4344">
        <v>43112027800</v>
      </c>
      <c r="J4344">
        <v>12</v>
      </c>
      <c r="K4344" t="s">
        <v>1380</v>
      </c>
      <c r="L4344">
        <v>2531</v>
      </c>
      <c r="M4344" t="s">
        <v>1214</v>
      </c>
      <c r="N4344" t="s">
        <v>1388</v>
      </c>
      <c r="O4344">
        <v>0</v>
      </c>
      <c r="P4344" t="s">
        <v>1233</v>
      </c>
      <c r="Q4344">
        <v>19990204</v>
      </c>
    </row>
    <row r="4345" spans="1:17">
      <c r="A4345" t="s">
        <v>1379</v>
      </c>
      <c r="B4345" t="s">
        <v>1328</v>
      </c>
      <c r="C4345">
        <v>201011</v>
      </c>
      <c r="D4345">
        <v>0</v>
      </c>
      <c r="E4345" t="s">
        <v>1212</v>
      </c>
      <c r="F4345">
        <v>0</v>
      </c>
      <c r="G4345">
        <v>0</v>
      </c>
      <c r="H4345">
        <v>0</v>
      </c>
      <c r="I4345">
        <v>43112027000</v>
      </c>
      <c r="J4345">
        <v>12</v>
      </c>
      <c r="K4345" t="s">
        <v>1380</v>
      </c>
      <c r="L4345">
        <v>2531</v>
      </c>
      <c r="M4345" t="s">
        <v>1214</v>
      </c>
      <c r="N4345" t="s">
        <v>1388</v>
      </c>
      <c r="O4345">
        <v>0</v>
      </c>
      <c r="P4345" t="s">
        <v>1207</v>
      </c>
      <c r="Q4345">
        <v>19790201</v>
      </c>
    </row>
    <row r="4346" spans="1:17">
      <c r="A4346" t="s">
        <v>1379</v>
      </c>
      <c r="B4346" t="s">
        <v>1262</v>
      </c>
      <c r="C4346">
        <v>201011</v>
      </c>
      <c r="D4346">
        <v>29</v>
      </c>
      <c r="E4346" t="s">
        <v>1212</v>
      </c>
      <c r="F4346">
        <v>675</v>
      </c>
      <c r="G4346">
        <v>841</v>
      </c>
      <c r="H4346">
        <v>11462</v>
      </c>
      <c r="I4346">
        <v>43112027100</v>
      </c>
      <c r="J4346">
        <v>8</v>
      </c>
      <c r="K4346" t="s">
        <v>1380</v>
      </c>
      <c r="L4346">
        <v>2531</v>
      </c>
      <c r="M4346" t="s">
        <v>1214</v>
      </c>
      <c r="N4346" t="s">
        <v>1388</v>
      </c>
      <c r="O4346">
        <v>0</v>
      </c>
      <c r="P4346" t="s">
        <v>1207</v>
      </c>
      <c r="Q4346">
        <v>19740601</v>
      </c>
    </row>
    <row r="4347" spans="1:17">
      <c r="A4347" t="s">
        <v>1379</v>
      </c>
      <c r="B4347" t="s">
        <v>1313</v>
      </c>
      <c r="C4347">
        <v>201011</v>
      </c>
      <c r="D4347">
        <v>0</v>
      </c>
      <c r="E4347" t="s">
        <v>1212</v>
      </c>
      <c r="F4347">
        <v>0</v>
      </c>
      <c r="G4347">
        <v>0</v>
      </c>
      <c r="H4347">
        <v>0</v>
      </c>
      <c r="I4347">
        <v>43112032200</v>
      </c>
      <c r="J4347">
        <v>12</v>
      </c>
      <c r="K4347" t="s">
        <v>1380</v>
      </c>
      <c r="L4347">
        <v>2531</v>
      </c>
      <c r="M4347" t="s">
        <v>1214</v>
      </c>
      <c r="N4347" t="s">
        <v>1388</v>
      </c>
      <c r="O4347">
        <v>0</v>
      </c>
      <c r="P4347" t="s">
        <v>1207</v>
      </c>
      <c r="Q4347">
        <v>19820801</v>
      </c>
    </row>
    <row r="4348" spans="1:17">
      <c r="A4348" t="s">
        <v>1379</v>
      </c>
      <c r="B4348" t="s">
        <v>1263</v>
      </c>
      <c r="C4348">
        <v>201011</v>
      </c>
      <c r="D4348">
        <v>0</v>
      </c>
      <c r="E4348" t="s">
        <v>1212</v>
      </c>
      <c r="F4348">
        <v>0</v>
      </c>
      <c r="G4348">
        <v>0</v>
      </c>
      <c r="H4348">
        <v>0</v>
      </c>
      <c r="I4348">
        <v>43112027300</v>
      </c>
      <c r="J4348">
        <v>12</v>
      </c>
      <c r="K4348" t="s">
        <v>1380</v>
      </c>
      <c r="L4348">
        <v>2531</v>
      </c>
      <c r="M4348" t="s">
        <v>1214</v>
      </c>
      <c r="N4348" t="s">
        <v>1388</v>
      </c>
      <c r="O4348">
        <v>0</v>
      </c>
      <c r="P4348" t="s">
        <v>1233</v>
      </c>
      <c r="Q4348">
        <v>19830801</v>
      </c>
    </row>
    <row r="4349" spans="1:17">
      <c r="A4349" t="s">
        <v>1379</v>
      </c>
      <c r="B4349" t="s">
        <v>1358</v>
      </c>
      <c r="C4349">
        <v>201011</v>
      </c>
      <c r="D4349">
        <v>29</v>
      </c>
      <c r="E4349" t="s">
        <v>1212</v>
      </c>
      <c r="F4349">
        <v>1129</v>
      </c>
      <c r="G4349">
        <v>542</v>
      </c>
      <c r="H4349">
        <v>3716</v>
      </c>
      <c r="I4349">
        <v>43112024901</v>
      </c>
      <c r="J4349">
        <v>8</v>
      </c>
      <c r="K4349" t="s">
        <v>1380</v>
      </c>
      <c r="L4349">
        <v>2531</v>
      </c>
      <c r="M4349" t="s">
        <v>1214</v>
      </c>
      <c r="N4349" t="s">
        <v>1388</v>
      </c>
      <c r="O4349">
        <v>0</v>
      </c>
      <c r="P4349" t="s">
        <v>1322</v>
      </c>
      <c r="Q4349">
        <v>19840301</v>
      </c>
    </row>
    <row r="4350" spans="1:17">
      <c r="A4350" t="s">
        <v>1379</v>
      </c>
      <c r="B4350" t="s">
        <v>1314</v>
      </c>
      <c r="C4350">
        <v>201011</v>
      </c>
      <c r="D4350">
        <v>29</v>
      </c>
      <c r="E4350" t="s">
        <v>1212</v>
      </c>
      <c r="F4350">
        <v>727</v>
      </c>
      <c r="G4350">
        <v>358</v>
      </c>
      <c r="H4350">
        <v>3422</v>
      </c>
      <c r="I4350">
        <v>43112029701</v>
      </c>
      <c r="J4350">
        <v>8</v>
      </c>
      <c r="K4350" t="s">
        <v>1380</v>
      </c>
      <c r="L4350">
        <v>2531</v>
      </c>
      <c r="M4350" t="s">
        <v>1214</v>
      </c>
      <c r="N4350" t="s">
        <v>1388</v>
      </c>
      <c r="O4350">
        <v>0</v>
      </c>
      <c r="P4350" t="s">
        <v>1207</v>
      </c>
      <c r="Q4350">
        <v>19840501</v>
      </c>
    </row>
    <row r="4351" spans="1:17">
      <c r="A4351" t="s">
        <v>1379</v>
      </c>
      <c r="B4351" t="s">
        <v>1202</v>
      </c>
      <c r="C4351">
        <v>201011</v>
      </c>
      <c r="D4351">
        <v>29</v>
      </c>
      <c r="E4351" t="s">
        <v>1212</v>
      </c>
      <c r="F4351">
        <v>1200</v>
      </c>
      <c r="G4351">
        <v>3724</v>
      </c>
      <c r="H4351">
        <v>1340</v>
      </c>
      <c r="I4351">
        <v>43112025901</v>
      </c>
      <c r="J4351">
        <v>8</v>
      </c>
      <c r="K4351" t="s">
        <v>1380</v>
      </c>
      <c r="L4351">
        <v>2531</v>
      </c>
      <c r="M4351" t="s">
        <v>1214</v>
      </c>
      <c r="N4351" t="s">
        <v>1388</v>
      </c>
      <c r="O4351">
        <v>0</v>
      </c>
      <c r="P4351" t="s">
        <v>1207</v>
      </c>
      <c r="Q4351">
        <v>19870601</v>
      </c>
    </row>
    <row r="4352" spans="1:17">
      <c r="A4352" t="s">
        <v>1379</v>
      </c>
      <c r="B4352" t="s">
        <v>1244</v>
      </c>
      <c r="C4352">
        <v>201011</v>
      </c>
      <c r="D4352">
        <v>26</v>
      </c>
      <c r="E4352" t="s">
        <v>1212</v>
      </c>
      <c r="F4352">
        <v>308</v>
      </c>
      <c r="G4352">
        <v>150</v>
      </c>
      <c r="H4352">
        <v>20</v>
      </c>
      <c r="I4352">
        <v>43112064500</v>
      </c>
      <c r="J4352">
        <v>8</v>
      </c>
      <c r="K4352" t="s">
        <v>1380</v>
      </c>
      <c r="L4352">
        <v>2531</v>
      </c>
      <c r="M4352" t="s">
        <v>1214</v>
      </c>
      <c r="N4352" t="s">
        <v>1388</v>
      </c>
      <c r="O4352">
        <v>0</v>
      </c>
      <c r="P4352" t="s">
        <v>1207</v>
      </c>
      <c r="Q4352">
        <v>19880201</v>
      </c>
    </row>
    <row r="4353" spans="1:17">
      <c r="A4353" t="s">
        <v>1379</v>
      </c>
      <c r="B4353" t="s">
        <v>1245</v>
      </c>
      <c r="C4353">
        <v>201011</v>
      </c>
      <c r="D4353">
        <v>0</v>
      </c>
      <c r="E4353" t="s">
        <v>1212</v>
      </c>
      <c r="F4353">
        <v>0</v>
      </c>
      <c r="G4353">
        <v>0</v>
      </c>
      <c r="H4353">
        <v>0</v>
      </c>
      <c r="I4353">
        <v>43112027901</v>
      </c>
      <c r="J4353">
        <v>12</v>
      </c>
      <c r="K4353" t="s">
        <v>1380</v>
      </c>
      <c r="L4353">
        <v>2531</v>
      </c>
      <c r="M4353" t="s">
        <v>1214</v>
      </c>
      <c r="N4353" t="s">
        <v>1388</v>
      </c>
      <c r="O4353">
        <v>0</v>
      </c>
      <c r="P4353" t="s">
        <v>1207</v>
      </c>
      <c r="Q4353">
        <v>19880201</v>
      </c>
    </row>
    <row r="4354" spans="1:17">
      <c r="A4354" t="s">
        <v>1379</v>
      </c>
      <c r="B4354" t="s">
        <v>1359</v>
      </c>
      <c r="C4354">
        <v>201011</v>
      </c>
      <c r="D4354">
        <v>29</v>
      </c>
      <c r="E4354" t="s">
        <v>1212</v>
      </c>
      <c r="F4354">
        <v>1871</v>
      </c>
      <c r="G4354">
        <v>1289</v>
      </c>
      <c r="H4354">
        <v>12451</v>
      </c>
      <c r="I4354">
        <v>43112070600</v>
      </c>
      <c r="J4354">
        <v>8</v>
      </c>
      <c r="K4354" t="s">
        <v>1380</v>
      </c>
      <c r="L4354">
        <v>2531</v>
      </c>
      <c r="M4354" t="s">
        <v>1214</v>
      </c>
      <c r="N4354" t="s">
        <v>1388</v>
      </c>
      <c r="O4354">
        <v>0</v>
      </c>
      <c r="P4354" t="s">
        <v>1207</v>
      </c>
      <c r="Q4354">
        <v>19931201</v>
      </c>
    </row>
    <row r="4355" spans="1:17">
      <c r="A4355" t="s">
        <v>1379</v>
      </c>
      <c r="B4355" t="s">
        <v>1247</v>
      </c>
      <c r="C4355">
        <v>201011</v>
      </c>
      <c r="D4355">
        <v>29</v>
      </c>
      <c r="E4355" t="s">
        <v>1212</v>
      </c>
      <c r="F4355">
        <v>563</v>
      </c>
      <c r="G4355">
        <v>280</v>
      </c>
      <c r="H4355">
        <v>406</v>
      </c>
      <c r="I4355">
        <v>43112076600</v>
      </c>
      <c r="J4355">
        <v>8</v>
      </c>
      <c r="K4355" t="s">
        <v>1380</v>
      </c>
      <c r="L4355">
        <v>2531</v>
      </c>
      <c r="M4355" t="s">
        <v>1214</v>
      </c>
      <c r="N4355" t="s">
        <v>1388</v>
      </c>
      <c r="O4355">
        <v>0</v>
      </c>
      <c r="P4355" t="s">
        <v>1207</v>
      </c>
      <c r="Q4355">
        <v>19971120</v>
      </c>
    </row>
    <row r="4356" spans="1:17">
      <c r="A4356" t="s">
        <v>1379</v>
      </c>
      <c r="B4356" t="s">
        <v>1265</v>
      </c>
      <c r="C4356">
        <v>201011</v>
      </c>
      <c r="D4356">
        <v>0</v>
      </c>
      <c r="E4356" t="s">
        <v>1212</v>
      </c>
      <c r="F4356">
        <v>0</v>
      </c>
      <c r="G4356">
        <v>0</v>
      </c>
      <c r="H4356">
        <v>0</v>
      </c>
      <c r="I4356">
        <v>43112077600</v>
      </c>
      <c r="J4356">
        <v>12</v>
      </c>
      <c r="K4356" t="s">
        <v>1395</v>
      </c>
      <c r="L4356">
        <v>2531</v>
      </c>
      <c r="M4356" t="s">
        <v>1214</v>
      </c>
      <c r="N4356" t="s">
        <v>1388</v>
      </c>
      <c r="O4356">
        <v>0</v>
      </c>
      <c r="P4356" t="s">
        <v>1207</v>
      </c>
      <c r="Q4356">
        <v>20010802</v>
      </c>
    </row>
    <row r="4357" spans="1:17">
      <c r="A4357" t="s">
        <v>1396</v>
      </c>
      <c r="B4357" t="s">
        <v>1232</v>
      </c>
      <c r="C4357">
        <v>201011</v>
      </c>
      <c r="D4357">
        <v>30</v>
      </c>
      <c r="E4357" t="s">
        <v>1212</v>
      </c>
      <c r="F4357">
        <v>276</v>
      </c>
      <c r="G4357">
        <v>215</v>
      </c>
      <c r="H4357">
        <v>2795</v>
      </c>
      <c r="I4357">
        <v>43112029600</v>
      </c>
      <c r="J4357">
        <v>8</v>
      </c>
      <c r="K4357" t="s">
        <v>1397</v>
      </c>
      <c r="L4357">
        <v>2531</v>
      </c>
      <c r="M4357" t="s">
        <v>1214</v>
      </c>
      <c r="N4357" t="s">
        <v>1388</v>
      </c>
      <c r="O4357">
        <v>0</v>
      </c>
      <c r="P4357" t="s">
        <v>1207</v>
      </c>
      <c r="Q4357">
        <v>19730301</v>
      </c>
    </row>
    <row r="4358" spans="1:17">
      <c r="A4358" t="s">
        <v>1396</v>
      </c>
      <c r="B4358" t="s">
        <v>1305</v>
      </c>
      <c r="C4358">
        <v>201011</v>
      </c>
      <c r="D4358">
        <v>0</v>
      </c>
      <c r="E4358" t="s">
        <v>1212</v>
      </c>
      <c r="F4358">
        <v>0</v>
      </c>
      <c r="G4358">
        <v>0</v>
      </c>
      <c r="H4358">
        <v>0</v>
      </c>
      <c r="I4358">
        <v>43112009600</v>
      </c>
      <c r="J4358">
        <v>12</v>
      </c>
      <c r="K4358" t="s">
        <v>1397</v>
      </c>
      <c r="L4358">
        <v>2531</v>
      </c>
      <c r="M4358" t="s">
        <v>1214</v>
      </c>
      <c r="N4358" t="s">
        <v>1388</v>
      </c>
      <c r="O4358">
        <v>0</v>
      </c>
      <c r="P4358" t="s">
        <v>1207</v>
      </c>
      <c r="Q4358">
        <v>19690701</v>
      </c>
    </row>
    <row r="4359" spans="1:17">
      <c r="A4359" t="s">
        <v>1396</v>
      </c>
      <c r="B4359" t="s">
        <v>1356</v>
      </c>
      <c r="C4359">
        <v>201011</v>
      </c>
      <c r="D4359">
        <v>20</v>
      </c>
      <c r="E4359" t="s">
        <v>1212</v>
      </c>
      <c r="F4359">
        <v>521</v>
      </c>
      <c r="G4359">
        <v>143</v>
      </c>
      <c r="H4359">
        <v>21957</v>
      </c>
      <c r="I4359">
        <v>43112014900</v>
      </c>
      <c r="J4359">
        <v>8</v>
      </c>
      <c r="K4359" t="s">
        <v>1397</v>
      </c>
      <c r="L4359">
        <v>2531</v>
      </c>
      <c r="M4359" t="s">
        <v>1214</v>
      </c>
      <c r="N4359" t="s">
        <v>1388</v>
      </c>
      <c r="O4359">
        <v>0</v>
      </c>
      <c r="P4359" t="s">
        <v>1207</v>
      </c>
      <c r="Q4359">
        <v>19691201</v>
      </c>
    </row>
    <row r="4360" spans="1:17">
      <c r="A4360" t="s">
        <v>1396</v>
      </c>
      <c r="B4360" t="s">
        <v>1321</v>
      </c>
      <c r="C4360">
        <v>201011</v>
      </c>
      <c r="D4360">
        <v>0</v>
      </c>
      <c r="E4360" t="s">
        <v>1212</v>
      </c>
      <c r="F4360">
        <v>0</v>
      </c>
      <c r="G4360">
        <v>0</v>
      </c>
      <c r="H4360">
        <v>0</v>
      </c>
      <c r="I4360">
        <v>43112020301</v>
      </c>
      <c r="J4360">
        <v>12</v>
      </c>
      <c r="K4360" t="s">
        <v>1397</v>
      </c>
      <c r="L4360">
        <v>2531</v>
      </c>
      <c r="M4360" t="s">
        <v>1214</v>
      </c>
      <c r="N4360" t="s">
        <v>1388</v>
      </c>
      <c r="O4360">
        <v>0</v>
      </c>
      <c r="P4360" t="s">
        <v>1207</v>
      </c>
      <c r="Q4360">
        <v>19721101</v>
      </c>
    </row>
    <row r="4361" spans="1:17">
      <c r="A4361" t="s">
        <v>1396</v>
      </c>
      <c r="B4361" t="s">
        <v>1254</v>
      </c>
      <c r="C4361">
        <v>201011</v>
      </c>
      <c r="D4361">
        <v>30</v>
      </c>
      <c r="E4361" t="s">
        <v>1212</v>
      </c>
      <c r="F4361">
        <v>634</v>
      </c>
      <c r="G4361">
        <v>129</v>
      </c>
      <c r="H4361">
        <v>16584</v>
      </c>
      <c r="I4361">
        <v>43112031900</v>
      </c>
      <c r="J4361">
        <v>8</v>
      </c>
      <c r="K4361" t="s">
        <v>1397</v>
      </c>
      <c r="L4361">
        <v>2531</v>
      </c>
      <c r="M4361" t="s">
        <v>1214</v>
      </c>
      <c r="N4361" t="s">
        <v>1388</v>
      </c>
      <c r="O4361">
        <v>0</v>
      </c>
      <c r="P4361" t="s">
        <v>1207</v>
      </c>
      <c r="Q4361">
        <v>19760301</v>
      </c>
    </row>
    <row r="4362" spans="1:17">
      <c r="A4362" t="s">
        <v>1396</v>
      </c>
      <c r="B4362" t="s">
        <v>1389</v>
      </c>
      <c r="C4362">
        <v>201011</v>
      </c>
      <c r="D4362">
        <v>0</v>
      </c>
      <c r="E4362" t="s">
        <v>1212</v>
      </c>
      <c r="F4362">
        <v>0</v>
      </c>
      <c r="G4362">
        <v>0</v>
      </c>
      <c r="H4362">
        <v>0</v>
      </c>
      <c r="I4362">
        <v>43112030800</v>
      </c>
      <c r="J4362">
        <v>12</v>
      </c>
      <c r="K4362" t="s">
        <v>1397</v>
      </c>
      <c r="L4362">
        <v>2531</v>
      </c>
      <c r="M4362" t="s">
        <v>1214</v>
      </c>
      <c r="N4362" t="s">
        <v>1388</v>
      </c>
      <c r="O4362">
        <v>0</v>
      </c>
      <c r="P4362" t="s">
        <v>1207</v>
      </c>
      <c r="Q4362">
        <v>19750401</v>
      </c>
    </row>
    <row r="4363" spans="1:17">
      <c r="A4363" t="s">
        <v>1396</v>
      </c>
      <c r="B4363" t="s">
        <v>1255</v>
      </c>
      <c r="C4363">
        <v>201011</v>
      </c>
      <c r="D4363">
        <v>30</v>
      </c>
      <c r="E4363" t="s">
        <v>1212</v>
      </c>
      <c r="F4363">
        <v>613</v>
      </c>
      <c r="G4363">
        <v>774</v>
      </c>
      <c r="H4363">
        <v>5664</v>
      </c>
      <c r="I4363">
        <v>43112030900</v>
      </c>
      <c r="J4363">
        <v>8</v>
      </c>
      <c r="K4363" t="s">
        <v>1397</v>
      </c>
      <c r="L4363">
        <v>2531</v>
      </c>
      <c r="M4363" t="s">
        <v>1214</v>
      </c>
      <c r="N4363" t="s">
        <v>1388</v>
      </c>
      <c r="O4363">
        <v>0</v>
      </c>
      <c r="P4363" t="s">
        <v>1207</v>
      </c>
      <c r="Q4363">
        <v>19750501</v>
      </c>
    </row>
    <row r="4364" spans="1:17">
      <c r="A4364" t="s">
        <v>1396</v>
      </c>
      <c r="B4364" t="s">
        <v>1390</v>
      </c>
      <c r="C4364">
        <v>201011</v>
      </c>
      <c r="D4364">
        <v>30</v>
      </c>
      <c r="E4364" t="s">
        <v>1212</v>
      </c>
      <c r="F4364">
        <v>1299</v>
      </c>
      <c r="G4364">
        <v>4904</v>
      </c>
      <c r="H4364">
        <v>60624</v>
      </c>
      <c r="I4364">
        <v>43112018000</v>
      </c>
      <c r="J4364">
        <v>8</v>
      </c>
      <c r="K4364" t="s">
        <v>1397</v>
      </c>
      <c r="L4364">
        <v>2531</v>
      </c>
      <c r="M4364" t="s">
        <v>1214</v>
      </c>
      <c r="N4364" t="s">
        <v>1388</v>
      </c>
      <c r="O4364">
        <v>0</v>
      </c>
      <c r="P4364" t="s">
        <v>1233</v>
      </c>
      <c r="Q4364">
        <v>19711101</v>
      </c>
    </row>
    <row r="4365" spans="1:17">
      <c r="A4365" t="s">
        <v>1396</v>
      </c>
      <c r="B4365" t="s">
        <v>1357</v>
      </c>
      <c r="C4365">
        <v>201011</v>
      </c>
      <c r="D4365">
        <v>29</v>
      </c>
      <c r="E4365" t="s">
        <v>1212</v>
      </c>
      <c r="F4365">
        <v>167</v>
      </c>
      <c r="G4365">
        <v>171</v>
      </c>
      <c r="H4365">
        <v>702</v>
      </c>
      <c r="I4365">
        <v>43112017301</v>
      </c>
      <c r="J4365">
        <v>8</v>
      </c>
      <c r="K4365" t="s">
        <v>1397</v>
      </c>
      <c r="L4365">
        <v>2531</v>
      </c>
      <c r="M4365" t="s">
        <v>1214</v>
      </c>
      <c r="N4365" t="s">
        <v>1388</v>
      </c>
      <c r="O4365">
        <v>0</v>
      </c>
      <c r="P4365" t="s">
        <v>1207</v>
      </c>
      <c r="Q4365">
        <v>19761201</v>
      </c>
    </row>
    <row r="4366" spans="1:17">
      <c r="A4366" t="s">
        <v>1396</v>
      </c>
      <c r="B4366" t="s">
        <v>1234</v>
      </c>
      <c r="C4366">
        <v>201011</v>
      </c>
      <c r="D4366">
        <v>0</v>
      </c>
      <c r="E4366" t="s">
        <v>1212</v>
      </c>
      <c r="F4366">
        <v>0</v>
      </c>
      <c r="G4366">
        <v>0</v>
      </c>
      <c r="H4366">
        <v>0</v>
      </c>
      <c r="I4366">
        <v>43112014101</v>
      </c>
      <c r="J4366">
        <v>12</v>
      </c>
      <c r="K4366" t="s">
        <v>1397</v>
      </c>
      <c r="L4366">
        <v>2531</v>
      </c>
      <c r="M4366" t="s">
        <v>1214</v>
      </c>
      <c r="N4366" t="s">
        <v>1388</v>
      </c>
      <c r="O4366">
        <v>0</v>
      </c>
      <c r="P4366" t="s">
        <v>1233</v>
      </c>
      <c r="Q4366">
        <v>19741001</v>
      </c>
    </row>
    <row r="4367" spans="1:17">
      <c r="A4367" t="s">
        <v>1396</v>
      </c>
      <c r="B4367" t="s">
        <v>1323</v>
      </c>
      <c r="C4367">
        <v>201011</v>
      </c>
      <c r="D4367">
        <v>30</v>
      </c>
      <c r="E4367" t="s">
        <v>1212</v>
      </c>
      <c r="F4367">
        <v>1051</v>
      </c>
      <c r="G4367">
        <v>86</v>
      </c>
      <c r="H4367">
        <v>49106</v>
      </c>
      <c r="I4367">
        <v>43112016200</v>
      </c>
      <c r="J4367">
        <v>8</v>
      </c>
      <c r="K4367" t="s">
        <v>1397</v>
      </c>
      <c r="L4367">
        <v>2531</v>
      </c>
      <c r="M4367" t="s">
        <v>1214</v>
      </c>
      <c r="N4367" t="s">
        <v>1388</v>
      </c>
      <c r="O4367">
        <v>0</v>
      </c>
      <c r="P4367" t="s">
        <v>1207</v>
      </c>
      <c r="Q4367">
        <v>19700201</v>
      </c>
    </row>
    <row r="4368" spans="1:17">
      <c r="A4368" t="s">
        <v>1396</v>
      </c>
      <c r="B4368" t="s">
        <v>1256</v>
      </c>
      <c r="C4368">
        <v>201011</v>
      </c>
      <c r="D4368">
        <v>30</v>
      </c>
      <c r="E4368" t="s">
        <v>1212</v>
      </c>
      <c r="F4368">
        <v>727</v>
      </c>
      <c r="G4368">
        <v>129</v>
      </c>
      <c r="H4368">
        <v>13161</v>
      </c>
      <c r="I4368">
        <v>43112020400</v>
      </c>
      <c r="J4368">
        <v>8</v>
      </c>
      <c r="K4368" t="s">
        <v>1397</v>
      </c>
      <c r="L4368">
        <v>2531</v>
      </c>
      <c r="M4368" t="s">
        <v>1214</v>
      </c>
      <c r="N4368" t="s">
        <v>1388</v>
      </c>
      <c r="O4368">
        <v>0</v>
      </c>
      <c r="P4368" t="s">
        <v>1207</v>
      </c>
      <c r="Q4368">
        <v>19700701</v>
      </c>
    </row>
    <row r="4369" spans="1:17">
      <c r="A4369" t="s">
        <v>1396</v>
      </c>
      <c r="B4369" t="s">
        <v>1324</v>
      </c>
      <c r="C4369">
        <v>201011</v>
      </c>
      <c r="D4369">
        <v>30</v>
      </c>
      <c r="E4369" t="s">
        <v>1212</v>
      </c>
      <c r="F4369">
        <v>1334</v>
      </c>
      <c r="G4369">
        <v>5850</v>
      </c>
      <c r="H4369">
        <v>62249</v>
      </c>
      <c r="I4369">
        <v>43112023700</v>
      </c>
      <c r="J4369">
        <v>8</v>
      </c>
      <c r="K4369" t="s">
        <v>1397</v>
      </c>
      <c r="L4369">
        <v>2531</v>
      </c>
      <c r="M4369" t="s">
        <v>1214</v>
      </c>
      <c r="N4369" t="s">
        <v>1388</v>
      </c>
      <c r="O4369">
        <v>0</v>
      </c>
      <c r="P4369" t="s">
        <v>1207</v>
      </c>
      <c r="Q4369">
        <v>19710301</v>
      </c>
    </row>
    <row r="4370" spans="1:17">
      <c r="A4370" t="s">
        <v>1396</v>
      </c>
      <c r="B4370" t="s">
        <v>1308</v>
      </c>
      <c r="C4370">
        <v>201011</v>
      </c>
      <c r="D4370">
        <v>30</v>
      </c>
      <c r="E4370" t="s">
        <v>1212</v>
      </c>
      <c r="F4370">
        <v>1077</v>
      </c>
      <c r="G4370">
        <v>8001</v>
      </c>
      <c r="H4370">
        <v>12717</v>
      </c>
      <c r="I4370">
        <v>43112021301</v>
      </c>
      <c r="J4370">
        <v>8</v>
      </c>
      <c r="K4370" t="s">
        <v>1397</v>
      </c>
      <c r="L4370">
        <v>2531</v>
      </c>
      <c r="M4370" t="s">
        <v>1214</v>
      </c>
      <c r="N4370" t="s">
        <v>1388</v>
      </c>
      <c r="O4370">
        <v>0</v>
      </c>
      <c r="P4370" t="s">
        <v>1233</v>
      </c>
      <c r="Q4370">
        <v>19740501</v>
      </c>
    </row>
    <row r="4371" spans="1:17">
      <c r="A4371" t="s">
        <v>1396</v>
      </c>
      <c r="B4371" t="s">
        <v>1235</v>
      </c>
      <c r="C4371">
        <v>201011</v>
      </c>
      <c r="D4371">
        <v>20</v>
      </c>
      <c r="E4371" t="s">
        <v>1212</v>
      </c>
      <c r="F4371">
        <v>111</v>
      </c>
      <c r="G4371">
        <v>511</v>
      </c>
      <c r="H4371">
        <v>129</v>
      </c>
      <c r="I4371">
        <v>43112005701</v>
      </c>
      <c r="J4371">
        <v>8</v>
      </c>
      <c r="K4371" t="s">
        <v>1397</v>
      </c>
      <c r="L4371">
        <v>2531</v>
      </c>
      <c r="M4371" t="s">
        <v>1214</v>
      </c>
      <c r="N4371" t="s">
        <v>1388</v>
      </c>
      <c r="O4371">
        <v>0</v>
      </c>
      <c r="P4371" t="s">
        <v>1207</v>
      </c>
      <c r="Q4371">
        <v>19830501</v>
      </c>
    </row>
    <row r="4372" spans="1:17">
      <c r="A4372" t="s">
        <v>1396</v>
      </c>
      <c r="B4372" t="s">
        <v>1257</v>
      </c>
      <c r="C4372">
        <v>201011</v>
      </c>
      <c r="D4372">
        <v>30</v>
      </c>
      <c r="E4372" t="s">
        <v>1212</v>
      </c>
      <c r="F4372">
        <v>435</v>
      </c>
      <c r="G4372">
        <v>86</v>
      </c>
      <c r="H4372">
        <v>64</v>
      </c>
      <c r="I4372">
        <v>43112007401</v>
      </c>
      <c r="J4372">
        <v>8</v>
      </c>
      <c r="K4372" t="s">
        <v>1397</v>
      </c>
      <c r="L4372">
        <v>2531</v>
      </c>
      <c r="M4372" t="s">
        <v>1214</v>
      </c>
      <c r="N4372" t="s">
        <v>1388</v>
      </c>
      <c r="O4372">
        <v>0</v>
      </c>
      <c r="P4372" t="s">
        <v>1207</v>
      </c>
      <c r="Q4372">
        <v>19690301</v>
      </c>
    </row>
    <row r="4373" spans="1:17">
      <c r="A4373" t="s">
        <v>1396</v>
      </c>
      <c r="B4373" t="s">
        <v>1309</v>
      </c>
      <c r="C4373">
        <v>201011</v>
      </c>
      <c r="D4373">
        <v>0</v>
      </c>
      <c r="E4373" t="s">
        <v>1212</v>
      </c>
      <c r="F4373">
        <v>0</v>
      </c>
      <c r="G4373">
        <v>0</v>
      </c>
      <c r="H4373">
        <v>0</v>
      </c>
      <c r="I4373">
        <v>43112010300</v>
      </c>
      <c r="J4373">
        <v>12</v>
      </c>
      <c r="K4373" t="s">
        <v>1397</v>
      </c>
      <c r="L4373">
        <v>2531</v>
      </c>
      <c r="M4373" t="s">
        <v>1214</v>
      </c>
      <c r="N4373" t="s">
        <v>1388</v>
      </c>
      <c r="O4373">
        <v>0</v>
      </c>
      <c r="P4373" t="s">
        <v>1207</v>
      </c>
      <c r="Q4373">
        <v>19690701</v>
      </c>
    </row>
    <row r="4374" spans="1:17">
      <c r="A4374" t="s">
        <v>1396</v>
      </c>
      <c r="B4374" t="s">
        <v>1258</v>
      </c>
      <c r="C4374">
        <v>201011</v>
      </c>
      <c r="D4374">
        <v>0</v>
      </c>
      <c r="E4374" t="s">
        <v>1212</v>
      </c>
      <c r="F4374">
        <v>0</v>
      </c>
      <c r="G4374">
        <v>0</v>
      </c>
      <c r="H4374">
        <v>0</v>
      </c>
      <c r="I4374">
        <v>43112017401</v>
      </c>
      <c r="J4374">
        <v>12</v>
      </c>
      <c r="K4374" t="s">
        <v>1397</v>
      </c>
      <c r="L4374">
        <v>2531</v>
      </c>
      <c r="M4374" t="s">
        <v>1214</v>
      </c>
      <c r="N4374" t="s">
        <v>1388</v>
      </c>
      <c r="O4374">
        <v>0</v>
      </c>
      <c r="P4374" t="s">
        <v>1207</v>
      </c>
      <c r="Q4374">
        <v>19780501</v>
      </c>
    </row>
    <row r="4375" spans="1:17">
      <c r="A4375" t="s">
        <v>1396</v>
      </c>
      <c r="B4375" t="s">
        <v>1236</v>
      </c>
      <c r="C4375">
        <v>201011</v>
      </c>
      <c r="D4375">
        <v>29</v>
      </c>
      <c r="E4375" t="s">
        <v>1212</v>
      </c>
      <c r="F4375">
        <v>48</v>
      </c>
      <c r="G4375">
        <v>817</v>
      </c>
      <c r="H4375">
        <v>2312</v>
      </c>
      <c r="I4375">
        <v>43112009200</v>
      </c>
      <c r="J4375">
        <v>8</v>
      </c>
      <c r="K4375" t="s">
        <v>1397</v>
      </c>
      <c r="L4375">
        <v>2531</v>
      </c>
      <c r="M4375" t="s">
        <v>1214</v>
      </c>
      <c r="N4375" t="s">
        <v>1388</v>
      </c>
      <c r="O4375">
        <v>0</v>
      </c>
      <c r="P4375" t="s">
        <v>1207</v>
      </c>
      <c r="Q4375">
        <v>19690601</v>
      </c>
    </row>
    <row r="4376" spans="1:17">
      <c r="A4376" t="s">
        <v>1396</v>
      </c>
      <c r="B4376" t="s">
        <v>1237</v>
      </c>
      <c r="C4376">
        <v>201011</v>
      </c>
      <c r="D4376">
        <v>30</v>
      </c>
      <c r="E4376" t="s">
        <v>1212</v>
      </c>
      <c r="F4376">
        <v>2217</v>
      </c>
      <c r="G4376">
        <v>6453</v>
      </c>
      <c r="H4376">
        <v>40114</v>
      </c>
      <c r="I4376">
        <v>43112006100</v>
      </c>
      <c r="J4376">
        <v>8</v>
      </c>
      <c r="K4376" t="s">
        <v>1397</v>
      </c>
      <c r="L4376">
        <v>2531</v>
      </c>
      <c r="M4376" t="s">
        <v>1214</v>
      </c>
      <c r="N4376" t="s">
        <v>1388</v>
      </c>
      <c r="O4376">
        <v>0</v>
      </c>
      <c r="P4376" t="s">
        <v>1207</v>
      </c>
      <c r="Q4376">
        <v>19700301</v>
      </c>
    </row>
    <row r="4377" spans="1:17">
      <c r="A4377" t="s">
        <v>1396</v>
      </c>
      <c r="B4377" t="s">
        <v>1310</v>
      </c>
      <c r="C4377">
        <v>201011</v>
      </c>
      <c r="D4377">
        <v>30</v>
      </c>
      <c r="E4377" t="s">
        <v>1212</v>
      </c>
      <c r="F4377">
        <v>1633</v>
      </c>
      <c r="G4377">
        <v>172</v>
      </c>
      <c r="H4377">
        <v>24623</v>
      </c>
      <c r="I4377">
        <v>43112016300</v>
      </c>
      <c r="J4377">
        <v>8</v>
      </c>
      <c r="K4377" t="s">
        <v>1397</v>
      </c>
      <c r="L4377">
        <v>2531</v>
      </c>
      <c r="M4377" t="s">
        <v>1214</v>
      </c>
      <c r="N4377" t="s">
        <v>1388</v>
      </c>
      <c r="O4377">
        <v>0</v>
      </c>
      <c r="P4377" t="s">
        <v>1207</v>
      </c>
      <c r="Q4377">
        <v>19730401</v>
      </c>
    </row>
    <row r="4378" spans="1:17">
      <c r="A4378" t="s">
        <v>1396</v>
      </c>
      <c r="B4378" t="s">
        <v>1259</v>
      </c>
      <c r="C4378">
        <v>201011</v>
      </c>
      <c r="D4378">
        <v>0</v>
      </c>
      <c r="E4378" t="s">
        <v>1212</v>
      </c>
      <c r="F4378">
        <v>0</v>
      </c>
      <c r="G4378">
        <v>0</v>
      </c>
      <c r="H4378">
        <v>0</v>
      </c>
      <c r="I4378">
        <v>43112030300</v>
      </c>
      <c r="J4378">
        <v>12</v>
      </c>
      <c r="K4378" t="s">
        <v>1397</v>
      </c>
      <c r="L4378">
        <v>2531</v>
      </c>
      <c r="M4378" t="s">
        <v>1214</v>
      </c>
      <c r="N4378" t="s">
        <v>1388</v>
      </c>
      <c r="O4378">
        <v>0</v>
      </c>
      <c r="P4378" t="s">
        <v>1207</v>
      </c>
      <c r="Q4378">
        <v>19740801</v>
      </c>
    </row>
    <row r="4379" spans="1:17">
      <c r="A4379" t="s">
        <v>1396</v>
      </c>
      <c r="B4379" t="s">
        <v>1238</v>
      </c>
      <c r="C4379">
        <v>201011</v>
      </c>
      <c r="D4379">
        <v>30</v>
      </c>
      <c r="E4379" t="s">
        <v>1212</v>
      </c>
      <c r="F4379">
        <v>752</v>
      </c>
      <c r="G4379">
        <v>5807</v>
      </c>
      <c r="H4379">
        <v>7260</v>
      </c>
      <c r="I4379">
        <v>43112019600</v>
      </c>
      <c r="J4379">
        <v>8</v>
      </c>
      <c r="K4379" t="s">
        <v>1397</v>
      </c>
      <c r="L4379">
        <v>2531</v>
      </c>
      <c r="M4379" t="s">
        <v>1214</v>
      </c>
      <c r="N4379" t="s">
        <v>1388</v>
      </c>
      <c r="O4379">
        <v>0</v>
      </c>
      <c r="P4379" t="s">
        <v>1207</v>
      </c>
      <c r="Q4379">
        <v>19720901</v>
      </c>
    </row>
    <row r="4380" spans="1:17">
      <c r="A4380" t="s">
        <v>1396</v>
      </c>
      <c r="B4380" t="s">
        <v>1239</v>
      </c>
      <c r="C4380">
        <v>201011</v>
      </c>
      <c r="D4380">
        <v>30</v>
      </c>
      <c r="E4380" t="s">
        <v>1212</v>
      </c>
      <c r="F4380">
        <v>516</v>
      </c>
      <c r="G4380">
        <v>344</v>
      </c>
      <c r="H4380">
        <v>15850</v>
      </c>
      <c r="I4380">
        <v>43112013000</v>
      </c>
      <c r="J4380">
        <v>8</v>
      </c>
      <c r="K4380" t="s">
        <v>1397</v>
      </c>
      <c r="L4380">
        <v>2531</v>
      </c>
      <c r="M4380" t="s">
        <v>1214</v>
      </c>
      <c r="N4380" t="s">
        <v>1388</v>
      </c>
      <c r="O4380">
        <v>0</v>
      </c>
      <c r="P4380" t="s">
        <v>1207</v>
      </c>
      <c r="Q4380">
        <v>19720701</v>
      </c>
    </row>
    <row r="4381" spans="1:17">
      <c r="A4381" t="s">
        <v>1396</v>
      </c>
      <c r="B4381" t="s">
        <v>1240</v>
      </c>
      <c r="C4381">
        <v>201011</v>
      </c>
      <c r="D4381">
        <v>30</v>
      </c>
      <c r="E4381" t="s">
        <v>1212</v>
      </c>
      <c r="F4381">
        <v>1003</v>
      </c>
      <c r="G4381">
        <v>430</v>
      </c>
      <c r="H4381">
        <v>6101</v>
      </c>
      <c r="I4381">
        <v>43112021401</v>
      </c>
      <c r="J4381">
        <v>8</v>
      </c>
      <c r="K4381" t="s">
        <v>1397</v>
      </c>
      <c r="L4381">
        <v>2531</v>
      </c>
      <c r="M4381" t="s">
        <v>1214</v>
      </c>
      <c r="N4381" t="s">
        <v>1388</v>
      </c>
      <c r="O4381">
        <v>0</v>
      </c>
      <c r="P4381" t="s">
        <v>1207</v>
      </c>
      <c r="Q4381">
        <v>19760901</v>
      </c>
    </row>
    <row r="4382" spans="1:17">
      <c r="A4382" t="s">
        <v>1396</v>
      </c>
      <c r="B4382" t="s">
        <v>1241</v>
      </c>
      <c r="C4382">
        <v>201011</v>
      </c>
      <c r="D4382">
        <v>30</v>
      </c>
      <c r="E4382" t="s">
        <v>1212</v>
      </c>
      <c r="F4382">
        <v>870</v>
      </c>
      <c r="G4382">
        <v>344</v>
      </c>
      <c r="H4382">
        <v>40584</v>
      </c>
      <c r="I4382">
        <v>43112023800</v>
      </c>
      <c r="J4382">
        <v>8</v>
      </c>
      <c r="K4382" t="s">
        <v>1397</v>
      </c>
      <c r="L4382">
        <v>2531</v>
      </c>
      <c r="M4382" t="s">
        <v>1214</v>
      </c>
      <c r="N4382" t="s">
        <v>1388</v>
      </c>
      <c r="O4382">
        <v>0</v>
      </c>
      <c r="P4382" t="s">
        <v>1207</v>
      </c>
      <c r="Q4382">
        <v>19701201</v>
      </c>
    </row>
    <row r="4383" spans="1:17">
      <c r="A4383" t="s">
        <v>1396</v>
      </c>
      <c r="B4383" t="s">
        <v>1311</v>
      </c>
      <c r="C4383">
        <v>201011</v>
      </c>
      <c r="D4383">
        <v>30</v>
      </c>
      <c r="E4383" t="s">
        <v>1212</v>
      </c>
      <c r="F4383">
        <v>2242</v>
      </c>
      <c r="G4383">
        <v>2409</v>
      </c>
      <c r="H4383">
        <v>36537</v>
      </c>
      <c r="I4383">
        <v>43112016400</v>
      </c>
      <c r="J4383">
        <v>8</v>
      </c>
      <c r="K4383" t="s">
        <v>1397</v>
      </c>
      <c r="L4383">
        <v>2531</v>
      </c>
      <c r="M4383" t="s">
        <v>1214</v>
      </c>
      <c r="N4383" t="s">
        <v>1388</v>
      </c>
      <c r="O4383">
        <v>0</v>
      </c>
      <c r="P4383" t="s">
        <v>1207</v>
      </c>
      <c r="Q4383">
        <v>19740101</v>
      </c>
    </row>
    <row r="4384" spans="1:17">
      <c r="A4384" t="s">
        <v>1396</v>
      </c>
      <c r="B4384" t="s">
        <v>1260</v>
      </c>
      <c r="C4384">
        <v>201011</v>
      </c>
      <c r="D4384">
        <v>30</v>
      </c>
      <c r="E4384" t="s">
        <v>1212</v>
      </c>
      <c r="F4384">
        <v>1589</v>
      </c>
      <c r="G4384">
        <v>4689</v>
      </c>
      <c r="H4384">
        <v>48926</v>
      </c>
      <c r="I4384">
        <v>43112019700</v>
      </c>
      <c r="J4384">
        <v>8</v>
      </c>
      <c r="K4384" t="s">
        <v>1397</v>
      </c>
      <c r="L4384">
        <v>2531</v>
      </c>
      <c r="M4384" t="s">
        <v>1214</v>
      </c>
      <c r="N4384" t="s">
        <v>1388</v>
      </c>
      <c r="O4384">
        <v>0</v>
      </c>
      <c r="P4384" t="s">
        <v>1207</v>
      </c>
      <c r="Q4384">
        <v>19700801</v>
      </c>
    </row>
    <row r="4385" spans="1:17">
      <c r="A4385" t="s">
        <v>1396</v>
      </c>
      <c r="B4385" t="s">
        <v>1312</v>
      </c>
      <c r="C4385">
        <v>201011</v>
      </c>
      <c r="D4385">
        <v>30</v>
      </c>
      <c r="E4385" t="s">
        <v>1212</v>
      </c>
      <c r="F4385">
        <v>1156</v>
      </c>
      <c r="G4385">
        <v>3872</v>
      </c>
      <c r="H4385">
        <v>54054</v>
      </c>
      <c r="I4385">
        <v>43112015100</v>
      </c>
      <c r="J4385">
        <v>8</v>
      </c>
      <c r="K4385" t="s">
        <v>1397</v>
      </c>
      <c r="L4385">
        <v>2531</v>
      </c>
      <c r="M4385" t="s">
        <v>1214</v>
      </c>
      <c r="N4385" t="s">
        <v>1388</v>
      </c>
      <c r="O4385">
        <v>0</v>
      </c>
      <c r="P4385" t="s">
        <v>1322</v>
      </c>
      <c r="Q4385">
        <v>19730701</v>
      </c>
    </row>
    <row r="4386" spans="1:17">
      <c r="A4386" t="s">
        <v>1396</v>
      </c>
      <c r="B4386" t="s">
        <v>1242</v>
      </c>
      <c r="C4386">
        <v>201011</v>
      </c>
      <c r="D4386">
        <v>30</v>
      </c>
      <c r="E4386" t="s">
        <v>1212</v>
      </c>
      <c r="F4386">
        <v>1160</v>
      </c>
      <c r="G4386">
        <v>215</v>
      </c>
      <c r="H4386">
        <v>7406</v>
      </c>
      <c r="I4386">
        <v>43112006400</v>
      </c>
      <c r="J4386">
        <v>8</v>
      </c>
      <c r="K4386" t="s">
        <v>1397</v>
      </c>
      <c r="L4386">
        <v>2531</v>
      </c>
      <c r="M4386" t="s">
        <v>1214</v>
      </c>
      <c r="N4386" t="s">
        <v>1388</v>
      </c>
      <c r="O4386">
        <v>0</v>
      </c>
      <c r="P4386" t="s">
        <v>1207</v>
      </c>
      <c r="Q4386">
        <v>19750201</v>
      </c>
    </row>
    <row r="4387" spans="1:17">
      <c r="A4387" t="s">
        <v>1396</v>
      </c>
      <c r="B4387" t="s">
        <v>1326</v>
      </c>
      <c r="C4387">
        <v>201011</v>
      </c>
      <c r="D4387">
        <v>29</v>
      </c>
      <c r="E4387" t="s">
        <v>1212</v>
      </c>
      <c r="F4387">
        <v>597</v>
      </c>
      <c r="G4387">
        <v>387</v>
      </c>
      <c r="H4387">
        <v>21226</v>
      </c>
      <c r="I4387">
        <v>43112012401</v>
      </c>
      <c r="J4387">
        <v>8</v>
      </c>
      <c r="K4387" t="s">
        <v>1397</v>
      </c>
      <c r="L4387">
        <v>2531</v>
      </c>
      <c r="M4387" t="s">
        <v>1214</v>
      </c>
      <c r="N4387" t="s">
        <v>1388</v>
      </c>
      <c r="O4387">
        <v>0</v>
      </c>
      <c r="P4387" t="s">
        <v>1233</v>
      </c>
      <c r="Q4387">
        <v>19970507</v>
      </c>
    </row>
    <row r="4388" spans="1:17">
      <c r="A4388" t="s">
        <v>1396</v>
      </c>
      <c r="B4388" t="s">
        <v>1261</v>
      </c>
      <c r="C4388">
        <v>201011</v>
      </c>
      <c r="D4388">
        <v>0</v>
      </c>
      <c r="E4388" t="s">
        <v>1212</v>
      </c>
      <c r="F4388">
        <v>0</v>
      </c>
      <c r="G4388">
        <v>0</v>
      </c>
      <c r="H4388">
        <v>0</v>
      </c>
      <c r="I4388">
        <v>43112006200</v>
      </c>
      <c r="J4388">
        <v>12</v>
      </c>
      <c r="K4388" t="s">
        <v>1397</v>
      </c>
      <c r="L4388">
        <v>2531</v>
      </c>
      <c r="M4388" t="s">
        <v>1214</v>
      </c>
      <c r="N4388" t="s">
        <v>1388</v>
      </c>
      <c r="O4388">
        <v>0</v>
      </c>
      <c r="P4388" t="s">
        <v>1207</v>
      </c>
      <c r="Q4388">
        <v>19690501</v>
      </c>
    </row>
    <row r="4389" spans="1:17">
      <c r="A4389" t="s">
        <v>1396</v>
      </c>
      <c r="B4389" t="s">
        <v>1394</v>
      </c>
      <c r="C4389">
        <v>201011</v>
      </c>
      <c r="D4389">
        <v>0</v>
      </c>
      <c r="E4389" t="s">
        <v>1212</v>
      </c>
      <c r="F4389">
        <v>0</v>
      </c>
      <c r="G4389">
        <v>0</v>
      </c>
      <c r="H4389">
        <v>0</v>
      </c>
      <c r="I4389">
        <v>43112018301</v>
      </c>
      <c r="J4389">
        <v>12</v>
      </c>
      <c r="K4389" t="s">
        <v>1397</v>
      </c>
      <c r="L4389">
        <v>2531</v>
      </c>
      <c r="M4389" t="s">
        <v>1214</v>
      </c>
      <c r="N4389" t="s">
        <v>1388</v>
      </c>
      <c r="O4389">
        <v>0</v>
      </c>
      <c r="P4389" t="s">
        <v>1207</v>
      </c>
      <c r="Q4389">
        <v>19750701</v>
      </c>
    </row>
    <row r="4390" spans="1:17">
      <c r="A4390" t="s">
        <v>1396</v>
      </c>
      <c r="B4390" t="s">
        <v>1243</v>
      </c>
      <c r="C4390">
        <v>201011</v>
      </c>
      <c r="D4390">
        <v>30</v>
      </c>
      <c r="E4390" t="s">
        <v>1212</v>
      </c>
      <c r="F4390">
        <v>244</v>
      </c>
      <c r="G4390">
        <v>430</v>
      </c>
      <c r="H4390">
        <v>26</v>
      </c>
      <c r="I4390">
        <v>43112018400</v>
      </c>
      <c r="J4390">
        <v>8</v>
      </c>
      <c r="K4390" t="s">
        <v>1397</v>
      </c>
      <c r="L4390">
        <v>2531</v>
      </c>
      <c r="M4390" t="s">
        <v>1214</v>
      </c>
      <c r="N4390" t="s">
        <v>1388</v>
      </c>
      <c r="O4390">
        <v>0</v>
      </c>
      <c r="P4390" t="s">
        <v>1207</v>
      </c>
      <c r="Q4390">
        <v>19700501</v>
      </c>
    </row>
    <row r="4391" spans="1:17">
      <c r="A4391" t="s">
        <v>1396</v>
      </c>
      <c r="B4391" t="s">
        <v>1327</v>
      </c>
      <c r="C4391">
        <v>201011</v>
      </c>
      <c r="D4391">
        <v>30</v>
      </c>
      <c r="E4391" t="s">
        <v>1212</v>
      </c>
      <c r="F4391">
        <v>634</v>
      </c>
      <c r="G4391">
        <v>645</v>
      </c>
      <c r="H4391">
        <v>19550</v>
      </c>
      <c r="I4391">
        <v>43112005600</v>
      </c>
      <c r="J4391">
        <v>8</v>
      </c>
      <c r="K4391" t="s">
        <v>1397</v>
      </c>
      <c r="L4391">
        <v>2531</v>
      </c>
      <c r="M4391" t="s">
        <v>1214</v>
      </c>
      <c r="N4391" t="s">
        <v>1388</v>
      </c>
      <c r="O4391">
        <v>0</v>
      </c>
      <c r="P4391" t="s">
        <v>1322</v>
      </c>
      <c r="Q4391">
        <v>19690301</v>
      </c>
    </row>
    <row r="4392" spans="1:17">
      <c r="A4392" t="s">
        <v>1396</v>
      </c>
      <c r="B4392" t="s">
        <v>1328</v>
      </c>
      <c r="C4392">
        <v>201011</v>
      </c>
      <c r="D4392">
        <v>19</v>
      </c>
      <c r="E4392" t="s">
        <v>1212</v>
      </c>
      <c r="F4392">
        <v>710</v>
      </c>
      <c r="G4392">
        <v>138</v>
      </c>
      <c r="H4392">
        <v>18770</v>
      </c>
      <c r="I4392">
        <v>43112017500</v>
      </c>
      <c r="J4392">
        <v>8</v>
      </c>
      <c r="K4392" t="s">
        <v>1397</v>
      </c>
      <c r="L4392">
        <v>2531</v>
      </c>
      <c r="M4392" t="s">
        <v>1214</v>
      </c>
      <c r="N4392" t="s">
        <v>1388</v>
      </c>
      <c r="O4392">
        <v>0</v>
      </c>
      <c r="P4392" t="s">
        <v>1207</v>
      </c>
      <c r="Q4392">
        <v>19700401</v>
      </c>
    </row>
    <row r="4393" spans="1:17">
      <c r="A4393" t="s">
        <v>1396</v>
      </c>
      <c r="B4393" t="s">
        <v>1262</v>
      </c>
      <c r="C4393">
        <v>201011</v>
      </c>
      <c r="D4393">
        <v>30</v>
      </c>
      <c r="E4393" t="s">
        <v>1212</v>
      </c>
      <c r="F4393">
        <v>2138</v>
      </c>
      <c r="G4393">
        <v>215</v>
      </c>
      <c r="H4393">
        <v>21700</v>
      </c>
      <c r="I4393">
        <v>43112012500</v>
      </c>
      <c r="J4393">
        <v>8</v>
      </c>
      <c r="K4393" t="s">
        <v>1397</v>
      </c>
      <c r="L4393">
        <v>2531</v>
      </c>
      <c r="M4393" t="s">
        <v>1214</v>
      </c>
      <c r="N4393" t="s">
        <v>1388</v>
      </c>
      <c r="O4393">
        <v>0</v>
      </c>
      <c r="P4393" t="s">
        <v>1207</v>
      </c>
      <c r="Q4393">
        <v>19690801</v>
      </c>
    </row>
    <row r="4394" spans="1:17">
      <c r="A4394" t="s">
        <v>1396</v>
      </c>
      <c r="B4394" t="s">
        <v>1313</v>
      </c>
      <c r="C4394">
        <v>201011</v>
      </c>
      <c r="D4394">
        <v>30</v>
      </c>
      <c r="E4394" t="s">
        <v>1212</v>
      </c>
      <c r="F4394">
        <v>1176</v>
      </c>
      <c r="G4394">
        <v>1979</v>
      </c>
      <c r="H4394">
        <v>4046</v>
      </c>
      <c r="I4394">
        <v>43112006300</v>
      </c>
      <c r="J4394">
        <v>8</v>
      </c>
      <c r="K4394" t="s">
        <v>1397</v>
      </c>
      <c r="L4394">
        <v>2531</v>
      </c>
      <c r="M4394" t="s">
        <v>1214</v>
      </c>
      <c r="N4394" t="s">
        <v>1388</v>
      </c>
      <c r="O4394">
        <v>0</v>
      </c>
      <c r="P4394" t="s">
        <v>1207</v>
      </c>
      <c r="Q4394">
        <v>19690701</v>
      </c>
    </row>
    <row r="4395" spans="1:17">
      <c r="A4395" t="s">
        <v>1396</v>
      </c>
      <c r="B4395" t="s">
        <v>1314</v>
      </c>
      <c r="C4395">
        <v>201011</v>
      </c>
      <c r="D4395">
        <v>29</v>
      </c>
      <c r="E4395" t="s">
        <v>1212</v>
      </c>
      <c r="F4395">
        <v>874</v>
      </c>
      <c r="G4395">
        <v>86</v>
      </c>
      <c r="H4395">
        <v>40830</v>
      </c>
      <c r="I4395">
        <v>43112020500</v>
      </c>
      <c r="J4395">
        <v>8</v>
      </c>
      <c r="K4395" t="s">
        <v>1397</v>
      </c>
      <c r="L4395">
        <v>2531</v>
      </c>
      <c r="M4395" t="s">
        <v>1214</v>
      </c>
      <c r="N4395" t="s">
        <v>1388</v>
      </c>
      <c r="O4395">
        <v>0</v>
      </c>
      <c r="P4395" t="s">
        <v>1233</v>
      </c>
      <c r="Q4395">
        <v>19721201</v>
      </c>
    </row>
    <row r="4396" spans="1:17">
      <c r="A4396" t="s">
        <v>1396</v>
      </c>
      <c r="B4396" t="s">
        <v>1329</v>
      </c>
      <c r="C4396">
        <v>201011</v>
      </c>
      <c r="D4396">
        <v>30</v>
      </c>
      <c r="E4396" t="s">
        <v>1212</v>
      </c>
      <c r="F4396">
        <v>2491</v>
      </c>
      <c r="G4396">
        <v>301</v>
      </c>
      <c r="H4396">
        <v>116283</v>
      </c>
      <c r="I4396">
        <v>43112019800</v>
      </c>
      <c r="J4396">
        <v>8</v>
      </c>
      <c r="K4396" t="s">
        <v>1397</v>
      </c>
      <c r="L4396">
        <v>2531</v>
      </c>
      <c r="M4396" t="s">
        <v>1214</v>
      </c>
      <c r="N4396" t="s">
        <v>1388</v>
      </c>
      <c r="O4396">
        <v>0</v>
      </c>
      <c r="P4396" t="s">
        <v>1207</v>
      </c>
      <c r="Q4396">
        <v>19700801</v>
      </c>
    </row>
    <row r="4397" spans="1:17">
      <c r="A4397" t="s">
        <v>1396</v>
      </c>
      <c r="B4397" t="s">
        <v>1245</v>
      </c>
      <c r="C4397">
        <v>201011</v>
      </c>
      <c r="D4397">
        <v>30</v>
      </c>
      <c r="E4397" t="s">
        <v>1212</v>
      </c>
      <c r="F4397">
        <v>1040</v>
      </c>
      <c r="G4397">
        <v>2280</v>
      </c>
      <c r="H4397">
        <v>2491</v>
      </c>
      <c r="I4397">
        <v>43112019900</v>
      </c>
      <c r="J4397">
        <v>8</v>
      </c>
      <c r="K4397" t="s">
        <v>1397</v>
      </c>
      <c r="L4397">
        <v>2531</v>
      </c>
      <c r="M4397" t="s">
        <v>1214</v>
      </c>
      <c r="N4397" t="s">
        <v>1388</v>
      </c>
      <c r="O4397">
        <v>0</v>
      </c>
      <c r="P4397" t="s">
        <v>1207</v>
      </c>
      <c r="Q4397">
        <v>19700701</v>
      </c>
    </row>
    <row r="4398" spans="1:17">
      <c r="A4398" t="s">
        <v>1396</v>
      </c>
      <c r="B4398" t="s">
        <v>1359</v>
      </c>
      <c r="C4398">
        <v>201011</v>
      </c>
      <c r="D4398">
        <v>0</v>
      </c>
      <c r="E4398" t="s">
        <v>1212</v>
      </c>
      <c r="F4398">
        <v>0</v>
      </c>
      <c r="G4398">
        <v>0</v>
      </c>
      <c r="H4398">
        <v>0</v>
      </c>
      <c r="I4398">
        <v>43112021800</v>
      </c>
      <c r="J4398">
        <v>12</v>
      </c>
      <c r="K4398" t="s">
        <v>1397</v>
      </c>
      <c r="L4398">
        <v>2531</v>
      </c>
      <c r="M4398" t="s">
        <v>1214</v>
      </c>
      <c r="N4398" t="s">
        <v>1388</v>
      </c>
      <c r="O4398">
        <v>0</v>
      </c>
      <c r="P4398" t="s">
        <v>1207</v>
      </c>
      <c r="Q4398">
        <v>19701101</v>
      </c>
    </row>
    <row r="4399" spans="1:17">
      <c r="A4399" t="s">
        <v>1396</v>
      </c>
      <c r="B4399" t="s">
        <v>1248</v>
      </c>
      <c r="C4399">
        <v>201011</v>
      </c>
      <c r="D4399">
        <v>30</v>
      </c>
      <c r="E4399" t="s">
        <v>1212</v>
      </c>
      <c r="F4399">
        <v>73</v>
      </c>
      <c r="G4399">
        <v>86</v>
      </c>
      <c r="H4399">
        <v>3357</v>
      </c>
      <c r="I4399">
        <v>43112017601</v>
      </c>
      <c r="J4399">
        <v>8</v>
      </c>
      <c r="K4399" t="s">
        <v>1397</v>
      </c>
      <c r="L4399">
        <v>2531</v>
      </c>
      <c r="M4399" t="s">
        <v>1214</v>
      </c>
      <c r="N4399" t="s">
        <v>1388</v>
      </c>
      <c r="O4399">
        <v>0</v>
      </c>
      <c r="P4399" t="s">
        <v>1207</v>
      </c>
      <c r="Q4399">
        <v>19751101</v>
      </c>
    </row>
    <row r="4400" spans="1:17">
      <c r="A4400" t="s">
        <v>1396</v>
      </c>
      <c r="B4400" t="s">
        <v>1215</v>
      </c>
      <c r="C4400">
        <v>201011</v>
      </c>
      <c r="D4400">
        <v>3</v>
      </c>
      <c r="E4400" t="s">
        <v>1212</v>
      </c>
      <c r="F4400">
        <v>31</v>
      </c>
      <c r="G4400">
        <v>509</v>
      </c>
      <c r="H4400">
        <v>728</v>
      </c>
      <c r="I4400">
        <v>43112015201</v>
      </c>
      <c r="J4400">
        <v>8</v>
      </c>
      <c r="K4400" t="s">
        <v>1397</v>
      </c>
      <c r="L4400">
        <v>2531</v>
      </c>
      <c r="M4400" t="s">
        <v>1214</v>
      </c>
      <c r="N4400" t="s">
        <v>1388</v>
      </c>
      <c r="O4400">
        <v>0</v>
      </c>
      <c r="P4400" t="s">
        <v>1207</v>
      </c>
      <c r="Q4400">
        <v>19940401</v>
      </c>
    </row>
    <row r="4401" spans="1:17">
      <c r="A4401" t="s">
        <v>1396</v>
      </c>
      <c r="B4401" t="s">
        <v>1217</v>
      </c>
      <c r="C4401">
        <v>201011</v>
      </c>
      <c r="D4401">
        <v>0</v>
      </c>
      <c r="E4401" t="s">
        <v>1212</v>
      </c>
      <c r="F4401">
        <v>0</v>
      </c>
      <c r="G4401">
        <v>0</v>
      </c>
      <c r="H4401">
        <v>0</v>
      </c>
      <c r="I4401">
        <v>43112018500</v>
      </c>
      <c r="J4401">
        <v>12</v>
      </c>
      <c r="K4401" t="s">
        <v>1397</v>
      </c>
      <c r="L4401">
        <v>2531</v>
      </c>
      <c r="M4401" t="s">
        <v>1214</v>
      </c>
      <c r="N4401" t="s">
        <v>1388</v>
      </c>
      <c r="O4401">
        <v>0</v>
      </c>
      <c r="P4401" t="s">
        <v>1207</v>
      </c>
      <c r="Q4401">
        <v>19700601</v>
      </c>
    </row>
    <row r="4402" spans="1:17">
      <c r="A4402" t="s">
        <v>1396</v>
      </c>
      <c r="B4402" t="s">
        <v>1220</v>
      </c>
      <c r="C4402">
        <v>201011</v>
      </c>
      <c r="D4402">
        <v>0</v>
      </c>
      <c r="E4402" t="s">
        <v>1212</v>
      </c>
      <c r="F4402">
        <v>0</v>
      </c>
      <c r="G4402">
        <v>0</v>
      </c>
      <c r="H4402">
        <v>0</v>
      </c>
      <c r="I4402">
        <v>43112070200</v>
      </c>
      <c r="J4402">
        <v>12</v>
      </c>
      <c r="K4402" t="s">
        <v>1397</v>
      </c>
      <c r="L4402">
        <v>2531</v>
      </c>
      <c r="M4402" t="s">
        <v>1214</v>
      </c>
      <c r="N4402" t="s">
        <v>1388</v>
      </c>
      <c r="O4402">
        <v>0</v>
      </c>
      <c r="P4402" t="s">
        <v>1207</v>
      </c>
      <c r="Q4402">
        <v>19930801</v>
      </c>
    </row>
    <row r="4403" spans="1:17">
      <c r="A4403" t="s">
        <v>1396</v>
      </c>
      <c r="B4403" t="s">
        <v>1221</v>
      </c>
      <c r="C4403">
        <v>201011</v>
      </c>
      <c r="D4403">
        <v>29</v>
      </c>
      <c r="E4403" t="s">
        <v>1212</v>
      </c>
      <c r="F4403">
        <v>380</v>
      </c>
      <c r="G4403">
        <v>1003</v>
      </c>
      <c r="H4403">
        <v>1437</v>
      </c>
      <c r="I4403">
        <v>43112031100</v>
      </c>
      <c r="J4403">
        <v>8</v>
      </c>
      <c r="K4403" t="s">
        <v>1397</v>
      </c>
      <c r="L4403">
        <v>2531</v>
      </c>
      <c r="M4403" t="s">
        <v>1214</v>
      </c>
      <c r="N4403" t="s">
        <v>1388</v>
      </c>
      <c r="O4403">
        <v>0</v>
      </c>
      <c r="P4403" t="s">
        <v>1207</v>
      </c>
      <c r="Q4403">
        <v>19750801</v>
      </c>
    </row>
    <row r="4404" spans="1:17">
      <c r="A4404" t="s">
        <v>1396</v>
      </c>
      <c r="B4404" t="s">
        <v>1222</v>
      </c>
      <c r="C4404">
        <v>201011</v>
      </c>
      <c r="D4404">
        <v>0</v>
      </c>
      <c r="E4404" t="s">
        <v>1212</v>
      </c>
      <c r="F4404">
        <v>0</v>
      </c>
      <c r="G4404">
        <v>0</v>
      </c>
      <c r="H4404">
        <v>0</v>
      </c>
      <c r="I4404">
        <v>43112070000</v>
      </c>
      <c r="J4404">
        <v>12</v>
      </c>
      <c r="K4404" t="s">
        <v>1397</v>
      </c>
      <c r="L4404">
        <v>2531</v>
      </c>
      <c r="M4404" t="s">
        <v>1214</v>
      </c>
      <c r="N4404" t="s">
        <v>1388</v>
      </c>
      <c r="O4404">
        <v>0</v>
      </c>
      <c r="P4404" t="s">
        <v>1207</v>
      </c>
      <c r="Q4404">
        <v>19930601</v>
      </c>
    </row>
    <row r="4405" spans="1:17">
      <c r="A4405" t="s">
        <v>1396</v>
      </c>
      <c r="B4405" t="s">
        <v>1223</v>
      </c>
      <c r="C4405">
        <v>201011</v>
      </c>
      <c r="D4405">
        <v>0</v>
      </c>
      <c r="E4405" t="s">
        <v>1212</v>
      </c>
      <c r="F4405">
        <v>0</v>
      </c>
      <c r="G4405">
        <v>0</v>
      </c>
      <c r="H4405">
        <v>0</v>
      </c>
      <c r="I4405">
        <v>43112017900</v>
      </c>
      <c r="J4405">
        <v>12</v>
      </c>
      <c r="K4405" t="s">
        <v>1397</v>
      </c>
      <c r="L4405">
        <v>2531</v>
      </c>
      <c r="M4405" t="s">
        <v>1214</v>
      </c>
      <c r="N4405" t="s">
        <v>1388</v>
      </c>
      <c r="O4405">
        <v>0</v>
      </c>
      <c r="P4405" t="s">
        <v>1207</v>
      </c>
      <c r="Q4405">
        <v>19741101</v>
      </c>
    </row>
    <row r="4406" spans="1:17">
      <c r="A4406" t="s">
        <v>1396</v>
      </c>
      <c r="B4406" t="s">
        <v>1224</v>
      </c>
      <c r="C4406">
        <v>201011</v>
      </c>
      <c r="D4406">
        <v>15</v>
      </c>
      <c r="E4406" t="s">
        <v>1212</v>
      </c>
      <c r="F4406">
        <v>287</v>
      </c>
      <c r="G4406">
        <v>184</v>
      </c>
      <c r="H4406">
        <v>2139</v>
      </c>
      <c r="I4406">
        <v>43112015301</v>
      </c>
      <c r="J4406">
        <v>8</v>
      </c>
      <c r="K4406" t="s">
        <v>1397</v>
      </c>
      <c r="L4406">
        <v>2531</v>
      </c>
      <c r="M4406" t="s">
        <v>1214</v>
      </c>
      <c r="N4406" t="s">
        <v>1388</v>
      </c>
      <c r="O4406">
        <v>0</v>
      </c>
      <c r="P4406" t="s">
        <v>1207</v>
      </c>
      <c r="Q4406">
        <v>19741101</v>
      </c>
    </row>
    <row r="4407" spans="1:17">
      <c r="A4407" t="s">
        <v>1396</v>
      </c>
      <c r="B4407" t="s">
        <v>1225</v>
      </c>
      <c r="C4407">
        <v>201011</v>
      </c>
      <c r="D4407">
        <v>0</v>
      </c>
      <c r="E4407" t="s">
        <v>1212</v>
      </c>
      <c r="F4407">
        <v>0</v>
      </c>
      <c r="G4407">
        <v>0</v>
      </c>
      <c r="H4407">
        <v>0</v>
      </c>
      <c r="I4407">
        <v>43112016500</v>
      </c>
      <c r="J4407">
        <v>12</v>
      </c>
      <c r="K4407" t="s">
        <v>1397</v>
      </c>
      <c r="L4407">
        <v>2531</v>
      </c>
      <c r="M4407" t="s">
        <v>1214</v>
      </c>
      <c r="N4407" t="s">
        <v>1388</v>
      </c>
      <c r="O4407">
        <v>0</v>
      </c>
      <c r="P4407" t="s">
        <v>1207</v>
      </c>
      <c r="Q4407">
        <v>19700301</v>
      </c>
    </row>
    <row r="4408" spans="1:17">
      <c r="A4408" t="s">
        <v>1396</v>
      </c>
      <c r="B4408" t="s">
        <v>1301</v>
      </c>
      <c r="C4408">
        <v>201011</v>
      </c>
      <c r="D4408">
        <v>0</v>
      </c>
      <c r="E4408" t="s">
        <v>1212</v>
      </c>
      <c r="F4408">
        <v>0</v>
      </c>
      <c r="G4408">
        <v>0</v>
      </c>
      <c r="H4408">
        <v>0</v>
      </c>
      <c r="I4408">
        <v>43112010801</v>
      </c>
      <c r="J4408">
        <v>12</v>
      </c>
      <c r="K4408" t="s">
        <v>1397</v>
      </c>
      <c r="L4408">
        <v>2531</v>
      </c>
      <c r="M4408" t="s">
        <v>1214</v>
      </c>
      <c r="N4408" t="s">
        <v>1388</v>
      </c>
      <c r="O4408">
        <v>0</v>
      </c>
      <c r="P4408" t="s">
        <v>1207</v>
      </c>
      <c r="Q4408">
        <v>19721201</v>
      </c>
    </row>
    <row r="4409" spans="1:17">
      <c r="A4409" t="s">
        <v>1396</v>
      </c>
      <c r="B4409" t="s">
        <v>1226</v>
      </c>
      <c r="C4409">
        <v>201011</v>
      </c>
      <c r="D4409">
        <v>0</v>
      </c>
      <c r="E4409" t="s">
        <v>1212</v>
      </c>
      <c r="F4409">
        <v>0</v>
      </c>
      <c r="G4409">
        <v>0</v>
      </c>
      <c r="H4409">
        <v>0</v>
      </c>
      <c r="I4409">
        <v>43112021000</v>
      </c>
      <c r="J4409">
        <v>12</v>
      </c>
      <c r="K4409" t="s">
        <v>1397</v>
      </c>
      <c r="L4409">
        <v>2531</v>
      </c>
      <c r="M4409" t="s">
        <v>1214</v>
      </c>
      <c r="N4409" t="s">
        <v>1388</v>
      </c>
      <c r="O4409">
        <v>0</v>
      </c>
      <c r="P4409" t="s">
        <v>1207</v>
      </c>
      <c r="Q4409">
        <v>19720801</v>
      </c>
    </row>
    <row r="4410" spans="1:17">
      <c r="A4410" t="s">
        <v>1396</v>
      </c>
      <c r="B4410" t="s">
        <v>1303</v>
      </c>
      <c r="C4410">
        <v>201011</v>
      </c>
      <c r="D4410">
        <v>0</v>
      </c>
      <c r="E4410" t="s">
        <v>1212</v>
      </c>
      <c r="F4410">
        <v>0</v>
      </c>
      <c r="G4410">
        <v>0</v>
      </c>
      <c r="H4410">
        <v>0</v>
      </c>
      <c r="I4410">
        <v>43112014200</v>
      </c>
      <c r="J4410">
        <v>12</v>
      </c>
      <c r="K4410" t="s">
        <v>1397</v>
      </c>
      <c r="L4410">
        <v>2531</v>
      </c>
      <c r="M4410" t="s">
        <v>1214</v>
      </c>
      <c r="N4410" t="s">
        <v>1388</v>
      </c>
      <c r="O4410">
        <v>0</v>
      </c>
      <c r="P4410" t="s">
        <v>1207</v>
      </c>
      <c r="Q4410">
        <v>19740101</v>
      </c>
    </row>
    <row r="4411" spans="1:17">
      <c r="A4411" t="s">
        <v>1396</v>
      </c>
      <c r="B4411" t="s">
        <v>1348</v>
      </c>
      <c r="C4411">
        <v>201011</v>
      </c>
      <c r="D4411">
        <v>30</v>
      </c>
      <c r="E4411" t="s">
        <v>1212</v>
      </c>
      <c r="F4411">
        <v>829</v>
      </c>
      <c r="G4411">
        <v>2041</v>
      </c>
      <c r="H4411">
        <v>11195</v>
      </c>
      <c r="I4411">
        <v>43112016601</v>
      </c>
      <c r="J4411">
        <v>8</v>
      </c>
      <c r="K4411" t="s">
        <v>1397</v>
      </c>
      <c r="L4411">
        <v>2531</v>
      </c>
      <c r="M4411" t="s">
        <v>1214</v>
      </c>
      <c r="N4411" t="s">
        <v>1388</v>
      </c>
      <c r="O4411">
        <v>0</v>
      </c>
      <c r="P4411" t="s">
        <v>1207</v>
      </c>
      <c r="Q4411">
        <v>19770201</v>
      </c>
    </row>
    <row r="4412" spans="1:17">
      <c r="A4412" t="s">
        <v>1396</v>
      </c>
      <c r="B4412" t="s">
        <v>1228</v>
      </c>
      <c r="C4412">
        <v>201011</v>
      </c>
      <c r="D4412">
        <v>30</v>
      </c>
      <c r="E4412" t="s">
        <v>1212</v>
      </c>
      <c r="F4412">
        <v>460</v>
      </c>
      <c r="G4412">
        <v>723</v>
      </c>
      <c r="H4412">
        <v>15499</v>
      </c>
      <c r="I4412">
        <v>43112009301</v>
      </c>
      <c r="J4412">
        <v>8</v>
      </c>
      <c r="K4412" t="s">
        <v>1397</v>
      </c>
      <c r="L4412">
        <v>2531</v>
      </c>
      <c r="M4412" t="s">
        <v>1214</v>
      </c>
      <c r="N4412" t="s">
        <v>1388</v>
      </c>
      <c r="O4412">
        <v>0</v>
      </c>
      <c r="P4412" t="s">
        <v>1207</v>
      </c>
      <c r="Q4412">
        <v>19790801</v>
      </c>
    </row>
    <row r="4413" spans="1:17">
      <c r="A4413" t="s">
        <v>1396</v>
      </c>
      <c r="B4413" t="s">
        <v>1381</v>
      </c>
      <c r="C4413">
        <v>201011</v>
      </c>
      <c r="D4413">
        <v>0</v>
      </c>
      <c r="E4413" t="s">
        <v>1212</v>
      </c>
      <c r="F4413">
        <v>0</v>
      </c>
      <c r="G4413">
        <v>0</v>
      </c>
      <c r="H4413">
        <v>0</v>
      </c>
      <c r="I4413">
        <v>43112029000</v>
      </c>
      <c r="J4413">
        <v>12</v>
      </c>
      <c r="K4413" t="s">
        <v>1397</v>
      </c>
      <c r="L4413">
        <v>2531</v>
      </c>
      <c r="M4413" t="s">
        <v>1214</v>
      </c>
      <c r="N4413" t="s">
        <v>1388</v>
      </c>
      <c r="O4413">
        <v>0</v>
      </c>
      <c r="P4413" t="s">
        <v>1207</v>
      </c>
      <c r="Q4413">
        <v>19720701</v>
      </c>
    </row>
    <row r="4414" spans="1:17">
      <c r="A4414" t="s">
        <v>1396</v>
      </c>
      <c r="B4414" t="s">
        <v>1382</v>
      </c>
      <c r="C4414">
        <v>201011</v>
      </c>
      <c r="D4414">
        <v>0</v>
      </c>
      <c r="E4414" t="s">
        <v>1212</v>
      </c>
      <c r="F4414">
        <v>0</v>
      </c>
      <c r="G4414">
        <v>0</v>
      </c>
      <c r="H4414">
        <v>0</v>
      </c>
      <c r="I4414">
        <v>43112016800</v>
      </c>
      <c r="J4414">
        <v>12</v>
      </c>
      <c r="K4414" t="s">
        <v>1397</v>
      </c>
      <c r="L4414">
        <v>2531</v>
      </c>
      <c r="M4414" t="s">
        <v>1214</v>
      </c>
      <c r="N4414" t="s">
        <v>1388</v>
      </c>
      <c r="O4414">
        <v>0</v>
      </c>
      <c r="P4414" t="s">
        <v>1207</v>
      </c>
      <c r="Q4414">
        <v>19730501</v>
      </c>
    </row>
    <row r="4415" spans="1:17">
      <c r="A4415" t="s">
        <v>1396</v>
      </c>
      <c r="B4415" t="s">
        <v>1398</v>
      </c>
      <c r="C4415">
        <v>201011</v>
      </c>
      <c r="D4415">
        <v>20</v>
      </c>
      <c r="E4415" t="s">
        <v>1212</v>
      </c>
      <c r="F4415">
        <v>713</v>
      </c>
      <c r="G4415">
        <v>265</v>
      </c>
      <c r="H4415">
        <v>40993</v>
      </c>
      <c r="I4415">
        <v>43112018100</v>
      </c>
      <c r="J4415">
        <v>8</v>
      </c>
      <c r="K4415" t="s">
        <v>1397</v>
      </c>
      <c r="L4415">
        <v>2531</v>
      </c>
      <c r="M4415" t="s">
        <v>1214</v>
      </c>
      <c r="N4415" t="s">
        <v>1388</v>
      </c>
      <c r="O4415">
        <v>0</v>
      </c>
      <c r="P4415" t="s">
        <v>1233</v>
      </c>
      <c r="Q4415">
        <v>19750601</v>
      </c>
    </row>
    <row r="4416" spans="1:17">
      <c r="A4416" t="s">
        <v>1396</v>
      </c>
      <c r="B4416" t="s">
        <v>1362</v>
      </c>
      <c r="C4416">
        <v>201011</v>
      </c>
      <c r="D4416">
        <v>0</v>
      </c>
      <c r="E4416" t="s">
        <v>1212</v>
      </c>
      <c r="F4416">
        <v>0</v>
      </c>
      <c r="G4416">
        <v>0</v>
      </c>
      <c r="H4416">
        <v>0</v>
      </c>
      <c r="I4416">
        <v>43112020700</v>
      </c>
      <c r="J4416">
        <v>12</v>
      </c>
      <c r="K4416" t="s">
        <v>1397</v>
      </c>
      <c r="L4416">
        <v>2531</v>
      </c>
      <c r="M4416" t="s">
        <v>1214</v>
      </c>
      <c r="N4416" t="s">
        <v>1388</v>
      </c>
      <c r="O4416">
        <v>0</v>
      </c>
      <c r="P4416" t="s">
        <v>1393</v>
      </c>
      <c r="Q4416">
        <v>19790501</v>
      </c>
    </row>
    <row r="4417" spans="1:17">
      <c r="A4417" t="s">
        <v>1396</v>
      </c>
      <c r="B4417" t="s">
        <v>1363</v>
      </c>
      <c r="C4417">
        <v>201011</v>
      </c>
      <c r="D4417">
        <v>30</v>
      </c>
      <c r="E4417" t="s">
        <v>1212</v>
      </c>
      <c r="F4417">
        <v>861</v>
      </c>
      <c r="G4417">
        <v>413</v>
      </c>
      <c r="H4417">
        <v>36622</v>
      </c>
      <c r="I4417">
        <v>43112018600</v>
      </c>
      <c r="J4417">
        <v>8</v>
      </c>
      <c r="K4417" t="s">
        <v>1397</v>
      </c>
      <c r="L4417">
        <v>2531</v>
      </c>
      <c r="M4417" t="s">
        <v>1214</v>
      </c>
      <c r="N4417" t="s">
        <v>1388</v>
      </c>
      <c r="O4417">
        <v>0</v>
      </c>
      <c r="P4417" t="s">
        <v>1207</v>
      </c>
      <c r="Q4417">
        <v>19730501</v>
      </c>
    </row>
    <row r="4418" spans="1:17">
      <c r="A4418" t="s">
        <v>1396</v>
      </c>
      <c r="B4418" t="s">
        <v>1365</v>
      </c>
      <c r="C4418">
        <v>201011</v>
      </c>
      <c r="D4418">
        <v>9</v>
      </c>
      <c r="E4418" t="s">
        <v>1212</v>
      </c>
      <c r="F4418">
        <v>139</v>
      </c>
      <c r="G4418">
        <v>31</v>
      </c>
      <c r="H4418">
        <v>1940</v>
      </c>
      <c r="I4418">
        <v>43112009700</v>
      </c>
      <c r="J4418">
        <v>8</v>
      </c>
      <c r="K4418" t="s">
        <v>1397</v>
      </c>
      <c r="L4418">
        <v>2531</v>
      </c>
      <c r="M4418" t="s">
        <v>1214</v>
      </c>
      <c r="N4418" t="s">
        <v>1388</v>
      </c>
      <c r="O4418">
        <v>0</v>
      </c>
      <c r="P4418" t="s">
        <v>1207</v>
      </c>
      <c r="Q4418">
        <v>19690701</v>
      </c>
    </row>
    <row r="4419" spans="1:17">
      <c r="A4419" t="s">
        <v>1396</v>
      </c>
      <c r="B4419" t="s">
        <v>1399</v>
      </c>
      <c r="C4419">
        <v>201011</v>
      </c>
      <c r="D4419">
        <v>0</v>
      </c>
      <c r="E4419" t="s">
        <v>1212</v>
      </c>
      <c r="F4419">
        <v>0</v>
      </c>
      <c r="G4419">
        <v>0</v>
      </c>
      <c r="H4419">
        <v>0</v>
      </c>
      <c r="I4419">
        <v>43112022901</v>
      </c>
      <c r="J4419">
        <v>12</v>
      </c>
      <c r="K4419" t="s">
        <v>1397</v>
      </c>
      <c r="L4419">
        <v>2531</v>
      </c>
      <c r="M4419" t="s">
        <v>1214</v>
      </c>
      <c r="N4419" t="s">
        <v>1388</v>
      </c>
      <c r="O4419">
        <v>0</v>
      </c>
      <c r="P4419" t="s">
        <v>1322</v>
      </c>
      <c r="Q4419">
        <v>19790701</v>
      </c>
    </row>
    <row r="4420" spans="1:17">
      <c r="A4420" t="s">
        <v>1396</v>
      </c>
      <c r="B4420" t="s">
        <v>1367</v>
      </c>
      <c r="C4420">
        <v>201011</v>
      </c>
      <c r="D4420">
        <v>30</v>
      </c>
      <c r="E4420" t="s">
        <v>1212</v>
      </c>
      <c r="F4420">
        <v>1030</v>
      </c>
      <c r="G4420">
        <v>103</v>
      </c>
      <c r="H4420">
        <v>1558</v>
      </c>
      <c r="I4420">
        <v>43112070400</v>
      </c>
      <c r="J4420">
        <v>8</v>
      </c>
      <c r="K4420" t="s">
        <v>1397</v>
      </c>
      <c r="L4420">
        <v>2531</v>
      </c>
      <c r="M4420" t="s">
        <v>1214</v>
      </c>
      <c r="N4420" t="s">
        <v>1388</v>
      </c>
      <c r="O4420">
        <v>0</v>
      </c>
      <c r="P4420" t="s">
        <v>1207</v>
      </c>
      <c r="Q4420">
        <v>19930901</v>
      </c>
    </row>
    <row r="4421" spans="1:17">
      <c r="A4421" t="s">
        <v>1396</v>
      </c>
      <c r="B4421" t="s">
        <v>1368</v>
      </c>
      <c r="C4421">
        <v>201011</v>
      </c>
      <c r="D4421">
        <v>0</v>
      </c>
      <c r="E4421" t="s">
        <v>1212</v>
      </c>
      <c r="F4421">
        <v>0</v>
      </c>
      <c r="G4421">
        <v>0</v>
      </c>
      <c r="H4421">
        <v>0</v>
      </c>
      <c r="I4421">
        <v>43112023300</v>
      </c>
      <c r="J4421">
        <v>12</v>
      </c>
      <c r="K4421" t="s">
        <v>1397</v>
      </c>
      <c r="L4421">
        <v>2531</v>
      </c>
      <c r="M4421" t="s">
        <v>1214</v>
      </c>
      <c r="N4421" t="s">
        <v>1388</v>
      </c>
      <c r="O4421">
        <v>0</v>
      </c>
      <c r="P4421" t="s">
        <v>1233</v>
      </c>
      <c r="Q4421">
        <v>19980227</v>
      </c>
    </row>
    <row r="4422" spans="1:17">
      <c r="A4422" t="s">
        <v>1396</v>
      </c>
      <c r="B4422" t="s">
        <v>1369</v>
      </c>
      <c r="C4422">
        <v>201011</v>
      </c>
      <c r="D4422">
        <v>30</v>
      </c>
      <c r="E4422" t="s">
        <v>1212</v>
      </c>
      <c r="F4422">
        <v>1477</v>
      </c>
      <c r="G4422">
        <v>1782</v>
      </c>
      <c r="H4422">
        <v>49868</v>
      </c>
      <c r="I4422">
        <v>43112023000</v>
      </c>
      <c r="J4422">
        <v>8</v>
      </c>
      <c r="K4422" t="s">
        <v>1400</v>
      </c>
      <c r="L4422">
        <v>2531</v>
      </c>
      <c r="M4422" t="s">
        <v>1214</v>
      </c>
      <c r="N4422" t="s">
        <v>1388</v>
      </c>
      <c r="O4422">
        <v>0</v>
      </c>
      <c r="P4422" t="s">
        <v>1207</v>
      </c>
      <c r="Q4422">
        <v>19701001</v>
      </c>
    </row>
    <row r="4423" spans="1:17">
      <c r="A4423" t="s">
        <v>1396</v>
      </c>
      <c r="B4423" t="s">
        <v>1383</v>
      </c>
      <c r="C4423">
        <v>201011</v>
      </c>
      <c r="D4423">
        <v>30</v>
      </c>
      <c r="E4423" t="s">
        <v>1212</v>
      </c>
      <c r="F4423">
        <v>368</v>
      </c>
      <c r="G4423">
        <v>827</v>
      </c>
      <c r="H4423">
        <v>15691</v>
      </c>
      <c r="I4423">
        <v>43112018200</v>
      </c>
      <c r="J4423">
        <v>8</v>
      </c>
      <c r="K4423" t="s">
        <v>1397</v>
      </c>
      <c r="L4423">
        <v>2531</v>
      </c>
      <c r="M4423" t="s">
        <v>1214</v>
      </c>
      <c r="N4423" t="s">
        <v>1388</v>
      </c>
      <c r="O4423">
        <v>0</v>
      </c>
      <c r="P4423" t="s">
        <v>1233</v>
      </c>
      <c r="Q4423">
        <v>19760501</v>
      </c>
    </row>
    <row r="4424" spans="1:17">
      <c r="A4424" t="s">
        <v>1396</v>
      </c>
      <c r="B4424" t="s">
        <v>1386</v>
      </c>
      <c r="C4424">
        <v>201011</v>
      </c>
      <c r="D4424">
        <v>30</v>
      </c>
      <c r="E4424" t="s">
        <v>1212</v>
      </c>
      <c r="F4424">
        <v>523</v>
      </c>
      <c r="G4424">
        <v>594</v>
      </c>
      <c r="H4424">
        <v>30100</v>
      </c>
      <c r="I4424">
        <v>43112015400</v>
      </c>
      <c r="J4424">
        <v>8</v>
      </c>
      <c r="K4424" t="s">
        <v>1397</v>
      </c>
      <c r="L4424">
        <v>2531</v>
      </c>
      <c r="M4424" t="s">
        <v>1214</v>
      </c>
      <c r="N4424" t="s">
        <v>1388</v>
      </c>
      <c r="O4424">
        <v>0</v>
      </c>
      <c r="P4424" t="s">
        <v>1207</v>
      </c>
      <c r="Q4424">
        <v>19691201</v>
      </c>
    </row>
    <row r="4425" spans="1:17">
      <c r="A4425" t="s">
        <v>1396</v>
      </c>
      <c r="B4425" t="s">
        <v>1370</v>
      </c>
      <c r="C4425">
        <v>201011</v>
      </c>
      <c r="D4425">
        <v>0</v>
      </c>
      <c r="E4425" t="s">
        <v>1212</v>
      </c>
      <c r="F4425">
        <v>0</v>
      </c>
      <c r="G4425">
        <v>0</v>
      </c>
      <c r="H4425">
        <v>0</v>
      </c>
      <c r="I4425">
        <v>43112069700</v>
      </c>
      <c r="J4425">
        <v>12</v>
      </c>
      <c r="K4425" t="s">
        <v>1397</v>
      </c>
      <c r="L4425">
        <v>2531</v>
      </c>
      <c r="M4425" t="s">
        <v>1214</v>
      </c>
      <c r="N4425" t="s">
        <v>1388</v>
      </c>
      <c r="O4425">
        <v>0</v>
      </c>
      <c r="P4425" t="s">
        <v>1207</v>
      </c>
      <c r="Q4425">
        <v>19930201</v>
      </c>
    </row>
    <row r="4426" spans="1:17">
      <c r="A4426" t="s">
        <v>1396</v>
      </c>
      <c r="B4426" t="s">
        <v>1401</v>
      </c>
      <c r="C4426">
        <v>201011</v>
      </c>
      <c r="D4426">
        <v>0</v>
      </c>
      <c r="E4426" t="s">
        <v>1212</v>
      </c>
      <c r="F4426">
        <v>0</v>
      </c>
      <c r="G4426">
        <v>0</v>
      </c>
      <c r="H4426">
        <v>0</v>
      </c>
      <c r="I4426">
        <v>43112012701</v>
      </c>
      <c r="J4426">
        <v>12</v>
      </c>
      <c r="K4426" t="s">
        <v>1397</v>
      </c>
      <c r="L4426">
        <v>2531</v>
      </c>
      <c r="M4426" t="s">
        <v>1214</v>
      </c>
      <c r="N4426" t="s">
        <v>1388</v>
      </c>
      <c r="O4426">
        <v>0</v>
      </c>
      <c r="P4426" t="s">
        <v>1207</v>
      </c>
      <c r="Q4426">
        <v>19760401</v>
      </c>
    </row>
    <row r="4427" spans="1:17">
      <c r="A4427" t="s">
        <v>1396</v>
      </c>
      <c r="B4427" t="s">
        <v>1387</v>
      </c>
      <c r="C4427">
        <v>201011</v>
      </c>
      <c r="D4427">
        <v>30</v>
      </c>
      <c r="E4427" t="s">
        <v>1212</v>
      </c>
      <c r="F4427">
        <v>1357</v>
      </c>
      <c r="G4427">
        <v>232</v>
      </c>
      <c r="H4427">
        <v>66519</v>
      </c>
      <c r="I4427">
        <v>43112012800</v>
      </c>
      <c r="J4427">
        <v>8</v>
      </c>
      <c r="K4427" t="s">
        <v>1397</v>
      </c>
      <c r="L4427">
        <v>2531</v>
      </c>
      <c r="M4427" t="s">
        <v>1214</v>
      </c>
      <c r="N4427" t="s">
        <v>1388</v>
      </c>
      <c r="O4427">
        <v>0</v>
      </c>
      <c r="P4427" t="s">
        <v>1207</v>
      </c>
      <c r="Q4427">
        <v>19710201</v>
      </c>
    </row>
    <row r="4428" spans="1:17">
      <c r="A4428" t="s">
        <v>1396</v>
      </c>
      <c r="B4428" t="s">
        <v>1372</v>
      </c>
      <c r="C4428">
        <v>201011</v>
      </c>
      <c r="D4428">
        <v>0</v>
      </c>
      <c r="E4428" t="s">
        <v>1212</v>
      </c>
      <c r="F4428">
        <v>0</v>
      </c>
      <c r="G4428">
        <v>0</v>
      </c>
      <c r="H4428">
        <v>0</v>
      </c>
      <c r="I4428">
        <v>43112016901</v>
      </c>
      <c r="J4428">
        <v>12</v>
      </c>
      <c r="K4428" t="s">
        <v>1397</v>
      </c>
      <c r="L4428">
        <v>2531</v>
      </c>
      <c r="M4428" t="s">
        <v>1214</v>
      </c>
      <c r="N4428" t="s">
        <v>1388</v>
      </c>
      <c r="O4428">
        <v>0</v>
      </c>
      <c r="P4428" t="s">
        <v>1207</v>
      </c>
      <c r="Q4428">
        <v>19801101</v>
      </c>
    </row>
    <row r="4429" spans="1:17">
      <c r="A4429" t="s">
        <v>1396</v>
      </c>
      <c r="B4429" t="s">
        <v>1373</v>
      </c>
      <c r="C4429">
        <v>201011</v>
      </c>
      <c r="D4429">
        <v>30</v>
      </c>
      <c r="E4429" t="s">
        <v>1212</v>
      </c>
      <c r="F4429">
        <v>1200</v>
      </c>
      <c r="G4429">
        <v>232</v>
      </c>
      <c r="H4429">
        <v>51213</v>
      </c>
      <c r="I4429">
        <v>43112015700</v>
      </c>
      <c r="J4429">
        <v>8</v>
      </c>
      <c r="K4429" t="s">
        <v>1397</v>
      </c>
      <c r="L4429">
        <v>2531</v>
      </c>
      <c r="M4429" t="s">
        <v>1214</v>
      </c>
      <c r="N4429" t="s">
        <v>1388</v>
      </c>
      <c r="O4429">
        <v>0</v>
      </c>
      <c r="P4429" t="s">
        <v>1207</v>
      </c>
      <c r="Q4429">
        <v>19740101</v>
      </c>
    </row>
    <row r="4430" spans="1:17">
      <c r="A4430" t="s">
        <v>1396</v>
      </c>
      <c r="B4430" t="s">
        <v>1374</v>
      </c>
      <c r="C4430">
        <v>201011</v>
      </c>
      <c r="D4430">
        <v>30</v>
      </c>
      <c r="E4430" t="s">
        <v>1212</v>
      </c>
      <c r="F4430">
        <v>572</v>
      </c>
      <c r="G4430">
        <v>129</v>
      </c>
      <c r="H4430">
        <v>1635</v>
      </c>
      <c r="I4430">
        <v>43112009501</v>
      </c>
      <c r="J4430">
        <v>8</v>
      </c>
      <c r="K4430" t="s">
        <v>1397</v>
      </c>
      <c r="L4430">
        <v>2531</v>
      </c>
      <c r="M4430" t="s">
        <v>1214</v>
      </c>
      <c r="N4430" t="s">
        <v>1388</v>
      </c>
      <c r="O4430">
        <v>0</v>
      </c>
      <c r="P4430" t="s">
        <v>1207</v>
      </c>
      <c r="Q4430">
        <v>19700401</v>
      </c>
    </row>
    <row r="4431" spans="1:17">
      <c r="A4431" t="s">
        <v>1396</v>
      </c>
      <c r="B4431" t="s">
        <v>1402</v>
      </c>
      <c r="C4431">
        <v>201011</v>
      </c>
      <c r="D4431">
        <v>30</v>
      </c>
      <c r="E4431" t="s">
        <v>1212</v>
      </c>
      <c r="F4431">
        <v>932</v>
      </c>
      <c r="G4431">
        <v>232</v>
      </c>
      <c r="H4431">
        <v>8304</v>
      </c>
      <c r="I4431">
        <v>43112020001</v>
      </c>
      <c r="J4431">
        <v>8</v>
      </c>
      <c r="K4431" t="s">
        <v>1397</v>
      </c>
      <c r="L4431">
        <v>2531</v>
      </c>
      <c r="M4431" t="s">
        <v>1214</v>
      </c>
      <c r="N4431" t="s">
        <v>1388</v>
      </c>
      <c r="O4431">
        <v>0</v>
      </c>
      <c r="P4431" t="s">
        <v>1207</v>
      </c>
      <c r="Q4431">
        <v>19810801</v>
      </c>
    </row>
    <row r="4432" spans="1:17">
      <c r="A4432" t="s">
        <v>1396</v>
      </c>
      <c r="B4432" t="s">
        <v>1403</v>
      </c>
      <c r="C4432">
        <v>201011</v>
      </c>
      <c r="D4432">
        <v>30</v>
      </c>
      <c r="E4432" t="s">
        <v>1212</v>
      </c>
      <c r="F4432">
        <v>1416</v>
      </c>
      <c r="G4432">
        <v>310</v>
      </c>
      <c r="H4432">
        <v>60408</v>
      </c>
      <c r="I4432">
        <v>43112018800</v>
      </c>
      <c r="J4432">
        <v>8</v>
      </c>
      <c r="K4432" t="s">
        <v>1397</v>
      </c>
      <c r="L4432">
        <v>2531</v>
      </c>
      <c r="M4432" t="s">
        <v>1214</v>
      </c>
      <c r="N4432" t="s">
        <v>1388</v>
      </c>
      <c r="O4432">
        <v>0</v>
      </c>
      <c r="P4432" t="s">
        <v>1207</v>
      </c>
      <c r="Q4432">
        <v>19700501</v>
      </c>
    </row>
    <row r="4433" spans="1:17">
      <c r="A4433" t="s">
        <v>1396</v>
      </c>
      <c r="B4433" t="s">
        <v>1404</v>
      </c>
      <c r="C4433">
        <v>201011</v>
      </c>
      <c r="D4433">
        <v>0</v>
      </c>
      <c r="E4433" t="s">
        <v>1212</v>
      </c>
      <c r="F4433">
        <v>0</v>
      </c>
      <c r="G4433">
        <v>0</v>
      </c>
      <c r="H4433">
        <v>0</v>
      </c>
      <c r="I4433">
        <v>43112020100</v>
      </c>
      <c r="J4433">
        <v>12</v>
      </c>
      <c r="K4433" t="s">
        <v>1397</v>
      </c>
      <c r="L4433">
        <v>2531</v>
      </c>
      <c r="M4433" t="s">
        <v>1214</v>
      </c>
      <c r="N4433" t="s">
        <v>1388</v>
      </c>
      <c r="O4433">
        <v>0</v>
      </c>
      <c r="P4433" t="s">
        <v>1207</v>
      </c>
      <c r="Q4433">
        <v>19700601</v>
      </c>
    </row>
    <row r="4434" spans="1:17">
      <c r="A4434" t="s">
        <v>1396</v>
      </c>
      <c r="B4434" t="s">
        <v>1405</v>
      </c>
      <c r="C4434">
        <v>201011</v>
      </c>
      <c r="D4434">
        <v>30</v>
      </c>
      <c r="E4434" t="s">
        <v>1212</v>
      </c>
      <c r="F4434">
        <v>337</v>
      </c>
      <c r="G4434">
        <v>21441</v>
      </c>
      <c r="H4434">
        <v>14352</v>
      </c>
      <c r="I4434">
        <v>43112029801</v>
      </c>
      <c r="J4434">
        <v>8</v>
      </c>
      <c r="K4434" t="s">
        <v>1397</v>
      </c>
      <c r="L4434">
        <v>2531</v>
      </c>
      <c r="M4434" t="s">
        <v>1214</v>
      </c>
      <c r="N4434" t="s">
        <v>1388</v>
      </c>
      <c r="O4434">
        <v>0</v>
      </c>
      <c r="P4434" t="s">
        <v>1207</v>
      </c>
      <c r="Q4434">
        <v>19740301</v>
      </c>
    </row>
    <row r="4435" spans="1:17">
      <c r="A4435" t="s">
        <v>1396</v>
      </c>
      <c r="B4435" t="s">
        <v>1406</v>
      </c>
      <c r="C4435">
        <v>201011</v>
      </c>
      <c r="D4435">
        <v>0</v>
      </c>
      <c r="E4435" t="s">
        <v>1212</v>
      </c>
      <c r="F4435">
        <v>0</v>
      </c>
      <c r="G4435">
        <v>0</v>
      </c>
      <c r="H4435">
        <v>0</v>
      </c>
      <c r="I4435">
        <v>43112021100</v>
      </c>
      <c r="J4435">
        <v>12</v>
      </c>
      <c r="K4435" t="s">
        <v>1397</v>
      </c>
      <c r="L4435">
        <v>2531</v>
      </c>
      <c r="M4435" t="s">
        <v>1214</v>
      </c>
      <c r="N4435" t="s">
        <v>1388</v>
      </c>
      <c r="O4435">
        <v>0</v>
      </c>
      <c r="P4435" t="s">
        <v>1207</v>
      </c>
      <c r="Q4435">
        <v>19850301</v>
      </c>
    </row>
    <row r="4436" spans="1:17">
      <c r="A4436" t="s">
        <v>1396</v>
      </c>
      <c r="B4436" t="s">
        <v>1407</v>
      </c>
      <c r="C4436">
        <v>201011</v>
      </c>
      <c r="D4436">
        <v>11</v>
      </c>
      <c r="E4436" t="s">
        <v>1212</v>
      </c>
      <c r="F4436">
        <v>191</v>
      </c>
      <c r="G4436">
        <v>588</v>
      </c>
      <c r="H4436">
        <v>2737</v>
      </c>
      <c r="I4436">
        <v>43112029500</v>
      </c>
      <c r="J4436">
        <v>8</v>
      </c>
      <c r="K4436" t="s">
        <v>1397</v>
      </c>
      <c r="L4436">
        <v>2531</v>
      </c>
      <c r="M4436" t="s">
        <v>1214</v>
      </c>
      <c r="N4436" t="s">
        <v>1388</v>
      </c>
      <c r="O4436">
        <v>0</v>
      </c>
      <c r="P4436" t="s">
        <v>1207</v>
      </c>
      <c r="Q4436">
        <v>19720901</v>
      </c>
    </row>
    <row r="4437" spans="1:17">
      <c r="A4437" t="s">
        <v>1396</v>
      </c>
      <c r="B4437" t="s">
        <v>1408</v>
      </c>
      <c r="C4437">
        <v>201011</v>
      </c>
      <c r="D4437">
        <v>30</v>
      </c>
      <c r="E4437" t="s">
        <v>1212</v>
      </c>
      <c r="F4437">
        <v>408</v>
      </c>
      <c r="G4437">
        <v>4624</v>
      </c>
      <c r="H4437">
        <v>71702</v>
      </c>
      <c r="I4437">
        <v>43112029300</v>
      </c>
      <c r="J4437">
        <v>8</v>
      </c>
      <c r="K4437" t="s">
        <v>1397</v>
      </c>
      <c r="L4437">
        <v>2531</v>
      </c>
      <c r="M4437" t="s">
        <v>1214</v>
      </c>
      <c r="N4437" t="s">
        <v>1388</v>
      </c>
      <c r="O4437">
        <v>0</v>
      </c>
      <c r="P4437" t="s">
        <v>1207</v>
      </c>
      <c r="Q4437">
        <v>19720501</v>
      </c>
    </row>
    <row r="4438" spans="1:17">
      <c r="A4438" t="s">
        <v>1396</v>
      </c>
      <c r="B4438" t="s">
        <v>1409</v>
      </c>
      <c r="C4438">
        <v>201011</v>
      </c>
      <c r="D4438">
        <v>30</v>
      </c>
      <c r="E4438" t="s">
        <v>1212</v>
      </c>
      <c r="F4438">
        <v>125</v>
      </c>
      <c r="G4438">
        <v>207</v>
      </c>
      <c r="H4438">
        <v>5359</v>
      </c>
      <c r="I4438">
        <v>43112012601</v>
      </c>
      <c r="J4438">
        <v>8</v>
      </c>
      <c r="K4438" t="s">
        <v>1397</v>
      </c>
      <c r="L4438">
        <v>2531</v>
      </c>
      <c r="M4438" t="s">
        <v>1214</v>
      </c>
      <c r="N4438" t="s">
        <v>1388</v>
      </c>
      <c r="O4438">
        <v>0</v>
      </c>
      <c r="P4438" t="s">
        <v>1233</v>
      </c>
      <c r="Q4438">
        <v>19980514</v>
      </c>
    </row>
    <row r="4439" spans="1:17">
      <c r="A4439" t="s">
        <v>1396</v>
      </c>
      <c r="B4439" t="s">
        <v>1410</v>
      </c>
      <c r="C4439">
        <v>201011</v>
      </c>
      <c r="D4439">
        <v>30</v>
      </c>
      <c r="E4439" t="s">
        <v>1212</v>
      </c>
      <c r="F4439">
        <v>538</v>
      </c>
      <c r="G4439">
        <v>1937</v>
      </c>
      <c r="H4439">
        <v>8811</v>
      </c>
      <c r="I4439">
        <v>43112015501</v>
      </c>
      <c r="J4439">
        <v>8</v>
      </c>
      <c r="K4439" t="s">
        <v>1397</v>
      </c>
      <c r="L4439">
        <v>2531</v>
      </c>
      <c r="M4439" t="s">
        <v>1214</v>
      </c>
      <c r="N4439" t="s">
        <v>1388</v>
      </c>
      <c r="O4439">
        <v>0</v>
      </c>
      <c r="P4439" t="s">
        <v>1207</v>
      </c>
      <c r="Q4439">
        <v>19901001</v>
      </c>
    </row>
    <row r="4440" spans="1:17">
      <c r="A4440" t="s">
        <v>1396</v>
      </c>
      <c r="B4440" t="s">
        <v>1411</v>
      </c>
      <c r="C4440">
        <v>201011</v>
      </c>
      <c r="D4440">
        <v>0</v>
      </c>
      <c r="E4440" t="s">
        <v>1212</v>
      </c>
      <c r="F4440">
        <v>0</v>
      </c>
      <c r="G4440">
        <v>0</v>
      </c>
      <c r="H4440">
        <v>0</v>
      </c>
      <c r="I4440">
        <v>43112029202</v>
      </c>
      <c r="J4440">
        <v>12</v>
      </c>
      <c r="K4440" t="s">
        <v>1397</v>
      </c>
      <c r="L4440">
        <v>2531</v>
      </c>
      <c r="M4440" t="s">
        <v>1214</v>
      </c>
      <c r="N4440" t="s">
        <v>1388</v>
      </c>
      <c r="O4440">
        <v>0</v>
      </c>
      <c r="P4440" t="s">
        <v>1207</v>
      </c>
      <c r="Q4440">
        <v>19931001</v>
      </c>
    </row>
    <row r="4441" spans="1:17">
      <c r="A4441" t="s">
        <v>1396</v>
      </c>
      <c r="B4441" t="s">
        <v>1332</v>
      </c>
      <c r="C4441">
        <v>201011</v>
      </c>
      <c r="D4441">
        <v>30</v>
      </c>
      <c r="E4441" t="s">
        <v>1212</v>
      </c>
      <c r="F4441">
        <v>234</v>
      </c>
      <c r="G4441">
        <v>330</v>
      </c>
      <c r="H4441">
        <v>1372</v>
      </c>
      <c r="I4441">
        <v>43112034500</v>
      </c>
      <c r="J4441">
        <v>8</v>
      </c>
      <c r="K4441" t="s">
        <v>1412</v>
      </c>
      <c r="L4441">
        <v>2531</v>
      </c>
      <c r="M4441" t="s">
        <v>1214</v>
      </c>
      <c r="N4441" t="s">
        <v>1388</v>
      </c>
      <c r="O4441">
        <v>0</v>
      </c>
      <c r="P4441" t="s">
        <v>1233</v>
      </c>
      <c r="Q4441">
        <v>19970608</v>
      </c>
    </row>
    <row r="4442" spans="1:17">
      <c r="A4442" t="s">
        <v>1396</v>
      </c>
      <c r="B4442" t="s">
        <v>1333</v>
      </c>
      <c r="C4442">
        <v>201011</v>
      </c>
      <c r="D4442">
        <v>30</v>
      </c>
      <c r="E4442" t="s">
        <v>1212</v>
      </c>
      <c r="F4442">
        <v>729</v>
      </c>
      <c r="G4442">
        <v>287</v>
      </c>
      <c r="H4442">
        <v>23255</v>
      </c>
      <c r="I4442">
        <v>43112035000</v>
      </c>
      <c r="J4442">
        <v>8</v>
      </c>
      <c r="K4442" t="s">
        <v>1397</v>
      </c>
      <c r="L4442">
        <v>2531</v>
      </c>
      <c r="M4442" t="s">
        <v>1214</v>
      </c>
      <c r="N4442" t="s">
        <v>1388</v>
      </c>
      <c r="O4442">
        <v>0</v>
      </c>
      <c r="P4442" t="s">
        <v>1207</v>
      </c>
      <c r="Q4442">
        <v>19771001</v>
      </c>
    </row>
    <row r="4443" spans="1:17">
      <c r="A4443" t="s">
        <v>1396</v>
      </c>
      <c r="B4443" t="s">
        <v>1268</v>
      </c>
      <c r="C4443">
        <v>201011</v>
      </c>
      <c r="D4443">
        <v>30</v>
      </c>
      <c r="E4443" t="s">
        <v>1212</v>
      </c>
      <c r="F4443">
        <v>516</v>
      </c>
      <c r="G4443">
        <v>793</v>
      </c>
      <c r="H4443">
        <v>1043</v>
      </c>
      <c r="I4443">
        <v>43112035800</v>
      </c>
      <c r="J4443">
        <v>8</v>
      </c>
      <c r="K4443" t="s">
        <v>1397</v>
      </c>
      <c r="L4443">
        <v>2531</v>
      </c>
      <c r="M4443" t="s">
        <v>1214</v>
      </c>
      <c r="N4443" t="s">
        <v>1388</v>
      </c>
      <c r="O4443">
        <v>0</v>
      </c>
      <c r="P4443" t="s">
        <v>1207</v>
      </c>
      <c r="Q4443">
        <v>19771101</v>
      </c>
    </row>
    <row r="4444" spans="1:17">
      <c r="A4444" t="s">
        <v>1396</v>
      </c>
      <c r="B4444" t="s">
        <v>1337</v>
      </c>
      <c r="C4444">
        <v>201011</v>
      </c>
      <c r="D4444">
        <v>0</v>
      </c>
      <c r="E4444" t="s">
        <v>1212</v>
      </c>
      <c r="F4444">
        <v>0</v>
      </c>
      <c r="G4444">
        <v>0</v>
      </c>
      <c r="H4444">
        <v>0</v>
      </c>
      <c r="I4444">
        <v>43112036700</v>
      </c>
      <c r="J4444">
        <v>12</v>
      </c>
      <c r="K4444" t="s">
        <v>1397</v>
      </c>
      <c r="L4444">
        <v>2531</v>
      </c>
      <c r="M4444" t="s">
        <v>1214</v>
      </c>
      <c r="N4444" t="s">
        <v>1388</v>
      </c>
      <c r="O4444">
        <v>0</v>
      </c>
      <c r="P4444" t="s">
        <v>1207</v>
      </c>
      <c r="Q4444">
        <v>19780101</v>
      </c>
    </row>
    <row r="4445" spans="1:17">
      <c r="A4445" t="s">
        <v>1396</v>
      </c>
      <c r="B4445" t="s">
        <v>1413</v>
      </c>
      <c r="C4445">
        <v>201011</v>
      </c>
      <c r="D4445">
        <v>30</v>
      </c>
      <c r="E4445" t="s">
        <v>1212</v>
      </c>
      <c r="F4445">
        <v>684</v>
      </c>
      <c r="G4445">
        <v>1070</v>
      </c>
      <c r="H4445">
        <v>325</v>
      </c>
      <c r="I4445">
        <v>43112032800</v>
      </c>
      <c r="J4445">
        <v>8</v>
      </c>
      <c r="K4445" t="s">
        <v>1397</v>
      </c>
      <c r="L4445">
        <v>2531</v>
      </c>
      <c r="M4445" t="s">
        <v>1214</v>
      </c>
      <c r="N4445" t="s">
        <v>1388</v>
      </c>
      <c r="O4445">
        <v>0</v>
      </c>
      <c r="P4445" t="s">
        <v>1207</v>
      </c>
      <c r="Q4445">
        <v>19770701</v>
      </c>
    </row>
    <row r="4446" spans="1:17">
      <c r="A4446" t="s">
        <v>1396</v>
      </c>
      <c r="B4446" t="s">
        <v>1275</v>
      </c>
      <c r="C4446">
        <v>201011</v>
      </c>
      <c r="D4446">
        <v>30</v>
      </c>
      <c r="E4446" t="s">
        <v>1212</v>
      </c>
      <c r="F4446">
        <v>88</v>
      </c>
      <c r="G4446">
        <v>817</v>
      </c>
      <c r="H4446">
        <v>299</v>
      </c>
      <c r="I4446">
        <v>43112033900</v>
      </c>
      <c r="J4446">
        <v>8</v>
      </c>
      <c r="K4446" t="s">
        <v>1397</v>
      </c>
      <c r="L4446">
        <v>2531</v>
      </c>
      <c r="M4446" t="s">
        <v>1214</v>
      </c>
      <c r="N4446" t="s">
        <v>1388</v>
      </c>
      <c r="O4446">
        <v>0</v>
      </c>
      <c r="P4446" t="s">
        <v>1207</v>
      </c>
      <c r="Q4446">
        <v>19771001</v>
      </c>
    </row>
    <row r="4447" spans="1:17">
      <c r="A4447" t="s">
        <v>1396</v>
      </c>
      <c r="B4447" t="s">
        <v>1282</v>
      </c>
      <c r="C4447">
        <v>201011</v>
      </c>
      <c r="D4447">
        <v>30</v>
      </c>
      <c r="E4447" t="s">
        <v>1212</v>
      </c>
      <c r="F4447">
        <v>1735</v>
      </c>
      <c r="G4447">
        <v>7410</v>
      </c>
      <c r="H4447">
        <v>3191</v>
      </c>
      <c r="I4447">
        <v>43112033300</v>
      </c>
      <c r="J4447">
        <v>8</v>
      </c>
      <c r="K4447" t="s">
        <v>1397</v>
      </c>
      <c r="L4447">
        <v>2531</v>
      </c>
      <c r="M4447" t="s">
        <v>1214</v>
      </c>
      <c r="N4447" t="s">
        <v>1388</v>
      </c>
      <c r="O4447">
        <v>0</v>
      </c>
      <c r="P4447" t="s">
        <v>1207</v>
      </c>
      <c r="Q4447">
        <v>19770901</v>
      </c>
    </row>
    <row r="4448" spans="1:17">
      <c r="A4448" t="s">
        <v>1396</v>
      </c>
      <c r="B4448" t="s">
        <v>1342</v>
      </c>
      <c r="C4448">
        <v>201011</v>
      </c>
      <c r="D4448">
        <v>30</v>
      </c>
      <c r="E4448" t="s">
        <v>1212</v>
      </c>
      <c r="F4448">
        <v>415</v>
      </c>
      <c r="G4448">
        <v>1906</v>
      </c>
      <c r="H4448">
        <v>6335</v>
      </c>
      <c r="I4448">
        <v>43112032700</v>
      </c>
      <c r="J4448">
        <v>8</v>
      </c>
      <c r="K4448" t="s">
        <v>1397</v>
      </c>
      <c r="L4448">
        <v>2531</v>
      </c>
      <c r="M4448" t="s">
        <v>1214</v>
      </c>
      <c r="N4448" t="s">
        <v>1388</v>
      </c>
      <c r="O4448">
        <v>0</v>
      </c>
      <c r="P4448" t="s">
        <v>1207</v>
      </c>
      <c r="Q4448">
        <v>19770801</v>
      </c>
    </row>
    <row r="4449" spans="1:17">
      <c r="A4449" t="s">
        <v>1396</v>
      </c>
      <c r="B4449" t="s">
        <v>1343</v>
      </c>
      <c r="C4449">
        <v>201011</v>
      </c>
      <c r="D4449">
        <v>30</v>
      </c>
      <c r="E4449" t="s">
        <v>1212</v>
      </c>
      <c r="F4449">
        <v>2281</v>
      </c>
      <c r="G4449">
        <v>244</v>
      </c>
      <c r="H4449">
        <v>14847</v>
      </c>
      <c r="I4449">
        <v>43112069200</v>
      </c>
      <c r="J4449">
        <v>8</v>
      </c>
      <c r="K4449" t="s">
        <v>1397</v>
      </c>
      <c r="L4449">
        <v>2531</v>
      </c>
      <c r="M4449" t="s">
        <v>1214</v>
      </c>
      <c r="N4449" t="s">
        <v>1388</v>
      </c>
      <c r="O4449">
        <v>0</v>
      </c>
      <c r="P4449" t="s">
        <v>1207</v>
      </c>
      <c r="Q4449">
        <v>19910701</v>
      </c>
    </row>
    <row r="4450" spans="1:17">
      <c r="A4450" t="s">
        <v>1396</v>
      </c>
      <c r="B4450" t="s">
        <v>1283</v>
      </c>
      <c r="C4450">
        <v>201011</v>
      </c>
      <c r="D4450">
        <v>30</v>
      </c>
      <c r="E4450" t="s">
        <v>1212</v>
      </c>
      <c r="F4450">
        <v>740</v>
      </c>
      <c r="G4450">
        <v>344</v>
      </c>
      <c r="H4450">
        <v>6722</v>
      </c>
      <c r="I4450">
        <v>43112069400</v>
      </c>
      <c r="J4450">
        <v>8</v>
      </c>
      <c r="K4450" t="s">
        <v>1397</v>
      </c>
      <c r="L4450">
        <v>2531</v>
      </c>
      <c r="M4450" t="s">
        <v>1214</v>
      </c>
      <c r="N4450" t="s">
        <v>1388</v>
      </c>
      <c r="O4450">
        <v>0</v>
      </c>
      <c r="P4450" t="s">
        <v>1207</v>
      </c>
      <c r="Q4450">
        <v>19920701</v>
      </c>
    </row>
    <row r="4451" spans="1:17">
      <c r="A4451" t="s">
        <v>1396</v>
      </c>
      <c r="B4451" t="s">
        <v>1344</v>
      </c>
      <c r="C4451">
        <v>201011</v>
      </c>
      <c r="D4451">
        <v>30</v>
      </c>
      <c r="E4451" t="s">
        <v>1212</v>
      </c>
      <c r="F4451">
        <v>1795</v>
      </c>
      <c r="G4451">
        <v>287</v>
      </c>
      <c r="H4451">
        <v>3438</v>
      </c>
      <c r="I4451">
        <v>43112036500</v>
      </c>
      <c r="J4451">
        <v>8</v>
      </c>
      <c r="K4451" t="s">
        <v>1397</v>
      </c>
      <c r="L4451">
        <v>2531</v>
      </c>
      <c r="M4451" t="s">
        <v>1214</v>
      </c>
      <c r="N4451" t="s">
        <v>1388</v>
      </c>
      <c r="O4451">
        <v>0</v>
      </c>
      <c r="P4451" t="s">
        <v>1207</v>
      </c>
      <c r="Q4451">
        <v>19771201</v>
      </c>
    </row>
    <row r="4452" spans="1:17">
      <c r="A4452" t="s">
        <v>1396</v>
      </c>
      <c r="B4452" t="s">
        <v>1284</v>
      </c>
      <c r="C4452">
        <v>201011</v>
      </c>
      <c r="D4452">
        <v>30</v>
      </c>
      <c r="E4452" t="s">
        <v>1212</v>
      </c>
      <c r="F4452">
        <v>226</v>
      </c>
      <c r="G4452">
        <v>186</v>
      </c>
      <c r="H4452">
        <v>902</v>
      </c>
      <c r="I4452">
        <v>43112035300</v>
      </c>
      <c r="J4452">
        <v>8</v>
      </c>
      <c r="K4452" t="s">
        <v>1397</v>
      </c>
      <c r="L4452">
        <v>2531</v>
      </c>
      <c r="M4452" t="s">
        <v>1214</v>
      </c>
      <c r="N4452" t="s">
        <v>1388</v>
      </c>
      <c r="O4452">
        <v>0</v>
      </c>
      <c r="P4452" t="s">
        <v>1207</v>
      </c>
      <c r="Q4452">
        <v>19771101</v>
      </c>
    </row>
    <row r="4453" spans="1:17">
      <c r="A4453" t="s">
        <v>1396</v>
      </c>
      <c r="B4453" t="s">
        <v>1285</v>
      </c>
      <c r="C4453">
        <v>201011</v>
      </c>
      <c r="D4453">
        <v>30</v>
      </c>
      <c r="E4453" t="s">
        <v>1212</v>
      </c>
      <c r="F4453">
        <v>0</v>
      </c>
      <c r="G4453">
        <v>143</v>
      </c>
      <c r="H4453">
        <v>0</v>
      </c>
      <c r="I4453">
        <v>43112067600</v>
      </c>
      <c r="J4453">
        <v>8</v>
      </c>
      <c r="K4453" t="s">
        <v>1397</v>
      </c>
      <c r="L4453">
        <v>2531</v>
      </c>
      <c r="M4453" t="s">
        <v>1214</v>
      </c>
      <c r="N4453" t="s">
        <v>1388</v>
      </c>
      <c r="O4453">
        <v>0</v>
      </c>
      <c r="P4453" t="s">
        <v>1322</v>
      </c>
      <c r="Q4453">
        <v>19950401</v>
      </c>
    </row>
    <row r="4454" spans="1:17">
      <c r="A4454" t="s">
        <v>1396</v>
      </c>
      <c r="B4454" t="s">
        <v>1414</v>
      </c>
      <c r="C4454">
        <v>201011</v>
      </c>
      <c r="D4454">
        <v>30</v>
      </c>
      <c r="E4454" t="s">
        <v>1212</v>
      </c>
      <c r="F4454">
        <v>777</v>
      </c>
      <c r="G4454">
        <v>158</v>
      </c>
      <c r="H4454">
        <v>1097</v>
      </c>
      <c r="I4454">
        <v>43112069500</v>
      </c>
      <c r="J4454">
        <v>8</v>
      </c>
      <c r="K4454" t="s">
        <v>1397</v>
      </c>
      <c r="L4454">
        <v>2531</v>
      </c>
      <c r="M4454" t="s">
        <v>1214</v>
      </c>
      <c r="N4454" t="s">
        <v>1388</v>
      </c>
      <c r="O4454">
        <v>0</v>
      </c>
      <c r="P4454" t="s">
        <v>1207</v>
      </c>
      <c r="Q4454">
        <v>19920701</v>
      </c>
    </row>
    <row r="4455" spans="1:17">
      <c r="A4455" t="s">
        <v>1396</v>
      </c>
      <c r="B4455" t="s">
        <v>1415</v>
      </c>
      <c r="C4455">
        <v>201011</v>
      </c>
      <c r="D4455">
        <v>0</v>
      </c>
      <c r="E4455" t="s">
        <v>1212</v>
      </c>
      <c r="F4455">
        <v>0</v>
      </c>
      <c r="G4455">
        <v>0</v>
      </c>
      <c r="H4455">
        <v>0</v>
      </c>
      <c r="I4455">
        <v>43112032900</v>
      </c>
      <c r="J4455">
        <v>12</v>
      </c>
      <c r="K4455" t="s">
        <v>1397</v>
      </c>
      <c r="L4455">
        <v>2531</v>
      </c>
      <c r="M4455" t="s">
        <v>1214</v>
      </c>
      <c r="N4455" t="s">
        <v>1388</v>
      </c>
      <c r="O4455">
        <v>0</v>
      </c>
      <c r="P4455" t="s">
        <v>1207</v>
      </c>
      <c r="Q4455">
        <v>19770801</v>
      </c>
    </row>
    <row r="4456" spans="1:17">
      <c r="A4456" t="s">
        <v>1396</v>
      </c>
      <c r="B4456" t="s">
        <v>1289</v>
      </c>
      <c r="C4456">
        <v>201011</v>
      </c>
      <c r="D4456">
        <v>30</v>
      </c>
      <c r="E4456" t="s">
        <v>1212</v>
      </c>
      <c r="F4456">
        <v>370</v>
      </c>
      <c r="G4456">
        <v>487</v>
      </c>
      <c r="H4456">
        <v>1523</v>
      </c>
      <c r="I4456">
        <v>43112033500</v>
      </c>
      <c r="J4456">
        <v>8</v>
      </c>
      <c r="K4456" t="s">
        <v>1397</v>
      </c>
      <c r="L4456">
        <v>2531</v>
      </c>
      <c r="M4456" t="s">
        <v>1214</v>
      </c>
      <c r="N4456" t="s">
        <v>1388</v>
      </c>
      <c r="O4456">
        <v>0</v>
      </c>
      <c r="P4456" t="s">
        <v>1207</v>
      </c>
      <c r="Q4456">
        <v>19770901</v>
      </c>
    </row>
    <row r="4457" spans="1:17">
      <c r="A4457" t="s">
        <v>1396</v>
      </c>
      <c r="B4457" t="s">
        <v>1208</v>
      </c>
      <c r="C4457">
        <v>201011</v>
      </c>
      <c r="D4457">
        <v>30</v>
      </c>
      <c r="E4457" t="s">
        <v>1212</v>
      </c>
      <c r="F4457">
        <v>1999</v>
      </c>
      <c r="G4457">
        <v>186</v>
      </c>
      <c r="H4457">
        <v>12972</v>
      </c>
      <c r="I4457">
        <v>43112036400</v>
      </c>
      <c r="J4457">
        <v>8</v>
      </c>
      <c r="K4457" t="s">
        <v>1397</v>
      </c>
      <c r="L4457">
        <v>2531</v>
      </c>
      <c r="M4457" t="s">
        <v>1214</v>
      </c>
      <c r="N4457" t="s">
        <v>1388</v>
      </c>
      <c r="O4457">
        <v>0</v>
      </c>
      <c r="P4457" t="s">
        <v>1207</v>
      </c>
      <c r="Q4457">
        <v>19771201</v>
      </c>
    </row>
    <row r="4458" spans="1:17">
      <c r="A4458" t="s">
        <v>1396</v>
      </c>
      <c r="B4458" t="s">
        <v>1416</v>
      </c>
      <c r="C4458">
        <v>201011</v>
      </c>
      <c r="D4458">
        <v>30</v>
      </c>
      <c r="E4458" t="s">
        <v>1212</v>
      </c>
      <c r="F4458">
        <v>146</v>
      </c>
      <c r="G4458">
        <v>501</v>
      </c>
      <c r="H4458">
        <v>4133</v>
      </c>
      <c r="I4458">
        <v>43112036300</v>
      </c>
      <c r="J4458">
        <v>8</v>
      </c>
      <c r="K4458" t="s">
        <v>1397</v>
      </c>
      <c r="L4458">
        <v>2531</v>
      </c>
      <c r="M4458" t="s">
        <v>1214</v>
      </c>
      <c r="N4458" t="s">
        <v>1388</v>
      </c>
      <c r="O4458">
        <v>0</v>
      </c>
      <c r="P4458" t="s">
        <v>1207</v>
      </c>
      <c r="Q4458">
        <v>19771101</v>
      </c>
    </row>
    <row r="4459" spans="1:17">
      <c r="A4459" t="s">
        <v>1396</v>
      </c>
      <c r="B4459" t="s">
        <v>1346</v>
      </c>
      <c r="C4459">
        <v>201011</v>
      </c>
      <c r="D4459">
        <v>30</v>
      </c>
      <c r="E4459" t="s">
        <v>1212</v>
      </c>
      <c r="F4459">
        <v>1125</v>
      </c>
      <c r="G4459">
        <v>129</v>
      </c>
      <c r="H4459">
        <v>1752</v>
      </c>
      <c r="I4459">
        <v>43112036600</v>
      </c>
      <c r="J4459">
        <v>8</v>
      </c>
      <c r="K4459" t="s">
        <v>1397</v>
      </c>
      <c r="L4459">
        <v>2531</v>
      </c>
      <c r="M4459" t="s">
        <v>1214</v>
      </c>
      <c r="N4459" t="s">
        <v>1388</v>
      </c>
      <c r="O4459">
        <v>0</v>
      </c>
      <c r="P4459" t="s">
        <v>1207</v>
      </c>
      <c r="Q4459">
        <v>19771201</v>
      </c>
    </row>
    <row r="4460" spans="1:17">
      <c r="A4460" t="s">
        <v>1396</v>
      </c>
      <c r="B4460" t="s">
        <v>1347</v>
      </c>
      <c r="C4460">
        <v>201011</v>
      </c>
      <c r="D4460">
        <v>30</v>
      </c>
      <c r="E4460" t="s">
        <v>1212</v>
      </c>
      <c r="F4460">
        <v>491</v>
      </c>
      <c r="G4460">
        <v>258</v>
      </c>
      <c r="H4460">
        <v>34</v>
      </c>
      <c r="I4460">
        <v>43112069300</v>
      </c>
      <c r="J4460">
        <v>8</v>
      </c>
      <c r="K4460" t="s">
        <v>1397</v>
      </c>
      <c r="L4460">
        <v>2531</v>
      </c>
      <c r="M4460" t="s">
        <v>1214</v>
      </c>
      <c r="N4460" t="s">
        <v>1388</v>
      </c>
      <c r="O4460">
        <v>0</v>
      </c>
      <c r="P4460" t="s">
        <v>1207</v>
      </c>
      <c r="Q4460">
        <v>19910801</v>
      </c>
    </row>
    <row r="4461" spans="1:17">
      <c r="A4461" t="s">
        <v>1396</v>
      </c>
      <c r="B4461" t="s">
        <v>1290</v>
      </c>
      <c r="C4461">
        <v>201011</v>
      </c>
      <c r="D4461">
        <v>30</v>
      </c>
      <c r="E4461" t="s">
        <v>1212</v>
      </c>
      <c r="F4461">
        <v>626</v>
      </c>
      <c r="G4461">
        <v>143</v>
      </c>
      <c r="H4461">
        <v>2483</v>
      </c>
      <c r="I4461">
        <v>43112068900</v>
      </c>
      <c r="J4461">
        <v>8</v>
      </c>
      <c r="K4461" t="s">
        <v>1397</v>
      </c>
      <c r="L4461">
        <v>2531</v>
      </c>
      <c r="M4461" t="s">
        <v>1214</v>
      </c>
      <c r="N4461" t="s">
        <v>1388</v>
      </c>
      <c r="O4461">
        <v>0</v>
      </c>
      <c r="P4461" t="s">
        <v>1207</v>
      </c>
      <c r="Q4461">
        <v>19901101</v>
      </c>
    </row>
    <row r="4462" spans="1:17">
      <c r="A4462" t="s">
        <v>1396</v>
      </c>
      <c r="B4462" t="s">
        <v>1417</v>
      </c>
      <c r="C4462">
        <v>201011</v>
      </c>
      <c r="D4462">
        <v>24</v>
      </c>
      <c r="E4462" t="s">
        <v>1212</v>
      </c>
      <c r="F4462">
        <v>1798</v>
      </c>
      <c r="G4462">
        <v>231</v>
      </c>
      <c r="H4462">
        <v>2240</v>
      </c>
      <c r="I4462">
        <v>43112035100</v>
      </c>
      <c r="J4462">
        <v>8</v>
      </c>
      <c r="K4462" t="s">
        <v>1397</v>
      </c>
      <c r="L4462">
        <v>2531</v>
      </c>
      <c r="M4462" t="s">
        <v>1214</v>
      </c>
      <c r="N4462" t="s">
        <v>1388</v>
      </c>
      <c r="O4462">
        <v>0</v>
      </c>
      <c r="P4462" t="s">
        <v>1207</v>
      </c>
      <c r="Q4462">
        <v>19771001</v>
      </c>
    </row>
    <row r="4463" spans="1:17">
      <c r="A4463" t="s">
        <v>1396</v>
      </c>
      <c r="B4463" t="s">
        <v>1293</v>
      </c>
      <c r="C4463">
        <v>201011</v>
      </c>
      <c r="D4463">
        <v>30</v>
      </c>
      <c r="E4463" t="s">
        <v>1212</v>
      </c>
      <c r="F4463">
        <v>118</v>
      </c>
      <c r="G4463">
        <v>373</v>
      </c>
      <c r="H4463">
        <v>917</v>
      </c>
      <c r="I4463">
        <v>43112034000</v>
      </c>
      <c r="J4463">
        <v>8</v>
      </c>
      <c r="K4463" t="s">
        <v>1397</v>
      </c>
      <c r="L4463">
        <v>2531</v>
      </c>
      <c r="M4463" t="s">
        <v>1214</v>
      </c>
      <c r="N4463" t="s">
        <v>1388</v>
      </c>
      <c r="O4463">
        <v>0</v>
      </c>
      <c r="P4463" t="s">
        <v>1207</v>
      </c>
      <c r="Q4463">
        <v>19771001</v>
      </c>
    </row>
    <row r="4464" spans="1:17">
      <c r="A4464" t="s">
        <v>1396</v>
      </c>
      <c r="B4464" t="s">
        <v>1295</v>
      </c>
      <c r="C4464">
        <v>201011</v>
      </c>
      <c r="D4464">
        <v>24</v>
      </c>
      <c r="E4464" t="s">
        <v>1212</v>
      </c>
      <c r="F4464">
        <v>214</v>
      </c>
      <c r="G4464">
        <v>71</v>
      </c>
      <c r="H4464">
        <v>730</v>
      </c>
      <c r="I4464">
        <v>43112036800</v>
      </c>
      <c r="J4464">
        <v>8</v>
      </c>
      <c r="K4464" t="s">
        <v>1397</v>
      </c>
      <c r="L4464">
        <v>2531</v>
      </c>
      <c r="M4464" t="s">
        <v>1214</v>
      </c>
      <c r="N4464" t="s">
        <v>1388</v>
      </c>
      <c r="O4464">
        <v>0</v>
      </c>
      <c r="P4464" t="s">
        <v>1207</v>
      </c>
      <c r="Q4464">
        <v>19780201</v>
      </c>
    </row>
    <row r="4465" spans="1:17">
      <c r="A4465" t="s">
        <v>1396</v>
      </c>
      <c r="B4465" t="s">
        <v>1297</v>
      </c>
      <c r="C4465">
        <v>201011</v>
      </c>
      <c r="D4465">
        <v>30</v>
      </c>
      <c r="E4465" t="s">
        <v>1212</v>
      </c>
      <c r="F4465">
        <v>1933</v>
      </c>
      <c r="G4465">
        <v>659</v>
      </c>
      <c r="H4465">
        <v>40347</v>
      </c>
      <c r="I4465">
        <v>43112033200</v>
      </c>
      <c r="J4465">
        <v>8</v>
      </c>
      <c r="K4465" t="s">
        <v>1397</v>
      </c>
      <c r="L4465">
        <v>2531</v>
      </c>
      <c r="M4465" t="s">
        <v>1214</v>
      </c>
      <c r="N4465" t="s">
        <v>1388</v>
      </c>
      <c r="O4465">
        <v>0</v>
      </c>
      <c r="P4465" t="s">
        <v>1207</v>
      </c>
      <c r="Q4465">
        <v>19770801</v>
      </c>
    </row>
    <row r="4466" spans="1:17">
      <c r="A4466" t="s">
        <v>1396</v>
      </c>
      <c r="B4466" t="s">
        <v>1298</v>
      </c>
      <c r="C4466">
        <v>201011</v>
      </c>
      <c r="D4466">
        <v>30</v>
      </c>
      <c r="E4466" t="s">
        <v>1212</v>
      </c>
      <c r="F4466">
        <v>293</v>
      </c>
      <c r="G4466">
        <v>459</v>
      </c>
      <c r="H4466">
        <v>7391</v>
      </c>
      <c r="I4466">
        <v>43112033400</v>
      </c>
      <c r="J4466">
        <v>8</v>
      </c>
      <c r="K4466" t="s">
        <v>1397</v>
      </c>
      <c r="L4466">
        <v>2531</v>
      </c>
      <c r="M4466" t="s">
        <v>1214</v>
      </c>
      <c r="N4466" t="s">
        <v>1388</v>
      </c>
      <c r="O4466">
        <v>0</v>
      </c>
      <c r="P4466" t="s">
        <v>1207</v>
      </c>
      <c r="Q4466">
        <v>19770901</v>
      </c>
    </row>
    <row r="4467" spans="1:17">
      <c r="A4467" t="s">
        <v>1396</v>
      </c>
      <c r="B4467" t="s">
        <v>1418</v>
      </c>
      <c r="C4467">
        <v>201011</v>
      </c>
      <c r="D4467">
        <v>26</v>
      </c>
      <c r="E4467" t="s">
        <v>1212</v>
      </c>
      <c r="F4467">
        <v>122</v>
      </c>
      <c r="G4467">
        <v>302</v>
      </c>
      <c r="H4467">
        <v>78</v>
      </c>
      <c r="I4467">
        <v>43112016101</v>
      </c>
      <c r="J4467">
        <v>8</v>
      </c>
      <c r="K4467" t="s">
        <v>1397</v>
      </c>
      <c r="L4467">
        <v>2531</v>
      </c>
      <c r="M4467" t="s">
        <v>1214</v>
      </c>
      <c r="N4467" t="s">
        <v>1388</v>
      </c>
      <c r="O4467">
        <v>0</v>
      </c>
      <c r="P4467" t="s">
        <v>1233</v>
      </c>
      <c r="Q4467">
        <v>19910301</v>
      </c>
    </row>
    <row r="4468" spans="1:17">
      <c r="A4468" t="s">
        <v>1396</v>
      </c>
      <c r="B4468" t="s">
        <v>1419</v>
      </c>
      <c r="C4468">
        <v>201011</v>
      </c>
      <c r="D4468">
        <v>30</v>
      </c>
      <c r="E4468" t="s">
        <v>1212</v>
      </c>
      <c r="F4468">
        <v>1631</v>
      </c>
      <c r="G4468">
        <v>516</v>
      </c>
      <c r="H4468">
        <v>17881</v>
      </c>
      <c r="I4468">
        <v>43112014001</v>
      </c>
      <c r="J4468">
        <v>8</v>
      </c>
      <c r="K4468" t="s">
        <v>1397</v>
      </c>
      <c r="L4468">
        <v>2531</v>
      </c>
      <c r="M4468" t="s">
        <v>1214</v>
      </c>
      <c r="N4468" t="s">
        <v>1388</v>
      </c>
      <c r="O4468">
        <v>0</v>
      </c>
      <c r="P4468" t="s">
        <v>1207</v>
      </c>
      <c r="Q4468">
        <v>19791001</v>
      </c>
    </row>
    <row r="4469" spans="1:17">
      <c r="A4469" t="s">
        <v>1396</v>
      </c>
      <c r="B4469" t="s">
        <v>1420</v>
      </c>
      <c r="C4469">
        <v>201011</v>
      </c>
      <c r="D4469">
        <v>0</v>
      </c>
      <c r="E4469" t="s">
        <v>1212</v>
      </c>
      <c r="F4469">
        <v>0</v>
      </c>
      <c r="G4469">
        <v>0</v>
      </c>
      <c r="H4469">
        <v>0</v>
      </c>
      <c r="I4469">
        <v>43112017700</v>
      </c>
      <c r="J4469">
        <v>12</v>
      </c>
      <c r="K4469" t="s">
        <v>1397</v>
      </c>
      <c r="L4469">
        <v>2531</v>
      </c>
      <c r="M4469" t="s">
        <v>1214</v>
      </c>
      <c r="N4469" t="s">
        <v>1388</v>
      </c>
      <c r="O4469">
        <v>0</v>
      </c>
      <c r="P4469" t="s">
        <v>1207</v>
      </c>
      <c r="Q4469">
        <v>19701001</v>
      </c>
    </row>
    <row r="4470" spans="1:17">
      <c r="A4470" t="s">
        <v>1396</v>
      </c>
      <c r="B4470" t="s">
        <v>1421</v>
      </c>
      <c r="C4470">
        <v>201011</v>
      </c>
      <c r="D4470">
        <v>0</v>
      </c>
      <c r="E4470" t="s">
        <v>1212</v>
      </c>
      <c r="F4470">
        <v>0</v>
      </c>
      <c r="G4470">
        <v>0</v>
      </c>
      <c r="H4470">
        <v>0</v>
      </c>
      <c r="I4470">
        <v>43112017802</v>
      </c>
      <c r="J4470">
        <v>12</v>
      </c>
      <c r="K4470" t="s">
        <v>1397</v>
      </c>
      <c r="L4470">
        <v>2531</v>
      </c>
      <c r="M4470" t="s">
        <v>1214</v>
      </c>
      <c r="N4470" t="s">
        <v>1388</v>
      </c>
      <c r="O4470">
        <v>0</v>
      </c>
      <c r="P4470" t="s">
        <v>1207</v>
      </c>
      <c r="Q4470">
        <v>19830601</v>
      </c>
    </row>
    <row r="4471" spans="1:17">
      <c r="A4471" t="s">
        <v>1379</v>
      </c>
      <c r="B4471" t="s">
        <v>1232</v>
      </c>
      <c r="C4471">
        <v>201012</v>
      </c>
      <c r="D4471">
        <v>30</v>
      </c>
      <c r="E4471" t="s">
        <v>1212</v>
      </c>
      <c r="F4471">
        <v>537</v>
      </c>
      <c r="G4471">
        <v>576</v>
      </c>
      <c r="H4471">
        <v>58</v>
      </c>
      <c r="I4471">
        <v>43112018900</v>
      </c>
      <c r="J4471">
        <v>8</v>
      </c>
      <c r="K4471" t="s">
        <v>1380</v>
      </c>
      <c r="L4471">
        <v>2531</v>
      </c>
      <c r="M4471" t="s">
        <v>1214</v>
      </c>
      <c r="N4471" t="s">
        <v>1388</v>
      </c>
      <c r="O4471">
        <v>0</v>
      </c>
      <c r="P4471" t="s">
        <v>1207</v>
      </c>
      <c r="Q4471">
        <v>19841001</v>
      </c>
    </row>
    <row r="4472" spans="1:17">
      <c r="A4472" t="s">
        <v>1379</v>
      </c>
      <c r="B4472" t="s">
        <v>1304</v>
      </c>
      <c r="C4472">
        <v>201012</v>
      </c>
      <c r="D4472">
        <v>31</v>
      </c>
      <c r="E4472" t="s">
        <v>1212</v>
      </c>
      <c r="F4472">
        <v>435</v>
      </c>
      <c r="G4472">
        <v>320</v>
      </c>
      <c r="H4472">
        <v>344</v>
      </c>
      <c r="I4472">
        <v>43112019000</v>
      </c>
      <c r="J4472">
        <v>8</v>
      </c>
      <c r="K4472" t="s">
        <v>1380</v>
      </c>
      <c r="L4472">
        <v>2531</v>
      </c>
      <c r="M4472" t="s">
        <v>1214</v>
      </c>
      <c r="N4472" t="s">
        <v>1388</v>
      </c>
      <c r="O4472">
        <v>0</v>
      </c>
      <c r="P4472" t="s">
        <v>1207</v>
      </c>
      <c r="Q4472">
        <v>19700801</v>
      </c>
    </row>
    <row r="4473" spans="1:17">
      <c r="A4473" t="s">
        <v>1379</v>
      </c>
      <c r="B4473" t="s">
        <v>1305</v>
      </c>
      <c r="C4473">
        <v>201012</v>
      </c>
      <c r="D4473">
        <v>31</v>
      </c>
      <c r="E4473" t="s">
        <v>1212</v>
      </c>
      <c r="F4473">
        <v>800</v>
      </c>
      <c r="G4473">
        <v>272</v>
      </c>
      <c r="H4473">
        <v>2994</v>
      </c>
      <c r="I4473">
        <v>43112019100</v>
      </c>
      <c r="J4473">
        <v>8</v>
      </c>
      <c r="K4473" t="s">
        <v>1380</v>
      </c>
      <c r="L4473">
        <v>2531</v>
      </c>
      <c r="M4473" t="s">
        <v>1214</v>
      </c>
      <c r="N4473" t="s">
        <v>1388</v>
      </c>
      <c r="O4473">
        <v>0</v>
      </c>
      <c r="P4473" t="s">
        <v>1207</v>
      </c>
      <c r="Q4473">
        <v>19700701</v>
      </c>
    </row>
    <row r="4474" spans="1:17">
      <c r="A4474" t="s">
        <v>1379</v>
      </c>
      <c r="B4474" t="s">
        <v>1356</v>
      </c>
      <c r="C4474">
        <v>201012</v>
      </c>
      <c r="D4474">
        <v>31</v>
      </c>
      <c r="E4474" t="s">
        <v>1212</v>
      </c>
      <c r="F4474">
        <v>548</v>
      </c>
      <c r="G4474">
        <v>288</v>
      </c>
      <c r="H4474">
        <v>1737</v>
      </c>
      <c r="I4474">
        <v>43112019200</v>
      </c>
      <c r="J4474">
        <v>8</v>
      </c>
      <c r="K4474" t="s">
        <v>1380</v>
      </c>
      <c r="L4474">
        <v>2531</v>
      </c>
      <c r="M4474" t="s">
        <v>1214</v>
      </c>
      <c r="N4474" t="s">
        <v>1388</v>
      </c>
      <c r="O4474">
        <v>0</v>
      </c>
      <c r="P4474" t="s">
        <v>1207</v>
      </c>
      <c r="Q4474">
        <v>19700601</v>
      </c>
    </row>
    <row r="4475" spans="1:17">
      <c r="A4475" t="s">
        <v>1379</v>
      </c>
      <c r="B4475" t="s">
        <v>1321</v>
      </c>
      <c r="C4475">
        <v>201012</v>
      </c>
      <c r="D4475">
        <v>31</v>
      </c>
      <c r="E4475" t="s">
        <v>1212</v>
      </c>
      <c r="F4475">
        <v>1238</v>
      </c>
      <c r="G4475">
        <v>848</v>
      </c>
      <c r="H4475">
        <v>7343</v>
      </c>
      <c r="I4475">
        <v>43112019300</v>
      </c>
      <c r="J4475">
        <v>8</v>
      </c>
      <c r="K4475" t="s">
        <v>1380</v>
      </c>
      <c r="L4475">
        <v>2531</v>
      </c>
      <c r="M4475" t="s">
        <v>1214</v>
      </c>
      <c r="N4475" t="s">
        <v>1388</v>
      </c>
      <c r="O4475">
        <v>0</v>
      </c>
      <c r="P4475" t="s">
        <v>1207</v>
      </c>
      <c r="Q4475">
        <v>19780601</v>
      </c>
    </row>
    <row r="4476" spans="1:17">
      <c r="A4476" t="s">
        <v>1379</v>
      </c>
      <c r="B4476" t="s">
        <v>1384</v>
      </c>
      <c r="C4476">
        <v>201012</v>
      </c>
      <c r="D4476">
        <v>31</v>
      </c>
      <c r="E4476" t="s">
        <v>1212</v>
      </c>
      <c r="F4476">
        <v>290</v>
      </c>
      <c r="G4476">
        <v>640</v>
      </c>
      <c r="H4476">
        <v>1609</v>
      </c>
      <c r="I4476">
        <v>43112019400</v>
      </c>
      <c r="J4476">
        <v>8</v>
      </c>
      <c r="K4476" t="s">
        <v>1380</v>
      </c>
      <c r="L4476">
        <v>2531</v>
      </c>
      <c r="M4476" t="s">
        <v>1214</v>
      </c>
      <c r="N4476" t="s">
        <v>1388</v>
      </c>
      <c r="O4476">
        <v>0</v>
      </c>
      <c r="P4476" t="s">
        <v>1207</v>
      </c>
      <c r="Q4476">
        <v>19700701</v>
      </c>
    </row>
    <row r="4477" spans="1:17">
      <c r="A4477" t="s">
        <v>1379</v>
      </c>
      <c r="B4477" t="s">
        <v>1254</v>
      </c>
      <c r="C4477">
        <v>201012</v>
      </c>
      <c r="D4477">
        <v>31</v>
      </c>
      <c r="E4477" t="s">
        <v>1212</v>
      </c>
      <c r="F4477">
        <v>192</v>
      </c>
      <c r="G4477">
        <v>336</v>
      </c>
      <c r="H4477">
        <v>462</v>
      </c>
      <c r="I4477">
        <v>43112019500</v>
      </c>
      <c r="J4477">
        <v>8</v>
      </c>
      <c r="K4477" t="s">
        <v>1380</v>
      </c>
      <c r="L4477">
        <v>2531</v>
      </c>
      <c r="M4477" t="s">
        <v>1214</v>
      </c>
      <c r="N4477" t="s">
        <v>1388</v>
      </c>
      <c r="O4477">
        <v>0</v>
      </c>
      <c r="P4477" t="s">
        <v>1207</v>
      </c>
      <c r="Q4477">
        <v>19700901</v>
      </c>
    </row>
    <row r="4478" spans="1:17">
      <c r="A4478" t="s">
        <v>1379</v>
      </c>
      <c r="B4478" t="s">
        <v>1389</v>
      </c>
      <c r="C4478">
        <v>201012</v>
      </c>
      <c r="D4478">
        <v>31</v>
      </c>
      <c r="E4478" t="s">
        <v>1212</v>
      </c>
      <c r="F4478">
        <v>983</v>
      </c>
      <c r="G4478">
        <v>5119</v>
      </c>
      <c r="H4478">
        <v>6046</v>
      </c>
      <c r="I4478">
        <v>43112021900</v>
      </c>
      <c r="J4478">
        <v>8</v>
      </c>
      <c r="K4478" t="s">
        <v>1380</v>
      </c>
      <c r="L4478">
        <v>2531</v>
      </c>
      <c r="M4478" t="s">
        <v>1214</v>
      </c>
      <c r="N4478" t="s">
        <v>1388</v>
      </c>
      <c r="O4478">
        <v>0</v>
      </c>
      <c r="P4478" t="s">
        <v>1233</v>
      </c>
      <c r="Q4478">
        <v>19840501</v>
      </c>
    </row>
    <row r="4479" spans="1:17">
      <c r="A4479" t="s">
        <v>1379</v>
      </c>
      <c r="B4479" t="s">
        <v>1255</v>
      </c>
      <c r="C4479">
        <v>201012</v>
      </c>
      <c r="D4479">
        <v>0</v>
      </c>
      <c r="E4479" t="s">
        <v>1212</v>
      </c>
      <c r="F4479">
        <v>0</v>
      </c>
      <c r="G4479">
        <v>0</v>
      </c>
      <c r="H4479">
        <v>0</v>
      </c>
      <c r="I4479">
        <v>43112022100</v>
      </c>
      <c r="J4479">
        <v>12</v>
      </c>
      <c r="K4479" t="s">
        <v>1380</v>
      </c>
      <c r="L4479">
        <v>2531</v>
      </c>
      <c r="M4479" t="s">
        <v>1214</v>
      </c>
      <c r="N4479" t="s">
        <v>1388</v>
      </c>
      <c r="O4479">
        <v>0</v>
      </c>
      <c r="P4479" t="s">
        <v>1233</v>
      </c>
      <c r="Q4479">
        <v>19840201</v>
      </c>
    </row>
    <row r="4480" spans="1:17">
      <c r="A4480" t="s">
        <v>1379</v>
      </c>
      <c r="B4480" t="s">
        <v>1390</v>
      </c>
      <c r="C4480">
        <v>201012</v>
      </c>
      <c r="D4480">
        <v>30</v>
      </c>
      <c r="E4480" t="s">
        <v>1212</v>
      </c>
      <c r="F4480">
        <v>1016</v>
      </c>
      <c r="G4480">
        <v>3321</v>
      </c>
      <c r="H4480">
        <v>4831</v>
      </c>
      <c r="I4480">
        <v>43112023500</v>
      </c>
      <c r="J4480">
        <v>8</v>
      </c>
      <c r="K4480" t="s">
        <v>1380</v>
      </c>
      <c r="L4480">
        <v>2531</v>
      </c>
      <c r="M4480" t="s">
        <v>1214</v>
      </c>
      <c r="N4480" t="s">
        <v>1388</v>
      </c>
      <c r="O4480">
        <v>0</v>
      </c>
      <c r="P4480" t="s">
        <v>1207</v>
      </c>
      <c r="Q4480">
        <v>19860701</v>
      </c>
    </row>
    <row r="4481" spans="1:17">
      <c r="A4481" t="s">
        <v>1379</v>
      </c>
      <c r="B4481" t="s">
        <v>1357</v>
      </c>
      <c r="C4481">
        <v>201012</v>
      </c>
      <c r="D4481">
        <v>9</v>
      </c>
      <c r="E4481" t="s">
        <v>1212</v>
      </c>
      <c r="F4481">
        <v>340</v>
      </c>
      <c r="G4481">
        <v>201</v>
      </c>
      <c r="H4481">
        <v>7003</v>
      </c>
      <c r="I4481">
        <v>43112022200</v>
      </c>
      <c r="J4481">
        <v>8</v>
      </c>
      <c r="K4481" t="s">
        <v>1380</v>
      </c>
      <c r="L4481">
        <v>2531</v>
      </c>
      <c r="M4481" t="s">
        <v>1214</v>
      </c>
      <c r="N4481" t="s">
        <v>1388</v>
      </c>
      <c r="O4481">
        <v>0</v>
      </c>
      <c r="P4481" t="s">
        <v>1322</v>
      </c>
      <c r="Q4481">
        <v>19830201</v>
      </c>
    </row>
    <row r="4482" spans="1:17">
      <c r="A4482" t="s">
        <v>1379</v>
      </c>
      <c r="B4482" t="s">
        <v>1306</v>
      </c>
      <c r="C4482">
        <v>201012</v>
      </c>
      <c r="D4482">
        <v>31</v>
      </c>
      <c r="E4482" t="s">
        <v>1212</v>
      </c>
      <c r="F4482">
        <v>782</v>
      </c>
      <c r="G4482">
        <v>544</v>
      </c>
      <c r="H4482">
        <v>1979</v>
      </c>
      <c r="I4482">
        <v>43112022300</v>
      </c>
      <c r="J4482">
        <v>8</v>
      </c>
      <c r="K4482" t="s">
        <v>1380</v>
      </c>
      <c r="L4482">
        <v>2531</v>
      </c>
      <c r="M4482" t="s">
        <v>1214</v>
      </c>
      <c r="N4482" t="s">
        <v>1388</v>
      </c>
      <c r="O4482">
        <v>0</v>
      </c>
      <c r="P4482" t="s">
        <v>1322</v>
      </c>
      <c r="Q4482">
        <v>19840401</v>
      </c>
    </row>
    <row r="4483" spans="1:17">
      <c r="A4483" t="s">
        <v>1379</v>
      </c>
      <c r="B4483" t="s">
        <v>1234</v>
      </c>
      <c r="C4483">
        <v>201012</v>
      </c>
      <c r="D4483">
        <v>0</v>
      </c>
      <c r="E4483" t="s">
        <v>1212</v>
      </c>
      <c r="F4483">
        <v>0</v>
      </c>
      <c r="G4483">
        <v>0</v>
      </c>
      <c r="H4483">
        <v>0</v>
      </c>
      <c r="I4483">
        <v>43112022400</v>
      </c>
      <c r="J4483">
        <v>12</v>
      </c>
      <c r="K4483" t="s">
        <v>1380</v>
      </c>
      <c r="L4483">
        <v>2531</v>
      </c>
      <c r="M4483" t="s">
        <v>1214</v>
      </c>
      <c r="N4483" t="s">
        <v>1388</v>
      </c>
      <c r="O4483">
        <v>0</v>
      </c>
      <c r="P4483" t="s">
        <v>1322</v>
      </c>
      <c r="Q4483">
        <v>19830701</v>
      </c>
    </row>
    <row r="4484" spans="1:17">
      <c r="A4484" t="s">
        <v>1379</v>
      </c>
      <c r="B4484" t="s">
        <v>1323</v>
      </c>
      <c r="C4484">
        <v>201012</v>
      </c>
      <c r="D4484">
        <v>0</v>
      </c>
      <c r="E4484" t="s">
        <v>1212</v>
      </c>
      <c r="F4484">
        <v>0</v>
      </c>
      <c r="G4484">
        <v>0</v>
      </c>
      <c r="H4484">
        <v>0</v>
      </c>
      <c r="I4484">
        <v>43112022500</v>
      </c>
      <c r="J4484">
        <v>12</v>
      </c>
      <c r="K4484" t="s">
        <v>1380</v>
      </c>
      <c r="L4484">
        <v>2531</v>
      </c>
      <c r="M4484" t="s">
        <v>1214</v>
      </c>
      <c r="N4484" t="s">
        <v>1388</v>
      </c>
      <c r="O4484">
        <v>0</v>
      </c>
      <c r="P4484" t="s">
        <v>1207</v>
      </c>
      <c r="Q4484">
        <v>19840201</v>
      </c>
    </row>
    <row r="4485" spans="1:17">
      <c r="A4485" t="s">
        <v>1379</v>
      </c>
      <c r="B4485" t="s">
        <v>1256</v>
      </c>
      <c r="C4485">
        <v>201012</v>
      </c>
      <c r="D4485">
        <v>31</v>
      </c>
      <c r="E4485" t="s">
        <v>1212</v>
      </c>
      <c r="F4485">
        <v>1589</v>
      </c>
      <c r="G4485">
        <v>1344</v>
      </c>
      <c r="H4485">
        <v>27047</v>
      </c>
      <c r="I4485">
        <v>43112022600</v>
      </c>
      <c r="J4485">
        <v>8</v>
      </c>
      <c r="K4485" t="s">
        <v>1380</v>
      </c>
      <c r="L4485">
        <v>2531</v>
      </c>
      <c r="M4485" t="s">
        <v>1214</v>
      </c>
      <c r="N4485" t="s">
        <v>1388</v>
      </c>
      <c r="O4485">
        <v>0</v>
      </c>
      <c r="P4485" t="s">
        <v>1322</v>
      </c>
      <c r="Q4485">
        <v>19821101</v>
      </c>
    </row>
    <row r="4486" spans="1:17">
      <c r="A4486" t="s">
        <v>1379</v>
      </c>
      <c r="B4486" t="s">
        <v>1324</v>
      </c>
      <c r="C4486">
        <v>201012</v>
      </c>
      <c r="D4486">
        <v>31</v>
      </c>
      <c r="E4486" t="s">
        <v>1212</v>
      </c>
      <c r="F4486">
        <v>451</v>
      </c>
      <c r="G4486">
        <v>1136</v>
      </c>
      <c r="H4486">
        <v>1959</v>
      </c>
      <c r="I4486">
        <v>43112025600</v>
      </c>
      <c r="J4486">
        <v>8</v>
      </c>
      <c r="K4486" t="s">
        <v>1380</v>
      </c>
      <c r="L4486">
        <v>2531</v>
      </c>
      <c r="M4486" t="s">
        <v>1214</v>
      </c>
      <c r="N4486" t="s">
        <v>1388</v>
      </c>
      <c r="O4486">
        <v>0</v>
      </c>
      <c r="P4486" t="s">
        <v>1207</v>
      </c>
      <c r="Q4486">
        <v>19870901</v>
      </c>
    </row>
    <row r="4487" spans="1:17">
      <c r="A4487" t="s">
        <v>1379</v>
      </c>
      <c r="B4487" t="s">
        <v>1308</v>
      </c>
      <c r="C4487">
        <v>201012</v>
      </c>
      <c r="D4487">
        <v>31</v>
      </c>
      <c r="E4487" t="s">
        <v>1212</v>
      </c>
      <c r="F4487">
        <v>701</v>
      </c>
      <c r="G4487">
        <v>619</v>
      </c>
      <c r="H4487">
        <v>10200</v>
      </c>
      <c r="I4487">
        <v>43112024100</v>
      </c>
      <c r="J4487">
        <v>8</v>
      </c>
      <c r="K4487" t="s">
        <v>1380</v>
      </c>
      <c r="L4487">
        <v>2531</v>
      </c>
      <c r="M4487" t="s">
        <v>1214</v>
      </c>
      <c r="N4487" t="s">
        <v>1388</v>
      </c>
      <c r="O4487">
        <v>0</v>
      </c>
      <c r="P4487" t="s">
        <v>1207</v>
      </c>
      <c r="Q4487">
        <v>19710301</v>
      </c>
    </row>
    <row r="4488" spans="1:17">
      <c r="A4488" t="s">
        <v>1379</v>
      </c>
      <c r="B4488" t="s">
        <v>1235</v>
      </c>
      <c r="C4488">
        <v>201012</v>
      </c>
      <c r="D4488">
        <v>26</v>
      </c>
      <c r="E4488" t="s">
        <v>1212</v>
      </c>
      <c r="F4488">
        <v>909</v>
      </c>
      <c r="G4488">
        <v>615</v>
      </c>
      <c r="H4488">
        <v>5377</v>
      </c>
      <c r="I4488">
        <v>43112024200</v>
      </c>
      <c r="J4488">
        <v>8</v>
      </c>
      <c r="K4488" t="s">
        <v>1380</v>
      </c>
      <c r="L4488">
        <v>2531</v>
      </c>
      <c r="M4488" t="s">
        <v>1214</v>
      </c>
      <c r="N4488" t="s">
        <v>1388</v>
      </c>
      <c r="O4488">
        <v>0</v>
      </c>
      <c r="P4488" t="s">
        <v>1391</v>
      </c>
      <c r="Q4488">
        <v>19830501</v>
      </c>
    </row>
    <row r="4489" spans="1:17">
      <c r="A4489" t="s">
        <v>1379</v>
      </c>
      <c r="B4489" t="s">
        <v>1257</v>
      </c>
      <c r="C4489">
        <v>201012</v>
      </c>
      <c r="D4489">
        <v>0</v>
      </c>
      <c r="E4489" t="s">
        <v>1212</v>
      </c>
      <c r="F4489">
        <v>0</v>
      </c>
      <c r="G4489">
        <v>0</v>
      </c>
      <c r="H4489">
        <v>0</v>
      </c>
      <c r="I4489">
        <v>43112022700</v>
      </c>
      <c r="J4489">
        <v>12</v>
      </c>
      <c r="K4489" t="s">
        <v>1380</v>
      </c>
      <c r="L4489">
        <v>2531</v>
      </c>
      <c r="M4489" t="s">
        <v>1214</v>
      </c>
      <c r="N4489" t="s">
        <v>1388</v>
      </c>
      <c r="O4489">
        <v>0</v>
      </c>
      <c r="P4489" t="s">
        <v>1207</v>
      </c>
      <c r="Q4489">
        <v>19850201</v>
      </c>
    </row>
    <row r="4490" spans="1:17">
      <c r="A4490" t="s">
        <v>1379</v>
      </c>
      <c r="B4490" t="s">
        <v>1309</v>
      </c>
      <c r="C4490">
        <v>201012</v>
      </c>
      <c r="D4490">
        <v>29</v>
      </c>
      <c r="E4490" t="s">
        <v>1212</v>
      </c>
      <c r="F4490">
        <v>662</v>
      </c>
      <c r="G4490">
        <v>1497</v>
      </c>
      <c r="H4490">
        <v>27902</v>
      </c>
      <c r="I4490">
        <v>43112024300</v>
      </c>
      <c r="J4490">
        <v>8</v>
      </c>
      <c r="K4490" t="s">
        <v>1380</v>
      </c>
      <c r="L4490">
        <v>2531</v>
      </c>
      <c r="M4490" t="s">
        <v>1214</v>
      </c>
      <c r="N4490" t="s">
        <v>1388</v>
      </c>
      <c r="O4490">
        <v>0</v>
      </c>
      <c r="P4490" t="s">
        <v>1322</v>
      </c>
      <c r="Q4490">
        <v>19840301</v>
      </c>
    </row>
    <row r="4491" spans="1:17">
      <c r="A4491" t="s">
        <v>1379</v>
      </c>
      <c r="B4491" t="s">
        <v>1258</v>
      </c>
      <c r="C4491">
        <v>201012</v>
      </c>
      <c r="D4491">
        <v>0</v>
      </c>
      <c r="E4491" t="s">
        <v>1212</v>
      </c>
      <c r="F4491">
        <v>0</v>
      </c>
      <c r="G4491">
        <v>0</v>
      </c>
      <c r="H4491">
        <v>0</v>
      </c>
      <c r="I4491">
        <v>43112026800</v>
      </c>
      <c r="J4491">
        <v>12</v>
      </c>
      <c r="K4491" t="s">
        <v>1380</v>
      </c>
      <c r="L4491">
        <v>2531</v>
      </c>
      <c r="M4491" t="s">
        <v>1214</v>
      </c>
      <c r="N4491" t="s">
        <v>1388</v>
      </c>
      <c r="O4491">
        <v>0</v>
      </c>
      <c r="P4491" t="s">
        <v>1233</v>
      </c>
      <c r="Q4491">
        <v>19840301</v>
      </c>
    </row>
    <row r="4492" spans="1:17">
      <c r="A4492" t="s">
        <v>1379</v>
      </c>
      <c r="B4492" t="s">
        <v>1236</v>
      </c>
      <c r="C4492">
        <v>201012</v>
      </c>
      <c r="D4492">
        <v>31</v>
      </c>
      <c r="E4492" t="s">
        <v>1212</v>
      </c>
      <c r="F4492">
        <v>712</v>
      </c>
      <c r="G4492">
        <v>1435</v>
      </c>
      <c r="H4492">
        <v>2220</v>
      </c>
      <c r="I4492">
        <v>43112026900</v>
      </c>
      <c r="J4492">
        <v>8</v>
      </c>
      <c r="K4492" t="s">
        <v>1380</v>
      </c>
      <c r="L4492">
        <v>2531</v>
      </c>
      <c r="M4492" t="s">
        <v>1214</v>
      </c>
      <c r="N4492" t="s">
        <v>1388</v>
      </c>
      <c r="O4492">
        <v>0</v>
      </c>
      <c r="P4492" t="s">
        <v>1207</v>
      </c>
      <c r="Q4492">
        <v>19810501</v>
      </c>
    </row>
    <row r="4493" spans="1:17">
      <c r="A4493" t="s">
        <v>1379</v>
      </c>
      <c r="B4493" t="s">
        <v>1237</v>
      </c>
      <c r="C4493">
        <v>201012</v>
      </c>
      <c r="D4493">
        <v>0</v>
      </c>
      <c r="E4493" t="s">
        <v>1212</v>
      </c>
      <c r="F4493">
        <v>0</v>
      </c>
      <c r="G4493">
        <v>0</v>
      </c>
      <c r="H4493">
        <v>0</v>
      </c>
      <c r="I4493">
        <v>43112031000</v>
      </c>
      <c r="J4493">
        <v>12</v>
      </c>
      <c r="K4493" t="s">
        <v>1380</v>
      </c>
      <c r="L4493">
        <v>2531</v>
      </c>
      <c r="M4493" t="s">
        <v>1214</v>
      </c>
      <c r="N4493" t="s">
        <v>1388</v>
      </c>
      <c r="O4493">
        <v>0</v>
      </c>
      <c r="P4493" t="s">
        <v>1233</v>
      </c>
      <c r="Q4493">
        <v>19820601</v>
      </c>
    </row>
    <row r="4494" spans="1:17">
      <c r="A4494" t="s">
        <v>1379</v>
      </c>
      <c r="B4494" t="s">
        <v>1310</v>
      </c>
      <c r="C4494">
        <v>201012</v>
      </c>
      <c r="D4494">
        <v>0</v>
      </c>
      <c r="E4494" t="s">
        <v>1212</v>
      </c>
      <c r="F4494">
        <v>0</v>
      </c>
      <c r="G4494">
        <v>0</v>
      </c>
      <c r="H4494">
        <v>0</v>
      </c>
      <c r="I4494">
        <v>43112027700</v>
      </c>
      <c r="J4494">
        <v>12</v>
      </c>
      <c r="K4494" t="s">
        <v>1380</v>
      </c>
      <c r="L4494">
        <v>2531</v>
      </c>
      <c r="M4494" t="s">
        <v>1214</v>
      </c>
      <c r="N4494" t="s">
        <v>1388</v>
      </c>
      <c r="O4494">
        <v>0</v>
      </c>
      <c r="P4494" t="s">
        <v>1207</v>
      </c>
      <c r="Q4494">
        <v>19850901</v>
      </c>
    </row>
    <row r="4495" spans="1:17">
      <c r="A4495" t="s">
        <v>1379</v>
      </c>
      <c r="B4495" t="s">
        <v>1259</v>
      </c>
      <c r="C4495">
        <v>201012</v>
      </c>
      <c r="D4495">
        <v>31</v>
      </c>
      <c r="E4495" t="s">
        <v>1212</v>
      </c>
      <c r="F4495">
        <v>739</v>
      </c>
      <c r="G4495">
        <v>1120</v>
      </c>
      <c r="H4495">
        <v>5364</v>
      </c>
      <c r="I4495">
        <v>43112022800</v>
      </c>
      <c r="J4495">
        <v>8</v>
      </c>
      <c r="K4495" t="s">
        <v>1380</v>
      </c>
      <c r="L4495">
        <v>2531</v>
      </c>
      <c r="M4495" t="s">
        <v>1214</v>
      </c>
      <c r="N4495" t="s">
        <v>1388</v>
      </c>
      <c r="O4495">
        <v>0</v>
      </c>
      <c r="P4495" t="s">
        <v>1322</v>
      </c>
      <c r="Q4495">
        <v>19830801</v>
      </c>
    </row>
    <row r="4496" spans="1:17">
      <c r="A4496" t="s">
        <v>1379</v>
      </c>
      <c r="B4496" t="s">
        <v>1238</v>
      </c>
      <c r="C4496">
        <v>201012</v>
      </c>
      <c r="D4496">
        <v>11</v>
      </c>
      <c r="E4496" t="s">
        <v>1212</v>
      </c>
      <c r="F4496">
        <v>256</v>
      </c>
      <c r="G4496">
        <v>236</v>
      </c>
      <c r="H4496">
        <v>516</v>
      </c>
      <c r="I4496">
        <v>43112024400</v>
      </c>
      <c r="J4496">
        <v>8</v>
      </c>
      <c r="K4496" t="s">
        <v>1380</v>
      </c>
      <c r="L4496">
        <v>2531</v>
      </c>
      <c r="M4496" t="s">
        <v>1214</v>
      </c>
      <c r="N4496" t="s">
        <v>1388</v>
      </c>
      <c r="O4496">
        <v>0</v>
      </c>
      <c r="P4496" t="s">
        <v>1233</v>
      </c>
      <c r="Q4496">
        <v>19980419</v>
      </c>
    </row>
    <row r="4497" spans="1:17">
      <c r="A4497" t="s">
        <v>1379</v>
      </c>
      <c r="B4497" t="s">
        <v>1392</v>
      </c>
      <c r="C4497">
        <v>201012</v>
      </c>
      <c r="D4497">
        <v>0</v>
      </c>
      <c r="E4497" t="s">
        <v>1212</v>
      </c>
      <c r="F4497">
        <v>0</v>
      </c>
      <c r="G4497">
        <v>0</v>
      </c>
      <c r="H4497">
        <v>0</v>
      </c>
      <c r="I4497">
        <v>43112024500</v>
      </c>
      <c r="J4497">
        <v>12</v>
      </c>
      <c r="K4497" t="s">
        <v>1380</v>
      </c>
      <c r="L4497">
        <v>2531</v>
      </c>
      <c r="M4497" t="s">
        <v>1214</v>
      </c>
      <c r="N4497" t="s">
        <v>1388</v>
      </c>
      <c r="O4497">
        <v>0</v>
      </c>
      <c r="P4497" t="s">
        <v>1322</v>
      </c>
      <c r="Q4497">
        <v>19830801</v>
      </c>
    </row>
    <row r="4498" spans="1:17">
      <c r="A4498" t="s">
        <v>1379</v>
      </c>
      <c r="B4498" t="s">
        <v>1239</v>
      </c>
      <c r="C4498">
        <v>201012</v>
      </c>
      <c r="D4498">
        <v>0</v>
      </c>
      <c r="E4498" t="s">
        <v>1212</v>
      </c>
      <c r="F4498">
        <v>0</v>
      </c>
      <c r="G4498">
        <v>0</v>
      </c>
      <c r="H4498">
        <v>0</v>
      </c>
      <c r="I4498">
        <v>43112024600</v>
      </c>
      <c r="J4498">
        <v>12</v>
      </c>
      <c r="K4498" t="s">
        <v>1380</v>
      </c>
      <c r="L4498">
        <v>2531</v>
      </c>
      <c r="M4498" t="s">
        <v>1214</v>
      </c>
      <c r="N4498" t="s">
        <v>1388</v>
      </c>
      <c r="O4498">
        <v>0</v>
      </c>
      <c r="P4498" t="s">
        <v>1207</v>
      </c>
      <c r="Q4498">
        <v>19760901</v>
      </c>
    </row>
    <row r="4499" spans="1:17">
      <c r="A4499" t="s">
        <v>1379</v>
      </c>
      <c r="B4499" t="s">
        <v>1240</v>
      </c>
      <c r="C4499">
        <v>201012</v>
      </c>
      <c r="D4499">
        <v>31</v>
      </c>
      <c r="E4499" t="s">
        <v>1212</v>
      </c>
      <c r="F4499">
        <v>984</v>
      </c>
      <c r="G4499">
        <v>800</v>
      </c>
      <c r="H4499">
        <v>23605</v>
      </c>
      <c r="I4499">
        <v>43112023600</v>
      </c>
      <c r="J4499">
        <v>8</v>
      </c>
      <c r="K4499" t="s">
        <v>1380</v>
      </c>
      <c r="L4499">
        <v>2531</v>
      </c>
      <c r="M4499" t="s">
        <v>1214</v>
      </c>
      <c r="N4499" t="s">
        <v>1388</v>
      </c>
      <c r="O4499">
        <v>0</v>
      </c>
      <c r="P4499" t="s">
        <v>1393</v>
      </c>
      <c r="Q4499">
        <v>19830201</v>
      </c>
    </row>
    <row r="4500" spans="1:17">
      <c r="A4500" t="s">
        <v>1379</v>
      </c>
      <c r="B4500" t="s">
        <v>1241</v>
      </c>
      <c r="C4500">
        <v>201012</v>
      </c>
      <c r="D4500">
        <v>0</v>
      </c>
      <c r="E4500" t="s">
        <v>1212</v>
      </c>
      <c r="F4500">
        <v>0</v>
      </c>
      <c r="G4500">
        <v>0</v>
      </c>
      <c r="H4500">
        <v>0</v>
      </c>
      <c r="I4500">
        <v>43112025700</v>
      </c>
      <c r="J4500">
        <v>12</v>
      </c>
      <c r="K4500" t="s">
        <v>1380</v>
      </c>
      <c r="L4500">
        <v>2531</v>
      </c>
      <c r="M4500" t="s">
        <v>1214</v>
      </c>
      <c r="N4500" t="s">
        <v>1388</v>
      </c>
      <c r="O4500">
        <v>0</v>
      </c>
      <c r="P4500" t="s">
        <v>1233</v>
      </c>
      <c r="Q4500">
        <v>19871101</v>
      </c>
    </row>
    <row r="4501" spans="1:17">
      <c r="A4501" t="s">
        <v>1379</v>
      </c>
      <c r="B4501" t="s">
        <v>1260</v>
      </c>
      <c r="C4501">
        <v>201012</v>
      </c>
      <c r="D4501">
        <v>30</v>
      </c>
      <c r="E4501" t="s">
        <v>1212</v>
      </c>
      <c r="F4501">
        <v>375</v>
      </c>
      <c r="G4501">
        <v>2044</v>
      </c>
      <c r="H4501">
        <v>378</v>
      </c>
      <c r="I4501">
        <v>43112024700</v>
      </c>
      <c r="J4501">
        <v>8</v>
      </c>
      <c r="K4501" t="s">
        <v>1380</v>
      </c>
      <c r="L4501">
        <v>2531</v>
      </c>
      <c r="M4501" t="s">
        <v>1214</v>
      </c>
      <c r="N4501" t="s">
        <v>1388</v>
      </c>
      <c r="O4501">
        <v>0</v>
      </c>
      <c r="P4501" t="s">
        <v>1207</v>
      </c>
      <c r="Q4501">
        <v>19760501</v>
      </c>
    </row>
    <row r="4502" spans="1:17">
      <c r="A4502" t="s">
        <v>1379</v>
      </c>
      <c r="B4502" t="s">
        <v>1312</v>
      </c>
      <c r="C4502">
        <v>201012</v>
      </c>
      <c r="D4502">
        <v>0</v>
      </c>
      <c r="E4502" t="s">
        <v>1212</v>
      </c>
      <c r="F4502">
        <v>0</v>
      </c>
      <c r="G4502">
        <v>0</v>
      </c>
      <c r="H4502">
        <v>0</v>
      </c>
      <c r="I4502">
        <v>43112024800</v>
      </c>
      <c r="J4502">
        <v>12</v>
      </c>
      <c r="K4502" t="s">
        <v>1380</v>
      </c>
      <c r="L4502">
        <v>2531</v>
      </c>
      <c r="M4502" t="s">
        <v>1214</v>
      </c>
      <c r="N4502" t="s">
        <v>1388</v>
      </c>
      <c r="O4502">
        <v>0</v>
      </c>
      <c r="P4502" t="s">
        <v>1207</v>
      </c>
      <c r="Q4502">
        <v>19831101</v>
      </c>
    </row>
    <row r="4503" spans="1:17">
      <c r="A4503" t="s">
        <v>1379</v>
      </c>
      <c r="B4503" t="s">
        <v>1242</v>
      </c>
      <c r="C4503">
        <v>201012</v>
      </c>
      <c r="D4503">
        <v>31</v>
      </c>
      <c r="E4503" t="s">
        <v>1212</v>
      </c>
      <c r="F4503">
        <v>1518</v>
      </c>
      <c r="G4503">
        <v>5279</v>
      </c>
      <c r="H4503">
        <v>10524</v>
      </c>
      <c r="I4503">
        <v>43112025800</v>
      </c>
      <c r="J4503">
        <v>8</v>
      </c>
      <c r="K4503" t="s">
        <v>1380</v>
      </c>
      <c r="L4503">
        <v>2531</v>
      </c>
      <c r="M4503" t="s">
        <v>1214</v>
      </c>
      <c r="N4503" t="s">
        <v>1388</v>
      </c>
      <c r="O4503">
        <v>0</v>
      </c>
      <c r="P4503" t="s">
        <v>1207</v>
      </c>
      <c r="Q4503">
        <v>19720101</v>
      </c>
    </row>
    <row r="4504" spans="1:17">
      <c r="A4504" t="s">
        <v>1379</v>
      </c>
      <c r="B4504" t="s">
        <v>1394</v>
      </c>
      <c r="C4504">
        <v>201012</v>
      </c>
      <c r="D4504">
        <v>0</v>
      </c>
      <c r="E4504" t="s">
        <v>1212</v>
      </c>
      <c r="F4504">
        <v>0</v>
      </c>
      <c r="G4504">
        <v>0</v>
      </c>
      <c r="H4504">
        <v>0</v>
      </c>
      <c r="I4504">
        <v>43112025000</v>
      </c>
      <c r="J4504">
        <v>12</v>
      </c>
      <c r="K4504" t="s">
        <v>1380</v>
      </c>
      <c r="L4504">
        <v>2531</v>
      </c>
      <c r="M4504" t="s">
        <v>1214</v>
      </c>
      <c r="N4504" t="s">
        <v>1388</v>
      </c>
      <c r="O4504">
        <v>0</v>
      </c>
      <c r="P4504" t="s">
        <v>1322</v>
      </c>
      <c r="Q4504">
        <v>19720601</v>
      </c>
    </row>
    <row r="4505" spans="1:17">
      <c r="A4505" t="s">
        <v>1379</v>
      </c>
      <c r="B4505" t="s">
        <v>1243</v>
      </c>
      <c r="C4505">
        <v>201012</v>
      </c>
      <c r="D4505">
        <v>31</v>
      </c>
      <c r="E4505" t="s">
        <v>1212</v>
      </c>
      <c r="F4505">
        <v>620</v>
      </c>
      <c r="G4505">
        <v>320</v>
      </c>
      <c r="H4505">
        <v>289</v>
      </c>
      <c r="I4505">
        <v>43112026000</v>
      </c>
      <c r="J4505">
        <v>8</v>
      </c>
      <c r="K4505" t="s">
        <v>1380</v>
      </c>
      <c r="L4505">
        <v>2531</v>
      </c>
      <c r="M4505" t="s">
        <v>1214</v>
      </c>
      <c r="N4505" t="s">
        <v>1388</v>
      </c>
      <c r="O4505">
        <v>0</v>
      </c>
      <c r="P4505" t="s">
        <v>1207</v>
      </c>
      <c r="Q4505">
        <v>19860701</v>
      </c>
    </row>
    <row r="4506" spans="1:17">
      <c r="A4506" t="s">
        <v>1379</v>
      </c>
      <c r="B4506" t="s">
        <v>1327</v>
      </c>
      <c r="C4506">
        <v>201012</v>
      </c>
      <c r="D4506">
        <v>0</v>
      </c>
      <c r="E4506" t="s">
        <v>1212</v>
      </c>
      <c r="F4506">
        <v>0</v>
      </c>
      <c r="G4506">
        <v>0</v>
      </c>
      <c r="H4506">
        <v>0</v>
      </c>
      <c r="I4506">
        <v>43112027800</v>
      </c>
      <c r="J4506">
        <v>12</v>
      </c>
      <c r="K4506" t="s">
        <v>1380</v>
      </c>
      <c r="L4506">
        <v>2531</v>
      </c>
      <c r="M4506" t="s">
        <v>1214</v>
      </c>
      <c r="N4506" t="s">
        <v>1388</v>
      </c>
      <c r="O4506">
        <v>0</v>
      </c>
      <c r="P4506" t="s">
        <v>1233</v>
      </c>
      <c r="Q4506">
        <v>19990204</v>
      </c>
    </row>
    <row r="4507" spans="1:17">
      <c r="A4507" t="s">
        <v>1379</v>
      </c>
      <c r="B4507" t="s">
        <v>1328</v>
      </c>
      <c r="C4507">
        <v>201012</v>
      </c>
      <c r="D4507">
        <v>0</v>
      </c>
      <c r="E4507" t="s">
        <v>1212</v>
      </c>
      <c r="F4507">
        <v>0</v>
      </c>
      <c r="G4507">
        <v>0</v>
      </c>
      <c r="H4507">
        <v>0</v>
      </c>
      <c r="I4507">
        <v>43112027000</v>
      </c>
      <c r="J4507">
        <v>12</v>
      </c>
      <c r="K4507" t="s">
        <v>1380</v>
      </c>
      <c r="L4507">
        <v>2531</v>
      </c>
      <c r="M4507" t="s">
        <v>1214</v>
      </c>
      <c r="N4507" t="s">
        <v>1388</v>
      </c>
      <c r="O4507">
        <v>0</v>
      </c>
      <c r="P4507" t="s">
        <v>1207</v>
      </c>
      <c r="Q4507">
        <v>19790201</v>
      </c>
    </row>
    <row r="4508" spans="1:17">
      <c r="A4508" t="s">
        <v>1379</v>
      </c>
      <c r="B4508" t="s">
        <v>1262</v>
      </c>
      <c r="C4508">
        <v>201012</v>
      </c>
      <c r="D4508">
        <v>31</v>
      </c>
      <c r="E4508" t="s">
        <v>1212</v>
      </c>
      <c r="F4508">
        <v>1257</v>
      </c>
      <c r="G4508">
        <v>832</v>
      </c>
      <c r="H4508">
        <v>12279</v>
      </c>
      <c r="I4508">
        <v>43112027100</v>
      </c>
      <c r="J4508">
        <v>8</v>
      </c>
      <c r="K4508" t="s">
        <v>1380</v>
      </c>
      <c r="L4508">
        <v>2531</v>
      </c>
      <c r="M4508" t="s">
        <v>1214</v>
      </c>
      <c r="N4508" t="s">
        <v>1388</v>
      </c>
      <c r="O4508">
        <v>0</v>
      </c>
      <c r="P4508" t="s">
        <v>1207</v>
      </c>
      <c r="Q4508">
        <v>19740601</v>
      </c>
    </row>
    <row r="4509" spans="1:17">
      <c r="A4509" t="s">
        <v>1379</v>
      </c>
      <c r="B4509" t="s">
        <v>1313</v>
      </c>
      <c r="C4509">
        <v>201012</v>
      </c>
      <c r="D4509">
        <v>0</v>
      </c>
      <c r="E4509" t="s">
        <v>1212</v>
      </c>
      <c r="F4509">
        <v>0</v>
      </c>
      <c r="G4509">
        <v>0</v>
      </c>
      <c r="H4509">
        <v>0</v>
      </c>
      <c r="I4509">
        <v>43112032200</v>
      </c>
      <c r="J4509">
        <v>12</v>
      </c>
      <c r="K4509" t="s">
        <v>1380</v>
      </c>
      <c r="L4509">
        <v>2531</v>
      </c>
      <c r="M4509" t="s">
        <v>1214</v>
      </c>
      <c r="N4509" t="s">
        <v>1388</v>
      </c>
      <c r="O4509">
        <v>0</v>
      </c>
      <c r="P4509" t="s">
        <v>1207</v>
      </c>
      <c r="Q4509">
        <v>19820801</v>
      </c>
    </row>
    <row r="4510" spans="1:17">
      <c r="A4510" t="s">
        <v>1379</v>
      </c>
      <c r="B4510" t="s">
        <v>1263</v>
      </c>
      <c r="C4510">
        <v>201012</v>
      </c>
      <c r="D4510">
        <v>0</v>
      </c>
      <c r="E4510" t="s">
        <v>1212</v>
      </c>
      <c r="F4510">
        <v>0</v>
      </c>
      <c r="G4510">
        <v>0</v>
      </c>
      <c r="H4510">
        <v>0</v>
      </c>
      <c r="I4510">
        <v>43112027300</v>
      </c>
      <c r="J4510">
        <v>12</v>
      </c>
      <c r="K4510" t="s">
        <v>1380</v>
      </c>
      <c r="L4510">
        <v>2531</v>
      </c>
      <c r="M4510" t="s">
        <v>1214</v>
      </c>
      <c r="N4510" t="s">
        <v>1388</v>
      </c>
      <c r="O4510">
        <v>0</v>
      </c>
      <c r="P4510" t="s">
        <v>1233</v>
      </c>
      <c r="Q4510">
        <v>19830801</v>
      </c>
    </row>
    <row r="4511" spans="1:17">
      <c r="A4511" t="s">
        <v>1379</v>
      </c>
      <c r="B4511" t="s">
        <v>1358</v>
      </c>
      <c r="C4511">
        <v>201012</v>
      </c>
      <c r="D4511">
        <v>30</v>
      </c>
      <c r="E4511" t="s">
        <v>1212</v>
      </c>
      <c r="F4511">
        <v>916</v>
      </c>
      <c r="G4511">
        <v>490</v>
      </c>
      <c r="H4511">
        <v>3317</v>
      </c>
      <c r="I4511">
        <v>43112024901</v>
      </c>
      <c r="J4511">
        <v>8</v>
      </c>
      <c r="K4511" t="s">
        <v>1380</v>
      </c>
      <c r="L4511">
        <v>2531</v>
      </c>
      <c r="M4511" t="s">
        <v>1214</v>
      </c>
      <c r="N4511" t="s">
        <v>1388</v>
      </c>
      <c r="O4511">
        <v>0</v>
      </c>
      <c r="P4511" t="s">
        <v>1322</v>
      </c>
      <c r="Q4511">
        <v>19840301</v>
      </c>
    </row>
    <row r="4512" spans="1:17">
      <c r="A4512" t="s">
        <v>1379</v>
      </c>
      <c r="B4512" t="s">
        <v>1314</v>
      </c>
      <c r="C4512">
        <v>201012</v>
      </c>
      <c r="D4512">
        <v>31</v>
      </c>
      <c r="E4512" t="s">
        <v>1212</v>
      </c>
      <c r="F4512">
        <v>701</v>
      </c>
      <c r="G4512">
        <v>704</v>
      </c>
      <c r="H4512">
        <v>3466</v>
      </c>
      <c r="I4512">
        <v>43112029701</v>
      </c>
      <c r="J4512">
        <v>8</v>
      </c>
      <c r="K4512" t="s">
        <v>1380</v>
      </c>
      <c r="L4512">
        <v>2531</v>
      </c>
      <c r="M4512" t="s">
        <v>1214</v>
      </c>
      <c r="N4512" t="s">
        <v>1388</v>
      </c>
      <c r="O4512">
        <v>0</v>
      </c>
      <c r="P4512" t="s">
        <v>1207</v>
      </c>
      <c r="Q4512">
        <v>19840501</v>
      </c>
    </row>
    <row r="4513" spans="1:17">
      <c r="A4513" t="s">
        <v>1379</v>
      </c>
      <c r="B4513" t="s">
        <v>1202</v>
      </c>
      <c r="C4513">
        <v>201012</v>
      </c>
      <c r="D4513">
        <v>31</v>
      </c>
      <c r="E4513" t="s">
        <v>1212</v>
      </c>
      <c r="F4513">
        <v>1226</v>
      </c>
      <c r="G4513">
        <v>4479</v>
      </c>
      <c r="H4513">
        <v>1557</v>
      </c>
      <c r="I4513">
        <v>43112025901</v>
      </c>
      <c r="J4513">
        <v>8</v>
      </c>
      <c r="K4513" t="s">
        <v>1380</v>
      </c>
      <c r="L4513">
        <v>2531</v>
      </c>
      <c r="M4513" t="s">
        <v>1214</v>
      </c>
      <c r="N4513" t="s">
        <v>1388</v>
      </c>
      <c r="O4513">
        <v>0</v>
      </c>
      <c r="P4513" t="s">
        <v>1207</v>
      </c>
      <c r="Q4513">
        <v>19870601</v>
      </c>
    </row>
    <row r="4514" spans="1:17">
      <c r="A4514" t="s">
        <v>1379</v>
      </c>
      <c r="B4514" t="s">
        <v>1244</v>
      </c>
      <c r="C4514">
        <v>201012</v>
      </c>
      <c r="D4514">
        <v>31</v>
      </c>
      <c r="E4514" t="s">
        <v>1212</v>
      </c>
      <c r="F4514">
        <v>301</v>
      </c>
      <c r="G4514">
        <v>320</v>
      </c>
      <c r="H4514">
        <v>23</v>
      </c>
      <c r="I4514">
        <v>43112064500</v>
      </c>
      <c r="J4514">
        <v>8</v>
      </c>
      <c r="K4514" t="s">
        <v>1380</v>
      </c>
      <c r="L4514">
        <v>2531</v>
      </c>
      <c r="M4514" t="s">
        <v>1214</v>
      </c>
      <c r="N4514" t="s">
        <v>1388</v>
      </c>
      <c r="O4514">
        <v>0</v>
      </c>
      <c r="P4514" t="s">
        <v>1207</v>
      </c>
      <c r="Q4514">
        <v>19880201</v>
      </c>
    </row>
    <row r="4515" spans="1:17">
      <c r="A4515" t="s">
        <v>1379</v>
      </c>
      <c r="B4515" t="s">
        <v>1245</v>
      </c>
      <c r="C4515">
        <v>201012</v>
      </c>
      <c r="D4515">
        <v>0</v>
      </c>
      <c r="E4515" t="s">
        <v>1212</v>
      </c>
      <c r="F4515">
        <v>0</v>
      </c>
      <c r="G4515">
        <v>0</v>
      </c>
      <c r="H4515">
        <v>0</v>
      </c>
      <c r="I4515">
        <v>43112027901</v>
      </c>
      <c r="J4515">
        <v>12</v>
      </c>
      <c r="K4515" t="s">
        <v>1380</v>
      </c>
      <c r="L4515">
        <v>2531</v>
      </c>
      <c r="M4515" t="s">
        <v>1214</v>
      </c>
      <c r="N4515" t="s">
        <v>1388</v>
      </c>
      <c r="O4515">
        <v>0</v>
      </c>
      <c r="P4515" t="s">
        <v>1207</v>
      </c>
      <c r="Q4515">
        <v>19880201</v>
      </c>
    </row>
    <row r="4516" spans="1:17">
      <c r="A4516" t="s">
        <v>1379</v>
      </c>
      <c r="B4516" t="s">
        <v>1359</v>
      </c>
      <c r="C4516">
        <v>201012</v>
      </c>
      <c r="D4516">
        <v>31</v>
      </c>
      <c r="E4516" t="s">
        <v>1212</v>
      </c>
      <c r="F4516">
        <v>1886</v>
      </c>
      <c r="G4516">
        <v>1568</v>
      </c>
      <c r="H4516">
        <v>13696</v>
      </c>
      <c r="I4516">
        <v>43112070600</v>
      </c>
      <c r="J4516">
        <v>8</v>
      </c>
      <c r="K4516" t="s">
        <v>1380</v>
      </c>
      <c r="L4516">
        <v>2531</v>
      </c>
      <c r="M4516" t="s">
        <v>1214</v>
      </c>
      <c r="N4516" t="s">
        <v>1388</v>
      </c>
      <c r="O4516">
        <v>0</v>
      </c>
      <c r="P4516" t="s">
        <v>1207</v>
      </c>
      <c r="Q4516">
        <v>19931201</v>
      </c>
    </row>
    <row r="4517" spans="1:17">
      <c r="A4517" t="s">
        <v>1379</v>
      </c>
      <c r="B4517" t="s">
        <v>1247</v>
      </c>
      <c r="C4517">
        <v>201012</v>
      </c>
      <c r="D4517">
        <v>31</v>
      </c>
      <c r="E4517" t="s">
        <v>1212</v>
      </c>
      <c r="F4517">
        <v>567</v>
      </c>
      <c r="G4517">
        <v>320</v>
      </c>
      <c r="H4517">
        <v>493</v>
      </c>
      <c r="I4517">
        <v>43112076600</v>
      </c>
      <c r="J4517">
        <v>8</v>
      </c>
      <c r="K4517" t="s">
        <v>1380</v>
      </c>
      <c r="L4517">
        <v>2531</v>
      </c>
      <c r="M4517" t="s">
        <v>1214</v>
      </c>
      <c r="N4517" t="s">
        <v>1388</v>
      </c>
      <c r="O4517">
        <v>0</v>
      </c>
      <c r="P4517" t="s">
        <v>1207</v>
      </c>
      <c r="Q4517">
        <v>19971120</v>
      </c>
    </row>
    <row r="4518" spans="1:17">
      <c r="A4518" t="s">
        <v>1379</v>
      </c>
      <c r="B4518" t="s">
        <v>1265</v>
      </c>
      <c r="C4518">
        <v>201012</v>
      </c>
      <c r="D4518">
        <v>0</v>
      </c>
      <c r="E4518" t="s">
        <v>1212</v>
      </c>
      <c r="F4518">
        <v>0</v>
      </c>
      <c r="G4518">
        <v>0</v>
      </c>
      <c r="H4518">
        <v>0</v>
      </c>
      <c r="I4518">
        <v>43112077600</v>
      </c>
      <c r="J4518">
        <v>12</v>
      </c>
      <c r="K4518" t="s">
        <v>1395</v>
      </c>
      <c r="L4518">
        <v>2531</v>
      </c>
      <c r="M4518" t="s">
        <v>1214</v>
      </c>
      <c r="N4518" t="s">
        <v>1388</v>
      </c>
      <c r="O4518">
        <v>0</v>
      </c>
      <c r="P4518" t="s">
        <v>1207</v>
      </c>
      <c r="Q4518">
        <v>20010802</v>
      </c>
    </row>
    <row r="4519" spans="1:17">
      <c r="A4519" t="s">
        <v>1396</v>
      </c>
      <c r="B4519" t="s">
        <v>1232</v>
      </c>
      <c r="C4519">
        <v>201012</v>
      </c>
      <c r="D4519">
        <v>31</v>
      </c>
      <c r="E4519" t="s">
        <v>1212</v>
      </c>
      <c r="F4519">
        <v>237</v>
      </c>
      <c r="G4519">
        <v>208</v>
      </c>
      <c r="H4519">
        <v>2497</v>
      </c>
      <c r="I4519">
        <v>43112029600</v>
      </c>
      <c r="J4519">
        <v>8</v>
      </c>
      <c r="K4519" t="s">
        <v>1397</v>
      </c>
      <c r="L4519">
        <v>2531</v>
      </c>
      <c r="M4519" t="s">
        <v>1214</v>
      </c>
      <c r="N4519" t="s">
        <v>1388</v>
      </c>
      <c r="O4519">
        <v>0</v>
      </c>
      <c r="P4519" t="s">
        <v>1207</v>
      </c>
      <c r="Q4519">
        <v>19730301</v>
      </c>
    </row>
    <row r="4520" spans="1:17">
      <c r="A4520" t="s">
        <v>1396</v>
      </c>
      <c r="B4520" t="s">
        <v>1305</v>
      </c>
      <c r="C4520">
        <v>201012</v>
      </c>
      <c r="D4520">
        <v>0</v>
      </c>
      <c r="E4520" t="s">
        <v>1212</v>
      </c>
      <c r="F4520">
        <v>0</v>
      </c>
      <c r="G4520">
        <v>0</v>
      </c>
      <c r="H4520">
        <v>0</v>
      </c>
      <c r="I4520">
        <v>43112009600</v>
      </c>
      <c r="J4520">
        <v>12</v>
      </c>
      <c r="K4520" t="s">
        <v>1397</v>
      </c>
      <c r="L4520">
        <v>2531</v>
      </c>
      <c r="M4520" t="s">
        <v>1214</v>
      </c>
      <c r="N4520" t="s">
        <v>1388</v>
      </c>
      <c r="O4520">
        <v>0</v>
      </c>
      <c r="P4520" t="s">
        <v>1207</v>
      </c>
      <c r="Q4520">
        <v>19690701</v>
      </c>
    </row>
    <row r="4521" spans="1:17">
      <c r="A4521" t="s">
        <v>1396</v>
      </c>
      <c r="B4521" t="s">
        <v>1356</v>
      </c>
      <c r="C4521">
        <v>201012</v>
      </c>
      <c r="D4521">
        <v>31</v>
      </c>
      <c r="E4521" t="s">
        <v>1212</v>
      </c>
      <c r="F4521">
        <v>779</v>
      </c>
      <c r="G4521">
        <v>208</v>
      </c>
      <c r="H4521">
        <v>33408</v>
      </c>
      <c r="I4521">
        <v>43112014900</v>
      </c>
      <c r="J4521">
        <v>8</v>
      </c>
      <c r="K4521" t="s">
        <v>1397</v>
      </c>
      <c r="L4521">
        <v>2531</v>
      </c>
      <c r="M4521" t="s">
        <v>1214</v>
      </c>
      <c r="N4521" t="s">
        <v>1388</v>
      </c>
      <c r="O4521">
        <v>0</v>
      </c>
      <c r="P4521" t="s">
        <v>1207</v>
      </c>
      <c r="Q4521">
        <v>19691201</v>
      </c>
    </row>
    <row r="4522" spans="1:17">
      <c r="A4522" t="s">
        <v>1396</v>
      </c>
      <c r="B4522" t="s">
        <v>1321</v>
      </c>
      <c r="C4522">
        <v>201012</v>
      </c>
      <c r="D4522">
        <v>0</v>
      </c>
      <c r="E4522" t="s">
        <v>1212</v>
      </c>
      <c r="F4522">
        <v>0</v>
      </c>
      <c r="G4522">
        <v>0</v>
      </c>
      <c r="H4522">
        <v>0</v>
      </c>
      <c r="I4522">
        <v>43112020301</v>
      </c>
      <c r="J4522">
        <v>12</v>
      </c>
      <c r="K4522" t="s">
        <v>1397</v>
      </c>
      <c r="L4522">
        <v>2531</v>
      </c>
      <c r="M4522" t="s">
        <v>1214</v>
      </c>
      <c r="N4522" t="s">
        <v>1388</v>
      </c>
      <c r="O4522">
        <v>0</v>
      </c>
      <c r="P4522" t="s">
        <v>1207</v>
      </c>
      <c r="Q4522">
        <v>19721101</v>
      </c>
    </row>
    <row r="4523" spans="1:17">
      <c r="A4523" t="s">
        <v>1396</v>
      </c>
      <c r="B4523" t="s">
        <v>1254</v>
      </c>
      <c r="C4523">
        <v>201012</v>
      </c>
      <c r="D4523">
        <v>31</v>
      </c>
      <c r="E4523" t="s">
        <v>1212</v>
      </c>
      <c r="F4523">
        <v>632</v>
      </c>
      <c r="G4523">
        <v>125</v>
      </c>
      <c r="H4523">
        <v>15450</v>
      </c>
      <c r="I4523">
        <v>43112031900</v>
      </c>
      <c r="J4523">
        <v>8</v>
      </c>
      <c r="K4523" t="s">
        <v>1397</v>
      </c>
      <c r="L4523">
        <v>2531</v>
      </c>
      <c r="M4523" t="s">
        <v>1214</v>
      </c>
      <c r="N4523" t="s">
        <v>1388</v>
      </c>
      <c r="O4523">
        <v>0</v>
      </c>
      <c r="P4523" t="s">
        <v>1207</v>
      </c>
      <c r="Q4523">
        <v>19760301</v>
      </c>
    </row>
    <row r="4524" spans="1:17">
      <c r="A4524" t="s">
        <v>1396</v>
      </c>
      <c r="B4524" t="s">
        <v>1389</v>
      </c>
      <c r="C4524">
        <v>201012</v>
      </c>
      <c r="D4524">
        <v>0</v>
      </c>
      <c r="E4524" t="s">
        <v>1212</v>
      </c>
      <c r="F4524">
        <v>0</v>
      </c>
      <c r="G4524">
        <v>0</v>
      </c>
      <c r="H4524">
        <v>0</v>
      </c>
      <c r="I4524">
        <v>43112030800</v>
      </c>
      <c r="J4524">
        <v>12</v>
      </c>
      <c r="K4524" t="s">
        <v>1397</v>
      </c>
      <c r="L4524">
        <v>2531</v>
      </c>
      <c r="M4524" t="s">
        <v>1214</v>
      </c>
      <c r="N4524" t="s">
        <v>1388</v>
      </c>
      <c r="O4524">
        <v>0</v>
      </c>
      <c r="P4524" t="s">
        <v>1207</v>
      </c>
      <c r="Q4524">
        <v>19750401</v>
      </c>
    </row>
    <row r="4525" spans="1:17">
      <c r="A4525" t="s">
        <v>1396</v>
      </c>
      <c r="B4525" t="s">
        <v>1255</v>
      </c>
      <c r="C4525">
        <v>201012</v>
      </c>
      <c r="D4525">
        <v>30</v>
      </c>
      <c r="E4525" t="s">
        <v>1212</v>
      </c>
      <c r="F4525">
        <v>710</v>
      </c>
      <c r="G4525">
        <v>729</v>
      </c>
      <c r="H4525">
        <v>5871</v>
      </c>
      <c r="I4525">
        <v>43112030900</v>
      </c>
      <c r="J4525">
        <v>8</v>
      </c>
      <c r="K4525" t="s">
        <v>1397</v>
      </c>
      <c r="L4525">
        <v>2531</v>
      </c>
      <c r="M4525" t="s">
        <v>1214</v>
      </c>
      <c r="N4525" t="s">
        <v>1388</v>
      </c>
      <c r="O4525">
        <v>0</v>
      </c>
      <c r="P4525" t="s">
        <v>1207</v>
      </c>
      <c r="Q4525">
        <v>19750501</v>
      </c>
    </row>
    <row r="4526" spans="1:17">
      <c r="A4526" t="s">
        <v>1396</v>
      </c>
      <c r="B4526" t="s">
        <v>1390</v>
      </c>
      <c r="C4526">
        <v>201012</v>
      </c>
      <c r="D4526">
        <v>31</v>
      </c>
      <c r="E4526" t="s">
        <v>1212</v>
      </c>
      <c r="F4526">
        <v>1530</v>
      </c>
      <c r="G4526">
        <v>4779</v>
      </c>
      <c r="H4526">
        <v>65795</v>
      </c>
      <c r="I4526">
        <v>43112018000</v>
      </c>
      <c r="J4526">
        <v>8</v>
      </c>
      <c r="K4526" t="s">
        <v>1397</v>
      </c>
      <c r="L4526">
        <v>2531</v>
      </c>
      <c r="M4526" t="s">
        <v>1214</v>
      </c>
      <c r="N4526" t="s">
        <v>1388</v>
      </c>
      <c r="O4526">
        <v>0</v>
      </c>
      <c r="P4526" t="s">
        <v>1233</v>
      </c>
      <c r="Q4526">
        <v>19711101</v>
      </c>
    </row>
    <row r="4527" spans="1:17">
      <c r="A4527" t="s">
        <v>1396</v>
      </c>
      <c r="B4527" t="s">
        <v>1357</v>
      </c>
      <c r="C4527">
        <v>201012</v>
      </c>
      <c r="D4527">
        <v>31</v>
      </c>
      <c r="E4527" t="s">
        <v>1212</v>
      </c>
      <c r="F4527">
        <v>285</v>
      </c>
      <c r="G4527">
        <v>166</v>
      </c>
      <c r="H4527">
        <v>1441</v>
      </c>
      <c r="I4527">
        <v>43112017301</v>
      </c>
      <c r="J4527">
        <v>8</v>
      </c>
      <c r="K4527" t="s">
        <v>1397</v>
      </c>
      <c r="L4527">
        <v>2531</v>
      </c>
      <c r="M4527" t="s">
        <v>1214</v>
      </c>
      <c r="N4527" t="s">
        <v>1388</v>
      </c>
      <c r="O4527">
        <v>0</v>
      </c>
      <c r="P4527" t="s">
        <v>1207</v>
      </c>
      <c r="Q4527">
        <v>19761201</v>
      </c>
    </row>
    <row r="4528" spans="1:17">
      <c r="A4528" t="s">
        <v>1396</v>
      </c>
      <c r="B4528" t="s">
        <v>1234</v>
      </c>
      <c r="C4528">
        <v>201012</v>
      </c>
      <c r="D4528">
        <v>0</v>
      </c>
      <c r="E4528" t="s">
        <v>1212</v>
      </c>
      <c r="F4528">
        <v>0</v>
      </c>
      <c r="G4528">
        <v>0</v>
      </c>
      <c r="H4528">
        <v>0</v>
      </c>
      <c r="I4528">
        <v>43112014101</v>
      </c>
      <c r="J4528">
        <v>12</v>
      </c>
      <c r="K4528" t="s">
        <v>1397</v>
      </c>
      <c r="L4528">
        <v>2531</v>
      </c>
      <c r="M4528" t="s">
        <v>1214</v>
      </c>
      <c r="N4528" t="s">
        <v>1388</v>
      </c>
      <c r="O4528">
        <v>0</v>
      </c>
      <c r="P4528" t="s">
        <v>1233</v>
      </c>
      <c r="Q4528">
        <v>19741001</v>
      </c>
    </row>
    <row r="4529" spans="1:17">
      <c r="A4529" t="s">
        <v>1396</v>
      </c>
      <c r="B4529" t="s">
        <v>1323</v>
      </c>
      <c r="C4529">
        <v>201012</v>
      </c>
      <c r="D4529">
        <v>31</v>
      </c>
      <c r="E4529" t="s">
        <v>1212</v>
      </c>
      <c r="F4529">
        <v>1208</v>
      </c>
      <c r="G4529">
        <v>83</v>
      </c>
      <c r="H4529">
        <v>51876</v>
      </c>
      <c r="I4529">
        <v>43112016200</v>
      </c>
      <c r="J4529">
        <v>8</v>
      </c>
      <c r="K4529" t="s">
        <v>1397</v>
      </c>
      <c r="L4529">
        <v>2531</v>
      </c>
      <c r="M4529" t="s">
        <v>1214</v>
      </c>
      <c r="N4529" t="s">
        <v>1388</v>
      </c>
      <c r="O4529">
        <v>0</v>
      </c>
      <c r="P4529" t="s">
        <v>1207</v>
      </c>
      <c r="Q4529">
        <v>19700201</v>
      </c>
    </row>
    <row r="4530" spans="1:17">
      <c r="A4530" t="s">
        <v>1396</v>
      </c>
      <c r="B4530" t="s">
        <v>1256</v>
      </c>
      <c r="C4530">
        <v>201012</v>
      </c>
      <c r="D4530">
        <v>31</v>
      </c>
      <c r="E4530" t="s">
        <v>1212</v>
      </c>
      <c r="F4530">
        <v>574</v>
      </c>
      <c r="G4530">
        <v>125</v>
      </c>
      <c r="H4530">
        <v>12253</v>
      </c>
      <c r="I4530">
        <v>43112020400</v>
      </c>
      <c r="J4530">
        <v>8</v>
      </c>
      <c r="K4530" t="s">
        <v>1397</v>
      </c>
      <c r="L4530">
        <v>2531</v>
      </c>
      <c r="M4530" t="s">
        <v>1214</v>
      </c>
      <c r="N4530" t="s">
        <v>1388</v>
      </c>
      <c r="O4530">
        <v>0</v>
      </c>
      <c r="P4530" t="s">
        <v>1207</v>
      </c>
      <c r="Q4530">
        <v>19700701</v>
      </c>
    </row>
    <row r="4531" spans="1:17">
      <c r="A4531" t="s">
        <v>1396</v>
      </c>
      <c r="B4531" t="s">
        <v>1324</v>
      </c>
      <c r="C4531">
        <v>201012</v>
      </c>
      <c r="D4531">
        <v>30</v>
      </c>
      <c r="E4531" t="s">
        <v>1212</v>
      </c>
      <c r="F4531">
        <v>1903</v>
      </c>
      <c r="G4531">
        <v>5628</v>
      </c>
      <c r="H4531">
        <v>64092</v>
      </c>
      <c r="I4531">
        <v>43112023700</v>
      </c>
      <c r="J4531">
        <v>8</v>
      </c>
      <c r="K4531" t="s">
        <v>1397</v>
      </c>
      <c r="L4531">
        <v>2531</v>
      </c>
      <c r="M4531" t="s">
        <v>1214</v>
      </c>
      <c r="N4531" t="s">
        <v>1388</v>
      </c>
      <c r="O4531">
        <v>0</v>
      </c>
      <c r="P4531" t="s">
        <v>1207</v>
      </c>
      <c r="Q4531">
        <v>19710301</v>
      </c>
    </row>
    <row r="4532" spans="1:17">
      <c r="A4532" t="s">
        <v>1396</v>
      </c>
      <c r="B4532" t="s">
        <v>1308</v>
      </c>
      <c r="C4532">
        <v>201012</v>
      </c>
      <c r="D4532">
        <v>31</v>
      </c>
      <c r="E4532" t="s">
        <v>1212</v>
      </c>
      <c r="F4532">
        <v>1227</v>
      </c>
      <c r="G4532">
        <v>7730</v>
      </c>
      <c r="H4532">
        <v>10684</v>
      </c>
      <c r="I4532">
        <v>43112021301</v>
      </c>
      <c r="J4532">
        <v>8</v>
      </c>
      <c r="K4532" t="s">
        <v>1397</v>
      </c>
      <c r="L4532">
        <v>2531</v>
      </c>
      <c r="M4532" t="s">
        <v>1214</v>
      </c>
      <c r="N4532" t="s">
        <v>1388</v>
      </c>
      <c r="O4532">
        <v>0</v>
      </c>
      <c r="P4532" t="s">
        <v>1233</v>
      </c>
      <c r="Q4532">
        <v>19740501</v>
      </c>
    </row>
    <row r="4533" spans="1:17">
      <c r="A4533" t="s">
        <v>1396</v>
      </c>
      <c r="B4533" t="s">
        <v>1235</v>
      </c>
      <c r="C4533">
        <v>201012</v>
      </c>
      <c r="D4533">
        <v>31</v>
      </c>
      <c r="E4533" t="s">
        <v>1212</v>
      </c>
      <c r="F4533">
        <v>182</v>
      </c>
      <c r="G4533">
        <v>707</v>
      </c>
      <c r="H4533">
        <v>199</v>
      </c>
      <c r="I4533">
        <v>43112005701</v>
      </c>
      <c r="J4533">
        <v>8</v>
      </c>
      <c r="K4533" t="s">
        <v>1397</v>
      </c>
      <c r="L4533">
        <v>2531</v>
      </c>
      <c r="M4533" t="s">
        <v>1214</v>
      </c>
      <c r="N4533" t="s">
        <v>1388</v>
      </c>
      <c r="O4533">
        <v>0</v>
      </c>
      <c r="P4533" t="s">
        <v>1207</v>
      </c>
      <c r="Q4533">
        <v>19830501</v>
      </c>
    </row>
    <row r="4534" spans="1:17">
      <c r="A4534" t="s">
        <v>1396</v>
      </c>
      <c r="B4534" t="s">
        <v>1257</v>
      </c>
      <c r="C4534">
        <v>201012</v>
      </c>
      <c r="D4534">
        <v>31</v>
      </c>
      <c r="E4534" t="s">
        <v>1212</v>
      </c>
      <c r="F4534">
        <v>469</v>
      </c>
      <c r="G4534">
        <v>83</v>
      </c>
      <c r="H4534">
        <v>58</v>
      </c>
      <c r="I4534">
        <v>43112007401</v>
      </c>
      <c r="J4534">
        <v>8</v>
      </c>
      <c r="K4534" t="s">
        <v>1397</v>
      </c>
      <c r="L4534">
        <v>2531</v>
      </c>
      <c r="M4534" t="s">
        <v>1214</v>
      </c>
      <c r="N4534" t="s">
        <v>1388</v>
      </c>
      <c r="O4534">
        <v>0</v>
      </c>
      <c r="P4534" t="s">
        <v>1207</v>
      </c>
      <c r="Q4534">
        <v>19690301</v>
      </c>
    </row>
    <row r="4535" spans="1:17">
      <c r="A4535" t="s">
        <v>1396</v>
      </c>
      <c r="B4535" t="s">
        <v>1309</v>
      </c>
      <c r="C4535">
        <v>201012</v>
      </c>
      <c r="D4535">
        <v>0</v>
      </c>
      <c r="E4535" t="s">
        <v>1212</v>
      </c>
      <c r="F4535">
        <v>0</v>
      </c>
      <c r="G4535">
        <v>0</v>
      </c>
      <c r="H4535">
        <v>0</v>
      </c>
      <c r="I4535">
        <v>43112010300</v>
      </c>
      <c r="J4535">
        <v>12</v>
      </c>
      <c r="K4535" t="s">
        <v>1397</v>
      </c>
      <c r="L4535">
        <v>2531</v>
      </c>
      <c r="M4535" t="s">
        <v>1214</v>
      </c>
      <c r="N4535" t="s">
        <v>1388</v>
      </c>
      <c r="O4535">
        <v>0</v>
      </c>
      <c r="P4535" t="s">
        <v>1207</v>
      </c>
      <c r="Q4535">
        <v>19690701</v>
      </c>
    </row>
    <row r="4536" spans="1:17">
      <c r="A4536" t="s">
        <v>1396</v>
      </c>
      <c r="B4536" t="s">
        <v>1258</v>
      </c>
      <c r="C4536">
        <v>201012</v>
      </c>
      <c r="D4536">
        <v>0</v>
      </c>
      <c r="E4536" t="s">
        <v>1212</v>
      </c>
      <c r="F4536">
        <v>0</v>
      </c>
      <c r="G4536">
        <v>0</v>
      </c>
      <c r="H4536">
        <v>0</v>
      </c>
      <c r="I4536">
        <v>43112017401</v>
      </c>
      <c r="J4536">
        <v>12</v>
      </c>
      <c r="K4536" t="s">
        <v>1397</v>
      </c>
      <c r="L4536">
        <v>2531</v>
      </c>
      <c r="M4536" t="s">
        <v>1214</v>
      </c>
      <c r="N4536" t="s">
        <v>1388</v>
      </c>
      <c r="O4536">
        <v>0</v>
      </c>
      <c r="P4536" t="s">
        <v>1207</v>
      </c>
      <c r="Q4536">
        <v>19780501</v>
      </c>
    </row>
    <row r="4537" spans="1:17">
      <c r="A4537" t="s">
        <v>1396</v>
      </c>
      <c r="B4537" t="s">
        <v>1236</v>
      </c>
      <c r="C4537">
        <v>201012</v>
      </c>
      <c r="D4537">
        <v>22</v>
      </c>
      <c r="E4537" t="s">
        <v>1212</v>
      </c>
      <c r="F4537">
        <v>34</v>
      </c>
      <c r="G4537">
        <v>561</v>
      </c>
      <c r="H4537">
        <v>1467</v>
      </c>
      <c r="I4537">
        <v>43112009200</v>
      </c>
      <c r="J4537">
        <v>8</v>
      </c>
      <c r="K4537" t="s">
        <v>1397</v>
      </c>
      <c r="L4537">
        <v>2531</v>
      </c>
      <c r="M4537" t="s">
        <v>1214</v>
      </c>
      <c r="N4537" t="s">
        <v>1388</v>
      </c>
      <c r="O4537">
        <v>0</v>
      </c>
      <c r="P4537" t="s">
        <v>1207</v>
      </c>
      <c r="Q4537">
        <v>19690601</v>
      </c>
    </row>
    <row r="4538" spans="1:17">
      <c r="A4538" t="s">
        <v>1396</v>
      </c>
      <c r="B4538" t="s">
        <v>1237</v>
      </c>
      <c r="C4538">
        <v>201012</v>
      </c>
      <c r="D4538">
        <v>31</v>
      </c>
      <c r="E4538" t="s">
        <v>1212</v>
      </c>
      <c r="F4538">
        <v>1073</v>
      </c>
      <c r="G4538">
        <v>6276</v>
      </c>
      <c r="H4538">
        <v>46096</v>
      </c>
      <c r="I4538">
        <v>43112006100</v>
      </c>
      <c r="J4538">
        <v>8</v>
      </c>
      <c r="K4538" t="s">
        <v>1397</v>
      </c>
      <c r="L4538">
        <v>2531</v>
      </c>
      <c r="M4538" t="s">
        <v>1214</v>
      </c>
      <c r="N4538" t="s">
        <v>1388</v>
      </c>
      <c r="O4538">
        <v>0</v>
      </c>
      <c r="P4538" t="s">
        <v>1207</v>
      </c>
      <c r="Q4538">
        <v>19700301</v>
      </c>
    </row>
    <row r="4539" spans="1:17">
      <c r="A4539" t="s">
        <v>1396</v>
      </c>
      <c r="B4539" t="s">
        <v>1310</v>
      </c>
      <c r="C4539">
        <v>201012</v>
      </c>
      <c r="D4539">
        <v>31</v>
      </c>
      <c r="E4539" t="s">
        <v>1212</v>
      </c>
      <c r="F4539">
        <v>2110</v>
      </c>
      <c r="G4539">
        <v>166</v>
      </c>
      <c r="H4539">
        <v>29013</v>
      </c>
      <c r="I4539">
        <v>43112016300</v>
      </c>
      <c r="J4539">
        <v>8</v>
      </c>
      <c r="K4539" t="s">
        <v>1397</v>
      </c>
      <c r="L4539">
        <v>2531</v>
      </c>
      <c r="M4539" t="s">
        <v>1214</v>
      </c>
      <c r="N4539" t="s">
        <v>1388</v>
      </c>
      <c r="O4539">
        <v>0</v>
      </c>
      <c r="P4539" t="s">
        <v>1207</v>
      </c>
      <c r="Q4539">
        <v>19730401</v>
      </c>
    </row>
    <row r="4540" spans="1:17">
      <c r="A4540" t="s">
        <v>1396</v>
      </c>
      <c r="B4540" t="s">
        <v>1259</v>
      </c>
      <c r="C4540">
        <v>201012</v>
      </c>
      <c r="D4540">
        <v>0</v>
      </c>
      <c r="E4540" t="s">
        <v>1212</v>
      </c>
      <c r="F4540">
        <v>0</v>
      </c>
      <c r="G4540">
        <v>0</v>
      </c>
      <c r="H4540">
        <v>0</v>
      </c>
      <c r="I4540">
        <v>43112030300</v>
      </c>
      <c r="J4540">
        <v>12</v>
      </c>
      <c r="K4540" t="s">
        <v>1397</v>
      </c>
      <c r="L4540">
        <v>2531</v>
      </c>
      <c r="M4540" t="s">
        <v>1214</v>
      </c>
      <c r="N4540" t="s">
        <v>1388</v>
      </c>
      <c r="O4540">
        <v>0</v>
      </c>
      <c r="P4540" t="s">
        <v>1207</v>
      </c>
      <c r="Q4540">
        <v>19740801</v>
      </c>
    </row>
    <row r="4541" spans="1:17">
      <c r="A4541" t="s">
        <v>1396</v>
      </c>
      <c r="B4541" t="s">
        <v>1238</v>
      </c>
      <c r="C4541">
        <v>201012</v>
      </c>
      <c r="D4541">
        <v>31</v>
      </c>
      <c r="E4541" t="s">
        <v>1212</v>
      </c>
      <c r="F4541">
        <v>512</v>
      </c>
      <c r="G4541">
        <v>5611</v>
      </c>
      <c r="H4541">
        <v>5168</v>
      </c>
      <c r="I4541">
        <v>43112019600</v>
      </c>
      <c r="J4541">
        <v>8</v>
      </c>
      <c r="K4541" t="s">
        <v>1397</v>
      </c>
      <c r="L4541">
        <v>2531</v>
      </c>
      <c r="M4541" t="s">
        <v>1214</v>
      </c>
      <c r="N4541" t="s">
        <v>1388</v>
      </c>
      <c r="O4541">
        <v>0</v>
      </c>
      <c r="P4541" t="s">
        <v>1207</v>
      </c>
      <c r="Q4541">
        <v>19720901</v>
      </c>
    </row>
    <row r="4542" spans="1:17">
      <c r="A4542" t="s">
        <v>1396</v>
      </c>
      <c r="B4542" t="s">
        <v>1239</v>
      </c>
      <c r="C4542">
        <v>201012</v>
      </c>
      <c r="D4542">
        <v>31</v>
      </c>
      <c r="E4542" t="s">
        <v>1212</v>
      </c>
      <c r="F4542">
        <v>720</v>
      </c>
      <c r="G4542">
        <v>332</v>
      </c>
      <c r="H4542">
        <v>17308</v>
      </c>
      <c r="I4542">
        <v>43112013000</v>
      </c>
      <c r="J4542">
        <v>8</v>
      </c>
      <c r="K4542" t="s">
        <v>1397</v>
      </c>
      <c r="L4542">
        <v>2531</v>
      </c>
      <c r="M4542" t="s">
        <v>1214</v>
      </c>
      <c r="N4542" t="s">
        <v>1388</v>
      </c>
      <c r="O4542">
        <v>0</v>
      </c>
      <c r="P4542" t="s">
        <v>1207</v>
      </c>
      <c r="Q4542">
        <v>19720701</v>
      </c>
    </row>
    <row r="4543" spans="1:17">
      <c r="A4543" t="s">
        <v>1396</v>
      </c>
      <c r="B4543" t="s">
        <v>1240</v>
      </c>
      <c r="C4543">
        <v>201012</v>
      </c>
      <c r="D4543">
        <v>31</v>
      </c>
      <c r="E4543" t="s">
        <v>1212</v>
      </c>
      <c r="F4543">
        <v>1296</v>
      </c>
      <c r="G4543">
        <v>416</v>
      </c>
      <c r="H4543">
        <v>6717</v>
      </c>
      <c r="I4543">
        <v>43112021401</v>
      </c>
      <c r="J4543">
        <v>8</v>
      </c>
      <c r="K4543" t="s">
        <v>1397</v>
      </c>
      <c r="L4543">
        <v>2531</v>
      </c>
      <c r="M4543" t="s">
        <v>1214</v>
      </c>
      <c r="N4543" t="s">
        <v>1388</v>
      </c>
      <c r="O4543">
        <v>0</v>
      </c>
      <c r="P4543" t="s">
        <v>1207</v>
      </c>
      <c r="Q4543">
        <v>19760901</v>
      </c>
    </row>
    <row r="4544" spans="1:17">
      <c r="A4544" t="s">
        <v>1396</v>
      </c>
      <c r="B4544" t="s">
        <v>1241</v>
      </c>
      <c r="C4544">
        <v>201012</v>
      </c>
      <c r="D4544">
        <v>31</v>
      </c>
      <c r="E4544" t="s">
        <v>1212</v>
      </c>
      <c r="F4544">
        <v>1223</v>
      </c>
      <c r="G4544">
        <v>332</v>
      </c>
      <c r="H4544">
        <v>42489</v>
      </c>
      <c r="I4544">
        <v>43112023800</v>
      </c>
      <c r="J4544">
        <v>8</v>
      </c>
      <c r="K4544" t="s">
        <v>1397</v>
      </c>
      <c r="L4544">
        <v>2531</v>
      </c>
      <c r="M4544" t="s">
        <v>1214</v>
      </c>
      <c r="N4544" t="s">
        <v>1388</v>
      </c>
      <c r="O4544">
        <v>0</v>
      </c>
      <c r="P4544" t="s">
        <v>1207</v>
      </c>
      <c r="Q4544">
        <v>19701201</v>
      </c>
    </row>
    <row r="4545" spans="1:17">
      <c r="A4545" t="s">
        <v>1396</v>
      </c>
      <c r="B4545" t="s">
        <v>1311</v>
      </c>
      <c r="C4545">
        <v>201012</v>
      </c>
      <c r="D4545">
        <v>31</v>
      </c>
      <c r="E4545" t="s">
        <v>1212</v>
      </c>
      <c r="F4545">
        <v>2537</v>
      </c>
      <c r="G4545">
        <v>2327</v>
      </c>
      <c r="H4545">
        <v>38428</v>
      </c>
      <c r="I4545">
        <v>43112016400</v>
      </c>
      <c r="J4545">
        <v>8</v>
      </c>
      <c r="K4545" t="s">
        <v>1397</v>
      </c>
      <c r="L4545">
        <v>2531</v>
      </c>
      <c r="M4545" t="s">
        <v>1214</v>
      </c>
      <c r="N4545" t="s">
        <v>1388</v>
      </c>
      <c r="O4545">
        <v>0</v>
      </c>
      <c r="P4545" t="s">
        <v>1207</v>
      </c>
      <c r="Q4545">
        <v>19740101</v>
      </c>
    </row>
    <row r="4546" spans="1:17">
      <c r="A4546" t="s">
        <v>1396</v>
      </c>
      <c r="B4546" t="s">
        <v>1260</v>
      </c>
      <c r="C4546">
        <v>201012</v>
      </c>
      <c r="D4546">
        <v>31</v>
      </c>
      <c r="E4546" t="s">
        <v>1212</v>
      </c>
      <c r="F4546">
        <v>1150</v>
      </c>
      <c r="G4546">
        <v>4530</v>
      </c>
      <c r="H4546">
        <v>49409</v>
      </c>
      <c r="I4546">
        <v>43112019700</v>
      </c>
      <c r="J4546">
        <v>8</v>
      </c>
      <c r="K4546" t="s">
        <v>1397</v>
      </c>
      <c r="L4546">
        <v>2531</v>
      </c>
      <c r="M4546" t="s">
        <v>1214</v>
      </c>
      <c r="N4546" t="s">
        <v>1388</v>
      </c>
      <c r="O4546">
        <v>0</v>
      </c>
      <c r="P4546" t="s">
        <v>1207</v>
      </c>
      <c r="Q4546">
        <v>19700801</v>
      </c>
    </row>
    <row r="4547" spans="1:17">
      <c r="A4547" t="s">
        <v>1396</v>
      </c>
      <c r="B4547" t="s">
        <v>1312</v>
      </c>
      <c r="C4547">
        <v>201012</v>
      </c>
      <c r="D4547">
        <v>31</v>
      </c>
      <c r="E4547" t="s">
        <v>1212</v>
      </c>
      <c r="F4547">
        <v>1722</v>
      </c>
      <c r="G4547">
        <v>3782</v>
      </c>
      <c r="H4547">
        <v>58131</v>
      </c>
      <c r="I4547">
        <v>43112015100</v>
      </c>
      <c r="J4547">
        <v>8</v>
      </c>
      <c r="K4547" t="s">
        <v>1397</v>
      </c>
      <c r="L4547">
        <v>2531</v>
      </c>
      <c r="M4547" t="s">
        <v>1214</v>
      </c>
      <c r="N4547" t="s">
        <v>1388</v>
      </c>
      <c r="O4547">
        <v>0</v>
      </c>
      <c r="P4547" t="s">
        <v>1322</v>
      </c>
      <c r="Q4547">
        <v>19730701</v>
      </c>
    </row>
    <row r="4548" spans="1:17">
      <c r="A4548" t="s">
        <v>1396</v>
      </c>
      <c r="B4548" t="s">
        <v>1242</v>
      </c>
      <c r="C4548">
        <v>201012</v>
      </c>
      <c r="D4548">
        <v>31</v>
      </c>
      <c r="E4548" t="s">
        <v>1212</v>
      </c>
      <c r="F4548">
        <v>767</v>
      </c>
      <c r="G4548">
        <v>208</v>
      </c>
      <c r="H4548">
        <v>6785</v>
      </c>
      <c r="I4548">
        <v>43112006400</v>
      </c>
      <c r="J4548">
        <v>8</v>
      </c>
      <c r="K4548" t="s">
        <v>1397</v>
      </c>
      <c r="L4548">
        <v>2531</v>
      </c>
      <c r="M4548" t="s">
        <v>1214</v>
      </c>
      <c r="N4548" t="s">
        <v>1388</v>
      </c>
      <c r="O4548">
        <v>0</v>
      </c>
      <c r="P4548" t="s">
        <v>1207</v>
      </c>
      <c r="Q4548">
        <v>19750201</v>
      </c>
    </row>
    <row r="4549" spans="1:17">
      <c r="A4549" t="s">
        <v>1396</v>
      </c>
      <c r="B4549" t="s">
        <v>1326</v>
      </c>
      <c r="C4549">
        <v>201012</v>
      </c>
      <c r="D4549">
        <v>31</v>
      </c>
      <c r="E4549" t="s">
        <v>1212</v>
      </c>
      <c r="F4549">
        <v>764</v>
      </c>
      <c r="G4549">
        <v>374</v>
      </c>
      <c r="H4549">
        <v>28046</v>
      </c>
      <c r="I4549">
        <v>43112012401</v>
      </c>
      <c r="J4549">
        <v>8</v>
      </c>
      <c r="K4549" t="s">
        <v>1397</v>
      </c>
      <c r="L4549">
        <v>2531</v>
      </c>
      <c r="M4549" t="s">
        <v>1214</v>
      </c>
      <c r="N4549" t="s">
        <v>1388</v>
      </c>
      <c r="O4549">
        <v>0</v>
      </c>
      <c r="P4549" t="s">
        <v>1233</v>
      </c>
      <c r="Q4549">
        <v>19970507</v>
      </c>
    </row>
    <row r="4550" spans="1:17">
      <c r="A4550" t="s">
        <v>1396</v>
      </c>
      <c r="B4550" t="s">
        <v>1261</v>
      </c>
      <c r="C4550">
        <v>201012</v>
      </c>
      <c r="D4550">
        <v>0</v>
      </c>
      <c r="E4550" t="s">
        <v>1212</v>
      </c>
      <c r="F4550">
        <v>0</v>
      </c>
      <c r="G4550">
        <v>0</v>
      </c>
      <c r="H4550">
        <v>0</v>
      </c>
      <c r="I4550">
        <v>43112006200</v>
      </c>
      <c r="J4550">
        <v>12</v>
      </c>
      <c r="K4550" t="s">
        <v>1397</v>
      </c>
      <c r="L4550">
        <v>2531</v>
      </c>
      <c r="M4550" t="s">
        <v>1214</v>
      </c>
      <c r="N4550" t="s">
        <v>1388</v>
      </c>
      <c r="O4550">
        <v>0</v>
      </c>
      <c r="P4550" t="s">
        <v>1207</v>
      </c>
      <c r="Q4550">
        <v>19690501</v>
      </c>
    </row>
    <row r="4551" spans="1:17">
      <c r="A4551" t="s">
        <v>1396</v>
      </c>
      <c r="B4551" t="s">
        <v>1394</v>
      </c>
      <c r="C4551">
        <v>201012</v>
      </c>
      <c r="D4551">
        <v>0</v>
      </c>
      <c r="E4551" t="s">
        <v>1212</v>
      </c>
      <c r="F4551">
        <v>0</v>
      </c>
      <c r="G4551">
        <v>0</v>
      </c>
      <c r="H4551">
        <v>0</v>
      </c>
      <c r="I4551">
        <v>43112018301</v>
      </c>
      <c r="J4551">
        <v>12</v>
      </c>
      <c r="K4551" t="s">
        <v>1397</v>
      </c>
      <c r="L4551">
        <v>2531</v>
      </c>
      <c r="M4551" t="s">
        <v>1214</v>
      </c>
      <c r="N4551" t="s">
        <v>1388</v>
      </c>
      <c r="O4551">
        <v>0</v>
      </c>
      <c r="P4551" t="s">
        <v>1207</v>
      </c>
      <c r="Q4551">
        <v>19750701</v>
      </c>
    </row>
    <row r="4552" spans="1:17">
      <c r="A4552" t="s">
        <v>1396</v>
      </c>
      <c r="B4552" t="s">
        <v>1243</v>
      </c>
      <c r="C4552">
        <v>201012</v>
      </c>
      <c r="D4552">
        <v>31</v>
      </c>
      <c r="E4552" t="s">
        <v>1212</v>
      </c>
      <c r="F4552">
        <v>229</v>
      </c>
      <c r="G4552">
        <v>312</v>
      </c>
      <c r="H4552">
        <v>24</v>
      </c>
      <c r="I4552">
        <v>43112018400</v>
      </c>
      <c r="J4552">
        <v>8</v>
      </c>
      <c r="K4552" t="s">
        <v>1397</v>
      </c>
      <c r="L4552">
        <v>2531</v>
      </c>
      <c r="M4552" t="s">
        <v>1214</v>
      </c>
      <c r="N4552" t="s">
        <v>1388</v>
      </c>
      <c r="O4552">
        <v>0</v>
      </c>
      <c r="P4552" t="s">
        <v>1207</v>
      </c>
      <c r="Q4552">
        <v>19700501</v>
      </c>
    </row>
    <row r="4553" spans="1:17">
      <c r="A4553" t="s">
        <v>1396</v>
      </c>
      <c r="B4553" t="s">
        <v>1327</v>
      </c>
      <c r="C4553">
        <v>201012</v>
      </c>
      <c r="D4553">
        <v>31</v>
      </c>
      <c r="E4553" t="s">
        <v>1212</v>
      </c>
      <c r="F4553">
        <v>861</v>
      </c>
      <c r="G4553">
        <v>1018</v>
      </c>
      <c r="H4553">
        <v>20885</v>
      </c>
      <c r="I4553">
        <v>43112005600</v>
      </c>
      <c r="J4553">
        <v>8</v>
      </c>
      <c r="K4553" t="s">
        <v>1397</v>
      </c>
      <c r="L4553">
        <v>2531</v>
      </c>
      <c r="M4553" t="s">
        <v>1214</v>
      </c>
      <c r="N4553" t="s">
        <v>1388</v>
      </c>
      <c r="O4553">
        <v>0</v>
      </c>
      <c r="P4553" t="s">
        <v>1322</v>
      </c>
      <c r="Q4553">
        <v>19690301</v>
      </c>
    </row>
    <row r="4554" spans="1:17">
      <c r="A4554" t="s">
        <v>1396</v>
      </c>
      <c r="B4554" t="s">
        <v>1328</v>
      </c>
      <c r="C4554">
        <v>201012</v>
      </c>
      <c r="D4554">
        <v>0</v>
      </c>
      <c r="E4554" t="s">
        <v>1212</v>
      </c>
      <c r="F4554">
        <v>0</v>
      </c>
      <c r="G4554">
        <v>0</v>
      </c>
      <c r="H4554">
        <v>0</v>
      </c>
      <c r="I4554">
        <v>43112017500</v>
      </c>
      <c r="J4554">
        <v>12</v>
      </c>
      <c r="K4554" t="s">
        <v>1397</v>
      </c>
      <c r="L4554">
        <v>2531</v>
      </c>
      <c r="M4554" t="s">
        <v>1214</v>
      </c>
      <c r="N4554" t="s">
        <v>1388</v>
      </c>
      <c r="O4554">
        <v>0</v>
      </c>
      <c r="P4554" t="s">
        <v>1207</v>
      </c>
      <c r="Q4554">
        <v>19700401</v>
      </c>
    </row>
    <row r="4555" spans="1:17">
      <c r="A4555" t="s">
        <v>1396</v>
      </c>
      <c r="B4555" t="s">
        <v>1262</v>
      </c>
      <c r="C4555">
        <v>201012</v>
      </c>
      <c r="D4555">
        <v>29</v>
      </c>
      <c r="E4555" t="s">
        <v>1212</v>
      </c>
      <c r="F4555">
        <v>1755</v>
      </c>
      <c r="G4555">
        <v>199</v>
      </c>
      <c r="H4555">
        <v>23313</v>
      </c>
      <c r="I4555">
        <v>43112012500</v>
      </c>
      <c r="J4555">
        <v>8</v>
      </c>
      <c r="K4555" t="s">
        <v>1397</v>
      </c>
      <c r="L4555">
        <v>2531</v>
      </c>
      <c r="M4555" t="s">
        <v>1214</v>
      </c>
      <c r="N4555" t="s">
        <v>1388</v>
      </c>
      <c r="O4555">
        <v>0</v>
      </c>
      <c r="P4555" t="s">
        <v>1207</v>
      </c>
      <c r="Q4555">
        <v>19690801</v>
      </c>
    </row>
    <row r="4556" spans="1:17">
      <c r="A4556" t="s">
        <v>1396</v>
      </c>
      <c r="B4556" t="s">
        <v>1313</v>
      </c>
      <c r="C4556">
        <v>201012</v>
      </c>
      <c r="D4556">
        <v>31</v>
      </c>
      <c r="E4556" t="s">
        <v>1212</v>
      </c>
      <c r="F4556">
        <v>1998</v>
      </c>
      <c r="G4556">
        <v>1912</v>
      </c>
      <c r="H4556">
        <v>4665</v>
      </c>
      <c r="I4556">
        <v>43112006300</v>
      </c>
      <c r="J4556">
        <v>8</v>
      </c>
      <c r="K4556" t="s">
        <v>1397</v>
      </c>
      <c r="L4556">
        <v>2531</v>
      </c>
      <c r="M4556" t="s">
        <v>1214</v>
      </c>
      <c r="N4556" t="s">
        <v>1388</v>
      </c>
      <c r="O4556">
        <v>0</v>
      </c>
      <c r="P4556" t="s">
        <v>1207</v>
      </c>
      <c r="Q4556">
        <v>19690701</v>
      </c>
    </row>
    <row r="4557" spans="1:17">
      <c r="A4557" t="s">
        <v>1396</v>
      </c>
      <c r="B4557" t="s">
        <v>1314</v>
      </c>
      <c r="C4557">
        <v>201012</v>
      </c>
      <c r="D4557">
        <v>31</v>
      </c>
      <c r="E4557" t="s">
        <v>1212</v>
      </c>
      <c r="F4557">
        <v>966</v>
      </c>
      <c r="G4557">
        <v>83</v>
      </c>
      <c r="H4557">
        <v>41550</v>
      </c>
      <c r="I4557">
        <v>43112020500</v>
      </c>
      <c r="J4557">
        <v>8</v>
      </c>
      <c r="K4557" t="s">
        <v>1397</v>
      </c>
      <c r="L4557">
        <v>2531</v>
      </c>
      <c r="M4557" t="s">
        <v>1214</v>
      </c>
      <c r="N4557" t="s">
        <v>1388</v>
      </c>
      <c r="O4557">
        <v>0</v>
      </c>
      <c r="P4557" t="s">
        <v>1233</v>
      </c>
      <c r="Q4557">
        <v>19721201</v>
      </c>
    </row>
    <row r="4558" spans="1:17">
      <c r="A4558" t="s">
        <v>1396</v>
      </c>
      <c r="B4558" t="s">
        <v>1329</v>
      </c>
      <c r="C4558">
        <v>201012</v>
      </c>
      <c r="D4558">
        <v>31</v>
      </c>
      <c r="E4558" t="s">
        <v>1212</v>
      </c>
      <c r="F4558">
        <v>2948</v>
      </c>
      <c r="G4558">
        <v>125</v>
      </c>
      <c r="H4558">
        <v>126617</v>
      </c>
      <c r="I4558">
        <v>43112019800</v>
      </c>
      <c r="J4558">
        <v>8</v>
      </c>
      <c r="K4558" t="s">
        <v>1397</v>
      </c>
      <c r="L4558">
        <v>2531</v>
      </c>
      <c r="M4558" t="s">
        <v>1214</v>
      </c>
      <c r="N4558" t="s">
        <v>1388</v>
      </c>
      <c r="O4558">
        <v>0</v>
      </c>
      <c r="P4558" t="s">
        <v>1207</v>
      </c>
      <c r="Q4558">
        <v>19700801</v>
      </c>
    </row>
    <row r="4559" spans="1:17">
      <c r="A4559" t="s">
        <v>1396</v>
      </c>
      <c r="B4559" t="s">
        <v>1245</v>
      </c>
      <c r="C4559">
        <v>201012</v>
      </c>
      <c r="D4559">
        <v>31</v>
      </c>
      <c r="E4559" t="s">
        <v>1212</v>
      </c>
      <c r="F4559">
        <v>904</v>
      </c>
      <c r="G4559">
        <v>2203</v>
      </c>
      <c r="H4559">
        <v>4035</v>
      </c>
      <c r="I4559">
        <v>43112019900</v>
      </c>
      <c r="J4559">
        <v>8</v>
      </c>
      <c r="K4559" t="s">
        <v>1397</v>
      </c>
      <c r="L4559">
        <v>2531</v>
      </c>
      <c r="M4559" t="s">
        <v>1214</v>
      </c>
      <c r="N4559" t="s">
        <v>1388</v>
      </c>
      <c r="O4559">
        <v>0</v>
      </c>
      <c r="P4559" t="s">
        <v>1207</v>
      </c>
      <c r="Q4559">
        <v>19700701</v>
      </c>
    </row>
    <row r="4560" spans="1:17">
      <c r="A4560" t="s">
        <v>1396</v>
      </c>
      <c r="B4560" t="s">
        <v>1359</v>
      </c>
      <c r="C4560">
        <v>201012</v>
      </c>
      <c r="D4560">
        <v>0</v>
      </c>
      <c r="E4560" t="s">
        <v>1212</v>
      </c>
      <c r="F4560">
        <v>0</v>
      </c>
      <c r="G4560">
        <v>0</v>
      </c>
      <c r="H4560">
        <v>0</v>
      </c>
      <c r="I4560">
        <v>43112021800</v>
      </c>
      <c r="J4560">
        <v>12</v>
      </c>
      <c r="K4560" t="s">
        <v>1397</v>
      </c>
      <c r="L4560">
        <v>2531</v>
      </c>
      <c r="M4560" t="s">
        <v>1214</v>
      </c>
      <c r="N4560" t="s">
        <v>1388</v>
      </c>
      <c r="O4560">
        <v>0</v>
      </c>
      <c r="P4560" t="s">
        <v>1207</v>
      </c>
      <c r="Q4560">
        <v>19701101</v>
      </c>
    </row>
    <row r="4561" spans="1:17">
      <c r="A4561" t="s">
        <v>1396</v>
      </c>
      <c r="B4561" t="s">
        <v>1248</v>
      </c>
      <c r="C4561">
        <v>201012</v>
      </c>
      <c r="D4561">
        <v>31</v>
      </c>
      <c r="E4561" t="s">
        <v>1212</v>
      </c>
      <c r="F4561">
        <v>230</v>
      </c>
      <c r="G4561">
        <v>83</v>
      </c>
      <c r="H4561">
        <v>6248</v>
      </c>
      <c r="I4561">
        <v>43112017601</v>
      </c>
      <c r="J4561">
        <v>8</v>
      </c>
      <c r="K4561" t="s">
        <v>1397</v>
      </c>
      <c r="L4561">
        <v>2531</v>
      </c>
      <c r="M4561" t="s">
        <v>1214</v>
      </c>
      <c r="N4561" t="s">
        <v>1388</v>
      </c>
      <c r="O4561">
        <v>0</v>
      </c>
      <c r="P4561" t="s">
        <v>1207</v>
      </c>
      <c r="Q4561">
        <v>19751101</v>
      </c>
    </row>
    <row r="4562" spans="1:17">
      <c r="A4562" t="s">
        <v>1396</v>
      </c>
      <c r="B4562" t="s">
        <v>1215</v>
      </c>
      <c r="C4562">
        <v>201012</v>
      </c>
      <c r="D4562">
        <v>28</v>
      </c>
      <c r="E4562" t="s">
        <v>1212</v>
      </c>
      <c r="F4562">
        <v>988</v>
      </c>
      <c r="G4562">
        <v>3964</v>
      </c>
      <c r="H4562">
        <v>19018</v>
      </c>
      <c r="I4562">
        <v>43112015201</v>
      </c>
      <c r="J4562">
        <v>8</v>
      </c>
      <c r="K4562" t="s">
        <v>1397</v>
      </c>
      <c r="L4562">
        <v>2531</v>
      </c>
      <c r="M4562" t="s">
        <v>1214</v>
      </c>
      <c r="N4562" t="s">
        <v>1388</v>
      </c>
      <c r="O4562">
        <v>0</v>
      </c>
      <c r="P4562" t="s">
        <v>1207</v>
      </c>
      <c r="Q4562">
        <v>19940401</v>
      </c>
    </row>
    <row r="4563" spans="1:17">
      <c r="A4563" t="s">
        <v>1396</v>
      </c>
      <c r="B4563" t="s">
        <v>1217</v>
      </c>
      <c r="C4563">
        <v>201012</v>
      </c>
      <c r="D4563">
        <v>0</v>
      </c>
      <c r="E4563" t="s">
        <v>1212</v>
      </c>
      <c r="F4563">
        <v>0</v>
      </c>
      <c r="G4563">
        <v>0</v>
      </c>
      <c r="H4563">
        <v>0</v>
      </c>
      <c r="I4563">
        <v>43112018500</v>
      </c>
      <c r="J4563">
        <v>12</v>
      </c>
      <c r="K4563" t="s">
        <v>1397</v>
      </c>
      <c r="L4563">
        <v>2531</v>
      </c>
      <c r="M4563" t="s">
        <v>1214</v>
      </c>
      <c r="N4563" t="s">
        <v>1388</v>
      </c>
      <c r="O4563">
        <v>0</v>
      </c>
      <c r="P4563" t="s">
        <v>1207</v>
      </c>
      <c r="Q4563">
        <v>19700601</v>
      </c>
    </row>
    <row r="4564" spans="1:17">
      <c r="A4564" t="s">
        <v>1396</v>
      </c>
      <c r="B4564" t="s">
        <v>1220</v>
      </c>
      <c r="C4564">
        <v>201012</v>
      </c>
      <c r="D4564">
        <v>0</v>
      </c>
      <c r="E4564" t="s">
        <v>1212</v>
      </c>
      <c r="F4564">
        <v>0</v>
      </c>
      <c r="G4564">
        <v>0</v>
      </c>
      <c r="H4564">
        <v>0</v>
      </c>
      <c r="I4564">
        <v>43112070200</v>
      </c>
      <c r="J4564">
        <v>12</v>
      </c>
      <c r="K4564" t="s">
        <v>1397</v>
      </c>
      <c r="L4564">
        <v>2531</v>
      </c>
      <c r="M4564" t="s">
        <v>1214</v>
      </c>
      <c r="N4564" t="s">
        <v>1388</v>
      </c>
      <c r="O4564">
        <v>0</v>
      </c>
      <c r="P4564" t="s">
        <v>1207</v>
      </c>
      <c r="Q4564">
        <v>19930801</v>
      </c>
    </row>
    <row r="4565" spans="1:17">
      <c r="A4565" t="s">
        <v>1396</v>
      </c>
      <c r="B4565" t="s">
        <v>1221</v>
      </c>
      <c r="C4565">
        <v>201012</v>
      </c>
      <c r="D4565">
        <v>31</v>
      </c>
      <c r="E4565" t="s">
        <v>1212</v>
      </c>
      <c r="F4565">
        <v>243</v>
      </c>
      <c r="G4565">
        <v>1149</v>
      </c>
      <c r="H4565">
        <v>2432</v>
      </c>
      <c r="I4565">
        <v>43112031100</v>
      </c>
      <c r="J4565">
        <v>8</v>
      </c>
      <c r="K4565" t="s">
        <v>1397</v>
      </c>
      <c r="L4565">
        <v>2531</v>
      </c>
      <c r="M4565" t="s">
        <v>1214</v>
      </c>
      <c r="N4565" t="s">
        <v>1388</v>
      </c>
      <c r="O4565">
        <v>0</v>
      </c>
      <c r="P4565" t="s">
        <v>1207</v>
      </c>
      <c r="Q4565">
        <v>19750801</v>
      </c>
    </row>
    <row r="4566" spans="1:17">
      <c r="A4566" t="s">
        <v>1396</v>
      </c>
      <c r="B4566" t="s">
        <v>1222</v>
      </c>
      <c r="C4566">
        <v>201012</v>
      </c>
      <c r="D4566">
        <v>9</v>
      </c>
      <c r="E4566" t="s">
        <v>1212</v>
      </c>
      <c r="F4566">
        <v>26</v>
      </c>
      <c r="G4566">
        <v>44</v>
      </c>
      <c r="H4566">
        <v>530</v>
      </c>
      <c r="I4566">
        <v>43112070000</v>
      </c>
      <c r="J4566">
        <v>8</v>
      </c>
      <c r="K4566" t="s">
        <v>1397</v>
      </c>
      <c r="L4566">
        <v>2531</v>
      </c>
      <c r="M4566" t="s">
        <v>1214</v>
      </c>
      <c r="N4566" t="s">
        <v>1388</v>
      </c>
      <c r="O4566">
        <v>0</v>
      </c>
      <c r="P4566" t="s">
        <v>1207</v>
      </c>
      <c r="Q4566">
        <v>19930601</v>
      </c>
    </row>
    <row r="4567" spans="1:17">
      <c r="A4567" t="s">
        <v>1396</v>
      </c>
      <c r="B4567" t="s">
        <v>1223</v>
      </c>
      <c r="C4567">
        <v>201012</v>
      </c>
      <c r="D4567">
        <v>0</v>
      </c>
      <c r="E4567" t="s">
        <v>1212</v>
      </c>
      <c r="F4567">
        <v>0</v>
      </c>
      <c r="G4567">
        <v>0</v>
      </c>
      <c r="H4567">
        <v>0</v>
      </c>
      <c r="I4567">
        <v>43112017900</v>
      </c>
      <c r="J4567">
        <v>12</v>
      </c>
      <c r="K4567" t="s">
        <v>1397</v>
      </c>
      <c r="L4567">
        <v>2531</v>
      </c>
      <c r="M4567" t="s">
        <v>1214</v>
      </c>
      <c r="N4567" t="s">
        <v>1388</v>
      </c>
      <c r="O4567">
        <v>0</v>
      </c>
      <c r="P4567" t="s">
        <v>1207</v>
      </c>
      <c r="Q4567">
        <v>19741101</v>
      </c>
    </row>
    <row r="4568" spans="1:17">
      <c r="A4568" t="s">
        <v>1396</v>
      </c>
      <c r="B4568" t="s">
        <v>1224</v>
      </c>
      <c r="C4568">
        <v>201012</v>
      </c>
      <c r="D4568">
        <v>31</v>
      </c>
      <c r="E4568" t="s">
        <v>1212</v>
      </c>
      <c r="F4568">
        <v>651</v>
      </c>
      <c r="G4568">
        <v>1006</v>
      </c>
      <c r="H4568">
        <v>5717</v>
      </c>
      <c r="I4568">
        <v>43112015301</v>
      </c>
      <c r="J4568">
        <v>8</v>
      </c>
      <c r="K4568" t="s">
        <v>1397</v>
      </c>
      <c r="L4568">
        <v>2531</v>
      </c>
      <c r="M4568" t="s">
        <v>1214</v>
      </c>
      <c r="N4568" t="s">
        <v>1388</v>
      </c>
      <c r="O4568">
        <v>0</v>
      </c>
      <c r="P4568" t="s">
        <v>1207</v>
      </c>
      <c r="Q4568">
        <v>19741101</v>
      </c>
    </row>
    <row r="4569" spans="1:17">
      <c r="A4569" t="s">
        <v>1396</v>
      </c>
      <c r="B4569" t="s">
        <v>1225</v>
      </c>
      <c r="C4569">
        <v>201012</v>
      </c>
      <c r="D4569">
        <v>0</v>
      </c>
      <c r="E4569" t="s">
        <v>1212</v>
      </c>
      <c r="F4569">
        <v>0</v>
      </c>
      <c r="G4569">
        <v>0</v>
      </c>
      <c r="H4569">
        <v>0</v>
      </c>
      <c r="I4569">
        <v>43112016500</v>
      </c>
      <c r="J4569">
        <v>12</v>
      </c>
      <c r="K4569" t="s">
        <v>1397</v>
      </c>
      <c r="L4569">
        <v>2531</v>
      </c>
      <c r="M4569" t="s">
        <v>1214</v>
      </c>
      <c r="N4569" t="s">
        <v>1388</v>
      </c>
      <c r="O4569">
        <v>0</v>
      </c>
      <c r="P4569" t="s">
        <v>1207</v>
      </c>
      <c r="Q4569">
        <v>19700301</v>
      </c>
    </row>
    <row r="4570" spans="1:17">
      <c r="A4570" t="s">
        <v>1396</v>
      </c>
      <c r="B4570" t="s">
        <v>1301</v>
      </c>
      <c r="C4570">
        <v>201012</v>
      </c>
      <c r="D4570">
        <v>0</v>
      </c>
      <c r="E4570" t="s">
        <v>1212</v>
      </c>
      <c r="F4570">
        <v>0</v>
      </c>
      <c r="G4570">
        <v>0</v>
      </c>
      <c r="H4570">
        <v>0</v>
      </c>
      <c r="I4570">
        <v>43112010801</v>
      </c>
      <c r="J4570">
        <v>12</v>
      </c>
      <c r="K4570" t="s">
        <v>1397</v>
      </c>
      <c r="L4570">
        <v>2531</v>
      </c>
      <c r="M4570" t="s">
        <v>1214</v>
      </c>
      <c r="N4570" t="s">
        <v>1388</v>
      </c>
      <c r="O4570">
        <v>0</v>
      </c>
      <c r="P4570" t="s">
        <v>1207</v>
      </c>
      <c r="Q4570">
        <v>19721201</v>
      </c>
    </row>
    <row r="4571" spans="1:17">
      <c r="A4571" t="s">
        <v>1396</v>
      </c>
      <c r="B4571" t="s">
        <v>1226</v>
      </c>
      <c r="C4571">
        <v>201012</v>
      </c>
      <c r="D4571">
        <v>0</v>
      </c>
      <c r="E4571" t="s">
        <v>1212</v>
      </c>
      <c r="F4571">
        <v>0</v>
      </c>
      <c r="G4571">
        <v>0</v>
      </c>
      <c r="H4571">
        <v>0</v>
      </c>
      <c r="I4571">
        <v>43112021000</v>
      </c>
      <c r="J4571">
        <v>12</v>
      </c>
      <c r="K4571" t="s">
        <v>1397</v>
      </c>
      <c r="L4571">
        <v>2531</v>
      </c>
      <c r="M4571" t="s">
        <v>1214</v>
      </c>
      <c r="N4571" t="s">
        <v>1388</v>
      </c>
      <c r="O4571">
        <v>0</v>
      </c>
      <c r="P4571" t="s">
        <v>1207</v>
      </c>
      <c r="Q4571">
        <v>19720801</v>
      </c>
    </row>
    <row r="4572" spans="1:17">
      <c r="A4572" t="s">
        <v>1396</v>
      </c>
      <c r="B4572" t="s">
        <v>1303</v>
      </c>
      <c r="C4572">
        <v>201012</v>
      </c>
      <c r="D4572">
        <v>0</v>
      </c>
      <c r="E4572" t="s">
        <v>1212</v>
      </c>
      <c r="F4572">
        <v>0</v>
      </c>
      <c r="G4572">
        <v>0</v>
      </c>
      <c r="H4572">
        <v>0</v>
      </c>
      <c r="I4572">
        <v>43112014200</v>
      </c>
      <c r="J4572">
        <v>12</v>
      </c>
      <c r="K4572" t="s">
        <v>1397</v>
      </c>
      <c r="L4572">
        <v>2531</v>
      </c>
      <c r="M4572" t="s">
        <v>1214</v>
      </c>
      <c r="N4572" t="s">
        <v>1388</v>
      </c>
      <c r="O4572">
        <v>0</v>
      </c>
      <c r="P4572" t="s">
        <v>1207</v>
      </c>
      <c r="Q4572">
        <v>19740101</v>
      </c>
    </row>
    <row r="4573" spans="1:17">
      <c r="A4573" t="s">
        <v>1396</v>
      </c>
      <c r="B4573" t="s">
        <v>1348</v>
      </c>
      <c r="C4573">
        <v>201012</v>
      </c>
      <c r="D4573">
        <v>31</v>
      </c>
      <c r="E4573" t="s">
        <v>1212</v>
      </c>
      <c r="F4573">
        <v>1472</v>
      </c>
      <c r="G4573">
        <v>2270</v>
      </c>
      <c r="H4573">
        <v>13550</v>
      </c>
      <c r="I4573">
        <v>43112016601</v>
      </c>
      <c r="J4573">
        <v>8</v>
      </c>
      <c r="K4573" t="s">
        <v>1397</v>
      </c>
      <c r="L4573">
        <v>2531</v>
      </c>
      <c r="M4573" t="s">
        <v>1214</v>
      </c>
      <c r="N4573" t="s">
        <v>1388</v>
      </c>
      <c r="O4573">
        <v>0</v>
      </c>
      <c r="P4573" t="s">
        <v>1207</v>
      </c>
      <c r="Q4573">
        <v>19770201</v>
      </c>
    </row>
    <row r="4574" spans="1:17">
      <c r="A4574" t="s">
        <v>1396</v>
      </c>
      <c r="B4574" t="s">
        <v>1228</v>
      </c>
      <c r="C4574">
        <v>201012</v>
      </c>
      <c r="D4574">
        <v>31</v>
      </c>
      <c r="E4574" t="s">
        <v>1212</v>
      </c>
      <c r="F4574">
        <v>676</v>
      </c>
      <c r="G4574">
        <v>805</v>
      </c>
      <c r="H4574">
        <v>15841</v>
      </c>
      <c r="I4574">
        <v>43112009301</v>
      </c>
      <c r="J4574">
        <v>8</v>
      </c>
      <c r="K4574" t="s">
        <v>1397</v>
      </c>
      <c r="L4574">
        <v>2531</v>
      </c>
      <c r="M4574" t="s">
        <v>1214</v>
      </c>
      <c r="N4574" t="s">
        <v>1388</v>
      </c>
      <c r="O4574">
        <v>0</v>
      </c>
      <c r="P4574" t="s">
        <v>1207</v>
      </c>
      <c r="Q4574">
        <v>19790801</v>
      </c>
    </row>
    <row r="4575" spans="1:17">
      <c r="A4575" t="s">
        <v>1396</v>
      </c>
      <c r="B4575" t="s">
        <v>1381</v>
      </c>
      <c r="C4575">
        <v>201012</v>
      </c>
      <c r="D4575">
        <v>0</v>
      </c>
      <c r="E4575" t="s">
        <v>1212</v>
      </c>
      <c r="F4575">
        <v>0</v>
      </c>
      <c r="G4575">
        <v>0</v>
      </c>
      <c r="H4575">
        <v>0</v>
      </c>
      <c r="I4575">
        <v>43112029000</v>
      </c>
      <c r="J4575">
        <v>12</v>
      </c>
      <c r="K4575" t="s">
        <v>1397</v>
      </c>
      <c r="L4575">
        <v>2531</v>
      </c>
      <c r="M4575" t="s">
        <v>1214</v>
      </c>
      <c r="N4575" t="s">
        <v>1388</v>
      </c>
      <c r="O4575">
        <v>0</v>
      </c>
      <c r="P4575" t="s">
        <v>1207</v>
      </c>
      <c r="Q4575">
        <v>19720701</v>
      </c>
    </row>
    <row r="4576" spans="1:17">
      <c r="A4576" t="s">
        <v>1396</v>
      </c>
      <c r="B4576" t="s">
        <v>1382</v>
      </c>
      <c r="C4576">
        <v>201012</v>
      </c>
      <c r="D4576">
        <v>22</v>
      </c>
      <c r="E4576" t="s">
        <v>1212</v>
      </c>
      <c r="F4576">
        <v>486</v>
      </c>
      <c r="G4576">
        <v>3701</v>
      </c>
      <c r="H4576">
        <v>7640</v>
      </c>
      <c r="I4576">
        <v>43112016800</v>
      </c>
      <c r="J4576">
        <v>8</v>
      </c>
      <c r="K4576" t="s">
        <v>1397</v>
      </c>
      <c r="L4576">
        <v>2531</v>
      </c>
      <c r="M4576" t="s">
        <v>1214</v>
      </c>
      <c r="N4576" t="s">
        <v>1388</v>
      </c>
      <c r="O4576">
        <v>0</v>
      </c>
      <c r="P4576" t="s">
        <v>1207</v>
      </c>
      <c r="Q4576">
        <v>19730501</v>
      </c>
    </row>
    <row r="4577" spans="1:17">
      <c r="A4577" t="s">
        <v>1396</v>
      </c>
      <c r="B4577" t="s">
        <v>1398</v>
      </c>
      <c r="C4577">
        <v>201012</v>
      </c>
      <c r="D4577">
        <v>31</v>
      </c>
      <c r="E4577" t="s">
        <v>1212</v>
      </c>
      <c r="F4577">
        <v>1384</v>
      </c>
      <c r="G4577">
        <v>517</v>
      </c>
      <c r="H4577">
        <v>67570</v>
      </c>
      <c r="I4577">
        <v>43112018100</v>
      </c>
      <c r="J4577">
        <v>8</v>
      </c>
      <c r="K4577" t="s">
        <v>1397</v>
      </c>
      <c r="L4577">
        <v>2531</v>
      </c>
      <c r="M4577" t="s">
        <v>1214</v>
      </c>
      <c r="N4577" t="s">
        <v>1388</v>
      </c>
      <c r="O4577">
        <v>0</v>
      </c>
      <c r="P4577" t="s">
        <v>1233</v>
      </c>
      <c r="Q4577">
        <v>19750601</v>
      </c>
    </row>
    <row r="4578" spans="1:17">
      <c r="A4578" t="s">
        <v>1396</v>
      </c>
      <c r="B4578" t="s">
        <v>1362</v>
      </c>
      <c r="C4578">
        <v>201012</v>
      </c>
      <c r="D4578">
        <v>0</v>
      </c>
      <c r="E4578" t="s">
        <v>1212</v>
      </c>
      <c r="F4578">
        <v>0</v>
      </c>
      <c r="G4578">
        <v>0</v>
      </c>
      <c r="H4578">
        <v>0</v>
      </c>
      <c r="I4578">
        <v>43112020700</v>
      </c>
      <c r="J4578">
        <v>12</v>
      </c>
      <c r="K4578" t="s">
        <v>1397</v>
      </c>
      <c r="L4578">
        <v>2531</v>
      </c>
      <c r="M4578" t="s">
        <v>1214</v>
      </c>
      <c r="N4578" t="s">
        <v>1388</v>
      </c>
      <c r="O4578">
        <v>0</v>
      </c>
      <c r="P4578" t="s">
        <v>1393</v>
      </c>
      <c r="Q4578">
        <v>19790501</v>
      </c>
    </row>
    <row r="4579" spans="1:17">
      <c r="A4579" t="s">
        <v>1396</v>
      </c>
      <c r="B4579" t="s">
        <v>1363</v>
      </c>
      <c r="C4579">
        <v>201012</v>
      </c>
      <c r="D4579">
        <v>31</v>
      </c>
      <c r="E4579" t="s">
        <v>1212</v>
      </c>
      <c r="F4579">
        <v>751</v>
      </c>
      <c r="G4579">
        <v>460</v>
      </c>
      <c r="H4579">
        <v>36440</v>
      </c>
      <c r="I4579">
        <v>43112018600</v>
      </c>
      <c r="J4579">
        <v>8</v>
      </c>
      <c r="K4579" t="s">
        <v>1397</v>
      </c>
      <c r="L4579">
        <v>2531</v>
      </c>
      <c r="M4579" t="s">
        <v>1214</v>
      </c>
      <c r="N4579" t="s">
        <v>1388</v>
      </c>
      <c r="O4579">
        <v>0</v>
      </c>
      <c r="P4579" t="s">
        <v>1207</v>
      </c>
      <c r="Q4579">
        <v>19730501</v>
      </c>
    </row>
    <row r="4580" spans="1:17">
      <c r="A4580" t="s">
        <v>1396</v>
      </c>
      <c r="B4580" t="s">
        <v>1365</v>
      </c>
      <c r="C4580">
        <v>201012</v>
      </c>
      <c r="D4580">
        <v>24</v>
      </c>
      <c r="E4580" t="s">
        <v>1212</v>
      </c>
      <c r="F4580">
        <v>695</v>
      </c>
      <c r="G4580">
        <v>90</v>
      </c>
      <c r="H4580">
        <v>10131</v>
      </c>
      <c r="I4580">
        <v>43112009700</v>
      </c>
      <c r="J4580">
        <v>8</v>
      </c>
      <c r="K4580" t="s">
        <v>1397</v>
      </c>
      <c r="L4580">
        <v>2531</v>
      </c>
      <c r="M4580" t="s">
        <v>1214</v>
      </c>
      <c r="N4580" t="s">
        <v>1388</v>
      </c>
      <c r="O4580">
        <v>0</v>
      </c>
      <c r="P4580" t="s">
        <v>1207</v>
      </c>
      <c r="Q4580">
        <v>19690701</v>
      </c>
    </row>
    <row r="4581" spans="1:17">
      <c r="A4581" t="s">
        <v>1396</v>
      </c>
      <c r="B4581" t="s">
        <v>1399</v>
      </c>
      <c r="C4581">
        <v>201012</v>
      </c>
      <c r="D4581">
        <v>0</v>
      </c>
      <c r="E4581" t="s">
        <v>1212</v>
      </c>
      <c r="F4581">
        <v>0</v>
      </c>
      <c r="G4581">
        <v>0</v>
      </c>
      <c r="H4581">
        <v>0</v>
      </c>
      <c r="I4581">
        <v>43112022901</v>
      </c>
      <c r="J4581">
        <v>12</v>
      </c>
      <c r="K4581" t="s">
        <v>1397</v>
      </c>
      <c r="L4581">
        <v>2531</v>
      </c>
      <c r="M4581" t="s">
        <v>1214</v>
      </c>
      <c r="N4581" t="s">
        <v>1388</v>
      </c>
      <c r="O4581">
        <v>0</v>
      </c>
      <c r="P4581" t="s">
        <v>1322</v>
      </c>
      <c r="Q4581">
        <v>19790701</v>
      </c>
    </row>
    <row r="4582" spans="1:17">
      <c r="A4582" t="s">
        <v>1396</v>
      </c>
      <c r="B4582" t="s">
        <v>1367</v>
      </c>
      <c r="C4582">
        <v>201012</v>
      </c>
      <c r="D4582">
        <v>31</v>
      </c>
      <c r="E4582" t="s">
        <v>1212</v>
      </c>
      <c r="F4582">
        <v>1614</v>
      </c>
      <c r="G4582">
        <v>115</v>
      </c>
      <c r="H4582">
        <v>1193</v>
      </c>
      <c r="I4582">
        <v>43112070400</v>
      </c>
      <c r="J4582">
        <v>8</v>
      </c>
      <c r="K4582" t="s">
        <v>1397</v>
      </c>
      <c r="L4582">
        <v>2531</v>
      </c>
      <c r="M4582" t="s">
        <v>1214</v>
      </c>
      <c r="N4582" t="s">
        <v>1388</v>
      </c>
      <c r="O4582">
        <v>0</v>
      </c>
      <c r="P4582" t="s">
        <v>1207</v>
      </c>
      <c r="Q4582">
        <v>19930901</v>
      </c>
    </row>
    <row r="4583" spans="1:17">
      <c r="A4583" t="s">
        <v>1396</v>
      </c>
      <c r="B4583" t="s">
        <v>1368</v>
      </c>
      <c r="C4583">
        <v>201012</v>
      </c>
      <c r="D4583">
        <v>0</v>
      </c>
      <c r="E4583" t="s">
        <v>1212</v>
      </c>
      <c r="F4583">
        <v>0</v>
      </c>
      <c r="G4583">
        <v>0</v>
      </c>
      <c r="H4583">
        <v>0</v>
      </c>
      <c r="I4583">
        <v>43112023300</v>
      </c>
      <c r="J4583">
        <v>12</v>
      </c>
      <c r="K4583" t="s">
        <v>1397</v>
      </c>
      <c r="L4583">
        <v>2531</v>
      </c>
      <c r="M4583" t="s">
        <v>1214</v>
      </c>
      <c r="N4583" t="s">
        <v>1388</v>
      </c>
      <c r="O4583">
        <v>0</v>
      </c>
      <c r="P4583" t="s">
        <v>1233</v>
      </c>
      <c r="Q4583">
        <v>19980227</v>
      </c>
    </row>
    <row r="4584" spans="1:17">
      <c r="A4584" t="s">
        <v>1396</v>
      </c>
      <c r="B4584" t="s">
        <v>1369</v>
      </c>
      <c r="C4584">
        <v>201012</v>
      </c>
      <c r="D4584">
        <v>31</v>
      </c>
      <c r="E4584" t="s">
        <v>1212</v>
      </c>
      <c r="F4584">
        <v>1881</v>
      </c>
      <c r="G4584">
        <v>1983</v>
      </c>
      <c r="H4584">
        <v>53516</v>
      </c>
      <c r="I4584">
        <v>43112023000</v>
      </c>
      <c r="J4584">
        <v>8</v>
      </c>
      <c r="K4584" t="s">
        <v>1400</v>
      </c>
      <c r="L4584">
        <v>2531</v>
      </c>
      <c r="M4584" t="s">
        <v>1214</v>
      </c>
      <c r="N4584" t="s">
        <v>1388</v>
      </c>
      <c r="O4584">
        <v>0</v>
      </c>
      <c r="P4584" t="s">
        <v>1207</v>
      </c>
      <c r="Q4584">
        <v>19701001</v>
      </c>
    </row>
    <row r="4585" spans="1:17">
      <c r="A4585" t="s">
        <v>1396</v>
      </c>
      <c r="B4585" t="s">
        <v>1383</v>
      </c>
      <c r="C4585">
        <v>201012</v>
      </c>
      <c r="D4585">
        <v>24</v>
      </c>
      <c r="E4585" t="s">
        <v>1212</v>
      </c>
      <c r="F4585">
        <v>344</v>
      </c>
      <c r="G4585">
        <v>712</v>
      </c>
      <c r="H4585">
        <v>12379</v>
      </c>
      <c r="I4585">
        <v>43112018200</v>
      </c>
      <c r="J4585">
        <v>8</v>
      </c>
      <c r="K4585" t="s">
        <v>1397</v>
      </c>
      <c r="L4585">
        <v>2531</v>
      </c>
      <c r="M4585" t="s">
        <v>1214</v>
      </c>
      <c r="N4585" t="s">
        <v>1388</v>
      </c>
      <c r="O4585">
        <v>0</v>
      </c>
      <c r="P4585" t="s">
        <v>1233</v>
      </c>
      <c r="Q4585">
        <v>19760501</v>
      </c>
    </row>
    <row r="4586" spans="1:17">
      <c r="A4586" t="s">
        <v>1396</v>
      </c>
      <c r="B4586" t="s">
        <v>1386</v>
      </c>
      <c r="C4586">
        <v>201012</v>
      </c>
      <c r="D4586">
        <v>31</v>
      </c>
      <c r="E4586" t="s">
        <v>1212</v>
      </c>
      <c r="F4586">
        <v>697</v>
      </c>
      <c r="G4586">
        <v>661</v>
      </c>
      <c r="H4586">
        <v>33795</v>
      </c>
      <c r="I4586">
        <v>43112015400</v>
      </c>
      <c r="J4586">
        <v>8</v>
      </c>
      <c r="K4586" t="s">
        <v>1397</v>
      </c>
      <c r="L4586">
        <v>2531</v>
      </c>
      <c r="M4586" t="s">
        <v>1214</v>
      </c>
      <c r="N4586" t="s">
        <v>1388</v>
      </c>
      <c r="O4586">
        <v>0</v>
      </c>
      <c r="P4586" t="s">
        <v>1207</v>
      </c>
      <c r="Q4586">
        <v>19691201</v>
      </c>
    </row>
    <row r="4587" spans="1:17">
      <c r="A4587" t="s">
        <v>1396</v>
      </c>
      <c r="B4587" t="s">
        <v>1370</v>
      </c>
      <c r="C4587">
        <v>201012</v>
      </c>
      <c r="D4587">
        <v>29</v>
      </c>
      <c r="E4587" t="s">
        <v>1212</v>
      </c>
      <c r="F4587">
        <v>734</v>
      </c>
      <c r="G4587">
        <v>82</v>
      </c>
      <c r="H4587">
        <v>645</v>
      </c>
      <c r="I4587">
        <v>43112069700</v>
      </c>
      <c r="J4587">
        <v>8</v>
      </c>
      <c r="K4587" t="s">
        <v>1397</v>
      </c>
      <c r="L4587">
        <v>2531</v>
      </c>
      <c r="M4587" t="s">
        <v>1214</v>
      </c>
      <c r="N4587" t="s">
        <v>1388</v>
      </c>
      <c r="O4587">
        <v>0</v>
      </c>
      <c r="P4587" t="s">
        <v>1207</v>
      </c>
      <c r="Q4587">
        <v>19930201</v>
      </c>
    </row>
    <row r="4588" spans="1:17">
      <c r="A4588" t="s">
        <v>1396</v>
      </c>
      <c r="B4588" t="s">
        <v>1401</v>
      </c>
      <c r="C4588">
        <v>201012</v>
      </c>
      <c r="D4588">
        <v>2</v>
      </c>
      <c r="E4588" t="s">
        <v>1212</v>
      </c>
      <c r="F4588">
        <v>1</v>
      </c>
      <c r="G4588">
        <v>11</v>
      </c>
      <c r="H4588">
        <v>95</v>
      </c>
      <c r="I4588">
        <v>43112012701</v>
      </c>
      <c r="J4588">
        <v>8</v>
      </c>
      <c r="K4588" t="s">
        <v>1397</v>
      </c>
      <c r="L4588">
        <v>2531</v>
      </c>
      <c r="M4588" t="s">
        <v>1214</v>
      </c>
      <c r="N4588" t="s">
        <v>1388</v>
      </c>
      <c r="O4588">
        <v>0</v>
      </c>
      <c r="P4588" t="s">
        <v>1207</v>
      </c>
      <c r="Q4588">
        <v>19760401</v>
      </c>
    </row>
    <row r="4589" spans="1:17">
      <c r="A4589" t="s">
        <v>1396</v>
      </c>
      <c r="B4589" t="s">
        <v>1387</v>
      </c>
      <c r="C4589">
        <v>201012</v>
      </c>
      <c r="D4589">
        <v>31</v>
      </c>
      <c r="E4589" t="s">
        <v>1212</v>
      </c>
      <c r="F4589">
        <v>1915</v>
      </c>
      <c r="G4589">
        <v>259</v>
      </c>
      <c r="H4589">
        <v>69020</v>
      </c>
      <c r="I4589">
        <v>43112012800</v>
      </c>
      <c r="J4589">
        <v>8</v>
      </c>
      <c r="K4589" t="s">
        <v>1397</v>
      </c>
      <c r="L4589">
        <v>2531</v>
      </c>
      <c r="M4589" t="s">
        <v>1214</v>
      </c>
      <c r="N4589" t="s">
        <v>1388</v>
      </c>
      <c r="O4589">
        <v>0</v>
      </c>
      <c r="P4589" t="s">
        <v>1207</v>
      </c>
      <c r="Q4589">
        <v>19710201</v>
      </c>
    </row>
    <row r="4590" spans="1:17">
      <c r="A4590" t="s">
        <v>1396</v>
      </c>
      <c r="B4590" t="s">
        <v>1372</v>
      </c>
      <c r="C4590">
        <v>201012</v>
      </c>
      <c r="D4590">
        <v>3</v>
      </c>
      <c r="E4590" t="s">
        <v>1212</v>
      </c>
      <c r="F4590">
        <v>79</v>
      </c>
      <c r="G4590">
        <v>184</v>
      </c>
      <c r="H4590">
        <v>1578</v>
      </c>
      <c r="I4590">
        <v>43112016901</v>
      </c>
      <c r="J4590">
        <v>8</v>
      </c>
      <c r="K4590" t="s">
        <v>1397</v>
      </c>
      <c r="L4590">
        <v>2531</v>
      </c>
      <c r="M4590" t="s">
        <v>1214</v>
      </c>
      <c r="N4590" t="s">
        <v>1388</v>
      </c>
      <c r="O4590">
        <v>0</v>
      </c>
      <c r="P4590" t="s">
        <v>1207</v>
      </c>
      <c r="Q4590">
        <v>19801101</v>
      </c>
    </row>
    <row r="4591" spans="1:17">
      <c r="A4591" t="s">
        <v>1396</v>
      </c>
      <c r="B4591" t="s">
        <v>1373</v>
      </c>
      <c r="C4591">
        <v>201012</v>
      </c>
      <c r="D4591">
        <v>31</v>
      </c>
      <c r="E4591" t="s">
        <v>1212</v>
      </c>
      <c r="F4591">
        <v>1452</v>
      </c>
      <c r="G4591">
        <v>259</v>
      </c>
      <c r="H4591">
        <v>52219</v>
      </c>
      <c r="I4591">
        <v>43112015700</v>
      </c>
      <c r="J4591">
        <v>8</v>
      </c>
      <c r="K4591" t="s">
        <v>1397</v>
      </c>
      <c r="L4591">
        <v>2531</v>
      </c>
      <c r="M4591" t="s">
        <v>1214</v>
      </c>
      <c r="N4591" t="s">
        <v>1388</v>
      </c>
      <c r="O4591">
        <v>0</v>
      </c>
      <c r="P4591" t="s">
        <v>1207</v>
      </c>
      <c r="Q4591">
        <v>19740101</v>
      </c>
    </row>
    <row r="4592" spans="1:17">
      <c r="A4592" t="s">
        <v>1396</v>
      </c>
      <c r="B4592" t="s">
        <v>1374</v>
      </c>
      <c r="C4592">
        <v>201012</v>
      </c>
      <c r="D4592">
        <v>31</v>
      </c>
      <c r="E4592" t="s">
        <v>1212</v>
      </c>
      <c r="F4592">
        <v>757</v>
      </c>
      <c r="G4592">
        <v>144</v>
      </c>
      <c r="H4592">
        <v>1777</v>
      </c>
      <c r="I4592">
        <v>43112009501</v>
      </c>
      <c r="J4592">
        <v>8</v>
      </c>
      <c r="K4592" t="s">
        <v>1397</v>
      </c>
      <c r="L4592">
        <v>2531</v>
      </c>
      <c r="M4592" t="s">
        <v>1214</v>
      </c>
      <c r="N4592" t="s">
        <v>1388</v>
      </c>
      <c r="O4592">
        <v>0</v>
      </c>
      <c r="P4592" t="s">
        <v>1207</v>
      </c>
      <c r="Q4592">
        <v>19700401</v>
      </c>
    </row>
    <row r="4593" spans="1:17">
      <c r="A4593" t="s">
        <v>1396</v>
      </c>
      <c r="B4593" t="s">
        <v>1402</v>
      </c>
      <c r="C4593">
        <v>201012</v>
      </c>
      <c r="D4593">
        <v>31</v>
      </c>
      <c r="E4593" t="s">
        <v>1212</v>
      </c>
      <c r="F4593">
        <v>1033</v>
      </c>
      <c r="G4593">
        <v>259</v>
      </c>
      <c r="H4593">
        <v>10219</v>
      </c>
      <c r="I4593">
        <v>43112020001</v>
      </c>
      <c r="J4593">
        <v>8</v>
      </c>
      <c r="K4593" t="s">
        <v>1397</v>
      </c>
      <c r="L4593">
        <v>2531</v>
      </c>
      <c r="M4593" t="s">
        <v>1214</v>
      </c>
      <c r="N4593" t="s">
        <v>1388</v>
      </c>
      <c r="O4593">
        <v>0</v>
      </c>
      <c r="P4593" t="s">
        <v>1207</v>
      </c>
      <c r="Q4593">
        <v>19810801</v>
      </c>
    </row>
    <row r="4594" spans="1:17">
      <c r="A4594" t="s">
        <v>1396</v>
      </c>
      <c r="B4594" t="s">
        <v>1403</v>
      </c>
      <c r="C4594">
        <v>201012</v>
      </c>
      <c r="D4594">
        <v>31</v>
      </c>
      <c r="E4594" t="s">
        <v>1212</v>
      </c>
      <c r="F4594">
        <v>1786</v>
      </c>
      <c r="G4594">
        <v>345</v>
      </c>
      <c r="H4594">
        <v>64241</v>
      </c>
      <c r="I4594">
        <v>43112018800</v>
      </c>
      <c r="J4594">
        <v>8</v>
      </c>
      <c r="K4594" t="s">
        <v>1397</v>
      </c>
      <c r="L4594">
        <v>2531</v>
      </c>
      <c r="M4594" t="s">
        <v>1214</v>
      </c>
      <c r="N4594" t="s">
        <v>1388</v>
      </c>
      <c r="O4594">
        <v>0</v>
      </c>
      <c r="P4594" t="s">
        <v>1207</v>
      </c>
      <c r="Q4594">
        <v>19700501</v>
      </c>
    </row>
    <row r="4595" spans="1:17">
      <c r="A4595" t="s">
        <v>1396</v>
      </c>
      <c r="B4595" t="s">
        <v>1404</v>
      </c>
      <c r="C4595">
        <v>201012</v>
      </c>
      <c r="D4595">
        <v>0</v>
      </c>
      <c r="E4595" t="s">
        <v>1212</v>
      </c>
      <c r="F4595">
        <v>0</v>
      </c>
      <c r="G4595">
        <v>0</v>
      </c>
      <c r="H4595">
        <v>0</v>
      </c>
      <c r="I4595">
        <v>43112020100</v>
      </c>
      <c r="J4595">
        <v>12</v>
      </c>
      <c r="K4595" t="s">
        <v>1397</v>
      </c>
      <c r="L4595">
        <v>2531</v>
      </c>
      <c r="M4595" t="s">
        <v>1214</v>
      </c>
      <c r="N4595" t="s">
        <v>1388</v>
      </c>
      <c r="O4595">
        <v>0</v>
      </c>
      <c r="P4595" t="s">
        <v>1207</v>
      </c>
      <c r="Q4595">
        <v>19700601</v>
      </c>
    </row>
    <row r="4596" spans="1:17">
      <c r="A4596" t="s">
        <v>1396</v>
      </c>
      <c r="B4596" t="s">
        <v>1405</v>
      </c>
      <c r="C4596">
        <v>201012</v>
      </c>
      <c r="D4596">
        <v>31</v>
      </c>
      <c r="E4596" t="s">
        <v>1212</v>
      </c>
      <c r="F4596">
        <v>409</v>
      </c>
      <c r="G4596">
        <v>21808</v>
      </c>
      <c r="H4596">
        <v>14718</v>
      </c>
      <c r="I4596">
        <v>43112029801</v>
      </c>
      <c r="J4596">
        <v>8</v>
      </c>
      <c r="K4596" t="s">
        <v>1397</v>
      </c>
      <c r="L4596">
        <v>2531</v>
      </c>
      <c r="M4596" t="s">
        <v>1214</v>
      </c>
      <c r="N4596" t="s">
        <v>1388</v>
      </c>
      <c r="O4596">
        <v>0</v>
      </c>
      <c r="P4596" t="s">
        <v>1207</v>
      </c>
      <c r="Q4596">
        <v>19740301</v>
      </c>
    </row>
    <row r="4597" spans="1:17">
      <c r="A4597" t="s">
        <v>1396</v>
      </c>
      <c r="B4597" t="s">
        <v>1406</v>
      </c>
      <c r="C4597">
        <v>201012</v>
      </c>
      <c r="D4597">
        <v>0</v>
      </c>
      <c r="E4597" t="s">
        <v>1212</v>
      </c>
      <c r="F4597">
        <v>0</v>
      </c>
      <c r="G4597">
        <v>0</v>
      </c>
      <c r="H4597">
        <v>0</v>
      </c>
      <c r="I4597">
        <v>43112021100</v>
      </c>
      <c r="J4597">
        <v>12</v>
      </c>
      <c r="K4597" t="s">
        <v>1397</v>
      </c>
      <c r="L4597">
        <v>2531</v>
      </c>
      <c r="M4597" t="s">
        <v>1214</v>
      </c>
      <c r="N4597" t="s">
        <v>1388</v>
      </c>
      <c r="O4597">
        <v>0</v>
      </c>
      <c r="P4597" t="s">
        <v>1207</v>
      </c>
      <c r="Q4597">
        <v>19850301</v>
      </c>
    </row>
    <row r="4598" spans="1:17">
      <c r="A4598" t="s">
        <v>1396</v>
      </c>
      <c r="B4598" t="s">
        <v>1407</v>
      </c>
      <c r="C4598">
        <v>201012</v>
      </c>
      <c r="D4598">
        <v>0</v>
      </c>
      <c r="E4598" t="s">
        <v>1212</v>
      </c>
      <c r="F4598">
        <v>0</v>
      </c>
      <c r="G4598">
        <v>0</v>
      </c>
      <c r="H4598">
        <v>0</v>
      </c>
      <c r="I4598">
        <v>43112029500</v>
      </c>
      <c r="J4598">
        <v>12</v>
      </c>
      <c r="K4598" t="s">
        <v>1397</v>
      </c>
      <c r="L4598">
        <v>2531</v>
      </c>
      <c r="M4598" t="s">
        <v>1214</v>
      </c>
      <c r="N4598" t="s">
        <v>1388</v>
      </c>
      <c r="O4598">
        <v>0</v>
      </c>
      <c r="P4598" t="s">
        <v>1207</v>
      </c>
      <c r="Q4598">
        <v>19720901</v>
      </c>
    </row>
    <row r="4599" spans="1:17">
      <c r="A4599" t="s">
        <v>1396</v>
      </c>
      <c r="B4599" t="s">
        <v>1408</v>
      </c>
      <c r="C4599">
        <v>201012</v>
      </c>
      <c r="D4599">
        <v>0</v>
      </c>
      <c r="E4599" t="s">
        <v>1212</v>
      </c>
      <c r="F4599">
        <v>0</v>
      </c>
      <c r="G4599">
        <v>0</v>
      </c>
      <c r="H4599">
        <v>0</v>
      </c>
      <c r="I4599">
        <v>43112029300</v>
      </c>
      <c r="J4599">
        <v>12</v>
      </c>
      <c r="K4599" t="s">
        <v>1397</v>
      </c>
      <c r="L4599">
        <v>2531</v>
      </c>
      <c r="M4599" t="s">
        <v>1214</v>
      </c>
      <c r="N4599" t="s">
        <v>1388</v>
      </c>
      <c r="O4599">
        <v>0</v>
      </c>
      <c r="P4599" t="s">
        <v>1207</v>
      </c>
      <c r="Q4599">
        <v>19720501</v>
      </c>
    </row>
    <row r="4600" spans="1:17">
      <c r="A4600" t="s">
        <v>1396</v>
      </c>
      <c r="B4600" t="s">
        <v>1409</v>
      </c>
      <c r="C4600">
        <v>201012</v>
      </c>
      <c r="D4600">
        <v>31</v>
      </c>
      <c r="E4600" t="s">
        <v>1212</v>
      </c>
      <c r="F4600">
        <v>177</v>
      </c>
      <c r="G4600">
        <v>230</v>
      </c>
      <c r="H4600">
        <v>6391</v>
      </c>
      <c r="I4600">
        <v>43112012601</v>
      </c>
      <c r="J4600">
        <v>8</v>
      </c>
      <c r="K4600" t="s">
        <v>1397</v>
      </c>
      <c r="L4600">
        <v>2531</v>
      </c>
      <c r="M4600" t="s">
        <v>1214</v>
      </c>
      <c r="N4600" t="s">
        <v>1388</v>
      </c>
      <c r="O4600">
        <v>0</v>
      </c>
      <c r="P4600" t="s">
        <v>1233</v>
      </c>
      <c r="Q4600">
        <v>19980514</v>
      </c>
    </row>
    <row r="4601" spans="1:17">
      <c r="A4601" t="s">
        <v>1396</v>
      </c>
      <c r="B4601" t="s">
        <v>1410</v>
      </c>
      <c r="C4601">
        <v>201012</v>
      </c>
      <c r="D4601">
        <v>31</v>
      </c>
      <c r="E4601" t="s">
        <v>1212</v>
      </c>
      <c r="F4601">
        <v>710</v>
      </c>
      <c r="G4601">
        <v>2155</v>
      </c>
      <c r="H4601">
        <v>9319</v>
      </c>
      <c r="I4601">
        <v>43112015501</v>
      </c>
      <c r="J4601">
        <v>8</v>
      </c>
      <c r="K4601" t="s">
        <v>1397</v>
      </c>
      <c r="L4601">
        <v>2531</v>
      </c>
      <c r="M4601" t="s">
        <v>1214</v>
      </c>
      <c r="N4601" t="s">
        <v>1388</v>
      </c>
      <c r="O4601">
        <v>0</v>
      </c>
      <c r="P4601" t="s">
        <v>1207</v>
      </c>
      <c r="Q4601">
        <v>19901001</v>
      </c>
    </row>
    <row r="4602" spans="1:17">
      <c r="A4602" t="s">
        <v>1396</v>
      </c>
      <c r="B4602" t="s">
        <v>1411</v>
      </c>
      <c r="C4602">
        <v>201012</v>
      </c>
      <c r="D4602">
        <v>0</v>
      </c>
      <c r="E4602" t="s">
        <v>1212</v>
      </c>
      <c r="F4602">
        <v>0</v>
      </c>
      <c r="G4602">
        <v>0</v>
      </c>
      <c r="H4602">
        <v>0</v>
      </c>
      <c r="I4602">
        <v>43112029202</v>
      </c>
      <c r="J4602">
        <v>12</v>
      </c>
      <c r="K4602" t="s">
        <v>1397</v>
      </c>
      <c r="L4602">
        <v>2531</v>
      </c>
      <c r="M4602" t="s">
        <v>1214</v>
      </c>
      <c r="N4602" t="s">
        <v>1388</v>
      </c>
      <c r="O4602">
        <v>0</v>
      </c>
      <c r="P4602" t="s">
        <v>1207</v>
      </c>
      <c r="Q4602">
        <v>19931001</v>
      </c>
    </row>
    <row r="4603" spans="1:17">
      <c r="A4603" t="s">
        <v>1396</v>
      </c>
      <c r="B4603" t="s">
        <v>1332</v>
      </c>
      <c r="C4603">
        <v>201012</v>
      </c>
      <c r="D4603">
        <v>31</v>
      </c>
      <c r="E4603" t="s">
        <v>1212</v>
      </c>
      <c r="F4603">
        <v>173</v>
      </c>
      <c r="G4603">
        <v>437</v>
      </c>
      <c r="H4603">
        <v>1022</v>
      </c>
      <c r="I4603">
        <v>43112034500</v>
      </c>
      <c r="J4603">
        <v>8</v>
      </c>
      <c r="K4603" t="s">
        <v>1412</v>
      </c>
      <c r="L4603">
        <v>2531</v>
      </c>
      <c r="M4603" t="s">
        <v>1214</v>
      </c>
      <c r="N4603" t="s">
        <v>1388</v>
      </c>
      <c r="O4603">
        <v>0</v>
      </c>
      <c r="P4603" t="s">
        <v>1233</v>
      </c>
      <c r="Q4603">
        <v>19970608</v>
      </c>
    </row>
    <row r="4604" spans="1:17">
      <c r="A4604" t="s">
        <v>1396</v>
      </c>
      <c r="B4604" t="s">
        <v>1333</v>
      </c>
      <c r="C4604">
        <v>201012</v>
      </c>
      <c r="D4604">
        <v>31</v>
      </c>
      <c r="E4604" t="s">
        <v>1212</v>
      </c>
      <c r="F4604">
        <v>886</v>
      </c>
      <c r="G4604">
        <v>279</v>
      </c>
      <c r="H4604">
        <v>24711</v>
      </c>
      <c r="I4604">
        <v>43112035000</v>
      </c>
      <c r="J4604">
        <v>8</v>
      </c>
      <c r="K4604" t="s">
        <v>1397</v>
      </c>
      <c r="L4604">
        <v>2531</v>
      </c>
      <c r="M4604" t="s">
        <v>1214</v>
      </c>
      <c r="N4604" t="s">
        <v>1388</v>
      </c>
      <c r="O4604">
        <v>0</v>
      </c>
      <c r="P4604" t="s">
        <v>1207</v>
      </c>
      <c r="Q4604">
        <v>19771001</v>
      </c>
    </row>
    <row r="4605" spans="1:17">
      <c r="A4605" t="s">
        <v>1396</v>
      </c>
      <c r="B4605" t="s">
        <v>1268</v>
      </c>
      <c r="C4605">
        <v>201012</v>
      </c>
      <c r="D4605">
        <v>31</v>
      </c>
      <c r="E4605" t="s">
        <v>1212</v>
      </c>
      <c r="F4605">
        <v>530</v>
      </c>
      <c r="G4605">
        <v>739</v>
      </c>
      <c r="H4605">
        <v>1091</v>
      </c>
      <c r="I4605">
        <v>43112035800</v>
      </c>
      <c r="J4605">
        <v>8</v>
      </c>
      <c r="K4605" t="s">
        <v>1397</v>
      </c>
      <c r="L4605">
        <v>2531</v>
      </c>
      <c r="M4605" t="s">
        <v>1214</v>
      </c>
      <c r="N4605" t="s">
        <v>1388</v>
      </c>
      <c r="O4605">
        <v>0</v>
      </c>
      <c r="P4605" t="s">
        <v>1207</v>
      </c>
      <c r="Q4605">
        <v>19771101</v>
      </c>
    </row>
    <row r="4606" spans="1:17">
      <c r="A4606" t="s">
        <v>1396</v>
      </c>
      <c r="B4606" t="s">
        <v>1337</v>
      </c>
      <c r="C4606">
        <v>201012</v>
      </c>
      <c r="D4606">
        <v>0</v>
      </c>
      <c r="E4606" t="s">
        <v>1212</v>
      </c>
      <c r="F4606">
        <v>0</v>
      </c>
      <c r="G4606">
        <v>0</v>
      </c>
      <c r="H4606">
        <v>0</v>
      </c>
      <c r="I4606">
        <v>43112036700</v>
      </c>
      <c r="J4606">
        <v>12</v>
      </c>
      <c r="K4606" t="s">
        <v>1397</v>
      </c>
      <c r="L4606">
        <v>2531</v>
      </c>
      <c r="M4606" t="s">
        <v>1214</v>
      </c>
      <c r="N4606" t="s">
        <v>1388</v>
      </c>
      <c r="O4606">
        <v>0</v>
      </c>
      <c r="P4606" t="s">
        <v>1207</v>
      </c>
      <c r="Q4606">
        <v>19780101</v>
      </c>
    </row>
    <row r="4607" spans="1:17">
      <c r="A4607" t="s">
        <v>1396</v>
      </c>
      <c r="B4607" t="s">
        <v>1413</v>
      </c>
      <c r="C4607">
        <v>201012</v>
      </c>
      <c r="D4607">
        <v>31</v>
      </c>
      <c r="E4607" t="s">
        <v>1212</v>
      </c>
      <c r="F4607">
        <v>713</v>
      </c>
      <c r="G4607">
        <v>1004</v>
      </c>
      <c r="H4607">
        <v>302</v>
      </c>
      <c r="I4607">
        <v>43112032800</v>
      </c>
      <c r="J4607">
        <v>8</v>
      </c>
      <c r="K4607" t="s">
        <v>1397</v>
      </c>
      <c r="L4607">
        <v>2531</v>
      </c>
      <c r="M4607" t="s">
        <v>1214</v>
      </c>
      <c r="N4607" t="s">
        <v>1388</v>
      </c>
      <c r="O4607">
        <v>0</v>
      </c>
      <c r="P4607" t="s">
        <v>1207</v>
      </c>
      <c r="Q4607">
        <v>19770701</v>
      </c>
    </row>
    <row r="4608" spans="1:17">
      <c r="A4608" t="s">
        <v>1396</v>
      </c>
      <c r="B4608" t="s">
        <v>1275</v>
      </c>
      <c r="C4608">
        <v>201012</v>
      </c>
      <c r="D4608">
        <v>31</v>
      </c>
      <c r="E4608" t="s">
        <v>1212</v>
      </c>
      <c r="F4608">
        <v>69</v>
      </c>
      <c r="G4608">
        <v>521</v>
      </c>
      <c r="H4608">
        <v>182</v>
      </c>
      <c r="I4608">
        <v>43112033900</v>
      </c>
      <c r="J4608">
        <v>8</v>
      </c>
      <c r="K4608" t="s">
        <v>1397</v>
      </c>
      <c r="L4608">
        <v>2531</v>
      </c>
      <c r="M4608" t="s">
        <v>1214</v>
      </c>
      <c r="N4608" t="s">
        <v>1388</v>
      </c>
      <c r="O4608">
        <v>0</v>
      </c>
      <c r="P4608" t="s">
        <v>1207</v>
      </c>
      <c r="Q4608">
        <v>19771001</v>
      </c>
    </row>
    <row r="4609" spans="1:17">
      <c r="A4609" t="s">
        <v>1396</v>
      </c>
      <c r="B4609" t="s">
        <v>1282</v>
      </c>
      <c r="C4609">
        <v>201012</v>
      </c>
      <c r="D4609">
        <v>31</v>
      </c>
      <c r="E4609" t="s">
        <v>1212</v>
      </c>
      <c r="F4609">
        <v>1853</v>
      </c>
      <c r="G4609">
        <v>6316</v>
      </c>
      <c r="H4609">
        <v>3015</v>
      </c>
      <c r="I4609">
        <v>43112033300</v>
      </c>
      <c r="J4609">
        <v>8</v>
      </c>
      <c r="K4609" t="s">
        <v>1397</v>
      </c>
      <c r="L4609">
        <v>2531</v>
      </c>
      <c r="M4609" t="s">
        <v>1214</v>
      </c>
      <c r="N4609" t="s">
        <v>1388</v>
      </c>
      <c r="O4609">
        <v>0</v>
      </c>
      <c r="P4609" t="s">
        <v>1207</v>
      </c>
      <c r="Q4609">
        <v>19770901</v>
      </c>
    </row>
    <row r="4610" spans="1:17">
      <c r="A4610" t="s">
        <v>1396</v>
      </c>
      <c r="B4610" t="s">
        <v>1342</v>
      </c>
      <c r="C4610">
        <v>201012</v>
      </c>
      <c r="D4610">
        <v>31</v>
      </c>
      <c r="E4610" t="s">
        <v>1212</v>
      </c>
      <c r="F4610">
        <v>270</v>
      </c>
      <c r="G4610">
        <v>2217</v>
      </c>
      <c r="H4610">
        <v>6015</v>
      </c>
      <c r="I4610">
        <v>43112032700</v>
      </c>
      <c r="J4610">
        <v>8</v>
      </c>
      <c r="K4610" t="s">
        <v>1397</v>
      </c>
      <c r="L4610">
        <v>2531</v>
      </c>
      <c r="M4610" t="s">
        <v>1214</v>
      </c>
      <c r="N4610" t="s">
        <v>1388</v>
      </c>
      <c r="O4610">
        <v>0</v>
      </c>
      <c r="P4610" t="s">
        <v>1207</v>
      </c>
      <c r="Q4610">
        <v>19770801</v>
      </c>
    </row>
    <row r="4611" spans="1:17">
      <c r="A4611" t="s">
        <v>1396</v>
      </c>
      <c r="B4611" t="s">
        <v>1343</v>
      </c>
      <c r="C4611">
        <v>201012</v>
      </c>
      <c r="D4611">
        <v>31</v>
      </c>
      <c r="E4611" t="s">
        <v>1212</v>
      </c>
      <c r="F4611">
        <v>2420</v>
      </c>
      <c r="G4611">
        <v>307</v>
      </c>
      <c r="H4611">
        <v>15481</v>
      </c>
      <c r="I4611">
        <v>43112069200</v>
      </c>
      <c r="J4611">
        <v>8</v>
      </c>
      <c r="K4611" t="s">
        <v>1397</v>
      </c>
      <c r="L4611">
        <v>2531</v>
      </c>
      <c r="M4611" t="s">
        <v>1214</v>
      </c>
      <c r="N4611" t="s">
        <v>1388</v>
      </c>
      <c r="O4611">
        <v>0</v>
      </c>
      <c r="P4611" t="s">
        <v>1207</v>
      </c>
      <c r="Q4611">
        <v>19910701</v>
      </c>
    </row>
    <row r="4612" spans="1:17">
      <c r="A4612" t="s">
        <v>1396</v>
      </c>
      <c r="B4612" t="s">
        <v>1283</v>
      </c>
      <c r="C4612">
        <v>201012</v>
      </c>
      <c r="D4612">
        <v>31</v>
      </c>
      <c r="E4612" t="s">
        <v>1212</v>
      </c>
      <c r="F4612">
        <v>619</v>
      </c>
      <c r="G4612">
        <v>363</v>
      </c>
      <c r="H4612">
        <v>6934</v>
      </c>
      <c r="I4612">
        <v>43112069400</v>
      </c>
      <c r="J4612">
        <v>8</v>
      </c>
      <c r="K4612" t="s">
        <v>1397</v>
      </c>
      <c r="L4612">
        <v>2531</v>
      </c>
      <c r="M4612" t="s">
        <v>1214</v>
      </c>
      <c r="N4612" t="s">
        <v>1388</v>
      </c>
      <c r="O4612">
        <v>0</v>
      </c>
      <c r="P4612" t="s">
        <v>1207</v>
      </c>
      <c r="Q4612">
        <v>19920701</v>
      </c>
    </row>
    <row r="4613" spans="1:17">
      <c r="A4613" t="s">
        <v>1396</v>
      </c>
      <c r="B4613" t="s">
        <v>1344</v>
      </c>
      <c r="C4613">
        <v>201012</v>
      </c>
      <c r="D4613">
        <v>31</v>
      </c>
      <c r="E4613" t="s">
        <v>1212</v>
      </c>
      <c r="F4613">
        <v>1650</v>
      </c>
      <c r="G4613">
        <v>307</v>
      </c>
      <c r="H4613">
        <v>3518</v>
      </c>
      <c r="I4613">
        <v>43112036500</v>
      </c>
      <c r="J4613">
        <v>8</v>
      </c>
      <c r="K4613" t="s">
        <v>1397</v>
      </c>
      <c r="L4613">
        <v>2531</v>
      </c>
      <c r="M4613" t="s">
        <v>1214</v>
      </c>
      <c r="N4613" t="s">
        <v>1388</v>
      </c>
      <c r="O4613">
        <v>0</v>
      </c>
      <c r="P4613" t="s">
        <v>1207</v>
      </c>
      <c r="Q4613">
        <v>19771201</v>
      </c>
    </row>
    <row r="4614" spans="1:17">
      <c r="A4614" t="s">
        <v>1396</v>
      </c>
      <c r="B4614" t="s">
        <v>1284</v>
      </c>
      <c r="C4614">
        <v>201012</v>
      </c>
      <c r="D4614">
        <v>31</v>
      </c>
      <c r="E4614" t="s">
        <v>1212</v>
      </c>
      <c r="F4614">
        <v>171</v>
      </c>
      <c r="G4614">
        <v>139</v>
      </c>
      <c r="H4614">
        <v>872</v>
      </c>
      <c r="I4614">
        <v>43112035300</v>
      </c>
      <c r="J4614">
        <v>8</v>
      </c>
      <c r="K4614" t="s">
        <v>1397</v>
      </c>
      <c r="L4614">
        <v>2531</v>
      </c>
      <c r="M4614" t="s">
        <v>1214</v>
      </c>
      <c r="N4614" t="s">
        <v>1388</v>
      </c>
      <c r="O4614">
        <v>0</v>
      </c>
      <c r="P4614" t="s">
        <v>1207</v>
      </c>
      <c r="Q4614">
        <v>19771101</v>
      </c>
    </row>
    <row r="4615" spans="1:17">
      <c r="A4615" t="s">
        <v>1396</v>
      </c>
      <c r="B4615" t="s">
        <v>1285</v>
      </c>
      <c r="C4615">
        <v>201012</v>
      </c>
      <c r="D4615">
        <v>31</v>
      </c>
      <c r="E4615" t="s">
        <v>1212</v>
      </c>
      <c r="F4615">
        <v>0</v>
      </c>
      <c r="G4615">
        <v>139</v>
      </c>
      <c r="H4615">
        <v>0</v>
      </c>
      <c r="I4615">
        <v>43112067600</v>
      </c>
      <c r="J4615">
        <v>8</v>
      </c>
      <c r="K4615" t="s">
        <v>1397</v>
      </c>
      <c r="L4615">
        <v>2531</v>
      </c>
      <c r="M4615" t="s">
        <v>1214</v>
      </c>
      <c r="N4615" t="s">
        <v>1388</v>
      </c>
      <c r="O4615">
        <v>0</v>
      </c>
      <c r="P4615" t="s">
        <v>1322</v>
      </c>
      <c r="Q4615">
        <v>19950401</v>
      </c>
    </row>
    <row r="4616" spans="1:17">
      <c r="A4616" t="s">
        <v>1396</v>
      </c>
      <c r="B4616" t="s">
        <v>1414</v>
      </c>
      <c r="C4616">
        <v>201012</v>
      </c>
      <c r="D4616">
        <v>31</v>
      </c>
      <c r="E4616" t="s">
        <v>1212</v>
      </c>
      <c r="F4616">
        <v>778</v>
      </c>
      <c r="G4616">
        <v>153</v>
      </c>
      <c r="H4616">
        <v>1174</v>
      </c>
      <c r="I4616">
        <v>43112069500</v>
      </c>
      <c r="J4616">
        <v>8</v>
      </c>
      <c r="K4616" t="s">
        <v>1397</v>
      </c>
      <c r="L4616">
        <v>2531</v>
      </c>
      <c r="M4616" t="s">
        <v>1214</v>
      </c>
      <c r="N4616" t="s">
        <v>1388</v>
      </c>
      <c r="O4616">
        <v>0</v>
      </c>
      <c r="P4616" t="s">
        <v>1207</v>
      </c>
      <c r="Q4616">
        <v>19920701</v>
      </c>
    </row>
    <row r="4617" spans="1:17">
      <c r="A4617" t="s">
        <v>1396</v>
      </c>
      <c r="B4617" t="s">
        <v>1415</v>
      </c>
      <c r="C4617">
        <v>201012</v>
      </c>
      <c r="D4617">
        <v>0</v>
      </c>
      <c r="E4617" t="s">
        <v>1212</v>
      </c>
      <c r="F4617">
        <v>0</v>
      </c>
      <c r="G4617">
        <v>0</v>
      </c>
      <c r="H4617">
        <v>0</v>
      </c>
      <c r="I4617">
        <v>43112032900</v>
      </c>
      <c r="J4617">
        <v>12</v>
      </c>
      <c r="K4617" t="s">
        <v>1397</v>
      </c>
      <c r="L4617">
        <v>2531</v>
      </c>
      <c r="M4617" t="s">
        <v>1214</v>
      </c>
      <c r="N4617" t="s">
        <v>1388</v>
      </c>
      <c r="O4617">
        <v>0</v>
      </c>
      <c r="P4617" t="s">
        <v>1207</v>
      </c>
      <c r="Q4617">
        <v>19770801</v>
      </c>
    </row>
    <row r="4618" spans="1:17">
      <c r="A4618" t="s">
        <v>1396</v>
      </c>
      <c r="B4618" t="s">
        <v>1289</v>
      </c>
      <c r="C4618">
        <v>201012</v>
      </c>
      <c r="D4618">
        <v>31</v>
      </c>
      <c r="E4618" t="s">
        <v>1212</v>
      </c>
      <c r="F4618">
        <v>222</v>
      </c>
      <c r="G4618">
        <v>488</v>
      </c>
      <c r="H4618">
        <v>1441</v>
      </c>
      <c r="I4618">
        <v>43112033500</v>
      </c>
      <c r="J4618">
        <v>8</v>
      </c>
      <c r="K4618" t="s">
        <v>1397</v>
      </c>
      <c r="L4618">
        <v>2531</v>
      </c>
      <c r="M4618" t="s">
        <v>1214</v>
      </c>
      <c r="N4618" t="s">
        <v>1388</v>
      </c>
      <c r="O4618">
        <v>0</v>
      </c>
      <c r="P4618" t="s">
        <v>1207</v>
      </c>
      <c r="Q4618">
        <v>19770901</v>
      </c>
    </row>
    <row r="4619" spans="1:17">
      <c r="A4619" t="s">
        <v>1396</v>
      </c>
      <c r="B4619" t="s">
        <v>1208</v>
      </c>
      <c r="C4619">
        <v>201012</v>
      </c>
      <c r="D4619">
        <v>31</v>
      </c>
      <c r="E4619" t="s">
        <v>1212</v>
      </c>
      <c r="F4619">
        <v>1618</v>
      </c>
      <c r="G4619">
        <v>160</v>
      </c>
      <c r="H4619">
        <v>13901</v>
      </c>
      <c r="I4619">
        <v>43112036400</v>
      </c>
      <c r="J4619">
        <v>8</v>
      </c>
      <c r="K4619" t="s">
        <v>1397</v>
      </c>
      <c r="L4619">
        <v>2531</v>
      </c>
      <c r="M4619" t="s">
        <v>1214</v>
      </c>
      <c r="N4619" t="s">
        <v>1388</v>
      </c>
      <c r="O4619">
        <v>0</v>
      </c>
      <c r="P4619" t="s">
        <v>1207</v>
      </c>
      <c r="Q4619">
        <v>19771201</v>
      </c>
    </row>
    <row r="4620" spans="1:17">
      <c r="A4620" t="s">
        <v>1396</v>
      </c>
      <c r="B4620" t="s">
        <v>1416</v>
      </c>
      <c r="C4620">
        <v>201012</v>
      </c>
      <c r="D4620">
        <v>31</v>
      </c>
      <c r="E4620" t="s">
        <v>1212</v>
      </c>
      <c r="F4620">
        <v>225</v>
      </c>
      <c r="G4620">
        <v>511</v>
      </c>
      <c r="H4620">
        <v>3914</v>
      </c>
      <c r="I4620">
        <v>43112036300</v>
      </c>
      <c r="J4620">
        <v>8</v>
      </c>
      <c r="K4620" t="s">
        <v>1397</v>
      </c>
      <c r="L4620">
        <v>2531</v>
      </c>
      <c r="M4620" t="s">
        <v>1214</v>
      </c>
      <c r="N4620" t="s">
        <v>1388</v>
      </c>
      <c r="O4620">
        <v>0</v>
      </c>
      <c r="P4620" t="s">
        <v>1207</v>
      </c>
      <c r="Q4620">
        <v>19771101</v>
      </c>
    </row>
    <row r="4621" spans="1:17">
      <c r="A4621" t="s">
        <v>1396</v>
      </c>
      <c r="B4621" t="s">
        <v>1346</v>
      </c>
      <c r="C4621">
        <v>201012</v>
      </c>
      <c r="D4621">
        <v>31</v>
      </c>
      <c r="E4621" t="s">
        <v>1212</v>
      </c>
      <c r="F4621">
        <v>1416</v>
      </c>
      <c r="G4621">
        <v>139</v>
      </c>
      <c r="H4621">
        <v>1419</v>
      </c>
      <c r="I4621">
        <v>43112036600</v>
      </c>
      <c r="J4621">
        <v>8</v>
      </c>
      <c r="K4621" t="s">
        <v>1397</v>
      </c>
      <c r="L4621">
        <v>2531</v>
      </c>
      <c r="M4621" t="s">
        <v>1214</v>
      </c>
      <c r="N4621" t="s">
        <v>1388</v>
      </c>
      <c r="O4621">
        <v>0</v>
      </c>
      <c r="P4621" t="s">
        <v>1207</v>
      </c>
      <c r="Q4621">
        <v>19771201</v>
      </c>
    </row>
    <row r="4622" spans="1:17">
      <c r="A4622" t="s">
        <v>1396</v>
      </c>
      <c r="B4622" t="s">
        <v>1347</v>
      </c>
      <c r="C4622">
        <v>201012</v>
      </c>
      <c r="D4622">
        <v>31</v>
      </c>
      <c r="E4622" t="s">
        <v>1212</v>
      </c>
      <c r="F4622">
        <v>464</v>
      </c>
      <c r="G4622">
        <v>251</v>
      </c>
      <c r="H4622">
        <v>45</v>
      </c>
      <c r="I4622">
        <v>43112069300</v>
      </c>
      <c r="J4622">
        <v>8</v>
      </c>
      <c r="K4622" t="s">
        <v>1397</v>
      </c>
      <c r="L4622">
        <v>2531</v>
      </c>
      <c r="M4622" t="s">
        <v>1214</v>
      </c>
      <c r="N4622" t="s">
        <v>1388</v>
      </c>
      <c r="O4622">
        <v>0</v>
      </c>
      <c r="P4622" t="s">
        <v>1207</v>
      </c>
      <c r="Q4622">
        <v>19910801</v>
      </c>
    </row>
    <row r="4623" spans="1:17">
      <c r="A4623" t="s">
        <v>1396</v>
      </c>
      <c r="B4623" t="s">
        <v>1290</v>
      </c>
      <c r="C4623">
        <v>201012</v>
      </c>
      <c r="D4623">
        <v>31</v>
      </c>
      <c r="E4623" t="s">
        <v>1212</v>
      </c>
      <c r="F4623">
        <v>783</v>
      </c>
      <c r="G4623">
        <v>130</v>
      </c>
      <c r="H4623">
        <v>2203</v>
      </c>
      <c r="I4623">
        <v>43112068900</v>
      </c>
      <c r="J4623">
        <v>8</v>
      </c>
      <c r="K4623" t="s">
        <v>1397</v>
      </c>
      <c r="L4623">
        <v>2531</v>
      </c>
      <c r="M4623" t="s">
        <v>1214</v>
      </c>
      <c r="N4623" t="s">
        <v>1388</v>
      </c>
      <c r="O4623">
        <v>0</v>
      </c>
      <c r="P4623" t="s">
        <v>1207</v>
      </c>
      <c r="Q4623">
        <v>19901101</v>
      </c>
    </row>
    <row r="4624" spans="1:17">
      <c r="A4624" t="s">
        <v>1396</v>
      </c>
      <c r="B4624" t="s">
        <v>1417</v>
      </c>
      <c r="C4624">
        <v>201012</v>
      </c>
      <c r="D4624">
        <v>31</v>
      </c>
      <c r="E4624" t="s">
        <v>1212</v>
      </c>
      <c r="F4624">
        <v>2445</v>
      </c>
      <c r="G4624">
        <v>390</v>
      </c>
      <c r="H4624">
        <v>2364</v>
      </c>
      <c r="I4624">
        <v>43112035100</v>
      </c>
      <c r="J4624">
        <v>8</v>
      </c>
      <c r="K4624" t="s">
        <v>1397</v>
      </c>
      <c r="L4624">
        <v>2531</v>
      </c>
      <c r="M4624" t="s">
        <v>1214</v>
      </c>
      <c r="N4624" t="s">
        <v>1388</v>
      </c>
      <c r="O4624">
        <v>0</v>
      </c>
      <c r="P4624" t="s">
        <v>1207</v>
      </c>
      <c r="Q4624">
        <v>19771001</v>
      </c>
    </row>
    <row r="4625" spans="1:17">
      <c r="A4625" t="s">
        <v>1396</v>
      </c>
      <c r="B4625" t="s">
        <v>1293</v>
      </c>
      <c r="C4625">
        <v>201012</v>
      </c>
      <c r="D4625">
        <v>31</v>
      </c>
      <c r="E4625" t="s">
        <v>1212</v>
      </c>
      <c r="F4625">
        <v>199</v>
      </c>
      <c r="G4625">
        <v>377</v>
      </c>
      <c r="H4625">
        <v>1012</v>
      </c>
      <c r="I4625">
        <v>43112034000</v>
      </c>
      <c r="J4625">
        <v>8</v>
      </c>
      <c r="K4625" t="s">
        <v>1397</v>
      </c>
      <c r="L4625">
        <v>2531</v>
      </c>
      <c r="M4625" t="s">
        <v>1214</v>
      </c>
      <c r="N4625" t="s">
        <v>1388</v>
      </c>
      <c r="O4625">
        <v>0</v>
      </c>
      <c r="P4625" t="s">
        <v>1207</v>
      </c>
      <c r="Q4625">
        <v>19771001</v>
      </c>
    </row>
    <row r="4626" spans="1:17">
      <c r="A4626" t="s">
        <v>1396</v>
      </c>
      <c r="B4626" t="s">
        <v>1295</v>
      </c>
      <c r="C4626">
        <v>201012</v>
      </c>
      <c r="D4626">
        <v>0</v>
      </c>
      <c r="E4626" t="s">
        <v>1212</v>
      </c>
      <c r="F4626">
        <v>0</v>
      </c>
      <c r="G4626">
        <v>0</v>
      </c>
      <c r="H4626">
        <v>0</v>
      </c>
      <c r="I4626">
        <v>43112036800</v>
      </c>
      <c r="J4626">
        <v>12</v>
      </c>
      <c r="K4626" t="s">
        <v>1397</v>
      </c>
      <c r="L4626">
        <v>2531</v>
      </c>
      <c r="M4626" t="s">
        <v>1214</v>
      </c>
      <c r="N4626" t="s">
        <v>1388</v>
      </c>
      <c r="O4626">
        <v>0</v>
      </c>
      <c r="P4626" t="s">
        <v>1207</v>
      </c>
      <c r="Q4626">
        <v>19780201</v>
      </c>
    </row>
    <row r="4627" spans="1:17">
      <c r="A4627" t="s">
        <v>1396</v>
      </c>
      <c r="B4627" t="s">
        <v>1297</v>
      </c>
      <c r="C4627">
        <v>201012</v>
      </c>
      <c r="D4627">
        <v>31</v>
      </c>
      <c r="E4627" t="s">
        <v>1212</v>
      </c>
      <c r="F4627">
        <v>1981</v>
      </c>
      <c r="G4627">
        <v>623</v>
      </c>
      <c r="H4627">
        <v>43263</v>
      </c>
      <c r="I4627">
        <v>43112033200</v>
      </c>
      <c r="J4627">
        <v>8</v>
      </c>
      <c r="K4627" t="s">
        <v>1397</v>
      </c>
      <c r="L4627">
        <v>2531</v>
      </c>
      <c r="M4627" t="s">
        <v>1214</v>
      </c>
      <c r="N4627" t="s">
        <v>1388</v>
      </c>
      <c r="O4627">
        <v>0</v>
      </c>
      <c r="P4627" t="s">
        <v>1207</v>
      </c>
      <c r="Q4627">
        <v>19770801</v>
      </c>
    </row>
    <row r="4628" spans="1:17">
      <c r="A4628" t="s">
        <v>1396</v>
      </c>
      <c r="B4628" t="s">
        <v>1298</v>
      </c>
      <c r="C4628">
        <v>201012</v>
      </c>
      <c r="D4628">
        <v>31</v>
      </c>
      <c r="E4628" t="s">
        <v>1212</v>
      </c>
      <c r="F4628">
        <v>340</v>
      </c>
      <c r="G4628">
        <v>372</v>
      </c>
      <c r="H4628">
        <v>6982</v>
      </c>
      <c r="I4628">
        <v>43112033400</v>
      </c>
      <c r="J4628">
        <v>8</v>
      </c>
      <c r="K4628" t="s">
        <v>1397</v>
      </c>
      <c r="L4628">
        <v>2531</v>
      </c>
      <c r="M4628" t="s">
        <v>1214</v>
      </c>
      <c r="N4628" t="s">
        <v>1388</v>
      </c>
      <c r="O4628">
        <v>0</v>
      </c>
      <c r="P4628" t="s">
        <v>1207</v>
      </c>
      <c r="Q4628">
        <v>19770901</v>
      </c>
    </row>
    <row r="4629" spans="1:17">
      <c r="A4629" t="s">
        <v>1396</v>
      </c>
      <c r="B4629" t="s">
        <v>1418</v>
      </c>
      <c r="C4629">
        <v>201012</v>
      </c>
      <c r="D4629">
        <v>31</v>
      </c>
      <c r="E4629" t="s">
        <v>1212</v>
      </c>
      <c r="F4629">
        <v>169</v>
      </c>
      <c r="G4629">
        <v>166</v>
      </c>
      <c r="H4629">
        <v>103</v>
      </c>
      <c r="I4629">
        <v>43112016101</v>
      </c>
      <c r="J4629">
        <v>8</v>
      </c>
      <c r="K4629" t="s">
        <v>1397</v>
      </c>
      <c r="L4629">
        <v>2531</v>
      </c>
      <c r="M4629" t="s">
        <v>1214</v>
      </c>
      <c r="N4629" t="s">
        <v>1388</v>
      </c>
      <c r="O4629">
        <v>0</v>
      </c>
      <c r="P4629" t="s">
        <v>1233</v>
      </c>
      <c r="Q4629">
        <v>19910301</v>
      </c>
    </row>
    <row r="4630" spans="1:17">
      <c r="A4630" t="s">
        <v>1396</v>
      </c>
      <c r="B4630" t="s">
        <v>1419</v>
      </c>
      <c r="C4630">
        <v>201012</v>
      </c>
      <c r="D4630">
        <v>31</v>
      </c>
      <c r="E4630" t="s">
        <v>1212</v>
      </c>
      <c r="F4630">
        <v>1345</v>
      </c>
      <c r="G4630">
        <v>499</v>
      </c>
      <c r="H4630">
        <v>18264</v>
      </c>
      <c r="I4630">
        <v>43112014001</v>
      </c>
      <c r="J4630">
        <v>8</v>
      </c>
      <c r="K4630" t="s">
        <v>1397</v>
      </c>
      <c r="L4630">
        <v>2531</v>
      </c>
      <c r="M4630" t="s">
        <v>1214</v>
      </c>
      <c r="N4630" t="s">
        <v>1388</v>
      </c>
      <c r="O4630">
        <v>0</v>
      </c>
      <c r="P4630" t="s">
        <v>1207</v>
      </c>
      <c r="Q4630">
        <v>19791001</v>
      </c>
    </row>
    <row r="4631" spans="1:17">
      <c r="A4631" t="s">
        <v>1396</v>
      </c>
      <c r="B4631" t="s">
        <v>1420</v>
      </c>
      <c r="C4631">
        <v>201012</v>
      </c>
      <c r="D4631">
        <v>15</v>
      </c>
      <c r="E4631" t="s">
        <v>1212</v>
      </c>
      <c r="F4631">
        <v>275</v>
      </c>
      <c r="G4631">
        <v>77</v>
      </c>
      <c r="H4631">
        <v>6064</v>
      </c>
      <c r="I4631">
        <v>43112017700</v>
      </c>
      <c r="J4631">
        <v>8</v>
      </c>
      <c r="K4631" t="s">
        <v>1397</v>
      </c>
      <c r="L4631">
        <v>2531</v>
      </c>
      <c r="M4631" t="s">
        <v>1214</v>
      </c>
      <c r="N4631" t="s">
        <v>1388</v>
      </c>
      <c r="O4631">
        <v>0</v>
      </c>
      <c r="P4631" t="s">
        <v>1207</v>
      </c>
      <c r="Q4631">
        <v>19701001</v>
      </c>
    </row>
    <row r="4632" spans="1:17">
      <c r="A4632" t="s">
        <v>1396</v>
      </c>
      <c r="B4632" t="s">
        <v>1421</v>
      </c>
      <c r="C4632">
        <v>201012</v>
      </c>
      <c r="D4632">
        <v>17</v>
      </c>
      <c r="E4632" t="s">
        <v>1212</v>
      </c>
      <c r="F4632">
        <v>1344</v>
      </c>
      <c r="G4632">
        <v>161</v>
      </c>
      <c r="H4632">
        <v>6293</v>
      </c>
      <c r="I4632">
        <v>43112017802</v>
      </c>
      <c r="J4632">
        <v>8</v>
      </c>
      <c r="K4632" t="s">
        <v>1397</v>
      </c>
      <c r="L4632">
        <v>2531</v>
      </c>
      <c r="M4632" t="s">
        <v>1214</v>
      </c>
      <c r="N4632" t="s">
        <v>1388</v>
      </c>
      <c r="O4632">
        <v>0</v>
      </c>
      <c r="P4632" t="s">
        <v>1207</v>
      </c>
      <c r="Q4632">
        <v>19830601</v>
      </c>
    </row>
    <row r="4633" spans="1:17">
      <c r="A4633" t="s">
        <v>1379</v>
      </c>
      <c r="B4633" t="s">
        <v>1422</v>
      </c>
      <c r="C4633">
        <v>201001</v>
      </c>
      <c r="D4633">
        <v>0</v>
      </c>
      <c r="E4633" t="s">
        <v>1302</v>
      </c>
      <c r="F4633">
        <v>0</v>
      </c>
      <c r="G4633">
        <v>0</v>
      </c>
      <c r="H4633">
        <v>0</v>
      </c>
      <c r="I4633">
        <v>43112027600</v>
      </c>
      <c r="J4633">
        <v>4</v>
      </c>
      <c r="K4633" t="s">
        <v>1380</v>
      </c>
      <c r="L4633">
        <v>2531</v>
      </c>
      <c r="M4633" t="s">
        <v>1214</v>
      </c>
      <c r="N4633" t="s">
        <v>1388</v>
      </c>
      <c r="O4633">
        <v>0</v>
      </c>
      <c r="P4633" t="s">
        <v>1423</v>
      </c>
    </row>
    <row r="4634" spans="1:17">
      <c r="A4634" t="s">
        <v>1379</v>
      </c>
      <c r="B4634" t="s">
        <v>1424</v>
      </c>
      <c r="C4634">
        <v>201001</v>
      </c>
      <c r="D4634">
        <v>0</v>
      </c>
      <c r="E4634" t="s">
        <v>1302</v>
      </c>
      <c r="F4634">
        <v>0</v>
      </c>
      <c r="G4634">
        <v>0</v>
      </c>
      <c r="H4634">
        <v>0</v>
      </c>
      <c r="I4634">
        <v>43112027600</v>
      </c>
      <c r="J4634">
        <v>4</v>
      </c>
      <c r="K4634" t="s">
        <v>1380</v>
      </c>
      <c r="L4634">
        <v>2531</v>
      </c>
      <c r="M4634" t="s">
        <v>1214</v>
      </c>
      <c r="N4634" t="s">
        <v>1388</v>
      </c>
      <c r="O4634">
        <v>0</v>
      </c>
      <c r="P4634" t="s">
        <v>1425</v>
      </c>
    </row>
    <row r="4635" spans="1:17">
      <c r="A4635" t="s">
        <v>1396</v>
      </c>
      <c r="B4635" t="s">
        <v>1306</v>
      </c>
      <c r="C4635">
        <v>201001</v>
      </c>
      <c r="D4635">
        <v>0</v>
      </c>
      <c r="E4635" t="s">
        <v>1302</v>
      </c>
      <c r="F4635">
        <v>0</v>
      </c>
      <c r="G4635">
        <v>0</v>
      </c>
      <c r="H4635">
        <v>0</v>
      </c>
      <c r="I4635">
        <v>43112015000</v>
      </c>
      <c r="J4635">
        <v>4</v>
      </c>
      <c r="K4635" t="s">
        <v>1397</v>
      </c>
      <c r="L4635">
        <v>2531</v>
      </c>
      <c r="M4635" t="s">
        <v>1214</v>
      </c>
      <c r="N4635" t="s">
        <v>1388</v>
      </c>
      <c r="O4635">
        <v>0</v>
      </c>
      <c r="P4635" t="s">
        <v>1207</v>
      </c>
    </row>
    <row r="4636" spans="1:17">
      <c r="A4636" t="s">
        <v>1396</v>
      </c>
      <c r="B4636" t="s">
        <v>1426</v>
      </c>
      <c r="C4636">
        <v>201001</v>
      </c>
      <c r="D4636">
        <v>30</v>
      </c>
      <c r="E4636" t="s">
        <v>1302</v>
      </c>
      <c r="F4636">
        <v>0</v>
      </c>
      <c r="G4636">
        <v>0</v>
      </c>
      <c r="H4636">
        <v>0</v>
      </c>
      <c r="I4636">
        <v>43112021501</v>
      </c>
      <c r="J4636">
        <v>4</v>
      </c>
      <c r="K4636" t="s">
        <v>1397</v>
      </c>
      <c r="L4636">
        <v>2531</v>
      </c>
      <c r="M4636" t="s">
        <v>1214</v>
      </c>
      <c r="N4636" t="s">
        <v>1388</v>
      </c>
      <c r="O4636">
        <v>55920</v>
      </c>
      <c r="P4636" t="s">
        <v>1423</v>
      </c>
      <c r="Q4636">
        <v>19980331</v>
      </c>
    </row>
    <row r="4637" spans="1:17">
      <c r="A4637" t="s">
        <v>1396</v>
      </c>
      <c r="B4637" t="s">
        <v>1427</v>
      </c>
      <c r="C4637">
        <v>201001</v>
      </c>
      <c r="D4637">
        <v>31</v>
      </c>
      <c r="E4637" t="s">
        <v>1302</v>
      </c>
      <c r="F4637">
        <v>0</v>
      </c>
      <c r="G4637">
        <v>0</v>
      </c>
      <c r="H4637">
        <v>0</v>
      </c>
      <c r="I4637">
        <v>43112021501</v>
      </c>
      <c r="J4637">
        <v>4</v>
      </c>
      <c r="K4637" t="s">
        <v>1397</v>
      </c>
      <c r="L4637">
        <v>2531</v>
      </c>
      <c r="M4637" t="s">
        <v>1214</v>
      </c>
      <c r="N4637" t="s">
        <v>1388</v>
      </c>
      <c r="O4637">
        <v>53896</v>
      </c>
      <c r="P4637" t="s">
        <v>1425</v>
      </c>
      <c r="Q4637">
        <v>19980331</v>
      </c>
    </row>
    <row r="4638" spans="1:17">
      <c r="A4638" t="s">
        <v>1396</v>
      </c>
      <c r="B4638" t="s">
        <v>1428</v>
      </c>
      <c r="C4638">
        <v>201001</v>
      </c>
      <c r="D4638">
        <v>0</v>
      </c>
      <c r="E4638" t="s">
        <v>1302</v>
      </c>
      <c r="F4638">
        <v>0</v>
      </c>
      <c r="G4638">
        <v>0</v>
      </c>
      <c r="H4638">
        <v>0</v>
      </c>
      <c r="I4638">
        <v>43112021601</v>
      </c>
      <c r="J4638">
        <v>4</v>
      </c>
      <c r="K4638" t="s">
        <v>1397</v>
      </c>
      <c r="L4638">
        <v>2531</v>
      </c>
      <c r="M4638" t="s">
        <v>1214</v>
      </c>
      <c r="N4638" t="s">
        <v>1388</v>
      </c>
      <c r="O4638">
        <v>0</v>
      </c>
      <c r="P4638" t="s">
        <v>1423</v>
      </c>
      <c r="Q4638">
        <v>19980331</v>
      </c>
    </row>
    <row r="4639" spans="1:17">
      <c r="A4639" t="s">
        <v>1396</v>
      </c>
      <c r="B4639" t="s">
        <v>1429</v>
      </c>
      <c r="C4639">
        <v>201001</v>
      </c>
      <c r="D4639">
        <v>1</v>
      </c>
      <c r="E4639" t="s">
        <v>1302</v>
      </c>
      <c r="F4639">
        <v>0</v>
      </c>
      <c r="G4639">
        <v>0</v>
      </c>
      <c r="H4639">
        <v>0</v>
      </c>
      <c r="I4639">
        <v>43112021601</v>
      </c>
      <c r="J4639">
        <v>4</v>
      </c>
      <c r="K4639" t="s">
        <v>1397</v>
      </c>
      <c r="L4639">
        <v>2531</v>
      </c>
      <c r="M4639" t="s">
        <v>1214</v>
      </c>
      <c r="N4639" t="s">
        <v>1388</v>
      </c>
      <c r="O4639">
        <v>61379</v>
      </c>
      <c r="P4639" t="s">
        <v>1425</v>
      </c>
      <c r="Q4639">
        <v>19980331</v>
      </c>
    </row>
    <row r="4640" spans="1:17">
      <c r="A4640" t="s">
        <v>1396</v>
      </c>
      <c r="B4640" t="s">
        <v>1264</v>
      </c>
      <c r="C4640">
        <v>201001</v>
      </c>
      <c r="D4640">
        <v>31</v>
      </c>
      <c r="E4640" t="s">
        <v>1302</v>
      </c>
      <c r="F4640">
        <v>0</v>
      </c>
      <c r="G4640">
        <v>0</v>
      </c>
      <c r="H4640">
        <v>0</v>
      </c>
      <c r="I4640">
        <v>43112021700</v>
      </c>
      <c r="J4640">
        <v>4</v>
      </c>
      <c r="K4640" t="s">
        <v>1397</v>
      </c>
      <c r="L4640">
        <v>2531</v>
      </c>
      <c r="M4640" t="s">
        <v>1214</v>
      </c>
      <c r="N4640" t="s">
        <v>1388</v>
      </c>
      <c r="O4640">
        <v>60795</v>
      </c>
      <c r="P4640" t="s">
        <v>1322</v>
      </c>
      <c r="Q4640">
        <v>19810901</v>
      </c>
    </row>
    <row r="4641" spans="1:17">
      <c r="A4641" t="s">
        <v>1396</v>
      </c>
      <c r="B4641" t="s">
        <v>1430</v>
      </c>
      <c r="C4641">
        <v>201001</v>
      </c>
      <c r="D4641">
        <v>31</v>
      </c>
      <c r="E4641" t="s">
        <v>1302</v>
      </c>
      <c r="F4641">
        <v>0</v>
      </c>
      <c r="G4641">
        <v>0</v>
      </c>
      <c r="H4641">
        <v>0</v>
      </c>
      <c r="I4641">
        <v>43112020600</v>
      </c>
      <c r="J4641">
        <v>4</v>
      </c>
      <c r="K4641" t="s">
        <v>1397</v>
      </c>
      <c r="L4641">
        <v>2531</v>
      </c>
      <c r="M4641" t="s">
        <v>1214</v>
      </c>
      <c r="N4641" t="s">
        <v>1388</v>
      </c>
      <c r="O4641">
        <v>140177</v>
      </c>
      <c r="P4641" t="s">
        <v>1425</v>
      </c>
      <c r="Q4641">
        <v>19980331</v>
      </c>
    </row>
    <row r="4642" spans="1:17">
      <c r="A4642" t="s">
        <v>1396</v>
      </c>
      <c r="B4642" t="s">
        <v>1431</v>
      </c>
      <c r="C4642">
        <v>201001</v>
      </c>
      <c r="D4642">
        <v>31</v>
      </c>
      <c r="E4642" t="s">
        <v>1302</v>
      </c>
      <c r="F4642">
        <v>0</v>
      </c>
      <c r="G4642">
        <v>0</v>
      </c>
      <c r="H4642">
        <v>0</v>
      </c>
      <c r="I4642">
        <v>43112020600</v>
      </c>
      <c r="J4642">
        <v>4</v>
      </c>
      <c r="K4642" t="s">
        <v>1397</v>
      </c>
      <c r="L4642">
        <v>2531</v>
      </c>
      <c r="M4642" t="s">
        <v>1214</v>
      </c>
      <c r="N4642" t="s">
        <v>1388</v>
      </c>
      <c r="O4642">
        <v>66255</v>
      </c>
      <c r="P4642" t="s">
        <v>1423</v>
      </c>
      <c r="Q4642">
        <v>19980331</v>
      </c>
    </row>
    <row r="4643" spans="1:17">
      <c r="A4643" t="s">
        <v>1396</v>
      </c>
      <c r="B4643" t="s">
        <v>1432</v>
      </c>
      <c r="C4643">
        <v>201001</v>
      </c>
      <c r="D4643">
        <v>0</v>
      </c>
      <c r="E4643" t="s">
        <v>1302</v>
      </c>
      <c r="F4643">
        <v>0</v>
      </c>
      <c r="G4643">
        <v>0</v>
      </c>
      <c r="H4643">
        <v>0</v>
      </c>
      <c r="I4643">
        <v>43112013101</v>
      </c>
      <c r="J4643">
        <v>4</v>
      </c>
      <c r="K4643" t="s">
        <v>1397</v>
      </c>
      <c r="L4643">
        <v>2531</v>
      </c>
      <c r="M4643" t="s">
        <v>1214</v>
      </c>
      <c r="N4643" t="s">
        <v>1388</v>
      </c>
      <c r="O4643">
        <v>0</v>
      </c>
      <c r="P4643" t="s">
        <v>1423</v>
      </c>
      <c r="Q4643">
        <v>19980331</v>
      </c>
    </row>
    <row r="4644" spans="1:17">
      <c r="A4644" t="s">
        <v>1396</v>
      </c>
      <c r="B4644" t="s">
        <v>1433</v>
      </c>
      <c r="C4644">
        <v>201001</v>
      </c>
      <c r="D4644">
        <v>31</v>
      </c>
      <c r="E4644" t="s">
        <v>1302</v>
      </c>
      <c r="F4644">
        <v>0</v>
      </c>
      <c r="G4644">
        <v>0</v>
      </c>
      <c r="H4644">
        <v>0</v>
      </c>
      <c r="I4644">
        <v>43112013101</v>
      </c>
      <c r="J4644">
        <v>4</v>
      </c>
      <c r="K4644" t="s">
        <v>1397</v>
      </c>
      <c r="L4644">
        <v>2531</v>
      </c>
      <c r="M4644" t="s">
        <v>1214</v>
      </c>
      <c r="N4644" t="s">
        <v>1388</v>
      </c>
      <c r="O4644">
        <v>48690</v>
      </c>
      <c r="P4644" t="s">
        <v>1425</v>
      </c>
      <c r="Q4644">
        <v>19980430</v>
      </c>
    </row>
    <row r="4645" spans="1:17">
      <c r="A4645" t="s">
        <v>1396</v>
      </c>
      <c r="B4645" t="s">
        <v>1227</v>
      </c>
      <c r="C4645">
        <v>201001</v>
      </c>
      <c r="D4645">
        <v>31</v>
      </c>
      <c r="E4645" t="s">
        <v>1302</v>
      </c>
      <c r="F4645">
        <v>0</v>
      </c>
      <c r="G4645">
        <v>0</v>
      </c>
      <c r="H4645">
        <v>0</v>
      </c>
      <c r="I4645">
        <v>43112016701</v>
      </c>
      <c r="J4645">
        <v>4</v>
      </c>
      <c r="K4645" t="s">
        <v>1397</v>
      </c>
      <c r="L4645">
        <v>2531</v>
      </c>
      <c r="M4645" t="s">
        <v>1214</v>
      </c>
      <c r="N4645" t="s">
        <v>1388</v>
      </c>
      <c r="O4645">
        <v>64066</v>
      </c>
      <c r="P4645" t="s">
        <v>1207</v>
      </c>
      <c r="Q4645">
        <v>19980625</v>
      </c>
    </row>
    <row r="4646" spans="1:17">
      <c r="A4646" t="s">
        <v>1396</v>
      </c>
      <c r="B4646" t="s">
        <v>1361</v>
      </c>
      <c r="C4646">
        <v>201001</v>
      </c>
      <c r="D4646">
        <v>31</v>
      </c>
      <c r="E4646" t="s">
        <v>1302</v>
      </c>
      <c r="F4646">
        <v>0</v>
      </c>
      <c r="G4646">
        <v>0</v>
      </c>
      <c r="H4646">
        <v>0</v>
      </c>
      <c r="I4646">
        <v>43112069600</v>
      </c>
      <c r="J4646">
        <v>4</v>
      </c>
      <c r="K4646" t="s">
        <v>1397</v>
      </c>
      <c r="L4646">
        <v>2531</v>
      </c>
      <c r="M4646" t="s">
        <v>1214</v>
      </c>
      <c r="N4646" t="s">
        <v>1388</v>
      </c>
      <c r="O4646">
        <v>61248</v>
      </c>
      <c r="P4646" t="s">
        <v>1207</v>
      </c>
      <c r="Q4646">
        <v>19980802</v>
      </c>
    </row>
    <row r="4647" spans="1:17">
      <c r="A4647" t="s">
        <v>1396</v>
      </c>
      <c r="B4647" t="s">
        <v>1434</v>
      </c>
      <c r="C4647">
        <v>201001</v>
      </c>
      <c r="D4647">
        <v>0</v>
      </c>
      <c r="E4647" t="s">
        <v>1302</v>
      </c>
      <c r="F4647">
        <v>0</v>
      </c>
      <c r="G4647">
        <v>0</v>
      </c>
      <c r="H4647">
        <v>0</v>
      </c>
      <c r="I4647">
        <v>43112010901</v>
      </c>
      <c r="J4647">
        <v>4</v>
      </c>
      <c r="K4647" t="s">
        <v>1397</v>
      </c>
      <c r="L4647">
        <v>2531</v>
      </c>
      <c r="M4647" t="s">
        <v>1214</v>
      </c>
      <c r="N4647" t="s">
        <v>1388</v>
      </c>
      <c r="O4647">
        <v>0</v>
      </c>
      <c r="P4647" t="s">
        <v>1423</v>
      </c>
      <c r="Q4647">
        <v>19980331</v>
      </c>
    </row>
    <row r="4648" spans="1:17">
      <c r="A4648" t="s">
        <v>1396</v>
      </c>
      <c r="B4648" t="s">
        <v>1435</v>
      </c>
      <c r="C4648">
        <v>201001</v>
      </c>
      <c r="D4648">
        <v>0</v>
      </c>
      <c r="E4648" t="s">
        <v>1302</v>
      </c>
      <c r="F4648">
        <v>0</v>
      </c>
      <c r="G4648">
        <v>0</v>
      </c>
      <c r="H4648">
        <v>0</v>
      </c>
      <c r="I4648">
        <v>43112010901</v>
      </c>
      <c r="J4648">
        <v>4</v>
      </c>
      <c r="K4648" t="s">
        <v>1397</v>
      </c>
      <c r="L4648">
        <v>2531</v>
      </c>
      <c r="M4648" t="s">
        <v>1214</v>
      </c>
      <c r="N4648" t="s">
        <v>1388</v>
      </c>
      <c r="O4648">
        <v>0</v>
      </c>
      <c r="P4648" t="s">
        <v>1425</v>
      </c>
      <c r="Q4648">
        <v>19980731</v>
      </c>
    </row>
    <row r="4649" spans="1:17">
      <c r="A4649" t="s">
        <v>1396</v>
      </c>
      <c r="B4649" t="s">
        <v>1436</v>
      </c>
      <c r="C4649">
        <v>201001</v>
      </c>
      <c r="D4649">
        <v>31</v>
      </c>
      <c r="E4649" t="s">
        <v>1302</v>
      </c>
      <c r="F4649">
        <v>0</v>
      </c>
      <c r="G4649">
        <v>0</v>
      </c>
      <c r="H4649">
        <v>0</v>
      </c>
      <c r="I4649">
        <v>43112014300</v>
      </c>
      <c r="J4649">
        <v>4</v>
      </c>
      <c r="K4649" t="s">
        <v>1397</v>
      </c>
      <c r="L4649">
        <v>2531</v>
      </c>
      <c r="M4649" t="s">
        <v>1214</v>
      </c>
      <c r="N4649" t="s">
        <v>1388</v>
      </c>
      <c r="O4649">
        <v>63796</v>
      </c>
      <c r="P4649" t="s">
        <v>1207</v>
      </c>
      <c r="Q4649">
        <v>19980628</v>
      </c>
    </row>
    <row r="4650" spans="1:17">
      <c r="A4650" t="s">
        <v>1396</v>
      </c>
      <c r="B4650" t="s">
        <v>1437</v>
      </c>
      <c r="C4650">
        <v>201001</v>
      </c>
      <c r="D4650">
        <v>0</v>
      </c>
      <c r="E4650" t="s">
        <v>1302</v>
      </c>
      <c r="F4650">
        <v>0</v>
      </c>
      <c r="G4650">
        <v>0</v>
      </c>
      <c r="H4650">
        <v>0</v>
      </c>
      <c r="I4650">
        <v>43112030000</v>
      </c>
      <c r="J4650">
        <v>4</v>
      </c>
      <c r="K4650" t="s">
        <v>1397</v>
      </c>
      <c r="L4650">
        <v>2531</v>
      </c>
      <c r="M4650" t="s">
        <v>1214</v>
      </c>
      <c r="N4650" t="s">
        <v>1388</v>
      </c>
      <c r="O4650">
        <v>0</v>
      </c>
      <c r="P4650" t="s">
        <v>1423</v>
      </c>
      <c r="Q4650">
        <v>19980331</v>
      </c>
    </row>
    <row r="4651" spans="1:17">
      <c r="A4651" t="s">
        <v>1396</v>
      </c>
      <c r="B4651" t="s">
        <v>1438</v>
      </c>
      <c r="C4651">
        <v>201001</v>
      </c>
      <c r="D4651">
        <v>31</v>
      </c>
      <c r="E4651" t="s">
        <v>1302</v>
      </c>
      <c r="F4651">
        <v>0</v>
      </c>
      <c r="G4651">
        <v>0</v>
      </c>
      <c r="H4651">
        <v>0</v>
      </c>
      <c r="I4651">
        <v>43112030000</v>
      </c>
      <c r="J4651">
        <v>4</v>
      </c>
      <c r="K4651" t="s">
        <v>1397</v>
      </c>
      <c r="L4651">
        <v>2531</v>
      </c>
      <c r="M4651" t="s">
        <v>1214</v>
      </c>
      <c r="N4651" t="s">
        <v>1388</v>
      </c>
      <c r="O4651">
        <v>9827</v>
      </c>
      <c r="P4651" t="s">
        <v>1425</v>
      </c>
      <c r="Q4651">
        <v>19980331</v>
      </c>
    </row>
    <row r="4652" spans="1:17">
      <c r="A4652" t="s">
        <v>1396</v>
      </c>
      <c r="B4652" t="s">
        <v>1439</v>
      </c>
      <c r="C4652">
        <v>201001</v>
      </c>
      <c r="D4652">
        <v>0</v>
      </c>
      <c r="E4652" t="s">
        <v>1302</v>
      </c>
      <c r="F4652">
        <v>0</v>
      </c>
      <c r="G4652">
        <v>0</v>
      </c>
      <c r="H4652">
        <v>0</v>
      </c>
      <c r="I4652">
        <v>43112026400</v>
      </c>
      <c r="J4652">
        <v>4</v>
      </c>
      <c r="K4652" t="s">
        <v>1397</v>
      </c>
      <c r="L4652">
        <v>2531</v>
      </c>
      <c r="M4652" t="s">
        <v>1214</v>
      </c>
      <c r="N4652" t="s">
        <v>1388</v>
      </c>
      <c r="O4652">
        <v>0</v>
      </c>
      <c r="P4652" t="s">
        <v>1423</v>
      </c>
      <c r="Q4652">
        <v>20000430</v>
      </c>
    </row>
    <row r="4653" spans="1:17">
      <c r="A4653" t="s">
        <v>1396</v>
      </c>
      <c r="B4653" t="s">
        <v>1440</v>
      </c>
      <c r="C4653">
        <v>201001</v>
      </c>
      <c r="D4653">
        <v>0</v>
      </c>
      <c r="E4653" t="s">
        <v>1302</v>
      </c>
      <c r="F4653">
        <v>0</v>
      </c>
      <c r="G4653">
        <v>0</v>
      </c>
      <c r="H4653">
        <v>0</v>
      </c>
      <c r="I4653">
        <v>43112026400</v>
      </c>
      <c r="J4653">
        <v>4</v>
      </c>
      <c r="K4653" t="s">
        <v>1397</v>
      </c>
      <c r="L4653">
        <v>2531</v>
      </c>
      <c r="M4653" t="s">
        <v>1214</v>
      </c>
      <c r="N4653" t="s">
        <v>1388</v>
      </c>
      <c r="O4653">
        <v>0</v>
      </c>
      <c r="P4653" t="s">
        <v>1425</v>
      </c>
      <c r="Q4653">
        <v>19980331</v>
      </c>
    </row>
    <row r="4654" spans="1:17">
      <c r="A4654" t="s">
        <v>1396</v>
      </c>
      <c r="B4654" t="s">
        <v>1441</v>
      </c>
      <c r="C4654">
        <v>201001</v>
      </c>
      <c r="D4654">
        <v>31</v>
      </c>
      <c r="E4654" t="s">
        <v>1302</v>
      </c>
      <c r="F4654">
        <v>0</v>
      </c>
      <c r="G4654">
        <v>0</v>
      </c>
      <c r="H4654">
        <v>0</v>
      </c>
      <c r="I4654">
        <v>43112018700</v>
      </c>
      <c r="J4654">
        <v>4</v>
      </c>
      <c r="K4654" t="s">
        <v>1397</v>
      </c>
      <c r="L4654">
        <v>2531</v>
      </c>
      <c r="M4654" t="s">
        <v>1214</v>
      </c>
      <c r="N4654" t="s">
        <v>1388</v>
      </c>
      <c r="O4654">
        <v>58234</v>
      </c>
      <c r="P4654" t="s">
        <v>1207</v>
      </c>
      <c r="Q4654">
        <v>19700501</v>
      </c>
    </row>
    <row r="4655" spans="1:17">
      <c r="A4655" t="s">
        <v>1396</v>
      </c>
      <c r="B4655" t="s">
        <v>1442</v>
      </c>
      <c r="C4655">
        <v>201001</v>
      </c>
      <c r="D4655">
        <v>31</v>
      </c>
      <c r="E4655" t="s">
        <v>1302</v>
      </c>
      <c r="F4655">
        <v>0</v>
      </c>
      <c r="G4655">
        <v>0</v>
      </c>
      <c r="H4655">
        <v>0</v>
      </c>
      <c r="I4655">
        <v>43112020801</v>
      </c>
      <c r="J4655">
        <v>4</v>
      </c>
      <c r="K4655" t="s">
        <v>1397</v>
      </c>
      <c r="L4655">
        <v>2531</v>
      </c>
      <c r="M4655" t="s">
        <v>1214</v>
      </c>
      <c r="N4655" t="s">
        <v>1388</v>
      </c>
      <c r="O4655">
        <v>18176</v>
      </c>
      <c r="P4655" t="s">
        <v>1207</v>
      </c>
      <c r="Q4655">
        <v>19730101</v>
      </c>
    </row>
    <row r="4656" spans="1:17">
      <c r="A4656" t="s">
        <v>1396</v>
      </c>
      <c r="B4656" t="s">
        <v>1443</v>
      </c>
      <c r="C4656">
        <v>201001</v>
      </c>
      <c r="D4656">
        <v>31</v>
      </c>
      <c r="E4656" t="s">
        <v>1302</v>
      </c>
      <c r="F4656">
        <v>0</v>
      </c>
      <c r="G4656">
        <v>0</v>
      </c>
      <c r="H4656">
        <v>0</v>
      </c>
      <c r="I4656">
        <v>43112020901</v>
      </c>
      <c r="J4656">
        <v>4</v>
      </c>
      <c r="K4656" t="s">
        <v>1397</v>
      </c>
      <c r="L4656">
        <v>2531</v>
      </c>
      <c r="M4656" t="s">
        <v>1214</v>
      </c>
      <c r="N4656" t="s">
        <v>1388</v>
      </c>
      <c r="O4656">
        <v>64244</v>
      </c>
      <c r="P4656" t="s">
        <v>1207</v>
      </c>
      <c r="Q4656">
        <v>19980622</v>
      </c>
    </row>
    <row r="4657" spans="1:17">
      <c r="A4657" t="s">
        <v>1396</v>
      </c>
      <c r="B4657" t="s">
        <v>1267</v>
      </c>
      <c r="C4657">
        <v>201001</v>
      </c>
      <c r="D4657">
        <v>31</v>
      </c>
      <c r="E4657" t="s">
        <v>1302</v>
      </c>
      <c r="F4657">
        <v>0</v>
      </c>
      <c r="G4657">
        <v>0</v>
      </c>
      <c r="H4657">
        <v>0</v>
      </c>
      <c r="I4657">
        <v>43112074900</v>
      </c>
      <c r="J4657">
        <v>4</v>
      </c>
      <c r="K4657" t="s">
        <v>1397</v>
      </c>
      <c r="L4657">
        <v>2531</v>
      </c>
      <c r="M4657" t="s">
        <v>1214</v>
      </c>
      <c r="N4657" t="s">
        <v>1388</v>
      </c>
      <c r="O4657">
        <v>60156</v>
      </c>
      <c r="P4657" t="s">
        <v>1207</v>
      </c>
      <c r="Q4657">
        <v>19980331</v>
      </c>
    </row>
    <row r="4658" spans="1:17">
      <c r="A4658" t="s">
        <v>1396</v>
      </c>
      <c r="B4658" t="s">
        <v>1444</v>
      </c>
      <c r="C4658">
        <v>201001</v>
      </c>
      <c r="D4658">
        <v>0</v>
      </c>
      <c r="E4658" t="s">
        <v>1302</v>
      </c>
      <c r="F4658">
        <v>0</v>
      </c>
      <c r="G4658">
        <v>0</v>
      </c>
      <c r="H4658">
        <v>0</v>
      </c>
      <c r="I4658">
        <v>43112038200</v>
      </c>
      <c r="J4658">
        <v>4</v>
      </c>
      <c r="K4658" t="s">
        <v>1397</v>
      </c>
      <c r="L4658">
        <v>2531</v>
      </c>
      <c r="M4658" t="s">
        <v>1214</v>
      </c>
      <c r="N4658" t="s">
        <v>1388</v>
      </c>
      <c r="O4658">
        <v>0</v>
      </c>
      <c r="P4658" t="s">
        <v>1423</v>
      </c>
      <c r="Q4658">
        <v>19980331</v>
      </c>
    </row>
    <row r="4659" spans="1:17">
      <c r="A4659" t="s">
        <v>1396</v>
      </c>
      <c r="B4659" t="s">
        <v>1445</v>
      </c>
      <c r="C4659">
        <v>201001</v>
      </c>
      <c r="D4659">
        <v>0</v>
      </c>
      <c r="E4659" t="s">
        <v>1302</v>
      </c>
      <c r="F4659">
        <v>0</v>
      </c>
      <c r="G4659">
        <v>0</v>
      </c>
      <c r="H4659">
        <v>0</v>
      </c>
      <c r="I4659">
        <v>43112038200</v>
      </c>
      <c r="J4659">
        <v>4</v>
      </c>
      <c r="K4659" t="s">
        <v>1397</v>
      </c>
      <c r="L4659">
        <v>2531</v>
      </c>
      <c r="M4659" t="s">
        <v>1214</v>
      </c>
      <c r="N4659" t="s">
        <v>1388</v>
      </c>
      <c r="O4659">
        <v>0</v>
      </c>
      <c r="P4659" t="s">
        <v>1425</v>
      </c>
      <c r="Q4659">
        <v>19980331</v>
      </c>
    </row>
    <row r="4660" spans="1:17">
      <c r="A4660" t="s">
        <v>1396</v>
      </c>
      <c r="B4660" t="s">
        <v>1286</v>
      </c>
      <c r="C4660">
        <v>201001</v>
      </c>
      <c r="D4660">
        <v>31</v>
      </c>
      <c r="E4660" t="s">
        <v>1302</v>
      </c>
      <c r="F4660">
        <v>0</v>
      </c>
      <c r="G4660">
        <v>0</v>
      </c>
      <c r="H4660">
        <v>0</v>
      </c>
      <c r="I4660">
        <v>43112069100</v>
      </c>
      <c r="J4660">
        <v>4</v>
      </c>
      <c r="K4660" t="s">
        <v>1397</v>
      </c>
      <c r="L4660">
        <v>2531</v>
      </c>
      <c r="M4660" t="s">
        <v>1214</v>
      </c>
      <c r="N4660" t="s">
        <v>1388</v>
      </c>
      <c r="O4660">
        <v>17135</v>
      </c>
      <c r="P4660" t="s">
        <v>1207</v>
      </c>
      <c r="Q4660">
        <v>19910501</v>
      </c>
    </row>
    <row r="4661" spans="1:17">
      <c r="A4661" t="s">
        <v>1396</v>
      </c>
      <c r="B4661" t="s">
        <v>1446</v>
      </c>
      <c r="C4661">
        <v>201001</v>
      </c>
      <c r="D4661">
        <v>0</v>
      </c>
      <c r="E4661" t="s">
        <v>1302</v>
      </c>
      <c r="F4661">
        <v>0</v>
      </c>
      <c r="G4661">
        <v>0</v>
      </c>
      <c r="H4661">
        <v>0</v>
      </c>
      <c r="I4661">
        <v>43112035600</v>
      </c>
      <c r="J4661">
        <v>4</v>
      </c>
      <c r="K4661" t="s">
        <v>1397</v>
      </c>
      <c r="L4661">
        <v>2531</v>
      </c>
      <c r="M4661" t="s">
        <v>1214</v>
      </c>
      <c r="N4661" t="s">
        <v>1388</v>
      </c>
      <c r="O4661">
        <v>0</v>
      </c>
      <c r="P4661" t="s">
        <v>1425</v>
      </c>
      <c r="Q4661">
        <v>19980331</v>
      </c>
    </row>
    <row r="4662" spans="1:17">
      <c r="A4662" t="s">
        <v>1396</v>
      </c>
      <c r="B4662" t="s">
        <v>1447</v>
      </c>
      <c r="C4662">
        <v>201001</v>
      </c>
      <c r="D4662">
        <v>31</v>
      </c>
      <c r="E4662" t="s">
        <v>1302</v>
      </c>
      <c r="F4662">
        <v>0</v>
      </c>
      <c r="G4662">
        <v>0</v>
      </c>
      <c r="H4662">
        <v>0</v>
      </c>
      <c r="I4662">
        <v>43112035600</v>
      </c>
      <c r="J4662">
        <v>4</v>
      </c>
      <c r="K4662" t="s">
        <v>1397</v>
      </c>
      <c r="L4662">
        <v>2531</v>
      </c>
      <c r="M4662" t="s">
        <v>1214</v>
      </c>
      <c r="N4662" t="s">
        <v>1388</v>
      </c>
      <c r="O4662">
        <v>77784</v>
      </c>
      <c r="P4662" t="s">
        <v>1423</v>
      </c>
      <c r="Q4662">
        <v>19941001</v>
      </c>
    </row>
    <row r="4663" spans="1:17">
      <c r="A4663" t="s">
        <v>1396</v>
      </c>
      <c r="B4663" t="s">
        <v>1448</v>
      </c>
      <c r="C4663">
        <v>201001</v>
      </c>
      <c r="D4663">
        <v>0</v>
      </c>
      <c r="E4663" t="s">
        <v>1302</v>
      </c>
      <c r="F4663">
        <v>0</v>
      </c>
      <c r="G4663">
        <v>0</v>
      </c>
      <c r="H4663">
        <v>0</v>
      </c>
      <c r="I4663">
        <v>43112038300</v>
      </c>
      <c r="J4663">
        <v>4</v>
      </c>
      <c r="K4663" t="s">
        <v>1397</v>
      </c>
      <c r="L4663">
        <v>2531</v>
      </c>
      <c r="M4663" t="s">
        <v>1214</v>
      </c>
      <c r="N4663" t="s">
        <v>1388</v>
      </c>
      <c r="O4663">
        <v>0</v>
      </c>
      <c r="P4663" t="s">
        <v>1423</v>
      </c>
      <c r="Q4663">
        <v>19980331</v>
      </c>
    </row>
    <row r="4664" spans="1:17">
      <c r="A4664" t="s">
        <v>1396</v>
      </c>
      <c r="B4664" t="s">
        <v>1449</v>
      </c>
      <c r="C4664">
        <v>201001</v>
      </c>
      <c r="D4664">
        <v>31</v>
      </c>
      <c r="E4664" t="s">
        <v>1302</v>
      </c>
      <c r="F4664">
        <v>0</v>
      </c>
      <c r="G4664">
        <v>0</v>
      </c>
      <c r="H4664">
        <v>0</v>
      </c>
      <c r="I4664">
        <v>43112038300</v>
      </c>
      <c r="J4664">
        <v>4</v>
      </c>
      <c r="K4664" t="s">
        <v>1397</v>
      </c>
      <c r="L4664">
        <v>2531</v>
      </c>
      <c r="M4664" t="s">
        <v>1214</v>
      </c>
      <c r="N4664" t="s">
        <v>1388</v>
      </c>
      <c r="O4664">
        <v>53198</v>
      </c>
      <c r="P4664" t="s">
        <v>1425</v>
      </c>
      <c r="Q4664">
        <v>19980331</v>
      </c>
    </row>
    <row r="4665" spans="1:17">
      <c r="A4665" t="s">
        <v>1396</v>
      </c>
      <c r="B4665" t="s">
        <v>1450</v>
      </c>
      <c r="C4665">
        <v>201001</v>
      </c>
      <c r="D4665">
        <v>0</v>
      </c>
      <c r="E4665" t="s">
        <v>1302</v>
      </c>
      <c r="F4665">
        <v>0</v>
      </c>
      <c r="G4665">
        <v>0</v>
      </c>
      <c r="H4665">
        <v>0</v>
      </c>
      <c r="I4665">
        <v>43112038400</v>
      </c>
      <c r="J4665">
        <v>4</v>
      </c>
      <c r="K4665" t="s">
        <v>1397</v>
      </c>
      <c r="L4665">
        <v>2531</v>
      </c>
      <c r="M4665" t="s">
        <v>1214</v>
      </c>
      <c r="N4665" t="s">
        <v>1388</v>
      </c>
      <c r="O4665">
        <v>0</v>
      </c>
      <c r="P4665" t="s">
        <v>1423</v>
      </c>
    </row>
    <row r="4666" spans="1:17">
      <c r="A4666" t="s">
        <v>1396</v>
      </c>
      <c r="B4666" t="s">
        <v>1451</v>
      </c>
      <c r="C4666">
        <v>201001</v>
      </c>
      <c r="D4666">
        <v>0</v>
      </c>
      <c r="E4666" t="s">
        <v>1302</v>
      </c>
      <c r="F4666">
        <v>0</v>
      </c>
      <c r="G4666">
        <v>0</v>
      </c>
      <c r="H4666">
        <v>0</v>
      </c>
      <c r="I4666">
        <v>43112038400</v>
      </c>
      <c r="J4666">
        <v>4</v>
      </c>
      <c r="K4666" t="s">
        <v>1397</v>
      </c>
      <c r="L4666">
        <v>2531</v>
      </c>
      <c r="M4666" t="s">
        <v>1214</v>
      </c>
      <c r="N4666" t="s">
        <v>1388</v>
      </c>
      <c r="O4666">
        <v>0</v>
      </c>
      <c r="P4666" t="s">
        <v>1425</v>
      </c>
    </row>
    <row r="4667" spans="1:17">
      <c r="A4667" t="s">
        <v>1396</v>
      </c>
      <c r="B4667" t="s">
        <v>1292</v>
      </c>
      <c r="C4667">
        <v>201001</v>
      </c>
      <c r="D4667">
        <v>31</v>
      </c>
      <c r="E4667" t="s">
        <v>1302</v>
      </c>
      <c r="F4667">
        <v>0</v>
      </c>
      <c r="G4667">
        <v>0</v>
      </c>
      <c r="H4667">
        <v>0</v>
      </c>
      <c r="I4667">
        <v>43112035700</v>
      </c>
      <c r="J4667">
        <v>4</v>
      </c>
      <c r="K4667" t="s">
        <v>1397</v>
      </c>
      <c r="L4667">
        <v>2531</v>
      </c>
      <c r="M4667" t="s">
        <v>1214</v>
      </c>
      <c r="N4667" t="s">
        <v>1388</v>
      </c>
      <c r="O4667">
        <v>46657</v>
      </c>
      <c r="P4667" t="s">
        <v>1207</v>
      </c>
      <c r="Q4667">
        <v>19771001</v>
      </c>
    </row>
    <row r="4668" spans="1:17">
      <c r="A4668" t="s">
        <v>1396</v>
      </c>
      <c r="B4668" t="s">
        <v>1296</v>
      </c>
      <c r="C4668">
        <v>201001</v>
      </c>
      <c r="D4668">
        <v>0</v>
      </c>
      <c r="E4668" t="s">
        <v>1302</v>
      </c>
      <c r="F4668">
        <v>0</v>
      </c>
      <c r="G4668">
        <v>0</v>
      </c>
      <c r="H4668">
        <v>0</v>
      </c>
      <c r="I4668">
        <v>43112033600</v>
      </c>
      <c r="J4668">
        <v>4</v>
      </c>
      <c r="K4668" t="s">
        <v>1397</v>
      </c>
      <c r="L4668">
        <v>2531</v>
      </c>
      <c r="M4668" t="s">
        <v>1214</v>
      </c>
      <c r="N4668" t="s">
        <v>1388</v>
      </c>
      <c r="O4668">
        <v>0</v>
      </c>
      <c r="P4668" t="s">
        <v>1207</v>
      </c>
      <c r="Q4668">
        <v>19770901</v>
      </c>
    </row>
    <row r="4669" spans="1:17">
      <c r="A4669" t="s">
        <v>1396</v>
      </c>
      <c r="B4669" t="s">
        <v>1452</v>
      </c>
      <c r="C4669">
        <v>201001</v>
      </c>
      <c r="D4669">
        <v>0</v>
      </c>
      <c r="E4669" t="s">
        <v>1302</v>
      </c>
      <c r="F4669">
        <v>0</v>
      </c>
      <c r="G4669">
        <v>0</v>
      </c>
      <c r="H4669">
        <v>0</v>
      </c>
      <c r="I4669">
        <v>43112038100</v>
      </c>
      <c r="J4669">
        <v>4</v>
      </c>
      <c r="K4669" t="s">
        <v>1397</v>
      </c>
      <c r="L4669">
        <v>2531</v>
      </c>
      <c r="M4669" t="s">
        <v>1214</v>
      </c>
      <c r="N4669" t="s">
        <v>1388</v>
      </c>
      <c r="O4669">
        <v>0</v>
      </c>
      <c r="P4669" t="s">
        <v>1423</v>
      </c>
      <c r="Q4669">
        <v>19980331</v>
      </c>
    </row>
    <row r="4670" spans="1:17">
      <c r="A4670" t="s">
        <v>1396</v>
      </c>
      <c r="B4670" t="s">
        <v>1453</v>
      </c>
      <c r="C4670">
        <v>201001</v>
      </c>
      <c r="D4670">
        <v>0</v>
      </c>
      <c r="E4670" t="s">
        <v>1302</v>
      </c>
      <c r="F4670">
        <v>0</v>
      </c>
      <c r="G4670">
        <v>0</v>
      </c>
      <c r="H4670">
        <v>0</v>
      </c>
      <c r="I4670">
        <v>43112038100</v>
      </c>
      <c r="J4670">
        <v>4</v>
      </c>
      <c r="K4670" t="s">
        <v>1397</v>
      </c>
      <c r="L4670">
        <v>2531</v>
      </c>
      <c r="M4670" t="s">
        <v>1214</v>
      </c>
      <c r="N4670" t="s">
        <v>1388</v>
      </c>
      <c r="O4670">
        <v>0</v>
      </c>
      <c r="P4670" t="s">
        <v>1425</v>
      </c>
      <c r="Q4670">
        <v>19980331</v>
      </c>
    </row>
    <row r="4671" spans="1:17">
      <c r="A4671" t="s">
        <v>1379</v>
      </c>
      <c r="B4671" t="s">
        <v>1422</v>
      </c>
      <c r="C4671">
        <v>201002</v>
      </c>
      <c r="D4671">
        <v>0</v>
      </c>
      <c r="E4671" t="s">
        <v>1302</v>
      </c>
      <c r="F4671">
        <v>0</v>
      </c>
      <c r="G4671">
        <v>0</v>
      </c>
      <c r="H4671">
        <v>0</v>
      </c>
      <c r="I4671">
        <v>43112027600</v>
      </c>
      <c r="J4671">
        <v>4</v>
      </c>
      <c r="K4671" t="s">
        <v>1380</v>
      </c>
      <c r="L4671">
        <v>2531</v>
      </c>
      <c r="M4671" t="s">
        <v>1214</v>
      </c>
      <c r="N4671" t="s">
        <v>1388</v>
      </c>
      <c r="O4671">
        <v>0</v>
      </c>
      <c r="P4671" t="s">
        <v>1423</v>
      </c>
    </row>
    <row r="4672" spans="1:17">
      <c r="A4672" t="s">
        <v>1379</v>
      </c>
      <c r="B4672" t="s">
        <v>1424</v>
      </c>
      <c r="C4672">
        <v>201002</v>
      </c>
      <c r="D4672">
        <v>0</v>
      </c>
      <c r="E4672" t="s">
        <v>1302</v>
      </c>
      <c r="F4672">
        <v>0</v>
      </c>
      <c r="G4672">
        <v>0</v>
      </c>
      <c r="H4672">
        <v>0</v>
      </c>
      <c r="I4672">
        <v>43112027600</v>
      </c>
      <c r="J4672">
        <v>4</v>
      </c>
      <c r="K4672" t="s">
        <v>1380</v>
      </c>
      <c r="L4672">
        <v>2531</v>
      </c>
      <c r="M4672" t="s">
        <v>1214</v>
      </c>
      <c r="N4672" t="s">
        <v>1388</v>
      </c>
      <c r="O4672">
        <v>0</v>
      </c>
      <c r="P4672" t="s">
        <v>1425</v>
      </c>
    </row>
    <row r="4673" spans="1:17">
      <c r="A4673" t="s">
        <v>1396</v>
      </c>
      <c r="B4673" t="s">
        <v>1306</v>
      </c>
      <c r="C4673">
        <v>201002</v>
      </c>
      <c r="D4673">
        <v>0</v>
      </c>
      <c r="E4673" t="s">
        <v>1302</v>
      </c>
      <c r="F4673">
        <v>0</v>
      </c>
      <c r="G4673">
        <v>0</v>
      </c>
      <c r="H4673">
        <v>0</v>
      </c>
      <c r="I4673">
        <v>43112015000</v>
      </c>
      <c r="J4673">
        <v>4</v>
      </c>
      <c r="K4673" t="s">
        <v>1397</v>
      </c>
      <c r="L4673">
        <v>2531</v>
      </c>
      <c r="M4673" t="s">
        <v>1214</v>
      </c>
      <c r="N4673" t="s">
        <v>1388</v>
      </c>
      <c r="O4673">
        <v>0</v>
      </c>
      <c r="P4673" t="s">
        <v>1207</v>
      </c>
    </row>
    <row r="4674" spans="1:17">
      <c r="A4674" t="s">
        <v>1396</v>
      </c>
      <c r="B4674" t="s">
        <v>1426</v>
      </c>
      <c r="C4674">
        <v>201002</v>
      </c>
      <c r="D4674">
        <v>27</v>
      </c>
      <c r="E4674" t="s">
        <v>1302</v>
      </c>
      <c r="F4674">
        <v>0</v>
      </c>
      <c r="G4674">
        <v>0</v>
      </c>
      <c r="H4674">
        <v>0</v>
      </c>
      <c r="I4674">
        <v>43112021501</v>
      </c>
      <c r="J4674">
        <v>4</v>
      </c>
      <c r="K4674" t="s">
        <v>1397</v>
      </c>
      <c r="L4674">
        <v>2531</v>
      </c>
      <c r="M4674" t="s">
        <v>1214</v>
      </c>
      <c r="N4674" t="s">
        <v>1388</v>
      </c>
      <c r="O4674">
        <v>51716</v>
      </c>
      <c r="P4674" t="s">
        <v>1423</v>
      </c>
      <c r="Q4674">
        <v>19980331</v>
      </c>
    </row>
    <row r="4675" spans="1:17">
      <c r="A4675" t="s">
        <v>1396</v>
      </c>
      <c r="B4675" t="s">
        <v>1427</v>
      </c>
      <c r="C4675">
        <v>201002</v>
      </c>
      <c r="D4675">
        <v>27</v>
      </c>
      <c r="E4675" t="s">
        <v>1302</v>
      </c>
      <c r="F4675">
        <v>0</v>
      </c>
      <c r="G4675">
        <v>0</v>
      </c>
      <c r="H4675">
        <v>0</v>
      </c>
      <c r="I4675">
        <v>43112021501</v>
      </c>
      <c r="J4675">
        <v>4</v>
      </c>
      <c r="K4675" t="s">
        <v>1397</v>
      </c>
      <c r="L4675">
        <v>2531</v>
      </c>
      <c r="M4675" t="s">
        <v>1214</v>
      </c>
      <c r="N4675" t="s">
        <v>1388</v>
      </c>
      <c r="O4675">
        <v>49114</v>
      </c>
      <c r="P4675" t="s">
        <v>1425</v>
      </c>
      <c r="Q4675">
        <v>19980331</v>
      </c>
    </row>
    <row r="4676" spans="1:17">
      <c r="A4676" t="s">
        <v>1396</v>
      </c>
      <c r="B4676" t="s">
        <v>1428</v>
      </c>
      <c r="C4676">
        <v>201002</v>
      </c>
      <c r="D4676">
        <v>27</v>
      </c>
      <c r="E4676" t="s">
        <v>1302</v>
      </c>
      <c r="F4676">
        <v>0</v>
      </c>
      <c r="G4676">
        <v>0</v>
      </c>
      <c r="H4676">
        <v>0</v>
      </c>
      <c r="I4676">
        <v>43112021601</v>
      </c>
      <c r="J4676">
        <v>4</v>
      </c>
      <c r="K4676" t="s">
        <v>1397</v>
      </c>
      <c r="L4676">
        <v>2531</v>
      </c>
      <c r="M4676" t="s">
        <v>1214</v>
      </c>
      <c r="N4676" t="s">
        <v>1388</v>
      </c>
      <c r="O4676">
        <v>34888</v>
      </c>
      <c r="P4676" t="s">
        <v>1423</v>
      </c>
      <c r="Q4676">
        <v>19980331</v>
      </c>
    </row>
    <row r="4677" spans="1:17">
      <c r="A4677" t="s">
        <v>1396</v>
      </c>
      <c r="B4677" t="s">
        <v>1429</v>
      </c>
      <c r="C4677">
        <v>201002</v>
      </c>
      <c r="D4677">
        <v>11</v>
      </c>
      <c r="E4677" t="s">
        <v>1302</v>
      </c>
      <c r="F4677">
        <v>0</v>
      </c>
      <c r="G4677">
        <v>0</v>
      </c>
      <c r="H4677">
        <v>0</v>
      </c>
      <c r="I4677">
        <v>43112021601</v>
      </c>
      <c r="J4677">
        <v>4</v>
      </c>
      <c r="K4677" t="s">
        <v>1397</v>
      </c>
      <c r="L4677">
        <v>2531</v>
      </c>
      <c r="M4677" t="s">
        <v>1214</v>
      </c>
      <c r="N4677" t="s">
        <v>1388</v>
      </c>
      <c r="O4677">
        <v>46185</v>
      </c>
      <c r="P4677" t="s">
        <v>1425</v>
      </c>
      <c r="Q4677">
        <v>19980331</v>
      </c>
    </row>
    <row r="4678" spans="1:17">
      <c r="A4678" t="s">
        <v>1396</v>
      </c>
      <c r="B4678" t="s">
        <v>1264</v>
      </c>
      <c r="C4678">
        <v>201002</v>
      </c>
      <c r="D4678">
        <v>27</v>
      </c>
      <c r="E4678" t="s">
        <v>1302</v>
      </c>
      <c r="F4678">
        <v>0</v>
      </c>
      <c r="G4678">
        <v>0</v>
      </c>
      <c r="H4678">
        <v>0</v>
      </c>
      <c r="I4678">
        <v>43112021700</v>
      </c>
      <c r="J4678">
        <v>4</v>
      </c>
      <c r="K4678" t="s">
        <v>1397</v>
      </c>
      <c r="L4678">
        <v>2531</v>
      </c>
      <c r="M4678" t="s">
        <v>1214</v>
      </c>
      <c r="N4678" t="s">
        <v>1388</v>
      </c>
      <c r="O4678">
        <v>54441</v>
      </c>
      <c r="P4678" t="s">
        <v>1322</v>
      </c>
      <c r="Q4678">
        <v>19810901</v>
      </c>
    </row>
    <row r="4679" spans="1:17">
      <c r="A4679" t="s">
        <v>1396</v>
      </c>
      <c r="B4679" t="s">
        <v>1430</v>
      </c>
      <c r="C4679">
        <v>201002</v>
      </c>
      <c r="D4679">
        <v>27</v>
      </c>
      <c r="E4679" t="s">
        <v>1302</v>
      </c>
      <c r="F4679">
        <v>0</v>
      </c>
      <c r="G4679">
        <v>0</v>
      </c>
      <c r="H4679">
        <v>0</v>
      </c>
      <c r="I4679">
        <v>43112020600</v>
      </c>
      <c r="J4679">
        <v>4</v>
      </c>
      <c r="K4679" t="s">
        <v>1397</v>
      </c>
      <c r="L4679">
        <v>2531</v>
      </c>
      <c r="M4679" t="s">
        <v>1214</v>
      </c>
      <c r="N4679" t="s">
        <v>1388</v>
      </c>
      <c r="O4679">
        <v>117735</v>
      </c>
      <c r="P4679" t="s">
        <v>1425</v>
      </c>
      <c r="Q4679">
        <v>19980331</v>
      </c>
    </row>
    <row r="4680" spans="1:17">
      <c r="A4680" t="s">
        <v>1396</v>
      </c>
      <c r="B4680" t="s">
        <v>1431</v>
      </c>
      <c r="C4680">
        <v>201002</v>
      </c>
      <c r="D4680">
        <v>27</v>
      </c>
      <c r="E4680" t="s">
        <v>1302</v>
      </c>
      <c r="F4680">
        <v>0</v>
      </c>
      <c r="G4680">
        <v>0</v>
      </c>
      <c r="H4680">
        <v>0</v>
      </c>
      <c r="I4680">
        <v>43112020600</v>
      </c>
      <c r="J4680">
        <v>4</v>
      </c>
      <c r="K4680" t="s">
        <v>1397</v>
      </c>
      <c r="L4680">
        <v>2531</v>
      </c>
      <c r="M4680" t="s">
        <v>1214</v>
      </c>
      <c r="N4680" t="s">
        <v>1388</v>
      </c>
      <c r="O4680">
        <v>48599</v>
      </c>
      <c r="P4680" t="s">
        <v>1423</v>
      </c>
      <c r="Q4680">
        <v>19980331</v>
      </c>
    </row>
    <row r="4681" spans="1:17">
      <c r="A4681" t="s">
        <v>1396</v>
      </c>
      <c r="B4681" t="s">
        <v>1432</v>
      </c>
      <c r="C4681">
        <v>201002</v>
      </c>
      <c r="D4681">
        <v>0</v>
      </c>
      <c r="E4681" t="s">
        <v>1302</v>
      </c>
      <c r="F4681">
        <v>0</v>
      </c>
      <c r="G4681">
        <v>0</v>
      </c>
      <c r="H4681">
        <v>0</v>
      </c>
      <c r="I4681">
        <v>43112013101</v>
      </c>
      <c r="J4681">
        <v>4</v>
      </c>
      <c r="K4681" t="s">
        <v>1397</v>
      </c>
      <c r="L4681">
        <v>2531</v>
      </c>
      <c r="M4681" t="s">
        <v>1214</v>
      </c>
      <c r="N4681" t="s">
        <v>1388</v>
      </c>
      <c r="O4681">
        <v>0</v>
      </c>
      <c r="P4681" t="s">
        <v>1423</v>
      </c>
      <c r="Q4681">
        <v>19980331</v>
      </c>
    </row>
    <row r="4682" spans="1:17">
      <c r="A4682" t="s">
        <v>1396</v>
      </c>
      <c r="B4682" t="s">
        <v>1433</v>
      </c>
      <c r="C4682">
        <v>201002</v>
      </c>
      <c r="D4682">
        <v>28</v>
      </c>
      <c r="E4682" t="s">
        <v>1302</v>
      </c>
      <c r="F4682">
        <v>0</v>
      </c>
      <c r="G4682">
        <v>0</v>
      </c>
      <c r="H4682">
        <v>0</v>
      </c>
      <c r="I4682">
        <v>43112013101</v>
      </c>
      <c r="J4682">
        <v>4</v>
      </c>
      <c r="K4682" t="s">
        <v>1397</v>
      </c>
      <c r="L4682">
        <v>2531</v>
      </c>
      <c r="M4682" t="s">
        <v>1214</v>
      </c>
      <c r="N4682" t="s">
        <v>1388</v>
      </c>
      <c r="O4682">
        <v>44368</v>
      </c>
      <c r="P4682" t="s">
        <v>1425</v>
      </c>
      <c r="Q4682">
        <v>19980430</v>
      </c>
    </row>
    <row r="4683" spans="1:17">
      <c r="A4683" t="s">
        <v>1396</v>
      </c>
      <c r="B4683" t="s">
        <v>1227</v>
      </c>
      <c r="C4683">
        <v>201002</v>
      </c>
      <c r="D4683">
        <v>28</v>
      </c>
      <c r="E4683" t="s">
        <v>1302</v>
      </c>
      <c r="F4683">
        <v>0</v>
      </c>
      <c r="G4683">
        <v>0</v>
      </c>
      <c r="H4683">
        <v>0</v>
      </c>
      <c r="I4683">
        <v>43112016701</v>
      </c>
      <c r="J4683">
        <v>4</v>
      </c>
      <c r="K4683" t="s">
        <v>1397</v>
      </c>
      <c r="L4683">
        <v>2531</v>
      </c>
      <c r="M4683" t="s">
        <v>1214</v>
      </c>
      <c r="N4683" t="s">
        <v>1388</v>
      </c>
      <c r="O4683">
        <v>62037</v>
      </c>
      <c r="P4683" t="s">
        <v>1207</v>
      </c>
      <c r="Q4683">
        <v>19980625</v>
      </c>
    </row>
    <row r="4684" spans="1:17">
      <c r="A4684" t="s">
        <v>1396</v>
      </c>
      <c r="B4684" t="s">
        <v>1361</v>
      </c>
      <c r="C4684">
        <v>201002</v>
      </c>
      <c r="D4684">
        <v>28</v>
      </c>
      <c r="E4684" t="s">
        <v>1302</v>
      </c>
      <c r="F4684">
        <v>0</v>
      </c>
      <c r="G4684">
        <v>0</v>
      </c>
      <c r="H4684">
        <v>0</v>
      </c>
      <c r="I4684">
        <v>43112069600</v>
      </c>
      <c r="J4684">
        <v>4</v>
      </c>
      <c r="K4684" t="s">
        <v>1397</v>
      </c>
      <c r="L4684">
        <v>2531</v>
      </c>
      <c r="M4684" t="s">
        <v>1214</v>
      </c>
      <c r="N4684" t="s">
        <v>1388</v>
      </c>
      <c r="O4684">
        <v>54427</v>
      </c>
      <c r="P4684" t="s">
        <v>1207</v>
      </c>
      <c r="Q4684">
        <v>19980802</v>
      </c>
    </row>
    <row r="4685" spans="1:17">
      <c r="A4685" t="s">
        <v>1396</v>
      </c>
      <c r="B4685" t="s">
        <v>1434</v>
      </c>
      <c r="C4685">
        <v>201002</v>
      </c>
      <c r="D4685">
        <v>0</v>
      </c>
      <c r="E4685" t="s">
        <v>1302</v>
      </c>
      <c r="F4685">
        <v>0</v>
      </c>
      <c r="G4685">
        <v>0</v>
      </c>
      <c r="H4685">
        <v>0</v>
      </c>
      <c r="I4685">
        <v>43112010901</v>
      </c>
      <c r="J4685">
        <v>4</v>
      </c>
      <c r="K4685" t="s">
        <v>1397</v>
      </c>
      <c r="L4685">
        <v>2531</v>
      </c>
      <c r="M4685" t="s">
        <v>1214</v>
      </c>
      <c r="N4685" t="s">
        <v>1388</v>
      </c>
      <c r="O4685">
        <v>0</v>
      </c>
      <c r="P4685" t="s">
        <v>1423</v>
      </c>
      <c r="Q4685">
        <v>19980331</v>
      </c>
    </row>
    <row r="4686" spans="1:17">
      <c r="A4686" t="s">
        <v>1396</v>
      </c>
      <c r="B4686" t="s">
        <v>1435</v>
      </c>
      <c r="C4686">
        <v>201002</v>
      </c>
      <c r="D4686">
        <v>0</v>
      </c>
      <c r="E4686" t="s">
        <v>1302</v>
      </c>
      <c r="F4686">
        <v>0</v>
      </c>
      <c r="G4686">
        <v>0</v>
      </c>
      <c r="H4686">
        <v>0</v>
      </c>
      <c r="I4686">
        <v>43112010901</v>
      </c>
      <c r="J4686">
        <v>4</v>
      </c>
      <c r="K4686" t="s">
        <v>1397</v>
      </c>
      <c r="L4686">
        <v>2531</v>
      </c>
      <c r="M4686" t="s">
        <v>1214</v>
      </c>
      <c r="N4686" t="s">
        <v>1388</v>
      </c>
      <c r="O4686">
        <v>0</v>
      </c>
      <c r="P4686" t="s">
        <v>1425</v>
      </c>
      <c r="Q4686">
        <v>19980731</v>
      </c>
    </row>
    <row r="4687" spans="1:17">
      <c r="A4687" t="s">
        <v>1396</v>
      </c>
      <c r="B4687" t="s">
        <v>1436</v>
      </c>
      <c r="C4687">
        <v>201002</v>
      </c>
      <c r="D4687">
        <v>28</v>
      </c>
      <c r="E4687" t="s">
        <v>1302</v>
      </c>
      <c r="F4687">
        <v>0</v>
      </c>
      <c r="G4687">
        <v>0</v>
      </c>
      <c r="H4687">
        <v>0</v>
      </c>
      <c r="I4687">
        <v>43112014300</v>
      </c>
      <c r="J4687">
        <v>4</v>
      </c>
      <c r="K4687" t="s">
        <v>1397</v>
      </c>
      <c r="L4687">
        <v>2531</v>
      </c>
      <c r="M4687" t="s">
        <v>1214</v>
      </c>
      <c r="N4687" t="s">
        <v>1388</v>
      </c>
      <c r="O4687">
        <v>55297</v>
      </c>
      <c r="P4687" t="s">
        <v>1207</v>
      </c>
      <c r="Q4687">
        <v>19980628</v>
      </c>
    </row>
    <row r="4688" spans="1:17">
      <c r="A4688" t="s">
        <v>1396</v>
      </c>
      <c r="B4688" t="s">
        <v>1437</v>
      </c>
      <c r="C4688">
        <v>201002</v>
      </c>
      <c r="D4688">
        <v>0</v>
      </c>
      <c r="E4688" t="s">
        <v>1302</v>
      </c>
      <c r="F4688">
        <v>0</v>
      </c>
      <c r="G4688">
        <v>0</v>
      </c>
      <c r="H4688">
        <v>0</v>
      </c>
      <c r="I4688">
        <v>43112030000</v>
      </c>
      <c r="J4688">
        <v>4</v>
      </c>
      <c r="K4688" t="s">
        <v>1397</v>
      </c>
      <c r="L4688">
        <v>2531</v>
      </c>
      <c r="M4688" t="s">
        <v>1214</v>
      </c>
      <c r="N4688" t="s">
        <v>1388</v>
      </c>
      <c r="O4688">
        <v>0</v>
      </c>
      <c r="P4688" t="s">
        <v>1423</v>
      </c>
      <c r="Q4688">
        <v>19980331</v>
      </c>
    </row>
    <row r="4689" spans="1:17">
      <c r="A4689" t="s">
        <v>1396</v>
      </c>
      <c r="B4689" t="s">
        <v>1438</v>
      </c>
      <c r="C4689">
        <v>201002</v>
      </c>
      <c r="D4689">
        <v>28</v>
      </c>
      <c r="E4689" t="s">
        <v>1302</v>
      </c>
      <c r="F4689">
        <v>0</v>
      </c>
      <c r="G4689">
        <v>0</v>
      </c>
      <c r="H4689">
        <v>0</v>
      </c>
      <c r="I4689">
        <v>43112030000</v>
      </c>
      <c r="J4689">
        <v>4</v>
      </c>
      <c r="K4689" t="s">
        <v>1397</v>
      </c>
      <c r="L4689">
        <v>2531</v>
      </c>
      <c r="M4689" t="s">
        <v>1214</v>
      </c>
      <c r="N4689" t="s">
        <v>1388</v>
      </c>
      <c r="O4689">
        <v>5863</v>
      </c>
      <c r="P4689" t="s">
        <v>1425</v>
      </c>
      <c r="Q4689">
        <v>19980331</v>
      </c>
    </row>
    <row r="4690" spans="1:17">
      <c r="A4690" t="s">
        <v>1396</v>
      </c>
      <c r="B4690" t="s">
        <v>1439</v>
      </c>
      <c r="C4690">
        <v>201002</v>
      </c>
      <c r="D4690">
        <v>0</v>
      </c>
      <c r="E4690" t="s">
        <v>1302</v>
      </c>
      <c r="F4690">
        <v>0</v>
      </c>
      <c r="G4690">
        <v>0</v>
      </c>
      <c r="H4690">
        <v>0</v>
      </c>
      <c r="I4690">
        <v>43112026400</v>
      </c>
      <c r="J4690">
        <v>4</v>
      </c>
      <c r="K4690" t="s">
        <v>1397</v>
      </c>
      <c r="L4690">
        <v>2531</v>
      </c>
      <c r="M4690" t="s">
        <v>1214</v>
      </c>
      <c r="N4690" t="s">
        <v>1388</v>
      </c>
      <c r="O4690">
        <v>0</v>
      </c>
      <c r="P4690" t="s">
        <v>1423</v>
      </c>
      <c r="Q4690">
        <v>20000430</v>
      </c>
    </row>
    <row r="4691" spans="1:17">
      <c r="A4691" t="s">
        <v>1396</v>
      </c>
      <c r="B4691" t="s">
        <v>1440</v>
      </c>
      <c r="C4691">
        <v>201002</v>
      </c>
      <c r="D4691">
        <v>0</v>
      </c>
      <c r="E4691" t="s">
        <v>1302</v>
      </c>
      <c r="F4691">
        <v>0</v>
      </c>
      <c r="G4691">
        <v>0</v>
      </c>
      <c r="H4691">
        <v>0</v>
      </c>
      <c r="I4691">
        <v>43112026400</v>
      </c>
      <c r="J4691">
        <v>4</v>
      </c>
      <c r="K4691" t="s">
        <v>1397</v>
      </c>
      <c r="L4691">
        <v>2531</v>
      </c>
      <c r="M4691" t="s">
        <v>1214</v>
      </c>
      <c r="N4691" t="s">
        <v>1388</v>
      </c>
      <c r="O4691">
        <v>0</v>
      </c>
      <c r="P4691" t="s">
        <v>1425</v>
      </c>
      <c r="Q4691">
        <v>19980331</v>
      </c>
    </row>
    <row r="4692" spans="1:17">
      <c r="A4692" t="s">
        <v>1396</v>
      </c>
      <c r="B4692" t="s">
        <v>1441</v>
      </c>
      <c r="C4692">
        <v>201002</v>
      </c>
      <c r="D4692">
        <v>28</v>
      </c>
      <c r="E4692" t="s">
        <v>1302</v>
      </c>
      <c r="F4692">
        <v>0</v>
      </c>
      <c r="G4692">
        <v>0</v>
      </c>
      <c r="H4692">
        <v>0</v>
      </c>
      <c r="I4692">
        <v>43112018700</v>
      </c>
      <c r="J4692">
        <v>4</v>
      </c>
      <c r="K4692" t="s">
        <v>1397</v>
      </c>
      <c r="L4692">
        <v>2531</v>
      </c>
      <c r="M4692" t="s">
        <v>1214</v>
      </c>
      <c r="N4692" t="s">
        <v>1388</v>
      </c>
      <c r="O4692">
        <v>40670</v>
      </c>
      <c r="P4692" t="s">
        <v>1207</v>
      </c>
      <c r="Q4692">
        <v>19700501</v>
      </c>
    </row>
    <row r="4693" spans="1:17">
      <c r="A4693" t="s">
        <v>1396</v>
      </c>
      <c r="B4693" t="s">
        <v>1442</v>
      </c>
      <c r="C4693">
        <v>201002</v>
      </c>
      <c r="D4693">
        <v>26</v>
      </c>
      <c r="E4693" t="s">
        <v>1302</v>
      </c>
      <c r="F4693">
        <v>0</v>
      </c>
      <c r="G4693">
        <v>0</v>
      </c>
      <c r="H4693">
        <v>0</v>
      </c>
      <c r="I4693">
        <v>43112020801</v>
      </c>
      <c r="J4693">
        <v>4</v>
      </c>
      <c r="K4693" t="s">
        <v>1397</v>
      </c>
      <c r="L4693">
        <v>2531</v>
      </c>
      <c r="M4693" t="s">
        <v>1214</v>
      </c>
      <c r="N4693" t="s">
        <v>1388</v>
      </c>
      <c r="O4693">
        <v>18093</v>
      </c>
      <c r="P4693" t="s">
        <v>1207</v>
      </c>
      <c r="Q4693">
        <v>19730101</v>
      </c>
    </row>
    <row r="4694" spans="1:17">
      <c r="A4694" t="s">
        <v>1396</v>
      </c>
      <c r="B4694" t="s">
        <v>1443</v>
      </c>
      <c r="C4694">
        <v>201002</v>
      </c>
      <c r="D4694">
        <v>27</v>
      </c>
      <c r="E4694" t="s">
        <v>1302</v>
      </c>
      <c r="F4694">
        <v>0</v>
      </c>
      <c r="G4694">
        <v>0</v>
      </c>
      <c r="H4694">
        <v>0</v>
      </c>
      <c r="I4694">
        <v>43112020901</v>
      </c>
      <c r="J4694">
        <v>4</v>
      </c>
      <c r="K4694" t="s">
        <v>1397</v>
      </c>
      <c r="L4694">
        <v>2531</v>
      </c>
      <c r="M4694" t="s">
        <v>1214</v>
      </c>
      <c r="N4694" t="s">
        <v>1388</v>
      </c>
      <c r="O4694">
        <v>57503</v>
      </c>
      <c r="P4694" t="s">
        <v>1207</v>
      </c>
      <c r="Q4694">
        <v>19980622</v>
      </c>
    </row>
    <row r="4695" spans="1:17">
      <c r="A4695" t="s">
        <v>1396</v>
      </c>
      <c r="B4695" t="s">
        <v>1267</v>
      </c>
      <c r="C4695">
        <v>201002</v>
      </c>
      <c r="D4695">
        <v>28</v>
      </c>
      <c r="E4695" t="s">
        <v>1302</v>
      </c>
      <c r="F4695">
        <v>0</v>
      </c>
      <c r="G4695">
        <v>0</v>
      </c>
      <c r="H4695">
        <v>0</v>
      </c>
      <c r="I4695">
        <v>43112074900</v>
      </c>
      <c r="J4695">
        <v>4</v>
      </c>
      <c r="K4695" t="s">
        <v>1397</v>
      </c>
      <c r="L4695">
        <v>2531</v>
      </c>
      <c r="M4695" t="s">
        <v>1214</v>
      </c>
      <c r="N4695" t="s">
        <v>1388</v>
      </c>
      <c r="O4695">
        <v>59809</v>
      </c>
      <c r="P4695" t="s">
        <v>1207</v>
      </c>
      <c r="Q4695">
        <v>19980331</v>
      </c>
    </row>
    <row r="4696" spans="1:17">
      <c r="A4696" t="s">
        <v>1396</v>
      </c>
      <c r="B4696" t="s">
        <v>1444</v>
      </c>
      <c r="C4696">
        <v>201002</v>
      </c>
      <c r="D4696">
        <v>0</v>
      </c>
      <c r="E4696" t="s">
        <v>1302</v>
      </c>
      <c r="F4696">
        <v>0</v>
      </c>
      <c r="G4696">
        <v>0</v>
      </c>
      <c r="H4696">
        <v>0</v>
      </c>
      <c r="I4696">
        <v>43112038200</v>
      </c>
      <c r="J4696">
        <v>4</v>
      </c>
      <c r="K4696" t="s">
        <v>1397</v>
      </c>
      <c r="L4696">
        <v>2531</v>
      </c>
      <c r="M4696" t="s">
        <v>1214</v>
      </c>
      <c r="N4696" t="s">
        <v>1388</v>
      </c>
      <c r="O4696">
        <v>0</v>
      </c>
      <c r="P4696" t="s">
        <v>1423</v>
      </c>
      <c r="Q4696">
        <v>19980331</v>
      </c>
    </row>
    <row r="4697" spans="1:17">
      <c r="A4697" t="s">
        <v>1396</v>
      </c>
      <c r="B4697" t="s">
        <v>1445</v>
      </c>
      <c r="C4697">
        <v>201002</v>
      </c>
      <c r="D4697">
        <v>0</v>
      </c>
      <c r="E4697" t="s">
        <v>1302</v>
      </c>
      <c r="F4697">
        <v>0</v>
      </c>
      <c r="G4697">
        <v>0</v>
      </c>
      <c r="H4697">
        <v>0</v>
      </c>
      <c r="I4697">
        <v>43112038200</v>
      </c>
      <c r="J4697">
        <v>4</v>
      </c>
      <c r="K4697" t="s">
        <v>1397</v>
      </c>
      <c r="L4697">
        <v>2531</v>
      </c>
      <c r="M4697" t="s">
        <v>1214</v>
      </c>
      <c r="N4697" t="s">
        <v>1388</v>
      </c>
      <c r="O4697">
        <v>0</v>
      </c>
      <c r="P4697" t="s">
        <v>1425</v>
      </c>
      <c r="Q4697">
        <v>19980331</v>
      </c>
    </row>
    <row r="4698" spans="1:17">
      <c r="A4698" t="s">
        <v>1396</v>
      </c>
      <c r="B4698" t="s">
        <v>1286</v>
      </c>
      <c r="C4698">
        <v>201002</v>
      </c>
      <c r="D4698">
        <v>28</v>
      </c>
      <c r="E4698" t="s">
        <v>1302</v>
      </c>
      <c r="F4698">
        <v>0</v>
      </c>
      <c r="G4698">
        <v>0</v>
      </c>
      <c r="H4698">
        <v>0</v>
      </c>
      <c r="I4698">
        <v>43112069100</v>
      </c>
      <c r="J4698">
        <v>4</v>
      </c>
      <c r="K4698" t="s">
        <v>1397</v>
      </c>
      <c r="L4698">
        <v>2531</v>
      </c>
      <c r="M4698" t="s">
        <v>1214</v>
      </c>
      <c r="N4698" t="s">
        <v>1388</v>
      </c>
      <c r="O4698">
        <v>15628</v>
      </c>
      <c r="P4698" t="s">
        <v>1207</v>
      </c>
      <c r="Q4698">
        <v>19910501</v>
      </c>
    </row>
    <row r="4699" spans="1:17">
      <c r="A4699" t="s">
        <v>1396</v>
      </c>
      <c r="B4699" t="s">
        <v>1446</v>
      </c>
      <c r="C4699">
        <v>201002</v>
      </c>
      <c r="D4699">
        <v>0</v>
      </c>
      <c r="E4699" t="s">
        <v>1302</v>
      </c>
      <c r="F4699">
        <v>0</v>
      </c>
      <c r="G4699">
        <v>0</v>
      </c>
      <c r="H4699">
        <v>0</v>
      </c>
      <c r="I4699">
        <v>43112035600</v>
      </c>
      <c r="J4699">
        <v>4</v>
      </c>
      <c r="K4699" t="s">
        <v>1397</v>
      </c>
      <c r="L4699">
        <v>2531</v>
      </c>
      <c r="M4699" t="s">
        <v>1214</v>
      </c>
      <c r="N4699" t="s">
        <v>1388</v>
      </c>
      <c r="O4699">
        <v>0</v>
      </c>
      <c r="P4699" t="s">
        <v>1425</v>
      </c>
      <c r="Q4699">
        <v>19980331</v>
      </c>
    </row>
    <row r="4700" spans="1:17">
      <c r="A4700" t="s">
        <v>1396</v>
      </c>
      <c r="B4700" t="s">
        <v>1447</v>
      </c>
      <c r="C4700">
        <v>201002</v>
      </c>
      <c r="D4700">
        <v>28</v>
      </c>
      <c r="E4700" t="s">
        <v>1302</v>
      </c>
      <c r="F4700">
        <v>0</v>
      </c>
      <c r="G4700">
        <v>0</v>
      </c>
      <c r="H4700">
        <v>0</v>
      </c>
      <c r="I4700">
        <v>43112035600</v>
      </c>
      <c r="J4700">
        <v>4</v>
      </c>
      <c r="K4700" t="s">
        <v>1397</v>
      </c>
      <c r="L4700">
        <v>2531</v>
      </c>
      <c r="M4700" t="s">
        <v>1214</v>
      </c>
      <c r="N4700" t="s">
        <v>1388</v>
      </c>
      <c r="O4700">
        <v>69603</v>
      </c>
      <c r="P4700" t="s">
        <v>1423</v>
      </c>
      <c r="Q4700">
        <v>19941001</v>
      </c>
    </row>
    <row r="4701" spans="1:17">
      <c r="A4701" t="s">
        <v>1396</v>
      </c>
      <c r="B4701" t="s">
        <v>1448</v>
      </c>
      <c r="C4701">
        <v>201002</v>
      </c>
      <c r="D4701">
        <v>0</v>
      </c>
      <c r="E4701" t="s">
        <v>1302</v>
      </c>
      <c r="F4701">
        <v>0</v>
      </c>
      <c r="G4701">
        <v>0</v>
      </c>
      <c r="H4701">
        <v>0</v>
      </c>
      <c r="I4701">
        <v>43112038300</v>
      </c>
      <c r="J4701">
        <v>4</v>
      </c>
      <c r="K4701" t="s">
        <v>1397</v>
      </c>
      <c r="L4701">
        <v>2531</v>
      </c>
      <c r="M4701" t="s">
        <v>1214</v>
      </c>
      <c r="N4701" t="s">
        <v>1388</v>
      </c>
      <c r="O4701">
        <v>0</v>
      </c>
      <c r="P4701" t="s">
        <v>1423</v>
      </c>
      <c r="Q4701">
        <v>19980331</v>
      </c>
    </row>
    <row r="4702" spans="1:17">
      <c r="A4702" t="s">
        <v>1396</v>
      </c>
      <c r="B4702" t="s">
        <v>1449</v>
      </c>
      <c r="C4702">
        <v>201002</v>
      </c>
      <c r="D4702">
        <v>28</v>
      </c>
      <c r="E4702" t="s">
        <v>1302</v>
      </c>
      <c r="F4702">
        <v>0</v>
      </c>
      <c r="G4702">
        <v>0</v>
      </c>
      <c r="H4702">
        <v>0</v>
      </c>
      <c r="I4702">
        <v>43112038300</v>
      </c>
      <c r="J4702">
        <v>4</v>
      </c>
      <c r="K4702" t="s">
        <v>1397</v>
      </c>
      <c r="L4702">
        <v>2531</v>
      </c>
      <c r="M4702" t="s">
        <v>1214</v>
      </c>
      <c r="N4702" t="s">
        <v>1388</v>
      </c>
      <c r="O4702">
        <v>52049</v>
      </c>
      <c r="P4702" t="s">
        <v>1425</v>
      </c>
      <c r="Q4702">
        <v>19980331</v>
      </c>
    </row>
    <row r="4703" spans="1:17">
      <c r="A4703" t="s">
        <v>1396</v>
      </c>
      <c r="B4703" t="s">
        <v>1450</v>
      </c>
      <c r="C4703">
        <v>201002</v>
      </c>
      <c r="D4703">
        <v>0</v>
      </c>
      <c r="E4703" t="s">
        <v>1302</v>
      </c>
      <c r="F4703">
        <v>0</v>
      </c>
      <c r="G4703">
        <v>0</v>
      </c>
      <c r="H4703">
        <v>0</v>
      </c>
      <c r="I4703">
        <v>43112038400</v>
      </c>
      <c r="J4703">
        <v>4</v>
      </c>
      <c r="K4703" t="s">
        <v>1397</v>
      </c>
      <c r="L4703">
        <v>2531</v>
      </c>
      <c r="M4703" t="s">
        <v>1214</v>
      </c>
      <c r="N4703" t="s">
        <v>1388</v>
      </c>
      <c r="O4703">
        <v>0</v>
      </c>
      <c r="P4703" t="s">
        <v>1423</v>
      </c>
    </row>
    <row r="4704" spans="1:17">
      <c r="A4704" t="s">
        <v>1396</v>
      </c>
      <c r="B4704" t="s">
        <v>1451</v>
      </c>
      <c r="C4704">
        <v>201002</v>
      </c>
      <c r="D4704">
        <v>0</v>
      </c>
      <c r="E4704" t="s">
        <v>1302</v>
      </c>
      <c r="F4704">
        <v>0</v>
      </c>
      <c r="G4704">
        <v>0</v>
      </c>
      <c r="H4704">
        <v>0</v>
      </c>
      <c r="I4704">
        <v>43112038400</v>
      </c>
      <c r="J4704">
        <v>4</v>
      </c>
      <c r="K4704" t="s">
        <v>1397</v>
      </c>
      <c r="L4704">
        <v>2531</v>
      </c>
      <c r="M4704" t="s">
        <v>1214</v>
      </c>
      <c r="N4704" t="s">
        <v>1388</v>
      </c>
      <c r="O4704">
        <v>0</v>
      </c>
      <c r="P4704" t="s">
        <v>1425</v>
      </c>
    </row>
    <row r="4705" spans="1:17">
      <c r="A4705" t="s">
        <v>1396</v>
      </c>
      <c r="B4705" t="s">
        <v>1292</v>
      </c>
      <c r="C4705">
        <v>201002</v>
      </c>
      <c r="D4705">
        <v>28</v>
      </c>
      <c r="E4705" t="s">
        <v>1302</v>
      </c>
      <c r="F4705">
        <v>0</v>
      </c>
      <c r="G4705">
        <v>0</v>
      </c>
      <c r="H4705">
        <v>0</v>
      </c>
      <c r="I4705">
        <v>43112035700</v>
      </c>
      <c r="J4705">
        <v>4</v>
      </c>
      <c r="K4705" t="s">
        <v>1397</v>
      </c>
      <c r="L4705">
        <v>2531</v>
      </c>
      <c r="M4705" t="s">
        <v>1214</v>
      </c>
      <c r="N4705" t="s">
        <v>1388</v>
      </c>
      <c r="O4705">
        <v>39269</v>
      </c>
      <c r="P4705" t="s">
        <v>1207</v>
      </c>
      <c r="Q4705">
        <v>19771001</v>
      </c>
    </row>
    <row r="4706" spans="1:17">
      <c r="A4706" t="s">
        <v>1396</v>
      </c>
      <c r="B4706" t="s">
        <v>1296</v>
      </c>
      <c r="C4706">
        <v>201002</v>
      </c>
      <c r="D4706">
        <v>0</v>
      </c>
      <c r="E4706" t="s">
        <v>1302</v>
      </c>
      <c r="F4706">
        <v>0</v>
      </c>
      <c r="G4706">
        <v>0</v>
      </c>
      <c r="H4706">
        <v>0</v>
      </c>
      <c r="I4706">
        <v>43112033600</v>
      </c>
      <c r="J4706">
        <v>4</v>
      </c>
      <c r="K4706" t="s">
        <v>1397</v>
      </c>
      <c r="L4706">
        <v>2531</v>
      </c>
      <c r="M4706" t="s">
        <v>1214</v>
      </c>
      <c r="N4706" t="s">
        <v>1388</v>
      </c>
      <c r="O4706">
        <v>0</v>
      </c>
      <c r="P4706" t="s">
        <v>1207</v>
      </c>
      <c r="Q4706">
        <v>19770901</v>
      </c>
    </row>
    <row r="4707" spans="1:17">
      <c r="A4707" t="s">
        <v>1396</v>
      </c>
      <c r="B4707" t="s">
        <v>1452</v>
      </c>
      <c r="C4707">
        <v>201002</v>
      </c>
      <c r="D4707">
        <v>0</v>
      </c>
      <c r="E4707" t="s">
        <v>1302</v>
      </c>
      <c r="F4707">
        <v>0</v>
      </c>
      <c r="G4707">
        <v>0</v>
      </c>
      <c r="H4707">
        <v>0</v>
      </c>
      <c r="I4707">
        <v>43112038100</v>
      </c>
      <c r="J4707">
        <v>4</v>
      </c>
      <c r="K4707" t="s">
        <v>1397</v>
      </c>
      <c r="L4707">
        <v>2531</v>
      </c>
      <c r="M4707" t="s">
        <v>1214</v>
      </c>
      <c r="N4707" t="s">
        <v>1388</v>
      </c>
      <c r="O4707">
        <v>0</v>
      </c>
      <c r="P4707" t="s">
        <v>1423</v>
      </c>
      <c r="Q4707">
        <v>19980331</v>
      </c>
    </row>
    <row r="4708" spans="1:17">
      <c r="A4708" t="s">
        <v>1396</v>
      </c>
      <c r="B4708" t="s">
        <v>1453</v>
      </c>
      <c r="C4708">
        <v>201002</v>
      </c>
      <c r="D4708">
        <v>0</v>
      </c>
      <c r="E4708" t="s">
        <v>1302</v>
      </c>
      <c r="F4708">
        <v>0</v>
      </c>
      <c r="G4708">
        <v>0</v>
      </c>
      <c r="H4708">
        <v>0</v>
      </c>
      <c r="I4708">
        <v>43112038100</v>
      </c>
      <c r="J4708">
        <v>4</v>
      </c>
      <c r="K4708" t="s">
        <v>1397</v>
      </c>
      <c r="L4708">
        <v>2531</v>
      </c>
      <c r="M4708" t="s">
        <v>1214</v>
      </c>
      <c r="N4708" t="s">
        <v>1388</v>
      </c>
      <c r="O4708">
        <v>0</v>
      </c>
      <c r="P4708" t="s">
        <v>1425</v>
      </c>
      <c r="Q4708">
        <v>19980331</v>
      </c>
    </row>
    <row r="4709" spans="1:17">
      <c r="A4709" t="s">
        <v>1379</v>
      </c>
      <c r="B4709" t="s">
        <v>1422</v>
      </c>
      <c r="C4709">
        <v>201003</v>
      </c>
      <c r="D4709">
        <v>0</v>
      </c>
      <c r="E4709" t="s">
        <v>1302</v>
      </c>
      <c r="F4709">
        <v>0</v>
      </c>
      <c r="G4709">
        <v>0</v>
      </c>
      <c r="H4709">
        <v>0</v>
      </c>
      <c r="I4709">
        <v>43112027600</v>
      </c>
      <c r="J4709">
        <v>4</v>
      </c>
      <c r="K4709" t="s">
        <v>1380</v>
      </c>
      <c r="L4709">
        <v>2531</v>
      </c>
      <c r="M4709" t="s">
        <v>1214</v>
      </c>
      <c r="N4709" t="s">
        <v>1388</v>
      </c>
      <c r="O4709">
        <v>0</v>
      </c>
      <c r="P4709" t="s">
        <v>1423</v>
      </c>
    </row>
    <row r="4710" spans="1:17">
      <c r="A4710" t="s">
        <v>1379</v>
      </c>
      <c r="B4710" t="s">
        <v>1424</v>
      </c>
      <c r="C4710">
        <v>201003</v>
      </c>
      <c r="D4710">
        <v>0</v>
      </c>
      <c r="E4710" t="s">
        <v>1302</v>
      </c>
      <c r="F4710">
        <v>0</v>
      </c>
      <c r="G4710">
        <v>0</v>
      </c>
      <c r="H4710">
        <v>0</v>
      </c>
      <c r="I4710">
        <v>43112027600</v>
      </c>
      <c r="J4710">
        <v>4</v>
      </c>
      <c r="K4710" t="s">
        <v>1380</v>
      </c>
      <c r="L4710">
        <v>2531</v>
      </c>
      <c r="M4710" t="s">
        <v>1214</v>
      </c>
      <c r="N4710" t="s">
        <v>1388</v>
      </c>
      <c r="O4710">
        <v>0</v>
      </c>
      <c r="P4710" t="s">
        <v>1425</v>
      </c>
    </row>
    <row r="4711" spans="1:17">
      <c r="A4711" t="s">
        <v>1396</v>
      </c>
      <c r="B4711" t="s">
        <v>1306</v>
      </c>
      <c r="C4711">
        <v>201003</v>
      </c>
      <c r="D4711">
        <v>0</v>
      </c>
      <c r="E4711" t="s">
        <v>1302</v>
      </c>
      <c r="F4711">
        <v>0</v>
      </c>
      <c r="G4711">
        <v>0</v>
      </c>
      <c r="H4711">
        <v>0</v>
      </c>
      <c r="I4711">
        <v>43112015000</v>
      </c>
      <c r="J4711">
        <v>4</v>
      </c>
      <c r="K4711" t="s">
        <v>1397</v>
      </c>
      <c r="L4711">
        <v>2531</v>
      </c>
      <c r="M4711" t="s">
        <v>1214</v>
      </c>
      <c r="N4711" t="s">
        <v>1388</v>
      </c>
      <c r="O4711">
        <v>0</v>
      </c>
      <c r="P4711" t="s">
        <v>1207</v>
      </c>
    </row>
    <row r="4712" spans="1:17">
      <c r="A4712" t="s">
        <v>1396</v>
      </c>
      <c r="B4712" t="s">
        <v>1426</v>
      </c>
      <c r="C4712">
        <v>201003</v>
      </c>
      <c r="D4712">
        <v>31</v>
      </c>
      <c r="E4712" t="s">
        <v>1302</v>
      </c>
      <c r="F4712">
        <v>0</v>
      </c>
      <c r="G4712">
        <v>0</v>
      </c>
      <c r="H4712">
        <v>0</v>
      </c>
      <c r="I4712">
        <v>43112021501</v>
      </c>
      <c r="J4712">
        <v>4</v>
      </c>
      <c r="K4712" t="s">
        <v>1397</v>
      </c>
      <c r="L4712">
        <v>2531</v>
      </c>
      <c r="M4712" t="s">
        <v>1214</v>
      </c>
      <c r="N4712" t="s">
        <v>1388</v>
      </c>
      <c r="O4712">
        <v>56994</v>
      </c>
      <c r="P4712" t="s">
        <v>1423</v>
      </c>
      <c r="Q4712">
        <v>19980331</v>
      </c>
    </row>
    <row r="4713" spans="1:17">
      <c r="A4713" t="s">
        <v>1396</v>
      </c>
      <c r="B4713" t="s">
        <v>1427</v>
      </c>
      <c r="C4713">
        <v>201003</v>
      </c>
      <c r="D4713">
        <v>31</v>
      </c>
      <c r="E4713" t="s">
        <v>1302</v>
      </c>
      <c r="F4713">
        <v>0</v>
      </c>
      <c r="G4713">
        <v>0</v>
      </c>
      <c r="H4713">
        <v>0</v>
      </c>
      <c r="I4713">
        <v>43112021501</v>
      </c>
      <c r="J4713">
        <v>4</v>
      </c>
      <c r="K4713" t="s">
        <v>1397</v>
      </c>
      <c r="L4713">
        <v>2531</v>
      </c>
      <c r="M4713" t="s">
        <v>1214</v>
      </c>
      <c r="N4713" t="s">
        <v>1388</v>
      </c>
      <c r="O4713">
        <v>52899</v>
      </c>
      <c r="P4713" t="s">
        <v>1425</v>
      </c>
      <c r="Q4713">
        <v>19980331</v>
      </c>
    </row>
    <row r="4714" spans="1:17">
      <c r="A4714" t="s">
        <v>1396</v>
      </c>
      <c r="B4714" t="s">
        <v>1428</v>
      </c>
      <c r="C4714">
        <v>201003</v>
      </c>
      <c r="D4714">
        <v>31</v>
      </c>
      <c r="E4714" t="s">
        <v>1302</v>
      </c>
      <c r="F4714">
        <v>0</v>
      </c>
      <c r="G4714">
        <v>0</v>
      </c>
      <c r="H4714">
        <v>0</v>
      </c>
      <c r="I4714">
        <v>43112021601</v>
      </c>
      <c r="J4714">
        <v>4</v>
      </c>
      <c r="K4714" t="s">
        <v>1397</v>
      </c>
      <c r="L4714">
        <v>2531</v>
      </c>
      <c r="M4714" t="s">
        <v>1214</v>
      </c>
      <c r="N4714" t="s">
        <v>1388</v>
      </c>
      <c r="O4714">
        <v>95841</v>
      </c>
      <c r="P4714" t="s">
        <v>1423</v>
      </c>
      <c r="Q4714">
        <v>19980331</v>
      </c>
    </row>
    <row r="4715" spans="1:17">
      <c r="A4715" t="s">
        <v>1396</v>
      </c>
      <c r="B4715" t="s">
        <v>1429</v>
      </c>
      <c r="C4715">
        <v>201003</v>
      </c>
      <c r="D4715">
        <v>31</v>
      </c>
      <c r="E4715" t="s">
        <v>1302</v>
      </c>
      <c r="F4715">
        <v>0</v>
      </c>
      <c r="G4715">
        <v>0</v>
      </c>
      <c r="H4715">
        <v>0</v>
      </c>
      <c r="I4715">
        <v>43112021601</v>
      </c>
      <c r="J4715">
        <v>4</v>
      </c>
      <c r="K4715" t="s">
        <v>1397</v>
      </c>
      <c r="L4715">
        <v>2531</v>
      </c>
      <c r="M4715" t="s">
        <v>1214</v>
      </c>
      <c r="N4715" t="s">
        <v>1388</v>
      </c>
      <c r="O4715">
        <v>41859</v>
      </c>
      <c r="P4715" t="s">
        <v>1425</v>
      </c>
      <c r="Q4715">
        <v>19980331</v>
      </c>
    </row>
    <row r="4716" spans="1:17">
      <c r="A4716" t="s">
        <v>1396</v>
      </c>
      <c r="B4716" t="s">
        <v>1264</v>
      </c>
      <c r="C4716">
        <v>201003</v>
      </c>
      <c r="D4716">
        <v>31</v>
      </c>
      <c r="E4716" t="s">
        <v>1302</v>
      </c>
      <c r="F4716">
        <v>0</v>
      </c>
      <c r="G4716">
        <v>0</v>
      </c>
      <c r="H4716">
        <v>0</v>
      </c>
      <c r="I4716">
        <v>43112021700</v>
      </c>
      <c r="J4716">
        <v>4</v>
      </c>
      <c r="K4716" t="s">
        <v>1397</v>
      </c>
      <c r="L4716">
        <v>2531</v>
      </c>
      <c r="M4716" t="s">
        <v>1214</v>
      </c>
      <c r="N4716" t="s">
        <v>1388</v>
      </c>
      <c r="O4716">
        <v>60178</v>
      </c>
      <c r="P4716" t="s">
        <v>1322</v>
      </c>
      <c r="Q4716">
        <v>19810901</v>
      </c>
    </row>
    <row r="4717" spans="1:17">
      <c r="A4717" t="s">
        <v>1396</v>
      </c>
      <c r="B4717" t="s">
        <v>1430</v>
      </c>
      <c r="C4717">
        <v>201003</v>
      </c>
      <c r="D4717">
        <v>30</v>
      </c>
      <c r="E4717" t="s">
        <v>1302</v>
      </c>
      <c r="F4717">
        <v>0</v>
      </c>
      <c r="G4717">
        <v>0</v>
      </c>
      <c r="H4717">
        <v>0</v>
      </c>
      <c r="I4717">
        <v>43112020600</v>
      </c>
      <c r="J4717">
        <v>4</v>
      </c>
      <c r="K4717" t="s">
        <v>1397</v>
      </c>
      <c r="L4717">
        <v>2531</v>
      </c>
      <c r="M4717" t="s">
        <v>1214</v>
      </c>
      <c r="N4717" t="s">
        <v>1388</v>
      </c>
      <c r="O4717">
        <v>141245</v>
      </c>
      <c r="P4717" t="s">
        <v>1425</v>
      </c>
      <c r="Q4717">
        <v>19980331</v>
      </c>
    </row>
    <row r="4718" spans="1:17">
      <c r="A4718" t="s">
        <v>1396</v>
      </c>
      <c r="B4718" t="s">
        <v>1431</v>
      </c>
      <c r="C4718">
        <v>201003</v>
      </c>
      <c r="D4718">
        <v>30</v>
      </c>
      <c r="E4718" t="s">
        <v>1302</v>
      </c>
      <c r="F4718">
        <v>0</v>
      </c>
      <c r="G4718">
        <v>0</v>
      </c>
      <c r="H4718">
        <v>0</v>
      </c>
      <c r="I4718">
        <v>43112020600</v>
      </c>
      <c r="J4718">
        <v>4</v>
      </c>
      <c r="K4718" t="s">
        <v>1397</v>
      </c>
      <c r="L4718">
        <v>2531</v>
      </c>
      <c r="M4718" t="s">
        <v>1214</v>
      </c>
      <c r="N4718" t="s">
        <v>1388</v>
      </c>
      <c r="O4718">
        <v>59104</v>
      </c>
      <c r="P4718" t="s">
        <v>1423</v>
      </c>
      <c r="Q4718">
        <v>19980331</v>
      </c>
    </row>
    <row r="4719" spans="1:17">
      <c r="A4719" t="s">
        <v>1396</v>
      </c>
      <c r="B4719" t="s">
        <v>1432</v>
      </c>
      <c r="C4719">
        <v>201003</v>
      </c>
      <c r="D4719">
        <v>0</v>
      </c>
      <c r="E4719" t="s">
        <v>1302</v>
      </c>
      <c r="F4719">
        <v>0</v>
      </c>
      <c r="G4719">
        <v>0</v>
      </c>
      <c r="H4719">
        <v>0</v>
      </c>
      <c r="I4719">
        <v>43112013101</v>
      </c>
      <c r="J4719">
        <v>4</v>
      </c>
      <c r="K4719" t="s">
        <v>1397</v>
      </c>
      <c r="L4719">
        <v>2531</v>
      </c>
      <c r="M4719" t="s">
        <v>1214</v>
      </c>
      <c r="N4719" t="s">
        <v>1388</v>
      </c>
      <c r="O4719">
        <v>0</v>
      </c>
      <c r="P4719" t="s">
        <v>1423</v>
      </c>
      <c r="Q4719">
        <v>19980331</v>
      </c>
    </row>
    <row r="4720" spans="1:17">
      <c r="A4720" t="s">
        <v>1396</v>
      </c>
      <c r="B4720" t="s">
        <v>1433</v>
      </c>
      <c r="C4720">
        <v>201003</v>
      </c>
      <c r="D4720">
        <v>31</v>
      </c>
      <c r="E4720" t="s">
        <v>1302</v>
      </c>
      <c r="F4720">
        <v>0</v>
      </c>
      <c r="G4720">
        <v>0</v>
      </c>
      <c r="H4720">
        <v>0</v>
      </c>
      <c r="I4720">
        <v>43112013101</v>
      </c>
      <c r="J4720">
        <v>4</v>
      </c>
      <c r="K4720" t="s">
        <v>1397</v>
      </c>
      <c r="L4720">
        <v>2531</v>
      </c>
      <c r="M4720" t="s">
        <v>1214</v>
      </c>
      <c r="N4720" t="s">
        <v>1388</v>
      </c>
      <c r="O4720">
        <v>58945</v>
      </c>
      <c r="P4720" t="s">
        <v>1425</v>
      </c>
      <c r="Q4720">
        <v>19980430</v>
      </c>
    </row>
    <row r="4721" spans="1:17">
      <c r="A4721" t="s">
        <v>1396</v>
      </c>
      <c r="B4721" t="s">
        <v>1227</v>
      </c>
      <c r="C4721">
        <v>201003</v>
      </c>
      <c r="D4721">
        <v>31</v>
      </c>
      <c r="E4721" t="s">
        <v>1302</v>
      </c>
      <c r="F4721">
        <v>0</v>
      </c>
      <c r="G4721">
        <v>0</v>
      </c>
      <c r="H4721">
        <v>0</v>
      </c>
      <c r="I4721">
        <v>43112016701</v>
      </c>
      <c r="J4721">
        <v>4</v>
      </c>
      <c r="K4721" t="s">
        <v>1397</v>
      </c>
      <c r="L4721">
        <v>2531</v>
      </c>
      <c r="M4721" t="s">
        <v>1214</v>
      </c>
      <c r="N4721" t="s">
        <v>1388</v>
      </c>
      <c r="O4721">
        <v>54877</v>
      </c>
      <c r="P4721" t="s">
        <v>1207</v>
      </c>
      <c r="Q4721">
        <v>19980625</v>
      </c>
    </row>
    <row r="4722" spans="1:17">
      <c r="A4722" t="s">
        <v>1396</v>
      </c>
      <c r="B4722" t="s">
        <v>1361</v>
      </c>
      <c r="C4722">
        <v>201003</v>
      </c>
      <c r="D4722">
        <v>31</v>
      </c>
      <c r="E4722" t="s">
        <v>1302</v>
      </c>
      <c r="F4722">
        <v>0</v>
      </c>
      <c r="G4722">
        <v>0</v>
      </c>
      <c r="H4722">
        <v>0</v>
      </c>
      <c r="I4722">
        <v>43112069600</v>
      </c>
      <c r="J4722">
        <v>4</v>
      </c>
      <c r="K4722" t="s">
        <v>1397</v>
      </c>
      <c r="L4722">
        <v>2531</v>
      </c>
      <c r="M4722" t="s">
        <v>1214</v>
      </c>
      <c r="N4722" t="s">
        <v>1388</v>
      </c>
      <c r="O4722">
        <v>66113</v>
      </c>
      <c r="P4722" t="s">
        <v>1207</v>
      </c>
      <c r="Q4722">
        <v>19980802</v>
      </c>
    </row>
    <row r="4723" spans="1:17">
      <c r="A4723" t="s">
        <v>1396</v>
      </c>
      <c r="B4723" t="s">
        <v>1434</v>
      </c>
      <c r="C4723">
        <v>201003</v>
      </c>
      <c r="D4723">
        <v>0</v>
      </c>
      <c r="E4723" t="s">
        <v>1302</v>
      </c>
      <c r="F4723">
        <v>0</v>
      </c>
      <c r="G4723">
        <v>0</v>
      </c>
      <c r="H4723">
        <v>0</v>
      </c>
      <c r="I4723">
        <v>43112010901</v>
      </c>
      <c r="J4723">
        <v>4</v>
      </c>
      <c r="K4723" t="s">
        <v>1397</v>
      </c>
      <c r="L4723">
        <v>2531</v>
      </c>
      <c r="M4723" t="s">
        <v>1214</v>
      </c>
      <c r="N4723" t="s">
        <v>1388</v>
      </c>
      <c r="O4723">
        <v>0</v>
      </c>
      <c r="P4723" t="s">
        <v>1423</v>
      </c>
      <c r="Q4723">
        <v>19980331</v>
      </c>
    </row>
    <row r="4724" spans="1:17">
      <c r="A4724" t="s">
        <v>1396</v>
      </c>
      <c r="B4724" t="s">
        <v>1435</v>
      </c>
      <c r="C4724">
        <v>201003</v>
      </c>
      <c r="D4724">
        <v>0</v>
      </c>
      <c r="E4724" t="s">
        <v>1302</v>
      </c>
      <c r="F4724">
        <v>0</v>
      </c>
      <c r="G4724">
        <v>0</v>
      </c>
      <c r="H4724">
        <v>0</v>
      </c>
      <c r="I4724">
        <v>43112010901</v>
      </c>
      <c r="J4724">
        <v>4</v>
      </c>
      <c r="K4724" t="s">
        <v>1397</v>
      </c>
      <c r="L4724">
        <v>2531</v>
      </c>
      <c r="M4724" t="s">
        <v>1214</v>
      </c>
      <c r="N4724" t="s">
        <v>1388</v>
      </c>
      <c r="O4724">
        <v>0</v>
      </c>
      <c r="P4724" t="s">
        <v>1425</v>
      </c>
      <c r="Q4724">
        <v>19980731</v>
      </c>
    </row>
    <row r="4725" spans="1:17">
      <c r="A4725" t="s">
        <v>1396</v>
      </c>
      <c r="B4725" t="s">
        <v>1436</v>
      </c>
      <c r="C4725">
        <v>201003</v>
      </c>
      <c r="D4725">
        <v>31</v>
      </c>
      <c r="E4725" t="s">
        <v>1302</v>
      </c>
      <c r="F4725">
        <v>0</v>
      </c>
      <c r="G4725">
        <v>0</v>
      </c>
      <c r="H4725">
        <v>0</v>
      </c>
      <c r="I4725">
        <v>43112014300</v>
      </c>
      <c r="J4725">
        <v>4</v>
      </c>
      <c r="K4725" t="s">
        <v>1397</v>
      </c>
      <c r="L4725">
        <v>2531</v>
      </c>
      <c r="M4725" t="s">
        <v>1214</v>
      </c>
      <c r="N4725" t="s">
        <v>1388</v>
      </c>
      <c r="O4725">
        <v>44396</v>
      </c>
      <c r="P4725" t="s">
        <v>1207</v>
      </c>
      <c r="Q4725">
        <v>19980628</v>
      </c>
    </row>
    <row r="4726" spans="1:17">
      <c r="A4726" t="s">
        <v>1396</v>
      </c>
      <c r="B4726" t="s">
        <v>1437</v>
      </c>
      <c r="C4726">
        <v>201003</v>
      </c>
      <c r="D4726">
        <v>0</v>
      </c>
      <c r="E4726" t="s">
        <v>1302</v>
      </c>
      <c r="F4726">
        <v>0</v>
      </c>
      <c r="G4726">
        <v>0</v>
      </c>
      <c r="H4726">
        <v>0</v>
      </c>
      <c r="I4726">
        <v>43112030000</v>
      </c>
      <c r="J4726">
        <v>4</v>
      </c>
      <c r="K4726" t="s">
        <v>1397</v>
      </c>
      <c r="L4726">
        <v>2531</v>
      </c>
      <c r="M4726" t="s">
        <v>1214</v>
      </c>
      <c r="N4726" t="s">
        <v>1388</v>
      </c>
      <c r="O4726">
        <v>0</v>
      </c>
      <c r="P4726" t="s">
        <v>1423</v>
      </c>
      <c r="Q4726">
        <v>19980331</v>
      </c>
    </row>
    <row r="4727" spans="1:17">
      <c r="A4727" t="s">
        <v>1396</v>
      </c>
      <c r="B4727" t="s">
        <v>1438</v>
      </c>
      <c r="C4727">
        <v>201003</v>
      </c>
      <c r="D4727">
        <v>31</v>
      </c>
      <c r="E4727" t="s">
        <v>1302</v>
      </c>
      <c r="F4727">
        <v>0</v>
      </c>
      <c r="G4727">
        <v>0</v>
      </c>
      <c r="H4727">
        <v>0</v>
      </c>
      <c r="I4727">
        <v>43112030000</v>
      </c>
      <c r="J4727">
        <v>4</v>
      </c>
      <c r="K4727" t="s">
        <v>1397</v>
      </c>
      <c r="L4727">
        <v>2531</v>
      </c>
      <c r="M4727" t="s">
        <v>1214</v>
      </c>
      <c r="N4727" t="s">
        <v>1388</v>
      </c>
      <c r="O4727">
        <v>11412</v>
      </c>
      <c r="P4727" t="s">
        <v>1425</v>
      </c>
      <c r="Q4727">
        <v>19980331</v>
      </c>
    </row>
    <row r="4728" spans="1:17">
      <c r="A4728" t="s">
        <v>1396</v>
      </c>
      <c r="B4728" t="s">
        <v>1439</v>
      </c>
      <c r="C4728">
        <v>201003</v>
      </c>
      <c r="D4728">
        <v>0</v>
      </c>
      <c r="E4728" t="s">
        <v>1302</v>
      </c>
      <c r="F4728">
        <v>0</v>
      </c>
      <c r="G4728">
        <v>0</v>
      </c>
      <c r="H4728">
        <v>0</v>
      </c>
      <c r="I4728">
        <v>43112026400</v>
      </c>
      <c r="J4728">
        <v>4</v>
      </c>
      <c r="K4728" t="s">
        <v>1397</v>
      </c>
      <c r="L4728">
        <v>2531</v>
      </c>
      <c r="M4728" t="s">
        <v>1214</v>
      </c>
      <c r="N4728" t="s">
        <v>1388</v>
      </c>
      <c r="O4728">
        <v>0</v>
      </c>
      <c r="P4728" t="s">
        <v>1423</v>
      </c>
      <c r="Q4728">
        <v>20000430</v>
      </c>
    </row>
    <row r="4729" spans="1:17">
      <c r="A4729" t="s">
        <v>1396</v>
      </c>
      <c r="B4729" t="s">
        <v>1440</v>
      </c>
      <c r="C4729">
        <v>201003</v>
      </c>
      <c r="D4729">
        <v>0</v>
      </c>
      <c r="E4729" t="s">
        <v>1302</v>
      </c>
      <c r="F4729">
        <v>0</v>
      </c>
      <c r="G4729">
        <v>0</v>
      </c>
      <c r="H4729">
        <v>0</v>
      </c>
      <c r="I4729">
        <v>43112026400</v>
      </c>
      <c r="J4729">
        <v>4</v>
      </c>
      <c r="K4729" t="s">
        <v>1397</v>
      </c>
      <c r="L4729">
        <v>2531</v>
      </c>
      <c r="M4729" t="s">
        <v>1214</v>
      </c>
      <c r="N4729" t="s">
        <v>1388</v>
      </c>
      <c r="O4729">
        <v>0</v>
      </c>
      <c r="P4729" t="s">
        <v>1425</v>
      </c>
      <c r="Q4729">
        <v>19980331</v>
      </c>
    </row>
    <row r="4730" spans="1:17">
      <c r="A4730" t="s">
        <v>1396</v>
      </c>
      <c r="B4730" t="s">
        <v>1441</v>
      </c>
      <c r="C4730">
        <v>201003</v>
      </c>
      <c r="D4730">
        <v>31</v>
      </c>
      <c r="E4730" t="s">
        <v>1302</v>
      </c>
      <c r="F4730">
        <v>0</v>
      </c>
      <c r="G4730">
        <v>0</v>
      </c>
      <c r="H4730">
        <v>0</v>
      </c>
      <c r="I4730">
        <v>43112018700</v>
      </c>
      <c r="J4730">
        <v>4</v>
      </c>
      <c r="K4730" t="s">
        <v>1397</v>
      </c>
      <c r="L4730">
        <v>2531</v>
      </c>
      <c r="M4730" t="s">
        <v>1214</v>
      </c>
      <c r="N4730" t="s">
        <v>1388</v>
      </c>
      <c r="O4730">
        <v>48998</v>
      </c>
      <c r="P4730" t="s">
        <v>1207</v>
      </c>
      <c r="Q4730">
        <v>19700501</v>
      </c>
    </row>
    <row r="4731" spans="1:17">
      <c r="A4731" t="s">
        <v>1396</v>
      </c>
      <c r="B4731" t="s">
        <v>1442</v>
      </c>
      <c r="C4731">
        <v>201003</v>
      </c>
      <c r="D4731">
        <v>31</v>
      </c>
      <c r="E4731" t="s">
        <v>1302</v>
      </c>
      <c r="F4731">
        <v>0</v>
      </c>
      <c r="G4731">
        <v>0</v>
      </c>
      <c r="H4731">
        <v>0</v>
      </c>
      <c r="I4731">
        <v>43112020801</v>
      </c>
      <c r="J4731">
        <v>4</v>
      </c>
      <c r="K4731" t="s">
        <v>1397</v>
      </c>
      <c r="L4731">
        <v>2531</v>
      </c>
      <c r="M4731" t="s">
        <v>1214</v>
      </c>
      <c r="N4731" t="s">
        <v>1388</v>
      </c>
      <c r="O4731">
        <v>21798</v>
      </c>
      <c r="P4731" t="s">
        <v>1207</v>
      </c>
      <c r="Q4731">
        <v>19730101</v>
      </c>
    </row>
    <row r="4732" spans="1:17">
      <c r="A4732" t="s">
        <v>1396</v>
      </c>
      <c r="B4732" t="s">
        <v>1443</v>
      </c>
      <c r="C4732">
        <v>201003</v>
      </c>
      <c r="D4732">
        <v>31</v>
      </c>
      <c r="E4732" t="s">
        <v>1302</v>
      </c>
      <c r="F4732">
        <v>0</v>
      </c>
      <c r="G4732">
        <v>0</v>
      </c>
      <c r="H4732">
        <v>0</v>
      </c>
      <c r="I4732">
        <v>43112020901</v>
      </c>
      <c r="J4732">
        <v>4</v>
      </c>
      <c r="K4732" t="s">
        <v>1397</v>
      </c>
      <c r="L4732">
        <v>2531</v>
      </c>
      <c r="M4732" t="s">
        <v>1214</v>
      </c>
      <c r="N4732" t="s">
        <v>1388</v>
      </c>
      <c r="O4732">
        <v>50683</v>
      </c>
      <c r="P4732" t="s">
        <v>1207</v>
      </c>
      <c r="Q4732">
        <v>19980622</v>
      </c>
    </row>
    <row r="4733" spans="1:17">
      <c r="A4733" t="s">
        <v>1396</v>
      </c>
      <c r="B4733" t="s">
        <v>1267</v>
      </c>
      <c r="C4733">
        <v>201003</v>
      </c>
      <c r="D4733">
        <v>31</v>
      </c>
      <c r="E4733" t="s">
        <v>1302</v>
      </c>
      <c r="F4733">
        <v>0</v>
      </c>
      <c r="G4733">
        <v>0</v>
      </c>
      <c r="H4733">
        <v>0</v>
      </c>
      <c r="I4733">
        <v>43112074900</v>
      </c>
      <c r="J4733">
        <v>4</v>
      </c>
      <c r="K4733" t="s">
        <v>1397</v>
      </c>
      <c r="L4733">
        <v>2531</v>
      </c>
      <c r="M4733" t="s">
        <v>1214</v>
      </c>
      <c r="N4733" t="s">
        <v>1388</v>
      </c>
      <c r="O4733">
        <v>67895</v>
      </c>
      <c r="P4733" t="s">
        <v>1207</v>
      </c>
      <c r="Q4733">
        <v>19980331</v>
      </c>
    </row>
    <row r="4734" spans="1:17">
      <c r="A4734" t="s">
        <v>1396</v>
      </c>
      <c r="B4734" t="s">
        <v>1444</v>
      </c>
      <c r="C4734">
        <v>201003</v>
      </c>
      <c r="D4734">
        <v>0</v>
      </c>
      <c r="E4734" t="s">
        <v>1302</v>
      </c>
      <c r="F4734">
        <v>0</v>
      </c>
      <c r="G4734">
        <v>0</v>
      </c>
      <c r="H4734">
        <v>0</v>
      </c>
      <c r="I4734">
        <v>43112038200</v>
      </c>
      <c r="J4734">
        <v>4</v>
      </c>
      <c r="K4734" t="s">
        <v>1397</v>
      </c>
      <c r="L4734">
        <v>2531</v>
      </c>
      <c r="M4734" t="s">
        <v>1214</v>
      </c>
      <c r="N4734" t="s">
        <v>1388</v>
      </c>
      <c r="O4734">
        <v>0</v>
      </c>
      <c r="P4734" t="s">
        <v>1423</v>
      </c>
      <c r="Q4734">
        <v>19980331</v>
      </c>
    </row>
    <row r="4735" spans="1:17">
      <c r="A4735" t="s">
        <v>1396</v>
      </c>
      <c r="B4735" t="s">
        <v>1445</v>
      </c>
      <c r="C4735">
        <v>201003</v>
      </c>
      <c r="D4735">
        <v>0</v>
      </c>
      <c r="E4735" t="s">
        <v>1302</v>
      </c>
      <c r="F4735">
        <v>0</v>
      </c>
      <c r="G4735">
        <v>0</v>
      </c>
      <c r="H4735">
        <v>0</v>
      </c>
      <c r="I4735">
        <v>43112038200</v>
      </c>
      <c r="J4735">
        <v>4</v>
      </c>
      <c r="K4735" t="s">
        <v>1397</v>
      </c>
      <c r="L4735">
        <v>2531</v>
      </c>
      <c r="M4735" t="s">
        <v>1214</v>
      </c>
      <c r="N4735" t="s">
        <v>1388</v>
      </c>
      <c r="O4735">
        <v>0</v>
      </c>
      <c r="P4735" t="s">
        <v>1425</v>
      </c>
      <c r="Q4735">
        <v>19980331</v>
      </c>
    </row>
    <row r="4736" spans="1:17">
      <c r="A4736" t="s">
        <v>1396</v>
      </c>
      <c r="B4736" t="s">
        <v>1286</v>
      </c>
      <c r="C4736">
        <v>201003</v>
      </c>
      <c r="D4736">
        <v>31</v>
      </c>
      <c r="E4736" t="s">
        <v>1302</v>
      </c>
      <c r="F4736">
        <v>0</v>
      </c>
      <c r="G4736">
        <v>0</v>
      </c>
      <c r="H4736">
        <v>0</v>
      </c>
      <c r="I4736">
        <v>43112069100</v>
      </c>
      <c r="J4736">
        <v>4</v>
      </c>
      <c r="K4736" t="s">
        <v>1397</v>
      </c>
      <c r="L4736">
        <v>2531</v>
      </c>
      <c r="M4736" t="s">
        <v>1214</v>
      </c>
      <c r="N4736" t="s">
        <v>1388</v>
      </c>
      <c r="O4736">
        <v>17646</v>
      </c>
      <c r="P4736" t="s">
        <v>1207</v>
      </c>
      <c r="Q4736">
        <v>19910501</v>
      </c>
    </row>
    <row r="4737" spans="1:17">
      <c r="A4737" t="s">
        <v>1396</v>
      </c>
      <c r="B4737" t="s">
        <v>1446</v>
      </c>
      <c r="C4737">
        <v>201003</v>
      </c>
      <c r="D4737">
        <v>0</v>
      </c>
      <c r="E4737" t="s">
        <v>1302</v>
      </c>
      <c r="F4737">
        <v>0</v>
      </c>
      <c r="G4737">
        <v>0</v>
      </c>
      <c r="H4737">
        <v>0</v>
      </c>
      <c r="I4737">
        <v>43112035600</v>
      </c>
      <c r="J4737">
        <v>4</v>
      </c>
      <c r="K4737" t="s">
        <v>1397</v>
      </c>
      <c r="L4737">
        <v>2531</v>
      </c>
      <c r="M4737" t="s">
        <v>1214</v>
      </c>
      <c r="N4737" t="s">
        <v>1388</v>
      </c>
      <c r="O4737">
        <v>0</v>
      </c>
      <c r="P4737" t="s">
        <v>1425</v>
      </c>
      <c r="Q4737">
        <v>19980331</v>
      </c>
    </row>
    <row r="4738" spans="1:17">
      <c r="A4738" t="s">
        <v>1396</v>
      </c>
      <c r="B4738" t="s">
        <v>1447</v>
      </c>
      <c r="C4738">
        <v>201003</v>
      </c>
      <c r="D4738">
        <v>31</v>
      </c>
      <c r="E4738" t="s">
        <v>1302</v>
      </c>
      <c r="F4738">
        <v>0</v>
      </c>
      <c r="G4738">
        <v>0</v>
      </c>
      <c r="H4738">
        <v>0</v>
      </c>
      <c r="I4738">
        <v>43112035600</v>
      </c>
      <c r="J4738">
        <v>4</v>
      </c>
      <c r="K4738" t="s">
        <v>1397</v>
      </c>
      <c r="L4738">
        <v>2531</v>
      </c>
      <c r="M4738" t="s">
        <v>1214</v>
      </c>
      <c r="N4738" t="s">
        <v>1388</v>
      </c>
      <c r="O4738">
        <v>54090</v>
      </c>
      <c r="P4738" t="s">
        <v>1423</v>
      </c>
      <c r="Q4738">
        <v>19941001</v>
      </c>
    </row>
    <row r="4739" spans="1:17">
      <c r="A4739" t="s">
        <v>1396</v>
      </c>
      <c r="B4739" t="s">
        <v>1448</v>
      </c>
      <c r="C4739">
        <v>201003</v>
      </c>
      <c r="D4739">
        <v>0</v>
      </c>
      <c r="E4739" t="s">
        <v>1302</v>
      </c>
      <c r="F4739">
        <v>0</v>
      </c>
      <c r="G4739">
        <v>0</v>
      </c>
      <c r="H4739">
        <v>0</v>
      </c>
      <c r="I4739">
        <v>43112038300</v>
      </c>
      <c r="J4739">
        <v>4</v>
      </c>
      <c r="K4739" t="s">
        <v>1397</v>
      </c>
      <c r="L4739">
        <v>2531</v>
      </c>
      <c r="M4739" t="s">
        <v>1214</v>
      </c>
      <c r="N4739" t="s">
        <v>1388</v>
      </c>
      <c r="O4739">
        <v>0</v>
      </c>
      <c r="P4739" t="s">
        <v>1423</v>
      </c>
      <c r="Q4739">
        <v>19980331</v>
      </c>
    </row>
    <row r="4740" spans="1:17">
      <c r="A4740" t="s">
        <v>1396</v>
      </c>
      <c r="B4740" t="s">
        <v>1449</v>
      </c>
      <c r="C4740">
        <v>201003</v>
      </c>
      <c r="D4740">
        <v>31</v>
      </c>
      <c r="E4740" t="s">
        <v>1302</v>
      </c>
      <c r="F4740">
        <v>0</v>
      </c>
      <c r="G4740">
        <v>0</v>
      </c>
      <c r="H4740">
        <v>0</v>
      </c>
      <c r="I4740">
        <v>43112038300</v>
      </c>
      <c r="J4740">
        <v>4</v>
      </c>
      <c r="K4740" t="s">
        <v>1397</v>
      </c>
      <c r="L4740">
        <v>2531</v>
      </c>
      <c r="M4740" t="s">
        <v>1214</v>
      </c>
      <c r="N4740" t="s">
        <v>1388</v>
      </c>
      <c r="O4740">
        <v>57782</v>
      </c>
      <c r="P4740" t="s">
        <v>1425</v>
      </c>
      <c r="Q4740">
        <v>19980331</v>
      </c>
    </row>
    <row r="4741" spans="1:17">
      <c r="A4741" t="s">
        <v>1396</v>
      </c>
      <c r="B4741" t="s">
        <v>1450</v>
      </c>
      <c r="C4741">
        <v>201003</v>
      </c>
      <c r="D4741">
        <v>0</v>
      </c>
      <c r="E4741" t="s">
        <v>1302</v>
      </c>
      <c r="F4741">
        <v>0</v>
      </c>
      <c r="G4741">
        <v>0</v>
      </c>
      <c r="H4741">
        <v>0</v>
      </c>
      <c r="I4741">
        <v>43112038400</v>
      </c>
      <c r="J4741">
        <v>4</v>
      </c>
      <c r="K4741" t="s">
        <v>1397</v>
      </c>
      <c r="L4741">
        <v>2531</v>
      </c>
      <c r="M4741" t="s">
        <v>1214</v>
      </c>
      <c r="N4741" t="s">
        <v>1388</v>
      </c>
      <c r="O4741">
        <v>0</v>
      </c>
      <c r="P4741" t="s">
        <v>1423</v>
      </c>
    </row>
    <row r="4742" spans="1:17">
      <c r="A4742" t="s">
        <v>1396</v>
      </c>
      <c r="B4742" t="s">
        <v>1451</v>
      </c>
      <c r="C4742">
        <v>201003</v>
      </c>
      <c r="D4742">
        <v>0</v>
      </c>
      <c r="E4742" t="s">
        <v>1302</v>
      </c>
      <c r="F4742">
        <v>0</v>
      </c>
      <c r="G4742">
        <v>0</v>
      </c>
      <c r="H4742">
        <v>0</v>
      </c>
      <c r="I4742">
        <v>43112038400</v>
      </c>
      <c r="J4742">
        <v>4</v>
      </c>
      <c r="K4742" t="s">
        <v>1397</v>
      </c>
      <c r="L4742">
        <v>2531</v>
      </c>
      <c r="M4742" t="s">
        <v>1214</v>
      </c>
      <c r="N4742" t="s">
        <v>1388</v>
      </c>
      <c r="O4742">
        <v>0</v>
      </c>
      <c r="P4742" t="s">
        <v>1425</v>
      </c>
    </row>
    <row r="4743" spans="1:17">
      <c r="A4743" t="s">
        <v>1396</v>
      </c>
      <c r="B4743" t="s">
        <v>1292</v>
      </c>
      <c r="C4743">
        <v>201003</v>
      </c>
      <c r="D4743">
        <v>31</v>
      </c>
      <c r="E4743" t="s">
        <v>1302</v>
      </c>
      <c r="F4743">
        <v>0</v>
      </c>
      <c r="G4743">
        <v>0</v>
      </c>
      <c r="H4743">
        <v>0</v>
      </c>
      <c r="I4743">
        <v>43112035700</v>
      </c>
      <c r="J4743">
        <v>4</v>
      </c>
      <c r="K4743" t="s">
        <v>1397</v>
      </c>
      <c r="L4743">
        <v>2531</v>
      </c>
      <c r="M4743" t="s">
        <v>1214</v>
      </c>
      <c r="N4743" t="s">
        <v>1388</v>
      </c>
      <c r="O4743">
        <v>41277</v>
      </c>
      <c r="P4743" t="s">
        <v>1207</v>
      </c>
      <c r="Q4743">
        <v>19771001</v>
      </c>
    </row>
    <row r="4744" spans="1:17">
      <c r="A4744" t="s">
        <v>1396</v>
      </c>
      <c r="B4744" t="s">
        <v>1296</v>
      </c>
      <c r="C4744">
        <v>201003</v>
      </c>
      <c r="D4744">
        <v>0</v>
      </c>
      <c r="E4744" t="s">
        <v>1302</v>
      </c>
      <c r="F4744">
        <v>0</v>
      </c>
      <c r="G4744">
        <v>0</v>
      </c>
      <c r="H4744">
        <v>0</v>
      </c>
      <c r="I4744">
        <v>43112033600</v>
      </c>
      <c r="J4744">
        <v>4</v>
      </c>
      <c r="K4744" t="s">
        <v>1397</v>
      </c>
      <c r="L4744">
        <v>2531</v>
      </c>
      <c r="M4744" t="s">
        <v>1214</v>
      </c>
      <c r="N4744" t="s">
        <v>1388</v>
      </c>
      <c r="O4744">
        <v>0</v>
      </c>
      <c r="P4744" t="s">
        <v>1207</v>
      </c>
      <c r="Q4744">
        <v>19770901</v>
      </c>
    </row>
    <row r="4745" spans="1:17">
      <c r="A4745" t="s">
        <v>1396</v>
      </c>
      <c r="B4745" t="s">
        <v>1452</v>
      </c>
      <c r="C4745">
        <v>201003</v>
      </c>
      <c r="D4745">
        <v>0</v>
      </c>
      <c r="E4745" t="s">
        <v>1302</v>
      </c>
      <c r="F4745">
        <v>0</v>
      </c>
      <c r="G4745">
        <v>0</v>
      </c>
      <c r="H4745">
        <v>0</v>
      </c>
      <c r="I4745">
        <v>43112038100</v>
      </c>
      <c r="J4745">
        <v>4</v>
      </c>
      <c r="K4745" t="s">
        <v>1397</v>
      </c>
      <c r="L4745">
        <v>2531</v>
      </c>
      <c r="M4745" t="s">
        <v>1214</v>
      </c>
      <c r="N4745" t="s">
        <v>1388</v>
      </c>
      <c r="O4745">
        <v>0</v>
      </c>
      <c r="P4745" t="s">
        <v>1423</v>
      </c>
      <c r="Q4745">
        <v>19980331</v>
      </c>
    </row>
    <row r="4746" spans="1:17">
      <c r="A4746" t="s">
        <v>1396</v>
      </c>
      <c r="B4746" t="s">
        <v>1453</v>
      </c>
      <c r="C4746">
        <v>201003</v>
      </c>
      <c r="D4746">
        <v>0</v>
      </c>
      <c r="E4746" t="s">
        <v>1302</v>
      </c>
      <c r="F4746">
        <v>0</v>
      </c>
      <c r="G4746">
        <v>0</v>
      </c>
      <c r="H4746">
        <v>0</v>
      </c>
      <c r="I4746">
        <v>43112038100</v>
      </c>
      <c r="J4746">
        <v>4</v>
      </c>
      <c r="K4746" t="s">
        <v>1397</v>
      </c>
      <c r="L4746">
        <v>2531</v>
      </c>
      <c r="M4746" t="s">
        <v>1214</v>
      </c>
      <c r="N4746" t="s">
        <v>1388</v>
      </c>
      <c r="O4746">
        <v>0</v>
      </c>
      <c r="P4746" t="s">
        <v>1425</v>
      </c>
      <c r="Q4746">
        <v>19980331</v>
      </c>
    </row>
    <row r="4747" spans="1:17">
      <c r="A4747" t="s">
        <v>1379</v>
      </c>
      <c r="B4747" t="s">
        <v>1422</v>
      </c>
      <c r="C4747">
        <v>201004</v>
      </c>
      <c r="D4747">
        <v>0</v>
      </c>
      <c r="E4747" t="s">
        <v>1302</v>
      </c>
      <c r="F4747">
        <v>0</v>
      </c>
      <c r="G4747">
        <v>0</v>
      </c>
      <c r="H4747">
        <v>0</v>
      </c>
      <c r="I4747">
        <v>43112027600</v>
      </c>
      <c r="J4747">
        <v>4</v>
      </c>
      <c r="K4747" t="s">
        <v>1380</v>
      </c>
      <c r="L4747">
        <v>2531</v>
      </c>
      <c r="M4747" t="s">
        <v>1214</v>
      </c>
      <c r="N4747" t="s">
        <v>1388</v>
      </c>
      <c r="O4747">
        <v>0</v>
      </c>
      <c r="P4747" t="s">
        <v>1423</v>
      </c>
    </row>
    <row r="4748" spans="1:17">
      <c r="A4748" t="s">
        <v>1379</v>
      </c>
      <c r="B4748" t="s">
        <v>1424</v>
      </c>
      <c r="C4748">
        <v>201004</v>
      </c>
      <c r="D4748">
        <v>0</v>
      </c>
      <c r="E4748" t="s">
        <v>1302</v>
      </c>
      <c r="F4748">
        <v>0</v>
      </c>
      <c r="G4748">
        <v>0</v>
      </c>
      <c r="H4748">
        <v>0</v>
      </c>
      <c r="I4748">
        <v>43112027600</v>
      </c>
      <c r="J4748">
        <v>4</v>
      </c>
      <c r="K4748" t="s">
        <v>1380</v>
      </c>
      <c r="L4748">
        <v>2531</v>
      </c>
      <c r="M4748" t="s">
        <v>1214</v>
      </c>
      <c r="N4748" t="s">
        <v>1388</v>
      </c>
      <c r="O4748">
        <v>0</v>
      </c>
      <c r="P4748" t="s">
        <v>1425</v>
      </c>
    </row>
    <row r="4749" spans="1:17">
      <c r="A4749" t="s">
        <v>1396</v>
      </c>
      <c r="B4749" t="s">
        <v>1306</v>
      </c>
      <c r="C4749">
        <v>201004</v>
      </c>
      <c r="D4749">
        <v>0</v>
      </c>
      <c r="E4749" t="s">
        <v>1302</v>
      </c>
      <c r="F4749">
        <v>0</v>
      </c>
      <c r="G4749">
        <v>0</v>
      </c>
      <c r="H4749">
        <v>0</v>
      </c>
      <c r="I4749">
        <v>43112015000</v>
      </c>
      <c r="J4749">
        <v>4</v>
      </c>
      <c r="K4749" t="s">
        <v>1397</v>
      </c>
      <c r="L4749">
        <v>2531</v>
      </c>
      <c r="M4749" t="s">
        <v>1214</v>
      </c>
      <c r="N4749" t="s">
        <v>1388</v>
      </c>
      <c r="O4749">
        <v>0</v>
      </c>
      <c r="P4749" t="s">
        <v>1207</v>
      </c>
    </row>
    <row r="4750" spans="1:17">
      <c r="A4750" t="s">
        <v>1396</v>
      </c>
      <c r="B4750" t="s">
        <v>1426</v>
      </c>
      <c r="C4750">
        <v>201004</v>
      </c>
      <c r="D4750">
        <v>28</v>
      </c>
      <c r="E4750" t="s">
        <v>1302</v>
      </c>
      <c r="F4750">
        <v>0</v>
      </c>
      <c r="G4750">
        <v>0</v>
      </c>
      <c r="H4750">
        <v>0</v>
      </c>
      <c r="I4750">
        <v>43112021501</v>
      </c>
      <c r="J4750">
        <v>4</v>
      </c>
      <c r="K4750" t="s">
        <v>1397</v>
      </c>
      <c r="L4750">
        <v>2531</v>
      </c>
      <c r="M4750" t="s">
        <v>1214</v>
      </c>
      <c r="N4750" t="s">
        <v>1388</v>
      </c>
      <c r="O4750">
        <v>52570</v>
      </c>
      <c r="P4750" t="s">
        <v>1423</v>
      </c>
      <c r="Q4750">
        <v>19980331</v>
      </c>
    </row>
    <row r="4751" spans="1:17">
      <c r="A4751" t="s">
        <v>1396</v>
      </c>
      <c r="B4751" t="s">
        <v>1427</v>
      </c>
      <c r="C4751">
        <v>201004</v>
      </c>
      <c r="D4751">
        <v>28</v>
      </c>
      <c r="E4751" t="s">
        <v>1302</v>
      </c>
      <c r="F4751">
        <v>0</v>
      </c>
      <c r="G4751">
        <v>0</v>
      </c>
      <c r="H4751">
        <v>0</v>
      </c>
      <c r="I4751">
        <v>43112021501</v>
      </c>
      <c r="J4751">
        <v>4</v>
      </c>
      <c r="K4751" t="s">
        <v>1397</v>
      </c>
      <c r="L4751">
        <v>2531</v>
      </c>
      <c r="M4751" t="s">
        <v>1214</v>
      </c>
      <c r="N4751" t="s">
        <v>1388</v>
      </c>
      <c r="O4751">
        <v>44449</v>
      </c>
      <c r="P4751" t="s">
        <v>1425</v>
      </c>
      <c r="Q4751">
        <v>19980331</v>
      </c>
    </row>
    <row r="4752" spans="1:17">
      <c r="A4752" t="s">
        <v>1396</v>
      </c>
      <c r="B4752" t="s">
        <v>1428</v>
      </c>
      <c r="C4752">
        <v>201004</v>
      </c>
      <c r="D4752">
        <v>28</v>
      </c>
      <c r="E4752" t="s">
        <v>1302</v>
      </c>
      <c r="F4752">
        <v>0</v>
      </c>
      <c r="G4752">
        <v>0</v>
      </c>
      <c r="H4752">
        <v>0</v>
      </c>
      <c r="I4752">
        <v>43112021601</v>
      </c>
      <c r="J4752">
        <v>4</v>
      </c>
      <c r="K4752" t="s">
        <v>1397</v>
      </c>
      <c r="L4752">
        <v>2531</v>
      </c>
      <c r="M4752" t="s">
        <v>1214</v>
      </c>
      <c r="N4752" t="s">
        <v>1388</v>
      </c>
      <c r="O4752">
        <v>88039</v>
      </c>
      <c r="P4752" t="s">
        <v>1423</v>
      </c>
      <c r="Q4752">
        <v>19980331</v>
      </c>
    </row>
    <row r="4753" spans="1:17">
      <c r="A4753" t="s">
        <v>1396</v>
      </c>
      <c r="B4753" t="s">
        <v>1429</v>
      </c>
      <c r="C4753">
        <v>201004</v>
      </c>
      <c r="D4753">
        <v>28</v>
      </c>
      <c r="E4753" t="s">
        <v>1302</v>
      </c>
      <c r="F4753">
        <v>0</v>
      </c>
      <c r="G4753">
        <v>0</v>
      </c>
      <c r="H4753">
        <v>0</v>
      </c>
      <c r="I4753">
        <v>43112021601</v>
      </c>
      <c r="J4753">
        <v>4</v>
      </c>
      <c r="K4753" t="s">
        <v>1397</v>
      </c>
      <c r="L4753">
        <v>2531</v>
      </c>
      <c r="M4753" t="s">
        <v>1214</v>
      </c>
      <c r="N4753" t="s">
        <v>1388</v>
      </c>
      <c r="O4753">
        <v>35729</v>
      </c>
      <c r="P4753" t="s">
        <v>1425</v>
      </c>
      <c r="Q4753">
        <v>19980331</v>
      </c>
    </row>
    <row r="4754" spans="1:17">
      <c r="A4754" t="s">
        <v>1396</v>
      </c>
      <c r="B4754" t="s">
        <v>1264</v>
      </c>
      <c r="C4754">
        <v>201004</v>
      </c>
      <c r="D4754">
        <v>28</v>
      </c>
      <c r="E4754" t="s">
        <v>1302</v>
      </c>
      <c r="F4754">
        <v>0</v>
      </c>
      <c r="G4754">
        <v>0</v>
      </c>
      <c r="H4754">
        <v>0</v>
      </c>
      <c r="I4754">
        <v>43112021700</v>
      </c>
      <c r="J4754">
        <v>4</v>
      </c>
      <c r="K4754" t="s">
        <v>1397</v>
      </c>
      <c r="L4754">
        <v>2531</v>
      </c>
      <c r="M4754" t="s">
        <v>1214</v>
      </c>
      <c r="N4754" t="s">
        <v>1388</v>
      </c>
      <c r="O4754">
        <v>60389</v>
      </c>
      <c r="P4754" t="s">
        <v>1322</v>
      </c>
      <c r="Q4754">
        <v>19810901</v>
      </c>
    </row>
    <row r="4755" spans="1:17">
      <c r="A4755" t="s">
        <v>1396</v>
      </c>
      <c r="B4755" t="s">
        <v>1430</v>
      </c>
      <c r="C4755">
        <v>201004</v>
      </c>
      <c r="D4755">
        <v>28</v>
      </c>
      <c r="E4755" t="s">
        <v>1302</v>
      </c>
      <c r="F4755">
        <v>0</v>
      </c>
      <c r="G4755">
        <v>0</v>
      </c>
      <c r="H4755">
        <v>0</v>
      </c>
      <c r="I4755">
        <v>43112020600</v>
      </c>
      <c r="J4755">
        <v>4</v>
      </c>
      <c r="K4755" t="s">
        <v>1397</v>
      </c>
      <c r="L4755">
        <v>2531</v>
      </c>
      <c r="M4755" t="s">
        <v>1214</v>
      </c>
      <c r="N4755" t="s">
        <v>1388</v>
      </c>
      <c r="O4755">
        <v>126033</v>
      </c>
      <c r="P4755" t="s">
        <v>1425</v>
      </c>
      <c r="Q4755">
        <v>19980331</v>
      </c>
    </row>
    <row r="4756" spans="1:17">
      <c r="A4756" t="s">
        <v>1396</v>
      </c>
      <c r="B4756" t="s">
        <v>1431</v>
      </c>
      <c r="C4756">
        <v>201004</v>
      </c>
      <c r="D4756">
        <v>28</v>
      </c>
      <c r="E4756" t="s">
        <v>1302</v>
      </c>
      <c r="F4756">
        <v>0</v>
      </c>
      <c r="G4756">
        <v>0</v>
      </c>
      <c r="H4756">
        <v>0</v>
      </c>
      <c r="I4756">
        <v>43112020600</v>
      </c>
      <c r="J4756">
        <v>4</v>
      </c>
      <c r="K4756" t="s">
        <v>1397</v>
      </c>
      <c r="L4756">
        <v>2531</v>
      </c>
      <c r="M4756" t="s">
        <v>1214</v>
      </c>
      <c r="N4756" t="s">
        <v>1388</v>
      </c>
      <c r="O4756">
        <v>57517</v>
      </c>
      <c r="P4756" t="s">
        <v>1423</v>
      </c>
      <c r="Q4756">
        <v>19980331</v>
      </c>
    </row>
    <row r="4757" spans="1:17">
      <c r="A4757" t="s">
        <v>1396</v>
      </c>
      <c r="B4757" t="s">
        <v>1432</v>
      </c>
      <c r="C4757">
        <v>201004</v>
      </c>
      <c r="D4757">
        <v>0</v>
      </c>
      <c r="E4757" t="s">
        <v>1302</v>
      </c>
      <c r="F4757">
        <v>0</v>
      </c>
      <c r="G4757">
        <v>0</v>
      </c>
      <c r="H4757">
        <v>0</v>
      </c>
      <c r="I4757">
        <v>43112013101</v>
      </c>
      <c r="J4757">
        <v>4</v>
      </c>
      <c r="K4757" t="s">
        <v>1397</v>
      </c>
      <c r="L4757">
        <v>2531</v>
      </c>
      <c r="M4757" t="s">
        <v>1214</v>
      </c>
      <c r="N4757" t="s">
        <v>1388</v>
      </c>
      <c r="O4757">
        <v>0</v>
      </c>
      <c r="P4757" t="s">
        <v>1423</v>
      </c>
      <c r="Q4757">
        <v>19980331</v>
      </c>
    </row>
    <row r="4758" spans="1:17">
      <c r="A4758" t="s">
        <v>1396</v>
      </c>
      <c r="B4758" t="s">
        <v>1433</v>
      </c>
      <c r="C4758">
        <v>201004</v>
      </c>
      <c r="D4758">
        <v>28</v>
      </c>
      <c r="E4758" t="s">
        <v>1302</v>
      </c>
      <c r="F4758">
        <v>0</v>
      </c>
      <c r="G4758">
        <v>0</v>
      </c>
      <c r="H4758">
        <v>0</v>
      </c>
      <c r="I4758">
        <v>43112013101</v>
      </c>
      <c r="J4758">
        <v>4</v>
      </c>
      <c r="K4758" t="s">
        <v>1397</v>
      </c>
      <c r="L4758">
        <v>2531</v>
      </c>
      <c r="M4758" t="s">
        <v>1214</v>
      </c>
      <c r="N4758" t="s">
        <v>1388</v>
      </c>
      <c r="O4758">
        <v>51993</v>
      </c>
      <c r="P4758" t="s">
        <v>1425</v>
      </c>
      <c r="Q4758">
        <v>19980430</v>
      </c>
    </row>
    <row r="4759" spans="1:17">
      <c r="A4759" t="s">
        <v>1396</v>
      </c>
      <c r="B4759" t="s">
        <v>1227</v>
      </c>
      <c r="C4759">
        <v>201004</v>
      </c>
      <c r="D4759">
        <v>28</v>
      </c>
      <c r="E4759" t="s">
        <v>1302</v>
      </c>
      <c r="F4759">
        <v>0</v>
      </c>
      <c r="G4759">
        <v>0</v>
      </c>
      <c r="H4759">
        <v>0</v>
      </c>
      <c r="I4759">
        <v>43112016701</v>
      </c>
      <c r="J4759">
        <v>4</v>
      </c>
      <c r="K4759" t="s">
        <v>1397</v>
      </c>
      <c r="L4759">
        <v>2531</v>
      </c>
      <c r="M4759" t="s">
        <v>1214</v>
      </c>
      <c r="N4759" t="s">
        <v>1388</v>
      </c>
      <c r="O4759">
        <v>50814</v>
      </c>
      <c r="P4759" t="s">
        <v>1207</v>
      </c>
      <c r="Q4759">
        <v>19980625</v>
      </c>
    </row>
    <row r="4760" spans="1:17">
      <c r="A4760" t="s">
        <v>1396</v>
      </c>
      <c r="B4760" t="s">
        <v>1361</v>
      </c>
      <c r="C4760">
        <v>201004</v>
      </c>
      <c r="D4760">
        <v>28</v>
      </c>
      <c r="E4760" t="s">
        <v>1302</v>
      </c>
      <c r="F4760">
        <v>0</v>
      </c>
      <c r="G4760">
        <v>0</v>
      </c>
      <c r="H4760">
        <v>0</v>
      </c>
      <c r="I4760">
        <v>43112069600</v>
      </c>
      <c r="J4760">
        <v>4</v>
      </c>
      <c r="K4760" t="s">
        <v>1397</v>
      </c>
      <c r="L4760">
        <v>2531</v>
      </c>
      <c r="M4760" t="s">
        <v>1214</v>
      </c>
      <c r="N4760" t="s">
        <v>1388</v>
      </c>
      <c r="O4760">
        <v>52923</v>
      </c>
      <c r="P4760" t="s">
        <v>1207</v>
      </c>
      <c r="Q4760">
        <v>19980802</v>
      </c>
    </row>
    <row r="4761" spans="1:17">
      <c r="A4761" t="s">
        <v>1396</v>
      </c>
      <c r="B4761" t="s">
        <v>1434</v>
      </c>
      <c r="C4761">
        <v>201004</v>
      </c>
      <c r="D4761">
        <v>0</v>
      </c>
      <c r="E4761" t="s">
        <v>1302</v>
      </c>
      <c r="F4761">
        <v>0</v>
      </c>
      <c r="G4761">
        <v>0</v>
      </c>
      <c r="H4761">
        <v>0</v>
      </c>
      <c r="I4761">
        <v>43112010901</v>
      </c>
      <c r="J4761">
        <v>4</v>
      </c>
      <c r="K4761" t="s">
        <v>1397</v>
      </c>
      <c r="L4761">
        <v>2531</v>
      </c>
      <c r="M4761" t="s">
        <v>1214</v>
      </c>
      <c r="N4761" t="s">
        <v>1388</v>
      </c>
      <c r="O4761">
        <v>0</v>
      </c>
      <c r="P4761" t="s">
        <v>1423</v>
      </c>
      <c r="Q4761">
        <v>19980331</v>
      </c>
    </row>
    <row r="4762" spans="1:17">
      <c r="A4762" t="s">
        <v>1396</v>
      </c>
      <c r="B4762" t="s">
        <v>1435</v>
      </c>
      <c r="C4762">
        <v>201004</v>
      </c>
      <c r="D4762">
        <v>0</v>
      </c>
      <c r="E4762" t="s">
        <v>1302</v>
      </c>
      <c r="F4762">
        <v>0</v>
      </c>
      <c r="G4762">
        <v>0</v>
      </c>
      <c r="H4762">
        <v>0</v>
      </c>
      <c r="I4762">
        <v>43112010901</v>
      </c>
      <c r="J4762">
        <v>4</v>
      </c>
      <c r="K4762" t="s">
        <v>1397</v>
      </c>
      <c r="L4762">
        <v>2531</v>
      </c>
      <c r="M4762" t="s">
        <v>1214</v>
      </c>
      <c r="N4762" t="s">
        <v>1388</v>
      </c>
      <c r="O4762">
        <v>0</v>
      </c>
      <c r="P4762" t="s">
        <v>1425</v>
      </c>
      <c r="Q4762">
        <v>19980731</v>
      </c>
    </row>
    <row r="4763" spans="1:17">
      <c r="A4763" t="s">
        <v>1396</v>
      </c>
      <c r="B4763" t="s">
        <v>1436</v>
      </c>
      <c r="C4763">
        <v>201004</v>
      </c>
      <c r="D4763">
        <v>28</v>
      </c>
      <c r="E4763" t="s">
        <v>1302</v>
      </c>
      <c r="F4763">
        <v>0</v>
      </c>
      <c r="G4763">
        <v>0</v>
      </c>
      <c r="H4763">
        <v>0</v>
      </c>
      <c r="I4763">
        <v>43112014300</v>
      </c>
      <c r="J4763">
        <v>4</v>
      </c>
      <c r="K4763" t="s">
        <v>1397</v>
      </c>
      <c r="L4763">
        <v>2531</v>
      </c>
      <c r="M4763" t="s">
        <v>1214</v>
      </c>
      <c r="N4763" t="s">
        <v>1388</v>
      </c>
      <c r="O4763">
        <v>39840</v>
      </c>
      <c r="P4763" t="s">
        <v>1207</v>
      </c>
      <c r="Q4763">
        <v>19980628</v>
      </c>
    </row>
    <row r="4764" spans="1:17">
      <c r="A4764" t="s">
        <v>1396</v>
      </c>
      <c r="B4764" t="s">
        <v>1437</v>
      </c>
      <c r="C4764">
        <v>201004</v>
      </c>
      <c r="D4764">
        <v>0</v>
      </c>
      <c r="E4764" t="s">
        <v>1302</v>
      </c>
      <c r="F4764">
        <v>0</v>
      </c>
      <c r="G4764">
        <v>0</v>
      </c>
      <c r="H4764">
        <v>0</v>
      </c>
      <c r="I4764">
        <v>43112030000</v>
      </c>
      <c r="J4764">
        <v>4</v>
      </c>
      <c r="K4764" t="s">
        <v>1397</v>
      </c>
      <c r="L4764">
        <v>2531</v>
      </c>
      <c r="M4764" t="s">
        <v>1214</v>
      </c>
      <c r="N4764" t="s">
        <v>1388</v>
      </c>
      <c r="O4764">
        <v>0</v>
      </c>
      <c r="P4764" t="s">
        <v>1423</v>
      </c>
      <c r="Q4764">
        <v>19980331</v>
      </c>
    </row>
    <row r="4765" spans="1:17">
      <c r="A4765" t="s">
        <v>1396</v>
      </c>
      <c r="B4765" t="s">
        <v>1438</v>
      </c>
      <c r="C4765">
        <v>201004</v>
      </c>
      <c r="D4765">
        <v>28</v>
      </c>
      <c r="E4765" t="s">
        <v>1302</v>
      </c>
      <c r="F4765">
        <v>0</v>
      </c>
      <c r="G4765">
        <v>0</v>
      </c>
      <c r="H4765">
        <v>0</v>
      </c>
      <c r="I4765">
        <v>43112030000</v>
      </c>
      <c r="J4765">
        <v>4</v>
      </c>
      <c r="K4765" t="s">
        <v>1397</v>
      </c>
      <c r="L4765">
        <v>2531</v>
      </c>
      <c r="M4765" t="s">
        <v>1214</v>
      </c>
      <c r="N4765" t="s">
        <v>1388</v>
      </c>
      <c r="O4765">
        <v>9023</v>
      </c>
      <c r="P4765" t="s">
        <v>1425</v>
      </c>
      <c r="Q4765">
        <v>19980331</v>
      </c>
    </row>
    <row r="4766" spans="1:17">
      <c r="A4766" t="s">
        <v>1396</v>
      </c>
      <c r="B4766" t="s">
        <v>1439</v>
      </c>
      <c r="C4766">
        <v>201004</v>
      </c>
      <c r="D4766">
        <v>0</v>
      </c>
      <c r="E4766" t="s">
        <v>1302</v>
      </c>
      <c r="F4766">
        <v>0</v>
      </c>
      <c r="G4766">
        <v>0</v>
      </c>
      <c r="H4766">
        <v>0</v>
      </c>
      <c r="I4766">
        <v>43112026400</v>
      </c>
      <c r="J4766">
        <v>4</v>
      </c>
      <c r="K4766" t="s">
        <v>1397</v>
      </c>
      <c r="L4766">
        <v>2531</v>
      </c>
      <c r="M4766" t="s">
        <v>1214</v>
      </c>
      <c r="N4766" t="s">
        <v>1388</v>
      </c>
      <c r="O4766">
        <v>0</v>
      </c>
      <c r="P4766" t="s">
        <v>1423</v>
      </c>
      <c r="Q4766">
        <v>20000430</v>
      </c>
    </row>
    <row r="4767" spans="1:17">
      <c r="A4767" t="s">
        <v>1396</v>
      </c>
      <c r="B4767" t="s">
        <v>1440</v>
      </c>
      <c r="C4767">
        <v>201004</v>
      </c>
      <c r="D4767">
        <v>0</v>
      </c>
      <c r="E4767" t="s">
        <v>1302</v>
      </c>
      <c r="F4767">
        <v>0</v>
      </c>
      <c r="G4767">
        <v>0</v>
      </c>
      <c r="H4767">
        <v>0</v>
      </c>
      <c r="I4767">
        <v>43112026400</v>
      </c>
      <c r="J4767">
        <v>4</v>
      </c>
      <c r="K4767" t="s">
        <v>1397</v>
      </c>
      <c r="L4767">
        <v>2531</v>
      </c>
      <c r="M4767" t="s">
        <v>1214</v>
      </c>
      <c r="N4767" t="s">
        <v>1388</v>
      </c>
      <c r="O4767">
        <v>0</v>
      </c>
      <c r="P4767" t="s">
        <v>1425</v>
      </c>
      <c r="Q4767">
        <v>19980331</v>
      </c>
    </row>
    <row r="4768" spans="1:17">
      <c r="A4768" t="s">
        <v>1396</v>
      </c>
      <c r="B4768" t="s">
        <v>1441</v>
      </c>
      <c r="C4768">
        <v>201004</v>
      </c>
      <c r="D4768">
        <v>28</v>
      </c>
      <c r="E4768" t="s">
        <v>1302</v>
      </c>
      <c r="F4768">
        <v>0</v>
      </c>
      <c r="G4768">
        <v>0</v>
      </c>
      <c r="H4768">
        <v>0</v>
      </c>
      <c r="I4768">
        <v>43112018700</v>
      </c>
      <c r="J4768">
        <v>4</v>
      </c>
      <c r="K4768" t="s">
        <v>1397</v>
      </c>
      <c r="L4768">
        <v>2531</v>
      </c>
      <c r="M4768" t="s">
        <v>1214</v>
      </c>
      <c r="N4768" t="s">
        <v>1388</v>
      </c>
      <c r="O4768">
        <v>42674</v>
      </c>
      <c r="P4768" t="s">
        <v>1207</v>
      </c>
      <c r="Q4768">
        <v>19700501</v>
      </c>
    </row>
    <row r="4769" spans="1:17">
      <c r="A4769" t="s">
        <v>1396</v>
      </c>
      <c r="B4769" t="s">
        <v>1442</v>
      </c>
      <c r="C4769">
        <v>201004</v>
      </c>
      <c r="D4769">
        <v>28</v>
      </c>
      <c r="E4769" t="s">
        <v>1302</v>
      </c>
      <c r="F4769">
        <v>0</v>
      </c>
      <c r="G4769">
        <v>0</v>
      </c>
      <c r="H4769">
        <v>0</v>
      </c>
      <c r="I4769">
        <v>43112020801</v>
      </c>
      <c r="J4769">
        <v>4</v>
      </c>
      <c r="K4769" t="s">
        <v>1397</v>
      </c>
      <c r="L4769">
        <v>2531</v>
      </c>
      <c r="M4769" t="s">
        <v>1214</v>
      </c>
      <c r="N4769" t="s">
        <v>1388</v>
      </c>
      <c r="O4769">
        <v>20622</v>
      </c>
      <c r="P4769" t="s">
        <v>1207</v>
      </c>
      <c r="Q4769">
        <v>19730101</v>
      </c>
    </row>
    <row r="4770" spans="1:17">
      <c r="A4770" t="s">
        <v>1396</v>
      </c>
      <c r="B4770" t="s">
        <v>1443</v>
      </c>
      <c r="C4770">
        <v>201004</v>
      </c>
      <c r="D4770">
        <v>28</v>
      </c>
      <c r="E4770" t="s">
        <v>1302</v>
      </c>
      <c r="F4770">
        <v>0</v>
      </c>
      <c r="G4770">
        <v>0</v>
      </c>
      <c r="H4770">
        <v>0</v>
      </c>
      <c r="I4770">
        <v>43112020901</v>
      </c>
      <c r="J4770">
        <v>4</v>
      </c>
      <c r="K4770" t="s">
        <v>1397</v>
      </c>
      <c r="L4770">
        <v>2531</v>
      </c>
      <c r="M4770" t="s">
        <v>1214</v>
      </c>
      <c r="N4770" t="s">
        <v>1388</v>
      </c>
      <c r="O4770">
        <v>44846</v>
      </c>
      <c r="P4770" t="s">
        <v>1207</v>
      </c>
      <c r="Q4770">
        <v>19980622</v>
      </c>
    </row>
    <row r="4771" spans="1:17">
      <c r="A4771" t="s">
        <v>1396</v>
      </c>
      <c r="B4771" t="s">
        <v>1267</v>
      </c>
      <c r="C4771">
        <v>201004</v>
      </c>
      <c r="D4771">
        <v>28</v>
      </c>
      <c r="E4771" t="s">
        <v>1302</v>
      </c>
      <c r="F4771">
        <v>0</v>
      </c>
      <c r="G4771">
        <v>0</v>
      </c>
      <c r="H4771">
        <v>0</v>
      </c>
      <c r="I4771">
        <v>43112074900</v>
      </c>
      <c r="J4771">
        <v>4</v>
      </c>
      <c r="K4771" t="s">
        <v>1397</v>
      </c>
      <c r="L4771">
        <v>2531</v>
      </c>
      <c r="M4771" t="s">
        <v>1214</v>
      </c>
      <c r="N4771" t="s">
        <v>1388</v>
      </c>
      <c r="O4771">
        <v>58190</v>
      </c>
      <c r="P4771" t="s">
        <v>1207</v>
      </c>
      <c r="Q4771">
        <v>19980331</v>
      </c>
    </row>
    <row r="4772" spans="1:17">
      <c r="A4772" t="s">
        <v>1396</v>
      </c>
      <c r="B4772" t="s">
        <v>1444</v>
      </c>
      <c r="C4772">
        <v>201004</v>
      </c>
      <c r="D4772">
        <v>0</v>
      </c>
      <c r="E4772" t="s">
        <v>1302</v>
      </c>
      <c r="F4772">
        <v>0</v>
      </c>
      <c r="G4772">
        <v>0</v>
      </c>
      <c r="H4772">
        <v>0</v>
      </c>
      <c r="I4772">
        <v>43112038200</v>
      </c>
      <c r="J4772">
        <v>4</v>
      </c>
      <c r="K4772" t="s">
        <v>1397</v>
      </c>
      <c r="L4772">
        <v>2531</v>
      </c>
      <c r="M4772" t="s">
        <v>1214</v>
      </c>
      <c r="N4772" t="s">
        <v>1388</v>
      </c>
      <c r="O4772">
        <v>0</v>
      </c>
      <c r="P4772" t="s">
        <v>1423</v>
      </c>
      <c r="Q4772">
        <v>19980331</v>
      </c>
    </row>
    <row r="4773" spans="1:17">
      <c r="A4773" t="s">
        <v>1396</v>
      </c>
      <c r="B4773" t="s">
        <v>1445</v>
      </c>
      <c r="C4773">
        <v>201004</v>
      </c>
      <c r="D4773">
        <v>0</v>
      </c>
      <c r="E4773" t="s">
        <v>1302</v>
      </c>
      <c r="F4773">
        <v>0</v>
      </c>
      <c r="G4773">
        <v>0</v>
      </c>
      <c r="H4773">
        <v>0</v>
      </c>
      <c r="I4773">
        <v>43112038200</v>
      </c>
      <c r="J4773">
        <v>4</v>
      </c>
      <c r="K4773" t="s">
        <v>1397</v>
      </c>
      <c r="L4773">
        <v>2531</v>
      </c>
      <c r="M4773" t="s">
        <v>1214</v>
      </c>
      <c r="N4773" t="s">
        <v>1388</v>
      </c>
      <c r="O4773">
        <v>0</v>
      </c>
      <c r="P4773" t="s">
        <v>1425</v>
      </c>
      <c r="Q4773">
        <v>19980331</v>
      </c>
    </row>
    <row r="4774" spans="1:17">
      <c r="A4774" t="s">
        <v>1396</v>
      </c>
      <c r="B4774" t="s">
        <v>1286</v>
      </c>
      <c r="C4774">
        <v>201004</v>
      </c>
      <c r="D4774">
        <v>28</v>
      </c>
      <c r="E4774" t="s">
        <v>1302</v>
      </c>
      <c r="F4774">
        <v>0</v>
      </c>
      <c r="G4774">
        <v>0</v>
      </c>
      <c r="H4774">
        <v>0</v>
      </c>
      <c r="I4774">
        <v>43112069100</v>
      </c>
      <c r="J4774">
        <v>4</v>
      </c>
      <c r="K4774" t="s">
        <v>1397</v>
      </c>
      <c r="L4774">
        <v>2531</v>
      </c>
      <c r="M4774" t="s">
        <v>1214</v>
      </c>
      <c r="N4774" t="s">
        <v>1388</v>
      </c>
      <c r="O4774">
        <v>15662</v>
      </c>
      <c r="P4774" t="s">
        <v>1207</v>
      </c>
      <c r="Q4774">
        <v>19910501</v>
      </c>
    </row>
    <row r="4775" spans="1:17">
      <c r="A4775" t="s">
        <v>1396</v>
      </c>
      <c r="B4775" t="s">
        <v>1446</v>
      </c>
      <c r="C4775">
        <v>201004</v>
      </c>
      <c r="D4775">
        <v>0</v>
      </c>
      <c r="E4775" t="s">
        <v>1302</v>
      </c>
      <c r="F4775">
        <v>0</v>
      </c>
      <c r="G4775">
        <v>0</v>
      </c>
      <c r="H4775">
        <v>0</v>
      </c>
      <c r="I4775">
        <v>43112035600</v>
      </c>
      <c r="J4775">
        <v>4</v>
      </c>
      <c r="K4775" t="s">
        <v>1397</v>
      </c>
      <c r="L4775">
        <v>2531</v>
      </c>
      <c r="M4775" t="s">
        <v>1214</v>
      </c>
      <c r="N4775" t="s">
        <v>1388</v>
      </c>
      <c r="O4775">
        <v>0</v>
      </c>
      <c r="P4775" t="s">
        <v>1425</v>
      </c>
      <c r="Q4775">
        <v>19980331</v>
      </c>
    </row>
    <row r="4776" spans="1:17">
      <c r="A4776" t="s">
        <v>1396</v>
      </c>
      <c r="B4776" t="s">
        <v>1447</v>
      </c>
      <c r="C4776">
        <v>201004</v>
      </c>
      <c r="D4776">
        <v>28</v>
      </c>
      <c r="E4776" t="s">
        <v>1302</v>
      </c>
      <c r="F4776">
        <v>0</v>
      </c>
      <c r="G4776">
        <v>0</v>
      </c>
      <c r="H4776">
        <v>0</v>
      </c>
      <c r="I4776">
        <v>43112035600</v>
      </c>
      <c r="J4776">
        <v>4</v>
      </c>
      <c r="K4776" t="s">
        <v>1397</v>
      </c>
      <c r="L4776">
        <v>2531</v>
      </c>
      <c r="M4776" t="s">
        <v>1214</v>
      </c>
      <c r="N4776" t="s">
        <v>1388</v>
      </c>
      <c r="O4776">
        <v>47440</v>
      </c>
      <c r="P4776" t="s">
        <v>1423</v>
      </c>
      <c r="Q4776">
        <v>19941001</v>
      </c>
    </row>
    <row r="4777" spans="1:17">
      <c r="A4777" t="s">
        <v>1396</v>
      </c>
      <c r="B4777" t="s">
        <v>1448</v>
      </c>
      <c r="C4777">
        <v>201004</v>
      </c>
      <c r="D4777">
        <v>0</v>
      </c>
      <c r="E4777" t="s">
        <v>1302</v>
      </c>
      <c r="F4777">
        <v>0</v>
      </c>
      <c r="G4777">
        <v>0</v>
      </c>
      <c r="H4777">
        <v>0</v>
      </c>
      <c r="I4777">
        <v>43112038300</v>
      </c>
      <c r="J4777">
        <v>4</v>
      </c>
      <c r="K4777" t="s">
        <v>1397</v>
      </c>
      <c r="L4777">
        <v>2531</v>
      </c>
      <c r="M4777" t="s">
        <v>1214</v>
      </c>
      <c r="N4777" t="s">
        <v>1388</v>
      </c>
      <c r="O4777">
        <v>0</v>
      </c>
      <c r="P4777" t="s">
        <v>1423</v>
      </c>
      <c r="Q4777">
        <v>19980331</v>
      </c>
    </row>
    <row r="4778" spans="1:17">
      <c r="A4778" t="s">
        <v>1396</v>
      </c>
      <c r="B4778" t="s">
        <v>1449</v>
      </c>
      <c r="C4778">
        <v>201004</v>
      </c>
      <c r="D4778">
        <v>28</v>
      </c>
      <c r="E4778" t="s">
        <v>1302</v>
      </c>
      <c r="F4778">
        <v>0</v>
      </c>
      <c r="G4778">
        <v>0</v>
      </c>
      <c r="H4778">
        <v>0</v>
      </c>
      <c r="I4778">
        <v>43112038300</v>
      </c>
      <c r="J4778">
        <v>4</v>
      </c>
      <c r="K4778" t="s">
        <v>1397</v>
      </c>
      <c r="L4778">
        <v>2531</v>
      </c>
      <c r="M4778" t="s">
        <v>1214</v>
      </c>
      <c r="N4778" t="s">
        <v>1388</v>
      </c>
      <c r="O4778">
        <v>47655</v>
      </c>
      <c r="P4778" t="s">
        <v>1425</v>
      </c>
      <c r="Q4778">
        <v>19980331</v>
      </c>
    </row>
    <row r="4779" spans="1:17">
      <c r="A4779" t="s">
        <v>1396</v>
      </c>
      <c r="B4779" t="s">
        <v>1450</v>
      </c>
      <c r="C4779">
        <v>201004</v>
      </c>
      <c r="D4779">
        <v>0</v>
      </c>
      <c r="E4779" t="s">
        <v>1302</v>
      </c>
      <c r="F4779">
        <v>0</v>
      </c>
      <c r="G4779">
        <v>0</v>
      </c>
      <c r="H4779">
        <v>0</v>
      </c>
      <c r="I4779">
        <v>43112038400</v>
      </c>
      <c r="J4779">
        <v>4</v>
      </c>
      <c r="K4779" t="s">
        <v>1397</v>
      </c>
      <c r="L4779">
        <v>2531</v>
      </c>
      <c r="M4779" t="s">
        <v>1214</v>
      </c>
      <c r="N4779" t="s">
        <v>1388</v>
      </c>
      <c r="O4779">
        <v>0</v>
      </c>
      <c r="P4779" t="s">
        <v>1423</v>
      </c>
    </row>
    <row r="4780" spans="1:17">
      <c r="A4780" t="s">
        <v>1396</v>
      </c>
      <c r="B4780" t="s">
        <v>1451</v>
      </c>
      <c r="C4780">
        <v>201004</v>
      </c>
      <c r="D4780">
        <v>0</v>
      </c>
      <c r="E4780" t="s">
        <v>1302</v>
      </c>
      <c r="F4780">
        <v>0</v>
      </c>
      <c r="G4780">
        <v>0</v>
      </c>
      <c r="H4780">
        <v>0</v>
      </c>
      <c r="I4780">
        <v>43112038400</v>
      </c>
      <c r="J4780">
        <v>4</v>
      </c>
      <c r="K4780" t="s">
        <v>1397</v>
      </c>
      <c r="L4780">
        <v>2531</v>
      </c>
      <c r="M4780" t="s">
        <v>1214</v>
      </c>
      <c r="N4780" t="s">
        <v>1388</v>
      </c>
      <c r="O4780">
        <v>0</v>
      </c>
      <c r="P4780" t="s">
        <v>1425</v>
      </c>
    </row>
    <row r="4781" spans="1:17">
      <c r="A4781" t="s">
        <v>1396</v>
      </c>
      <c r="B4781" t="s">
        <v>1292</v>
      </c>
      <c r="C4781">
        <v>201004</v>
      </c>
      <c r="D4781">
        <v>28</v>
      </c>
      <c r="E4781" t="s">
        <v>1302</v>
      </c>
      <c r="F4781">
        <v>0</v>
      </c>
      <c r="G4781">
        <v>0</v>
      </c>
      <c r="H4781">
        <v>0</v>
      </c>
      <c r="I4781">
        <v>43112035700</v>
      </c>
      <c r="J4781">
        <v>4</v>
      </c>
      <c r="K4781" t="s">
        <v>1397</v>
      </c>
      <c r="L4781">
        <v>2531</v>
      </c>
      <c r="M4781" t="s">
        <v>1214</v>
      </c>
      <c r="N4781" t="s">
        <v>1388</v>
      </c>
      <c r="O4781">
        <v>37801</v>
      </c>
      <c r="P4781" t="s">
        <v>1207</v>
      </c>
      <c r="Q4781">
        <v>19771001</v>
      </c>
    </row>
    <row r="4782" spans="1:17">
      <c r="A4782" t="s">
        <v>1396</v>
      </c>
      <c r="B4782" t="s">
        <v>1296</v>
      </c>
      <c r="C4782">
        <v>201004</v>
      </c>
      <c r="D4782">
        <v>0</v>
      </c>
      <c r="E4782" t="s">
        <v>1302</v>
      </c>
      <c r="F4782">
        <v>0</v>
      </c>
      <c r="G4782">
        <v>0</v>
      </c>
      <c r="H4782">
        <v>0</v>
      </c>
      <c r="I4782">
        <v>43112033600</v>
      </c>
      <c r="J4782">
        <v>4</v>
      </c>
      <c r="K4782" t="s">
        <v>1397</v>
      </c>
      <c r="L4782">
        <v>2531</v>
      </c>
      <c r="M4782" t="s">
        <v>1214</v>
      </c>
      <c r="N4782" t="s">
        <v>1388</v>
      </c>
      <c r="O4782">
        <v>0</v>
      </c>
      <c r="P4782" t="s">
        <v>1207</v>
      </c>
      <c r="Q4782">
        <v>19770901</v>
      </c>
    </row>
    <row r="4783" spans="1:17">
      <c r="A4783" t="s">
        <v>1396</v>
      </c>
      <c r="B4783" t="s">
        <v>1452</v>
      </c>
      <c r="C4783">
        <v>201004</v>
      </c>
      <c r="D4783">
        <v>0</v>
      </c>
      <c r="E4783" t="s">
        <v>1302</v>
      </c>
      <c r="F4783">
        <v>0</v>
      </c>
      <c r="G4783">
        <v>0</v>
      </c>
      <c r="H4783">
        <v>0</v>
      </c>
      <c r="I4783">
        <v>43112038100</v>
      </c>
      <c r="J4783">
        <v>4</v>
      </c>
      <c r="K4783" t="s">
        <v>1397</v>
      </c>
      <c r="L4783">
        <v>2531</v>
      </c>
      <c r="M4783" t="s">
        <v>1214</v>
      </c>
      <c r="N4783" t="s">
        <v>1388</v>
      </c>
      <c r="O4783">
        <v>0</v>
      </c>
      <c r="P4783" t="s">
        <v>1423</v>
      </c>
      <c r="Q4783">
        <v>19980331</v>
      </c>
    </row>
    <row r="4784" spans="1:17">
      <c r="A4784" t="s">
        <v>1396</v>
      </c>
      <c r="B4784" t="s">
        <v>1453</v>
      </c>
      <c r="C4784">
        <v>201004</v>
      </c>
      <c r="D4784">
        <v>0</v>
      </c>
      <c r="E4784" t="s">
        <v>1302</v>
      </c>
      <c r="F4784">
        <v>0</v>
      </c>
      <c r="G4784">
        <v>0</v>
      </c>
      <c r="H4784">
        <v>0</v>
      </c>
      <c r="I4784">
        <v>43112038100</v>
      </c>
      <c r="J4784">
        <v>4</v>
      </c>
      <c r="K4784" t="s">
        <v>1397</v>
      </c>
      <c r="L4784">
        <v>2531</v>
      </c>
      <c r="M4784" t="s">
        <v>1214</v>
      </c>
      <c r="N4784" t="s">
        <v>1388</v>
      </c>
      <c r="O4784">
        <v>0</v>
      </c>
      <c r="P4784" t="s">
        <v>1425</v>
      </c>
      <c r="Q4784">
        <v>19980331</v>
      </c>
    </row>
    <row r="4785" spans="1:17">
      <c r="A4785" t="s">
        <v>1379</v>
      </c>
      <c r="B4785" t="s">
        <v>1422</v>
      </c>
      <c r="C4785">
        <v>201005</v>
      </c>
      <c r="D4785">
        <v>0</v>
      </c>
      <c r="E4785" t="s">
        <v>1302</v>
      </c>
      <c r="F4785">
        <v>0</v>
      </c>
      <c r="G4785">
        <v>0</v>
      </c>
      <c r="H4785">
        <v>0</v>
      </c>
      <c r="I4785">
        <v>43112027600</v>
      </c>
      <c r="J4785">
        <v>4</v>
      </c>
      <c r="K4785" t="s">
        <v>1380</v>
      </c>
      <c r="L4785">
        <v>2531</v>
      </c>
      <c r="M4785" t="s">
        <v>1214</v>
      </c>
      <c r="N4785" t="s">
        <v>1388</v>
      </c>
      <c r="O4785">
        <v>0</v>
      </c>
      <c r="P4785" t="s">
        <v>1423</v>
      </c>
    </row>
    <row r="4786" spans="1:17">
      <c r="A4786" t="s">
        <v>1379</v>
      </c>
      <c r="B4786" t="s">
        <v>1424</v>
      </c>
      <c r="C4786">
        <v>201005</v>
      </c>
      <c r="D4786">
        <v>0</v>
      </c>
      <c r="E4786" t="s">
        <v>1302</v>
      </c>
      <c r="F4786">
        <v>0</v>
      </c>
      <c r="G4786">
        <v>0</v>
      </c>
      <c r="H4786">
        <v>0</v>
      </c>
      <c r="I4786">
        <v>43112027600</v>
      </c>
      <c r="J4786">
        <v>4</v>
      </c>
      <c r="K4786" t="s">
        <v>1380</v>
      </c>
      <c r="L4786">
        <v>2531</v>
      </c>
      <c r="M4786" t="s">
        <v>1214</v>
      </c>
      <c r="N4786" t="s">
        <v>1388</v>
      </c>
      <c r="O4786">
        <v>0</v>
      </c>
      <c r="P4786" t="s">
        <v>1425</v>
      </c>
    </row>
    <row r="4787" spans="1:17">
      <c r="A4787" t="s">
        <v>1396</v>
      </c>
      <c r="B4787" t="s">
        <v>1306</v>
      </c>
      <c r="C4787">
        <v>201005</v>
      </c>
      <c r="D4787">
        <v>0</v>
      </c>
      <c r="E4787" t="s">
        <v>1302</v>
      </c>
      <c r="F4787">
        <v>0</v>
      </c>
      <c r="G4787">
        <v>0</v>
      </c>
      <c r="H4787">
        <v>0</v>
      </c>
      <c r="I4787">
        <v>43112015000</v>
      </c>
      <c r="J4787">
        <v>4</v>
      </c>
      <c r="K4787" t="s">
        <v>1397</v>
      </c>
      <c r="L4787">
        <v>2531</v>
      </c>
      <c r="M4787" t="s">
        <v>1214</v>
      </c>
      <c r="N4787" t="s">
        <v>1388</v>
      </c>
      <c r="O4787">
        <v>0</v>
      </c>
      <c r="P4787" t="s">
        <v>1207</v>
      </c>
    </row>
    <row r="4788" spans="1:17">
      <c r="A4788" t="s">
        <v>1396</v>
      </c>
      <c r="B4788" t="s">
        <v>1426</v>
      </c>
      <c r="C4788">
        <v>201005</v>
      </c>
      <c r="D4788">
        <v>31</v>
      </c>
      <c r="E4788" t="s">
        <v>1302</v>
      </c>
      <c r="F4788">
        <v>0</v>
      </c>
      <c r="G4788">
        <v>0</v>
      </c>
      <c r="H4788">
        <v>0</v>
      </c>
      <c r="I4788">
        <v>43112021501</v>
      </c>
      <c r="J4788">
        <v>4</v>
      </c>
      <c r="K4788" t="s">
        <v>1397</v>
      </c>
      <c r="L4788">
        <v>2531</v>
      </c>
      <c r="M4788" t="s">
        <v>1214</v>
      </c>
      <c r="N4788" t="s">
        <v>1388</v>
      </c>
      <c r="O4788">
        <v>59438</v>
      </c>
      <c r="P4788" t="s">
        <v>1423</v>
      </c>
      <c r="Q4788">
        <v>19980331</v>
      </c>
    </row>
    <row r="4789" spans="1:17">
      <c r="A4789" t="s">
        <v>1396</v>
      </c>
      <c r="B4789" t="s">
        <v>1427</v>
      </c>
      <c r="C4789">
        <v>201005</v>
      </c>
      <c r="D4789">
        <v>31</v>
      </c>
      <c r="E4789" t="s">
        <v>1302</v>
      </c>
      <c r="F4789">
        <v>0</v>
      </c>
      <c r="G4789">
        <v>0</v>
      </c>
      <c r="H4789">
        <v>0</v>
      </c>
      <c r="I4789">
        <v>43112021501</v>
      </c>
      <c r="J4789">
        <v>4</v>
      </c>
      <c r="K4789" t="s">
        <v>1397</v>
      </c>
      <c r="L4789">
        <v>2531</v>
      </c>
      <c r="M4789" t="s">
        <v>1214</v>
      </c>
      <c r="N4789" t="s">
        <v>1388</v>
      </c>
      <c r="O4789">
        <v>47830</v>
      </c>
      <c r="P4789" t="s">
        <v>1425</v>
      </c>
      <c r="Q4789">
        <v>19980331</v>
      </c>
    </row>
    <row r="4790" spans="1:17">
      <c r="A4790" t="s">
        <v>1396</v>
      </c>
      <c r="B4790" t="s">
        <v>1428</v>
      </c>
      <c r="C4790">
        <v>201005</v>
      </c>
      <c r="D4790">
        <v>31</v>
      </c>
      <c r="E4790" t="s">
        <v>1302</v>
      </c>
      <c r="F4790">
        <v>0</v>
      </c>
      <c r="G4790">
        <v>0</v>
      </c>
      <c r="H4790">
        <v>0</v>
      </c>
      <c r="I4790">
        <v>43112021601</v>
      </c>
      <c r="J4790">
        <v>4</v>
      </c>
      <c r="K4790" t="s">
        <v>1397</v>
      </c>
      <c r="L4790">
        <v>2531</v>
      </c>
      <c r="M4790" t="s">
        <v>1214</v>
      </c>
      <c r="N4790" t="s">
        <v>1388</v>
      </c>
      <c r="O4790">
        <v>96210</v>
      </c>
      <c r="P4790" t="s">
        <v>1423</v>
      </c>
      <c r="Q4790">
        <v>19980331</v>
      </c>
    </row>
    <row r="4791" spans="1:17">
      <c r="A4791" t="s">
        <v>1396</v>
      </c>
      <c r="B4791" t="s">
        <v>1429</v>
      </c>
      <c r="C4791">
        <v>201005</v>
      </c>
      <c r="D4791">
        <v>31</v>
      </c>
      <c r="E4791" t="s">
        <v>1302</v>
      </c>
      <c r="F4791">
        <v>0</v>
      </c>
      <c r="G4791">
        <v>0</v>
      </c>
      <c r="H4791">
        <v>0</v>
      </c>
      <c r="I4791">
        <v>43112021601</v>
      </c>
      <c r="J4791">
        <v>4</v>
      </c>
      <c r="K4791" t="s">
        <v>1397</v>
      </c>
      <c r="L4791">
        <v>2531</v>
      </c>
      <c r="M4791" t="s">
        <v>1214</v>
      </c>
      <c r="N4791" t="s">
        <v>1388</v>
      </c>
      <c r="O4791">
        <v>32093</v>
      </c>
      <c r="P4791" t="s">
        <v>1425</v>
      </c>
      <c r="Q4791">
        <v>19980331</v>
      </c>
    </row>
    <row r="4792" spans="1:17">
      <c r="A4792" t="s">
        <v>1396</v>
      </c>
      <c r="B4792" t="s">
        <v>1264</v>
      </c>
      <c r="C4792">
        <v>201005</v>
      </c>
      <c r="D4792">
        <v>31</v>
      </c>
      <c r="E4792" t="s">
        <v>1302</v>
      </c>
      <c r="F4792">
        <v>0</v>
      </c>
      <c r="G4792">
        <v>0</v>
      </c>
      <c r="H4792">
        <v>0</v>
      </c>
      <c r="I4792">
        <v>43112021700</v>
      </c>
      <c r="J4792">
        <v>4</v>
      </c>
      <c r="K4792" t="s">
        <v>1397</v>
      </c>
      <c r="L4792">
        <v>2531</v>
      </c>
      <c r="M4792" t="s">
        <v>1214</v>
      </c>
      <c r="N4792" t="s">
        <v>1388</v>
      </c>
      <c r="O4792">
        <v>61713</v>
      </c>
      <c r="P4792" t="s">
        <v>1322</v>
      </c>
      <c r="Q4792">
        <v>19810901</v>
      </c>
    </row>
    <row r="4793" spans="1:17">
      <c r="A4793" t="s">
        <v>1396</v>
      </c>
      <c r="B4793" t="s">
        <v>1430</v>
      </c>
      <c r="C4793">
        <v>201005</v>
      </c>
      <c r="D4793">
        <v>31</v>
      </c>
      <c r="E4793" t="s">
        <v>1302</v>
      </c>
      <c r="F4793">
        <v>0</v>
      </c>
      <c r="G4793">
        <v>0</v>
      </c>
      <c r="H4793">
        <v>0</v>
      </c>
      <c r="I4793">
        <v>43112020600</v>
      </c>
      <c r="J4793">
        <v>4</v>
      </c>
      <c r="K4793" t="s">
        <v>1397</v>
      </c>
      <c r="L4793">
        <v>2531</v>
      </c>
      <c r="M4793" t="s">
        <v>1214</v>
      </c>
      <c r="N4793" t="s">
        <v>1388</v>
      </c>
      <c r="O4793">
        <v>142238</v>
      </c>
      <c r="P4793" t="s">
        <v>1425</v>
      </c>
      <c r="Q4793">
        <v>19980331</v>
      </c>
    </row>
    <row r="4794" spans="1:17">
      <c r="A4794" t="s">
        <v>1396</v>
      </c>
      <c r="B4794" t="s">
        <v>1431</v>
      </c>
      <c r="C4794">
        <v>201005</v>
      </c>
      <c r="D4794">
        <v>31</v>
      </c>
      <c r="E4794" t="s">
        <v>1302</v>
      </c>
      <c r="F4794">
        <v>0</v>
      </c>
      <c r="G4794">
        <v>0</v>
      </c>
      <c r="H4794">
        <v>0</v>
      </c>
      <c r="I4794">
        <v>43112020600</v>
      </c>
      <c r="J4794">
        <v>4</v>
      </c>
      <c r="K4794" t="s">
        <v>1397</v>
      </c>
      <c r="L4794">
        <v>2531</v>
      </c>
      <c r="M4794" t="s">
        <v>1214</v>
      </c>
      <c r="N4794" t="s">
        <v>1388</v>
      </c>
      <c r="O4794">
        <v>62810</v>
      </c>
      <c r="P4794" t="s">
        <v>1423</v>
      </c>
      <c r="Q4794">
        <v>19980331</v>
      </c>
    </row>
    <row r="4795" spans="1:17">
      <c r="A4795" t="s">
        <v>1396</v>
      </c>
      <c r="B4795" t="s">
        <v>1432</v>
      </c>
      <c r="C4795">
        <v>201005</v>
      </c>
      <c r="D4795">
        <v>0</v>
      </c>
      <c r="E4795" t="s">
        <v>1302</v>
      </c>
      <c r="F4795">
        <v>0</v>
      </c>
      <c r="G4795">
        <v>0</v>
      </c>
      <c r="H4795">
        <v>0</v>
      </c>
      <c r="I4795">
        <v>43112013101</v>
      </c>
      <c r="J4795">
        <v>4</v>
      </c>
      <c r="K4795" t="s">
        <v>1397</v>
      </c>
      <c r="L4795">
        <v>2531</v>
      </c>
      <c r="M4795" t="s">
        <v>1214</v>
      </c>
      <c r="N4795" t="s">
        <v>1388</v>
      </c>
      <c r="O4795">
        <v>0</v>
      </c>
      <c r="P4795" t="s">
        <v>1423</v>
      </c>
      <c r="Q4795">
        <v>19980331</v>
      </c>
    </row>
    <row r="4796" spans="1:17">
      <c r="A4796" t="s">
        <v>1396</v>
      </c>
      <c r="B4796" t="s">
        <v>1433</v>
      </c>
      <c r="C4796">
        <v>201005</v>
      </c>
      <c r="D4796">
        <v>5</v>
      </c>
      <c r="E4796" t="s">
        <v>1302</v>
      </c>
      <c r="F4796">
        <v>0</v>
      </c>
      <c r="G4796">
        <v>0</v>
      </c>
      <c r="H4796">
        <v>0</v>
      </c>
      <c r="I4796">
        <v>43112013101</v>
      </c>
      <c r="J4796">
        <v>4</v>
      </c>
      <c r="K4796" t="s">
        <v>1397</v>
      </c>
      <c r="L4796">
        <v>2531</v>
      </c>
      <c r="M4796" t="s">
        <v>1214</v>
      </c>
      <c r="N4796" t="s">
        <v>1388</v>
      </c>
      <c r="O4796">
        <v>9797</v>
      </c>
      <c r="P4796" t="s">
        <v>1425</v>
      </c>
      <c r="Q4796">
        <v>19980430</v>
      </c>
    </row>
    <row r="4797" spans="1:17">
      <c r="A4797" t="s">
        <v>1396</v>
      </c>
      <c r="B4797" t="s">
        <v>1227</v>
      </c>
      <c r="C4797">
        <v>201005</v>
      </c>
      <c r="D4797">
        <v>31</v>
      </c>
      <c r="E4797" t="s">
        <v>1302</v>
      </c>
      <c r="F4797">
        <v>0</v>
      </c>
      <c r="G4797">
        <v>0</v>
      </c>
      <c r="H4797">
        <v>0</v>
      </c>
      <c r="I4797">
        <v>43112016701</v>
      </c>
      <c r="J4797">
        <v>4</v>
      </c>
      <c r="K4797" t="s">
        <v>1397</v>
      </c>
      <c r="L4797">
        <v>2531</v>
      </c>
      <c r="M4797" t="s">
        <v>1214</v>
      </c>
      <c r="N4797" t="s">
        <v>1388</v>
      </c>
      <c r="O4797">
        <v>70897</v>
      </c>
      <c r="P4797" t="s">
        <v>1207</v>
      </c>
      <c r="Q4797">
        <v>19980625</v>
      </c>
    </row>
    <row r="4798" spans="1:17">
      <c r="A4798" t="s">
        <v>1396</v>
      </c>
      <c r="B4798" t="s">
        <v>1361</v>
      </c>
      <c r="C4798">
        <v>201005</v>
      </c>
      <c r="D4798">
        <v>31</v>
      </c>
      <c r="E4798" t="s">
        <v>1302</v>
      </c>
      <c r="F4798">
        <v>0</v>
      </c>
      <c r="G4798">
        <v>0</v>
      </c>
      <c r="H4798">
        <v>0</v>
      </c>
      <c r="I4798">
        <v>43112069600</v>
      </c>
      <c r="J4798">
        <v>4</v>
      </c>
      <c r="K4798" t="s">
        <v>1397</v>
      </c>
      <c r="L4798">
        <v>2531</v>
      </c>
      <c r="M4798" t="s">
        <v>1214</v>
      </c>
      <c r="N4798" t="s">
        <v>1388</v>
      </c>
      <c r="O4798">
        <v>61581</v>
      </c>
      <c r="P4798" t="s">
        <v>1207</v>
      </c>
      <c r="Q4798">
        <v>19980802</v>
      </c>
    </row>
    <row r="4799" spans="1:17">
      <c r="A4799" t="s">
        <v>1396</v>
      </c>
      <c r="B4799" t="s">
        <v>1434</v>
      </c>
      <c r="C4799">
        <v>201005</v>
      </c>
      <c r="D4799">
        <v>0</v>
      </c>
      <c r="E4799" t="s">
        <v>1302</v>
      </c>
      <c r="F4799">
        <v>0</v>
      </c>
      <c r="G4799">
        <v>0</v>
      </c>
      <c r="H4799">
        <v>0</v>
      </c>
      <c r="I4799">
        <v>43112010901</v>
      </c>
      <c r="J4799">
        <v>4</v>
      </c>
      <c r="K4799" t="s">
        <v>1397</v>
      </c>
      <c r="L4799">
        <v>2531</v>
      </c>
      <c r="M4799" t="s">
        <v>1214</v>
      </c>
      <c r="N4799" t="s">
        <v>1388</v>
      </c>
      <c r="O4799">
        <v>0</v>
      </c>
      <c r="P4799" t="s">
        <v>1423</v>
      </c>
      <c r="Q4799">
        <v>19980331</v>
      </c>
    </row>
    <row r="4800" spans="1:17">
      <c r="A4800" t="s">
        <v>1396</v>
      </c>
      <c r="B4800" t="s">
        <v>1435</v>
      </c>
      <c r="C4800">
        <v>201005</v>
      </c>
      <c r="D4800">
        <v>0</v>
      </c>
      <c r="E4800" t="s">
        <v>1302</v>
      </c>
      <c r="F4800">
        <v>0</v>
      </c>
      <c r="G4800">
        <v>0</v>
      </c>
      <c r="H4800">
        <v>0</v>
      </c>
      <c r="I4800">
        <v>43112010901</v>
      </c>
      <c r="J4800">
        <v>4</v>
      </c>
      <c r="K4800" t="s">
        <v>1397</v>
      </c>
      <c r="L4800">
        <v>2531</v>
      </c>
      <c r="M4800" t="s">
        <v>1214</v>
      </c>
      <c r="N4800" t="s">
        <v>1388</v>
      </c>
      <c r="O4800">
        <v>0</v>
      </c>
      <c r="P4800" t="s">
        <v>1425</v>
      </c>
      <c r="Q4800">
        <v>19980731</v>
      </c>
    </row>
    <row r="4801" spans="1:17">
      <c r="A4801" t="s">
        <v>1396</v>
      </c>
      <c r="B4801" t="s">
        <v>1436</v>
      </c>
      <c r="C4801">
        <v>201005</v>
      </c>
      <c r="D4801">
        <v>31</v>
      </c>
      <c r="E4801" t="s">
        <v>1302</v>
      </c>
      <c r="F4801">
        <v>0</v>
      </c>
      <c r="G4801">
        <v>0</v>
      </c>
      <c r="H4801">
        <v>0</v>
      </c>
      <c r="I4801">
        <v>43112014300</v>
      </c>
      <c r="J4801">
        <v>4</v>
      </c>
      <c r="K4801" t="s">
        <v>1397</v>
      </c>
      <c r="L4801">
        <v>2531</v>
      </c>
      <c r="M4801" t="s">
        <v>1214</v>
      </c>
      <c r="N4801" t="s">
        <v>1388</v>
      </c>
      <c r="O4801">
        <v>62847</v>
      </c>
      <c r="P4801" t="s">
        <v>1207</v>
      </c>
      <c r="Q4801">
        <v>19980628</v>
      </c>
    </row>
    <row r="4802" spans="1:17">
      <c r="A4802" t="s">
        <v>1396</v>
      </c>
      <c r="B4802" t="s">
        <v>1437</v>
      </c>
      <c r="C4802">
        <v>201005</v>
      </c>
      <c r="D4802">
        <v>0</v>
      </c>
      <c r="E4802" t="s">
        <v>1302</v>
      </c>
      <c r="F4802">
        <v>0</v>
      </c>
      <c r="G4802">
        <v>0</v>
      </c>
      <c r="H4802">
        <v>0</v>
      </c>
      <c r="I4802">
        <v>43112030000</v>
      </c>
      <c r="J4802">
        <v>4</v>
      </c>
      <c r="K4802" t="s">
        <v>1397</v>
      </c>
      <c r="L4802">
        <v>2531</v>
      </c>
      <c r="M4802" t="s">
        <v>1214</v>
      </c>
      <c r="N4802" t="s">
        <v>1388</v>
      </c>
      <c r="O4802">
        <v>0</v>
      </c>
      <c r="P4802" t="s">
        <v>1423</v>
      </c>
      <c r="Q4802">
        <v>19980331</v>
      </c>
    </row>
    <row r="4803" spans="1:17">
      <c r="A4803" t="s">
        <v>1396</v>
      </c>
      <c r="B4803" t="s">
        <v>1438</v>
      </c>
      <c r="C4803">
        <v>201005</v>
      </c>
      <c r="D4803">
        <v>31</v>
      </c>
      <c r="E4803" t="s">
        <v>1302</v>
      </c>
      <c r="F4803">
        <v>0</v>
      </c>
      <c r="G4803">
        <v>0</v>
      </c>
      <c r="H4803">
        <v>0</v>
      </c>
      <c r="I4803">
        <v>43112030000</v>
      </c>
      <c r="J4803">
        <v>4</v>
      </c>
      <c r="K4803" t="s">
        <v>1397</v>
      </c>
      <c r="L4803">
        <v>2531</v>
      </c>
      <c r="M4803" t="s">
        <v>1214</v>
      </c>
      <c r="N4803" t="s">
        <v>1388</v>
      </c>
      <c r="O4803">
        <v>8429</v>
      </c>
      <c r="P4803" t="s">
        <v>1425</v>
      </c>
      <c r="Q4803">
        <v>19980331</v>
      </c>
    </row>
    <row r="4804" spans="1:17">
      <c r="A4804" t="s">
        <v>1396</v>
      </c>
      <c r="B4804" t="s">
        <v>1439</v>
      </c>
      <c r="C4804">
        <v>201005</v>
      </c>
      <c r="D4804">
        <v>0</v>
      </c>
      <c r="E4804" t="s">
        <v>1302</v>
      </c>
      <c r="F4804">
        <v>0</v>
      </c>
      <c r="G4804">
        <v>0</v>
      </c>
      <c r="H4804">
        <v>0</v>
      </c>
      <c r="I4804">
        <v>43112026400</v>
      </c>
      <c r="J4804">
        <v>4</v>
      </c>
      <c r="K4804" t="s">
        <v>1397</v>
      </c>
      <c r="L4804">
        <v>2531</v>
      </c>
      <c r="M4804" t="s">
        <v>1214</v>
      </c>
      <c r="N4804" t="s">
        <v>1388</v>
      </c>
      <c r="O4804">
        <v>0</v>
      </c>
      <c r="P4804" t="s">
        <v>1423</v>
      </c>
      <c r="Q4804">
        <v>20000430</v>
      </c>
    </row>
    <row r="4805" spans="1:17">
      <c r="A4805" t="s">
        <v>1396</v>
      </c>
      <c r="B4805" t="s">
        <v>1440</v>
      </c>
      <c r="C4805">
        <v>201005</v>
      </c>
      <c r="D4805">
        <v>0</v>
      </c>
      <c r="E4805" t="s">
        <v>1302</v>
      </c>
      <c r="F4805">
        <v>0</v>
      </c>
      <c r="G4805">
        <v>0</v>
      </c>
      <c r="H4805">
        <v>0</v>
      </c>
      <c r="I4805">
        <v>43112026400</v>
      </c>
      <c r="J4805">
        <v>4</v>
      </c>
      <c r="K4805" t="s">
        <v>1397</v>
      </c>
      <c r="L4805">
        <v>2531</v>
      </c>
      <c r="M4805" t="s">
        <v>1214</v>
      </c>
      <c r="N4805" t="s">
        <v>1388</v>
      </c>
      <c r="O4805">
        <v>0</v>
      </c>
      <c r="P4805" t="s">
        <v>1425</v>
      </c>
      <c r="Q4805">
        <v>19980331</v>
      </c>
    </row>
    <row r="4806" spans="1:17">
      <c r="A4806" t="s">
        <v>1396</v>
      </c>
      <c r="B4806" t="s">
        <v>1441</v>
      </c>
      <c r="C4806">
        <v>201005</v>
      </c>
      <c r="D4806">
        <v>31</v>
      </c>
      <c r="E4806" t="s">
        <v>1302</v>
      </c>
      <c r="F4806">
        <v>0</v>
      </c>
      <c r="G4806">
        <v>0</v>
      </c>
      <c r="H4806">
        <v>0</v>
      </c>
      <c r="I4806">
        <v>43112018700</v>
      </c>
      <c r="J4806">
        <v>4</v>
      </c>
      <c r="K4806" t="s">
        <v>1397</v>
      </c>
      <c r="L4806">
        <v>2531</v>
      </c>
      <c r="M4806" t="s">
        <v>1214</v>
      </c>
      <c r="N4806" t="s">
        <v>1388</v>
      </c>
      <c r="O4806">
        <v>35458</v>
      </c>
      <c r="P4806" t="s">
        <v>1207</v>
      </c>
      <c r="Q4806">
        <v>19700501</v>
      </c>
    </row>
    <row r="4807" spans="1:17">
      <c r="A4807" t="s">
        <v>1396</v>
      </c>
      <c r="B4807" t="s">
        <v>1442</v>
      </c>
      <c r="C4807">
        <v>201005</v>
      </c>
      <c r="D4807">
        <v>31</v>
      </c>
      <c r="E4807" t="s">
        <v>1302</v>
      </c>
      <c r="F4807">
        <v>0</v>
      </c>
      <c r="G4807">
        <v>0</v>
      </c>
      <c r="H4807">
        <v>0</v>
      </c>
      <c r="I4807">
        <v>43112020801</v>
      </c>
      <c r="J4807">
        <v>4</v>
      </c>
      <c r="K4807" t="s">
        <v>1397</v>
      </c>
      <c r="L4807">
        <v>2531</v>
      </c>
      <c r="M4807" t="s">
        <v>1214</v>
      </c>
      <c r="N4807" t="s">
        <v>1388</v>
      </c>
      <c r="O4807">
        <v>26574</v>
      </c>
      <c r="P4807" t="s">
        <v>1207</v>
      </c>
      <c r="Q4807">
        <v>19730101</v>
      </c>
    </row>
    <row r="4808" spans="1:17">
      <c r="A4808" t="s">
        <v>1396</v>
      </c>
      <c r="B4808" t="s">
        <v>1443</v>
      </c>
      <c r="C4808">
        <v>201005</v>
      </c>
      <c r="D4808">
        <v>31</v>
      </c>
      <c r="E4808" t="s">
        <v>1302</v>
      </c>
      <c r="F4808">
        <v>0</v>
      </c>
      <c r="G4808">
        <v>0</v>
      </c>
      <c r="H4808">
        <v>0</v>
      </c>
      <c r="I4808">
        <v>43112020901</v>
      </c>
      <c r="J4808">
        <v>4</v>
      </c>
      <c r="K4808" t="s">
        <v>1397</v>
      </c>
      <c r="L4808">
        <v>2531</v>
      </c>
      <c r="M4808" t="s">
        <v>1214</v>
      </c>
      <c r="N4808" t="s">
        <v>1388</v>
      </c>
      <c r="O4808">
        <v>46751</v>
      </c>
      <c r="P4808" t="s">
        <v>1207</v>
      </c>
      <c r="Q4808">
        <v>19980622</v>
      </c>
    </row>
    <row r="4809" spans="1:17">
      <c r="A4809" t="s">
        <v>1396</v>
      </c>
      <c r="B4809" t="s">
        <v>1267</v>
      </c>
      <c r="C4809">
        <v>201005</v>
      </c>
      <c r="D4809">
        <v>30</v>
      </c>
      <c r="E4809" t="s">
        <v>1302</v>
      </c>
      <c r="F4809">
        <v>0</v>
      </c>
      <c r="G4809">
        <v>0</v>
      </c>
      <c r="H4809">
        <v>0</v>
      </c>
      <c r="I4809">
        <v>43112074900</v>
      </c>
      <c r="J4809">
        <v>4</v>
      </c>
      <c r="K4809" t="s">
        <v>1397</v>
      </c>
      <c r="L4809">
        <v>2531</v>
      </c>
      <c r="M4809" t="s">
        <v>1214</v>
      </c>
      <c r="N4809" t="s">
        <v>1388</v>
      </c>
      <c r="O4809">
        <v>66633</v>
      </c>
      <c r="P4809" t="s">
        <v>1207</v>
      </c>
      <c r="Q4809">
        <v>19980331</v>
      </c>
    </row>
    <row r="4810" spans="1:17">
      <c r="A4810" t="s">
        <v>1396</v>
      </c>
      <c r="B4810" t="s">
        <v>1444</v>
      </c>
      <c r="C4810">
        <v>201005</v>
      </c>
      <c r="D4810">
        <v>0</v>
      </c>
      <c r="E4810" t="s">
        <v>1302</v>
      </c>
      <c r="F4810">
        <v>0</v>
      </c>
      <c r="G4810">
        <v>0</v>
      </c>
      <c r="H4810">
        <v>0</v>
      </c>
      <c r="I4810">
        <v>43112038200</v>
      </c>
      <c r="J4810">
        <v>4</v>
      </c>
      <c r="K4810" t="s">
        <v>1397</v>
      </c>
      <c r="L4810">
        <v>2531</v>
      </c>
      <c r="M4810" t="s">
        <v>1214</v>
      </c>
      <c r="N4810" t="s">
        <v>1388</v>
      </c>
      <c r="O4810">
        <v>0</v>
      </c>
      <c r="P4810" t="s">
        <v>1423</v>
      </c>
      <c r="Q4810">
        <v>19980331</v>
      </c>
    </row>
    <row r="4811" spans="1:17">
      <c r="A4811" t="s">
        <v>1396</v>
      </c>
      <c r="B4811" t="s">
        <v>1445</v>
      </c>
      <c r="C4811">
        <v>201005</v>
      </c>
      <c r="D4811">
        <v>0</v>
      </c>
      <c r="E4811" t="s">
        <v>1302</v>
      </c>
      <c r="F4811">
        <v>0</v>
      </c>
      <c r="G4811">
        <v>0</v>
      </c>
      <c r="H4811">
        <v>0</v>
      </c>
      <c r="I4811">
        <v>43112038200</v>
      </c>
      <c r="J4811">
        <v>4</v>
      </c>
      <c r="K4811" t="s">
        <v>1397</v>
      </c>
      <c r="L4811">
        <v>2531</v>
      </c>
      <c r="M4811" t="s">
        <v>1214</v>
      </c>
      <c r="N4811" t="s">
        <v>1388</v>
      </c>
      <c r="O4811">
        <v>0</v>
      </c>
      <c r="P4811" t="s">
        <v>1425</v>
      </c>
      <c r="Q4811">
        <v>19980331</v>
      </c>
    </row>
    <row r="4812" spans="1:17">
      <c r="A4812" t="s">
        <v>1396</v>
      </c>
      <c r="B4812" t="s">
        <v>1286</v>
      </c>
      <c r="C4812">
        <v>201005</v>
      </c>
      <c r="D4812">
        <v>30</v>
      </c>
      <c r="E4812" t="s">
        <v>1302</v>
      </c>
      <c r="F4812">
        <v>0</v>
      </c>
      <c r="G4812">
        <v>0</v>
      </c>
      <c r="H4812">
        <v>0</v>
      </c>
      <c r="I4812">
        <v>43112069100</v>
      </c>
      <c r="J4812">
        <v>4</v>
      </c>
      <c r="K4812" t="s">
        <v>1397</v>
      </c>
      <c r="L4812">
        <v>2531</v>
      </c>
      <c r="M4812" t="s">
        <v>1214</v>
      </c>
      <c r="N4812" t="s">
        <v>1388</v>
      </c>
      <c r="O4812">
        <v>18246</v>
      </c>
      <c r="P4812" t="s">
        <v>1207</v>
      </c>
      <c r="Q4812">
        <v>19910501</v>
      </c>
    </row>
    <row r="4813" spans="1:17">
      <c r="A4813" t="s">
        <v>1396</v>
      </c>
      <c r="B4813" t="s">
        <v>1446</v>
      </c>
      <c r="C4813">
        <v>201005</v>
      </c>
      <c r="D4813">
        <v>0</v>
      </c>
      <c r="E4813" t="s">
        <v>1302</v>
      </c>
      <c r="F4813">
        <v>0</v>
      </c>
      <c r="G4813">
        <v>0</v>
      </c>
      <c r="H4813">
        <v>0</v>
      </c>
      <c r="I4813">
        <v>43112035600</v>
      </c>
      <c r="J4813">
        <v>4</v>
      </c>
      <c r="K4813" t="s">
        <v>1397</v>
      </c>
      <c r="L4813">
        <v>2531</v>
      </c>
      <c r="M4813" t="s">
        <v>1214</v>
      </c>
      <c r="N4813" t="s">
        <v>1388</v>
      </c>
      <c r="O4813">
        <v>0</v>
      </c>
      <c r="P4813" t="s">
        <v>1425</v>
      </c>
      <c r="Q4813">
        <v>19980331</v>
      </c>
    </row>
    <row r="4814" spans="1:17">
      <c r="A4814" t="s">
        <v>1396</v>
      </c>
      <c r="B4814" t="s">
        <v>1447</v>
      </c>
      <c r="C4814">
        <v>201005</v>
      </c>
      <c r="D4814">
        <v>30</v>
      </c>
      <c r="E4814" t="s">
        <v>1302</v>
      </c>
      <c r="F4814">
        <v>0</v>
      </c>
      <c r="G4814">
        <v>0</v>
      </c>
      <c r="H4814">
        <v>0</v>
      </c>
      <c r="I4814">
        <v>43112035600</v>
      </c>
      <c r="J4814">
        <v>4</v>
      </c>
      <c r="K4814" t="s">
        <v>1397</v>
      </c>
      <c r="L4814">
        <v>2531</v>
      </c>
      <c r="M4814" t="s">
        <v>1214</v>
      </c>
      <c r="N4814" t="s">
        <v>1388</v>
      </c>
      <c r="O4814">
        <v>53805</v>
      </c>
      <c r="P4814" t="s">
        <v>1423</v>
      </c>
      <c r="Q4814">
        <v>19941001</v>
      </c>
    </row>
    <row r="4815" spans="1:17">
      <c r="A4815" t="s">
        <v>1396</v>
      </c>
      <c r="B4815" t="s">
        <v>1448</v>
      </c>
      <c r="C4815">
        <v>201005</v>
      </c>
      <c r="D4815">
        <v>0</v>
      </c>
      <c r="E4815" t="s">
        <v>1302</v>
      </c>
      <c r="F4815">
        <v>0</v>
      </c>
      <c r="G4815">
        <v>0</v>
      </c>
      <c r="H4815">
        <v>0</v>
      </c>
      <c r="I4815">
        <v>43112038300</v>
      </c>
      <c r="J4815">
        <v>4</v>
      </c>
      <c r="K4815" t="s">
        <v>1397</v>
      </c>
      <c r="L4815">
        <v>2531</v>
      </c>
      <c r="M4815" t="s">
        <v>1214</v>
      </c>
      <c r="N4815" t="s">
        <v>1388</v>
      </c>
      <c r="O4815">
        <v>0</v>
      </c>
      <c r="P4815" t="s">
        <v>1423</v>
      </c>
      <c r="Q4815">
        <v>19980331</v>
      </c>
    </row>
    <row r="4816" spans="1:17">
      <c r="A4816" t="s">
        <v>1396</v>
      </c>
      <c r="B4816" t="s">
        <v>1449</v>
      </c>
      <c r="C4816">
        <v>201005</v>
      </c>
      <c r="D4816">
        <v>30</v>
      </c>
      <c r="E4816" t="s">
        <v>1302</v>
      </c>
      <c r="F4816">
        <v>0</v>
      </c>
      <c r="G4816">
        <v>0</v>
      </c>
      <c r="H4816">
        <v>0</v>
      </c>
      <c r="I4816">
        <v>43112038300</v>
      </c>
      <c r="J4816">
        <v>4</v>
      </c>
      <c r="K4816" t="s">
        <v>1397</v>
      </c>
      <c r="L4816">
        <v>2531</v>
      </c>
      <c r="M4816" t="s">
        <v>1214</v>
      </c>
      <c r="N4816" t="s">
        <v>1388</v>
      </c>
      <c r="O4816">
        <v>51048</v>
      </c>
      <c r="P4816" t="s">
        <v>1425</v>
      </c>
      <c r="Q4816">
        <v>19980331</v>
      </c>
    </row>
    <row r="4817" spans="1:17">
      <c r="A4817" t="s">
        <v>1396</v>
      </c>
      <c r="B4817" t="s">
        <v>1450</v>
      </c>
      <c r="C4817">
        <v>201005</v>
      </c>
      <c r="D4817">
        <v>0</v>
      </c>
      <c r="E4817" t="s">
        <v>1302</v>
      </c>
      <c r="F4817">
        <v>0</v>
      </c>
      <c r="G4817">
        <v>0</v>
      </c>
      <c r="H4817">
        <v>0</v>
      </c>
      <c r="I4817">
        <v>43112038400</v>
      </c>
      <c r="J4817">
        <v>4</v>
      </c>
      <c r="K4817" t="s">
        <v>1397</v>
      </c>
      <c r="L4817">
        <v>2531</v>
      </c>
      <c r="M4817" t="s">
        <v>1214</v>
      </c>
      <c r="N4817" t="s">
        <v>1388</v>
      </c>
      <c r="O4817">
        <v>0</v>
      </c>
      <c r="P4817" t="s">
        <v>1423</v>
      </c>
    </row>
    <row r="4818" spans="1:17">
      <c r="A4818" t="s">
        <v>1396</v>
      </c>
      <c r="B4818" t="s">
        <v>1451</v>
      </c>
      <c r="C4818">
        <v>201005</v>
      </c>
      <c r="D4818">
        <v>0</v>
      </c>
      <c r="E4818" t="s">
        <v>1302</v>
      </c>
      <c r="F4818">
        <v>0</v>
      </c>
      <c r="G4818">
        <v>0</v>
      </c>
      <c r="H4818">
        <v>0</v>
      </c>
      <c r="I4818">
        <v>43112038400</v>
      </c>
      <c r="J4818">
        <v>4</v>
      </c>
      <c r="K4818" t="s">
        <v>1397</v>
      </c>
      <c r="L4818">
        <v>2531</v>
      </c>
      <c r="M4818" t="s">
        <v>1214</v>
      </c>
      <c r="N4818" t="s">
        <v>1388</v>
      </c>
      <c r="O4818">
        <v>0</v>
      </c>
      <c r="P4818" t="s">
        <v>1425</v>
      </c>
    </row>
    <row r="4819" spans="1:17">
      <c r="A4819" t="s">
        <v>1396</v>
      </c>
      <c r="B4819" t="s">
        <v>1292</v>
      </c>
      <c r="C4819">
        <v>201005</v>
      </c>
      <c r="D4819">
        <v>30</v>
      </c>
      <c r="E4819" t="s">
        <v>1302</v>
      </c>
      <c r="F4819">
        <v>0</v>
      </c>
      <c r="G4819">
        <v>0</v>
      </c>
      <c r="H4819">
        <v>0</v>
      </c>
      <c r="I4819">
        <v>43112035700</v>
      </c>
      <c r="J4819">
        <v>4</v>
      </c>
      <c r="K4819" t="s">
        <v>1397</v>
      </c>
      <c r="L4819">
        <v>2531</v>
      </c>
      <c r="M4819" t="s">
        <v>1214</v>
      </c>
      <c r="N4819" t="s">
        <v>1388</v>
      </c>
      <c r="O4819">
        <v>41789</v>
      </c>
      <c r="P4819" t="s">
        <v>1207</v>
      </c>
      <c r="Q4819">
        <v>19771001</v>
      </c>
    </row>
    <row r="4820" spans="1:17">
      <c r="A4820" t="s">
        <v>1396</v>
      </c>
      <c r="B4820" t="s">
        <v>1296</v>
      </c>
      <c r="C4820">
        <v>201005</v>
      </c>
      <c r="D4820">
        <v>0</v>
      </c>
      <c r="E4820" t="s">
        <v>1302</v>
      </c>
      <c r="F4820">
        <v>0</v>
      </c>
      <c r="G4820">
        <v>0</v>
      </c>
      <c r="H4820">
        <v>0</v>
      </c>
      <c r="I4820">
        <v>43112033600</v>
      </c>
      <c r="J4820">
        <v>4</v>
      </c>
      <c r="K4820" t="s">
        <v>1397</v>
      </c>
      <c r="L4820">
        <v>2531</v>
      </c>
      <c r="M4820" t="s">
        <v>1214</v>
      </c>
      <c r="N4820" t="s">
        <v>1388</v>
      </c>
      <c r="O4820">
        <v>0</v>
      </c>
      <c r="P4820" t="s">
        <v>1207</v>
      </c>
      <c r="Q4820">
        <v>19770901</v>
      </c>
    </row>
    <row r="4821" spans="1:17">
      <c r="A4821" t="s">
        <v>1396</v>
      </c>
      <c r="B4821" t="s">
        <v>1452</v>
      </c>
      <c r="C4821">
        <v>201005</v>
      </c>
      <c r="D4821">
        <v>0</v>
      </c>
      <c r="E4821" t="s">
        <v>1302</v>
      </c>
      <c r="F4821">
        <v>0</v>
      </c>
      <c r="G4821">
        <v>0</v>
      </c>
      <c r="H4821">
        <v>0</v>
      </c>
      <c r="I4821">
        <v>43112038100</v>
      </c>
      <c r="J4821">
        <v>4</v>
      </c>
      <c r="K4821" t="s">
        <v>1397</v>
      </c>
      <c r="L4821">
        <v>2531</v>
      </c>
      <c r="M4821" t="s">
        <v>1214</v>
      </c>
      <c r="N4821" t="s">
        <v>1388</v>
      </c>
      <c r="O4821">
        <v>0</v>
      </c>
      <c r="P4821" t="s">
        <v>1423</v>
      </c>
      <c r="Q4821">
        <v>19980331</v>
      </c>
    </row>
    <row r="4822" spans="1:17">
      <c r="A4822" t="s">
        <v>1396</v>
      </c>
      <c r="B4822" t="s">
        <v>1453</v>
      </c>
      <c r="C4822">
        <v>201005</v>
      </c>
      <c r="D4822">
        <v>0</v>
      </c>
      <c r="E4822" t="s">
        <v>1302</v>
      </c>
      <c r="F4822">
        <v>0</v>
      </c>
      <c r="G4822">
        <v>0</v>
      </c>
      <c r="H4822">
        <v>0</v>
      </c>
      <c r="I4822">
        <v>43112038100</v>
      </c>
      <c r="J4822">
        <v>4</v>
      </c>
      <c r="K4822" t="s">
        <v>1397</v>
      </c>
      <c r="L4822">
        <v>2531</v>
      </c>
      <c r="M4822" t="s">
        <v>1214</v>
      </c>
      <c r="N4822" t="s">
        <v>1388</v>
      </c>
      <c r="O4822">
        <v>0</v>
      </c>
      <c r="P4822" t="s">
        <v>1425</v>
      </c>
      <c r="Q4822">
        <v>19980331</v>
      </c>
    </row>
    <row r="4823" spans="1:17">
      <c r="A4823" t="s">
        <v>1379</v>
      </c>
      <c r="B4823" t="s">
        <v>1422</v>
      </c>
      <c r="C4823">
        <v>201006</v>
      </c>
      <c r="D4823">
        <v>0</v>
      </c>
      <c r="E4823" t="s">
        <v>1302</v>
      </c>
      <c r="F4823">
        <v>0</v>
      </c>
      <c r="G4823">
        <v>0</v>
      </c>
      <c r="H4823">
        <v>0</v>
      </c>
      <c r="I4823">
        <v>43112027600</v>
      </c>
      <c r="J4823">
        <v>4</v>
      </c>
      <c r="K4823" t="s">
        <v>1380</v>
      </c>
      <c r="L4823">
        <v>2531</v>
      </c>
      <c r="M4823" t="s">
        <v>1214</v>
      </c>
      <c r="N4823" t="s">
        <v>1388</v>
      </c>
      <c r="O4823">
        <v>0</v>
      </c>
      <c r="P4823" t="s">
        <v>1423</v>
      </c>
    </row>
    <row r="4824" spans="1:17">
      <c r="A4824" t="s">
        <v>1379</v>
      </c>
      <c r="B4824" t="s">
        <v>1424</v>
      </c>
      <c r="C4824">
        <v>201006</v>
      </c>
      <c r="D4824">
        <v>0</v>
      </c>
      <c r="E4824" t="s">
        <v>1302</v>
      </c>
      <c r="F4824">
        <v>0</v>
      </c>
      <c r="G4824">
        <v>0</v>
      </c>
      <c r="H4824">
        <v>0</v>
      </c>
      <c r="I4824">
        <v>43112027600</v>
      </c>
      <c r="J4824">
        <v>4</v>
      </c>
      <c r="K4824" t="s">
        <v>1380</v>
      </c>
      <c r="L4824">
        <v>2531</v>
      </c>
      <c r="M4824" t="s">
        <v>1214</v>
      </c>
      <c r="N4824" t="s">
        <v>1388</v>
      </c>
      <c r="O4824">
        <v>0</v>
      </c>
      <c r="P4824" t="s">
        <v>1425</v>
      </c>
    </row>
    <row r="4825" spans="1:17">
      <c r="A4825" t="s">
        <v>1396</v>
      </c>
      <c r="B4825" t="s">
        <v>1306</v>
      </c>
      <c r="C4825">
        <v>201006</v>
      </c>
      <c r="D4825">
        <v>0</v>
      </c>
      <c r="E4825" t="s">
        <v>1302</v>
      </c>
      <c r="F4825">
        <v>0</v>
      </c>
      <c r="G4825">
        <v>0</v>
      </c>
      <c r="H4825">
        <v>0</v>
      </c>
      <c r="I4825">
        <v>43112015000</v>
      </c>
      <c r="J4825">
        <v>4</v>
      </c>
      <c r="K4825" t="s">
        <v>1397</v>
      </c>
      <c r="L4825">
        <v>2531</v>
      </c>
      <c r="M4825" t="s">
        <v>1214</v>
      </c>
      <c r="N4825" t="s">
        <v>1388</v>
      </c>
      <c r="O4825">
        <v>0</v>
      </c>
      <c r="P4825" t="s">
        <v>1207</v>
      </c>
    </row>
    <row r="4826" spans="1:17">
      <c r="A4826" t="s">
        <v>1396</v>
      </c>
      <c r="B4826" t="s">
        <v>1426</v>
      </c>
      <c r="C4826">
        <v>201006</v>
      </c>
      <c r="D4826">
        <v>29</v>
      </c>
      <c r="E4826" t="s">
        <v>1302</v>
      </c>
      <c r="F4826">
        <v>0</v>
      </c>
      <c r="G4826">
        <v>0</v>
      </c>
      <c r="H4826">
        <v>0</v>
      </c>
      <c r="I4826">
        <v>43112021501</v>
      </c>
      <c r="J4826">
        <v>4</v>
      </c>
      <c r="K4826" t="s">
        <v>1397</v>
      </c>
      <c r="L4826">
        <v>2531</v>
      </c>
      <c r="M4826" t="s">
        <v>1214</v>
      </c>
      <c r="N4826" t="s">
        <v>1388</v>
      </c>
      <c r="O4826">
        <v>64605</v>
      </c>
      <c r="P4826" t="s">
        <v>1423</v>
      </c>
      <c r="Q4826">
        <v>19980331</v>
      </c>
    </row>
    <row r="4827" spans="1:17">
      <c r="A4827" t="s">
        <v>1396</v>
      </c>
      <c r="B4827" t="s">
        <v>1427</v>
      </c>
      <c r="C4827">
        <v>201006</v>
      </c>
      <c r="D4827">
        <v>29</v>
      </c>
      <c r="E4827" t="s">
        <v>1302</v>
      </c>
      <c r="F4827">
        <v>0</v>
      </c>
      <c r="G4827">
        <v>0</v>
      </c>
      <c r="H4827">
        <v>0</v>
      </c>
      <c r="I4827">
        <v>43112021501</v>
      </c>
      <c r="J4827">
        <v>4</v>
      </c>
      <c r="K4827" t="s">
        <v>1397</v>
      </c>
      <c r="L4827">
        <v>2531</v>
      </c>
      <c r="M4827" t="s">
        <v>1214</v>
      </c>
      <c r="N4827" t="s">
        <v>1388</v>
      </c>
      <c r="O4827">
        <v>42097</v>
      </c>
      <c r="P4827" t="s">
        <v>1425</v>
      </c>
      <c r="Q4827">
        <v>19980331</v>
      </c>
    </row>
    <row r="4828" spans="1:17">
      <c r="A4828" t="s">
        <v>1396</v>
      </c>
      <c r="B4828" t="s">
        <v>1428</v>
      </c>
      <c r="C4828">
        <v>201006</v>
      </c>
      <c r="D4828">
        <v>23</v>
      </c>
      <c r="E4828" t="s">
        <v>1302</v>
      </c>
      <c r="F4828">
        <v>0</v>
      </c>
      <c r="G4828">
        <v>0</v>
      </c>
      <c r="H4828">
        <v>0</v>
      </c>
      <c r="I4828">
        <v>43112021601</v>
      </c>
      <c r="J4828">
        <v>4</v>
      </c>
      <c r="K4828" t="s">
        <v>1397</v>
      </c>
      <c r="L4828">
        <v>2531</v>
      </c>
      <c r="M4828" t="s">
        <v>1214</v>
      </c>
      <c r="N4828" t="s">
        <v>1388</v>
      </c>
      <c r="O4828">
        <v>100478</v>
      </c>
      <c r="P4828" t="s">
        <v>1423</v>
      </c>
      <c r="Q4828">
        <v>19980331</v>
      </c>
    </row>
    <row r="4829" spans="1:17">
      <c r="A4829" t="s">
        <v>1396</v>
      </c>
      <c r="B4829" t="s">
        <v>1429</v>
      </c>
      <c r="C4829">
        <v>201006</v>
      </c>
      <c r="D4829">
        <v>29</v>
      </c>
      <c r="E4829" t="s">
        <v>1302</v>
      </c>
      <c r="F4829">
        <v>0</v>
      </c>
      <c r="G4829">
        <v>0</v>
      </c>
      <c r="H4829">
        <v>0</v>
      </c>
      <c r="I4829">
        <v>43112021601</v>
      </c>
      <c r="J4829">
        <v>4</v>
      </c>
      <c r="K4829" t="s">
        <v>1397</v>
      </c>
      <c r="L4829">
        <v>2531</v>
      </c>
      <c r="M4829" t="s">
        <v>1214</v>
      </c>
      <c r="N4829" t="s">
        <v>1388</v>
      </c>
      <c r="O4829">
        <v>25816</v>
      </c>
      <c r="P4829" t="s">
        <v>1425</v>
      </c>
      <c r="Q4829">
        <v>19980331</v>
      </c>
    </row>
    <row r="4830" spans="1:17">
      <c r="A4830" t="s">
        <v>1396</v>
      </c>
      <c r="B4830" t="s">
        <v>1264</v>
      </c>
      <c r="C4830">
        <v>201006</v>
      </c>
      <c r="D4830">
        <v>29</v>
      </c>
      <c r="E4830" t="s">
        <v>1302</v>
      </c>
      <c r="F4830">
        <v>0</v>
      </c>
      <c r="G4830">
        <v>0</v>
      </c>
      <c r="H4830">
        <v>0</v>
      </c>
      <c r="I4830">
        <v>43112021700</v>
      </c>
      <c r="J4830">
        <v>4</v>
      </c>
      <c r="K4830" t="s">
        <v>1397</v>
      </c>
      <c r="L4830">
        <v>2531</v>
      </c>
      <c r="M4830" t="s">
        <v>1214</v>
      </c>
      <c r="N4830" t="s">
        <v>1388</v>
      </c>
      <c r="O4830">
        <v>50970</v>
      </c>
      <c r="P4830" t="s">
        <v>1322</v>
      </c>
      <c r="Q4830">
        <v>19810901</v>
      </c>
    </row>
    <row r="4831" spans="1:17">
      <c r="A4831" t="s">
        <v>1396</v>
      </c>
      <c r="B4831" t="s">
        <v>1430</v>
      </c>
      <c r="C4831">
        <v>201006</v>
      </c>
      <c r="D4831">
        <v>29</v>
      </c>
      <c r="E4831" t="s">
        <v>1302</v>
      </c>
      <c r="F4831">
        <v>0</v>
      </c>
      <c r="G4831">
        <v>0</v>
      </c>
      <c r="H4831">
        <v>0</v>
      </c>
      <c r="I4831">
        <v>43112020600</v>
      </c>
      <c r="J4831">
        <v>4</v>
      </c>
      <c r="K4831" t="s">
        <v>1397</v>
      </c>
      <c r="L4831">
        <v>2531</v>
      </c>
      <c r="M4831" t="s">
        <v>1214</v>
      </c>
      <c r="N4831" t="s">
        <v>1388</v>
      </c>
      <c r="O4831">
        <v>125994</v>
      </c>
      <c r="P4831" t="s">
        <v>1425</v>
      </c>
      <c r="Q4831">
        <v>19980331</v>
      </c>
    </row>
    <row r="4832" spans="1:17">
      <c r="A4832" t="s">
        <v>1396</v>
      </c>
      <c r="B4832" t="s">
        <v>1431</v>
      </c>
      <c r="C4832">
        <v>201006</v>
      </c>
      <c r="D4832">
        <v>29</v>
      </c>
      <c r="E4832" t="s">
        <v>1302</v>
      </c>
      <c r="F4832">
        <v>0</v>
      </c>
      <c r="G4832">
        <v>0</v>
      </c>
      <c r="H4832">
        <v>0</v>
      </c>
      <c r="I4832">
        <v>43112020600</v>
      </c>
      <c r="J4832">
        <v>4</v>
      </c>
      <c r="K4832" t="s">
        <v>1397</v>
      </c>
      <c r="L4832">
        <v>2531</v>
      </c>
      <c r="M4832" t="s">
        <v>1214</v>
      </c>
      <c r="N4832" t="s">
        <v>1388</v>
      </c>
      <c r="O4832">
        <v>62253</v>
      </c>
      <c r="P4832" t="s">
        <v>1423</v>
      </c>
      <c r="Q4832">
        <v>19980331</v>
      </c>
    </row>
    <row r="4833" spans="1:17">
      <c r="A4833" t="s">
        <v>1396</v>
      </c>
      <c r="B4833" t="s">
        <v>1432</v>
      </c>
      <c r="C4833">
        <v>201006</v>
      </c>
      <c r="D4833">
        <v>0</v>
      </c>
      <c r="E4833" t="s">
        <v>1302</v>
      </c>
      <c r="F4833">
        <v>0</v>
      </c>
      <c r="G4833">
        <v>0</v>
      </c>
      <c r="H4833">
        <v>0</v>
      </c>
      <c r="I4833">
        <v>43112013101</v>
      </c>
      <c r="J4833">
        <v>4</v>
      </c>
      <c r="K4833" t="s">
        <v>1397</v>
      </c>
      <c r="L4833">
        <v>2531</v>
      </c>
      <c r="M4833" t="s">
        <v>1214</v>
      </c>
      <c r="N4833" t="s">
        <v>1388</v>
      </c>
      <c r="O4833">
        <v>0</v>
      </c>
      <c r="P4833" t="s">
        <v>1423</v>
      </c>
      <c r="Q4833">
        <v>19980331</v>
      </c>
    </row>
    <row r="4834" spans="1:17">
      <c r="A4834" t="s">
        <v>1396</v>
      </c>
      <c r="B4834" t="s">
        <v>1433</v>
      </c>
      <c r="C4834">
        <v>201006</v>
      </c>
      <c r="D4834">
        <v>14</v>
      </c>
      <c r="E4834" t="s">
        <v>1302</v>
      </c>
      <c r="F4834">
        <v>0</v>
      </c>
      <c r="G4834">
        <v>0</v>
      </c>
      <c r="H4834">
        <v>0</v>
      </c>
      <c r="I4834">
        <v>43112013101</v>
      </c>
      <c r="J4834">
        <v>4</v>
      </c>
      <c r="K4834" t="s">
        <v>1397</v>
      </c>
      <c r="L4834">
        <v>2531</v>
      </c>
      <c r="M4834" t="s">
        <v>1214</v>
      </c>
      <c r="N4834" t="s">
        <v>1388</v>
      </c>
      <c r="O4834">
        <v>23970</v>
      </c>
      <c r="P4834" t="s">
        <v>1425</v>
      </c>
      <c r="Q4834">
        <v>19980430</v>
      </c>
    </row>
    <row r="4835" spans="1:17">
      <c r="A4835" t="s">
        <v>1396</v>
      </c>
      <c r="B4835" t="s">
        <v>1227</v>
      </c>
      <c r="C4835">
        <v>201006</v>
      </c>
      <c r="D4835">
        <v>29</v>
      </c>
      <c r="E4835" t="s">
        <v>1302</v>
      </c>
      <c r="F4835">
        <v>0</v>
      </c>
      <c r="G4835">
        <v>0</v>
      </c>
      <c r="H4835">
        <v>0</v>
      </c>
      <c r="I4835">
        <v>43112016701</v>
      </c>
      <c r="J4835">
        <v>4</v>
      </c>
      <c r="K4835" t="s">
        <v>1397</v>
      </c>
      <c r="L4835">
        <v>2531</v>
      </c>
      <c r="M4835" t="s">
        <v>1214</v>
      </c>
      <c r="N4835" t="s">
        <v>1388</v>
      </c>
      <c r="O4835">
        <v>62484</v>
      </c>
      <c r="P4835" t="s">
        <v>1207</v>
      </c>
      <c r="Q4835">
        <v>19980625</v>
      </c>
    </row>
    <row r="4836" spans="1:17">
      <c r="A4836" t="s">
        <v>1396</v>
      </c>
      <c r="B4836" t="s">
        <v>1361</v>
      </c>
      <c r="C4836">
        <v>201006</v>
      </c>
      <c r="D4836">
        <v>29</v>
      </c>
      <c r="E4836" t="s">
        <v>1302</v>
      </c>
      <c r="F4836">
        <v>0</v>
      </c>
      <c r="G4836">
        <v>0</v>
      </c>
      <c r="H4836">
        <v>0</v>
      </c>
      <c r="I4836">
        <v>43112069600</v>
      </c>
      <c r="J4836">
        <v>4</v>
      </c>
      <c r="K4836" t="s">
        <v>1397</v>
      </c>
      <c r="L4836">
        <v>2531</v>
      </c>
      <c r="M4836" t="s">
        <v>1214</v>
      </c>
      <c r="N4836" t="s">
        <v>1388</v>
      </c>
      <c r="O4836">
        <v>68516</v>
      </c>
      <c r="P4836" t="s">
        <v>1207</v>
      </c>
      <c r="Q4836">
        <v>19980802</v>
      </c>
    </row>
    <row r="4837" spans="1:17">
      <c r="A4837" t="s">
        <v>1396</v>
      </c>
      <c r="B4837" t="s">
        <v>1434</v>
      </c>
      <c r="C4837">
        <v>201006</v>
      </c>
      <c r="D4837">
        <v>0</v>
      </c>
      <c r="E4837" t="s">
        <v>1302</v>
      </c>
      <c r="F4837">
        <v>0</v>
      </c>
      <c r="G4837">
        <v>0</v>
      </c>
      <c r="H4837">
        <v>0</v>
      </c>
      <c r="I4837">
        <v>43112010901</v>
      </c>
      <c r="J4837">
        <v>4</v>
      </c>
      <c r="K4837" t="s">
        <v>1397</v>
      </c>
      <c r="L4837">
        <v>2531</v>
      </c>
      <c r="M4837" t="s">
        <v>1214</v>
      </c>
      <c r="N4837" t="s">
        <v>1388</v>
      </c>
      <c r="O4837">
        <v>0</v>
      </c>
      <c r="P4837" t="s">
        <v>1423</v>
      </c>
      <c r="Q4837">
        <v>19980331</v>
      </c>
    </row>
    <row r="4838" spans="1:17">
      <c r="A4838" t="s">
        <v>1396</v>
      </c>
      <c r="B4838" t="s">
        <v>1435</v>
      </c>
      <c r="C4838">
        <v>201006</v>
      </c>
      <c r="D4838">
        <v>0</v>
      </c>
      <c r="E4838" t="s">
        <v>1302</v>
      </c>
      <c r="F4838">
        <v>0</v>
      </c>
      <c r="G4838">
        <v>0</v>
      </c>
      <c r="H4838">
        <v>0</v>
      </c>
      <c r="I4838">
        <v>43112010901</v>
      </c>
      <c r="J4838">
        <v>4</v>
      </c>
      <c r="K4838" t="s">
        <v>1397</v>
      </c>
      <c r="L4838">
        <v>2531</v>
      </c>
      <c r="M4838" t="s">
        <v>1214</v>
      </c>
      <c r="N4838" t="s">
        <v>1388</v>
      </c>
      <c r="O4838">
        <v>0</v>
      </c>
      <c r="P4838" t="s">
        <v>1425</v>
      </c>
      <c r="Q4838">
        <v>19980731</v>
      </c>
    </row>
    <row r="4839" spans="1:17">
      <c r="A4839" t="s">
        <v>1396</v>
      </c>
      <c r="B4839" t="s">
        <v>1436</v>
      </c>
      <c r="C4839">
        <v>201006</v>
      </c>
      <c r="D4839">
        <v>29</v>
      </c>
      <c r="E4839" t="s">
        <v>1302</v>
      </c>
      <c r="F4839">
        <v>0</v>
      </c>
      <c r="G4839">
        <v>0</v>
      </c>
      <c r="H4839">
        <v>0</v>
      </c>
      <c r="I4839">
        <v>43112014300</v>
      </c>
      <c r="J4839">
        <v>4</v>
      </c>
      <c r="K4839" t="s">
        <v>1397</v>
      </c>
      <c r="L4839">
        <v>2531</v>
      </c>
      <c r="M4839" t="s">
        <v>1214</v>
      </c>
      <c r="N4839" t="s">
        <v>1388</v>
      </c>
      <c r="O4839">
        <v>66061</v>
      </c>
      <c r="P4839" t="s">
        <v>1207</v>
      </c>
      <c r="Q4839">
        <v>19980628</v>
      </c>
    </row>
    <row r="4840" spans="1:17">
      <c r="A4840" t="s">
        <v>1396</v>
      </c>
      <c r="B4840" t="s">
        <v>1437</v>
      </c>
      <c r="C4840">
        <v>201006</v>
      </c>
      <c r="D4840">
        <v>0</v>
      </c>
      <c r="E4840" t="s">
        <v>1302</v>
      </c>
      <c r="F4840">
        <v>0</v>
      </c>
      <c r="G4840">
        <v>0</v>
      </c>
      <c r="H4840">
        <v>0</v>
      </c>
      <c r="I4840">
        <v>43112030000</v>
      </c>
      <c r="J4840">
        <v>4</v>
      </c>
      <c r="K4840" t="s">
        <v>1397</v>
      </c>
      <c r="L4840">
        <v>2531</v>
      </c>
      <c r="M4840" t="s">
        <v>1214</v>
      </c>
      <c r="N4840" t="s">
        <v>1388</v>
      </c>
      <c r="O4840">
        <v>0</v>
      </c>
      <c r="P4840" t="s">
        <v>1423</v>
      </c>
      <c r="Q4840">
        <v>19980331</v>
      </c>
    </row>
    <row r="4841" spans="1:17">
      <c r="A4841" t="s">
        <v>1396</v>
      </c>
      <c r="B4841" t="s">
        <v>1438</v>
      </c>
      <c r="C4841">
        <v>201006</v>
      </c>
      <c r="D4841">
        <v>29</v>
      </c>
      <c r="E4841" t="s">
        <v>1302</v>
      </c>
      <c r="F4841">
        <v>0</v>
      </c>
      <c r="G4841">
        <v>0</v>
      </c>
      <c r="H4841">
        <v>0</v>
      </c>
      <c r="I4841">
        <v>43112030000</v>
      </c>
      <c r="J4841">
        <v>4</v>
      </c>
      <c r="K4841" t="s">
        <v>1397</v>
      </c>
      <c r="L4841">
        <v>2531</v>
      </c>
      <c r="M4841" t="s">
        <v>1214</v>
      </c>
      <c r="N4841" t="s">
        <v>1388</v>
      </c>
      <c r="O4841">
        <v>9067</v>
      </c>
      <c r="P4841" t="s">
        <v>1425</v>
      </c>
      <c r="Q4841">
        <v>19980331</v>
      </c>
    </row>
    <row r="4842" spans="1:17">
      <c r="A4842" t="s">
        <v>1396</v>
      </c>
      <c r="B4842" t="s">
        <v>1439</v>
      </c>
      <c r="C4842">
        <v>201006</v>
      </c>
      <c r="D4842">
        <v>0</v>
      </c>
      <c r="E4842" t="s">
        <v>1302</v>
      </c>
      <c r="F4842">
        <v>0</v>
      </c>
      <c r="G4842">
        <v>0</v>
      </c>
      <c r="H4842">
        <v>0</v>
      </c>
      <c r="I4842">
        <v>43112026400</v>
      </c>
      <c r="J4842">
        <v>4</v>
      </c>
      <c r="K4842" t="s">
        <v>1397</v>
      </c>
      <c r="L4842">
        <v>2531</v>
      </c>
      <c r="M4842" t="s">
        <v>1214</v>
      </c>
      <c r="N4842" t="s">
        <v>1388</v>
      </c>
      <c r="O4842">
        <v>0</v>
      </c>
      <c r="P4842" t="s">
        <v>1423</v>
      </c>
      <c r="Q4842">
        <v>20000430</v>
      </c>
    </row>
    <row r="4843" spans="1:17">
      <c r="A4843" t="s">
        <v>1396</v>
      </c>
      <c r="B4843" t="s">
        <v>1440</v>
      </c>
      <c r="C4843">
        <v>201006</v>
      </c>
      <c r="D4843">
        <v>0</v>
      </c>
      <c r="E4843" t="s">
        <v>1302</v>
      </c>
      <c r="F4843">
        <v>0</v>
      </c>
      <c r="G4843">
        <v>0</v>
      </c>
      <c r="H4843">
        <v>0</v>
      </c>
      <c r="I4843">
        <v>43112026400</v>
      </c>
      <c r="J4843">
        <v>4</v>
      </c>
      <c r="K4843" t="s">
        <v>1397</v>
      </c>
      <c r="L4843">
        <v>2531</v>
      </c>
      <c r="M4843" t="s">
        <v>1214</v>
      </c>
      <c r="N4843" t="s">
        <v>1388</v>
      </c>
      <c r="O4843">
        <v>0</v>
      </c>
      <c r="P4843" t="s">
        <v>1425</v>
      </c>
      <c r="Q4843">
        <v>19980331</v>
      </c>
    </row>
    <row r="4844" spans="1:17">
      <c r="A4844" t="s">
        <v>1396</v>
      </c>
      <c r="B4844" t="s">
        <v>1441</v>
      </c>
      <c r="C4844">
        <v>201006</v>
      </c>
      <c r="D4844">
        <v>29</v>
      </c>
      <c r="E4844" t="s">
        <v>1302</v>
      </c>
      <c r="F4844">
        <v>0</v>
      </c>
      <c r="G4844">
        <v>0</v>
      </c>
      <c r="H4844">
        <v>0</v>
      </c>
      <c r="I4844">
        <v>43112018700</v>
      </c>
      <c r="J4844">
        <v>4</v>
      </c>
      <c r="K4844" t="s">
        <v>1397</v>
      </c>
      <c r="L4844">
        <v>2531</v>
      </c>
      <c r="M4844" t="s">
        <v>1214</v>
      </c>
      <c r="N4844" t="s">
        <v>1388</v>
      </c>
      <c r="O4844">
        <v>25950</v>
      </c>
      <c r="P4844" t="s">
        <v>1207</v>
      </c>
      <c r="Q4844">
        <v>19700501</v>
      </c>
    </row>
    <row r="4845" spans="1:17">
      <c r="A4845" t="s">
        <v>1396</v>
      </c>
      <c r="B4845" t="s">
        <v>1442</v>
      </c>
      <c r="C4845">
        <v>201006</v>
      </c>
      <c r="D4845">
        <v>29</v>
      </c>
      <c r="E4845" t="s">
        <v>1302</v>
      </c>
      <c r="F4845">
        <v>0</v>
      </c>
      <c r="G4845">
        <v>0</v>
      </c>
      <c r="H4845">
        <v>0</v>
      </c>
      <c r="I4845">
        <v>43112020801</v>
      </c>
      <c r="J4845">
        <v>4</v>
      </c>
      <c r="K4845" t="s">
        <v>1397</v>
      </c>
      <c r="L4845">
        <v>2531</v>
      </c>
      <c r="M4845" t="s">
        <v>1214</v>
      </c>
      <c r="N4845" t="s">
        <v>1388</v>
      </c>
      <c r="O4845">
        <v>24425</v>
      </c>
      <c r="P4845" t="s">
        <v>1207</v>
      </c>
      <c r="Q4845">
        <v>19730101</v>
      </c>
    </row>
    <row r="4846" spans="1:17">
      <c r="A4846" t="s">
        <v>1396</v>
      </c>
      <c r="B4846" t="s">
        <v>1443</v>
      </c>
      <c r="C4846">
        <v>201006</v>
      </c>
      <c r="D4846">
        <v>29</v>
      </c>
      <c r="E4846" t="s">
        <v>1302</v>
      </c>
      <c r="F4846">
        <v>0</v>
      </c>
      <c r="G4846">
        <v>0</v>
      </c>
      <c r="H4846">
        <v>0</v>
      </c>
      <c r="I4846">
        <v>43112020901</v>
      </c>
      <c r="J4846">
        <v>4</v>
      </c>
      <c r="K4846" t="s">
        <v>1397</v>
      </c>
      <c r="L4846">
        <v>2531</v>
      </c>
      <c r="M4846" t="s">
        <v>1214</v>
      </c>
      <c r="N4846" t="s">
        <v>1388</v>
      </c>
      <c r="O4846">
        <v>53895</v>
      </c>
      <c r="P4846" t="s">
        <v>1207</v>
      </c>
      <c r="Q4846">
        <v>19980622</v>
      </c>
    </row>
    <row r="4847" spans="1:17">
      <c r="A4847" t="s">
        <v>1396</v>
      </c>
      <c r="B4847" t="s">
        <v>1267</v>
      </c>
      <c r="C4847">
        <v>201006</v>
      </c>
      <c r="D4847">
        <v>29</v>
      </c>
      <c r="E4847" t="s">
        <v>1302</v>
      </c>
      <c r="F4847">
        <v>0</v>
      </c>
      <c r="G4847">
        <v>0</v>
      </c>
      <c r="H4847">
        <v>0</v>
      </c>
      <c r="I4847">
        <v>43112074900</v>
      </c>
      <c r="J4847">
        <v>4</v>
      </c>
      <c r="K4847" t="s">
        <v>1397</v>
      </c>
      <c r="L4847">
        <v>2531</v>
      </c>
      <c r="M4847" t="s">
        <v>1214</v>
      </c>
      <c r="N4847" t="s">
        <v>1388</v>
      </c>
      <c r="O4847">
        <v>66973</v>
      </c>
      <c r="P4847" t="s">
        <v>1207</v>
      </c>
      <c r="Q4847">
        <v>19980331</v>
      </c>
    </row>
    <row r="4848" spans="1:17">
      <c r="A4848" t="s">
        <v>1396</v>
      </c>
      <c r="B4848" t="s">
        <v>1444</v>
      </c>
      <c r="C4848">
        <v>201006</v>
      </c>
      <c r="D4848">
        <v>0</v>
      </c>
      <c r="E4848" t="s">
        <v>1302</v>
      </c>
      <c r="F4848">
        <v>0</v>
      </c>
      <c r="G4848">
        <v>0</v>
      </c>
      <c r="H4848">
        <v>0</v>
      </c>
      <c r="I4848">
        <v>43112038200</v>
      </c>
      <c r="J4848">
        <v>4</v>
      </c>
      <c r="K4848" t="s">
        <v>1397</v>
      </c>
      <c r="L4848">
        <v>2531</v>
      </c>
      <c r="M4848" t="s">
        <v>1214</v>
      </c>
      <c r="N4848" t="s">
        <v>1388</v>
      </c>
      <c r="O4848">
        <v>0</v>
      </c>
      <c r="P4848" t="s">
        <v>1423</v>
      </c>
      <c r="Q4848">
        <v>19980331</v>
      </c>
    </row>
    <row r="4849" spans="1:17">
      <c r="A4849" t="s">
        <v>1396</v>
      </c>
      <c r="B4849" t="s">
        <v>1445</v>
      </c>
      <c r="C4849">
        <v>201006</v>
      </c>
      <c r="D4849">
        <v>0</v>
      </c>
      <c r="E4849" t="s">
        <v>1302</v>
      </c>
      <c r="F4849">
        <v>0</v>
      </c>
      <c r="G4849">
        <v>0</v>
      </c>
      <c r="H4849">
        <v>0</v>
      </c>
      <c r="I4849">
        <v>43112038200</v>
      </c>
      <c r="J4849">
        <v>4</v>
      </c>
      <c r="K4849" t="s">
        <v>1397</v>
      </c>
      <c r="L4849">
        <v>2531</v>
      </c>
      <c r="M4849" t="s">
        <v>1214</v>
      </c>
      <c r="N4849" t="s">
        <v>1388</v>
      </c>
      <c r="O4849">
        <v>0</v>
      </c>
      <c r="P4849" t="s">
        <v>1425</v>
      </c>
      <c r="Q4849">
        <v>19980331</v>
      </c>
    </row>
    <row r="4850" spans="1:17">
      <c r="A4850" t="s">
        <v>1396</v>
      </c>
      <c r="B4850" t="s">
        <v>1286</v>
      </c>
      <c r="C4850">
        <v>201006</v>
      </c>
      <c r="D4850">
        <v>29</v>
      </c>
      <c r="E4850" t="s">
        <v>1302</v>
      </c>
      <c r="F4850">
        <v>0</v>
      </c>
      <c r="G4850">
        <v>0</v>
      </c>
      <c r="H4850">
        <v>0</v>
      </c>
      <c r="I4850">
        <v>43112069100</v>
      </c>
      <c r="J4850">
        <v>4</v>
      </c>
      <c r="K4850" t="s">
        <v>1397</v>
      </c>
      <c r="L4850">
        <v>2531</v>
      </c>
      <c r="M4850" t="s">
        <v>1214</v>
      </c>
      <c r="N4850" t="s">
        <v>1388</v>
      </c>
      <c r="O4850">
        <v>17564</v>
      </c>
      <c r="P4850" t="s">
        <v>1207</v>
      </c>
      <c r="Q4850">
        <v>19910501</v>
      </c>
    </row>
    <row r="4851" spans="1:17">
      <c r="A4851" t="s">
        <v>1396</v>
      </c>
      <c r="B4851" t="s">
        <v>1446</v>
      </c>
      <c r="C4851">
        <v>201006</v>
      </c>
      <c r="D4851">
        <v>0</v>
      </c>
      <c r="E4851" t="s">
        <v>1302</v>
      </c>
      <c r="F4851">
        <v>0</v>
      </c>
      <c r="G4851">
        <v>0</v>
      </c>
      <c r="H4851">
        <v>0</v>
      </c>
      <c r="I4851">
        <v>43112035600</v>
      </c>
      <c r="J4851">
        <v>4</v>
      </c>
      <c r="K4851" t="s">
        <v>1397</v>
      </c>
      <c r="L4851">
        <v>2531</v>
      </c>
      <c r="M4851" t="s">
        <v>1214</v>
      </c>
      <c r="N4851" t="s">
        <v>1388</v>
      </c>
      <c r="O4851">
        <v>0</v>
      </c>
      <c r="P4851" t="s">
        <v>1425</v>
      </c>
      <c r="Q4851">
        <v>19980331</v>
      </c>
    </row>
    <row r="4852" spans="1:17">
      <c r="A4852" t="s">
        <v>1396</v>
      </c>
      <c r="B4852" t="s">
        <v>1447</v>
      </c>
      <c r="C4852">
        <v>201006</v>
      </c>
      <c r="D4852">
        <v>29</v>
      </c>
      <c r="E4852" t="s">
        <v>1302</v>
      </c>
      <c r="F4852">
        <v>0</v>
      </c>
      <c r="G4852">
        <v>0</v>
      </c>
      <c r="H4852">
        <v>0</v>
      </c>
      <c r="I4852">
        <v>43112035600</v>
      </c>
      <c r="J4852">
        <v>4</v>
      </c>
      <c r="K4852" t="s">
        <v>1397</v>
      </c>
      <c r="L4852">
        <v>2531</v>
      </c>
      <c r="M4852" t="s">
        <v>1214</v>
      </c>
      <c r="N4852" t="s">
        <v>1388</v>
      </c>
      <c r="O4852">
        <v>51732</v>
      </c>
      <c r="P4852" t="s">
        <v>1423</v>
      </c>
      <c r="Q4852">
        <v>19941001</v>
      </c>
    </row>
    <row r="4853" spans="1:17">
      <c r="A4853" t="s">
        <v>1396</v>
      </c>
      <c r="B4853" t="s">
        <v>1448</v>
      </c>
      <c r="C4853">
        <v>201006</v>
      </c>
      <c r="D4853">
        <v>0</v>
      </c>
      <c r="E4853" t="s">
        <v>1302</v>
      </c>
      <c r="F4853">
        <v>0</v>
      </c>
      <c r="G4853">
        <v>0</v>
      </c>
      <c r="H4853">
        <v>0</v>
      </c>
      <c r="I4853">
        <v>43112038300</v>
      </c>
      <c r="J4853">
        <v>4</v>
      </c>
      <c r="K4853" t="s">
        <v>1397</v>
      </c>
      <c r="L4853">
        <v>2531</v>
      </c>
      <c r="M4853" t="s">
        <v>1214</v>
      </c>
      <c r="N4853" t="s">
        <v>1388</v>
      </c>
      <c r="O4853">
        <v>0</v>
      </c>
      <c r="P4853" t="s">
        <v>1423</v>
      </c>
      <c r="Q4853">
        <v>19980331</v>
      </c>
    </row>
    <row r="4854" spans="1:17">
      <c r="A4854" t="s">
        <v>1396</v>
      </c>
      <c r="B4854" t="s">
        <v>1449</v>
      </c>
      <c r="C4854">
        <v>201006</v>
      </c>
      <c r="D4854">
        <v>29</v>
      </c>
      <c r="E4854" t="s">
        <v>1302</v>
      </c>
      <c r="F4854">
        <v>0</v>
      </c>
      <c r="G4854">
        <v>0</v>
      </c>
      <c r="H4854">
        <v>0</v>
      </c>
      <c r="I4854">
        <v>43112038300</v>
      </c>
      <c r="J4854">
        <v>4</v>
      </c>
      <c r="K4854" t="s">
        <v>1397</v>
      </c>
      <c r="L4854">
        <v>2531</v>
      </c>
      <c r="M4854" t="s">
        <v>1214</v>
      </c>
      <c r="N4854" t="s">
        <v>1388</v>
      </c>
      <c r="O4854">
        <v>39722</v>
      </c>
      <c r="P4854" t="s">
        <v>1425</v>
      </c>
      <c r="Q4854">
        <v>19980331</v>
      </c>
    </row>
    <row r="4855" spans="1:17">
      <c r="A4855" t="s">
        <v>1396</v>
      </c>
      <c r="B4855" t="s">
        <v>1450</v>
      </c>
      <c r="C4855">
        <v>201006</v>
      </c>
      <c r="D4855">
        <v>0</v>
      </c>
      <c r="E4855" t="s">
        <v>1302</v>
      </c>
      <c r="F4855">
        <v>0</v>
      </c>
      <c r="G4855">
        <v>0</v>
      </c>
      <c r="H4855">
        <v>0</v>
      </c>
      <c r="I4855">
        <v>43112038400</v>
      </c>
      <c r="J4855">
        <v>4</v>
      </c>
      <c r="K4855" t="s">
        <v>1397</v>
      </c>
      <c r="L4855">
        <v>2531</v>
      </c>
      <c r="M4855" t="s">
        <v>1214</v>
      </c>
      <c r="N4855" t="s">
        <v>1388</v>
      </c>
      <c r="O4855">
        <v>0</v>
      </c>
      <c r="P4855" t="s">
        <v>1423</v>
      </c>
    </row>
    <row r="4856" spans="1:17">
      <c r="A4856" t="s">
        <v>1396</v>
      </c>
      <c r="B4856" t="s">
        <v>1451</v>
      </c>
      <c r="C4856">
        <v>201006</v>
      </c>
      <c r="D4856">
        <v>0</v>
      </c>
      <c r="E4856" t="s">
        <v>1302</v>
      </c>
      <c r="F4856">
        <v>0</v>
      </c>
      <c r="G4856">
        <v>0</v>
      </c>
      <c r="H4856">
        <v>0</v>
      </c>
      <c r="I4856">
        <v>43112038400</v>
      </c>
      <c r="J4856">
        <v>4</v>
      </c>
      <c r="K4856" t="s">
        <v>1397</v>
      </c>
      <c r="L4856">
        <v>2531</v>
      </c>
      <c r="M4856" t="s">
        <v>1214</v>
      </c>
      <c r="N4856" t="s">
        <v>1388</v>
      </c>
      <c r="O4856">
        <v>0</v>
      </c>
      <c r="P4856" t="s">
        <v>1425</v>
      </c>
    </row>
    <row r="4857" spans="1:17">
      <c r="A4857" t="s">
        <v>1396</v>
      </c>
      <c r="B4857" t="s">
        <v>1292</v>
      </c>
      <c r="C4857">
        <v>201006</v>
      </c>
      <c r="D4857">
        <v>29</v>
      </c>
      <c r="E4857" t="s">
        <v>1302</v>
      </c>
      <c r="F4857">
        <v>0</v>
      </c>
      <c r="G4857">
        <v>0</v>
      </c>
      <c r="H4857">
        <v>0</v>
      </c>
      <c r="I4857">
        <v>43112035700</v>
      </c>
      <c r="J4857">
        <v>4</v>
      </c>
      <c r="K4857" t="s">
        <v>1397</v>
      </c>
      <c r="L4857">
        <v>2531</v>
      </c>
      <c r="M4857" t="s">
        <v>1214</v>
      </c>
      <c r="N4857" t="s">
        <v>1388</v>
      </c>
      <c r="O4857">
        <v>40443</v>
      </c>
      <c r="P4857" t="s">
        <v>1207</v>
      </c>
      <c r="Q4857">
        <v>19771001</v>
      </c>
    </row>
    <row r="4858" spans="1:17">
      <c r="A4858" t="s">
        <v>1396</v>
      </c>
      <c r="B4858" t="s">
        <v>1296</v>
      </c>
      <c r="C4858">
        <v>201006</v>
      </c>
      <c r="D4858">
        <v>0</v>
      </c>
      <c r="E4858" t="s">
        <v>1302</v>
      </c>
      <c r="F4858">
        <v>0</v>
      </c>
      <c r="G4858">
        <v>0</v>
      </c>
      <c r="H4858">
        <v>0</v>
      </c>
      <c r="I4858">
        <v>43112033600</v>
      </c>
      <c r="J4858">
        <v>4</v>
      </c>
      <c r="K4858" t="s">
        <v>1397</v>
      </c>
      <c r="L4858">
        <v>2531</v>
      </c>
      <c r="M4858" t="s">
        <v>1214</v>
      </c>
      <c r="N4858" t="s">
        <v>1388</v>
      </c>
      <c r="O4858">
        <v>0</v>
      </c>
      <c r="P4858" t="s">
        <v>1207</v>
      </c>
      <c r="Q4858">
        <v>19770901</v>
      </c>
    </row>
    <row r="4859" spans="1:17">
      <c r="A4859" t="s">
        <v>1396</v>
      </c>
      <c r="B4859" t="s">
        <v>1452</v>
      </c>
      <c r="C4859">
        <v>201006</v>
      </c>
      <c r="D4859">
        <v>0</v>
      </c>
      <c r="E4859" t="s">
        <v>1302</v>
      </c>
      <c r="F4859">
        <v>0</v>
      </c>
      <c r="G4859">
        <v>0</v>
      </c>
      <c r="H4859">
        <v>0</v>
      </c>
      <c r="I4859">
        <v>43112038100</v>
      </c>
      <c r="J4859">
        <v>4</v>
      </c>
      <c r="K4859" t="s">
        <v>1397</v>
      </c>
      <c r="L4859">
        <v>2531</v>
      </c>
      <c r="M4859" t="s">
        <v>1214</v>
      </c>
      <c r="N4859" t="s">
        <v>1388</v>
      </c>
      <c r="O4859">
        <v>0</v>
      </c>
      <c r="P4859" t="s">
        <v>1423</v>
      </c>
      <c r="Q4859">
        <v>19980331</v>
      </c>
    </row>
    <row r="4860" spans="1:17">
      <c r="A4860" t="s">
        <v>1396</v>
      </c>
      <c r="B4860" t="s">
        <v>1453</v>
      </c>
      <c r="C4860">
        <v>201006</v>
      </c>
      <c r="D4860">
        <v>0</v>
      </c>
      <c r="E4860" t="s">
        <v>1302</v>
      </c>
      <c r="F4860">
        <v>0</v>
      </c>
      <c r="G4860">
        <v>0</v>
      </c>
      <c r="H4860">
        <v>0</v>
      </c>
      <c r="I4860">
        <v>43112038100</v>
      </c>
      <c r="J4860">
        <v>4</v>
      </c>
      <c r="K4860" t="s">
        <v>1397</v>
      </c>
      <c r="L4860">
        <v>2531</v>
      </c>
      <c r="M4860" t="s">
        <v>1214</v>
      </c>
      <c r="N4860" t="s">
        <v>1388</v>
      </c>
      <c r="O4860">
        <v>0</v>
      </c>
      <c r="P4860" t="s">
        <v>1425</v>
      </c>
      <c r="Q4860">
        <v>19980331</v>
      </c>
    </row>
    <row r="4861" spans="1:17">
      <c r="A4861" t="s">
        <v>1379</v>
      </c>
      <c r="B4861" t="s">
        <v>1422</v>
      </c>
      <c r="C4861">
        <v>201007</v>
      </c>
      <c r="D4861">
        <v>0</v>
      </c>
      <c r="E4861" t="s">
        <v>1302</v>
      </c>
      <c r="F4861">
        <v>0</v>
      </c>
      <c r="G4861">
        <v>0</v>
      </c>
      <c r="H4861">
        <v>0</v>
      </c>
      <c r="I4861">
        <v>43112027600</v>
      </c>
      <c r="J4861">
        <v>4</v>
      </c>
      <c r="K4861" t="s">
        <v>1380</v>
      </c>
      <c r="L4861">
        <v>2531</v>
      </c>
      <c r="M4861" t="s">
        <v>1214</v>
      </c>
      <c r="N4861" t="s">
        <v>1388</v>
      </c>
      <c r="O4861">
        <v>0</v>
      </c>
      <c r="P4861" t="s">
        <v>1423</v>
      </c>
    </row>
    <row r="4862" spans="1:17">
      <c r="A4862" t="s">
        <v>1379</v>
      </c>
      <c r="B4862" t="s">
        <v>1424</v>
      </c>
      <c r="C4862">
        <v>201007</v>
      </c>
      <c r="D4862">
        <v>0</v>
      </c>
      <c r="E4862" t="s">
        <v>1302</v>
      </c>
      <c r="F4862">
        <v>0</v>
      </c>
      <c r="G4862">
        <v>0</v>
      </c>
      <c r="H4862">
        <v>0</v>
      </c>
      <c r="I4862">
        <v>43112027600</v>
      </c>
      <c r="J4862">
        <v>4</v>
      </c>
      <c r="K4862" t="s">
        <v>1380</v>
      </c>
      <c r="L4862">
        <v>2531</v>
      </c>
      <c r="M4862" t="s">
        <v>1214</v>
      </c>
      <c r="N4862" t="s">
        <v>1388</v>
      </c>
      <c r="O4862">
        <v>0</v>
      </c>
      <c r="P4862" t="s">
        <v>1425</v>
      </c>
    </row>
    <row r="4863" spans="1:17">
      <c r="A4863" t="s">
        <v>1396</v>
      </c>
      <c r="B4863" t="s">
        <v>1306</v>
      </c>
      <c r="C4863">
        <v>201007</v>
      </c>
      <c r="D4863">
        <v>0</v>
      </c>
      <c r="E4863" t="s">
        <v>1302</v>
      </c>
      <c r="F4863">
        <v>0</v>
      </c>
      <c r="G4863">
        <v>0</v>
      </c>
      <c r="H4863">
        <v>0</v>
      </c>
      <c r="I4863">
        <v>43112015000</v>
      </c>
      <c r="J4863">
        <v>4</v>
      </c>
      <c r="K4863" t="s">
        <v>1397</v>
      </c>
      <c r="L4863">
        <v>2531</v>
      </c>
      <c r="M4863" t="s">
        <v>1214</v>
      </c>
      <c r="N4863" t="s">
        <v>1388</v>
      </c>
      <c r="O4863">
        <v>0</v>
      </c>
      <c r="P4863" t="s">
        <v>1207</v>
      </c>
    </row>
    <row r="4864" spans="1:17">
      <c r="A4864" t="s">
        <v>1396</v>
      </c>
      <c r="B4864" t="s">
        <v>1426</v>
      </c>
      <c r="C4864">
        <v>201007</v>
      </c>
      <c r="D4864">
        <v>31</v>
      </c>
      <c r="E4864" t="s">
        <v>1302</v>
      </c>
      <c r="F4864">
        <v>0</v>
      </c>
      <c r="G4864">
        <v>0</v>
      </c>
      <c r="H4864">
        <v>0</v>
      </c>
      <c r="I4864">
        <v>43112021501</v>
      </c>
      <c r="J4864">
        <v>4</v>
      </c>
      <c r="K4864" t="s">
        <v>1397</v>
      </c>
      <c r="L4864">
        <v>2531</v>
      </c>
      <c r="M4864" t="s">
        <v>1214</v>
      </c>
      <c r="N4864" t="s">
        <v>1388</v>
      </c>
      <c r="O4864">
        <v>64454</v>
      </c>
      <c r="P4864" t="s">
        <v>1423</v>
      </c>
      <c r="Q4864">
        <v>19980331</v>
      </c>
    </row>
    <row r="4865" spans="1:17">
      <c r="A4865" t="s">
        <v>1396</v>
      </c>
      <c r="B4865" t="s">
        <v>1427</v>
      </c>
      <c r="C4865">
        <v>201007</v>
      </c>
      <c r="D4865">
        <v>31</v>
      </c>
      <c r="E4865" t="s">
        <v>1302</v>
      </c>
      <c r="F4865">
        <v>0</v>
      </c>
      <c r="G4865">
        <v>0</v>
      </c>
      <c r="H4865">
        <v>0</v>
      </c>
      <c r="I4865">
        <v>43112021501</v>
      </c>
      <c r="J4865">
        <v>4</v>
      </c>
      <c r="K4865" t="s">
        <v>1397</v>
      </c>
      <c r="L4865">
        <v>2531</v>
      </c>
      <c r="M4865" t="s">
        <v>1214</v>
      </c>
      <c r="N4865" t="s">
        <v>1388</v>
      </c>
      <c r="O4865">
        <v>42267</v>
      </c>
      <c r="P4865" t="s">
        <v>1425</v>
      </c>
      <c r="Q4865">
        <v>19980331</v>
      </c>
    </row>
    <row r="4866" spans="1:17">
      <c r="A4866" t="s">
        <v>1396</v>
      </c>
      <c r="B4866" t="s">
        <v>1428</v>
      </c>
      <c r="C4866">
        <v>201007</v>
      </c>
      <c r="D4866">
        <v>20</v>
      </c>
      <c r="E4866" t="s">
        <v>1302</v>
      </c>
      <c r="F4866">
        <v>0</v>
      </c>
      <c r="G4866">
        <v>0</v>
      </c>
      <c r="H4866">
        <v>0</v>
      </c>
      <c r="I4866">
        <v>43112021601</v>
      </c>
      <c r="J4866">
        <v>4</v>
      </c>
      <c r="K4866" t="s">
        <v>1397</v>
      </c>
      <c r="L4866">
        <v>2531</v>
      </c>
      <c r="M4866" t="s">
        <v>1214</v>
      </c>
      <c r="N4866" t="s">
        <v>1388</v>
      </c>
      <c r="O4866">
        <v>72011</v>
      </c>
      <c r="P4866" t="s">
        <v>1423</v>
      </c>
      <c r="Q4866">
        <v>19980331</v>
      </c>
    </row>
    <row r="4867" spans="1:17">
      <c r="A4867" t="s">
        <v>1396</v>
      </c>
      <c r="B4867" t="s">
        <v>1429</v>
      </c>
      <c r="C4867">
        <v>201007</v>
      </c>
      <c r="D4867">
        <v>25</v>
      </c>
      <c r="E4867" t="s">
        <v>1302</v>
      </c>
      <c r="F4867">
        <v>0</v>
      </c>
      <c r="G4867">
        <v>0</v>
      </c>
      <c r="H4867">
        <v>0</v>
      </c>
      <c r="I4867">
        <v>43112021601</v>
      </c>
      <c r="J4867">
        <v>4</v>
      </c>
      <c r="K4867" t="s">
        <v>1397</v>
      </c>
      <c r="L4867">
        <v>2531</v>
      </c>
      <c r="M4867" t="s">
        <v>1214</v>
      </c>
      <c r="N4867" t="s">
        <v>1388</v>
      </c>
      <c r="O4867">
        <v>33699</v>
      </c>
      <c r="P4867" t="s">
        <v>1425</v>
      </c>
      <c r="Q4867">
        <v>19980331</v>
      </c>
    </row>
    <row r="4868" spans="1:17">
      <c r="A4868" t="s">
        <v>1396</v>
      </c>
      <c r="B4868" t="s">
        <v>1264</v>
      </c>
      <c r="C4868">
        <v>201007</v>
      </c>
      <c r="D4868">
        <v>31</v>
      </c>
      <c r="E4868" t="s">
        <v>1302</v>
      </c>
      <c r="F4868">
        <v>0</v>
      </c>
      <c r="G4868">
        <v>0</v>
      </c>
      <c r="H4868">
        <v>0</v>
      </c>
      <c r="I4868">
        <v>43112021700</v>
      </c>
      <c r="J4868">
        <v>4</v>
      </c>
      <c r="K4868" t="s">
        <v>1397</v>
      </c>
      <c r="L4868">
        <v>2531</v>
      </c>
      <c r="M4868" t="s">
        <v>1214</v>
      </c>
      <c r="N4868" t="s">
        <v>1388</v>
      </c>
      <c r="O4868">
        <v>57951</v>
      </c>
      <c r="P4868" t="s">
        <v>1322</v>
      </c>
      <c r="Q4868">
        <v>19810901</v>
      </c>
    </row>
    <row r="4869" spans="1:17">
      <c r="A4869" t="s">
        <v>1396</v>
      </c>
      <c r="B4869" t="s">
        <v>1430</v>
      </c>
      <c r="C4869">
        <v>201007</v>
      </c>
      <c r="D4869">
        <v>31</v>
      </c>
      <c r="E4869" t="s">
        <v>1302</v>
      </c>
      <c r="F4869">
        <v>0</v>
      </c>
      <c r="G4869">
        <v>0</v>
      </c>
      <c r="H4869">
        <v>0</v>
      </c>
      <c r="I4869">
        <v>43112020600</v>
      </c>
      <c r="J4869">
        <v>4</v>
      </c>
      <c r="K4869" t="s">
        <v>1397</v>
      </c>
      <c r="L4869">
        <v>2531</v>
      </c>
      <c r="M4869" t="s">
        <v>1214</v>
      </c>
      <c r="N4869" t="s">
        <v>1388</v>
      </c>
      <c r="O4869">
        <v>127633</v>
      </c>
      <c r="P4869" t="s">
        <v>1425</v>
      </c>
      <c r="Q4869">
        <v>19980331</v>
      </c>
    </row>
    <row r="4870" spans="1:17">
      <c r="A4870" t="s">
        <v>1396</v>
      </c>
      <c r="B4870" t="s">
        <v>1431</v>
      </c>
      <c r="C4870">
        <v>201007</v>
      </c>
      <c r="D4870">
        <v>31</v>
      </c>
      <c r="E4870" t="s">
        <v>1302</v>
      </c>
      <c r="F4870">
        <v>0</v>
      </c>
      <c r="G4870">
        <v>0</v>
      </c>
      <c r="H4870">
        <v>0</v>
      </c>
      <c r="I4870">
        <v>43112020600</v>
      </c>
      <c r="J4870">
        <v>4</v>
      </c>
      <c r="K4870" t="s">
        <v>1397</v>
      </c>
      <c r="L4870">
        <v>2531</v>
      </c>
      <c r="M4870" t="s">
        <v>1214</v>
      </c>
      <c r="N4870" t="s">
        <v>1388</v>
      </c>
      <c r="O4870">
        <v>62320</v>
      </c>
      <c r="P4870" t="s">
        <v>1423</v>
      </c>
      <c r="Q4870">
        <v>19980331</v>
      </c>
    </row>
    <row r="4871" spans="1:17">
      <c r="A4871" t="s">
        <v>1396</v>
      </c>
      <c r="B4871" t="s">
        <v>1432</v>
      </c>
      <c r="C4871">
        <v>201007</v>
      </c>
      <c r="D4871">
        <v>0</v>
      </c>
      <c r="E4871" t="s">
        <v>1302</v>
      </c>
      <c r="F4871">
        <v>0</v>
      </c>
      <c r="G4871">
        <v>0</v>
      </c>
      <c r="H4871">
        <v>0</v>
      </c>
      <c r="I4871">
        <v>43112013101</v>
      </c>
      <c r="J4871">
        <v>4</v>
      </c>
      <c r="K4871" t="s">
        <v>1397</v>
      </c>
      <c r="L4871">
        <v>2531</v>
      </c>
      <c r="M4871" t="s">
        <v>1214</v>
      </c>
      <c r="N4871" t="s">
        <v>1388</v>
      </c>
      <c r="O4871">
        <v>0</v>
      </c>
      <c r="P4871" t="s">
        <v>1423</v>
      </c>
      <c r="Q4871">
        <v>19980331</v>
      </c>
    </row>
    <row r="4872" spans="1:17">
      <c r="A4872" t="s">
        <v>1396</v>
      </c>
      <c r="B4872" t="s">
        <v>1433</v>
      </c>
      <c r="C4872">
        <v>201007</v>
      </c>
      <c r="D4872">
        <v>30</v>
      </c>
      <c r="E4872" t="s">
        <v>1302</v>
      </c>
      <c r="F4872">
        <v>0</v>
      </c>
      <c r="G4872">
        <v>0</v>
      </c>
      <c r="H4872">
        <v>0</v>
      </c>
      <c r="I4872">
        <v>43112013101</v>
      </c>
      <c r="J4872">
        <v>4</v>
      </c>
      <c r="K4872" t="s">
        <v>1397</v>
      </c>
      <c r="L4872">
        <v>2531</v>
      </c>
      <c r="M4872" t="s">
        <v>1214</v>
      </c>
      <c r="N4872" t="s">
        <v>1388</v>
      </c>
      <c r="O4872">
        <v>25739</v>
      </c>
      <c r="P4872" t="s">
        <v>1425</v>
      </c>
      <c r="Q4872">
        <v>19980430</v>
      </c>
    </row>
    <row r="4873" spans="1:17">
      <c r="A4873" t="s">
        <v>1396</v>
      </c>
      <c r="B4873" t="s">
        <v>1227</v>
      </c>
      <c r="C4873">
        <v>201007</v>
      </c>
      <c r="D4873">
        <v>30</v>
      </c>
      <c r="E4873" t="s">
        <v>1302</v>
      </c>
      <c r="F4873">
        <v>0</v>
      </c>
      <c r="G4873">
        <v>0</v>
      </c>
      <c r="H4873">
        <v>0</v>
      </c>
      <c r="I4873">
        <v>43112016701</v>
      </c>
      <c r="J4873">
        <v>4</v>
      </c>
      <c r="K4873" t="s">
        <v>1397</v>
      </c>
      <c r="L4873">
        <v>2531</v>
      </c>
      <c r="M4873" t="s">
        <v>1214</v>
      </c>
      <c r="N4873" t="s">
        <v>1388</v>
      </c>
      <c r="O4873">
        <v>63178</v>
      </c>
      <c r="P4873" t="s">
        <v>1207</v>
      </c>
      <c r="Q4873">
        <v>19980625</v>
      </c>
    </row>
    <row r="4874" spans="1:17">
      <c r="A4874" t="s">
        <v>1396</v>
      </c>
      <c r="B4874" t="s">
        <v>1361</v>
      </c>
      <c r="C4874">
        <v>201007</v>
      </c>
      <c r="D4874">
        <v>30</v>
      </c>
      <c r="E4874" t="s">
        <v>1302</v>
      </c>
      <c r="F4874">
        <v>0</v>
      </c>
      <c r="G4874">
        <v>0</v>
      </c>
      <c r="H4874">
        <v>0</v>
      </c>
      <c r="I4874">
        <v>43112069600</v>
      </c>
      <c r="J4874">
        <v>4</v>
      </c>
      <c r="K4874" t="s">
        <v>1397</v>
      </c>
      <c r="L4874">
        <v>2531</v>
      </c>
      <c r="M4874" t="s">
        <v>1214</v>
      </c>
      <c r="N4874" t="s">
        <v>1388</v>
      </c>
      <c r="O4874">
        <v>66416</v>
      </c>
      <c r="P4874" t="s">
        <v>1207</v>
      </c>
      <c r="Q4874">
        <v>19980802</v>
      </c>
    </row>
    <row r="4875" spans="1:17">
      <c r="A4875" t="s">
        <v>1396</v>
      </c>
      <c r="B4875" t="s">
        <v>1434</v>
      </c>
      <c r="C4875">
        <v>201007</v>
      </c>
      <c r="D4875">
        <v>0</v>
      </c>
      <c r="E4875" t="s">
        <v>1302</v>
      </c>
      <c r="F4875">
        <v>0</v>
      </c>
      <c r="G4875">
        <v>0</v>
      </c>
      <c r="H4875">
        <v>0</v>
      </c>
      <c r="I4875">
        <v>43112010901</v>
      </c>
      <c r="J4875">
        <v>4</v>
      </c>
      <c r="K4875" t="s">
        <v>1397</v>
      </c>
      <c r="L4875">
        <v>2531</v>
      </c>
      <c r="M4875" t="s">
        <v>1214</v>
      </c>
      <c r="N4875" t="s">
        <v>1388</v>
      </c>
      <c r="O4875">
        <v>0</v>
      </c>
      <c r="P4875" t="s">
        <v>1423</v>
      </c>
      <c r="Q4875">
        <v>19980331</v>
      </c>
    </row>
    <row r="4876" spans="1:17">
      <c r="A4876" t="s">
        <v>1396</v>
      </c>
      <c r="B4876" t="s">
        <v>1435</v>
      </c>
      <c r="C4876">
        <v>201007</v>
      </c>
      <c r="D4876">
        <v>0</v>
      </c>
      <c r="E4876" t="s">
        <v>1302</v>
      </c>
      <c r="F4876">
        <v>0</v>
      </c>
      <c r="G4876">
        <v>0</v>
      </c>
      <c r="H4876">
        <v>0</v>
      </c>
      <c r="I4876">
        <v>43112010901</v>
      </c>
      <c r="J4876">
        <v>4</v>
      </c>
      <c r="K4876" t="s">
        <v>1397</v>
      </c>
      <c r="L4876">
        <v>2531</v>
      </c>
      <c r="M4876" t="s">
        <v>1214</v>
      </c>
      <c r="N4876" t="s">
        <v>1388</v>
      </c>
      <c r="O4876">
        <v>0</v>
      </c>
      <c r="P4876" t="s">
        <v>1425</v>
      </c>
      <c r="Q4876">
        <v>19980731</v>
      </c>
    </row>
    <row r="4877" spans="1:17">
      <c r="A4877" t="s">
        <v>1396</v>
      </c>
      <c r="B4877" t="s">
        <v>1436</v>
      </c>
      <c r="C4877">
        <v>201007</v>
      </c>
      <c r="D4877">
        <v>30</v>
      </c>
      <c r="E4877" t="s">
        <v>1302</v>
      </c>
      <c r="F4877">
        <v>0</v>
      </c>
      <c r="G4877">
        <v>0</v>
      </c>
      <c r="H4877">
        <v>0</v>
      </c>
      <c r="I4877">
        <v>43112014300</v>
      </c>
      <c r="J4877">
        <v>4</v>
      </c>
      <c r="K4877" t="s">
        <v>1397</v>
      </c>
      <c r="L4877">
        <v>2531</v>
      </c>
      <c r="M4877" t="s">
        <v>1214</v>
      </c>
      <c r="N4877" t="s">
        <v>1388</v>
      </c>
      <c r="O4877">
        <v>84193</v>
      </c>
      <c r="P4877" t="s">
        <v>1207</v>
      </c>
      <c r="Q4877">
        <v>19980628</v>
      </c>
    </row>
    <row r="4878" spans="1:17">
      <c r="A4878" t="s">
        <v>1396</v>
      </c>
      <c r="B4878" t="s">
        <v>1437</v>
      </c>
      <c r="C4878">
        <v>201007</v>
      </c>
      <c r="D4878">
        <v>0</v>
      </c>
      <c r="E4878" t="s">
        <v>1302</v>
      </c>
      <c r="F4878">
        <v>0</v>
      </c>
      <c r="G4878">
        <v>0</v>
      </c>
      <c r="H4878">
        <v>0</v>
      </c>
      <c r="I4878">
        <v>43112030000</v>
      </c>
      <c r="J4878">
        <v>4</v>
      </c>
      <c r="K4878" t="s">
        <v>1397</v>
      </c>
      <c r="L4878">
        <v>2531</v>
      </c>
      <c r="M4878" t="s">
        <v>1214</v>
      </c>
      <c r="N4878" t="s">
        <v>1388</v>
      </c>
      <c r="O4878">
        <v>0</v>
      </c>
      <c r="P4878" t="s">
        <v>1423</v>
      </c>
      <c r="Q4878">
        <v>19980331</v>
      </c>
    </row>
    <row r="4879" spans="1:17">
      <c r="A4879" t="s">
        <v>1396</v>
      </c>
      <c r="B4879" t="s">
        <v>1438</v>
      </c>
      <c r="C4879">
        <v>201007</v>
      </c>
      <c r="D4879">
        <v>30</v>
      </c>
      <c r="E4879" t="s">
        <v>1302</v>
      </c>
      <c r="F4879">
        <v>0</v>
      </c>
      <c r="G4879">
        <v>0</v>
      </c>
      <c r="H4879">
        <v>0</v>
      </c>
      <c r="I4879">
        <v>43112030000</v>
      </c>
      <c r="J4879">
        <v>4</v>
      </c>
      <c r="K4879" t="s">
        <v>1397</v>
      </c>
      <c r="L4879">
        <v>2531</v>
      </c>
      <c r="M4879" t="s">
        <v>1214</v>
      </c>
      <c r="N4879" t="s">
        <v>1388</v>
      </c>
      <c r="O4879">
        <v>6544</v>
      </c>
      <c r="P4879" t="s">
        <v>1425</v>
      </c>
      <c r="Q4879">
        <v>19980331</v>
      </c>
    </row>
    <row r="4880" spans="1:17">
      <c r="A4880" t="s">
        <v>1396</v>
      </c>
      <c r="B4880" t="s">
        <v>1439</v>
      </c>
      <c r="C4880">
        <v>201007</v>
      </c>
      <c r="D4880">
        <v>0</v>
      </c>
      <c r="E4880" t="s">
        <v>1302</v>
      </c>
      <c r="F4880">
        <v>0</v>
      </c>
      <c r="G4880">
        <v>0</v>
      </c>
      <c r="H4880">
        <v>0</v>
      </c>
      <c r="I4880">
        <v>43112026400</v>
      </c>
      <c r="J4880">
        <v>4</v>
      </c>
      <c r="K4880" t="s">
        <v>1397</v>
      </c>
      <c r="L4880">
        <v>2531</v>
      </c>
      <c r="M4880" t="s">
        <v>1214</v>
      </c>
      <c r="N4880" t="s">
        <v>1388</v>
      </c>
      <c r="O4880">
        <v>0</v>
      </c>
      <c r="P4880" t="s">
        <v>1423</v>
      </c>
      <c r="Q4880">
        <v>20000430</v>
      </c>
    </row>
    <row r="4881" spans="1:17">
      <c r="A4881" t="s">
        <v>1396</v>
      </c>
      <c r="B4881" t="s">
        <v>1440</v>
      </c>
      <c r="C4881">
        <v>201007</v>
      </c>
      <c r="D4881">
        <v>0</v>
      </c>
      <c r="E4881" t="s">
        <v>1302</v>
      </c>
      <c r="F4881">
        <v>0</v>
      </c>
      <c r="G4881">
        <v>0</v>
      </c>
      <c r="H4881">
        <v>0</v>
      </c>
      <c r="I4881">
        <v>43112026400</v>
      </c>
      <c r="J4881">
        <v>4</v>
      </c>
      <c r="K4881" t="s">
        <v>1397</v>
      </c>
      <c r="L4881">
        <v>2531</v>
      </c>
      <c r="M4881" t="s">
        <v>1214</v>
      </c>
      <c r="N4881" t="s">
        <v>1388</v>
      </c>
      <c r="O4881">
        <v>0</v>
      </c>
      <c r="P4881" t="s">
        <v>1425</v>
      </c>
      <c r="Q4881">
        <v>19980331</v>
      </c>
    </row>
    <row r="4882" spans="1:17">
      <c r="A4882" t="s">
        <v>1396</v>
      </c>
      <c r="B4882" t="s">
        <v>1441</v>
      </c>
      <c r="C4882">
        <v>201007</v>
      </c>
      <c r="D4882">
        <v>30</v>
      </c>
      <c r="E4882" t="s">
        <v>1302</v>
      </c>
      <c r="F4882">
        <v>0</v>
      </c>
      <c r="G4882">
        <v>0</v>
      </c>
      <c r="H4882">
        <v>0</v>
      </c>
      <c r="I4882">
        <v>43112018700</v>
      </c>
      <c r="J4882">
        <v>4</v>
      </c>
      <c r="K4882" t="s">
        <v>1397</v>
      </c>
      <c r="L4882">
        <v>2531</v>
      </c>
      <c r="M4882" t="s">
        <v>1214</v>
      </c>
      <c r="N4882" t="s">
        <v>1388</v>
      </c>
      <c r="O4882">
        <v>19710</v>
      </c>
      <c r="P4882" t="s">
        <v>1207</v>
      </c>
      <c r="Q4882">
        <v>19700501</v>
      </c>
    </row>
    <row r="4883" spans="1:17">
      <c r="A4883" t="s">
        <v>1396</v>
      </c>
      <c r="B4883" t="s">
        <v>1442</v>
      </c>
      <c r="C4883">
        <v>201007</v>
      </c>
      <c r="D4883">
        <v>30</v>
      </c>
      <c r="E4883" t="s">
        <v>1302</v>
      </c>
      <c r="F4883">
        <v>0</v>
      </c>
      <c r="G4883">
        <v>0</v>
      </c>
      <c r="H4883">
        <v>0</v>
      </c>
      <c r="I4883">
        <v>43112020801</v>
      </c>
      <c r="J4883">
        <v>4</v>
      </c>
      <c r="K4883" t="s">
        <v>1397</v>
      </c>
      <c r="L4883">
        <v>2531</v>
      </c>
      <c r="M4883" t="s">
        <v>1214</v>
      </c>
      <c r="N4883" t="s">
        <v>1388</v>
      </c>
      <c r="O4883">
        <v>24017</v>
      </c>
      <c r="P4883" t="s">
        <v>1207</v>
      </c>
      <c r="Q4883">
        <v>19730101</v>
      </c>
    </row>
    <row r="4884" spans="1:17">
      <c r="A4884" t="s">
        <v>1396</v>
      </c>
      <c r="B4884" t="s">
        <v>1443</v>
      </c>
      <c r="C4884">
        <v>201007</v>
      </c>
      <c r="D4884">
        <v>30</v>
      </c>
      <c r="E4884" t="s">
        <v>1302</v>
      </c>
      <c r="F4884">
        <v>0</v>
      </c>
      <c r="G4884">
        <v>0</v>
      </c>
      <c r="H4884">
        <v>0</v>
      </c>
      <c r="I4884">
        <v>43112020901</v>
      </c>
      <c r="J4884">
        <v>4</v>
      </c>
      <c r="K4884" t="s">
        <v>1397</v>
      </c>
      <c r="L4884">
        <v>2531</v>
      </c>
      <c r="M4884" t="s">
        <v>1214</v>
      </c>
      <c r="N4884" t="s">
        <v>1388</v>
      </c>
      <c r="O4884">
        <v>68012</v>
      </c>
      <c r="P4884" t="s">
        <v>1207</v>
      </c>
      <c r="Q4884">
        <v>19980622</v>
      </c>
    </row>
    <row r="4885" spans="1:17">
      <c r="A4885" t="s">
        <v>1396</v>
      </c>
      <c r="B4885" t="s">
        <v>1267</v>
      </c>
      <c r="C4885">
        <v>201007</v>
      </c>
      <c r="D4885">
        <v>30</v>
      </c>
      <c r="E4885" t="s">
        <v>1302</v>
      </c>
      <c r="F4885">
        <v>0</v>
      </c>
      <c r="G4885">
        <v>0</v>
      </c>
      <c r="H4885">
        <v>0</v>
      </c>
      <c r="I4885">
        <v>43112074900</v>
      </c>
      <c r="J4885">
        <v>4</v>
      </c>
      <c r="K4885" t="s">
        <v>1397</v>
      </c>
      <c r="L4885">
        <v>2531</v>
      </c>
      <c r="M4885" t="s">
        <v>1214</v>
      </c>
      <c r="N4885" t="s">
        <v>1388</v>
      </c>
      <c r="O4885">
        <v>67048</v>
      </c>
      <c r="P4885" t="s">
        <v>1207</v>
      </c>
      <c r="Q4885">
        <v>19980331</v>
      </c>
    </row>
    <row r="4886" spans="1:17">
      <c r="A4886" t="s">
        <v>1396</v>
      </c>
      <c r="B4886" t="s">
        <v>1444</v>
      </c>
      <c r="C4886">
        <v>201007</v>
      </c>
      <c r="D4886">
        <v>0</v>
      </c>
      <c r="E4886" t="s">
        <v>1302</v>
      </c>
      <c r="F4886">
        <v>0</v>
      </c>
      <c r="G4886">
        <v>0</v>
      </c>
      <c r="H4886">
        <v>0</v>
      </c>
      <c r="I4886">
        <v>43112038200</v>
      </c>
      <c r="J4886">
        <v>4</v>
      </c>
      <c r="K4886" t="s">
        <v>1397</v>
      </c>
      <c r="L4886">
        <v>2531</v>
      </c>
      <c r="M4886" t="s">
        <v>1214</v>
      </c>
      <c r="N4886" t="s">
        <v>1388</v>
      </c>
      <c r="O4886">
        <v>0</v>
      </c>
      <c r="P4886" t="s">
        <v>1423</v>
      </c>
      <c r="Q4886">
        <v>19980331</v>
      </c>
    </row>
    <row r="4887" spans="1:17">
      <c r="A4887" t="s">
        <v>1396</v>
      </c>
      <c r="B4887" t="s">
        <v>1445</v>
      </c>
      <c r="C4887">
        <v>201007</v>
      </c>
      <c r="D4887">
        <v>0</v>
      </c>
      <c r="E4887" t="s">
        <v>1302</v>
      </c>
      <c r="F4887">
        <v>0</v>
      </c>
      <c r="G4887">
        <v>0</v>
      </c>
      <c r="H4887">
        <v>0</v>
      </c>
      <c r="I4887">
        <v>43112038200</v>
      </c>
      <c r="J4887">
        <v>4</v>
      </c>
      <c r="K4887" t="s">
        <v>1397</v>
      </c>
      <c r="L4887">
        <v>2531</v>
      </c>
      <c r="M4887" t="s">
        <v>1214</v>
      </c>
      <c r="N4887" t="s">
        <v>1388</v>
      </c>
      <c r="O4887">
        <v>0</v>
      </c>
      <c r="P4887" t="s">
        <v>1425</v>
      </c>
      <c r="Q4887">
        <v>19980331</v>
      </c>
    </row>
    <row r="4888" spans="1:17">
      <c r="A4888" t="s">
        <v>1396</v>
      </c>
      <c r="B4888" t="s">
        <v>1286</v>
      </c>
      <c r="C4888">
        <v>201007</v>
      </c>
      <c r="D4888">
        <v>30</v>
      </c>
      <c r="E4888" t="s">
        <v>1302</v>
      </c>
      <c r="F4888">
        <v>0</v>
      </c>
      <c r="G4888">
        <v>0</v>
      </c>
      <c r="H4888">
        <v>0</v>
      </c>
      <c r="I4888">
        <v>43112069100</v>
      </c>
      <c r="J4888">
        <v>4</v>
      </c>
      <c r="K4888" t="s">
        <v>1397</v>
      </c>
      <c r="L4888">
        <v>2531</v>
      </c>
      <c r="M4888" t="s">
        <v>1214</v>
      </c>
      <c r="N4888" t="s">
        <v>1388</v>
      </c>
      <c r="O4888">
        <v>17855</v>
      </c>
      <c r="P4888" t="s">
        <v>1207</v>
      </c>
      <c r="Q4888">
        <v>19910501</v>
      </c>
    </row>
    <row r="4889" spans="1:17">
      <c r="A4889" t="s">
        <v>1396</v>
      </c>
      <c r="B4889" t="s">
        <v>1446</v>
      </c>
      <c r="C4889">
        <v>201007</v>
      </c>
      <c r="D4889">
        <v>0</v>
      </c>
      <c r="E4889" t="s">
        <v>1302</v>
      </c>
      <c r="F4889">
        <v>0</v>
      </c>
      <c r="G4889">
        <v>0</v>
      </c>
      <c r="H4889">
        <v>0</v>
      </c>
      <c r="I4889">
        <v>43112035600</v>
      </c>
      <c r="J4889">
        <v>4</v>
      </c>
      <c r="K4889" t="s">
        <v>1397</v>
      </c>
      <c r="L4889">
        <v>2531</v>
      </c>
      <c r="M4889" t="s">
        <v>1214</v>
      </c>
      <c r="N4889" t="s">
        <v>1388</v>
      </c>
      <c r="O4889">
        <v>0</v>
      </c>
      <c r="P4889" t="s">
        <v>1425</v>
      </c>
      <c r="Q4889">
        <v>19980331</v>
      </c>
    </row>
    <row r="4890" spans="1:17">
      <c r="A4890" t="s">
        <v>1396</v>
      </c>
      <c r="B4890" t="s">
        <v>1447</v>
      </c>
      <c r="C4890">
        <v>201007</v>
      </c>
      <c r="D4890">
        <v>30</v>
      </c>
      <c r="E4890" t="s">
        <v>1302</v>
      </c>
      <c r="F4890">
        <v>0</v>
      </c>
      <c r="G4890">
        <v>0</v>
      </c>
      <c r="H4890">
        <v>0</v>
      </c>
      <c r="I4890">
        <v>43112035600</v>
      </c>
      <c r="J4890">
        <v>4</v>
      </c>
      <c r="K4890" t="s">
        <v>1397</v>
      </c>
      <c r="L4890">
        <v>2531</v>
      </c>
      <c r="M4890" t="s">
        <v>1214</v>
      </c>
      <c r="N4890" t="s">
        <v>1388</v>
      </c>
      <c r="O4890">
        <v>49226</v>
      </c>
      <c r="P4890" t="s">
        <v>1423</v>
      </c>
      <c r="Q4890">
        <v>19941001</v>
      </c>
    </row>
    <row r="4891" spans="1:17">
      <c r="A4891" t="s">
        <v>1396</v>
      </c>
      <c r="B4891" t="s">
        <v>1448</v>
      </c>
      <c r="C4891">
        <v>201007</v>
      </c>
      <c r="D4891">
        <v>0</v>
      </c>
      <c r="E4891" t="s">
        <v>1302</v>
      </c>
      <c r="F4891">
        <v>0</v>
      </c>
      <c r="G4891">
        <v>0</v>
      </c>
      <c r="H4891">
        <v>0</v>
      </c>
      <c r="I4891">
        <v>43112038300</v>
      </c>
      <c r="J4891">
        <v>4</v>
      </c>
      <c r="K4891" t="s">
        <v>1397</v>
      </c>
      <c r="L4891">
        <v>2531</v>
      </c>
      <c r="M4891" t="s">
        <v>1214</v>
      </c>
      <c r="N4891" t="s">
        <v>1388</v>
      </c>
      <c r="O4891">
        <v>0</v>
      </c>
      <c r="P4891" t="s">
        <v>1423</v>
      </c>
      <c r="Q4891">
        <v>19980331</v>
      </c>
    </row>
    <row r="4892" spans="1:17">
      <c r="A4892" t="s">
        <v>1396</v>
      </c>
      <c r="B4892" t="s">
        <v>1449</v>
      </c>
      <c r="C4892">
        <v>201007</v>
      </c>
      <c r="D4892">
        <v>30</v>
      </c>
      <c r="E4892" t="s">
        <v>1302</v>
      </c>
      <c r="F4892">
        <v>0</v>
      </c>
      <c r="G4892">
        <v>0</v>
      </c>
      <c r="H4892">
        <v>0</v>
      </c>
      <c r="I4892">
        <v>43112038300</v>
      </c>
      <c r="J4892">
        <v>4</v>
      </c>
      <c r="K4892" t="s">
        <v>1397</v>
      </c>
      <c r="L4892">
        <v>2531</v>
      </c>
      <c r="M4892" t="s">
        <v>1214</v>
      </c>
      <c r="N4892" t="s">
        <v>1388</v>
      </c>
      <c r="O4892">
        <v>44319</v>
      </c>
      <c r="P4892" t="s">
        <v>1425</v>
      </c>
      <c r="Q4892">
        <v>19980331</v>
      </c>
    </row>
    <row r="4893" spans="1:17">
      <c r="A4893" t="s">
        <v>1396</v>
      </c>
      <c r="B4893" t="s">
        <v>1450</v>
      </c>
      <c r="C4893">
        <v>201007</v>
      </c>
      <c r="D4893">
        <v>0</v>
      </c>
      <c r="E4893" t="s">
        <v>1302</v>
      </c>
      <c r="F4893">
        <v>0</v>
      </c>
      <c r="G4893">
        <v>0</v>
      </c>
      <c r="H4893">
        <v>0</v>
      </c>
      <c r="I4893">
        <v>43112038400</v>
      </c>
      <c r="J4893">
        <v>4</v>
      </c>
      <c r="K4893" t="s">
        <v>1397</v>
      </c>
      <c r="L4893">
        <v>2531</v>
      </c>
      <c r="M4893" t="s">
        <v>1214</v>
      </c>
      <c r="N4893" t="s">
        <v>1388</v>
      </c>
      <c r="O4893">
        <v>0</v>
      </c>
      <c r="P4893" t="s">
        <v>1423</v>
      </c>
    </row>
    <row r="4894" spans="1:17">
      <c r="A4894" t="s">
        <v>1396</v>
      </c>
      <c r="B4894" t="s">
        <v>1451</v>
      </c>
      <c r="C4894">
        <v>201007</v>
      </c>
      <c r="D4894">
        <v>0</v>
      </c>
      <c r="E4894" t="s">
        <v>1302</v>
      </c>
      <c r="F4894">
        <v>0</v>
      </c>
      <c r="G4894">
        <v>0</v>
      </c>
      <c r="H4894">
        <v>0</v>
      </c>
      <c r="I4894">
        <v>43112038400</v>
      </c>
      <c r="J4894">
        <v>4</v>
      </c>
      <c r="K4894" t="s">
        <v>1397</v>
      </c>
      <c r="L4894">
        <v>2531</v>
      </c>
      <c r="M4894" t="s">
        <v>1214</v>
      </c>
      <c r="N4894" t="s">
        <v>1388</v>
      </c>
      <c r="O4894">
        <v>0</v>
      </c>
      <c r="P4894" t="s">
        <v>1425</v>
      </c>
    </row>
    <row r="4895" spans="1:17">
      <c r="A4895" t="s">
        <v>1396</v>
      </c>
      <c r="B4895" t="s">
        <v>1292</v>
      </c>
      <c r="C4895">
        <v>201007</v>
      </c>
      <c r="D4895">
        <v>30</v>
      </c>
      <c r="E4895" t="s">
        <v>1302</v>
      </c>
      <c r="F4895">
        <v>0</v>
      </c>
      <c r="G4895">
        <v>0</v>
      </c>
      <c r="H4895">
        <v>0</v>
      </c>
      <c r="I4895">
        <v>43112035700</v>
      </c>
      <c r="J4895">
        <v>4</v>
      </c>
      <c r="K4895" t="s">
        <v>1397</v>
      </c>
      <c r="L4895">
        <v>2531</v>
      </c>
      <c r="M4895" t="s">
        <v>1214</v>
      </c>
      <c r="N4895" t="s">
        <v>1388</v>
      </c>
      <c r="O4895">
        <v>41932</v>
      </c>
      <c r="P4895" t="s">
        <v>1207</v>
      </c>
      <c r="Q4895">
        <v>19771001</v>
      </c>
    </row>
    <row r="4896" spans="1:17">
      <c r="A4896" t="s">
        <v>1396</v>
      </c>
      <c r="B4896" t="s">
        <v>1296</v>
      </c>
      <c r="C4896">
        <v>201007</v>
      </c>
      <c r="D4896">
        <v>0</v>
      </c>
      <c r="E4896" t="s">
        <v>1302</v>
      </c>
      <c r="F4896">
        <v>0</v>
      </c>
      <c r="G4896">
        <v>0</v>
      </c>
      <c r="H4896">
        <v>0</v>
      </c>
      <c r="I4896">
        <v>43112033600</v>
      </c>
      <c r="J4896">
        <v>4</v>
      </c>
      <c r="K4896" t="s">
        <v>1397</v>
      </c>
      <c r="L4896">
        <v>2531</v>
      </c>
      <c r="M4896" t="s">
        <v>1214</v>
      </c>
      <c r="N4896" t="s">
        <v>1388</v>
      </c>
      <c r="O4896">
        <v>0</v>
      </c>
      <c r="P4896" t="s">
        <v>1207</v>
      </c>
      <c r="Q4896">
        <v>19770901</v>
      </c>
    </row>
    <row r="4897" spans="1:17">
      <c r="A4897" t="s">
        <v>1396</v>
      </c>
      <c r="B4897" t="s">
        <v>1452</v>
      </c>
      <c r="C4897">
        <v>201007</v>
      </c>
      <c r="D4897">
        <v>0</v>
      </c>
      <c r="E4897" t="s">
        <v>1302</v>
      </c>
      <c r="F4897">
        <v>0</v>
      </c>
      <c r="G4897">
        <v>0</v>
      </c>
      <c r="H4897">
        <v>0</v>
      </c>
      <c r="I4897">
        <v>43112038100</v>
      </c>
      <c r="J4897">
        <v>4</v>
      </c>
      <c r="K4897" t="s">
        <v>1397</v>
      </c>
      <c r="L4897">
        <v>2531</v>
      </c>
      <c r="M4897" t="s">
        <v>1214</v>
      </c>
      <c r="N4897" t="s">
        <v>1388</v>
      </c>
      <c r="O4897">
        <v>0</v>
      </c>
      <c r="P4897" t="s">
        <v>1423</v>
      </c>
      <c r="Q4897">
        <v>19980331</v>
      </c>
    </row>
    <row r="4898" spans="1:17">
      <c r="A4898" t="s">
        <v>1396</v>
      </c>
      <c r="B4898" t="s">
        <v>1453</v>
      </c>
      <c r="C4898">
        <v>201007</v>
      </c>
      <c r="D4898">
        <v>0</v>
      </c>
      <c r="E4898" t="s">
        <v>1302</v>
      </c>
      <c r="F4898">
        <v>0</v>
      </c>
      <c r="G4898">
        <v>0</v>
      </c>
      <c r="H4898">
        <v>0</v>
      </c>
      <c r="I4898">
        <v>43112038100</v>
      </c>
      <c r="J4898">
        <v>4</v>
      </c>
      <c r="K4898" t="s">
        <v>1397</v>
      </c>
      <c r="L4898">
        <v>2531</v>
      </c>
      <c r="M4898" t="s">
        <v>1214</v>
      </c>
      <c r="N4898" t="s">
        <v>1388</v>
      </c>
      <c r="O4898">
        <v>0</v>
      </c>
      <c r="P4898" t="s">
        <v>1425</v>
      </c>
      <c r="Q4898">
        <v>19980331</v>
      </c>
    </row>
    <row r="4899" spans="1:17">
      <c r="A4899" t="s">
        <v>1379</v>
      </c>
      <c r="B4899" t="s">
        <v>1422</v>
      </c>
      <c r="C4899">
        <v>201008</v>
      </c>
      <c r="D4899">
        <v>0</v>
      </c>
      <c r="E4899" t="s">
        <v>1302</v>
      </c>
      <c r="F4899">
        <v>0</v>
      </c>
      <c r="G4899">
        <v>0</v>
      </c>
      <c r="H4899">
        <v>0</v>
      </c>
      <c r="I4899">
        <v>43112027600</v>
      </c>
      <c r="J4899">
        <v>4</v>
      </c>
      <c r="K4899" t="s">
        <v>1380</v>
      </c>
      <c r="L4899">
        <v>2531</v>
      </c>
      <c r="M4899" t="s">
        <v>1214</v>
      </c>
      <c r="N4899" t="s">
        <v>1388</v>
      </c>
      <c r="O4899">
        <v>0</v>
      </c>
      <c r="P4899" t="s">
        <v>1423</v>
      </c>
    </row>
    <row r="4900" spans="1:17">
      <c r="A4900" t="s">
        <v>1379</v>
      </c>
      <c r="B4900" t="s">
        <v>1424</v>
      </c>
      <c r="C4900">
        <v>201008</v>
      </c>
      <c r="D4900">
        <v>0</v>
      </c>
      <c r="E4900" t="s">
        <v>1302</v>
      </c>
      <c r="F4900">
        <v>0</v>
      </c>
      <c r="G4900">
        <v>0</v>
      </c>
      <c r="H4900">
        <v>0</v>
      </c>
      <c r="I4900">
        <v>43112027600</v>
      </c>
      <c r="J4900">
        <v>4</v>
      </c>
      <c r="K4900" t="s">
        <v>1380</v>
      </c>
      <c r="L4900">
        <v>2531</v>
      </c>
      <c r="M4900" t="s">
        <v>1214</v>
      </c>
      <c r="N4900" t="s">
        <v>1388</v>
      </c>
      <c r="O4900">
        <v>0</v>
      </c>
      <c r="P4900" t="s">
        <v>1425</v>
      </c>
    </row>
    <row r="4901" spans="1:17">
      <c r="A4901" t="s">
        <v>1396</v>
      </c>
      <c r="B4901" t="s">
        <v>1306</v>
      </c>
      <c r="C4901">
        <v>201008</v>
      </c>
      <c r="D4901">
        <v>0</v>
      </c>
      <c r="E4901" t="s">
        <v>1302</v>
      </c>
      <c r="F4901">
        <v>0</v>
      </c>
      <c r="G4901">
        <v>0</v>
      </c>
      <c r="H4901">
        <v>0</v>
      </c>
      <c r="I4901">
        <v>43112015000</v>
      </c>
      <c r="J4901">
        <v>4</v>
      </c>
      <c r="K4901" t="s">
        <v>1397</v>
      </c>
      <c r="L4901">
        <v>2531</v>
      </c>
      <c r="M4901" t="s">
        <v>1214</v>
      </c>
      <c r="N4901" t="s">
        <v>1388</v>
      </c>
      <c r="O4901">
        <v>0</v>
      </c>
      <c r="P4901" t="s">
        <v>1207</v>
      </c>
    </row>
    <row r="4902" spans="1:17">
      <c r="A4902" t="s">
        <v>1396</v>
      </c>
      <c r="B4902" t="s">
        <v>1426</v>
      </c>
      <c r="C4902">
        <v>201008</v>
      </c>
      <c r="D4902">
        <v>29</v>
      </c>
      <c r="E4902" t="s">
        <v>1302</v>
      </c>
      <c r="F4902">
        <v>0</v>
      </c>
      <c r="G4902">
        <v>0</v>
      </c>
      <c r="H4902">
        <v>0</v>
      </c>
      <c r="I4902">
        <v>43112021501</v>
      </c>
      <c r="J4902">
        <v>4</v>
      </c>
      <c r="K4902" t="s">
        <v>1397</v>
      </c>
      <c r="L4902">
        <v>2531</v>
      </c>
      <c r="M4902" t="s">
        <v>1214</v>
      </c>
      <c r="N4902" t="s">
        <v>1388</v>
      </c>
      <c r="O4902">
        <v>58745</v>
      </c>
      <c r="P4902" t="s">
        <v>1423</v>
      </c>
      <c r="Q4902">
        <v>19980331</v>
      </c>
    </row>
    <row r="4903" spans="1:17">
      <c r="A4903" t="s">
        <v>1396</v>
      </c>
      <c r="B4903" t="s">
        <v>1427</v>
      </c>
      <c r="C4903">
        <v>201008</v>
      </c>
      <c r="D4903">
        <v>29</v>
      </c>
      <c r="E4903" t="s">
        <v>1302</v>
      </c>
      <c r="F4903">
        <v>0</v>
      </c>
      <c r="G4903">
        <v>0</v>
      </c>
      <c r="H4903">
        <v>0</v>
      </c>
      <c r="I4903">
        <v>43112021501</v>
      </c>
      <c r="J4903">
        <v>4</v>
      </c>
      <c r="K4903" t="s">
        <v>1397</v>
      </c>
      <c r="L4903">
        <v>2531</v>
      </c>
      <c r="M4903" t="s">
        <v>1214</v>
      </c>
      <c r="N4903" t="s">
        <v>1388</v>
      </c>
      <c r="O4903">
        <v>44908</v>
      </c>
      <c r="P4903" t="s">
        <v>1425</v>
      </c>
      <c r="Q4903">
        <v>19980331</v>
      </c>
    </row>
    <row r="4904" spans="1:17">
      <c r="A4904" t="s">
        <v>1396</v>
      </c>
      <c r="B4904" t="s">
        <v>1428</v>
      </c>
      <c r="C4904">
        <v>201008</v>
      </c>
      <c r="D4904">
        <v>28</v>
      </c>
      <c r="E4904" t="s">
        <v>1302</v>
      </c>
      <c r="F4904">
        <v>0</v>
      </c>
      <c r="G4904">
        <v>0</v>
      </c>
      <c r="H4904">
        <v>0</v>
      </c>
      <c r="I4904">
        <v>43112021601</v>
      </c>
      <c r="J4904">
        <v>4</v>
      </c>
      <c r="K4904" t="s">
        <v>1397</v>
      </c>
      <c r="L4904">
        <v>2531</v>
      </c>
      <c r="M4904" t="s">
        <v>1214</v>
      </c>
      <c r="N4904" t="s">
        <v>1388</v>
      </c>
      <c r="O4904">
        <v>87076</v>
      </c>
      <c r="P4904" t="s">
        <v>1423</v>
      </c>
      <c r="Q4904">
        <v>19980331</v>
      </c>
    </row>
    <row r="4905" spans="1:17">
      <c r="A4905" t="s">
        <v>1396</v>
      </c>
      <c r="B4905" t="s">
        <v>1429</v>
      </c>
      <c r="C4905">
        <v>201008</v>
      </c>
      <c r="D4905">
        <v>28</v>
      </c>
      <c r="E4905" t="s">
        <v>1302</v>
      </c>
      <c r="F4905">
        <v>0</v>
      </c>
      <c r="G4905">
        <v>0</v>
      </c>
      <c r="H4905">
        <v>0</v>
      </c>
      <c r="I4905">
        <v>43112021601</v>
      </c>
      <c r="J4905">
        <v>4</v>
      </c>
      <c r="K4905" t="s">
        <v>1397</v>
      </c>
      <c r="L4905">
        <v>2531</v>
      </c>
      <c r="M4905" t="s">
        <v>1214</v>
      </c>
      <c r="N4905" t="s">
        <v>1388</v>
      </c>
      <c r="O4905">
        <v>47164</v>
      </c>
      <c r="P4905" t="s">
        <v>1425</v>
      </c>
      <c r="Q4905">
        <v>19980331</v>
      </c>
    </row>
    <row r="4906" spans="1:17">
      <c r="A4906" t="s">
        <v>1396</v>
      </c>
      <c r="B4906" t="s">
        <v>1264</v>
      </c>
      <c r="C4906">
        <v>201008</v>
      </c>
      <c r="D4906">
        <v>29</v>
      </c>
      <c r="E4906" t="s">
        <v>1302</v>
      </c>
      <c r="F4906">
        <v>0</v>
      </c>
      <c r="G4906">
        <v>0</v>
      </c>
      <c r="H4906">
        <v>0</v>
      </c>
      <c r="I4906">
        <v>43112021700</v>
      </c>
      <c r="J4906">
        <v>4</v>
      </c>
      <c r="K4906" t="s">
        <v>1397</v>
      </c>
      <c r="L4906">
        <v>2531</v>
      </c>
      <c r="M4906" t="s">
        <v>1214</v>
      </c>
      <c r="N4906" t="s">
        <v>1388</v>
      </c>
      <c r="O4906">
        <v>55761</v>
      </c>
      <c r="P4906" t="s">
        <v>1322</v>
      </c>
      <c r="Q4906">
        <v>19810901</v>
      </c>
    </row>
    <row r="4907" spans="1:17">
      <c r="A4907" t="s">
        <v>1396</v>
      </c>
      <c r="B4907" t="s">
        <v>1430</v>
      </c>
      <c r="C4907">
        <v>201008</v>
      </c>
      <c r="D4907">
        <v>29</v>
      </c>
      <c r="E4907" t="s">
        <v>1302</v>
      </c>
      <c r="F4907">
        <v>0</v>
      </c>
      <c r="G4907">
        <v>0</v>
      </c>
      <c r="H4907">
        <v>0</v>
      </c>
      <c r="I4907">
        <v>43112020600</v>
      </c>
      <c r="J4907">
        <v>4</v>
      </c>
      <c r="K4907" t="s">
        <v>1397</v>
      </c>
      <c r="L4907">
        <v>2531</v>
      </c>
      <c r="M4907" t="s">
        <v>1214</v>
      </c>
      <c r="N4907" t="s">
        <v>1388</v>
      </c>
      <c r="O4907">
        <v>121499</v>
      </c>
      <c r="P4907" t="s">
        <v>1425</v>
      </c>
      <c r="Q4907">
        <v>19980331</v>
      </c>
    </row>
    <row r="4908" spans="1:17">
      <c r="A4908" t="s">
        <v>1396</v>
      </c>
      <c r="B4908" t="s">
        <v>1431</v>
      </c>
      <c r="C4908">
        <v>201008</v>
      </c>
      <c r="D4908">
        <v>28</v>
      </c>
      <c r="E4908" t="s">
        <v>1302</v>
      </c>
      <c r="F4908">
        <v>0</v>
      </c>
      <c r="G4908">
        <v>0</v>
      </c>
      <c r="H4908">
        <v>0</v>
      </c>
      <c r="I4908">
        <v>43112020600</v>
      </c>
      <c r="J4908">
        <v>4</v>
      </c>
      <c r="K4908" t="s">
        <v>1397</v>
      </c>
      <c r="L4908">
        <v>2531</v>
      </c>
      <c r="M4908" t="s">
        <v>1214</v>
      </c>
      <c r="N4908" t="s">
        <v>1388</v>
      </c>
      <c r="O4908">
        <v>59680</v>
      </c>
      <c r="P4908" t="s">
        <v>1423</v>
      </c>
      <c r="Q4908">
        <v>19980331</v>
      </c>
    </row>
    <row r="4909" spans="1:17">
      <c r="A4909" t="s">
        <v>1396</v>
      </c>
      <c r="B4909" t="s">
        <v>1432</v>
      </c>
      <c r="C4909">
        <v>201008</v>
      </c>
      <c r="D4909">
        <v>0</v>
      </c>
      <c r="E4909" t="s">
        <v>1302</v>
      </c>
      <c r="F4909">
        <v>0</v>
      </c>
      <c r="G4909">
        <v>0</v>
      </c>
      <c r="H4909">
        <v>0</v>
      </c>
      <c r="I4909">
        <v>43112013101</v>
      </c>
      <c r="J4909">
        <v>4</v>
      </c>
      <c r="K4909" t="s">
        <v>1397</v>
      </c>
      <c r="L4909">
        <v>2531</v>
      </c>
      <c r="M4909" t="s">
        <v>1214</v>
      </c>
      <c r="N4909" t="s">
        <v>1388</v>
      </c>
      <c r="O4909">
        <v>0</v>
      </c>
      <c r="P4909" t="s">
        <v>1423</v>
      </c>
      <c r="Q4909">
        <v>19980331</v>
      </c>
    </row>
    <row r="4910" spans="1:17">
      <c r="A4910" t="s">
        <v>1396</v>
      </c>
      <c r="B4910" t="s">
        <v>1433</v>
      </c>
      <c r="C4910">
        <v>201008</v>
      </c>
      <c r="D4910">
        <v>29</v>
      </c>
      <c r="E4910" t="s">
        <v>1302</v>
      </c>
      <c r="F4910">
        <v>0</v>
      </c>
      <c r="G4910">
        <v>0</v>
      </c>
      <c r="H4910">
        <v>0</v>
      </c>
      <c r="I4910">
        <v>43112013101</v>
      </c>
      <c r="J4910">
        <v>4</v>
      </c>
      <c r="K4910" t="s">
        <v>1397</v>
      </c>
      <c r="L4910">
        <v>2531</v>
      </c>
      <c r="M4910" t="s">
        <v>1214</v>
      </c>
      <c r="N4910" t="s">
        <v>1388</v>
      </c>
      <c r="O4910">
        <v>21453</v>
      </c>
      <c r="P4910" t="s">
        <v>1425</v>
      </c>
      <c r="Q4910">
        <v>19980430</v>
      </c>
    </row>
    <row r="4911" spans="1:17">
      <c r="A4911" t="s">
        <v>1396</v>
      </c>
      <c r="B4911" t="s">
        <v>1227</v>
      </c>
      <c r="C4911">
        <v>201008</v>
      </c>
      <c r="D4911">
        <v>29</v>
      </c>
      <c r="E4911" t="s">
        <v>1302</v>
      </c>
      <c r="F4911">
        <v>0</v>
      </c>
      <c r="G4911">
        <v>0</v>
      </c>
      <c r="H4911">
        <v>0</v>
      </c>
      <c r="I4911">
        <v>43112016701</v>
      </c>
      <c r="J4911">
        <v>4</v>
      </c>
      <c r="K4911" t="s">
        <v>1397</v>
      </c>
      <c r="L4911">
        <v>2531</v>
      </c>
      <c r="M4911" t="s">
        <v>1214</v>
      </c>
      <c r="N4911" t="s">
        <v>1388</v>
      </c>
      <c r="O4911">
        <v>56709</v>
      </c>
      <c r="P4911" t="s">
        <v>1207</v>
      </c>
      <c r="Q4911">
        <v>19980625</v>
      </c>
    </row>
    <row r="4912" spans="1:17">
      <c r="A4912" t="s">
        <v>1396</v>
      </c>
      <c r="B4912" t="s">
        <v>1361</v>
      </c>
      <c r="C4912">
        <v>201008</v>
      </c>
      <c r="D4912">
        <v>29</v>
      </c>
      <c r="E4912" t="s">
        <v>1302</v>
      </c>
      <c r="F4912">
        <v>0</v>
      </c>
      <c r="G4912">
        <v>0</v>
      </c>
      <c r="H4912">
        <v>0</v>
      </c>
      <c r="I4912">
        <v>43112069600</v>
      </c>
      <c r="J4912">
        <v>4</v>
      </c>
      <c r="K4912" t="s">
        <v>1397</v>
      </c>
      <c r="L4912">
        <v>2531</v>
      </c>
      <c r="M4912" t="s">
        <v>1214</v>
      </c>
      <c r="N4912" t="s">
        <v>1388</v>
      </c>
      <c r="O4912">
        <v>52492</v>
      </c>
      <c r="P4912" t="s">
        <v>1207</v>
      </c>
      <c r="Q4912">
        <v>19980802</v>
      </c>
    </row>
    <row r="4913" spans="1:17">
      <c r="A4913" t="s">
        <v>1396</v>
      </c>
      <c r="B4913" t="s">
        <v>1434</v>
      </c>
      <c r="C4913">
        <v>201008</v>
      </c>
      <c r="D4913">
        <v>0</v>
      </c>
      <c r="E4913" t="s">
        <v>1302</v>
      </c>
      <c r="F4913">
        <v>0</v>
      </c>
      <c r="G4913">
        <v>0</v>
      </c>
      <c r="H4913">
        <v>0</v>
      </c>
      <c r="I4913">
        <v>43112010901</v>
      </c>
      <c r="J4913">
        <v>4</v>
      </c>
      <c r="K4913" t="s">
        <v>1397</v>
      </c>
      <c r="L4913">
        <v>2531</v>
      </c>
      <c r="M4913" t="s">
        <v>1214</v>
      </c>
      <c r="N4913" t="s">
        <v>1388</v>
      </c>
      <c r="O4913">
        <v>0</v>
      </c>
      <c r="P4913" t="s">
        <v>1423</v>
      </c>
      <c r="Q4913">
        <v>19980331</v>
      </c>
    </row>
    <row r="4914" spans="1:17">
      <c r="A4914" t="s">
        <v>1396</v>
      </c>
      <c r="B4914" t="s">
        <v>1435</v>
      </c>
      <c r="C4914">
        <v>201008</v>
      </c>
      <c r="D4914">
        <v>0</v>
      </c>
      <c r="E4914" t="s">
        <v>1302</v>
      </c>
      <c r="F4914">
        <v>0</v>
      </c>
      <c r="G4914">
        <v>0</v>
      </c>
      <c r="H4914">
        <v>0</v>
      </c>
      <c r="I4914">
        <v>43112010901</v>
      </c>
      <c r="J4914">
        <v>4</v>
      </c>
      <c r="K4914" t="s">
        <v>1397</v>
      </c>
      <c r="L4914">
        <v>2531</v>
      </c>
      <c r="M4914" t="s">
        <v>1214</v>
      </c>
      <c r="N4914" t="s">
        <v>1388</v>
      </c>
      <c r="O4914">
        <v>0</v>
      </c>
      <c r="P4914" t="s">
        <v>1425</v>
      </c>
      <c r="Q4914">
        <v>19980731</v>
      </c>
    </row>
    <row r="4915" spans="1:17">
      <c r="A4915" t="s">
        <v>1396</v>
      </c>
      <c r="B4915" t="s">
        <v>1436</v>
      </c>
      <c r="C4915">
        <v>201008</v>
      </c>
      <c r="D4915">
        <v>29</v>
      </c>
      <c r="E4915" t="s">
        <v>1302</v>
      </c>
      <c r="F4915">
        <v>0</v>
      </c>
      <c r="G4915">
        <v>0</v>
      </c>
      <c r="H4915">
        <v>0</v>
      </c>
      <c r="I4915">
        <v>43112014300</v>
      </c>
      <c r="J4915">
        <v>4</v>
      </c>
      <c r="K4915" t="s">
        <v>1397</v>
      </c>
      <c r="L4915">
        <v>2531</v>
      </c>
      <c r="M4915" t="s">
        <v>1214</v>
      </c>
      <c r="N4915" t="s">
        <v>1388</v>
      </c>
      <c r="O4915">
        <v>74333</v>
      </c>
      <c r="P4915" t="s">
        <v>1207</v>
      </c>
      <c r="Q4915">
        <v>19980628</v>
      </c>
    </row>
    <row r="4916" spans="1:17">
      <c r="A4916" t="s">
        <v>1396</v>
      </c>
      <c r="B4916" t="s">
        <v>1437</v>
      </c>
      <c r="C4916">
        <v>201008</v>
      </c>
      <c r="D4916">
        <v>0</v>
      </c>
      <c r="E4916" t="s">
        <v>1302</v>
      </c>
      <c r="F4916">
        <v>0</v>
      </c>
      <c r="G4916">
        <v>0</v>
      </c>
      <c r="H4916">
        <v>0</v>
      </c>
      <c r="I4916">
        <v>43112030000</v>
      </c>
      <c r="J4916">
        <v>4</v>
      </c>
      <c r="K4916" t="s">
        <v>1397</v>
      </c>
      <c r="L4916">
        <v>2531</v>
      </c>
      <c r="M4916" t="s">
        <v>1214</v>
      </c>
      <c r="N4916" t="s">
        <v>1388</v>
      </c>
      <c r="O4916">
        <v>0</v>
      </c>
      <c r="P4916" t="s">
        <v>1423</v>
      </c>
      <c r="Q4916">
        <v>19980331</v>
      </c>
    </row>
    <row r="4917" spans="1:17">
      <c r="A4917" t="s">
        <v>1396</v>
      </c>
      <c r="B4917" t="s">
        <v>1438</v>
      </c>
      <c r="C4917">
        <v>201008</v>
      </c>
      <c r="D4917">
        <v>29</v>
      </c>
      <c r="E4917" t="s">
        <v>1302</v>
      </c>
      <c r="F4917">
        <v>0</v>
      </c>
      <c r="G4917">
        <v>0</v>
      </c>
      <c r="H4917">
        <v>0</v>
      </c>
      <c r="I4917">
        <v>43112030000</v>
      </c>
      <c r="J4917">
        <v>4</v>
      </c>
      <c r="K4917" t="s">
        <v>1397</v>
      </c>
      <c r="L4917">
        <v>2531</v>
      </c>
      <c r="M4917" t="s">
        <v>1214</v>
      </c>
      <c r="N4917" t="s">
        <v>1388</v>
      </c>
      <c r="O4917">
        <v>6299</v>
      </c>
      <c r="P4917" t="s">
        <v>1425</v>
      </c>
      <c r="Q4917">
        <v>19980331</v>
      </c>
    </row>
    <row r="4918" spans="1:17">
      <c r="A4918" t="s">
        <v>1396</v>
      </c>
      <c r="B4918" t="s">
        <v>1439</v>
      </c>
      <c r="C4918">
        <v>201008</v>
      </c>
      <c r="D4918">
        <v>0</v>
      </c>
      <c r="E4918" t="s">
        <v>1302</v>
      </c>
      <c r="F4918">
        <v>0</v>
      </c>
      <c r="G4918">
        <v>0</v>
      </c>
      <c r="H4918">
        <v>0</v>
      </c>
      <c r="I4918">
        <v>43112026400</v>
      </c>
      <c r="J4918">
        <v>4</v>
      </c>
      <c r="K4918" t="s">
        <v>1397</v>
      </c>
      <c r="L4918">
        <v>2531</v>
      </c>
      <c r="M4918" t="s">
        <v>1214</v>
      </c>
      <c r="N4918" t="s">
        <v>1388</v>
      </c>
      <c r="O4918">
        <v>0</v>
      </c>
      <c r="P4918" t="s">
        <v>1423</v>
      </c>
      <c r="Q4918">
        <v>20000430</v>
      </c>
    </row>
    <row r="4919" spans="1:17">
      <c r="A4919" t="s">
        <v>1396</v>
      </c>
      <c r="B4919" t="s">
        <v>1440</v>
      </c>
      <c r="C4919">
        <v>201008</v>
      </c>
      <c r="D4919">
        <v>0</v>
      </c>
      <c r="E4919" t="s">
        <v>1302</v>
      </c>
      <c r="F4919">
        <v>0</v>
      </c>
      <c r="G4919">
        <v>0</v>
      </c>
      <c r="H4919">
        <v>0</v>
      </c>
      <c r="I4919">
        <v>43112026400</v>
      </c>
      <c r="J4919">
        <v>4</v>
      </c>
      <c r="K4919" t="s">
        <v>1397</v>
      </c>
      <c r="L4919">
        <v>2531</v>
      </c>
      <c r="M4919" t="s">
        <v>1214</v>
      </c>
      <c r="N4919" t="s">
        <v>1388</v>
      </c>
      <c r="O4919">
        <v>0</v>
      </c>
      <c r="P4919" t="s">
        <v>1425</v>
      </c>
      <c r="Q4919">
        <v>19980331</v>
      </c>
    </row>
    <row r="4920" spans="1:17">
      <c r="A4920" t="s">
        <v>1396</v>
      </c>
      <c r="B4920" t="s">
        <v>1441</v>
      </c>
      <c r="C4920">
        <v>201008</v>
      </c>
      <c r="D4920">
        <v>29</v>
      </c>
      <c r="E4920" t="s">
        <v>1302</v>
      </c>
      <c r="F4920">
        <v>0</v>
      </c>
      <c r="G4920">
        <v>0</v>
      </c>
      <c r="H4920">
        <v>0</v>
      </c>
      <c r="I4920">
        <v>43112018700</v>
      </c>
      <c r="J4920">
        <v>4</v>
      </c>
      <c r="K4920" t="s">
        <v>1397</v>
      </c>
      <c r="L4920">
        <v>2531</v>
      </c>
      <c r="M4920" t="s">
        <v>1214</v>
      </c>
      <c r="N4920" t="s">
        <v>1388</v>
      </c>
      <c r="O4920">
        <v>17789</v>
      </c>
      <c r="P4920" t="s">
        <v>1207</v>
      </c>
      <c r="Q4920">
        <v>19700501</v>
      </c>
    </row>
    <row r="4921" spans="1:17">
      <c r="A4921" t="s">
        <v>1396</v>
      </c>
      <c r="B4921" t="s">
        <v>1442</v>
      </c>
      <c r="C4921">
        <v>201008</v>
      </c>
      <c r="D4921">
        <v>29</v>
      </c>
      <c r="E4921" t="s">
        <v>1302</v>
      </c>
      <c r="F4921">
        <v>0</v>
      </c>
      <c r="G4921">
        <v>0</v>
      </c>
      <c r="H4921">
        <v>0</v>
      </c>
      <c r="I4921">
        <v>43112020801</v>
      </c>
      <c r="J4921">
        <v>4</v>
      </c>
      <c r="K4921" t="s">
        <v>1397</v>
      </c>
      <c r="L4921">
        <v>2531</v>
      </c>
      <c r="M4921" t="s">
        <v>1214</v>
      </c>
      <c r="N4921" t="s">
        <v>1388</v>
      </c>
      <c r="O4921">
        <v>21613</v>
      </c>
      <c r="P4921" t="s">
        <v>1207</v>
      </c>
      <c r="Q4921">
        <v>19730101</v>
      </c>
    </row>
    <row r="4922" spans="1:17">
      <c r="A4922" t="s">
        <v>1396</v>
      </c>
      <c r="B4922" t="s">
        <v>1443</v>
      </c>
      <c r="C4922">
        <v>201008</v>
      </c>
      <c r="D4922">
        <v>29</v>
      </c>
      <c r="E4922" t="s">
        <v>1302</v>
      </c>
      <c r="F4922">
        <v>0</v>
      </c>
      <c r="G4922">
        <v>0</v>
      </c>
      <c r="H4922">
        <v>0</v>
      </c>
      <c r="I4922">
        <v>43112020901</v>
      </c>
      <c r="J4922">
        <v>4</v>
      </c>
      <c r="K4922" t="s">
        <v>1397</v>
      </c>
      <c r="L4922">
        <v>2531</v>
      </c>
      <c r="M4922" t="s">
        <v>1214</v>
      </c>
      <c r="N4922" t="s">
        <v>1388</v>
      </c>
      <c r="O4922">
        <v>53339</v>
      </c>
      <c r="P4922" t="s">
        <v>1207</v>
      </c>
      <c r="Q4922">
        <v>19980622</v>
      </c>
    </row>
    <row r="4923" spans="1:17">
      <c r="A4923" t="s">
        <v>1396</v>
      </c>
      <c r="B4923" t="s">
        <v>1267</v>
      </c>
      <c r="C4923">
        <v>201008</v>
      </c>
      <c r="D4923">
        <v>28</v>
      </c>
      <c r="E4923" t="s">
        <v>1302</v>
      </c>
      <c r="F4923">
        <v>0</v>
      </c>
      <c r="G4923">
        <v>0</v>
      </c>
      <c r="H4923">
        <v>0</v>
      </c>
      <c r="I4923">
        <v>43112074900</v>
      </c>
      <c r="J4923">
        <v>4</v>
      </c>
      <c r="K4923" t="s">
        <v>1397</v>
      </c>
      <c r="L4923">
        <v>2531</v>
      </c>
      <c r="M4923" t="s">
        <v>1214</v>
      </c>
      <c r="N4923" t="s">
        <v>1388</v>
      </c>
      <c r="O4923">
        <v>63621</v>
      </c>
      <c r="P4923" t="s">
        <v>1207</v>
      </c>
      <c r="Q4923">
        <v>19980331</v>
      </c>
    </row>
    <row r="4924" spans="1:17">
      <c r="A4924" t="s">
        <v>1396</v>
      </c>
      <c r="B4924" t="s">
        <v>1444</v>
      </c>
      <c r="C4924">
        <v>201008</v>
      </c>
      <c r="D4924">
        <v>0</v>
      </c>
      <c r="E4924" t="s">
        <v>1302</v>
      </c>
      <c r="F4924">
        <v>0</v>
      </c>
      <c r="G4924">
        <v>0</v>
      </c>
      <c r="H4924">
        <v>0</v>
      </c>
      <c r="I4924">
        <v>43112038200</v>
      </c>
      <c r="J4924">
        <v>4</v>
      </c>
      <c r="K4924" t="s">
        <v>1397</v>
      </c>
      <c r="L4924">
        <v>2531</v>
      </c>
      <c r="M4924" t="s">
        <v>1214</v>
      </c>
      <c r="N4924" t="s">
        <v>1388</v>
      </c>
      <c r="O4924">
        <v>0</v>
      </c>
      <c r="P4924" t="s">
        <v>1423</v>
      </c>
      <c r="Q4924">
        <v>19980331</v>
      </c>
    </row>
    <row r="4925" spans="1:17">
      <c r="A4925" t="s">
        <v>1396</v>
      </c>
      <c r="B4925" t="s">
        <v>1445</v>
      </c>
      <c r="C4925">
        <v>201008</v>
      </c>
      <c r="D4925">
        <v>0</v>
      </c>
      <c r="E4925" t="s">
        <v>1302</v>
      </c>
      <c r="F4925">
        <v>0</v>
      </c>
      <c r="G4925">
        <v>0</v>
      </c>
      <c r="H4925">
        <v>0</v>
      </c>
      <c r="I4925">
        <v>43112038200</v>
      </c>
      <c r="J4925">
        <v>4</v>
      </c>
      <c r="K4925" t="s">
        <v>1397</v>
      </c>
      <c r="L4925">
        <v>2531</v>
      </c>
      <c r="M4925" t="s">
        <v>1214</v>
      </c>
      <c r="N4925" t="s">
        <v>1388</v>
      </c>
      <c r="O4925">
        <v>0</v>
      </c>
      <c r="P4925" t="s">
        <v>1425</v>
      </c>
      <c r="Q4925">
        <v>19980331</v>
      </c>
    </row>
    <row r="4926" spans="1:17">
      <c r="A4926" t="s">
        <v>1396</v>
      </c>
      <c r="B4926" t="s">
        <v>1286</v>
      </c>
      <c r="C4926">
        <v>201008</v>
      </c>
      <c r="D4926">
        <v>29</v>
      </c>
      <c r="E4926" t="s">
        <v>1302</v>
      </c>
      <c r="F4926">
        <v>0</v>
      </c>
      <c r="G4926">
        <v>0</v>
      </c>
      <c r="H4926">
        <v>0</v>
      </c>
      <c r="I4926">
        <v>43112069100</v>
      </c>
      <c r="J4926">
        <v>4</v>
      </c>
      <c r="K4926" t="s">
        <v>1397</v>
      </c>
      <c r="L4926">
        <v>2531</v>
      </c>
      <c r="M4926" t="s">
        <v>1214</v>
      </c>
      <c r="N4926" t="s">
        <v>1388</v>
      </c>
      <c r="O4926">
        <v>16447</v>
      </c>
      <c r="P4926" t="s">
        <v>1207</v>
      </c>
      <c r="Q4926">
        <v>19910501</v>
      </c>
    </row>
    <row r="4927" spans="1:17">
      <c r="A4927" t="s">
        <v>1396</v>
      </c>
      <c r="B4927" t="s">
        <v>1446</v>
      </c>
      <c r="C4927">
        <v>201008</v>
      </c>
      <c r="D4927">
        <v>0</v>
      </c>
      <c r="E4927" t="s">
        <v>1302</v>
      </c>
      <c r="F4927">
        <v>0</v>
      </c>
      <c r="G4927">
        <v>0</v>
      </c>
      <c r="H4927">
        <v>0</v>
      </c>
      <c r="I4927">
        <v>43112035600</v>
      </c>
      <c r="J4927">
        <v>4</v>
      </c>
      <c r="K4927" t="s">
        <v>1397</v>
      </c>
      <c r="L4927">
        <v>2531</v>
      </c>
      <c r="M4927" t="s">
        <v>1214</v>
      </c>
      <c r="N4927" t="s">
        <v>1388</v>
      </c>
      <c r="O4927">
        <v>0</v>
      </c>
      <c r="P4927" t="s">
        <v>1425</v>
      </c>
      <c r="Q4927">
        <v>19980331</v>
      </c>
    </row>
    <row r="4928" spans="1:17">
      <c r="A4928" t="s">
        <v>1396</v>
      </c>
      <c r="B4928" t="s">
        <v>1447</v>
      </c>
      <c r="C4928">
        <v>201008</v>
      </c>
      <c r="D4928">
        <v>29</v>
      </c>
      <c r="E4928" t="s">
        <v>1302</v>
      </c>
      <c r="F4928">
        <v>0</v>
      </c>
      <c r="G4928">
        <v>0</v>
      </c>
      <c r="H4928">
        <v>0</v>
      </c>
      <c r="I4928">
        <v>43112035600</v>
      </c>
      <c r="J4928">
        <v>4</v>
      </c>
      <c r="K4928" t="s">
        <v>1397</v>
      </c>
      <c r="L4928">
        <v>2531</v>
      </c>
      <c r="M4928" t="s">
        <v>1214</v>
      </c>
      <c r="N4928" t="s">
        <v>1388</v>
      </c>
      <c r="O4928">
        <v>57052</v>
      </c>
      <c r="P4928" t="s">
        <v>1423</v>
      </c>
      <c r="Q4928">
        <v>19941001</v>
      </c>
    </row>
    <row r="4929" spans="1:17">
      <c r="A4929" t="s">
        <v>1396</v>
      </c>
      <c r="B4929" t="s">
        <v>1448</v>
      </c>
      <c r="C4929">
        <v>201008</v>
      </c>
      <c r="D4929">
        <v>0</v>
      </c>
      <c r="E4929" t="s">
        <v>1302</v>
      </c>
      <c r="F4929">
        <v>0</v>
      </c>
      <c r="G4929">
        <v>0</v>
      </c>
      <c r="H4929">
        <v>0</v>
      </c>
      <c r="I4929">
        <v>43112038300</v>
      </c>
      <c r="J4929">
        <v>4</v>
      </c>
      <c r="K4929" t="s">
        <v>1397</v>
      </c>
      <c r="L4929">
        <v>2531</v>
      </c>
      <c r="M4929" t="s">
        <v>1214</v>
      </c>
      <c r="N4929" t="s">
        <v>1388</v>
      </c>
      <c r="O4929">
        <v>0</v>
      </c>
      <c r="P4929" t="s">
        <v>1423</v>
      </c>
      <c r="Q4929">
        <v>19980331</v>
      </c>
    </row>
    <row r="4930" spans="1:17">
      <c r="A4930" t="s">
        <v>1396</v>
      </c>
      <c r="B4930" t="s">
        <v>1449</v>
      </c>
      <c r="C4930">
        <v>201008</v>
      </c>
      <c r="D4930">
        <v>25</v>
      </c>
      <c r="E4930" t="s">
        <v>1302</v>
      </c>
      <c r="F4930">
        <v>0</v>
      </c>
      <c r="G4930">
        <v>0</v>
      </c>
      <c r="H4930">
        <v>0</v>
      </c>
      <c r="I4930">
        <v>43112038300</v>
      </c>
      <c r="J4930">
        <v>4</v>
      </c>
      <c r="K4930" t="s">
        <v>1397</v>
      </c>
      <c r="L4930">
        <v>2531</v>
      </c>
      <c r="M4930" t="s">
        <v>1214</v>
      </c>
      <c r="N4930" t="s">
        <v>1388</v>
      </c>
      <c r="O4930">
        <v>29819</v>
      </c>
      <c r="P4930" t="s">
        <v>1425</v>
      </c>
      <c r="Q4930">
        <v>19980331</v>
      </c>
    </row>
    <row r="4931" spans="1:17">
      <c r="A4931" t="s">
        <v>1396</v>
      </c>
      <c r="B4931" t="s">
        <v>1450</v>
      </c>
      <c r="C4931">
        <v>201008</v>
      </c>
      <c r="D4931">
        <v>0</v>
      </c>
      <c r="E4931" t="s">
        <v>1302</v>
      </c>
      <c r="F4931">
        <v>0</v>
      </c>
      <c r="G4931">
        <v>0</v>
      </c>
      <c r="H4931">
        <v>0</v>
      </c>
      <c r="I4931">
        <v>43112038400</v>
      </c>
      <c r="J4931">
        <v>4</v>
      </c>
      <c r="K4931" t="s">
        <v>1397</v>
      </c>
      <c r="L4931">
        <v>2531</v>
      </c>
      <c r="M4931" t="s">
        <v>1214</v>
      </c>
      <c r="N4931" t="s">
        <v>1388</v>
      </c>
      <c r="O4931">
        <v>0</v>
      </c>
      <c r="P4931" t="s">
        <v>1423</v>
      </c>
    </row>
    <row r="4932" spans="1:17">
      <c r="A4932" t="s">
        <v>1396</v>
      </c>
      <c r="B4932" t="s">
        <v>1451</v>
      </c>
      <c r="C4932">
        <v>201008</v>
      </c>
      <c r="D4932">
        <v>0</v>
      </c>
      <c r="E4932" t="s">
        <v>1302</v>
      </c>
      <c r="F4932">
        <v>0</v>
      </c>
      <c r="G4932">
        <v>0</v>
      </c>
      <c r="H4932">
        <v>0</v>
      </c>
      <c r="I4932">
        <v>43112038400</v>
      </c>
      <c r="J4932">
        <v>4</v>
      </c>
      <c r="K4932" t="s">
        <v>1397</v>
      </c>
      <c r="L4932">
        <v>2531</v>
      </c>
      <c r="M4932" t="s">
        <v>1214</v>
      </c>
      <c r="N4932" t="s">
        <v>1388</v>
      </c>
      <c r="O4932">
        <v>0</v>
      </c>
      <c r="P4932" t="s">
        <v>1425</v>
      </c>
    </row>
    <row r="4933" spans="1:17">
      <c r="A4933" t="s">
        <v>1396</v>
      </c>
      <c r="B4933" t="s">
        <v>1292</v>
      </c>
      <c r="C4933">
        <v>201008</v>
      </c>
      <c r="D4933">
        <v>29</v>
      </c>
      <c r="E4933" t="s">
        <v>1302</v>
      </c>
      <c r="F4933">
        <v>0</v>
      </c>
      <c r="G4933">
        <v>0</v>
      </c>
      <c r="H4933">
        <v>0</v>
      </c>
      <c r="I4933">
        <v>43112035700</v>
      </c>
      <c r="J4933">
        <v>4</v>
      </c>
      <c r="K4933" t="s">
        <v>1397</v>
      </c>
      <c r="L4933">
        <v>2531</v>
      </c>
      <c r="M4933" t="s">
        <v>1214</v>
      </c>
      <c r="N4933" t="s">
        <v>1388</v>
      </c>
      <c r="O4933">
        <v>38195</v>
      </c>
      <c r="P4933" t="s">
        <v>1207</v>
      </c>
      <c r="Q4933">
        <v>19771001</v>
      </c>
    </row>
    <row r="4934" spans="1:17">
      <c r="A4934" t="s">
        <v>1396</v>
      </c>
      <c r="B4934" t="s">
        <v>1296</v>
      </c>
      <c r="C4934">
        <v>201008</v>
      </c>
      <c r="D4934">
        <v>0</v>
      </c>
      <c r="E4934" t="s">
        <v>1302</v>
      </c>
      <c r="F4934">
        <v>0</v>
      </c>
      <c r="G4934">
        <v>0</v>
      </c>
      <c r="H4934">
        <v>0</v>
      </c>
      <c r="I4934">
        <v>43112033600</v>
      </c>
      <c r="J4934">
        <v>4</v>
      </c>
      <c r="K4934" t="s">
        <v>1397</v>
      </c>
      <c r="L4934">
        <v>2531</v>
      </c>
      <c r="M4934" t="s">
        <v>1214</v>
      </c>
      <c r="N4934" t="s">
        <v>1388</v>
      </c>
      <c r="O4934">
        <v>0</v>
      </c>
      <c r="P4934" t="s">
        <v>1207</v>
      </c>
      <c r="Q4934">
        <v>19770901</v>
      </c>
    </row>
    <row r="4935" spans="1:17">
      <c r="A4935" t="s">
        <v>1396</v>
      </c>
      <c r="B4935" t="s">
        <v>1452</v>
      </c>
      <c r="C4935">
        <v>201008</v>
      </c>
      <c r="D4935">
        <v>0</v>
      </c>
      <c r="E4935" t="s">
        <v>1302</v>
      </c>
      <c r="F4935">
        <v>0</v>
      </c>
      <c r="G4935">
        <v>0</v>
      </c>
      <c r="H4935">
        <v>0</v>
      </c>
      <c r="I4935">
        <v>43112038100</v>
      </c>
      <c r="J4935">
        <v>4</v>
      </c>
      <c r="K4935" t="s">
        <v>1397</v>
      </c>
      <c r="L4935">
        <v>2531</v>
      </c>
      <c r="M4935" t="s">
        <v>1214</v>
      </c>
      <c r="N4935" t="s">
        <v>1388</v>
      </c>
      <c r="O4935">
        <v>0</v>
      </c>
      <c r="P4935" t="s">
        <v>1423</v>
      </c>
      <c r="Q4935">
        <v>19980331</v>
      </c>
    </row>
    <row r="4936" spans="1:17">
      <c r="A4936" t="s">
        <v>1396</v>
      </c>
      <c r="B4936" t="s">
        <v>1453</v>
      </c>
      <c r="C4936">
        <v>201008</v>
      </c>
      <c r="D4936">
        <v>0</v>
      </c>
      <c r="E4936" t="s">
        <v>1302</v>
      </c>
      <c r="F4936">
        <v>0</v>
      </c>
      <c r="G4936">
        <v>0</v>
      </c>
      <c r="H4936">
        <v>0</v>
      </c>
      <c r="I4936">
        <v>43112038100</v>
      </c>
      <c r="J4936">
        <v>4</v>
      </c>
      <c r="K4936" t="s">
        <v>1397</v>
      </c>
      <c r="L4936">
        <v>2531</v>
      </c>
      <c r="M4936" t="s">
        <v>1214</v>
      </c>
      <c r="N4936" t="s">
        <v>1388</v>
      </c>
      <c r="O4936">
        <v>0</v>
      </c>
      <c r="P4936" t="s">
        <v>1425</v>
      </c>
      <c r="Q4936">
        <v>19980331</v>
      </c>
    </row>
    <row r="4937" spans="1:17">
      <c r="A4937" t="s">
        <v>1379</v>
      </c>
      <c r="B4937" t="s">
        <v>1422</v>
      </c>
      <c r="C4937">
        <v>201009</v>
      </c>
      <c r="D4937">
        <v>0</v>
      </c>
      <c r="E4937" t="s">
        <v>1302</v>
      </c>
      <c r="F4937">
        <v>0</v>
      </c>
      <c r="G4937">
        <v>0</v>
      </c>
      <c r="H4937">
        <v>0</v>
      </c>
      <c r="I4937">
        <v>43112027600</v>
      </c>
      <c r="J4937">
        <v>4</v>
      </c>
      <c r="K4937" t="s">
        <v>1380</v>
      </c>
      <c r="L4937">
        <v>2531</v>
      </c>
      <c r="M4937" t="s">
        <v>1214</v>
      </c>
      <c r="N4937" t="s">
        <v>1388</v>
      </c>
      <c r="O4937">
        <v>0</v>
      </c>
      <c r="P4937" t="s">
        <v>1423</v>
      </c>
    </row>
    <row r="4938" spans="1:17">
      <c r="A4938" t="s">
        <v>1379</v>
      </c>
      <c r="B4938" t="s">
        <v>1424</v>
      </c>
      <c r="C4938">
        <v>201009</v>
      </c>
      <c r="D4938">
        <v>0</v>
      </c>
      <c r="E4938" t="s">
        <v>1302</v>
      </c>
      <c r="F4938">
        <v>0</v>
      </c>
      <c r="G4938">
        <v>0</v>
      </c>
      <c r="H4938">
        <v>0</v>
      </c>
      <c r="I4938">
        <v>43112027600</v>
      </c>
      <c r="J4938">
        <v>4</v>
      </c>
      <c r="K4938" t="s">
        <v>1380</v>
      </c>
      <c r="L4938">
        <v>2531</v>
      </c>
      <c r="M4938" t="s">
        <v>1214</v>
      </c>
      <c r="N4938" t="s">
        <v>1388</v>
      </c>
      <c r="O4938">
        <v>0</v>
      </c>
      <c r="P4938" t="s">
        <v>1425</v>
      </c>
    </row>
    <row r="4939" spans="1:17">
      <c r="A4939" t="s">
        <v>1396</v>
      </c>
      <c r="B4939" t="s">
        <v>1306</v>
      </c>
      <c r="C4939">
        <v>201009</v>
      </c>
      <c r="D4939">
        <v>0</v>
      </c>
      <c r="E4939" t="s">
        <v>1302</v>
      </c>
      <c r="F4939">
        <v>0</v>
      </c>
      <c r="G4939">
        <v>0</v>
      </c>
      <c r="H4939">
        <v>0</v>
      </c>
      <c r="I4939">
        <v>43112015000</v>
      </c>
      <c r="J4939">
        <v>4</v>
      </c>
      <c r="K4939" t="s">
        <v>1397</v>
      </c>
      <c r="L4939">
        <v>2531</v>
      </c>
      <c r="M4939" t="s">
        <v>1214</v>
      </c>
      <c r="N4939" t="s">
        <v>1388</v>
      </c>
      <c r="O4939">
        <v>0</v>
      </c>
      <c r="P4939" t="s">
        <v>1207</v>
      </c>
    </row>
    <row r="4940" spans="1:17">
      <c r="A4940" t="s">
        <v>1396</v>
      </c>
      <c r="B4940" t="s">
        <v>1426</v>
      </c>
      <c r="C4940">
        <v>201009</v>
      </c>
      <c r="D4940">
        <v>29</v>
      </c>
      <c r="E4940" t="s">
        <v>1302</v>
      </c>
      <c r="F4940">
        <v>0</v>
      </c>
      <c r="G4940">
        <v>0</v>
      </c>
      <c r="H4940">
        <v>0</v>
      </c>
      <c r="I4940">
        <v>43112021501</v>
      </c>
      <c r="J4940">
        <v>4</v>
      </c>
      <c r="K4940" t="s">
        <v>1397</v>
      </c>
      <c r="L4940">
        <v>2531</v>
      </c>
      <c r="M4940" t="s">
        <v>1214</v>
      </c>
      <c r="N4940" t="s">
        <v>1388</v>
      </c>
      <c r="O4940">
        <v>60062</v>
      </c>
      <c r="P4940" t="s">
        <v>1423</v>
      </c>
      <c r="Q4940">
        <v>19980331</v>
      </c>
    </row>
    <row r="4941" spans="1:17">
      <c r="A4941" t="s">
        <v>1396</v>
      </c>
      <c r="B4941" t="s">
        <v>1427</v>
      </c>
      <c r="C4941">
        <v>201009</v>
      </c>
      <c r="D4941">
        <v>28</v>
      </c>
      <c r="E4941" t="s">
        <v>1302</v>
      </c>
      <c r="F4941">
        <v>0</v>
      </c>
      <c r="G4941">
        <v>0</v>
      </c>
      <c r="H4941">
        <v>0</v>
      </c>
      <c r="I4941">
        <v>43112021501</v>
      </c>
      <c r="J4941">
        <v>4</v>
      </c>
      <c r="K4941" t="s">
        <v>1397</v>
      </c>
      <c r="L4941">
        <v>2531</v>
      </c>
      <c r="M4941" t="s">
        <v>1214</v>
      </c>
      <c r="N4941" t="s">
        <v>1388</v>
      </c>
      <c r="O4941">
        <v>31515</v>
      </c>
      <c r="P4941" t="s">
        <v>1425</v>
      </c>
      <c r="Q4941">
        <v>19980331</v>
      </c>
    </row>
    <row r="4942" spans="1:17">
      <c r="A4942" t="s">
        <v>1396</v>
      </c>
      <c r="B4942" t="s">
        <v>1428</v>
      </c>
      <c r="C4942">
        <v>201009</v>
      </c>
      <c r="D4942">
        <v>29</v>
      </c>
      <c r="E4942" t="s">
        <v>1302</v>
      </c>
      <c r="F4942">
        <v>0</v>
      </c>
      <c r="G4942">
        <v>0</v>
      </c>
      <c r="H4942">
        <v>0</v>
      </c>
      <c r="I4942">
        <v>43112021601</v>
      </c>
      <c r="J4942">
        <v>4</v>
      </c>
      <c r="K4942" t="s">
        <v>1397</v>
      </c>
      <c r="L4942">
        <v>2531</v>
      </c>
      <c r="M4942" t="s">
        <v>1214</v>
      </c>
      <c r="N4942" t="s">
        <v>1388</v>
      </c>
      <c r="O4942">
        <v>94497</v>
      </c>
      <c r="P4942" t="s">
        <v>1423</v>
      </c>
      <c r="Q4942">
        <v>19980331</v>
      </c>
    </row>
    <row r="4943" spans="1:17">
      <c r="A4943" t="s">
        <v>1396</v>
      </c>
      <c r="B4943" t="s">
        <v>1429</v>
      </c>
      <c r="C4943">
        <v>201009</v>
      </c>
      <c r="D4943">
        <v>29</v>
      </c>
      <c r="E4943" t="s">
        <v>1302</v>
      </c>
      <c r="F4943">
        <v>0</v>
      </c>
      <c r="G4943">
        <v>0</v>
      </c>
      <c r="H4943">
        <v>0</v>
      </c>
      <c r="I4943">
        <v>43112021601</v>
      </c>
      <c r="J4943">
        <v>4</v>
      </c>
      <c r="K4943" t="s">
        <v>1397</v>
      </c>
      <c r="L4943">
        <v>2531</v>
      </c>
      <c r="M4943" t="s">
        <v>1214</v>
      </c>
      <c r="N4943" t="s">
        <v>1388</v>
      </c>
      <c r="O4943">
        <v>43126</v>
      </c>
      <c r="P4943" t="s">
        <v>1425</v>
      </c>
      <c r="Q4943">
        <v>19980331</v>
      </c>
    </row>
    <row r="4944" spans="1:17">
      <c r="A4944" t="s">
        <v>1396</v>
      </c>
      <c r="B4944" t="s">
        <v>1264</v>
      </c>
      <c r="C4944">
        <v>201009</v>
      </c>
      <c r="D4944">
        <v>29</v>
      </c>
      <c r="E4944" t="s">
        <v>1302</v>
      </c>
      <c r="F4944">
        <v>0</v>
      </c>
      <c r="G4944">
        <v>0</v>
      </c>
      <c r="H4944">
        <v>0</v>
      </c>
      <c r="I4944">
        <v>43112021700</v>
      </c>
      <c r="J4944">
        <v>4</v>
      </c>
      <c r="K4944" t="s">
        <v>1397</v>
      </c>
      <c r="L4944">
        <v>2531</v>
      </c>
      <c r="M4944" t="s">
        <v>1214</v>
      </c>
      <c r="N4944" t="s">
        <v>1388</v>
      </c>
      <c r="O4944">
        <v>54845</v>
      </c>
      <c r="P4944" t="s">
        <v>1322</v>
      </c>
      <c r="Q4944">
        <v>19810901</v>
      </c>
    </row>
    <row r="4945" spans="1:17">
      <c r="A4945" t="s">
        <v>1396</v>
      </c>
      <c r="B4945" t="s">
        <v>1430</v>
      </c>
      <c r="C4945">
        <v>201009</v>
      </c>
      <c r="D4945">
        <v>29</v>
      </c>
      <c r="E4945" t="s">
        <v>1302</v>
      </c>
      <c r="F4945">
        <v>0</v>
      </c>
      <c r="G4945">
        <v>0</v>
      </c>
      <c r="H4945">
        <v>0</v>
      </c>
      <c r="I4945">
        <v>43112020600</v>
      </c>
      <c r="J4945">
        <v>4</v>
      </c>
      <c r="K4945" t="s">
        <v>1397</v>
      </c>
      <c r="L4945">
        <v>2531</v>
      </c>
      <c r="M4945" t="s">
        <v>1214</v>
      </c>
      <c r="N4945" t="s">
        <v>1388</v>
      </c>
      <c r="O4945">
        <v>122886</v>
      </c>
      <c r="P4945" t="s">
        <v>1425</v>
      </c>
      <c r="Q4945">
        <v>19980331</v>
      </c>
    </row>
    <row r="4946" spans="1:17">
      <c r="A4946" t="s">
        <v>1396</v>
      </c>
      <c r="B4946" t="s">
        <v>1431</v>
      </c>
      <c r="C4946">
        <v>201009</v>
      </c>
      <c r="D4946">
        <v>29</v>
      </c>
      <c r="E4946" t="s">
        <v>1302</v>
      </c>
      <c r="F4946">
        <v>0</v>
      </c>
      <c r="G4946">
        <v>0</v>
      </c>
      <c r="H4946">
        <v>0</v>
      </c>
      <c r="I4946">
        <v>43112020600</v>
      </c>
      <c r="J4946">
        <v>4</v>
      </c>
      <c r="K4946" t="s">
        <v>1397</v>
      </c>
      <c r="L4946">
        <v>2531</v>
      </c>
      <c r="M4946" t="s">
        <v>1214</v>
      </c>
      <c r="N4946" t="s">
        <v>1388</v>
      </c>
      <c r="O4946">
        <v>60670</v>
      </c>
      <c r="P4946" t="s">
        <v>1423</v>
      </c>
      <c r="Q4946">
        <v>19980331</v>
      </c>
    </row>
    <row r="4947" spans="1:17">
      <c r="A4947" t="s">
        <v>1396</v>
      </c>
      <c r="B4947" t="s">
        <v>1432</v>
      </c>
      <c r="C4947">
        <v>201009</v>
      </c>
      <c r="D4947">
        <v>0</v>
      </c>
      <c r="E4947" t="s">
        <v>1302</v>
      </c>
      <c r="F4947">
        <v>0</v>
      </c>
      <c r="G4947">
        <v>0</v>
      </c>
      <c r="H4947">
        <v>0</v>
      </c>
      <c r="I4947">
        <v>43112013101</v>
      </c>
      <c r="J4947">
        <v>4</v>
      </c>
      <c r="K4947" t="s">
        <v>1397</v>
      </c>
      <c r="L4947">
        <v>2531</v>
      </c>
      <c r="M4947" t="s">
        <v>1214</v>
      </c>
      <c r="N4947" t="s">
        <v>1388</v>
      </c>
      <c r="O4947">
        <v>0</v>
      </c>
      <c r="P4947" t="s">
        <v>1423</v>
      </c>
      <c r="Q4947">
        <v>19980331</v>
      </c>
    </row>
    <row r="4948" spans="1:17">
      <c r="A4948" t="s">
        <v>1396</v>
      </c>
      <c r="B4948" t="s">
        <v>1433</v>
      </c>
      <c r="C4948">
        <v>201009</v>
      </c>
      <c r="D4948">
        <v>29</v>
      </c>
      <c r="E4948" t="s">
        <v>1302</v>
      </c>
      <c r="F4948">
        <v>0</v>
      </c>
      <c r="G4948">
        <v>0</v>
      </c>
      <c r="H4948">
        <v>0</v>
      </c>
      <c r="I4948">
        <v>43112013101</v>
      </c>
      <c r="J4948">
        <v>4</v>
      </c>
      <c r="K4948" t="s">
        <v>1397</v>
      </c>
      <c r="L4948">
        <v>2531</v>
      </c>
      <c r="M4948" t="s">
        <v>1214</v>
      </c>
      <c r="N4948" t="s">
        <v>1388</v>
      </c>
      <c r="O4948">
        <v>30860</v>
      </c>
      <c r="P4948" t="s">
        <v>1425</v>
      </c>
      <c r="Q4948">
        <v>19980430</v>
      </c>
    </row>
    <row r="4949" spans="1:17">
      <c r="A4949" t="s">
        <v>1396</v>
      </c>
      <c r="B4949" t="s">
        <v>1227</v>
      </c>
      <c r="C4949">
        <v>201009</v>
      </c>
      <c r="D4949">
        <v>29</v>
      </c>
      <c r="E4949" t="s">
        <v>1302</v>
      </c>
      <c r="F4949">
        <v>0</v>
      </c>
      <c r="G4949">
        <v>0</v>
      </c>
      <c r="H4949">
        <v>0</v>
      </c>
      <c r="I4949">
        <v>43112016701</v>
      </c>
      <c r="J4949">
        <v>4</v>
      </c>
      <c r="K4949" t="s">
        <v>1397</v>
      </c>
      <c r="L4949">
        <v>2531</v>
      </c>
      <c r="M4949" t="s">
        <v>1214</v>
      </c>
      <c r="N4949" t="s">
        <v>1388</v>
      </c>
      <c r="O4949">
        <v>64819</v>
      </c>
      <c r="P4949" t="s">
        <v>1207</v>
      </c>
      <c r="Q4949">
        <v>19980625</v>
      </c>
    </row>
    <row r="4950" spans="1:17">
      <c r="A4950" t="s">
        <v>1396</v>
      </c>
      <c r="B4950" t="s">
        <v>1361</v>
      </c>
      <c r="C4950">
        <v>201009</v>
      </c>
      <c r="D4950">
        <v>29</v>
      </c>
      <c r="E4950" t="s">
        <v>1302</v>
      </c>
      <c r="F4950">
        <v>0</v>
      </c>
      <c r="G4950">
        <v>0</v>
      </c>
      <c r="H4950">
        <v>0</v>
      </c>
      <c r="I4950">
        <v>43112069600</v>
      </c>
      <c r="J4950">
        <v>4</v>
      </c>
      <c r="K4950" t="s">
        <v>1397</v>
      </c>
      <c r="L4950">
        <v>2531</v>
      </c>
      <c r="M4950" t="s">
        <v>1214</v>
      </c>
      <c r="N4950" t="s">
        <v>1388</v>
      </c>
      <c r="O4950">
        <v>51248</v>
      </c>
      <c r="P4950" t="s">
        <v>1207</v>
      </c>
      <c r="Q4950">
        <v>19980802</v>
      </c>
    </row>
    <row r="4951" spans="1:17">
      <c r="A4951" t="s">
        <v>1396</v>
      </c>
      <c r="B4951" t="s">
        <v>1434</v>
      </c>
      <c r="C4951">
        <v>201009</v>
      </c>
      <c r="D4951">
        <v>0</v>
      </c>
      <c r="E4951" t="s">
        <v>1302</v>
      </c>
      <c r="F4951">
        <v>0</v>
      </c>
      <c r="G4951">
        <v>0</v>
      </c>
      <c r="H4951">
        <v>0</v>
      </c>
      <c r="I4951">
        <v>43112010901</v>
      </c>
      <c r="J4951">
        <v>4</v>
      </c>
      <c r="K4951" t="s">
        <v>1397</v>
      </c>
      <c r="L4951">
        <v>2531</v>
      </c>
      <c r="M4951" t="s">
        <v>1214</v>
      </c>
      <c r="N4951" t="s">
        <v>1388</v>
      </c>
      <c r="O4951">
        <v>0</v>
      </c>
      <c r="P4951" t="s">
        <v>1423</v>
      </c>
      <c r="Q4951">
        <v>19980331</v>
      </c>
    </row>
    <row r="4952" spans="1:17">
      <c r="A4952" t="s">
        <v>1396</v>
      </c>
      <c r="B4952" t="s">
        <v>1435</v>
      </c>
      <c r="C4952">
        <v>201009</v>
      </c>
      <c r="D4952">
        <v>0</v>
      </c>
      <c r="E4952" t="s">
        <v>1302</v>
      </c>
      <c r="F4952">
        <v>0</v>
      </c>
      <c r="G4952">
        <v>0</v>
      </c>
      <c r="H4952">
        <v>0</v>
      </c>
      <c r="I4952">
        <v>43112010901</v>
      </c>
      <c r="J4952">
        <v>4</v>
      </c>
      <c r="K4952" t="s">
        <v>1397</v>
      </c>
      <c r="L4952">
        <v>2531</v>
      </c>
      <c r="M4952" t="s">
        <v>1214</v>
      </c>
      <c r="N4952" t="s">
        <v>1388</v>
      </c>
      <c r="O4952">
        <v>0</v>
      </c>
      <c r="P4952" t="s">
        <v>1425</v>
      </c>
      <c r="Q4952">
        <v>19980731</v>
      </c>
    </row>
    <row r="4953" spans="1:17">
      <c r="A4953" t="s">
        <v>1396</v>
      </c>
      <c r="B4953" t="s">
        <v>1436</v>
      </c>
      <c r="C4953">
        <v>201009</v>
      </c>
      <c r="D4953">
        <v>29</v>
      </c>
      <c r="E4953" t="s">
        <v>1302</v>
      </c>
      <c r="F4953">
        <v>0</v>
      </c>
      <c r="G4953">
        <v>0</v>
      </c>
      <c r="H4953">
        <v>0</v>
      </c>
      <c r="I4953">
        <v>43112014300</v>
      </c>
      <c r="J4953">
        <v>4</v>
      </c>
      <c r="K4953" t="s">
        <v>1397</v>
      </c>
      <c r="L4953">
        <v>2531</v>
      </c>
      <c r="M4953" t="s">
        <v>1214</v>
      </c>
      <c r="N4953" t="s">
        <v>1388</v>
      </c>
      <c r="O4953">
        <v>80071</v>
      </c>
      <c r="P4953" t="s">
        <v>1207</v>
      </c>
      <c r="Q4953">
        <v>19980628</v>
      </c>
    </row>
    <row r="4954" spans="1:17">
      <c r="A4954" t="s">
        <v>1396</v>
      </c>
      <c r="B4954" t="s">
        <v>1437</v>
      </c>
      <c r="C4954">
        <v>201009</v>
      </c>
      <c r="D4954">
        <v>0</v>
      </c>
      <c r="E4954" t="s">
        <v>1302</v>
      </c>
      <c r="F4954">
        <v>0</v>
      </c>
      <c r="G4954">
        <v>0</v>
      </c>
      <c r="H4954">
        <v>0</v>
      </c>
      <c r="I4954">
        <v>43112030000</v>
      </c>
      <c r="J4954">
        <v>4</v>
      </c>
      <c r="K4954" t="s">
        <v>1397</v>
      </c>
      <c r="L4954">
        <v>2531</v>
      </c>
      <c r="M4954" t="s">
        <v>1214</v>
      </c>
      <c r="N4954" t="s">
        <v>1388</v>
      </c>
      <c r="O4954">
        <v>0</v>
      </c>
      <c r="P4954" t="s">
        <v>1423</v>
      </c>
      <c r="Q4954">
        <v>19980331</v>
      </c>
    </row>
    <row r="4955" spans="1:17">
      <c r="A4955" t="s">
        <v>1396</v>
      </c>
      <c r="B4955" t="s">
        <v>1438</v>
      </c>
      <c r="C4955">
        <v>201009</v>
      </c>
      <c r="D4955">
        <v>29</v>
      </c>
      <c r="E4955" t="s">
        <v>1302</v>
      </c>
      <c r="F4955">
        <v>0</v>
      </c>
      <c r="G4955">
        <v>0</v>
      </c>
      <c r="H4955">
        <v>0</v>
      </c>
      <c r="I4955">
        <v>43112030000</v>
      </c>
      <c r="J4955">
        <v>4</v>
      </c>
      <c r="K4955" t="s">
        <v>1397</v>
      </c>
      <c r="L4955">
        <v>2531</v>
      </c>
      <c r="M4955" t="s">
        <v>1214</v>
      </c>
      <c r="N4955" t="s">
        <v>1388</v>
      </c>
      <c r="O4955">
        <v>8438</v>
      </c>
      <c r="P4955" t="s">
        <v>1425</v>
      </c>
      <c r="Q4955">
        <v>19980331</v>
      </c>
    </row>
    <row r="4956" spans="1:17">
      <c r="A4956" t="s">
        <v>1396</v>
      </c>
      <c r="B4956" t="s">
        <v>1439</v>
      </c>
      <c r="C4956">
        <v>201009</v>
      </c>
      <c r="D4956">
        <v>0</v>
      </c>
      <c r="E4956" t="s">
        <v>1302</v>
      </c>
      <c r="F4956">
        <v>0</v>
      </c>
      <c r="G4956">
        <v>0</v>
      </c>
      <c r="H4956">
        <v>0</v>
      </c>
      <c r="I4956">
        <v>43112026400</v>
      </c>
      <c r="J4956">
        <v>4</v>
      </c>
      <c r="K4956" t="s">
        <v>1397</v>
      </c>
      <c r="L4956">
        <v>2531</v>
      </c>
      <c r="M4956" t="s">
        <v>1214</v>
      </c>
      <c r="N4956" t="s">
        <v>1388</v>
      </c>
      <c r="O4956">
        <v>0</v>
      </c>
      <c r="P4956" t="s">
        <v>1423</v>
      </c>
      <c r="Q4956">
        <v>20000430</v>
      </c>
    </row>
    <row r="4957" spans="1:17">
      <c r="A4957" t="s">
        <v>1396</v>
      </c>
      <c r="B4957" t="s">
        <v>1440</v>
      </c>
      <c r="C4957">
        <v>201009</v>
      </c>
      <c r="D4957">
        <v>0</v>
      </c>
      <c r="E4957" t="s">
        <v>1302</v>
      </c>
      <c r="F4957">
        <v>0</v>
      </c>
      <c r="G4957">
        <v>0</v>
      </c>
      <c r="H4957">
        <v>0</v>
      </c>
      <c r="I4957">
        <v>43112026400</v>
      </c>
      <c r="J4957">
        <v>4</v>
      </c>
      <c r="K4957" t="s">
        <v>1397</v>
      </c>
      <c r="L4957">
        <v>2531</v>
      </c>
      <c r="M4957" t="s">
        <v>1214</v>
      </c>
      <c r="N4957" t="s">
        <v>1388</v>
      </c>
      <c r="O4957">
        <v>0</v>
      </c>
      <c r="P4957" t="s">
        <v>1425</v>
      </c>
      <c r="Q4957">
        <v>19980331</v>
      </c>
    </row>
    <row r="4958" spans="1:17">
      <c r="A4958" t="s">
        <v>1396</v>
      </c>
      <c r="B4958" t="s">
        <v>1441</v>
      </c>
      <c r="C4958">
        <v>201009</v>
      </c>
      <c r="D4958">
        <v>29</v>
      </c>
      <c r="E4958" t="s">
        <v>1302</v>
      </c>
      <c r="F4958">
        <v>0</v>
      </c>
      <c r="G4958">
        <v>0</v>
      </c>
      <c r="H4958">
        <v>0</v>
      </c>
      <c r="I4958">
        <v>43112018700</v>
      </c>
      <c r="J4958">
        <v>4</v>
      </c>
      <c r="K4958" t="s">
        <v>1397</v>
      </c>
      <c r="L4958">
        <v>2531</v>
      </c>
      <c r="M4958" t="s">
        <v>1214</v>
      </c>
      <c r="N4958" t="s">
        <v>1388</v>
      </c>
      <c r="O4958">
        <v>18857</v>
      </c>
      <c r="P4958" t="s">
        <v>1207</v>
      </c>
      <c r="Q4958">
        <v>19700501</v>
      </c>
    </row>
    <row r="4959" spans="1:17">
      <c r="A4959" t="s">
        <v>1396</v>
      </c>
      <c r="B4959" t="s">
        <v>1442</v>
      </c>
      <c r="C4959">
        <v>201009</v>
      </c>
      <c r="D4959">
        <v>29</v>
      </c>
      <c r="E4959" t="s">
        <v>1302</v>
      </c>
      <c r="F4959">
        <v>0</v>
      </c>
      <c r="G4959">
        <v>0</v>
      </c>
      <c r="H4959">
        <v>0</v>
      </c>
      <c r="I4959">
        <v>43112020801</v>
      </c>
      <c r="J4959">
        <v>4</v>
      </c>
      <c r="K4959" t="s">
        <v>1397</v>
      </c>
      <c r="L4959">
        <v>2531</v>
      </c>
      <c r="M4959" t="s">
        <v>1214</v>
      </c>
      <c r="N4959" t="s">
        <v>1388</v>
      </c>
      <c r="O4959">
        <v>28327</v>
      </c>
      <c r="P4959" t="s">
        <v>1207</v>
      </c>
      <c r="Q4959">
        <v>19730101</v>
      </c>
    </row>
    <row r="4960" spans="1:17">
      <c r="A4960" t="s">
        <v>1396</v>
      </c>
      <c r="B4960" t="s">
        <v>1443</v>
      </c>
      <c r="C4960">
        <v>201009</v>
      </c>
      <c r="D4960">
        <v>29</v>
      </c>
      <c r="E4960" t="s">
        <v>1302</v>
      </c>
      <c r="F4960">
        <v>0</v>
      </c>
      <c r="G4960">
        <v>0</v>
      </c>
      <c r="H4960">
        <v>0</v>
      </c>
      <c r="I4960">
        <v>43112020901</v>
      </c>
      <c r="J4960">
        <v>4</v>
      </c>
      <c r="K4960" t="s">
        <v>1397</v>
      </c>
      <c r="L4960">
        <v>2531</v>
      </c>
      <c r="M4960" t="s">
        <v>1214</v>
      </c>
      <c r="N4960" t="s">
        <v>1388</v>
      </c>
      <c r="O4960">
        <v>25784</v>
      </c>
      <c r="P4960" t="s">
        <v>1207</v>
      </c>
      <c r="Q4960">
        <v>19980622</v>
      </c>
    </row>
    <row r="4961" spans="1:17">
      <c r="A4961" t="s">
        <v>1396</v>
      </c>
      <c r="B4961" t="s">
        <v>1267</v>
      </c>
      <c r="C4961">
        <v>201009</v>
      </c>
      <c r="D4961">
        <v>29</v>
      </c>
      <c r="E4961" t="s">
        <v>1302</v>
      </c>
      <c r="F4961">
        <v>0</v>
      </c>
      <c r="G4961">
        <v>0</v>
      </c>
      <c r="H4961">
        <v>0</v>
      </c>
      <c r="I4961">
        <v>43112074900</v>
      </c>
      <c r="J4961">
        <v>4</v>
      </c>
      <c r="K4961" t="s">
        <v>1397</v>
      </c>
      <c r="L4961">
        <v>2531</v>
      </c>
      <c r="M4961" t="s">
        <v>1214</v>
      </c>
      <c r="N4961" t="s">
        <v>1388</v>
      </c>
      <c r="O4961">
        <v>72343</v>
      </c>
      <c r="P4961" t="s">
        <v>1207</v>
      </c>
      <c r="Q4961">
        <v>19980331</v>
      </c>
    </row>
    <row r="4962" spans="1:17">
      <c r="A4962" t="s">
        <v>1396</v>
      </c>
      <c r="B4962" t="s">
        <v>1444</v>
      </c>
      <c r="C4962">
        <v>201009</v>
      </c>
      <c r="D4962">
        <v>0</v>
      </c>
      <c r="E4962" t="s">
        <v>1302</v>
      </c>
      <c r="F4962">
        <v>0</v>
      </c>
      <c r="G4962">
        <v>0</v>
      </c>
      <c r="H4962">
        <v>0</v>
      </c>
      <c r="I4962">
        <v>43112038200</v>
      </c>
      <c r="J4962">
        <v>4</v>
      </c>
      <c r="K4962" t="s">
        <v>1397</v>
      </c>
      <c r="L4962">
        <v>2531</v>
      </c>
      <c r="M4962" t="s">
        <v>1214</v>
      </c>
      <c r="N4962" t="s">
        <v>1388</v>
      </c>
      <c r="O4962">
        <v>0</v>
      </c>
      <c r="P4962" t="s">
        <v>1423</v>
      </c>
      <c r="Q4962">
        <v>19980331</v>
      </c>
    </row>
    <row r="4963" spans="1:17">
      <c r="A4963" t="s">
        <v>1396</v>
      </c>
      <c r="B4963" t="s">
        <v>1445</v>
      </c>
      <c r="C4963">
        <v>201009</v>
      </c>
      <c r="D4963">
        <v>0</v>
      </c>
      <c r="E4963" t="s">
        <v>1302</v>
      </c>
      <c r="F4963">
        <v>0</v>
      </c>
      <c r="G4963">
        <v>0</v>
      </c>
      <c r="H4963">
        <v>0</v>
      </c>
      <c r="I4963">
        <v>43112038200</v>
      </c>
      <c r="J4963">
        <v>4</v>
      </c>
      <c r="K4963" t="s">
        <v>1397</v>
      </c>
      <c r="L4963">
        <v>2531</v>
      </c>
      <c r="M4963" t="s">
        <v>1214</v>
      </c>
      <c r="N4963" t="s">
        <v>1388</v>
      </c>
      <c r="O4963">
        <v>0</v>
      </c>
      <c r="P4963" t="s">
        <v>1425</v>
      </c>
      <c r="Q4963">
        <v>19980331</v>
      </c>
    </row>
    <row r="4964" spans="1:17">
      <c r="A4964" t="s">
        <v>1396</v>
      </c>
      <c r="B4964" t="s">
        <v>1286</v>
      </c>
      <c r="C4964">
        <v>201009</v>
      </c>
      <c r="D4964">
        <v>29</v>
      </c>
      <c r="E4964" t="s">
        <v>1302</v>
      </c>
      <c r="F4964">
        <v>0</v>
      </c>
      <c r="G4964">
        <v>0</v>
      </c>
      <c r="H4964">
        <v>0</v>
      </c>
      <c r="I4964">
        <v>43112069100</v>
      </c>
      <c r="J4964">
        <v>4</v>
      </c>
      <c r="K4964" t="s">
        <v>1397</v>
      </c>
      <c r="L4964">
        <v>2531</v>
      </c>
      <c r="M4964" t="s">
        <v>1214</v>
      </c>
      <c r="N4964" t="s">
        <v>1388</v>
      </c>
      <c r="O4964">
        <v>17648</v>
      </c>
      <c r="P4964" t="s">
        <v>1207</v>
      </c>
      <c r="Q4964">
        <v>19910501</v>
      </c>
    </row>
    <row r="4965" spans="1:17">
      <c r="A4965" t="s">
        <v>1396</v>
      </c>
      <c r="B4965" t="s">
        <v>1446</v>
      </c>
      <c r="C4965">
        <v>201009</v>
      </c>
      <c r="D4965">
        <v>0</v>
      </c>
      <c r="E4965" t="s">
        <v>1302</v>
      </c>
      <c r="F4965">
        <v>0</v>
      </c>
      <c r="G4965">
        <v>0</v>
      </c>
      <c r="H4965">
        <v>0</v>
      </c>
      <c r="I4965">
        <v>43112035600</v>
      </c>
      <c r="J4965">
        <v>4</v>
      </c>
      <c r="K4965" t="s">
        <v>1397</v>
      </c>
      <c r="L4965">
        <v>2531</v>
      </c>
      <c r="M4965" t="s">
        <v>1214</v>
      </c>
      <c r="N4965" t="s">
        <v>1388</v>
      </c>
      <c r="O4965">
        <v>0</v>
      </c>
      <c r="P4965" t="s">
        <v>1425</v>
      </c>
      <c r="Q4965">
        <v>19980331</v>
      </c>
    </row>
    <row r="4966" spans="1:17">
      <c r="A4966" t="s">
        <v>1396</v>
      </c>
      <c r="B4966" t="s">
        <v>1447</v>
      </c>
      <c r="C4966">
        <v>201009</v>
      </c>
      <c r="D4966">
        <v>29</v>
      </c>
      <c r="E4966" t="s">
        <v>1302</v>
      </c>
      <c r="F4966">
        <v>0</v>
      </c>
      <c r="G4966">
        <v>0</v>
      </c>
      <c r="H4966">
        <v>0</v>
      </c>
      <c r="I4966">
        <v>43112035600</v>
      </c>
      <c r="J4966">
        <v>4</v>
      </c>
      <c r="K4966" t="s">
        <v>1397</v>
      </c>
      <c r="L4966">
        <v>2531</v>
      </c>
      <c r="M4966" t="s">
        <v>1214</v>
      </c>
      <c r="N4966" t="s">
        <v>1388</v>
      </c>
      <c r="O4966">
        <v>46073</v>
      </c>
      <c r="P4966" t="s">
        <v>1423</v>
      </c>
      <c r="Q4966">
        <v>19941001</v>
      </c>
    </row>
    <row r="4967" spans="1:17">
      <c r="A4967" t="s">
        <v>1396</v>
      </c>
      <c r="B4967" t="s">
        <v>1448</v>
      </c>
      <c r="C4967">
        <v>201009</v>
      </c>
      <c r="D4967">
        <v>0</v>
      </c>
      <c r="E4967" t="s">
        <v>1302</v>
      </c>
      <c r="F4967">
        <v>0</v>
      </c>
      <c r="G4967">
        <v>0</v>
      </c>
      <c r="H4967">
        <v>0</v>
      </c>
      <c r="I4967">
        <v>43112038300</v>
      </c>
      <c r="J4967">
        <v>4</v>
      </c>
      <c r="K4967" t="s">
        <v>1397</v>
      </c>
      <c r="L4967">
        <v>2531</v>
      </c>
      <c r="M4967" t="s">
        <v>1214</v>
      </c>
      <c r="N4967" t="s">
        <v>1388</v>
      </c>
      <c r="O4967">
        <v>0</v>
      </c>
      <c r="P4967" t="s">
        <v>1423</v>
      </c>
      <c r="Q4967">
        <v>19980331</v>
      </c>
    </row>
    <row r="4968" spans="1:17">
      <c r="A4968" t="s">
        <v>1396</v>
      </c>
      <c r="B4968" t="s">
        <v>1449</v>
      </c>
      <c r="C4968">
        <v>201009</v>
      </c>
      <c r="D4968">
        <v>29</v>
      </c>
      <c r="E4968" t="s">
        <v>1302</v>
      </c>
      <c r="F4968">
        <v>0</v>
      </c>
      <c r="G4968">
        <v>0</v>
      </c>
      <c r="H4968">
        <v>0</v>
      </c>
      <c r="I4968">
        <v>43112038300</v>
      </c>
      <c r="J4968">
        <v>4</v>
      </c>
      <c r="K4968" t="s">
        <v>1397</v>
      </c>
      <c r="L4968">
        <v>2531</v>
      </c>
      <c r="M4968" t="s">
        <v>1214</v>
      </c>
      <c r="N4968" t="s">
        <v>1388</v>
      </c>
      <c r="O4968">
        <v>43804</v>
      </c>
      <c r="P4968" t="s">
        <v>1425</v>
      </c>
      <c r="Q4968">
        <v>19980331</v>
      </c>
    </row>
    <row r="4969" spans="1:17">
      <c r="A4969" t="s">
        <v>1396</v>
      </c>
      <c r="B4969" t="s">
        <v>1450</v>
      </c>
      <c r="C4969">
        <v>201009</v>
      </c>
      <c r="D4969">
        <v>0</v>
      </c>
      <c r="E4969" t="s">
        <v>1302</v>
      </c>
      <c r="F4969">
        <v>0</v>
      </c>
      <c r="G4969">
        <v>0</v>
      </c>
      <c r="H4969">
        <v>0</v>
      </c>
      <c r="I4969">
        <v>43112038400</v>
      </c>
      <c r="J4969">
        <v>4</v>
      </c>
      <c r="K4969" t="s">
        <v>1397</v>
      </c>
      <c r="L4969">
        <v>2531</v>
      </c>
      <c r="M4969" t="s">
        <v>1214</v>
      </c>
      <c r="N4969" t="s">
        <v>1388</v>
      </c>
      <c r="O4969">
        <v>0</v>
      </c>
      <c r="P4969" t="s">
        <v>1423</v>
      </c>
    </row>
    <row r="4970" spans="1:17">
      <c r="A4970" t="s">
        <v>1396</v>
      </c>
      <c r="B4970" t="s">
        <v>1451</v>
      </c>
      <c r="C4970">
        <v>201009</v>
      </c>
      <c r="D4970">
        <v>0</v>
      </c>
      <c r="E4970" t="s">
        <v>1302</v>
      </c>
      <c r="F4970">
        <v>0</v>
      </c>
      <c r="G4970">
        <v>0</v>
      </c>
      <c r="H4970">
        <v>0</v>
      </c>
      <c r="I4970">
        <v>43112038400</v>
      </c>
      <c r="J4970">
        <v>4</v>
      </c>
      <c r="K4970" t="s">
        <v>1397</v>
      </c>
      <c r="L4970">
        <v>2531</v>
      </c>
      <c r="M4970" t="s">
        <v>1214</v>
      </c>
      <c r="N4970" t="s">
        <v>1388</v>
      </c>
      <c r="O4970">
        <v>0</v>
      </c>
      <c r="P4970" t="s">
        <v>1425</v>
      </c>
    </row>
    <row r="4971" spans="1:17">
      <c r="A4971" t="s">
        <v>1396</v>
      </c>
      <c r="B4971" t="s">
        <v>1292</v>
      </c>
      <c r="C4971">
        <v>201009</v>
      </c>
      <c r="D4971">
        <v>29</v>
      </c>
      <c r="E4971" t="s">
        <v>1302</v>
      </c>
      <c r="F4971">
        <v>0</v>
      </c>
      <c r="G4971">
        <v>0</v>
      </c>
      <c r="H4971">
        <v>0</v>
      </c>
      <c r="I4971">
        <v>43112035700</v>
      </c>
      <c r="J4971">
        <v>4</v>
      </c>
      <c r="K4971" t="s">
        <v>1397</v>
      </c>
      <c r="L4971">
        <v>2531</v>
      </c>
      <c r="M4971" t="s">
        <v>1214</v>
      </c>
      <c r="N4971" t="s">
        <v>1388</v>
      </c>
      <c r="O4971">
        <v>41943</v>
      </c>
      <c r="P4971" t="s">
        <v>1207</v>
      </c>
      <c r="Q4971">
        <v>19771001</v>
      </c>
    </row>
    <row r="4972" spans="1:17">
      <c r="A4972" t="s">
        <v>1396</v>
      </c>
      <c r="B4972" t="s">
        <v>1296</v>
      </c>
      <c r="C4972">
        <v>201009</v>
      </c>
      <c r="D4972">
        <v>0</v>
      </c>
      <c r="E4972" t="s">
        <v>1302</v>
      </c>
      <c r="F4972">
        <v>0</v>
      </c>
      <c r="G4972">
        <v>0</v>
      </c>
      <c r="H4972">
        <v>0</v>
      </c>
      <c r="I4972">
        <v>43112033600</v>
      </c>
      <c r="J4972">
        <v>4</v>
      </c>
      <c r="K4972" t="s">
        <v>1397</v>
      </c>
      <c r="L4972">
        <v>2531</v>
      </c>
      <c r="M4972" t="s">
        <v>1214</v>
      </c>
      <c r="N4972" t="s">
        <v>1388</v>
      </c>
      <c r="O4972">
        <v>0</v>
      </c>
      <c r="P4972" t="s">
        <v>1207</v>
      </c>
      <c r="Q4972">
        <v>19770901</v>
      </c>
    </row>
    <row r="4973" spans="1:17">
      <c r="A4973" t="s">
        <v>1396</v>
      </c>
      <c r="B4973" t="s">
        <v>1452</v>
      </c>
      <c r="C4973">
        <v>201009</v>
      </c>
      <c r="D4973">
        <v>0</v>
      </c>
      <c r="E4973" t="s">
        <v>1302</v>
      </c>
      <c r="F4973">
        <v>0</v>
      </c>
      <c r="G4973">
        <v>0</v>
      </c>
      <c r="H4973">
        <v>0</v>
      </c>
      <c r="I4973">
        <v>43112038100</v>
      </c>
      <c r="J4973">
        <v>4</v>
      </c>
      <c r="K4973" t="s">
        <v>1397</v>
      </c>
      <c r="L4973">
        <v>2531</v>
      </c>
      <c r="M4973" t="s">
        <v>1214</v>
      </c>
      <c r="N4973" t="s">
        <v>1388</v>
      </c>
      <c r="O4973">
        <v>0</v>
      </c>
      <c r="P4973" t="s">
        <v>1423</v>
      </c>
      <c r="Q4973">
        <v>19980331</v>
      </c>
    </row>
    <row r="4974" spans="1:17">
      <c r="A4974" t="s">
        <v>1396</v>
      </c>
      <c r="B4974" t="s">
        <v>1453</v>
      </c>
      <c r="C4974">
        <v>201009</v>
      </c>
      <c r="D4974">
        <v>0</v>
      </c>
      <c r="E4974" t="s">
        <v>1302</v>
      </c>
      <c r="F4974">
        <v>0</v>
      </c>
      <c r="G4974">
        <v>0</v>
      </c>
      <c r="H4974">
        <v>0</v>
      </c>
      <c r="I4974">
        <v>43112038100</v>
      </c>
      <c r="J4974">
        <v>4</v>
      </c>
      <c r="K4974" t="s">
        <v>1397</v>
      </c>
      <c r="L4974">
        <v>2531</v>
      </c>
      <c r="M4974" t="s">
        <v>1214</v>
      </c>
      <c r="N4974" t="s">
        <v>1388</v>
      </c>
      <c r="O4974">
        <v>0</v>
      </c>
      <c r="P4974" t="s">
        <v>1425</v>
      </c>
      <c r="Q4974">
        <v>19980331</v>
      </c>
    </row>
    <row r="4975" spans="1:17">
      <c r="A4975" t="s">
        <v>1379</v>
      </c>
      <c r="B4975" t="s">
        <v>1422</v>
      </c>
      <c r="C4975">
        <v>201010</v>
      </c>
      <c r="D4975">
        <v>0</v>
      </c>
      <c r="E4975" t="s">
        <v>1302</v>
      </c>
      <c r="F4975">
        <v>0</v>
      </c>
      <c r="G4975">
        <v>0</v>
      </c>
      <c r="H4975">
        <v>0</v>
      </c>
      <c r="I4975">
        <v>43112027600</v>
      </c>
      <c r="J4975">
        <v>4</v>
      </c>
      <c r="K4975" t="s">
        <v>1380</v>
      </c>
      <c r="L4975">
        <v>2531</v>
      </c>
      <c r="M4975" t="s">
        <v>1214</v>
      </c>
      <c r="N4975" t="s">
        <v>1388</v>
      </c>
      <c r="O4975">
        <v>0</v>
      </c>
      <c r="P4975" t="s">
        <v>1423</v>
      </c>
    </row>
    <row r="4976" spans="1:17">
      <c r="A4976" t="s">
        <v>1379</v>
      </c>
      <c r="B4976" t="s">
        <v>1424</v>
      </c>
      <c r="C4976">
        <v>201010</v>
      </c>
      <c r="D4976">
        <v>0</v>
      </c>
      <c r="E4976" t="s">
        <v>1302</v>
      </c>
      <c r="F4976">
        <v>0</v>
      </c>
      <c r="G4976">
        <v>0</v>
      </c>
      <c r="H4976">
        <v>0</v>
      </c>
      <c r="I4976">
        <v>43112027600</v>
      </c>
      <c r="J4976">
        <v>4</v>
      </c>
      <c r="K4976" t="s">
        <v>1380</v>
      </c>
      <c r="L4976">
        <v>2531</v>
      </c>
      <c r="M4976" t="s">
        <v>1214</v>
      </c>
      <c r="N4976" t="s">
        <v>1388</v>
      </c>
      <c r="O4976">
        <v>0</v>
      </c>
      <c r="P4976" t="s">
        <v>1425</v>
      </c>
    </row>
    <row r="4977" spans="1:17">
      <c r="A4977" t="s">
        <v>1396</v>
      </c>
      <c r="B4977" t="s">
        <v>1306</v>
      </c>
      <c r="C4977">
        <v>201010</v>
      </c>
      <c r="D4977">
        <v>0</v>
      </c>
      <c r="E4977" t="s">
        <v>1302</v>
      </c>
      <c r="F4977">
        <v>0</v>
      </c>
      <c r="G4977">
        <v>0</v>
      </c>
      <c r="H4977">
        <v>0</v>
      </c>
      <c r="I4977">
        <v>43112015000</v>
      </c>
      <c r="J4977">
        <v>4</v>
      </c>
      <c r="K4977" t="s">
        <v>1397</v>
      </c>
      <c r="L4977">
        <v>2531</v>
      </c>
      <c r="M4977" t="s">
        <v>1214</v>
      </c>
      <c r="N4977" t="s">
        <v>1388</v>
      </c>
      <c r="O4977">
        <v>0</v>
      </c>
      <c r="P4977" t="s">
        <v>1207</v>
      </c>
    </row>
    <row r="4978" spans="1:17">
      <c r="A4978" t="s">
        <v>1396</v>
      </c>
      <c r="B4978" t="s">
        <v>1426</v>
      </c>
      <c r="C4978">
        <v>201010</v>
      </c>
      <c r="D4978">
        <v>29</v>
      </c>
      <c r="E4978" t="s">
        <v>1302</v>
      </c>
      <c r="F4978">
        <v>0</v>
      </c>
      <c r="G4978">
        <v>0</v>
      </c>
      <c r="H4978">
        <v>0</v>
      </c>
      <c r="I4978">
        <v>43112021501</v>
      </c>
      <c r="J4978">
        <v>4</v>
      </c>
      <c r="K4978" t="s">
        <v>1397</v>
      </c>
      <c r="L4978">
        <v>2531</v>
      </c>
      <c r="M4978" t="s">
        <v>1214</v>
      </c>
      <c r="N4978" t="s">
        <v>1388</v>
      </c>
      <c r="O4978">
        <v>61739</v>
      </c>
      <c r="P4978" t="s">
        <v>1423</v>
      </c>
      <c r="Q4978">
        <v>19980331</v>
      </c>
    </row>
    <row r="4979" spans="1:17">
      <c r="A4979" t="s">
        <v>1396</v>
      </c>
      <c r="B4979" t="s">
        <v>1427</v>
      </c>
      <c r="C4979">
        <v>201010</v>
      </c>
      <c r="D4979">
        <v>29</v>
      </c>
      <c r="E4979" t="s">
        <v>1302</v>
      </c>
      <c r="F4979">
        <v>0</v>
      </c>
      <c r="G4979">
        <v>0</v>
      </c>
      <c r="H4979">
        <v>0</v>
      </c>
      <c r="I4979">
        <v>43112021501</v>
      </c>
      <c r="J4979">
        <v>4</v>
      </c>
      <c r="K4979" t="s">
        <v>1397</v>
      </c>
      <c r="L4979">
        <v>2531</v>
      </c>
      <c r="M4979" t="s">
        <v>1214</v>
      </c>
      <c r="N4979" t="s">
        <v>1388</v>
      </c>
      <c r="O4979">
        <v>24292</v>
      </c>
      <c r="P4979" t="s">
        <v>1425</v>
      </c>
      <c r="Q4979">
        <v>19980331</v>
      </c>
    </row>
    <row r="4980" spans="1:17">
      <c r="A4980" t="s">
        <v>1396</v>
      </c>
      <c r="B4980" t="s">
        <v>1428</v>
      </c>
      <c r="C4980">
        <v>201010</v>
      </c>
      <c r="D4980">
        <v>29</v>
      </c>
      <c r="E4980" t="s">
        <v>1302</v>
      </c>
      <c r="F4980">
        <v>0</v>
      </c>
      <c r="G4980">
        <v>0</v>
      </c>
      <c r="H4980">
        <v>0</v>
      </c>
      <c r="I4980">
        <v>43112021601</v>
      </c>
      <c r="J4980">
        <v>4</v>
      </c>
      <c r="K4980" t="s">
        <v>1397</v>
      </c>
      <c r="L4980">
        <v>2531</v>
      </c>
      <c r="M4980" t="s">
        <v>1214</v>
      </c>
      <c r="N4980" t="s">
        <v>1388</v>
      </c>
      <c r="O4980">
        <v>93987</v>
      </c>
      <c r="P4980" t="s">
        <v>1423</v>
      </c>
      <c r="Q4980">
        <v>19980331</v>
      </c>
    </row>
    <row r="4981" spans="1:17">
      <c r="A4981" t="s">
        <v>1396</v>
      </c>
      <c r="B4981" t="s">
        <v>1429</v>
      </c>
      <c r="C4981">
        <v>201010</v>
      </c>
      <c r="D4981">
        <v>29</v>
      </c>
      <c r="E4981" t="s">
        <v>1302</v>
      </c>
      <c r="F4981">
        <v>0</v>
      </c>
      <c r="G4981">
        <v>0</v>
      </c>
      <c r="H4981">
        <v>0</v>
      </c>
      <c r="I4981">
        <v>43112021601</v>
      </c>
      <c r="J4981">
        <v>4</v>
      </c>
      <c r="K4981" t="s">
        <v>1397</v>
      </c>
      <c r="L4981">
        <v>2531</v>
      </c>
      <c r="M4981" t="s">
        <v>1214</v>
      </c>
      <c r="N4981" t="s">
        <v>1388</v>
      </c>
      <c r="O4981">
        <v>37069</v>
      </c>
      <c r="P4981" t="s">
        <v>1425</v>
      </c>
      <c r="Q4981">
        <v>19980331</v>
      </c>
    </row>
    <row r="4982" spans="1:17">
      <c r="A4982" t="s">
        <v>1396</v>
      </c>
      <c r="B4982" t="s">
        <v>1264</v>
      </c>
      <c r="C4982">
        <v>201010</v>
      </c>
      <c r="D4982">
        <v>29</v>
      </c>
      <c r="E4982" t="s">
        <v>1302</v>
      </c>
      <c r="F4982">
        <v>0</v>
      </c>
      <c r="G4982">
        <v>0</v>
      </c>
      <c r="H4982">
        <v>0</v>
      </c>
      <c r="I4982">
        <v>43112021700</v>
      </c>
      <c r="J4982">
        <v>4</v>
      </c>
      <c r="K4982" t="s">
        <v>1397</v>
      </c>
      <c r="L4982">
        <v>2531</v>
      </c>
      <c r="M4982" t="s">
        <v>1214</v>
      </c>
      <c r="N4982" t="s">
        <v>1388</v>
      </c>
      <c r="O4982">
        <v>57783</v>
      </c>
      <c r="P4982" t="s">
        <v>1322</v>
      </c>
      <c r="Q4982">
        <v>19810901</v>
      </c>
    </row>
    <row r="4983" spans="1:17">
      <c r="A4983" t="s">
        <v>1396</v>
      </c>
      <c r="B4983" t="s">
        <v>1430</v>
      </c>
      <c r="C4983">
        <v>201010</v>
      </c>
      <c r="D4983">
        <v>29</v>
      </c>
      <c r="E4983" t="s">
        <v>1302</v>
      </c>
      <c r="F4983">
        <v>0</v>
      </c>
      <c r="G4983">
        <v>0</v>
      </c>
      <c r="H4983">
        <v>0</v>
      </c>
      <c r="I4983">
        <v>43112020600</v>
      </c>
      <c r="J4983">
        <v>4</v>
      </c>
      <c r="K4983" t="s">
        <v>1397</v>
      </c>
      <c r="L4983">
        <v>2531</v>
      </c>
      <c r="M4983" t="s">
        <v>1214</v>
      </c>
      <c r="N4983" t="s">
        <v>1388</v>
      </c>
      <c r="O4983">
        <v>124422</v>
      </c>
      <c r="P4983" t="s">
        <v>1425</v>
      </c>
      <c r="Q4983">
        <v>19980331</v>
      </c>
    </row>
    <row r="4984" spans="1:17">
      <c r="A4984" t="s">
        <v>1396</v>
      </c>
      <c r="B4984" t="s">
        <v>1431</v>
      </c>
      <c r="C4984">
        <v>201010</v>
      </c>
      <c r="D4984">
        <v>29</v>
      </c>
      <c r="E4984" t="s">
        <v>1302</v>
      </c>
      <c r="F4984">
        <v>0</v>
      </c>
      <c r="G4984">
        <v>0</v>
      </c>
      <c r="H4984">
        <v>0</v>
      </c>
      <c r="I4984">
        <v>43112020600</v>
      </c>
      <c r="J4984">
        <v>4</v>
      </c>
      <c r="K4984" t="s">
        <v>1397</v>
      </c>
      <c r="L4984">
        <v>2531</v>
      </c>
      <c r="M4984" t="s">
        <v>1214</v>
      </c>
      <c r="N4984" t="s">
        <v>1388</v>
      </c>
      <c r="O4984">
        <v>61204</v>
      </c>
      <c r="P4984" t="s">
        <v>1423</v>
      </c>
      <c r="Q4984">
        <v>19980331</v>
      </c>
    </row>
    <row r="4985" spans="1:17">
      <c r="A4985" t="s">
        <v>1396</v>
      </c>
      <c r="B4985" t="s">
        <v>1432</v>
      </c>
      <c r="C4985">
        <v>201010</v>
      </c>
      <c r="D4985">
        <v>0</v>
      </c>
      <c r="E4985" t="s">
        <v>1302</v>
      </c>
      <c r="F4985">
        <v>0</v>
      </c>
      <c r="G4985">
        <v>0</v>
      </c>
      <c r="H4985">
        <v>0</v>
      </c>
      <c r="I4985">
        <v>43112013101</v>
      </c>
      <c r="J4985">
        <v>4</v>
      </c>
      <c r="K4985" t="s">
        <v>1397</v>
      </c>
      <c r="L4985">
        <v>2531</v>
      </c>
      <c r="M4985" t="s">
        <v>1214</v>
      </c>
      <c r="N4985" t="s">
        <v>1388</v>
      </c>
      <c r="O4985">
        <v>0</v>
      </c>
      <c r="P4985" t="s">
        <v>1423</v>
      </c>
      <c r="Q4985">
        <v>19980331</v>
      </c>
    </row>
    <row r="4986" spans="1:17">
      <c r="A4986" t="s">
        <v>1396</v>
      </c>
      <c r="B4986" t="s">
        <v>1433</v>
      </c>
      <c r="C4986">
        <v>201010</v>
      </c>
      <c r="D4986">
        <v>30</v>
      </c>
      <c r="E4986" t="s">
        <v>1302</v>
      </c>
      <c r="F4986">
        <v>0</v>
      </c>
      <c r="G4986">
        <v>0</v>
      </c>
      <c r="H4986">
        <v>0</v>
      </c>
      <c r="I4986">
        <v>43112013101</v>
      </c>
      <c r="J4986">
        <v>4</v>
      </c>
      <c r="K4986" t="s">
        <v>1397</v>
      </c>
      <c r="L4986">
        <v>2531</v>
      </c>
      <c r="M4986" t="s">
        <v>1214</v>
      </c>
      <c r="N4986" t="s">
        <v>1388</v>
      </c>
      <c r="O4986">
        <v>34881</v>
      </c>
      <c r="P4986" t="s">
        <v>1425</v>
      </c>
      <c r="Q4986">
        <v>19980430</v>
      </c>
    </row>
    <row r="4987" spans="1:17">
      <c r="A4987" t="s">
        <v>1396</v>
      </c>
      <c r="B4987" t="s">
        <v>1227</v>
      </c>
      <c r="C4987">
        <v>201010</v>
      </c>
      <c r="D4987">
        <v>30</v>
      </c>
      <c r="E4987" t="s">
        <v>1302</v>
      </c>
      <c r="F4987">
        <v>0</v>
      </c>
      <c r="G4987">
        <v>0</v>
      </c>
      <c r="H4987">
        <v>0</v>
      </c>
      <c r="I4987">
        <v>43112016701</v>
      </c>
      <c r="J4987">
        <v>4</v>
      </c>
      <c r="K4987" t="s">
        <v>1397</v>
      </c>
      <c r="L4987">
        <v>2531</v>
      </c>
      <c r="M4987" t="s">
        <v>1214</v>
      </c>
      <c r="N4987" t="s">
        <v>1388</v>
      </c>
      <c r="O4987">
        <v>60639</v>
      </c>
      <c r="P4987" t="s">
        <v>1207</v>
      </c>
      <c r="Q4987">
        <v>19980625</v>
      </c>
    </row>
    <row r="4988" spans="1:17">
      <c r="A4988" t="s">
        <v>1396</v>
      </c>
      <c r="B4988" t="s">
        <v>1361</v>
      </c>
      <c r="C4988">
        <v>201010</v>
      </c>
      <c r="D4988">
        <v>30</v>
      </c>
      <c r="E4988" t="s">
        <v>1302</v>
      </c>
      <c r="F4988">
        <v>0</v>
      </c>
      <c r="G4988">
        <v>0</v>
      </c>
      <c r="H4988">
        <v>0</v>
      </c>
      <c r="I4988">
        <v>43112069600</v>
      </c>
      <c r="J4988">
        <v>4</v>
      </c>
      <c r="K4988" t="s">
        <v>1397</v>
      </c>
      <c r="L4988">
        <v>2531</v>
      </c>
      <c r="M4988" t="s">
        <v>1214</v>
      </c>
      <c r="N4988" t="s">
        <v>1388</v>
      </c>
      <c r="O4988">
        <v>59513</v>
      </c>
      <c r="P4988" t="s">
        <v>1207</v>
      </c>
      <c r="Q4988">
        <v>19980802</v>
      </c>
    </row>
    <row r="4989" spans="1:17">
      <c r="A4989" t="s">
        <v>1396</v>
      </c>
      <c r="B4989" t="s">
        <v>1434</v>
      </c>
      <c r="C4989">
        <v>201010</v>
      </c>
      <c r="D4989">
        <v>0</v>
      </c>
      <c r="E4989" t="s">
        <v>1302</v>
      </c>
      <c r="F4989">
        <v>0</v>
      </c>
      <c r="G4989">
        <v>0</v>
      </c>
      <c r="H4989">
        <v>0</v>
      </c>
      <c r="I4989">
        <v>43112010901</v>
      </c>
      <c r="J4989">
        <v>4</v>
      </c>
      <c r="K4989" t="s">
        <v>1397</v>
      </c>
      <c r="L4989">
        <v>2531</v>
      </c>
      <c r="M4989" t="s">
        <v>1214</v>
      </c>
      <c r="N4989" t="s">
        <v>1388</v>
      </c>
      <c r="O4989">
        <v>0</v>
      </c>
      <c r="P4989" t="s">
        <v>1423</v>
      </c>
      <c r="Q4989">
        <v>19980331</v>
      </c>
    </row>
    <row r="4990" spans="1:17">
      <c r="A4990" t="s">
        <v>1396</v>
      </c>
      <c r="B4990" t="s">
        <v>1435</v>
      </c>
      <c r="C4990">
        <v>201010</v>
      </c>
      <c r="D4990">
        <v>0</v>
      </c>
      <c r="E4990" t="s">
        <v>1302</v>
      </c>
      <c r="F4990">
        <v>0</v>
      </c>
      <c r="G4990">
        <v>0</v>
      </c>
      <c r="H4990">
        <v>0</v>
      </c>
      <c r="I4990">
        <v>43112010901</v>
      </c>
      <c r="J4990">
        <v>4</v>
      </c>
      <c r="K4990" t="s">
        <v>1397</v>
      </c>
      <c r="L4990">
        <v>2531</v>
      </c>
      <c r="M4990" t="s">
        <v>1214</v>
      </c>
      <c r="N4990" t="s">
        <v>1388</v>
      </c>
      <c r="O4990">
        <v>0</v>
      </c>
      <c r="P4990" t="s">
        <v>1425</v>
      </c>
      <c r="Q4990">
        <v>19980731</v>
      </c>
    </row>
    <row r="4991" spans="1:17">
      <c r="A4991" t="s">
        <v>1396</v>
      </c>
      <c r="B4991" t="s">
        <v>1436</v>
      </c>
      <c r="C4991">
        <v>201010</v>
      </c>
      <c r="D4991">
        <v>30</v>
      </c>
      <c r="E4991" t="s">
        <v>1302</v>
      </c>
      <c r="F4991">
        <v>0</v>
      </c>
      <c r="G4991">
        <v>0</v>
      </c>
      <c r="H4991">
        <v>0</v>
      </c>
      <c r="I4991">
        <v>43112014300</v>
      </c>
      <c r="J4991">
        <v>4</v>
      </c>
      <c r="K4991" t="s">
        <v>1397</v>
      </c>
      <c r="L4991">
        <v>2531</v>
      </c>
      <c r="M4991" t="s">
        <v>1214</v>
      </c>
      <c r="N4991" t="s">
        <v>1388</v>
      </c>
      <c r="O4991">
        <v>78115</v>
      </c>
      <c r="P4991" t="s">
        <v>1207</v>
      </c>
      <c r="Q4991">
        <v>19980628</v>
      </c>
    </row>
    <row r="4992" spans="1:17">
      <c r="A4992" t="s">
        <v>1396</v>
      </c>
      <c r="B4992" t="s">
        <v>1437</v>
      </c>
      <c r="C4992">
        <v>201010</v>
      </c>
      <c r="D4992">
        <v>0</v>
      </c>
      <c r="E4992" t="s">
        <v>1302</v>
      </c>
      <c r="F4992">
        <v>0</v>
      </c>
      <c r="G4992">
        <v>0</v>
      </c>
      <c r="H4992">
        <v>0</v>
      </c>
      <c r="I4992">
        <v>43112030000</v>
      </c>
      <c r="J4992">
        <v>4</v>
      </c>
      <c r="K4992" t="s">
        <v>1397</v>
      </c>
      <c r="L4992">
        <v>2531</v>
      </c>
      <c r="M4992" t="s">
        <v>1214</v>
      </c>
      <c r="N4992" t="s">
        <v>1388</v>
      </c>
      <c r="O4992">
        <v>0</v>
      </c>
      <c r="P4992" t="s">
        <v>1423</v>
      </c>
      <c r="Q4992">
        <v>19980331</v>
      </c>
    </row>
    <row r="4993" spans="1:17">
      <c r="A4993" t="s">
        <v>1396</v>
      </c>
      <c r="B4993" t="s">
        <v>1438</v>
      </c>
      <c r="C4993">
        <v>201010</v>
      </c>
      <c r="D4993">
        <v>30</v>
      </c>
      <c r="E4993" t="s">
        <v>1302</v>
      </c>
      <c r="F4993">
        <v>0</v>
      </c>
      <c r="G4993">
        <v>0</v>
      </c>
      <c r="H4993">
        <v>0</v>
      </c>
      <c r="I4993">
        <v>43112030000</v>
      </c>
      <c r="J4993">
        <v>4</v>
      </c>
      <c r="K4993" t="s">
        <v>1397</v>
      </c>
      <c r="L4993">
        <v>2531</v>
      </c>
      <c r="M4993" t="s">
        <v>1214</v>
      </c>
      <c r="N4993" t="s">
        <v>1388</v>
      </c>
      <c r="O4993">
        <v>8342</v>
      </c>
      <c r="P4993" t="s">
        <v>1425</v>
      </c>
      <c r="Q4993">
        <v>19980331</v>
      </c>
    </row>
    <row r="4994" spans="1:17">
      <c r="A4994" t="s">
        <v>1396</v>
      </c>
      <c r="B4994" t="s">
        <v>1439</v>
      </c>
      <c r="C4994">
        <v>201010</v>
      </c>
      <c r="D4994">
        <v>0</v>
      </c>
      <c r="E4994" t="s">
        <v>1302</v>
      </c>
      <c r="F4994">
        <v>0</v>
      </c>
      <c r="G4994">
        <v>0</v>
      </c>
      <c r="H4994">
        <v>0</v>
      </c>
      <c r="I4994">
        <v>43112026400</v>
      </c>
      <c r="J4994">
        <v>4</v>
      </c>
      <c r="K4994" t="s">
        <v>1397</v>
      </c>
      <c r="L4994">
        <v>2531</v>
      </c>
      <c r="M4994" t="s">
        <v>1214</v>
      </c>
      <c r="N4994" t="s">
        <v>1388</v>
      </c>
      <c r="O4994">
        <v>0</v>
      </c>
      <c r="P4994" t="s">
        <v>1423</v>
      </c>
      <c r="Q4994">
        <v>20000430</v>
      </c>
    </row>
    <row r="4995" spans="1:17">
      <c r="A4995" t="s">
        <v>1396</v>
      </c>
      <c r="B4995" t="s">
        <v>1440</v>
      </c>
      <c r="C4995">
        <v>201010</v>
      </c>
      <c r="D4995">
        <v>0</v>
      </c>
      <c r="E4995" t="s">
        <v>1302</v>
      </c>
      <c r="F4995">
        <v>0</v>
      </c>
      <c r="G4995">
        <v>0</v>
      </c>
      <c r="H4995">
        <v>0</v>
      </c>
      <c r="I4995">
        <v>43112026400</v>
      </c>
      <c r="J4995">
        <v>4</v>
      </c>
      <c r="K4995" t="s">
        <v>1397</v>
      </c>
      <c r="L4995">
        <v>2531</v>
      </c>
      <c r="M4995" t="s">
        <v>1214</v>
      </c>
      <c r="N4995" t="s">
        <v>1388</v>
      </c>
      <c r="O4995">
        <v>0</v>
      </c>
      <c r="P4995" t="s">
        <v>1425</v>
      </c>
      <c r="Q4995">
        <v>19980331</v>
      </c>
    </row>
    <row r="4996" spans="1:17">
      <c r="A4996" t="s">
        <v>1396</v>
      </c>
      <c r="B4996" t="s">
        <v>1441</v>
      </c>
      <c r="C4996">
        <v>201010</v>
      </c>
      <c r="D4996">
        <v>30</v>
      </c>
      <c r="E4996" t="s">
        <v>1302</v>
      </c>
      <c r="F4996">
        <v>0</v>
      </c>
      <c r="G4996">
        <v>0</v>
      </c>
      <c r="H4996">
        <v>0</v>
      </c>
      <c r="I4996">
        <v>43112018700</v>
      </c>
      <c r="J4996">
        <v>4</v>
      </c>
      <c r="K4996" t="s">
        <v>1397</v>
      </c>
      <c r="L4996">
        <v>2531</v>
      </c>
      <c r="M4996" t="s">
        <v>1214</v>
      </c>
      <c r="N4996" t="s">
        <v>1388</v>
      </c>
      <c r="O4996">
        <v>19391</v>
      </c>
      <c r="P4996" t="s">
        <v>1207</v>
      </c>
      <c r="Q4996">
        <v>19700501</v>
      </c>
    </row>
    <row r="4997" spans="1:17">
      <c r="A4997" t="s">
        <v>1396</v>
      </c>
      <c r="B4997" t="s">
        <v>1442</v>
      </c>
      <c r="C4997">
        <v>201010</v>
      </c>
      <c r="D4997">
        <v>30</v>
      </c>
      <c r="E4997" t="s">
        <v>1302</v>
      </c>
      <c r="F4997">
        <v>0</v>
      </c>
      <c r="G4997">
        <v>0</v>
      </c>
      <c r="H4997">
        <v>0</v>
      </c>
      <c r="I4997">
        <v>43112020801</v>
      </c>
      <c r="J4997">
        <v>4</v>
      </c>
      <c r="K4997" t="s">
        <v>1397</v>
      </c>
      <c r="L4997">
        <v>2531</v>
      </c>
      <c r="M4997" t="s">
        <v>1214</v>
      </c>
      <c r="N4997" t="s">
        <v>1388</v>
      </c>
      <c r="O4997">
        <v>25826</v>
      </c>
      <c r="P4997" t="s">
        <v>1207</v>
      </c>
      <c r="Q4997">
        <v>19730101</v>
      </c>
    </row>
    <row r="4998" spans="1:17">
      <c r="A4998" t="s">
        <v>1396</v>
      </c>
      <c r="B4998" t="s">
        <v>1443</v>
      </c>
      <c r="C4998">
        <v>201010</v>
      </c>
      <c r="D4998">
        <v>30</v>
      </c>
      <c r="E4998" t="s">
        <v>1302</v>
      </c>
      <c r="F4998">
        <v>0</v>
      </c>
      <c r="G4998">
        <v>0</v>
      </c>
      <c r="H4998">
        <v>0</v>
      </c>
      <c r="I4998">
        <v>43112020901</v>
      </c>
      <c r="J4998">
        <v>4</v>
      </c>
      <c r="K4998" t="s">
        <v>1397</v>
      </c>
      <c r="L4998">
        <v>2531</v>
      </c>
      <c r="M4998" t="s">
        <v>1214</v>
      </c>
      <c r="N4998" t="s">
        <v>1388</v>
      </c>
      <c r="O4998">
        <v>30586</v>
      </c>
      <c r="P4998" t="s">
        <v>1207</v>
      </c>
      <c r="Q4998">
        <v>19980622</v>
      </c>
    </row>
    <row r="4999" spans="1:17">
      <c r="A4999" t="s">
        <v>1396</v>
      </c>
      <c r="B4999" t="s">
        <v>1267</v>
      </c>
      <c r="C4999">
        <v>201010</v>
      </c>
      <c r="D4999">
        <v>29</v>
      </c>
      <c r="E4999" t="s">
        <v>1302</v>
      </c>
      <c r="F4999">
        <v>0</v>
      </c>
      <c r="G4999">
        <v>0</v>
      </c>
      <c r="H4999">
        <v>0</v>
      </c>
      <c r="I4999">
        <v>43112074900</v>
      </c>
      <c r="J4999">
        <v>4</v>
      </c>
      <c r="K4999" t="s">
        <v>1397</v>
      </c>
      <c r="L4999">
        <v>2531</v>
      </c>
      <c r="M4999" t="s">
        <v>1214</v>
      </c>
      <c r="N4999" t="s">
        <v>1388</v>
      </c>
      <c r="O4999">
        <v>72136</v>
      </c>
      <c r="P4999" t="s">
        <v>1207</v>
      </c>
      <c r="Q4999">
        <v>19980331</v>
      </c>
    </row>
    <row r="5000" spans="1:17">
      <c r="A5000" t="s">
        <v>1396</v>
      </c>
      <c r="B5000" t="s">
        <v>1444</v>
      </c>
      <c r="C5000">
        <v>201010</v>
      </c>
      <c r="D5000">
        <v>0</v>
      </c>
      <c r="E5000" t="s">
        <v>1302</v>
      </c>
      <c r="F5000">
        <v>0</v>
      </c>
      <c r="G5000">
        <v>0</v>
      </c>
      <c r="H5000">
        <v>0</v>
      </c>
      <c r="I5000">
        <v>43112038200</v>
      </c>
      <c r="J5000">
        <v>4</v>
      </c>
      <c r="K5000" t="s">
        <v>1397</v>
      </c>
      <c r="L5000">
        <v>2531</v>
      </c>
      <c r="M5000" t="s">
        <v>1214</v>
      </c>
      <c r="N5000" t="s">
        <v>1388</v>
      </c>
      <c r="O5000">
        <v>0</v>
      </c>
      <c r="P5000" t="s">
        <v>1423</v>
      </c>
      <c r="Q5000">
        <v>19980331</v>
      </c>
    </row>
    <row r="5001" spans="1:17">
      <c r="A5001" t="s">
        <v>1396</v>
      </c>
      <c r="B5001" t="s">
        <v>1445</v>
      </c>
      <c r="C5001">
        <v>201010</v>
      </c>
      <c r="D5001">
        <v>0</v>
      </c>
      <c r="E5001" t="s">
        <v>1302</v>
      </c>
      <c r="F5001">
        <v>0</v>
      </c>
      <c r="G5001">
        <v>0</v>
      </c>
      <c r="H5001">
        <v>0</v>
      </c>
      <c r="I5001">
        <v>43112038200</v>
      </c>
      <c r="J5001">
        <v>4</v>
      </c>
      <c r="K5001" t="s">
        <v>1397</v>
      </c>
      <c r="L5001">
        <v>2531</v>
      </c>
      <c r="M5001" t="s">
        <v>1214</v>
      </c>
      <c r="N5001" t="s">
        <v>1388</v>
      </c>
      <c r="O5001">
        <v>0</v>
      </c>
      <c r="P5001" t="s">
        <v>1425</v>
      </c>
      <c r="Q5001">
        <v>19980331</v>
      </c>
    </row>
    <row r="5002" spans="1:17">
      <c r="A5002" t="s">
        <v>1396</v>
      </c>
      <c r="B5002" t="s">
        <v>1286</v>
      </c>
      <c r="C5002">
        <v>201010</v>
      </c>
      <c r="D5002">
        <v>30</v>
      </c>
      <c r="E5002" t="s">
        <v>1302</v>
      </c>
      <c r="F5002">
        <v>0</v>
      </c>
      <c r="G5002">
        <v>0</v>
      </c>
      <c r="H5002">
        <v>0</v>
      </c>
      <c r="I5002">
        <v>43112069100</v>
      </c>
      <c r="J5002">
        <v>4</v>
      </c>
      <c r="K5002" t="s">
        <v>1397</v>
      </c>
      <c r="L5002">
        <v>2531</v>
      </c>
      <c r="M5002" t="s">
        <v>1214</v>
      </c>
      <c r="N5002" t="s">
        <v>1388</v>
      </c>
      <c r="O5002">
        <v>18691</v>
      </c>
      <c r="P5002" t="s">
        <v>1207</v>
      </c>
      <c r="Q5002">
        <v>19910501</v>
      </c>
    </row>
    <row r="5003" spans="1:17">
      <c r="A5003" t="s">
        <v>1396</v>
      </c>
      <c r="B5003" t="s">
        <v>1446</v>
      </c>
      <c r="C5003">
        <v>201010</v>
      </c>
      <c r="D5003">
        <v>0</v>
      </c>
      <c r="E5003" t="s">
        <v>1302</v>
      </c>
      <c r="F5003">
        <v>0</v>
      </c>
      <c r="G5003">
        <v>0</v>
      </c>
      <c r="H5003">
        <v>0</v>
      </c>
      <c r="I5003">
        <v>43112035600</v>
      </c>
      <c r="J5003">
        <v>4</v>
      </c>
      <c r="K5003" t="s">
        <v>1397</v>
      </c>
      <c r="L5003">
        <v>2531</v>
      </c>
      <c r="M5003" t="s">
        <v>1214</v>
      </c>
      <c r="N5003" t="s">
        <v>1388</v>
      </c>
      <c r="O5003">
        <v>0</v>
      </c>
      <c r="P5003" t="s">
        <v>1425</v>
      </c>
      <c r="Q5003">
        <v>19980331</v>
      </c>
    </row>
    <row r="5004" spans="1:17">
      <c r="A5004" t="s">
        <v>1396</v>
      </c>
      <c r="B5004" t="s">
        <v>1447</v>
      </c>
      <c r="C5004">
        <v>201010</v>
      </c>
      <c r="D5004">
        <v>30</v>
      </c>
      <c r="E5004" t="s">
        <v>1302</v>
      </c>
      <c r="F5004">
        <v>0</v>
      </c>
      <c r="G5004">
        <v>0</v>
      </c>
      <c r="H5004">
        <v>0</v>
      </c>
      <c r="I5004">
        <v>43112035600</v>
      </c>
      <c r="J5004">
        <v>4</v>
      </c>
      <c r="K5004" t="s">
        <v>1397</v>
      </c>
      <c r="L5004">
        <v>2531</v>
      </c>
      <c r="M5004" t="s">
        <v>1214</v>
      </c>
      <c r="N5004" t="s">
        <v>1388</v>
      </c>
      <c r="O5004">
        <v>54527</v>
      </c>
      <c r="P5004" t="s">
        <v>1423</v>
      </c>
      <c r="Q5004">
        <v>19941001</v>
      </c>
    </row>
    <row r="5005" spans="1:17">
      <c r="A5005" t="s">
        <v>1396</v>
      </c>
      <c r="B5005" t="s">
        <v>1448</v>
      </c>
      <c r="C5005">
        <v>201010</v>
      </c>
      <c r="D5005">
        <v>0</v>
      </c>
      <c r="E5005" t="s">
        <v>1302</v>
      </c>
      <c r="F5005">
        <v>0</v>
      </c>
      <c r="G5005">
        <v>0</v>
      </c>
      <c r="H5005">
        <v>0</v>
      </c>
      <c r="I5005">
        <v>43112038300</v>
      </c>
      <c r="J5005">
        <v>4</v>
      </c>
      <c r="K5005" t="s">
        <v>1397</v>
      </c>
      <c r="L5005">
        <v>2531</v>
      </c>
      <c r="M5005" t="s">
        <v>1214</v>
      </c>
      <c r="N5005" t="s">
        <v>1388</v>
      </c>
      <c r="O5005">
        <v>0</v>
      </c>
      <c r="P5005" t="s">
        <v>1423</v>
      </c>
      <c r="Q5005">
        <v>19980331</v>
      </c>
    </row>
    <row r="5006" spans="1:17">
      <c r="A5006" t="s">
        <v>1396</v>
      </c>
      <c r="B5006" t="s">
        <v>1449</v>
      </c>
      <c r="C5006">
        <v>201010</v>
      </c>
      <c r="D5006">
        <v>30</v>
      </c>
      <c r="E5006" t="s">
        <v>1302</v>
      </c>
      <c r="F5006">
        <v>0</v>
      </c>
      <c r="G5006">
        <v>0</v>
      </c>
      <c r="H5006">
        <v>0</v>
      </c>
      <c r="I5006">
        <v>43112038300</v>
      </c>
      <c r="J5006">
        <v>4</v>
      </c>
      <c r="K5006" t="s">
        <v>1397</v>
      </c>
      <c r="L5006">
        <v>2531</v>
      </c>
      <c r="M5006" t="s">
        <v>1214</v>
      </c>
      <c r="N5006" t="s">
        <v>1388</v>
      </c>
      <c r="O5006">
        <v>45731</v>
      </c>
      <c r="P5006" t="s">
        <v>1425</v>
      </c>
      <c r="Q5006">
        <v>19980331</v>
      </c>
    </row>
    <row r="5007" spans="1:17">
      <c r="A5007" t="s">
        <v>1396</v>
      </c>
      <c r="B5007" t="s">
        <v>1450</v>
      </c>
      <c r="C5007">
        <v>201010</v>
      </c>
      <c r="D5007">
        <v>0</v>
      </c>
      <c r="E5007" t="s">
        <v>1302</v>
      </c>
      <c r="F5007">
        <v>0</v>
      </c>
      <c r="G5007">
        <v>0</v>
      </c>
      <c r="H5007">
        <v>0</v>
      </c>
      <c r="I5007">
        <v>43112038400</v>
      </c>
      <c r="J5007">
        <v>4</v>
      </c>
      <c r="K5007" t="s">
        <v>1397</v>
      </c>
      <c r="L5007">
        <v>2531</v>
      </c>
      <c r="M5007" t="s">
        <v>1214</v>
      </c>
      <c r="N5007" t="s">
        <v>1388</v>
      </c>
      <c r="O5007">
        <v>0</v>
      </c>
      <c r="P5007" t="s">
        <v>1423</v>
      </c>
    </row>
    <row r="5008" spans="1:17">
      <c r="A5008" t="s">
        <v>1396</v>
      </c>
      <c r="B5008" t="s">
        <v>1451</v>
      </c>
      <c r="C5008">
        <v>201010</v>
      </c>
      <c r="D5008">
        <v>0</v>
      </c>
      <c r="E5008" t="s">
        <v>1302</v>
      </c>
      <c r="F5008">
        <v>0</v>
      </c>
      <c r="G5008">
        <v>0</v>
      </c>
      <c r="H5008">
        <v>0</v>
      </c>
      <c r="I5008">
        <v>43112038400</v>
      </c>
      <c r="J5008">
        <v>4</v>
      </c>
      <c r="K5008" t="s">
        <v>1397</v>
      </c>
      <c r="L5008">
        <v>2531</v>
      </c>
      <c r="M5008" t="s">
        <v>1214</v>
      </c>
      <c r="N5008" t="s">
        <v>1388</v>
      </c>
      <c r="O5008">
        <v>0</v>
      </c>
      <c r="P5008" t="s">
        <v>1425</v>
      </c>
    </row>
    <row r="5009" spans="1:17">
      <c r="A5009" t="s">
        <v>1396</v>
      </c>
      <c r="B5009" t="s">
        <v>1292</v>
      </c>
      <c r="C5009">
        <v>201010</v>
      </c>
      <c r="D5009">
        <v>30</v>
      </c>
      <c r="E5009" t="s">
        <v>1302</v>
      </c>
      <c r="F5009">
        <v>0</v>
      </c>
      <c r="G5009">
        <v>0</v>
      </c>
      <c r="H5009">
        <v>0</v>
      </c>
      <c r="I5009">
        <v>43112035700</v>
      </c>
      <c r="J5009">
        <v>4</v>
      </c>
      <c r="K5009" t="s">
        <v>1397</v>
      </c>
      <c r="L5009">
        <v>2531</v>
      </c>
      <c r="M5009" t="s">
        <v>1214</v>
      </c>
      <c r="N5009" t="s">
        <v>1388</v>
      </c>
      <c r="O5009">
        <v>42269</v>
      </c>
      <c r="P5009" t="s">
        <v>1207</v>
      </c>
      <c r="Q5009">
        <v>19771001</v>
      </c>
    </row>
    <row r="5010" spans="1:17">
      <c r="A5010" t="s">
        <v>1396</v>
      </c>
      <c r="B5010" t="s">
        <v>1296</v>
      </c>
      <c r="C5010">
        <v>201010</v>
      </c>
      <c r="D5010">
        <v>0</v>
      </c>
      <c r="E5010" t="s">
        <v>1302</v>
      </c>
      <c r="F5010">
        <v>0</v>
      </c>
      <c r="G5010">
        <v>0</v>
      </c>
      <c r="H5010">
        <v>0</v>
      </c>
      <c r="I5010">
        <v>43112033600</v>
      </c>
      <c r="J5010">
        <v>4</v>
      </c>
      <c r="K5010" t="s">
        <v>1397</v>
      </c>
      <c r="L5010">
        <v>2531</v>
      </c>
      <c r="M5010" t="s">
        <v>1214</v>
      </c>
      <c r="N5010" t="s">
        <v>1388</v>
      </c>
      <c r="O5010">
        <v>0</v>
      </c>
      <c r="P5010" t="s">
        <v>1207</v>
      </c>
      <c r="Q5010">
        <v>19770901</v>
      </c>
    </row>
    <row r="5011" spans="1:17">
      <c r="A5011" t="s">
        <v>1396</v>
      </c>
      <c r="B5011" t="s">
        <v>1452</v>
      </c>
      <c r="C5011">
        <v>201010</v>
      </c>
      <c r="D5011">
        <v>0</v>
      </c>
      <c r="E5011" t="s">
        <v>1302</v>
      </c>
      <c r="F5011">
        <v>0</v>
      </c>
      <c r="G5011">
        <v>0</v>
      </c>
      <c r="H5011">
        <v>0</v>
      </c>
      <c r="I5011">
        <v>43112038100</v>
      </c>
      <c r="J5011">
        <v>4</v>
      </c>
      <c r="K5011" t="s">
        <v>1397</v>
      </c>
      <c r="L5011">
        <v>2531</v>
      </c>
      <c r="M5011" t="s">
        <v>1214</v>
      </c>
      <c r="N5011" t="s">
        <v>1388</v>
      </c>
      <c r="O5011">
        <v>0</v>
      </c>
      <c r="P5011" t="s">
        <v>1423</v>
      </c>
      <c r="Q5011">
        <v>19980331</v>
      </c>
    </row>
    <row r="5012" spans="1:17">
      <c r="A5012" t="s">
        <v>1396</v>
      </c>
      <c r="B5012" t="s">
        <v>1453</v>
      </c>
      <c r="C5012">
        <v>201010</v>
      </c>
      <c r="D5012">
        <v>0</v>
      </c>
      <c r="E5012" t="s">
        <v>1302</v>
      </c>
      <c r="F5012">
        <v>0</v>
      </c>
      <c r="G5012">
        <v>0</v>
      </c>
      <c r="H5012">
        <v>0</v>
      </c>
      <c r="I5012">
        <v>43112038100</v>
      </c>
      <c r="J5012">
        <v>4</v>
      </c>
      <c r="K5012" t="s">
        <v>1397</v>
      </c>
      <c r="L5012">
        <v>2531</v>
      </c>
      <c r="M5012" t="s">
        <v>1214</v>
      </c>
      <c r="N5012" t="s">
        <v>1388</v>
      </c>
      <c r="O5012">
        <v>0</v>
      </c>
      <c r="P5012" t="s">
        <v>1425</v>
      </c>
      <c r="Q5012">
        <v>19980331</v>
      </c>
    </row>
    <row r="5013" spans="1:17">
      <c r="A5013" t="s">
        <v>1379</v>
      </c>
      <c r="B5013" t="s">
        <v>1422</v>
      </c>
      <c r="C5013">
        <v>201011</v>
      </c>
      <c r="D5013">
        <v>0</v>
      </c>
      <c r="E5013" t="s">
        <v>1302</v>
      </c>
      <c r="F5013">
        <v>0</v>
      </c>
      <c r="G5013">
        <v>0</v>
      </c>
      <c r="H5013">
        <v>0</v>
      </c>
      <c r="I5013">
        <v>43112027600</v>
      </c>
      <c r="J5013">
        <v>4</v>
      </c>
      <c r="K5013" t="s">
        <v>1380</v>
      </c>
      <c r="L5013">
        <v>2531</v>
      </c>
      <c r="M5013" t="s">
        <v>1214</v>
      </c>
      <c r="N5013" t="s">
        <v>1388</v>
      </c>
      <c r="O5013">
        <v>0</v>
      </c>
      <c r="P5013" t="s">
        <v>1423</v>
      </c>
    </row>
    <row r="5014" spans="1:17">
      <c r="A5014" t="s">
        <v>1379</v>
      </c>
      <c r="B5014" t="s">
        <v>1424</v>
      </c>
      <c r="C5014">
        <v>201011</v>
      </c>
      <c r="D5014">
        <v>0</v>
      </c>
      <c r="E5014" t="s">
        <v>1302</v>
      </c>
      <c r="F5014">
        <v>0</v>
      </c>
      <c r="G5014">
        <v>0</v>
      </c>
      <c r="H5014">
        <v>0</v>
      </c>
      <c r="I5014">
        <v>43112027600</v>
      </c>
      <c r="J5014">
        <v>4</v>
      </c>
      <c r="K5014" t="s">
        <v>1380</v>
      </c>
      <c r="L5014">
        <v>2531</v>
      </c>
      <c r="M5014" t="s">
        <v>1214</v>
      </c>
      <c r="N5014" t="s">
        <v>1388</v>
      </c>
      <c r="O5014">
        <v>0</v>
      </c>
      <c r="P5014" t="s">
        <v>1425</v>
      </c>
    </row>
    <row r="5015" spans="1:17">
      <c r="A5015" t="s">
        <v>1396</v>
      </c>
      <c r="B5015" t="s">
        <v>1306</v>
      </c>
      <c r="C5015">
        <v>201011</v>
      </c>
      <c r="D5015">
        <v>0</v>
      </c>
      <c r="E5015" t="s">
        <v>1302</v>
      </c>
      <c r="F5015">
        <v>0</v>
      </c>
      <c r="G5015">
        <v>0</v>
      </c>
      <c r="H5015">
        <v>0</v>
      </c>
      <c r="I5015">
        <v>43112015000</v>
      </c>
      <c r="J5015">
        <v>4</v>
      </c>
      <c r="K5015" t="s">
        <v>1397</v>
      </c>
      <c r="L5015">
        <v>2531</v>
      </c>
      <c r="M5015" t="s">
        <v>1214</v>
      </c>
      <c r="N5015" t="s">
        <v>1388</v>
      </c>
      <c r="O5015">
        <v>0</v>
      </c>
      <c r="P5015" t="s">
        <v>1207</v>
      </c>
    </row>
    <row r="5016" spans="1:17">
      <c r="A5016" t="s">
        <v>1396</v>
      </c>
      <c r="B5016" t="s">
        <v>1426</v>
      </c>
      <c r="C5016">
        <v>201011</v>
      </c>
      <c r="D5016">
        <v>30</v>
      </c>
      <c r="E5016" t="s">
        <v>1302</v>
      </c>
      <c r="F5016">
        <v>0</v>
      </c>
      <c r="G5016">
        <v>0</v>
      </c>
      <c r="H5016">
        <v>0</v>
      </c>
      <c r="I5016">
        <v>43112021501</v>
      </c>
      <c r="J5016">
        <v>4</v>
      </c>
      <c r="K5016" t="s">
        <v>1397</v>
      </c>
      <c r="L5016">
        <v>2531</v>
      </c>
      <c r="M5016" t="s">
        <v>1214</v>
      </c>
      <c r="N5016" t="s">
        <v>1388</v>
      </c>
      <c r="O5016">
        <v>56911</v>
      </c>
      <c r="P5016" t="s">
        <v>1423</v>
      </c>
      <c r="Q5016">
        <v>19980331</v>
      </c>
    </row>
    <row r="5017" spans="1:17">
      <c r="A5017" t="s">
        <v>1396</v>
      </c>
      <c r="B5017" t="s">
        <v>1427</v>
      </c>
      <c r="C5017">
        <v>201011</v>
      </c>
      <c r="D5017">
        <v>30</v>
      </c>
      <c r="E5017" t="s">
        <v>1302</v>
      </c>
      <c r="F5017">
        <v>0</v>
      </c>
      <c r="G5017">
        <v>0</v>
      </c>
      <c r="H5017">
        <v>0</v>
      </c>
      <c r="I5017">
        <v>43112021501</v>
      </c>
      <c r="J5017">
        <v>4</v>
      </c>
      <c r="K5017" t="s">
        <v>1397</v>
      </c>
      <c r="L5017">
        <v>2531</v>
      </c>
      <c r="M5017" t="s">
        <v>1214</v>
      </c>
      <c r="N5017" t="s">
        <v>1388</v>
      </c>
      <c r="O5017">
        <v>29473</v>
      </c>
      <c r="P5017" t="s">
        <v>1425</v>
      </c>
      <c r="Q5017">
        <v>19980331</v>
      </c>
    </row>
    <row r="5018" spans="1:17">
      <c r="A5018" t="s">
        <v>1396</v>
      </c>
      <c r="B5018" t="s">
        <v>1428</v>
      </c>
      <c r="C5018">
        <v>201011</v>
      </c>
      <c r="D5018">
        <v>30</v>
      </c>
      <c r="E5018" t="s">
        <v>1302</v>
      </c>
      <c r="F5018">
        <v>0</v>
      </c>
      <c r="G5018">
        <v>0</v>
      </c>
      <c r="H5018">
        <v>0</v>
      </c>
      <c r="I5018">
        <v>43112021601</v>
      </c>
      <c r="J5018">
        <v>4</v>
      </c>
      <c r="K5018" t="s">
        <v>1397</v>
      </c>
      <c r="L5018">
        <v>2531</v>
      </c>
      <c r="M5018" t="s">
        <v>1214</v>
      </c>
      <c r="N5018" t="s">
        <v>1388</v>
      </c>
      <c r="O5018">
        <v>82625</v>
      </c>
      <c r="P5018" t="s">
        <v>1423</v>
      </c>
      <c r="Q5018">
        <v>19980331</v>
      </c>
    </row>
    <row r="5019" spans="1:17">
      <c r="A5019" t="s">
        <v>1396</v>
      </c>
      <c r="B5019" t="s">
        <v>1429</v>
      </c>
      <c r="C5019">
        <v>201011</v>
      </c>
      <c r="D5019">
        <v>30</v>
      </c>
      <c r="E5019" t="s">
        <v>1302</v>
      </c>
      <c r="F5019">
        <v>0</v>
      </c>
      <c r="G5019">
        <v>0</v>
      </c>
      <c r="H5019">
        <v>0</v>
      </c>
      <c r="I5019">
        <v>43112021601</v>
      </c>
      <c r="J5019">
        <v>4</v>
      </c>
      <c r="K5019" t="s">
        <v>1397</v>
      </c>
      <c r="L5019">
        <v>2531</v>
      </c>
      <c r="M5019" t="s">
        <v>1214</v>
      </c>
      <c r="N5019" t="s">
        <v>1388</v>
      </c>
      <c r="O5019">
        <v>41868</v>
      </c>
      <c r="P5019" t="s">
        <v>1425</v>
      </c>
      <c r="Q5019">
        <v>19980331</v>
      </c>
    </row>
    <row r="5020" spans="1:17">
      <c r="A5020" t="s">
        <v>1396</v>
      </c>
      <c r="B5020" t="s">
        <v>1264</v>
      </c>
      <c r="C5020">
        <v>201011</v>
      </c>
      <c r="D5020">
        <v>30</v>
      </c>
      <c r="E5020" t="s">
        <v>1302</v>
      </c>
      <c r="F5020">
        <v>0</v>
      </c>
      <c r="G5020">
        <v>0</v>
      </c>
      <c r="H5020">
        <v>0</v>
      </c>
      <c r="I5020">
        <v>43112021700</v>
      </c>
      <c r="J5020">
        <v>4</v>
      </c>
      <c r="K5020" t="s">
        <v>1397</v>
      </c>
      <c r="L5020">
        <v>2531</v>
      </c>
      <c r="M5020" t="s">
        <v>1214</v>
      </c>
      <c r="N5020" t="s">
        <v>1388</v>
      </c>
      <c r="O5020">
        <v>50656</v>
      </c>
      <c r="P5020" t="s">
        <v>1322</v>
      </c>
      <c r="Q5020">
        <v>19810901</v>
      </c>
    </row>
    <row r="5021" spans="1:17">
      <c r="A5021" t="s">
        <v>1396</v>
      </c>
      <c r="B5021" t="s">
        <v>1430</v>
      </c>
      <c r="C5021">
        <v>201011</v>
      </c>
      <c r="D5021">
        <v>30</v>
      </c>
      <c r="E5021" t="s">
        <v>1302</v>
      </c>
      <c r="F5021">
        <v>0</v>
      </c>
      <c r="G5021">
        <v>0</v>
      </c>
      <c r="H5021">
        <v>0</v>
      </c>
      <c r="I5021">
        <v>43112020600</v>
      </c>
      <c r="J5021">
        <v>4</v>
      </c>
      <c r="K5021" t="s">
        <v>1397</v>
      </c>
      <c r="L5021">
        <v>2531</v>
      </c>
      <c r="M5021" t="s">
        <v>1214</v>
      </c>
      <c r="N5021" t="s">
        <v>1388</v>
      </c>
      <c r="O5021">
        <v>122548</v>
      </c>
      <c r="P5021" t="s">
        <v>1425</v>
      </c>
      <c r="Q5021">
        <v>19980331</v>
      </c>
    </row>
    <row r="5022" spans="1:17">
      <c r="A5022" t="s">
        <v>1396</v>
      </c>
      <c r="B5022" t="s">
        <v>1431</v>
      </c>
      <c r="C5022">
        <v>201011</v>
      </c>
      <c r="D5022">
        <v>30</v>
      </c>
      <c r="E5022" t="s">
        <v>1302</v>
      </c>
      <c r="F5022">
        <v>0</v>
      </c>
      <c r="G5022">
        <v>0</v>
      </c>
      <c r="H5022">
        <v>0</v>
      </c>
      <c r="I5022">
        <v>43112020600</v>
      </c>
      <c r="J5022">
        <v>4</v>
      </c>
      <c r="K5022" t="s">
        <v>1397</v>
      </c>
      <c r="L5022">
        <v>2531</v>
      </c>
      <c r="M5022" t="s">
        <v>1214</v>
      </c>
      <c r="N5022" t="s">
        <v>1388</v>
      </c>
      <c r="O5022">
        <v>56661</v>
      </c>
      <c r="P5022" t="s">
        <v>1423</v>
      </c>
      <c r="Q5022">
        <v>19980331</v>
      </c>
    </row>
    <row r="5023" spans="1:17">
      <c r="A5023" t="s">
        <v>1396</v>
      </c>
      <c r="B5023" t="s">
        <v>1432</v>
      </c>
      <c r="C5023">
        <v>201011</v>
      </c>
      <c r="D5023">
        <v>0</v>
      </c>
      <c r="E5023" t="s">
        <v>1302</v>
      </c>
      <c r="F5023">
        <v>0</v>
      </c>
      <c r="G5023">
        <v>0</v>
      </c>
      <c r="H5023">
        <v>0</v>
      </c>
      <c r="I5023">
        <v>43112013101</v>
      </c>
      <c r="J5023">
        <v>4</v>
      </c>
      <c r="K5023" t="s">
        <v>1397</v>
      </c>
      <c r="L5023">
        <v>2531</v>
      </c>
      <c r="M5023" t="s">
        <v>1214</v>
      </c>
      <c r="N5023" t="s">
        <v>1388</v>
      </c>
      <c r="O5023">
        <v>0</v>
      </c>
      <c r="P5023" t="s">
        <v>1423</v>
      </c>
      <c r="Q5023">
        <v>19980331</v>
      </c>
    </row>
    <row r="5024" spans="1:17">
      <c r="A5024" t="s">
        <v>1396</v>
      </c>
      <c r="B5024" t="s">
        <v>1433</v>
      </c>
      <c r="C5024">
        <v>201011</v>
      </c>
      <c r="D5024">
        <v>30</v>
      </c>
      <c r="E5024" t="s">
        <v>1302</v>
      </c>
      <c r="F5024">
        <v>0</v>
      </c>
      <c r="G5024">
        <v>0</v>
      </c>
      <c r="H5024">
        <v>0</v>
      </c>
      <c r="I5024">
        <v>43112013101</v>
      </c>
      <c r="J5024">
        <v>4</v>
      </c>
      <c r="K5024" t="s">
        <v>1397</v>
      </c>
      <c r="L5024">
        <v>2531</v>
      </c>
      <c r="M5024" t="s">
        <v>1214</v>
      </c>
      <c r="N5024" t="s">
        <v>1388</v>
      </c>
      <c r="O5024">
        <v>42966</v>
      </c>
      <c r="P5024" t="s">
        <v>1425</v>
      </c>
      <c r="Q5024">
        <v>19980430</v>
      </c>
    </row>
    <row r="5025" spans="1:17">
      <c r="A5025" t="s">
        <v>1396</v>
      </c>
      <c r="B5025" t="s">
        <v>1227</v>
      </c>
      <c r="C5025">
        <v>201011</v>
      </c>
      <c r="D5025">
        <v>30</v>
      </c>
      <c r="E5025" t="s">
        <v>1302</v>
      </c>
      <c r="F5025">
        <v>0</v>
      </c>
      <c r="G5025">
        <v>0</v>
      </c>
      <c r="H5025">
        <v>0</v>
      </c>
      <c r="I5025">
        <v>43112016701</v>
      </c>
      <c r="J5025">
        <v>4</v>
      </c>
      <c r="K5025" t="s">
        <v>1397</v>
      </c>
      <c r="L5025">
        <v>2531</v>
      </c>
      <c r="M5025" t="s">
        <v>1214</v>
      </c>
      <c r="N5025" t="s">
        <v>1388</v>
      </c>
      <c r="O5025">
        <v>55571</v>
      </c>
      <c r="P5025" t="s">
        <v>1207</v>
      </c>
      <c r="Q5025">
        <v>19980625</v>
      </c>
    </row>
    <row r="5026" spans="1:17">
      <c r="A5026" t="s">
        <v>1396</v>
      </c>
      <c r="B5026" t="s">
        <v>1361</v>
      </c>
      <c r="C5026">
        <v>201011</v>
      </c>
      <c r="D5026">
        <v>30</v>
      </c>
      <c r="E5026" t="s">
        <v>1302</v>
      </c>
      <c r="F5026">
        <v>0</v>
      </c>
      <c r="G5026">
        <v>0</v>
      </c>
      <c r="H5026">
        <v>0</v>
      </c>
      <c r="I5026">
        <v>43112069600</v>
      </c>
      <c r="J5026">
        <v>4</v>
      </c>
      <c r="K5026" t="s">
        <v>1397</v>
      </c>
      <c r="L5026">
        <v>2531</v>
      </c>
      <c r="M5026" t="s">
        <v>1214</v>
      </c>
      <c r="N5026" t="s">
        <v>1388</v>
      </c>
      <c r="O5026">
        <v>56007</v>
      </c>
      <c r="P5026" t="s">
        <v>1207</v>
      </c>
      <c r="Q5026">
        <v>19980802</v>
      </c>
    </row>
    <row r="5027" spans="1:17">
      <c r="A5027" t="s">
        <v>1396</v>
      </c>
      <c r="B5027" t="s">
        <v>1434</v>
      </c>
      <c r="C5027">
        <v>201011</v>
      </c>
      <c r="D5027">
        <v>0</v>
      </c>
      <c r="E5027" t="s">
        <v>1302</v>
      </c>
      <c r="F5027">
        <v>0</v>
      </c>
      <c r="G5027">
        <v>0</v>
      </c>
      <c r="H5027">
        <v>0</v>
      </c>
      <c r="I5027">
        <v>43112010901</v>
      </c>
      <c r="J5027">
        <v>4</v>
      </c>
      <c r="K5027" t="s">
        <v>1397</v>
      </c>
      <c r="L5027">
        <v>2531</v>
      </c>
      <c r="M5027" t="s">
        <v>1214</v>
      </c>
      <c r="N5027" t="s">
        <v>1388</v>
      </c>
      <c r="O5027">
        <v>0</v>
      </c>
      <c r="P5027" t="s">
        <v>1423</v>
      </c>
      <c r="Q5027">
        <v>19980331</v>
      </c>
    </row>
    <row r="5028" spans="1:17">
      <c r="A5028" t="s">
        <v>1396</v>
      </c>
      <c r="B5028" t="s">
        <v>1435</v>
      </c>
      <c r="C5028">
        <v>201011</v>
      </c>
      <c r="D5028">
        <v>0</v>
      </c>
      <c r="E5028" t="s">
        <v>1302</v>
      </c>
      <c r="F5028">
        <v>0</v>
      </c>
      <c r="G5028">
        <v>0</v>
      </c>
      <c r="H5028">
        <v>0</v>
      </c>
      <c r="I5028">
        <v>43112010901</v>
      </c>
      <c r="J5028">
        <v>4</v>
      </c>
      <c r="K5028" t="s">
        <v>1397</v>
      </c>
      <c r="L5028">
        <v>2531</v>
      </c>
      <c r="M5028" t="s">
        <v>1214</v>
      </c>
      <c r="N5028" t="s">
        <v>1388</v>
      </c>
      <c r="O5028">
        <v>0</v>
      </c>
      <c r="P5028" t="s">
        <v>1425</v>
      </c>
      <c r="Q5028">
        <v>19980731</v>
      </c>
    </row>
    <row r="5029" spans="1:17">
      <c r="A5029" t="s">
        <v>1396</v>
      </c>
      <c r="B5029" t="s">
        <v>1436</v>
      </c>
      <c r="C5029">
        <v>201011</v>
      </c>
      <c r="D5029">
        <v>30</v>
      </c>
      <c r="E5029" t="s">
        <v>1302</v>
      </c>
      <c r="F5029">
        <v>0</v>
      </c>
      <c r="G5029">
        <v>0</v>
      </c>
      <c r="H5029">
        <v>0</v>
      </c>
      <c r="I5029">
        <v>43112014300</v>
      </c>
      <c r="J5029">
        <v>4</v>
      </c>
      <c r="K5029" t="s">
        <v>1397</v>
      </c>
      <c r="L5029">
        <v>2531</v>
      </c>
      <c r="M5029" t="s">
        <v>1214</v>
      </c>
      <c r="N5029" t="s">
        <v>1388</v>
      </c>
      <c r="O5029">
        <v>63772</v>
      </c>
      <c r="P5029" t="s">
        <v>1207</v>
      </c>
      <c r="Q5029">
        <v>19980628</v>
      </c>
    </row>
    <row r="5030" spans="1:17">
      <c r="A5030" t="s">
        <v>1396</v>
      </c>
      <c r="B5030" t="s">
        <v>1437</v>
      </c>
      <c r="C5030">
        <v>201011</v>
      </c>
      <c r="D5030">
        <v>0</v>
      </c>
      <c r="E5030" t="s">
        <v>1302</v>
      </c>
      <c r="F5030">
        <v>0</v>
      </c>
      <c r="G5030">
        <v>0</v>
      </c>
      <c r="H5030">
        <v>0</v>
      </c>
      <c r="I5030">
        <v>43112030000</v>
      </c>
      <c r="J5030">
        <v>4</v>
      </c>
      <c r="K5030" t="s">
        <v>1397</v>
      </c>
      <c r="L5030">
        <v>2531</v>
      </c>
      <c r="M5030" t="s">
        <v>1214</v>
      </c>
      <c r="N5030" t="s">
        <v>1388</v>
      </c>
      <c r="O5030">
        <v>0</v>
      </c>
      <c r="P5030" t="s">
        <v>1423</v>
      </c>
      <c r="Q5030">
        <v>19980331</v>
      </c>
    </row>
    <row r="5031" spans="1:17">
      <c r="A5031" t="s">
        <v>1396</v>
      </c>
      <c r="B5031" t="s">
        <v>1438</v>
      </c>
      <c r="C5031">
        <v>201011</v>
      </c>
      <c r="D5031">
        <v>30</v>
      </c>
      <c r="E5031" t="s">
        <v>1302</v>
      </c>
      <c r="F5031">
        <v>0</v>
      </c>
      <c r="G5031">
        <v>0</v>
      </c>
      <c r="H5031">
        <v>0</v>
      </c>
      <c r="I5031">
        <v>43112030000</v>
      </c>
      <c r="J5031">
        <v>4</v>
      </c>
      <c r="K5031" t="s">
        <v>1397</v>
      </c>
      <c r="L5031">
        <v>2531</v>
      </c>
      <c r="M5031" t="s">
        <v>1214</v>
      </c>
      <c r="N5031" t="s">
        <v>1388</v>
      </c>
      <c r="O5031">
        <v>7412</v>
      </c>
      <c r="P5031" t="s">
        <v>1425</v>
      </c>
      <c r="Q5031">
        <v>19980331</v>
      </c>
    </row>
    <row r="5032" spans="1:17">
      <c r="A5032" t="s">
        <v>1396</v>
      </c>
      <c r="B5032" t="s">
        <v>1439</v>
      </c>
      <c r="C5032">
        <v>201011</v>
      </c>
      <c r="D5032">
        <v>0</v>
      </c>
      <c r="E5032" t="s">
        <v>1302</v>
      </c>
      <c r="F5032">
        <v>0</v>
      </c>
      <c r="G5032">
        <v>0</v>
      </c>
      <c r="H5032">
        <v>0</v>
      </c>
      <c r="I5032">
        <v>43112026400</v>
      </c>
      <c r="J5032">
        <v>4</v>
      </c>
      <c r="K5032" t="s">
        <v>1397</v>
      </c>
      <c r="L5032">
        <v>2531</v>
      </c>
      <c r="M5032" t="s">
        <v>1214</v>
      </c>
      <c r="N5032" t="s">
        <v>1388</v>
      </c>
      <c r="O5032">
        <v>0</v>
      </c>
      <c r="P5032" t="s">
        <v>1423</v>
      </c>
      <c r="Q5032">
        <v>20000430</v>
      </c>
    </row>
    <row r="5033" spans="1:17">
      <c r="A5033" t="s">
        <v>1396</v>
      </c>
      <c r="B5033" t="s">
        <v>1440</v>
      </c>
      <c r="C5033">
        <v>201011</v>
      </c>
      <c r="D5033">
        <v>0</v>
      </c>
      <c r="E5033" t="s">
        <v>1302</v>
      </c>
      <c r="F5033">
        <v>0</v>
      </c>
      <c r="G5033">
        <v>0</v>
      </c>
      <c r="H5033">
        <v>0</v>
      </c>
      <c r="I5033">
        <v>43112026400</v>
      </c>
      <c r="J5033">
        <v>4</v>
      </c>
      <c r="K5033" t="s">
        <v>1397</v>
      </c>
      <c r="L5033">
        <v>2531</v>
      </c>
      <c r="M5033" t="s">
        <v>1214</v>
      </c>
      <c r="N5033" t="s">
        <v>1388</v>
      </c>
      <c r="O5033">
        <v>0</v>
      </c>
      <c r="P5033" t="s">
        <v>1425</v>
      </c>
      <c r="Q5033">
        <v>19980331</v>
      </c>
    </row>
    <row r="5034" spans="1:17">
      <c r="A5034" t="s">
        <v>1396</v>
      </c>
      <c r="B5034" t="s">
        <v>1441</v>
      </c>
      <c r="C5034">
        <v>201011</v>
      </c>
      <c r="D5034">
        <v>30</v>
      </c>
      <c r="E5034" t="s">
        <v>1302</v>
      </c>
      <c r="F5034">
        <v>0</v>
      </c>
      <c r="G5034">
        <v>0</v>
      </c>
      <c r="H5034">
        <v>0</v>
      </c>
      <c r="I5034">
        <v>43112018700</v>
      </c>
      <c r="J5034">
        <v>4</v>
      </c>
      <c r="K5034" t="s">
        <v>1397</v>
      </c>
      <c r="L5034">
        <v>2531</v>
      </c>
      <c r="M5034" t="s">
        <v>1214</v>
      </c>
      <c r="N5034" t="s">
        <v>1388</v>
      </c>
      <c r="O5034">
        <v>25881</v>
      </c>
      <c r="P5034" t="s">
        <v>1207</v>
      </c>
      <c r="Q5034">
        <v>19700501</v>
      </c>
    </row>
    <row r="5035" spans="1:17">
      <c r="A5035" t="s">
        <v>1396</v>
      </c>
      <c r="B5035" t="s">
        <v>1442</v>
      </c>
      <c r="C5035">
        <v>201011</v>
      </c>
      <c r="D5035">
        <v>30</v>
      </c>
      <c r="E5035" t="s">
        <v>1302</v>
      </c>
      <c r="F5035">
        <v>0</v>
      </c>
      <c r="G5035">
        <v>0</v>
      </c>
      <c r="H5035">
        <v>0</v>
      </c>
      <c r="I5035">
        <v>43112020801</v>
      </c>
      <c r="J5035">
        <v>4</v>
      </c>
      <c r="K5035" t="s">
        <v>1397</v>
      </c>
      <c r="L5035">
        <v>2531</v>
      </c>
      <c r="M5035" t="s">
        <v>1214</v>
      </c>
      <c r="N5035" t="s">
        <v>1388</v>
      </c>
      <c r="O5035">
        <v>24003</v>
      </c>
      <c r="P5035" t="s">
        <v>1207</v>
      </c>
      <c r="Q5035">
        <v>19730101</v>
      </c>
    </row>
    <row r="5036" spans="1:17">
      <c r="A5036" t="s">
        <v>1396</v>
      </c>
      <c r="B5036" t="s">
        <v>1443</v>
      </c>
      <c r="C5036">
        <v>201011</v>
      </c>
      <c r="D5036">
        <v>30</v>
      </c>
      <c r="E5036" t="s">
        <v>1302</v>
      </c>
      <c r="F5036">
        <v>0</v>
      </c>
      <c r="G5036">
        <v>0</v>
      </c>
      <c r="H5036">
        <v>0</v>
      </c>
      <c r="I5036">
        <v>43112020901</v>
      </c>
      <c r="J5036">
        <v>4</v>
      </c>
      <c r="K5036" t="s">
        <v>1397</v>
      </c>
      <c r="L5036">
        <v>2531</v>
      </c>
      <c r="M5036" t="s">
        <v>1214</v>
      </c>
      <c r="N5036" t="s">
        <v>1388</v>
      </c>
      <c r="O5036">
        <v>34079</v>
      </c>
      <c r="P5036" t="s">
        <v>1207</v>
      </c>
      <c r="Q5036">
        <v>19980622</v>
      </c>
    </row>
    <row r="5037" spans="1:17">
      <c r="A5037" t="s">
        <v>1396</v>
      </c>
      <c r="B5037" t="s">
        <v>1267</v>
      </c>
      <c r="C5037">
        <v>201011</v>
      </c>
      <c r="D5037">
        <v>30</v>
      </c>
      <c r="E5037" t="s">
        <v>1302</v>
      </c>
      <c r="F5037">
        <v>0</v>
      </c>
      <c r="G5037">
        <v>0</v>
      </c>
      <c r="H5037">
        <v>0</v>
      </c>
      <c r="I5037">
        <v>43112074900</v>
      </c>
      <c r="J5037">
        <v>4</v>
      </c>
      <c r="K5037" t="s">
        <v>1397</v>
      </c>
      <c r="L5037">
        <v>2531</v>
      </c>
      <c r="M5037" t="s">
        <v>1214</v>
      </c>
      <c r="N5037" t="s">
        <v>1388</v>
      </c>
      <c r="O5037">
        <v>68962</v>
      </c>
      <c r="P5037" t="s">
        <v>1207</v>
      </c>
      <c r="Q5037">
        <v>19980331</v>
      </c>
    </row>
    <row r="5038" spans="1:17">
      <c r="A5038" t="s">
        <v>1396</v>
      </c>
      <c r="B5038" t="s">
        <v>1444</v>
      </c>
      <c r="C5038">
        <v>201011</v>
      </c>
      <c r="D5038">
        <v>0</v>
      </c>
      <c r="E5038" t="s">
        <v>1302</v>
      </c>
      <c r="F5038">
        <v>0</v>
      </c>
      <c r="G5038">
        <v>0</v>
      </c>
      <c r="H5038">
        <v>0</v>
      </c>
      <c r="I5038">
        <v>43112038200</v>
      </c>
      <c r="J5038">
        <v>4</v>
      </c>
      <c r="K5038" t="s">
        <v>1397</v>
      </c>
      <c r="L5038">
        <v>2531</v>
      </c>
      <c r="M5038" t="s">
        <v>1214</v>
      </c>
      <c r="N5038" t="s">
        <v>1388</v>
      </c>
      <c r="O5038">
        <v>0</v>
      </c>
      <c r="P5038" t="s">
        <v>1423</v>
      </c>
      <c r="Q5038">
        <v>19980331</v>
      </c>
    </row>
    <row r="5039" spans="1:17">
      <c r="A5039" t="s">
        <v>1396</v>
      </c>
      <c r="B5039" t="s">
        <v>1445</v>
      </c>
      <c r="C5039">
        <v>201011</v>
      </c>
      <c r="D5039">
        <v>0</v>
      </c>
      <c r="E5039" t="s">
        <v>1302</v>
      </c>
      <c r="F5039">
        <v>0</v>
      </c>
      <c r="G5039">
        <v>0</v>
      </c>
      <c r="H5039">
        <v>0</v>
      </c>
      <c r="I5039">
        <v>43112038200</v>
      </c>
      <c r="J5039">
        <v>4</v>
      </c>
      <c r="K5039" t="s">
        <v>1397</v>
      </c>
      <c r="L5039">
        <v>2531</v>
      </c>
      <c r="M5039" t="s">
        <v>1214</v>
      </c>
      <c r="N5039" t="s">
        <v>1388</v>
      </c>
      <c r="O5039">
        <v>0</v>
      </c>
      <c r="P5039" t="s">
        <v>1425</v>
      </c>
      <c r="Q5039">
        <v>19980331</v>
      </c>
    </row>
    <row r="5040" spans="1:17">
      <c r="A5040" t="s">
        <v>1396</v>
      </c>
      <c r="B5040" t="s">
        <v>1286</v>
      </c>
      <c r="C5040">
        <v>201011</v>
      </c>
      <c r="D5040">
        <v>30</v>
      </c>
      <c r="E5040" t="s">
        <v>1302</v>
      </c>
      <c r="F5040">
        <v>0</v>
      </c>
      <c r="G5040">
        <v>0</v>
      </c>
      <c r="H5040">
        <v>0</v>
      </c>
      <c r="I5040">
        <v>43112069100</v>
      </c>
      <c r="J5040">
        <v>4</v>
      </c>
      <c r="K5040" t="s">
        <v>1397</v>
      </c>
      <c r="L5040">
        <v>2531</v>
      </c>
      <c r="M5040" t="s">
        <v>1214</v>
      </c>
      <c r="N5040" t="s">
        <v>1388</v>
      </c>
      <c r="O5040">
        <v>18545</v>
      </c>
      <c r="P5040" t="s">
        <v>1207</v>
      </c>
      <c r="Q5040">
        <v>19910501</v>
      </c>
    </row>
    <row r="5041" spans="1:17">
      <c r="A5041" t="s">
        <v>1396</v>
      </c>
      <c r="B5041" t="s">
        <v>1446</v>
      </c>
      <c r="C5041">
        <v>201011</v>
      </c>
      <c r="D5041">
        <v>0</v>
      </c>
      <c r="E5041" t="s">
        <v>1302</v>
      </c>
      <c r="F5041">
        <v>0</v>
      </c>
      <c r="G5041">
        <v>0</v>
      </c>
      <c r="H5041">
        <v>0</v>
      </c>
      <c r="I5041">
        <v>43112035600</v>
      </c>
      <c r="J5041">
        <v>4</v>
      </c>
      <c r="K5041" t="s">
        <v>1397</v>
      </c>
      <c r="L5041">
        <v>2531</v>
      </c>
      <c r="M5041" t="s">
        <v>1214</v>
      </c>
      <c r="N5041" t="s">
        <v>1388</v>
      </c>
      <c r="O5041">
        <v>0</v>
      </c>
      <c r="P5041" t="s">
        <v>1425</v>
      </c>
      <c r="Q5041">
        <v>19980331</v>
      </c>
    </row>
    <row r="5042" spans="1:17">
      <c r="A5042" t="s">
        <v>1396</v>
      </c>
      <c r="B5042" t="s">
        <v>1447</v>
      </c>
      <c r="C5042">
        <v>201011</v>
      </c>
      <c r="D5042">
        <v>30</v>
      </c>
      <c r="E5042" t="s">
        <v>1302</v>
      </c>
      <c r="F5042">
        <v>0</v>
      </c>
      <c r="G5042">
        <v>0</v>
      </c>
      <c r="H5042">
        <v>0</v>
      </c>
      <c r="I5042">
        <v>43112035600</v>
      </c>
      <c r="J5042">
        <v>4</v>
      </c>
      <c r="K5042" t="s">
        <v>1397</v>
      </c>
      <c r="L5042">
        <v>2531</v>
      </c>
      <c r="M5042" t="s">
        <v>1214</v>
      </c>
      <c r="N5042" t="s">
        <v>1388</v>
      </c>
      <c r="O5042">
        <v>60062</v>
      </c>
      <c r="P5042" t="s">
        <v>1423</v>
      </c>
      <c r="Q5042">
        <v>19941001</v>
      </c>
    </row>
    <row r="5043" spans="1:17">
      <c r="A5043" t="s">
        <v>1396</v>
      </c>
      <c r="B5043" t="s">
        <v>1448</v>
      </c>
      <c r="C5043">
        <v>201011</v>
      </c>
      <c r="D5043">
        <v>0</v>
      </c>
      <c r="E5043" t="s">
        <v>1302</v>
      </c>
      <c r="F5043">
        <v>0</v>
      </c>
      <c r="G5043">
        <v>0</v>
      </c>
      <c r="H5043">
        <v>0</v>
      </c>
      <c r="I5043">
        <v>43112038300</v>
      </c>
      <c r="J5043">
        <v>4</v>
      </c>
      <c r="K5043" t="s">
        <v>1397</v>
      </c>
      <c r="L5043">
        <v>2531</v>
      </c>
      <c r="M5043" t="s">
        <v>1214</v>
      </c>
      <c r="N5043" t="s">
        <v>1388</v>
      </c>
      <c r="O5043">
        <v>0</v>
      </c>
      <c r="P5043" t="s">
        <v>1423</v>
      </c>
      <c r="Q5043">
        <v>19980331</v>
      </c>
    </row>
    <row r="5044" spans="1:17">
      <c r="A5044" t="s">
        <v>1396</v>
      </c>
      <c r="B5044" t="s">
        <v>1449</v>
      </c>
      <c r="C5044">
        <v>201011</v>
      </c>
      <c r="D5044">
        <v>30</v>
      </c>
      <c r="E5044" t="s">
        <v>1302</v>
      </c>
      <c r="F5044">
        <v>0</v>
      </c>
      <c r="G5044">
        <v>0</v>
      </c>
      <c r="H5044">
        <v>0</v>
      </c>
      <c r="I5044">
        <v>43112038300</v>
      </c>
      <c r="J5044">
        <v>4</v>
      </c>
      <c r="K5044" t="s">
        <v>1397</v>
      </c>
      <c r="L5044">
        <v>2531</v>
      </c>
      <c r="M5044" t="s">
        <v>1214</v>
      </c>
      <c r="N5044" t="s">
        <v>1388</v>
      </c>
      <c r="O5044">
        <v>45839</v>
      </c>
      <c r="P5044" t="s">
        <v>1425</v>
      </c>
      <c r="Q5044">
        <v>19980331</v>
      </c>
    </row>
    <row r="5045" spans="1:17">
      <c r="A5045" t="s">
        <v>1396</v>
      </c>
      <c r="B5045" t="s">
        <v>1450</v>
      </c>
      <c r="C5045">
        <v>201011</v>
      </c>
      <c r="D5045">
        <v>0</v>
      </c>
      <c r="E5045" t="s">
        <v>1302</v>
      </c>
      <c r="F5045">
        <v>0</v>
      </c>
      <c r="G5045">
        <v>0</v>
      </c>
      <c r="H5045">
        <v>0</v>
      </c>
      <c r="I5045">
        <v>43112038400</v>
      </c>
      <c r="J5045">
        <v>4</v>
      </c>
      <c r="K5045" t="s">
        <v>1397</v>
      </c>
      <c r="L5045">
        <v>2531</v>
      </c>
      <c r="M5045" t="s">
        <v>1214</v>
      </c>
      <c r="N5045" t="s">
        <v>1388</v>
      </c>
      <c r="O5045">
        <v>0</v>
      </c>
      <c r="P5045" t="s">
        <v>1423</v>
      </c>
    </row>
    <row r="5046" spans="1:17">
      <c r="A5046" t="s">
        <v>1396</v>
      </c>
      <c r="B5046" t="s">
        <v>1451</v>
      </c>
      <c r="C5046">
        <v>201011</v>
      </c>
      <c r="D5046">
        <v>0</v>
      </c>
      <c r="E5046" t="s">
        <v>1302</v>
      </c>
      <c r="F5046">
        <v>0</v>
      </c>
      <c r="G5046">
        <v>0</v>
      </c>
      <c r="H5046">
        <v>0</v>
      </c>
      <c r="I5046">
        <v>43112038400</v>
      </c>
      <c r="J5046">
        <v>4</v>
      </c>
      <c r="K5046" t="s">
        <v>1397</v>
      </c>
      <c r="L5046">
        <v>2531</v>
      </c>
      <c r="M5046" t="s">
        <v>1214</v>
      </c>
      <c r="N5046" t="s">
        <v>1388</v>
      </c>
      <c r="O5046">
        <v>0</v>
      </c>
      <c r="P5046" t="s">
        <v>1425</v>
      </c>
    </row>
    <row r="5047" spans="1:17">
      <c r="A5047" t="s">
        <v>1396</v>
      </c>
      <c r="B5047" t="s">
        <v>1292</v>
      </c>
      <c r="C5047">
        <v>201011</v>
      </c>
      <c r="D5047">
        <v>30</v>
      </c>
      <c r="E5047" t="s">
        <v>1302</v>
      </c>
      <c r="F5047">
        <v>0</v>
      </c>
      <c r="G5047">
        <v>0</v>
      </c>
      <c r="H5047">
        <v>0</v>
      </c>
      <c r="I5047">
        <v>43112035700</v>
      </c>
      <c r="J5047">
        <v>4</v>
      </c>
      <c r="K5047" t="s">
        <v>1397</v>
      </c>
      <c r="L5047">
        <v>2531</v>
      </c>
      <c r="M5047" t="s">
        <v>1214</v>
      </c>
      <c r="N5047" t="s">
        <v>1388</v>
      </c>
      <c r="O5047">
        <v>41600</v>
      </c>
      <c r="P5047" t="s">
        <v>1207</v>
      </c>
      <c r="Q5047">
        <v>19771001</v>
      </c>
    </row>
    <row r="5048" spans="1:17">
      <c r="A5048" t="s">
        <v>1396</v>
      </c>
      <c r="B5048" t="s">
        <v>1296</v>
      </c>
      <c r="C5048">
        <v>201011</v>
      </c>
      <c r="D5048">
        <v>0</v>
      </c>
      <c r="E5048" t="s">
        <v>1302</v>
      </c>
      <c r="F5048">
        <v>0</v>
      </c>
      <c r="G5048">
        <v>0</v>
      </c>
      <c r="H5048">
        <v>0</v>
      </c>
      <c r="I5048">
        <v>43112033600</v>
      </c>
      <c r="J5048">
        <v>4</v>
      </c>
      <c r="K5048" t="s">
        <v>1397</v>
      </c>
      <c r="L5048">
        <v>2531</v>
      </c>
      <c r="M5048" t="s">
        <v>1214</v>
      </c>
      <c r="N5048" t="s">
        <v>1388</v>
      </c>
      <c r="O5048">
        <v>0</v>
      </c>
      <c r="P5048" t="s">
        <v>1207</v>
      </c>
      <c r="Q5048">
        <v>19770901</v>
      </c>
    </row>
    <row r="5049" spans="1:17">
      <c r="A5049" t="s">
        <v>1396</v>
      </c>
      <c r="B5049" t="s">
        <v>1452</v>
      </c>
      <c r="C5049">
        <v>201011</v>
      </c>
      <c r="D5049">
        <v>0</v>
      </c>
      <c r="E5049" t="s">
        <v>1302</v>
      </c>
      <c r="F5049">
        <v>0</v>
      </c>
      <c r="G5049">
        <v>0</v>
      </c>
      <c r="H5049">
        <v>0</v>
      </c>
      <c r="I5049">
        <v>43112038100</v>
      </c>
      <c r="J5049">
        <v>4</v>
      </c>
      <c r="K5049" t="s">
        <v>1397</v>
      </c>
      <c r="L5049">
        <v>2531</v>
      </c>
      <c r="M5049" t="s">
        <v>1214</v>
      </c>
      <c r="N5049" t="s">
        <v>1388</v>
      </c>
      <c r="O5049">
        <v>0</v>
      </c>
      <c r="P5049" t="s">
        <v>1423</v>
      </c>
      <c r="Q5049">
        <v>19980331</v>
      </c>
    </row>
    <row r="5050" spans="1:17">
      <c r="A5050" t="s">
        <v>1396</v>
      </c>
      <c r="B5050" t="s">
        <v>1453</v>
      </c>
      <c r="C5050">
        <v>201011</v>
      </c>
      <c r="D5050">
        <v>0</v>
      </c>
      <c r="E5050" t="s">
        <v>1302</v>
      </c>
      <c r="F5050">
        <v>0</v>
      </c>
      <c r="G5050">
        <v>0</v>
      </c>
      <c r="H5050">
        <v>0</v>
      </c>
      <c r="I5050">
        <v>43112038100</v>
      </c>
      <c r="J5050">
        <v>4</v>
      </c>
      <c r="K5050" t="s">
        <v>1397</v>
      </c>
      <c r="L5050">
        <v>2531</v>
      </c>
      <c r="M5050" t="s">
        <v>1214</v>
      </c>
      <c r="N5050" t="s">
        <v>1388</v>
      </c>
      <c r="O5050">
        <v>0</v>
      </c>
      <c r="P5050" t="s">
        <v>1425</v>
      </c>
      <c r="Q5050">
        <v>19980331</v>
      </c>
    </row>
    <row r="5051" spans="1:17">
      <c r="A5051" t="s">
        <v>1379</v>
      </c>
      <c r="B5051" t="s">
        <v>1422</v>
      </c>
      <c r="C5051">
        <v>201012</v>
      </c>
      <c r="D5051">
        <v>0</v>
      </c>
      <c r="E5051" t="s">
        <v>1302</v>
      </c>
      <c r="F5051">
        <v>0</v>
      </c>
      <c r="G5051">
        <v>0</v>
      </c>
      <c r="H5051">
        <v>0</v>
      </c>
      <c r="I5051">
        <v>43112027600</v>
      </c>
      <c r="J5051">
        <v>4</v>
      </c>
      <c r="K5051" t="s">
        <v>1380</v>
      </c>
      <c r="L5051">
        <v>2531</v>
      </c>
      <c r="M5051" t="s">
        <v>1214</v>
      </c>
      <c r="N5051" t="s">
        <v>1388</v>
      </c>
      <c r="O5051">
        <v>0</v>
      </c>
      <c r="P5051" t="s">
        <v>1423</v>
      </c>
    </row>
    <row r="5052" spans="1:17">
      <c r="A5052" t="s">
        <v>1379</v>
      </c>
      <c r="B5052" t="s">
        <v>1424</v>
      </c>
      <c r="C5052">
        <v>201012</v>
      </c>
      <c r="D5052">
        <v>0</v>
      </c>
      <c r="E5052" t="s">
        <v>1302</v>
      </c>
      <c r="F5052">
        <v>0</v>
      </c>
      <c r="G5052">
        <v>0</v>
      </c>
      <c r="H5052">
        <v>0</v>
      </c>
      <c r="I5052">
        <v>43112027600</v>
      </c>
      <c r="J5052">
        <v>4</v>
      </c>
      <c r="K5052" t="s">
        <v>1380</v>
      </c>
      <c r="L5052">
        <v>2531</v>
      </c>
      <c r="M5052" t="s">
        <v>1214</v>
      </c>
      <c r="N5052" t="s">
        <v>1388</v>
      </c>
      <c r="O5052">
        <v>0</v>
      </c>
      <c r="P5052" t="s">
        <v>1425</v>
      </c>
    </row>
    <row r="5053" spans="1:17">
      <c r="A5053" t="s">
        <v>1396</v>
      </c>
      <c r="B5053" t="s">
        <v>1306</v>
      </c>
      <c r="C5053">
        <v>201012</v>
      </c>
      <c r="D5053">
        <v>0</v>
      </c>
      <c r="E5053" t="s">
        <v>1302</v>
      </c>
      <c r="F5053">
        <v>0</v>
      </c>
      <c r="G5053">
        <v>0</v>
      </c>
      <c r="H5053">
        <v>0</v>
      </c>
      <c r="I5053">
        <v>43112015000</v>
      </c>
      <c r="J5053">
        <v>4</v>
      </c>
      <c r="K5053" t="s">
        <v>1397</v>
      </c>
      <c r="L5053">
        <v>2531</v>
      </c>
      <c r="M5053" t="s">
        <v>1214</v>
      </c>
      <c r="N5053" t="s">
        <v>1388</v>
      </c>
      <c r="O5053">
        <v>0</v>
      </c>
      <c r="P5053" t="s">
        <v>1207</v>
      </c>
    </row>
    <row r="5054" spans="1:17">
      <c r="A5054" t="s">
        <v>1396</v>
      </c>
      <c r="B5054" t="s">
        <v>1426</v>
      </c>
      <c r="C5054">
        <v>201012</v>
      </c>
      <c r="D5054">
        <v>31</v>
      </c>
      <c r="E5054" t="s">
        <v>1302</v>
      </c>
      <c r="F5054">
        <v>0</v>
      </c>
      <c r="G5054">
        <v>0</v>
      </c>
      <c r="H5054">
        <v>0</v>
      </c>
      <c r="I5054">
        <v>43112021501</v>
      </c>
      <c r="J5054">
        <v>4</v>
      </c>
      <c r="K5054" t="s">
        <v>1397</v>
      </c>
      <c r="L5054">
        <v>2531</v>
      </c>
      <c r="M5054" t="s">
        <v>1214</v>
      </c>
      <c r="N5054" t="s">
        <v>1388</v>
      </c>
      <c r="O5054">
        <v>58506</v>
      </c>
      <c r="P5054" t="s">
        <v>1423</v>
      </c>
      <c r="Q5054">
        <v>19980331</v>
      </c>
    </row>
    <row r="5055" spans="1:17">
      <c r="A5055" t="s">
        <v>1396</v>
      </c>
      <c r="B5055" t="s">
        <v>1427</v>
      </c>
      <c r="C5055">
        <v>201012</v>
      </c>
      <c r="D5055">
        <v>31</v>
      </c>
      <c r="E5055" t="s">
        <v>1302</v>
      </c>
      <c r="F5055">
        <v>0</v>
      </c>
      <c r="G5055">
        <v>0</v>
      </c>
      <c r="H5055">
        <v>0</v>
      </c>
      <c r="I5055">
        <v>43112021501</v>
      </c>
      <c r="J5055">
        <v>4</v>
      </c>
      <c r="K5055" t="s">
        <v>1397</v>
      </c>
      <c r="L5055">
        <v>2531</v>
      </c>
      <c r="M5055" t="s">
        <v>1214</v>
      </c>
      <c r="N5055" t="s">
        <v>1388</v>
      </c>
      <c r="O5055">
        <v>38911</v>
      </c>
      <c r="P5055" t="s">
        <v>1425</v>
      </c>
      <c r="Q5055">
        <v>19980331</v>
      </c>
    </row>
    <row r="5056" spans="1:17">
      <c r="A5056" t="s">
        <v>1396</v>
      </c>
      <c r="B5056" t="s">
        <v>1428</v>
      </c>
      <c r="C5056">
        <v>201012</v>
      </c>
      <c r="D5056">
        <v>31</v>
      </c>
      <c r="E5056" t="s">
        <v>1302</v>
      </c>
      <c r="F5056">
        <v>0</v>
      </c>
      <c r="G5056">
        <v>0</v>
      </c>
      <c r="H5056">
        <v>0</v>
      </c>
      <c r="I5056">
        <v>43112021601</v>
      </c>
      <c r="J5056">
        <v>4</v>
      </c>
      <c r="K5056" t="s">
        <v>1397</v>
      </c>
      <c r="L5056">
        <v>2531</v>
      </c>
      <c r="M5056" t="s">
        <v>1214</v>
      </c>
      <c r="N5056" t="s">
        <v>1388</v>
      </c>
      <c r="O5056">
        <v>70088</v>
      </c>
      <c r="P5056" t="s">
        <v>1423</v>
      </c>
      <c r="Q5056">
        <v>19980331</v>
      </c>
    </row>
    <row r="5057" spans="1:17">
      <c r="A5057" t="s">
        <v>1396</v>
      </c>
      <c r="B5057" t="s">
        <v>1429</v>
      </c>
      <c r="C5057">
        <v>201012</v>
      </c>
      <c r="D5057">
        <v>27</v>
      </c>
      <c r="E5057" t="s">
        <v>1302</v>
      </c>
      <c r="F5057">
        <v>0</v>
      </c>
      <c r="G5057">
        <v>0</v>
      </c>
      <c r="H5057">
        <v>0</v>
      </c>
      <c r="I5057">
        <v>43112021601</v>
      </c>
      <c r="J5057">
        <v>4</v>
      </c>
      <c r="K5057" t="s">
        <v>1397</v>
      </c>
      <c r="L5057">
        <v>2531</v>
      </c>
      <c r="M5057" t="s">
        <v>1214</v>
      </c>
      <c r="N5057" t="s">
        <v>1388</v>
      </c>
      <c r="O5057">
        <v>45362</v>
      </c>
      <c r="P5057" t="s">
        <v>1425</v>
      </c>
      <c r="Q5057">
        <v>19980331</v>
      </c>
    </row>
    <row r="5058" spans="1:17">
      <c r="A5058" t="s">
        <v>1396</v>
      </c>
      <c r="B5058" t="s">
        <v>1264</v>
      </c>
      <c r="C5058">
        <v>201012</v>
      </c>
      <c r="D5058">
        <v>31</v>
      </c>
      <c r="E5058" t="s">
        <v>1302</v>
      </c>
      <c r="F5058">
        <v>0</v>
      </c>
      <c r="G5058">
        <v>0</v>
      </c>
      <c r="H5058">
        <v>0</v>
      </c>
      <c r="I5058">
        <v>43112021700</v>
      </c>
      <c r="J5058">
        <v>4</v>
      </c>
      <c r="K5058" t="s">
        <v>1397</v>
      </c>
      <c r="L5058">
        <v>2531</v>
      </c>
      <c r="M5058" t="s">
        <v>1214</v>
      </c>
      <c r="N5058" t="s">
        <v>1388</v>
      </c>
      <c r="O5058">
        <v>63939</v>
      </c>
      <c r="P5058" t="s">
        <v>1322</v>
      </c>
      <c r="Q5058">
        <v>19810901</v>
      </c>
    </row>
    <row r="5059" spans="1:17">
      <c r="A5059" t="s">
        <v>1396</v>
      </c>
      <c r="B5059" t="s">
        <v>1430</v>
      </c>
      <c r="C5059">
        <v>201012</v>
      </c>
      <c r="D5059">
        <v>31</v>
      </c>
      <c r="E5059" t="s">
        <v>1302</v>
      </c>
      <c r="F5059">
        <v>0</v>
      </c>
      <c r="G5059">
        <v>0</v>
      </c>
      <c r="H5059">
        <v>0</v>
      </c>
      <c r="I5059">
        <v>43112020600</v>
      </c>
      <c r="J5059">
        <v>4</v>
      </c>
      <c r="K5059" t="s">
        <v>1397</v>
      </c>
      <c r="L5059">
        <v>2531</v>
      </c>
      <c r="M5059" t="s">
        <v>1214</v>
      </c>
      <c r="N5059" t="s">
        <v>1388</v>
      </c>
      <c r="O5059">
        <v>127190</v>
      </c>
      <c r="P5059" t="s">
        <v>1425</v>
      </c>
      <c r="Q5059">
        <v>19980331</v>
      </c>
    </row>
    <row r="5060" spans="1:17">
      <c r="A5060" t="s">
        <v>1396</v>
      </c>
      <c r="B5060" t="s">
        <v>1431</v>
      </c>
      <c r="C5060">
        <v>201012</v>
      </c>
      <c r="D5060">
        <v>30</v>
      </c>
      <c r="E5060" t="s">
        <v>1302</v>
      </c>
      <c r="F5060">
        <v>0</v>
      </c>
      <c r="G5060">
        <v>0</v>
      </c>
      <c r="H5060">
        <v>0</v>
      </c>
      <c r="I5060">
        <v>43112020600</v>
      </c>
      <c r="J5060">
        <v>4</v>
      </c>
      <c r="K5060" t="s">
        <v>1397</v>
      </c>
      <c r="L5060">
        <v>2531</v>
      </c>
      <c r="M5060" t="s">
        <v>1214</v>
      </c>
      <c r="N5060" t="s">
        <v>1388</v>
      </c>
      <c r="O5060">
        <v>52404</v>
      </c>
      <c r="P5060" t="s">
        <v>1423</v>
      </c>
      <c r="Q5060">
        <v>19980331</v>
      </c>
    </row>
    <row r="5061" spans="1:17">
      <c r="A5061" t="s">
        <v>1396</v>
      </c>
      <c r="B5061" t="s">
        <v>1432</v>
      </c>
      <c r="C5061">
        <v>201012</v>
      </c>
      <c r="D5061">
        <v>0</v>
      </c>
      <c r="E5061" t="s">
        <v>1302</v>
      </c>
      <c r="F5061">
        <v>0</v>
      </c>
      <c r="G5061">
        <v>0</v>
      </c>
      <c r="H5061">
        <v>0</v>
      </c>
      <c r="I5061">
        <v>43112013101</v>
      </c>
      <c r="J5061">
        <v>4</v>
      </c>
      <c r="K5061" t="s">
        <v>1397</v>
      </c>
      <c r="L5061">
        <v>2531</v>
      </c>
      <c r="M5061" t="s">
        <v>1214</v>
      </c>
      <c r="N5061" t="s">
        <v>1388</v>
      </c>
      <c r="O5061">
        <v>0</v>
      </c>
      <c r="P5061" t="s">
        <v>1423</v>
      </c>
      <c r="Q5061">
        <v>19980331</v>
      </c>
    </row>
    <row r="5062" spans="1:17">
      <c r="A5062" t="s">
        <v>1396</v>
      </c>
      <c r="B5062" t="s">
        <v>1433</v>
      </c>
      <c r="C5062">
        <v>201012</v>
      </c>
      <c r="D5062">
        <v>31</v>
      </c>
      <c r="E5062" t="s">
        <v>1302</v>
      </c>
      <c r="F5062">
        <v>0</v>
      </c>
      <c r="G5062">
        <v>0</v>
      </c>
      <c r="H5062">
        <v>0</v>
      </c>
      <c r="I5062">
        <v>43112013101</v>
      </c>
      <c r="J5062">
        <v>4</v>
      </c>
      <c r="K5062" t="s">
        <v>1397</v>
      </c>
      <c r="L5062">
        <v>2531</v>
      </c>
      <c r="M5062" t="s">
        <v>1214</v>
      </c>
      <c r="N5062" t="s">
        <v>1388</v>
      </c>
      <c r="O5062">
        <v>51012</v>
      </c>
      <c r="P5062" t="s">
        <v>1425</v>
      </c>
      <c r="Q5062">
        <v>19980430</v>
      </c>
    </row>
    <row r="5063" spans="1:17">
      <c r="A5063" t="s">
        <v>1396</v>
      </c>
      <c r="B5063" t="s">
        <v>1227</v>
      </c>
      <c r="C5063">
        <v>201012</v>
      </c>
      <c r="D5063">
        <v>31</v>
      </c>
      <c r="E5063" t="s">
        <v>1302</v>
      </c>
      <c r="F5063">
        <v>0</v>
      </c>
      <c r="G5063">
        <v>0</v>
      </c>
      <c r="H5063">
        <v>0</v>
      </c>
      <c r="I5063">
        <v>43112016701</v>
      </c>
      <c r="J5063">
        <v>4</v>
      </c>
      <c r="K5063" t="s">
        <v>1397</v>
      </c>
      <c r="L5063">
        <v>2531</v>
      </c>
      <c r="M5063" t="s">
        <v>1214</v>
      </c>
      <c r="N5063" t="s">
        <v>1388</v>
      </c>
      <c r="O5063">
        <v>60035</v>
      </c>
      <c r="P5063" t="s">
        <v>1207</v>
      </c>
      <c r="Q5063">
        <v>19980625</v>
      </c>
    </row>
    <row r="5064" spans="1:17">
      <c r="A5064" t="s">
        <v>1396</v>
      </c>
      <c r="B5064" t="s">
        <v>1361</v>
      </c>
      <c r="C5064">
        <v>201012</v>
      </c>
      <c r="D5064">
        <v>31</v>
      </c>
      <c r="E5064" t="s">
        <v>1302</v>
      </c>
      <c r="F5064">
        <v>0</v>
      </c>
      <c r="G5064">
        <v>0</v>
      </c>
      <c r="H5064">
        <v>0</v>
      </c>
      <c r="I5064">
        <v>43112069600</v>
      </c>
      <c r="J5064">
        <v>4</v>
      </c>
      <c r="K5064" t="s">
        <v>1397</v>
      </c>
      <c r="L5064">
        <v>2531</v>
      </c>
      <c r="M5064" t="s">
        <v>1214</v>
      </c>
      <c r="N5064" t="s">
        <v>1388</v>
      </c>
      <c r="O5064">
        <v>64302</v>
      </c>
      <c r="P5064" t="s">
        <v>1207</v>
      </c>
      <c r="Q5064">
        <v>19980802</v>
      </c>
    </row>
    <row r="5065" spans="1:17">
      <c r="A5065" t="s">
        <v>1396</v>
      </c>
      <c r="B5065" t="s">
        <v>1434</v>
      </c>
      <c r="C5065">
        <v>201012</v>
      </c>
      <c r="D5065">
        <v>0</v>
      </c>
      <c r="E5065" t="s">
        <v>1302</v>
      </c>
      <c r="F5065">
        <v>0</v>
      </c>
      <c r="G5065">
        <v>0</v>
      </c>
      <c r="H5065">
        <v>0</v>
      </c>
      <c r="I5065">
        <v>43112010901</v>
      </c>
      <c r="J5065">
        <v>4</v>
      </c>
      <c r="K5065" t="s">
        <v>1397</v>
      </c>
      <c r="L5065">
        <v>2531</v>
      </c>
      <c r="M5065" t="s">
        <v>1214</v>
      </c>
      <c r="N5065" t="s">
        <v>1388</v>
      </c>
      <c r="O5065">
        <v>0</v>
      </c>
      <c r="P5065" t="s">
        <v>1423</v>
      </c>
      <c r="Q5065">
        <v>19980331</v>
      </c>
    </row>
    <row r="5066" spans="1:17">
      <c r="A5066" t="s">
        <v>1396</v>
      </c>
      <c r="B5066" t="s">
        <v>1435</v>
      </c>
      <c r="C5066">
        <v>201012</v>
      </c>
      <c r="D5066">
        <v>0</v>
      </c>
      <c r="E5066" t="s">
        <v>1302</v>
      </c>
      <c r="F5066">
        <v>0</v>
      </c>
      <c r="G5066">
        <v>0</v>
      </c>
      <c r="H5066">
        <v>0</v>
      </c>
      <c r="I5066">
        <v>43112010901</v>
      </c>
      <c r="J5066">
        <v>4</v>
      </c>
      <c r="K5066" t="s">
        <v>1397</v>
      </c>
      <c r="L5066">
        <v>2531</v>
      </c>
      <c r="M5066" t="s">
        <v>1214</v>
      </c>
      <c r="N5066" t="s">
        <v>1388</v>
      </c>
      <c r="O5066">
        <v>0</v>
      </c>
      <c r="P5066" t="s">
        <v>1425</v>
      </c>
      <c r="Q5066">
        <v>19980731</v>
      </c>
    </row>
    <row r="5067" spans="1:17">
      <c r="A5067" t="s">
        <v>1396</v>
      </c>
      <c r="B5067" t="s">
        <v>1436</v>
      </c>
      <c r="C5067">
        <v>201012</v>
      </c>
      <c r="D5067">
        <v>31</v>
      </c>
      <c r="E5067" t="s">
        <v>1302</v>
      </c>
      <c r="F5067">
        <v>0</v>
      </c>
      <c r="G5067">
        <v>0</v>
      </c>
      <c r="H5067">
        <v>0</v>
      </c>
      <c r="I5067">
        <v>43112014300</v>
      </c>
      <c r="J5067">
        <v>4</v>
      </c>
      <c r="K5067" t="s">
        <v>1397</v>
      </c>
      <c r="L5067">
        <v>2531</v>
      </c>
      <c r="M5067" t="s">
        <v>1214</v>
      </c>
      <c r="N5067" t="s">
        <v>1388</v>
      </c>
      <c r="O5067">
        <v>35184</v>
      </c>
      <c r="P5067" t="s">
        <v>1207</v>
      </c>
      <c r="Q5067">
        <v>19980628</v>
      </c>
    </row>
    <row r="5068" spans="1:17">
      <c r="A5068" t="s">
        <v>1396</v>
      </c>
      <c r="B5068" t="s">
        <v>1437</v>
      </c>
      <c r="C5068">
        <v>201012</v>
      </c>
      <c r="D5068">
        <v>0</v>
      </c>
      <c r="E5068" t="s">
        <v>1302</v>
      </c>
      <c r="F5068">
        <v>0</v>
      </c>
      <c r="G5068">
        <v>0</v>
      </c>
      <c r="H5068">
        <v>0</v>
      </c>
      <c r="I5068">
        <v>43112030000</v>
      </c>
      <c r="J5068">
        <v>4</v>
      </c>
      <c r="K5068" t="s">
        <v>1397</v>
      </c>
      <c r="L5068">
        <v>2531</v>
      </c>
      <c r="M5068" t="s">
        <v>1214</v>
      </c>
      <c r="N5068" t="s">
        <v>1388</v>
      </c>
      <c r="O5068">
        <v>0</v>
      </c>
      <c r="P5068" t="s">
        <v>1423</v>
      </c>
      <c r="Q5068">
        <v>19980331</v>
      </c>
    </row>
    <row r="5069" spans="1:17">
      <c r="A5069" t="s">
        <v>1396</v>
      </c>
      <c r="B5069" t="s">
        <v>1438</v>
      </c>
      <c r="C5069">
        <v>201012</v>
      </c>
      <c r="D5069">
        <v>31</v>
      </c>
      <c r="E5069" t="s">
        <v>1302</v>
      </c>
      <c r="F5069">
        <v>0</v>
      </c>
      <c r="G5069">
        <v>0</v>
      </c>
      <c r="H5069">
        <v>0</v>
      </c>
      <c r="I5069">
        <v>43112030000</v>
      </c>
      <c r="J5069">
        <v>4</v>
      </c>
      <c r="K5069" t="s">
        <v>1397</v>
      </c>
      <c r="L5069">
        <v>2531</v>
      </c>
      <c r="M5069" t="s">
        <v>1214</v>
      </c>
      <c r="N5069" t="s">
        <v>1388</v>
      </c>
      <c r="O5069">
        <v>7873</v>
      </c>
      <c r="P5069" t="s">
        <v>1425</v>
      </c>
      <c r="Q5069">
        <v>19980331</v>
      </c>
    </row>
    <row r="5070" spans="1:17">
      <c r="A5070" t="s">
        <v>1396</v>
      </c>
      <c r="B5070" t="s">
        <v>1439</v>
      </c>
      <c r="C5070">
        <v>201012</v>
      </c>
      <c r="D5070">
        <v>0</v>
      </c>
      <c r="E5070" t="s">
        <v>1302</v>
      </c>
      <c r="F5070">
        <v>0</v>
      </c>
      <c r="G5070">
        <v>0</v>
      </c>
      <c r="H5070">
        <v>0</v>
      </c>
      <c r="I5070">
        <v>43112026400</v>
      </c>
      <c r="J5070">
        <v>4</v>
      </c>
      <c r="K5070" t="s">
        <v>1397</v>
      </c>
      <c r="L5070">
        <v>2531</v>
      </c>
      <c r="M5070" t="s">
        <v>1214</v>
      </c>
      <c r="N5070" t="s">
        <v>1388</v>
      </c>
      <c r="O5070">
        <v>0</v>
      </c>
      <c r="P5070" t="s">
        <v>1423</v>
      </c>
      <c r="Q5070">
        <v>20000430</v>
      </c>
    </row>
    <row r="5071" spans="1:17">
      <c r="A5071" t="s">
        <v>1396</v>
      </c>
      <c r="B5071" t="s">
        <v>1440</v>
      </c>
      <c r="C5071">
        <v>201012</v>
      </c>
      <c r="D5071">
        <v>0</v>
      </c>
      <c r="E5071" t="s">
        <v>1302</v>
      </c>
      <c r="F5071">
        <v>0</v>
      </c>
      <c r="G5071">
        <v>0</v>
      </c>
      <c r="H5071">
        <v>0</v>
      </c>
      <c r="I5071">
        <v>43112026400</v>
      </c>
      <c r="J5071">
        <v>4</v>
      </c>
      <c r="K5071" t="s">
        <v>1397</v>
      </c>
      <c r="L5071">
        <v>2531</v>
      </c>
      <c r="M5071" t="s">
        <v>1214</v>
      </c>
      <c r="N5071" t="s">
        <v>1388</v>
      </c>
      <c r="O5071">
        <v>0</v>
      </c>
      <c r="P5071" t="s">
        <v>1425</v>
      </c>
      <c r="Q5071">
        <v>19980331</v>
      </c>
    </row>
    <row r="5072" spans="1:17">
      <c r="A5072" t="s">
        <v>1396</v>
      </c>
      <c r="B5072" t="s">
        <v>1441</v>
      </c>
      <c r="C5072">
        <v>201012</v>
      </c>
      <c r="D5072">
        <v>31</v>
      </c>
      <c r="E5072" t="s">
        <v>1302</v>
      </c>
      <c r="F5072">
        <v>0</v>
      </c>
      <c r="G5072">
        <v>0</v>
      </c>
      <c r="H5072">
        <v>0</v>
      </c>
      <c r="I5072">
        <v>43112018700</v>
      </c>
      <c r="J5072">
        <v>4</v>
      </c>
      <c r="K5072" t="s">
        <v>1397</v>
      </c>
      <c r="L5072">
        <v>2531</v>
      </c>
      <c r="M5072" t="s">
        <v>1214</v>
      </c>
      <c r="N5072" t="s">
        <v>1388</v>
      </c>
      <c r="O5072">
        <v>37588</v>
      </c>
      <c r="P5072" t="s">
        <v>1207</v>
      </c>
      <c r="Q5072">
        <v>19700501</v>
      </c>
    </row>
    <row r="5073" spans="1:17">
      <c r="A5073" t="s">
        <v>1396</v>
      </c>
      <c r="B5073" t="s">
        <v>1442</v>
      </c>
      <c r="C5073">
        <v>201012</v>
      </c>
      <c r="D5073">
        <v>31</v>
      </c>
      <c r="E5073" t="s">
        <v>1302</v>
      </c>
      <c r="F5073">
        <v>0</v>
      </c>
      <c r="G5073">
        <v>0</v>
      </c>
      <c r="H5073">
        <v>0</v>
      </c>
      <c r="I5073">
        <v>43112020801</v>
      </c>
      <c r="J5073">
        <v>4</v>
      </c>
      <c r="K5073" t="s">
        <v>1397</v>
      </c>
      <c r="L5073">
        <v>2531</v>
      </c>
      <c r="M5073" t="s">
        <v>1214</v>
      </c>
      <c r="N5073" t="s">
        <v>1388</v>
      </c>
      <c r="O5073">
        <v>28952</v>
      </c>
      <c r="P5073" t="s">
        <v>1207</v>
      </c>
      <c r="Q5073">
        <v>19730101</v>
      </c>
    </row>
    <row r="5074" spans="1:17">
      <c r="A5074" t="s">
        <v>1396</v>
      </c>
      <c r="B5074" t="s">
        <v>1443</v>
      </c>
      <c r="C5074">
        <v>201012</v>
      </c>
      <c r="D5074">
        <v>31</v>
      </c>
      <c r="E5074" t="s">
        <v>1302</v>
      </c>
      <c r="F5074">
        <v>0</v>
      </c>
      <c r="G5074">
        <v>0</v>
      </c>
      <c r="H5074">
        <v>0</v>
      </c>
      <c r="I5074">
        <v>43112020901</v>
      </c>
      <c r="J5074">
        <v>4</v>
      </c>
      <c r="K5074" t="s">
        <v>1397</v>
      </c>
      <c r="L5074">
        <v>2531</v>
      </c>
      <c r="M5074" t="s">
        <v>1214</v>
      </c>
      <c r="N5074" t="s">
        <v>1388</v>
      </c>
      <c r="O5074">
        <v>47989</v>
      </c>
      <c r="P5074" t="s">
        <v>1207</v>
      </c>
      <c r="Q5074">
        <v>19980622</v>
      </c>
    </row>
    <row r="5075" spans="1:17">
      <c r="A5075" t="s">
        <v>1396</v>
      </c>
      <c r="B5075" t="s">
        <v>1267</v>
      </c>
      <c r="C5075">
        <v>201012</v>
      </c>
      <c r="D5075">
        <v>31</v>
      </c>
      <c r="E5075" t="s">
        <v>1302</v>
      </c>
      <c r="F5075">
        <v>0</v>
      </c>
      <c r="G5075">
        <v>0</v>
      </c>
      <c r="H5075">
        <v>0</v>
      </c>
      <c r="I5075">
        <v>43112074900</v>
      </c>
      <c r="J5075">
        <v>4</v>
      </c>
      <c r="K5075" t="s">
        <v>1397</v>
      </c>
      <c r="L5075">
        <v>2531</v>
      </c>
      <c r="M5075" t="s">
        <v>1214</v>
      </c>
      <c r="N5075" t="s">
        <v>1388</v>
      </c>
      <c r="O5075">
        <v>70219</v>
      </c>
      <c r="P5075" t="s">
        <v>1207</v>
      </c>
      <c r="Q5075">
        <v>19980331</v>
      </c>
    </row>
    <row r="5076" spans="1:17">
      <c r="A5076" t="s">
        <v>1396</v>
      </c>
      <c r="B5076" t="s">
        <v>1444</v>
      </c>
      <c r="C5076">
        <v>201012</v>
      </c>
      <c r="D5076">
        <v>0</v>
      </c>
      <c r="E5076" t="s">
        <v>1302</v>
      </c>
      <c r="F5076">
        <v>0</v>
      </c>
      <c r="G5076">
        <v>0</v>
      </c>
      <c r="H5076">
        <v>0</v>
      </c>
      <c r="I5076">
        <v>43112038200</v>
      </c>
      <c r="J5076">
        <v>4</v>
      </c>
      <c r="K5076" t="s">
        <v>1397</v>
      </c>
      <c r="L5076">
        <v>2531</v>
      </c>
      <c r="M5076" t="s">
        <v>1214</v>
      </c>
      <c r="N5076" t="s">
        <v>1388</v>
      </c>
      <c r="O5076">
        <v>0</v>
      </c>
      <c r="P5076" t="s">
        <v>1423</v>
      </c>
      <c r="Q5076">
        <v>19980331</v>
      </c>
    </row>
    <row r="5077" spans="1:17">
      <c r="A5077" t="s">
        <v>1396</v>
      </c>
      <c r="B5077" t="s">
        <v>1445</v>
      </c>
      <c r="C5077">
        <v>201012</v>
      </c>
      <c r="D5077">
        <v>0</v>
      </c>
      <c r="E5077" t="s">
        <v>1302</v>
      </c>
      <c r="F5077">
        <v>0</v>
      </c>
      <c r="G5077">
        <v>0</v>
      </c>
      <c r="H5077">
        <v>0</v>
      </c>
      <c r="I5077">
        <v>43112038200</v>
      </c>
      <c r="J5077">
        <v>4</v>
      </c>
      <c r="K5077" t="s">
        <v>1397</v>
      </c>
      <c r="L5077">
        <v>2531</v>
      </c>
      <c r="M5077" t="s">
        <v>1214</v>
      </c>
      <c r="N5077" t="s">
        <v>1388</v>
      </c>
      <c r="O5077">
        <v>0</v>
      </c>
      <c r="P5077" t="s">
        <v>1425</v>
      </c>
      <c r="Q5077">
        <v>19980331</v>
      </c>
    </row>
    <row r="5078" spans="1:17">
      <c r="A5078" t="s">
        <v>1396</v>
      </c>
      <c r="B5078" t="s">
        <v>1286</v>
      </c>
      <c r="C5078">
        <v>201012</v>
      </c>
      <c r="D5078">
        <v>30</v>
      </c>
      <c r="E5078" t="s">
        <v>1302</v>
      </c>
      <c r="F5078">
        <v>0</v>
      </c>
      <c r="G5078">
        <v>0</v>
      </c>
      <c r="H5078">
        <v>0</v>
      </c>
      <c r="I5078">
        <v>43112069100</v>
      </c>
      <c r="J5078">
        <v>4</v>
      </c>
      <c r="K5078" t="s">
        <v>1397</v>
      </c>
      <c r="L5078">
        <v>2531</v>
      </c>
      <c r="M5078" t="s">
        <v>1214</v>
      </c>
      <c r="N5078" t="s">
        <v>1388</v>
      </c>
      <c r="O5078">
        <v>19560</v>
      </c>
      <c r="P5078" t="s">
        <v>1207</v>
      </c>
      <c r="Q5078">
        <v>19910501</v>
      </c>
    </row>
    <row r="5079" spans="1:17">
      <c r="A5079" t="s">
        <v>1396</v>
      </c>
      <c r="B5079" t="s">
        <v>1446</v>
      </c>
      <c r="C5079">
        <v>201012</v>
      </c>
      <c r="D5079">
        <v>0</v>
      </c>
      <c r="E5079" t="s">
        <v>1302</v>
      </c>
      <c r="F5079">
        <v>0</v>
      </c>
      <c r="G5079">
        <v>0</v>
      </c>
      <c r="H5079">
        <v>0</v>
      </c>
      <c r="I5079">
        <v>43112035600</v>
      </c>
      <c r="J5079">
        <v>4</v>
      </c>
      <c r="K5079" t="s">
        <v>1397</v>
      </c>
      <c r="L5079">
        <v>2531</v>
      </c>
      <c r="M5079" t="s">
        <v>1214</v>
      </c>
      <c r="N5079" t="s">
        <v>1388</v>
      </c>
      <c r="O5079">
        <v>0</v>
      </c>
      <c r="P5079" t="s">
        <v>1425</v>
      </c>
      <c r="Q5079">
        <v>19980331</v>
      </c>
    </row>
    <row r="5080" spans="1:17">
      <c r="A5080" t="s">
        <v>1396</v>
      </c>
      <c r="B5080" t="s">
        <v>1447</v>
      </c>
      <c r="C5080">
        <v>201012</v>
      </c>
      <c r="D5080">
        <v>30</v>
      </c>
      <c r="E5080" t="s">
        <v>1302</v>
      </c>
      <c r="F5080">
        <v>0</v>
      </c>
      <c r="G5080">
        <v>0</v>
      </c>
      <c r="H5080">
        <v>0</v>
      </c>
      <c r="I5080">
        <v>43112035600</v>
      </c>
      <c r="J5080">
        <v>4</v>
      </c>
      <c r="K5080" t="s">
        <v>1397</v>
      </c>
      <c r="L5080">
        <v>2531</v>
      </c>
      <c r="M5080" t="s">
        <v>1214</v>
      </c>
      <c r="N5080" t="s">
        <v>1388</v>
      </c>
      <c r="O5080">
        <v>48877</v>
      </c>
      <c r="P5080" t="s">
        <v>1423</v>
      </c>
      <c r="Q5080">
        <v>19941001</v>
      </c>
    </row>
    <row r="5081" spans="1:17">
      <c r="A5081" t="s">
        <v>1396</v>
      </c>
      <c r="B5081" t="s">
        <v>1448</v>
      </c>
      <c r="C5081">
        <v>201012</v>
      </c>
      <c r="D5081">
        <v>0</v>
      </c>
      <c r="E5081" t="s">
        <v>1302</v>
      </c>
      <c r="F5081">
        <v>0</v>
      </c>
      <c r="G5081">
        <v>0</v>
      </c>
      <c r="H5081">
        <v>0</v>
      </c>
      <c r="I5081">
        <v>43112038300</v>
      </c>
      <c r="J5081">
        <v>4</v>
      </c>
      <c r="K5081" t="s">
        <v>1397</v>
      </c>
      <c r="L5081">
        <v>2531</v>
      </c>
      <c r="M5081" t="s">
        <v>1214</v>
      </c>
      <c r="N5081" t="s">
        <v>1388</v>
      </c>
      <c r="O5081">
        <v>0</v>
      </c>
      <c r="P5081" t="s">
        <v>1423</v>
      </c>
      <c r="Q5081">
        <v>19980331</v>
      </c>
    </row>
    <row r="5082" spans="1:17">
      <c r="A5082" t="s">
        <v>1396</v>
      </c>
      <c r="B5082" t="s">
        <v>1449</v>
      </c>
      <c r="C5082">
        <v>201012</v>
      </c>
      <c r="D5082">
        <v>31</v>
      </c>
      <c r="E5082" t="s">
        <v>1302</v>
      </c>
      <c r="F5082">
        <v>0</v>
      </c>
      <c r="G5082">
        <v>0</v>
      </c>
      <c r="H5082">
        <v>0</v>
      </c>
      <c r="I5082">
        <v>43112038300</v>
      </c>
      <c r="J5082">
        <v>4</v>
      </c>
      <c r="K5082" t="s">
        <v>1397</v>
      </c>
      <c r="L5082">
        <v>2531</v>
      </c>
      <c r="M5082" t="s">
        <v>1214</v>
      </c>
      <c r="N5082" t="s">
        <v>1388</v>
      </c>
      <c r="O5082">
        <v>46968</v>
      </c>
      <c r="P5082" t="s">
        <v>1425</v>
      </c>
      <c r="Q5082">
        <v>19980331</v>
      </c>
    </row>
    <row r="5083" spans="1:17">
      <c r="A5083" t="s">
        <v>1396</v>
      </c>
      <c r="B5083" t="s">
        <v>1450</v>
      </c>
      <c r="C5083">
        <v>201012</v>
      </c>
      <c r="D5083">
        <v>0</v>
      </c>
      <c r="E5083" t="s">
        <v>1302</v>
      </c>
      <c r="F5083">
        <v>0</v>
      </c>
      <c r="G5083">
        <v>0</v>
      </c>
      <c r="H5083">
        <v>0</v>
      </c>
      <c r="I5083">
        <v>43112038400</v>
      </c>
      <c r="J5083">
        <v>4</v>
      </c>
      <c r="K5083" t="s">
        <v>1397</v>
      </c>
      <c r="L5083">
        <v>2531</v>
      </c>
      <c r="M5083" t="s">
        <v>1214</v>
      </c>
      <c r="N5083" t="s">
        <v>1388</v>
      </c>
      <c r="O5083">
        <v>0</v>
      </c>
      <c r="P5083" t="s">
        <v>1423</v>
      </c>
    </row>
    <row r="5084" spans="1:17">
      <c r="A5084" t="s">
        <v>1396</v>
      </c>
      <c r="B5084" t="s">
        <v>1451</v>
      </c>
      <c r="C5084">
        <v>201012</v>
      </c>
      <c r="D5084">
        <v>0</v>
      </c>
      <c r="E5084" t="s">
        <v>1302</v>
      </c>
      <c r="F5084">
        <v>0</v>
      </c>
      <c r="G5084">
        <v>0</v>
      </c>
      <c r="H5084">
        <v>0</v>
      </c>
      <c r="I5084">
        <v>43112038400</v>
      </c>
      <c r="J5084">
        <v>4</v>
      </c>
      <c r="K5084" t="s">
        <v>1397</v>
      </c>
      <c r="L5084">
        <v>2531</v>
      </c>
      <c r="M5084" t="s">
        <v>1214</v>
      </c>
      <c r="N5084" t="s">
        <v>1388</v>
      </c>
      <c r="O5084">
        <v>0</v>
      </c>
      <c r="P5084" t="s">
        <v>1425</v>
      </c>
    </row>
    <row r="5085" spans="1:17">
      <c r="A5085" t="s">
        <v>1396</v>
      </c>
      <c r="B5085" t="s">
        <v>1292</v>
      </c>
      <c r="C5085">
        <v>201012</v>
      </c>
      <c r="D5085">
        <v>31</v>
      </c>
      <c r="E5085" t="s">
        <v>1302</v>
      </c>
      <c r="F5085">
        <v>0</v>
      </c>
      <c r="G5085">
        <v>0</v>
      </c>
      <c r="H5085">
        <v>0</v>
      </c>
      <c r="I5085">
        <v>43112035700</v>
      </c>
      <c r="J5085">
        <v>4</v>
      </c>
      <c r="K5085" t="s">
        <v>1397</v>
      </c>
      <c r="L5085">
        <v>2531</v>
      </c>
      <c r="M5085" t="s">
        <v>1214</v>
      </c>
      <c r="N5085" t="s">
        <v>1388</v>
      </c>
      <c r="O5085">
        <v>41674</v>
      </c>
      <c r="P5085" t="s">
        <v>1207</v>
      </c>
      <c r="Q5085">
        <v>19771001</v>
      </c>
    </row>
    <row r="5086" spans="1:17">
      <c r="A5086" t="s">
        <v>1396</v>
      </c>
      <c r="B5086" t="s">
        <v>1296</v>
      </c>
      <c r="C5086">
        <v>201012</v>
      </c>
      <c r="D5086">
        <v>0</v>
      </c>
      <c r="E5086" t="s">
        <v>1302</v>
      </c>
      <c r="F5086">
        <v>0</v>
      </c>
      <c r="G5086">
        <v>0</v>
      </c>
      <c r="H5086">
        <v>0</v>
      </c>
      <c r="I5086">
        <v>43112033600</v>
      </c>
      <c r="J5086">
        <v>4</v>
      </c>
      <c r="K5086" t="s">
        <v>1397</v>
      </c>
      <c r="L5086">
        <v>2531</v>
      </c>
      <c r="M5086" t="s">
        <v>1214</v>
      </c>
      <c r="N5086" t="s">
        <v>1388</v>
      </c>
      <c r="O5086">
        <v>0</v>
      </c>
      <c r="P5086" t="s">
        <v>1207</v>
      </c>
      <c r="Q5086">
        <v>19770901</v>
      </c>
    </row>
    <row r="5087" spans="1:17">
      <c r="A5087" t="s">
        <v>1396</v>
      </c>
      <c r="B5087" t="s">
        <v>1452</v>
      </c>
      <c r="C5087">
        <v>201012</v>
      </c>
      <c r="D5087">
        <v>0</v>
      </c>
      <c r="E5087" t="s">
        <v>1302</v>
      </c>
      <c r="F5087">
        <v>0</v>
      </c>
      <c r="G5087">
        <v>0</v>
      </c>
      <c r="H5087">
        <v>0</v>
      </c>
      <c r="I5087">
        <v>43112038100</v>
      </c>
      <c r="J5087">
        <v>4</v>
      </c>
      <c r="K5087" t="s">
        <v>1397</v>
      </c>
      <c r="L5087">
        <v>2531</v>
      </c>
      <c r="M5087" t="s">
        <v>1214</v>
      </c>
      <c r="N5087" t="s">
        <v>1388</v>
      </c>
      <c r="O5087">
        <v>0</v>
      </c>
      <c r="P5087" t="s">
        <v>1423</v>
      </c>
      <c r="Q5087">
        <v>19980331</v>
      </c>
    </row>
    <row r="5088" spans="1:17">
      <c r="A5088" t="s">
        <v>1396</v>
      </c>
      <c r="B5088" t="s">
        <v>1453</v>
      </c>
      <c r="C5088">
        <v>201012</v>
      </c>
      <c r="D5088">
        <v>0</v>
      </c>
      <c r="E5088" t="s">
        <v>1302</v>
      </c>
      <c r="F5088">
        <v>0</v>
      </c>
      <c r="G5088">
        <v>0</v>
      </c>
      <c r="H5088">
        <v>0</v>
      </c>
      <c r="I5088">
        <v>43112038100</v>
      </c>
      <c r="J5088">
        <v>4</v>
      </c>
      <c r="K5088" t="s">
        <v>1397</v>
      </c>
      <c r="L5088">
        <v>2531</v>
      </c>
      <c r="M5088" t="s">
        <v>1214</v>
      </c>
      <c r="N5088" t="s">
        <v>1388</v>
      </c>
      <c r="O5088">
        <v>0</v>
      </c>
      <c r="P5088" t="s">
        <v>1425</v>
      </c>
      <c r="Q5088">
        <v>19980331</v>
      </c>
    </row>
    <row r="5089" spans="1:16">
      <c r="A5089" t="s">
        <v>1379</v>
      </c>
      <c r="B5089" t="s">
        <v>1248</v>
      </c>
      <c r="C5089">
        <v>201001</v>
      </c>
      <c r="D5089">
        <v>0</v>
      </c>
      <c r="E5089" t="s">
        <v>1349</v>
      </c>
      <c r="F5089">
        <v>0</v>
      </c>
      <c r="G5089">
        <v>0</v>
      </c>
      <c r="H5089">
        <v>0</v>
      </c>
      <c r="I5089">
        <v>43112077200</v>
      </c>
      <c r="J5089">
        <v>14</v>
      </c>
      <c r="K5089" t="s">
        <v>1380</v>
      </c>
      <c r="L5089">
        <v>2531</v>
      </c>
      <c r="M5089" t="s">
        <v>1214</v>
      </c>
      <c r="N5089" t="s">
        <v>1388</v>
      </c>
      <c r="O5089">
        <v>0</v>
      </c>
      <c r="P5089" t="s">
        <v>1350</v>
      </c>
    </row>
    <row r="5090" spans="1:16">
      <c r="A5090" t="s">
        <v>1396</v>
      </c>
      <c r="B5090">
        <v>2</v>
      </c>
      <c r="C5090">
        <v>201001</v>
      </c>
      <c r="D5090">
        <v>0</v>
      </c>
      <c r="E5090" t="s">
        <v>1349</v>
      </c>
      <c r="F5090">
        <v>0</v>
      </c>
      <c r="G5090">
        <v>0</v>
      </c>
      <c r="H5090">
        <v>0</v>
      </c>
      <c r="I5090">
        <v>43112000900</v>
      </c>
      <c r="J5090">
        <v>14</v>
      </c>
      <c r="K5090" t="s">
        <v>1397</v>
      </c>
      <c r="L5090">
        <v>2531</v>
      </c>
      <c r="M5090" t="s">
        <v>1214</v>
      </c>
      <c r="N5090" t="s">
        <v>1388</v>
      </c>
      <c r="O5090">
        <v>0</v>
      </c>
      <c r="P5090" t="s">
        <v>1350</v>
      </c>
    </row>
    <row r="5091" spans="1:16">
      <c r="A5091" t="s">
        <v>1379</v>
      </c>
      <c r="B5091" t="s">
        <v>1248</v>
      </c>
      <c r="C5091">
        <v>201002</v>
      </c>
      <c r="D5091">
        <v>0</v>
      </c>
      <c r="E5091" t="s">
        <v>1349</v>
      </c>
      <c r="F5091">
        <v>0</v>
      </c>
      <c r="G5091">
        <v>0</v>
      </c>
      <c r="H5091">
        <v>0</v>
      </c>
      <c r="I5091">
        <v>43112077200</v>
      </c>
      <c r="J5091">
        <v>14</v>
      </c>
      <c r="K5091" t="s">
        <v>1380</v>
      </c>
      <c r="L5091">
        <v>2531</v>
      </c>
      <c r="M5091" t="s">
        <v>1214</v>
      </c>
      <c r="N5091" t="s">
        <v>1388</v>
      </c>
      <c r="O5091">
        <v>0</v>
      </c>
      <c r="P5091" t="s">
        <v>1350</v>
      </c>
    </row>
    <row r="5092" spans="1:16">
      <c r="A5092" t="s">
        <v>1396</v>
      </c>
      <c r="B5092">
        <v>2</v>
      </c>
      <c r="C5092">
        <v>201002</v>
      </c>
      <c r="D5092">
        <v>0</v>
      </c>
      <c r="E5092" t="s">
        <v>1349</v>
      </c>
      <c r="F5092">
        <v>0</v>
      </c>
      <c r="G5092">
        <v>0</v>
      </c>
      <c r="H5092">
        <v>0</v>
      </c>
      <c r="I5092">
        <v>43112000900</v>
      </c>
      <c r="J5092">
        <v>14</v>
      </c>
      <c r="K5092" t="s">
        <v>1397</v>
      </c>
      <c r="L5092">
        <v>2531</v>
      </c>
      <c r="M5092" t="s">
        <v>1214</v>
      </c>
      <c r="N5092" t="s">
        <v>1388</v>
      </c>
      <c r="O5092">
        <v>0</v>
      </c>
      <c r="P5092" t="s">
        <v>1350</v>
      </c>
    </row>
    <row r="5093" spans="1:16">
      <c r="A5093" t="s">
        <v>1379</v>
      </c>
      <c r="B5093" t="s">
        <v>1248</v>
      </c>
      <c r="C5093">
        <v>201003</v>
      </c>
      <c r="D5093">
        <v>0</v>
      </c>
      <c r="E5093" t="s">
        <v>1349</v>
      </c>
      <c r="F5093">
        <v>0</v>
      </c>
      <c r="G5093">
        <v>0</v>
      </c>
      <c r="H5093">
        <v>0</v>
      </c>
      <c r="I5093">
        <v>43112077200</v>
      </c>
      <c r="J5093">
        <v>14</v>
      </c>
      <c r="K5093" t="s">
        <v>1380</v>
      </c>
      <c r="L5093">
        <v>2531</v>
      </c>
      <c r="M5093" t="s">
        <v>1214</v>
      </c>
      <c r="N5093" t="s">
        <v>1388</v>
      </c>
      <c r="O5093">
        <v>0</v>
      </c>
      <c r="P5093" t="s">
        <v>1350</v>
      </c>
    </row>
    <row r="5094" spans="1:16">
      <c r="A5094" t="s">
        <v>1396</v>
      </c>
      <c r="B5094">
        <v>2</v>
      </c>
      <c r="C5094">
        <v>201003</v>
      </c>
      <c r="D5094">
        <v>0</v>
      </c>
      <c r="E5094" t="s">
        <v>1349</v>
      </c>
      <c r="F5094">
        <v>0</v>
      </c>
      <c r="G5094">
        <v>0</v>
      </c>
      <c r="H5094">
        <v>0</v>
      </c>
      <c r="I5094">
        <v>43112000900</v>
      </c>
      <c r="J5094">
        <v>14</v>
      </c>
      <c r="K5094" t="s">
        <v>1397</v>
      </c>
      <c r="L5094">
        <v>2531</v>
      </c>
      <c r="M5094" t="s">
        <v>1214</v>
      </c>
      <c r="N5094" t="s">
        <v>1388</v>
      </c>
      <c r="O5094">
        <v>0</v>
      </c>
      <c r="P5094" t="s">
        <v>1350</v>
      </c>
    </row>
    <row r="5095" spans="1:16">
      <c r="A5095" t="s">
        <v>1379</v>
      </c>
      <c r="B5095" t="s">
        <v>1248</v>
      </c>
      <c r="C5095">
        <v>201004</v>
      </c>
      <c r="D5095">
        <v>0</v>
      </c>
      <c r="E5095" t="s">
        <v>1349</v>
      </c>
      <c r="F5095">
        <v>0</v>
      </c>
      <c r="G5095">
        <v>0</v>
      </c>
      <c r="H5095">
        <v>0</v>
      </c>
      <c r="I5095">
        <v>43112077200</v>
      </c>
      <c r="J5095">
        <v>14</v>
      </c>
      <c r="K5095" t="s">
        <v>1380</v>
      </c>
      <c r="L5095">
        <v>2531</v>
      </c>
      <c r="M5095" t="s">
        <v>1214</v>
      </c>
      <c r="N5095" t="s">
        <v>1388</v>
      </c>
      <c r="O5095">
        <v>0</v>
      </c>
      <c r="P5095" t="s">
        <v>1350</v>
      </c>
    </row>
    <row r="5096" spans="1:16">
      <c r="A5096" t="s">
        <v>1396</v>
      </c>
      <c r="B5096">
        <v>2</v>
      </c>
      <c r="C5096">
        <v>201004</v>
      </c>
      <c r="D5096">
        <v>0</v>
      </c>
      <c r="E5096" t="s">
        <v>1349</v>
      </c>
      <c r="F5096">
        <v>0</v>
      </c>
      <c r="G5096">
        <v>0</v>
      </c>
      <c r="H5096">
        <v>0</v>
      </c>
      <c r="I5096">
        <v>43112000900</v>
      </c>
      <c r="J5096">
        <v>14</v>
      </c>
      <c r="K5096" t="s">
        <v>1397</v>
      </c>
      <c r="L5096">
        <v>2531</v>
      </c>
      <c r="M5096" t="s">
        <v>1214</v>
      </c>
      <c r="N5096" t="s">
        <v>1388</v>
      </c>
      <c r="O5096">
        <v>0</v>
      </c>
      <c r="P5096" t="s">
        <v>1350</v>
      </c>
    </row>
    <row r="5097" spans="1:16">
      <c r="A5097" t="s">
        <v>1379</v>
      </c>
      <c r="B5097" t="s">
        <v>1248</v>
      </c>
      <c r="C5097">
        <v>201005</v>
      </c>
      <c r="D5097">
        <v>0</v>
      </c>
      <c r="E5097" t="s">
        <v>1349</v>
      </c>
      <c r="F5097">
        <v>0</v>
      </c>
      <c r="G5097">
        <v>0</v>
      </c>
      <c r="H5097">
        <v>0</v>
      </c>
      <c r="I5097">
        <v>43112077200</v>
      </c>
      <c r="J5097">
        <v>14</v>
      </c>
      <c r="K5097" t="s">
        <v>1380</v>
      </c>
      <c r="L5097">
        <v>2531</v>
      </c>
      <c r="M5097" t="s">
        <v>1214</v>
      </c>
      <c r="N5097" t="s">
        <v>1388</v>
      </c>
      <c r="O5097">
        <v>0</v>
      </c>
      <c r="P5097" t="s">
        <v>1350</v>
      </c>
    </row>
    <row r="5098" spans="1:16">
      <c r="A5098" t="s">
        <v>1396</v>
      </c>
      <c r="B5098">
        <v>2</v>
      </c>
      <c r="C5098">
        <v>201005</v>
      </c>
      <c r="D5098">
        <v>0</v>
      </c>
      <c r="E5098" t="s">
        <v>1349</v>
      </c>
      <c r="F5098">
        <v>0</v>
      </c>
      <c r="G5098">
        <v>0</v>
      </c>
      <c r="H5098">
        <v>0</v>
      </c>
      <c r="I5098">
        <v>43112000900</v>
      </c>
      <c r="J5098">
        <v>14</v>
      </c>
      <c r="K5098" t="s">
        <v>1397</v>
      </c>
      <c r="L5098">
        <v>2531</v>
      </c>
      <c r="M5098" t="s">
        <v>1214</v>
      </c>
      <c r="N5098" t="s">
        <v>1388</v>
      </c>
      <c r="O5098">
        <v>0</v>
      </c>
      <c r="P5098" t="s">
        <v>1350</v>
      </c>
    </row>
    <row r="5099" spans="1:16">
      <c r="A5099" t="s">
        <v>1379</v>
      </c>
      <c r="B5099" t="s">
        <v>1248</v>
      </c>
      <c r="C5099">
        <v>201006</v>
      </c>
      <c r="D5099">
        <v>0</v>
      </c>
      <c r="E5099" t="s">
        <v>1349</v>
      </c>
      <c r="F5099">
        <v>0</v>
      </c>
      <c r="G5099">
        <v>0</v>
      </c>
      <c r="H5099">
        <v>0</v>
      </c>
      <c r="I5099">
        <v>43112077200</v>
      </c>
      <c r="J5099">
        <v>14</v>
      </c>
      <c r="K5099" t="s">
        <v>1380</v>
      </c>
      <c r="L5099">
        <v>2531</v>
      </c>
      <c r="M5099" t="s">
        <v>1214</v>
      </c>
      <c r="N5099" t="s">
        <v>1388</v>
      </c>
      <c r="O5099">
        <v>0</v>
      </c>
      <c r="P5099" t="s">
        <v>1350</v>
      </c>
    </row>
    <row r="5100" spans="1:16">
      <c r="A5100" t="s">
        <v>1396</v>
      </c>
      <c r="B5100">
        <v>2</v>
      </c>
      <c r="C5100">
        <v>201006</v>
      </c>
      <c r="D5100">
        <v>0</v>
      </c>
      <c r="E5100" t="s">
        <v>1349</v>
      </c>
      <c r="F5100">
        <v>0</v>
      </c>
      <c r="G5100">
        <v>0</v>
      </c>
      <c r="H5100">
        <v>0</v>
      </c>
      <c r="I5100">
        <v>43112000900</v>
      </c>
      <c r="J5100">
        <v>14</v>
      </c>
      <c r="K5100" t="s">
        <v>1397</v>
      </c>
      <c r="L5100">
        <v>2531</v>
      </c>
      <c r="M5100" t="s">
        <v>1214</v>
      </c>
      <c r="N5100" t="s">
        <v>1388</v>
      </c>
      <c r="O5100">
        <v>0</v>
      </c>
      <c r="P5100" t="s">
        <v>1350</v>
      </c>
    </row>
    <row r="5101" spans="1:16">
      <c r="A5101" t="s">
        <v>1379</v>
      </c>
      <c r="B5101" t="s">
        <v>1248</v>
      </c>
      <c r="C5101">
        <v>201007</v>
      </c>
      <c r="D5101">
        <v>0</v>
      </c>
      <c r="E5101" t="s">
        <v>1349</v>
      </c>
      <c r="F5101">
        <v>0</v>
      </c>
      <c r="G5101">
        <v>0</v>
      </c>
      <c r="H5101">
        <v>0</v>
      </c>
      <c r="I5101">
        <v>43112077200</v>
      </c>
      <c r="J5101">
        <v>14</v>
      </c>
      <c r="K5101" t="s">
        <v>1380</v>
      </c>
      <c r="L5101">
        <v>2531</v>
      </c>
      <c r="M5101" t="s">
        <v>1214</v>
      </c>
      <c r="N5101" t="s">
        <v>1388</v>
      </c>
      <c r="O5101">
        <v>0</v>
      </c>
      <c r="P5101" t="s">
        <v>1350</v>
      </c>
    </row>
    <row r="5102" spans="1:16">
      <c r="A5102" t="s">
        <v>1396</v>
      </c>
      <c r="B5102">
        <v>2</v>
      </c>
      <c r="C5102">
        <v>201007</v>
      </c>
      <c r="D5102">
        <v>0</v>
      </c>
      <c r="E5102" t="s">
        <v>1349</v>
      </c>
      <c r="F5102">
        <v>0</v>
      </c>
      <c r="G5102">
        <v>0</v>
      </c>
      <c r="H5102">
        <v>0</v>
      </c>
      <c r="I5102">
        <v>43112000900</v>
      </c>
      <c r="J5102">
        <v>14</v>
      </c>
      <c r="K5102" t="s">
        <v>1397</v>
      </c>
      <c r="L5102">
        <v>2531</v>
      </c>
      <c r="M5102" t="s">
        <v>1214</v>
      </c>
      <c r="N5102" t="s">
        <v>1388</v>
      </c>
      <c r="O5102">
        <v>0</v>
      </c>
      <c r="P5102" t="s">
        <v>1350</v>
      </c>
    </row>
    <row r="5103" spans="1:16">
      <c r="A5103" t="s">
        <v>1379</v>
      </c>
      <c r="B5103" t="s">
        <v>1248</v>
      </c>
      <c r="C5103">
        <v>201008</v>
      </c>
      <c r="D5103">
        <v>0</v>
      </c>
      <c r="E5103" t="s">
        <v>1349</v>
      </c>
      <c r="F5103">
        <v>0</v>
      </c>
      <c r="G5103">
        <v>0</v>
      </c>
      <c r="H5103">
        <v>0</v>
      </c>
      <c r="I5103">
        <v>43112077200</v>
      </c>
      <c r="J5103">
        <v>14</v>
      </c>
      <c r="K5103" t="s">
        <v>1380</v>
      </c>
      <c r="L5103">
        <v>2531</v>
      </c>
      <c r="M5103" t="s">
        <v>1214</v>
      </c>
      <c r="N5103" t="s">
        <v>1388</v>
      </c>
      <c r="O5103">
        <v>0</v>
      </c>
      <c r="P5103" t="s">
        <v>1350</v>
      </c>
    </row>
    <row r="5104" spans="1:16">
      <c r="A5104" t="s">
        <v>1396</v>
      </c>
      <c r="B5104">
        <v>2</v>
      </c>
      <c r="C5104">
        <v>201008</v>
      </c>
      <c r="D5104">
        <v>0</v>
      </c>
      <c r="E5104" t="s">
        <v>1349</v>
      </c>
      <c r="F5104">
        <v>0</v>
      </c>
      <c r="G5104">
        <v>0</v>
      </c>
      <c r="H5104">
        <v>0</v>
      </c>
      <c r="I5104">
        <v>43112000900</v>
      </c>
      <c r="J5104">
        <v>14</v>
      </c>
      <c r="K5104" t="s">
        <v>1397</v>
      </c>
      <c r="L5104">
        <v>2531</v>
      </c>
      <c r="M5104" t="s">
        <v>1214</v>
      </c>
      <c r="N5104" t="s">
        <v>1388</v>
      </c>
      <c r="O5104">
        <v>0</v>
      </c>
      <c r="P5104" t="s">
        <v>1350</v>
      </c>
    </row>
    <row r="5105" spans="1:18">
      <c r="A5105" t="s">
        <v>1379</v>
      </c>
      <c r="B5105" t="s">
        <v>1248</v>
      </c>
      <c r="C5105">
        <v>201009</v>
      </c>
      <c r="D5105">
        <v>0</v>
      </c>
      <c r="E5105" t="s">
        <v>1349</v>
      </c>
      <c r="F5105">
        <v>0</v>
      </c>
      <c r="G5105">
        <v>0</v>
      </c>
      <c r="H5105">
        <v>0</v>
      </c>
      <c r="I5105">
        <v>43112077200</v>
      </c>
      <c r="J5105">
        <v>14</v>
      </c>
      <c r="K5105" t="s">
        <v>1380</v>
      </c>
      <c r="L5105">
        <v>2531</v>
      </c>
      <c r="M5105" t="s">
        <v>1214</v>
      </c>
      <c r="N5105" t="s">
        <v>1388</v>
      </c>
      <c r="O5105">
        <v>0</v>
      </c>
      <c r="P5105" t="s">
        <v>1350</v>
      </c>
    </row>
    <row r="5106" spans="1:18">
      <c r="A5106" t="s">
        <v>1396</v>
      </c>
      <c r="B5106">
        <v>2</v>
      </c>
      <c r="C5106">
        <v>201009</v>
      </c>
      <c r="D5106">
        <v>0</v>
      </c>
      <c r="E5106" t="s">
        <v>1349</v>
      </c>
      <c r="F5106">
        <v>0</v>
      </c>
      <c r="G5106">
        <v>0</v>
      </c>
      <c r="H5106">
        <v>0</v>
      </c>
      <c r="I5106">
        <v>43112000900</v>
      </c>
      <c r="J5106">
        <v>14</v>
      </c>
      <c r="K5106" t="s">
        <v>1397</v>
      </c>
      <c r="L5106">
        <v>2531</v>
      </c>
      <c r="M5106" t="s">
        <v>1214</v>
      </c>
      <c r="N5106" t="s">
        <v>1388</v>
      </c>
      <c r="O5106">
        <v>0</v>
      </c>
      <c r="P5106" t="s">
        <v>1350</v>
      </c>
    </row>
    <row r="5107" spans="1:18">
      <c r="A5107" t="s">
        <v>1379</v>
      </c>
      <c r="B5107" t="s">
        <v>1248</v>
      </c>
      <c r="C5107">
        <v>201010</v>
      </c>
      <c r="D5107">
        <v>0</v>
      </c>
      <c r="E5107" t="s">
        <v>1349</v>
      </c>
      <c r="F5107">
        <v>0</v>
      </c>
      <c r="G5107">
        <v>0</v>
      </c>
      <c r="H5107">
        <v>0</v>
      </c>
      <c r="I5107">
        <v>43112077200</v>
      </c>
      <c r="J5107">
        <v>14</v>
      </c>
      <c r="K5107" t="s">
        <v>1380</v>
      </c>
      <c r="L5107">
        <v>2531</v>
      </c>
      <c r="M5107" t="s">
        <v>1214</v>
      </c>
      <c r="N5107" t="s">
        <v>1388</v>
      </c>
      <c r="O5107">
        <v>0</v>
      </c>
      <c r="P5107" t="s">
        <v>1350</v>
      </c>
    </row>
    <row r="5108" spans="1:18">
      <c r="A5108" t="s">
        <v>1396</v>
      </c>
      <c r="B5108">
        <v>2</v>
      </c>
      <c r="C5108">
        <v>201010</v>
      </c>
      <c r="D5108">
        <v>0</v>
      </c>
      <c r="E5108" t="s">
        <v>1349</v>
      </c>
      <c r="F5108">
        <v>0</v>
      </c>
      <c r="G5108">
        <v>0</v>
      </c>
      <c r="H5108">
        <v>0</v>
      </c>
      <c r="I5108">
        <v>43112000900</v>
      </c>
      <c r="J5108">
        <v>14</v>
      </c>
      <c r="K5108" t="s">
        <v>1397</v>
      </c>
      <c r="L5108">
        <v>2531</v>
      </c>
      <c r="M5108" t="s">
        <v>1214</v>
      </c>
      <c r="N5108" t="s">
        <v>1388</v>
      </c>
      <c r="O5108">
        <v>0</v>
      </c>
      <c r="P5108" t="s">
        <v>1350</v>
      </c>
    </row>
    <row r="5109" spans="1:18">
      <c r="A5109" t="s">
        <v>1379</v>
      </c>
      <c r="B5109" t="s">
        <v>1248</v>
      </c>
      <c r="C5109">
        <v>201011</v>
      </c>
      <c r="D5109">
        <v>0</v>
      </c>
      <c r="E5109" t="s">
        <v>1349</v>
      </c>
      <c r="F5109">
        <v>0</v>
      </c>
      <c r="G5109">
        <v>0</v>
      </c>
      <c r="H5109">
        <v>0</v>
      </c>
      <c r="I5109">
        <v>43112077200</v>
      </c>
      <c r="J5109">
        <v>14</v>
      </c>
      <c r="K5109" t="s">
        <v>1380</v>
      </c>
      <c r="L5109">
        <v>2531</v>
      </c>
      <c r="M5109" t="s">
        <v>1214</v>
      </c>
      <c r="N5109" t="s">
        <v>1388</v>
      </c>
      <c r="O5109">
        <v>0</v>
      </c>
      <c r="P5109" t="s">
        <v>1350</v>
      </c>
    </row>
    <row r="5110" spans="1:18">
      <c r="A5110" t="s">
        <v>1396</v>
      </c>
      <c r="B5110">
        <v>2</v>
      </c>
      <c r="C5110">
        <v>201011</v>
      </c>
      <c r="D5110">
        <v>0</v>
      </c>
      <c r="E5110" t="s">
        <v>1349</v>
      </c>
      <c r="F5110">
        <v>0</v>
      </c>
      <c r="G5110">
        <v>0</v>
      </c>
      <c r="H5110">
        <v>0</v>
      </c>
      <c r="I5110">
        <v>43112000900</v>
      </c>
      <c r="J5110">
        <v>14</v>
      </c>
      <c r="K5110" t="s">
        <v>1397</v>
      </c>
      <c r="L5110">
        <v>2531</v>
      </c>
      <c r="M5110" t="s">
        <v>1214</v>
      </c>
      <c r="N5110" t="s">
        <v>1388</v>
      </c>
      <c r="O5110">
        <v>0</v>
      </c>
      <c r="P5110" t="s">
        <v>1350</v>
      </c>
    </row>
    <row r="5111" spans="1:18">
      <c r="A5111" t="s">
        <v>1379</v>
      </c>
      <c r="B5111" t="s">
        <v>1248</v>
      </c>
      <c r="C5111">
        <v>201012</v>
      </c>
      <c r="D5111">
        <v>0</v>
      </c>
      <c r="E5111" t="s">
        <v>1349</v>
      </c>
      <c r="F5111">
        <v>0</v>
      </c>
      <c r="G5111">
        <v>0</v>
      </c>
      <c r="H5111">
        <v>0</v>
      </c>
      <c r="I5111">
        <v>43112077200</v>
      </c>
      <c r="J5111">
        <v>14</v>
      </c>
      <c r="K5111" t="s">
        <v>1380</v>
      </c>
      <c r="L5111">
        <v>2531</v>
      </c>
      <c r="M5111" t="s">
        <v>1214</v>
      </c>
      <c r="N5111" t="s">
        <v>1388</v>
      </c>
      <c r="O5111">
        <v>0</v>
      </c>
      <c r="P5111" t="s">
        <v>1350</v>
      </c>
    </row>
    <row r="5112" spans="1:18">
      <c r="A5112" t="s">
        <v>1396</v>
      </c>
      <c r="B5112">
        <v>2</v>
      </c>
      <c r="C5112">
        <v>201012</v>
      </c>
      <c r="D5112">
        <v>0</v>
      </c>
      <c r="E5112" t="s">
        <v>1349</v>
      </c>
      <c r="F5112">
        <v>0</v>
      </c>
      <c r="G5112">
        <v>0</v>
      </c>
      <c r="H5112">
        <v>0</v>
      </c>
      <c r="I5112">
        <v>43112000900</v>
      </c>
      <c r="J5112">
        <v>14</v>
      </c>
      <c r="K5112" t="s">
        <v>1397</v>
      </c>
      <c r="L5112">
        <v>2531</v>
      </c>
      <c r="M5112" t="s">
        <v>1214</v>
      </c>
      <c r="N5112" t="s">
        <v>1388</v>
      </c>
      <c r="O5112">
        <v>0</v>
      </c>
      <c r="P5112" t="s">
        <v>1350</v>
      </c>
    </row>
    <row r="5113" spans="1:18">
      <c r="F5113">
        <f>SUM(F2689:F5112)</f>
        <v>1158945</v>
      </c>
      <c r="G5113">
        <f t="shared" ref="G5113:H5113" si="2">SUM(G2689:G5112)</f>
        <v>1780635</v>
      </c>
      <c r="H5113">
        <f t="shared" si="2"/>
        <v>20042241</v>
      </c>
      <c r="O5113">
        <f>SUM(O2689:O5112)</f>
        <v>12259921</v>
      </c>
    </row>
    <row r="5114" spans="1:18">
      <c r="F5114" s="248">
        <f>F5113/365</f>
        <v>3175.1917808219177</v>
      </c>
      <c r="G5114" s="248">
        <f>G5113*1000/F5113</f>
        <v>1536.4275267592509</v>
      </c>
      <c r="H5114" s="79">
        <f>H5113/F5113</f>
        <v>17.293522125726415</v>
      </c>
      <c r="O5114" s="79">
        <f>O5113/H5113</f>
        <v>0.61170410035484557</v>
      </c>
    </row>
    <row r="5116" spans="1:18">
      <c r="A5116" t="s">
        <v>1454</v>
      </c>
      <c r="B5116" t="s">
        <v>1455</v>
      </c>
      <c r="C5116">
        <v>201001</v>
      </c>
      <c r="D5116">
        <v>31</v>
      </c>
      <c r="E5116" t="s">
        <v>1212</v>
      </c>
      <c r="F5116">
        <v>7423</v>
      </c>
      <c r="G5116">
        <v>644</v>
      </c>
      <c r="H5116">
        <v>21866</v>
      </c>
      <c r="I5116">
        <v>43112032501</v>
      </c>
      <c r="J5116">
        <v>9</v>
      </c>
      <c r="K5116" t="s">
        <v>1456</v>
      </c>
      <c r="L5116">
        <v>276</v>
      </c>
      <c r="M5116" t="s">
        <v>1457</v>
      </c>
      <c r="N5116" t="s">
        <v>1458</v>
      </c>
      <c r="O5116">
        <v>0</v>
      </c>
      <c r="P5116" t="s">
        <v>1207</v>
      </c>
      <c r="Q5116">
        <v>19860401</v>
      </c>
      <c r="R5116">
        <v>891008979</v>
      </c>
    </row>
    <row r="5117" spans="1:18">
      <c r="A5117" t="s">
        <v>1454</v>
      </c>
      <c r="B5117" t="s">
        <v>1459</v>
      </c>
      <c r="C5117">
        <v>201001</v>
      </c>
      <c r="D5117">
        <v>31</v>
      </c>
      <c r="E5117" t="s">
        <v>1212</v>
      </c>
      <c r="F5117">
        <v>29012</v>
      </c>
      <c r="G5117">
        <v>5929</v>
      </c>
      <c r="H5117">
        <v>27891</v>
      </c>
      <c r="I5117">
        <v>43112074000</v>
      </c>
      <c r="J5117">
        <v>9</v>
      </c>
      <c r="K5117" t="s">
        <v>1460</v>
      </c>
      <c r="L5117">
        <v>276</v>
      </c>
      <c r="M5117" t="s">
        <v>1457</v>
      </c>
      <c r="N5117" t="s">
        <v>1458</v>
      </c>
      <c r="O5117">
        <v>0</v>
      </c>
      <c r="P5117" t="s">
        <v>1207</v>
      </c>
      <c r="Q5117">
        <v>19960301</v>
      </c>
      <c r="R5117">
        <v>891008979</v>
      </c>
    </row>
    <row r="5118" spans="1:18">
      <c r="A5118" t="s">
        <v>1461</v>
      </c>
      <c r="B5118" t="s">
        <v>1462</v>
      </c>
      <c r="C5118">
        <v>201001</v>
      </c>
      <c r="D5118">
        <v>31</v>
      </c>
      <c r="E5118" t="s">
        <v>1212</v>
      </c>
      <c r="F5118">
        <v>8803</v>
      </c>
      <c r="G5118">
        <v>39153</v>
      </c>
      <c r="H5118">
        <v>5791</v>
      </c>
      <c r="I5118">
        <v>43112071100</v>
      </c>
      <c r="J5118">
        <v>9</v>
      </c>
      <c r="K5118" t="s">
        <v>1456</v>
      </c>
      <c r="L5118">
        <v>276</v>
      </c>
      <c r="M5118" t="s">
        <v>1457</v>
      </c>
      <c r="N5118" t="s">
        <v>1458</v>
      </c>
      <c r="O5118">
        <v>0</v>
      </c>
      <c r="P5118" t="s">
        <v>1207</v>
      </c>
      <c r="Q5118">
        <v>19940901</v>
      </c>
      <c r="R5118">
        <v>891008979</v>
      </c>
    </row>
    <row r="5119" spans="1:18">
      <c r="A5119" t="s">
        <v>1461</v>
      </c>
      <c r="B5119" t="s">
        <v>1463</v>
      </c>
      <c r="C5119">
        <v>201001</v>
      </c>
      <c r="D5119">
        <v>31</v>
      </c>
      <c r="E5119" t="s">
        <v>1212</v>
      </c>
      <c r="F5119">
        <v>14974</v>
      </c>
      <c r="G5119">
        <v>12536</v>
      </c>
      <c r="H5119">
        <v>70630</v>
      </c>
      <c r="I5119">
        <v>43112071802</v>
      </c>
      <c r="J5119">
        <v>9</v>
      </c>
      <c r="K5119" t="s">
        <v>1464</v>
      </c>
      <c r="L5119">
        <v>276</v>
      </c>
      <c r="M5119" t="s">
        <v>1457</v>
      </c>
      <c r="N5119" t="s">
        <v>1458</v>
      </c>
      <c r="O5119">
        <v>0</v>
      </c>
      <c r="P5119" t="s">
        <v>1207</v>
      </c>
      <c r="Q5119">
        <v>20071208</v>
      </c>
      <c r="R5119">
        <v>891008979</v>
      </c>
    </row>
    <row r="5120" spans="1:18">
      <c r="A5120" t="s">
        <v>1461</v>
      </c>
      <c r="B5120" t="s">
        <v>1465</v>
      </c>
      <c r="C5120">
        <v>201001</v>
      </c>
      <c r="D5120">
        <v>31</v>
      </c>
      <c r="E5120" t="s">
        <v>1212</v>
      </c>
      <c r="F5120">
        <v>8763</v>
      </c>
      <c r="G5120">
        <v>132451</v>
      </c>
      <c r="H5120">
        <v>9333</v>
      </c>
      <c r="I5120">
        <v>43112072001</v>
      </c>
      <c r="J5120">
        <v>9</v>
      </c>
      <c r="K5120" t="s">
        <v>1456</v>
      </c>
      <c r="L5120">
        <v>276</v>
      </c>
      <c r="M5120" t="s">
        <v>1457</v>
      </c>
      <c r="N5120" t="s">
        <v>1458</v>
      </c>
      <c r="O5120">
        <v>0</v>
      </c>
      <c r="P5120" t="s">
        <v>1207</v>
      </c>
      <c r="Q5120">
        <v>19970201</v>
      </c>
      <c r="R5120">
        <v>891008979</v>
      </c>
    </row>
    <row r="5121" spans="1:18">
      <c r="A5121" t="s">
        <v>1461</v>
      </c>
      <c r="B5121" t="s">
        <v>1466</v>
      </c>
      <c r="C5121">
        <v>201001</v>
      </c>
      <c r="D5121">
        <v>31</v>
      </c>
      <c r="E5121" t="s">
        <v>1212</v>
      </c>
      <c r="F5121">
        <v>6140</v>
      </c>
      <c r="G5121">
        <v>10307</v>
      </c>
      <c r="H5121">
        <v>6824</v>
      </c>
      <c r="I5121">
        <v>43112073401</v>
      </c>
      <c r="J5121">
        <v>9</v>
      </c>
      <c r="K5121" t="s">
        <v>1467</v>
      </c>
      <c r="L5121">
        <v>276</v>
      </c>
      <c r="M5121" t="s">
        <v>1457</v>
      </c>
      <c r="N5121" t="s">
        <v>1458</v>
      </c>
      <c r="O5121">
        <v>0</v>
      </c>
      <c r="P5121" t="s">
        <v>1207</v>
      </c>
      <c r="Q5121">
        <v>19990428</v>
      </c>
      <c r="R5121">
        <v>891008979</v>
      </c>
    </row>
    <row r="5122" spans="1:18">
      <c r="A5122" t="s">
        <v>1461</v>
      </c>
      <c r="B5122" t="s">
        <v>1468</v>
      </c>
      <c r="C5122">
        <v>201001</v>
      </c>
      <c r="D5122">
        <v>31</v>
      </c>
      <c r="E5122" t="s">
        <v>1212</v>
      </c>
      <c r="F5122">
        <v>6328</v>
      </c>
      <c r="G5122">
        <v>6350</v>
      </c>
      <c r="H5122">
        <v>8293</v>
      </c>
      <c r="I5122">
        <v>43112073600</v>
      </c>
      <c r="J5122">
        <v>9</v>
      </c>
      <c r="K5122" t="s">
        <v>1456</v>
      </c>
      <c r="L5122">
        <v>276</v>
      </c>
      <c r="M5122" t="s">
        <v>1457</v>
      </c>
      <c r="N5122" t="s">
        <v>1458</v>
      </c>
      <c r="O5122">
        <v>0</v>
      </c>
      <c r="P5122" t="s">
        <v>1207</v>
      </c>
      <c r="Q5122">
        <v>19951101</v>
      </c>
      <c r="R5122">
        <v>891008979</v>
      </c>
    </row>
    <row r="5123" spans="1:18">
      <c r="A5123" t="s">
        <v>1461</v>
      </c>
      <c r="B5123" t="s">
        <v>1469</v>
      </c>
      <c r="C5123">
        <v>201001</v>
      </c>
      <c r="D5123">
        <v>31</v>
      </c>
      <c r="E5123" t="s">
        <v>1212</v>
      </c>
      <c r="F5123">
        <v>12473</v>
      </c>
      <c r="G5123">
        <v>43</v>
      </c>
      <c r="H5123">
        <v>18971</v>
      </c>
      <c r="I5123">
        <v>43112074300</v>
      </c>
      <c r="J5123">
        <v>9</v>
      </c>
      <c r="K5123" t="s">
        <v>1467</v>
      </c>
      <c r="L5123">
        <v>276</v>
      </c>
      <c r="M5123" t="s">
        <v>1457</v>
      </c>
      <c r="N5123" t="s">
        <v>1458</v>
      </c>
      <c r="O5123">
        <v>0</v>
      </c>
      <c r="P5123" t="s">
        <v>1207</v>
      </c>
      <c r="Q5123">
        <v>19960501</v>
      </c>
      <c r="R5123">
        <v>891008979</v>
      </c>
    </row>
    <row r="5124" spans="1:18">
      <c r="A5124" t="s">
        <v>1461</v>
      </c>
      <c r="B5124" t="s">
        <v>1470</v>
      </c>
      <c r="C5124">
        <v>201001</v>
      </c>
      <c r="D5124">
        <v>31</v>
      </c>
      <c r="E5124" t="s">
        <v>1212</v>
      </c>
      <c r="F5124">
        <v>15551</v>
      </c>
      <c r="G5124">
        <v>9672</v>
      </c>
      <c r="H5124">
        <v>69572</v>
      </c>
      <c r="I5124">
        <v>43112078302</v>
      </c>
      <c r="J5124">
        <v>9</v>
      </c>
      <c r="K5124" t="s">
        <v>1467</v>
      </c>
      <c r="L5124">
        <v>276</v>
      </c>
      <c r="M5124" t="s">
        <v>1457</v>
      </c>
      <c r="N5124" t="s">
        <v>1458</v>
      </c>
      <c r="O5124">
        <v>0</v>
      </c>
      <c r="P5124" t="s">
        <v>1207</v>
      </c>
      <c r="Q5124">
        <v>20030215</v>
      </c>
      <c r="R5124">
        <v>891008979</v>
      </c>
    </row>
    <row r="5125" spans="1:18">
      <c r="A5125" t="s">
        <v>1461</v>
      </c>
      <c r="B5125" t="s">
        <v>1471</v>
      </c>
      <c r="C5125">
        <v>201001</v>
      </c>
      <c r="D5125">
        <v>31</v>
      </c>
      <c r="E5125" t="s">
        <v>1212</v>
      </c>
      <c r="F5125">
        <v>4631</v>
      </c>
      <c r="G5125">
        <v>2570</v>
      </c>
      <c r="H5125">
        <v>5392</v>
      </c>
      <c r="I5125">
        <v>43112078800</v>
      </c>
      <c r="J5125">
        <v>9</v>
      </c>
      <c r="K5125" t="s">
        <v>1456</v>
      </c>
      <c r="L5125">
        <v>276</v>
      </c>
      <c r="M5125" t="s">
        <v>1457</v>
      </c>
      <c r="N5125" t="s">
        <v>1458</v>
      </c>
      <c r="O5125">
        <v>0</v>
      </c>
      <c r="P5125" t="s">
        <v>1207</v>
      </c>
      <c r="Q5125">
        <v>20030808</v>
      </c>
      <c r="R5125">
        <v>891008979</v>
      </c>
    </row>
    <row r="5126" spans="1:18">
      <c r="A5126" t="s">
        <v>1461</v>
      </c>
      <c r="B5126" t="s">
        <v>1472</v>
      </c>
      <c r="C5126">
        <v>201001</v>
      </c>
      <c r="D5126">
        <v>31</v>
      </c>
      <c r="E5126" t="s">
        <v>1212</v>
      </c>
      <c r="F5126">
        <v>6711</v>
      </c>
      <c r="G5126">
        <v>12096</v>
      </c>
      <c r="H5126">
        <v>31335</v>
      </c>
      <c r="I5126">
        <v>43112079000</v>
      </c>
      <c r="J5126">
        <v>9</v>
      </c>
      <c r="K5126" t="s">
        <v>1456</v>
      </c>
      <c r="L5126">
        <v>276</v>
      </c>
      <c r="M5126" t="s">
        <v>1457</v>
      </c>
      <c r="N5126" t="s">
        <v>1458</v>
      </c>
      <c r="O5126">
        <v>0</v>
      </c>
      <c r="P5126" t="s">
        <v>1207</v>
      </c>
      <c r="Q5126">
        <v>20030910</v>
      </c>
      <c r="R5126">
        <v>891008979</v>
      </c>
    </row>
    <row r="5127" spans="1:18">
      <c r="A5127" t="s">
        <v>1473</v>
      </c>
      <c r="B5127" t="s">
        <v>1474</v>
      </c>
      <c r="C5127">
        <v>201001</v>
      </c>
      <c r="D5127">
        <v>31</v>
      </c>
      <c r="E5127" t="s">
        <v>1212</v>
      </c>
      <c r="F5127">
        <v>11830</v>
      </c>
      <c r="G5127">
        <v>17599</v>
      </c>
      <c r="H5127">
        <v>4693</v>
      </c>
      <c r="I5127">
        <v>43112034602</v>
      </c>
      <c r="J5127">
        <v>9</v>
      </c>
      <c r="K5127" t="s">
        <v>1475</v>
      </c>
      <c r="L5127">
        <v>276</v>
      </c>
      <c r="M5127" t="s">
        <v>1457</v>
      </c>
      <c r="N5127" t="s">
        <v>1458</v>
      </c>
      <c r="O5127">
        <v>0</v>
      </c>
      <c r="P5127" t="s">
        <v>1207</v>
      </c>
      <c r="Q5127">
        <v>19990617</v>
      </c>
      <c r="R5127">
        <v>891008979</v>
      </c>
    </row>
    <row r="5128" spans="1:18">
      <c r="A5128" t="s">
        <v>1473</v>
      </c>
      <c r="B5128" t="s">
        <v>1476</v>
      </c>
      <c r="C5128">
        <v>201001</v>
      </c>
      <c r="D5128">
        <v>31</v>
      </c>
      <c r="E5128" t="s">
        <v>1212</v>
      </c>
      <c r="F5128">
        <v>19266</v>
      </c>
      <c r="G5128">
        <v>6381</v>
      </c>
      <c r="H5128">
        <v>34254</v>
      </c>
      <c r="I5128">
        <v>43112046602</v>
      </c>
      <c r="J5128">
        <v>9</v>
      </c>
      <c r="K5128" t="s">
        <v>1477</v>
      </c>
      <c r="L5128">
        <v>276</v>
      </c>
      <c r="M5128" t="s">
        <v>1457</v>
      </c>
      <c r="N5128" t="s">
        <v>1458</v>
      </c>
      <c r="O5128">
        <v>0</v>
      </c>
      <c r="P5128" t="s">
        <v>1207</v>
      </c>
      <c r="Q5128">
        <v>19900301</v>
      </c>
      <c r="R5128">
        <v>891008979</v>
      </c>
    </row>
    <row r="5129" spans="1:18">
      <c r="A5129" t="s">
        <v>1478</v>
      </c>
      <c r="B5129" t="s">
        <v>1479</v>
      </c>
      <c r="C5129">
        <v>201001</v>
      </c>
      <c r="D5129">
        <v>31</v>
      </c>
      <c r="E5129" t="s">
        <v>1212</v>
      </c>
      <c r="F5129">
        <v>9135</v>
      </c>
      <c r="G5129">
        <v>28653</v>
      </c>
      <c r="H5129">
        <v>13257</v>
      </c>
      <c r="I5129">
        <v>43112034200</v>
      </c>
      <c r="J5129">
        <v>9</v>
      </c>
      <c r="K5129" t="s">
        <v>1477</v>
      </c>
      <c r="L5129">
        <v>276</v>
      </c>
      <c r="M5129" t="s">
        <v>1457</v>
      </c>
      <c r="N5129" t="s">
        <v>1458</v>
      </c>
      <c r="O5129">
        <v>0</v>
      </c>
      <c r="P5129" t="s">
        <v>1233</v>
      </c>
      <c r="Q5129">
        <v>19960601</v>
      </c>
      <c r="R5129">
        <v>891008979</v>
      </c>
    </row>
    <row r="5130" spans="1:18">
      <c r="A5130" t="s">
        <v>1478</v>
      </c>
      <c r="B5130" t="s">
        <v>1480</v>
      </c>
      <c r="C5130">
        <v>201001</v>
      </c>
      <c r="D5130">
        <v>27</v>
      </c>
      <c r="E5130" t="s">
        <v>1212</v>
      </c>
      <c r="F5130">
        <v>4541</v>
      </c>
      <c r="G5130">
        <v>50982</v>
      </c>
      <c r="H5130">
        <v>1759</v>
      </c>
      <c r="I5130">
        <v>43112034400</v>
      </c>
      <c r="J5130">
        <v>9</v>
      </c>
      <c r="K5130" t="s">
        <v>1477</v>
      </c>
      <c r="L5130">
        <v>276</v>
      </c>
      <c r="M5130" t="s">
        <v>1457</v>
      </c>
      <c r="N5130" t="s">
        <v>1458</v>
      </c>
      <c r="O5130">
        <v>0</v>
      </c>
      <c r="P5130" t="s">
        <v>1207</v>
      </c>
      <c r="Q5130">
        <v>19980131</v>
      </c>
      <c r="R5130">
        <v>891008979</v>
      </c>
    </row>
    <row r="5131" spans="1:18">
      <c r="A5131" t="s">
        <v>1478</v>
      </c>
      <c r="B5131" t="s">
        <v>1481</v>
      </c>
      <c r="C5131">
        <v>201001</v>
      </c>
      <c r="D5131">
        <v>31</v>
      </c>
      <c r="E5131" t="s">
        <v>1212</v>
      </c>
      <c r="F5131">
        <v>11890</v>
      </c>
      <c r="G5131">
        <v>12036</v>
      </c>
      <c r="H5131">
        <v>16173</v>
      </c>
      <c r="I5131">
        <v>43112034701</v>
      </c>
      <c r="J5131">
        <v>9</v>
      </c>
      <c r="K5131" t="s">
        <v>1477</v>
      </c>
      <c r="L5131">
        <v>276</v>
      </c>
      <c r="M5131" t="s">
        <v>1457</v>
      </c>
      <c r="N5131" t="s">
        <v>1458</v>
      </c>
      <c r="O5131">
        <v>0</v>
      </c>
      <c r="P5131" t="s">
        <v>1207</v>
      </c>
      <c r="Q5131">
        <v>20020806</v>
      </c>
      <c r="R5131">
        <v>891008979</v>
      </c>
    </row>
    <row r="5132" spans="1:18">
      <c r="A5132" t="s">
        <v>1478</v>
      </c>
      <c r="B5132" t="s">
        <v>1482</v>
      </c>
      <c r="C5132">
        <v>201001</v>
      </c>
      <c r="D5132">
        <v>27</v>
      </c>
      <c r="E5132" t="s">
        <v>1212</v>
      </c>
      <c r="F5132">
        <v>2562</v>
      </c>
      <c r="G5132">
        <v>632</v>
      </c>
      <c r="H5132">
        <v>5569</v>
      </c>
      <c r="I5132">
        <v>43112035402</v>
      </c>
      <c r="J5132">
        <v>9</v>
      </c>
      <c r="K5132" t="s">
        <v>1456</v>
      </c>
      <c r="L5132">
        <v>276</v>
      </c>
      <c r="M5132" t="s">
        <v>1457</v>
      </c>
      <c r="N5132" t="s">
        <v>1458</v>
      </c>
      <c r="O5132">
        <v>0</v>
      </c>
      <c r="P5132" t="s">
        <v>1207</v>
      </c>
      <c r="Q5132">
        <v>20040927</v>
      </c>
      <c r="R5132">
        <v>891008979</v>
      </c>
    </row>
    <row r="5133" spans="1:18">
      <c r="A5133" t="s">
        <v>1478</v>
      </c>
      <c r="B5133" t="s">
        <v>1483</v>
      </c>
      <c r="C5133">
        <v>201001</v>
      </c>
      <c r="D5133">
        <v>31</v>
      </c>
      <c r="E5133" t="s">
        <v>1212</v>
      </c>
      <c r="F5133">
        <v>11195</v>
      </c>
      <c r="G5133">
        <v>906</v>
      </c>
      <c r="H5133">
        <v>17433</v>
      </c>
      <c r="I5133">
        <v>43112034801</v>
      </c>
      <c r="J5133">
        <v>9</v>
      </c>
      <c r="K5133" t="s">
        <v>1477</v>
      </c>
      <c r="L5133">
        <v>276</v>
      </c>
      <c r="M5133" t="s">
        <v>1457</v>
      </c>
      <c r="N5133" t="s">
        <v>1458</v>
      </c>
      <c r="O5133">
        <v>0</v>
      </c>
      <c r="P5133" t="s">
        <v>1207</v>
      </c>
      <c r="Q5133">
        <v>19980530</v>
      </c>
      <c r="R5133">
        <v>891008979</v>
      </c>
    </row>
    <row r="5134" spans="1:18">
      <c r="A5134" t="s">
        <v>1478</v>
      </c>
      <c r="B5134" t="s">
        <v>1484</v>
      </c>
      <c r="C5134">
        <v>201001</v>
      </c>
      <c r="D5134">
        <v>27</v>
      </c>
      <c r="E5134" t="s">
        <v>1212</v>
      </c>
      <c r="F5134">
        <v>10402</v>
      </c>
      <c r="G5134">
        <v>113251</v>
      </c>
      <c r="H5134">
        <v>7969</v>
      </c>
      <c r="I5134">
        <v>43112035501</v>
      </c>
      <c r="J5134">
        <v>9</v>
      </c>
      <c r="K5134" t="s">
        <v>1456</v>
      </c>
      <c r="L5134">
        <v>276</v>
      </c>
      <c r="M5134" t="s">
        <v>1457</v>
      </c>
      <c r="N5134" t="s">
        <v>1458</v>
      </c>
      <c r="O5134">
        <v>0</v>
      </c>
      <c r="P5134" t="s">
        <v>1207</v>
      </c>
      <c r="Q5134">
        <v>19990923</v>
      </c>
      <c r="R5134">
        <v>891008979</v>
      </c>
    </row>
    <row r="5135" spans="1:18">
      <c r="A5135" t="s">
        <v>1478</v>
      </c>
      <c r="B5135" t="s">
        <v>1485</v>
      </c>
      <c r="C5135">
        <v>201001</v>
      </c>
      <c r="D5135">
        <v>31</v>
      </c>
      <c r="E5135" t="s">
        <v>1212</v>
      </c>
      <c r="F5135">
        <v>2984</v>
      </c>
      <c r="G5135">
        <v>46533</v>
      </c>
      <c r="H5135">
        <v>6011</v>
      </c>
      <c r="I5135">
        <v>43112047703</v>
      </c>
      <c r="J5135">
        <v>9</v>
      </c>
      <c r="K5135" t="s">
        <v>1477</v>
      </c>
      <c r="L5135">
        <v>276</v>
      </c>
      <c r="M5135" t="s">
        <v>1457</v>
      </c>
      <c r="N5135" t="s">
        <v>1458</v>
      </c>
      <c r="O5135">
        <v>0</v>
      </c>
      <c r="P5135" t="s">
        <v>1207</v>
      </c>
      <c r="Q5135">
        <v>20040625</v>
      </c>
      <c r="R5135">
        <v>891008979</v>
      </c>
    </row>
    <row r="5136" spans="1:18">
      <c r="A5136" t="s">
        <v>1478</v>
      </c>
      <c r="B5136" t="s">
        <v>1486</v>
      </c>
      <c r="C5136">
        <v>201001</v>
      </c>
      <c r="D5136">
        <v>21</v>
      </c>
      <c r="E5136" t="s">
        <v>1212</v>
      </c>
      <c r="F5136">
        <v>206</v>
      </c>
      <c r="G5136">
        <v>3501</v>
      </c>
      <c r="H5136">
        <v>627</v>
      </c>
      <c r="I5136">
        <v>43112042002</v>
      </c>
      <c r="J5136">
        <v>9</v>
      </c>
      <c r="K5136" t="s">
        <v>1477</v>
      </c>
      <c r="L5136">
        <v>276</v>
      </c>
      <c r="M5136" t="s">
        <v>1457</v>
      </c>
      <c r="N5136" t="s">
        <v>1458</v>
      </c>
      <c r="O5136">
        <v>0</v>
      </c>
      <c r="P5136" t="s">
        <v>1425</v>
      </c>
      <c r="Q5136">
        <v>20020322</v>
      </c>
      <c r="R5136">
        <v>891008979</v>
      </c>
    </row>
    <row r="5137" spans="1:18">
      <c r="A5137" t="s">
        <v>1478</v>
      </c>
      <c r="B5137" t="s">
        <v>1487</v>
      </c>
      <c r="C5137">
        <v>201001</v>
      </c>
      <c r="D5137">
        <v>27</v>
      </c>
      <c r="E5137" t="s">
        <v>1212</v>
      </c>
      <c r="F5137">
        <v>1488</v>
      </c>
      <c r="G5137">
        <v>8793</v>
      </c>
      <c r="H5137">
        <v>4017</v>
      </c>
      <c r="I5137">
        <v>43112050200</v>
      </c>
      <c r="J5137">
        <v>9</v>
      </c>
      <c r="K5137" t="s">
        <v>1456</v>
      </c>
      <c r="L5137">
        <v>276</v>
      </c>
      <c r="M5137" t="s">
        <v>1457</v>
      </c>
      <c r="N5137" t="s">
        <v>1458</v>
      </c>
      <c r="O5137">
        <v>0</v>
      </c>
      <c r="P5137" t="s">
        <v>1207</v>
      </c>
      <c r="Q5137">
        <v>19820901</v>
      </c>
      <c r="R5137">
        <v>891008979</v>
      </c>
    </row>
    <row r="5138" spans="1:18">
      <c r="A5138" t="s">
        <v>1478</v>
      </c>
      <c r="B5138" t="s">
        <v>1488</v>
      </c>
      <c r="C5138">
        <v>201001</v>
      </c>
      <c r="D5138">
        <v>27</v>
      </c>
      <c r="E5138" t="s">
        <v>1212</v>
      </c>
      <c r="F5138">
        <v>3775</v>
      </c>
      <c r="G5138">
        <v>7237</v>
      </c>
      <c r="H5138">
        <v>919</v>
      </c>
      <c r="I5138">
        <v>43112052003</v>
      </c>
      <c r="J5138">
        <v>9</v>
      </c>
      <c r="K5138" t="s">
        <v>1477</v>
      </c>
      <c r="L5138">
        <v>276</v>
      </c>
      <c r="M5138" t="s">
        <v>1457</v>
      </c>
      <c r="N5138" t="s">
        <v>1458</v>
      </c>
      <c r="O5138">
        <v>0</v>
      </c>
      <c r="P5138" t="s">
        <v>1207</v>
      </c>
      <c r="Q5138">
        <v>20000313</v>
      </c>
      <c r="R5138">
        <v>891008979</v>
      </c>
    </row>
    <row r="5139" spans="1:18">
      <c r="A5139" t="s">
        <v>1478</v>
      </c>
      <c r="B5139" t="s">
        <v>1489</v>
      </c>
      <c r="C5139">
        <v>201001</v>
      </c>
      <c r="D5139">
        <v>27</v>
      </c>
      <c r="E5139" t="s">
        <v>1212</v>
      </c>
      <c r="F5139">
        <v>4395</v>
      </c>
      <c r="G5139">
        <v>12326</v>
      </c>
      <c r="H5139">
        <v>33217</v>
      </c>
      <c r="I5139">
        <v>43112055801</v>
      </c>
      <c r="J5139">
        <v>9</v>
      </c>
      <c r="K5139" t="s">
        <v>1477</v>
      </c>
      <c r="L5139">
        <v>276</v>
      </c>
      <c r="M5139" t="s">
        <v>1457</v>
      </c>
      <c r="N5139" t="s">
        <v>1458</v>
      </c>
      <c r="O5139">
        <v>0</v>
      </c>
      <c r="P5139" t="s">
        <v>1207</v>
      </c>
      <c r="Q5139">
        <v>20040511</v>
      </c>
      <c r="R5139">
        <v>891008979</v>
      </c>
    </row>
    <row r="5140" spans="1:18">
      <c r="A5140" t="s">
        <v>1478</v>
      </c>
      <c r="B5140" t="s">
        <v>1490</v>
      </c>
      <c r="C5140">
        <v>201001</v>
      </c>
      <c r="D5140">
        <v>31</v>
      </c>
      <c r="E5140" t="s">
        <v>1212</v>
      </c>
      <c r="F5140">
        <v>19030</v>
      </c>
      <c r="G5140">
        <v>4751</v>
      </c>
      <c r="H5140">
        <v>9904</v>
      </c>
      <c r="I5140">
        <v>43112045402</v>
      </c>
      <c r="J5140">
        <v>9</v>
      </c>
      <c r="K5140" t="s">
        <v>1477</v>
      </c>
      <c r="L5140">
        <v>276</v>
      </c>
      <c r="M5140" t="s">
        <v>1457</v>
      </c>
      <c r="N5140" t="s">
        <v>1458</v>
      </c>
      <c r="O5140">
        <v>0</v>
      </c>
      <c r="P5140" t="s">
        <v>1207</v>
      </c>
      <c r="Q5140">
        <v>19981022</v>
      </c>
      <c r="R5140">
        <v>891008979</v>
      </c>
    </row>
    <row r="5141" spans="1:18">
      <c r="A5141" t="s">
        <v>1478</v>
      </c>
      <c r="B5141" t="s">
        <v>1491</v>
      </c>
      <c r="C5141">
        <v>201001</v>
      </c>
      <c r="D5141">
        <v>31</v>
      </c>
      <c r="E5141" t="s">
        <v>1212</v>
      </c>
      <c r="F5141">
        <v>10975</v>
      </c>
      <c r="G5141">
        <v>1006</v>
      </c>
      <c r="H5141">
        <v>17176</v>
      </c>
      <c r="I5141">
        <v>43112049101</v>
      </c>
      <c r="J5141">
        <v>9</v>
      </c>
      <c r="K5141" t="s">
        <v>1477</v>
      </c>
      <c r="L5141">
        <v>276</v>
      </c>
      <c r="M5141" t="s">
        <v>1457</v>
      </c>
      <c r="N5141" t="s">
        <v>1458</v>
      </c>
      <c r="O5141">
        <v>0</v>
      </c>
      <c r="P5141" t="s">
        <v>1207</v>
      </c>
      <c r="Q5141">
        <v>19880301</v>
      </c>
      <c r="R5141">
        <v>891008979</v>
      </c>
    </row>
    <row r="5142" spans="1:18">
      <c r="A5142" t="s">
        <v>1478</v>
      </c>
      <c r="B5142" t="s">
        <v>1492</v>
      </c>
      <c r="C5142">
        <v>201001</v>
      </c>
      <c r="D5142">
        <v>31</v>
      </c>
      <c r="E5142" t="s">
        <v>1212</v>
      </c>
      <c r="F5142">
        <v>11032</v>
      </c>
      <c r="G5142">
        <v>6705</v>
      </c>
      <c r="H5142">
        <v>7892</v>
      </c>
      <c r="I5142">
        <v>43112040402</v>
      </c>
      <c r="J5142">
        <v>9</v>
      </c>
      <c r="K5142" t="s">
        <v>1477</v>
      </c>
      <c r="L5142">
        <v>276</v>
      </c>
      <c r="M5142" t="s">
        <v>1457</v>
      </c>
      <c r="N5142" t="s">
        <v>1458</v>
      </c>
      <c r="O5142">
        <v>0</v>
      </c>
      <c r="P5142" t="s">
        <v>1207</v>
      </c>
      <c r="Q5142">
        <v>20040919</v>
      </c>
      <c r="R5142">
        <v>891008979</v>
      </c>
    </row>
    <row r="5143" spans="1:18">
      <c r="A5143" t="s">
        <v>1478</v>
      </c>
      <c r="B5143" t="s">
        <v>1493</v>
      </c>
      <c r="C5143">
        <v>201001</v>
      </c>
      <c r="D5143">
        <v>31</v>
      </c>
      <c r="E5143" t="s">
        <v>1212</v>
      </c>
      <c r="F5143">
        <v>8489</v>
      </c>
      <c r="G5143">
        <v>19779</v>
      </c>
      <c r="H5143">
        <v>8126</v>
      </c>
      <c r="I5143">
        <v>43112044601</v>
      </c>
      <c r="J5143">
        <v>9</v>
      </c>
      <c r="K5143" t="s">
        <v>1477</v>
      </c>
      <c r="L5143">
        <v>276</v>
      </c>
      <c r="M5143" t="s">
        <v>1457</v>
      </c>
      <c r="N5143" t="s">
        <v>1458</v>
      </c>
      <c r="O5143">
        <v>0</v>
      </c>
      <c r="P5143" t="s">
        <v>1207</v>
      </c>
      <c r="Q5143">
        <v>19960901</v>
      </c>
      <c r="R5143">
        <v>891008979</v>
      </c>
    </row>
    <row r="5144" spans="1:18">
      <c r="A5144" t="s">
        <v>1478</v>
      </c>
      <c r="B5144" t="s">
        <v>1494</v>
      </c>
      <c r="C5144">
        <v>201001</v>
      </c>
      <c r="D5144">
        <v>31</v>
      </c>
      <c r="E5144" t="s">
        <v>1212</v>
      </c>
      <c r="F5144">
        <v>9145</v>
      </c>
      <c r="G5144">
        <v>6949</v>
      </c>
      <c r="H5144">
        <v>2195</v>
      </c>
      <c r="I5144">
        <v>43112042502</v>
      </c>
      <c r="J5144">
        <v>9</v>
      </c>
      <c r="K5144" t="s">
        <v>1477</v>
      </c>
      <c r="L5144">
        <v>276</v>
      </c>
      <c r="M5144" t="s">
        <v>1457</v>
      </c>
      <c r="N5144" t="s">
        <v>1458</v>
      </c>
      <c r="O5144">
        <v>0</v>
      </c>
      <c r="P5144" t="s">
        <v>1207</v>
      </c>
      <c r="Q5144">
        <v>19970201</v>
      </c>
      <c r="R5144">
        <v>891008979</v>
      </c>
    </row>
    <row r="5145" spans="1:18">
      <c r="A5145" t="s">
        <v>1495</v>
      </c>
      <c r="B5145" t="s">
        <v>1496</v>
      </c>
      <c r="C5145">
        <v>201001</v>
      </c>
      <c r="D5145">
        <v>27</v>
      </c>
      <c r="E5145" t="s">
        <v>1212</v>
      </c>
      <c r="F5145">
        <v>5659</v>
      </c>
      <c r="G5145">
        <v>45327</v>
      </c>
      <c r="H5145">
        <v>8093</v>
      </c>
      <c r="I5145">
        <v>43112034300</v>
      </c>
      <c r="J5145">
        <v>9</v>
      </c>
      <c r="K5145" t="s">
        <v>1456</v>
      </c>
      <c r="L5145">
        <v>276</v>
      </c>
      <c r="M5145" t="s">
        <v>1457</v>
      </c>
      <c r="N5145" t="s">
        <v>1458</v>
      </c>
      <c r="O5145">
        <v>0</v>
      </c>
      <c r="P5145" t="s">
        <v>1207</v>
      </c>
      <c r="Q5145">
        <v>19810501</v>
      </c>
      <c r="R5145">
        <v>891008979</v>
      </c>
    </row>
    <row r="5146" spans="1:18">
      <c r="A5146" t="s">
        <v>1495</v>
      </c>
      <c r="B5146" t="s">
        <v>1497</v>
      </c>
      <c r="C5146">
        <v>201001</v>
      </c>
      <c r="D5146">
        <v>8</v>
      </c>
      <c r="E5146" t="s">
        <v>1212</v>
      </c>
      <c r="F5146">
        <v>130</v>
      </c>
      <c r="G5146">
        <v>98</v>
      </c>
      <c r="H5146">
        <v>330</v>
      </c>
      <c r="I5146">
        <v>43112070101</v>
      </c>
      <c r="J5146">
        <v>9</v>
      </c>
      <c r="K5146" t="s">
        <v>1456</v>
      </c>
      <c r="L5146">
        <v>276</v>
      </c>
      <c r="M5146" t="s">
        <v>1457</v>
      </c>
      <c r="N5146" t="s">
        <v>1458</v>
      </c>
      <c r="O5146">
        <v>0</v>
      </c>
      <c r="P5146" t="s">
        <v>1207</v>
      </c>
      <c r="Q5146">
        <v>20030623</v>
      </c>
      <c r="R5146">
        <v>891008979</v>
      </c>
    </row>
    <row r="5147" spans="1:18">
      <c r="A5147" t="s">
        <v>1495</v>
      </c>
      <c r="B5147" t="s">
        <v>1498</v>
      </c>
      <c r="C5147">
        <v>201001</v>
      </c>
      <c r="D5147">
        <v>31</v>
      </c>
      <c r="E5147" t="s">
        <v>1212</v>
      </c>
      <c r="F5147">
        <v>8030</v>
      </c>
      <c r="G5147">
        <v>2598</v>
      </c>
      <c r="H5147">
        <v>14065</v>
      </c>
      <c r="I5147">
        <v>43112070803</v>
      </c>
      <c r="J5147">
        <v>9</v>
      </c>
      <c r="K5147" t="s">
        <v>1456</v>
      </c>
      <c r="L5147">
        <v>276</v>
      </c>
      <c r="M5147" t="s">
        <v>1457</v>
      </c>
      <c r="N5147" t="s">
        <v>1458</v>
      </c>
      <c r="O5147">
        <v>0</v>
      </c>
      <c r="P5147" t="s">
        <v>1207</v>
      </c>
      <c r="Q5147">
        <v>20040126</v>
      </c>
      <c r="R5147">
        <v>891008979</v>
      </c>
    </row>
    <row r="5148" spans="1:18">
      <c r="A5148" t="s">
        <v>1495</v>
      </c>
      <c r="B5148" t="s">
        <v>1499</v>
      </c>
      <c r="C5148">
        <v>201001</v>
      </c>
      <c r="D5148">
        <v>31</v>
      </c>
      <c r="E5148" t="s">
        <v>1212</v>
      </c>
      <c r="F5148">
        <v>14426</v>
      </c>
      <c r="G5148">
        <v>66223</v>
      </c>
      <c r="H5148">
        <v>38627</v>
      </c>
      <c r="I5148">
        <v>43112071601</v>
      </c>
      <c r="J5148">
        <v>9</v>
      </c>
      <c r="K5148" t="s">
        <v>1456</v>
      </c>
      <c r="L5148">
        <v>276</v>
      </c>
      <c r="M5148" t="s">
        <v>1457</v>
      </c>
      <c r="N5148" t="s">
        <v>1458</v>
      </c>
      <c r="O5148">
        <v>0</v>
      </c>
      <c r="P5148" t="s">
        <v>1207</v>
      </c>
      <c r="Q5148">
        <v>20081031</v>
      </c>
      <c r="R5148">
        <v>891008979</v>
      </c>
    </row>
    <row r="5149" spans="1:18">
      <c r="A5149" t="s">
        <v>1495</v>
      </c>
      <c r="B5149" t="s">
        <v>1500</v>
      </c>
      <c r="C5149">
        <v>201001</v>
      </c>
      <c r="D5149">
        <v>31</v>
      </c>
      <c r="E5149" t="s">
        <v>1212</v>
      </c>
      <c r="F5149">
        <v>3966</v>
      </c>
      <c r="G5149">
        <v>1531</v>
      </c>
      <c r="H5149">
        <v>11705</v>
      </c>
      <c r="I5149">
        <v>43112072200</v>
      </c>
      <c r="J5149">
        <v>9</v>
      </c>
      <c r="K5149" t="s">
        <v>1464</v>
      </c>
      <c r="L5149">
        <v>276</v>
      </c>
      <c r="M5149" t="s">
        <v>1457</v>
      </c>
      <c r="N5149" t="s">
        <v>1458</v>
      </c>
      <c r="O5149">
        <v>0</v>
      </c>
      <c r="P5149" t="s">
        <v>1207</v>
      </c>
      <c r="Q5149">
        <v>19941201</v>
      </c>
      <c r="R5149">
        <v>891008979</v>
      </c>
    </row>
    <row r="5150" spans="1:18">
      <c r="A5150" t="s">
        <v>1495</v>
      </c>
      <c r="B5150" t="s">
        <v>1501</v>
      </c>
      <c r="C5150">
        <v>201001</v>
      </c>
      <c r="D5150">
        <v>31</v>
      </c>
      <c r="E5150" t="s">
        <v>1212</v>
      </c>
      <c r="F5150">
        <v>16132</v>
      </c>
      <c r="G5150">
        <v>1533</v>
      </c>
      <c r="H5150">
        <v>25622</v>
      </c>
      <c r="I5150">
        <v>43112073001</v>
      </c>
      <c r="J5150">
        <v>9</v>
      </c>
      <c r="K5150" t="s">
        <v>1456</v>
      </c>
      <c r="L5150">
        <v>276</v>
      </c>
      <c r="M5150" t="s">
        <v>1457</v>
      </c>
      <c r="N5150" t="s">
        <v>1458</v>
      </c>
      <c r="O5150">
        <v>0</v>
      </c>
      <c r="P5150" t="s">
        <v>1207</v>
      </c>
      <c r="Q5150">
        <v>20021024</v>
      </c>
      <c r="R5150">
        <v>891008979</v>
      </c>
    </row>
    <row r="5151" spans="1:18">
      <c r="A5151" t="s">
        <v>1495</v>
      </c>
      <c r="B5151" t="s">
        <v>1502</v>
      </c>
      <c r="C5151">
        <v>201001</v>
      </c>
      <c r="D5151">
        <v>31</v>
      </c>
      <c r="E5151" t="s">
        <v>1212</v>
      </c>
      <c r="F5151">
        <v>13638</v>
      </c>
      <c r="G5151">
        <v>7135</v>
      </c>
      <c r="H5151">
        <v>21131</v>
      </c>
      <c r="I5151">
        <v>43112075000</v>
      </c>
      <c r="J5151">
        <v>9</v>
      </c>
      <c r="K5151" t="s">
        <v>1456</v>
      </c>
      <c r="L5151">
        <v>276</v>
      </c>
      <c r="M5151" t="s">
        <v>1457</v>
      </c>
      <c r="N5151" t="s">
        <v>1458</v>
      </c>
      <c r="O5151">
        <v>0</v>
      </c>
      <c r="P5151" t="s">
        <v>1207</v>
      </c>
      <c r="Q5151">
        <v>19961001</v>
      </c>
      <c r="R5151">
        <v>891008979</v>
      </c>
    </row>
    <row r="5152" spans="1:18">
      <c r="A5152" t="s">
        <v>1495</v>
      </c>
      <c r="B5152" t="s">
        <v>1503</v>
      </c>
      <c r="C5152">
        <v>201001</v>
      </c>
      <c r="D5152">
        <v>31</v>
      </c>
      <c r="E5152" t="s">
        <v>1212</v>
      </c>
      <c r="F5152">
        <v>5698</v>
      </c>
      <c r="G5152">
        <v>309121</v>
      </c>
      <c r="H5152">
        <v>4841</v>
      </c>
      <c r="I5152">
        <v>43112075800</v>
      </c>
      <c r="J5152">
        <v>9</v>
      </c>
      <c r="K5152" t="s">
        <v>1456</v>
      </c>
      <c r="L5152">
        <v>276</v>
      </c>
      <c r="M5152" t="s">
        <v>1457</v>
      </c>
      <c r="N5152" t="s">
        <v>1458</v>
      </c>
      <c r="O5152">
        <v>0</v>
      </c>
      <c r="P5152" t="s">
        <v>1207</v>
      </c>
      <c r="Q5152">
        <v>19970623</v>
      </c>
      <c r="R5152">
        <v>891008979</v>
      </c>
    </row>
    <row r="5153" spans="1:18">
      <c r="A5153" t="s">
        <v>1495</v>
      </c>
      <c r="B5153" t="s">
        <v>1504</v>
      </c>
      <c r="C5153">
        <v>201001</v>
      </c>
      <c r="D5153">
        <v>31</v>
      </c>
      <c r="E5153" t="s">
        <v>1212</v>
      </c>
      <c r="F5153">
        <v>6289</v>
      </c>
      <c r="G5153">
        <v>12273</v>
      </c>
      <c r="H5153">
        <v>23447</v>
      </c>
      <c r="I5153">
        <v>43112076100</v>
      </c>
      <c r="J5153">
        <v>9</v>
      </c>
      <c r="K5153" t="s">
        <v>1464</v>
      </c>
      <c r="L5153">
        <v>276</v>
      </c>
      <c r="M5153" t="s">
        <v>1457</v>
      </c>
      <c r="N5153" t="s">
        <v>1458</v>
      </c>
      <c r="O5153">
        <v>0</v>
      </c>
      <c r="P5153" t="s">
        <v>1207</v>
      </c>
      <c r="Q5153">
        <v>19970924</v>
      </c>
      <c r="R5153">
        <v>891008979</v>
      </c>
    </row>
    <row r="5154" spans="1:18">
      <c r="A5154" t="s">
        <v>1495</v>
      </c>
      <c r="B5154" t="s">
        <v>1505</v>
      </c>
      <c r="C5154">
        <v>201001</v>
      </c>
      <c r="D5154">
        <v>30</v>
      </c>
      <c r="E5154" t="s">
        <v>1212</v>
      </c>
      <c r="F5154">
        <v>724</v>
      </c>
      <c r="G5154">
        <v>169548</v>
      </c>
      <c r="H5154">
        <v>511</v>
      </c>
      <c r="I5154">
        <v>43112078200</v>
      </c>
      <c r="J5154">
        <v>9</v>
      </c>
      <c r="K5154" t="s">
        <v>1456</v>
      </c>
      <c r="L5154">
        <v>276</v>
      </c>
      <c r="M5154" t="s">
        <v>1457</v>
      </c>
      <c r="N5154" t="s">
        <v>1458</v>
      </c>
      <c r="O5154">
        <v>0</v>
      </c>
      <c r="P5154" t="s">
        <v>1233</v>
      </c>
      <c r="Q5154">
        <v>20040131</v>
      </c>
      <c r="R5154">
        <v>891008979</v>
      </c>
    </row>
    <row r="5155" spans="1:18">
      <c r="A5155" t="s">
        <v>1506</v>
      </c>
      <c r="B5155" t="s">
        <v>1507</v>
      </c>
      <c r="C5155">
        <v>201001</v>
      </c>
      <c r="D5155">
        <v>31</v>
      </c>
      <c r="E5155" t="s">
        <v>1212</v>
      </c>
      <c r="F5155">
        <v>3913</v>
      </c>
      <c r="G5155">
        <v>8</v>
      </c>
      <c r="H5155">
        <v>3454</v>
      </c>
      <c r="I5155">
        <v>43112072501</v>
      </c>
      <c r="J5155">
        <v>9</v>
      </c>
      <c r="K5155" t="s">
        <v>1464</v>
      </c>
      <c r="L5155">
        <v>276</v>
      </c>
      <c r="M5155" t="s">
        <v>1457</v>
      </c>
      <c r="N5155" t="s">
        <v>1458</v>
      </c>
      <c r="O5155">
        <v>0</v>
      </c>
      <c r="P5155" t="s">
        <v>1207</v>
      </c>
      <c r="Q5155">
        <v>19970408</v>
      </c>
      <c r="R5155">
        <v>891008979</v>
      </c>
    </row>
    <row r="5156" spans="1:18">
      <c r="A5156" t="s">
        <v>1506</v>
      </c>
      <c r="B5156" t="s">
        <v>1508</v>
      </c>
      <c r="C5156">
        <v>201001</v>
      </c>
      <c r="D5156">
        <v>31</v>
      </c>
      <c r="E5156" t="s">
        <v>1212</v>
      </c>
      <c r="F5156">
        <v>7449</v>
      </c>
      <c r="G5156">
        <v>5371</v>
      </c>
      <c r="H5156">
        <v>37257</v>
      </c>
      <c r="I5156">
        <v>43112076501</v>
      </c>
      <c r="J5156">
        <v>9</v>
      </c>
      <c r="K5156" t="s">
        <v>1464</v>
      </c>
      <c r="L5156">
        <v>276</v>
      </c>
      <c r="M5156" t="s">
        <v>1457</v>
      </c>
      <c r="N5156" t="s">
        <v>1458</v>
      </c>
      <c r="O5156">
        <v>0</v>
      </c>
      <c r="P5156" t="s">
        <v>1207</v>
      </c>
      <c r="Q5156">
        <v>19971216</v>
      </c>
      <c r="R5156">
        <v>891008979</v>
      </c>
    </row>
    <row r="5157" spans="1:18">
      <c r="A5157" t="s">
        <v>1506</v>
      </c>
      <c r="B5157" t="s">
        <v>1509</v>
      </c>
      <c r="C5157">
        <v>201001</v>
      </c>
      <c r="D5157">
        <v>31</v>
      </c>
      <c r="E5157" t="s">
        <v>1212</v>
      </c>
      <c r="F5157">
        <v>12705</v>
      </c>
      <c r="G5157">
        <v>6023</v>
      </c>
      <c r="H5157">
        <v>24906</v>
      </c>
      <c r="I5157">
        <v>43112076800</v>
      </c>
      <c r="J5157">
        <v>9</v>
      </c>
      <c r="K5157" t="s">
        <v>1464</v>
      </c>
      <c r="L5157">
        <v>276</v>
      </c>
      <c r="M5157" t="s">
        <v>1457</v>
      </c>
      <c r="N5157" t="s">
        <v>1458</v>
      </c>
      <c r="O5157">
        <v>0</v>
      </c>
      <c r="P5157" t="s">
        <v>1207</v>
      </c>
      <c r="Q5157">
        <v>20000117</v>
      </c>
      <c r="R5157">
        <v>891008979</v>
      </c>
    </row>
    <row r="5158" spans="1:18">
      <c r="A5158" t="s">
        <v>1506</v>
      </c>
      <c r="B5158" t="s">
        <v>1510</v>
      </c>
      <c r="C5158">
        <v>201001</v>
      </c>
      <c r="D5158">
        <v>31</v>
      </c>
      <c r="E5158" t="s">
        <v>1212</v>
      </c>
      <c r="F5158">
        <v>14246</v>
      </c>
      <c r="G5158">
        <v>125</v>
      </c>
      <c r="H5158">
        <v>55054</v>
      </c>
      <c r="I5158">
        <v>43112079200</v>
      </c>
      <c r="J5158">
        <v>9</v>
      </c>
      <c r="K5158" t="s">
        <v>1464</v>
      </c>
      <c r="L5158">
        <v>276</v>
      </c>
      <c r="M5158" t="s">
        <v>1457</v>
      </c>
      <c r="N5158" t="s">
        <v>1458</v>
      </c>
      <c r="O5158">
        <v>0</v>
      </c>
      <c r="P5158" t="s">
        <v>1207</v>
      </c>
      <c r="Q5158">
        <v>20031215</v>
      </c>
      <c r="R5158">
        <v>891008979</v>
      </c>
    </row>
    <row r="5159" spans="1:18">
      <c r="A5159" t="s">
        <v>1511</v>
      </c>
      <c r="B5159" t="s">
        <v>1512</v>
      </c>
      <c r="C5159">
        <v>201001</v>
      </c>
      <c r="D5159">
        <v>31</v>
      </c>
      <c r="E5159" t="s">
        <v>1212</v>
      </c>
      <c r="F5159">
        <v>9974</v>
      </c>
      <c r="G5159">
        <v>21230</v>
      </c>
      <c r="H5159">
        <v>11047</v>
      </c>
      <c r="I5159">
        <v>43112073200</v>
      </c>
      <c r="J5159">
        <v>9</v>
      </c>
      <c r="K5159" t="s">
        <v>1513</v>
      </c>
      <c r="L5159">
        <v>276</v>
      </c>
      <c r="M5159" t="s">
        <v>1457</v>
      </c>
      <c r="N5159" t="s">
        <v>1458</v>
      </c>
      <c r="O5159">
        <v>0</v>
      </c>
      <c r="P5159" t="s">
        <v>1207</v>
      </c>
      <c r="Q5159">
        <v>19950701</v>
      </c>
      <c r="R5159">
        <v>891008979</v>
      </c>
    </row>
    <row r="5160" spans="1:18">
      <c r="A5160" t="s">
        <v>1511</v>
      </c>
      <c r="B5160" t="s">
        <v>1514</v>
      </c>
      <c r="C5160">
        <v>201001</v>
      </c>
      <c r="D5160">
        <v>31</v>
      </c>
      <c r="E5160" t="s">
        <v>1212</v>
      </c>
      <c r="F5160">
        <v>15316</v>
      </c>
      <c r="G5160">
        <v>6387</v>
      </c>
      <c r="H5160">
        <v>11385</v>
      </c>
      <c r="I5160">
        <v>43112073800</v>
      </c>
      <c r="J5160">
        <v>9</v>
      </c>
      <c r="K5160" t="s">
        <v>1464</v>
      </c>
      <c r="L5160">
        <v>276</v>
      </c>
      <c r="M5160" t="s">
        <v>1457</v>
      </c>
      <c r="N5160" t="s">
        <v>1458</v>
      </c>
      <c r="O5160">
        <v>0</v>
      </c>
      <c r="P5160" t="s">
        <v>1207</v>
      </c>
      <c r="Q5160">
        <v>19960101</v>
      </c>
      <c r="R5160">
        <v>891008979</v>
      </c>
    </row>
    <row r="5161" spans="1:18">
      <c r="A5161" t="s">
        <v>1511</v>
      </c>
      <c r="B5161" t="s">
        <v>1515</v>
      </c>
      <c r="C5161">
        <v>201001</v>
      </c>
      <c r="D5161">
        <v>31</v>
      </c>
      <c r="E5161" t="s">
        <v>1212</v>
      </c>
      <c r="F5161">
        <v>6472</v>
      </c>
      <c r="G5161">
        <v>5978</v>
      </c>
      <c r="H5161">
        <v>4033</v>
      </c>
      <c r="I5161">
        <v>43112074601</v>
      </c>
      <c r="J5161">
        <v>9</v>
      </c>
      <c r="K5161" t="s">
        <v>1513</v>
      </c>
      <c r="L5161">
        <v>276</v>
      </c>
      <c r="M5161" t="s">
        <v>1457</v>
      </c>
      <c r="N5161" t="s">
        <v>1458</v>
      </c>
      <c r="O5161">
        <v>0</v>
      </c>
      <c r="P5161" t="s">
        <v>1207</v>
      </c>
      <c r="Q5161">
        <v>20030524</v>
      </c>
      <c r="R5161">
        <v>891008979</v>
      </c>
    </row>
    <row r="5162" spans="1:18">
      <c r="A5162" t="s">
        <v>1454</v>
      </c>
      <c r="B5162" t="s">
        <v>1455</v>
      </c>
      <c r="C5162">
        <v>201002</v>
      </c>
      <c r="D5162">
        <v>28</v>
      </c>
      <c r="E5162" t="s">
        <v>1212</v>
      </c>
      <c r="F5162">
        <v>5716</v>
      </c>
      <c r="G5162">
        <v>3192</v>
      </c>
      <c r="H5162">
        <v>19827</v>
      </c>
      <c r="I5162">
        <v>43112032501</v>
      </c>
      <c r="J5162">
        <v>9</v>
      </c>
      <c r="K5162" t="s">
        <v>1456</v>
      </c>
      <c r="L5162">
        <v>276</v>
      </c>
      <c r="M5162" t="s">
        <v>1457</v>
      </c>
      <c r="N5162" t="s">
        <v>1458</v>
      </c>
      <c r="O5162">
        <v>0</v>
      </c>
      <c r="P5162" t="s">
        <v>1207</v>
      </c>
      <c r="Q5162">
        <v>19860401</v>
      </c>
      <c r="R5162">
        <v>891008979</v>
      </c>
    </row>
    <row r="5163" spans="1:18">
      <c r="A5163" t="s">
        <v>1454</v>
      </c>
      <c r="B5163" t="s">
        <v>1459</v>
      </c>
      <c r="C5163">
        <v>201002</v>
      </c>
      <c r="D5163">
        <v>28</v>
      </c>
      <c r="E5163" t="s">
        <v>1212</v>
      </c>
      <c r="F5163">
        <v>26444</v>
      </c>
      <c r="G5163">
        <v>4472</v>
      </c>
      <c r="H5163">
        <v>26013</v>
      </c>
      <c r="I5163">
        <v>43112074000</v>
      </c>
      <c r="J5163">
        <v>9</v>
      </c>
      <c r="K5163" t="s">
        <v>1460</v>
      </c>
      <c r="L5163">
        <v>276</v>
      </c>
      <c r="M5163" t="s">
        <v>1457</v>
      </c>
      <c r="N5163" t="s">
        <v>1458</v>
      </c>
      <c r="O5163">
        <v>0</v>
      </c>
      <c r="P5163" t="s">
        <v>1207</v>
      </c>
      <c r="Q5163">
        <v>19960301</v>
      </c>
      <c r="R5163">
        <v>891008979</v>
      </c>
    </row>
    <row r="5164" spans="1:18">
      <c r="A5164" t="s">
        <v>1461</v>
      </c>
      <c r="B5164" t="s">
        <v>1462</v>
      </c>
      <c r="C5164">
        <v>201002</v>
      </c>
      <c r="D5164">
        <v>28</v>
      </c>
      <c r="E5164" t="s">
        <v>1212</v>
      </c>
      <c r="F5164">
        <v>8077</v>
      </c>
      <c r="G5164">
        <v>29076</v>
      </c>
      <c r="H5164">
        <v>5321</v>
      </c>
      <c r="I5164">
        <v>43112071100</v>
      </c>
      <c r="J5164">
        <v>9</v>
      </c>
      <c r="K5164" t="s">
        <v>1456</v>
      </c>
      <c r="L5164">
        <v>276</v>
      </c>
      <c r="M5164" t="s">
        <v>1457</v>
      </c>
      <c r="N5164" t="s">
        <v>1458</v>
      </c>
      <c r="O5164">
        <v>0</v>
      </c>
      <c r="P5164" t="s">
        <v>1207</v>
      </c>
      <c r="Q5164">
        <v>19940901</v>
      </c>
      <c r="R5164">
        <v>891008979</v>
      </c>
    </row>
    <row r="5165" spans="1:18">
      <c r="A5165" t="s">
        <v>1461</v>
      </c>
      <c r="B5165" t="s">
        <v>1463</v>
      </c>
      <c r="C5165">
        <v>201002</v>
      </c>
      <c r="D5165">
        <v>28</v>
      </c>
      <c r="E5165" t="s">
        <v>1212</v>
      </c>
      <c r="F5165">
        <v>14857</v>
      </c>
      <c r="G5165">
        <v>4812</v>
      </c>
      <c r="H5165">
        <v>67108</v>
      </c>
      <c r="I5165">
        <v>43112071802</v>
      </c>
      <c r="J5165">
        <v>9</v>
      </c>
      <c r="K5165" t="s">
        <v>1464</v>
      </c>
      <c r="L5165">
        <v>276</v>
      </c>
      <c r="M5165" t="s">
        <v>1457</v>
      </c>
      <c r="N5165" t="s">
        <v>1458</v>
      </c>
      <c r="O5165">
        <v>0</v>
      </c>
      <c r="P5165" t="s">
        <v>1207</v>
      </c>
      <c r="Q5165">
        <v>20071208</v>
      </c>
      <c r="R5165">
        <v>891008979</v>
      </c>
    </row>
    <row r="5166" spans="1:18">
      <c r="A5166" t="s">
        <v>1461</v>
      </c>
      <c r="B5166" t="s">
        <v>1465</v>
      </c>
      <c r="C5166">
        <v>201002</v>
      </c>
      <c r="D5166">
        <v>28</v>
      </c>
      <c r="E5166" t="s">
        <v>1212</v>
      </c>
      <c r="F5166">
        <v>7902</v>
      </c>
      <c r="G5166">
        <v>103534</v>
      </c>
      <c r="H5166">
        <v>8427</v>
      </c>
      <c r="I5166">
        <v>43112072001</v>
      </c>
      <c r="J5166">
        <v>9</v>
      </c>
      <c r="K5166" t="s">
        <v>1456</v>
      </c>
      <c r="L5166">
        <v>276</v>
      </c>
      <c r="M5166" t="s">
        <v>1457</v>
      </c>
      <c r="N5166" t="s">
        <v>1458</v>
      </c>
      <c r="O5166">
        <v>0</v>
      </c>
      <c r="P5166" t="s">
        <v>1207</v>
      </c>
      <c r="Q5166">
        <v>19970201</v>
      </c>
      <c r="R5166">
        <v>891008979</v>
      </c>
    </row>
    <row r="5167" spans="1:18">
      <c r="A5167" t="s">
        <v>1461</v>
      </c>
      <c r="B5167" t="s">
        <v>1466</v>
      </c>
      <c r="C5167">
        <v>201002</v>
      </c>
      <c r="D5167">
        <v>28</v>
      </c>
      <c r="E5167" t="s">
        <v>1212</v>
      </c>
      <c r="F5167">
        <v>5552</v>
      </c>
      <c r="G5167">
        <v>1592</v>
      </c>
      <c r="H5167">
        <v>6263</v>
      </c>
      <c r="I5167">
        <v>43112073401</v>
      </c>
      <c r="J5167">
        <v>9</v>
      </c>
      <c r="K5167" t="s">
        <v>1467</v>
      </c>
      <c r="L5167">
        <v>276</v>
      </c>
      <c r="M5167" t="s">
        <v>1457</v>
      </c>
      <c r="N5167" t="s">
        <v>1458</v>
      </c>
      <c r="O5167">
        <v>0</v>
      </c>
      <c r="P5167" t="s">
        <v>1207</v>
      </c>
      <c r="Q5167">
        <v>19990428</v>
      </c>
      <c r="R5167">
        <v>891008979</v>
      </c>
    </row>
    <row r="5168" spans="1:18">
      <c r="A5168" t="s">
        <v>1461</v>
      </c>
      <c r="B5168" t="s">
        <v>1468</v>
      </c>
      <c r="C5168">
        <v>201002</v>
      </c>
      <c r="D5168">
        <v>28</v>
      </c>
      <c r="E5168" t="s">
        <v>1212</v>
      </c>
      <c r="F5168">
        <v>7024</v>
      </c>
      <c r="G5168">
        <v>2337</v>
      </c>
      <c r="H5168">
        <v>7941</v>
      </c>
      <c r="I5168">
        <v>43112073600</v>
      </c>
      <c r="J5168">
        <v>9</v>
      </c>
      <c r="K5168" t="s">
        <v>1456</v>
      </c>
      <c r="L5168">
        <v>276</v>
      </c>
      <c r="M5168" t="s">
        <v>1457</v>
      </c>
      <c r="N5168" t="s">
        <v>1458</v>
      </c>
      <c r="O5168">
        <v>0</v>
      </c>
      <c r="P5168" t="s">
        <v>1207</v>
      </c>
      <c r="Q5168">
        <v>19951101</v>
      </c>
      <c r="R5168">
        <v>891008979</v>
      </c>
    </row>
    <row r="5169" spans="1:18">
      <c r="A5169" t="s">
        <v>1461</v>
      </c>
      <c r="B5169" t="s">
        <v>1469</v>
      </c>
      <c r="C5169">
        <v>201002</v>
      </c>
      <c r="D5169">
        <v>28</v>
      </c>
      <c r="E5169" t="s">
        <v>1212</v>
      </c>
      <c r="F5169">
        <v>13490</v>
      </c>
      <c r="G5169">
        <v>48</v>
      </c>
      <c r="H5169">
        <v>11640</v>
      </c>
      <c r="I5169">
        <v>43112074300</v>
      </c>
      <c r="J5169">
        <v>9</v>
      </c>
      <c r="K5169" t="s">
        <v>1467</v>
      </c>
      <c r="L5169">
        <v>276</v>
      </c>
      <c r="M5169" t="s">
        <v>1457</v>
      </c>
      <c r="N5169" t="s">
        <v>1458</v>
      </c>
      <c r="O5169">
        <v>0</v>
      </c>
      <c r="P5169" t="s">
        <v>1207</v>
      </c>
      <c r="Q5169">
        <v>19960501</v>
      </c>
      <c r="R5169">
        <v>891008979</v>
      </c>
    </row>
    <row r="5170" spans="1:18">
      <c r="A5170" t="s">
        <v>1461</v>
      </c>
      <c r="B5170" t="s">
        <v>1470</v>
      </c>
      <c r="C5170">
        <v>201002</v>
      </c>
      <c r="D5170">
        <v>28</v>
      </c>
      <c r="E5170" t="s">
        <v>1212</v>
      </c>
      <c r="F5170">
        <v>14417</v>
      </c>
      <c r="G5170">
        <v>2019</v>
      </c>
      <c r="H5170">
        <v>66632</v>
      </c>
      <c r="I5170">
        <v>43112078302</v>
      </c>
      <c r="J5170">
        <v>9</v>
      </c>
      <c r="K5170" t="s">
        <v>1467</v>
      </c>
      <c r="L5170">
        <v>276</v>
      </c>
      <c r="M5170" t="s">
        <v>1457</v>
      </c>
      <c r="N5170" t="s">
        <v>1458</v>
      </c>
      <c r="O5170">
        <v>0</v>
      </c>
      <c r="P5170" t="s">
        <v>1207</v>
      </c>
      <c r="Q5170">
        <v>20030215</v>
      </c>
      <c r="R5170">
        <v>891008979</v>
      </c>
    </row>
    <row r="5171" spans="1:18">
      <c r="A5171" t="s">
        <v>1461</v>
      </c>
      <c r="B5171" t="s">
        <v>1471</v>
      </c>
      <c r="C5171">
        <v>201002</v>
      </c>
      <c r="D5171">
        <v>28</v>
      </c>
      <c r="E5171" t="s">
        <v>1212</v>
      </c>
      <c r="F5171">
        <v>3773</v>
      </c>
      <c r="G5171">
        <v>212</v>
      </c>
      <c r="H5171">
        <v>4290</v>
      </c>
      <c r="I5171">
        <v>43112078800</v>
      </c>
      <c r="J5171">
        <v>9</v>
      </c>
      <c r="K5171" t="s">
        <v>1456</v>
      </c>
      <c r="L5171">
        <v>276</v>
      </c>
      <c r="M5171" t="s">
        <v>1457</v>
      </c>
      <c r="N5171" t="s">
        <v>1458</v>
      </c>
      <c r="O5171">
        <v>0</v>
      </c>
      <c r="P5171" t="s">
        <v>1207</v>
      </c>
      <c r="Q5171">
        <v>20030808</v>
      </c>
      <c r="R5171">
        <v>891008979</v>
      </c>
    </row>
    <row r="5172" spans="1:18">
      <c r="A5172" t="s">
        <v>1461</v>
      </c>
      <c r="B5172" t="s">
        <v>1472</v>
      </c>
      <c r="C5172">
        <v>201002</v>
      </c>
      <c r="D5172">
        <v>28</v>
      </c>
      <c r="E5172" t="s">
        <v>1212</v>
      </c>
      <c r="F5172">
        <v>5590</v>
      </c>
      <c r="G5172">
        <v>5650</v>
      </c>
      <c r="H5172">
        <v>30875</v>
      </c>
      <c r="I5172">
        <v>43112079000</v>
      </c>
      <c r="J5172">
        <v>9</v>
      </c>
      <c r="K5172" t="s">
        <v>1456</v>
      </c>
      <c r="L5172">
        <v>276</v>
      </c>
      <c r="M5172" t="s">
        <v>1457</v>
      </c>
      <c r="N5172" t="s">
        <v>1458</v>
      </c>
      <c r="O5172">
        <v>0</v>
      </c>
      <c r="P5172" t="s">
        <v>1207</v>
      </c>
      <c r="Q5172">
        <v>20030910</v>
      </c>
      <c r="R5172">
        <v>891008979</v>
      </c>
    </row>
    <row r="5173" spans="1:18">
      <c r="A5173" t="s">
        <v>1473</v>
      </c>
      <c r="B5173" t="s">
        <v>1474</v>
      </c>
      <c r="C5173">
        <v>201002</v>
      </c>
      <c r="D5173">
        <v>27</v>
      </c>
      <c r="E5173" t="s">
        <v>1212</v>
      </c>
      <c r="F5173">
        <v>9207</v>
      </c>
      <c r="G5173">
        <v>7813</v>
      </c>
      <c r="H5173">
        <v>4443</v>
      </c>
      <c r="I5173">
        <v>43112034602</v>
      </c>
      <c r="J5173">
        <v>9</v>
      </c>
      <c r="K5173" t="s">
        <v>1475</v>
      </c>
      <c r="L5173">
        <v>276</v>
      </c>
      <c r="M5173" t="s">
        <v>1457</v>
      </c>
      <c r="N5173" t="s">
        <v>1458</v>
      </c>
      <c r="O5173">
        <v>0</v>
      </c>
      <c r="P5173" t="s">
        <v>1207</v>
      </c>
      <c r="Q5173">
        <v>19990617</v>
      </c>
      <c r="R5173">
        <v>891008979</v>
      </c>
    </row>
    <row r="5174" spans="1:18">
      <c r="A5174" t="s">
        <v>1473</v>
      </c>
      <c r="B5174" t="s">
        <v>1476</v>
      </c>
      <c r="C5174">
        <v>201002</v>
      </c>
      <c r="D5174">
        <v>28</v>
      </c>
      <c r="E5174" t="s">
        <v>1212</v>
      </c>
      <c r="F5174">
        <v>14495</v>
      </c>
      <c r="G5174">
        <v>21097</v>
      </c>
      <c r="H5174">
        <v>33231</v>
      </c>
      <c r="I5174">
        <v>43112046602</v>
      </c>
      <c r="J5174">
        <v>9</v>
      </c>
      <c r="K5174" t="s">
        <v>1477</v>
      </c>
      <c r="L5174">
        <v>276</v>
      </c>
      <c r="M5174" t="s">
        <v>1457</v>
      </c>
      <c r="N5174" t="s">
        <v>1458</v>
      </c>
      <c r="O5174">
        <v>0</v>
      </c>
      <c r="P5174" t="s">
        <v>1207</v>
      </c>
      <c r="Q5174">
        <v>19900301</v>
      </c>
      <c r="R5174">
        <v>891008979</v>
      </c>
    </row>
    <row r="5175" spans="1:18">
      <c r="A5175" t="s">
        <v>1478</v>
      </c>
      <c r="B5175" t="s">
        <v>1479</v>
      </c>
      <c r="C5175">
        <v>201002</v>
      </c>
      <c r="D5175">
        <v>28</v>
      </c>
      <c r="E5175" t="s">
        <v>1212</v>
      </c>
      <c r="F5175">
        <v>7191</v>
      </c>
      <c r="G5175">
        <v>21306</v>
      </c>
      <c r="H5175">
        <v>12638</v>
      </c>
      <c r="I5175">
        <v>43112034200</v>
      </c>
      <c r="J5175">
        <v>9</v>
      </c>
      <c r="K5175" t="s">
        <v>1477</v>
      </c>
      <c r="L5175">
        <v>276</v>
      </c>
      <c r="M5175" t="s">
        <v>1457</v>
      </c>
      <c r="N5175" t="s">
        <v>1458</v>
      </c>
      <c r="O5175">
        <v>0</v>
      </c>
      <c r="P5175" t="s">
        <v>1233</v>
      </c>
      <c r="Q5175">
        <v>19960601</v>
      </c>
      <c r="R5175">
        <v>891008979</v>
      </c>
    </row>
    <row r="5176" spans="1:18">
      <c r="A5176" t="s">
        <v>1478</v>
      </c>
      <c r="B5176" t="s">
        <v>1480</v>
      </c>
      <c r="C5176">
        <v>201002</v>
      </c>
      <c r="D5176">
        <v>28</v>
      </c>
      <c r="E5176" t="s">
        <v>1212</v>
      </c>
      <c r="F5176">
        <v>4447</v>
      </c>
      <c r="G5176">
        <v>49313</v>
      </c>
      <c r="H5176">
        <v>2073</v>
      </c>
      <c r="I5176">
        <v>43112034400</v>
      </c>
      <c r="J5176">
        <v>9</v>
      </c>
      <c r="K5176" t="s">
        <v>1477</v>
      </c>
      <c r="L5176">
        <v>276</v>
      </c>
      <c r="M5176" t="s">
        <v>1457</v>
      </c>
      <c r="N5176" t="s">
        <v>1458</v>
      </c>
      <c r="O5176">
        <v>0</v>
      </c>
      <c r="P5176" t="s">
        <v>1207</v>
      </c>
      <c r="Q5176">
        <v>19980131</v>
      </c>
      <c r="R5176">
        <v>891008979</v>
      </c>
    </row>
    <row r="5177" spans="1:18">
      <c r="A5177" t="s">
        <v>1478</v>
      </c>
      <c r="B5177" t="s">
        <v>1481</v>
      </c>
      <c r="C5177">
        <v>201002</v>
      </c>
      <c r="D5177">
        <v>28</v>
      </c>
      <c r="E5177" t="s">
        <v>1212</v>
      </c>
      <c r="F5177">
        <v>9117</v>
      </c>
      <c r="G5177">
        <v>11310</v>
      </c>
      <c r="H5177">
        <v>16557</v>
      </c>
      <c r="I5177">
        <v>43112034701</v>
      </c>
      <c r="J5177">
        <v>9</v>
      </c>
      <c r="K5177" t="s">
        <v>1477</v>
      </c>
      <c r="L5177">
        <v>276</v>
      </c>
      <c r="M5177" t="s">
        <v>1457</v>
      </c>
      <c r="N5177" t="s">
        <v>1458</v>
      </c>
      <c r="O5177">
        <v>0</v>
      </c>
      <c r="P5177" t="s">
        <v>1207</v>
      </c>
      <c r="Q5177">
        <v>20020806</v>
      </c>
      <c r="R5177">
        <v>891008979</v>
      </c>
    </row>
    <row r="5178" spans="1:18">
      <c r="A5178" t="s">
        <v>1478</v>
      </c>
      <c r="B5178" t="s">
        <v>1482</v>
      </c>
      <c r="C5178">
        <v>201002</v>
      </c>
      <c r="D5178">
        <v>28</v>
      </c>
      <c r="E5178" t="s">
        <v>1212</v>
      </c>
      <c r="F5178">
        <v>2309</v>
      </c>
      <c r="G5178">
        <v>553</v>
      </c>
      <c r="H5178">
        <v>6013</v>
      </c>
      <c r="I5178">
        <v>43112035402</v>
      </c>
      <c r="J5178">
        <v>9</v>
      </c>
      <c r="K5178" t="s">
        <v>1456</v>
      </c>
      <c r="L5178">
        <v>276</v>
      </c>
      <c r="M5178" t="s">
        <v>1457</v>
      </c>
      <c r="N5178" t="s">
        <v>1458</v>
      </c>
      <c r="O5178">
        <v>0</v>
      </c>
      <c r="P5178" t="s">
        <v>1207</v>
      </c>
      <c r="Q5178">
        <v>20040927</v>
      </c>
      <c r="R5178">
        <v>891008979</v>
      </c>
    </row>
    <row r="5179" spans="1:18">
      <c r="A5179" t="s">
        <v>1478</v>
      </c>
      <c r="B5179" t="s">
        <v>1483</v>
      </c>
      <c r="C5179">
        <v>201002</v>
      </c>
      <c r="D5179">
        <v>28</v>
      </c>
      <c r="E5179" t="s">
        <v>1212</v>
      </c>
      <c r="F5179">
        <v>7521</v>
      </c>
      <c r="G5179">
        <v>703</v>
      </c>
      <c r="H5179">
        <v>15313</v>
      </c>
      <c r="I5179">
        <v>43112034801</v>
      </c>
      <c r="J5179">
        <v>9</v>
      </c>
      <c r="K5179" t="s">
        <v>1477</v>
      </c>
      <c r="L5179">
        <v>276</v>
      </c>
      <c r="M5179" t="s">
        <v>1457</v>
      </c>
      <c r="N5179" t="s">
        <v>1458</v>
      </c>
      <c r="O5179">
        <v>0</v>
      </c>
      <c r="P5179" t="s">
        <v>1207</v>
      </c>
      <c r="Q5179">
        <v>19980530</v>
      </c>
      <c r="R5179">
        <v>891008979</v>
      </c>
    </row>
    <row r="5180" spans="1:18">
      <c r="A5180" t="s">
        <v>1478</v>
      </c>
      <c r="B5180" t="s">
        <v>1484</v>
      </c>
      <c r="C5180">
        <v>201002</v>
      </c>
      <c r="D5180">
        <v>28</v>
      </c>
      <c r="E5180" t="s">
        <v>1212</v>
      </c>
      <c r="F5180">
        <v>12742</v>
      </c>
      <c r="G5180">
        <v>121221</v>
      </c>
      <c r="H5180">
        <v>8236</v>
      </c>
      <c r="I5180">
        <v>43112035501</v>
      </c>
      <c r="J5180">
        <v>9</v>
      </c>
      <c r="K5180" t="s">
        <v>1456</v>
      </c>
      <c r="L5180">
        <v>276</v>
      </c>
      <c r="M5180" t="s">
        <v>1457</v>
      </c>
      <c r="N5180" t="s">
        <v>1458</v>
      </c>
      <c r="O5180">
        <v>0</v>
      </c>
      <c r="P5180" t="s">
        <v>1207</v>
      </c>
      <c r="Q5180">
        <v>19990923</v>
      </c>
      <c r="R5180">
        <v>891008979</v>
      </c>
    </row>
    <row r="5181" spans="1:18">
      <c r="A5181" t="s">
        <v>1478</v>
      </c>
      <c r="B5181" t="s">
        <v>1485</v>
      </c>
      <c r="C5181">
        <v>201002</v>
      </c>
      <c r="D5181">
        <v>28</v>
      </c>
      <c r="E5181" t="s">
        <v>1212</v>
      </c>
      <c r="F5181">
        <v>3828</v>
      </c>
      <c r="G5181">
        <v>35391</v>
      </c>
      <c r="H5181">
        <v>10609</v>
      </c>
      <c r="I5181">
        <v>43112047703</v>
      </c>
      <c r="J5181">
        <v>9</v>
      </c>
      <c r="K5181" t="s">
        <v>1477</v>
      </c>
      <c r="L5181">
        <v>276</v>
      </c>
      <c r="M5181" t="s">
        <v>1457</v>
      </c>
      <c r="N5181" t="s">
        <v>1458</v>
      </c>
      <c r="O5181">
        <v>0</v>
      </c>
      <c r="P5181" t="s">
        <v>1207</v>
      </c>
      <c r="Q5181">
        <v>20040625</v>
      </c>
      <c r="R5181">
        <v>891008979</v>
      </c>
    </row>
    <row r="5182" spans="1:18">
      <c r="A5182" t="s">
        <v>1478</v>
      </c>
      <c r="B5182" t="s">
        <v>1486</v>
      </c>
      <c r="C5182">
        <v>201002</v>
      </c>
      <c r="D5182">
        <v>28</v>
      </c>
      <c r="E5182" t="s">
        <v>1212</v>
      </c>
      <c r="F5182">
        <v>283</v>
      </c>
      <c r="G5182">
        <v>296</v>
      </c>
      <c r="H5182">
        <v>498</v>
      </c>
      <c r="I5182">
        <v>43112042002</v>
      </c>
      <c r="J5182">
        <v>9</v>
      </c>
      <c r="K5182" t="s">
        <v>1477</v>
      </c>
      <c r="L5182">
        <v>276</v>
      </c>
      <c r="M5182" t="s">
        <v>1457</v>
      </c>
      <c r="N5182" t="s">
        <v>1458</v>
      </c>
      <c r="O5182">
        <v>0</v>
      </c>
      <c r="P5182" t="s">
        <v>1425</v>
      </c>
      <c r="Q5182">
        <v>20020322</v>
      </c>
      <c r="R5182">
        <v>891008979</v>
      </c>
    </row>
    <row r="5183" spans="1:18">
      <c r="A5183" t="s">
        <v>1478</v>
      </c>
      <c r="B5183" t="s">
        <v>1487</v>
      </c>
      <c r="C5183">
        <v>201002</v>
      </c>
      <c r="D5183">
        <v>28</v>
      </c>
      <c r="E5183" t="s">
        <v>1212</v>
      </c>
      <c r="F5183">
        <v>2116</v>
      </c>
      <c r="G5183">
        <v>12563</v>
      </c>
      <c r="H5183">
        <v>4288</v>
      </c>
      <c r="I5183">
        <v>43112050200</v>
      </c>
      <c r="J5183">
        <v>9</v>
      </c>
      <c r="K5183" t="s">
        <v>1456</v>
      </c>
      <c r="L5183">
        <v>276</v>
      </c>
      <c r="M5183" t="s">
        <v>1457</v>
      </c>
      <c r="N5183" t="s">
        <v>1458</v>
      </c>
      <c r="O5183">
        <v>0</v>
      </c>
      <c r="P5183" t="s">
        <v>1207</v>
      </c>
      <c r="Q5183">
        <v>19820901</v>
      </c>
      <c r="R5183">
        <v>891008979</v>
      </c>
    </row>
    <row r="5184" spans="1:18">
      <c r="A5184" t="s">
        <v>1478</v>
      </c>
      <c r="B5184" t="s">
        <v>1488</v>
      </c>
      <c r="C5184">
        <v>201002</v>
      </c>
      <c r="D5184">
        <v>28</v>
      </c>
      <c r="E5184" t="s">
        <v>1212</v>
      </c>
      <c r="F5184">
        <v>4074</v>
      </c>
      <c r="G5184">
        <v>10753</v>
      </c>
      <c r="H5184">
        <v>1259</v>
      </c>
      <c r="I5184">
        <v>43112052003</v>
      </c>
      <c r="J5184">
        <v>9</v>
      </c>
      <c r="K5184" t="s">
        <v>1477</v>
      </c>
      <c r="L5184">
        <v>276</v>
      </c>
      <c r="M5184" t="s">
        <v>1457</v>
      </c>
      <c r="N5184" t="s">
        <v>1458</v>
      </c>
      <c r="O5184">
        <v>0</v>
      </c>
      <c r="P5184" t="s">
        <v>1207</v>
      </c>
      <c r="Q5184">
        <v>20000313</v>
      </c>
      <c r="R5184">
        <v>891008979</v>
      </c>
    </row>
    <row r="5185" spans="1:18">
      <c r="A5185" t="s">
        <v>1478</v>
      </c>
      <c r="B5185" t="s">
        <v>1489</v>
      </c>
      <c r="C5185">
        <v>201002</v>
      </c>
      <c r="D5185">
        <v>28</v>
      </c>
      <c r="E5185" t="s">
        <v>1212</v>
      </c>
      <c r="F5185">
        <v>3612</v>
      </c>
      <c r="G5185">
        <v>11212</v>
      </c>
      <c r="H5185">
        <v>37458</v>
      </c>
      <c r="I5185">
        <v>43112055801</v>
      </c>
      <c r="J5185">
        <v>9</v>
      </c>
      <c r="K5185" t="s">
        <v>1477</v>
      </c>
      <c r="L5185">
        <v>276</v>
      </c>
      <c r="M5185" t="s">
        <v>1457</v>
      </c>
      <c r="N5185" t="s">
        <v>1458</v>
      </c>
      <c r="O5185">
        <v>0</v>
      </c>
      <c r="P5185" t="s">
        <v>1207</v>
      </c>
      <c r="Q5185">
        <v>20040511</v>
      </c>
      <c r="R5185">
        <v>891008979</v>
      </c>
    </row>
    <row r="5186" spans="1:18">
      <c r="A5186" t="s">
        <v>1478</v>
      </c>
      <c r="B5186" t="s">
        <v>1490</v>
      </c>
      <c r="C5186">
        <v>201002</v>
      </c>
      <c r="D5186">
        <v>28</v>
      </c>
      <c r="E5186" t="s">
        <v>1212</v>
      </c>
      <c r="F5186">
        <v>14966</v>
      </c>
      <c r="G5186">
        <v>3351</v>
      </c>
      <c r="H5186">
        <v>9268</v>
      </c>
      <c r="I5186">
        <v>43112045402</v>
      </c>
      <c r="J5186">
        <v>9</v>
      </c>
      <c r="K5186" t="s">
        <v>1477</v>
      </c>
      <c r="L5186">
        <v>276</v>
      </c>
      <c r="M5186" t="s">
        <v>1457</v>
      </c>
      <c r="N5186" t="s">
        <v>1458</v>
      </c>
      <c r="O5186">
        <v>0</v>
      </c>
      <c r="P5186" t="s">
        <v>1207</v>
      </c>
      <c r="Q5186">
        <v>19981022</v>
      </c>
      <c r="R5186">
        <v>891008979</v>
      </c>
    </row>
    <row r="5187" spans="1:18">
      <c r="A5187" t="s">
        <v>1478</v>
      </c>
      <c r="B5187" t="s">
        <v>1491</v>
      </c>
      <c r="C5187">
        <v>201002</v>
      </c>
      <c r="D5187">
        <v>28</v>
      </c>
      <c r="E5187" t="s">
        <v>1212</v>
      </c>
      <c r="F5187">
        <v>8286</v>
      </c>
      <c r="G5187">
        <v>1828</v>
      </c>
      <c r="H5187">
        <v>15346</v>
      </c>
      <c r="I5187">
        <v>43112049101</v>
      </c>
      <c r="J5187">
        <v>9</v>
      </c>
      <c r="K5187" t="s">
        <v>1477</v>
      </c>
      <c r="L5187">
        <v>276</v>
      </c>
      <c r="M5187" t="s">
        <v>1457</v>
      </c>
      <c r="N5187" t="s">
        <v>1458</v>
      </c>
      <c r="O5187">
        <v>0</v>
      </c>
      <c r="P5187" t="s">
        <v>1207</v>
      </c>
      <c r="Q5187">
        <v>19880301</v>
      </c>
      <c r="R5187">
        <v>891008979</v>
      </c>
    </row>
    <row r="5188" spans="1:18">
      <c r="A5188" t="s">
        <v>1478</v>
      </c>
      <c r="B5188" t="s">
        <v>1492</v>
      </c>
      <c r="C5188">
        <v>201002</v>
      </c>
      <c r="D5188">
        <v>28</v>
      </c>
      <c r="E5188" t="s">
        <v>1212</v>
      </c>
      <c r="F5188">
        <v>9162</v>
      </c>
      <c r="G5188">
        <v>1628</v>
      </c>
      <c r="H5188">
        <v>7331</v>
      </c>
      <c r="I5188">
        <v>43112040402</v>
      </c>
      <c r="J5188">
        <v>9</v>
      </c>
      <c r="K5188" t="s">
        <v>1477</v>
      </c>
      <c r="L5188">
        <v>276</v>
      </c>
      <c r="M5188" t="s">
        <v>1457</v>
      </c>
      <c r="N5188" t="s">
        <v>1458</v>
      </c>
      <c r="O5188">
        <v>0</v>
      </c>
      <c r="P5188" t="s">
        <v>1207</v>
      </c>
      <c r="Q5188">
        <v>20040919</v>
      </c>
      <c r="R5188">
        <v>891008979</v>
      </c>
    </row>
    <row r="5189" spans="1:18">
      <c r="A5189" t="s">
        <v>1478</v>
      </c>
      <c r="B5189" t="s">
        <v>1493</v>
      </c>
      <c r="C5189">
        <v>201002</v>
      </c>
      <c r="D5189">
        <v>28</v>
      </c>
      <c r="E5189" t="s">
        <v>1212</v>
      </c>
      <c r="F5189">
        <v>7121</v>
      </c>
      <c r="G5189">
        <v>11644</v>
      </c>
      <c r="H5189">
        <v>7844</v>
      </c>
      <c r="I5189">
        <v>43112044601</v>
      </c>
      <c r="J5189">
        <v>9</v>
      </c>
      <c r="K5189" t="s">
        <v>1477</v>
      </c>
      <c r="L5189">
        <v>276</v>
      </c>
      <c r="M5189" t="s">
        <v>1457</v>
      </c>
      <c r="N5189" t="s">
        <v>1458</v>
      </c>
      <c r="O5189">
        <v>0</v>
      </c>
      <c r="P5189" t="s">
        <v>1207</v>
      </c>
      <c r="Q5189">
        <v>19960901</v>
      </c>
      <c r="R5189">
        <v>891008979</v>
      </c>
    </row>
    <row r="5190" spans="1:18">
      <c r="A5190" t="s">
        <v>1478</v>
      </c>
      <c r="B5190" t="s">
        <v>1494</v>
      </c>
      <c r="C5190">
        <v>201002</v>
      </c>
      <c r="D5190">
        <v>28</v>
      </c>
      <c r="E5190" t="s">
        <v>1212</v>
      </c>
      <c r="F5190">
        <v>7587</v>
      </c>
      <c r="G5190">
        <v>3783</v>
      </c>
      <c r="H5190">
        <v>2174</v>
      </c>
      <c r="I5190">
        <v>43112042502</v>
      </c>
      <c r="J5190">
        <v>9</v>
      </c>
      <c r="K5190" t="s">
        <v>1477</v>
      </c>
      <c r="L5190">
        <v>276</v>
      </c>
      <c r="M5190" t="s">
        <v>1457</v>
      </c>
      <c r="N5190" t="s">
        <v>1458</v>
      </c>
      <c r="O5190">
        <v>0</v>
      </c>
      <c r="P5190" t="s">
        <v>1207</v>
      </c>
      <c r="Q5190">
        <v>19970201</v>
      </c>
      <c r="R5190">
        <v>891008979</v>
      </c>
    </row>
    <row r="5191" spans="1:18">
      <c r="A5191" t="s">
        <v>1495</v>
      </c>
      <c r="B5191" t="s">
        <v>1496</v>
      </c>
      <c r="C5191">
        <v>201002</v>
      </c>
      <c r="D5191">
        <v>28</v>
      </c>
      <c r="E5191" t="s">
        <v>1212</v>
      </c>
      <c r="F5191">
        <v>4865</v>
      </c>
      <c r="G5191">
        <v>41399</v>
      </c>
      <c r="H5191">
        <v>8485</v>
      </c>
      <c r="I5191">
        <v>43112034300</v>
      </c>
      <c r="J5191">
        <v>9</v>
      </c>
      <c r="K5191" t="s">
        <v>1456</v>
      </c>
      <c r="L5191">
        <v>276</v>
      </c>
      <c r="M5191" t="s">
        <v>1457</v>
      </c>
      <c r="N5191" t="s">
        <v>1458</v>
      </c>
      <c r="O5191">
        <v>0</v>
      </c>
      <c r="P5191" t="s">
        <v>1207</v>
      </c>
      <c r="Q5191">
        <v>19810501</v>
      </c>
      <c r="R5191">
        <v>891008979</v>
      </c>
    </row>
    <row r="5192" spans="1:18">
      <c r="A5192" t="s">
        <v>1495</v>
      </c>
      <c r="B5192" t="s">
        <v>1498</v>
      </c>
      <c r="C5192">
        <v>201002</v>
      </c>
      <c r="D5192">
        <v>28</v>
      </c>
      <c r="E5192" t="s">
        <v>1212</v>
      </c>
      <c r="F5192">
        <v>5823</v>
      </c>
      <c r="G5192">
        <v>303</v>
      </c>
      <c r="H5192">
        <v>23410</v>
      </c>
      <c r="I5192">
        <v>43112070803</v>
      </c>
      <c r="J5192">
        <v>9</v>
      </c>
      <c r="K5192" t="s">
        <v>1456</v>
      </c>
      <c r="L5192">
        <v>276</v>
      </c>
      <c r="M5192" t="s">
        <v>1457</v>
      </c>
      <c r="N5192" t="s">
        <v>1458</v>
      </c>
      <c r="O5192">
        <v>0</v>
      </c>
      <c r="P5192" t="s">
        <v>1207</v>
      </c>
      <c r="Q5192">
        <v>20040126</v>
      </c>
      <c r="R5192">
        <v>891008979</v>
      </c>
    </row>
    <row r="5193" spans="1:18">
      <c r="A5193" t="s">
        <v>1495</v>
      </c>
      <c r="B5193" t="s">
        <v>1499</v>
      </c>
      <c r="C5193">
        <v>201002</v>
      </c>
      <c r="D5193">
        <v>28</v>
      </c>
      <c r="E5193" t="s">
        <v>1212</v>
      </c>
      <c r="F5193">
        <v>12628</v>
      </c>
      <c r="G5193">
        <v>67413</v>
      </c>
      <c r="H5193">
        <v>36368</v>
      </c>
      <c r="I5193">
        <v>43112071601</v>
      </c>
      <c r="J5193">
        <v>9</v>
      </c>
      <c r="K5193" t="s">
        <v>1456</v>
      </c>
      <c r="L5193">
        <v>276</v>
      </c>
      <c r="M5193" t="s">
        <v>1457</v>
      </c>
      <c r="N5193" t="s">
        <v>1458</v>
      </c>
      <c r="O5193">
        <v>0</v>
      </c>
      <c r="P5193" t="s">
        <v>1207</v>
      </c>
      <c r="Q5193">
        <v>20081031</v>
      </c>
      <c r="R5193">
        <v>891008979</v>
      </c>
    </row>
    <row r="5194" spans="1:18">
      <c r="A5194" t="s">
        <v>1495</v>
      </c>
      <c r="B5194" t="s">
        <v>1500</v>
      </c>
      <c r="C5194">
        <v>201002</v>
      </c>
      <c r="D5194">
        <v>28</v>
      </c>
      <c r="E5194" t="s">
        <v>1212</v>
      </c>
      <c r="F5194">
        <v>2435</v>
      </c>
      <c r="G5194">
        <v>265</v>
      </c>
      <c r="H5194">
        <v>6861</v>
      </c>
      <c r="I5194">
        <v>43112072200</v>
      </c>
      <c r="J5194">
        <v>9</v>
      </c>
      <c r="K5194" t="s">
        <v>1464</v>
      </c>
      <c r="L5194">
        <v>276</v>
      </c>
      <c r="M5194" t="s">
        <v>1457</v>
      </c>
      <c r="N5194" t="s">
        <v>1458</v>
      </c>
      <c r="O5194">
        <v>0</v>
      </c>
      <c r="P5194" t="s">
        <v>1207</v>
      </c>
      <c r="Q5194">
        <v>19941201</v>
      </c>
      <c r="R5194">
        <v>891008979</v>
      </c>
    </row>
    <row r="5195" spans="1:18">
      <c r="A5195" t="s">
        <v>1495</v>
      </c>
      <c r="B5195" t="s">
        <v>1501</v>
      </c>
      <c r="C5195">
        <v>201002</v>
      </c>
      <c r="D5195">
        <v>28</v>
      </c>
      <c r="E5195" t="s">
        <v>1212</v>
      </c>
      <c r="F5195">
        <v>14244</v>
      </c>
      <c r="G5195">
        <v>276</v>
      </c>
      <c r="H5195">
        <v>21884</v>
      </c>
      <c r="I5195">
        <v>43112073001</v>
      </c>
      <c r="J5195">
        <v>9</v>
      </c>
      <c r="K5195" t="s">
        <v>1456</v>
      </c>
      <c r="L5195">
        <v>276</v>
      </c>
      <c r="M5195" t="s">
        <v>1457</v>
      </c>
      <c r="N5195" t="s">
        <v>1458</v>
      </c>
      <c r="O5195">
        <v>0</v>
      </c>
      <c r="P5195" t="s">
        <v>1207</v>
      </c>
      <c r="Q5195">
        <v>20021024</v>
      </c>
      <c r="R5195">
        <v>891008979</v>
      </c>
    </row>
    <row r="5196" spans="1:18">
      <c r="A5196" t="s">
        <v>1495</v>
      </c>
      <c r="B5196" t="s">
        <v>1502</v>
      </c>
      <c r="C5196">
        <v>201002</v>
      </c>
      <c r="D5196">
        <v>28</v>
      </c>
      <c r="E5196" t="s">
        <v>1212</v>
      </c>
      <c r="F5196">
        <v>11687</v>
      </c>
      <c r="G5196">
        <v>1587</v>
      </c>
      <c r="H5196">
        <v>21551</v>
      </c>
      <c r="I5196">
        <v>43112075000</v>
      </c>
      <c r="J5196">
        <v>9</v>
      </c>
      <c r="K5196" t="s">
        <v>1456</v>
      </c>
      <c r="L5196">
        <v>276</v>
      </c>
      <c r="M5196" t="s">
        <v>1457</v>
      </c>
      <c r="N5196" t="s">
        <v>1458</v>
      </c>
      <c r="O5196">
        <v>0</v>
      </c>
      <c r="P5196" t="s">
        <v>1207</v>
      </c>
      <c r="Q5196">
        <v>19961001</v>
      </c>
      <c r="R5196">
        <v>891008979</v>
      </c>
    </row>
    <row r="5197" spans="1:18">
      <c r="A5197" t="s">
        <v>1495</v>
      </c>
      <c r="B5197" t="s">
        <v>1503</v>
      </c>
      <c r="C5197">
        <v>201002</v>
      </c>
      <c r="D5197">
        <v>26</v>
      </c>
      <c r="E5197" t="s">
        <v>1212</v>
      </c>
      <c r="F5197">
        <v>4153</v>
      </c>
      <c r="G5197">
        <v>207619</v>
      </c>
      <c r="H5197">
        <v>4709</v>
      </c>
      <c r="I5197">
        <v>43112075800</v>
      </c>
      <c r="J5197">
        <v>9</v>
      </c>
      <c r="K5197" t="s">
        <v>1456</v>
      </c>
      <c r="L5197">
        <v>276</v>
      </c>
      <c r="M5197" t="s">
        <v>1457</v>
      </c>
      <c r="N5197" t="s">
        <v>1458</v>
      </c>
      <c r="O5197">
        <v>0</v>
      </c>
      <c r="P5197" t="s">
        <v>1207</v>
      </c>
      <c r="Q5197">
        <v>19970623</v>
      </c>
      <c r="R5197">
        <v>891008979</v>
      </c>
    </row>
    <row r="5198" spans="1:18">
      <c r="A5198" t="s">
        <v>1495</v>
      </c>
      <c r="B5198" t="s">
        <v>1504</v>
      </c>
      <c r="C5198">
        <v>201002</v>
      </c>
      <c r="D5198">
        <v>28</v>
      </c>
      <c r="E5198" t="s">
        <v>1212</v>
      </c>
      <c r="F5198">
        <v>6477</v>
      </c>
      <c r="G5198">
        <v>9419</v>
      </c>
      <c r="H5198">
        <v>22375</v>
      </c>
      <c r="I5198">
        <v>43112076100</v>
      </c>
      <c r="J5198">
        <v>9</v>
      </c>
      <c r="K5198" t="s">
        <v>1464</v>
      </c>
      <c r="L5198">
        <v>276</v>
      </c>
      <c r="M5198" t="s">
        <v>1457</v>
      </c>
      <c r="N5198" t="s">
        <v>1458</v>
      </c>
      <c r="O5198">
        <v>0</v>
      </c>
      <c r="P5198" t="s">
        <v>1207</v>
      </c>
      <c r="Q5198">
        <v>19970924</v>
      </c>
      <c r="R5198">
        <v>891008979</v>
      </c>
    </row>
    <row r="5199" spans="1:18">
      <c r="A5199" t="s">
        <v>1495</v>
      </c>
      <c r="B5199" t="s">
        <v>1505</v>
      </c>
      <c r="C5199">
        <v>201002</v>
      </c>
      <c r="D5199">
        <v>28</v>
      </c>
      <c r="E5199" t="s">
        <v>1212</v>
      </c>
      <c r="F5199">
        <v>512</v>
      </c>
      <c r="G5199">
        <v>157412</v>
      </c>
      <c r="H5199">
        <v>720</v>
      </c>
      <c r="I5199">
        <v>43112078200</v>
      </c>
      <c r="J5199">
        <v>9</v>
      </c>
      <c r="K5199" t="s">
        <v>1456</v>
      </c>
      <c r="L5199">
        <v>276</v>
      </c>
      <c r="M5199" t="s">
        <v>1457</v>
      </c>
      <c r="N5199" t="s">
        <v>1458</v>
      </c>
      <c r="O5199">
        <v>0</v>
      </c>
      <c r="P5199" t="s">
        <v>1233</v>
      </c>
      <c r="Q5199">
        <v>20040131</v>
      </c>
      <c r="R5199">
        <v>891008979</v>
      </c>
    </row>
    <row r="5200" spans="1:18">
      <c r="A5200" t="s">
        <v>1506</v>
      </c>
      <c r="B5200" t="s">
        <v>1508</v>
      </c>
      <c r="C5200">
        <v>201002</v>
      </c>
      <c r="D5200">
        <v>28</v>
      </c>
      <c r="E5200" t="s">
        <v>1212</v>
      </c>
      <c r="F5200">
        <v>5177</v>
      </c>
      <c r="G5200">
        <v>478</v>
      </c>
      <c r="H5200">
        <v>38745</v>
      </c>
      <c r="I5200">
        <v>43112076501</v>
      </c>
      <c r="J5200">
        <v>9</v>
      </c>
      <c r="K5200" t="s">
        <v>1464</v>
      </c>
      <c r="L5200">
        <v>276</v>
      </c>
      <c r="M5200" t="s">
        <v>1457</v>
      </c>
      <c r="N5200" t="s">
        <v>1458</v>
      </c>
      <c r="O5200">
        <v>0</v>
      </c>
      <c r="P5200" t="s">
        <v>1207</v>
      </c>
      <c r="Q5200">
        <v>19971216</v>
      </c>
      <c r="R5200">
        <v>891008979</v>
      </c>
    </row>
    <row r="5201" spans="1:18">
      <c r="A5201" t="s">
        <v>1506</v>
      </c>
      <c r="B5201" t="s">
        <v>1509</v>
      </c>
      <c r="C5201">
        <v>201002</v>
      </c>
      <c r="D5201">
        <v>28</v>
      </c>
      <c r="E5201" t="s">
        <v>1212</v>
      </c>
      <c r="F5201">
        <v>12327</v>
      </c>
      <c r="G5201">
        <v>1338</v>
      </c>
      <c r="H5201">
        <v>21286</v>
      </c>
      <c r="I5201">
        <v>43112076800</v>
      </c>
      <c r="J5201">
        <v>9</v>
      </c>
      <c r="K5201" t="s">
        <v>1464</v>
      </c>
      <c r="L5201">
        <v>276</v>
      </c>
      <c r="M5201" t="s">
        <v>1457</v>
      </c>
      <c r="N5201" t="s">
        <v>1458</v>
      </c>
      <c r="O5201">
        <v>0</v>
      </c>
      <c r="P5201" t="s">
        <v>1207</v>
      </c>
      <c r="Q5201">
        <v>20000117</v>
      </c>
      <c r="R5201">
        <v>891008979</v>
      </c>
    </row>
    <row r="5202" spans="1:18">
      <c r="A5202" t="s">
        <v>1506</v>
      </c>
      <c r="B5202" t="s">
        <v>1510</v>
      </c>
      <c r="C5202">
        <v>201002</v>
      </c>
      <c r="D5202">
        <v>28</v>
      </c>
      <c r="E5202" t="s">
        <v>1212</v>
      </c>
      <c r="F5202">
        <v>14616</v>
      </c>
      <c r="G5202">
        <v>102</v>
      </c>
      <c r="H5202">
        <v>48284</v>
      </c>
      <c r="I5202">
        <v>43112079200</v>
      </c>
      <c r="J5202">
        <v>9</v>
      </c>
      <c r="K5202" t="s">
        <v>1464</v>
      </c>
      <c r="L5202">
        <v>276</v>
      </c>
      <c r="M5202" t="s">
        <v>1457</v>
      </c>
      <c r="N5202" t="s">
        <v>1458</v>
      </c>
      <c r="O5202">
        <v>0</v>
      </c>
      <c r="P5202" t="s">
        <v>1207</v>
      </c>
      <c r="Q5202">
        <v>20031215</v>
      </c>
      <c r="R5202">
        <v>891008979</v>
      </c>
    </row>
    <row r="5203" spans="1:18">
      <c r="A5203" t="s">
        <v>1511</v>
      </c>
      <c r="B5203" t="s">
        <v>1512</v>
      </c>
      <c r="C5203">
        <v>201002</v>
      </c>
      <c r="D5203">
        <v>28</v>
      </c>
      <c r="E5203" t="s">
        <v>1212</v>
      </c>
      <c r="F5203">
        <v>9202</v>
      </c>
      <c r="G5203">
        <v>12412</v>
      </c>
      <c r="H5203">
        <v>10083</v>
      </c>
      <c r="I5203">
        <v>43112073200</v>
      </c>
      <c r="J5203">
        <v>9</v>
      </c>
      <c r="K5203" t="s">
        <v>1513</v>
      </c>
      <c r="L5203">
        <v>276</v>
      </c>
      <c r="M5203" t="s">
        <v>1457</v>
      </c>
      <c r="N5203" t="s">
        <v>1458</v>
      </c>
      <c r="O5203">
        <v>0</v>
      </c>
      <c r="P5203" t="s">
        <v>1207</v>
      </c>
      <c r="Q5203">
        <v>19950701</v>
      </c>
      <c r="R5203">
        <v>891008979</v>
      </c>
    </row>
    <row r="5204" spans="1:18">
      <c r="A5204" t="s">
        <v>1511</v>
      </c>
      <c r="B5204" t="s">
        <v>1514</v>
      </c>
      <c r="C5204">
        <v>201002</v>
      </c>
      <c r="D5204">
        <v>28</v>
      </c>
      <c r="E5204" t="s">
        <v>1212</v>
      </c>
      <c r="F5204">
        <v>14635</v>
      </c>
      <c r="G5204">
        <v>5241</v>
      </c>
      <c r="H5204">
        <v>10890</v>
      </c>
      <c r="I5204">
        <v>43112073800</v>
      </c>
      <c r="J5204">
        <v>9</v>
      </c>
      <c r="K5204" t="s">
        <v>1464</v>
      </c>
      <c r="L5204">
        <v>276</v>
      </c>
      <c r="M5204" t="s">
        <v>1457</v>
      </c>
      <c r="N5204" t="s">
        <v>1458</v>
      </c>
      <c r="O5204">
        <v>0</v>
      </c>
      <c r="P5204" t="s">
        <v>1207</v>
      </c>
      <c r="Q5204">
        <v>19960101</v>
      </c>
      <c r="R5204">
        <v>891008979</v>
      </c>
    </row>
    <row r="5205" spans="1:18">
      <c r="A5205" t="s">
        <v>1511</v>
      </c>
      <c r="B5205" t="s">
        <v>1515</v>
      </c>
      <c r="C5205">
        <v>201002</v>
      </c>
      <c r="D5205">
        <v>28</v>
      </c>
      <c r="E5205" t="s">
        <v>1212</v>
      </c>
      <c r="F5205">
        <v>6887</v>
      </c>
      <c r="G5205">
        <v>936</v>
      </c>
      <c r="H5205">
        <v>4290</v>
      </c>
      <c r="I5205">
        <v>43112074601</v>
      </c>
      <c r="J5205">
        <v>9</v>
      </c>
      <c r="K5205" t="s">
        <v>1513</v>
      </c>
      <c r="L5205">
        <v>276</v>
      </c>
      <c r="M5205" t="s">
        <v>1457</v>
      </c>
      <c r="N5205" t="s">
        <v>1458</v>
      </c>
      <c r="O5205">
        <v>0</v>
      </c>
      <c r="P5205" t="s">
        <v>1207</v>
      </c>
      <c r="Q5205">
        <v>20030524</v>
      </c>
      <c r="R5205">
        <v>891008979</v>
      </c>
    </row>
    <row r="5206" spans="1:18">
      <c r="A5206" t="s">
        <v>1454</v>
      </c>
      <c r="B5206" t="s">
        <v>1455</v>
      </c>
      <c r="C5206">
        <v>201003</v>
      </c>
      <c r="D5206">
        <v>31</v>
      </c>
      <c r="E5206" t="s">
        <v>1212</v>
      </c>
      <c r="F5206">
        <v>4936</v>
      </c>
      <c r="G5206">
        <v>16580</v>
      </c>
      <c r="H5206">
        <v>19584</v>
      </c>
      <c r="I5206">
        <v>43112032501</v>
      </c>
      <c r="J5206">
        <v>9</v>
      </c>
      <c r="K5206" t="s">
        <v>1456</v>
      </c>
      <c r="L5206">
        <v>276</v>
      </c>
      <c r="M5206" t="s">
        <v>1457</v>
      </c>
      <c r="N5206" t="s">
        <v>1458</v>
      </c>
      <c r="O5206">
        <v>0</v>
      </c>
      <c r="P5206" t="s">
        <v>1207</v>
      </c>
      <c r="Q5206">
        <v>19860401</v>
      </c>
      <c r="R5206">
        <v>891008979</v>
      </c>
    </row>
    <row r="5207" spans="1:18">
      <c r="A5207" t="s">
        <v>1454</v>
      </c>
      <c r="B5207" t="s">
        <v>1459</v>
      </c>
      <c r="C5207">
        <v>201003</v>
      </c>
      <c r="D5207">
        <v>31</v>
      </c>
      <c r="E5207" t="s">
        <v>1212</v>
      </c>
      <c r="F5207">
        <v>33862</v>
      </c>
      <c r="G5207">
        <v>18631</v>
      </c>
      <c r="H5207">
        <v>29422</v>
      </c>
      <c r="I5207">
        <v>43112074000</v>
      </c>
      <c r="J5207">
        <v>9</v>
      </c>
      <c r="K5207" t="s">
        <v>1460</v>
      </c>
      <c r="L5207">
        <v>276</v>
      </c>
      <c r="M5207" t="s">
        <v>1457</v>
      </c>
      <c r="N5207" t="s">
        <v>1458</v>
      </c>
      <c r="O5207">
        <v>0</v>
      </c>
      <c r="P5207" t="s">
        <v>1207</v>
      </c>
      <c r="Q5207">
        <v>19960301</v>
      </c>
      <c r="R5207">
        <v>891008979</v>
      </c>
    </row>
    <row r="5208" spans="1:18">
      <c r="A5208" t="s">
        <v>1461</v>
      </c>
      <c r="B5208" t="s">
        <v>1462</v>
      </c>
      <c r="C5208">
        <v>201003</v>
      </c>
      <c r="D5208">
        <v>31</v>
      </c>
      <c r="E5208" t="s">
        <v>1212</v>
      </c>
      <c r="F5208">
        <v>8942</v>
      </c>
      <c r="G5208">
        <v>36250</v>
      </c>
      <c r="H5208">
        <v>6098</v>
      </c>
      <c r="I5208">
        <v>43112071100</v>
      </c>
      <c r="J5208">
        <v>9</v>
      </c>
      <c r="K5208" t="s">
        <v>1456</v>
      </c>
      <c r="L5208">
        <v>276</v>
      </c>
      <c r="M5208" t="s">
        <v>1457</v>
      </c>
      <c r="N5208" t="s">
        <v>1458</v>
      </c>
      <c r="O5208">
        <v>0</v>
      </c>
      <c r="P5208" t="s">
        <v>1207</v>
      </c>
      <c r="Q5208">
        <v>19940901</v>
      </c>
      <c r="R5208">
        <v>891008979</v>
      </c>
    </row>
    <row r="5209" spans="1:18">
      <c r="A5209" t="s">
        <v>1461</v>
      </c>
      <c r="B5209" t="s">
        <v>1463</v>
      </c>
      <c r="C5209">
        <v>201003</v>
      </c>
      <c r="D5209">
        <v>31</v>
      </c>
      <c r="E5209" t="s">
        <v>1212</v>
      </c>
      <c r="F5209">
        <v>18067</v>
      </c>
      <c r="G5209">
        <v>1234</v>
      </c>
      <c r="H5209">
        <v>71002</v>
      </c>
      <c r="I5209">
        <v>43112071802</v>
      </c>
      <c r="J5209">
        <v>9</v>
      </c>
      <c r="K5209" t="s">
        <v>1464</v>
      </c>
      <c r="L5209">
        <v>276</v>
      </c>
      <c r="M5209" t="s">
        <v>1457</v>
      </c>
      <c r="N5209" t="s">
        <v>1458</v>
      </c>
      <c r="O5209">
        <v>0</v>
      </c>
      <c r="P5209" t="s">
        <v>1207</v>
      </c>
      <c r="Q5209">
        <v>20071208</v>
      </c>
      <c r="R5209">
        <v>891008979</v>
      </c>
    </row>
    <row r="5210" spans="1:18">
      <c r="A5210" t="s">
        <v>1461</v>
      </c>
      <c r="B5210" t="s">
        <v>1465</v>
      </c>
      <c r="C5210">
        <v>201003</v>
      </c>
      <c r="D5210">
        <v>31</v>
      </c>
      <c r="E5210" t="s">
        <v>1212</v>
      </c>
      <c r="F5210">
        <v>9130</v>
      </c>
      <c r="G5210">
        <v>124469</v>
      </c>
      <c r="H5210">
        <v>9447</v>
      </c>
      <c r="I5210">
        <v>43112072001</v>
      </c>
      <c r="J5210">
        <v>9</v>
      </c>
      <c r="K5210" t="s">
        <v>1456</v>
      </c>
      <c r="L5210">
        <v>276</v>
      </c>
      <c r="M5210" t="s">
        <v>1457</v>
      </c>
      <c r="N5210" t="s">
        <v>1458</v>
      </c>
      <c r="O5210">
        <v>0</v>
      </c>
      <c r="P5210" t="s">
        <v>1207</v>
      </c>
      <c r="Q5210">
        <v>19970201</v>
      </c>
      <c r="R5210">
        <v>891008979</v>
      </c>
    </row>
    <row r="5211" spans="1:18">
      <c r="A5211" t="s">
        <v>1461</v>
      </c>
      <c r="B5211" t="s">
        <v>1466</v>
      </c>
      <c r="C5211">
        <v>201003</v>
      </c>
      <c r="D5211">
        <v>31</v>
      </c>
      <c r="E5211" t="s">
        <v>1212</v>
      </c>
      <c r="F5211">
        <v>7618</v>
      </c>
      <c r="G5211">
        <v>510</v>
      </c>
      <c r="H5211">
        <v>7273</v>
      </c>
      <c r="I5211">
        <v>43112073401</v>
      </c>
      <c r="J5211">
        <v>9</v>
      </c>
      <c r="K5211" t="s">
        <v>1467</v>
      </c>
      <c r="L5211">
        <v>276</v>
      </c>
      <c r="M5211" t="s">
        <v>1457</v>
      </c>
      <c r="N5211" t="s">
        <v>1458</v>
      </c>
      <c r="O5211">
        <v>0</v>
      </c>
      <c r="P5211" t="s">
        <v>1207</v>
      </c>
      <c r="Q5211">
        <v>19990428</v>
      </c>
      <c r="R5211">
        <v>891008979</v>
      </c>
    </row>
    <row r="5212" spans="1:18">
      <c r="A5212" t="s">
        <v>1461</v>
      </c>
      <c r="B5212" t="s">
        <v>1468</v>
      </c>
      <c r="C5212">
        <v>201003</v>
      </c>
      <c r="D5212">
        <v>31</v>
      </c>
      <c r="E5212" t="s">
        <v>1212</v>
      </c>
      <c r="F5212">
        <v>10475</v>
      </c>
      <c r="G5212">
        <v>12242</v>
      </c>
      <c r="H5212">
        <v>9687</v>
      </c>
      <c r="I5212">
        <v>43112073600</v>
      </c>
      <c r="J5212">
        <v>9</v>
      </c>
      <c r="K5212" t="s">
        <v>1456</v>
      </c>
      <c r="L5212">
        <v>276</v>
      </c>
      <c r="M5212" t="s">
        <v>1457</v>
      </c>
      <c r="N5212" t="s">
        <v>1458</v>
      </c>
      <c r="O5212">
        <v>0</v>
      </c>
      <c r="P5212" t="s">
        <v>1207</v>
      </c>
      <c r="Q5212">
        <v>19951101</v>
      </c>
      <c r="R5212">
        <v>891008979</v>
      </c>
    </row>
    <row r="5213" spans="1:18">
      <c r="A5213" t="s">
        <v>1461</v>
      </c>
      <c r="B5213" t="s">
        <v>1469</v>
      </c>
      <c r="C5213">
        <v>201003</v>
      </c>
      <c r="D5213">
        <v>31</v>
      </c>
      <c r="E5213" t="s">
        <v>1212</v>
      </c>
      <c r="F5213">
        <v>18897</v>
      </c>
      <c r="G5213">
        <v>4166</v>
      </c>
      <c r="H5213">
        <v>9608</v>
      </c>
      <c r="I5213">
        <v>43112074300</v>
      </c>
      <c r="J5213">
        <v>9</v>
      </c>
      <c r="K5213" t="s">
        <v>1467</v>
      </c>
      <c r="L5213">
        <v>276</v>
      </c>
      <c r="M5213" t="s">
        <v>1457</v>
      </c>
      <c r="N5213" t="s">
        <v>1458</v>
      </c>
      <c r="O5213">
        <v>0</v>
      </c>
      <c r="P5213" t="s">
        <v>1207</v>
      </c>
      <c r="Q5213">
        <v>19960501</v>
      </c>
      <c r="R5213">
        <v>891008979</v>
      </c>
    </row>
    <row r="5214" spans="1:18">
      <c r="A5214" t="s">
        <v>1461</v>
      </c>
      <c r="B5214" t="s">
        <v>1470</v>
      </c>
      <c r="C5214">
        <v>201003</v>
      </c>
      <c r="D5214">
        <v>31</v>
      </c>
      <c r="E5214" t="s">
        <v>1212</v>
      </c>
      <c r="F5214">
        <v>12127</v>
      </c>
      <c r="G5214">
        <v>11059</v>
      </c>
      <c r="H5214">
        <v>57500</v>
      </c>
      <c r="I5214">
        <v>43112078302</v>
      </c>
      <c r="J5214">
        <v>9</v>
      </c>
      <c r="K5214" t="s">
        <v>1467</v>
      </c>
      <c r="L5214">
        <v>276</v>
      </c>
      <c r="M5214" t="s">
        <v>1457</v>
      </c>
      <c r="N5214" t="s">
        <v>1458</v>
      </c>
      <c r="O5214">
        <v>0</v>
      </c>
      <c r="P5214" t="s">
        <v>1207</v>
      </c>
      <c r="Q5214">
        <v>20030215</v>
      </c>
      <c r="R5214">
        <v>891008979</v>
      </c>
    </row>
    <row r="5215" spans="1:18">
      <c r="A5215" t="s">
        <v>1461</v>
      </c>
      <c r="B5215" t="s">
        <v>1471</v>
      </c>
      <c r="C5215">
        <v>201003</v>
      </c>
      <c r="D5215">
        <v>26</v>
      </c>
      <c r="E5215" t="s">
        <v>1212</v>
      </c>
      <c r="F5215">
        <v>3875</v>
      </c>
      <c r="G5215">
        <v>254</v>
      </c>
      <c r="H5215">
        <v>3586</v>
      </c>
      <c r="I5215">
        <v>43112078800</v>
      </c>
      <c r="J5215">
        <v>9</v>
      </c>
      <c r="K5215" t="s">
        <v>1456</v>
      </c>
      <c r="L5215">
        <v>276</v>
      </c>
      <c r="M5215" t="s">
        <v>1457</v>
      </c>
      <c r="N5215" t="s">
        <v>1458</v>
      </c>
      <c r="O5215">
        <v>0</v>
      </c>
      <c r="P5215" t="s">
        <v>1207</v>
      </c>
      <c r="Q5215">
        <v>20030808</v>
      </c>
      <c r="R5215">
        <v>891008979</v>
      </c>
    </row>
    <row r="5216" spans="1:18">
      <c r="A5216" t="s">
        <v>1461</v>
      </c>
      <c r="B5216" t="s">
        <v>1472</v>
      </c>
      <c r="C5216">
        <v>201003</v>
      </c>
      <c r="D5216">
        <v>31</v>
      </c>
      <c r="E5216" t="s">
        <v>1212</v>
      </c>
      <c r="F5216">
        <v>10527</v>
      </c>
      <c r="G5216">
        <v>14471</v>
      </c>
      <c r="H5216">
        <v>29232</v>
      </c>
      <c r="I5216">
        <v>43112079000</v>
      </c>
      <c r="J5216">
        <v>9</v>
      </c>
      <c r="K5216" t="s">
        <v>1456</v>
      </c>
      <c r="L5216">
        <v>276</v>
      </c>
      <c r="M5216" t="s">
        <v>1457</v>
      </c>
      <c r="N5216" t="s">
        <v>1458</v>
      </c>
      <c r="O5216">
        <v>0</v>
      </c>
      <c r="P5216" t="s">
        <v>1207</v>
      </c>
      <c r="Q5216">
        <v>20030910</v>
      </c>
      <c r="R5216">
        <v>891008979</v>
      </c>
    </row>
    <row r="5217" spans="1:18">
      <c r="A5217" t="s">
        <v>1473</v>
      </c>
      <c r="B5217" t="s">
        <v>1474</v>
      </c>
      <c r="C5217">
        <v>201003</v>
      </c>
      <c r="D5217">
        <v>31</v>
      </c>
      <c r="E5217" t="s">
        <v>1212</v>
      </c>
      <c r="F5217">
        <v>14493</v>
      </c>
      <c r="G5217">
        <v>2245</v>
      </c>
      <c r="H5217">
        <v>7573</v>
      </c>
      <c r="I5217">
        <v>43112034602</v>
      </c>
      <c r="J5217">
        <v>9</v>
      </c>
      <c r="K5217" t="s">
        <v>1475</v>
      </c>
      <c r="L5217">
        <v>276</v>
      </c>
      <c r="M5217" t="s">
        <v>1457</v>
      </c>
      <c r="N5217" t="s">
        <v>1458</v>
      </c>
      <c r="O5217">
        <v>0</v>
      </c>
      <c r="P5217" t="s">
        <v>1207</v>
      </c>
      <c r="Q5217">
        <v>19990617</v>
      </c>
      <c r="R5217">
        <v>891008979</v>
      </c>
    </row>
    <row r="5218" spans="1:18">
      <c r="A5218" t="s">
        <v>1473</v>
      </c>
      <c r="B5218" t="s">
        <v>1476</v>
      </c>
      <c r="C5218">
        <v>201003</v>
      </c>
      <c r="D5218">
        <v>31</v>
      </c>
      <c r="E5218" t="s">
        <v>1212</v>
      </c>
      <c r="F5218">
        <v>12777</v>
      </c>
      <c r="G5218">
        <v>16613</v>
      </c>
      <c r="H5218">
        <v>34847</v>
      </c>
      <c r="I5218">
        <v>43112046602</v>
      </c>
      <c r="J5218">
        <v>9</v>
      </c>
      <c r="K5218" t="s">
        <v>1477</v>
      </c>
      <c r="L5218">
        <v>276</v>
      </c>
      <c r="M5218" t="s">
        <v>1457</v>
      </c>
      <c r="N5218" t="s">
        <v>1458</v>
      </c>
      <c r="O5218">
        <v>0</v>
      </c>
      <c r="P5218" t="s">
        <v>1207</v>
      </c>
      <c r="Q5218">
        <v>19900301</v>
      </c>
      <c r="R5218">
        <v>891008979</v>
      </c>
    </row>
    <row r="5219" spans="1:18">
      <c r="A5219" t="s">
        <v>1478</v>
      </c>
      <c r="B5219" t="s">
        <v>1479</v>
      </c>
      <c r="C5219">
        <v>201003</v>
      </c>
      <c r="D5219">
        <v>31</v>
      </c>
      <c r="E5219" t="s">
        <v>1212</v>
      </c>
      <c r="F5219">
        <v>6958</v>
      </c>
      <c r="G5219">
        <v>13638</v>
      </c>
      <c r="H5219">
        <v>14350</v>
      </c>
      <c r="I5219">
        <v>43112034200</v>
      </c>
      <c r="J5219">
        <v>9</v>
      </c>
      <c r="K5219" t="s">
        <v>1477</v>
      </c>
      <c r="L5219">
        <v>276</v>
      </c>
      <c r="M5219" t="s">
        <v>1457</v>
      </c>
      <c r="N5219" t="s">
        <v>1458</v>
      </c>
      <c r="O5219">
        <v>0</v>
      </c>
      <c r="P5219" t="s">
        <v>1233</v>
      </c>
      <c r="Q5219">
        <v>19960601</v>
      </c>
      <c r="R5219">
        <v>891008979</v>
      </c>
    </row>
    <row r="5220" spans="1:18">
      <c r="A5220" t="s">
        <v>1478</v>
      </c>
      <c r="B5220" t="s">
        <v>1480</v>
      </c>
      <c r="C5220">
        <v>201003</v>
      </c>
      <c r="D5220">
        <v>31</v>
      </c>
      <c r="E5220" t="s">
        <v>1212</v>
      </c>
      <c r="F5220">
        <v>5145</v>
      </c>
      <c r="G5220">
        <v>49421</v>
      </c>
      <c r="H5220">
        <v>2745</v>
      </c>
      <c r="I5220">
        <v>43112034400</v>
      </c>
      <c r="J5220">
        <v>9</v>
      </c>
      <c r="K5220" t="s">
        <v>1477</v>
      </c>
      <c r="L5220">
        <v>276</v>
      </c>
      <c r="M5220" t="s">
        <v>1457</v>
      </c>
      <c r="N5220" t="s">
        <v>1458</v>
      </c>
      <c r="O5220">
        <v>0</v>
      </c>
      <c r="P5220" t="s">
        <v>1207</v>
      </c>
      <c r="Q5220">
        <v>19980131</v>
      </c>
      <c r="R5220">
        <v>891008979</v>
      </c>
    </row>
    <row r="5221" spans="1:18">
      <c r="A5221" t="s">
        <v>1478</v>
      </c>
      <c r="B5221" t="s">
        <v>1481</v>
      </c>
      <c r="C5221">
        <v>201003</v>
      </c>
      <c r="D5221">
        <v>31</v>
      </c>
      <c r="E5221" t="s">
        <v>1212</v>
      </c>
      <c r="F5221">
        <v>9693</v>
      </c>
      <c r="G5221">
        <v>6697</v>
      </c>
      <c r="H5221">
        <v>16337</v>
      </c>
      <c r="I5221">
        <v>43112034701</v>
      </c>
      <c r="J5221">
        <v>9</v>
      </c>
      <c r="K5221" t="s">
        <v>1477</v>
      </c>
      <c r="L5221">
        <v>276</v>
      </c>
      <c r="M5221" t="s">
        <v>1457</v>
      </c>
      <c r="N5221" t="s">
        <v>1458</v>
      </c>
      <c r="O5221">
        <v>0</v>
      </c>
      <c r="P5221" t="s">
        <v>1207</v>
      </c>
      <c r="Q5221">
        <v>20020806</v>
      </c>
      <c r="R5221">
        <v>891008979</v>
      </c>
    </row>
    <row r="5222" spans="1:18">
      <c r="A5222" t="s">
        <v>1478</v>
      </c>
      <c r="B5222" t="s">
        <v>1482</v>
      </c>
      <c r="C5222">
        <v>201003</v>
      </c>
      <c r="D5222">
        <v>31</v>
      </c>
      <c r="E5222" t="s">
        <v>1212</v>
      </c>
      <c r="F5222">
        <v>2252</v>
      </c>
      <c r="G5222">
        <v>466</v>
      </c>
      <c r="H5222">
        <v>6822</v>
      </c>
      <c r="I5222">
        <v>43112035402</v>
      </c>
      <c r="J5222">
        <v>9</v>
      </c>
      <c r="K5222" t="s">
        <v>1456</v>
      </c>
      <c r="L5222">
        <v>276</v>
      </c>
      <c r="M5222" t="s">
        <v>1457</v>
      </c>
      <c r="N5222" t="s">
        <v>1458</v>
      </c>
      <c r="O5222">
        <v>0</v>
      </c>
      <c r="P5222" t="s">
        <v>1207</v>
      </c>
      <c r="Q5222">
        <v>20040927</v>
      </c>
      <c r="R5222">
        <v>891008979</v>
      </c>
    </row>
    <row r="5223" spans="1:18">
      <c r="A5223" t="s">
        <v>1478</v>
      </c>
      <c r="B5223" t="s">
        <v>1483</v>
      </c>
      <c r="C5223">
        <v>201003</v>
      </c>
      <c r="D5223">
        <v>31</v>
      </c>
      <c r="E5223" t="s">
        <v>1212</v>
      </c>
      <c r="F5223">
        <v>9534</v>
      </c>
      <c r="G5223">
        <v>238</v>
      </c>
      <c r="H5223">
        <v>22578</v>
      </c>
      <c r="I5223">
        <v>43112034801</v>
      </c>
      <c r="J5223">
        <v>9</v>
      </c>
      <c r="K5223" t="s">
        <v>1477</v>
      </c>
      <c r="L5223">
        <v>276</v>
      </c>
      <c r="M5223" t="s">
        <v>1457</v>
      </c>
      <c r="N5223" t="s">
        <v>1458</v>
      </c>
      <c r="O5223">
        <v>0</v>
      </c>
      <c r="P5223" t="s">
        <v>1207</v>
      </c>
      <c r="Q5223">
        <v>19980530</v>
      </c>
      <c r="R5223">
        <v>891008979</v>
      </c>
    </row>
    <row r="5224" spans="1:18">
      <c r="A5224" t="s">
        <v>1478</v>
      </c>
      <c r="B5224" t="s">
        <v>1484</v>
      </c>
      <c r="C5224">
        <v>201003</v>
      </c>
      <c r="D5224">
        <v>31</v>
      </c>
      <c r="E5224" t="s">
        <v>1212</v>
      </c>
      <c r="F5224">
        <v>11750</v>
      </c>
      <c r="G5224">
        <v>128657</v>
      </c>
      <c r="H5224">
        <v>10201</v>
      </c>
      <c r="I5224">
        <v>43112035501</v>
      </c>
      <c r="J5224">
        <v>9</v>
      </c>
      <c r="K5224" t="s">
        <v>1456</v>
      </c>
      <c r="L5224">
        <v>276</v>
      </c>
      <c r="M5224" t="s">
        <v>1457</v>
      </c>
      <c r="N5224" t="s">
        <v>1458</v>
      </c>
      <c r="O5224">
        <v>0</v>
      </c>
      <c r="P5224" t="s">
        <v>1207</v>
      </c>
      <c r="Q5224">
        <v>19990923</v>
      </c>
      <c r="R5224">
        <v>891008979</v>
      </c>
    </row>
    <row r="5225" spans="1:18">
      <c r="A5225" t="s">
        <v>1478</v>
      </c>
      <c r="B5225" t="s">
        <v>1485</v>
      </c>
      <c r="C5225">
        <v>201003</v>
      </c>
      <c r="D5225">
        <v>31</v>
      </c>
      <c r="E5225" t="s">
        <v>1212</v>
      </c>
      <c r="F5225">
        <v>6327</v>
      </c>
      <c r="G5225">
        <v>31390</v>
      </c>
      <c r="H5225">
        <v>19893</v>
      </c>
      <c r="I5225">
        <v>43112047703</v>
      </c>
      <c r="J5225">
        <v>9</v>
      </c>
      <c r="K5225" t="s">
        <v>1477</v>
      </c>
      <c r="L5225">
        <v>276</v>
      </c>
      <c r="M5225" t="s">
        <v>1457</v>
      </c>
      <c r="N5225" t="s">
        <v>1458</v>
      </c>
      <c r="O5225">
        <v>0</v>
      </c>
      <c r="P5225" t="s">
        <v>1207</v>
      </c>
      <c r="Q5225">
        <v>20040625</v>
      </c>
      <c r="R5225">
        <v>891008979</v>
      </c>
    </row>
    <row r="5226" spans="1:18">
      <c r="A5226" t="s">
        <v>1478</v>
      </c>
      <c r="B5226" t="s">
        <v>1487</v>
      </c>
      <c r="C5226">
        <v>201003</v>
      </c>
      <c r="D5226">
        <v>31</v>
      </c>
      <c r="E5226" t="s">
        <v>1212</v>
      </c>
      <c r="F5226">
        <v>2094</v>
      </c>
      <c r="G5226">
        <v>35333</v>
      </c>
      <c r="H5226">
        <v>6065</v>
      </c>
      <c r="I5226">
        <v>43112050200</v>
      </c>
      <c r="J5226">
        <v>9</v>
      </c>
      <c r="K5226" t="s">
        <v>1456</v>
      </c>
      <c r="L5226">
        <v>276</v>
      </c>
      <c r="M5226" t="s">
        <v>1457</v>
      </c>
      <c r="N5226" t="s">
        <v>1458</v>
      </c>
      <c r="O5226">
        <v>0</v>
      </c>
      <c r="P5226" t="s">
        <v>1207</v>
      </c>
      <c r="Q5226">
        <v>19820901</v>
      </c>
      <c r="R5226">
        <v>891008979</v>
      </c>
    </row>
    <row r="5227" spans="1:18">
      <c r="A5227" t="s">
        <v>1478</v>
      </c>
      <c r="B5227" t="s">
        <v>1488</v>
      </c>
      <c r="C5227">
        <v>201003</v>
      </c>
      <c r="D5227">
        <v>31</v>
      </c>
      <c r="E5227" t="s">
        <v>1212</v>
      </c>
      <c r="F5227">
        <v>4728</v>
      </c>
      <c r="G5227">
        <v>11326</v>
      </c>
      <c r="H5227">
        <v>1676</v>
      </c>
      <c r="I5227">
        <v>43112052003</v>
      </c>
      <c r="J5227">
        <v>9</v>
      </c>
      <c r="K5227" t="s">
        <v>1477</v>
      </c>
      <c r="L5227">
        <v>276</v>
      </c>
      <c r="M5227" t="s">
        <v>1457</v>
      </c>
      <c r="N5227" t="s">
        <v>1458</v>
      </c>
      <c r="O5227">
        <v>0</v>
      </c>
      <c r="P5227" t="s">
        <v>1207</v>
      </c>
      <c r="Q5227">
        <v>20000313</v>
      </c>
      <c r="R5227">
        <v>891008979</v>
      </c>
    </row>
    <row r="5228" spans="1:18">
      <c r="A5228" t="s">
        <v>1478</v>
      </c>
      <c r="B5228" t="s">
        <v>1489</v>
      </c>
      <c r="C5228">
        <v>201003</v>
      </c>
      <c r="D5228">
        <v>31</v>
      </c>
      <c r="E5228" t="s">
        <v>1212</v>
      </c>
      <c r="F5228">
        <v>2711</v>
      </c>
      <c r="G5228">
        <v>528</v>
      </c>
      <c r="H5228">
        <v>42651</v>
      </c>
      <c r="I5228">
        <v>43112055801</v>
      </c>
      <c r="J5228">
        <v>9</v>
      </c>
      <c r="K5228" t="s">
        <v>1477</v>
      </c>
      <c r="L5228">
        <v>276</v>
      </c>
      <c r="M5228" t="s">
        <v>1457</v>
      </c>
      <c r="N5228" t="s">
        <v>1458</v>
      </c>
      <c r="O5228">
        <v>0</v>
      </c>
      <c r="P5228" t="s">
        <v>1207</v>
      </c>
      <c r="Q5228">
        <v>20040511</v>
      </c>
      <c r="R5228">
        <v>891008979</v>
      </c>
    </row>
    <row r="5229" spans="1:18">
      <c r="A5229" t="s">
        <v>1478</v>
      </c>
      <c r="B5229" t="s">
        <v>1490</v>
      </c>
      <c r="C5229">
        <v>201003</v>
      </c>
      <c r="D5229">
        <v>31</v>
      </c>
      <c r="E5229" t="s">
        <v>1212</v>
      </c>
      <c r="F5229">
        <v>14855</v>
      </c>
      <c r="G5229">
        <v>3991</v>
      </c>
      <c r="H5229">
        <v>10420</v>
      </c>
      <c r="I5229">
        <v>43112045402</v>
      </c>
      <c r="J5229">
        <v>9</v>
      </c>
      <c r="K5229" t="s">
        <v>1477</v>
      </c>
      <c r="L5229">
        <v>276</v>
      </c>
      <c r="M5229" t="s">
        <v>1457</v>
      </c>
      <c r="N5229" t="s">
        <v>1458</v>
      </c>
      <c r="O5229">
        <v>0</v>
      </c>
      <c r="P5229" t="s">
        <v>1207</v>
      </c>
      <c r="Q5229">
        <v>19981022</v>
      </c>
      <c r="R5229">
        <v>891008979</v>
      </c>
    </row>
    <row r="5230" spans="1:18">
      <c r="A5230" t="s">
        <v>1478</v>
      </c>
      <c r="B5230" t="s">
        <v>1491</v>
      </c>
      <c r="C5230">
        <v>201003</v>
      </c>
      <c r="D5230">
        <v>31</v>
      </c>
      <c r="E5230" t="s">
        <v>1212</v>
      </c>
      <c r="F5230">
        <v>8273</v>
      </c>
      <c r="G5230">
        <v>39</v>
      </c>
      <c r="H5230">
        <v>18435</v>
      </c>
      <c r="I5230">
        <v>43112049101</v>
      </c>
      <c r="J5230">
        <v>9</v>
      </c>
      <c r="K5230" t="s">
        <v>1477</v>
      </c>
      <c r="L5230">
        <v>276</v>
      </c>
      <c r="M5230" t="s">
        <v>1457</v>
      </c>
      <c r="N5230" t="s">
        <v>1458</v>
      </c>
      <c r="O5230">
        <v>0</v>
      </c>
      <c r="P5230" t="s">
        <v>1207</v>
      </c>
      <c r="Q5230">
        <v>19880301</v>
      </c>
      <c r="R5230">
        <v>891008979</v>
      </c>
    </row>
    <row r="5231" spans="1:18">
      <c r="A5231" t="s">
        <v>1478</v>
      </c>
      <c r="B5231" t="s">
        <v>1492</v>
      </c>
      <c r="C5231">
        <v>201003</v>
      </c>
      <c r="D5231">
        <v>31</v>
      </c>
      <c r="E5231" t="s">
        <v>1212</v>
      </c>
      <c r="F5231">
        <v>8556</v>
      </c>
      <c r="G5231">
        <v>20255</v>
      </c>
      <c r="H5231">
        <v>8150</v>
      </c>
      <c r="I5231">
        <v>43112040402</v>
      </c>
      <c r="J5231">
        <v>9</v>
      </c>
      <c r="K5231" t="s">
        <v>1477</v>
      </c>
      <c r="L5231">
        <v>276</v>
      </c>
      <c r="M5231" t="s">
        <v>1457</v>
      </c>
      <c r="N5231" t="s">
        <v>1458</v>
      </c>
      <c r="O5231">
        <v>0</v>
      </c>
      <c r="P5231" t="s">
        <v>1207</v>
      </c>
      <c r="Q5231">
        <v>20040919</v>
      </c>
      <c r="R5231">
        <v>891008979</v>
      </c>
    </row>
    <row r="5232" spans="1:18">
      <c r="A5232" t="s">
        <v>1478</v>
      </c>
      <c r="B5232" t="s">
        <v>1493</v>
      </c>
      <c r="C5232">
        <v>201003</v>
      </c>
      <c r="D5232">
        <v>31</v>
      </c>
      <c r="E5232" t="s">
        <v>1212</v>
      </c>
      <c r="F5232">
        <v>7439</v>
      </c>
      <c r="G5232">
        <v>10391</v>
      </c>
      <c r="H5232">
        <v>8938</v>
      </c>
      <c r="I5232">
        <v>43112044601</v>
      </c>
      <c r="J5232">
        <v>9</v>
      </c>
      <c r="K5232" t="s">
        <v>1477</v>
      </c>
      <c r="L5232">
        <v>276</v>
      </c>
      <c r="M5232" t="s">
        <v>1457</v>
      </c>
      <c r="N5232" t="s">
        <v>1458</v>
      </c>
      <c r="O5232">
        <v>0</v>
      </c>
      <c r="P5232" t="s">
        <v>1207</v>
      </c>
      <c r="Q5232">
        <v>19960901</v>
      </c>
      <c r="R5232">
        <v>891008979</v>
      </c>
    </row>
    <row r="5233" spans="1:18">
      <c r="A5233" t="s">
        <v>1478</v>
      </c>
      <c r="B5233" t="s">
        <v>1494</v>
      </c>
      <c r="C5233">
        <v>201003</v>
      </c>
      <c r="D5233">
        <v>31</v>
      </c>
      <c r="E5233" t="s">
        <v>1212</v>
      </c>
      <c r="F5233">
        <v>7795</v>
      </c>
      <c r="G5233">
        <v>6127</v>
      </c>
      <c r="H5233">
        <v>2530</v>
      </c>
      <c r="I5233">
        <v>43112042502</v>
      </c>
      <c r="J5233">
        <v>9</v>
      </c>
      <c r="K5233" t="s">
        <v>1477</v>
      </c>
      <c r="L5233">
        <v>276</v>
      </c>
      <c r="M5233" t="s">
        <v>1457</v>
      </c>
      <c r="N5233" t="s">
        <v>1458</v>
      </c>
      <c r="O5233">
        <v>0</v>
      </c>
      <c r="P5233" t="s">
        <v>1207</v>
      </c>
      <c r="Q5233">
        <v>19970201</v>
      </c>
      <c r="R5233">
        <v>891008979</v>
      </c>
    </row>
    <row r="5234" spans="1:18">
      <c r="A5234" t="s">
        <v>1495</v>
      </c>
      <c r="B5234" t="s">
        <v>1496</v>
      </c>
      <c r="C5234">
        <v>201003</v>
      </c>
      <c r="D5234">
        <v>31</v>
      </c>
      <c r="E5234" t="s">
        <v>1212</v>
      </c>
      <c r="F5234">
        <v>4978</v>
      </c>
      <c r="G5234">
        <v>33940</v>
      </c>
      <c r="H5234">
        <v>9845</v>
      </c>
      <c r="I5234">
        <v>43112034300</v>
      </c>
      <c r="J5234">
        <v>9</v>
      </c>
      <c r="K5234" t="s">
        <v>1456</v>
      </c>
      <c r="L5234">
        <v>276</v>
      </c>
      <c r="M5234" t="s">
        <v>1457</v>
      </c>
      <c r="N5234" t="s">
        <v>1458</v>
      </c>
      <c r="O5234">
        <v>0</v>
      </c>
      <c r="P5234" t="s">
        <v>1207</v>
      </c>
      <c r="Q5234">
        <v>19810501</v>
      </c>
      <c r="R5234">
        <v>891008979</v>
      </c>
    </row>
    <row r="5235" spans="1:18">
      <c r="A5235" t="s">
        <v>1495</v>
      </c>
      <c r="B5235" t="s">
        <v>1498</v>
      </c>
      <c r="C5235">
        <v>201003</v>
      </c>
      <c r="D5235">
        <v>31</v>
      </c>
      <c r="E5235" t="s">
        <v>1212</v>
      </c>
      <c r="F5235">
        <v>7048</v>
      </c>
      <c r="G5235">
        <v>560</v>
      </c>
      <c r="H5235">
        <v>27322</v>
      </c>
      <c r="I5235">
        <v>43112070803</v>
      </c>
      <c r="J5235">
        <v>9</v>
      </c>
      <c r="K5235" t="s">
        <v>1456</v>
      </c>
      <c r="L5235">
        <v>276</v>
      </c>
      <c r="M5235" t="s">
        <v>1457</v>
      </c>
      <c r="N5235" t="s">
        <v>1458</v>
      </c>
      <c r="O5235">
        <v>0</v>
      </c>
      <c r="P5235" t="s">
        <v>1207</v>
      </c>
      <c r="Q5235">
        <v>20040126</v>
      </c>
      <c r="R5235">
        <v>891008979</v>
      </c>
    </row>
    <row r="5236" spans="1:18">
      <c r="A5236" t="s">
        <v>1495</v>
      </c>
      <c r="B5236" t="s">
        <v>1499</v>
      </c>
      <c r="C5236">
        <v>201003</v>
      </c>
      <c r="D5236">
        <v>31</v>
      </c>
      <c r="E5236" t="s">
        <v>1212</v>
      </c>
      <c r="F5236">
        <v>12335</v>
      </c>
      <c r="G5236">
        <v>61305</v>
      </c>
      <c r="H5236">
        <v>37197</v>
      </c>
      <c r="I5236">
        <v>43112071601</v>
      </c>
      <c r="J5236">
        <v>9</v>
      </c>
      <c r="K5236" t="s">
        <v>1456</v>
      </c>
      <c r="L5236">
        <v>276</v>
      </c>
      <c r="M5236" t="s">
        <v>1457</v>
      </c>
      <c r="N5236" t="s">
        <v>1458</v>
      </c>
      <c r="O5236">
        <v>0</v>
      </c>
      <c r="P5236" t="s">
        <v>1207</v>
      </c>
      <c r="Q5236">
        <v>20081031</v>
      </c>
      <c r="R5236">
        <v>891008979</v>
      </c>
    </row>
    <row r="5237" spans="1:18">
      <c r="A5237" t="s">
        <v>1495</v>
      </c>
      <c r="B5237" t="s">
        <v>1500</v>
      </c>
      <c r="C5237">
        <v>201003</v>
      </c>
      <c r="D5237">
        <v>31</v>
      </c>
      <c r="E5237" t="s">
        <v>1212</v>
      </c>
      <c r="F5237">
        <v>2644</v>
      </c>
      <c r="G5237">
        <v>915</v>
      </c>
      <c r="H5237">
        <v>7174</v>
      </c>
      <c r="I5237">
        <v>43112072200</v>
      </c>
      <c r="J5237">
        <v>9</v>
      </c>
      <c r="K5237" t="s">
        <v>1464</v>
      </c>
      <c r="L5237">
        <v>276</v>
      </c>
      <c r="M5237" t="s">
        <v>1457</v>
      </c>
      <c r="N5237" t="s">
        <v>1458</v>
      </c>
      <c r="O5237">
        <v>0</v>
      </c>
      <c r="P5237" t="s">
        <v>1207</v>
      </c>
      <c r="Q5237">
        <v>19941201</v>
      </c>
      <c r="R5237">
        <v>891008979</v>
      </c>
    </row>
    <row r="5238" spans="1:18">
      <c r="A5238" t="s">
        <v>1495</v>
      </c>
      <c r="B5238" t="s">
        <v>1501</v>
      </c>
      <c r="C5238">
        <v>201003</v>
      </c>
      <c r="D5238">
        <v>21</v>
      </c>
      <c r="E5238" t="s">
        <v>1212</v>
      </c>
      <c r="F5238">
        <v>10595</v>
      </c>
      <c r="G5238">
        <v>2431</v>
      </c>
      <c r="H5238">
        <v>16372</v>
      </c>
      <c r="I5238">
        <v>43112073001</v>
      </c>
      <c r="J5238">
        <v>9</v>
      </c>
      <c r="K5238" t="s">
        <v>1456</v>
      </c>
      <c r="L5238">
        <v>276</v>
      </c>
      <c r="M5238" t="s">
        <v>1457</v>
      </c>
      <c r="N5238" t="s">
        <v>1458</v>
      </c>
      <c r="O5238">
        <v>0</v>
      </c>
      <c r="P5238" t="s">
        <v>1207</v>
      </c>
      <c r="Q5238">
        <v>20021024</v>
      </c>
      <c r="R5238">
        <v>891008979</v>
      </c>
    </row>
    <row r="5239" spans="1:18">
      <c r="A5239" t="s">
        <v>1495</v>
      </c>
      <c r="B5239" t="s">
        <v>1502</v>
      </c>
      <c r="C5239">
        <v>201003</v>
      </c>
      <c r="D5239">
        <v>31</v>
      </c>
      <c r="E5239" t="s">
        <v>1212</v>
      </c>
      <c r="F5239">
        <v>17401</v>
      </c>
      <c r="G5239">
        <v>14248</v>
      </c>
      <c r="H5239">
        <v>24231</v>
      </c>
      <c r="I5239">
        <v>43112075000</v>
      </c>
      <c r="J5239">
        <v>9</v>
      </c>
      <c r="K5239" t="s">
        <v>1456</v>
      </c>
      <c r="L5239">
        <v>276</v>
      </c>
      <c r="M5239" t="s">
        <v>1457</v>
      </c>
      <c r="N5239" t="s">
        <v>1458</v>
      </c>
      <c r="O5239">
        <v>0</v>
      </c>
      <c r="P5239" t="s">
        <v>1207</v>
      </c>
      <c r="Q5239">
        <v>19961001</v>
      </c>
      <c r="R5239">
        <v>891008979</v>
      </c>
    </row>
    <row r="5240" spans="1:18">
      <c r="A5240" t="s">
        <v>1495</v>
      </c>
      <c r="B5240" t="s">
        <v>1503</v>
      </c>
      <c r="C5240">
        <v>201003</v>
      </c>
      <c r="D5240">
        <v>31</v>
      </c>
      <c r="E5240" t="s">
        <v>1212</v>
      </c>
      <c r="F5240">
        <v>5022</v>
      </c>
      <c r="G5240">
        <v>290856</v>
      </c>
      <c r="H5240">
        <v>6600</v>
      </c>
      <c r="I5240">
        <v>43112075800</v>
      </c>
      <c r="J5240">
        <v>9</v>
      </c>
      <c r="K5240" t="s">
        <v>1456</v>
      </c>
      <c r="L5240">
        <v>276</v>
      </c>
      <c r="M5240" t="s">
        <v>1457</v>
      </c>
      <c r="N5240" t="s">
        <v>1458</v>
      </c>
      <c r="O5240">
        <v>0</v>
      </c>
      <c r="P5240" t="s">
        <v>1207</v>
      </c>
      <c r="Q5240">
        <v>19970623</v>
      </c>
      <c r="R5240">
        <v>891008979</v>
      </c>
    </row>
    <row r="5241" spans="1:18">
      <c r="A5241" t="s">
        <v>1495</v>
      </c>
      <c r="B5241" t="s">
        <v>1504</v>
      </c>
      <c r="C5241">
        <v>201003</v>
      </c>
      <c r="D5241">
        <v>31</v>
      </c>
      <c r="E5241" t="s">
        <v>1212</v>
      </c>
      <c r="F5241">
        <v>11870</v>
      </c>
      <c r="G5241">
        <v>19078</v>
      </c>
      <c r="H5241">
        <v>21288</v>
      </c>
      <c r="I5241">
        <v>43112076100</v>
      </c>
      <c r="J5241">
        <v>9</v>
      </c>
      <c r="K5241" t="s">
        <v>1464</v>
      </c>
      <c r="L5241">
        <v>276</v>
      </c>
      <c r="M5241" t="s">
        <v>1457</v>
      </c>
      <c r="N5241" t="s">
        <v>1458</v>
      </c>
      <c r="O5241">
        <v>0</v>
      </c>
      <c r="P5241" t="s">
        <v>1207</v>
      </c>
      <c r="Q5241">
        <v>19970924</v>
      </c>
      <c r="R5241">
        <v>891008979</v>
      </c>
    </row>
    <row r="5242" spans="1:18">
      <c r="A5242" t="s">
        <v>1495</v>
      </c>
      <c r="B5242" t="s">
        <v>1505</v>
      </c>
      <c r="C5242">
        <v>201003</v>
      </c>
      <c r="D5242">
        <v>23</v>
      </c>
      <c r="E5242" t="s">
        <v>1212</v>
      </c>
      <c r="F5242">
        <v>271</v>
      </c>
      <c r="G5242">
        <v>152718</v>
      </c>
      <c r="H5242">
        <v>350</v>
      </c>
      <c r="I5242">
        <v>43112078200</v>
      </c>
      <c r="J5242">
        <v>9</v>
      </c>
      <c r="K5242" t="s">
        <v>1456</v>
      </c>
      <c r="L5242">
        <v>276</v>
      </c>
      <c r="M5242" t="s">
        <v>1457</v>
      </c>
      <c r="N5242" t="s">
        <v>1458</v>
      </c>
      <c r="O5242">
        <v>0</v>
      </c>
      <c r="P5242" t="s">
        <v>1233</v>
      </c>
      <c r="Q5242">
        <v>20040131</v>
      </c>
      <c r="R5242">
        <v>891008979</v>
      </c>
    </row>
    <row r="5243" spans="1:18">
      <c r="A5243" t="s">
        <v>1506</v>
      </c>
      <c r="B5243" t="s">
        <v>1507</v>
      </c>
      <c r="C5243">
        <v>201003</v>
      </c>
      <c r="D5243">
        <v>24</v>
      </c>
      <c r="E5243" t="s">
        <v>1212</v>
      </c>
      <c r="F5243">
        <v>7108</v>
      </c>
      <c r="G5243">
        <v>7730</v>
      </c>
      <c r="H5243">
        <v>7660</v>
      </c>
      <c r="I5243">
        <v>43112072501</v>
      </c>
      <c r="J5243">
        <v>9</v>
      </c>
      <c r="K5243" t="s">
        <v>1464</v>
      </c>
      <c r="L5243">
        <v>276</v>
      </c>
      <c r="M5243" t="s">
        <v>1457</v>
      </c>
      <c r="N5243" t="s">
        <v>1458</v>
      </c>
      <c r="O5243">
        <v>0</v>
      </c>
      <c r="P5243" t="s">
        <v>1207</v>
      </c>
      <c r="Q5243">
        <v>19970408</v>
      </c>
      <c r="R5243">
        <v>891008979</v>
      </c>
    </row>
    <row r="5244" spans="1:18">
      <c r="A5244" t="s">
        <v>1506</v>
      </c>
      <c r="B5244" t="s">
        <v>1508</v>
      </c>
      <c r="C5244">
        <v>201003</v>
      </c>
      <c r="D5244">
        <v>31</v>
      </c>
      <c r="E5244" t="s">
        <v>1212</v>
      </c>
      <c r="F5244">
        <v>6528</v>
      </c>
      <c r="G5244">
        <v>2204</v>
      </c>
      <c r="H5244">
        <v>42764</v>
      </c>
      <c r="I5244">
        <v>43112076501</v>
      </c>
      <c r="J5244">
        <v>9</v>
      </c>
      <c r="K5244" t="s">
        <v>1464</v>
      </c>
      <c r="L5244">
        <v>276</v>
      </c>
      <c r="M5244" t="s">
        <v>1457</v>
      </c>
      <c r="N5244" t="s">
        <v>1458</v>
      </c>
      <c r="O5244">
        <v>0</v>
      </c>
      <c r="P5244" t="s">
        <v>1207</v>
      </c>
      <c r="Q5244">
        <v>19971216</v>
      </c>
      <c r="R5244">
        <v>891008979</v>
      </c>
    </row>
    <row r="5245" spans="1:18">
      <c r="A5245" t="s">
        <v>1506</v>
      </c>
      <c r="B5245" t="s">
        <v>1509</v>
      </c>
      <c r="C5245">
        <v>201003</v>
      </c>
      <c r="D5245">
        <v>31</v>
      </c>
      <c r="E5245" t="s">
        <v>1212</v>
      </c>
      <c r="F5245">
        <v>19218</v>
      </c>
      <c r="G5245">
        <v>9281</v>
      </c>
      <c r="H5245">
        <v>19004</v>
      </c>
      <c r="I5245">
        <v>43112076800</v>
      </c>
      <c r="J5245">
        <v>9</v>
      </c>
      <c r="K5245" t="s">
        <v>1464</v>
      </c>
      <c r="L5245">
        <v>276</v>
      </c>
      <c r="M5245" t="s">
        <v>1457</v>
      </c>
      <c r="N5245" t="s">
        <v>1458</v>
      </c>
      <c r="O5245">
        <v>0</v>
      </c>
      <c r="P5245" t="s">
        <v>1207</v>
      </c>
      <c r="Q5245">
        <v>20000117</v>
      </c>
      <c r="R5245">
        <v>891008979</v>
      </c>
    </row>
    <row r="5246" spans="1:18">
      <c r="A5246" t="s">
        <v>1506</v>
      </c>
      <c r="B5246" t="s">
        <v>1510</v>
      </c>
      <c r="C5246">
        <v>201003</v>
      </c>
      <c r="D5246">
        <v>31</v>
      </c>
      <c r="E5246" t="s">
        <v>1212</v>
      </c>
      <c r="F5246">
        <v>17318</v>
      </c>
      <c r="G5246">
        <v>111</v>
      </c>
      <c r="H5246">
        <v>52322</v>
      </c>
      <c r="I5246">
        <v>43112079200</v>
      </c>
      <c r="J5246">
        <v>9</v>
      </c>
      <c r="K5246" t="s">
        <v>1464</v>
      </c>
      <c r="L5246">
        <v>276</v>
      </c>
      <c r="M5246" t="s">
        <v>1457</v>
      </c>
      <c r="N5246" t="s">
        <v>1458</v>
      </c>
      <c r="O5246">
        <v>0</v>
      </c>
      <c r="P5246" t="s">
        <v>1207</v>
      </c>
      <c r="Q5246">
        <v>20031215</v>
      </c>
      <c r="R5246">
        <v>891008979</v>
      </c>
    </row>
    <row r="5247" spans="1:18">
      <c r="A5247" t="s">
        <v>1511</v>
      </c>
      <c r="B5247" t="s">
        <v>1512</v>
      </c>
      <c r="C5247">
        <v>201003</v>
      </c>
      <c r="D5247">
        <v>31</v>
      </c>
      <c r="E5247" t="s">
        <v>1212</v>
      </c>
      <c r="F5247">
        <v>11965</v>
      </c>
      <c r="G5247">
        <v>21603</v>
      </c>
      <c r="H5247">
        <v>11115</v>
      </c>
      <c r="I5247">
        <v>43112073200</v>
      </c>
      <c r="J5247">
        <v>9</v>
      </c>
      <c r="K5247" t="s">
        <v>1513</v>
      </c>
      <c r="L5247">
        <v>276</v>
      </c>
      <c r="M5247" t="s">
        <v>1457</v>
      </c>
      <c r="N5247" t="s">
        <v>1458</v>
      </c>
      <c r="O5247">
        <v>0</v>
      </c>
      <c r="P5247" t="s">
        <v>1207</v>
      </c>
      <c r="Q5247">
        <v>19950701</v>
      </c>
      <c r="R5247">
        <v>891008979</v>
      </c>
    </row>
    <row r="5248" spans="1:18">
      <c r="A5248" t="s">
        <v>1511</v>
      </c>
      <c r="B5248" t="s">
        <v>1514</v>
      </c>
      <c r="C5248">
        <v>201003</v>
      </c>
      <c r="D5248">
        <v>31</v>
      </c>
      <c r="E5248" t="s">
        <v>1212</v>
      </c>
      <c r="F5248">
        <v>18152</v>
      </c>
      <c r="G5248">
        <v>8092</v>
      </c>
      <c r="H5248">
        <v>12214</v>
      </c>
      <c r="I5248">
        <v>43112073800</v>
      </c>
      <c r="J5248">
        <v>9</v>
      </c>
      <c r="K5248" t="s">
        <v>1464</v>
      </c>
      <c r="L5248">
        <v>276</v>
      </c>
      <c r="M5248" t="s">
        <v>1457</v>
      </c>
      <c r="N5248" t="s">
        <v>1458</v>
      </c>
      <c r="O5248">
        <v>0</v>
      </c>
      <c r="P5248" t="s">
        <v>1207</v>
      </c>
      <c r="Q5248">
        <v>19960101</v>
      </c>
      <c r="R5248">
        <v>891008979</v>
      </c>
    </row>
    <row r="5249" spans="1:18">
      <c r="A5249" t="s">
        <v>1511</v>
      </c>
      <c r="B5249" t="s">
        <v>1515</v>
      </c>
      <c r="C5249">
        <v>201003</v>
      </c>
      <c r="D5249">
        <v>31</v>
      </c>
      <c r="E5249" t="s">
        <v>1212</v>
      </c>
      <c r="F5249">
        <v>7817</v>
      </c>
      <c r="G5249">
        <v>5581</v>
      </c>
      <c r="H5249">
        <v>4316</v>
      </c>
      <c r="I5249">
        <v>43112074601</v>
      </c>
      <c r="J5249">
        <v>9</v>
      </c>
      <c r="K5249" t="s">
        <v>1513</v>
      </c>
      <c r="L5249">
        <v>276</v>
      </c>
      <c r="M5249" t="s">
        <v>1457</v>
      </c>
      <c r="N5249" t="s">
        <v>1458</v>
      </c>
      <c r="O5249">
        <v>0</v>
      </c>
      <c r="P5249" t="s">
        <v>1207</v>
      </c>
      <c r="Q5249">
        <v>20030524</v>
      </c>
      <c r="R5249">
        <v>891008979</v>
      </c>
    </row>
    <row r="5250" spans="1:18">
      <c r="A5250" t="s">
        <v>1454</v>
      </c>
      <c r="B5250" t="s">
        <v>1455</v>
      </c>
      <c r="C5250">
        <v>201004</v>
      </c>
      <c r="D5250">
        <v>30</v>
      </c>
      <c r="E5250" t="s">
        <v>1212</v>
      </c>
      <c r="F5250">
        <v>4420</v>
      </c>
      <c r="G5250">
        <v>47840</v>
      </c>
      <c r="H5250">
        <v>25818</v>
      </c>
      <c r="I5250">
        <v>43112032501</v>
      </c>
      <c r="J5250">
        <v>9</v>
      </c>
      <c r="K5250" t="s">
        <v>1456</v>
      </c>
      <c r="L5250">
        <v>276</v>
      </c>
      <c r="M5250" t="s">
        <v>1457</v>
      </c>
      <c r="N5250" t="s">
        <v>1458</v>
      </c>
      <c r="O5250">
        <v>0</v>
      </c>
      <c r="P5250" t="s">
        <v>1207</v>
      </c>
      <c r="Q5250">
        <v>19860401</v>
      </c>
      <c r="R5250">
        <v>891008979</v>
      </c>
    </row>
    <row r="5251" spans="1:18">
      <c r="A5251" t="s">
        <v>1454</v>
      </c>
      <c r="B5251" t="s">
        <v>1459</v>
      </c>
      <c r="C5251">
        <v>201004</v>
      </c>
      <c r="D5251">
        <v>30</v>
      </c>
      <c r="E5251" t="s">
        <v>1212</v>
      </c>
      <c r="F5251">
        <v>36443</v>
      </c>
      <c r="G5251">
        <v>19517</v>
      </c>
      <c r="H5251">
        <v>32045</v>
      </c>
      <c r="I5251">
        <v>43112074000</v>
      </c>
      <c r="J5251">
        <v>9</v>
      </c>
      <c r="K5251" t="s">
        <v>1460</v>
      </c>
      <c r="L5251">
        <v>276</v>
      </c>
      <c r="M5251" t="s">
        <v>1457</v>
      </c>
      <c r="N5251" t="s">
        <v>1458</v>
      </c>
      <c r="O5251">
        <v>0</v>
      </c>
      <c r="P5251" t="s">
        <v>1207</v>
      </c>
      <c r="Q5251">
        <v>19960301</v>
      </c>
      <c r="R5251">
        <v>891008979</v>
      </c>
    </row>
    <row r="5252" spans="1:18">
      <c r="A5252" t="s">
        <v>1461</v>
      </c>
      <c r="B5252" t="s">
        <v>1462</v>
      </c>
      <c r="C5252">
        <v>201004</v>
      </c>
      <c r="D5252">
        <v>30</v>
      </c>
      <c r="E5252" t="s">
        <v>1212</v>
      </c>
      <c r="F5252">
        <v>9448</v>
      </c>
      <c r="G5252">
        <v>32625</v>
      </c>
      <c r="H5252">
        <v>6721</v>
      </c>
      <c r="I5252">
        <v>43112071100</v>
      </c>
      <c r="J5252">
        <v>9</v>
      </c>
      <c r="K5252" t="s">
        <v>1456</v>
      </c>
      <c r="L5252">
        <v>276</v>
      </c>
      <c r="M5252" t="s">
        <v>1457</v>
      </c>
      <c r="N5252" t="s">
        <v>1458</v>
      </c>
      <c r="O5252">
        <v>0</v>
      </c>
      <c r="P5252" t="s">
        <v>1207</v>
      </c>
      <c r="Q5252">
        <v>19940901</v>
      </c>
      <c r="R5252">
        <v>891008979</v>
      </c>
    </row>
    <row r="5253" spans="1:18">
      <c r="A5253" t="s">
        <v>1461</v>
      </c>
      <c r="B5253" t="s">
        <v>1463</v>
      </c>
      <c r="C5253">
        <v>201004</v>
      </c>
      <c r="D5253">
        <v>17</v>
      </c>
      <c r="E5253" t="s">
        <v>1212</v>
      </c>
      <c r="F5253">
        <v>7875</v>
      </c>
      <c r="G5253">
        <v>1834</v>
      </c>
      <c r="H5253">
        <v>33132</v>
      </c>
      <c r="I5253">
        <v>43112071802</v>
      </c>
      <c r="J5253">
        <v>9</v>
      </c>
      <c r="K5253" t="s">
        <v>1464</v>
      </c>
      <c r="L5253">
        <v>276</v>
      </c>
      <c r="M5253" t="s">
        <v>1457</v>
      </c>
      <c r="N5253" t="s">
        <v>1458</v>
      </c>
      <c r="O5253">
        <v>0</v>
      </c>
      <c r="P5253" t="s">
        <v>1207</v>
      </c>
      <c r="Q5253">
        <v>20071208</v>
      </c>
      <c r="R5253">
        <v>891008979</v>
      </c>
    </row>
    <row r="5254" spans="1:18">
      <c r="A5254" t="s">
        <v>1461</v>
      </c>
      <c r="B5254" t="s">
        <v>1465</v>
      </c>
      <c r="C5254">
        <v>201004</v>
      </c>
      <c r="D5254">
        <v>30</v>
      </c>
      <c r="E5254" t="s">
        <v>1212</v>
      </c>
      <c r="F5254">
        <v>9491</v>
      </c>
      <c r="G5254">
        <v>115248</v>
      </c>
      <c r="H5254">
        <v>10846</v>
      </c>
      <c r="I5254">
        <v>43112072001</v>
      </c>
      <c r="J5254">
        <v>9</v>
      </c>
      <c r="K5254" t="s">
        <v>1456</v>
      </c>
      <c r="L5254">
        <v>276</v>
      </c>
      <c r="M5254" t="s">
        <v>1457</v>
      </c>
      <c r="N5254" t="s">
        <v>1458</v>
      </c>
      <c r="O5254">
        <v>0</v>
      </c>
      <c r="P5254" t="s">
        <v>1207</v>
      </c>
      <c r="Q5254">
        <v>19970201</v>
      </c>
      <c r="R5254">
        <v>891008979</v>
      </c>
    </row>
    <row r="5255" spans="1:18">
      <c r="A5255" t="s">
        <v>1461</v>
      </c>
      <c r="B5255" t="s">
        <v>1466</v>
      </c>
      <c r="C5255">
        <v>201004</v>
      </c>
      <c r="D5255">
        <v>30</v>
      </c>
      <c r="E5255" t="s">
        <v>1212</v>
      </c>
      <c r="F5255">
        <v>7355</v>
      </c>
      <c r="G5255">
        <v>783</v>
      </c>
      <c r="H5255">
        <v>7348</v>
      </c>
      <c r="I5255">
        <v>43112073401</v>
      </c>
      <c r="J5255">
        <v>9</v>
      </c>
      <c r="K5255" t="s">
        <v>1467</v>
      </c>
      <c r="L5255">
        <v>276</v>
      </c>
      <c r="M5255" t="s">
        <v>1457</v>
      </c>
      <c r="N5255" t="s">
        <v>1458</v>
      </c>
      <c r="O5255">
        <v>0</v>
      </c>
      <c r="P5255" t="s">
        <v>1207</v>
      </c>
      <c r="Q5255">
        <v>19990428</v>
      </c>
      <c r="R5255">
        <v>891008979</v>
      </c>
    </row>
    <row r="5256" spans="1:18">
      <c r="A5256" t="s">
        <v>1461</v>
      </c>
      <c r="B5256" t="s">
        <v>1468</v>
      </c>
      <c r="C5256">
        <v>201004</v>
      </c>
      <c r="D5256">
        <v>30</v>
      </c>
      <c r="E5256" t="s">
        <v>1212</v>
      </c>
      <c r="F5256">
        <v>8312</v>
      </c>
      <c r="G5256">
        <v>1542</v>
      </c>
      <c r="H5256">
        <v>9715</v>
      </c>
      <c r="I5256">
        <v>43112073600</v>
      </c>
      <c r="J5256">
        <v>9</v>
      </c>
      <c r="K5256" t="s">
        <v>1456</v>
      </c>
      <c r="L5256">
        <v>276</v>
      </c>
      <c r="M5256" t="s">
        <v>1457</v>
      </c>
      <c r="N5256" t="s">
        <v>1458</v>
      </c>
      <c r="O5256">
        <v>0</v>
      </c>
      <c r="P5256" t="s">
        <v>1207</v>
      </c>
      <c r="Q5256">
        <v>19951101</v>
      </c>
      <c r="R5256">
        <v>891008979</v>
      </c>
    </row>
    <row r="5257" spans="1:18">
      <c r="A5257" t="s">
        <v>1461</v>
      </c>
      <c r="B5257" t="s">
        <v>1469</v>
      </c>
      <c r="C5257">
        <v>201004</v>
      </c>
      <c r="D5257">
        <v>30</v>
      </c>
      <c r="E5257" t="s">
        <v>1212</v>
      </c>
      <c r="F5257">
        <v>17701</v>
      </c>
      <c r="G5257">
        <v>22</v>
      </c>
      <c r="H5257">
        <v>11187</v>
      </c>
      <c r="I5257">
        <v>43112074300</v>
      </c>
      <c r="J5257">
        <v>9</v>
      </c>
      <c r="K5257" t="s">
        <v>1467</v>
      </c>
      <c r="L5257">
        <v>276</v>
      </c>
      <c r="M5257" t="s">
        <v>1457</v>
      </c>
      <c r="N5257" t="s">
        <v>1458</v>
      </c>
      <c r="O5257">
        <v>0</v>
      </c>
      <c r="P5257" t="s">
        <v>1207</v>
      </c>
      <c r="Q5257">
        <v>19960501</v>
      </c>
      <c r="R5257">
        <v>891008979</v>
      </c>
    </row>
    <row r="5258" spans="1:18">
      <c r="A5258" t="s">
        <v>1461</v>
      </c>
      <c r="B5258" t="s">
        <v>1470</v>
      </c>
      <c r="C5258">
        <v>201004</v>
      </c>
      <c r="D5258">
        <v>14</v>
      </c>
      <c r="E5258" t="s">
        <v>1212</v>
      </c>
      <c r="F5258">
        <v>4237</v>
      </c>
      <c r="G5258">
        <v>1570</v>
      </c>
      <c r="H5258">
        <v>10695</v>
      </c>
      <c r="I5258">
        <v>43112078302</v>
      </c>
      <c r="J5258">
        <v>9</v>
      </c>
      <c r="K5258" t="s">
        <v>1467</v>
      </c>
      <c r="L5258">
        <v>276</v>
      </c>
      <c r="M5258" t="s">
        <v>1457</v>
      </c>
      <c r="N5258" t="s">
        <v>1458</v>
      </c>
      <c r="O5258">
        <v>0</v>
      </c>
      <c r="P5258" t="s">
        <v>1207</v>
      </c>
      <c r="Q5258">
        <v>20030215</v>
      </c>
      <c r="R5258">
        <v>891008979</v>
      </c>
    </row>
    <row r="5259" spans="1:18">
      <c r="A5259" t="s">
        <v>1461</v>
      </c>
      <c r="B5259" t="s">
        <v>1471</v>
      </c>
      <c r="C5259">
        <v>201004</v>
      </c>
      <c r="D5259">
        <v>30</v>
      </c>
      <c r="E5259" t="s">
        <v>1212</v>
      </c>
      <c r="F5259">
        <v>9385</v>
      </c>
      <c r="G5259">
        <v>219</v>
      </c>
      <c r="H5259">
        <v>10495</v>
      </c>
      <c r="I5259">
        <v>43112078800</v>
      </c>
      <c r="J5259">
        <v>9</v>
      </c>
      <c r="K5259" t="s">
        <v>1456</v>
      </c>
      <c r="L5259">
        <v>276</v>
      </c>
      <c r="M5259" t="s">
        <v>1457</v>
      </c>
      <c r="N5259" t="s">
        <v>1458</v>
      </c>
      <c r="O5259">
        <v>0</v>
      </c>
      <c r="P5259" t="s">
        <v>1207</v>
      </c>
      <c r="Q5259">
        <v>20030808</v>
      </c>
      <c r="R5259">
        <v>891008979</v>
      </c>
    </row>
    <row r="5260" spans="1:18">
      <c r="A5260" t="s">
        <v>1461</v>
      </c>
      <c r="B5260" t="s">
        <v>1472</v>
      </c>
      <c r="C5260">
        <v>201004</v>
      </c>
      <c r="D5260">
        <v>30</v>
      </c>
      <c r="E5260" t="s">
        <v>1212</v>
      </c>
      <c r="F5260">
        <v>2389</v>
      </c>
      <c r="G5260">
        <v>605</v>
      </c>
      <c r="H5260">
        <v>15735</v>
      </c>
      <c r="I5260">
        <v>43112079000</v>
      </c>
      <c r="J5260">
        <v>9</v>
      </c>
      <c r="K5260" t="s">
        <v>1456</v>
      </c>
      <c r="L5260">
        <v>276</v>
      </c>
      <c r="M5260" t="s">
        <v>1457</v>
      </c>
      <c r="N5260" t="s">
        <v>1458</v>
      </c>
      <c r="O5260">
        <v>0</v>
      </c>
      <c r="P5260" t="s">
        <v>1207</v>
      </c>
      <c r="Q5260">
        <v>20030910</v>
      </c>
      <c r="R5260">
        <v>891008979</v>
      </c>
    </row>
    <row r="5261" spans="1:18">
      <c r="A5261" t="s">
        <v>1473</v>
      </c>
      <c r="B5261" t="s">
        <v>1474</v>
      </c>
      <c r="C5261">
        <v>201004</v>
      </c>
      <c r="D5261">
        <v>30</v>
      </c>
      <c r="E5261" t="s">
        <v>1212</v>
      </c>
      <c r="F5261">
        <v>13646</v>
      </c>
      <c r="G5261">
        <v>1811</v>
      </c>
      <c r="H5261">
        <v>6760</v>
      </c>
      <c r="I5261">
        <v>43112034602</v>
      </c>
      <c r="J5261">
        <v>9</v>
      </c>
      <c r="K5261" t="s">
        <v>1475</v>
      </c>
      <c r="L5261">
        <v>276</v>
      </c>
      <c r="M5261" t="s">
        <v>1457</v>
      </c>
      <c r="N5261" t="s">
        <v>1458</v>
      </c>
      <c r="O5261">
        <v>0</v>
      </c>
      <c r="P5261" t="s">
        <v>1207</v>
      </c>
      <c r="Q5261">
        <v>19990617</v>
      </c>
      <c r="R5261">
        <v>891008979</v>
      </c>
    </row>
    <row r="5262" spans="1:18">
      <c r="A5262" t="s">
        <v>1473</v>
      </c>
      <c r="B5262" t="s">
        <v>1476</v>
      </c>
      <c r="C5262">
        <v>201004</v>
      </c>
      <c r="D5262">
        <v>30</v>
      </c>
      <c r="E5262" t="s">
        <v>1212</v>
      </c>
      <c r="F5262">
        <v>11683</v>
      </c>
      <c r="G5262">
        <v>16792</v>
      </c>
      <c r="H5262">
        <v>33218</v>
      </c>
      <c r="I5262">
        <v>43112046602</v>
      </c>
      <c r="J5262">
        <v>9</v>
      </c>
      <c r="K5262" t="s">
        <v>1477</v>
      </c>
      <c r="L5262">
        <v>276</v>
      </c>
      <c r="M5262" t="s">
        <v>1457</v>
      </c>
      <c r="N5262" t="s">
        <v>1458</v>
      </c>
      <c r="O5262">
        <v>0</v>
      </c>
      <c r="P5262" t="s">
        <v>1207</v>
      </c>
      <c r="Q5262">
        <v>19900301</v>
      </c>
      <c r="R5262">
        <v>891008979</v>
      </c>
    </row>
    <row r="5263" spans="1:18">
      <c r="A5263" t="s">
        <v>1478</v>
      </c>
      <c r="B5263" t="s">
        <v>1479</v>
      </c>
      <c r="C5263">
        <v>201004</v>
      </c>
      <c r="D5263">
        <v>30</v>
      </c>
      <c r="E5263" t="s">
        <v>1212</v>
      </c>
      <c r="F5263">
        <v>6891</v>
      </c>
      <c r="G5263">
        <v>11555</v>
      </c>
      <c r="H5263">
        <v>15235</v>
      </c>
      <c r="I5263">
        <v>43112034200</v>
      </c>
      <c r="J5263">
        <v>9</v>
      </c>
      <c r="K5263" t="s">
        <v>1477</v>
      </c>
      <c r="L5263">
        <v>276</v>
      </c>
      <c r="M5263" t="s">
        <v>1457</v>
      </c>
      <c r="N5263" t="s">
        <v>1458</v>
      </c>
      <c r="O5263">
        <v>0</v>
      </c>
      <c r="P5263" t="s">
        <v>1233</v>
      </c>
      <c r="Q5263">
        <v>19960601</v>
      </c>
      <c r="R5263">
        <v>891008979</v>
      </c>
    </row>
    <row r="5264" spans="1:18">
      <c r="A5264" t="s">
        <v>1478</v>
      </c>
      <c r="B5264" t="s">
        <v>1480</v>
      </c>
      <c r="C5264">
        <v>201004</v>
      </c>
      <c r="D5264">
        <v>30</v>
      </c>
      <c r="E5264" t="s">
        <v>1212</v>
      </c>
      <c r="F5264">
        <v>5055</v>
      </c>
      <c r="G5264">
        <v>43643</v>
      </c>
      <c r="H5264">
        <v>3143</v>
      </c>
      <c r="I5264">
        <v>43112034400</v>
      </c>
      <c r="J5264">
        <v>9</v>
      </c>
      <c r="K5264" t="s">
        <v>1477</v>
      </c>
      <c r="L5264">
        <v>276</v>
      </c>
      <c r="M5264" t="s">
        <v>1457</v>
      </c>
      <c r="N5264" t="s">
        <v>1458</v>
      </c>
      <c r="O5264">
        <v>0</v>
      </c>
      <c r="P5264" t="s">
        <v>1207</v>
      </c>
      <c r="Q5264">
        <v>19980131</v>
      </c>
      <c r="R5264">
        <v>891008979</v>
      </c>
    </row>
    <row r="5265" spans="1:18">
      <c r="A5265" t="s">
        <v>1478</v>
      </c>
      <c r="B5265" t="s">
        <v>1481</v>
      </c>
      <c r="C5265">
        <v>201004</v>
      </c>
      <c r="D5265">
        <v>30</v>
      </c>
      <c r="E5265" t="s">
        <v>1212</v>
      </c>
      <c r="F5265">
        <v>9782</v>
      </c>
      <c r="G5265">
        <v>15298</v>
      </c>
      <c r="H5265">
        <v>16474</v>
      </c>
      <c r="I5265">
        <v>43112034701</v>
      </c>
      <c r="J5265">
        <v>9</v>
      </c>
      <c r="K5265" t="s">
        <v>1477</v>
      </c>
      <c r="L5265">
        <v>276</v>
      </c>
      <c r="M5265" t="s">
        <v>1457</v>
      </c>
      <c r="N5265" t="s">
        <v>1458</v>
      </c>
      <c r="O5265">
        <v>0</v>
      </c>
      <c r="P5265" t="s">
        <v>1207</v>
      </c>
      <c r="Q5265">
        <v>20020806</v>
      </c>
      <c r="R5265">
        <v>891008979</v>
      </c>
    </row>
    <row r="5266" spans="1:18">
      <c r="A5266" t="s">
        <v>1478</v>
      </c>
      <c r="B5266" t="s">
        <v>1482</v>
      </c>
      <c r="C5266">
        <v>201004</v>
      </c>
      <c r="D5266">
        <v>30</v>
      </c>
      <c r="E5266" t="s">
        <v>1212</v>
      </c>
      <c r="F5266">
        <v>2489</v>
      </c>
      <c r="G5266">
        <v>7053</v>
      </c>
      <c r="H5266">
        <v>9000</v>
      </c>
      <c r="I5266">
        <v>43112035402</v>
      </c>
      <c r="J5266">
        <v>9</v>
      </c>
      <c r="K5266" t="s">
        <v>1456</v>
      </c>
      <c r="L5266">
        <v>276</v>
      </c>
      <c r="M5266" t="s">
        <v>1457</v>
      </c>
      <c r="N5266" t="s">
        <v>1458</v>
      </c>
      <c r="O5266">
        <v>0</v>
      </c>
      <c r="P5266" t="s">
        <v>1207</v>
      </c>
      <c r="Q5266">
        <v>20040927</v>
      </c>
      <c r="R5266">
        <v>891008979</v>
      </c>
    </row>
    <row r="5267" spans="1:18">
      <c r="A5267" t="s">
        <v>1478</v>
      </c>
      <c r="B5267" t="s">
        <v>1483</v>
      </c>
      <c r="C5267">
        <v>201004</v>
      </c>
      <c r="D5267">
        <v>30</v>
      </c>
      <c r="E5267" t="s">
        <v>1212</v>
      </c>
      <c r="F5267">
        <v>9540</v>
      </c>
      <c r="G5267">
        <v>265</v>
      </c>
      <c r="H5267">
        <v>23796</v>
      </c>
      <c r="I5267">
        <v>43112034801</v>
      </c>
      <c r="J5267">
        <v>9</v>
      </c>
      <c r="K5267" t="s">
        <v>1477</v>
      </c>
      <c r="L5267">
        <v>276</v>
      </c>
      <c r="M5267" t="s">
        <v>1457</v>
      </c>
      <c r="N5267" t="s">
        <v>1458</v>
      </c>
      <c r="O5267">
        <v>0</v>
      </c>
      <c r="P5267" t="s">
        <v>1207</v>
      </c>
      <c r="Q5267">
        <v>19980530</v>
      </c>
      <c r="R5267">
        <v>891008979</v>
      </c>
    </row>
    <row r="5268" spans="1:18">
      <c r="A5268" t="s">
        <v>1478</v>
      </c>
      <c r="B5268" t="s">
        <v>1484</v>
      </c>
      <c r="C5268">
        <v>201004</v>
      </c>
      <c r="D5268">
        <v>30</v>
      </c>
      <c r="E5268" t="s">
        <v>1212</v>
      </c>
      <c r="F5268">
        <v>10917</v>
      </c>
      <c r="G5268">
        <v>112584</v>
      </c>
      <c r="H5268">
        <v>9995</v>
      </c>
      <c r="I5268">
        <v>43112035501</v>
      </c>
      <c r="J5268">
        <v>9</v>
      </c>
      <c r="K5268" t="s">
        <v>1456</v>
      </c>
      <c r="L5268">
        <v>276</v>
      </c>
      <c r="M5268" t="s">
        <v>1457</v>
      </c>
      <c r="N5268" t="s">
        <v>1458</v>
      </c>
      <c r="O5268">
        <v>0</v>
      </c>
      <c r="P5268" t="s">
        <v>1207</v>
      </c>
      <c r="Q5268">
        <v>19990923</v>
      </c>
      <c r="R5268">
        <v>891008979</v>
      </c>
    </row>
    <row r="5269" spans="1:18">
      <c r="A5269" t="s">
        <v>1478</v>
      </c>
      <c r="B5269" t="s">
        <v>1485</v>
      </c>
      <c r="C5269">
        <v>201004</v>
      </c>
      <c r="D5269">
        <v>30</v>
      </c>
      <c r="E5269" t="s">
        <v>1212</v>
      </c>
      <c r="F5269">
        <v>5719</v>
      </c>
      <c r="G5269">
        <v>30827</v>
      </c>
      <c r="H5269">
        <v>18344</v>
      </c>
      <c r="I5269">
        <v>43112047703</v>
      </c>
      <c r="J5269">
        <v>9</v>
      </c>
      <c r="K5269" t="s">
        <v>1477</v>
      </c>
      <c r="L5269">
        <v>276</v>
      </c>
      <c r="M5269" t="s">
        <v>1457</v>
      </c>
      <c r="N5269" t="s">
        <v>1458</v>
      </c>
      <c r="O5269">
        <v>0</v>
      </c>
      <c r="P5269" t="s">
        <v>1207</v>
      </c>
      <c r="Q5269">
        <v>20040625</v>
      </c>
      <c r="R5269">
        <v>891008979</v>
      </c>
    </row>
    <row r="5270" spans="1:18">
      <c r="A5270" t="s">
        <v>1478</v>
      </c>
      <c r="B5270" t="s">
        <v>1486</v>
      </c>
      <c r="C5270">
        <v>201004</v>
      </c>
      <c r="D5270">
        <v>30</v>
      </c>
      <c r="E5270" t="s">
        <v>1212</v>
      </c>
      <c r="F5270">
        <v>19</v>
      </c>
      <c r="G5270">
        <v>29</v>
      </c>
      <c r="H5270">
        <v>77</v>
      </c>
      <c r="I5270">
        <v>43112042002</v>
      </c>
      <c r="J5270">
        <v>9</v>
      </c>
      <c r="K5270" t="s">
        <v>1477</v>
      </c>
      <c r="L5270">
        <v>276</v>
      </c>
      <c r="M5270" t="s">
        <v>1457</v>
      </c>
      <c r="N5270" t="s">
        <v>1458</v>
      </c>
      <c r="O5270">
        <v>0</v>
      </c>
      <c r="P5270" t="s">
        <v>1425</v>
      </c>
      <c r="Q5270">
        <v>20020322</v>
      </c>
      <c r="R5270">
        <v>891008979</v>
      </c>
    </row>
    <row r="5271" spans="1:18">
      <c r="A5271" t="s">
        <v>1478</v>
      </c>
      <c r="B5271" t="s">
        <v>1487</v>
      </c>
      <c r="C5271">
        <v>201004</v>
      </c>
      <c r="D5271">
        <v>11</v>
      </c>
      <c r="E5271" t="s">
        <v>1212</v>
      </c>
      <c r="F5271">
        <v>656</v>
      </c>
      <c r="G5271">
        <v>15200</v>
      </c>
      <c r="H5271">
        <v>2162</v>
      </c>
      <c r="I5271">
        <v>43112050200</v>
      </c>
      <c r="J5271">
        <v>9</v>
      </c>
      <c r="K5271" t="s">
        <v>1456</v>
      </c>
      <c r="L5271">
        <v>276</v>
      </c>
      <c r="M5271" t="s">
        <v>1457</v>
      </c>
      <c r="N5271" t="s">
        <v>1458</v>
      </c>
      <c r="O5271">
        <v>0</v>
      </c>
      <c r="P5271" t="s">
        <v>1207</v>
      </c>
      <c r="Q5271">
        <v>19820901</v>
      </c>
      <c r="R5271">
        <v>891008979</v>
      </c>
    </row>
    <row r="5272" spans="1:18">
      <c r="A5272" t="s">
        <v>1478</v>
      </c>
      <c r="B5272" t="s">
        <v>1488</v>
      </c>
      <c r="C5272">
        <v>201004</v>
      </c>
      <c r="D5272">
        <v>30</v>
      </c>
      <c r="E5272" t="s">
        <v>1212</v>
      </c>
      <c r="F5272">
        <v>4551</v>
      </c>
      <c r="G5272">
        <v>16276</v>
      </c>
      <c r="H5272">
        <v>1727</v>
      </c>
      <c r="I5272">
        <v>43112052003</v>
      </c>
      <c r="J5272">
        <v>9</v>
      </c>
      <c r="K5272" t="s">
        <v>1477</v>
      </c>
      <c r="L5272">
        <v>276</v>
      </c>
      <c r="M5272" t="s">
        <v>1457</v>
      </c>
      <c r="N5272" t="s">
        <v>1458</v>
      </c>
      <c r="O5272">
        <v>0</v>
      </c>
      <c r="P5272" t="s">
        <v>1207</v>
      </c>
      <c r="Q5272">
        <v>20000313</v>
      </c>
      <c r="R5272">
        <v>891008979</v>
      </c>
    </row>
    <row r="5273" spans="1:18">
      <c r="A5273" t="s">
        <v>1478</v>
      </c>
      <c r="B5273" t="s">
        <v>1489</v>
      </c>
      <c r="C5273">
        <v>201004</v>
      </c>
      <c r="D5273">
        <v>30</v>
      </c>
      <c r="E5273" t="s">
        <v>1212</v>
      </c>
      <c r="F5273">
        <v>2349</v>
      </c>
      <c r="G5273">
        <v>539</v>
      </c>
      <c r="H5273">
        <v>43879</v>
      </c>
      <c r="I5273">
        <v>43112055801</v>
      </c>
      <c r="J5273">
        <v>9</v>
      </c>
      <c r="K5273" t="s">
        <v>1477</v>
      </c>
      <c r="L5273">
        <v>276</v>
      </c>
      <c r="M5273" t="s">
        <v>1457</v>
      </c>
      <c r="N5273" t="s">
        <v>1458</v>
      </c>
      <c r="O5273">
        <v>0</v>
      </c>
      <c r="P5273" t="s">
        <v>1207</v>
      </c>
      <c r="Q5273">
        <v>20040511</v>
      </c>
      <c r="R5273">
        <v>891008979</v>
      </c>
    </row>
    <row r="5274" spans="1:18">
      <c r="A5274" t="s">
        <v>1478</v>
      </c>
      <c r="B5274" t="s">
        <v>1490</v>
      </c>
      <c r="C5274">
        <v>201004</v>
      </c>
      <c r="D5274">
        <v>30</v>
      </c>
      <c r="E5274" t="s">
        <v>1212</v>
      </c>
      <c r="F5274">
        <v>10205</v>
      </c>
      <c r="G5274">
        <v>29322</v>
      </c>
      <c r="H5274">
        <v>11124</v>
      </c>
      <c r="I5274">
        <v>43112045402</v>
      </c>
      <c r="J5274">
        <v>9</v>
      </c>
      <c r="K5274" t="s">
        <v>1477</v>
      </c>
      <c r="L5274">
        <v>276</v>
      </c>
      <c r="M5274" t="s">
        <v>1457</v>
      </c>
      <c r="N5274" t="s">
        <v>1458</v>
      </c>
      <c r="O5274">
        <v>0</v>
      </c>
      <c r="P5274" t="s">
        <v>1207</v>
      </c>
      <c r="Q5274">
        <v>19981022</v>
      </c>
      <c r="R5274">
        <v>891008979</v>
      </c>
    </row>
    <row r="5275" spans="1:18">
      <c r="A5275" t="s">
        <v>1478</v>
      </c>
      <c r="B5275" t="s">
        <v>1491</v>
      </c>
      <c r="C5275">
        <v>201004</v>
      </c>
      <c r="D5275">
        <v>30</v>
      </c>
      <c r="E5275" t="s">
        <v>1212</v>
      </c>
      <c r="F5275">
        <v>8551</v>
      </c>
      <c r="G5275">
        <v>87</v>
      </c>
      <c r="H5275">
        <v>20089</v>
      </c>
      <c r="I5275">
        <v>43112049101</v>
      </c>
      <c r="J5275">
        <v>9</v>
      </c>
      <c r="K5275" t="s">
        <v>1477</v>
      </c>
      <c r="L5275">
        <v>276</v>
      </c>
      <c r="M5275" t="s">
        <v>1457</v>
      </c>
      <c r="N5275" t="s">
        <v>1458</v>
      </c>
      <c r="O5275">
        <v>0</v>
      </c>
      <c r="P5275" t="s">
        <v>1207</v>
      </c>
      <c r="Q5275">
        <v>19880301</v>
      </c>
      <c r="R5275">
        <v>891008979</v>
      </c>
    </row>
    <row r="5276" spans="1:18">
      <c r="A5276" t="s">
        <v>1478</v>
      </c>
      <c r="B5276" t="s">
        <v>1492</v>
      </c>
      <c r="C5276">
        <v>201004</v>
      </c>
      <c r="D5276">
        <v>30</v>
      </c>
      <c r="E5276" t="s">
        <v>1212</v>
      </c>
      <c r="F5276">
        <v>8528</v>
      </c>
      <c r="G5276">
        <v>26064</v>
      </c>
      <c r="H5276">
        <v>8753</v>
      </c>
      <c r="I5276">
        <v>43112040402</v>
      </c>
      <c r="J5276">
        <v>9</v>
      </c>
      <c r="K5276" t="s">
        <v>1477</v>
      </c>
      <c r="L5276">
        <v>276</v>
      </c>
      <c r="M5276" t="s">
        <v>1457</v>
      </c>
      <c r="N5276" t="s">
        <v>1458</v>
      </c>
      <c r="O5276">
        <v>0</v>
      </c>
      <c r="P5276" t="s">
        <v>1207</v>
      </c>
      <c r="Q5276">
        <v>20040919</v>
      </c>
      <c r="R5276">
        <v>891008979</v>
      </c>
    </row>
    <row r="5277" spans="1:18">
      <c r="A5277" t="s">
        <v>1478</v>
      </c>
      <c r="B5277" t="s">
        <v>1493</v>
      </c>
      <c r="C5277">
        <v>201004</v>
      </c>
      <c r="D5277">
        <v>30</v>
      </c>
      <c r="E5277" t="s">
        <v>1212</v>
      </c>
      <c r="F5277">
        <v>6637</v>
      </c>
      <c r="G5277">
        <v>159</v>
      </c>
      <c r="H5277">
        <v>11135</v>
      </c>
      <c r="I5277">
        <v>43112044601</v>
      </c>
      <c r="J5277">
        <v>9</v>
      </c>
      <c r="K5277" t="s">
        <v>1477</v>
      </c>
      <c r="L5277">
        <v>276</v>
      </c>
      <c r="M5277" t="s">
        <v>1457</v>
      </c>
      <c r="N5277" t="s">
        <v>1458</v>
      </c>
      <c r="O5277">
        <v>0</v>
      </c>
      <c r="P5277" t="s">
        <v>1207</v>
      </c>
      <c r="Q5277">
        <v>19960901</v>
      </c>
      <c r="R5277">
        <v>891008979</v>
      </c>
    </row>
    <row r="5278" spans="1:18">
      <c r="A5278" t="s">
        <v>1478</v>
      </c>
      <c r="B5278" t="s">
        <v>1494</v>
      </c>
      <c r="C5278">
        <v>201004</v>
      </c>
      <c r="D5278">
        <v>30</v>
      </c>
      <c r="E5278" t="s">
        <v>1212</v>
      </c>
      <c r="F5278">
        <v>7439</v>
      </c>
      <c r="G5278">
        <v>6401</v>
      </c>
      <c r="H5278">
        <v>2540</v>
      </c>
      <c r="I5278">
        <v>43112042502</v>
      </c>
      <c r="J5278">
        <v>9</v>
      </c>
      <c r="K5278" t="s">
        <v>1477</v>
      </c>
      <c r="L5278">
        <v>276</v>
      </c>
      <c r="M5278" t="s">
        <v>1457</v>
      </c>
      <c r="N5278" t="s">
        <v>1458</v>
      </c>
      <c r="O5278">
        <v>0</v>
      </c>
      <c r="P5278" t="s">
        <v>1207</v>
      </c>
      <c r="Q5278">
        <v>19970201</v>
      </c>
      <c r="R5278">
        <v>891008979</v>
      </c>
    </row>
    <row r="5279" spans="1:18">
      <c r="A5279" t="s">
        <v>1495</v>
      </c>
      <c r="B5279" t="s">
        <v>1496</v>
      </c>
      <c r="C5279">
        <v>201004</v>
      </c>
      <c r="D5279">
        <v>30</v>
      </c>
      <c r="E5279" t="s">
        <v>1212</v>
      </c>
      <c r="F5279">
        <v>5277</v>
      </c>
      <c r="G5279">
        <v>36861</v>
      </c>
      <c r="H5279">
        <v>11008</v>
      </c>
      <c r="I5279">
        <v>43112034300</v>
      </c>
      <c r="J5279">
        <v>9</v>
      </c>
      <c r="K5279" t="s">
        <v>1456</v>
      </c>
      <c r="L5279">
        <v>276</v>
      </c>
      <c r="M5279" t="s">
        <v>1457</v>
      </c>
      <c r="N5279" t="s">
        <v>1458</v>
      </c>
      <c r="O5279">
        <v>0</v>
      </c>
      <c r="P5279" t="s">
        <v>1207</v>
      </c>
      <c r="Q5279">
        <v>19810501</v>
      </c>
      <c r="R5279">
        <v>891008979</v>
      </c>
    </row>
    <row r="5280" spans="1:18">
      <c r="A5280" t="s">
        <v>1495</v>
      </c>
      <c r="B5280" t="s">
        <v>1498</v>
      </c>
      <c r="C5280">
        <v>201004</v>
      </c>
      <c r="D5280">
        <v>30</v>
      </c>
      <c r="E5280" t="s">
        <v>1212</v>
      </c>
      <c r="F5280">
        <v>7582</v>
      </c>
      <c r="G5280">
        <v>553</v>
      </c>
      <c r="H5280">
        <v>30654</v>
      </c>
      <c r="I5280">
        <v>43112070803</v>
      </c>
      <c r="J5280">
        <v>9</v>
      </c>
      <c r="K5280" t="s">
        <v>1456</v>
      </c>
      <c r="L5280">
        <v>276</v>
      </c>
      <c r="M5280" t="s">
        <v>1457</v>
      </c>
      <c r="N5280" t="s">
        <v>1458</v>
      </c>
      <c r="O5280">
        <v>0</v>
      </c>
      <c r="P5280" t="s">
        <v>1207</v>
      </c>
      <c r="Q5280">
        <v>20040126</v>
      </c>
      <c r="R5280">
        <v>891008979</v>
      </c>
    </row>
    <row r="5281" spans="1:18">
      <c r="A5281" t="s">
        <v>1495</v>
      </c>
      <c r="B5281" t="s">
        <v>1499</v>
      </c>
      <c r="C5281">
        <v>201004</v>
      </c>
      <c r="D5281">
        <v>30</v>
      </c>
      <c r="E5281" t="s">
        <v>1212</v>
      </c>
      <c r="F5281">
        <v>11542</v>
      </c>
      <c r="G5281">
        <v>41732</v>
      </c>
      <c r="H5281">
        <v>39135</v>
      </c>
      <c r="I5281">
        <v>43112071601</v>
      </c>
      <c r="J5281">
        <v>9</v>
      </c>
      <c r="K5281" t="s">
        <v>1456</v>
      </c>
      <c r="L5281">
        <v>276</v>
      </c>
      <c r="M5281" t="s">
        <v>1457</v>
      </c>
      <c r="N5281" t="s">
        <v>1458</v>
      </c>
      <c r="O5281">
        <v>0</v>
      </c>
      <c r="P5281" t="s">
        <v>1207</v>
      </c>
      <c r="Q5281">
        <v>20081031</v>
      </c>
      <c r="R5281">
        <v>891008979</v>
      </c>
    </row>
    <row r="5282" spans="1:18">
      <c r="A5282" t="s">
        <v>1495</v>
      </c>
      <c r="B5282" t="s">
        <v>1500</v>
      </c>
      <c r="C5282">
        <v>201004</v>
      </c>
      <c r="D5282">
        <v>30</v>
      </c>
      <c r="E5282" t="s">
        <v>1212</v>
      </c>
      <c r="F5282">
        <v>2847</v>
      </c>
      <c r="G5282">
        <v>371</v>
      </c>
      <c r="H5282">
        <v>7735</v>
      </c>
      <c r="I5282">
        <v>43112072200</v>
      </c>
      <c r="J5282">
        <v>9</v>
      </c>
      <c r="K5282" t="s">
        <v>1464</v>
      </c>
      <c r="L5282">
        <v>276</v>
      </c>
      <c r="M5282" t="s">
        <v>1457</v>
      </c>
      <c r="N5282" t="s">
        <v>1458</v>
      </c>
      <c r="O5282">
        <v>0</v>
      </c>
      <c r="P5282" t="s">
        <v>1207</v>
      </c>
      <c r="Q5282">
        <v>19941201</v>
      </c>
      <c r="R5282">
        <v>891008979</v>
      </c>
    </row>
    <row r="5283" spans="1:18">
      <c r="A5283" t="s">
        <v>1495</v>
      </c>
      <c r="B5283" t="s">
        <v>1502</v>
      </c>
      <c r="C5283">
        <v>201004</v>
      </c>
      <c r="D5283">
        <v>30</v>
      </c>
      <c r="E5283" t="s">
        <v>1212</v>
      </c>
      <c r="F5283">
        <v>16351</v>
      </c>
      <c r="G5283">
        <v>7196</v>
      </c>
      <c r="H5283">
        <v>28954</v>
      </c>
      <c r="I5283">
        <v>43112075000</v>
      </c>
      <c r="J5283">
        <v>9</v>
      </c>
      <c r="K5283" t="s">
        <v>1456</v>
      </c>
      <c r="L5283">
        <v>276</v>
      </c>
      <c r="M5283" t="s">
        <v>1457</v>
      </c>
      <c r="N5283" t="s">
        <v>1458</v>
      </c>
      <c r="O5283">
        <v>0</v>
      </c>
      <c r="P5283" t="s">
        <v>1207</v>
      </c>
      <c r="Q5283">
        <v>19961001</v>
      </c>
      <c r="R5283">
        <v>891008979</v>
      </c>
    </row>
    <row r="5284" spans="1:18">
      <c r="A5284" t="s">
        <v>1495</v>
      </c>
      <c r="B5284" t="s">
        <v>1503</v>
      </c>
      <c r="C5284">
        <v>201004</v>
      </c>
      <c r="D5284">
        <v>30</v>
      </c>
      <c r="E5284" t="s">
        <v>1212</v>
      </c>
      <c r="F5284">
        <v>5481</v>
      </c>
      <c r="G5284">
        <v>280027</v>
      </c>
      <c r="H5284">
        <v>7335</v>
      </c>
      <c r="I5284">
        <v>43112075800</v>
      </c>
      <c r="J5284">
        <v>9</v>
      </c>
      <c r="K5284" t="s">
        <v>1456</v>
      </c>
      <c r="L5284">
        <v>276</v>
      </c>
      <c r="M5284" t="s">
        <v>1457</v>
      </c>
      <c r="N5284" t="s">
        <v>1458</v>
      </c>
      <c r="O5284">
        <v>0</v>
      </c>
      <c r="P5284" t="s">
        <v>1207</v>
      </c>
      <c r="Q5284">
        <v>19970623</v>
      </c>
      <c r="R5284">
        <v>891008979</v>
      </c>
    </row>
    <row r="5285" spans="1:18">
      <c r="A5285" t="s">
        <v>1495</v>
      </c>
      <c r="B5285" t="s">
        <v>1504</v>
      </c>
      <c r="C5285">
        <v>201004</v>
      </c>
      <c r="D5285">
        <v>30</v>
      </c>
      <c r="E5285" t="s">
        <v>1212</v>
      </c>
      <c r="F5285">
        <v>7664</v>
      </c>
      <c r="G5285">
        <v>14407</v>
      </c>
      <c r="H5285">
        <v>27484</v>
      </c>
      <c r="I5285">
        <v>43112076100</v>
      </c>
      <c r="J5285">
        <v>9</v>
      </c>
      <c r="K5285" t="s">
        <v>1464</v>
      </c>
      <c r="L5285">
        <v>276</v>
      </c>
      <c r="M5285" t="s">
        <v>1457</v>
      </c>
      <c r="N5285" t="s">
        <v>1458</v>
      </c>
      <c r="O5285">
        <v>0</v>
      </c>
      <c r="P5285" t="s">
        <v>1207</v>
      </c>
      <c r="Q5285">
        <v>19970924</v>
      </c>
      <c r="R5285">
        <v>891008979</v>
      </c>
    </row>
    <row r="5286" spans="1:18">
      <c r="A5286" t="s">
        <v>1495</v>
      </c>
      <c r="B5286" t="s">
        <v>1505</v>
      </c>
      <c r="C5286">
        <v>201004</v>
      </c>
      <c r="D5286">
        <v>30</v>
      </c>
      <c r="E5286" t="s">
        <v>1212</v>
      </c>
      <c r="F5286">
        <v>559</v>
      </c>
      <c r="G5286">
        <v>199359</v>
      </c>
      <c r="H5286">
        <v>736</v>
      </c>
      <c r="I5286">
        <v>43112078200</v>
      </c>
      <c r="J5286">
        <v>9</v>
      </c>
      <c r="K5286" t="s">
        <v>1456</v>
      </c>
      <c r="L5286">
        <v>276</v>
      </c>
      <c r="M5286" t="s">
        <v>1457</v>
      </c>
      <c r="N5286" t="s">
        <v>1458</v>
      </c>
      <c r="O5286">
        <v>0</v>
      </c>
      <c r="P5286" t="s">
        <v>1233</v>
      </c>
      <c r="Q5286">
        <v>20040131</v>
      </c>
      <c r="R5286">
        <v>891008979</v>
      </c>
    </row>
    <row r="5287" spans="1:18">
      <c r="A5287" t="s">
        <v>1506</v>
      </c>
      <c r="B5287" t="s">
        <v>1507</v>
      </c>
      <c r="C5287">
        <v>201004</v>
      </c>
      <c r="D5287">
        <v>30</v>
      </c>
      <c r="E5287" t="s">
        <v>1212</v>
      </c>
      <c r="F5287">
        <v>10305</v>
      </c>
      <c r="G5287">
        <v>7511</v>
      </c>
      <c r="H5287">
        <v>11412</v>
      </c>
      <c r="I5287">
        <v>43112072501</v>
      </c>
      <c r="J5287">
        <v>9</v>
      </c>
      <c r="K5287" t="s">
        <v>1464</v>
      </c>
      <c r="L5287">
        <v>276</v>
      </c>
      <c r="M5287" t="s">
        <v>1457</v>
      </c>
      <c r="N5287" t="s">
        <v>1458</v>
      </c>
      <c r="O5287">
        <v>0</v>
      </c>
      <c r="P5287" t="s">
        <v>1207</v>
      </c>
      <c r="Q5287">
        <v>19970408</v>
      </c>
      <c r="R5287">
        <v>891008979</v>
      </c>
    </row>
    <row r="5288" spans="1:18">
      <c r="A5288" t="s">
        <v>1506</v>
      </c>
      <c r="B5288" t="s">
        <v>1508</v>
      </c>
      <c r="C5288">
        <v>201004</v>
      </c>
      <c r="D5288">
        <v>19</v>
      </c>
      <c r="E5288" t="s">
        <v>1212</v>
      </c>
      <c r="F5288">
        <v>3942</v>
      </c>
      <c r="G5288">
        <v>461</v>
      </c>
      <c r="H5288">
        <v>25615</v>
      </c>
      <c r="I5288">
        <v>43112076501</v>
      </c>
      <c r="J5288">
        <v>9</v>
      </c>
      <c r="K5288" t="s">
        <v>1464</v>
      </c>
      <c r="L5288">
        <v>276</v>
      </c>
      <c r="M5288" t="s">
        <v>1457</v>
      </c>
      <c r="N5288" t="s">
        <v>1458</v>
      </c>
      <c r="O5288">
        <v>0</v>
      </c>
      <c r="P5288" t="s">
        <v>1207</v>
      </c>
      <c r="Q5288">
        <v>19971216</v>
      </c>
      <c r="R5288">
        <v>891008979</v>
      </c>
    </row>
    <row r="5289" spans="1:18">
      <c r="A5289" t="s">
        <v>1506</v>
      </c>
      <c r="B5289" t="s">
        <v>1509</v>
      </c>
      <c r="C5289">
        <v>201004</v>
      </c>
      <c r="D5289">
        <v>30</v>
      </c>
      <c r="E5289" t="s">
        <v>1212</v>
      </c>
      <c r="F5289">
        <v>16327</v>
      </c>
      <c r="G5289">
        <v>916</v>
      </c>
      <c r="H5289">
        <v>22777</v>
      </c>
      <c r="I5289">
        <v>43112076800</v>
      </c>
      <c r="J5289">
        <v>9</v>
      </c>
      <c r="K5289" t="s">
        <v>1464</v>
      </c>
      <c r="L5289">
        <v>276</v>
      </c>
      <c r="M5289" t="s">
        <v>1457</v>
      </c>
      <c r="N5289" t="s">
        <v>1458</v>
      </c>
      <c r="O5289">
        <v>0</v>
      </c>
      <c r="P5289" t="s">
        <v>1207</v>
      </c>
      <c r="Q5289">
        <v>20000117</v>
      </c>
      <c r="R5289">
        <v>891008979</v>
      </c>
    </row>
    <row r="5290" spans="1:18">
      <c r="A5290" t="s">
        <v>1506</v>
      </c>
      <c r="B5290" t="s">
        <v>1510</v>
      </c>
      <c r="C5290">
        <v>201004</v>
      </c>
      <c r="D5290">
        <v>30</v>
      </c>
      <c r="E5290" t="s">
        <v>1212</v>
      </c>
      <c r="F5290">
        <v>17857</v>
      </c>
      <c r="G5290">
        <v>114</v>
      </c>
      <c r="H5290">
        <v>57091</v>
      </c>
      <c r="I5290">
        <v>43112079200</v>
      </c>
      <c r="J5290">
        <v>9</v>
      </c>
      <c r="K5290" t="s">
        <v>1464</v>
      </c>
      <c r="L5290">
        <v>276</v>
      </c>
      <c r="M5290" t="s">
        <v>1457</v>
      </c>
      <c r="N5290" t="s">
        <v>1458</v>
      </c>
      <c r="O5290">
        <v>0</v>
      </c>
      <c r="P5290" t="s">
        <v>1207</v>
      </c>
      <c r="Q5290">
        <v>20031215</v>
      </c>
      <c r="R5290">
        <v>891008979</v>
      </c>
    </row>
    <row r="5291" spans="1:18">
      <c r="A5291" t="s">
        <v>1511</v>
      </c>
      <c r="B5291" t="s">
        <v>1512</v>
      </c>
      <c r="C5291">
        <v>201004</v>
      </c>
      <c r="D5291">
        <v>30</v>
      </c>
      <c r="E5291" t="s">
        <v>1212</v>
      </c>
      <c r="F5291">
        <v>12797</v>
      </c>
      <c r="G5291">
        <v>16297</v>
      </c>
      <c r="H5291">
        <v>12097</v>
      </c>
      <c r="I5291">
        <v>43112073200</v>
      </c>
      <c r="J5291">
        <v>9</v>
      </c>
      <c r="K5291" t="s">
        <v>1513</v>
      </c>
      <c r="L5291">
        <v>276</v>
      </c>
      <c r="M5291" t="s">
        <v>1457</v>
      </c>
      <c r="N5291" t="s">
        <v>1458</v>
      </c>
      <c r="O5291">
        <v>0</v>
      </c>
      <c r="P5291" t="s">
        <v>1207</v>
      </c>
      <c r="Q5291">
        <v>19950701</v>
      </c>
      <c r="R5291">
        <v>891008979</v>
      </c>
    </row>
    <row r="5292" spans="1:18">
      <c r="A5292" t="s">
        <v>1511</v>
      </c>
      <c r="B5292" t="s">
        <v>1514</v>
      </c>
      <c r="C5292">
        <v>201004</v>
      </c>
      <c r="D5292">
        <v>30</v>
      </c>
      <c r="E5292" t="s">
        <v>1212</v>
      </c>
      <c r="F5292">
        <v>18956</v>
      </c>
      <c r="G5292">
        <v>6044</v>
      </c>
      <c r="H5292">
        <v>13168</v>
      </c>
      <c r="I5292">
        <v>43112073800</v>
      </c>
      <c r="J5292">
        <v>9</v>
      </c>
      <c r="K5292" t="s">
        <v>1464</v>
      </c>
      <c r="L5292">
        <v>276</v>
      </c>
      <c r="M5292" t="s">
        <v>1457</v>
      </c>
      <c r="N5292" t="s">
        <v>1458</v>
      </c>
      <c r="O5292">
        <v>0</v>
      </c>
      <c r="P5292" t="s">
        <v>1207</v>
      </c>
      <c r="Q5292">
        <v>19960101</v>
      </c>
      <c r="R5292">
        <v>891008979</v>
      </c>
    </row>
    <row r="5293" spans="1:18">
      <c r="A5293" t="s">
        <v>1511</v>
      </c>
      <c r="B5293" t="s">
        <v>1515</v>
      </c>
      <c r="C5293">
        <v>201004</v>
      </c>
      <c r="D5293">
        <v>30</v>
      </c>
      <c r="E5293" t="s">
        <v>1212</v>
      </c>
      <c r="F5293">
        <v>7557</v>
      </c>
      <c r="G5293">
        <v>1668</v>
      </c>
      <c r="H5293">
        <v>4324</v>
      </c>
      <c r="I5293">
        <v>43112074601</v>
      </c>
      <c r="J5293">
        <v>9</v>
      </c>
      <c r="K5293" t="s">
        <v>1513</v>
      </c>
      <c r="L5293">
        <v>276</v>
      </c>
      <c r="M5293" t="s">
        <v>1457</v>
      </c>
      <c r="N5293" t="s">
        <v>1458</v>
      </c>
      <c r="O5293">
        <v>0</v>
      </c>
      <c r="P5293" t="s">
        <v>1207</v>
      </c>
      <c r="Q5293">
        <v>20030524</v>
      </c>
      <c r="R5293">
        <v>891008979</v>
      </c>
    </row>
    <row r="5294" spans="1:18">
      <c r="A5294" t="s">
        <v>1454</v>
      </c>
      <c r="B5294" t="s">
        <v>1455</v>
      </c>
      <c r="C5294">
        <v>201005</v>
      </c>
      <c r="D5294">
        <v>15</v>
      </c>
      <c r="E5294" t="s">
        <v>1212</v>
      </c>
      <c r="F5294">
        <v>2037</v>
      </c>
      <c r="G5294">
        <v>29392</v>
      </c>
      <c r="H5294">
        <v>13792</v>
      </c>
      <c r="I5294">
        <v>43112032501</v>
      </c>
      <c r="J5294">
        <v>9</v>
      </c>
      <c r="K5294" t="s">
        <v>1456</v>
      </c>
      <c r="L5294">
        <v>276</v>
      </c>
      <c r="M5294" t="s">
        <v>1457</v>
      </c>
      <c r="N5294" t="s">
        <v>1458</v>
      </c>
      <c r="O5294">
        <v>0</v>
      </c>
      <c r="P5294" t="s">
        <v>1207</v>
      </c>
      <c r="Q5294">
        <v>19860401</v>
      </c>
      <c r="R5294">
        <v>891008979</v>
      </c>
    </row>
    <row r="5295" spans="1:18">
      <c r="A5295" t="s">
        <v>1454</v>
      </c>
      <c r="B5295" t="s">
        <v>1459</v>
      </c>
      <c r="C5295">
        <v>201005</v>
      </c>
      <c r="D5295">
        <v>31</v>
      </c>
      <c r="E5295" t="s">
        <v>1212</v>
      </c>
      <c r="F5295">
        <v>39200</v>
      </c>
      <c r="G5295">
        <v>5187</v>
      </c>
      <c r="H5295">
        <v>27077</v>
      </c>
      <c r="I5295">
        <v>43112074000</v>
      </c>
      <c r="J5295">
        <v>9</v>
      </c>
      <c r="K5295" t="s">
        <v>1460</v>
      </c>
      <c r="L5295">
        <v>276</v>
      </c>
      <c r="M5295" t="s">
        <v>1457</v>
      </c>
      <c r="N5295" t="s">
        <v>1458</v>
      </c>
      <c r="O5295">
        <v>0</v>
      </c>
      <c r="P5295" t="s">
        <v>1207</v>
      </c>
      <c r="Q5295">
        <v>19960301</v>
      </c>
      <c r="R5295">
        <v>891008979</v>
      </c>
    </row>
    <row r="5296" spans="1:18">
      <c r="A5296" t="s">
        <v>1461</v>
      </c>
      <c r="B5296" t="s">
        <v>1462</v>
      </c>
      <c r="C5296">
        <v>201005</v>
      </c>
      <c r="D5296">
        <v>31</v>
      </c>
      <c r="E5296" t="s">
        <v>1212</v>
      </c>
      <c r="F5296">
        <v>11166</v>
      </c>
      <c r="G5296">
        <v>42329</v>
      </c>
      <c r="H5296">
        <v>5457</v>
      </c>
      <c r="I5296">
        <v>43112071100</v>
      </c>
      <c r="J5296">
        <v>9</v>
      </c>
      <c r="K5296" t="s">
        <v>1456</v>
      </c>
      <c r="L5296">
        <v>276</v>
      </c>
      <c r="M5296" t="s">
        <v>1457</v>
      </c>
      <c r="N5296" t="s">
        <v>1458</v>
      </c>
      <c r="O5296">
        <v>0</v>
      </c>
      <c r="P5296" t="s">
        <v>1207</v>
      </c>
      <c r="Q5296">
        <v>19940901</v>
      </c>
      <c r="R5296">
        <v>891008979</v>
      </c>
    </row>
    <row r="5297" spans="1:18">
      <c r="A5297" t="s">
        <v>1461</v>
      </c>
      <c r="B5297" t="s">
        <v>1463</v>
      </c>
      <c r="C5297">
        <v>201005</v>
      </c>
      <c r="D5297">
        <v>14</v>
      </c>
      <c r="E5297" t="s">
        <v>1212</v>
      </c>
      <c r="F5297">
        <v>7834</v>
      </c>
      <c r="G5297">
        <v>2853</v>
      </c>
      <c r="H5297">
        <v>25305</v>
      </c>
      <c r="I5297">
        <v>43112071802</v>
      </c>
      <c r="J5297">
        <v>9</v>
      </c>
      <c r="K5297" t="s">
        <v>1464</v>
      </c>
      <c r="L5297">
        <v>276</v>
      </c>
      <c r="M5297" t="s">
        <v>1457</v>
      </c>
      <c r="N5297" t="s">
        <v>1458</v>
      </c>
      <c r="O5297">
        <v>0</v>
      </c>
      <c r="P5297" t="s">
        <v>1207</v>
      </c>
      <c r="Q5297">
        <v>20071208</v>
      </c>
      <c r="R5297">
        <v>891008979</v>
      </c>
    </row>
    <row r="5298" spans="1:18">
      <c r="A5298" t="s">
        <v>1461</v>
      </c>
      <c r="B5298" t="s">
        <v>1465</v>
      </c>
      <c r="C5298">
        <v>201005</v>
      </c>
      <c r="D5298">
        <v>31</v>
      </c>
      <c r="E5298" t="s">
        <v>1212</v>
      </c>
      <c r="F5298">
        <v>9740</v>
      </c>
      <c r="G5298">
        <v>119940</v>
      </c>
      <c r="H5298">
        <v>10513</v>
      </c>
      <c r="I5298">
        <v>43112072001</v>
      </c>
      <c r="J5298">
        <v>9</v>
      </c>
      <c r="K5298" t="s">
        <v>1456</v>
      </c>
      <c r="L5298">
        <v>276</v>
      </c>
      <c r="M5298" t="s">
        <v>1457</v>
      </c>
      <c r="N5298" t="s">
        <v>1458</v>
      </c>
      <c r="O5298">
        <v>0</v>
      </c>
      <c r="P5298" t="s">
        <v>1207</v>
      </c>
      <c r="Q5298">
        <v>19970201</v>
      </c>
      <c r="R5298">
        <v>891008979</v>
      </c>
    </row>
    <row r="5299" spans="1:18">
      <c r="A5299" t="s">
        <v>1461</v>
      </c>
      <c r="B5299" t="s">
        <v>1466</v>
      </c>
      <c r="C5299">
        <v>201005</v>
      </c>
      <c r="D5299">
        <v>31</v>
      </c>
      <c r="E5299" t="s">
        <v>1212</v>
      </c>
      <c r="F5299">
        <v>9586</v>
      </c>
      <c r="G5299">
        <v>4867</v>
      </c>
      <c r="H5299">
        <v>6944</v>
      </c>
      <c r="I5299">
        <v>43112073401</v>
      </c>
      <c r="J5299">
        <v>9</v>
      </c>
      <c r="K5299" t="s">
        <v>1467</v>
      </c>
      <c r="L5299">
        <v>276</v>
      </c>
      <c r="M5299" t="s">
        <v>1457</v>
      </c>
      <c r="N5299" t="s">
        <v>1458</v>
      </c>
      <c r="O5299">
        <v>0</v>
      </c>
      <c r="P5299" t="s">
        <v>1207</v>
      </c>
      <c r="Q5299">
        <v>19990428</v>
      </c>
      <c r="R5299">
        <v>891008979</v>
      </c>
    </row>
    <row r="5300" spans="1:18">
      <c r="A5300" t="s">
        <v>1461</v>
      </c>
      <c r="B5300" t="s">
        <v>1468</v>
      </c>
      <c r="C5300">
        <v>201005</v>
      </c>
      <c r="D5300">
        <v>31</v>
      </c>
      <c r="E5300" t="s">
        <v>1212</v>
      </c>
      <c r="F5300">
        <v>9198</v>
      </c>
      <c r="G5300">
        <v>3002</v>
      </c>
      <c r="H5300">
        <v>7614</v>
      </c>
      <c r="I5300">
        <v>43112073600</v>
      </c>
      <c r="J5300">
        <v>9</v>
      </c>
      <c r="K5300" t="s">
        <v>1456</v>
      </c>
      <c r="L5300">
        <v>276</v>
      </c>
      <c r="M5300" t="s">
        <v>1457</v>
      </c>
      <c r="N5300" t="s">
        <v>1458</v>
      </c>
      <c r="O5300">
        <v>0</v>
      </c>
      <c r="P5300" t="s">
        <v>1207</v>
      </c>
      <c r="Q5300">
        <v>19951101</v>
      </c>
      <c r="R5300">
        <v>891008979</v>
      </c>
    </row>
    <row r="5301" spans="1:18">
      <c r="A5301" t="s">
        <v>1461</v>
      </c>
      <c r="B5301" t="s">
        <v>1469</v>
      </c>
      <c r="C5301">
        <v>201005</v>
      </c>
      <c r="D5301">
        <v>31</v>
      </c>
      <c r="E5301" t="s">
        <v>1212</v>
      </c>
      <c r="F5301">
        <v>17527</v>
      </c>
      <c r="G5301">
        <v>25</v>
      </c>
      <c r="H5301">
        <v>12922</v>
      </c>
      <c r="I5301">
        <v>43112074300</v>
      </c>
      <c r="J5301">
        <v>9</v>
      </c>
      <c r="K5301" t="s">
        <v>1467</v>
      </c>
      <c r="L5301">
        <v>276</v>
      </c>
      <c r="M5301" t="s">
        <v>1457</v>
      </c>
      <c r="N5301" t="s">
        <v>1458</v>
      </c>
      <c r="O5301">
        <v>0</v>
      </c>
      <c r="P5301" t="s">
        <v>1207</v>
      </c>
      <c r="Q5301">
        <v>19960501</v>
      </c>
      <c r="R5301">
        <v>891008979</v>
      </c>
    </row>
    <row r="5302" spans="1:18">
      <c r="A5302" t="s">
        <v>1461</v>
      </c>
      <c r="B5302" t="s">
        <v>1470</v>
      </c>
      <c r="C5302">
        <v>201005</v>
      </c>
      <c r="D5302">
        <v>31</v>
      </c>
      <c r="E5302" t="s">
        <v>1212</v>
      </c>
      <c r="F5302">
        <v>11826</v>
      </c>
      <c r="G5302">
        <v>5341</v>
      </c>
      <c r="H5302">
        <v>31534</v>
      </c>
      <c r="I5302">
        <v>43112078302</v>
      </c>
      <c r="J5302">
        <v>9</v>
      </c>
      <c r="K5302" t="s">
        <v>1467</v>
      </c>
      <c r="L5302">
        <v>276</v>
      </c>
      <c r="M5302" t="s">
        <v>1457</v>
      </c>
      <c r="N5302" t="s">
        <v>1458</v>
      </c>
      <c r="O5302">
        <v>0</v>
      </c>
      <c r="P5302" t="s">
        <v>1207</v>
      </c>
      <c r="Q5302">
        <v>20030215</v>
      </c>
      <c r="R5302">
        <v>891008979</v>
      </c>
    </row>
    <row r="5303" spans="1:18">
      <c r="A5303" t="s">
        <v>1461</v>
      </c>
      <c r="B5303" t="s">
        <v>1471</v>
      </c>
      <c r="C5303">
        <v>201005</v>
      </c>
      <c r="D5303">
        <v>31</v>
      </c>
      <c r="E5303" t="s">
        <v>1212</v>
      </c>
      <c r="F5303">
        <v>12432</v>
      </c>
      <c r="G5303">
        <v>443</v>
      </c>
      <c r="H5303">
        <v>12823</v>
      </c>
      <c r="I5303">
        <v>43112078800</v>
      </c>
      <c r="J5303">
        <v>9</v>
      </c>
      <c r="K5303" t="s">
        <v>1456</v>
      </c>
      <c r="L5303">
        <v>276</v>
      </c>
      <c r="M5303" t="s">
        <v>1457</v>
      </c>
      <c r="N5303" t="s">
        <v>1458</v>
      </c>
      <c r="O5303">
        <v>0</v>
      </c>
      <c r="P5303" t="s">
        <v>1207</v>
      </c>
      <c r="Q5303">
        <v>20030808</v>
      </c>
      <c r="R5303">
        <v>891008979</v>
      </c>
    </row>
    <row r="5304" spans="1:18">
      <c r="A5304" t="s">
        <v>1461</v>
      </c>
      <c r="B5304" t="s">
        <v>1472</v>
      </c>
      <c r="C5304">
        <v>201005</v>
      </c>
      <c r="D5304">
        <v>17</v>
      </c>
      <c r="E5304" t="s">
        <v>1212</v>
      </c>
      <c r="F5304">
        <v>3389</v>
      </c>
      <c r="G5304">
        <v>3985</v>
      </c>
      <c r="H5304">
        <v>17722</v>
      </c>
      <c r="I5304">
        <v>43112079000</v>
      </c>
      <c r="J5304">
        <v>9</v>
      </c>
      <c r="K5304" t="s">
        <v>1456</v>
      </c>
      <c r="L5304">
        <v>276</v>
      </c>
      <c r="M5304" t="s">
        <v>1457</v>
      </c>
      <c r="N5304" t="s">
        <v>1458</v>
      </c>
      <c r="O5304">
        <v>0</v>
      </c>
      <c r="P5304" t="s">
        <v>1207</v>
      </c>
      <c r="Q5304">
        <v>20030910</v>
      </c>
      <c r="R5304">
        <v>891008979</v>
      </c>
    </row>
    <row r="5305" spans="1:18">
      <c r="A5305" t="s">
        <v>1473</v>
      </c>
      <c r="B5305" t="s">
        <v>1474</v>
      </c>
      <c r="C5305">
        <v>201005</v>
      </c>
      <c r="D5305">
        <v>31</v>
      </c>
      <c r="E5305" t="s">
        <v>1212</v>
      </c>
      <c r="F5305">
        <v>11832</v>
      </c>
      <c r="G5305">
        <v>19043</v>
      </c>
      <c r="H5305">
        <v>7458</v>
      </c>
      <c r="I5305">
        <v>43112034602</v>
      </c>
      <c r="J5305">
        <v>9</v>
      </c>
      <c r="K5305" t="s">
        <v>1475</v>
      </c>
      <c r="L5305">
        <v>276</v>
      </c>
      <c r="M5305" t="s">
        <v>1457</v>
      </c>
      <c r="N5305" t="s">
        <v>1458</v>
      </c>
      <c r="O5305">
        <v>0</v>
      </c>
      <c r="P5305" t="s">
        <v>1207</v>
      </c>
      <c r="Q5305">
        <v>19990617</v>
      </c>
      <c r="R5305">
        <v>891008979</v>
      </c>
    </row>
    <row r="5306" spans="1:18">
      <c r="A5306" t="s">
        <v>1473</v>
      </c>
      <c r="B5306" t="s">
        <v>1476</v>
      </c>
      <c r="C5306">
        <v>201005</v>
      </c>
      <c r="D5306">
        <v>31</v>
      </c>
      <c r="E5306" t="s">
        <v>1212</v>
      </c>
      <c r="F5306">
        <v>12343</v>
      </c>
      <c r="G5306">
        <v>22285</v>
      </c>
      <c r="H5306">
        <v>40367</v>
      </c>
      <c r="I5306">
        <v>43112046602</v>
      </c>
      <c r="J5306">
        <v>9</v>
      </c>
      <c r="K5306" t="s">
        <v>1477</v>
      </c>
      <c r="L5306">
        <v>276</v>
      </c>
      <c r="M5306" t="s">
        <v>1457</v>
      </c>
      <c r="N5306" t="s">
        <v>1458</v>
      </c>
      <c r="O5306">
        <v>0</v>
      </c>
      <c r="P5306" t="s">
        <v>1207</v>
      </c>
      <c r="Q5306">
        <v>19900301</v>
      </c>
      <c r="R5306">
        <v>891008979</v>
      </c>
    </row>
    <row r="5307" spans="1:18">
      <c r="A5307" t="s">
        <v>1478</v>
      </c>
      <c r="B5307" t="s">
        <v>1479</v>
      </c>
      <c r="C5307">
        <v>201005</v>
      </c>
      <c r="D5307">
        <v>31</v>
      </c>
      <c r="E5307" t="s">
        <v>1212</v>
      </c>
      <c r="F5307">
        <v>6752</v>
      </c>
      <c r="G5307">
        <v>32125</v>
      </c>
      <c r="H5307">
        <v>18073</v>
      </c>
      <c r="I5307">
        <v>43112034200</v>
      </c>
      <c r="J5307">
        <v>9</v>
      </c>
      <c r="K5307" t="s">
        <v>1477</v>
      </c>
      <c r="L5307">
        <v>276</v>
      </c>
      <c r="M5307" t="s">
        <v>1457</v>
      </c>
      <c r="N5307" t="s">
        <v>1458</v>
      </c>
      <c r="O5307">
        <v>0</v>
      </c>
      <c r="P5307" t="s">
        <v>1233</v>
      </c>
      <c r="Q5307">
        <v>19960601</v>
      </c>
      <c r="R5307">
        <v>891008979</v>
      </c>
    </row>
    <row r="5308" spans="1:18">
      <c r="A5308" t="s">
        <v>1478</v>
      </c>
      <c r="B5308" t="s">
        <v>1480</v>
      </c>
      <c r="C5308">
        <v>201005</v>
      </c>
      <c r="D5308">
        <v>31</v>
      </c>
      <c r="E5308" t="s">
        <v>1212</v>
      </c>
      <c r="F5308">
        <v>4609</v>
      </c>
      <c r="G5308">
        <v>50700</v>
      </c>
      <c r="H5308">
        <v>4201</v>
      </c>
      <c r="I5308">
        <v>43112034400</v>
      </c>
      <c r="J5308">
        <v>9</v>
      </c>
      <c r="K5308" t="s">
        <v>1477</v>
      </c>
      <c r="L5308">
        <v>276</v>
      </c>
      <c r="M5308" t="s">
        <v>1457</v>
      </c>
      <c r="N5308" t="s">
        <v>1458</v>
      </c>
      <c r="O5308">
        <v>0</v>
      </c>
      <c r="P5308" t="s">
        <v>1207</v>
      </c>
      <c r="Q5308">
        <v>19980131</v>
      </c>
      <c r="R5308">
        <v>891008979</v>
      </c>
    </row>
    <row r="5309" spans="1:18">
      <c r="A5309" t="s">
        <v>1478</v>
      </c>
      <c r="B5309" t="s">
        <v>1481</v>
      </c>
      <c r="C5309">
        <v>201005</v>
      </c>
      <c r="D5309">
        <v>31</v>
      </c>
      <c r="E5309" t="s">
        <v>1212</v>
      </c>
      <c r="F5309">
        <v>8153</v>
      </c>
      <c r="G5309">
        <v>23547</v>
      </c>
      <c r="H5309">
        <v>19952</v>
      </c>
      <c r="I5309">
        <v>43112034701</v>
      </c>
      <c r="J5309">
        <v>9</v>
      </c>
      <c r="K5309" t="s">
        <v>1477</v>
      </c>
      <c r="L5309">
        <v>276</v>
      </c>
      <c r="M5309" t="s">
        <v>1457</v>
      </c>
      <c r="N5309" t="s">
        <v>1458</v>
      </c>
      <c r="O5309">
        <v>0</v>
      </c>
      <c r="P5309" t="s">
        <v>1207</v>
      </c>
      <c r="Q5309">
        <v>20020806</v>
      </c>
      <c r="R5309">
        <v>891008979</v>
      </c>
    </row>
    <row r="5310" spans="1:18">
      <c r="A5310" t="s">
        <v>1478</v>
      </c>
      <c r="B5310" t="s">
        <v>1482</v>
      </c>
      <c r="C5310">
        <v>201005</v>
      </c>
      <c r="D5310">
        <v>31</v>
      </c>
      <c r="E5310" t="s">
        <v>1212</v>
      </c>
      <c r="F5310">
        <v>2171</v>
      </c>
      <c r="G5310">
        <v>8022</v>
      </c>
      <c r="H5310">
        <v>11826</v>
      </c>
      <c r="I5310">
        <v>43112035402</v>
      </c>
      <c r="J5310">
        <v>9</v>
      </c>
      <c r="K5310" t="s">
        <v>1456</v>
      </c>
      <c r="L5310">
        <v>276</v>
      </c>
      <c r="M5310" t="s">
        <v>1457</v>
      </c>
      <c r="N5310" t="s">
        <v>1458</v>
      </c>
      <c r="O5310">
        <v>0</v>
      </c>
      <c r="P5310" t="s">
        <v>1207</v>
      </c>
      <c r="Q5310">
        <v>20040927</v>
      </c>
      <c r="R5310">
        <v>891008979</v>
      </c>
    </row>
    <row r="5311" spans="1:18">
      <c r="A5311" t="s">
        <v>1478</v>
      </c>
      <c r="B5311" t="s">
        <v>1483</v>
      </c>
      <c r="C5311">
        <v>201005</v>
      </c>
      <c r="D5311">
        <v>31</v>
      </c>
      <c r="E5311" t="s">
        <v>1212</v>
      </c>
      <c r="F5311">
        <v>8558</v>
      </c>
      <c r="G5311">
        <v>242</v>
      </c>
      <c r="H5311">
        <v>24113</v>
      </c>
      <c r="I5311">
        <v>43112034801</v>
      </c>
      <c r="J5311">
        <v>9</v>
      </c>
      <c r="K5311" t="s">
        <v>1477</v>
      </c>
      <c r="L5311">
        <v>276</v>
      </c>
      <c r="M5311" t="s">
        <v>1457</v>
      </c>
      <c r="N5311" t="s">
        <v>1458</v>
      </c>
      <c r="O5311">
        <v>0</v>
      </c>
      <c r="P5311" t="s">
        <v>1207</v>
      </c>
      <c r="Q5311">
        <v>19980530</v>
      </c>
      <c r="R5311">
        <v>891008979</v>
      </c>
    </row>
    <row r="5312" spans="1:18">
      <c r="A5312" t="s">
        <v>1478</v>
      </c>
      <c r="B5312" t="s">
        <v>1484</v>
      </c>
      <c r="C5312">
        <v>201005</v>
      </c>
      <c r="D5312">
        <v>31</v>
      </c>
      <c r="E5312" t="s">
        <v>1212</v>
      </c>
      <c r="F5312">
        <v>8803</v>
      </c>
      <c r="G5312">
        <v>133043</v>
      </c>
      <c r="H5312">
        <v>9628</v>
      </c>
      <c r="I5312">
        <v>43112035501</v>
      </c>
      <c r="J5312">
        <v>9</v>
      </c>
      <c r="K5312" t="s">
        <v>1456</v>
      </c>
      <c r="L5312">
        <v>276</v>
      </c>
      <c r="M5312" t="s">
        <v>1457</v>
      </c>
      <c r="N5312" t="s">
        <v>1458</v>
      </c>
      <c r="O5312">
        <v>0</v>
      </c>
      <c r="P5312" t="s">
        <v>1207</v>
      </c>
      <c r="Q5312">
        <v>19990923</v>
      </c>
      <c r="R5312">
        <v>891008979</v>
      </c>
    </row>
    <row r="5313" spans="1:18">
      <c r="A5313" t="s">
        <v>1478</v>
      </c>
      <c r="B5313" t="s">
        <v>1485</v>
      </c>
      <c r="C5313">
        <v>201005</v>
      </c>
      <c r="D5313">
        <v>31</v>
      </c>
      <c r="E5313" t="s">
        <v>1212</v>
      </c>
      <c r="F5313">
        <v>2697</v>
      </c>
      <c r="G5313">
        <v>34298</v>
      </c>
      <c r="H5313">
        <v>6736</v>
      </c>
      <c r="I5313">
        <v>43112047703</v>
      </c>
      <c r="J5313">
        <v>9</v>
      </c>
      <c r="K5313" t="s">
        <v>1477</v>
      </c>
      <c r="L5313">
        <v>276</v>
      </c>
      <c r="M5313" t="s">
        <v>1457</v>
      </c>
      <c r="N5313" t="s">
        <v>1458</v>
      </c>
      <c r="O5313">
        <v>0</v>
      </c>
      <c r="P5313" t="s">
        <v>1207</v>
      </c>
      <c r="Q5313">
        <v>20040625</v>
      </c>
      <c r="R5313">
        <v>891008979</v>
      </c>
    </row>
    <row r="5314" spans="1:18">
      <c r="A5314" t="s">
        <v>1478</v>
      </c>
      <c r="B5314" t="s">
        <v>1486</v>
      </c>
      <c r="C5314">
        <v>201005</v>
      </c>
      <c r="D5314">
        <v>31</v>
      </c>
      <c r="E5314" t="s">
        <v>1212</v>
      </c>
      <c r="F5314">
        <v>650</v>
      </c>
      <c r="G5314">
        <v>2296</v>
      </c>
      <c r="H5314">
        <v>3138</v>
      </c>
      <c r="I5314">
        <v>43112042002</v>
      </c>
      <c r="J5314">
        <v>9</v>
      </c>
      <c r="K5314" t="s">
        <v>1477</v>
      </c>
      <c r="L5314">
        <v>276</v>
      </c>
      <c r="M5314" t="s">
        <v>1457</v>
      </c>
      <c r="N5314" t="s">
        <v>1458</v>
      </c>
      <c r="O5314">
        <v>0</v>
      </c>
      <c r="P5314" t="s">
        <v>1425</v>
      </c>
      <c r="Q5314">
        <v>20020322</v>
      </c>
      <c r="R5314">
        <v>891008979</v>
      </c>
    </row>
    <row r="5315" spans="1:18">
      <c r="A5315" t="s">
        <v>1478</v>
      </c>
      <c r="B5315" t="s">
        <v>1488</v>
      </c>
      <c r="C5315">
        <v>201005</v>
      </c>
      <c r="D5315">
        <v>31</v>
      </c>
      <c r="E5315" t="s">
        <v>1212</v>
      </c>
      <c r="F5315">
        <v>3535</v>
      </c>
      <c r="G5315">
        <v>20605</v>
      </c>
      <c r="H5315">
        <v>1657</v>
      </c>
      <c r="I5315">
        <v>43112052003</v>
      </c>
      <c r="J5315">
        <v>9</v>
      </c>
      <c r="K5315" t="s">
        <v>1477</v>
      </c>
      <c r="L5315">
        <v>276</v>
      </c>
      <c r="M5315" t="s">
        <v>1457</v>
      </c>
      <c r="N5315" t="s">
        <v>1458</v>
      </c>
      <c r="O5315">
        <v>0</v>
      </c>
      <c r="P5315" t="s">
        <v>1207</v>
      </c>
      <c r="Q5315">
        <v>20000313</v>
      </c>
      <c r="R5315">
        <v>891008979</v>
      </c>
    </row>
    <row r="5316" spans="1:18">
      <c r="A5316" t="s">
        <v>1478</v>
      </c>
      <c r="B5316" t="s">
        <v>1489</v>
      </c>
      <c r="C5316">
        <v>201005</v>
      </c>
      <c r="D5316">
        <v>15</v>
      </c>
      <c r="E5316" t="s">
        <v>1212</v>
      </c>
      <c r="F5316">
        <v>270</v>
      </c>
      <c r="G5316">
        <v>778</v>
      </c>
      <c r="H5316">
        <v>20689</v>
      </c>
      <c r="I5316">
        <v>43112055801</v>
      </c>
      <c r="J5316">
        <v>9</v>
      </c>
      <c r="K5316" t="s">
        <v>1477</v>
      </c>
      <c r="L5316">
        <v>276</v>
      </c>
      <c r="M5316" t="s">
        <v>1457</v>
      </c>
      <c r="N5316" t="s">
        <v>1458</v>
      </c>
      <c r="O5316">
        <v>0</v>
      </c>
      <c r="P5316" t="s">
        <v>1207</v>
      </c>
      <c r="Q5316">
        <v>20040511</v>
      </c>
      <c r="R5316">
        <v>891008979</v>
      </c>
    </row>
    <row r="5317" spans="1:18">
      <c r="A5317" t="s">
        <v>1478</v>
      </c>
      <c r="B5317" t="s">
        <v>1490</v>
      </c>
      <c r="C5317">
        <v>201005</v>
      </c>
      <c r="D5317">
        <v>31</v>
      </c>
      <c r="E5317" t="s">
        <v>1212</v>
      </c>
      <c r="F5317">
        <v>9767</v>
      </c>
      <c r="G5317">
        <v>11185</v>
      </c>
      <c r="H5317">
        <v>13608</v>
      </c>
      <c r="I5317">
        <v>43112045402</v>
      </c>
      <c r="J5317">
        <v>9</v>
      </c>
      <c r="K5317" t="s">
        <v>1477</v>
      </c>
      <c r="L5317">
        <v>276</v>
      </c>
      <c r="M5317" t="s">
        <v>1457</v>
      </c>
      <c r="N5317" t="s">
        <v>1458</v>
      </c>
      <c r="O5317">
        <v>0</v>
      </c>
      <c r="P5317" t="s">
        <v>1207</v>
      </c>
      <c r="Q5317">
        <v>19981022</v>
      </c>
      <c r="R5317">
        <v>891008979</v>
      </c>
    </row>
    <row r="5318" spans="1:18">
      <c r="A5318" t="s">
        <v>1478</v>
      </c>
      <c r="B5318" t="s">
        <v>1491</v>
      </c>
      <c r="C5318">
        <v>201005</v>
      </c>
      <c r="D5318">
        <v>31</v>
      </c>
      <c r="E5318" t="s">
        <v>1212</v>
      </c>
      <c r="F5318">
        <v>9505</v>
      </c>
      <c r="G5318">
        <v>4193</v>
      </c>
      <c r="H5318">
        <v>26173</v>
      </c>
      <c r="I5318">
        <v>43112049101</v>
      </c>
      <c r="J5318">
        <v>9</v>
      </c>
      <c r="K5318" t="s">
        <v>1477</v>
      </c>
      <c r="L5318">
        <v>276</v>
      </c>
      <c r="M5318" t="s">
        <v>1457</v>
      </c>
      <c r="N5318" t="s">
        <v>1458</v>
      </c>
      <c r="O5318">
        <v>0</v>
      </c>
      <c r="P5318" t="s">
        <v>1207</v>
      </c>
      <c r="Q5318">
        <v>19880301</v>
      </c>
      <c r="R5318">
        <v>891008979</v>
      </c>
    </row>
    <row r="5319" spans="1:18">
      <c r="A5319" t="s">
        <v>1478</v>
      </c>
      <c r="B5319" t="s">
        <v>1492</v>
      </c>
      <c r="C5319">
        <v>201005</v>
      </c>
      <c r="D5319">
        <v>31</v>
      </c>
      <c r="E5319" t="s">
        <v>1212</v>
      </c>
      <c r="F5319">
        <v>8424</v>
      </c>
      <c r="G5319">
        <v>593</v>
      </c>
      <c r="H5319">
        <v>10446</v>
      </c>
      <c r="I5319">
        <v>43112040402</v>
      </c>
      <c r="J5319">
        <v>9</v>
      </c>
      <c r="K5319" t="s">
        <v>1477</v>
      </c>
      <c r="L5319">
        <v>276</v>
      </c>
      <c r="M5319" t="s">
        <v>1457</v>
      </c>
      <c r="N5319" t="s">
        <v>1458</v>
      </c>
      <c r="O5319">
        <v>0</v>
      </c>
      <c r="P5319" t="s">
        <v>1207</v>
      </c>
      <c r="Q5319">
        <v>20040919</v>
      </c>
      <c r="R5319">
        <v>891008979</v>
      </c>
    </row>
    <row r="5320" spans="1:18">
      <c r="A5320" t="s">
        <v>1478</v>
      </c>
      <c r="B5320" t="s">
        <v>1493</v>
      </c>
      <c r="C5320">
        <v>201005</v>
      </c>
      <c r="D5320">
        <v>31</v>
      </c>
      <c r="E5320" t="s">
        <v>1212</v>
      </c>
      <c r="F5320">
        <v>6218</v>
      </c>
      <c r="G5320">
        <v>1413</v>
      </c>
      <c r="H5320">
        <v>12407</v>
      </c>
      <c r="I5320">
        <v>43112044601</v>
      </c>
      <c r="J5320">
        <v>9</v>
      </c>
      <c r="K5320" t="s">
        <v>1477</v>
      </c>
      <c r="L5320">
        <v>276</v>
      </c>
      <c r="M5320" t="s">
        <v>1457</v>
      </c>
      <c r="N5320" t="s">
        <v>1458</v>
      </c>
      <c r="O5320">
        <v>0</v>
      </c>
      <c r="P5320" t="s">
        <v>1207</v>
      </c>
      <c r="Q5320">
        <v>19960901</v>
      </c>
      <c r="R5320">
        <v>891008979</v>
      </c>
    </row>
    <row r="5321" spans="1:18">
      <c r="A5321" t="s">
        <v>1478</v>
      </c>
      <c r="B5321" t="s">
        <v>1494</v>
      </c>
      <c r="C5321">
        <v>201005</v>
      </c>
      <c r="D5321">
        <v>31</v>
      </c>
      <c r="E5321" t="s">
        <v>1212</v>
      </c>
      <c r="F5321">
        <v>7024</v>
      </c>
      <c r="G5321">
        <v>13729</v>
      </c>
      <c r="H5321">
        <v>2792</v>
      </c>
      <c r="I5321">
        <v>43112042502</v>
      </c>
      <c r="J5321">
        <v>9</v>
      </c>
      <c r="K5321" t="s">
        <v>1477</v>
      </c>
      <c r="L5321">
        <v>276</v>
      </c>
      <c r="M5321" t="s">
        <v>1457</v>
      </c>
      <c r="N5321" t="s">
        <v>1458</v>
      </c>
      <c r="O5321">
        <v>0</v>
      </c>
      <c r="P5321" t="s">
        <v>1207</v>
      </c>
      <c r="Q5321">
        <v>19970201</v>
      </c>
      <c r="R5321">
        <v>891008979</v>
      </c>
    </row>
    <row r="5322" spans="1:18">
      <c r="A5322" t="s">
        <v>1495</v>
      </c>
      <c r="B5322" t="s">
        <v>1496</v>
      </c>
      <c r="C5322">
        <v>201005</v>
      </c>
      <c r="D5322">
        <v>31</v>
      </c>
      <c r="E5322" t="s">
        <v>1212</v>
      </c>
      <c r="F5322">
        <v>4944</v>
      </c>
      <c r="G5322">
        <v>47773</v>
      </c>
      <c r="H5322">
        <v>12265</v>
      </c>
      <c r="I5322">
        <v>43112034300</v>
      </c>
      <c r="J5322">
        <v>9</v>
      </c>
      <c r="K5322" t="s">
        <v>1456</v>
      </c>
      <c r="L5322">
        <v>276</v>
      </c>
      <c r="M5322" t="s">
        <v>1457</v>
      </c>
      <c r="N5322" t="s">
        <v>1458</v>
      </c>
      <c r="O5322">
        <v>0</v>
      </c>
      <c r="P5322" t="s">
        <v>1207</v>
      </c>
      <c r="Q5322">
        <v>19810501</v>
      </c>
      <c r="R5322">
        <v>891008979</v>
      </c>
    </row>
    <row r="5323" spans="1:18">
      <c r="A5323" t="s">
        <v>1495</v>
      </c>
      <c r="B5323" t="s">
        <v>1497</v>
      </c>
      <c r="C5323">
        <v>201005</v>
      </c>
      <c r="D5323">
        <v>4</v>
      </c>
      <c r="E5323" t="s">
        <v>1212</v>
      </c>
      <c r="F5323">
        <v>457</v>
      </c>
      <c r="G5323">
        <v>26</v>
      </c>
      <c r="H5323">
        <v>2522</v>
      </c>
      <c r="I5323">
        <v>43112070101</v>
      </c>
      <c r="J5323">
        <v>9</v>
      </c>
      <c r="K5323" t="s">
        <v>1456</v>
      </c>
      <c r="L5323">
        <v>276</v>
      </c>
      <c r="M5323" t="s">
        <v>1457</v>
      </c>
      <c r="N5323" t="s">
        <v>1458</v>
      </c>
      <c r="O5323">
        <v>0</v>
      </c>
      <c r="P5323" t="s">
        <v>1207</v>
      </c>
      <c r="Q5323">
        <v>20030623</v>
      </c>
      <c r="R5323">
        <v>891008979</v>
      </c>
    </row>
    <row r="5324" spans="1:18">
      <c r="A5324" t="s">
        <v>1495</v>
      </c>
      <c r="B5324" t="s">
        <v>1498</v>
      </c>
      <c r="C5324">
        <v>201005</v>
      </c>
      <c r="D5324">
        <v>31</v>
      </c>
      <c r="E5324" t="s">
        <v>1212</v>
      </c>
      <c r="F5324">
        <v>9283</v>
      </c>
      <c r="G5324">
        <v>759</v>
      </c>
      <c r="H5324">
        <v>28408</v>
      </c>
      <c r="I5324">
        <v>43112070803</v>
      </c>
      <c r="J5324">
        <v>9</v>
      </c>
      <c r="K5324" t="s">
        <v>1456</v>
      </c>
      <c r="L5324">
        <v>276</v>
      </c>
      <c r="M5324" t="s">
        <v>1457</v>
      </c>
      <c r="N5324" t="s">
        <v>1458</v>
      </c>
      <c r="O5324">
        <v>0</v>
      </c>
      <c r="P5324" t="s">
        <v>1207</v>
      </c>
      <c r="Q5324">
        <v>20040126</v>
      </c>
      <c r="R5324">
        <v>891008979</v>
      </c>
    </row>
    <row r="5325" spans="1:18">
      <c r="A5325" t="s">
        <v>1495</v>
      </c>
      <c r="B5325" t="s">
        <v>1499</v>
      </c>
      <c r="C5325">
        <v>201005</v>
      </c>
      <c r="D5325">
        <v>31</v>
      </c>
      <c r="E5325" t="s">
        <v>1212</v>
      </c>
      <c r="F5325">
        <v>14678</v>
      </c>
      <c r="G5325">
        <v>61980</v>
      </c>
      <c r="H5325">
        <v>37080</v>
      </c>
      <c r="I5325">
        <v>43112071601</v>
      </c>
      <c r="J5325">
        <v>9</v>
      </c>
      <c r="K5325" t="s">
        <v>1456</v>
      </c>
      <c r="L5325">
        <v>276</v>
      </c>
      <c r="M5325" t="s">
        <v>1457</v>
      </c>
      <c r="N5325" t="s">
        <v>1458</v>
      </c>
      <c r="O5325">
        <v>0</v>
      </c>
      <c r="P5325" t="s">
        <v>1207</v>
      </c>
      <c r="Q5325">
        <v>20081031</v>
      </c>
      <c r="R5325">
        <v>891008979</v>
      </c>
    </row>
    <row r="5326" spans="1:18">
      <c r="A5326" t="s">
        <v>1495</v>
      </c>
      <c r="B5326" t="s">
        <v>1500</v>
      </c>
      <c r="C5326">
        <v>201005</v>
      </c>
      <c r="D5326">
        <v>31</v>
      </c>
      <c r="E5326" t="s">
        <v>1212</v>
      </c>
      <c r="F5326">
        <v>3491</v>
      </c>
      <c r="G5326">
        <v>218</v>
      </c>
      <c r="H5326">
        <v>6116</v>
      </c>
      <c r="I5326">
        <v>43112072200</v>
      </c>
      <c r="J5326">
        <v>9</v>
      </c>
      <c r="K5326" t="s">
        <v>1464</v>
      </c>
      <c r="L5326">
        <v>276</v>
      </c>
      <c r="M5326" t="s">
        <v>1457</v>
      </c>
      <c r="N5326" t="s">
        <v>1458</v>
      </c>
      <c r="O5326">
        <v>0</v>
      </c>
      <c r="P5326" t="s">
        <v>1207</v>
      </c>
      <c r="Q5326">
        <v>19941201</v>
      </c>
      <c r="R5326">
        <v>891008979</v>
      </c>
    </row>
    <row r="5327" spans="1:18">
      <c r="A5327" t="s">
        <v>1495</v>
      </c>
      <c r="B5327" t="s">
        <v>1502</v>
      </c>
      <c r="C5327">
        <v>201005</v>
      </c>
      <c r="D5327">
        <v>31</v>
      </c>
      <c r="E5327" t="s">
        <v>1212</v>
      </c>
      <c r="F5327">
        <v>21970</v>
      </c>
      <c r="G5327">
        <v>9678</v>
      </c>
      <c r="H5327">
        <v>21273</v>
      </c>
      <c r="I5327">
        <v>43112075000</v>
      </c>
      <c r="J5327">
        <v>9</v>
      </c>
      <c r="K5327" t="s">
        <v>1456</v>
      </c>
      <c r="L5327">
        <v>276</v>
      </c>
      <c r="M5327" t="s">
        <v>1457</v>
      </c>
      <c r="N5327" t="s">
        <v>1458</v>
      </c>
      <c r="O5327">
        <v>0</v>
      </c>
      <c r="P5327" t="s">
        <v>1207</v>
      </c>
      <c r="Q5327">
        <v>19961001</v>
      </c>
      <c r="R5327">
        <v>891008979</v>
      </c>
    </row>
    <row r="5328" spans="1:18">
      <c r="A5328" t="s">
        <v>1495</v>
      </c>
      <c r="B5328" t="s">
        <v>1503</v>
      </c>
      <c r="C5328">
        <v>201005</v>
      </c>
      <c r="D5328">
        <v>31</v>
      </c>
      <c r="E5328" t="s">
        <v>1212</v>
      </c>
      <c r="F5328">
        <v>11887</v>
      </c>
      <c r="G5328">
        <v>209010</v>
      </c>
      <c r="H5328">
        <v>37314</v>
      </c>
      <c r="I5328">
        <v>43112075800</v>
      </c>
      <c r="J5328">
        <v>9</v>
      </c>
      <c r="K5328" t="s">
        <v>1456</v>
      </c>
      <c r="L5328">
        <v>276</v>
      </c>
      <c r="M5328" t="s">
        <v>1457</v>
      </c>
      <c r="N5328" t="s">
        <v>1458</v>
      </c>
      <c r="O5328">
        <v>0</v>
      </c>
      <c r="P5328" t="s">
        <v>1207</v>
      </c>
      <c r="Q5328">
        <v>19970623</v>
      </c>
      <c r="R5328">
        <v>891008979</v>
      </c>
    </row>
    <row r="5329" spans="1:18">
      <c r="A5329" t="s">
        <v>1495</v>
      </c>
      <c r="B5329" t="s">
        <v>1504</v>
      </c>
      <c r="C5329">
        <v>201005</v>
      </c>
      <c r="D5329">
        <v>31</v>
      </c>
      <c r="E5329" t="s">
        <v>1212</v>
      </c>
      <c r="F5329">
        <v>6986</v>
      </c>
      <c r="G5329">
        <v>14195</v>
      </c>
      <c r="H5329">
        <v>21129</v>
      </c>
      <c r="I5329">
        <v>43112076100</v>
      </c>
      <c r="J5329">
        <v>9</v>
      </c>
      <c r="K5329" t="s">
        <v>1464</v>
      </c>
      <c r="L5329">
        <v>276</v>
      </c>
      <c r="M5329" t="s">
        <v>1457</v>
      </c>
      <c r="N5329" t="s">
        <v>1458</v>
      </c>
      <c r="O5329">
        <v>0</v>
      </c>
      <c r="P5329" t="s">
        <v>1207</v>
      </c>
      <c r="Q5329">
        <v>19970924</v>
      </c>
      <c r="R5329">
        <v>891008979</v>
      </c>
    </row>
    <row r="5330" spans="1:18">
      <c r="A5330" t="s">
        <v>1495</v>
      </c>
      <c r="B5330" t="s">
        <v>1505</v>
      </c>
      <c r="C5330">
        <v>201005</v>
      </c>
      <c r="D5330">
        <v>31</v>
      </c>
      <c r="E5330" t="s">
        <v>1212</v>
      </c>
      <c r="F5330">
        <v>1065</v>
      </c>
      <c r="G5330">
        <v>237233</v>
      </c>
      <c r="H5330">
        <v>1032</v>
      </c>
      <c r="I5330">
        <v>43112078200</v>
      </c>
      <c r="J5330">
        <v>9</v>
      </c>
      <c r="K5330" t="s">
        <v>1456</v>
      </c>
      <c r="L5330">
        <v>276</v>
      </c>
      <c r="M5330" t="s">
        <v>1457</v>
      </c>
      <c r="N5330" t="s">
        <v>1458</v>
      </c>
      <c r="O5330">
        <v>0</v>
      </c>
      <c r="P5330" t="s">
        <v>1233</v>
      </c>
      <c r="Q5330">
        <v>20040131</v>
      </c>
      <c r="R5330">
        <v>891008979</v>
      </c>
    </row>
    <row r="5331" spans="1:18">
      <c r="A5331" t="s">
        <v>1506</v>
      </c>
      <c r="B5331" t="s">
        <v>1507</v>
      </c>
      <c r="C5331">
        <v>201005</v>
      </c>
      <c r="D5331">
        <v>31</v>
      </c>
      <c r="E5331" t="s">
        <v>1212</v>
      </c>
      <c r="F5331">
        <v>9665</v>
      </c>
      <c r="G5331">
        <v>1750</v>
      </c>
      <c r="H5331">
        <v>6838</v>
      </c>
      <c r="I5331">
        <v>43112072501</v>
      </c>
      <c r="J5331">
        <v>9</v>
      </c>
      <c r="K5331" t="s">
        <v>1464</v>
      </c>
      <c r="L5331">
        <v>276</v>
      </c>
      <c r="M5331" t="s">
        <v>1457</v>
      </c>
      <c r="N5331" t="s">
        <v>1458</v>
      </c>
      <c r="O5331">
        <v>0</v>
      </c>
      <c r="P5331" t="s">
        <v>1207</v>
      </c>
      <c r="Q5331">
        <v>19970408</v>
      </c>
      <c r="R5331">
        <v>891008979</v>
      </c>
    </row>
    <row r="5332" spans="1:18">
      <c r="A5332" t="s">
        <v>1506</v>
      </c>
      <c r="B5332" t="s">
        <v>1508</v>
      </c>
      <c r="C5332">
        <v>201005</v>
      </c>
      <c r="D5332">
        <v>10</v>
      </c>
      <c r="E5332" t="s">
        <v>1212</v>
      </c>
      <c r="F5332">
        <v>2455</v>
      </c>
      <c r="G5332">
        <v>108</v>
      </c>
      <c r="H5332">
        <v>9711</v>
      </c>
      <c r="I5332">
        <v>43112076501</v>
      </c>
      <c r="J5332">
        <v>9</v>
      </c>
      <c r="K5332" t="s">
        <v>1464</v>
      </c>
      <c r="L5332">
        <v>276</v>
      </c>
      <c r="M5332" t="s">
        <v>1457</v>
      </c>
      <c r="N5332" t="s">
        <v>1458</v>
      </c>
      <c r="O5332">
        <v>0</v>
      </c>
      <c r="P5332" t="s">
        <v>1207</v>
      </c>
      <c r="Q5332">
        <v>19971216</v>
      </c>
      <c r="R5332">
        <v>891008979</v>
      </c>
    </row>
    <row r="5333" spans="1:18">
      <c r="A5333" t="s">
        <v>1506</v>
      </c>
      <c r="B5333" t="s">
        <v>1509</v>
      </c>
      <c r="C5333">
        <v>201005</v>
      </c>
      <c r="D5333">
        <v>31</v>
      </c>
      <c r="E5333" t="s">
        <v>1212</v>
      </c>
      <c r="F5333">
        <v>16092</v>
      </c>
      <c r="G5333">
        <v>636</v>
      </c>
      <c r="H5333">
        <v>20594</v>
      </c>
      <c r="I5333">
        <v>43112076800</v>
      </c>
      <c r="J5333">
        <v>9</v>
      </c>
      <c r="K5333" t="s">
        <v>1464</v>
      </c>
      <c r="L5333">
        <v>276</v>
      </c>
      <c r="M5333" t="s">
        <v>1457</v>
      </c>
      <c r="N5333" t="s">
        <v>1458</v>
      </c>
      <c r="O5333">
        <v>0</v>
      </c>
      <c r="P5333" t="s">
        <v>1207</v>
      </c>
      <c r="Q5333">
        <v>20000117</v>
      </c>
      <c r="R5333">
        <v>891008979</v>
      </c>
    </row>
    <row r="5334" spans="1:18">
      <c r="A5334" t="s">
        <v>1506</v>
      </c>
      <c r="B5334" t="s">
        <v>1510</v>
      </c>
      <c r="C5334">
        <v>201005</v>
      </c>
      <c r="D5334">
        <v>31</v>
      </c>
      <c r="E5334" t="s">
        <v>1212</v>
      </c>
      <c r="F5334">
        <v>17336</v>
      </c>
      <c r="G5334">
        <v>96</v>
      </c>
      <c r="H5334">
        <v>50425</v>
      </c>
      <c r="I5334">
        <v>43112079200</v>
      </c>
      <c r="J5334">
        <v>9</v>
      </c>
      <c r="K5334" t="s">
        <v>1464</v>
      </c>
      <c r="L5334">
        <v>276</v>
      </c>
      <c r="M5334" t="s">
        <v>1457</v>
      </c>
      <c r="N5334" t="s">
        <v>1458</v>
      </c>
      <c r="O5334">
        <v>0</v>
      </c>
      <c r="P5334" t="s">
        <v>1207</v>
      </c>
      <c r="Q5334">
        <v>20031215</v>
      </c>
      <c r="R5334">
        <v>891008979</v>
      </c>
    </row>
    <row r="5335" spans="1:18">
      <c r="A5335" t="s">
        <v>1511</v>
      </c>
      <c r="B5335" t="s">
        <v>1512</v>
      </c>
      <c r="C5335">
        <v>201005</v>
      </c>
      <c r="D5335">
        <v>31</v>
      </c>
      <c r="E5335" t="s">
        <v>1212</v>
      </c>
      <c r="F5335">
        <v>12983</v>
      </c>
      <c r="G5335">
        <v>15366</v>
      </c>
      <c r="H5335">
        <v>9649</v>
      </c>
      <c r="I5335">
        <v>43112073200</v>
      </c>
      <c r="J5335">
        <v>9</v>
      </c>
      <c r="K5335" t="s">
        <v>1513</v>
      </c>
      <c r="L5335">
        <v>276</v>
      </c>
      <c r="M5335" t="s">
        <v>1457</v>
      </c>
      <c r="N5335" t="s">
        <v>1458</v>
      </c>
      <c r="O5335">
        <v>0</v>
      </c>
      <c r="P5335" t="s">
        <v>1207</v>
      </c>
      <c r="Q5335">
        <v>19950701</v>
      </c>
      <c r="R5335">
        <v>891008979</v>
      </c>
    </row>
    <row r="5336" spans="1:18">
      <c r="A5336" t="s">
        <v>1511</v>
      </c>
      <c r="B5336" t="s">
        <v>1514</v>
      </c>
      <c r="C5336">
        <v>201005</v>
      </c>
      <c r="D5336">
        <v>31</v>
      </c>
      <c r="E5336" t="s">
        <v>1212</v>
      </c>
      <c r="F5336">
        <v>21242</v>
      </c>
      <c r="G5336">
        <v>4631</v>
      </c>
      <c r="H5336">
        <v>10950</v>
      </c>
      <c r="I5336">
        <v>43112073800</v>
      </c>
      <c r="J5336">
        <v>9</v>
      </c>
      <c r="K5336" t="s">
        <v>1464</v>
      </c>
      <c r="L5336">
        <v>276</v>
      </c>
      <c r="M5336" t="s">
        <v>1457</v>
      </c>
      <c r="N5336" t="s">
        <v>1458</v>
      </c>
      <c r="O5336">
        <v>0</v>
      </c>
      <c r="P5336" t="s">
        <v>1207</v>
      </c>
      <c r="Q5336">
        <v>19960101</v>
      </c>
      <c r="R5336">
        <v>891008979</v>
      </c>
    </row>
    <row r="5337" spans="1:18">
      <c r="A5337" t="s">
        <v>1511</v>
      </c>
      <c r="B5337" t="s">
        <v>1515</v>
      </c>
      <c r="C5337">
        <v>201005</v>
      </c>
      <c r="D5337">
        <v>31</v>
      </c>
      <c r="E5337" t="s">
        <v>1212</v>
      </c>
      <c r="F5337">
        <v>7740</v>
      </c>
      <c r="G5337">
        <v>462</v>
      </c>
      <c r="H5337">
        <v>3712</v>
      </c>
      <c r="I5337">
        <v>43112074601</v>
      </c>
      <c r="J5337">
        <v>9</v>
      </c>
      <c r="K5337" t="s">
        <v>1513</v>
      </c>
      <c r="L5337">
        <v>276</v>
      </c>
      <c r="M5337" t="s">
        <v>1457</v>
      </c>
      <c r="N5337" t="s">
        <v>1458</v>
      </c>
      <c r="O5337">
        <v>0</v>
      </c>
      <c r="P5337" t="s">
        <v>1207</v>
      </c>
      <c r="Q5337">
        <v>20030524</v>
      </c>
      <c r="R5337">
        <v>891008979</v>
      </c>
    </row>
    <row r="5338" spans="1:18">
      <c r="A5338" t="s">
        <v>1454</v>
      </c>
      <c r="B5338" t="s">
        <v>1455</v>
      </c>
      <c r="C5338">
        <v>201006</v>
      </c>
      <c r="D5338">
        <v>30</v>
      </c>
      <c r="E5338" t="s">
        <v>1212</v>
      </c>
      <c r="F5338">
        <v>4941</v>
      </c>
      <c r="G5338">
        <v>9482</v>
      </c>
      <c r="H5338">
        <v>15682</v>
      </c>
      <c r="I5338">
        <v>43112032501</v>
      </c>
      <c r="J5338">
        <v>9</v>
      </c>
      <c r="K5338" t="s">
        <v>1456</v>
      </c>
      <c r="L5338">
        <v>276</v>
      </c>
      <c r="M5338" t="s">
        <v>1457</v>
      </c>
      <c r="N5338" t="s">
        <v>1458</v>
      </c>
      <c r="O5338">
        <v>0</v>
      </c>
      <c r="P5338" t="s">
        <v>1207</v>
      </c>
      <c r="Q5338">
        <v>19860401</v>
      </c>
      <c r="R5338">
        <v>891008979</v>
      </c>
    </row>
    <row r="5339" spans="1:18">
      <c r="A5339" t="s">
        <v>1454</v>
      </c>
      <c r="B5339" t="s">
        <v>1459</v>
      </c>
      <c r="C5339">
        <v>201006</v>
      </c>
      <c r="D5339">
        <v>30</v>
      </c>
      <c r="E5339" t="s">
        <v>1212</v>
      </c>
      <c r="F5339">
        <v>11646</v>
      </c>
      <c r="G5339">
        <v>4196</v>
      </c>
      <c r="H5339">
        <v>6151</v>
      </c>
      <c r="I5339">
        <v>43112074000</v>
      </c>
      <c r="J5339">
        <v>9</v>
      </c>
      <c r="K5339" t="s">
        <v>1460</v>
      </c>
      <c r="L5339">
        <v>276</v>
      </c>
      <c r="M5339" t="s">
        <v>1457</v>
      </c>
      <c r="N5339" t="s">
        <v>1458</v>
      </c>
      <c r="O5339">
        <v>0</v>
      </c>
      <c r="P5339" t="s">
        <v>1207</v>
      </c>
      <c r="Q5339">
        <v>19960301</v>
      </c>
      <c r="R5339">
        <v>891008979</v>
      </c>
    </row>
    <row r="5340" spans="1:18">
      <c r="A5340" t="s">
        <v>1461</v>
      </c>
      <c r="B5340" t="s">
        <v>1462</v>
      </c>
      <c r="C5340">
        <v>201006</v>
      </c>
      <c r="D5340">
        <v>30</v>
      </c>
      <c r="E5340" t="s">
        <v>1212</v>
      </c>
      <c r="F5340">
        <v>13482</v>
      </c>
      <c r="G5340">
        <v>35909</v>
      </c>
      <c r="H5340">
        <v>4499</v>
      </c>
      <c r="I5340">
        <v>43112071100</v>
      </c>
      <c r="J5340">
        <v>9</v>
      </c>
      <c r="K5340" t="s">
        <v>1456</v>
      </c>
      <c r="L5340">
        <v>276</v>
      </c>
      <c r="M5340" t="s">
        <v>1457</v>
      </c>
      <c r="N5340" t="s">
        <v>1458</v>
      </c>
      <c r="O5340">
        <v>0</v>
      </c>
      <c r="P5340" t="s">
        <v>1207</v>
      </c>
      <c r="Q5340">
        <v>19940901</v>
      </c>
      <c r="R5340">
        <v>891008979</v>
      </c>
    </row>
    <row r="5341" spans="1:18">
      <c r="A5341" t="s">
        <v>1461</v>
      </c>
      <c r="B5341" t="s">
        <v>1463</v>
      </c>
      <c r="C5341">
        <v>201006</v>
      </c>
      <c r="D5341">
        <v>27</v>
      </c>
      <c r="E5341" t="s">
        <v>1212</v>
      </c>
      <c r="F5341">
        <v>22551</v>
      </c>
      <c r="G5341">
        <v>1752</v>
      </c>
      <c r="H5341">
        <v>47706</v>
      </c>
      <c r="I5341">
        <v>43112071802</v>
      </c>
      <c r="J5341">
        <v>9</v>
      </c>
      <c r="K5341" t="s">
        <v>1464</v>
      </c>
      <c r="L5341">
        <v>276</v>
      </c>
      <c r="M5341" t="s">
        <v>1457</v>
      </c>
      <c r="N5341" t="s">
        <v>1458</v>
      </c>
      <c r="O5341">
        <v>0</v>
      </c>
      <c r="P5341" t="s">
        <v>1207</v>
      </c>
      <c r="Q5341">
        <v>20071208</v>
      </c>
      <c r="R5341">
        <v>891008979</v>
      </c>
    </row>
    <row r="5342" spans="1:18">
      <c r="A5342" t="s">
        <v>1461</v>
      </c>
      <c r="B5342" t="s">
        <v>1465</v>
      </c>
      <c r="C5342">
        <v>201006</v>
      </c>
      <c r="D5342">
        <v>30</v>
      </c>
      <c r="E5342" t="s">
        <v>1212</v>
      </c>
      <c r="F5342">
        <v>9432</v>
      </c>
      <c r="G5342">
        <v>90988</v>
      </c>
      <c r="H5342">
        <v>9662</v>
      </c>
      <c r="I5342">
        <v>43112072001</v>
      </c>
      <c r="J5342">
        <v>9</v>
      </c>
      <c r="K5342" t="s">
        <v>1456</v>
      </c>
      <c r="L5342">
        <v>276</v>
      </c>
      <c r="M5342" t="s">
        <v>1457</v>
      </c>
      <c r="N5342" t="s">
        <v>1458</v>
      </c>
      <c r="O5342">
        <v>0</v>
      </c>
      <c r="P5342" t="s">
        <v>1207</v>
      </c>
      <c r="Q5342">
        <v>19970201</v>
      </c>
      <c r="R5342">
        <v>891008979</v>
      </c>
    </row>
    <row r="5343" spans="1:18">
      <c r="A5343" t="s">
        <v>1461</v>
      </c>
      <c r="B5343" t="s">
        <v>1466</v>
      </c>
      <c r="C5343">
        <v>201006</v>
      </c>
      <c r="D5343">
        <v>30</v>
      </c>
      <c r="E5343" t="s">
        <v>1212</v>
      </c>
      <c r="F5343">
        <v>12707</v>
      </c>
      <c r="G5343">
        <v>3404</v>
      </c>
      <c r="H5343">
        <v>6498</v>
      </c>
      <c r="I5343">
        <v>43112073401</v>
      </c>
      <c r="J5343">
        <v>9</v>
      </c>
      <c r="K5343" t="s">
        <v>1467</v>
      </c>
      <c r="L5343">
        <v>276</v>
      </c>
      <c r="M5343" t="s">
        <v>1457</v>
      </c>
      <c r="N5343" t="s">
        <v>1458</v>
      </c>
      <c r="O5343">
        <v>0</v>
      </c>
      <c r="P5343" t="s">
        <v>1207</v>
      </c>
      <c r="Q5343">
        <v>19990428</v>
      </c>
      <c r="R5343">
        <v>891008979</v>
      </c>
    </row>
    <row r="5344" spans="1:18">
      <c r="A5344" t="s">
        <v>1461</v>
      </c>
      <c r="B5344" t="s">
        <v>1468</v>
      </c>
      <c r="C5344">
        <v>201006</v>
      </c>
      <c r="D5344">
        <v>30</v>
      </c>
      <c r="E5344" t="s">
        <v>1212</v>
      </c>
      <c r="F5344">
        <v>11303</v>
      </c>
      <c r="G5344">
        <v>825</v>
      </c>
      <c r="H5344">
        <v>6608</v>
      </c>
      <c r="I5344">
        <v>43112073600</v>
      </c>
      <c r="J5344">
        <v>9</v>
      </c>
      <c r="K5344" t="s">
        <v>1456</v>
      </c>
      <c r="L5344">
        <v>276</v>
      </c>
      <c r="M5344" t="s">
        <v>1457</v>
      </c>
      <c r="N5344" t="s">
        <v>1458</v>
      </c>
      <c r="O5344">
        <v>0</v>
      </c>
      <c r="P5344" t="s">
        <v>1207</v>
      </c>
      <c r="Q5344">
        <v>19951101</v>
      </c>
      <c r="R5344">
        <v>891008979</v>
      </c>
    </row>
    <row r="5345" spans="1:18">
      <c r="A5345" t="s">
        <v>1461</v>
      </c>
      <c r="B5345" t="s">
        <v>1469</v>
      </c>
      <c r="C5345">
        <v>201006</v>
      </c>
      <c r="D5345">
        <v>30</v>
      </c>
      <c r="E5345" t="s">
        <v>1212</v>
      </c>
      <c r="F5345">
        <v>3020</v>
      </c>
      <c r="G5345">
        <v>25</v>
      </c>
      <c r="H5345">
        <v>1909</v>
      </c>
      <c r="I5345">
        <v>43112074300</v>
      </c>
      <c r="J5345">
        <v>9</v>
      </c>
      <c r="K5345" t="s">
        <v>1467</v>
      </c>
      <c r="L5345">
        <v>276</v>
      </c>
      <c r="M5345" t="s">
        <v>1457</v>
      </c>
      <c r="N5345" t="s">
        <v>1458</v>
      </c>
      <c r="O5345">
        <v>0</v>
      </c>
      <c r="P5345" t="s">
        <v>1207</v>
      </c>
      <c r="Q5345">
        <v>19960501</v>
      </c>
      <c r="R5345">
        <v>891008979</v>
      </c>
    </row>
    <row r="5346" spans="1:18">
      <c r="A5346" t="s">
        <v>1461</v>
      </c>
      <c r="B5346" t="s">
        <v>1470</v>
      </c>
      <c r="C5346">
        <v>201006</v>
      </c>
      <c r="D5346">
        <v>30</v>
      </c>
      <c r="E5346" t="s">
        <v>1212</v>
      </c>
      <c r="F5346">
        <v>12273</v>
      </c>
      <c r="G5346">
        <v>898</v>
      </c>
      <c r="H5346">
        <v>38125</v>
      </c>
      <c r="I5346">
        <v>43112078302</v>
      </c>
      <c r="J5346">
        <v>9</v>
      </c>
      <c r="K5346" t="s">
        <v>1467</v>
      </c>
      <c r="L5346">
        <v>276</v>
      </c>
      <c r="M5346" t="s">
        <v>1457</v>
      </c>
      <c r="N5346" t="s">
        <v>1458</v>
      </c>
      <c r="O5346">
        <v>0</v>
      </c>
      <c r="P5346" t="s">
        <v>1207</v>
      </c>
      <c r="Q5346">
        <v>20030215</v>
      </c>
      <c r="R5346">
        <v>891008979</v>
      </c>
    </row>
    <row r="5347" spans="1:18">
      <c r="A5347" t="s">
        <v>1461</v>
      </c>
      <c r="B5347" t="s">
        <v>1471</v>
      </c>
      <c r="C5347">
        <v>201006</v>
      </c>
      <c r="D5347">
        <v>30</v>
      </c>
      <c r="E5347" t="s">
        <v>1212</v>
      </c>
      <c r="F5347">
        <v>18997</v>
      </c>
      <c r="G5347">
        <v>472</v>
      </c>
      <c r="H5347">
        <v>12312</v>
      </c>
      <c r="I5347">
        <v>43112078800</v>
      </c>
      <c r="J5347">
        <v>9</v>
      </c>
      <c r="K5347" t="s">
        <v>1456</v>
      </c>
      <c r="L5347">
        <v>276</v>
      </c>
      <c r="M5347" t="s">
        <v>1457</v>
      </c>
      <c r="N5347" t="s">
        <v>1458</v>
      </c>
      <c r="O5347">
        <v>0</v>
      </c>
      <c r="P5347" t="s">
        <v>1207</v>
      </c>
      <c r="Q5347">
        <v>20030808</v>
      </c>
      <c r="R5347">
        <v>891008979</v>
      </c>
    </row>
    <row r="5348" spans="1:18">
      <c r="A5348" t="s">
        <v>1461</v>
      </c>
      <c r="B5348" t="s">
        <v>1472</v>
      </c>
      <c r="C5348">
        <v>201006</v>
      </c>
      <c r="D5348">
        <v>30</v>
      </c>
      <c r="E5348" t="s">
        <v>1212</v>
      </c>
      <c r="F5348">
        <v>9038</v>
      </c>
      <c r="G5348">
        <v>3471</v>
      </c>
      <c r="H5348">
        <v>30876</v>
      </c>
      <c r="I5348">
        <v>43112079000</v>
      </c>
      <c r="J5348">
        <v>9</v>
      </c>
      <c r="K5348" t="s">
        <v>1456</v>
      </c>
      <c r="L5348">
        <v>276</v>
      </c>
      <c r="M5348" t="s">
        <v>1457</v>
      </c>
      <c r="N5348" t="s">
        <v>1458</v>
      </c>
      <c r="O5348">
        <v>0</v>
      </c>
      <c r="P5348" t="s">
        <v>1207</v>
      </c>
      <c r="Q5348">
        <v>20030910</v>
      </c>
      <c r="R5348">
        <v>891008979</v>
      </c>
    </row>
    <row r="5349" spans="1:18">
      <c r="A5349" t="s">
        <v>1473</v>
      </c>
      <c r="B5349" t="s">
        <v>1474</v>
      </c>
      <c r="C5349">
        <v>201006</v>
      </c>
      <c r="D5349">
        <v>30</v>
      </c>
      <c r="E5349" t="s">
        <v>1212</v>
      </c>
      <c r="F5349">
        <v>11038</v>
      </c>
      <c r="G5349">
        <v>20130</v>
      </c>
      <c r="H5349">
        <v>5988</v>
      </c>
      <c r="I5349">
        <v>43112034602</v>
      </c>
      <c r="J5349">
        <v>9</v>
      </c>
      <c r="K5349" t="s">
        <v>1475</v>
      </c>
      <c r="L5349">
        <v>276</v>
      </c>
      <c r="M5349" t="s">
        <v>1457</v>
      </c>
      <c r="N5349" t="s">
        <v>1458</v>
      </c>
      <c r="O5349">
        <v>0</v>
      </c>
      <c r="P5349" t="s">
        <v>1207</v>
      </c>
      <c r="Q5349">
        <v>19990617</v>
      </c>
      <c r="R5349">
        <v>891008979</v>
      </c>
    </row>
    <row r="5350" spans="1:18">
      <c r="A5350" t="s">
        <v>1473</v>
      </c>
      <c r="B5350" t="s">
        <v>1476</v>
      </c>
      <c r="C5350">
        <v>201006</v>
      </c>
      <c r="D5350">
        <v>30</v>
      </c>
      <c r="E5350" t="s">
        <v>1212</v>
      </c>
      <c r="F5350">
        <v>13024</v>
      </c>
      <c r="G5350">
        <v>4345</v>
      </c>
      <c r="H5350">
        <v>32538</v>
      </c>
      <c r="I5350">
        <v>43112046602</v>
      </c>
      <c r="J5350">
        <v>9</v>
      </c>
      <c r="K5350" t="s">
        <v>1477</v>
      </c>
      <c r="L5350">
        <v>276</v>
      </c>
      <c r="M5350" t="s">
        <v>1457</v>
      </c>
      <c r="N5350" t="s">
        <v>1458</v>
      </c>
      <c r="O5350">
        <v>0</v>
      </c>
      <c r="P5350" t="s">
        <v>1207</v>
      </c>
      <c r="Q5350">
        <v>19900301</v>
      </c>
      <c r="R5350">
        <v>891008979</v>
      </c>
    </row>
    <row r="5351" spans="1:18">
      <c r="A5351" t="s">
        <v>1478</v>
      </c>
      <c r="B5351" t="s">
        <v>1479</v>
      </c>
      <c r="C5351">
        <v>201006</v>
      </c>
      <c r="D5351">
        <v>30</v>
      </c>
      <c r="E5351" t="s">
        <v>1212</v>
      </c>
      <c r="F5351">
        <v>5708</v>
      </c>
      <c r="G5351">
        <v>39100</v>
      </c>
      <c r="H5351">
        <v>12462</v>
      </c>
      <c r="I5351">
        <v>43112034200</v>
      </c>
      <c r="J5351">
        <v>9</v>
      </c>
      <c r="K5351" t="s">
        <v>1477</v>
      </c>
      <c r="L5351">
        <v>276</v>
      </c>
      <c r="M5351" t="s">
        <v>1457</v>
      </c>
      <c r="N5351" t="s">
        <v>1458</v>
      </c>
      <c r="O5351">
        <v>0</v>
      </c>
      <c r="P5351" t="s">
        <v>1233</v>
      </c>
      <c r="Q5351">
        <v>19960601</v>
      </c>
      <c r="R5351">
        <v>891008979</v>
      </c>
    </row>
    <row r="5352" spans="1:18">
      <c r="A5352" t="s">
        <v>1478</v>
      </c>
      <c r="B5352" t="s">
        <v>1480</v>
      </c>
      <c r="C5352">
        <v>201006</v>
      </c>
      <c r="D5352">
        <v>30</v>
      </c>
      <c r="E5352" t="s">
        <v>1212</v>
      </c>
      <c r="F5352">
        <v>4090</v>
      </c>
      <c r="G5352">
        <v>53049</v>
      </c>
      <c r="H5352">
        <v>2496</v>
      </c>
      <c r="I5352">
        <v>43112034400</v>
      </c>
      <c r="J5352">
        <v>9</v>
      </c>
      <c r="K5352" t="s">
        <v>1477</v>
      </c>
      <c r="L5352">
        <v>276</v>
      </c>
      <c r="M5352" t="s">
        <v>1457</v>
      </c>
      <c r="N5352" t="s">
        <v>1458</v>
      </c>
      <c r="O5352">
        <v>0</v>
      </c>
      <c r="P5352" t="s">
        <v>1207</v>
      </c>
      <c r="Q5352">
        <v>19980131</v>
      </c>
      <c r="R5352">
        <v>891008979</v>
      </c>
    </row>
    <row r="5353" spans="1:18">
      <c r="A5353" t="s">
        <v>1478</v>
      </c>
      <c r="B5353" t="s">
        <v>1481</v>
      </c>
      <c r="C5353">
        <v>201006</v>
      </c>
      <c r="D5353">
        <v>30</v>
      </c>
      <c r="E5353" t="s">
        <v>1212</v>
      </c>
      <c r="F5353">
        <v>8987</v>
      </c>
      <c r="G5353">
        <v>25970</v>
      </c>
      <c r="H5353">
        <v>13565</v>
      </c>
      <c r="I5353">
        <v>43112034701</v>
      </c>
      <c r="J5353">
        <v>9</v>
      </c>
      <c r="K5353" t="s">
        <v>1477</v>
      </c>
      <c r="L5353">
        <v>276</v>
      </c>
      <c r="M5353" t="s">
        <v>1457</v>
      </c>
      <c r="N5353" t="s">
        <v>1458</v>
      </c>
      <c r="O5353">
        <v>0</v>
      </c>
      <c r="P5353" t="s">
        <v>1207</v>
      </c>
      <c r="Q5353">
        <v>20020806</v>
      </c>
      <c r="R5353">
        <v>891008979</v>
      </c>
    </row>
    <row r="5354" spans="1:18">
      <c r="A5354" t="s">
        <v>1478</v>
      </c>
      <c r="B5354" t="s">
        <v>1482</v>
      </c>
      <c r="C5354">
        <v>201006</v>
      </c>
      <c r="D5354">
        <v>30</v>
      </c>
      <c r="E5354" t="s">
        <v>1212</v>
      </c>
      <c r="F5354">
        <v>1588</v>
      </c>
      <c r="G5354">
        <v>4333</v>
      </c>
      <c r="H5354">
        <v>12328</v>
      </c>
      <c r="I5354">
        <v>43112035402</v>
      </c>
      <c r="J5354">
        <v>9</v>
      </c>
      <c r="K5354" t="s">
        <v>1456</v>
      </c>
      <c r="L5354">
        <v>276</v>
      </c>
      <c r="M5354" t="s">
        <v>1457</v>
      </c>
      <c r="N5354" t="s">
        <v>1458</v>
      </c>
      <c r="O5354">
        <v>0</v>
      </c>
      <c r="P5354" t="s">
        <v>1207</v>
      </c>
      <c r="Q5354">
        <v>20040927</v>
      </c>
      <c r="R5354">
        <v>891008979</v>
      </c>
    </row>
    <row r="5355" spans="1:18">
      <c r="A5355" t="s">
        <v>1478</v>
      </c>
      <c r="B5355" t="s">
        <v>1483</v>
      </c>
      <c r="C5355">
        <v>201006</v>
      </c>
      <c r="D5355">
        <v>30</v>
      </c>
      <c r="E5355" t="s">
        <v>1212</v>
      </c>
      <c r="F5355">
        <v>14304</v>
      </c>
      <c r="G5355">
        <v>317</v>
      </c>
      <c r="H5355">
        <v>64948</v>
      </c>
      <c r="I5355">
        <v>43112034801</v>
      </c>
      <c r="J5355">
        <v>9</v>
      </c>
      <c r="K5355" t="s">
        <v>1477</v>
      </c>
      <c r="L5355">
        <v>276</v>
      </c>
      <c r="M5355" t="s">
        <v>1457</v>
      </c>
      <c r="N5355" t="s">
        <v>1458</v>
      </c>
      <c r="O5355">
        <v>0</v>
      </c>
      <c r="P5355" t="s">
        <v>1207</v>
      </c>
      <c r="Q5355">
        <v>19980530</v>
      </c>
      <c r="R5355">
        <v>891008979</v>
      </c>
    </row>
    <row r="5356" spans="1:18">
      <c r="A5356" t="s">
        <v>1478</v>
      </c>
      <c r="B5356" t="s">
        <v>1484</v>
      </c>
      <c r="C5356">
        <v>201006</v>
      </c>
      <c r="D5356">
        <v>30</v>
      </c>
      <c r="E5356" t="s">
        <v>1212</v>
      </c>
      <c r="F5356">
        <v>9409</v>
      </c>
      <c r="G5356">
        <v>139551</v>
      </c>
      <c r="H5356">
        <v>8851</v>
      </c>
      <c r="I5356">
        <v>43112035501</v>
      </c>
      <c r="J5356">
        <v>9</v>
      </c>
      <c r="K5356" t="s">
        <v>1456</v>
      </c>
      <c r="L5356">
        <v>276</v>
      </c>
      <c r="M5356" t="s">
        <v>1457</v>
      </c>
      <c r="N5356" t="s">
        <v>1458</v>
      </c>
      <c r="O5356">
        <v>0</v>
      </c>
      <c r="P5356" t="s">
        <v>1207</v>
      </c>
      <c r="Q5356">
        <v>19990923</v>
      </c>
      <c r="R5356">
        <v>891008979</v>
      </c>
    </row>
    <row r="5357" spans="1:18">
      <c r="A5357" t="s">
        <v>1478</v>
      </c>
      <c r="B5357" t="s">
        <v>1485</v>
      </c>
      <c r="C5357">
        <v>201006</v>
      </c>
      <c r="D5357">
        <v>30</v>
      </c>
      <c r="E5357" t="s">
        <v>1212</v>
      </c>
      <c r="F5357">
        <v>1978</v>
      </c>
      <c r="G5357">
        <v>24477</v>
      </c>
      <c r="H5357">
        <v>5052</v>
      </c>
      <c r="I5357">
        <v>43112047703</v>
      </c>
      <c r="J5357">
        <v>9</v>
      </c>
      <c r="K5357" t="s">
        <v>1477</v>
      </c>
      <c r="L5357">
        <v>276</v>
      </c>
      <c r="M5357" t="s">
        <v>1457</v>
      </c>
      <c r="N5357" t="s">
        <v>1458</v>
      </c>
      <c r="O5357">
        <v>0</v>
      </c>
      <c r="P5357" t="s">
        <v>1207</v>
      </c>
      <c r="Q5357">
        <v>20040625</v>
      </c>
      <c r="R5357">
        <v>891008979</v>
      </c>
    </row>
    <row r="5358" spans="1:18">
      <c r="A5358" t="s">
        <v>1478</v>
      </c>
      <c r="B5358" t="s">
        <v>1486</v>
      </c>
      <c r="C5358">
        <v>201006</v>
      </c>
      <c r="D5358">
        <v>30</v>
      </c>
      <c r="E5358" t="s">
        <v>1212</v>
      </c>
      <c r="F5358">
        <v>787</v>
      </c>
      <c r="G5358">
        <v>4906</v>
      </c>
      <c r="H5358">
        <v>3135</v>
      </c>
      <c r="I5358">
        <v>43112042002</v>
      </c>
      <c r="J5358">
        <v>9</v>
      </c>
      <c r="K5358" t="s">
        <v>1477</v>
      </c>
      <c r="L5358">
        <v>276</v>
      </c>
      <c r="M5358" t="s">
        <v>1457</v>
      </c>
      <c r="N5358" t="s">
        <v>1458</v>
      </c>
      <c r="O5358">
        <v>0</v>
      </c>
      <c r="P5358" t="s">
        <v>1425</v>
      </c>
      <c r="Q5358">
        <v>20020322</v>
      </c>
      <c r="R5358">
        <v>891008979</v>
      </c>
    </row>
    <row r="5359" spans="1:18">
      <c r="A5359" t="s">
        <v>1478</v>
      </c>
      <c r="B5359" t="s">
        <v>1488</v>
      </c>
      <c r="C5359">
        <v>201006</v>
      </c>
      <c r="D5359">
        <v>30</v>
      </c>
      <c r="E5359" t="s">
        <v>1212</v>
      </c>
      <c r="F5359">
        <v>2732</v>
      </c>
      <c r="G5359">
        <v>16143</v>
      </c>
      <c r="H5359">
        <v>969</v>
      </c>
      <c r="I5359">
        <v>43112052003</v>
      </c>
      <c r="J5359">
        <v>9</v>
      </c>
      <c r="K5359" t="s">
        <v>1477</v>
      </c>
      <c r="L5359">
        <v>276</v>
      </c>
      <c r="M5359" t="s">
        <v>1457</v>
      </c>
      <c r="N5359" t="s">
        <v>1458</v>
      </c>
      <c r="O5359">
        <v>0</v>
      </c>
      <c r="P5359" t="s">
        <v>1207</v>
      </c>
      <c r="Q5359">
        <v>20000313</v>
      </c>
      <c r="R5359">
        <v>891008979</v>
      </c>
    </row>
    <row r="5360" spans="1:18">
      <c r="A5360" t="s">
        <v>1478</v>
      </c>
      <c r="B5360" t="s">
        <v>1489</v>
      </c>
      <c r="C5360">
        <v>201006</v>
      </c>
      <c r="D5360">
        <v>30</v>
      </c>
      <c r="E5360" t="s">
        <v>1212</v>
      </c>
      <c r="F5360">
        <v>2516</v>
      </c>
      <c r="G5360">
        <v>7508</v>
      </c>
      <c r="H5360">
        <v>33816</v>
      </c>
      <c r="I5360">
        <v>43112055801</v>
      </c>
      <c r="J5360">
        <v>9</v>
      </c>
      <c r="K5360" t="s">
        <v>1477</v>
      </c>
      <c r="L5360">
        <v>276</v>
      </c>
      <c r="M5360" t="s">
        <v>1457</v>
      </c>
      <c r="N5360" t="s">
        <v>1458</v>
      </c>
      <c r="O5360">
        <v>0</v>
      </c>
      <c r="P5360" t="s">
        <v>1207</v>
      </c>
      <c r="Q5360">
        <v>20040511</v>
      </c>
      <c r="R5360">
        <v>891008979</v>
      </c>
    </row>
    <row r="5361" spans="1:18">
      <c r="A5361" t="s">
        <v>1478</v>
      </c>
      <c r="B5361" t="s">
        <v>1490</v>
      </c>
      <c r="C5361">
        <v>201006</v>
      </c>
      <c r="D5361">
        <v>30</v>
      </c>
      <c r="E5361" t="s">
        <v>1212</v>
      </c>
      <c r="F5361">
        <v>8682</v>
      </c>
      <c r="G5361">
        <v>11026</v>
      </c>
      <c r="H5361">
        <v>29395</v>
      </c>
      <c r="I5361">
        <v>43112045402</v>
      </c>
      <c r="J5361">
        <v>9</v>
      </c>
      <c r="K5361" t="s">
        <v>1477</v>
      </c>
      <c r="L5361">
        <v>276</v>
      </c>
      <c r="M5361" t="s">
        <v>1457</v>
      </c>
      <c r="N5361" t="s">
        <v>1458</v>
      </c>
      <c r="O5361">
        <v>0</v>
      </c>
      <c r="P5361" t="s">
        <v>1207</v>
      </c>
      <c r="Q5361">
        <v>19981022</v>
      </c>
      <c r="R5361">
        <v>891008979</v>
      </c>
    </row>
    <row r="5362" spans="1:18">
      <c r="A5362" t="s">
        <v>1478</v>
      </c>
      <c r="B5362" t="s">
        <v>1491</v>
      </c>
      <c r="C5362">
        <v>201006</v>
      </c>
      <c r="D5362">
        <v>30</v>
      </c>
      <c r="E5362" t="s">
        <v>1212</v>
      </c>
      <c r="F5362">
        <v>8513</v>
      </c>
      <c r="G5362">
        <v>10923</v>
      </c>
      <c r="H5362">
        <v>17842</v>
      </c>
      <c r="I5362">
        <v>43112049101</v>
      </c>
      <c r="J5362">
        <v>9</v>
      </c>
      <c r="K5362" t="s">
        <v>1477</v>
      </c>
      <c r="L5362">
        <v>276</v>
      </c>
      <c r="M5362" t="s">
        <v>1457</v>
      </c>
      <c r="N5362" t="s">
        <v>1458</v>
      </c>
      <c r="O5362">
        <v>0</v>
      </c>
      <c r="P5362" t="s">
        <v>1207</v>
      </c>
      <c r="Q5362">
        <v>19880301</v>
      </c>
      <c r="R5362">
        <v>891008979</v>
      </c>
    </row>
    <row r="5363" spans="1:18">
      <c r="A5363" t="s">
        <v>1478</v>
      </c>
      <c r="B5363" t="s">
        <v>1492</v>
      </c>
      <c r="C5363">
        <v>201006</v>
      </c>
      <c r="D5363">
        <v>30</v>
      </c>
      <c r="E5363" t="s">
        <v>1212</v>
      </c>
      <c r="F5363">
        <v>7147</v>
      </c>
      <c r="G5363">
        <v>30845</v>
      </c>
      <c r="H5363">
        <v>7409</v>
      </c>
      <c r="I5363">
        <v>43112040402</v>
      </c>
      <c r="J5363">
        <v>9</v>
      </c>
      <c r="K5363" t="s">
        <v>1477</v>
      </c>
      <c r="L5363">
        <v>276</v>
      </c>
      <c r="M5363" t="s">
        <v>1457</v>
      </c>
      <c r="N5363" t="s">
        <v>1458</v>
      </c>
      <c r="O5363">
        <v>0</v>
      </c>
      <c r="P5363" t="s">
        <v>1207</v>
      </c>
      <c r="Q5363">
        <v>20040919</v>
      </c>
      <c r="R5363">
        <v>891008979</v>
      </c>
    </row>
    <row r="5364" spans="1:18">
      <c r="A5364" t="s">
        <v>1478</v>
      </c>
      <c r="B5364" t="s">
        <v>1493</v>
      </c>
      <c r="C5364">
        <v>201006</v>
      </c>
      <c r="D5364">
        <v>30</v>
      </c>
      <c r="E5364" t="s">
        <v>1212</v>
      </c>
      <c r="F5364">
        <v>6211</v>
      </c>
      <c r="G5364">
        <v>13425</v>
      </c>
      <c r="H5364">
        <v>8872</v>
      </c>
      <c r="I5364">
        <v>43112044601</v>
      </c>
      <c r="J5364">
        <v>9</v>
      </c>
      <c r="K5364" t="s">
        <v>1477</v>
      </c>
      <c r="L5364">
        <v>276</v>
      </c>
      <c r="M5364" t="s">
        <v>1457</v>
      </c>
      <c r="N5364" t="s">
        <v>1458</v>
      </c>
      <c r="O5364">
        <v>0</v>
      </c>
      <c r="P5364" t="s">
        <v>1207</v>
      </c>
      <c r="Q5364">
        <v>19960901</v>
      </c>
      <c r="R5364">
        <v>891008979</v>
      </c>
    </row>
    <row r="5365" spans="1:18">
      <c r="A5365" t="s">
        <v>1478</v>
      </c>
      <c r="B5365" t="s">
        <v>1494</v>
      </c>
      <c r="C5365">
        <v>201006</v>
      </c>
      <c r="D5365">
        <v>30</v>
      </c>
      <c r="E5365" t="s">
        <v>1212</v>
      </c>
      <c r="F5365">
        <v>6212</v>
      </c>
      <c r="G5365">
        <v>12464</v>
      </c>
      <c r="H5365">
        <v>2006</v>
      </c>
      <c r="I5365">
        <v>43112042502</v>
      </c>
      <c r="J5365">
        <v>9</v>
      </c>
      <c r="K5365" t="s">
        <v>1477</v>
      </c>
      <c r="L5365">
        <v>276</v>
      </c>
      <c r="M5365" t="s">
        <v>1457</v>
      </c>
      <c r="N5365" t="s">
        <v>1458</v>
      </c>
      <c r="O5365">
        <v>0</v>
      </c>
      <c r="P5365" t="s">
        <v>1207</v>
      </c>
      <c r="Q5365">
        <v>19970201</v>
      </c>
      <c r="R5365">
        <v>891008979</v>
      </c>
    </row>
    <row r="5366" spans="1:18">
      <c r="A5366" t="s">
        <v>1495</v>
      </c>
      <c r="B5366" t="s">
        <v>1496</v>
      </c>
      <c r="C5366">
        <v>201006</v>
      </c>
      <c r="D5366">
        <v>30</v>
      </c>
      <c r="E5366" t="s">
        <v>1212</v>
      </c>
      <c r="F5366">
        <v>3956</v>
      </c>
      <c r="G5366">
        <v>54998</v>
      </c>
      <c r="H5366">
        <v>8779</v>
      </c>
      <c r="I5366">
        <v>43112034300</v>
      </c>
      <c r="J5366">
        <v>9</v>
      </c>
      <c r="K5366" t="s">
        <v>1456</v>
      </c>
      <c r="L5366">
        <v>276</v>
      </c>
      <c r="M5366" t="s">
        <v>1457</v>
      </c>
      <c r="N5366" t="s">
        <v>1458</v>
      </c>
      <c r="O5366">
        <v>0</v>
      </c>
      <c r="P5366" t="s">
        <v>1207</v>
      </c>
      <c r="Q5366">
        <v>19810501</v>
      </c>
      <c r="R5366">
        <v>891008979</v>
      </c>
    </row>
    <row r="5367" spans="1:18">
      <c r="A5367" t="s">
        <v>1495</v>
      </c>
      <c r="B5367" t="s">
        <v>1497</v>
      </c>
      <c r="C5367">
        <v>201006</v>
      </c>
      <c r="D5367">
        <v>30</v>
      </c>
      <c r="E5367" t="s">
        <v>1212</v>
      </c>
      <c r="F5367">
        <v>10492</v>
      </c>
      <c r="G5367">
        <v>190</v>
      </c>
      <c r="H5367">
        <v>29090</v>
      </c>
      <c r="I5367">
        <v>43112070101</v>
      </c>
      <c r="J5367">
        <v>9</v>
      </c>
      <c r="K5367" t="s">
        <v>1456</v>
      </c>
      <c r="L5367">
        <v>276</v>
      </c>
      <c r="M5367" t="s">
        <v>1457</v>
      </c>
      <c r="N5367" t="s">
        <v>1458</v>
      </c>
      <c r="O5367">
        <v>0</v>
      </c>
      <c r="P5367" t="s">
        <v>1207</v>
      </c>
      <c r="Q5367">
        <v>20030623</v>
      </c>
      <c r="R5367">
        <v>891008979</v>
      </c>
    </row>
    <row r="5368" spans="1:18">
      <c r="A5368" t="s">
        <v>1495</v>
      </c>
      <c r="B5368" t="s">
        <v>1498</v>
      </c>
      <c r="C5368">
        <v>201006</v>
      </c>
      <c r="D5368">
        <v>30</v>
      </c>
      <c r="E5368" t="s">
        <v>1212</v>
      </c>
      <c r="F5368">
        <v>9728</v>
      </c>
      <c r="G5368">
        <v>1068</v>
      </c>
      <c r="H5368">
        <v>27348</v>
      </c>
      <c r="I5368">
        <v>43112070803</v>
      </c>
      <c r="J5368">
        <v>9</v>
      </c>
      <c r="K5368" t="s">
        <v>1456</v>
      </c>
      <c r="L5368">
        <v>276</v>
      </c>
      <c r="M5368" t="s">
        <v>1457</v>
      </c>
      <c r="N5368" t="s">
        <v>1458</v>
      </c>
      <c r="O5368">
        <v>0</v>
      </c>
      <c r="P5368" t="s">
        <v>1207</v>
      </c>
      <c r="Q5368">
        <v>20040126</v>
      </c>
      <c r="R5368">
        <v>891008979</v>
      </c>
    </row>
    <row r="5369" spans="1:18">
      <c r="A5369" t="s">
        <v>1495</v>
      </c>
      <c r="B5369" t="s">
        <v>1499</v>
      </c>
      <c r="C5369">
        <v>201006</v>
      </c>
      <c r="D5369">
        <v>30</v>
      </c>
      <c r="E5369" t="s">
        <v>1212</v>
      </c>
      <c r="F5369">
        <v>16089</v>
      </c>
      <c r="G5369">
        <v>70070</v>
      </c>
      <c r="H5369">
        <v>26792</v>
      </c>
      <c r="I5369">
        <v>43112071601</v>
      </c>
      <c r="J5369">
        <v>9</v>
      </c>
      <c r="K5369" t="s">
        <v>1456</v>
      </c>
      <c r="L5369">
        <v>276</v>
      </c>
      <c r="M5369" t="s">
        <v>1457</v>
      </c>
      <c r="N5369" t="s">
        <v>1458</v>
      </c>
      <c r="O5369">
        <v>0</v>
      </c>
      <c r="P5369" t="s">
        <v>1207</v>
      </c>
      <c r="Q5369">
        <v>20081031</v>
      </c>
      <c r="R5369">
        <v>891008979</v>
      </c>
    </row>
    <row r="5370" spans="1:18">
      <c r="A5370" t="s">
        <v>1495</v>
      </c>
      <c r="B5370" t="s">
        <v>1500</v>
      </c>
      <c r="C5370">
        <v>201006</v>
      </c>
      <c r="D5370">
        <v>30</v>
      </c>
      <c r="E5370" t="s">
        <v>1212</v>
      </c>
      <c r="F5370">
        <v>4989</v>
      </c>
      <c r="G5370">
        <v>259</v>
      </c>
      <c r="H5370">
        <v>5949</v>
      </c>
      <c r="I5370">
        <v>43112072200</v>
      </c>
      <c r="J5370">
        <v>9</v>
      </c>
      <c r="K5370" t="s">
        <v>1464</v>
      </c>
      <c r="L5370">
        <v>276</v>
      </c>
      <c r="M5370" t="s">
        <v>1457</v>
      </c>
      <c r="N5370" t="s">
        <v>1458</v>
      </c>
      <c r="O5370">
        <v>0</v>
      </c>
      <c r="P5370" t="s">
        <v>1207</v>
      </c>
      <c r="Q5370">
        <v>19941201</v>
      </c>
      <c r="R5370">
        <v>891008979</v>
      </c>
    </row>
    <row r="5371" spans="1:18">
      <c r="A5371" t="s">
        <v>1495</v>
      </c>
      <c r="B5371" t="s">
        <v>1502</v>
      </c>
      <c r="C5371">
        <v>201006</v>
      </c>
      <c r="D5371">
        <v>30</v>
      </c>
      <c r="E5371" t="s">
        <v>1212</v>
      </c>
      <c r="F5371">
        <v>17003</v>
      </c>
      <c r="G5371">
        <v>1155</v>
      </c>
      <c r="H5371">
        <v>21908</v>
      </c>
      <c r="I5371">
        <v>43112075000</v>
      </c>
      <c r="J5371">
        <v>9</v>
      </c>
      <c r="K5371" t="s">
        <v>1456</v>
      </c>
      <c r="L5371">
        <v>276</v>
      </c>
      <c r="M5371" t="s">
        <v>1457</v>
      </c>
      <c r="N5371" t="s">
        <v>1458</v>
      </c>
      <c r="O5371">
        <v>0</v>
      </c>
      <c r="P5371" t="s">
        <v>1207</v>
      </c>
      <c r="Q5371">
        <v>19961001</v>
      </c>
      <c r="R5371">
        <v>891008979</v>
      </c>
    </row>
    <row r="5372" spans="1:18">
      <c r="A5372" t="s">
        <v>1495</v>
      </c>
      <c r="B5372" t="s">
        <v>1503</v>
      </c>
      <c r="C5372">
        <v>201006</v>
      </c>
      <c r="D5372">
        <v>30</v>
      </c>
      <c r="E5372" t="s">
        <v>1212</v>
      </c>
      <c r="F5372">
        <v>13501</v>
      </c>
      <c r="G5372">
        <v>228252</v>
      </c>
      <c r="H5372">
        <v>43514</v>
      </c>
      <c r="I5372">
        <v>43112075800</v>
      </c>
      <c r="J5372">
        <v>9</v>
      </c>
      <c r="K5372" t="s">
        <v>1456</v>
      </c>
      <c r="L5372">
        <v>276</v>
      </c>
      <c r="M5372" t="s">
        <v>1457</v>
      </c>
      <c r="N5372" t="s">
        <v>1458</v>
      </c>
      <c r="O5372">
        <v>0</v>
      </c>
      <c r="P5372" t="s">
        <v>1207</v>
      </c>
      <c r="Q5372">
        <v>19970623</v>
      </c>
      <c r="R5372">
        <v>891008979</v>
      </c>
    </row>
    <row r="5373" spans="1:18">
      <c r="A5373" t="s">
        <v>1495</v>
      </c>
      <c r="B5373" t="s">
        <v>1504</v>
      </c>
      <c r="C5373">
        <v>201006</v>
      </c>
      <c r="D5373">
        <v>30</v>
      </c>
      <c r="E5373" t="s">
        <v>1212</v>
      </c>
      <c r="F5373">
        <v>10205</v>
      </c>
      <c r="G5373">
        <v>11869</v>
      </c>
      <c r="H5373">
        <v>21865</v>
      </c>
      <c r="I5373">
        <v>43112076100</v>
      </c>
      <c r="J5373">
        <v>9</v>
      </c>
      <c r="K5373" t="s">
        <v>1464</v>
      </c>
      <c r="L5373">
        <v>276</v>
      </c>
      <c r="M5373" t="s">
        <v>1457</v>
      </c>
      <c r="N5373" t="s">
        <v>1458</v>
      </c>
      <c r="O5373">
        <v>0</v>
      </c>
      <c r="P5373" t="s">
        <v>1207</v>
      </c>
      <c r="Q5373">
        <v>19970924</v>
      </c>
      <c r="R5373">
        <v>891008979</v>
      </c>
    </row>
    <row r="5374" spans="1:18">
      <c r="A5374" t="s">
        <v>1495</v>
      </c>
      <c r="B5374" t="s">
        <v>1505</v>
      </c>
      <c r="C5374">
        <v>201006</v>
      </c>
      <c r="D5374">
        <v>30</v>
      </c>
      <c r="E5374" t="s">
        <v>1212</v>
      </c>
      <c r="F5374">
        <v>1313</v>
      </c>
      <c r="G5374">
        <v>225305</v>
      </c>
      <c r="H5374">
        <v>872</v>
      </c>
      <c r="I5374">
        <v>43112078200</v>
      </c>
      <c r="J5374">
        <v>9</v>
      </c>
      <c r="K5374" t="s">
        <v>1456</v>
      </c>
      <c r="L5374">
        <v>276</v>
      </c>
      <c r="M5374" t="s">
        <v>1457</v>
      </c>
      <c r="N5374" t="s">
        <v>1458</v>
      </c>
      <c r="O5374">
        <v>0</v>
      </c>
      <c r="P5374" t="s">
        <v>1233</v>
      </c>
      <c r="Q5374">
        <v>20040131</v>
      </c>
      <c r="R5374">
        <v>891008979</v>
      </c>
    </row>
    <row r="5375" spans="1:18">
      <c r="A5375" t="s">
        <v>1506</v>
      </c>
      <c r="B5375" t="s">
        <v>1507</v>
      </c>
      <c r="C5375">
        <v>201006</v>
      </c>
      <c r="D5375">
        <v>30</v>
      </c>
      <c r="E5375" t="s">
        <v>1212</v>
      </c>
      <c r="F5375">
        <v>23434</v>
      </c>
      <c r="G5375">
        <v>4070</v>
      </c>
      <c r="H5375">
        <v>19732</v>
      </c>
      <c r="I5375">
        <v>43112072501</v>
      </c>
      <c r="J5375">
        <v>9</v>
      </c>
      <c r="K5375" t="s">
        <v>1464</v>
      </c>
      <c r="L5375">
        <v>276</v>
      </c>
      <c r="M5375" t="s">
        <v>1457</v>
      </c>
      <c r="N5375" t="s">
        <v>1458</v>
      </c>
      <c r="O5375">
        <v>0</v>
      </c>
      <c r="P5375" t="s">
        <v>1207</v>
      </c>
      <c r="Q5375">
        <v>19970408</v>
      </c>
      <c r="R5375">
        <v>891008979</v>
      </c>
    </row>
    <row r="5376" spans="1:18">
      <c r="A5376" t="s">
        <v>1506</v>
      </c>
      <c r="B5376" t="s">
        <v>1508</v>
      </c>
      <c r="C5376">
        <v>201006</v>
      </c>
      <c r="D5376">
        <v>26</v>
      </c>
      <c r="E5376" t="s">
        <v>1212</v>
      </c>
      <c r="F5376">
        <v>17176</v>
      </c>
      <c r="G5376">
        <v>557</v>
      </c>
      <c r="H5376">
        <v>19752</v>
      </c>
      <c r="I5376">
        <v>43112076501</v>
      </c>
      <c r="J5376">
        <v>9</v>
      </c>
      <c r="K5376" t="s">
        <v>1464</v>
      </c>
      <c r="L5376">
        <v>276</v>
      </c>
      <c r="M5376" t="s">
        <v>1457</v>
      </c>
      <c r="N5376" t="s">
        <v>1458</v>
      </c>
      <c r="O5376">
        <v>0</v>
      </c>
      <c r="P5376" t="s">
        <v>1207</v>
      </c>
      <c r="Q5376">
        <v>19971216</v>
      </c>
      <c r="R5376">
        <v>891008979</v>
      </c>
    </row>
    <row r="5377" spans="1:18">
      <c r="A5377" t="s">
        <v>1506</v>
      </c>
      <c r="B5377" t="s">
        <v>1509</v>
      </c>
      <c r="C5377">
        <v>201006</v>
      </c>
      <c r="D5377">
        <v>30</v>
      </c>
      <c r="E5377" t="s">
        <v>1212</v>
      </c>
      <c r="F5377">
        <v>13278</v>
      </c>
      <c r="G5377">
        <v>378</v>
      </c>
      <c r="H5377">
        <v>15410</v>
      </c>
      <c r="I5377">
        <v>43112076800</v>
      </c>
      <c r="J5377">
        <v>9</v>
      </c>
      <c r="K5377" t="s">
        <v>1464</v>
      </c>
      <c r="L5377">
        <v>276</v>
      </c>
      <c r="M5377" t="s">
        <v>1457</v>
      </c>
      <c r="N5377" t="s">
        <v>1458</v>
      </c>
      <c r="O5377">
        <v>0</v>
      </c>
      <c r="P5377" t="s">
        <v>1207</v>
      </c>
      <c r="Q5377">
        <v>20000117</v>
      </c>
      <c r="R5377">
        <v>891008979</v>
      </c>
    </row>
    <row r="5378" spans="1:18">
      <c r="A5378" t="s">
        <v>1506</v>
      </c>
      <c r="B5378" t="s">
        <v>1510</v>
      </c>
      <c r="C5378">
        <v>201006</v>
      </c>
      <c r="D5378">
        <v>30</v>
      </c>
      <c r="E5378" t="s">
        <v>1212</v>
      </c>
      <c r="F5378">
        <v>20722</v>
      </c>
      <c r="G5378">
        <v>86</v>
      </c>
      <c r="H5378">
        <v>43312</v>
      </c>
      <c r="I5378">
        <v>43112079200</v>
      </c>
      <c r="J5378">
        <v>9</v>
      </c>
      <c r="K5378" t="s">
        <v>1464</v>
      </c>
      <c r="L5378">
        <v>276</v>
      </c>
      <c r="M5378" t="s">
        <v>1457</v>
      </c>
      <c r="N5378" t="s">
        <v>1458</v>
      </c>
      <c r="O5378">
        <v>0</v>
      </c>
      <c r="P5378" t="s">
        <v>1207</v>
      </c>
      <c r="Q5378">
        <v>20031215</v>
      </c>
      <c r="R5378">
        <v>891008979</v>
      </c>
    </row>
    <row r="5379" spans="1:18">
      <c r="A5379" t="s">
        <v>1511</v>
      </c>
      <c r="B5379" t="s">
        <v>1512</v>
      </c>
      <c r="C5379">
        <v>201006</v>
      </c>
      <c r="D5379">
        <v>30</v>
      </c>
      <c r="E5379" t="s">
        <v>1212</v>
      </c>
      <c r="F5379">
        <v>4549</v>
      </c>
      <c r="G5379">
        <v>7767</v>
      </c>
      <c r="H5379">
        <v>2475</v>
      </c>
      <c r="I5379">
        <v>43112073200</v>
      </c>
      <c r="J5379">
        <v>9</v>
      </c>
      <c r="K5379" t="s">
        <v>1513</v>
      </c>
      <c r="L5379">
        <v>276</v>
      </c>
      <c r="M5379" t="s">
        <v>1457</v>
      </c>
      <c r="N5379" t="s">
        <v>1458</v>
      </c>
      <c r="O5379">
        <v>0</v>
      </c>
      <c r="P5379" t="s">
        <v>1207</v>
      </c>
      <c r="Q5379">
        <v>19950701</v>
      </c>
      <c r="R5379">
        <v>891008979</v>
      </c>
    </row>
    <row r="5380" spans="1:18">
      <c r="A5380" t="s">
        <v>1511</v>
      </c>
      <c r="B5380" t="s">
        <v>1514</v>
      </c>
      <c r="C5380">
        <v>201006</v>
      </c>
      <c r="D5380">
        <v>30</v>
      </c>
      <c r="E5380" t="s">
        <v>1212</v>
      </c>
      <c r="F5380">
        <v>18898</v>
      </c>
      <c r="G5380">
        <v>3146</v>
      </c>
      <c r="H5380">
        <v>12405</v>
      </c>
      <c r="I5380">
        <v>43112073800</v>
      </c>
      <c r="J5380">
        <v>9</v>
      </c>
      <c r="K5380" t="s">
        <v>1464</v>
      </c>
      <c r="L5380">
        <v>276</v>
      </c>
      <c r="M5380" t="s">
        <v>1457</v>
      </c>
      <c r="N5380" t="s">
        <v>1458</v>
      </c>
      <c r="O5380">
        <v>0</v>
      </c>
      <c r="P5380" t="s">
        <v>1207</v>
      </c>
      <c r="Q5380">
        <v>19960101</v>
      </c>
      <c r="R5380">
        <v>891008979</v>
      </c>
    </row>
    <row r="5381" spans="1:18">
      <c r="A5381" t="s">
        <v>1511</v>
      </c>
      <c r="B5381" t="s">
        <v>1515</v>
      </c>
      <c r="C5381">
        <v>201006</v>
      </c>
      <c r="D5381">
        <v>30</v>
      </c>
      <c r="E5381" t="s">
        <v>1212</v>
      </c>
      <c r="F5381">
        <v>8726</v>
      </c>
      <c r="G5381">
        <v>185</v>
      </c>
      <c r="H5381">
        <v>3263</v>
      </c>
      <c r="I5381">
        <v>43112074601</v>
      </c>
      <c r="J5381">
        <v>9</v>
      </c>
      <c r="K5381" t="s">
        <v>1513</v>
      </c>
      <c r="L5381">
        <v>276</v>
      </c>
      <c r="M5381" t="s">
        <v>1457</v>
      </c>
      <c r="N5381" t="s">
        <v>1458</v>
      </c>
      <c r="O5381">
        <v>0</v>
      </c>
      <c r="P5381" t="s">
        <v>1207</v>
      </c>
      <c r="Q5381">
        <v>20030524</v>
      </c>
      <c r="R5381">
        <v>891008979</v>
      </c>
    </row>
    <row r="5382" spans="1:18">
      <c r="A5382" t="s">
        <v>1454</v>
      </c>
      <c r="B5382" t="s">
        <v>1455</v>
      </c>
      <c r="C5382">
        <v>201007</v>
      </c>
      <c r="D5382">
        <v>28</v>
      </c>
      <c r="E5382" t="s">
        <v>1212</v>
      </c>
      <c r="F5382">
        <v>6460</v>
      </c>
      <c r="G5382">
        <v>2757</v>
      </c>
      <c r="H5382">
        <v>9918</v>
      </c>
      <c r="I5382">
        <v>43112032501</v>
      </c>
      <c r="J5382">
        <v>9</v>
      </c>
      <c r="K5382" t="s">
        <v>1456</v>
      </c>
      <c r="L5382">
        <v>276</v>
      </c>
      <c r="M5382" t="s">
        <v>1457</v>
      </c>
      <c r="N5382" t="s">
        <v>1458</v>
      </c>
      <c r="O5382">
        <v>0</v>
      </c>
      <c r="P5382" t="s">
        <v>1207</v>
      </c>
      <c r="Q5382">
        <v>19860401</v>
      </c>
      <c r="R5382">
        <v>891008979</v>
      </c>
    </row>
    <row r="5383" spans="1:18">
      <c r="A5383" t="s">
        <v>1454</v>
      </c>
      <c r="B5383" t="s">
        <v>1459</v>
      </c>
      <c r="C5383">
        <v>201007</v>
      </c>
      <c r="D5383">
        <v>31</v>
      </c>
      <c r="E5383" t="s">
        <v>1212</v>
      </c>
      <c r="F5383">
        <v>31973</v>
      </c>
      <c r="G5383">
        <v>1788</v>
      </c>
      <c r="H5383">
        <v>21608</v>
      </c>
      <c r="I5383">
        <v>43112074000</v>
      </c>
      <c r="J5383">
        <v>9</v>
      </c>
      <c r="K5383" t="s">
        <v>1460</v>
      </c>
      <c r="L5383">
        <v>276</v>
      </c>
      <c r="M5383" t="s">
        <v>1457</v>
      </c>
      <c r="N5383" t="s">
        <v>1458</v>
      </c>
      <c r="O5383">
        <v>0</v>
      </c>
      <c r="P5383" t="s">
        <v>1207</v>
      </c>
      <c r="Q5383">
        <v>19960301</v>
      </c>
      <c r="R5383">
        <v>891008979</v>
      </c>
    </row>
    <row r="5384" spans="1:18">
      <c r="A5384" t="s">
        <v>1461</v>
      </c>
      <c r="B5384" t="s">
        <v>1462</v>
      </c>
      <c r="C5384">
        <v>201007</v>
      </c>
      <c r="D5384">
        <v>31</v>
      </c>
      <c r="E5384" t="s">
        <v>1212</v>
      </c>
      <c r="F5384">
        <v>10048</v>
      </c>
      <c r="G5384">
        <v>32317</v>
      </c>
      <c r="H5384">
        <v>4046</v>
      </c>
      <c r="I5384">
        <v>43112071100</v>
      </c>
      <c r="J5384">
        <v>9</v>
      </c>
      <c r="K5384" t="s">
        <v>1456</v>
      </c>
      <c r="L5384">
        <v>276</v>
      </c>
      <c r="M5384" t="s">
        <v>1457</v>
      </c>
      <c r="N5384" t="s">
        <v>1458</v>
      </c>
      <c r="O5384">
        <v>0</v>
      </c>
      <c r="P5384" t="s">
        <v>1207</v>
      </c>
      <c r="Q5384">
        <v>19940901</v>
      </c>
      <c r="R5384">
        <v>891008979</v>
      </c>
    </row>
    <row r="5385" spans="1:18">
      <c r="A5385" t="s">
        <v>1461</v>
      </c>
      <c r="B5385" t="s">
        <v>1463</v>
      </c>
      <c r="C5385">
        <v>201007</v>
      </c>
      <c r="D5385">
        <v>31</v>
      </c>
      <c r="E5385" t="s">
        <v>1212</v>
      </c>
      <c r="F5385">
        <v>16101</v>
      </c>
      <c r="G5385">
        <v>2418</v>
      </c>
      <c r="H5385">
        <v>52651</v>
      </c>
      <c r="I5385">
        <v>43112071802</v>
      </c>
      <c r="J5385">
        <v>9</v>
      </c>
      <c r="K5385" t="s">
        <v>1464</v>
      </c>
      <c r="L5385">
        <v>276</v>
      </c>
      <c r="M5385" t="s">
        <v>1457</v>
      </c>
      <c r="N5385" t="s">
        <v>1458</v>
      </c>
      <c r="O5385">
        <v>0</v>
      </c>
      <c r="P5385" t="s">
        <v>1207</v>
      </c>
      <c r="Q5385">
        <v>20071208</v>
      </c>
      <c r="R5385">
        <v>891008979</v>
      </c>
    </row>
    <row r="5386" spans="1:18">
      <c r="A5386" t="s">
        <v>1461</v>
      </c>
      <c r="B5386" t="s">
        <v>1465</v>
      </c>
      <c r="C5386">
        <v>201007</v>
      </c>
      <c r="D5386">
        <v>31</v>
      </c>
      <c r="E5386" t="s">
        <v>1212</v>
      </c>
      <c r="F5386">
        <v>4144</v>
      </c>
      <c r="G5386">
        <v>44271</v>
      </c>
      <c r="H5386">
        <v>11428</v>
      </c>
      <c r="I5386">
        <v>43112072001</v>
      </c>
      <c r="J5386">
        <v>9</v>
      </c>
      <c r="K5386" t="s">
        <v>1456</v>
      </c>
      <c r="L5386">
        <v>276</v>
      </c>
      <c r="M5386" t="s">
        <v>1457</v>
      </c>
      <c r="N5386" t="s">
        <v>1458</v>
      </c>
      <c r="O5386">
        <v>0</v>
      </c>
      <c r="P5386" t="s">
        <v>1207</v>
      </c>
      <c r="Q5386">
        <v>19970201</v>
      </c>
      <c r="R5386">
        <v>891008979</v>
      </c>
    </row>
    <row r="5387" spans="1:18">
      <c r="A5387" t="s">
        <v>1461</v>
      </c>
      <c r="B5387" t="s">
        <v>1466</v>
      </c>
      <c r="C5387">
        <v>201007</v>
      </c>
      <c r="D5387">
        <v>31</v>
      </c>
      <c r="E5387" t="s">
        <v>1212</v>
      </c>
      <c r="F5387">
        <v>8683</v>
      </c>
      <c r="G5387">
        <v>4004</v>
      </c>
      <c r="H5387">
        <v>5249</v>
      </c>
      <c r="I5387">
        <v>43112073401</v>
      </c>
      <c r="J5387">
        <v>9</v>
      </c>
      <c r="K5387" t="s">
        <v>1467</v>
      </c>
      <c r="L5387">
        <v>276</v>
      </c>
      <c r="M5387" t="s">
        <v>1457</v>
      </c>
      <c r="N5387" t="s">
        <v>1458</v>
      </c>
      <c r="O5387">
        <v>0</v>
      </c>
      <c r="P5387" t="s">
        <v>1207</v>
      </c>
      <c r="Q5387">
        <v>19990428</v>
      </c>
      <c r="R5387">
        <v>891008979</v>
      </c>
    </row>
    <row r="5388" spans="1:18">
      <c r="A5388" t="s">
        <v>1461</v>
      </c>
      <c r="B5388" t="s">
        <v>1468</v>
      </c>
      <c r="C5388">
        <v>201007</v>
      </c>
      <c r="D5388">
        <v>31</v>
      </c>
      <c r="E5388" t="s">
        <v>1212</v>
      </c>
      <c r="F5388">
        <v>8888</v>
      </c>
      <c r="G5388">
        <v>1280</v>
      </c>
      <c r="H5388">
        <v>7123</v>
      </c>
      <c r="I5388">
        <v>43112073600</v>
      </c>
      <c r="J5388">
        <v>9</v>
      </c>
      <c r="K5388" t="s">
        <v>1456</v>
      </c>
      <c r="L5388">
        <v>276</v>
      </c>
      <c r="M5388" t="s">
        <v>1457</v>
      </c>
      <c r="N5388" t="s">
        <v>1458</v>
      </c>
      <c r="O5388">
        <v>0</v>
      </c>
      <c r="P5388" t="s">
        <v>1207</v>
      </c>
      <c r="Q5388">
        <v>19951101</v>
      </c>
      <c r="R5388">
        <v>891008979</v>
      </c>
    </row>
    <row r="5389" spans="1:18">
      <c r="A5389" t="s">
        <v>1461</v>
      </c>
      <c r="B5389" t="s">
        <v>1469</v>
      </c>
      <c r="C5389">
        <v>201007</v>
      </c>
      <c r="D5389">
        <v>31</v>
      </c>
      <c r="E5389" t="s">
        <v>1212</v>
      </c>
      <c r="F5389">
        <v>12633</v>
      </c>
      <c r="G5389">
        <v>86</v>
      </c>
      <c r="H5389">
        <v>10939</v>
      </c>
      <c r="I5389">
        <v>43112074300</v>
      </c>
      <c r="J5389">
        <v>9</v>
      </c>
      <c r="K5389" t="s">
        <v>1467</v>
      </c>
      <c r="L5389">
        <v>276</v>
      </c>
      <c r="M5389" t="s">
        <v>1457</v>
      </c>
      <c r="N5389" t="s">
        <v>1458</v>
      </c>
      <c r="O5389">
        <v>0</v>
      </c>
      <c r="P5389" t="s">
        <v>1207</v>
      </c>
      <c r="Q5389">
        <v>19960501</v>
      </c>
      <c r="R5389">
        <v>891008979</v>
      </c>
    </row>
    <row r="5390" spans="1:18">
      <c r="A5390" t="s">
        <v>1461</v>
      </c>
      <c r="B5390" t="s">
        <v>1470</v>
      </c>
      <c r="C5390">
        <v>201007</v>
      </c>
      <c r="D5390">
        <v>31</v>
      </c>
      <c r="E5390" t="s">
        <v>1212</v>
      </c>
      <c r="F5390">
        <v>9538</v>
      </c>
      <c r="G5390">
        <v>1050</v>
      </c>
      <c r="H5390">
        <v>37194</v>
      </c>
      <c r="I5390">
        <v>43112078302</v>
      </c>
      <c r="J5390">
        <v>9</v>
      </c>
      <c r="K5390" t="s">
        <v>1467</v>
      </c>
      <c r="L5390">
        <v>276</v>
      </c>
      <c r="M5390" t="s">
        <v>1457</v>
      </c>
      <c r="N5390" t="s">
        <v>1458</v>
      </c>
      <c r="O5390">
        <v>0</v>
      </c>
      <c r="P5390" t="s">
        <v>1207</v>
      </c>
      <c r="Q5390">
        <v>20030215</v>
      </c>
      <c r="R5390">
        <v>891008979</v>
      </c>
    </row>
    <row r="5391" spans="1:18">
      <c r="A5391" t="s">
        <v>1461</v>
      </c>
      <c r="B5391" t="s">
        <v>1471</v>
      </c>
      <c r="C5391">
        <v>201007</v>
      </c>
      <c r="D5391">
        <v>31</v>
      </c>
      <c r="E5391" t="s">
        <v>1212</v>
      </c>
      <c r="F5391">
        <v>16707</v>
      </c>
      <c r="G5391">
        <v>266</v>
      </c>
      <c r="H5391">
        <v>11791</v>
      </c>
      <c r="I5391">
        <v>43112078800</v>
      </c>
      <c r="J5391">
        <v>9</v>
      </c>
      <c r="K5391" t="s">
        <v>1456</v>
      </c>
      <c r="L5391">
        <v>276</v>
      </c>
      <c r="M5391" t="s">
        <v>1457</v>
      </c>
      <c r="N5391" t="s">
        <v>1458</v>
      </c>
      <c r="O5391">
        <v>0</v>
      </c>
      <c r="P5391" t="s">
        <v>1207</v>
      </c>
      <c r="Q5391">
        <v>20030808</v>
      </c>
      <c r="R5391">
        <v>891008979</v>
      </c>
    </row>
    <row r="5392" spans="1:18">
      <c r="A5392" t="s">
        <v>1461</v>
      </c>
      <c r="B5392" t="s">
        <v>1472</v>
      </c>
      <c r="C5392">
        <v>201007</v>
      </c>
      <c r="D5392">
        <v>31</v>
      </c>
      <c r="E5392" t="s">
        <v>1212</v>
      </c>
      <c r="F5392">
        <v>15902</v>
      </c>
      <c r="G5392">
        <v>3802</v>
      </c>
      <c r="H5392">
        <v>19862</v>
      </c>
      <c r="I5392">
        <v>43112079000</v>
      </c>
      <c r="J5392">
        <v>9</v>
      </c>
      <c r="K5392" t="s">
        <v>1456</v>
      </c>
      <c r="L5392">
        <v>276</v>
      </c>
      <c r="M5392" t="s">
        <v>1457</v>
      </c>
      <c r="N5392" t="s">
        <v>1458</v>
      </c>
      <c r="O5392">
        <v>0</v>
      </c>
      <c r="P5392" t="s">
        <v>1207</v>
      </c>
      <c r="Q5392">
        <v>20030910</v>
      </c>
      <c r="R5392">
        <v>891008979</v>
      </c>
    </row>
    <row r="5393" spans="1:18">
      <c r="A5393" t="s">
        <v>1473</v>
      </c>
      <c r="B5393" t="s">
        <v>1474</v>
      </c>
      <c r="C5393">
        <v>201007</v>
      </c>
      <c r="D5393">
        <v>28</v>
      </c>
      <c r="E5393" t="s">
        <v>1212</v>
      </c>
      <c r="F5393">
        <v>12870</v>
      </c>
      <c r="G5393">
        <v>10395</v>
      </c>
      <c r="H5393">
        <v>3581</v>
      </c>
      <c r="I5393">
        <v>43112034602</v>
      </c>
      <c r="J5393">
        <v>9</v>
      </c>
      <c r="K5393" t="s">
        <v>1475</v>
      </c>
      <c r="L5393">
        <v>276</v>
      </c>
      <c r="M5393" t="s">
        <v>1457</v>
      </c>
      <c r="N5393" t="s">
        <v>1458</v>
      </c>
      <c r="O5393">
        <v>0</v>
      </c>
      <c r="P5393" t="s">
        <v>1207</v>
      </c>
      <c r="Q5393">
        <v>19990617</v>
      </c>
      <c r="R5393">
        <v>891008979</v>
      </c>
    </row>
    <row r="5394" spans="1:18">
      <c r="A5394" t="s">
        <v>1473</v>
      </c>
      <c r="B5394" t="s">
        <v>1476</v>
      </c>
      <c r="C5394">
        <v>201007</v>
      </c>
      <c r="D5394">
        <v>28</v>
      </c>
      <c r="E5394" t="s">
        <v>1212</v>
      </c>
      <c r="F5394">
        <v>14077</v>
      </c>
      <c r="G5394">
        <v>2429</v>
      </c>
      <c r="H5394">
        <v>18744</v>
      </c>
      <c r="I5394">
        <v>43112046602</v>
      </c>
      <c r="J5394">
        <v>9</v>
      </c>
      <c r="K5394" t="s">
        <v>1477</v>
      </c>
      <c r="L5394">
        <v>276</v>
      </c>
      <c r="M5394" t="s">
        <v>1457</v>
      </c>
      <c r="N5394" t="s">
        <v>1458</v>
      </c>
      <c r="O5394">
        <v>0</v>
      </c>
      <c r="P5394" t="s">
        <v>1207</v>
      </c>
      <c r="Q5394">
        <v>19900301</v>
      </c>
      <c r="R5394">
        <v>891008979</v>
      </c>
    </row>
    <row r="5395" spans="1:18">
      <c r="A5395" t="s">
        <v>1478</v>
      </c>
      <c r="B5395" t="s">
        <v>1479</v>
      </c>
      <c r="C5395">
        <v>201007</v>
      </c>
      <c r="D5395">
        <v>28</v>
      </c>
      <c r="E5395" t="s">
        <v>1212</v>
      </c>
      <c r="F5395">
        <v>6679</v>
      </c>
      <c r="G5395">
        <v>30767</v>
      </c>
      <c r="H5395">
        <v>7129</v>
      </c>
      <c r="I5395">
        <v>43112034200</v>
      </c>
      <c r="J5395">
        <v>9</v>
      </c>
      <c r="K5395" t="s">
        <v>1477</v>
      </c>
      <c r="L5395">
        <v>276</v>
      </c>
      <c r="M5395" t="s">
        <v>1457</v>
      </c>
      <c r="N5395" t="s">
        <v>1458</v>
      </c>
      <c r="O5395">
        <v>0</v>
      </c>
      <c r="P5395" t="s">
        <v>1233</v>
      </c>
      <c r="Q5395">
        <v>19960601</v>
      </c>
      <c r="R5395">
        <v>891008979</v>
      </c>
    </row>
    <row r="5396" spans="1:18">
      <c r="A5396" t="s">
        <v>1478</v>
      </c>
      <c r="B5396" t="s">
        <v>1480</v>
      </c>
      <c r="C5396">
        <v>201007</v>
      </c>
      <c r="D5396">
        <v>28</v>
      </c>
      <c r="E5396" t="s">
        <v>1212</v>
      </c>
      <c r="F5396">
        <v>4920</v>
      </c>
      <c r="G5396">
        <v>51076</v>
      </c>
      <c r="H5396">
        <v>1371</v>
      </c>
      <c r="I5396">
        <v>43112034400</v>
      </c>
      <c r="J5396">
        <v>9</v>
      </c>
      <c r="K5396" t="s">
        <v>1477</v>
      </c>
      <c r="L5396">
        <v>276</v>
      </c>
      <c r="M5396" t="s">
        <v>1457</v>
      </c>
      <c r="N5396" t="s">
        <v>1458</v>
      </c>
      <c r="O5396">
        <v>0</v>
      </c>
      <c r="P5396" t="s">
        <v>1207</v>
      </c>
      <c r="Q5396">
        <v>19980131</v>
      </c>
      <c r="R5396">
        <v>891008979</v>
      </c>
    </row>
    <row r="5397" spans="1:18">
      <c r="A5397" t="s">
        <v>1478</v>
      </c>
      <c r="B5397" t="s">
        <v>1481</v>
      </c>
      <c r="C5397">
        <v>201007</v>
      </c>
      <c r="D5397">
        <v>28</v>
      </c>
      <c r="E5397" t="s">
        <v>1212</v>
      </c>
      <c r="F5397">
        <v>9862</v>
      </c>
      <c r="G5397">
        <v>21904</v>
      </c>
      <c r="H5397">
        <v>7973</v>
      </c>
      <c r="I5397">
        <v>43112034701</v>
      </c>
      <c r="J5397">
        <v>9</v>
      </c>
      <c r="K5397" t="s">
        <v>1477</v>
      </c>
      <c r="L5397">
        <v>276</v>
      </c>
      <c r="M5397" t="s">
        <v>1457</v>
      </c>
      <c r="N5397" t="s">
        <v>1458</v>
      </c>
      <c r="O5397">
        <v>0</v>
      </c>
      <c r="P5397" t="s">
        <v>1207</v>
      </c>
      <c r="Q5397">
        <v>20020806</v>
      </c>
      <c r="R5397">
        <v>891008979</v>
      </c>
    </row>
    <row r="5398" spans="1:18">
      <c r="A5398" t="s">
        <v>1478</v>
      </c>
      <c r="B5398" t="s">
        <v>1482</v>
      </c>
      <c r="C5398">
        <v>201007</v>
      </c>
      <c r="D5398">
        <v>28</v>
      </c>
      <c r="E5398" t="s">
        <v>1212</v>
      </c>
      <c r="F5398">
        <v>921</v>
      </c>
      <c r="G5398">
        <v>305</v>
      </c>
      <c r="H5398">
        <v>11978</v>
      </c>
      <c r="I5398">
        <v>43112035402</v>
      </c>
      <c r="J5398">
        <v>9</v>
      </c>
      <c r="K5398" t="s">
        <v>1456</v>
      </c>
      <c r="L5398">
        <v>276</v>
      </c>
      <c r="M5398" t="s">
        <v>1457</v>
      </c>
      <c r="N5398" t="s">
        <v>1458</v>
      </c>
      <c r="O5398">
        <v>0</v>
      </c>
      <c r="P5398" t="s">
        <v>1207</v>
      </c>
      <c r="Q5398">
        <v>20040927</v>
      </c>
      <c r="R5398">
        <v>891008979</v>
      </c>
    </row>
    <row r="5399" spans="1:18">
      <c r="A5399" t="s">
        <v>1478</v>
      </c>
      <c r="B5399" t="s">
        <v>1483</v>
      </c>
      <c r="C5399">
        <v>201007</v>
      </c>
      <c r="D5399">
        <v>28</v>
      </c>
      <c r="E5399" t="s">
        <v>1212</v>
      </c>
      <c r="F5399">
        <v>20979</v>
      </c>
      <c r="G5399">
        <v>256</v>
      </c>
      <c r="H5399">
        <v>50477</v>
      </c>
      <c r="I5399">
        <v>43112034801</v>
      </c>
      <c r="J5399">
        <v>9</v>
      </c>
      <c r="K5399" t="s">
        <v>1477</v>
      </c>
      <c r="L5399">
        <v>276</v>
      </c>
      <c r="M5399" t="s">
        <v>1457</v>
      </c>
      <c r="N5399" t="s">
        <v>1458</v>
      </c>
      <c r="O5399">
        <v>0</v>
      </c>
      <c r="P5399" t="s">
        <v>1207</v>
      </c>
      <c r="Q5399">
        <v>19980530</v>
      </c>
      <c r="R5399">
        <v>891008979</v>
      </c>
    </row>
    <row r="5400" spans="1:18">
      <c r="A5400" t="s">
        <v>1478</v>
      </c>
      <c r="B5400" t="s">
        <v>1484</v>
      </c>
      <c r="C5400">
        <v>201007</v>
      </c>
      <c r="D5400">
        <v>28</v>
      </c>
      <c r="E5400" t="s">
        <v>1212</v>
      </c>
      <c r="F5400">
        <v>10534</v>
      </c>
      <c r="G5400">
        <v>130404</v>
      </c>
      <c r="H5400">
        <v>4956</v>
      </c>
      <c r="I5400">
        <v>43112035501</v>
      </c>
      <c r="J5400">
        <v>9</v>
      </c>
      <c r="K5400" t="s">
        <v>1456</v>
      </c>
      <c r="L5400">
        <v>276</v>
      </c>
      <c r="M5400" t="s">
        <v>1457</v>
      </c>
      <c r="N5400" t="s">
        <v>1458</v>
      </c>
      <c r="O5400">
        <v>0</v>
      </c>
      <c r="P5400" t="s">
        <v>1207</v>
      </c>
      <c r="Q5400">
        <v>19990923</v>
      </c>
      <c r="R5400">
        <v>891008979</v>
      </c>
    </row>
    <row r="5401" spans="1:18">
      <c r="A5401" t="s">
        <v>1478</v>
      </c>
      <c r="B5401" t="s">
        <v>1485</v>
      </c>
      <c r="C5401">
        <v>201007</v>
      </c>
      <c r="D5401">
        <v>28</v>
      </c>
      <c r="E5401" t="s">
        <v>1212</v>
      </c>
      <c r="F5401">
        <v>2253</v>
      </c>
      <c r="G5401">
        <v>19786</v>
      </c>
      <c r="H5401">
        <v>2923</v>
      </c>
      <c r="I5401">
        <v>43112047703</v>
      </c>
      <c r="J5401">
        <v>9</v>
      </c>
      <c r="K5401" t="s">
        <v>1477</v>
      </c>
      <c r="L5401">
        <v>276</v>
      </c>
      <c r="M5401" t="s">
        <v>1457</v>
      </c>
      <c r="N5401" t="s">
        <v>1458</v>
      </c>
      <c r="O5401">
        <v>0</v>
      </c>
      <c r="P5401" t="s">
        <v>1207</v>
      </c>
      <c r="Q5401">
        <v>20040625</v>
      </c>
      <c r="R5401">
        <v>891008979</v>
      </c>
    </row>
    <row r="5402" spans="1:18">
      <c r="A5402" t="s">
        <v>1478</v>
      </c>
      <c r="B5402" t="s">
        <v>1486</v>
      </c>
      <c r="C5402">
        <v>201007</v>
      </c>
      <c r="D5402">
        <v>28</v>
      </c>
      <c r="E5402" t="s">
        <v>1212</v>
      </c>
      <c r="F5402">
        <v>740</v>
      </c>
      <c r="G5402">
        <v>817</v>
      </c>
      <c r="H5402">
        <v>1654</v>
      </c>
      <c r="I5402">
        <v>43112042002</v>
      </c>
      <c r="J5402">
        <v>9</v>
      </c>
      <c r="K5402" t="s">
        <v>1477</v>
      </c>
      <c r="L5402">
        <v>276</v>
      </c>
      <c r="M5402" t="s">
        <v>1457</v>
      </c>
      <c r="N5402" t="s">
        <v>1458</v>
      </c>
      <c r="O5402">
        <v>0</v>
      </c>
      <c r="P5402" t="s">
        <v>1425</v>
      </c>
      <c r="Q5402">
        <v>20020322</v>
      </c>
      <c r="R5402">
        <v>891008979</v>
      </c>
    </row>
    <row r="5403" spans="1:18">
      <c r="A5403" t="s">
        <v>1478</v>
      </c>
      <c r="B5403" t="s">
        <v>1488</v>
      </c>
      <c r="C5403">
        <v>201007</v>
      </c>
      <c r="D5403">
        <v>28</v>
      </c>
      <c r="E5403" t="s">
        <v>1212</v>
      </c>
      <c r="F5403">
        <v>3728</v>
      </c>
      <c r="G5403">
        <v>19638</v>
      </c>
      <c r="H5403">
        <v>698</v>
      </c>
      <c r="I5403">
        <v>43112052003</v>
      </c>
      <c r="J5403">
        <v>9</v>
      </c>
      <c r="K5403" t="s">
        <v>1477</v>
      </c>
      <c r="L5403">
        <v>276</v>
      </c>
      <c r="M5403" t="s">
        <v>1457</v>
      </c>
      <c r="N5403" t="s">
        <v>1458</v>
      </c>
      <c r="O5403">
        <v>0</v>
      </c>
      <c r="P5403" t="s">
        <v>1207</v>
      </c>
      <c r="Q5403">
        <v>20000313</v>
      </c>
      <c r="R5403">
        <v>891008979</v>
      </c>
    </row>
    <row r="5404" spans="1:18">
      <c r="A5404" t="s">
        <v>1478</v>
      </c>
      <c r="B5404" t="s">
        <v>1489</v>
      </c>
      <c r="C5404">
        <v>201007</v>
      </c>
      <c r="D5404">
        <v>21</v>
      </c>
      <c r="E5404" t="s">
        <v>1212</v>
      </c>
      <c r="F5404">
        <v>2835</v>
      </c>
      <c r="G5404">
        <v>2157</v>
      </c>
      <c r="H5404">
        <v>15395</v>
      </c>
      <c r="I5404">
        <v>43112055801</v>
      </c>
      <c r="J5404">
        <v>9</v>
      </c>
      <c r="K5404" t="s">
        <v>1477</v>
      </c>
      <c r="L5404">
        <v>276</v>
      </c>
      <c r="M5404" t="s">
        <v>1457</v>
      </c>
      <c r="N5404" t="s">
        <v>1458</v>
      </c>
      <c r="O5404">
        <v>0</v>
      </c>
      <c r="P5404" t="s">
        <v>1207</v>
      </c>
      <c r="Q5404">
        <v>20040511</v>
      </c>
      <c r="R5404">
        <v>891008979</v>
      </c>
    </row>
    <row r="5405" spans="1:18">
      <c r="A5405" t="s">
        <v>1478</v>
      </c>
      <c r="B5405" t="s">
        <v>1490</v>
      </c>
      <c r="C5405">
        <v>201007</v>
      </c>
      <c r="D5405">
        <v>28</v>
      </c>
      <c r="E5405" t="s">
        <v>1212</v>
      </c>
      <c r="F5405">
        <v>9153</v>
      </c>
      <c r="G5405">
        <v>1267</v>
      </c>
      <c r="H5405">
        <v>10497</v>
      </c>
      <c r="I5405">
        <v>43112045402</v>
      </c>
      <c r="J5405">
        <v>9</v>
      </c>
      <c r="K5405" t="s">
        <v>1477</v>
      </c>
      <c r="L5405">
        <v>276</v>
      </c>
      <c r="M5405" t="s">
        <v>1457</v>
      </c>
      <c r="N5405" t="s">
        <v>1458</v>
      </c>
      <c r="O5405">
        <v>0</v>
      </c>
      <c r="P5405" t="s">
        <v>1207</v>
      </c>
      <c r="Q5405">
        <v>19981022</v>
      </c>
      <c r="R5405">
        <v>891008979</v>
      </c>
    </row>
    <row r="5406" spans="1:18">
      <c r="A5406" t="s">
        <v>1478</v>
      </c>
      <c r="B5406" t="s">
        <v>1491</v>
      </c>
      <c r="C5406">
        <v>201007</v>
      </c>
      <c r="D5406">
        <v>28</v>
      </c>
      <c r="E5406" t="s">
        <v>1212</v>
      </c>
      <c r="F5406">
        <v>11127</v>
      </c>
      <c r="G5406">
        <v>3424</v>
      </c>
      <c r="H5406">
        <v>11010</v>
      </c>
      <c r="I5406">
        <v>43112049101</v>
      </c>
      <c r="J5406">
        <v>9</v>
      </c>
      <c r="K5406" t="s">
        <v>1477</v>
      </c>
      <c r="L5406">
        <v>276</v>
      </c>
      <c r="M5406" t="s">
        <v>1457</v>
      </c>
      <c r="N5406" t="s">
        <v>1458</v>
      </c>
      <c r="O5406">
        <v>0</v>
      </c>
      <c r="P5406" t="s">
        <v>1207</v>
      </c>
      <c r="Q5406">
        <v>19880301</v>
      </c>
      <c r="R5406">
        <v>891008979</v>
      </c>
    </row>
    <row r="5407" spans="1:18">
      <c r="A5407" t="s">
        <v>1478</v>
      </c>
      <c r="B5407" t="s">
        <v>1492</v>
      </c>
      <c r="C5407">
        <v>201007</v>
      </c>
      <c r="D5407">
        <v>28</v>
      </c>
      <c r="E5407" t="s">
        <v>1212</v>
      </c>
      <c r="F5407">
        <v>8321</v>
      </c>
      <c r="G5407">
        <v>15554</v>
      </c>
      <c r="H5407">
        <v>4603</v>
      </c>
      <c r="I5407">
        <v>43112040402</v>
      </c>
      <c r="J5407">
        <v>9</v>
      </c>
      <c r="K5407" t="s">
        <v>1477</v>
      </c>
      <c r="L5407">
        <v>276</v>
      </c>
      <c r="M5407" t="s">
        <v>1457</v>
      </c>
      <c r="N5407" t="s">
        <v>1458</v>
      </c>
      <c r="O5407">
        <v>0</v>
      </c>
      <c r="P5407" t="s">
        <v>1207</v>
      </c>
      <c r="Q5407">
        <v>20040919</v>
      </c>
      <c r="R5407">
        <v>891008979</v>
      </c>
    </row>
    <row r="5408" spans="1:18">
      <c r="A5408" t="s">
        <v>1478</v>
      </c>
      <c r="B5408" t="s">
        <v>1493</v>
      </c>
      <c r="C5408">
        <v>201007</v>
      </c>
      <c r="D5408">
        <v>28</v>
      </c>
      <c r="E5408" t="s">
        <v>1212</v>
      </c>
      <c r="F5408">
        <v>7981</v>
      </c>
      <c r="G5408">
        <v>22727</v>
      </c>
      <c r="H5408">
        <v>5038</v>
      </c>
      <c r="I5408">
        <v>43112044601</v>
      </c>
      <c r="J5408">
        <v>9</v>
      </c>
      <c r="K5408" t="s">
        <v>1477</v>
      </c>
      <c r="L5408">
        <v>276</v>
      </c>
      <c r="M5408" t="s">
        <v>1457</v>
      </c>
      <c r="N5408" t="s">
        <v>1458</v>
      </c>
      <c r="O5408">
        <v>0</v>
      </c>
      <c r="P5408" t="s">
        <v>1207</v>
      </c>
      <c r="Q5408">
        <v>19960901</v>
      </c>
      <c r="R5408">
        <v>891008979</v>
      </c>
    </row>
    <row r="5409" spans="1:18">
      <c r="A5409" t="s">
        <v>1478</v>
      </c>
      <c r="B5409" t="s">
        <v>1494</v>
      </c>
      <c r="C5409">
        <v>201007</v>
      </c>
      <c r="D5409">
        <v>28</v>
      </c>
      <c r="E5409" t="s">
        <v>1212</v>
      </c>
      <c r="F5409">
        <v>7233</v>
      </c>
      <c r="G5409">
        <v>8175</v>
      </c>
      <c r="H5409">
        <v>1142</v>
      </c>
      <c r="I5409">
        <v>43112042502</v>
      </c>
      <c r="J5409">
        <v>9</v>
      </c>
      <c r="K5409" t="s">
        <v>1477</v>
      </c>
      <c r="L5409">
        <v>276</v>
      </c>
      <c r="M5409" t="s">
        <v>1457</v>
      </c>
      <c r="N5409" t="s">
        <v>1458</v>
      </c>
      <c r="O5409">
        <v>0</v>
      </c>
      <c r="P5409" t="s">
        <v>1207</v>
      </c>
      <c r="Q5409">
        <v>19970201</v>
      </c>
      <c r="R5409">
        <v>891008979</v>
      </c>
    </row>
    <row r="5410" spans="1:18">
      <c r="A5410" t="s">
        <v>1495</v>
      </c>
      <c r="B5410" t="s">
        <v>1496</v>
      </c>
      <c r="C5410">
        <v>201007</v>
      </c>
      <c r="D5410">
        <v>28</v>
      </c>
      <c r="E5410" t="s">
        <v>1212</v>
      </c>
      <c r="F5410">
        <v>5306</v>
      </c>
      <c r="G5410">
        <v>53719</v>
      </c>
      <c r="H5410">
        <v>5143</v>
      </c>
      <c r="I5410">
        <v>43112034300</v>
      </c>
      <c r="J5410">
        <v>9</v>
      </c>
      <c r="K5410" t="s">
        <v>1456</v>
      </c>
      <c r="L5410">
        <v>276</v>
      </c>
      <c r="M5410" t="s">
        <v>1457</v>
      </c>
      <c r="N5410" t="s">
        <v>1458</v>
      </c>
      <c r="O5410">
        <v>0</v>
      </c>
      <c r="P5410" t="s">
        <v>1207</v>
      </c>
      <c r="Q5410">
        <v>19810501</v>
      </c>
      <c r="R5410">
        <v>891008979</v>
      </c>
    </row>
    <row r="5411" spans="1:18">
      <c r="A5411" t="s">
        <v>1495</v>
      </c>
      <c r="B5411" t="s">
        <v>1497</v>
      </c>
      <c r="C5411">
        <v>201007</v>
      </c>
      <c r="D5411">
        <v>31</v>
      </c>
      <c r="E5411" t="s">
        <v>1212</v>
      </c>
      <c r="F5411">
        <v>13980</v>
      </c>
      <c r="G5411">
        <v>189</v>
      </c>
      <c r="H5411">
        <v>22161</v>
      </c>
      <c r="I5411">
        <v>43112070101</v>
      </c>
      <c r="J5411">
        <v>9</v>
      </c>
      <c r="K5411" t="s">
        <v>1456</v>
      </c>
      <c r="L5411">
        <v>276</v>
      </c>
      <c r="M5411" t="s">
        <v>1457</v>
      </c>
      <c r="N5411" t="s">
        <v>1458</v>
      </c>
      <c r="O5411">
        <v>0</v>
      </c>
      <c r="P5411" t="s">
        <v>1207</v>
      </c>
      <c r="Q5411">
        <v>20030623</v>
      </c>
      <c r="R5411">
        <v>891008979</v>
      </c>
    </row>
    <row r="5412" spans="1:18">
      <c r="A5412" t="s">
        <v>1495</v>
      </c>
      <c r="B5412" t="s">
        <v>1498</v>
      </c>
      <c r="C5412">
        <v>201007</v>
      </c>
      <c r="D5412">
        <v>31</v>
      </c>
      <c r="E5412" t="s">
        <v>1212</v>
      </c>
      <c r="F5412">
        <v>5885</v>
      </c>
      <c r="G5412">
        <v>279</v>
      </c>
      <c r="H5412">
        <v>19472</v>
      </c>
      <c r="I5412">
        <v>43112070803</v>
      </c>
      <c r="J5412">
        <v>9</v>
      </c>
      <c r="K5412" t="s">
        <v>1456</v>
      </c>
      <c r="L5412">
        <v>276</v>
      </c>
      <c r="M5412" t="s">
        <v>1457</v>
      </c>
      <c r="N5412" t="s">
        <v>1458</v>
      </c>
      <c r="O5412">
        <v>0</v>
      </c>
      <c r="P5412" t="s">
        <v>1207</v>
      </c>
      <c r="Q5412">
        <v>20040126</v>
      </c>
      <c r="R5412">
        <v>891008979</v>
      </c>
    </row>
    <row r="5413" spans="1:18">
      <c r="A5413" t="s">
        <v>1495</v>
      </c>
      <c r="B5413" t="s">
        <v>1499</v>
      </c>
      <c r="C5413">
        <v>201007</v>
      </c>
      <c r="D5413">
        <v>31</v>
      </c>
      <c r="E5413" t="s">
        <v>1212</v>
      </c>
      <c r="F5413">
        <v>13965</v>
      </c>
      <c r="G5413">
        <v>55808</v>
      </c>
      <c r="H5413">
        <v>32002</v>
      </c>
      <c r="I5413">
        <v>43112071601</v>
      </c>
      <c r="J5413">
        <v>9</v>
      </c>
      <c r="K5413" t="s">
        <v>1456</v>
      </c>
      <c r="L5413">
        <v>276</v>
      </c>
      <c r="M5413" t="s">
        <v>1457</v>
      </c>
      <c r="N5413" t="s">
        <v>1458</v>
      </c>
      <c r="O5413">
        <v>0</v>
      </c>
      <c r="P5413" t="s">
        <v>1207</v>
      </c>
      <c r="Q5413">
        <v>20081031</v>
      </c>
      <c r="R5413">
        <v>891008979</v>
      </c>
    </row>
    <row r="5414" spans="1:18">
      <c r="A5414" t="s">
        <v>1495</v>
      </c>
      <c r="B5414" t="s">
        <v>1500</v>
      </c>
      <c r="C5414">
        <v>201007</v>
      </c>
      <c r="D5414">
        <v>31</v>
      </c>
      <c r="E5414" t="s">
        <v>1212</v>
      </c>
      <c r="F5414">
        <v>3653</v>
      </c>
      <c r="G5414">
        <v>299</v>
      </c>
      <c r="H5414">
        <v>5156</v>
      </c>
      <c r="I5414">
        <v>43112072200</v>
      </c>
      <c r="J5414">
        <v>9</v>
      </c>
      <c r="K5414" t="s">
        <v>1464</v>
      </c>
      <c r="L5414">
        <v>276</v>
      </c>
      <c r="M5414" t="s">
        <v>1457</v>
      </c>
      <c r="N5414" t="s">
        <v>1458</v>
      </c>
      <c r="O5414">
        <v>0</v>
      </c>
      <c r="P5414" t="s">
        <v>1207</v>
      </c>
      <c r="Q5414">
        <v>19941201</v>
      </c>
      <c r="R5414">
        <v>891008979</v>
      </c>
    </row>
    <row r="5415" spans="1:18">
      <c r="A5415" t="s">
        <v>1495</v>
      </c>
      <c r="B5415" t="s">
        <v>1502</v>
      </c>
      <c r="C5415">
        <v>201007</v>
      </c>
      <c r="D5415">
        <v>31</v>
      </c>
      <c r="E5415" t="s">
        <v>1212</v>
      </c>
      <c r="F5415">
        <v>13404</v>
      </c>
      <c r="G5415">
        <v>3846</v>
      </c>
      <c r="H5415">
        <v>20656</v>
      </c>
      <c r="I5415">
        <v>43112075000</v>
      </c>
      <c r="J5415">
        <v>9</v>
      </c>
      <c r="K5415" t="s">
        <v>1456</v>
      </c>
      <c r="L5415">
        <v>276</v>
      </c>
      <c r="M5415" t="s">
        <v>1457</v>
      </c>
      <c r="N5415" t="s">
        <v>1458</v>
      </c>
      <c r="O5415">
        <v>0</v>
      </c>
      <c r="P5415" t="s">
        <v>1207</v>
      </c>
      <c r="Q5415">
        <v>19961001</v>
      </c>
      <c r="R5415">
        <v>891008979</v>
      </c>
    </row>
    <row r="5416" spans="1:18">
      <c r="A5416" t="s">
        <v>1495</v>
      </c>
      <c r="B5416" t="s">
        <v>1503</v>
      </c>
      <c r="C5416">
        <v>201007</v>
      </c>
      <c r="D5416">
        <v>31</v>
      </c>
      <c r="E5416" t="s">
        <v>1212</v>
      </c>
      <c r="F5416">
        <v>5463</v>
      </c>
      <c r="G5416">
        <v>274394</v>
      </c>
      <c r="H5416">
        <v>41538</v>
      </c>
      <c r="I5416">
        <v>43112075800</v>
      </c>
      <c r="J5416">
        <v>9</v>
      </c>
      <c r="K5416" t="s">
        <v>1456</v>
      </c>
      <c r="L5416">
        <v>276</v>
      </c>
      <c r="M5416" t="s">
        <v>1457</v>
      </c>
      <c r="N5416" t="s">
        <v>1458</v>
      </c>
      <c r="O5416">
        <v>0</v>
      </c>
      <c r="P5416" t="s">
        <v>1207</v>
      </c>
      <c r="Q5416">
        <v>19970623</v>
      </c>
      <c r="R5416">
        <v>891008979</v>
      </c>
    </row>
    <row r="5417" spans="1:18">
      <c r="A5417" t="s">
        <v>1495</v>
      </c>
      <c r="B5417" t="s">
        <v>1504</v>
      </c>
      <c r="C5417">
        <v>201007</v>
      </c>
      <c r="D5417">
        <v>31</v>
      </c>
      <c r="E5417" t="s">
        <v>1212</v>
      </c>
      <c r="F5417">
        <v>6509</v>
      </c>
      <c r="G5417">
        <v>6063</v>
      </c>
      <c r="H5417">
        <v>19771</v>
      </c>
      <c r="I5417">
        <v>43112076100</v>
      </c>
      <c r="J5417">
        <v>9</v>
      </c>
      <c r="K5417" t="s">
        <v>1464</v>
      </c>
      <c r="L5417">
        <v>276</v>
      </c>
      <c r="M5417" t="s">
        <v>1457</v>
      </c>
      <c r="N5417" t="s">
        <v>1458</v>
      </c>
      <c r="O5417">
        <v>0</v>
      </c>
      <c r="P5417" t="s">
        <v>1207</v>
      </c>
      <c r="Q5417">
        <v>19970924</v>
      </c>
      <c r="R5417">
        <v>891008979</v>
      </c>
    </row>
    <row r="5418" spans="1:18">
      <c r="A5418" t="s">
        <v>1495</v>
      </c>
      <c r="B5418" t="s">
        <v>1505</v>
      </c>
      <c r="C5418">
        <v>201007</v>
      </c>
      <c r="D5418">
        <v>31</v>
      </c>
      <c r="E5418" t="s">
        <v>1212</v>
      </c>
      <c r="F5418">
        <v>1243</v>
      </c>
      <c r="G5418">
        <v>202768</v>
      </c>
      <c r="H5418">
        <v>611</v>
      </c>
      <c r="I5418">
        <v>43112078200</v>
      </c>
      <c r="J5418">
        <v>9</v>
      </c>
      <c r="K5418" t="s">
        <v>1456</v>
      </c>
      <c r="L5418">
        <v>276</v>
      </c>
      <c r="M5418" t="s">
        <v>1457</v>
      </c>
      <c r="N5418" t="s">
        <v>1458</v>
      </c>
      <c r="O5418">
        <v>0</v>
      </c>
      <c r="P5418" t="s">
        <v>1233</v>
      </c>
      <c r="Q5418">
        <v>20040131</v>
      </c>
      <c r="R5418">
        <v>891008979</v>
      </c>
    </row>
    <row r="5419" spans="1:18">
      <c r="A5419" t="s">
        <v>1506</v>
      </c>
      <c r="B5419" t="s">
        <v>1507</v>
      </c>
      <c r="C5419">
        <v>201007</v>
      </c>
      <c r="D5419">
        <v>31</v>
      </c>
      <c r="E5419" t="s">
        <v>1212</v>
      </c>
      <c r="F5419">
        <v>7161</v>
      </c>
      <c r="G5419">
        <v>9</v>
      </c>
      <c r="H5419">
        <v>3778</v>
      </c>
      <c r="I5419">
        <v>43112072501</v>
      </c>
      <c r="J5419">
        <v>9</v>
      </c>
      <c r="K5419" t="s">
        <v>1464</v>
      </c>
      <c r="L5419">
        <v>276</v>
      </c>
      <c r="M5419" t="s">
        <v>1457</v>
      </c>
      <c r="N5419" t="s">
        <v>1458</v>
      </c>
      <c r="O5419">
        <v>0</v>
      </c>
      <c r="P5419" t="s">
        <v>1207</v>
      </c>
      <c r="Q5419">
        <v>19970408</v>
      </c>
      <c r="R5419">
        <v>891008979</v>
      </c>
    </row>
    <row r="5420" spans="1:18">
      <c r="A5420" t="s">
        <v>1506</v>
      </c>
      <c r="B5420" t="s">
        <v>1508</v>
      </c>
      <c r="C5420">
        <v>201007</v>
      </c>
      <c r="D5420">
        <v>31</v>
      </c>
      <c r="E5420" t="s">
        <v>1212</v>
      </c>
      <c r="F5420">
        <v>20851</v>
      </c>
      <c r="G5420">
        <v>598</v>
      </c>
      <c r="H5420">
        <v>14309</v>
      </c>
      <c r="I5420">
        <v>43112076501</v>
      </c>
      <c r="J5420">
        <v>9</v>
      </c>
      <c r="K5420" t="s">
        <v>1464</v>
      </c>
      <c r="L5420">
        <v>276</v>
      </c>
      <c r="M5420" t="s">
        <v>1457</v>
      </c>
      <c r="N5420" t="s">
        <v>1458</v>
      </c>
      <c r="O5420">
        <v>0</v>
      </c>
      <c r="P5420" t="s">
        <v>1207</v>
      </c>
      <c r="Q5420">
        <v>19971216</v>
      </c>
      <c r="R5420">
        <v>891008979</v>
      </c>
    </row>
    <row r="5421" spans="1:18">
      <c r="A5421" t="s">
        <v>1506</v>
      </c>
      <c r="B5421" t="s">
        <v>1509</v>
      </c>
      <c r="C5421">
        <v>201007</v>
      </c>
      <c r="D5421">
        <v>31</v>
      </c>
      <c r="E5421" t="s">
        <v>1212</v>
      </c>
      <c r="F5421">
        <v>13072</v>
      </c>
      <c r="G5421">
        <v>641</v>
      </c>
      <c r="H5421">
        <v>18009</v>
      </c>
      <c r="I5421">
        <v>43112076800</v>
      </c>
      <c r="J5421">
        <v>9</v>
      </c>
      <c r="K5421" t="s">
        <v>1464</v>
      </c>
      <c r="L5421">
        <v>276</v>
      </c>
      <c r="M5421" t="s">
        <v>1457</v>
      </c>
      <c r="N5421" t="s">
        <v>1458</v>
      </c>
      <c r="O5421">
        <v>0</v>
      </c>
      <c r="P5421" t="s">
        <v>1207</v>
      </c>
      <c r="Q5421">
        <v>20000117</v>
      </c>
      <c r="R5421">
        <v>891008979</v>
      </c>
    </row>
    <row r="5422" spans="1:18">
      <c r="A5422" t="s">
        <v>1506</v>
      </c>
      <c r="B5422" t="s">
        <v>1510</v>
      </c>
      <c r="C5422">
        <v>201007</v>
      </c>
      <c r="D5422">
        <v>31</v>
      </c>
      <c r="E5422" t="s">
        <v>1212</v>
      </c>
      <c r="F5422">
        <v>15724</v>
      </c>
      <c r="G5422">
        <v>94</v>
      </c>
      <c r="H5422">
        <v>39946</v>
      </c>
      <c r="I5422">
        <v>43112079200</v>
      </c>
      <c r="J5422">
        <v>9</v>
      </c>
      <c r="K5422" t="s">
        <v>1464</v>
      </c>
      <c r="L5422">
        <v>276</v>
      </c>
      <c r="M5422" t="s">
        <v>1457</v>
      </c>
      <c r="N5422" t="s">
        <v>1458</v>
      </c>
      <c r="O5422">
        <v>0</v>
      </c>
      <c r="P5422" t="s">
        <v>1207</v>
      </c>
      <c r="Q5422">
        <v>20031215</v>
      </c>
      <c r="R5422">
        <v>891008979</v>
      </c>
    </row>
    <row r="5423" spans="1:18">
      <c r="A5423" t="s">
        <v>1511</v>
      </c>
      <c r="B5423" t="s">
        <v>1512</v>
      </c>
      <c r="C5423">
        <v>201007</v>
      </c>
      <c r="D5423">
        <v>31</v>
      </c>
      <c r="E5423" t="s">
        <v>1212</v>
      </c>
      <c r="F5423">
        <v>10924</v>
      </c>
      <c r="G5423">
        <v>8391</v>
      </c>
      <c r="H5423">
        <v>7514</v>
      </c>
      <c r="I5423">
        <v>43112073200</v>
      </c>
      <c r="J5423">
        <v>9</v>
      </c>
      <c r="K5423" t="s">
        <v>1513</v>
      </c>
      <c r="L5423">
        <v>276</v>
      </c>
      <c r="M5423" t="s">
        <v>1457</v>
      </c>
      <c r="N5423" t="s">
        <v>1458</v>
      </c>
      <c r="O5423">
        <v>0</v>
      </c>
      <c r="P5423" t="s">
        <v>1207</v>
      </c>
      <c r="Q5423">
        <v>19950701</v>
      </c>
      <c r="R5423">
        <v>891008979</v>
      </c>
    </row>
    <row r="5424" spans="1:18">
      <c r="A5424" t="s">
        <v>1511</v>
      </c>
      <c r="B5424" t="s">
        <v>1514</v>
      </c>
      <c r="C5424">
        <v>201007</v>
      </c>
      <c r="D5424">
        <v>31</v>
      </c>
      <c r="E5424" t="s">
        <v>1212</v>
      </c>
      <c r="F5424">
        <v>17356</v>
      </c>
      <c r="G5424">
        <v>4174</v>
      </c>
      <c r="H5424">
        <v>10248</v>
      </c>
      <c r="I5424">
        <v>43112073800</v>
      </c>
      <c r="J5424">
        <v>9</v>
      </c>
      <c r="K5424" t="s">
        <v>1464</v>
      </c>
      <c r="L5424">
        <v>276</v>
      </c>
      <c r="M5424" t="s">
        <v>1457</v>
      </c>
      <c r="N5424" t="s">
        <v>1458</v>
      </c>
      <c r="O5424">
        <v>0</v>
      </c>
      <c r="P5424" t="s">
        <v>1207</v>
      </c>
      <c r="Q5424">
        <v>19960101</v>
      </c>
      <c r="R5424">
        <v>891008979</v>
      </c>
    </row>
    <row r="5425" spans="1:18">
      <c r="A5425" t="s">
        <v>1511</v>
      </c>
      <c r="B5425" t="s">
        <v>1515</v>
      </c>
      <c r="C5425">
        <v>201007</v>
      </c>
      <c r="D5425">
        <v>31</v>
      </c>
      <c r="E5425" t="s">
        <v>1212</v>
      </c>
      <c r="F5425">
        <v>6883</v>
      </c>
      <c r="G5425">
        <v>759</v>
      </c>
      <c r="H5425">
        <v>2439</v>
      </c>
      <c r="I5425">
        <v>43112074601</v>
      </c>
      <c r="J5425">
        <v>9</v>
      </c>
      <c r="K5425" t="s">
        <v>1513</v>
      </c>
      <c r="L5425">
        <v>276</v>
      </c>
      <c r="M5425" t="s">
        <v>1457</v>
      </c>
      <c r="N5425" t="s">
        <v>1458</v>
      </c>
      <c r="O5425">
        <v>0</v>
      </c>
      <c r="P5425" t="s">
        <v>1207</v>
      </c>
      <c r="Q5425">
        <v>20030524</v>
      </c>
      <c r="R5425">
        <v>891008979</v>
      </c>
    </row>
    <row r="5426" spans="1:18">
      <c r="A5426" t="s">
        <v>1454</v>
      </c>
      <c r="B5426" t="s">
        <v>1455</v>
      </c>
      <c r="C5426">
        <v>201008</v>
      </c>
      <c r="D5426">
        <v>27</v>
      </c>
      <c r="E5426" t="s">
        <v>1212</v>
      </c>
      <c r="F5426">
        <v>10082</v>
      </c>
      <c r="G5426">
        <v>319</v>
      </c>
      <c r="H5426">
        <v>15001</v>
      </c>
      <c r="I5426">
        <v>43112032501</v>
      </c>
      <c r="J5426">
        <v>9</v>
      </c>
      <c r="K5426" t="s">
        <v>1456</v>
      </c>
      <c r="L5426">
        <v>276</v>
      </c>
      <c r="M5426" t="s">
        <v>1457</v>
      </c>
      <c r="N5426" t="s">
        <v>1458</v>
      </c>
      <c r="O5426">
        <v>0</v>
      </c>
      <c r="P5426" t="s">
        <v>1207</v>
      </c>
      <c r="Q5426">
        <v>19860401</v>
      </c>
      <c r="R5426">
        <v>891008979</v>
      </c>
    </row>
    <row r="5427" spans="1:18">
      <c r="A5427" t="s">
        <v>1454</v>
      </c>
      <c r="B5427" t="s">
        <v>1459</v>
      </c>
      <c r="C5427">
        <v>201008</v>
      </c>
      <c r="D5427">
        <v>27</v>
      </c>
      <c r="E5427" t="s">
        <v>1212</v>
      </c>
      <c r="F5427">
        <v>14420</v>
      </c>
      <c r="G5427">
        <v>1213</v>
      </c>
      <c r="H5427">
        <v>13430</v>
      </c>
      <c r="I5427">
        <v>43112074000</v>
      </c>
      <c r="J5427">
        <v>9</v>
      </c>
      <c r="K5427" t="s">
        <v>1460</v>
      </c>
      <c r="L5427">
        <v>276</v>
      </c>
      <c r="M5427" t="s">
        <v>1457</v>
      </c>
      <c r="N5427" t="s">
        <v>1458</v>
      </c>
      <c r="O5427">
        <v>0</v>
      </c>
      <c r="P5427" t="s">
        <v>1207</v>
      </c>
      <c r="Q5427">
        <v>19960301</v>
      </c>
      <c r="R5427">
        <v>891008979</v>
      </c>
    </row>
    <row r="5428" spans="1:18">
      <c r="A5428" t="s">
        <v>1461</v>
      </c>
      <c r="B5428" t="s">
        <v>1462</v>
      </c>
      <c r="C5428">
        <v>201008</v>
      </c>
      <c r="D5428">
        <v>29</v>
      </c>
      <c r="E5428" t="s">
        <v>1212</v>
      </c>
      <c r="F5428">
        <v>8834</v>
      </c>
      <c r="G5428">
        <v>27093</v>
      </c>
      <c r="H5428">
        <v>5000</v>
      </c>
      <c r="I5428">
        <v>43112071100</v>
      </c>
      <c r="J5428">
        <v>9</v>
      </c>
      <c r="K5428" t="s">
        <v>1456</v>
      </c>
      <c r="L5428">
        <v>276</v>
      </c>
      <c r="M5428" t="s">
        <v>1457</v>
      </c>
      <c r="N5428" t="s">
        <v>1458</v>
      </c>
      <c r="O5428">
        <v>0</v>
      </c>
      <c r="P5428" t="s">
        <v>1207</v>
      </c>
      <c r="Q5428">
        <v>19940901</v>
      </c>
      <c r="R5428">
        <v>891008979</v>
      </c>
    </row>
    <row r="5429" spans="1:18">
      <c r="A5429" t="s">
        <v>1461</v>
      </c>
      <c r="B5429" t="s">
        <v>1463</v>
      </c>
      <c r="C5429">
        <v>201008</v>
      </c>
      <c r="D5429">
        <v>22</v>
      </c>
      <c r="E5429" t="s">
        <v>1212</v>
      </c>
      <c r="F5429">
        <v>10541</v>
      </c>
      <c r="G5429">
        <v>1172</v>
      </c>
      <c r="H5429">
        <v>44635</v>
      </c>
      <c r="I5429">
        <v>43112071802</v>
      </c>
      <c r="J5429">
        <v>9</v>
      </c>
      <c r="K5429" t="s">
        <v>1464</v>
      </c>
      <c r="L5429">
        <v>276</v>
      </c>
      <c r="M5429" t="s">
        <v>1457</v>
      </c>
      <c r="N5429" t="s">
        <v>1458</v>
      </c>
      <c r="O5429">
        <v>0</v>
      </c>
      <c r="P5429" t="s">
        <v>1207</v>
      </c>
      <c r="Q5429">
        <v>20071208</v>
      </c>
      <c r="R5429">
        <v>891008979</v>
      </c>
    </row>
    <row r="5430" spans="1:18">
      <c r="A5430" t="s">
        <v>1461</v>
      </c>
      <c r="B5430" t="s">
        <v>1465</v>
      </c>
      <c r="C5430">
        <v>201008</v>
      </c>
      <c r="D5430">
        <v>29</v>
      </c>
      <c r="E5430" t="s">
        <v>1212</v>
      </c>
      <c r="F5430">
        <v>6685</v>
      </c>
      <c r="G5430">
        <v>56358</v>
      </c>
      <c r="H5430">
        <v>15242</v>
      </c>
      <c r="I5430">
        <v>43112072001</v>
      </c>
      <c r="J5430">
        <v>9</v>
      </c>
      <c r="K5430" t="s">
        <v>1456</v>
      </c>
      <c r="L5430">
        <v>276</v>
      </c>
      <c r="M5430" t="s">
        <v>1457</v>
      </c>
      <c r="N5430" t="s">
        <v>1458</v>
      </c>
      <c r="O5430">
        <v>0</v>
      </c>
      <c r="P5430" t="s">
        <v>1207</v>
      </c>
      <c r="Q5430">
        <v>19970201</v>
      </c>
      <c r="R5430">
        <v>891008979</v>
      </c>
    </row>
    <row r="5431" spans="1:18">
      <c r="A5431" t="s">
        <v>1461</v>
      </c>
      <c r="B5431" t="s">
        <v>1466</v>
      </c>
      <c r="C5431">
        <v>201008</v>
      </c>
      <c r="D5431">
        <v>29</v>
      </c>
      <c r="E5431" t="s">
        <v>1212</v>
      </c>
      <c r="F5431">
        <v>7662</v>
      </c>
      <c r="G5431">
        <v>2235</v>
      </c>
      <c r="H5431">
        <v>5890</v>
      </c>
      <c r="I5431">
        <v>43112073401</v>
      </c>
      <c r="J5431">
        <v>9</v>
      </c>
      <c r="K5431" t="s">
        <v>1467</v>
      </c>
      <c r="L5431">
        <v>276</v>
      </c>
      <c r="M5431" t="s">
        <v>1457</v>
      </c>
      <c r="N5431" t="s">
        <v>1458</v>
      </c>
      <c r="O5431">
        <v>0</v>
      </c>
      <c r="P5431" t="s">
        <v>1207</v>
      </c>
      <c r="Q5431">
        <v>19990428</v>
      </c>
      <c r="R5431">
        <v>891008979</v>
      </c>
    </row>
    <row r="5432" spans="1:18">
      <c r="A5432" t="s">
        <v>1461</v>
      </c>
      <c r="B5432" t="s">
        <v>1468</v>
      </c>
      <c r="C5432">
        <v>201008</v>
      </c>
      <c r="D5432">
        <v>29</v>
      </c>
      <c r="E5432" t="s">
        <v>1212</v>
      </c>
      <c r="F5432">
        <v>9692</v>
      </c>
      <c r="G5432">
        <v>1939</v>
      </c>
      <c r="H5432">
        <v>9011</v>
      </c>
      <c r="I5432">
        <v>43112073600</v>
      </c>
      <c r="J5432">
        <v>9</v>
      </c>
      <c r="K5432" t="s">
        <v>1456</v>
      </c>
      <c r="L5432">
        <v>276</v>
      </c>
      <c r="M5432" t="s">
        <v>1457</v>
      </c>
      <c r="N5432" t="s">
        <v>1458</v>
      </c>
      <c r="O5432">
        <v>0</v>
      </c>
      <c r="P5432" t="s">
        <v>1207</v>
      </c>
      <c r="Q5432">
        <v>19951101</v>
      </c>
      <c r="R5432">
        <v>891008979</v>
      </c>
    </row>
    <row r="5433" spans="1:18">
      <c r="A5433" t="s">
        <v>1461</v>
      </c>
      <c r="B5433" t="s">
        <v>1469</v>
      </c>
      <c r="C5433">
        <v>201008</v>
      </c>
      <c r="D5433">
        <v>29</v>
      </c>
      <c r="E5433" t="s">
        <v>1212</v>
      </c>
      <c r="F5433">
        <v>15324</v>
      </c>
      <c r="G5433">
        <v>613</v>
      </c>
      <c r="H5433">
        <v>20063</v>
      </c>
      <c r="I5433">
        <v>43112074300</v>
      </c>
      <c r="J5433">
        <v>9</v>
      </c>
      <c r="K5433" t="s">
        <v>1467</v>
      </c>
      <c r="L5433">
        <v>276</v>
      </c>
      <c r="M5433" t="s">
        <v>1457</v>
      </c>
      <c r="N5433" t="s">
        <v>1458</v>
      </c>
      <c r="O5433">
        <v>0</v>
      </c>
      <c r="P5433" t="s">
        <v>1207</v>
      </c>
      <c r="Q5433">
        <v>19960501</v>
      </c>
      <c r="R5433">
        <v>891008979</v>
      </c>
    </row>
    <row r="5434" spans="1:18">
      <c r="A5434" t="s">
        <v>1461</v>
      </c>
      <c r="B5434" t="s">
        <v>1470</v>
      </c>
      <c r="C5434">
        <v>201008</v>
      </c>
      <c r="D5434">
        <v>29</v>
      </c>
      <c r="E5434" t="s">
        <v>1212</v>
      </c>
      <c r="F5434">
        <v>12004</v>
      </c>
      <c r="G5434">
        <v>693</v>
      </c>
      <c r="H5434">
        <v>28332</v>
      </c>
      <c r="I5434">
        <v>43112078302</v>
      </c>
      <c r="J5434">
        <v>9</v>
      </c>
      <c r="K5434" t="s">
        <v>1467</v>
      </c>
      <c r="L5434">
        <v>276</v>
      </c>
      <c r="M5434" t="s">
        <v>1457</v>
      </c>
      <c r="N5434" t="s">
        <v>1458</v>
      </c>
      <c r="O5434">
        <v>0</v>
      </c>
      <c r="P5434" t="s">
        <v>1207</v>
      </c>
      <c r="Q5434">
        <v>20030215</v>
      </c>
      <c r="R5434">
        <v>891008979</v>
      </c>
    </row>
    <row r="5435" spans="1:18">
      <c r="A5435" t="s">
        <v>1461</v>
      </c>
      <c r="B5435" t="s">
        <v>1471</v>
      </c>
      <c r="C5435">
        <v>201008</v>
      </c>
      <c r="D5435">
        <v>29</v>
      </c>
      <c r="E5435" t="s">
        <v>1212</v>
      </c>
      <c r="F5435">
        <v>11827</v>
      </c>
      <c r="G5435">
        <v>24</v>
      </c>
      <c r="H5435">
        <v>14402</v>
      </c>
      <c r="I5435">
        <v>43112078800</v>
      </c>
      <c r="J5435">
        <v>9</v>
      </c>
      <c r="K5435" t="s">
        <v>1456</v>
      </c>
      <c r="L5435">
        <v>276</v>
      </c>
      <c r="M5435" t="s">
        <v>1457</v>
      </c>
      <c r="N5435" t="s">
        <v>1458</v>
      </c>
      <c r="O5435">
        <v>0</v>
      </c>
      <c r="P5435" t="s">
        <v>1207</v>
      </c>
      <c r="Q5435">
        <v>20030808</v>
      </c>
      <c r="R5435">
        <v>891008979</v>
      </c>
    </row>
    <row r="5436" spans="1:18">
      <c r="A5436" t="s">
        <v>1461</v>
      </c>
      <c r="B5436" t="s">
        <v>1472</v>
      </c>
      <c r="C5436">
        <v>201008</v>
      </c>
      <c r="D5436">
        <v>28</v>
      </c>
      <c r="E5436" t="s">
        <v>1212</v>
      </c>
      <c r="F5436">
        <v>17118</v>
      </c>
      <c r="G5436">
        <v>2759</v>
      </c>
      <c r="H5436">
        <v>18623</v>
      </c>
      <c r="I5436">
        <v>43112079000</v>
      </c>
      <c r="J5436">
        <v>9</v>
      </c>
      <c r="K5436" t="s">
        <v>1456</v>
      </c>
      <c r="L5436">
        <v>276</v>
      </c>
      <c r="M5436" t="s">
        <v>1457</v>
      </c>
      <c r="N5436" t="s">
        <v>1458</v>
      </c>
      <c r="O5436">
        <v>0</v>
      </c>
      <c r="P5436" t="s">
        <v>1207</v>
      </c>
      <c r="Q5436">
        <v>20030910</v>
      </c>
      <c r="R5436">
        <v>891008979</v>
      </c>
    </row>
    <row r="5437" spans="1:18">
      <c r="A5437" t="s">
        <v>1473</v>
      </c>
      <c r="B5437" t="s">
        <v>1474</v>
      </c>
      <c r="C5437">
        <v>201008</v>
      </c>
      <c r="D5437">
        <v>27</v>
      </c>
      <c r="E5437" t="s">
        <v>1212</v>
      </c>
      <c r="F5437">
        <v>11392</v>
      </c>
      <c r="G5437">
        <v>8138</v>
      </c>
      <c r="H5437">
        <v>4535</v>
      </c>
      <c r="I5437">
        <v>43112034602</v>
      </c>
      <c r="J5437">
        <v>9</v>
      </c>
      <c r="K5437" t="s">
        <v>1475</v>
      </c>
      <c r="L5437">
        <v>276</v>
      </c>
      <c r="M5437" t="s">
        <v>1457</v>
      </c>
      <c r="N5437" t="s">
        <v>1458</v>
      </c>
      <c r="O5437">
        <v>0</v>
      </c>
      <c r="P5437" t="s">
        <v>1207</v>
      </c>
      <c r="Q5437">
        <v>19990617</v>
      </c>
      <c r="R5437">
        <v>891008979</v>
      </c>
    </row>
    <row r="5438" spans="1:18">
      <c r="A5438" t="s">
        <v>1473</v>
      </c>
      <c r="B5438" t="s">
        <v>1476</v>
      </c>
      <c r="C5438">
        <v>201008</v>
      </c>
      <c r="D5438">
        <v>27</v>
      </c>
      <c r="E5438" t="s">
        <v>1212</v>
      </c>
      <c r="F5438">
        <v>16505</v>
      </c>
      <c r="G5438">
        <v>1290</v>
      </c>
      <c r="H5438">
        <v>25204</v>
      </c>
      <c r="I5438">
        <v>43112046602</v>
      </c>
      <c r="J5438">
        <v>9</v>
      </c>
      <c r="K5438" t="s">
        <v>1477</v>
      </c>
      <c r="L5438">
        <v>276</v>
      </c>
      <c r="M5438" t="s">
        <v>1457</v>
      </c>
      <c r="N5438" t="s">
        <v>1458</v>
      </c>
      <c r="O5438">
        <v>0</v>
      </c>
      <c r="P5438" t="s">
        <v>1207</v>
      </c>
      <c r="Q5438">
        <v>19900301</v>
      </c>
      <c r="R5438">
        <v>891008979</v>
      </c>
    </row>
    <row r="5439" spans="1:18">
      <c r="A5439" t="s">
        <v>1478</v>
      </c>
      <c r="B5439" t="s">
        <v>1479</v>
      </c>
      <c r="C5439">
        <v>201008</v>
      </c>
      <c r="D5439">
        <v>27</v>
      </c>
      <c r="E5439" t="s">
        <v>1212</v>
      </c>
      <c r="F5439">
        <v>9184</v>
      </c>
      <c r="G5439">
        <v>22258</v>
      </c>
      <c r="H5439">
        <v>10380</v>
      </c>
      <c r="I5439">
        <v>43112034200</v>
      </c>
      <c r="J5439">
        <v>9</v>
      </c>
      <c r="K5439" t="s">
        <v>1477</v>
      </c>
      <c r="L5439">
        <v>276</v>
      </c>
      <c r="M5439" t="s">
        <v>1457</v>
      </c>
      <c r="N5439" t="s">
        <v>1458</v>
      </c>
      <c r="O5439">
        <v>0</v>
      </c>
      <c r="P5439" t="s">
        <v>1233</v>
      </c>
      <c r="Q5439">
        <v>19960601</v>
      </c>
      <c r="R5439">
        <v>891008979</v>
      </c>
    </row>
    <row r="5440" spans="1:18">
      <c r="A5440" t="s">
        <v>1478</v>
      </c>
      <c r="B5440" t="s">
        <v>1480</v>
      </c>
      <c r="C5440">
        <v>201008</v>
      </c>
      <c r="D5440">
        <v>27</v>
      </c>
      <c r="E5440" t="s">
        <v>1212</v>
      </c>
      <c r="F5440">
        <v>6291</v>
      </c>
      <c r="G5440">
        <v>57672</v>
      </c>
      <c r="H5440">
        <v>1557</v>
      </c>
      <c r="I5440">
        <v>43112034400</v>
      </c>
      <c r="J5440">
        <v>9</v>
      </c>
      <c r="K5440" t="s">
        <v>1477</v>
      </c>
      <c r="L5440">
        <v>276</v>
      </c>
      <c r="M5440" t="s">
        <v>1457</v>
      </c>
      <c r="N5440" t="s">
        <v>1458</v>
      </c>
      <c r="O5440">
        <v>0</v>
      </c>
      <c r="P5440" t="s">
        <v>1207</v>
      </c>
      <c r="Q5440">
        <v>19980131</v>
      </c>
      <c r="R5440">
        <v>891008979</v>
      </c>
    </row>
    <row r="5441" spans="1:18">
      <c r="A5441" t="s">
        <v>1478</v>
      </c>
      <c r="B5441" t="s">
        <v>1481</v>
      </c>
      <c r="C5441">
        <v>201008</v>
      </c>
      <c r="D5441">
        <v>27</v>
      </c>
      <c r="E5441" t="s">
        <v>1212</v>
      </c>
      <c r="F5441">
        <v>10996</v>
      </c>
      <c r="G5441">
        <v>18628</v>
      </c>
      <c r="H5441">
        <v>11702</v>
      </c>
      <c r="I5441">
        <v>43112034701</v>
      </c>
      <c r="J5441">
        <v>9</v>
      </c>
      <c r="K5441" t="s">
        <v>1477</v>
      </c>
      <c r="L5441">
        <v>276</v>
      </c>
      <c r="M5441" t="s">
        <v>1457</v>
      </c>
      <c r="N5441" t="s">
        <v>1458</v>
      </c>
      <c r="O5441">
        <v>0</v>
      </c>
      <c r="P5441" t="s">
        <v>1207</v>
      </c>
      <c r="Q5441">
        <v>20020806</v>
      </c>
      <c r="R5441">
        <v>891008979</v>
      </c>
    </row>
    <row r="5442" spans="1:18">
      <c r="A5442" t="s">
        <v>1478</v>
      </c>
      <c r="B5442" t="s">
        <v>1482</v>
      </c>
      <c r="C5442">
        <v>201008</v>
      </c>
      <c r="D5442">
        <v>20</v>
      </c>
      <c r="E5442" t="s">
        <v>1212</v>
      </c>
      <c r="F5442">
        <v>339</v>
      </c>
      <c r="G5442">
        <v>186</v>
      </c>
      <c r="H5442">
        <v>11588</v>
      </c>
      <c r="I5442">
        <v>43112035402</v>
      </c>
      <c r="J5442">
        <v>9</v>
      </c>
      <c r="K5442" t="s">
        <v>1456</v>
      </c>
      <c r="L5442">
        <v>276</v>
      </c>
      <c r="M5442" t="s">
        <v>1457</v>
      </c>
      <c r="N5442" t="s">
        <v>1458</v>
      </c>
      <c r="O5442">
        <v>0</v>
      </c>
      <c r="P5442" t="s">
        <v>1207</v>
      </c>
      <c r="Q5442">
        <v>20040927</v>
      </c>
      <c r="R5442">
        <v>891008979</v>
      </c>
    </row>
    <row r="5443" spans="1:18">
      <c r="A5443" t="s">
        <v>1478</v>
      </c>
      <c r="B5443" t="s">
        <v>1483</v>
      </c>
      <c r="C5443">
        <v>201008</v>
      </c>
      <c r="D5443">
        <v>27</v>
      </c>
      <c r="E5443" t="s">
        <v>1212</v>
      </c>
      <c r="F5443">
        <v>10055</v>
      </c>
      <c r="G5443">
        <v>470</v>
      </c>
      <c r="H5443">
        <v>11657</v>
      </c>
      <c r="I5443">
        <v>43112034801</v>
      </c>
      <c r="J5443">
        <v>9</v>
      </c>
      <c r="K5443" t="s">
        <v>1477</v>
      </c>
      <c r="L5443">
        <v>276</v>
      </c>
      <c r="M5443" t="s">
        <v>1457</v>
      </c>
      <c r="N5443" t="s">
        <v>1458</v>
      </c>
      <c r="O5443">
        <v>0</v>
      </c>
      <c r="P5443" t="s">
        <v>1207</v>
      </c>
      <c r="Q5443">
        <v>19980530</v>
      </c>
      <c r="R5443">
        <v>891008979</v>
      </c>
    </row>
    <row r="5444" spans="1:18">
      <c r="A5444" t="s">
        <v>1478</v>
      </c>
      <c r="B5444" t="s">
        <v>1484</v>
      </c>
      <c r="C5444">
        <v>201008</v>
      </c>
      <c r="D5444">
        <v>27</v>
      </c>
      <c r="E5444" t="s">
        <v>1212</v>
      </c>
      <c r="F5444">
        <v>12601</v>
      </c>
      <c r="G5444">
        <v>137360</v>
      </c>
      <c r="H5444">
        <v>6029</v>
      </c>
      <c r="I5444">
        <v>43112035501</v>
      </c>
      <c r="J5444">
        <v>9</v>
      </c>
      <c r="K5444" t="s">
        <v>1456</v>
      </c>
      <c r="L5444">
        <v>276</v>
      </c>
      <c r="M5444" t="s">
        <v>1457</v>
      </c>
      <c r="N5444" t="s">
        <v>1458</v>
      </c>
      <c r="O5444">
        <v>0</v>
      </c>
      <c r="P5444" t="s">
        <v>1207</v>
      </c>
      <c r="Q5444">
        <v>19990923</v>
      </c>
      <c r="R5444">
        <v>891008979</v>
      </c>
    </row>
    <row r="5445" spans="1:18">
      <c r="A5445" t="s">
        <v>1478</v>
      </c>
      <c r="B5445" t="s">
        <v>1485</v>
      </c>
      <c r="C5445">
        <v>201008</v>
      </c>
      <c r="D5445">
        <v>27</v>
      </c>
      <c r="E5445" t="s">
        <v>1212</v>
      </c>
      <c r="F5445">
        <v>3431</v>
      </c>
      <c r="G5445">
        <v>31176</v>
      </c>
      <c r="H5445">
        <v>4935</v>
      </c>
      <c r="I5445">
        <v>43112047703</v>
      </c>
      <c r="J5445">
        <v>9</v>
      </c>
      <c r="K5445" t="s">
        <v>1477</v>
      </c>
      <c r="L5445">
        <v>276</v>
      </c>
      <c r="M5445" t="s">
        <v>1457</v>
      </c>
      <c r="N5445" t="s">
        <v>1458</v>
      </c>
      <c r="O5445">
        <v>0</v>
      </c>
      <c r="P5445" t="s">
        <v>1207</v>
      </c>
      <c r="Q5445">
        <v>20040625</v>
      </c>
      <c r="R5445">
        <v>891008979</v>
      </c>
    </row>
    <row r="5446" spans="1:18">
      <c r="A5446" t="s">
        <v>1478</v>
      </c>
      <c r="B5446" t="s">
        <v>1486</v>
      </c>
      <c r="C5446">
        <v>201008</v>
      </c>
      <c r="D5446">
        <v>27</v>
      </c>
      <c r="E5446" t="s">
        <v>1212</v>
      </c>
      <c r="F5446">
        <v>427</v>
      </c>
      <c r="G5446">
        <v>264</v>
      </c>
      <c r="H5446">
        <v>1737</v>
      </c>
      <c r="I5446">
        <v>43112042002</v>
      </c>
      <c r="J5446">
        <v>9</v>
      </c>
      <c r="K5446" t="s">
        <v>1477</v>
      </c>
      <c r="L5446">
        <v>276</v>
      </c>
      <c r="M5446" t="s">
        <v>1457</v>
      </c>
      <c r="N5446" t="s">
        <v>1458</v>
      </c>
      <c r="O5446">
        <v>0</v>
      </c>
      <c r="P5446" t="s">
        <v>1425</v>
      </c>
      <c r="Q5446">
        <v>20020322</v>
      </c>
      <c r="R5446">
        <v>891008979</v>
      </c>
    </row>
    <row r="5447" spans="1:18">
      <c r="A5447" t="s">
        <v>1478</v>
      </c>
      <c r="B5447" t="s">
        <v>1488</v>
      </c>
      <c r="C5447">
        <v>201008</v>
      </c>
      <c r="D5447">
        <v>27</v>
      </c>
      <c r="E5447" t="s">
        <v>1212</v>
      </c>
      <c r="F5447">
        <v>5857</v>
      </c>
      <c r="G5447">
        <v>22119</v>
      </c>
      <c r="H5447">
        <v>996</v>
      </c>
      <c r="I5447">
        <v>43112052003</v>
      </c>
      <c r="J5447">
        <v>9</v>
      </c>
      <c r="K5447" t="s">
        <v>1477</v>
      </c>
      <c r="L5447">
        <v>276</v>
      </c>
      <c r="M5447" t="s">
        <v>1457</v>
      </c>
      <c r="N5447" t="s">
        <v>1458</v>
      </c>
      <c r="O5447">
        <v>0</v>
      </c>
      <c r="P5447" t="s">
        <v>1207</v>
      </c>
      <c r="Q5447">
        <v>20000313</v>
      </c>
      <c r="R5447">
        <v>891008979</v>
      </c>
    </row>
    <row r="5448" spans="1:18">
      <c r="A5448" t="s">
        <v>1478</v>
      </c>
      <c r="B5448" t="s">
        <v>1489</v>
      </c>
      <c r="C5448">
        <v>201008</v>
      </c>
      <c r="D5448">
        <v>4</v>
      </c>
      <c r="E5448" t="s">
        <v>1212</v>
      </c>
      <c r="F5448">
        <v>665</v>
      </c>
      <c r="G5448">
        <v>80</v>
      </c>
      <c r="H5448">
        <v>3496</v>
      </c>
      <c r="I5448">
        <v>43112055801</v>
      </c>
      <c r="J5448">
        <v>9</v>
      </c>
      <c r="K5448" t="s">
        <v>1477</v>
      </c>
      <c r="L5448">
        <v>276</v>
      </c>
      <c r="M5448" t="s">
        <v>1457</v>
      </c>
      <c r="N5448" t="s">
        <v>1458</v>
      </c>
      <c r="O5448">
        <v>0</v>
      </c>
      <c r="P5448" t="s">
        <v>1207</v>
      </c>
      <c r="Q5448">
        <v>20040511</v>
      </c>
      <c r="R5448">
        <v>891008979</v>
      </c>
    </row>
    <row r="5449" spans="1:18">
      <c r="A5449" t="s">
        <v>1478</v>
      </c>
      <c r="B5449" t="s">
        <v>1490</v>
      </c>
      <c r="C5449">
        <v>201008</v>
      </c>
      <c r="D5449">
        <v>27</v>
      </c>
      <c r="E5449" t="s">
        <v>1212</v>
      </c>
      <c r="F5449">
        <v>14926</v>
      </c>
      <c r="G5449">
        <v>30509</v>
      </c>
      <c r="H5449">
        <v>8239</v>
      </c>
      <c r="I5449">
        <v>43112045402</v>
      </c>
      <c r="J5449">
        <v>9</v>
      </c>
      <c r="K5449" t="s">
        <v>1477</v>
      </c>
      <c r="L5449">
        <v>276</v>
      </c>
      <c r="M5449" t="s">
        <v>1457</v>
      </c>
      <c r="N5449" t="s">
        <v>1458</v>
      </c>
      <c r="O5449">
        <v>0</v>
      </c>
      <c r="P5449" t="s">
        <v>1207</v>
      </c>
      <c r="Q5449">
        <v>19981022</v>
      </c>
      <c r="R5449">
        <v>891008979</v>
      </c>
    </row>
    <row r="5450" spans="1:18">
      <c r="A5450" t="s">
        <v>1478</v>
      </c>
      <c r="B5450" t="s">
        <v>1491</v>
      </c>
      <c r="C5450">
        <v>201008</v>
      </c>
      <c r="D5450">
        <v>27</v>
      </c>
      <c r="E5450" t="s">
        <v>1212</v>
      </c>
      <c r="F5450">
        <v>15681</v>
      </c>
      <c r="G5450">
        <v>441</v>
      </c>
      <c r="H5450">
        <v>15861</v>
      </c>
      <c r="I5450">
        <v>43112049101</v>
      </c>
      <c r="J5450">
        <v>9</v>
      </c>
      <c r="K5450" t="s">
        <v>1477</v>
      </c>
      <c r="L5450">
        <v>276</v>
      </c>
      <c r="M5450" t="s">
        <v>1457</v>
      </c>
      <c r="N5450" t="s">
        <v>1458</v>
      </c>
      <c r="O5450">
        <v>0</v>
      </c>
      <c r="P5450" t="s">
        <v>1207</v>
      </c>
      <c r="Q5450">
        <v>19880301</v>
      </c>
      <c r="R5450">
        <v>891008979</v>
      </c>
    </row>
    <row r="5451" spans="1:18">
      <c r="A5451" t="s">
        <v>1478</v>
      </c>
      <c r="B5451" t="s">
        <v>1492</v>
      </c>
      <c r="C5451">
        <v>201008</v>
      </c>
      <c r="D5451">
        <v>27</v>
      </c>
      <c r="E5451" t="s">
        <v>1212</v>
      </c>
      <c r="F5451">
        <v>13328</v>
      </c>
      <c r="G5451">
        <v>953</v>
      </c>
      <c r="H5451">
        <v>5180</v>
      </c>
      <c r="I5451">
        <v>43112040402</v>
      </c>
      <c r="J5451">
        <v>9</v>
      </c>
      <c r="K5451" t="s">
        <v>1477</v>
      </c>
      <c r="L5451">
        <v>276</v>
      </c>
      <c r="M5451" t="s">
        <v>1457</v>
      </c>
      <c r="N5451" t="s">
        <v>1458</v>
      </c>
      <c r="O5451">
        <v>0</v>
      </c>
      <c r="P5451" t="s">
        <v>1207</v>
      </c>
      <c r="Q5451">
        <v>20040919</v>
      </c>
      <c r="R5451">
        <v>891008979</v>
      </c>
    </row>
    <row r="5452" spans="1:18">
      <c r="A5452" t="s">
        <v>1478</v>
      </c>
      <c r="B5452" t="s">
        <v>1493</v>
      </c>
      <c r="C5452">
        <v>201008</v>
      </c>
      <c r="D5452">
        <v>27</v>
      </c>
      <c r="E5452" t="s">
        <v>1212</v>
      </c>
      <c r="F5452">
        <v>10803</v>
      </c>
      <c r="G5452">
        <v>21350</v>
      </c>
      <c r="H5452">
        <v>6621</v>
      </c>
      <c r="I5452">
        <v>43112044601</v>
      </c>
      <c r="J5452">
        <v>9</v>
      </c>
      <c r="K5452" t="s">
        <v>1477</v>
      </c>
      <c r="L5452">
        <v>276</v>
      </c>
      <c r="M5452" t="s">
        <v>1457</v>
      </c>
      <c r="N5452" t="s">
        <v>1458</v>
      </c>
      <c r="O5452">
        <v>0</v>
      </c>
      <c r="P5452" t="s">
        <v>1207</v>
      </c>
      <c r="Q5452">
        <v>19960901</v>
      </c>
      <c r="R5452">
        <v>891008979</v>
      </c>
    </row>
    <row r="5453" spans="1:18">
      <c r="A5453" t="s">
        <v>1478</v>
      </c>
      <c r="B5453" t="s">
        <v>1494</v>
      </c>
      <c r="C5453">
        <v>201008</v>
      </c>
      <c r="D5453">
        <v>27</v>
      </c>
      <c r="E5453" t="s">
        <v>1212</v>
      </c>
      <c r="F5453">
        <v>9747</v>
      </c>
      <c r="G5453">
        <v>5246</v>
      </c>
      <c r="H5453">
        <v>1516</v>
      </c>
      <c r="I5453">
        <v>43112042502</v>
      </c>
      <c r="J5453">
        <v>9</v>
      </c>
      <c r="K5453" t="s">
        <v>1477</v>
      </c>
      <c r="L5453">
        <v>276</v>
      </c>
      <c r="M5453" t="s">
        <v>1457</v>
      </c>
      <c r="N5453" t="s">
        <v>1458</v>
      </c>
      <c r="O5453">
        <v>0</v>
      </c>
      <c r="P5453" t="s">
        <v>1207</v>
      </c>
      <c r="Q5453">
        <v>19970201</v>
      </c>
      <c r="R5453">
        <v>891008979</v>
      </c>
    </row>
    <row r="5454" spans="1:18">
      <c r="A5454" t="s">
        <v>1495</v>
      </c>
      <c r="B5454" t="s">
        <v>1496</v>
      </c>
      <c r="C5454">
        <v>201008</v>
      </c>
      <c r="D5454">
        <v>27</v>
      </c>
      <c r="E5454" t="s">
        <v>1212</v>
      </c>
      <c r="F5454">
        <v>6743</v>
      </c>
      <c r="G5454">
        <v>50265</v>
      </c>
      <c r="H5454">
        <v>5480</v>
      </c>
      <c r="I5454">
        <v>43112034300</v>
      </c>
      <c r="J5454">
        <v>9</v>
      </c>
      <c r="K5454" t="s">
        <v>1456</v>
      </c>
      <c r="L5454">
        <v>276</v>
      </c>
      <c r="M5454" t="s">
        <v>1457</v>
      </c>
      <c r="N5454" t="s">
        <v>1458</v>
      </c>
      <c r="O5454">
        <v>0</v>
      </c>
      <c r="P5454" t="s">
        <v>1207</v>
      </c>
      <c r="Q5454">
        <v>19810501</v>
      </c>
      <c r="R5454">
        <v>891008979</v>
      </c>
    </row>
    <row r="5455" spans="1:18">
      <c r="A5455" t="s">
        <v>1495</v>
      </c>
      <c r="B5455" t="s">
        <v>1497</v>
      </c>
      <c r="C5455">
        <v>201008</v>
      </c>
      <c r="D5455">
        <v>28</v>
      </c>
      <c r="E5455" t="s">
        <v>1212</v>
      </c>
      <c r="F5455">
        <v>9360</v>
      </c>
      <c r="G5455">
        <v>37</v>
      </c>
      <c r="H5455">
        <v>21905</v>
      </c>
      <c r="I5455">
        <v>43112070101</v>
      </c>
      <c r="J5455">
        <v>9</v>
      </c>
      <c r="K5455" t="s">
        <v>1456</v>
      </c>
      <c r="L5455">
        <v>276</v>
      </c>
      <c r="M5455" t="s">
        <v>1457</v>
      </c>
      <c r="N5455" t="s">
        <v>1458</v>
      </c>
      <c r="O5455">
        <v>0</v>
      </c>
      <c r="P5455" t="s">
        <v>1207</v>
      </c>
      <c r="Q5455">
        <v>20030623</v>
      </c>
      <c r="R5455">
        <v>891008979</v>
      </c>
    </row>
    <row r="5456" spans="1:18">
      <c r="A5456" t="s">
        <v>1495</v>
      </c>
      <c r="B5456" t="s">
        <v>1498</v>
      </c>
      <c r="C5456">
        <v>201008</v>
      </c>
      <c r="D5456">
        <v>29</v>
      </c>
      <c r="E5456" t="s">
        <v>1212</v>
      </c>
      <c r="F5456">
        <v>3455</v>
      </c>
      <c r="G5456">
        <v>192</v>
      </c>
      <c r="H5456">
        <v>24653</v>
      </c>
      <c r="I5456">
        <v>43112070803</v>
      </c>
      <c r="J5456">
        <v>9</v>
      </c>
      <c r="K5456" t="s">
        <v>1456</v>
      </c>
      <c r="L5456">
        <v>276</v>
      </c>
      <c r="M5456" t="s">
        <v>1457</v>
      </c>
      <c r="N5456" t="s">
        <v>1458</v>
      </c>
      <c r="O5456">
        <v>0</v>
      </c>
      <c r="P5456" t="s">
        <v>1207</v>
      </c>
      <c r="Q5456">
        <v>20040126</v>
      </c>
      <c r="R5456">
        <v>891008979</v>
      </c>
    </row>
    <row r="5457" spans="1:18">
      <c r="A5457" t="s">
        <v>1495</v>
      </c>
      <c r="B5457" t="s">
        <v>1499</v>
      </c>
      <c r="C5457">
        <v>201008</v>
      </c>
      <c r="D5457">
        <v>29</v>
      </c>
      <c r="E5457" t="s">
        <v>1212</v>
      </c>
      <c r="F5457">
        <v>13037</v>
      </c>
      <c r="G5457">
        <v>48236</v>
      </c>
      <c r="H5457">
        <v>39048</v>
      </c>
      <c r="I5457">
        <v>43112071601</v>
      </c>
      <c r="J5457">
        <v>9</v>
      </c>
      <c r="K5457" t="s">
        <v>1456</v>
      </c>
      <c r="L5457">
        <v>276</v>
      </c>
      <c r="M5457" t="s">
        <v>1457</v>
      </c>
      <c r="N5457" t="s">
        <v>1458</v>
      </c>
      <c r="O5457">
        <v>0</v>
      </c>
      <c r="P5457" t="s">
        <v>1207</v>
      </c>
      <c r="Q5457">
        <v>20081031</v>
      </c>
      <c r="R5457">
        <v>891008979</v>
      </c>
    </row>
    <row r="5458" spans="1:18">
      <c r="A5458" t="s">
        <v>1495</v>
      </c>
      <c r="B5458" t="s">
        <v>1500</v>
      </c>
      <c r="C5458">
        <v>201008</v>
      </c>
      <c r="D5458">
        <v>29</v>
      </c>
      <c r="E5458" t="s">
        <v>1212</v>
      </c>
      <c r="F5458">
        <v>3816</v>
      </c>
      <c r="G5458">
        <v>372</v>
      </c>
      <c r="H5458">
        <v>5769</v>
      </c>
      <c r="I5458">
        <v>43112072200</v>
      </c>
      <c r="J5458">
        <v>9</v>
      </c>
      <c r="K5458" t="s">
        <v>1464</v>
      </c>
      <c r="L5458">
        <v>276</v>
      </c>
      <c r="M5458" t="s">
        <v>1457</v>
      </c>
      <c r="N5458" t="s">
        <v>1458</v>
      </c>
      <c r="O5458">
        <v>0</v>
      </c>
      <c r="P5458" t="s">
        <v>1207</v>
      </c>
      <c r="Q5458">
        <v>19941201</v>
      </c>
      <c r="R5458">
        <v>891008979</v>
      </c>
    </row>
    <row r="5459" spans="1:18">
      <c r="A5459" t="s">
        <v>1495</v>
      </c>
      <c r="B5459" t="s">
        <v>1502</v>
      </c>
      <c r="C5459">
        <v>201008</v>
      </c>
      <c r="D5459">
        <v>29</v>
      </c>
      <c r="E5459" t="s">
        <v>1212</v>
      </c>
      <c r="F5459">
        <v>11466</v>
      </c>
      <c r="G5459">
        <v>187</v>
      </c>
      <c r="H5459">
        <v>13720</v>
      </c>
      <c r="I5459">
        <v>43112075000</v>
      </c>
      <c r="J5459">
        <v>9</v>
      </c>
      <c r="K5459" t="s">
        <v>1456</v>
      </c>
      <c r="L5459">
        <v>276</v>
      </c>
      <c r="M5459" t="s">
        <v>1457</v>
      </c>
      <c r="N5459" t="s">
        <v>1458</v>
      </c>
      <c r="O5459">
        <v>0</v>
      </c>
      <c r="P5459" t="s">
        <v>1207</v>
      </c>
      <c r="Q5459">
        <v>19961001</v>
      </c>
      <c r="R5459">
        <v>891008979</v>
      </c>
    </row>
    <row r="5460" spans="1:18">
      <c r="A5460" t="s">
        <v>1495</v>
      </c>
      <c r="B5460" t="s">
        <v>1503</v>
      </c>
      <c r="C5460">
        <v>201008</v>
      </c>
      <c r="D5460">
        <v>29</v>
      </c>
      <c r="E5460" t="s">
        <v>1212</v>
      </c>
      <c r="F5460">
        <v>5284</v>
      </c>
      <c r="G5460">
        <v>222479</v>
      </c>
      <c r="H5460">
        <v>44308</v>
      </c>
      <c r="I5460">
        <v>43112075800</v>
      </c>
      <c r="J5460">
        <v>9</v>
      </c>
      <c r="K5460" t="s">
        <v>1456</v>
      </c>
      <c r="L5460">
        <v>276</v>
      </c>
      <c r="M5460" t="s">
        <v>1457</v>
      </c>
      <c r="N5460" t="s">
        <v>1458</v>
      </c>
      <c r="O5460">
        <v>0</v>
      </c>
      <c r="P5460" t="s">
        <v>1207</v>
      </c>
      <c r="Q5460">
        <v>19970623</v>
      </c>
      <c r="R5460">
        <v>891008979</v>
      </c>
    </row>
    <row r="5461" spans="1:18">
      <c r="A5461" t="s">
        <v>1495</v>
      </c>
      <c r="B5461" t="s">
        <v>1504</v>
      </c>
      <c r="C5461">
        <v>201008</v>
      </c>
      <c r="D5461">
        <v>29</v>
      </c>
      <c r="E5461" t="s">
        <v>1212</v>
      </c>
      <c r="F5461">
        <v>5754</v>
      </c>
      <c r="G5461">
        <v>4395</v>
      </c>
      <c r="H5461">
        <v>23732</v>
      </c>
      <c r="I5461">
        <v>43112076100</v>
      </c>
      <c r="J5461">
        <v>9</v>
      </c>
      <c r="K5461" t="s">
        <v>1464</v>
      </c>
      <c r="L5461">
        <v>276</v>
      </c>
      <c r="M5461" t="s">
        <v>1457</v>
      </c>
      <c r="N5461" t="s">
        <v>1458</v>
      </c>
      <c r="O5461">
        <v>0</v>
      </c>
      <c r="P5461" t="s">
        <v>1207</v>
      </c>
      <c r="Q5461">
        <v>19970924</v>
      </c>
      <c r="R5461">
        <v>891008979</v>
      </c>
    </row>
    <row r="5462" spans="1:18">
      <c r="A5462" t="s">
        <v>1495</v>
      </c>
      <c r="B5462" t="s">
        <v>1505</v>
      </c>
      <c r="C5462">
        <v>201008</v>
      </c>
      <c r="D5462">
        <v>29</v>
      </c>
      <c r="E5462" t="s">
        <v>1212</v>
      </c>
      <c r="F5462">
        <v>976</v>
      </c>
      <c r="G5462">
        <v>179860</v>
      </c>
      <c r="H5462">
        <v>823</v>
      </c>
      <c r="I5462">
        <v>43112078200</v>
      </c>
      <c r="J5462">
        <v>9</v>
      </c>
      <c r="K5462" t="s">
        <v>1456</v>
      </c>
      <c r="L5462">
        <v>276</v>
      </c>
      <c r="M5462" t="s">
        <v>1457</v>
      </c>
      <c r="N5462" t="s">
        <v>1458</v>
      </c>
      <c r="O5462">
        <v>0</v>
      </c>
      <c r="P5462" t="s">
        <v>1233</v>
      </c>
      <c r="Q5462">
        <v>20040131</v>
      </c>
      <c r="R5462">
        <v>891008979</v>
      </c>
    </row>
    <row r="5463" spans="1:18">
      <c r="A5463" t="s">
        <v>1506</v>
      </c>
      <c r="B5463" t="s">
        <v>1507</v>
      </c>
      <c r="C5463">
        <v>201008</v>
      </c>
      <c r="D5463">
        <v>29</v>
      </c>
      <c r="E5463" t="s">
        <v>1212</v>
      </c>
      <c r="F5463">
        <v>6001</v>
      </c>
      <c r="G5463">
        <v>29</v>
      </c>
      <c r="H5463">
        <v>4212</v>
      </c>
      <c r="I5463">
        <v>43112072501</v>
      </c>
      <c r="J5463">
        <v>9</v>
      </c>
      <c r="K5463" t="s">
        <v>1464</v>
      </c>
      <c r="L5463">
        <v>276</v>
      </c>
      <c r="M5463" t="s">
        <v>1457</v>
      </c>
      <c r="N5463" t="s">
        <v>1458</v>
      </c>
      <c r="O5463">
        <v>0</v>
      </c>
      <c r="P5463" t="s">
        <v>1207</v>
      </c>
      <c r="Q5463">
        <v>19970408</v>
      </c>
      <c r="R5463">
        <v>891008979</v>
      </c>
    </row>
    <row r="5464" spans="1:18">
      <c r="A5464" t="s">
        <v>1506</v>
      </c>
      <c r="B5464" t="s">
        <v>1508</v>
      </c>
      <c r="C5464">
        <v>201008</v>
      </c>
      <c r="D5464">
        <v>28</v>
      </c>
      <c r="E5464" t="s">
        <v>1212</v>
      </c>
      <c r="F5464">
        <v>17352</v>
      </c>
      <c r="G5464">
        <v>422</v>
      </c>
      <c r="H5464">
        <v>14961</v>
      </c>
      <c r="I5464">
        <v>43112076501</v>
      </c>
      <c r="J5464">
        <v>9</v>
      </c>
      <c r="K5464" t="s">
        <v>1464</v>
      </c>
      <c r="L5464">
        <v>276</v>
      </c>
      <c r="M5464" t="s">
        <v>1457</v>
      </c>
      <c r="N5464" t="s">
        <v>1458</v>
      </c>
      <c r="O5464">
        <v>0</v>
      </c>
      <c r="P5464" t="s">
        <v>1207</v>
      </c>
      <c r="Q5464">
        <v>19971216</v>
      </c>
      <c r="R5464">
        <v>891008979</v>
      </c>
    </row>
    <row r="5465" spans="1:18">
      <c r="A5465" t="s">
        <v>1506</v>
      </c>
      <c r="B5465" t="s">
        <v>1509</v>
      </c>
      <c r="C5465">
        <v>201008</v>
      </c>
      <c r="D5465">
        <v>29</v>
      </c>
      <c r="E5465" t="s">
        <v>1212</v>
      </c>
      <c r="F5465">
        <v>13327</v>
      </c>
      <c r="G5465">
        <v>763</v>
      </c>
      <c r="H5465">
        <v>19516</v>
      </c>
      <c r="I5465">
        <v>43112076800</v>
      </c>
      <c r="J5465">
        <v>9</v>
      </c>
      <c r="K5465" t="s">
        <v>1464</v>
      </c>
      <c r="L5465">
        <v>276</v>
      </c>
      <c r="M5465" t="s">
        <v>1457</v>
      </c>
      <c r="N5465" t="s">
        <v>1458</v>
      </c>
      <c r="O5465">
        <v>0</v>
      </c>
      <c r="P5465" t="s">
        <v>1207</v>
      </c>
      <c r="Q5465">
        <v>20000117</v>
      </c>
      <c r="R5465">
        <v>891008979</v>
      </c>
    </row>
    <row r="5466" spans="1:18">
      <c r="A5466" t="s">
        <v>1506</v>
      </c>
      <c r="B5466" t="s">
        <v>1510</v>
      </c>
      <c r="C5466">
        <v>201008</v>
      </c>
      <c r="D5466">
        <v>28</v>
      </c>
      <c r="E5466" t="s">
        <v>1212</v>
      </c>
      <c r="F5466">
        <v>14403</v>
      </c>
      <c r="G5466">
        <v>76</v>
      </c>
      <c r="H5466">
        <v>45164</v>
      </c>
      <c r="I5466">
        <v>43112079200</v>
      </c>
      <c r="J5466">
        <v>9</v>
      </c>
      <c r="K5466" t="s">
        <v>1464</v>
      </c>
      <c r="L5466">
        <v>276</v>
      </c>
      <c r="M5466" t="s">
        <v>1457</v>
      </c>
      <c r="N5466" t="s">
        <v>1458</v>
      </c>
      <c r="O5466">
        <v>0</v>
      </c>
      <c r="P5466" t="s">
        <v>1207</v>
      </c>
      <c r="Q5466">
        <v>20031215</v>
      </c>
      <c r="R5466">
        <v>891008979</v>
      </c>
    </row>
    <row r="5467" spans="1:18">
      <c r="A5467" t="s">
        <v>1511</v>
      </c>
      <c r="B5467" t="s">
        <v>1512</v>
      </c>
      <c r="C5467">
        <v>201008</v>
      </c>
      <c r="D5467">
        <v>29</v>
      </c>
      <c r="E5467" t="s">
        <v>1212</v>
      </c>
      <c r="F5467">
        <v>9047</v>
      </c>
      <c r="G5467">
        <v>6077</v>
      </c>
      <c r="H5467">
        <v>9010</v>
      </c>
      <c r="I5467">
        <v>43112073200</v>
      </c>
      <c r="J5467">
        <v>9</v>
      </c>
      <c r="K5467" t="s">
        <v>1513</v>
      </c>
      <c r="L5467">
        <v>276</v>
      </c>
      <c r="M5467" t="s">
        <v>1457</v>
      </c>
      <c r="N5467" t="s">
        <v>1458</v>
      </c>
      <c r="O5467">
        <v>0</v>
      </c>
      <c r="P5467" t="s">
        <v>1207</v>
      </c>
      <c r="Q5467">
        <v>19950701</v>
      </c>
      <c r="R5467">
        <v>891008979</v>
      </c>
    </row>
    <row r="5468" spans="1:18">
      <c r="A5468" t="s">
        <v>1511</v>
      </c>
      <c r="B5468" t="s">
        <v>1514</v>
      </c>
      <c r="C5468">
        <v>201008</v>
      </c>
      <c r="D5468">
        <v>29</v>
      </c>
      <c r="E5468" t="s">
        <v>1212</v>
      </c>
      <c r="F5468">
        <v>16267</v>
      </c>
      <c r="G5468">
        <v>4491</v>
      </c>
      <c r="H5468">
        <v>9780</v>
      </c>
      <c r="I5468">
        <v>43112073800</v>
      </c>
      <c r="J5468">
        <v>9</v>
      </c>
      <c r="K5468" t="s">
        <v>1464</v>
      </c>
      <c r="L5468">
        <v>276</v>
      </c>
      <c r="M5468" t="s">
        <v>1457</v>
      </c>
      <c r="N5468" t="s">
        <v>1458</v>
      </c>
      <c r="O5468">
        <v>0</v>
      </c>
      <c r="P5468" t="s">
        <v>1207</v>
      </c>
      <c r="Q5468">
        <v>19960101</v>
      </c>
      <c r="R5468">
        <v>891008979</v>
      </c>
    </row>
    <row r="5469" spans="1:18">
      <c r="A5469" t="s">
        <v>1511</v>
      </c>
      <c r="B5469" t="s">
        <v>1515</v>
      </c>
      <c r="C5469">
        <v>201008</v>
      </c>
      <c r="D5469">
        <v>29</v>
      </c>
      <c r="E5469" t="s">
        <v>1212</v>
      </c>
      <c r="F5469">
        <v>5427</v>
      </c>
      <c r="G5469">
        <v>342</v>
      </c>
      <c r="H5469">
        <v>2724</v>
      </c>
      <c r="I5469">
        <v>43112074601</v>
      </c>
      <c r="J5469">
        <v>9</v>
      </c>
      <c r="K5469" t="s">
        <v>1513</v>
      </c>
      <c r="L5469">
        <v>276</v>
      </c>
      <c r="M5469" t="s">
        <v>1457</v>
      </c>
      <c r="N5469" t="s">
        <v>1458</v>
      </c>
      <c r="O5469">
        <v>0</v>
      </c>
      <c r="P5469" t="s">
        <v>1207</v>
      </c>
      <c r="Q5469">
        <v>20030524</v>
      </c>
      <c r="R5469">
        <v>891008979</v>
      </c>
    </row>
    <row r="5470" spans="1:18">
      <c r="A5470" t="s">
        <v>1454</v>
      </c>
      <c r="B5470" t="s">
        <v>1455</v>
      </c>
      <c r="C5470">
        <v>201009</v>
      </c>
      <c r="D5470">
        <v>30</v>
      </c>
      <c r="E5470" t="s">
        <v>1212</v>
      </c>
      <c r="F5470">
        <v>9102</v>
      </c>
      <c r="G5470">
        <v>432</v>
      </c>
      <c r="H5470">
        <v>21342</v>
      </c>
      <c r="I5470">
        <v>43112032501</v>
      </c>
      <c r="J5470">
        <v>9</v>
      </c>
      <c r="K5470" t="s">
        <v>1456</v>
      </c>
      <c r="L5470">
        <v>276</v>
      </c>
      <c r="M5470" t="s">
        <v>1457</v>
      </c>
      <c r="N5470" t="s">
        <v>1458</v>
      </c>
      <c r="O5470">
        <v>0</v>
      </c>
      <c r="P5470" t="s">
        <v>1207</v>
      </c>
      <c r="Q5470">
        <v>19860401</v>
      </c>
      <c r="R5470">
        <v>891008979</v>
      </c>
    </row>
    <row r="5471" spans="1:18">
      <c r="A5471" t="s">
        <v>1454</v>
      </c>
      <c r="B5471" t="s">
        <v>1459</v>
      </c>
      <c r="C5471">
        <v>201009</v>
      </c>
      <c r="D5471">
        <v>30</v>
      </c>
      <c r="E5471" t="s">
        <v>1212</v>
      </c>
      <c r="F5471">
        <v>37420</v>
      </c>
      <c r="G5471">
        <v>3373</v>
      </c>
      <c r="H5471">
        <v>33248</v>
      </c>
      <c r="I5471">
        <v>43112074000</v>
      </c>
      <c r="J5471">
        <v>9</v>
      </c>
      <c r="K5471" t="s">
        <v>1460</v>
      </c>
      <c r="L5471">
        <v>276</v>
      </c>
      <c r="M5471" t="s">
        <v>1457</v>
      </c>
      <c r="N5471" t="s">
        <v>1458</v>
      </c>
      <c r="O5471">
        <v>0</v>
      </c>
      <c r="P5471" t="s">
        <v>1207</v>
      </c>
      <c r="Q5471">
        <v>19960301</v>
      </c>
      <c r="R5471">
        <v>891008979</v>
      </c>
    </row>
    <row r="5472" spans="1:18">
      <c r="A5472" t="s">
        <v>1461</v>
      </c>
      <c r="B5472" t="s">
        <v>1462</v>
      </c>
      <c r="C5472">
        <v>201009</v>
      </c>
      <c r="D5472">
        <v>30</v>
      </c>
      <c r="E5472" t="s">
        <v>1212</v>
      </c>
      <c r="F5472">
        <v>8862</v>
      </c>
      <c r="G5472">
        <v>25692</v>
      </c>
      <c r="H5472">
        <v>5259</v>
      </c>
      <c r="I5472">
        <v>43112071100</v>
      </c>
      <c r="J5472">
        <v>9</v>
      </c>
      <c r="K5472" t="s">
        <v>1456</v>
      </c>
      <c r="L5472">
        <v>276</v>
      </c>
      <c r="M5472" t="s">
        <v>1457</v>
      </c>
      <c r="N5472" t="s">
        <v>1458</v>
      </c>
      <c r="O5472">
        <v>0</v>
      </c>
      <c r="P5472" t="s">
        <v>1207</v>
      </c>
      <c r="Q5472">
        <v>19940901</v>
      </c>
      <c r="R5472">
        <v>891008979</v>
      </c>
    </row>
    <row r="5473" spans="1:18">
      <c r="A5473" t="s">
        <v>1461</v>
      </c>
      <c r="B5473" t="s">
        <v>1463</v>
      </c>
      <c r="C5473">
        <v>201009</v>
      </c>
      <c r="D5473">
        <v>28</v>
      </c>
      <c r="E5473" t="s">
        <v>1212</v>
      </c>
      <c r="F5473">
        <v>12765</v>
      </c>
      <c r="G5473">
        <v>1163</v>
      </c>
      <c r="H5473">
        <v>52123</v>
      </c>
      <c r="I5473">
        <v>43112071802</v>
      </c>
      <c r="J5473">
        <v>9</v>
      </c>
      <c r="K5473" t="s">
        <v>1464</v>
      </c>
      <c r="L5473">
        <v>276</v>
      </c>
      <c r="M5473" t="s">
        <v>1457</v>
      </c>
      <c r="N5473" t="s">
        <v>1458</v>
      </c>
      <c r="O5473">
        <v>0</v>
      </c>
      <c r="P5473" t="s">
        <v>1207</v>
      </c>
      <c r="Q5473">
        <v>20071208</v>
      </c>
      <c r="R5473">
        <v>891008979</v>
      </c>
    </row>
    <row r="5474" spans="1:18">
      <c r="A5474" t="s">
        <v>1461</v>
      </c>
      <c r="B5474" t="s">
        <v>1465</v>
      </c>
      <c r="C5474">
        <v>201009</v>
      </c>
      <c r="D5474">
        <v>30</v>
      </c>
      <c r="E5474" t="s">
        <v>1212</v>
      </c>
      <c r="F5474">
        <v>10693</v>
      </c>
      <c r="G5474">
        <v>84304</v>
      </c>
      <c r="H5474">
        <v>18088</v>
      </c>
      <c r="I5474">
        <v>43112072001</v>
      </c>
      <c r="J5474">
        <v>9</v>
      </c>
      <c r="K5474" t="s">
        <v>1456</v>
      </c>
      <c r="L5474">
        <v>276</v>
      </c>
      <c r="M5474" t="s">
        <v>1457</v>
      </c>
      <c r="N5474" t="s">
        <v>1458</v>
      </c>
      <c r="O5474">
        <v>0</v>
      </c>
      <c r="P5474" t="s">
        <v>1207</v>
      </c>
      <c r="Q5474">
        <v>19970201</v>
      </c>
      <c r="R5474">
        <v>891008979</v>
      </c>
    </row>
    <row r="5475" spans="1:18">
      <c r="A5475" t="s">
        <v>1461</v>
      </c>
      <c r="B5475" t="s">
        <v>1466</v>
      </c>
      <c r="C5475">
        <v>201009</v>
      </c>
      <c r="D5475">
        <v>30</v>
      </c>
      <c r="E5475" t="s">
        <v>1212</v>
      </c>
      <c r="F5475">
        <v>8528</v>
      </c>
      <c r="G5475">
        <v>1503</v>
      </c>
      <c r="H5475">
        <v>6474</v>
      </c>
      <c r="I5475">
        <v>43112073401</v>
      </c>
      <c r="J5475">
        <v>9</v>
      </c>
      <c r="K5475" t="s">
        <v>1467</v>
      </c>
      <c r="L5475">
        <v>276</v>
      </c>
      <c r="M5475" t="s">
        <v>1457</v>
      </c>
      <c r="N5475" t="s">
        <v>1458</v>
      </c>
      <c r="O5475">
        <v>0</v>
      </c>
      <c r="P5475" t="s">
        <v>1207</v>
      </c>
      <c r="Q5475">
        <v>19990428</v>
      </c>
      <c r="R5475">
        <v>891008979</v>
      </c>
    </row>
    <row r="5476" spans="1:18">
      <c r="A5476" t="s">
        <v>1461</v>
      </c>
      <c r="B5476" t="s">
        <v>1468</v>
      </c>
      <c r="C5476">
        <v>201009</v>
      </c>
      <c r="D5476">
        <v>30</v>
      </c>
      <c r="E5476" t="s">
        <v>1212</v>
      </c>
      <c r="F5476">
        <v>9573</v>
      </c>
      <c r="G5476">
        <v>843</v>
      </c>
      <c r="H5476">
        <v>9283</v>
      </c>
      <c r="I5476">
        <v>43112073600</v>
      </c>
      <c r="J5476">
        <v>9</v>
      </c>
      <c r="K5476" t="s">
        <v>1456</v>
      </c>
      <c r="L5476">
        <v>276</v>
      </c>
      <c r="M5476" t="s">
        <v>1457</v>
      </c>
      <c r="N5476" t="s">
        <v>1458</v>
      </c>
      <c r="O5476">
        <v>0</v>
      </c>
      <c r="P5476" t="s">
        <v>1207</v>
      </c>
      <c r="Q5476">
        <v>19951101</v>
      </c>
      <c r="R5476">
        <v>891008979</v>
      </c>
    </row>
    <row r="5477" spans="1:18">
      <c r="A5477" t="s">
        <v>1461</v>
      </c>
      <c r="B5477" t="s">
        <v>1469</v>
      </c>
      <c r="C5477">
        <v>201009</v>
      </c>
      <c r="D5477">
        <v>30</v>
      </c>
      <c r="E5477" t="s">
        <v>1212</v>
      </c>
      <c r="F5477">
        <v>12711</v>
      </c>
      <c r="G5477">
        <v>1176</v>
      </c>
      <c r="H5477">
        <v>33784</v>
      </c>
      <c r="I5477">
        <v>43112074300</v>
      </c>
      <c r="J5477">
        <v>9</v>
      </c>
      <c r="K5477" t="s">
        <v>1467</v>
      </c>
      <c r="L5477">
        <v>276</v>
      </c>
      <c r="M5477" t="s">
        <v>1457</v>
      </c>
      <c r="N5477" t="s">
        <v>1458</v>
      </c>
      <c r="O5477">
        <v>0</v>
      </c>
      <c r="P5477" t="s">
        <v>1207</v>
      </c>
      <c r="Q5477">
        <v>19960501</v>
      </c>
      <c r="R5477">
        <v>891008979</v>
      </c>
    </row>
    <row r="5478" spans="1:18">
      <c r="A5478" t="s">
        <v>1461</v>
      </c>
      <c r="B5478" t="s">
        <v>1470</v>
      </c>
      <c r="C5478">
        <v>201009</v>
      </c>
      <c r="D5478">
        <v>30</v>
      </c>
      <c r="E5478" t="s">
        <v>1212</v>
      </c>
      <c r="F5478">
        <v>17564</v>
      </c>
      <c r="G5478">
        <v>1282</v>
      </c>
      <c r="H5478">
        <v>61487</v>
      </c>
      <c r="I5478">
        <v>43112078302</v>
      </c>
      <c r="J5478">
        <v>9</v>
      </c>
      <c r="K5478" t="s">
        <v>1467</v>
      </c>
      <c r="L5478">
        <v>276</v>
      </c>
      <c r="M5478" t="s">
        <v>1457</v>
      </c>
      <c r="N5478" t="s">
        <v>1458</v>
      </c>
      <c r="O5478">
        <v>0</v>
      </c>
      <c r="P5478" t="s">
        <v>1207</v>
      </c>
      <c r="Q5478">
        <v>20030215</v>
      </c>
      <c r="R5478">
        <v>891008979</v>
      </c>
    </row>
    <row r="5479" spans="1:18">
      <c r="A5479" t="s">
        <v>1461</v>
      </c>
      <c r="B5479" t="s">
        <v>1471</v>
      </c>
      <c r="C5479">
        <v>201009</v>
      </c>
      <c r="D5479">
        <v>30</v>
      </c>
      <c r="E5479" t="s">
        <v>1212</v>
      </c>
      <c r="F5479">
        <v>6310</v>
      </c>
      <c r="G5479">
        <v>409</v>
      </c>
      <c r="H5479">
        <v>26758</v>
      </c>
      <c r="I5479">
        <v>43112078800</v>
      </c>
      <c r="J5479">
        <v>9</v>
      </c>
      <c r="K5479" t="s">
        <v>1456</v>
      </c>
      <c r="L5479">
        <v>276</v>
      </c>
      <c r="M5479" t="s">
        <v>1457</v>
      </c>
      <c r="N5479" t="s">
        <v>1458</v>
      </c>
      <c r="O5479">
        <v>0</v>
      </c>
      <c r="P5479" t="s">
        <v>1207</v>
      </c>
      <c r="Q5479">
        <v>20030808</v>
      </c>
      <c r="R5479">
        <v>891008979</v>
      </c>
    </row>
    <row r="5480" spans="1:18">
      <c r="A5480" t="s">
        <v>1461</v>
      </c>
      <c r="B5480" t="s">
        <v>1472</v>
      </c>
      <c r="C5480">
        <v>201009</v>
      </c>
      <c r="D5480">
        <v>30</v>
      </c>
      <c r="E5480" t="s">
        <v>1212</v>
      </c>
      <c r="F5480">
        <v>16647</v>
      </c>
      <c r="G5480">
        <v>2600</v>
      </c>
      <c r="H5480">
        <v>24271</v>
      </c>
      <c r="I5480">
        <v>43112079000</v>
      </c>
      <c r="J5480">
        <v>9</v>
      </c>
      <c r="K5480" t="s">
        <v>1456</v>
      </c>
      <c r="L5480">
        <v>276</v>
      </c>
      <c r="M5480" t="s">
        <v>1457</v>
      </c>
      <c r="N5480" t="s">
        <v>1458</v>
      </c>
      <c r="O5480">
        <v>0</v>
      </c>
      <c r="P5480" t="s">
        <v>1207</v>
      </c>
      <c r="Q5480">
        <v>20030910</v>
      </c>
      <c r="R5480">
        <v>891008979</v>
      </c>
    </row>
    <row r="5481" spans="1:18">
      <c r="A5481" t="s">
        <v>1473</v>
      </c>
      <c r="B5481" t="s">
        <v>1474</v>
      </c>
      <c r="C5481">
        <v>201009</v>
      </c>
      <c r="D5481">
        <v>30</v>
      </c>
      <c r="E5481" t="s">
        <v>1212</v>
      </c>
      <c r="F5481">
        <v>10973</v>
      </c>
      <c r="G5481">
        <v>11025</v>
      </c>
      <c r="H5481">
        <v>6202</v>
      </c>
      <c r="I5481">
        <v>43112034602</v>
      </c>
      <c r="J5481">
        <v>9</v>
      </c>
      <c r="K5481" t="s">
        <v>1475</v>
      </c>
      <c r="L5481">
        <v>276</v>
      </c>
      <c r="M5481" t="s">
        <v>1457</v>
      </c>
      <c r="N5481" t="s">
        <v>1458</v>
      </c>
      <c r="O5481">
        <v>0</v>
      </c>
      <c r="P5481" t="s">
        <v>1207</v>
      </c>
      <c r="Q5481">
        <v>19990617</v>
      </c>
      <c r="R5481">
        <v>891008979</v>
      </c>
    </row>
    <row r="5482" spans="1:18">
      <c r="A5482" t="s">
        <v>1473</v>
      </c>
      <c r="B5482" t="s">
        <v>1476</v>
      </c>
      <c r="C5482">
        <v>201009</v>
      </c>
      <c r="D5482">
        <v>30</v>
      </c>
      <c r="E5482" t="s">
        <v>1212</v>
      </c>
      <c r="F5482">
        <v>14228</v>
      </c>
      <c r="G5482">
        <v>878</v>
      </c>
      <c r="H5482">
        <v>35009</v>
      </c>
      <c r="I5482">
        <v>43112046602</v>
      </c>
      <c r="J5482">
        <v>9</v>
      </c>
      <c r="K5482" t="s">
        <v>1477</v>
      </c>
      <c r="L5482">
        <v>276</v>
      </c>
      <c r="M5482" t="s">
        <v>1457</v>
      </c>
      <c r="N5482" t="s">
        <v>1458</v>
      </c>
      <c r="O5482">
        <v>0</v>
      </c>
      <c r="P5482" t="s">
        <v>1207</v>
      </c>
      <c r="Q5482">
        <v>19900301</v>
      </c>
      <c r="R5482">
        <v>891008979</v>
      </c>
    </row>
    <row r="5483" spans="1:18">
      <c r="A5483" t="s">
        <v>1478</v>
      </c>
      <c r="B5483" t="s">
        <v>1479</v>
      </c>
      <c r="C5483">
        <v>201009</v>
      </c>
      <c r="D5483">
        <v>30</v>
      </c>
      <c r="E5483" t="s">
        <v>1212</v>
      </c>
      <c r="F5483">
        <v>9900</v>
      </c>
      <c r="G5483">
        <v>27132</v>
      </c>
      <c r="H5483">
        <v>12487</v>
      </c>
      <c r="I5483">
        <v>43112034200</v>
      </c>
      <c r="J5483">
        <v>9</v>
      </c>
      <c r="K5483" t="s">
        <v>1477</v>
      </c>
      <c r="L5483">
        <v>276</v>
      </c>
      <c r="M5483" t="s">
        <v>1457</v>
      </c>
      <c r="N5483" t="s">
        <v>1458</v>
      </c>
      <c r="O5483">
        <v>0</v>
      </c>
      <c r="P5483" t="s">
        <v>1233</v>
      </c>
      <c r="Q5483">
        <v>19960601</v>
      </c>
      <c r="R5483">
        <v>891008979</v>
      </c>
    </row>
    <row r="5484" spans="1:18">
      <c r="A5484" t="s">
        <v>1478</v>
      </c>
      <c r="B5484" t="s">
        <v>1480</v>
      </c>
      <c r="C5484">
        <v>201009</v>
      </c>
      <c r="D5484">
        <v>30</v>
      </c>
      <c r="E5484" t="s">
        <v>1212</v>
      </c>
      <c r="F5484">
        <v>4130</v>
      </c>
      <c r="G5484">
        <v>67961</v>
      </c>
      <c r="H5484">
        <v>1468</v>
      </c>
      <c r="I5484">
        <v>43112034400</v>
      </c>
      <c r="J5484">
        <v>9</v>
      </c>
      <c r="K5484" t="s">
        <v>1477</v>
      </c>
      <c r="L5484">
        <v>276</v>
      </c>
      <c r="M5484" t="s">
        <v>1457</v>
      </c>
      <c r="N5484" t="s">
        <v>1458</v>
      </c>
      <c r="O5484">
        <v>0</v>
      </c>
      <c r="P5484" t="s">
        <v>1207</v>
      </c>
      <c r="Q5484">
        <v>19980131</v>
      </c>
      <c r="R5484">
        <v>891008979</v>
      </c>
    </row>
    <row r="5485" spans="1:18">
      <c r="A5485" t="s">
        <v>1478</v>
      </c>
      <c r="B5485" t="s">
        <v>1481</v>
      </c>
      <c r="C5485">
        <v>201009</v>
      </c>
      <c r="D5485">
        <v>30</v>
      </c>
      <c r="E5485" t="s">
        <v>1212</v>
      </c>
      <c r="F5485">
        <v>8130</v>
      </c>
      <c r="G5485">
        <v>18373</v>
      </c>
      <c r="H5485">
        <v>18639</v>
      </c>
      <c r="I5485">
        <v>43112034701</v>
      </c>
      <c r="J5485">
        <v>9</v>
      </c>
      <c r="K5485" t="s">
        <v>1477</v>
      </c>
      <c r="L5485">
        <v>276</v>
      </c>
      <c r="M5485" t="s">
        <v>1457</v>
      </c>
      <c r="N5485" t="s">
        <v>1458</v>
      </c>
      <c r="O5485">
        <v>0</v>
      </c>
      <c r="P5485" t="s">
        <v>1207</v>
      </c>
      <c r="Q5485">
        <v>20020806</v>
      </c>
      <c r="R5485">
        <v>891008979</v>
      </c>
    </row>
    <row r="5486" spans="1:18">
      <c r="A5486" t="s">
        <v>1478</v>
      </c>
      <c r="B5486" t="s">
        <v>1482</v>
      </c>
      <c r="C5486">
        <v>201009</v>
      </c>
      <c r="D5486">
        <v>8</v>
      </c>
      <c r="E5486" t="s">
        <v>1212</v>
      </c>
      <c r="F5486">
        <v>360</v>
      </c>
      <c r="G5486">
        <v>47</v>
      </c>
      <c r="H5486">
        <v>3035</v>
      </c>
      <c r="I5486">
        <v>43112035402</v>
      </c>
      <c r="J5486">
        <v>9</v>
      </c>
      <c r="K5486" t="s">
        <v>1456</v>
      </c>
      <c r="L5486">
        <v>276</v>
      </c>
      <c r="M5486" t="s">
        <v>1457</v>
      </c>
      <c r="N5486" t="s">
        <v>1458</v>
      </c>
      <c r="O5486">
        <v>0</v>
      </c>
      <c r="P5486" t="s">
        <v>1207</v>
      </c>
      <c r="Q5486">
        <v>20040927</v>
      </c>
      <c r="R5486">
        <v>891008979</v>
      </c>
    </row>
    <row r="5487" spans="1:18">
      <c r="A5487" t="s">
        <v>1478</v>
      </c>
      <c r="B5487" t="s">
        <v>1483</v>
      </c>
      <c r="C5487">
        <v>201009</v>
      </c>
      <c r="D5487">
        <v>30</v>
      </c>
      <c r="E5487" t="s">
        <v>1212</v>
      </c>
      <c r="F5487">
        <v>10971</v>
      </c>
      <c r="G5487">
        <v>858</v>
      </c>
      <c r="H5487">
        <v>18412</v>
      </c>
      <c r="I5487">
        <v>43112034801</v>
      </c>
      <c r="J5487">
        <v>9</v>
      </c>
      <c r="K5487" t="s">
        <v>1477</v>
      </c>
      <c r="L5487">
        <v>276</v>
      </c>
      <c r="M5487" t="s">
        <v>1457</v>
      </c>
      <c r="N5487" t="s">
        <v>1458</v>
      </c>
      <c r="O5487">
        <v>0</v>
      </c>
      <c r="P5487" t="s">
        <v>1207</v>
      </c>
      <c r="Q5487">
        <v>19980530</v>
      </c>
      <c r="R5487">
        <v>891008979</v>
      </c>
    </row>
    <row r="5488" spans="1:18">
      <c r="A5488" t="s">
        <v>1478</v>
      </c>
      <c r="B5488" t="s">
        <v>1484</v>
      </c>
      <c r="C5488">
        <v>201009</v>
      </c>
      <c r="D5488">
        <v>30</v>
      </c>
      <c r="E5488" t="s">
        <v>1212</v>
      </c>
      <c r="F5488">
        <v>11330</v>
      </c>
      <c r="G5488">
        <v>135920</v>
      </c>
      <c r="H5488">
        <v>9808</v>
      </c>
      <c r="I5488">
        <v>43112035501</v>
      </c>
      <c r="J5488">
        <v>9</v>
      </c>
      <c r="K5488" t="s">
        <v>1456</v>
      </c>
      <c r="L5488">
        <v>276</v>
      </c>
      <c r="M5488" t="s">
        <v>1457</v>
      </c>
      <c r="N5488" t="s">
        <v>1458</v>
      </c>
      <c r="O5488">
        <v>0</v>
      </c>
      <c r="P5488" t="s">
        <v>1207</v>
      </c>
      <c r="Q5488">
        <v>19990923</v>
      </c>
      <c r="R5488">
        <v>891008979</v>
      </c>
    </row>
    <row r="5489" spans="1:18">
      <c r="A5489" t="s">
        <v>1478</v>
      </c>
      <c r="B5489" t="s">
        <v>1485</v>
      </c>
      <c r="C5489">
        <v>201009</v>
      </c>
      <c r="D5489">
        <v>30</v>
      </c>
      <c r="E5489" t="s">
        <v>1212</v>
      </c>
      <c r="F5489">
        <v>2970</v>
      </c>
      <c r="G5489">
        <v>24186</v>
      </c>
      <c r="H5489">
        <v>6079</v>
      </c>
      <c r="I5489">
        <v>43112047703</v>
      </c>
      <c r="J5489">
        <v>9</v>
      </c>
      <c r="K5489" t="s">
        <v>1477</v>
      </c>
      <c r="L5489">
        <v>276</v>
      </c>
      <c r="M5489" t="s">
        <v>1457</v>
      </c>
      <c r="N5489" t="s">
        <v>1458</v>
      </c>
      <c r="O5489">
        <v>0</v>
      </c>
      <c r="P5489" t="s">
        <v>1207</v>
      </c>
      <c r="Q5489">
        <v>20040625</v>
      </c>
      <c r="R5489">
        <v>891008979</v>
      </c>
    </row>
    <row r="5490" spans="1:18">
      <c r="A5490" t="s">
        <v>1478</v>
      </c>
      <c r="B5490" t="s">
        <v>1486</v>
      </c>
      <c r="C5490">
        <v>201009</v>
      </c>
      <c r="D5490">
        <v>30</v>
      </c>
      <c r="E5490" t="s">
        <v>1212</v>
      </c>
      <c r="F5490">
        <v>664</v>
      </c>
      <c r="G5490">
        <v>403</v>
      </c>
      <c r="H5490">
        <v>2623</v>
      </c>
      <c r="I5490">
        <v>43112042002</v>
      </c>
      <c r="J5490">
        <v>9</v>
      </c>
      <c r="K5490" t="s">
        <v>1477</v>
      </c>
      <c r="L5490">
        <v>276</v>
      </c>
      <c r="M5490" t="s">
        <v>1457</v>
      </c>
      <c r="N5490" t="s">
        <v>1458</v>
      </c>
      <c r="O5490">
        <v>0</v>
      </c>
      <c r="P5490" t="s">
        <v>1425</v>
      </c>
      <c r="Q5490">
        <v>20020322</v>
      </c>
      <c r="R5490">
        <v>891008979</v>
      </c>
    </row>
    <row r="5491" spans="1:18">
      <c r="A5491" t="s">
        <v>1478</v>
      </c>
      <c r="B5491" t="s">
        <v>1488</v>
      </c>
      <c r="C5491">
        <v>201009</v>
      </c>
      <c r="D5491">
        <v>30</v>
      </c>
      <c r="E5491" t="s">
        <v>1212</v>
      </c>
      <c r="F5491">
        <v>4997</v>
      </c>
      <c r="G5491">
        <v>20861</v>
      </c>
      <c r="H5491">
        <v>1206</v>
      </c>
      <c r="I5491">
        <v>43112052003</v>
      </c>
      <c r="J5491">
        <v>9</v>
      </c>
      <c r="K5491" t="s">
        <v>1477</v>
      </c>
      <c r="L5491">
        <v>276</v>
      </c>
      <c r="M5491" t="s">
        <v>1457</v>
      </c>
      <c r="N5491" t="s">
        <v>1458</v>
      </c>
      <c r="O5491">
        <v>0</v>
      </c>
      <c r="P5491" t="s">
        <v>1207</v>
      </c>
      <c r="Q5491">
        <v>20000313</v>
      </c>
      <c r="R5491">
        <v>891008979</v>
      </c>
    </row>
    <row r="5492" spans="1:18">
      <c r="A5492" t="s">
        <v>1478</v>
      </c>
      <c r="B5492" t="s">
        <v>1489</v>
      </c>
      <c r="C5492">
        <v>201009</v>
      </c>
      <c r="D5492">
        <v>30</v>
      </c>
      <c r="E5492" t="s">
        <v>1212</v>
      </c>
      <c r="F5492">
        <v>2756</v>
      </c>
      <c r="G5492">
        <v>716</v>
      </c>
      <c r="H5492">
        <v>35501</v>
      </c>
      <c r="I5492">
        <v>43112055801</v>
      </c>
      <c r="J5492">
        <v>9</v>
      </c>
      <c r="K5492" t="s">
        <v>1477</v>
      </c>
      <c r="L5492">
        <v>276</v>
      </c>
      <c r="M5492" t="s">
        <v>1457</v>
      </c>
      <c r="N5492" t="s">
        <v>1458</v>
      </c>
      <c r="O5492">
        <v>0</v>
      </c>
      <c r="P5492" t="s">
        <v>1207</v>
      </c>
      <c r="Q5492">
        <v>20040511</v>
      </c>
      <c r="R5492">
        <v>891008979</v>
      </c>
    </row>
    <row r="5493" spans="1:18">
      <c r="A5493" t="s">
        <v>1478</v>
      </c>
      <c r="B5493" t="s">
        <v>1490</v>
      </c>
      <c r="C5493">
        <v>201009</v>
      </c>
      <c r="D5493">
        <v>30</v>
      </c>
      <c r="E5493" t="s">
        <v>1212</v>
      </c>
      <c r="F5493">
        <v>14222</v>
      </c>
      <c r="G5493">
        <v>22295</v>
      </c>
      <c r="H5493">
        <v>11384</v>
      </c>
      <c r="I5493">
        <v>43112045402</v>
      </c>
      <c r="J5493">
        <v>9</v>
      </c>
      <c r="K5493" t="s">
        <v>1477</v>
      </c>
      <c r="L5493">
        <v>276</v>
      </c>
      <c r="M5493" t="s">
        <v>1457</v>
      </c>
      <c r="N5493" t="s">
        <v>1458</v>
      </c>
      <c r="O5493">
        <v>0</v>
      </c>
      <c r="P5493" t="s">
        <v>1207</v>
      </c>
      <c r="Q5493">
        <v>19981022</v>
      </c>
      <c r="R5493">
        <v>891008979</v>
      </c>
    </row>
    <row r="5494" spans="1:18">
      <c r="A5494" t="s">
        <v>1478</v>
      </c>
      <c r="B5494" t="s">
        <v>1491</v>
      </c>
      <c r="C5494">
        <v>201009</v>
      </c>
      <c r="D5494">
        <v>30</v>
      </c>
      <c r="E5494" t="s">
        <v>1212</v>
      </c>
      <c r="F5494">
        <v>12011</v>
      </c>
      <c r="G5494">
        <v>652</v>
      </c>
      <c r="H5494">
        <v>20481</v>
      </c>
      <c r="I5494">
        <v>43112049101</v>
      </c>
      <c r="J5494">
        <v>9</v>
      </c>
      <c r="K5494" t="s">
        <v>1477</v>
      </c>
      <c r="L5494">
        <v>276</v>
      </c>
      <c r="M5494" t="s">
        <v>1457</v>
      </c>
      <c r="N5494" t="s">
        <v>1458</v>
      </c>
      <c r="O5494">
        <v>0</v>
      </c>
      <c r="P5494" t="s">
        <v>1207</v>
      </c>
      <c r="Q5494">
        <v>19880301</v>
      </c>
      <c r="R5494">
        <v>891008979</v>
      </c>
    </row>
    <row r="5495" spans="1:18">
      <c r="A5495" t="s">
        <v>1478</v>
      </c>
      <c r="B5495" t="s">
        <v>1492</v>
      </c>
      <c r="C5495">
        <v>201009</v>
      </c>
      <c r="D5495">
        <v>30</v>
      </c>
      <c r="E5495" t="s">
        <v>1212</v>
      </c>
      <c r="F5495">
        <v>11307</v>
      </c>
      <c r="G5495">
        <v>1354</v>
      </c>
      <c r="H5495">
        <v>7436</v>
      </c>
      <c r="I5495">
        <v>43112040402</v>
      </c>
      <c r="J5495">
        <v>9</v>
      </c>
      <c r="K5495" t="s">
        <v>1477</v>
      </c>
      <c r="L5495">
        <v>276</v>
      </c>
      <c r="M5495" t="s">
        <v>1457</v>
      </c>
      <c r="N5495" t="s">
        <v>1458</v>
      </c>
      <c r="O5495">
        <v>0</v>
      </c>
      <c r="P5495" t="s">
        <v>1207</v>
      </c>
      <c r="Q5495">
        <v>20040919</v>
      </c>
      <c r="R5495">
        <v>891008979</v>
      </c>
    </row>
    <row r="5496" spans="1:18">
      <c r="A5496" t="s">
        <v>1478</v>
      </c>
      <c r="B5496" t="s">
        <v>1493</v>
      </c>
      <c r="C5496">
        <v>201009</v>
      </c>
      <c r="D5496">
        <v>30</v>
      </c>
      <c r="E5496" t="s">
        <v>1212</v>
      </c>
      <c r="F5496">
        <v>9511</v>
      </c>
      <c r="G5496">
        <v>15659</v>
      </c>
      <c r="H5496">
        <v>9494</v>
      </c>
      <c r="I5496">
        <v>43112044601</v>
      </c>
      <c r="J5496">
        <v>9</v>
      </c>
      <c r="K5496" t="s">
        <v>1477</v>
      </c>
      <c r="L5496">
        <v>276</v>
      </c>
      <c r="M5496" t="s">
        <v>1457</v>
      </c>
      <c r="N5496" t="s">
        <v>1458</v>
      </c>
      <c r="O5496">
        <v>0</v>
      </c>
      <c r="P5496" t="s">
        <v>1207</v>
      </c>
      <c r="Q5496">
        <v>19960901</v>
      </c>
      <c r="R5496">
        <v>891008979</v>
      </c>
    </row>
    <row r="5497" spans="1:18">
      <c r="A5497" t="s">
        <v>1478</v>
      </c>
      <c r="B5497" t="s">
        <v>1494</v>
      </c>
      <c r="C5497">
        <v>201009</v>
      </c>
      <c r="D5497">
        <v>30</v>
      </c>
      <c r="E5497" t="s">
        <v>1212</v>
      </c>
      <c r="F5497">
        <v>9358</v>
      </c>
      <c r="G5497">
        <v>6149</v>
      </c>
      <c r="H5497">
        <v>2443</v>
      </c>
      <c r="I5497">
        <v>43112042502</v>
      </c>
      <c r="J5497">
        <v>9</v>
      </c>
      <c r="K5497" t="s">
        <v>1477</v>
      </c>
      <c r="L5497">
        <v>276</v>
      </c>
      <c r="M5497" t="s">
        <v>1457</v>
      </c>
      <c r="N5497" t="s">
        <v>1458</v>
      </c>
      <c r="O5497">
        <v>0</v>
      </c>
      <c r="P5497" t="s">
        <v>1207</v>
      </c>
      <c r="Q5497">
        <v>19970201</v>
      </c>
      <c r="R5497">
        <v>891008979</v>
      </c>
    </row>
    <row r="5498" spans="1:18">
      <c r="A5498" t="s">
        <v>1495</v>
      </c>
      <c r="B5498" t="s">
        <v>1496</v>
      </c>
      <c r="C5498">
        <v>201009</v>
      </c>
      <c r="D5498">
        <v>30</v>
      </c>
      <c r="E5498" t="s">
        <v>1212</v>
      </c>
      <c r="F5498">
        <v>5143</v>
      </c>
      <c r="G5498">
        <v>51833</v>
      </c>
      <c r="H5498">
        <v>8592</v>
      </c>
      <c r="I5498">
        <v>43112034300</v>
      </c>
      <c r="J5498">
        <v>9</v>
      </c>
      <c r="K5498" t="s">
        <v>1456</v>
      </c>
      <c r="L5498">
        <v>276</v>
      </c>
      <c r="M5498" t="s">
        <v>1457</v>
      </c>
      <c r="N5498" t="s">
        <v>1458</v>
      </c>
      <c r="O5498">
        <v>0</v>
      </c>
      <c r="P5498" t="s">
        <v>1207</v>
      </c>
      <c r="Q5498">
        <v>19810501</v>
      </c>
      <c r="R5498">
        <v>891008979</v>
      </c>
    </row>
    <row r="5499" spans="1:18">
      <c r="A5499" t="s">
        <v>1495</v>
      </c>
      <c r="B5499" t="s">
        <v>1497</v>
      </c>
      <c r="C5499">
        <v>201009</v>
      </c>
      <c r="D5499">
        <v>30</v>
      </c>
      <c r="E5499" t="s">
        <v>1212</v>
      </c>
      <c r="F5499">
        <v>12705</v>
      </c>
      <c r="G5499">
        <v>146</v>
      </c>
      <c r="H5499">
        <v>22607</v>
      </c>
      <c r="I5499">
        <v>43112070101</v>
      </c>
      <c r="J5499">
        <v>9</v>
      </c>
      <c r="K5499" t="s">
        <v>1456</v>
      </c>
      <c r="L5499">
        <v>276</v>
      </c>
      <c r="M5499" t="s">
        <v>1457</v>
      </c>
      <c r="N5499" t="s">
        <v>1458</v>
      </c>
      <c r="O5499">
        <v>0</v>
      </c>
      <c r="P5499" t="s">
        <v>1207</v>
      </c>
      <c r="Q5499">
        <v>20030623</v>
      </c>
      <c r="R5499">
        <v>891008979</v>
      </c>
    </row>
    <row r="5500" spans="1:18">
      <c r="A5500" t="s">
        <v>1495</v>
      </c>
      <c r="B5500" t="s">
        <v>1498</v>
      </c>
      <c r="C5500">
        <v>201009</v>
      </c>
      <c r="D5500">
        <v>30</v>
      </c>
      <c r="E5500" t="s">
        <v>1212</v>
      </c>
      <c r="F5500">
        <v>4548</v>
      </c>
      <c r="G5500">
        <v>280</v>
      </c>
      <c r="H5500">
        <v>22174</v>
      </c>
      <c r="I5500">
        <v>43112070803</v>
      </c>
      <c r="J5500">
        <v>9</v>
      </c>
      <c r="K5500" t="s">
        <v>1456</v>
      </c>
      <c r="L5500">
        <v>276</v>
      </c>
      <c r="M5500" t="s">
        <v>1457</v>
      </c>
      <c r="N5500" t="s">
        <v>1458</v>
      </c>
      <c r="O5500">
        <v>0</v>
      </c>
      <c r="P5500" t="s">
        <v>1207</v>
      </c>
      <c r="Q5500">
        <v>20040126</v>
      </c>
      <c r="R5500">
        <v>891008979</v>
      </c>
    </row>
    <row r="5501" spans="1:18">
      <c r="A5501" t="s">
        <v>1495</v>
      </c>
      <c r="B5501" t="s">
        <v>1499</v>
      </c>
      <c r="C5501">
        <v>201009</v>
      </c>
      <c r="D5501">
        <v>30</v>
      </c>
      <c r="E5501" t="s">
        <v>1212</v>
      </c>
      <c r="F5501">
        <v>14373</v>
      </c>
      <c r="G5501">
        <v>50819</v>
      </c>
      <c r="H5501">
        <v>40711</v>
      </c>
      <c r="I5501">
        <v>43112071601</v>
      </c>
      <c r="J5501">
        <v>9</v>
      </c>
      <c r="K5501" t="s">
        <v>1456</v>
      </c>
      <c r="L5501">
        <v>276</v>
      </c>
      <c r="M5501" t="s">
        <v>1457</v>
      </c>
      <c r="N5501" t="s">
        <v>1458</v>
      </c>
      <c r="O5501">
        <v>0</v>
      </c>
      <c r="P5501" t="s">
        <v>1207</v>
      </c>
      <c r="Q5501">
        <v>20081031</v>
      </c>
      <c r="R5501">
        <v>891008979</v>
      </c>
    </row>
    <row r="5502" spans="1:18">
      <c r="A5502" t="s">
        <v>1495</v>
      </c>
      <c r="B5502" t="s">
        <v>1500</v>
      </c>
      <c r="C5502">
        <v>201009</v>
      </c>
      <c r="D5502">
        <v>30</v>
      </c>
      <c r="E5502" t="s">
        <v>1212</v>
      </c>
      <c r="F5502">
        <v>4975</v>
      </c>
      <c r="G5502">
        <v>323</v>
      </c>
      <c r="H5502">
        <v>5825</v>
      </c>
      <c r="I5502">
        <v>43112072200</v>
      </c>
      <c r="J5502">
        <v>9</v>
      </c>
      <c r="K5502" t="s">
        <v>1464</v>
      </c>
      <c r="L5502">
        <v>276</v>
      </c>
      <c r="M5502" t="s">
        <v>1457</v>
      </c>
      <c r="N5502" t="s">
        <v>1458</v>
      </c>
      <c r="O5502">
        <v>0</v>
      </c>
      <c r="P5502" t="s">
        <v>1207</v>
      </c>
      <c r="Q5502">
        <v>19941201</v>
      </c>
      <c r="R5502">
        <v>891008979</v>
      </c>
    </row>
    <row r="5503" spans="1:18">
      <c r="A5503" t="s">
        <v>1495</v>
      </c>
      <c r="B5503" t="s">
        <v>1502</v>
      </c>
      <c r="C5503">
        <v>201009</v>
      </c>
      <c r="D5503">
        <v>30</v>
      </c>
      <c r="E5503" t="s">
        <v>1212</v>
      </c>
      <c r="F5503">
        <v>11397</v>
      </c>
      <c r="G5503">
        <v>397</v>
      </c>
      <c r="H5503">
        <v>23174</v>
      </c>
      <c r="I5503">
        <v>43112075000</v>
      </c>
      <c r="J5503">
        <v>9</v>
      </c>
      <c r="K5503" t="s">
        <v>1456</v>
      </c>
      <c r="L5503">
        <v>276</v>
      </c>
      <c r="M5503" t="s">
        <v>1457</v>
      </c>
      <c r="N5503" t="s">
        <v>1458</v>
      </c>
      <c r="O5503">
        <v>0</v>
      </c>
      <c r="P5503" t="s">
        <v>1207</v>
      </c>
      <c r="Q5503">
        <v>19961001</v>
      </c>
      <c r="R5503">
        <v>891008979</v>
      </c>
    </row>
    <row r="5504" spans="1:18">
      <c r="A5504" t="s">
        <v>1495</v>
      </c>
      <c r="B5504" t="s">
        <v>1503</v>
      </c>
      <c r="C5504">
        <v>201009</v>
      </c>
      <c r="D5504">
        <v>30</v>
      </c>
      <c r="E5504" t="s">
        <v>1212</v>
      </c>
      <c r="F5504">
        <v>8741</v>
      </c>
      <c r="G5504">
        <v>196632</v>
      </c>
      <c r="H5504">
        <v>65823</v>
      </c>
      <c r="I5504">
        <v>43112075800</v>
      </c>
      <c r="J5504">
        <v>9</v>
      </c>
      <c r="K5504" t="s">
        <v>1456</v>
      </c>
      <c r="L5504">
        <v>276</v>
      </c>
      <c r="M5504" t="s">
        <v>1457</v>
      </c>
      <c r="N5504" t="s">
        <v>1458</v>
      </c>
      <c r="O5504">
        <v>0</v>
      </c>
      <c r="P5504" t="s">
        <v>1207</v>
      </c>
      <c r="Q5504">
        <v>19970623</v>
      </c>
      <c r="R5504">
        <v>891008979</v>
      </c>
    </row>
    <row r="5505" spans="1:18">
      <c r="A5505" t="s">
        <v>1495</v>
      </c>
      <c r="B5505" t="s">
        <v>1504</v>
      </c>
      <c r="C5505">
        <v>201009</v>
      </c>
      <c r="D5505">
        <v>30</v>
      </c>
      <c r="E5505" t="s">
        <v>1212</v>
      </c>
      <c r="F5505">
        <v>5514</v>
      </c>
      <c r="G5505">
        <v>2855</v>
      </c>
      <c r="H5505">
        <v>24537</v>
      </c>
      <c r="I5505">
        <v>43112076100</v>
      </c>
      <c r="J5505">
        <v>9</v>
      </c>
      <c r="K5505" t="s">
        <v>1464</v>
      </c>
      <c r="L5505">
        <v>276</v>
      </c>
      <c r="M5505" t="s">
        <v>1457</v>
      </c>
      <c r="N5505" t="s">
        <v>1458</v>
      </c>
      <c r="O5505">
        <v>0</v>
      </c>
      <c r="P5505" t="s">
        <v>1207</v>
      </c>
      <c r="Q5505">
        <v>19970924</v>
      </c>
      <c r="R5505">
        <v>891008979</v>
      </c>
    </row>
    <row r="5506" spans="1:18">
      <c r="A5506" t="s">
        <v>1495</v>
      </c>
      <c r="B5506" t="s">
        <v>1505</v>
      </c>
      <c r="C5506">
        <v>201009</v>
      </c>
      <c r="D5506">
        <v>30</v>
      </c>
      <c r="E5506" t="s">
        <v>1212</v>
      </c>
      <c r="F5506">
        <v>156</v>
      </c>
      <c r="G5506">
        <v>178089</v>
      </c>
      <c r="H5506">
        <v>1285</v>
      </c>
      <c r="I5506">
        <v>43112078200</v>
      </c>
      <c r="J5506">
        <v>9</v>
      </c>
      <c r="K5506" t="s">
        <v>1456</v>
      </c>
      <c r="L5506">
        <v>276</v>
      </c>
      <c r="M5506" t="s">
        <v>1457</v>
      </c>
      <c r="N5506" t="s">
        <v>1458</v>
      </c>
      <c r="O5506">
        <v>0</v>
      </c>
      <c r="P5506" t="s">
        <v>1233</v>
      </c>
      <c r="Q5506">
        <v>20040131</v>
      </c>
      <c r="R5506">
        <v>891008979</v>
      </c>
    </row>
    <row r="5507" spans="1:18">
      <c r="A5507" t="s">
        <v>1506</v>
      </c>
      <c r="B5507" t="s">
        <v>1507</v>
      </c>
      <c r="C5507">
        <v>201009</v>
      </c>
      <c r="D5507">
        <v>30</v>
      </c>
      <c r="E5507" t="s">
        <v>1212</v>
      </c>
      <c r="F5507">
        <v>6642</v>
      </c>
      <c r="G5507">
        <v>139</v>
      </c>
      <c r="H5507">
        <v>4185</v>
      </c>
      <c r="I5507">
        <v>43112072501</v>
      </c>
      <c r="J5507">
        <v>9</v>
      </c>
      <c r="K5507" t="s">
        <v>1464</v>
      </c>
      <c r="L5507">
        <v>276</v>
      </c>
      <c r="M5507" t="s">
        <v>1457</v>
      </c>
      <c r="N5507" t="s">
        <v>1458</v>
      </c>
      <c r="O5507">
        <v>0</v>
      </c>
      <c r="P5507" t="s">
        <v>1207</v>
      </c>
      <c r="Q5507">
        <v>19970408</v>
      </c>
      <c r="R5507">
        <v>891008979</v>
      </c>
    </row>
    <row r="5508" spans="1:18">
      <c r="A5508" t="s">
        <v>1506</v>
      </c>
      <c r="B5508" t="s">
        <v>1508</v>
      </c>
      <c r="C5508">
        <v>201009</v>
      </c>
      <c r="D5508">
        <v>30</v>
      </c>
      <c r="E5508" t="s">
        <v>1212</v>
      </c>
      <c r="F5508">
        <v>19209</v>
      </c>
      <c r="G5508">
        <v>493</v>
      </c>
      <c r="H5508">
        <v>15842</v>
      </c>
      <c r="I5508">
        <v>43112076501</v>
      </c>
      <c r="J5508">
        <v>9</v>
      </c>
      <c r="K5508" t="s">
        <v>1464</v>
      </c>
      <c r="L5508">
        <v>276</v>
      </c>
      <c r="M5508" t="s">
        <v>1457</v>
      </c>
      <c r="N5508" t="s">
        <v>1458</v>
      </c>
      <c r="O5508">
        <v>0</v>
      </c>
      <c r="P5508" t="s">
        <v>1207</v>
      </c>
      <c r="Q5508">
        <v>19971216</v>
      </c>
      <c r="R5508">
        <v>891008979</v>
      </c>
    </row>
    <row r="5509" spans="1:18">
      <c r="A5509" t="s">
        <v>1506</v>
      </c>
      <c r="B5509" t="s">
        <v>1509</v>
      </c>
      <c r="C5509">
        <v>201009</v>
      </c>
      <c r="D5509">
        <v>30</v>
      </c>
      <c r="E5509" t="s">
        <v>1212</v>
      </c>
      <c r="F5509">
        <v>7490</v>
      </c>
      <c r="G5509">
        <v>558</v>
      </c>
      <c r="H5509">
        <v>10715</v>
      </c>
      <c r="I5509">
        <v>43112076800</v>
      </c>
      <c r="J5509">
        <v>9</v>
      </c>
      <c r="K5509" t="s">
        <v>1464</v>
      </c>
      <c r="L5509">
        <v>276</v>
      </c>
      <c r="M5509" t="s">
        <v>1457</v>
      </c>
      <c r="N5509" t="s">
        <v>1458</v>
      </c>
      <c r="O5509">
        <v>0</v>
      </c>
      <c r="P5509" t="s">
        <v>1207</v>
      </c>
      <c r="Q5509">
        <v>20000117</v>
      </c>
      <c r="R5509">
        <v>891008979</v>
      </c>
    </row>
    <row r="5510" spans="1:18">
      <c r="A5510" t="s">
        <v>1506</v>
      </c>
      <c r="B5510" t="s">
        <v>1510</v>
      </c>
      <c r="C5510">
        <v>201009</v>
      </c>
      <c r="D5510">
        <v>30</v>
      </c>
      <c r="E5510" t="s">
        <v>1212</v>
      </c>
      <c r="F5510">
        <v>8019</v>
      </c>
      <c r="G5510">
        <v>52</v>
      </c>
      <c r="H5510">
        <v>24937</v>
      </c>
      <c r="I5510">
        <v>43112079200</v>
      </c>
      <c r="J5510">
        <v>9</v>
      </c>
      <c r="K5510" t="s">
        <v>1464</v>
      </c>
      <c r="L5510">
        <v>276</v>
      </c>
      <c r="M5510" t="s">
        <v>1457</v>
      </c>
      <c r="N5510" t="s">
        <v>1458</v>
      </c>
      <c r="O5510">
        <v>0</v>
      </c>
      <c r="P5510" t="s">
        <v>1207</v>
      </c>
      <c r="Q5510">
        <v>20031215</v>
      </c>
      <c r="R5510">
        <v>891008979</v>
      </c>
    </row>
    <row r="5511" spans="1:18">
      <c r="A5511" t="s">
        <v>1511</v>
      </c>
      <c r="B5511" t="s">
        <v>1512</v>
      </c>
      <c r="C5511">
        <v>201009</v>
      </c>
      <c r="D5511">
        <v>30</v>
      </c>
      <c r="E5511" t="s">
        <v>1212</v>
      </c>
      <c r="F5511">
        <v>10707</v>
      </c>
      <c r="G5511">
        <v>5696</v>
      </c>
      <c r="H5511">
        <v>8942</v>
      </c>
      <c r="I5511">
        <v>43112073200</v>
      </c>
      <c r="J5511">
        <v>9</v>
      </c>
      <c r="K5511" t="s">
        <v>1513</v>
      </c>
      <c r="L5511">
        <v>276</v>
      </c>
      <c r="M5511" t="s">
        <v>1457</v>
      </c>
      <c r="N5511" t="s">
        <v>1458</v>
      </c>
      <c r="O5511">
        <v>0</v>
      </c>
      <c r="P5511" t="s">
        <v>1207</v>
      </c>
      <c r="Q5511">
        <v>19950701</v>
      </c>
      <c r="R5511">
        <v>891008979</v>
      </c>
    </row>
    <row r="5512" spans="1:18">
      <c r="A5512" t="s">
        <v>1511</v>
      </c>
      <c r="B5512" t="s">
        <v>1514</v>
      </c>
      <c r="C5512">
        <v>201009</v>
      </c>
      <c r="D5512">
        <v>30</v>
      </c>
      <c r="E5512" t="s">
        <v>1212</v>
      </c>
      <c r="F5512">
        <v>20761</v>
      </c>
      <c r="G5512">
        <v>4044</v>
      </c>
      <c r="H5512">
        <v>11715</v>
      </c>
      <c r="I5512">
        <v>43112073800</v>
      </c>
      <c r="J5512">
        <v>9</v>
      </c>
      <c r="K5512" t="s">
        <v>1464</v>
      </c>
      <c r="L5512">
        <v>276</v>
      </c>
      <c r="M5512" t="s">
        <v>1457</v>
      </c>
      <c r="N5512" t="s">
        <v>1458</v>
      </c>
      <c r="O5512">
        <v>0</v>
      </c>
      <c r="P5512" t="s">
        <v>1207</v>
      </c>
      <c r="Q5512">
        <v>19960101</v>
      </c>
      <c r="R5512">
        <v>891008979</v>
      </c>
    </row>
    <row r="5513" spans="1:18">
      <c r="A5513" t="s">
        <v>1511</v>
      </c>
      <c r="B5513" t="s">
        <v>1515</v>
      </c>
      <c r="C5513">
        <v>201009</v>
      </c>
      <c r="D5513">
        <v>30</v>
      </c>
      <c r="E5513" t="s">
        <v>1212</v>
      </c>
      <c r="F5513">
        <v>6095</v>
      </c>
      <c r="G5513">
        <v>470</v>
      </c>
      <c r="H5513">
        <v>2988</v>
      </c>
      <c r="I5513">
        <v>43112074601</v>
      </c>
      <c r="J5513">
        <v>9</v>
      </c>
      <c r="K5513" t="s">
        <v>1513</v>
      </c>
      <c r="L5513">
        <v>276</v>
      </c>
      <c r="M5513" t="s">
        <v>1457</v>
      </c>
      <c r="N5513" t="s">
        <v>1458</v>
      </c>
      <c r="O5513">
        <v>0</v>
      </c>
      <c r="P5513" t="s">
        <v>1207</v>
      </c>
      <c r="Q5513">
        <v>20030524</v>
      </c>
      <c r="R5513">
        <v>891008979</v>
      </c>
    </row>
    <row r="5514" spans="1:18">
      <c r="A5514" t="s">
        <v>1454</v>
      </c>
      <c r="B5514" t="s">
        <v>1455</v>
      </c>
      <c r="C5514">
        <v>201010</v>
      </c>
      <c r="D5514">
        <v>31</v>
      </c>
      <c r="E5514" t="s">
        <v>1212</v>
      </c>
      <c r="F5514">
        <v>10517</v>
      </c>
      <c r="G5514">
        <v>298</v>
      </c>
      <c r="H5514">
        <v>13572</v>
      </c>
      <c r="I5514">
        <v>43112032501</v>
      </c>
      <c r="J5514">
        <v>9</v>
      </c>
      <c r="K5514" t="s">
        <v>1456</v>
      </c>
      <c r="L5514">
        <v>276</v>
      </c>
      <c r="M5514" t="s">
        <v>1457</v>
      </c>
      <c r="N5514" t="s">
        <v>1458</v>
      </c>
      <c r="O5514">
        <v>0</v>
      </c>
      <c r="P5514" t="s">
        <v>1207</v>
      </c>
      <c r="Q5514">
        <v>19860401</v>
      </c>
      <c r="R5514">
        <v>891008979</v>
      </c>
    </row>
    <row r="5515" spans="1:18">
      <c r="A5515" t="s">
        <v>1454</v>
      </c>
      <c r="B5515" t="s">
        <v>1459</v>
      </c>
      <c r="C5515">
        <v>201010</v>
      </c>
      <c r="D5515">
        <v>31</v>
      </c>
      <c r="E5515" t="s">
        <v>1212</v>
      </c>
      <c r="F5515">
        <v>36052</v>
      </c>
      <c r="G5515">
        <v>5197</v>
      </c>
      <c r="H5515">
        <v>31526</v>
      </c>
      <c r="I5515">
        <v>43112074000</v>
      </c>
      <c r="J5515">
        <v>9</v>
      </c>
      <c r="K5515" t="s">
        <v>1460</v>
      </c>
      <c r="L5515">
        <v>276</v>
      </c>
      <c r="M5515" t="s">
        <v>1457</v>
      </c>
      <c r="N5515" t="s">
        <v>1458</v>
      </c>
      <c r="O5515">
        <v>0</v>
      </c>
      <c r="P5515" t="s">
        <v>1207</v>
      </c>
      <c r="Q5515">
        <v>19960301</v>
      </c>
      <c r="R5515">
        <v>891008979</v>
      </c>
    </row>
    <row r="5516" spans="1:18">
      <c r="A5516" t="s">
        <v>1461</v>
      </c>
      <c r="B5516" t="s">
        <v>1462</v>
      </c>
      <c r="C5516">
        <v>201010</v>
      </c>
      <c r="D5516">
        <v>31</v>
      </c>
      <c r="E5516" t="s">
        <v>1212</v>
      </c>
      <c r="F5516">
        <v>9073</v>
      </c>
      <c r="G5516">
        <v>28910</v>
      </c>
      <c r="H5516">
        <v>5191</v>
      </c>
      <c r="I5516">
        <v>43112071100</v>
      </c>
      <c r="J5516">
        <v>9</v>
      </c>
      <c r="K5516" t="s">
        <v>1456</v>
      </c>
      <c r="L5516">
        <v>276</v>
      </c>
      <c r="M5516" t="s">
        <v>1457</v>
      </c>
      <c r="N5516" t="s">
        <v>1458</v>
      </c>
      <c r="O5516">
        <v>0</v>
      </c>
      <c r="P5516" t="s">
        <v>1207</v>
      </c>
      <c r="Q5516">
        <v>19940901</v>
      </c>
      <c r="R5516">
        <v>891008979</v>
      </c>
    </row>
    <row r="5517" spans="1:18">
      <c r="A5517" t="s">
        <v>1461</v>
      </c>
      <c r="B5517" t="s">
        <v>1463</v>
      </c>
      <c r="C5517">
        <v>201010</v>
      </c>
      <c r="D5517">
        <v>29</v>
      </c>
      <c r="E5517" t="s">
        <v>1212</v>
      </c>
      <c r="F5517">
        <v>13674</v>
      </c>
      <c r="G5517">
        <v>2943</v>
      </c>
      <c r="H5517">
        <v>53394</v>
      </c>
      <c r="I5517">
        <v>43112071802</v>
      </c>
      <c r="J5517">
        <v>9</v>
      </c>
      <c r="K5517" t="s">
        <v>1464</v>
      </c>
      <c r="L5517">
        <v>276</v>
      </c>
      <c r="M5517" t="s">
        <v>1457</v>
      </c>
      <c r="N5517" t="s">
        <v>1458</v>
      </c>
      <c r="O5517">
        <v>0</v>
      </c>
      <c r="P5517" t="s">
        <v>1207</v>
      </c>
      <c r="Q5517">
        <v>20071208</v>
      </c>
      <c r="R5517">
        <v>891008979</v>
      </c>
    </row>
    <row r="5518" spans="1:18">
      <c r="A5518" t="s">
        <v>1461</v>
      </c>
      <c r="B5518" t="s">
        <v>1465</v>
      </c>
      <c r="C5518">
        <v>201010</v>
      </c>
      <c r="D5518">
        <v>31</v>
      </c>
      <c r="E5518" t="s">
        <v>1212</v>
      </c>
      <c r="F5518">
        <v>11683</v>
      </c>
      <c r="G5518">
        <v>96964</v>
      </c>
      <c r="H5518">
        <v>21452</v>
      </c>
      <c r="I5518">
        <v>43112072001</v>
      </c>
      <c r="J5518">
        <v>9</v>
      </c>
      <c r="K5518" t="s">
        <v>1456</v>
      </c>
      <c r="L5518">
        <v>276</v>
      </c>
      <c r="M5518" t="s">
        <v>1457</v>
      </c>
      <c r="N5518" t="s">
        <v>1458</v>
      </c>
      <c r="O5518">
        <v>0</v>
      </c>
      <c r="P5518" t="s">
        <v>1207</v>
      </c>
      <c r="Q5518">
        <v>19970201</v>
      </c>
      <c r="R5518">
        <v>891008979</v>
      </c>
    </row>
    <row r="5519" spans="1:18">
      <c r="A5519" t="s">
        <v>1461</v>
      </c>
      <c r="B5519" t="s">
        <v>1466</v>
      </c>
      <c r="C5519">
        <v>201010</v>
      </c>
      <c r="D5519">
        <v>31</v>
      </c>
      <c r="E5519" t="s">
        <v>1212</v>
      </c>
      <c r="F5519">
        <v>8534</v>
      </c>
      <c r="G5519">
        <v>3127</v>
      </c>
      <c r="H5519">
        <v>6136</v>
      </c>
      <c r="I5519">
        <v>43112073401</v>
      </c>
      <c r="J5519">
        <v>9</v>
      </c>
      <c r="K5519" t="s">
        <v>1467</v>
      </c>
      <c r="L5519">
        <v>276</v>
      </c>
      <c r="M5519" t="s">
        <v>1457</v>
      </c>
      <c r="N5519" t="s">
        <v>1458</v>
      </c>
      <c r="O5519">
        <v>0</v>
      </c>
      <c r="P5519" t="s">
        <v>1207</v>
      </c>
      <c r="Q5519">
        <v>19990428</v>
      </c>
      <c r="R5519">
        <v>891008979</v>
      </c>
    </row>
    <row r="5520" spans="1:18">
      <c r="A5520" t="s">
        <v>1461</v>
      </c>
      <c r="B5520" t="s">
        <v>1468</v>
      </c>
      <c r="C5520">
        <v>201010</v>
      </c>
      <c r="D5520">
        <v>31</v>
      </c>
      <c r="E5520" t="s">
        <v>1212</v>
      </c>
      <c r="F5520">
        <v>9783</v>
      </c>
      <c r="G5520">
        <v>3445</v>
      </c>
      <c r="H5520">
        <v>8846</v>
      </c>
      <c r="I5520">
        <v>43112073600</v>
      </c>
      <c r="J5520">
        <v>9</v>
      </c>
      <c r="K5520" t="s">
        <v>1456</v>
      </c>
      <c r="L5520">
        <v>276</v>
      </c>
      <c r="M5520" t="s">
        <v>1457</v>
      </c>
      <c r="N5520" t="s">
        <v>1458</v>
      </c>
      <c r="O5520">
        <v>0</v>
      </c>
      <c r="P5520" t="s">
        <v>1207</v>
      </c>
      <c r="Q5520">
        <v>19951101</v>
      </c>
      <c r="R5520">
        <v>891008979</v>
      </c>
    </row>
    <row r="5521" spans="1:18">
      <c r="A5521" t="s">
        <v>1461</v>
      </c>
      <c r="B5521" t="s">
        <v>1469</v>
      </c>
      <c r="C5521">
        <v>201010</v>
      </c>
      <c r="D5521">
        <v>31</v>
      </c>
      <c r="E5521" t="s">
        <v>1212</v>
      </c>
      <c r="F5521">
        <v>14655</v>
      </c>
      <c r="G5521">
        <v>1146</v>
      </c>
      <c r="H5521">
        <v>25297</v>
      </c>
      <c r="I5521">
        <v>43112074300</v>
      </c>
      <c r="J5521">
        <v>9</v>
      </c>
      <c r="K5521" t="s">
        <v>1467</v>
      </c>
      <c r="L5521">
        <v>276</v>
      </c>
      <c r="M5521" t="s">
        <v>1457</v>
      </c>
      <c r="N5521" t="s">
        <v>1458</v>
      </c>
      <c r="O5521">
        <v>0</v>
      </c>
      <c r="P5521" t="s">
        <v>1207</v>
      </c>
      <c r="Q5521">
        <v>19960501</v>
      </c>
      <c r="R5521">
        <v>891008979</v>
      </c>
    </row>
    <row r="5522" spans="1:18">
      <c r="A5522" t="s">
        <v>1461</v>
      </c>
      <c r="B5522" t="s">
        <v>1470</v>
      </c>
      <c r="C5522">
        <v>201010</v>
      </c>
      <c r="D5522">
        <v>31</v>
      </c>
      <c r="E5522" t="s">
        <v>1212</v>
      </c>
      <c r="F5522">
        <v>19393</v>
      </c>
      <c r="G5522">
        <v>2973</v>
      </c>
      <c r="H5522">
        <v>62402</v>
      </c>
      <c r="I5522">
        <v>43112078302</v>
      </c>
      <c r="J5522">
        <v>9</v>
      </c>
      <c r="K5522" t="s">
        <v>1467</v>
      </c>
      <c r="L5522">
        <v>276</v>
      </c>
      <c r="M5522" t="s">
        <v>1457</v>
      </c>
      <c r="N5522" t="s">
        <v>1458</v>
      </c>
      <c r="O5522">
        <v>0</v>
      </c>
      <c r="P5522" t="s">
        <v>1207</v>
      </c>
      <c r="Q5522">
        <v>20030215</v>
      </c>
      <c r="R5522">
        <v>891008979</v>
      </c>
    </row>
    <row r="5523" spans="1:18">
      <c r="A5523" t="s">
        <v>1461</v>
      </c>
      <c r="B5523" t="s">
        <v>1471</v>
      </c>
      <c r="C5523">
        <v>201010</v>
      </c>
      <c r="D5523">
        <v>30</v>
      </c>
      <c r="E5523" t="s">
        <v>1212</v>
      </c>
      <c r="F5523">
        <v>3807</v>
      </c>
      <c r="G5523">
        <v>532</v>
      </c>
      <c r="H5523">
        <v>28869</v>
      </c>
      <c r="I5523">
        <v>43112078800</v>
      </c>
      <c r="J5523">
        <v>9</v>
      </c>
      <c r="K5523" t="s">
        <v>1456</v>
      </c>
      <c r="L5523">
        <v>276</v>
      </c>
      <c r="M5523" t="s">
        <v>1457</v>
      </c>
      <c r="N5523" t="s">
        <v>1458</v>
      </c>
      <c r="O5523">
        <v>0</v>
      </c>
      <c r="P5523" t="s">
        <v>1207</v>
      </c>
      <c r="Q5523">
        <v>20030808</v>
      </c>
      <c r="R5523">
        <v>891008979</v>
      </c>
    </row>
    <row r="5524" spans="1:18">
      <c r="A5524" t="s">
        <v>1461</v>
      </c>
      <c r="B5524" t="s">
        <v>1472</v>
      </c>
      <c r="C5524">
        <v>201010</v>
      </c>
      <c r="D5524">
        <v>11</v>
      </c>
      <c r="E5524" t="s">
        <v>1212</v>
      </c>
      <c r="F5524">
        <v>614</v>
      </c>
      <c r="G5524">
        <v>1257</v>
      </c>
      <c r="H5524">
        <v>11569</v>
      </c>
      <c r="I5524">
        <v>43112079000</v>
      </c>
      <c r="J5524">
        <v>9</v>
      </c>
      <c r="K5524" t="s">
        <v>1456</v>
      </c>
      <c r="L5524">
        <v>276</v>
      </c>
      <c r="M5524" t="s">
        <v>1457</v>
      </c>
      <c r="N5524" t="s">
        <v>1458</v>
      </c>
      <c r="O5524">
        <v>0</v>
      </c>
      <c r="P5524" t="s">
        <v>1207</v>
      </c>
      <c r="Q5524">
        <v>20030910</v>
      </c>
      <c r="R5524">
        <v>891008979</v>
      </c>
    </row>
    <row r="5525" spans="1:18">
      <c r="A5525" t="s">
        <v>1473</v>
      </c>
      <c r="B5525" t="s">
        <v>1474</v>
      </c>
      <c r="C5525">
        <v>201010</v>
      </c>
      <c r="D5525">
        <v>31</v>
      </c>
      <c r="E5525" t="s">
        <v>1212</v>
      </c>
      <c r="F5525">
        <v>20278</v>
      </c>
      <c r="G5525">
        <v>14335</v>
      </c>
      <c r="H5525">
        <v>4512</v>
      </c>
      <c r="I5525">
        <v>43112034602</v>
      </c>
      <c r="J5525">
        <v>9</v>
      </c>
      <c r="K5525" t="s">
        <v>1475</v>
      </c>
      <c r="L5525">
        <v>276</v>
      </c>
      <c r="M5525" t="s">
        <v>1457</v>
      </c>
      <c r="N5525" t="s">
        <v>1458</v>
      </c>
      <c r="O5525">
        <v>0</v>
      </c>
      <c r="P5525" t="s">
        <v>1207</v>
      </c>
      <c r="Q5525">
        <v>19990617</v>
      </c>
      <c r="R5525">
        <v>891008979</v>
      </c>
    </row>
    <row r="5526" spans="1:18">
      <c r="A5526" t="s">
        <v>1473</v>
      </c>
      <c r="B5526" t="s">
        <v>1476</v>
      </c>
      <c r="C5526">
        <v>201010</v>
      </c>
      <c r="D5526">
        <v>31</v>
      </c>
      <c r="E5526" t="s">
        <v>1212</v>
      </c>
      <c r="F5526">
        <v>18178</v>
      </c>
      <c r="G5526">
        <v>1286</v>
      </c>
      <c r="H5526">
        <v>24328</v>
      </c>
      <c r="I5526">
        <v>43112046602</v>
      </c>
      <c r="J5526">
        <v>9</v>
      </c>
      <c r="K5526" t="s">
        <v>1477</v>
      </c>
      <c r="L5526">
        <v>276</v>
      </c>
      <c r="M5526" t="s">
        <v>1457</v>
      </c>
      <c r="N5526" t="s">
        <v>1458</v>
      </c>
      <c r="O5526">
        <v>0</v>
      </c>
      <c r="P5526" t="s">
        <v>1207</v>
      </c>
      <c r="Q5526">
        <v>19900301</v>
      </c>
      <c r="R5526">
        <v>891008979</v>
      </c>
    </row>
    <row r="5527" spans="1:18">
      <c r="A5527" t="s">
        <v>1478</v>
      </c>
      <c r="B5527" t="s">
        <v>1479</v>
      </c>
      <c r="C5527">
        <v>201010</v>
      </c>
      <c r="D5527">
        <v>31</v>
      </c>
      <c r="E5527" t="s">
        <v>1212</v>
      </c>
      <c r="F5527">
        <v>13018</v>
      </c>
      <c r="G5527">
        <v>36156</v>
      </c>
      <c r="H5527">
        <v>9442</v>
      </c>
      <c r="I5527">
        <v>43112034200</v>
      </c>
      <c r="J5527">
        <v>9</v>
      </c>
      <c r="K5527" t="s">
        <v>1477</v>
      </c>
      <c r="L5527">
        <v>276</v>
      </c>
      <c r="M5527" t="s">
        <v>1457</v>
      </c>
      <c r="N5527" t="s">
        <v>1458</v>
      </c>
      <c r="O5527">
        <v>0</v>
      </c>
      <c r="P5527" t="s">
        <v>1233</v>
      </c>
      <c r="Q5527">
        <v>19960601</v>
      </c>
      <c r="R5527">
        <v>891008979</v>
      </c>
    </row>
    <row r="5528" spans="1:18">
      <c r="A5528" t="s">
        <v>1478</v>
      </c>
      <c r="B5528" t="s">
        <v>1480</v>
      </c>
      <c r="C5528">
        <v>201010</v>
      </c>
      <c r="D5528">
        <v>31</v>
      </c>
      <c r="E5528" t="s">
        <v>1212</v>
      </c>
      <c r="F5528">
        <v>7564</v>
      </c>
      <c r="G5528">
        <v>67360</v>
      </c>
      <c r="H5528">
        <v>1659</v>
      </c>
      <c r="I5528">
        <v>43112034400</v>
      </c>
      <c r="J5528">
        <v>9</v>
      </c>
      <c r="K5528" t="s">
        <v>1477</v>
      </c>
      <c r="L5528">
        <v>276</v>
      </c>
      <c r="M5528" t="s">
        <v>1457</v>
      </c>
      <c r="N5528" t="s">
        <v>1458</v>
      </c>
      <c r="O5528">
        <v>0</v>
      </c>
      <c r="P5528" t="s">
        <v>1207</v>
      </c>
      <c r="Q5528">
        <v>19980131</v>
      </c>
      <c r="R5528">
        <v>891008979</v>
      </c>
    </row>
    <row r="5529" spans="1:18">
      <c r="A5529" t="s">
        <v>1478</v>
      </c>
      <c r="B5529" t="s">
        <v>1481</v>
      </c>
      <c r="C5529">
        <v>201010</v>
      </c>
      <c r="D5529">
        <v>31</v>
      </c>
      <c r="E5529" t="s">
        <v>1212</v>
      </c>
      <c r="F5529">
        <v>13181</v>
      </c>
      <c r="G5529">
        <v>23142</v>
      </c>
      <c r="H5529">
        <v>12369</v>
      </c>
      <c r="I5529">
        <v>43112034701</v>
      </c>
      <c r="J5529">
        <v>9</v>
      </c>
      <c r="K5529" t="s">
        <v>1477</v>
      </c>
      <c r="L5529">
        <v>276</v>
      </c>
      <c r="M5529" t="s">
        <v>1457</v>
      </c>
      <c r="N5529" t="s">
        <v>1458</v>
      </c>
      <c r="O5529">
        <v>0</v>
      </c>
      <c r="P5529" t="s">
        <v>1207</v>
      </c>
      <c r="Q5529">
        <v>20020806</v>
      </c>
      <c r="R5529">
        <v>891008979</v>
      </c>
    </row>
    <row r="5530" spans="1:18">
      <c r="A5530" t="s">
        <v>1478</v>
      </c>
      <c r="B5530" t="s">
        <v>1482</v>
      </c>
      <c r="C5530">
        <v>201010</v>
      </c>
      <c r="D5530">
        <v>26</v>
      </c>
      <c r="E5530" t="s">
        <v>1212</v>
      </c>
      <c r="F5530">
        <v>1756</v>
      </c>
      <c r="G5530">
        <v>225</v>
      </c>
      <c r="H5530">
        <v>7540</v>
      </c>
      <c r="I5530">
        <v>43112035402</v>
      </c>
      <c r="J5530">
        <v>9</v>
      </c>
      <c r="K5530" t="s">
        <v>1456</v>
      </c>
      <c r="L5530">
        <v>276</v>
      </c>
      <c r="M5530" t="s">
        <v>1457</v>
      </c>
      <c r="N5530" t="s">
        <v>1458</v>
      </c>
      <c r="O5530">
        <v>0</v>
      </c>
      <c r="P5530" t="s">
        <v>1207</v>
      </c>
      <c r="Q5530">
        <v>20040927</v>
      </c>
      <c r="R5530">
        <v>891008979</v>
      </c>
    </row>
    <row r="5531" spans="1:18">
      <c r="A5531" t="s">
        <v>1478</v>
      </c>
      <c r="B5531" t="s">
        <v>1483</v>
      </c>
      <c r="C5531">
        <v>201010</v>
      </c>
      <c r="D5531">
        <v>31</v>
      </c>
      <c r="E5531" t="s">
        <v>1212</v>
      </c>
      <c r="F5531">
        <v>17067</v>
      </c>
      <c r="G5531">
        <v>922</v>
      </c>
      <c r="H5531">
        <v>15000</v>
      </c>
      <c r="I5531">
        <v>43112034801</v>
      </c>
      <c r="J5531">
        <v>9</v>
      </c>
      <c r="K5531" t="s">
        <v>1477</v>
      </c>
      <c r="L5531">
        <v>276</v>
      </c>
      <c r="M5531" t="s">
        <v>1457</v>
      </c>
      <c r="N5531" t="s">
        <v>1458</v>
      </c>
      <c r="O5531">
        <v>0</v>
      </c>
      <c r="P5531" t="s">
        <v>1207</v>
      </c>
      <c r="Q5531">
        <v>19980530</v>
      </c>
      <c r="R5531">
        <v>891008979</v>
      </c>
    </row>
    <row r="5532" spans="1:18">
      <c r="A5532" t="s">
        <v>1478</v>
      </c>
      <c r="B5532" t="s">
        <v>1484</v>
      </c>
      <c r="C5532">
        <v>201010</v>
      </c>
      <c r="D5532">
        <v>31</v>
      </c>
      <c r="E5532" t="s">
        <v>1212</v>
      </c>
      <c r="F5532">
        <v>16536</v>
      </c>
      <c r="G5532">
        <v>165675</v>
      </c>
      <c r="H5532">
        <v>8331</v>
      </c>
      <c r="I5532">
        <v>43112035501</v>
      </c>
      <c r="J5532">
        <v>9</v>
      </c>
      <c r="K5532" t="s">
        <v>1456</v>
      </c>
      <c r="L5532">
        <v>276</v>
      </c>
      <c r="M5532" t="s">
        <v>1457</v>
      </c>
      <c r="N5532" t="s">
        <v>1458</v>
      </c>
      <c r="O5532">
        <v>0</v>
      </c>
      <c r="P5532" t="s">
        <v>1207</v>
      </c>
      <c r="Q5532">
        <v>19990923</v>
      </c>
      <c r="R5532">
        <v>891008979</v>
      </c>
    </row>
    <row r="5533" spans="1:18">
      <c r="A5533" t="s">
        <v>1478</v>
      </c>
      <c r="B5533" t="s">
        <v>1485</v>
      </c>
      <c r="C5533">
        <v>201010</v>
      </c>
      <c r="D5533">
        <v>31</v>
      </c>
      <c r="E5533" t="s">
        <v>1212</v>
      </c>
      <c r="F5533">
        <v>3139</v>
      </c>
      <c r="G5533">
        <v>13146</v>
      </c>
      <c r="H5533">
        <v>3167</v>
      </c>
      <c r="I5533">
        <v>43112047703</v>
      </c>
      <c r="J5533">
        <v>9</v>
      </c>
      <c r="K5533" t="s">
        <v>1477</v>
      </c>
      <c r="L5533">
        <v>276</v>
      </c>
      <c r="M5533" t="s">
        <v>1457</v>
      </c>
      <c r="N5533" t="s">
        <v>1458</v>
      </c>
      <c r="O5533">
        <v>0</v>
      </c>
      <c r="P5533" t="s">
        <v>1207</v>
      </c>
      <c r="Q5533">
        <v>20040625</v>
      </c>
      <c r="R5533">
        <v>891008979</v>
      </c>
    </row>
    <row r="5534" spans="1:18">
      <c r="A5534" t="s">
        <v>1478</v>
      </c>
      <c r="B5534" t="s">
        <v>1486</v>
      </c>
      <c r="C5534">
        <v>201010</v>
      </c>
      <c r="D5534">
        <v>31</v>
      </c>
      <c r="E5534" t="s">
        <v>1212</v>
      </c>
      <c r="F5534">
        <v>1185</v>
      </c>
      <c r="G5534">
        <v>473</v>
      </c>
      <c r="H5534">
        <v>2085</v>
      </c>
      <c r="I5534">
        <v>43112042002</v>
      </c>
      <c r="J5534">
        <v>9</v>
      </c>
      <c r="K5534" t="s">
        <v>1477</v>
      </c>
      <c r="L5534">
        <v>276</v>
      </c>
      <c r="M5534" t="s">
        <v>1457</v>
      </c>
      <c r="N5534" t="s">
        <v>1458</v>
      </c>
      <c r="O5534">
        <v>0</v>
      </c>
      <c r="P5534" t="s">
        <v>1425</v>
      </c>
      <c r="Q5534">
        <v>20020322</v>
      </c>
      <c r="R5534">
        <v>891008979</v>
      </c>
    </row>
    <row r="5535" spans="1:18">
      <c r="A5535" t="s">
        <v>1478</v>
      </c>
      <c r="B5535" t="s">
        <v>1487</v>
      </c>
      <c r="C5535">
        <v>201010</v>
      </c>
      <c r="D5535">
        <v>4</v>
      </c>
      <c r="E5535" t="s">
        <v>1212</v>
      </c>
      <c r="F5535">
        <v>348</v>
      </c>
      <c r="G5535">
        <v>7460</v>
      </c>
      <c r="H5535">
        <v>462</v>
      </c>
      <c r="I5535">
        <v>43112050200</v>
      </c>
      <c r="J5535">
        <v>9</v>
      </c>
      <c r="K5535" t="s">
        <v>1456</v>
      </c>
      <c r="L5535">
        <v>276</v>
      </c>
      <c r="M5535" t="s">
        <v>1457</v>
      </c>
      <c r="N5535" t="s">
        <v>1458</v>
      </c>
      <c r="O5535">
        <v>0</v>
      </c>
      <c r="P5535" t="s">
        <v>1207</v>
      </c>
      <c r="Q5535">
        <v>19820901</v>
      </c>
      <c r="R5535">
        <v>891008979</v>
      </c>
    </row>
    <row r="5536" spans="1:18">
      <c r="A5536" t="s">
        <v>1478</v>
      </c>
      <c r="B5536" t="s">
        <v>1488</v>
      </c>
      <c r="C5536">
        <v>201010</v>
      </c>
      <c r="D5536">
        <v>31</v>
      </c>
      <c r="E5536" t="s">
        <v>1212</v>
      </c>
      <c r="F5536">
        <v>5752</v>
      </c>
      <c r="G5536">
        <v>22554</v>
      </c>
      <c r="H5536">
        <v>769</v>
      </c>
      <c r="I5536">
        <v>43112052003</v>
      </c>
      <c r="J5536">
        <v>9</v>
      </c>
      <c r="K5536" t="s">
        <v>1477</v>
      </c>
      <c r="L5536">
        <v>276</v>
      </c>
      <c r="M5536" t="s">
        <v>1457</v>
      </c>
      <c r="N5536" t="s">
        <v>1458</v>
      </c>
      <c r="O5536">
        <v>0</v>
      </c>
      <c r="P5536" t="s">
        <v>1207</v>
      </c>
      <c r="Q5536">
        <v>20000313</v>
      </c>
      <c r="R5536">
        <v>891008979</v>
      </c>
    </row>
    <row r="5537" spans="1:18">
      <c r="A5537" t="s">
        <v>1478</v>
      </c>
      <c r="B5537" t="s">
        <v>1489</v>
      </c>
      <c r="C5537">
        <v>201010</v>
      </c>
      <c r="D5537">
        <v>23</v>
      </c>
      <c r="E5537" t="s">
        <v>1212</v>
      </c>
      <c r="F5537">
        <v>1939</v>
      </c>
      <c r="G5537">
        <v>458</v>
      </c>
      <c r="H5537">
        <v>17900</v>
      </c>
      <c r="I5537">
        <v>43112055801</v>
      </c>
      <c r="J5537">
        <v>9</v>
      </c>
      <c r="K5537" t="s">
        <v>1477</v>
      </c>
      <c r="L5537">
        <v>276</v>
      </c>
      <c r="M5537" t="s">
        <v>1457</v>
      </c>
      <c r="N5537" t="s">
        <v>1458</v>
      </c>
      <c r="O5537">
        <v>0</v>
      </c>
      <c r="P5537" t="s">
        <v>1207</v>
      </c>
      <c r="Q5537">
        <v>20040511</v>
      </c>
      <c r="R5537">
        <v>891008979</v>
      </c>
    </row>
    <row r="5538" spans="1:18">
      <c r="A5538" t="s">
        <v>1478</v>
      </c>
      <c r="B5538" t="s">
        <v>1490</v>
      </c>
      <c r="C5538">
        <v>201010</v>
      </c>
      <c r="D5538">
        <v>31</v>
      </c>
      <c r="E5538" t="s">
        <v>1212</v>
      </c>
      <c r="F5538">
        <v>19893</v>
      </c>
      <c r="G5538">
        <v>12258</v>
      </c>
      <c r="H5538">
        <v>8473</v>
      </c>
      <c r="I5538">
        <v>43112045402</v>
      </c>
      <c r="J5538">
        <v>9</v>
      </c>
      <c r="K5538" t="s">
        <v>1477</v>
      </c>
      <c r="L5538">
        <v>276</v>
      </c>
      <c r="M5538" t="s">
        <v>1457</v>
      </c>
      <c r="N5538" t="s">
        <v>1458</v>
      </c>
      <c r="O5538">
        <v>0</v>
      </c>
      <c r="P5538" t="s">
        <v>1207</v>
      </c>
      <c r="Q5538">
        <v>19981022</v>
      </c>
      <c r="R5538">
        <v>891008979</v>
      </c>
    </row>
    <row r="5539" spans="1:18">
      <c r="A5539" t="s">
        <v>1478</v>
      </c>
      <c r="B5539" t="s">
        <v>1491</v>
      </c>
      <c r="C5539">
        <v>201010</v>
      </c>
      <c r="D5539">
        <v>31</v>
      </c>
      <c r="E5539" t="s">
        <v>1212</v>
      </c>
      <c r="F5539">
        <v>13802</v>
      </c>
      <c r="G5539">
        <v>453</v>
      </c>
      <c r="H5539">
        <v>13616</v>
      </c>
      <c r="I5539">
        <v>43112049101</v>
      </c>
      <c r="J5539">
        <v>9</v>
      </c>
      <c r="K5539" t="s">
        <v>1477</v>
      </c>
      <c r="L5539">
        <v>276</v>
      </c>
      <c r="M5539" t="s">
        <v>1457</v>
      </c>
      <c r="N5539" t="s">
        <v>1458</v>
      </c>
      <c r="O5539">
        <v>0</v>
      </c>
      <c r="P5539" t="s">
        <v>1207</v>
      </c>
      <c r="Q5539">
        <v>19880301</v>
      </c>
      <c r="R5539">
        <v>891008979</v>
      </c>
    </row>
    <row r="5540" spans="1:18">
      <c r="A5540" t="s">
        <v>1478</v>
      </c>
      <c r="B5540" t="s">
        <v>1492</v>
      </c>
      <c r="C5540">
        <v>201010</v>
      </c>
      <c r="D5540">
        <v>31</v>
      </c>
      <c r="E5540" t="s">
        <v>1212</v>
      </c>
      <c r="F5540">
        <v>15956</v>
      </c>
      <c r="G5540">
        <v>1983</v>
      </c>
      <c r="H5540">
        <v>5246</v>
      </c>
      <c r="I5540">
        <v>43112040402</v>
      </c>
      <c r="J5540">
        <v>9</v>
      </c>
      <c r="K5540" t="s">
        <v>1477</v>
      </c>
      <c r="L5540">
        <v>276</v>
      </c>
      <c r="M5540" t="s">
        <v>1457</v>
      </c>
      <c r="N5540" t="s">
        <v>1458</v>
      </c>
      <c r="O5540">
        <v>0</v>
      </c>
      <c r="P5540" t="s">
        <v>1207</v>
      </c>
      <c r="Q5540">
        <v>20040919</v>
      </c>
      <c r="R5540">
        <v>891008979</v>
      </c>
    </row>
    <row r="5541" spans="1:18">
      <c r="A5541" t="s">
        <v>1478</v>
      </c>
      <c r="B5541" t="s">
        <v>1493</v>
      </c>
      <c r="C5541">
        <v>201010</v>
      </c>
      <c r="D5541">
        <v>31</v>
      </c>
      <c r="E5541" t="s">
        <v>1212</v>
      </c>
      <c r="F5541">
        <v>11443</v>
      </c>
      <c r="G5541">
        <v>17983</v>
      </c>
      <c r="H5541">
        <v>7202</v>
      </c>
      <c r="I5541">
        <v>43112044601</v>
      </c>
      <c r="J5541">
        <v>9</v>
      </c>
      <c r="K5541" t="s">
        <v>1477</v>
      </c>
      <c r="L5541">
        <v>276</v>
      </c>
      <c r="M5541" t="s">
        <v>1457</v>
      </c>
      <c r="N5541" t="s">
        <v>1458</v>
      </c>
      <c r="O5541">
        <v>0</v>
      </c>
      <c r="P5541" t="s">
        <v>1207</v>
      </c>
      <c r="Q5541">
        <v>19960901</v>
      </c>
      <c r="R5541">
        <v>891008979</v>
      </c>
    </row>
    <row r="5542" spans="1:18">
      <c r="A5542" t="s">
        <v>1478</v>
      </c>
      <c r="B5542" t="s">
        <v>1494</v>
      </c>
      <c r="C5542">
        <v>201010</v>
      </c>
      <c r="D5542">
        <v>31</v>
      </c>
      <c r="E5542" t="s">
        <v>1212</v>
      </c>
      <c r="F5542">
        <v>12265</v>
      </c>
      <c r="G5542">
        <v>10618</v>
      </c>
      <c r="H5542">
        <v>1878</v>
      </c>
      <c r="I5542">
        <v>43112042502</v>
      </c>
      <c r="J5542">
        <v>9</v>
      </c>
      <c r="K5542" t="s">
        <v>1477</v>
      </c>
      <c r="L5542">
        <v>276</v>
      </c>
      <c r="M5542" t="s">
        <v>1457</v>
      </c>
      <c r="N5542" t="s">
        <v>1458</v>
      </c>
      <c r="O5542">
        <v>0</v>
      </c>
      <c r="P5542" t="s">
        <v>1207</v>
      </c>
      <c r="Q5542">
        <v>19970201</v>
      </c>
      <c r="R5542">
        <v>891008979</v>
      </c>
    </row>
    <row r="5543" spans="1:18">
      <c r="A5543" t="s">
        <v>1495</v>
      </c>
      <c r="B5543" t="s">
        <v>1496</v>
      </c>
      <c r="C5543">
        <v>201010</v>
      </c>
      <c r="D5543">
        <v>31</v>
      </c>
      <c r="E5543" t="s">
        <v>1212</v>
      </c>
      <c r="F5543">
        <v>6298</v>
      </c>
      <c r="G5543">
        <v>65641</v>
      </c>
      <c r="H5543">
        <v>6960</v>
      </c>
      <c r="I5543">
        <v>43112034300</v>
      </c>
      <c r="J5543">
        <v>9</v>
      </c>
      <c r="K5543" t="s">
        <v>1456</v>
      </c>
      <c r="L5543">
        <v>276</v>
      </c>
      <c r="M5543" t="s">
        <v>1457</v>
      </c>
      <c r="N5543" t="s">
        <v>1458</v>
      </c>
      <c r="O5543">
        <v>0</v>
      </c>
      <c r="P5543" t="s">
        <v>1207</v>
      </c>
      <c r="Q5543">
        <v>19810501</v>
      </c>
      <c r="R5543">
        <v>891008979</v>
      </c>
    </row>
    <row r="5544" spans="1:18">
      <c r="A5544" t="s">
        <v>1495</v>
      </c>
      <c r="B5544" t="s">
        <v>1497</v>
      </c>
      <c r="C5544">
        <v>201010</v>
      </c>
      <c r="D5544">
        <v>31</v>
      </c>
      <c r="E5544" t="s">
        <v>1212</v>
      </c>
      <c r="F5544">
        <v>13584</v>
      </c>
      <c r="G5544">
        <v>239</v>
      </c>
      <c r="H5544">
        <v>22111</v>
      </c>
      <c r="I5544">
        <v>43112070101</v>
      </c>
      <c r="J5544">
        <v>9</v>
      </c>
      <c r="K5544" t="s">
        <v>1456</v>
      </c>
      <c r="L5544">
        <v>276</v>
      </c>
      <c r="M5544" t="s">
        <v>1457</v>
      </c>
      <c r="N5544" t="s">
        <v>1458</v>
      </c>
      <c r="O5544">
        <v>0</v>
      </c>
      <c r="P5544" t="s">
        <v>1207</v>
      </c>
      <c r="Q5544">
        <v>20030623</v>
      </c>
      <c r="R5544">
        <v>891008979</v>
      </c>
    </row>
    <row r="5545" spans="1:18">
      <c r="A5545" t="s">
        <v>1495</v>
      </c>
      <c r="B5545" t="s">
        <v>1498</v>
      </c>
      <c r="C5545">
        <v>201010</v>
      </c>
      <c r="D5545">
        <v>31</v>
      </c>
      <c r="E5545" t="s">
        <v>1212</v>
      </c>
      <c r="F5545">
        <v>7022</v>
      </c>
      <c r="G5545">
        <v>353</v>
      </c>
      <c r="H5545">
        <v>17661</v>
      </c>
      <c r="I5545">
        <v>43112070803</v>
      </c>
      <c r="J5545">
        <v>9</v>
      </c>
      <c r="K5545" t="s">
        <v>1456</v>
      </c>
      <c r="L5545">
        <v>276</v>
      </c>
      <c r="M5545" t="s">
        <v>1457</v>
      </c>
      <c r="N5545" t="s">
        <v>1458</v>
      </c>
      <c r="O5545">
        <v>0</v>
      </c>
      <c r="P5545" t="s">
        <v>1207</v>
      </c>
      <c r="Q5545">
        <v>20040126</v>
      </c>
      <c r="R5545">
        <v>891008979</v>
      </c>
    </row>
    <row r="5546" spans="1:18">
      <c r="A5546" t="s">
        <v>1495</v>
      </c>
      <c r="B5546" t="s">
        <v>1499</v>
      </c>
      <c r="C5546">
        <v>201010</v>
      </c>
      <c r="D5546">
        <v>31</v>
      </c>
      <c r="E5546" t="s">
        <v>1212</v>
      </c>
      <c r="F5546">
        <v>20391</v>
      </c>
      <c r="G5546">
        <v>73659</v>
      </c>
      <c r="H5546">
        <v>48108</v>
      </c>
      <c r="I5546">
        <v>43112071601</v>
      </c>
      <c r="J5546">
        <v>9</v>
      </c>
      <c r="K5546" t="s">
        <v>1456</v>
      </c>
      <c r="L5546">
        <v>276</v>
      </c>
      <c r="M5546" t="s">
        <v>1457</v>
      </c>
      <c r="N5546" t="s">
        <v>1458</v>
      </c>
      <c r="O5546">
        <v>0</v>
      </c>
      <c r="P5546" t="s">
        <v>1207</v>
      </c>
      <c r="Q5546">
        <v>20081031</v>
      </c>
      <c r="R5546">
        <v>891008979</v>
      </c>
    </row>
    <row r="5547" spans="1:18">
      <c r="A5547" t="s">
        <v>1495</v>
      </c>
      <c r="B5547" t="s">
        <v>1500</v>
      </c>
      <c r="C5547">
        <v>201010</v>
      </c>
      <c r="D5547">
        <v>31</v>
      </c>
      <c r="E5547" t="s">
        <v>1212</v>
      </c>
      <c r="F5547">
        <v>5367</v>
      </c>
      <c r="G5547">
        <v>342</v>
      </c>
      <c r="H5547">
        <v>5343</v>
      </c>
      <c r="I5547">
        <v>43112072200</v>
      </c>
      <c r="J5547">
        <v>9</v>
      </c>
      <c r="K5547" t="s">
        <v>1464</v>
      </c>
      <c r="L5547">
        <v>276</v>
      </c>
      <c r="M5547" t="s">
        <v>1457</v>
      </c>
      <c r="N5547" t="s">
        <v>1458</v>
      </c>
      <c r="O5547">
        <v>0</v>
      </c>
      <c r="P5547" t="s">
        <v>1207</v>
      </c>
      <c r="Q5547">
        <v>19941201</v>
      </c>
      <c r="R5547">
        <v>891008979</v>
      </c>
    </row>
    <row r="5548" spans="1:18">
      <c r="A5548" t="s">
        <v>1495</v>
      </c>
      <c r="B5548" t="s">
        <v>1502</v>
      </c>
      <c r="C5548">
        <v>201010</v>
      </c>
      <c r="D5548">
        <v>31</v>
      </c>
      <c r="E5548" t="s">
        <v>1212</v>
      </c>
      <c r="F5548">
        <v>11574</v>
      </c>
      <c r="G5548">
        <v>1045</v>
      </c>
      <c r="H5548">
        <v>23941</v>
      </c>
      <c r="I5548">
        <v>43112075000</v>
      </c>
      <c r="J5548">
        <v>9</v>
      </c>
      <c r="K5548" t="s">
        <v>1456</v>
      </c>
      <c r="L5548">
        <v>276</v>
      </c>
      <c r="M5548" t="s">
        <v>1457</v>
      </c>
      <c r="N5548" t="s">
        <v>1458</v>
      </c>
      <c r="O5548">
        <v>0</v>
      </c>
      <c r="P5548" t="s">
        <v>1207</v>
      </c>
      <c r="Q5548">
        <v>19961001</v>
      </c>
      <c r="R5548">
        <v>891008979</v>
      </c>
    </row>
    <row r="5549" spans="1:18">
      <c r="A5549" t="s">
        <v>1495</v>
      </c>
      <c r="B5549" t="s">
        <v>1503</v>
      </c>
      <c r="C5549">
        <v>201010</v>
      </c>
      <c r="D5549">
        <v>31</v>
      </c>
      <c r="E5549" t="s">
        <v>1212</v>
      </c>
      <c r="F5549">
        <v>8797</v>
      </c>
      <c r="G5549">
        <v>221340</v>
      </c>
      <c r="H5549">
        <v>62347</v>
      </c>
      <c r="I5549">
        <v>43112075800</v>
      </c>
      <c r="J5549">
        <v>9</v>
      </c>
      <c r="K5549" t="s">
        <v>1456</v>
      </c>
      <c r="L5549">
        <v>276</v>
      </c>
      <c r="M5549" t="s">
        <v>1457</v>
      </c>
      <c r="N5549" t="s">
        <v>1458</v>
      </c>
      <c r="O5549">
        <v>0</v>
      </c>
      <c r="P5549" t="s">
        <v>1207</v>
      </c>
      <c r="Q5549">
        <v>19970623</v>
      </c>
      <c r="R5549">
        <v>891008979</v>
      </c>
    </row>
    <row r="5550" spans="1:18">
      <c r="A5550" t="s">
        <v>1495</v>
      </c>
      <c r="B5550" t="s">
        <v>1504</v>
      </c>
      <c r="C5550">
        <v>201010</v>
      </c>
      <c r="D5550">
        <v>31</v>
      </c>
      <c r="E5550" t="s">
        <v>1212</v>
      </c>
      <c r="F5550">
        <v>6223</v>
      </c>
      <c r="G5550">
        <v>5625</v>
      </c>
      <c r="H5550">
        <v>26249</v>
      </c>
      <c r="I5550">
        <v>43112076100</v>
      </c>
      <c r="J5550">
        <v>9</v>
      </c>
      <c r="K5550" t="s">
        <v>1464</v>
      </c>
      <c r="L5550">
        <v>276</v>
      </c>
      <c r="M5550" t="s">
        <v>1457</v>
      </c>
      <c r="N5550" t="s">
        <v>1458</v>
      </c>
      <c r="O5550">
        <v>0</v>
      </c>
      <c r="P5550" t="s">
        <v>1207</v>
      </c>
      <c r="Q5550">
        <v>19970924</v>
      </c>
      <c r="R5550">
        <v>891008979</v>
      </c>
    </row>
    <row r="5551" spans="1:18">
      <c r="A5551" t="s">
        <v>1495</v>
      </c>
      <c r="B5551" t="s">
        <v>1505</v>
      </c>
      <c r="C5551">
        <v>201010</v>
      </c>
      <c r="D5551">
        <v>31</v>
      </c>
      <c r="E5551" t="s">
        <v>1212</v>
      </c>
      <c r="F5551">
        <v>157</v>
      </c>
      <c r="G5551">
        <v>200489</v>
      </c>
      <c r="H5551">
        <v>1218</v>
      </c>
      <c r="I5551">
        <v>43112078200</v>
      </c>
      <c r="J5551">
        <v>9</v>
      </c>
      <c r="K5551" t="s">
        <v>1456</v>
      </c>
      <c r="L5551">
        <v>276</v>
      </c>
      <c r="M5551" t="s">
        <v>1457</v>
      </c>
      <c r="N5551" t="s">
        <v>1458</v>
      </c>
      <c r="O5551">
        <v>0</v>
      </c>
      <c r="P5551" t="s">
        <v>1233</v>
      </c>
      <c r="Q5551">
        <v>20040131</v>
      </c>
      <c r="R5551">
        <v>891008979</v>
      </c>
    </row>
    <row r="5552" spans="1:18">
      <c r="A5552" t="s">
        <v>1506</v>
      </c>
      <c r="B5552" t="s">
        <v>1507</v>
      </c>
      <c r="C5552">
        <v>201010</v>
      </c>
      <c r="D5552">
        <v>31</v>
      </c>
      <c r="E5552" t="s">
        <v>1212</v>
      </c>
      <c r="F5552">
        <v>6316</v>
      </c>
      <c r="G5552">
        <v>309</v>
      </c>
      <c r="H5552">
        <v>3769</v>
      </c>
      <c r="I5552">
        <v>43112072501</v>
      </c>
      <c r="J5552">
        <v>9</v>
      </c>
      <c r="K5552" t="s">
        <v>1464</v>
      </c>
      <c r="L5552">
        <v>276</v>
      </c>
      <c r="M5552" t="s">
        <v>1457</v>
      </c>
      <c r="N5552" t="s">
        <v>1458</v>
      </c>
      <c r="O5552">
        <v>0</v>
      </c>
      <c r="P5552" t="s">
        <v>1207</v>
      </c>
      <c r="Q5552">
        <v>19970408</v>
      </c>
      <c r="R5552">
        <v>891008979</v>
      </c>
    </row>
    <row r="5553" spans="1:18">
      <c r="A5553" t="s">
        <v>1506</v>
      </c>
      <c r="B5553" t="s">
        <v>1508</v>
      </c>
      <c r="C5553">
        <v>201010</v>
      </c>
      <c r="D5553">
        <v>31</v>
      </c>
      <c r="E5553" t="s">
        <v>1212</v>
      </c>
      <c r="F5553">
        <v>11265</v>
      </c>
      <c r="G5553">
        <v>629</v>
      </c>
      <c r="H5553">
        <v>28769</v>
      </c>
      <c r="I5553">
        <v>43112076501</v>
      </c>
      <c r="J5553">
        <v>9</v>
      </c>
      <c r="K5553" t="s">
        <v>1464</v>
      </c>
      <c r="L5553">
        <v>276</v>
      </c>
      <c r="M5553" t="s">
        <v>1457</v>
      </c>
      <c r="N5553" t="s">
        <v>1458</v>
      </c>
      <c r="O5553">
        <v>0</v>
      </c>
      <c r="P5553" t="s">
        <v>1207</v>
      </c>
      <c r="Q5553">
        <v>19971216</v>
      </c>
      <c r="R5553">
        <v>891008979</v>
      </c>
    </row>
    <row r="5554" spans="1:18">
      <c r="A5554" t="s">
        <v>1506</v>
      </c>
      <c r="B5554" t="s">
        <v>1509</v>
      </c>
      <c r="C5554">
        <v>201010</v>
      </c>
      <c r="D5554">
        <v>31</v>
      </c>
      <c r="E5554" t="s">
        <v>1212</v>
      </c>
      <c r="F5554">
        <v>14108</v>
      </c>
      <c r="G5554">
        <v>683</v>
      </c>
      <c r="H5554">
        <v>19469</v>
      </c>
      <c r="I5554">
        <v>43112076800</v>
      </c>
      <c r="J5554">
        <v>9</v>
      </c>
      <c r="K5554" t="s">
        <v>1464</v>
      </c>
      <c r="L5554">
        <v>276</v>
      </c>
      <c r="M5554" t="s">
        <v>1457</v>
      </c>
      <c r="N5554" t="s">
        <v>1458</v>
      </c>
      <c r="O5554">
        <v>0</v>
      </c>
      <c r="P5554" t="s">
        <v>1207</v>
      </c>
      <c r="Q5554">
        <v>20000117</v>
      </c>
      <c r="R5554">
        <v>891008979</v>
      </c>
    </row>
    <row r="5555" spans="1:18">
      <c r="A5555" t="s">
        <v>1506</v>
      </c>
      <c r="B5555" t="s">
        <v>1510</v>
      </c>
      <c r="C5555">
        <v>201010</v>
      </c>
      <c r="D5555">
        <v>31</v>
      </c>
      <c r="E5555" t="s">
        <v>1212</v>
      </c>
      <c r="F5555">
        <v>16248</v>
      </c>
      <c r="G5555">
        <v>101</v>
      </c>
      <c r="H5555">
        <v>47555</v>
      </c>
      <c r="I5555">
        <v>43112079200</v>
      </c>
      <c r="J5555">
        <v>9</v>
      </c>
      <c r="K5555" t="s">
        <v>1464</v>
      </c>
      <c r="L5555">
        <v>276</v>
      </c>
      <c r="M5555" t="s">
        <v>1457</v>
      </c>
      <c r="N5555" t="s">
        <v>1458</v>
      </c>
      <c r="O5555">
        <v>0</v>
      </c>
      <c r="P5555" t="s">
        <v>1207</v>
      </c>
      <c r="Q5555">
        <v>20031215</v>
      </c>
      <c r="R5555">
        <v>891008979</v>
      </c>
    </row>
    <row r="5556" spans="1:18">
      <c r="A5556" t="s">
        <v>1511</v>
      </c>
      <c r="B5556" t="s">
        <v>1512</v>
      </c>
      <c r="C5556">
        <v>201010</v>
      </c>
      <c r="D5556">
        <v>31</v>
      </c>
      <c r="E5556" t="s">
        <v>1212</v>
      </c>
      <c r="F5556">
        <v>12196</v>
      </c>
      <c r="G5556">
        <v>8920</v>
      </c>
      <c r="H5556">
        <v>9160</v>
      </c>
      <c r="I5556">
        <v>43112073200</v>
      </c>
      <c r="J5556">
        <v>9</v>
      </c>
      <c r="K5556" t="s">
        <v>1513</v>
      </c>
      <c r="L5556">
        <v>276</v>
      </c>
      <c r="M5556" t="s">
        <v>1457</v>
      </c>
      <c r="N5556" t="s">
        <v>1458</v>
      </c>
      <c r="O5556">
        <v>0</v>
      </c>
      <c r="P5556" t="s">
        <v>1207</v>
      </c>
      <c r="Q5556">
        <v>19950701</v>
      </c>
      <c r="R5556">
        <v>891008979</v>
      </c>
    </row>
    <row r="5557" spans="1:18">
      <c r="A5557" t="s">
        <v>1511</v>
      </c>
      <c r="B5557" t="s">
        <v>1514</v>
      </c>
      <c r="C5557">
        <v>201010</v>
      </c>
      <c r="D5557">
        <v>31</v>
      </c>
      <c r="E5557" t="s">
        <v>1212</v>
      </c>
      <c r="F5557">
        <v>20812</v>
      </c>
      <c r="G5557">
        <v>4161</v>
      </c>
      <c r="H5557">
        <v>11172</v>
      </c>
      <c r="I5557">
        <v>43112073800</v>
      </c>
      <c r="J5557">
        <v>9</v>
      </c>
      <c r="K5557" t="s">
        <v>1464</v>
      </c>
      <c r="L5557">
        <v>276</v>
      </c>
      <c r="M5557" t="s">
        <v>1457</v>
      </c>
      <c r="N5557" t="s">
        <v>1458</v>
      </c>
      <c r="O5557">
        <v>0</v>
      </c>
      <c r="P5557" t="s">
        <v>1207</v>
      </c>
      <c r="Q5557">
        <v>19960101</v>
      </c>
      <c r="R5557">
        <v>891008979</v>
      </c>
    </row>
    <row r="5558" spans="1:18">
      <c r="A5558" t="s">
        <v>1511</v>
      </c>
      <c r="B5558" t="s">
        <v>1515</v>
      </c>
      <c r="C5558">
        <v>201010</v>
      </c>
      <c r="D5558">
        <v>31</v>
      </c>
      <c r="E5558" t="s">
        <v>1212</v>
      </c>
      <c r="F5558">
        <v>6322</v>
      </c>
      <c r="G5558">
        <v>687</v>
      </c>
      <c r="H5558">
        <v>3300</v>
      </c>
      <c r="I5558">
        <v>43112074601</v>
      </c>
      <c r="J5558">
        <v>9</v>
      </c>
      <c r="K5558" t="s">
        <v>1513</v>
      </c>
      <c r="L5558">
        <v>276</v>
      </c>
      <c r="M5558" t="s">
        <v>1457</v>
      </c>
      <c r="N5558" t="s">
        <v>1458</v>
      </c>
      <c r="O5558">
        <v>0</v>
      </c>
      <c r="P5558" t="s">
        <v>1207</v>
      </c>
      <c r="Q5558">
        <v>20030524</v>
      </c>
      <c r="R5558">
        <v>891008979</v>
      </c>
    </row>
    <row r="5559" spans="1:18">
      <c r="A5559" t="s">
        <v>1454</v>
      </c>
      <c r="B5559" t="s">
        <v>1455</v>
      </c>
      <c r="C5559">
        <v>201011</v>
      </c>
      <c r="D5559">
        <v>30</v>
      </c>
      <c r="E5559" t="s">
        <v>1212</v>
      </c>
      <c r="F5559">
        <v>9235</v>
      </c>
      <c r="G5559">
        <v>506</v>
      </c>
      <c r="H5559">
        <v>23326</v>
      </c>
      <c r="I5559">
        <v>43112032501</v>
      </c>
      <c r="J5559">
        <v>9</v>
      </c>
      <c r="K5559" t="s">
        <v>1456</v>
      </c>
      <c r="L5559">
        <v>276</v>
      </c>
      <c r="M5559" t="s">
        <v>1457</v>
      </c>
      <c r="N5559" t="s">
        <v>1458</v>
      </c>
      <c r="O5559">
        <v>0</v>
      </c>
      <c r="P5559" t="s">
        <v>1207</v>
      </c>
      <c r="Q5559">
        <v>19860401</v>
      </c>
      <c r="R5559">
        <v>891008979</v>
      </c>
    </row>
    <row r="5560" spans="1:18">
      <c r="A5560" t="s">
        <v>1454</v>
      </c>
      <c r="B5560" t="s">
        <v>1459</v>
      </c>
      <c r="C5560">
        <v>201011</v>
      </c>
      <c r="D5560">
        <v>30</v>
      </c>
      <c r="E5560" t="s">
        <v>1212</v>
      </c>
      <c r="F5560">
        <v>41585</v>
      </c>
      <c r="G5560">
        <v>3323</v>
      </c>
      <c r="H5560">
        <v>29902</v>
      </c>
      <c r="I5560">
        <v>43112074000</v>
      </c>
      <c r="J5560">
        <v>9</v>
      </c>
      <c r="K5560" t="s">
        <v>1460</v>
      </c>
      <c r="L5560">
        <v>276</v>
      </c>
      <c r="M5560" t="s">
        <v>1457</v>
      </c>
      <c r="N5560" t="s">
        <v>1458</v>
      </c>
      <c r="O5560">
        <v>0</v>
      </c>
      <c r="P5560" t="s">
        <v>1207</v>
      </c>
      <c r="Q5560">
        <v>19960301</v>
      </c>
      <c r="R5560">
        <v>891008979</v>
      </c>
    </row>
    <row r="5561" spans="1:18">
      <c r="A5561" t="s">
        <v>1461</v>
      </c>
      <c r="B5561" t="s">
        <v>1462</v>
      </c>
      <c r="C5561">
        <v>201011</v>
      </c>
      <c r="D5561">
        <v>30</v>
      </c>
      <c r="E5561" t="s">
        <v>1212</v>
      </c>
      <c r="F5561">
        <v>10253</v>
      </c>
      <c r="G5561">
        <v>25348</v>
      </c>
      <c r="H5561">
        <v>5541</v>
      </c>
      <c r="I5561">
        <v>43112071100</v>
      </c>
      <c r="J5561">
        <v>9</v>
      </c>
      <c r="K5561" t="s">
        <v>1456</v>
      </c>
      <c r="L5561">
        <v>276</v>
      </c>
      <c r="M5561" t="s">
        <v>1457</v>
      </c>
      <c r="N5561" t="s">
        <v>1458</v>
      </c>
      <c r="O5561">
        <v>0</v>
      </c>
      <c r="P5561" t="s">
        <v>1207</v>
      </c>
      <c r="Q5561">
        <v>19940901</v>
      </c>
      <c r="R5561">
        <v>891008979</v>
      </c>
    </row>
    <row r="5562" spans="1:18">
      <c r="A5562" t="s">
        <v>1461</v>
      </c>
      <c r="B5562" t="s">
        <v>1463</v>
      </c>
      <c r="C5562">
        <v>201011</v>
      </c>
      <c r="D5562">
        <v>18</v>
      </c>
      <c r="E5562" t="s">
        <v>1212</v>
      </c>
      <c r="F5562">
        <v>9467</v>
      </c>
      <c r="G5562">
        <v>949</v>
      </c>
      <c r="H5562">
        <v>34208</v>
      </c>
      <c r="I5562">
        <v>43112071802</v>
      </c>
      <c r="J5562">
        <v>9</v>
      </c>
      <c r="K5562" t="s">
        <v>1464</v>
      </c>
      <c r="L5562">
        <v>276</v>
      </c>
      <c r="M5562" t="s">
        <v>1457</v>
      </c>
      <c r="N5562" t="s">
        <v>1458</v>
      </c>
      <c r="O5562">
        <v>0</v>
      </c>
      <c r="P5562" t="s">
        <v>1207</v>
      </c>
      <c r="Q5562">
        <v>20071208</v>
      </c>
      <c r="R5562">
        <v>891008979</v>
      </c>
    </row>
    <row r="5563" spans="1:18">
      <c r="A5563" t="s">
        <v>1461</v>
      </c>
      <c r="B5563" t="s">
        <v>1465</v>
      </c>
      <c r="C5563">
        <v>201011</v>
      </c>
      <c r="D5563">
        <v>30</v>
      </c>
      <c r="E5563" t="s">
        <v>1212</v>
      </c>
      <c r="F5563">
        <v>11523</v>
      </c>
      <c r="G5563">
        <v>68395</v>
      </c>
      <c r="H5563">
        <v>27528</v>
      </c>
      <c r="I5563">
        <v>43112072001</v>
      </c>
      <c r="J5563">
        <v>9</v>
      </c>
      <c r="K5563" t="s">
        <v>1456</v>
      </c>
      <c r="L5563">
        <v>276</v>
      </c>
      <c r="M5563" t="s">
        <v>1457</v>
      </c>
      <c r="N5563" t="s">
        <v>1458</v>
      </c>
      <c r="O5563">
        <v>0</v>
      </c>
      <c r="P5563" t="s">
        <v>1207</v>
      </c>
      <c r="Q5563">
        <v>19970201</v>
      </c>
      <c r="R5563">
        <v>891008979</v>
      </c>
    </row>
    <row r="5564" spans="1:18">
      <c r="A5564" t="s">
        <v>1461</v>
      </c>
      <c r="B5564" t="s">
        <v>1466</v>
      </c>
      <c r="C5564">
        <v>201011</v>
      </c>
      <c r="D5564">
        <v>30</v>
      </c>
      <c r="E5564" t="s">
        <v>1212</v>
      </c>
      <c r="F5564">
        <v>10127</v>
      </c>
      <c r="G5564">
        <v>1440</v>
      </c>
      <c r="H5564">
        <v>5694</v>
      </c>
      <c r="I5564">
        <v>43112073401</v>
      </c>
      <c r="J5564">
        <v>9</v>
      </c>
      <c r="K5564" t="s">
        <v>1467</v>
      </c>
      <c r="L5564">
        <v>276</v>
      </c>
      <c r="M5564" t="s">
        <v>1457</v>
      </c>
      <c r="N5564" t="s">
        <v>1458</v>
      </c>
      <c r="O5564">
        <v>0</v>
      </c>
      <c r="P5564" t="s">
        <v>1207</v>
      </c>
      <c r="Q5564">
        <v>19990428</v>
      </c>
      <c r="R5564">
        <v>891008979</v>
      </c>
    </row>
    <row r="5565" spans="1:18">
      <c r="A5565" t="s">
        <v>1461</v>
      </c>
      <c r="B5565" t="s">
        <v>1468</v>
      </c>
      <c r="C5565">
        <v>201011</v>
      </c>
      <c r="D5565">
        <v>30</v>
      </c>
      <c r="E5565" t="s">
        <v>1212</v>
      </c>
      <c r="F5565">
        <v>10229</v>
      </c>
      <c r="G5565">
        <v>3707</v>
      </c>
      <c r="H5565">
        <v>9330</v>
      </c>
      <c r="I5565">
        <v>43112073600</v>
      </c>
      <c r="J5565">
        <v>9</v>
      </c>
      <c r="K5565" t="s">
        <v>1456</v>
      </c>
      <c r="L5565">
        <v>276</v>
      </c>
      <c r="M5565" t="s">
        <v>1457</v>
      </c>
      <c r="N5565" t="s">
        <v>1458</v>
      </c>
      <c r="O5565">
        <v>0</v>
      </c>
      <c r="P5565" t="s">
        <v>1207</v>
      </c>
      <c r="Q5565">
        <v>19951101</v>
      </c>
      <c r="R5565">
        <v>891008979</v>
      </c>
    </row>
    <row r="5566" spans="1:18">
      <c r="A5566" t="s">
        <v>1461</v>
      </c>
      <c r="B5566" t="s">
        <v>1469</v>
      </c>
      <c r="C5566">
        <v>201011</v>
      </c>
      <c r="D5566">
        <v>30</v>
      </c>
      <c r="E5566" t="s">
        <v>1212</v>
      </c>
      <c r="F5566">
        <v>11771</v>
      </c>
      <c r="G5566">
        <v>1073</v>
      </c>
      <c r="H5566">
        <v>32543</v>
      </c>
      <c r="I5566">
        <v>43112074300</v>
      </c>
      <c r="J5566">
        <v>9</v>
      </c>
      <c r="K5566" t="s">
        <v>1467</v>
      </c>
      <c r="L5566">
        <v>276</v>
      </c>
      <c r="M5566" t="s">
        <v>1457</v>
      </c>
      <c r="N5566" t="s">
        <v>1458</v>
      </c>
      <c r="O5566">
        <v>0</v>
      </c>
      <c r="P5566" t="s">
        <v>1207</v>
      </c>
      <c r="Q5566">
        <v>19960501</v>
      </c>
      <c r="R5566">
        <v>891008979</v>
      </c>
    </row>
    <row r="5567" spans="1:18">
      <c r="A5567" t="s">
        <v>1461</v>
      </c>
      <c r="B5567" t="s">
        <v>1470</v>
      </c>
      <c r="C5567">
        <v>201011</v>
      </c>
      <c r="D5567">
        <v>30</v>
      </c>
      <c r="E5567" t="s">
        <v>1212</v>
      </c>
      <c r="F5567">
        <v>16577</v>
      </c>
      <c r="G5567">
        <v>1189</v>
      </c>
      <c r="H5567">
        <v>53791</v>
      </c>
      <c r="I5567">
        <v>43112078302</v>
      </c>
      <c r="J5567">
        <v>9</v>
      </c>
      <c r="K5567" t="s">
        <v>1467</v>
      </c>
      <c r="L5567">
        <v>276</v>
      </c>
      <c r="M5567" t="s">
        <v>1457</v>
      </c>
      <c r="N5567" t="s">
        <v>1458</v>
      </c>
      <c r="O5567">
        <v>0</v>
      </c>
      <c r="P5567" t="s">
        <v>1207</v>
      </c>
      <c r="Q5567">
        <v>20030215</v>
      </c>
      <c r="R5567">
        <v>891008979</v>
      </c>
    </row>
    <row r="5568" spans="1:18">
      <c r="A5568" t="s">
        <v>1461</v>
      </c>
      <c r="B5568" t="s">
        <v>1471</v>
      </c>
      <c r="C5568">
        <v>201011</v>
      </c>
      <c r="D5568">
        <v>10</v>
      </c>
      <c r="E5568" t="s">
        <v>1212</v>
      </c>
      <c r="F5568">
        <v>709</v>
      </c>
      <c r="G5568">
        <v>129</v>
      </c>
      <c r="H5568">
        <v>9636</v>
      </c>
      <c r="I5568">
        <v>43112078800</v>
      </c>
      <c r="J5568">
        <v>9</v>
      </c>
      <c r="K5568" t="s">
        <v>1456</v>
      </c>
      <c r="L5568">
        <v>276</v>
      </c>
      <c r="M5568" t="s">
        <v>1457</v>
      </c>
      <c r="N5568" t="s">
        <v>1458</v>
      </c>
      <c r="O5568">
        <v>0</v>
      </c>
      <c r="P5568" t="s">
        <v>1207</v>
      </c>
      <c r="Q5568">
        <v>20030808</v>
      </c>
      <c r="R5568">
        <v>891008979</v>
      </c>
    </row>
    <row r="5569" spans="1:18">
      <c r="A5569" t="s">
        <v>1473</v>
      </c>
      <c r="B5569" t="s">
        <v>1474</v>
      </c>
      <c r="C5569">
        <v>201011</v>
      </c>
      <c r="D5569">
        <v>30</v>
      </c>
      <c r="E5569" t="s">
        <v>1212</v>
      </c>
      <c r="F5569">
        <v>14336</v>
      </c>
      <c r="G5569">
        <v>13454</v>
      </c>
      <c r="H5569">
        <v>6119</v>
      </c>
      <c r="I5569">
        <v>43112034602</v>
      </c>
      <c r="J5569">
        <v>9</v>
      </c>
      <c r="K5569" t="s">
        <v>1475</v>
      </c>
      <c r="L5569">
        <v>276</v>
      </c>
      <c r="M5569" t="s">
        <v>1457</v>
      </c>
      <c r="N5569" t="s">
        <v>1458</v>
      </c>
      <c r="O5569">
        <v>0</v>
      </c>
      <c r="P5569" t="s">
        <v>1207</v>
      </c>
      <c r="Q5569">
        <v>19990617</v>
      </c>
      <c r="R5569">
        <v>891008979</v>
      </c>
    </row>
    <row r="5570" spans="1:18">
      <c r="A5570" t="s">
        <v>1473</v>
      </c>
      <c r="B5570" t="s">
        <v>1476</v>
      </c>
      <c r="C5570">
        <v>201011</v>
      </c>
      <c r="D5570">
        <v>30</v>
      </c>
      <c r="E5570" t="s">
        <v>1212</v>
      </c>
      <c r="F5570">
        <v>13424</v>
      </c>
      <c r="G5570">
        <v>2224</v>
      </c>
      <c r="H5570">
        <v>29735</v>
      </c>
      <c r="I5570">
        <v>43112046602</v>
      </c>
      <c r="J5570">
        <v>9</v>
      </c>
      <c r="K5570" t="s">
        <v>1477</v>
      </c>
      <c r="L5570">
        <v>276</v>
      </c>
      <c r="M5570" t="s">
        <v>1457</v>
      </c>
      <c r="N5570" t="s">
        <v>1458</v>
      </c>
      <c r="O5570">
        <v>0</v>
      </c>
      <c r="P5570" t="s">
        <v>1207</v>
      </c>
      <c r="Q5570">
        <v>19900301</v>
      </c>
      <c r="R5570">
        <v>891008979</v>
      </c>
    </row>
    <row r="5571" spans="1:18">
      <c r="A5571" t="s">
        <v>1478</v>
      </c>
      <c r="B5571" t="s">
        <v>1479</v>
      </c>
      <c r="C5571">
        <v>201011</v>
      </c>
      <c r="D5571">
        <v>30</v>
      </c>
      <c r="E5571" t="s">
        <v>1212</v>
      </c>
      <c r="F5571">
        <v>10388</v>
      </c>
      <c r="G5571">
        <v>26135</v>
      </c>
      <c r="H5571">
        <v>12843</v>
      </c>
      <c r="I5571">
        <v>43112034200</v>
      </c>
      <c r="J5571">
        <v>9</v>
      </c>
      <c r="K5571" t="s">
        <v>1477</v>
      </c>
      <c r="L5571">
        <v>276</v>
      </c>
      <c r="M5571" t="s">
        <v>1457</v>
      </c>
      <c r="N5571" t="s">
        <v>1458</v>
      </c>
      <c r="O5571">
        <v>0</v>
      </c>
      <c r="P5571" t="s">
        <v>1233</v>
      </c>
      <c r="Q5571">
        <v>19960601</v>
      </c>
      <c r="R5571">
        <v>891008979</v>
      </c>
    </row>
    <row r="5572" spans="1:18">
      <c r="A5572" t="s">
        <v>1478</v>
      </c>
      <c r="B5572" t="s">
        <v>1480</v>
      </c>
      <c r="C5572">
        <v>201011</v>
      </c>
      <c r="D5572">
        <v>30</v>
      </c>
      <c r="E5572" t="s">
        <v>1212</v>
      </c>
      <c r="F5572">
        <v>5904</v>
      </c>
      <c r="G5572">
        <v>71253</v>
      </c>
      <c r="H5572">
        <v>2225</v>
      </c>
      <c r="I5572">
        <v>43112034400</v>
      </c>
      <c r="J5572">
        <v>9</v>
      </c>
      <c r="K5572" t="s">
        <v>1477</v>
      </c>
      <c r="L5572">
        <v>276</v>
      </c>
      <c r="M5572" t="s">
        <v>1457</v>
      </c>
      <c r="N5572" t="s">
        <v>1458</v>
      </c>
      <c r="O5572">
        <v>0</v>
      </c>
      <c r="P5572" t="s">
        <v>1207</v>
      </c>
      <c r="Q5572">
        <v>19980131</v>
      </c>
      <c r="R5572">
        <v>891008979</v>
      </c>
    </row>
    <row r="5573" spans="1:18">
      <c r="A5573" t="s">
        <v>1478</v>
      </c>
      <c r="B5573" t="s">
        <v>1481</v>
      </c>
      <c r="C5573">
        <v>201011</v>
      </c>
      <c r="D5573">
        <v>30</v>
      </c>
      <c r="E5573" t="s">
        <v>1212</v>
      </c>
      <c r="F5573">
        <v>9248</v>
      </c>
      <c r="G5573">
        <v>34693</v>
      </c>
      <c r="H5573">
        <v>16702</v>
      </c>
      <c r="I5573">
        <v>43112034701</v>
      </c>
      <c r="J5573">
        <v>9</v>
      </c>
      <c r="K5573" t="s">
        <v>1477</v>
      </c>
      <c r="L5573">
        <v>276</v>
      </c>
      <c r="M5573" t="s">
        <v>1457</v>
      </c>
      <c r="N5573" t="s">
        <v>1458</v>
      </c>
      <c r="O5573">
        <v>0</v>
      </c>
      <c r="P5573" t="s">
        <v>1207</v>
      </c>
      <c r="Q5573">
        <v>20020806</v>
      </c>
      <c r="R5573">
        <v>891008979</v>
      </c>
    </row>
    <row r="5574" spans="1:18">
      <c r="A5574" t="s">
        <v>1478</v>
      </c>
      <c r="B5574" t="s">
        <v>1482</v>
      </c>
      <c r="C5574">
        <v>201011</v>
      </c>
      <c r="D5574">
        <v>17</v>
      </c>
      <c r="E5574" t="s">
        <v>1212</v>
      </c>
      <c r="F5574">
        <v>918</v>
      </c>
      <c r="G5574">
        <v>207</v>
      </c>
      <c r="H5574">
        <v>6062</v>
      </c>
      <c r="I5574">
        <v>43112035402</v>
      </c>
      <c r="J5574">
        <v>9</v>
      </c>
      <c r="K5574" t="s">
        <v>1456</v>
      </c>
      <c r="L5574">
        <v>276</v>
      </c>
      <c r="M5574" t="s">
        <v>1457</v>
      </c>
      <c r="N5574" t="s">
        <v>1458</v>
      </c>
      <c r="O5574">
        <v>0</v>
      </c>
      <c r="P5574" t="s">
        <v>1207</v>
      </c>
      <c r="Q5574">
        <v>20040927</v>
      </c>
      <c r="R5574">
        <v>891008979</v>
      </c>
    </row>
    <row r="5575" spans="1:18">
      <c r="A5575" t="s">
        <v>1478</v>
      </c>
      <c r="B5575" t="s">
        <v>1483</v>
      </c>
      <c r="C5575">
        <v>201011</v>
      </c>
      <c r="D5575">
        <v>29</v>
      </c>
      <c r="E5575" t="s">
        <v>1212</v>
      </c>
      <c r="F5575">
        <v>12310</v>
      </c>
      <c r="G5575">
        <v>702</v>
      </c>
      <c r="H5575">
        <v>17824</v>
      </c>
      <c r="I5575">
        <v>43112034801</v>
      </c>
      <c r="J5575">
        <v>9</v>
      </c>
      <c r="K5575" t="s">
        <v>1477</v>
      </c>
      <c r="L5575">
        <v>276</v>
      </c>
      <c r="M5575" t="s">
        <v>1457</v>
      </c>
      <c r="N5575" t="s">
        <v>1458</v>
      </c>
      <c r="O5575">
        <v>0</v>
      </c>
      <c r="P5575" t="s">
        <v>1207</v>
      </c>
      <c r="Q5575">
        <v>19980530</v>
      </c>
      <c r="R5575">
        <v>891008979</v>
      </c>
    </row>
    <row r="5576" spans="1:18">
      <c r="A5576" t="s">
        <v>1478</v>
      </c>
      <c r="B5576" t="s">
        <v>1484</v>
      </c>
      <c r="C5576">
        <v>201011</v>
      </c>
      <c r="D5576">
        <v>30</v>
      </c>
      <c r="E5576" t="s">
        <v>1212</v>
      </c>
      <c r="F5576">
        <v>12977</v>
      </c>
      <c r="G5576">
        <v>177706</v>
      </c>
      <c r="H5576">
        <v>11109</v>
      </c>
      <c r="I5576">
        <v>43112035501</v>
      </c>
      <c r="J5576">
        <v>9</v>
      </c>
      <c r="K5576" t="s">
        <v>1456</v>
      </c>
      <c r="L5576">
        <v>276</v>
      </c>
      <c r="M5576" t="s">
        <v>1457</v>
      </c>
      <c r="N5576" t="s">
        <v>1458</v>
      </c>
      <c r="O5576">
        <v>0</v>
      </c>
      <c r="P5576" t="s">
        <v>1207</v>
      </c>
      <c r="Q5576">
        <v>19990923</v>
      </c>
      <c r="R5576">
        <v>891008979</v>
      </c>
    </row>
    <row r="5577" spans="1:18">
      <c r="A5577" t="s">
        <v>1478</v>
      </c>
      <c r="B5577" t="s">
        <v>1485</v>
      </c>
      <c r="C5577">
        <v>201011</v>
      </c>
      <c r="D5577">
        <v>30</v>
      </c>
      <c r="E5577" t="s">
        <v>1212</v>
      </c>
      <c r="F5577">
        <v>1790</v>
      </c>
      <c r="G5577">
        <v>16506</v>
      </c>
      <c r="H5577">
        <v>3201</v>
      </c>
      <c r="I5577">
        <v>43112047703</v>
      </c>
      <c r="J5577">
        <v>9</v>
      </c>
      <c r="K5577" t="s">
        <v>1477</v>
      </c>
      <c r="L5577">
        <v>276</v>
      </c>
      <c r="M5577" t="s">
        <v>1457</v>
      </c>
      <c r="N5577" t="s">
        <v>1458</v>
      </c>
      <c r="O5577">
        <v>0</v>
      </c>
      <c r="P5577" t="s">
        <v>1207</v>
      </c>
      <c r="Q5577">
        <v>20040625</v>
      </c>
      <c r="R5577">
        <v>891008979</v>
      </c>
    </row>
    <row r="5578" spans="1:18">
      <c r="A5578" t="s">
        <v>1478</v>
      </c>
      <c r="B5578" t="s">
        <v>1486</v>
      </c>
      <c r="C5578">
        <v>201011</v>
      </c>
      <c r="D5578">
        <v>30</v>
      </c>
      <c r="E5578" t="s">
        <v>1212</v>
      </c>
      <c r="F5578">
        <v>759</v>
      </c>
      <c r="G5578">
        <v>667</v>
      </c>
      <c r="H5578">
        <v>586</v>
      </c>
      <c r="I5578">
        <v>43112042002</v>
      </c>
      <c r="J5578">
        <v>9</v>
      </c>
      <c r="K5578" t="s">
        <v>1477</v>
      </c>
      <c r="L5578">
        <v>276</v>
      </c>
      <c r="M5578" t="s">
        <v>1457</v>
      </c>
      <c r="N5578" t="s">
        <v>1458</v>
      </c>
      <c r="O5578">
        <v>0</v>
      </c>
      <c r="P5578" t="s">
        <v>1425</v>
      </c>
      <c r="Q5578">
        <v>20020322</v>
      </c>
      <c r="R5578">
        <v>891008979</v>
      </c>
    </row>
    <row r="5579" spans="1:18">
      <c r="A5579" t="s">
        <v>1478</v>
      </c>
      <c r="B5579" t="s">
        <v>1488</v>
      </c>
      <c r="C5579">
        <v>201011</v>
      </c>
      <c r="D5579">
        <v>30</v>
      </c>
      <c r="E5579" t="s">
        <v>1212</v>
      </c>
      <c r="F5579">
        <v>4193</v>
      </c>
      <c r="G5579">
        <v>27536</v>
      </c>
      <c r="H5579">
        <v>1038</v>
      </c>
      <c r="I5579">
        <v>43112052003</v>
      </c>
      <c r="J5579">
        <v>9</v>
      </c>
      <c r="K5579" t="s">
        <v>1477</v>
      </c>
      <c r="L5579">
        <v>276</v>
      </c>
      <c r="M5579" t="s">
        <v>1457</v>
      </c>
      <c r="N5579" t="s">
        <v>1458</v>
      </c>
      <c r="O5579">
        <v>0</v>
      </c>
      <c r="P5579" t="s">
        <v>1207</v>
      </c>
      <c r="Q5579">
        <v>20000313</v>
      </c>
      <c r="R5579">
        <v>891008979</v>
      </c>
    </row>
    <row r="5580" spans="1:18">
      <c r="A5580" t="s">
        <v>1478</v>
      </c>
      <c r="B5580" t="s">
        <v>1489</v>
      </c>
      <c r="C5580">
        <v>201011</v>
      </c>
      <c r="D5580">
        <v>7</v>
      </c>
      <c r="E5580" t="s">
        <v>1212</v>
      </c>
      <c r="F5580">
        <v>615</v>
      </c>
      <c r="G5580">
        <v>94</v>
      </c>
      <c r="H5580">
        <v>8836</v>
      </c>
      <c r="I5580">
        <v>43112055801</v>
      </c>
      <c r="J5580">
        <v>9</v>
      </c>
      <c r="K5580" t="s">
        <v>1477</v>
      </c>
      <c r="L5580">
        <v>276</v>
      </c>
      <c r="M5580" t="s">
        <v>1457</v>
      </c>
      <c r="N5580" t="s">
        <v>1458</v>
      </c>
      <c r="O5580">
        <v>0</v>
      </c>
      <c r="P5580" t="s">
        <v>1207</v>
      </c>
      <c r="Q5580">
        <v>20040511</v>
      </c>
      <c r="R5580">
        <v>891008979</v>
      </c>
    </row>
    <row r="5581" spans="1:18">
      <c r="A5581" t="s">
        <v>1478</v>
      </c>
      <c r="B5581" t="s">
        <v>1490</v>
      </c>
      <c r="C5581">
        <v>201011</v>
      </c>
      <c r="D5581">
        <v>30</v>
      </c>
      <c r="E5581" t="s">
        <v>1212</v>
      </c>
      <c r="F5581">
        <v>17322</v>
      </c>
      <c r="G5581">
        <v>7680</v>
      </c>
      <c r="H5581">
        <v>11593</v>
      </c>
      <c r="I5581">
        <v>43112045402</v>
      </c>
      <c r="J5581">
        <v>9</v>
      </c>
      <c r="K5581" t="s">
        <v>1477</v>
      </c>
      <c r="L5581">
        <v>276</v>
      </c>
      <c r="M5581" t="s">
        <v>1457</v>
      </c>
      <c r="N5581" t="s">
        <v>1458</v>
      </c>
      <c r="O5581">
        <v>0</v>
      </c>
      <c r="P5581" t="s">
        <v>1207</v>
      </c>
      <c r="Q5581">
        <v>19981022</v>
      </c>
      <c r="R5581">
        <v>891008979</v>
      </c>
    </row>
    <row r="5582" spans="1:18">
      <c r="A5582" t="s">
        <v>1478</v>
      </c>
      <c r="B5582" t="s">
        <v>1491</v>
      </c>
      <c r="C5582">
        <v>201011</v>
      </c>
      <c r="D5582">
        <v>30</v>
      </c>
      <c r="E5582" t="s">
        <v>1212</v>
      </c>
      <c r="F5582">
        <v>10358</v>
      </c>
      <c r="G5582">
        <v>453</v>
      </c>
      <c r="H5582">
        <v>17487</v>
      </c>
      <c r="I5582">
        <v>43112049101</v>
      </c>
      <c r="J5582">
        <v>9</v>
      </c>
      <c r="K5582" t="s">
        <v>1477</v>
      </c>
      <c r="L5582">
        <v>276</v>
      </c>
      <c r="M5582" t="s">
        <v>1457</v>
      </c>
      <c r="N5582" t="s">
        <v>1458</v>
      </c>
      <c r="O5582">
        <v>0</v>
      </c>
      <c r="P5582" t="s">
        <v>1207</v>
      </c>
      <c r="Q5582">
        <v>19880301</v>
      </c>
      <c r="R5582">
        <v>891008979</v>
      </c>
    </row>
    <row r="5583" spans="1:18">
      <c r="A5583" t="s">
        <v>1478</v>
      </c>
      <c r="B5583" t="s">
        <v>1492</v>
      </c>
      <c r="C5583">
        <v>201011</v>
      </c>
      <c r="D5583">
        <v>30</v>
      </c>
      <c r="E5583" t="s">
        <v>1212</v>
      </c>
      <c r="F5583">
        <v>12181</v>
      </c>
      <c r="G5583">
        <v>9255</v>
      </c>
      <c r="H5583">
        <v>6700</v>
      </c>
      <c r="I5583">
        <v>43112040402</v>
      </c>
      <c r="J5583">
        <v>9</v>
      </c>
      <c r="K5583" t="s">
        <v>1477</v>
      </c>
      <c r="L5583">
        <v>276</v>
      </c>
      <c r="M5583" t="s">
        <v>1457</v>
      </c>
      <c r="N5583" t="s">
        <v>1458</v>
      </c>
      <c r="O5583">
        <v>0</v>
      </c>
      <c r="P5583" t="s">
        <v>1207</v>
      </c>
      <c r="Q5583">
        <v>20040919</v>
      </c>
      <c r="R5583">
        <v>891008979</v>
      </c>
    </row>
    <row r="5584" spans="1:18">
      <c r="A5584" t="s">
        <v>1478</v>
      </c>
      <c r="B5584" t="s">
        <v>1493</v>
      </c>
      <c r="C5584">
        <v>201011</v>
      </c>
      <c r="D5584">
        <v>30</v>
      </c>
      <c r="E5584" t="s">
        <v>1212</v>
      </c>
      <c r="F5584">
        <v>8477</v>
      </c>
      <c r="G5584">
        <v>20065</v>
      </c>
      <c r="H5584">
        <v>9249</v>
      </c>
      <c r="I5584">
        <v>43112044601</v>
      </c>
      <c r="J5584">
        <v>9</v>
      </c>
      <c r="K5584" t="s">
        <v>1477</v>
      </c>
      <c r="L5584">
        <v>276</v>
      </c>
      <c r="M5584" t="s">
        <v>1457</v>
      </c>
      <c r="N5584" t="s">
        <v>1458</v>
      </c>
      <c r="O5584">
        <v>0</v>
      </c>
      <c r="P5584" t="s">
        <v>1207</v>
      </c>
      <c r="Q5584">
        <v>19960901</v>
      </c>
      <c r="R5584">
        <v>891008979</v>
      </c>
    </row>
    <row r="5585" spans="1:18">
      <c r="A5585" t="s">
        <v>1478</v>
      </c>
      <c r="B5585" t="s">
        <v>1494</v>
      </c>
      <c r="C5585">
        <v>201011</v>
      </c>
      <c r="D5585">
        <v>30</v>
      </c>
      <c r="E5585" t="s">
        <v>1212</v>
      </c>
      <c r="F5585">
        <v>8875</v>
      </c>
      <c r="G5585">
        <v>7942</v>
      </c>
      <c r="H5585">
        <v>2193</v>
      </c>
      <c r="I5585">
        <v>43112042502</v>
      </c>
      <c r="J5585">
        <v>9</v>
      </c>
      <c r="K5585" t="s">
        <v>1477</v>
      </c>
      <c r="L5585">
        <v>276</v>
      </c>
      <c r="M5585" t="s">
        <v>1457</v>
      </c>
      <c r="N5585" t="s">
        <v>1458</v>
      </c>
      <c r="O5585">
        <v>0</v>
      </c>
      <c r="P5585" t="s">
        <v>1207</v>
      </c>
      <c r="Q5585">
        <v>19970201</v>
      </c>
      <c r="R5585">
        <v>891008979</v>
      </c>
    </row>
    <row r="5586" spans="1:18">
      <c r="A5586" t="s">
        <v>1495</v>
      </c>
      <c r="B5586" t="s">
        <v>1496</v>
      </c>
      <c r="C5586">
        <v>201011</v>
      </c>
      <c r="D5586">
        <v>30</v>
      </c>
      <c r="E5586" t="s">
        <v>1212</v>
      </c>
      <c r="F5586">
        <v>5535</v>
      </c>
      <c r="G5586">
        <v>77979</v>
      </c>
      <c r="H5586">
        <v>10407</v>
      </c>
      <c r="I5586">
        <v>43112034300</v>
      </c>
      <c r="J5586">
        <v>9</v>
      </c>
      <c r="K5586" t="s">
        <v>1456</v>
      </c>
      <c r="L5586">
        <v>276</v>
      </c>
      <c r="M5586" t="s">
        <v>1457</v>
      </c>
      <c r="N5586" t="s">
        <v>1458</v>
      </c>
      <c r="O5586">
        <v>0</v>
      </c>
      <c r="P5586" t="s">
        <v>1207</v>
      </c>
      <c r="Q5586">
        <v>19810501</v>
      </c>
      <c r="R5586">
        <v>891008979</v>
      </c>
    </row>
    <row r="5587" spans="1:18">
      <c r="A5587" t="s">
        <v>1495</v>
      </c>
      <c r="B5587" t="s">
        <v>1497</v>
      </c>
      <c r="C5587">
        <v>201011</v>
      </c>
      <c r="D5587">
        <v>23</v>
      </c>
      <c r="E5587" t="s">
        <v>1212</v>
      </c>
      <c r="F5587">
        <v>10688</v>
      </c>
      <c r="G5587">
        <v>155</v>
      </c>
      <c r="H5587">
        <v>16585</v>
      </c>
      <c r="I5587">
        <v>43112070101</v>
      </c>
      <c r="J5587">
        <v>9</v>
      </c>
      <c r="K5587" t="s">
        <v>1456</v>
      </c>
      <c r="L5587">
        <v>276</v>
      </c>
      <c r="M5587" t="s">
        <v>1457</v>
      </c>
      <c r="N5587" t="s">
        <v>1458</v>
      </c>
      <c r="O5587">
        <v>0</v>
      </c>
      <c r="P5587" t="s">
        <v>1207</v>
      </c>
      <c r="Q5587">
        <v>20030623</v>
      </c>
      <c r="R5587">
        <v>891008979</v>
      </c>
    </row>
    <row r="5588" spans="1:18">
      <c r="A5588" t="s">
        <v>1495</v>
      </c>
      <c r="B5588" t="s">
        <v>1498</v>
      </c>
      <c r="C5588">
        <v>201011</v>
      </c>
      <c r="D5588">
        <v>14</v>
      </c>
      <c r="E5588" t="s">
        <v>1212</v>
      </c>
      <c r="F5588">
        <v>2171</v>
      </c>
      <c r="G5588">
        <v>81</v>
      </c>
      <c r="H5588">
        <v>11815</v>
      </c>
      <c r="I5588">
        <v>43112070803</v>
      </c>
      <c r="J5588">
        <v>9</v>
      </c>
      <c r="K5588" t="s">
        <v>1456</v>
      </c>
      <c r="L5588">
        <v>276</v>
      </c>
      <c r="M5588" t="s">
        <v>1457</v>
      </c>
      <c r="N5588" t="s">
        <v>1458</v>
      </c>
      <c r="O5588">
        <v>0</v>
      </c>
      <c r="P5588" t="s">
        <v>1207</v>
      </c>
      <c r="Q5588">
        <v>20040126</v>
      </c>
      <c r="R5588">
        <v>891008979</v>
      </c>
    </row>
    <row r="5589" spans="1:18">
      <c r="A5589" t="s">
        <v>1495</v>
      </c>
      <c r="B5589" t="s">
        <v>1499</v>
      </c>
      <c r="C5589">
        <v>201011</v>
      </c>
      <c r="D5589">
        <v>30</v>
      </c>
      <c r="E5589" t="s">
        <v>1212</v>
      </c>
      <c r="F5589">
        <v>18304</v>
      </c>
      <c r="G5589">
        <v>61239</v>
      </c>
      <c r="H5589">
        <v>48045</v>
      </c>
      <c r="I5589">
        <v>43112071601</v>
      </c>
      <c r="J5589">
        <v>9</v>
      </c>
      <c r="K5589" t="s">
        <v>1456</v>
      </c>
      <c r="L5589">
        <v>276</v>
      </c>
      <c r="M5589" t="s">
        <v>1457</v>
      </c>
      <c r="N5589" t="s">
        <v>1458</v>
      </c>
      <c r="O5589">
        <v>0</v>
      </c>
      <c r="P5589" t="s">
        <v>1207</v>
      </c>
      <c r="Q5589">
        <v>20081031</v>
      </c>
      <c r="R5589">
        <v>891008979</v>
      </c>
    </row>
    <row r="5590" spans="1:18">
      <c r="A5590" t="s">
        <v>1495</v>
      </c>
      <c r="B5590" t="s">
        <v>1500</v>
      </c>
      <c r="C5590">
        <v>201011</v>
      </c>
      <c r="D5590">
        <v>30</v>
      </c>
      <c r="E5590" t="s">
        <v>1212</v>
      </c>
      <c r="F5590">
        <v>7296</v>
      </c>
      <c r="G5590">
        <v>330</v>
      </c>
      <c r="H5590">
        <v>5941</v>
      </c>
      <c r="I5590">
        <v>43112072200</v>
      </c>
      <c r="J5590">
        <v>9</v>
      </c>
      <c r="K5590" t="s">
        <v>1464</v>
      </c>
      <c r="L5590">
        <v>276</v>
      </c>
      <c r="M5590" t="s">
        <v>1457</v>
      </c>
      <c r="N5590" t="s">
        <v>1458</v>
      </c>
      <c r="O5590">
        <v>0</v>
      </c>
      <c r="P5590" t="s">
        <v>1207</v>
      </c>
      <c r="Q5590">
        <v>19941201</v>
      </c>
      <c r="R5590">
        <v>891008979</v>
      </c>
    </row>
    <row r="5591" spans="1:18">
      <c r="A5591" t="s">
        <v>1495</v>
      </c>
      <c r="B5591" t="s">
        <v>1502</v>
      </c>
      <c r="C5591">
        <v>201011</v>
      </c>
      <c r="D5591">
        <v>30</v>
      </c>
      <c r="E5591" t="s">
        <v>1212</v>
      </c>
      <c r="F5591">
        <v>13178</v>
      </c>
      <c r="G5591">
        <v>2347</v>
      </c>
      <c r="H5591">
        <v>22748</v>
      </c>
      <c r="I5591">
        <v>43112075000</v>
      </c>
      <c r="J5591">
        <v>9</v>
      </c>
      <c r="K5591" t="s">
        <v>1456</v>
      </c>
      <c r="L5591">
        <v>276</v>
      </c>
      <c r="M5591" t="s">
        <v>1457</v>
      </c>
      <c r="N5591" t="s">
        <v>1458</v>
      </c>
      <c r="O5591">
        <v>0</v>
      </c>
      <c r="P5591" t="s">
        <v>1207</v>
      </c>
      <c r="Q5591">
        <v>19961001</v>
      </c>
      <c r="R5591">
        <v>891008979</v>
      </c>
    </row>
    <row r="5592" spans="1:18">
      <c r="A5592" t="s">
        <v>1495</v>
      </c>
      <c r="B5592" t="s">
        <v>1503</v>
      </c>
      <c r="C5592">
        <v>201011</v>
      </c>
      <c r="D5592">
        <v>30</v>
      </c>
      <c r="E5592" t="s">
        <v>1212</v>
      </c>
      <c r="F5592">
        <v>15855</v>
      </c>
      <c r="G5592">
        <v>259984</v>
      </c>
      <c r="H5592">
        <v>74466</v>
      </c>
      <c r="I5592">
        <v>43112075800</v>
      </c>
      <c r="J5592">
        <v>9</v>
      </c>
      <c r="K5592" t="s">
        <v>1456</v>
      </c>
      <c r="L5592">
        <v>276</v>
      </c>
      <c r="M5592" t="s">
        <v>1457</v>
      </c>
      <c r="N5592" t="s">
        <v>1458</v>
      </c>
      <c r="O5592">
        <v>0</v>
      </c>
      <c r="P5592" t="s">
        <v>1207</v>
      </c>
      <c r="Q5592">
        <v>19970623</v>
      </c>
      <c r="R5592">
        <v>891008979</v>
      </c>
    </row>
    <row r="5593" spans="1:18">
      <c r="A5593" t="s">
        <v>1495</v>
      </c>
      <c r="B5593" t="s">
        <v>1504</v>
      </c>
      <c r="C5593">
        <v>201011</v>
      </c>
      <c r="D5593">
        <v>27</v>
      </c>
      <c r="E5593" t="s">
        <v>1212</v>
      </c>
      <c r="F5593">
        <v>6120</v>
      </c>
      <c r="G5593">
        <v>2503</v>
      </c>
      <c r="H5593">
        <v>25602</v>
      </c>
      <c r="I5593">
        <v>43112076100</v>
      </c>
      <c r="J5593">
        <v>9</v>
      </c>
      <c r="K5593" t="s">
        <v>1464</v>
      </c>
      <c r="L5593">
        <v>276</v>
      </c>
      <c r="M5593" t="s">
        <v>1457</v>
      </c>
      <c r="N5593" t="s">
        <v>1458</v>
      </c>
      <c r="O5593">
        <v>0</v>
      </c>
      <c r="P5593" t="s">
        <v>1207</v>
      </c>
      <c r="Q5593">
        <v>19970924</v>
      </c>
      <c r="R5593">
        <v>891008979</v>
      </c>
    </row>
    <row r="5594" spans="1:18">
      <c r="A5594" t="s">
        <v>1495</v>
      </c>
      <c r="B5594" t="s">
        <v>1505</v>
      </c>
      <c r="C5594">
        <v>201011</v>
      </c>
      <c r="D5594">
        <v>30</v>
      </c>
      <c r="E5594" t="s">
        <v>1212</v>
      </c>
      <c r="F5594">
        <v>350</v>
      </c>
      <c r="G5594">
        <v>223566</v>
      </c>
      <c r="H5594">
        <v>984</v>
      </c>
      <c r="I5594">
        <v>43112078200</v>
      </c>
      <c r="J5594">
        <v>9</v>
      </c>
      <c r="K5594" t="s">
        <v>1456</v>
      </c>
      <c r="L5594">
        <v>276</v>
      </c>
      <c r="M5594" t="s">
        <v>1457</v>
      </c>
      <c r="N5594" t="s">
        <v>1458</v>
      </c>
      <c r="O5594">
        <v>0</v>
      </c>
      <c r="P5594" t="s">
        <v>1233</v>
      </c>
      <c r="Q5594">
        <v>20040131</v>
      </c>
      <c r="R5594">
        <v>891008979</v>
      </c>
    </row>
    <row r="5595" spans="1:18">
      <c r="A5595" t="s">
        <v>1495</v>
      </c>
      <c r="B5595" t="s">
        <v>1472</v>
      </c>
      <c r="C5595">
        <v>201011</v>
      </c>
      <c r="D5595">
        <v>3</v>
      </c>
      <c r="E5595" t="s">
        <v>1212</v>
      </c>
      <c r="F5595">
        <v>144</v>
      </c>
      <c r="G5595">
        <v>223</v>
      </c>
      <c r="H5595">
        <v>3068</v>
      </c>
      <c r="I5595">
        <v>43112079000</v>
      </c>
      <c r="J5595">
        <v>9</v>
      </c>
      <c r="K5595" t="s">
        <v>1456</v>
      </c>
      <c r="L5595">
        <v>276</v>
      </c>
      <c r="M5595" t="s">
        <v>1457</v>
      </c>
      <c r="N5595" t="s">
        <v>1458</v>
      </c>
      <c r="O5595">
        <v>0</v>
      </c>
      <c r="P5595" t="s">
        <v>1207</v>
      </c>
      <c r="Q5595">
        <v>20030910</v>
      </c>
      <c r="R5595">
        <v>891008979</v>
      </c>
    </row>
    <row r="5596" spans="1:18">
      <c r="A5596" t="s">
        <v>1506</v>
      </c>
      <c r="B5596" t="s">
        <v>1507</v>
      </c>
      <c r="C5596">
        <v>201011</v>
      </c>
      <c r="D5596">
        <v>30</v>
      </c>
      <c r="E5596" t="s">
        <v>1212</v>
      </c>
      <c r="F5596">
        <v>5827</v>
      </c>
      <c r="G5596">
        <v>408</v>
      </c>
      <c r="H5596">
        <v>3420</v>
      </c>
      <c r="I5596">
        <v>43112072501</v>
      </c>
      <c r="J5596">
        <v>9</v>
      </c>
      <c r="K5596" t="s">
        <v>1464</v>
      </c>
      <c r="L5596">
        <v>276</v>
      </c>
      <c r="M5596" t="s">
        <v>1457</v>
      </c>
      <c r="N5596" t="s">
        <v>1458</v>
      </c>
      <c r="O5596">
        <v>0</v>
      </c>
      <c r="P5596" t="s">
        <v>1207</v>
      </c>
      <c r="Q5596">
        <v>19970408</v>
      </c>
      <c r="R5596">
        <v>891008979</v>
      </c>
    </row>
    <row r="5597" spans="1:18">
      <c r="A5597" t="s">
        <v>1506</v>
      </c>
      <c r="B5597" t="s">
        <v>1508</v>
      </c>
      <c r="C5597">
        <v>201011</v>
      </c>
      <c r="D5597">
        <v>18</v>
      </c>
      <c r="E5597" t="s">
        <v>1212</v>
      </c>
      <c r="F5597">
        <v>3366</v>
      </c>
      <c r="G5597">
        <v>372</v>
      </c>
      <c r="H5597">
        <v>21118</v>
      </c>
      <c r="I5597">
        <v>43112076501</v>
      </c>
      <c r="J5597">
        <v>9</v>
      </c>
      <c r="K5597" t="s">
        <v>1464</v>
      </c>
      <c r="L5597">
        <v>276</v>
      </c>
      <c r="M5597" t="s">
        <v>1457</v>
      </c>
      <c r="N5597" t="s">
        <v>1458</v>
      </c>
      <c r="O5597">
        <v>0</v>
      </c>
      <c r="P5597" t="s">
        <v>1207</v>
      </c>
      <c r="Q5597">
        <v>19971216</v>
      </c>
      <c r="R5597">
        <v>891008979</v>
      </c>
    </row>
    <row r="5598" spans="1:18">
      <c r="A5598" t="s">
        <v>1506</v>
      </c>
      <c r="B5598" t="s">
        <v>1509</v>
      </c>
      <c r="C5598">
        <v>201011</v>
      </c>
      <c r="D5598">
        <v>30</v>
      </c>
      <c r="E5598" t="s">
        <v>1212</v>
      </c>
      <c r="F5598">
        <v>15002</v>
      </c>
      <c r="G5598">
        <v>650</v>
      </c>
      <c r="H5598">
        <v>20587</v>
      </c>
      <c r="I5598">
        <v>43112076800</v>
      </c>
      <c r="J5598">
        <v>9</v>
      </c>
      <c r="K5598" t="s">
        <v>1464</v>
      </c>
      <c r="L5598">
        <v>276</v>
      </c>
      <c r="M5598" t="s">
        <v>1457</v>
      </c>
      <c r="N5598" t="s">
        <v>1458</v>
      </c>
      <c r="O5598">
        <v>0</v>
      </c>
      <c r="P5598" t="s">
        <v>1207</v>
      </c>
      <c r="Q5598">
        <v>20000117</v>
      </c>
      <c r="R5598">
        <v>891008979</v>
      </c>
    </row>
    <row r="5599" spans="1:18">
      <c r="A5599" t="s">
        <v>1506</v>
      </c>
      <c r="B5599" t="s">
        <v>1510</v>
      </c>
      <c r="C5599">
        <v>201011</v>
      </c>
      <c r="D5599">
        <v>30</v>
      </c>
      <c r="E5599" t="s">
        <v>1212</v>
      </c>
      <c r="F5599">
        <v>15904</v>
      </c>
      <c r="G5599">
        <v>781</v>
      </c>
      <c r="H5599">
        <v>45939</v>
      </c>
      <c r="I5599">
        <v>43112079200</v>
      </c>
      <c r="J5599">
        <v>9</v>
      </c>
      <c r="K5599" t="s">
        <v>1464</v>
      </c>
      <c r="L5599">
        <v>276</v>
      </c>
      <c r="M5599" t="s">
        <v>1457</v>
      </c>
      <c r="N5599" t="s">
        <v>1458</v>
      </c>
      <c r="O5599">
        <v>0</v>
      </c>
      <c r="P5599" t="s">
        <v>1207</v>
      </c>
      <c r="Q5599">
        <v>20031215</v>
      </c>
      <c r="R5599">
        <v>891008979</v>
      </c>
    </row>
    <row r="5600" spans="1:18">
      <c r="A5600" t="s">
        <v>1511</v>
      </c>
      <c r="B5600" t="s">
        <v>1512</v>
      </c>
      <c r="C5600">
        <v>201011</v>
      </c>
      <c r="D5600">
        <v>30</v>
      </c>
      <c r="E5600" t="s">
        <v>1212</v>
      </c>
      <c r="F5600">
        <v>13643</v>
      </c>
      <c r="G5600">
        <v>6171</v>
      </c>
      <c r="H5600">
        <v>9521</v>
      </c>
      <c r="I5600">
        <v>43112073200</v>
      </c>
      <c r="J5600">
        <v>9</v>
      </c>
      <c r="K5600" t="s">
        <v>1513</v>
      </c>
      <c r="L5600">
        <v>276</v>
      </c>
      <c r="M5600" t="s">
        <v>1457</v>
      </c>
      <c r="N5600" t="s">
        <v>1458</v>
      </c>
      <c r="O5600">
        <v>0</v>
      </c>
      <c r="P5600" t="s">
        <v>1207</v>
      </c>
      <c r="Q5600">
        <v>19950701</v>
      </c>
      <c r="R5600">
        <v>891008979</v>
      </c>
    </row>
    <row r="5601" spans="1:18">
      <c r="A5601" t="s">
        <v>1511</v>
      </c>
      <c r="B5601" t="s">
        <v>1514</v>
      </c>
      <c r="C5601">
        <v>201011</v>
      </c>
      <c r="D5601">
        <v>30</v>
      </c>
      <c r="E5601" t="s">
        <v>1212</v>
      </c>
      <c r="F5601">
        <v>35086</v>
      </c>
      <c r="G5601">
        <v>23255</v>
      </c>
      <c r="H5601">
        <v>18700</v>
      </c>
      <c r="I5601">
        <v>43112073800</v>
      </c>
      <c r="J5601">
        <v>9</v>
      </c>
      <c r="K5601" t="s">
        <v>1464</v>
      </c>
      <c r="L5601">
        <v>276</v>
      </c>
      <c r="M5601" t="s">
        <v>1457</v>
      </c>
      <c r="N5601" t="s">
        <v>1458</v>
      </c>
      <c r="O5601">
        <v>0</v>
      </c>
      <c r="P5601" t="s">
        <v>1207</v>
      </c>
      <c r="Q5601">
        <v>19960101</v>
      </c>
      <c r="R5601">
        <v>891008979</v>
      </c>
    </row>
    <row r="5602" spans="1:18">
      <c r="A5602" t="s">
        <v>1511</v>
      </c>
      <c r="B5602" t="s">
        <v>1515</v>
      </c>
      <c r="C5602">
        <v>201011</v>
      </c>
      <c r="D5602">
        <v>30</v>
      </c>
      <c r="E5602" t="s">
        <v>1212</v>
      </c>
      <c r="F5602">
        <v>6695</v>
      </c>
      <c r="G5602">
        <v>645</v>
      </c>
      <c r="H5602">
        <v>3409</v>
      </c>
      <c r="I5602">
        <v>43112074601</v>
      </c>
      <c r="J5602">
        <v>9</v>
      </c>
      <c r="K5602" t="s">
        <v>1513</v>
      </c>
      <c r="L5602">
        <v>276</v>
      </c>
      <c r="M5602" t="s">
        <v>1457</v>
      </c>
      <c r="N5602" t="s">
        <v>1458</v>
      </c>
      <c r="O5602">
        <v>0</v>
      </c>
      <c r="P5602" t="s">
        <v>1207</v>
      </c>
      <c r="Q5602">
        <v>20030524</v>
      </c>
      <c r="R5602">
        <v>891008979</v>
      </c>
    </row>
    <row r="5603" spans="1:18">
      <c r="A5603" t="s">
        <v>1454</v>
      </c>
      <c r="B5603" t="s">
        <v>1455</v>
      </c>
      <c r="C5603">
        <v>201012</v>
      </c>
      <c r="D5603">
        <v>31</v>
      </c>
      <c r="E5603" t="s">
        <v>1212</v>
      </c>
      <c r="F5603">
        <v>9511</v>
      </c>
      <c r="G5603">
        <v>641</v>
      </c>
      <c r="H5603">
        <v>27486</v>
      </c>
      <c r="I5603">
        <v>43112032501</v>
      </c>
      <c r="J5603">
        <v>9</v>
      </c>
      <c r="K5603" t="s">
        <v>1456</v>
      </c>
      <c r="L5603">
        <v>276</v>
      </c>
      <c r="M5603" t="s">
        <v>1457</v>
      </c>
      <c r="N5603" t="s">
        <v>1458</v>
      </c>
      <c r="O5603">
        <v>0</v>
      </c>
      <c r="P5603" t="s">
        <v>1207</v>
      </c>
      <c r="Q5603">
        <v>19860401</v>
      </c>
      <c r="R5603">
        <v>891008979</v>
      </c>
    </row>
    <row r="5604" spans="1:18">
      <c r="A5604" t="s">
        <v>1454</v>
      </c>
      <c r="B5604" t="s">
        <v>1459</v>
      </c>
      <c r="C5604">
        <v>201012</v>
      </c>
      <c r="D5604">
        <v>9</v>
      </c>
      <c r="E5604" t="s">
        <v>1212</v>
      </c>
      <c r="F5604">
        <v>10396</v>
      </c>
      <c r="G5604">
        <v>635</v>
      </c>
      <c r="H5604">
        <v>10871</v>
      </c>
      <c r="I5604">
        <v>43112074000</v>
      </c>
      <c r="J5604">
        <v>9</v>
      </c>
      <c r="K5604" t="s">
        <v>1460</v>
      </c>
      <c r="L5604">
        <v>276</v>
      </c>
      <c r="M5604" t="s">
        <v>1457</v>
      </c>
      <c r="N5604" t="s">
        <v>1458</v>
      </c>
      <c r="O5604">
        <v>0</v>
      </c>
      <c r="P5604" t="s">
        <v>1207</v>
      </c>
      <c r="Q5604">
        <v>19960301</v>
      </c>
      <c r="R5604">
        <v>891008979</v>
      </c>
    </row>
    <row r="5605" spans="1:18">
      <c r="A5605" t="s">
        <v>1461</v>
      </c>
      <c r="B5605" t="s">
        <v>1462</v>
      </c>
      <c r="C5605">
        <v>201012</v>
      </c>
      <c r="D5605">
        <v>31</v>
      </c>
      <c r="E5605" t="s">
        <v>1212</v>
      </c>
      <c r="F5605">
        <v>10140</v>
      </c>
      <c r="G5605">
        <v>22868</v>
      </c>
      <c r="H5605">
        <v>5793</v>
      </c>
      <c r="I5605">
        <v>43112071100</v>
      </c>
      <c r="J5605">
        <v>9</v>
      </c>
      <c r="K5605" t="s">
        <v>1456</v>
      </c>
      <c r="L5605">
        <v>276</v>
      </c>
      <c r="M5605" t="s">
        <v>1457</v>
      </c>
      <c r="N5605" t="s">
        <v>1458</v>
      </c>
      <c r="O5605">
        <v>0</v>
      </c>
      <c r="P5605" t="s">
        <v>1207</v>
      </c>
      <c r="Q5605">
        <v>19940901</v>
      </c>
      <c r="R5605">
        <v>891008979</v>
      </c>
    </row>
    <row r="5606" spans="1:18">
      <c r="A5606" t="s">
        <v>1461</v>
      </c>
      <c r="B5606" t="s">
        <v>1463</v>
      </c>
      <c r="C5606">
        <v>201012</v>
      </c>
      <c r="D5606">
        <v>9</v>
      </c>
      <c r="E5606" t="s">
        <v>1212</v>
      </c>
      <c r="F5606">
        <v>4469</v>
      </c>
      <c r="G5606">
        <v>395</v>
      </c>
      <c r="H5606">
        <v>19221</v>
      </c>
      <c r="I5606">
        <v>43112071802</v>
      </c>
      <c r="J5606">
        <v>9</v>
      </c>
      <c r="K5606" t="s">
        <v>1464</v>
      </c>
      <c r="L5606">
        <v>276</v>
      </c>
      <c r="M5606" t="s">
        <v>1457</v>
      </c>
      <c r="N5606" t="s">
        <v>1458</v>
      </c>
      <c r="O5606">
        <v>0</v>
      </c>
      <c r="P5606" t="s">
        <v>1207</v>
      </c>
      <c r="Q5606">
        <v>20071208</v>
      </c>
      <c r="R5606">
        <v>891008979</v>
      </c>
    </row>
    <row r="5607" spans="1:18">
      <c r="A5607" t="s">
        <v>1461</v>
      </c>
      <c r="B5607" t="s">
        <v>1465</v>
      </c>
      <c r="C5607">
        <v>201012</v>
      </c>
      <c r="D5607">
        <v>31</v>
      </c>
      <c r="E5607" t="s">
        <v>1212</v>
      </c>
      <c r="F5607">
        <v>10375</v>
      </c>
      <c r="G5607">
        <v>33323</v>
      </c>
      <c r="H5607">
        <v>41994</v>
      </c>
      <c r="I5607">
        <v>43112072001</v>
      </c>
      <c r="J5607">
        <v>9</v>
      </c>
      <c r="K5607" t="s">
        <v>1456</v>
      </c>
      <c r="L5607">
        <v>276</v>
      </c>
      <c r="M5607" t="s">
        <v>1457</v>
      </c>
      <c r="N5607" t="s">
        <v>1458</v>
      </c>
      <c r="O5607">
        <v>0</v>
      </c>
      <c r="P5607" t="s">
        <v>1207</v>
      </c>
      <c r="Q5607">
        <v>19970201</v>
      </c>
      <c r="R5607">
        <v>891008979</v>
      </c>
    </row>
    <row r="5608" spans="1:18">
      <c r="A5608" t="s">
        <v>1461</v>
      </c>
      <c r="B5608" t="s">
        <v>1466</v>
      </c>
      <c r="C5608">
        <v>201012</v>
      </c>
      <c r="D5608">
        <v>31</v>
      </c>
      <c r="E5608" t="s">
        <v>1212</v>
      </c>
      <c r="F5608">
        <v>9482</v>
      </c>
      <c r="G5608">
        <v>1389</v>
      </c>
      <c r="H5608">
        <v>8087</v>
      </c>
      <c r="I5608">
        <v>43112073401</v>
      </c>
      <c r="J5608">
        <v>9</v>
      </c>
      <c r="K5608" t="s">
        <v>1467</v>
      </c>
      <c r="L5608">
        <v>276</v>
      </c>
      <c r="M5608" t="s">
        <v>1457</v>
      </c>
      <c r="N5608" t="s">
        <v>1458</v>
      </c>
      <c r="O5608">
        <v>0</v>
      </c>
      <c r="P5608" t="s">
        <v>1207</v>
      </c>
      <c r="Q5608">
        <v>19990428</v>
      </c>
      <c r="R5608">
        <v>891008979</v>
      </c>
    </row>
    <row r="5609" spans="1:18">
      <c r="A5609" t="s">
        <v>1461</v>
      </c>
      <c r="B5609" t="s">
        <v>1468</v>
      </c>
      <c r="C5609">
        <v>201012</v>
      </c>
      <c r="D5609">
        <v>31</v>
      </c>
      <c r="E5609" t="s">
        <v>1212</v>
      </c>
      <c r="F5609">
        <v>10738</v>
      </c>
      <c r="G5609">
        <v>2623</v>
      </c>
      <c r="H5609">
        <v>11896</v>
      </c>
      <c r="I5609">
        <v>43112073600</v>
      </c>
      <c r="J5609">
        <v>9</v>
      </c>
      <c r="K5609" t="s">
        <v>1456</v>
      </c>
      <c r="L5609">
        <v>276</v>
      </c>
      <c r="M5609" t="s">
        <v>1457</v>
      </c>
      <c r="N5609" t="s">
        <v>1458</v>
      </c>
      <c r="O5609">
        <v>0</v>
      </c>
      <c r="P5609" t="s">
        <v>1207</v>
      </c>
      <c r="Q5609">
        <v>19951101</v>
      </c>
      <c r="R5609">
        <v>891008979</v>
      </c>
    </row>
    <row r="5610" spans="1:18">
      <c r="A5610" t="s">
        <v>1461</v>
      </c>
      <c r="B5610" t="s">
        <v>1469</v>
      </c>
      <c r="C5610">
        <v>201012</v>
      </c>
      <c r="D5610">
        <v>31</v>
      </c>
      <c r="E5610" t="s">
        <v>1212</v>
      </c>
      <c r="F5610">
        <v>10254</v>
      </c>
      <c r="G5610">
        <v>1090</v>
      </c>
      <c r="H5610">
        <v>46268</v>
      </c>
      <c r="I5610">
        <v>43112074300</v>
      </c>
      <c r="J5610">
        <v>9</v>
      </c>
      <c r="K5610" t="s">
        <v>1467</v>
      </c>
      <c r="L5610">
        <v>276</v>
      </c>
      <c r="M5610" t="s">
        <v>1457</v>
      </c>
      <c r="N5610" t="s">
        <v>1458</v>
      </c>
      <c r="O5610">
        <v>0</v>
      </c>
      <c r="P5610" t="s">
        <v>1207</v>
      </c>
      <c r="Q5610">
        <v>19960501</v>
      </c>
      <c r="R5610">
        <v>891008979</v>
      </c>
    </row>
    <row r="5611" spans="1:18">
      <c r="A5611" t="s">
        <v>1461</v>
      </c>
      <c r="B5611" t="s">
        <v>1470</v>
      </c>
      <c r="C5611">
        <v>201012</v>
      </c>
      <c r="D5611">
        <v>31</v>
      </c>
      <c r="E5611" t="s">
        <v>1212</v>
      </c>
      <c r="F5611">
        <v>13376</v>
      </c>
      <c r="G5611">
        <v>1109</v>
      </c>
      <c r="H5611">
        <v>56981</v>
      </c>
      <c r="I5611">
        <v>43112078302</v>
      </c>
      <c r="J5611">
        <v>9</v>
      </c>
      <c r="K5611" t="s">
        <v>1467</v>
      </c>
      <c r="L5611">
        <v>276</v>
      </c>
      <c r="M5611" t="s">
        <v>1457</v>
      </c>
      <c r="N5611" t="s">
        <v>1458</v>
      </c>
      <c r="O5611">
        <v>0</v>
      </c>
      <c r="P5611" t="s">
        <v>1207</v>
      </c>
      <c r="Q5611">
        <v>20030215</v>
      </c>
      <c r="R5611">
        <v>891008979</v>
      </c>
    </row>
    <row r="5612" spans="1:18">
      <c r="A5612" t="s">
        <v>1473</v>
      </c>
      <c r="B5612" t="s">
        <v>1474</v>
      </c>
      <c r="C5612">
        <v>201012</v>
      </c>
      <c r="D5612">
        <v>31</v>
      </c>
      <c r="E5612" t="s">
        <v>1212</v>
      </c>
      <c r="F5612">
        <v>17959</v>
      </c>
      <c r="G5612">
        <v>10996</v>
      </c>
      <c r="H5612">
        <v>6751</v>
      </c>
      <c r="I5612">
        <v>43112034602</v>
      </c>
      <c r="J5612">
        <v>9</v>
      </c>
      <c r="K5612" t="s">
        <v>1475</v>
      </c>
      <c r="L5612">
        <v>276</v>
      </c>
      <c r="M5612" t="s">
        <v>1457</v>
      </c>
      <c r="N5612" t="s">
        <v>1458</v>
      </c>
      <c r="O5612">
        <v>0</v>
      </c>
      <c r="P5612" t="s">
        <v>1207</v>
      </c>
      <c r="Q5612">
        <v>19990617</v>
      </c>
      <c r="R5612">
        <v>891008979</v>
      </c>
    </row>
    <row r="5613" spans="1:18">
      <c r="A5613" t="s">
        <v>1473</v>
      </c>
      <c r="B5613" t="s">
        <v>1476</v>
      </c>
      <c r="C5613">
        <v>201012</v>
      </c>
      <c r="D5613">
        <v>31</v>
      </c>
      <c r="E5613" t="s">
        <v>1212</v>
      </c>
      <c r="F5613">
        <v>14016</v>
      </c>
      <c r="G5613">
        <v>1155</v>
      </c>
      <c r="H5613">
        <v>38632</v>
      </c>
      <c r="I5613">
        <v>43112046602</v>
      </c>
      <c r="J5613">
        <v>9</v>
      </c>
      <c r="K5613" t="s">
        <v>1477</v>
      </c>
      <c r="L5613">
        <v>276</v>
      </c>
      <c r="M5613" t="s">
        <v>1457</v>
      </c>
      <c r="N5613" t="s">
        <v>1458</v>
      </c>
      <c r="O5613">
        <v>0</v>
      </c>
      <c r="P5613" t="s">
        <v>1207</v>
      </c>
      <c r="Q5613">
        <v>19900301</v>
      </c>
      <c r="R5613">
        <v>891008979</v>
      </c>
    </row>
    <row r="5614" spans="1:18">
      <c r="A5614" t="s">
        <v>1478</v>
      </c>
      <c r="B5614" t="s">
        <v>1479</v>
      </c>
      <c r="C5614">
        <v>201012</v>
      </c>
      <c r="D5614">
        <v>31</v>
      </c>
      <c r="E5614" t="s">
        <v>1212</v>
      </c>
      <c r="F5614">
        <v>11451</v>
      </c>
      <c r="G5614">
        <v>5660</v>
      </c>
      <c r="H5614">
        <v>13901</v>
      </c>
      <c r="I5614">
        <v>43112034200</v>
      </c>
      <c r="J5614">
        <v>9</v>
      </c>
      <c r="K5614" t="s">
        <v>1477</v>
      </c>
      <c r="L5614">
        <v>276</v>
      </c>
      <c r="M5614" t="s">
        <v>1457</v>
      </c>
      <c r="N5614" t="s">
        <v>1458</v>
      </c>
      <c r="O5614">
        <v>0</v>
      </c>
      <c r="P5614" t="s">
        <v>1233</v>
      </c>
      <c r="Q5614">
        <v>19960601</v>
      </c>
      <c r="R5614">
        <v>891008979</v>
      </c>
    </row>
    <row r="5615" spans="1:18">
      <c r="A5615" t="s">
        <v>1478</v>
      </c>
      <c r="B5615" t="s">
        <v>1480</v>
      </c>
      <c r="C5615">
        <v>201012</v>
      </c>
      <c r="D5615">
        <v>31</v>
      </c>
      <c r="E5615" t="s">
        <v>1212</v>
      </c>
      <c r="F5615">
        <v>5435</v>
      </c>
      <c r="G5615">
        <v>85952</v>
      </c>
      <c r="H5615">
        <v>2187</v>
      </c>
      <c r="I5615">
        <v>43112034400</v>
      </c>
      <c r="J5615">
        <v>9</v>
      </c>
      <c r="K5615" t="s">
        <v>1477</v>
      </c>
      <c r="L5615">
        <v>276</v>
      </c>
      <c r="M5615" t="s">
        <v>1457</v>
      </c>
      <c r="N5615" t="s">
        <v>1458</v>
      </c>
      <c r="O5615">
        <v>0</v>
      </c>
      <c r="P5615" t="s">
        <v>1207</v>
      </c>
      <c r="Q5615">
        <v>19980131</v>
      </c>
      <c r="R5615">
        <v>891008979</v>
      </c>
    </row>
    <row r="5616" spans="1:18">
      <c r="A5616" t="s">
        <v>1478</v>
      </c>
      <c r="B5616" t="s">
        <v>1481</v>
      </c>
      <c r="C5616">
        <v>201012</v>
      </c>
      <c r="D5616">
        <v>31</v>
      </c>
      <c r="E5616" t="s">
        <v>1212</v>
      </c>
      <c r="F5616">
        <v>6538</v>
      </c>
      <c r="G5616">
        <v>29401</v>
      </c>
      <c r="H5616">
        <v>21932</v>
      </c>
      <c r="I5616">
        <v>43112034701</v>
      </c>
      <c r="J5616">
        <v>9</v>
      </c>
      <c r="K5616" t="s">
        <v>1477</v>
      </c>
      <c r="L5616">
        <v>276</v>
      </c>
      <c r="M5616" t="s">
        <v>1457</v>
      </c>
      <c r="N5616" t="s">
        <v>1458</v>
      </c>
      <c r="O5616">
        <v>0</v>
      </c>
      <c r="P5616" t="s">
        <v>1207</v>
      </c>
      <c r="Q5616">
        <v>20020806</v>
      </c>
      <c r="R5616">
        <v>891008979</v>
      </c>
    </row>
    <row r="5617" spans="1:18">
      <c r="A5617" t="s">
        <v>1478</v>
      </c>
      <c r="B5617" t="s">
        <v>1482</v>
      </c>
      <c r="C5617">
        <v>201012</v>
      </c>
      <c r="D5617">
        <v>4</v>
      </c>
      <c r="E5617" t="s">
        <v>1212</v>
      </c>
      <c r="F5617">
        <v>606</v>
      </c>
      <c r="G5617">
        <v>62</v>
      </c>
      <c r="H5617">
        <v>1967</v>
      </c>
      <c r="I5617">
        <v>43112035402</v>
      </c>
      <c r="J5617">
        <v>9</v>
      </c>
      <c r="K5617" t="s">
        <v>1456</v>
      </c>
      <c r="L5617">
        <v>276</v>
      </c>
      <c r="M5617" t="s">
        <v>1457</v>
      </c>
      <c r="N5617" t="s">
        <v>1458</v>
      </c>
      <c r="O5617">
        <v>0</v>
      </c>
      <c r="P5617" t="s">
        <v>1207</v>
      </c>
      <c r="Q5617">
        <v>20040927</v>
      </c>
      <c r="R5617">
        <v>891008979</v>
      </c>
    </row>
    <row r="5618" spans="1:18">
      <c r="A5618" t="s">
        <v>1478</v>
      </c>
      <c r="B5618" t="s">
        <v>1483</v>
      </c>
      <c r="C5618">
        <v>201012</v>
      </c>
      <c r="D5618">
        <v>31</v>
      </c>
      <c r="E5618" t="s">
        <v>1212</v>
      </c>
      <c r="F5618">
        <v>10023</v>
      </c>
      <c r="G5618">
        <v>11927</v>
      </c>
      <c r="H5618">
        <v>18416</v>
      </c>
      <c r="I5618">
        <v>43112034801</v>
      </c>
      <c r="J5618">
        <v>9</v>
      </c>
      <c r="K5618" t="s">
        <v>1477</v>
      </c>
      <c r="L5618">
        <v>276</v>
      </c>
      <c r="M5618" t="s">
        <v>1457</v>
      </c>
      <c r="N5618" t="s">
        <v>1458</v>
      </c>
      <c r="O5618">
        <v>0</v>
      </c>
      <c r="P5618" t="s">
        <v>1207</v>
      </c>
      <c r="Q5618">
        <v>19980530</v>
      </c>
      <c r="R5618">
        <v>891008979</v>
      </c>
    </row>
    <row r="5619" spans="1:18">
      <c r="A5619" t="s">
        <v>1478</v>
      </c>
      <c r="B5619" t="s">
        <v>1484</v>
      </c>
      <c r="C5619">
        <v>201012</v>
      </c>
      <c r="D5619">
        <v>31</v>
      </c>
      <c r="E5619" t="s">
        <v>1212</v>
      </c>
      <c r="F5619">
        <v>13768</v>
      </c>
      <c r="G5619">
        <v>199073</v>
      </c>
      <c r="H5619">
        <v>11883</v>
      </c>
      <c r="I5619">
        <v>43112035501</v>
      </c>
      <c r="J5619">
        <v>9</v>
      </c>
      <c r="K5619" t="s">
        <v>1456</v>
      </c>
      <c r="L5619">
        <v>276</v>
      </c>
      <c r="M5619" t="s">
        <v>1457</v>
      </c>
      <c r="N5619" t="s">
        <v>1458</v>
      </c>
      <c r="O5619">
        <v>0</v>
      </c>
      <c r="P5619" t="s">
        <v>1207</v>
      </c>
      <c r="Q5619">
        <v>19990923</v>
      </c>
      <c r="R5619">
        <v>891008979</v>
      </c>
    </row>
    <row r="5620" spans="1:18">
      <c r="A5620" t="s">
        <v>1478</v>
      </c>
      <c r="B5620" t="s">
        <v>1485</v>
      </c>
      <c r="C5620">
        <v>201012</v>
      </c>
      <c r="D5620">
        <v>31</v>
      </c>
      <c r="E5620" t="s">
        <v>1212</v>
      </c>
      <c r="F5620">
        <v>3634</v>
      </c>
      <c r="G5620">
        <v>17523</v>
      </c>
      <c r="H5620">
        <v>6529</v>
      </c>
      <c r="I5620">
        <v>43112047703</v>
      </c>
      <c r="J5620">
        <v>9</v>
      </c>
      <c r="K5620" t="s">
        <v>1477</v>
      </c>
      <c r="L5620">
        <v>276</v>
      </c>
      <c r="M5620" t="s">
        <v>1457</v>
      </c>
      <c r="N5620" t="s">
        <v>1458</v>
      </c>
      <c r="O5620">
        <v>0</v>
      </c>
      <c r="P5620" t="s">
        <v>1207</v>
      </c>
      <c r="Q5620">
        <v>20040625</v>
      </c>
      <c r="R5620">
        <v>891008979</v>
      </c>
    </row>
    <row r="5621" spans="1:18">
      <c r="A5621" t="s">
        <v>1478</v>
      </c>
      <c r="B5621" t="s">
        <v>1486</v>
      </c>
      <c r="C5621">
        <v>201012</v>
      </c>
      <c r="D5621">
        <v>31</v>
      </c>
      <c r="E5621" t="s">
        <v>1212</v>
      </c>
      <c r="F5621">
        <v>227</v>
      </c>
      <c r="G5621">
        <v>4356</v>
      </c>
      <c r="H5621">
        <v>1941</v>
      </c>
      <c r="I5621">
        <v>43112042002</v>
      </c>
      <c r="J5621">
        <v>9</v>
      </c>
      <c r="K5621" t="s">
        <v>1477</v>
      </c>
      <c r="L5621">
        <v>276</v>
      </c>
      <c r="M5621" t="s">
        <v>1457</v>
      </c>
      <c r="N5621" t="s">
        <v>1458</v>
      </c>
      <c r="O5621">
        <v>0</v>
      </c>
      <c r="P5621" t="s">
        <v>1425</v>
      </c>
      <c r="Q5621">
        <v>20020322</v>
      </c>
      <c r="R5621">
        <v>891008979</v>
      </c>
    </row>
    <row r="5622" spans="1:18">
      <c r="A5622" t="s">
        <v>1478</v>
      </c>
      <c r="B5622" t="s">
        <v>1488</v>
      </c>
      <c r="C5622">
        <v>201012</v>
      </c>
      <c r="D5622">
        <v>31</v>
      </c>
      <c r="E5622" t="s">
        <v>1212</v>
      </c>
      <c r="F5622">
        <v>6405</v>
      </c>
      <c r="G5622">
        <v>23966</v>
      </c>
      <c r="H5622">
        <v>1572</v>
      </c>
      <c r="I5622">
        <v>43112052003</v>
      </c>
      <c r="J5622">
        <v>9</v>
      </c>
      <c r="K5622" t="s">
        <v>1477</v>
      </c>
      <c r="L5622">
        <v>276</v>
      </c>
      <c r="M5622" t="s">
        <v>1457</v>
      </c>
      <c r="N5622" t="s">
        <v>1458</v>
      </c>
      <c r="O5622">
        <v>0</v>
      </c>
      <c r="P5622" t="s">
        <v>1207</v>
      </c>
      <c r="Q5622">
        <v>20000313</v>
      </c>
      <c r="R5622">
        <v>891008979</v>
      </c>
    </row>
    <row r="5623" spans="1:18">
      <c r="A5623" t="s">
        <v>1478</v>
      </c>
      <c r="B5623" t="s">
        <v>1489</v>
      </c>
      <c r="C5623">
        <v>201012</v>
      </c>
      <c r="D5623">
        <v>3</v>
      </c>
      <c r="E5623" t="s">
        <v>1212</v>
      </c>
      <c r="F5623">
        <v>119</v>
      </c>
      <c r="G5623">
        <v>955</v>
      </c>
      <c r="H5623">
        <v>1488</v>
      </c>
      <c r="I5623">
        <v>43112055801</v>
      </c>
      <c r="J5623">
        <v>9</v>
      </c>
      <c r="K5623" t="s">
        <v>1477</v>
      </c>
      <c r="L5623">
        <v>276</v>
      </c>
      <c r="M5623" t="s">
        <v>1457</v>
      </c>
      <c r="N5623" t="s">
        <v>1458</v>
      </c>
      <c r="O5623">
        <v>0</v>
      </c>
      <c r="P5623" t="s">
        <v>1207</v>
      </c>
      <c r="Q5623">
        <v>20040511</v>
      </c>
      <c r="R5623">
        <v>891008979</v>
      </c>
    </row>
    <row r="5624" spans="1:18">
      <c r="A5624" t="s">
        <v>1478</v>
      </c>
      <c r="B5624" t="s">
        <v>1490</v>
      </c>
      <c r="C5624">
        <v>201012</v>
      </c>
      <c r="D5624">
        <v>31</v>
      </c>
      <c r="E5624" t="s">
        <v>1212</v>
      </c>
      <c r="F5624">
        <v>13671</v>
      </c>
      <c r="G5624">
        <v>1316</v>
      </c>
      <c r="H5624">
        <v>12469</v>
      </c>
      <c r="I5624">
        <v>43112045402</v>
      </c>
      <c r="J5624">
        <v>9</v>
      </c>
      <c r="K5624" t="s">
        <v>1477</v>
      </c>
      <c r="L5624">
        <v>276</v>
      </c>
      <c r="M5624" t="s">
        <v>1457</v>
      </c>
      <c r="N5624" t="s">
        <v>1458</v>
      </c>
      <c r="O5624">
        <v>0</v>
      </c>
      <c r="P5624" t="s">
        <v>1207</v>
      </c>
      <c r="Q5624">
        <v>19981022</v>
      </c>
      <c r="R5624">
        <v>891008979</v>
      </c>
    </row>
    <row r="5625" spans="1:18">
      <c r="A5625" t="s">
        <v>1478</v>
      </c>
      <c r="B5625" t="s">
        <v>1491</v>
      </c>
      <c r="C5625">
        <v>201012</v>
      </c>
      <c r="D5625">
        <v>31</v>
      </c>
      <c r="E5625" t="s">
        <v>1212</v>
      </c>
      <c r="F5625">
        <v>11528</v>
      </c>
      <c r="G5625">
        <v>301</v>
      </c>
      <c r="H5625">
        <v>19424</v>
      </c>
      <c r="I5625">
        <v>43112049101</v>
      </c>
      <c r="J5625">
        <v>9</v>
      </c>
      <c r="K5625" t="s">
        <v>1477</v>
      </c>
      <c r="L5625">
        <v>276</v>
      </c>
      <c r="M5625" t="s">
        <v>1457</v>
      </c>
      <c r="N5625" t="s">
        <v>1458</v>
      </c>
      <c r="O5625">
        <v>0</v>
      </c>
      <c r="P5625" t="s">
        <v>1207</v>
      </c>
      <c r="Q5625">
        <v>19880301</v>
      </c>
      <c r="R5625">
        <v>891008979</v>
      </c>
    </row>
    <row r="5626" spans="1:18">
      <c r="A5626" t="s">
        <v>1478</v>
      </c>
      <c r="B5626" t="s">
        <v>1492</v>
      </c>
      <c r="C5626">
        <v>201012</v>
      </c>
      <c r="D5626">
        <v>31</v>
      </c>
      <c r="E5626" t="s">
        <v>1212</v>
      </c>
      <c r="F5626">
        <v>12894</v>
      </c>
      <c r="G5626">
        <v>1572</v>
      </c>
      <c r="H5626">
        <v>7675</v>
      </c>
      <c r="I5626">
        <v>43112040402</v>
      </c>
      <c r="J5626">
        <v>9</v>
      </c>
      <c r="K5626" t="s">
        <v>1477</v>
      </c>
      <c r="L5626">
        <v>276</v>
      </c>
      <c r="M5626" t="s">
        <v>1457</v>
      </c>
      <c r="N5626" t="s">
        <v>1458</v>
      </c>
      <c r="O5626">
        <v>0</v>
      </c>
      <c r="P5626" t="s">
        <v>1207</v>
      </c>
      <c r="Q5626">
        <v>20040919</v>
      </c>
      <c r="R5626">
        <v>891008979</v>
      </c>
    </row>
    <row r="5627" spans="1:18">
      <c r="A5627" t="s">
        <v>1478</v>
      </c>
      <c r="B5627" t="s">
        <v>1493</v>
      </c>
      <c r="C5627">
        <v>201012</v>
      </c>
      <c r="D5627">
        <v>31</v>
      </c>
      <c r="E5627" t="s">
        <v>1212</v>
      </c>
      <c r="F5627">
        <v>6592</v>
      </c>
      <c r="G5627">
        <v>13731</v>
      </c>
      <c r="H5627">
        <v>9235</v>
      </c>
      <c r="I5627">
        <v>43112044601</v>
      </c>
      <c r="J5627">
        <v>9</v>
      </c>
      <c r="K5627" t="s">
        <v>1477</v>
      </c>
      <c r="L5627">
        <v>276</v>
      </c>
      <c r="M5627" t="s">
        <v>1457</v>
      </c>
      <c r="N5627" t="s">
        <v>1458</v>
      </c>
      <c r="O5627">
        <v>0</v>
      </c>
      <c r="P5627" t="s">
        <v>1207</v>
      </c>
      <c r="Q5627">
        <v>19960901</v>
      </c>
      <c r="R5627">
        <v>891008979</v>
      </c>
    </row>
    <row r="5628" spans="1:18">
      <c r="A5628" t="s">
        <v>1478</v>
      </c>
      <c r="B5628" t="s">
        <v>1494</v>
      </c>
      <c r="C5628">
        <v>201012</v>
      </c>
      <c r="D5628">
        <v>31</v>
      </c>
      <c r="E5628" t="s">
        <v>1212</v>
      </c>
      <c r="F5628">
        <v>9228</v>
      </c>
      <c r="G5628">
        <v>2058</v>
      </c>
      <c r="H5628">
        <v>2236</v>
      </c>
      <c r="I5628">
        <v>43112042502</v>
      </c>
      <c r="J5628">
        <v>9</v>
      </c>
      <c r="K5628" t="s">
        <v>1477</v>
      </c>
      <c r="L5628">
        <v>276</v>
      </c>
      <c r="M5628" t="s">
        <v>1457</v>
      </c>
      <c r="N5628" t="s">
        <v>1458</v>
      </c>
      <c r="O5628">
        <v>0</v>
      </c>
      <c r="P5628" t="s">
        <v>1207</v>
      </c>
      <c r="Q5628">
        <v>19970201</v>
      </c>
      <c r="R5628">
        <v>891008979</v>
      </c>
    </row>
    <row r="5629" spans="1:18">
      <c r="A5629" t="s">
        <v>1495</v>
      </c>
      <c r="B5629" t="s">
        <v>1496</v>
      </c>
      <c r="C5629">
        <v>201012</v>
      </c>
      <c r="D5629">
        <v>31</v>
      </c>
      <c r="E5629" t="s">
        <v>1212</v>
      </c>
      <c r="F5629">
        <v>5371</v>
      </c>
      <c r="G5629">
        <v>80092</v>
      </c>
      <c r="H5629">
        <v>11073</v>
      </c>
      <c r="I5629">
        <v>43112034300</v>
      </c>
      <c r="J5629">
        <v>9</v>
      </c>
      <c r="K5629" t="s">
        <v>1456</v>
      </c>
      <c r="L5629">
        <v>276</v>
      </c>
      <c r="M5629" t="s">
        <v>1457</v>
      </c>
      <c r="N5629" t="s">
        <v>1458</v>
      </c>
      <c r="O5629">
        <v>0</v>
      </c>
      <c r="P5629" t="s">
        <v>1207</v>
      </c>
      <c r="Q5629">
        <v>19810501</v>
      </c>
      <c r="R5629">
        <v>891008979</v>
      </c>
    </row>
    <row r="5630" spans="1:18">
      <c r="A5630" t="s">
        <v>1495</v>
      </c>
      <c r="B5630" t="s">
        <v>1497</v>
      </c>
      <c r="C5630">
        <v>201012</v>
      </c>
      <c r="D5630">
        <v>28</v>
      </c>
      <c r="E5630" t="s">
        <v>1212</v>
      </c>
      <c r="F5630">
        <v>13299</v>
      </c>
      <c r="G5630">
        <v>182</v>
      </c>
      <c r="H5630">
        <v>23421</v>
      </c>
      <c r="I5630">
        <v>43112070101</v>
      </c>
      <c r="J5630">
        <v>9</v>
      </c>
      <c r="K5630" t="s">
        <v>1456</v>
      </c>
      <c r="L5630">
        <v>276</v>
      </c>
      <c r="M5630" t="s">
        <v>1457</v>
      </c>
      <c r="N5630" t="s">
        <v>1458</v>
      </c>
      <c r="O5630">
        <v>0</v>
      </c>
      <c r="P5630" t="s">
        <v>1207</v>
      </c>
      <c r="Q5630">
        <v>20030623</v>
      </c>
      <c r="R5630">
        <v>891008979</v>
      </c>
    </row>
    <row r="5631" spans="1:18">
      <c r="A5631" t="s">
        <v>1495</v>
      </c>
      <c r="B5631" t="s">
        <v>1499</v>
      </c>
      <c r="C5631">
        <v>201012</v>
      </c>
      <c r="D5631">
        <v>31</v>
      </c>
      <c r="E5631" t="s">
        <v>1212</v>
      </c>
      <c r="F5631">
        <v>17286</v>
      </c>
      <c r="G5631">
        <v>65810</v>
      </c>
      <c r="H5631">
        <v>55836</v>
      </c>
      <c r="I5631">
        <v>43112071601</v>
      </c>
      <c r="J5631">
        <v>9</v>
      </c>
      <c r="K5631" t="s">
        <v>1456</v>
      </c>
      <c r="L5631">
        <v>276</v>
      </c>
      <c r="M5631" t="s">
        <v>1457</v>
      </c>
      <c r="N5631" t="s">
        <v>1458</v>
      </c>
      <c r="O5631">
        <v>0</v>
      </c>
      <c r="P5631" t="s">
        <v>1207</v>
      </c>
      <c r="Q5631">
        <v>20081031</v>
      </c>
      <c r="R5631">
        <v>891008979</v>
      </c>
    </row>
    <row r="5632" spans="1:18">
      <c r="A5632" t="s">
        <v>1495</v>
      </c>
      <c r="B5632" t="s">
        <v>1500</v>
      </c>
      <c r="C5632">
        <v>201012</v>
      </c>
      <c r="D5632">
        <v>31</v>
      </c>
      <c r="E5632" t="s">
        <v>1212</v>
      </c>
      <c r="F5632">
        <v>7537</v>
      </c>
      <c r="G5632">
        <v>386</v>
      </c>
      <c r="H5632">
        <v>7082</v>
      </c>
      <c r="I5632">
        <v>43112072200</v>
      </c>
      <c r="J5632">
        <v>9</v>
      </c>
      <c r="K5632" t="s">
        <v>1464</v>
      </c>
      <c r="L5632">
        <v>276</v>
      </c>
      <c r="M5632" t="s">
        <v>1457</v>
      </c>
      <c r="N5632" t="s">
        <v>1458</v>
      </c>
      <c r="O5632">
        <v>0</v>
      </c>
      <c r="P5632" t="s">
        <v>1207</v>
      </c>
      <c r="Q5632">
        <v>19941201</v>
      </c>
      <c r="R5632">
        <v>891008979</v>
      </c>
    </row>
    <row r="5633" spans="1:18">
      <c r="A5633" t="s">
        <v>1495</v>
      </c>
      <c r="B5633" t="s">
        <v>1502</v>
      </c>
      <c r="C5633">
        <v>201012</v>
      </c>
      <c r="D5633">
        <v>31</v>
      </c>
      <c r="E5633" t="s">
        <v>1212</v>
      </c>
      <c r="F5633">
        <v>13681</v>
      </c>
      <c r="G5633">
        <v>828</v>
      </c>
      <c r="H5633">
        <v>20169</v>
      </c>
      <c r="I5633">
        <v>43112075000</v>
      </c>
      <c r="J5633">
        <v>9</v>
      </c>
      <c r="K5633" t="s">
        <v>1456</v>
      </c>
      <c r="L5633">
        <v>276</v>
      </c>
      <c r="M5633" t="s">
        <v>1457</v>
      </c>
      <c r="N5633" t="s">
        <v>1458</v>
      </c>
      <c r="O5633">
        <v>0</v>
      </c>
      <c r="P5633" t="s">
        <v>1207</v>
      </c>
      <c r="Q5633">
        <v>19961001</v>
      </c>
      <c r="R5633">
        <v>891008979</v>
      </c>
    </row>
    <row r="5634" spans="1:18">
      <c r="A5634" t="s">
        <v>1495</v>
      </c>
      <c r="B5634" t="s">
        <v>1503</v>
      </c>
      <c r="C5634">
        <v>201012</v>
      </c>
      <c r="D5634">
        <v>31</v>
      </c>
      <c r="E5634" t="s">
        <v>1212</v>
      </c>
      <c r="F5634">
        <v>17103</v>
      </c>
      <c r="G5634">
        <v>263659</v>
      </c>
      <c r="H5634">
        <v>80580</v>
      </c>
      <c r="I5634">
        <v>43112075800</v>
      </c>
      <c r="J5634">
        <v>9</v>
      </c>
      <c r="K5634" t="s">
        <v>1456</v>
      </c>
      <c r="L5634">
        <v>276</v>
      </c>
      <c r="M5634" t="s">
        <v>1457</v>
      </c>
      <c r="N5634" t="s">
        <v>1458</v>
      </c>
      <c r="O5634">
        <v>0</v>
      </c>
      <c r="P5634" t="s">
        <v>1207</v>
      </c>
      <c r="Q5634">
        <v>19970623</v>
      </c>
      <c r="R5634">
        <v>891008979</v>
      </c>
    </row>
    <row r="5635" spans="1:18">
      <c r="A5635" t="s">
        <v>1495</v>
      </c>
      <c r="B5635" t="s">
        <v>1504</v>
      </c>
      <c r="C5635">
        <v>201012</v>
      </c>
      <c r="D5635">
        <v>27</v>
      </c>
      <c r="E5635" t="s">
        <v>1212</v>
      </c>
      <c r="F5635">
        <v>7080</v>
      </c>
      <c r="G5635">
        <v>1379</v>
      </c>
      <c r="H5635">
        <v>35001</v>
      </c>
      <c r="I5635">
        <v>43112076100</v>
      </c>
      <c r="J5635">
        <v>9</v>
      </c>
      <c r="K5635" t="s">
        <v>1464</v>
      </c>
      <c r="L5635">
        <v>276</v>
      </c>
      <c r="M5635" t="s">
        <v>1457</v>
      </c>
      <c r="N5635" t="s">
        <v>1458</v>
      </c>
      <c r="O5635">
        <v>0</v>
      </c>
      <c r="P5635" t="s">
        <v>1207</v>
      </c>
      <c r="Q5635">
        <v>19970924</v>
      </c>
      <c r="R5635">
        <v>891008979</v>
      </c>
    </row>
    <row r="5636" spans="1:18">
      <c r="A5636" t="s">
        <v>1495</v>
      </c>
      <c r="B5636" t="s">
        <v>1505</v>
      </c>
      <c r="C5636">
        <v>201012</v>
      </c>
      <c r="D5636">
        <v>31</v>
      </c>
      <c r="E5636" t="s">
        <v>1212</v>
      </c>
      <c r="F5636">
        <v>786</v>
      </c>
      <c r="G5636">
        <v>270629</v>
      </c>
      <c r="H5636">
        <v>385</v>
      </c>
      <c r="I5636">
        <v>43112078200</v>
      </c>
      <c r="J5636">
        <v>9</v>
      </c>
      <c r="K5636" t="s">
        <v>1456</v>
      </c>
      <c r="L5636">
        <v>276</v>
      </c>
      <c r="M5636" t="s">
        <v>1457</v>
      </c>
      <c r="N5636" t="s">
        <v>1458</v>
      </c>
      <c r="O5636">
        <v>0</v>
      </c>
      <c r="P5636" t="s">
        <v>1233</v>
      </c>
      <c r="Q5636">
        <v>20040131</v>
      </c>
      <c r="R5636">
        <v>891008979</v>
      </c>
    </row>
    <row r="5637" spans="1:18">
      <c r="A5637" t="s">
        <v>1506</v>
      </c>
      <c r="B5637" t="s">
        <v>1507</v>
      </c>
      <c r="C5637">
        <v>201012</v>
      </c>
      <c r="D5637">
        <v>31</v>
      </c>
      <c r="E5637" t="s">
        <v>1212</v>
      </c>
      <c r="F5637">
        <v>7241</v>
      </c>
      <c r="G5637">
        <v>502</v>
      </c>
      <c r="H5637">
        <v>4672</v>
      </c>
      <c r="I5637">
        <v>43112072501</v>
      </c>
      <c r="J5637">
        <v>9</v>
      </c>
      <c r="K5637" t="s">
        <v>1464</v>
      </c>
      <c r="L5637">
        <v>276</v>
      </c>
      <c r="M5637" t="s">
        <v>1457</v>
      </c>
      <c r="N5637" t="s">
        <v>1458</v>
      </c>
      <c r="O5637">
        <v>0</v>
      </c>
      <c r="P5637" t="s">
        <v>1207</v>
      </c>
      <c r="Q5637">
        <v>19970408</v>
      </c>
      <c r="R5637">
        <v>891008979</v>
      </c>
    </row>
    <row r="5638" spans="1:18">
      <c r="A5638" t="s">
        <v>1506</v>
      </c>
      <c r="B5638" t="s">
        <v>1508</v>
      </c>
      <c r="C5638">
        <v>201012</v>
      </c>
      <c r="D5638">
        <v>22</v>
      </c>
      <c r="E5638" t="s">
        <v>1212</v>
      </c>
      <c r="F5638">
        <v>5238</v>
      </c>
      <c r="G5638">
        <v>426</v>
      </c>
      <c r="H5638">
        <v>30330</v>
      </c>
      <c r="I5638">
        <v>43112076501</v>
      </c>
      <c r="J5638">
        <v>9</v>
      </c>
      <c r="K5638" t="s">
        <v>1464</v>
      </c>
      <c r="L5638">
        <v>276</v>
      </c>
      <c r="M5638" t="s">
        <v>1457</v>
      </c>
      <c r="N5638" t="s">
        <v>1458</v>
      </c>
      <c r="O5638">
        <v>0</v>
      </c>
      <c r="P5638" t="s">
        <v>1207</v>
      </c>
      <c r="Q5638">
        <v>19971216</v>
      </c>
      <c r="R5638">
        <v>891008979</v>
      </c>
    </row>
    <row r="5639" spans="1:18">
      <c r="A5639" t="s">
        <v>1506</v>
      </c>
      <c r="B5639" t="s">
        <v>1509</v>
      </c>
      <c r="C5639">
        <v>201012</v>
      </c>
      <c r="D5639">
        <v>31</v>
      </c>
      <c r="E5639" t="s">
        <v>1212</v>
      </c>
      <c r="F5639">
        <v>16856</v>
      </c>
      <c r="G5639">
        <v>616</v>
      </c>
      <c r="H5639">
        <v>21773</v>
      </c>
      <c r="I5639">
        <v>43112076800</v>
      </c>
      <c r="J5639">
        <v>9</v>
      </c>
      <c r="K5639" t="s">
        <v>1464</v>
      </c>
      <c r="L5639">
        <v>276</v>
      </c>
      <c r="M5639" t="s">
        <v>1457</v>
      </c>
      <c r="N5639" t="s">
        <v>1458</v>
      </c>
      <c r="O5639">
        <v>0</v>
      </c>
      <c r="P5639" t="s">
        <v>1207</v>
      </c>
      <c r="Q5639">
        <v>20000117</v>
      </c>
      <c r="R5639">
        <v>891008979</v>
      </c>
    </row>
    <row r="5640" spans="1:18">
      <c r="A5640" t="s">
        <v>1506</v>
      </c>
      <c r="B5640" t="s">
        <v>1510</v>
      </c>
      <c r="C5640">
        <v>201012</v>
      </c>
      <c r="D5640">
        <v>31</v>
      </c>
      <c r="E5640" t="s">
        <v>1212</v>
      </c>
      <c r="F5640">
        <v>17484</v>
      </c>
      <c r="G5640">
        <v>817</v>
      </c>
      <c r="H5640">
        <v>56719</v>
      </c>
      <c r="I5640">
        <v>43112079200</v>
      </c>
      <c r="J5640">
        <v>9</v>
      </c>
      <c r="K5640" t="s">
        <v>1464</v>
      </c>
      <c r="L5640">
        <v>276</v>
      </c>
      <c r="M5640" t="s">
        <v>1457</v>
      </c>
      <c r="N5640" t="s">
        <v>1458</v>
      </c>
      <c r="O5640">
        <v>0</v>
      </c>
      <c r="P5640" t="s">
        <v>1207</v>
      </c>
      <c r="Q5640">
        <v>20031215</v>
      </c>
      <c r="R5640">
        <v>891008979</v>
      </c>
    </row>
    <row r="5641" spans="1:18">
      <c r="A5641" t="s">
        <v>1511</v>
      </c>
      <c r="B5641" t="s">
        <v>1512</v>
      </c>
      <c r="C5641">
        <v>201012</v>
      </c>
      <c r="D5641">
        <v>31</v>
      </c>
      <c r="E5641" t="s">
        <v>1212</v>
      </c>
      <c r="F5641">
        <v>12387</v>
      </c>
      <c r="G5641">
        <v>4975</v>
      </c>
      <c r="H5641">
        <v>11095</v>
      </c>
      <c r="I5641">
        <v>43112073200</v>
      </c>
      <c r="J5641">
        <v>9</v>
      </c>
      <c r="K5641" t="s">
        <v>1513</v>
      </c>
      <c r="L5641">
        <v>276</v>
      </c>
      <c r="M5641" t="s">
        <v>1457</v>
      </c>
      <c r="N5641" t="s">
        <v>1458</v>
      </c>
      <c r="O5641">
        <v>0</v>
      </c>
      <c r="P5641" t="s">
        <v>1207</v>
      </c>
      <c r="Q5641">
        <v>19950701</v>
      </c>
      <c r="R5641">
        <v>891008979</v>
      </c>
    </row>
    <row r="5642" spans="1:18">
      <c r="A5642" t="s">
        <v>1511</v>
      </c>
      <c r="B5642" t="s">
        <v>1514</v>
      </c>
      <c r="C5642">
        <v>201012</v>
      </c>
      <c r="D5642">
        <v>31</v>
      </c>
      <c r="E5642" t="s">
        <v>1212</v>
      </c>
      <c r="F5642">
        <v>35673</v>
      </c>
      <c r="G5642">
        <v>34026</v>
      </c>
      <c r="H5642">
        <v>18644</v>
      </c>
      <c r="I5642">
        <v>43112073800</v>
      </c>
      <c r="J5642">
        <v>9</v>
      </c>
      <c r="K5642" t="s">
        <v>1464</v>
      </c>
      <c r="L5642">
        <v>276</v>
      </c>
      <c r="M5642" t="s">
        <v>1457</v>
      </c>
      <c r="N5642" t="s">
        <v>1458</v>
      </c>
      <c r="O5642">
        <v>0</v>
      </c>
      <c r="P5642" t="s">
        <v>1207</v>
      </c>
      <c r="Q5642">
        <v>19960101</v>
      </c>
      <c r="R5642">
        <v>891008979</v>
      </c>
    </row>
    <row r="5643" spans="1:18">
      <c r="A5643" t="s">
        <v>1511</v>
      </c>
      <c r="B5643" t="s">
        <v>1515</v>
      </c>
      <c r="C5643">
        <v>201012</v>
      </c>
      <c r="D5643">
        <v>31</v>
      </c>
      <c r="E5643" t="s">
        <v>1212</v>
      </c>
      <c r="F5643">
        <v>6301</v>
      </c>
      <c r="G5643">
        <v>604</v>
      </c>
      <c r="H5643">
        <v>3788</v>
      </c>
      <c r="I5643">
        <v>43112074601</v>
      </c>
      <c r="J5643">
        <v>9</v>
      </c>
      <c r="K5643" t="s">
        <v>1513</v>
      </c>
      <c r="L5643">
        <v>276</v>
      </c>
      <c r="M5643" t="s">
        <v>1457</v>
      </c>
      <c r="N5643" t="s">
        <v>1458</v>
      </c>
      <c r="O5643">
        <v>0</v>
      </c>
      <c r="P5643" t="s">
        <v>1207</v>
      </c>
      <c r="Q5643">
        <v>20030524</v>
      </c>
      <c r="R5643">
        <v>891008979</v>
      </c>
    </row>
    <row r="5644" spans="1:18">
      <c r="A5644" t="s">
        <v>1478</v>
      </c>
      <c r="B5644" t="s">
        <v>1486</v>
      </c>
      <c r="C5644">
        <v>201001</v>
      </c>
      <c r="D5644">
        <v>0</v>
      </c>
      <c r="E5644" t="s">
        <v>1212</v>
      </c>
      <c r="F5644">
        <v>0</v>
      </c>
      <c r="G5644">
        <v>0</v>
      </c>
      <c r="H5644">
        <v>0</v>
      </c>
      <c r="I5644">
        <v>43112042002</v>
      </c>
      <c r="J5644">
        <v>12</v>
      </c>
      <c r="K5644" t="s">
        <v>1477</v>
      </c>
      <c r="L5644">
        <v>276</v>
      </c>
      <c r="M5644" t="s">
        <v>1457</v>
      </c>
      <c r="N5644" t="s">
        <v>1458</v>
      </c>
      <c r="O5644">
        <v>0</v>
      </c>
      <c r="P5644" t="s">
        <v>1423</v>
      </c>
      <c r="Q5644">
        <v>20020321</v>
      </c>
      <c r="R5644">
        <v>891008979</v>
      </c>
    </row>
    <row r="5645" spans="1:18">
      <c r="A5645" t="s">
        <v>1478</v>
      </c>
      <c r="B5645" t="s">
        <v>1516</v>
      </c>
      <c r="C5645">
        <v>201001</v>
      </c>
      <c r="D5645">
        <v>0</v>
      </c>
      <c r="E5645" t="s">
        <v>1212</v>
      </c>
      <c r="F5645">
        <v>0</v>
      </c>
      <c r="G5645">
        <v>0</v>
      </c>
      <c r="H5645">
        <v>0</v>
      </c>
      <c r="I5645">
        <v>43112054905</v>
      </c>
      <c r="J5645">
        <v>12</v>
      </c>
      <c r="K5645" t="s">
        <v>1477</v>
      </c>
      <c r="L5645">
        <v>276</v>
      </c>
      <c r="M5645" t="s">
        <v>1457</v>
      </c>
      <c r="N5645" t="s">
        <v>1458</v>
      </c>
      <c r="O5645">
        <v>0</v>
      </c>
      <c r="P5645" t="s">
        <v>1207</v>
      </c>
      <c r="Q5645">
        <v>20011003</v>
      </c>
      <c r="R5645">
        <v>891008979</v>
      </c>
    </row>
    <row r="5646" spans="1:18">
      <c r="A5646" t="s">
        <v>1478</v>
      </c>
      <c r="B5646" t="s">
        <v>1517</v>
      </c>
      <c r="C5646">
        <v>201001</v>
      </c>
      <c r="D5646">
        <v>0</v>
      </c>
      <c r="E5646" t="s">
        <v>1212</v>
      </c>
      <c r="F5646">
        <v>0</v>
      </c>
      <c r="G5646">
        <v>0</v>
      </c>
      <c r="H5646">
        <v>0</v>
      </c>
      <c r="I5646">
        <v>43112040001</v>
      </c>
      <c r="J5646">
        <v>12</v>
      </c>
      <c r="K5646" t="s">
        <v>1477</v>
      </c>
      <c r="L5646">
        <v>276</v>
      </c>
      <c r="M5646" t="s">
        <v>1457</v>
      </c>
      <c r="N5646" t="s">
        <v>1458</v>
      </c>
      <c r="O5646">
        <v>0</v>
      </c>
      <c r="P5646" t="s">
        <v>1207</v>
      </c>
      <c r="Q5646">
        <v>19890401</v>
      </c>
      <c r="R5646">
        <v>891008979</v>
      </c>
    </row>
    <row r="5647" spans="1:18">
      <c r="A5647" t="s">
        <v>1478</v>
      </c>
      <c r="B5647" t="s">
        <v>1518</v>
      </c>
      <c r="C5647">
        <v>201001</v>
      </c>
      <c r="D5647">
        <v>0</v>
      </c>
      <c r="E5647" t="s">
        <v>1212</v>
      </c>
      <c r="F5647">
        <v>0</v>
      </c>
      <c r="G5647">
        <v>0</v>
      </c>
      <c r="H5647">
        <v>0</v>
      </c>
      <c r="I5647">
        <v>43112053102</v>
      </c>
      <c r="J5647">
        <v>12</v>
      </c>
      <c r="K5647" t="s">
        <v>1477</v>
      </c>
      <c r="L5647">
        <v>276</v>
      </c>
      <c r="M5647" t="s">
        <v>1457</v>
      </c>
      <c r="N5647" t="s">
        <v>1458</v>
      </c>
      <c r="O5647">
        <v>0</v>
      </c>
      <c r="P5647" t="s">
        <v>1233</v>
      </c>
      <c r="Q5647">
        <v>20040928</v>
      </c>
      <c r="R5647">
        <v>891008979</v>
      </c>
    </row>
    <row r="5648" spans="1:18">
      <c r="A5648" t="s">
        <v>1495</v>
      </c>
      <c r="B5648" t="s">
        <v>1519</v>
      </c>
      <c r="C5648">
        <v>201001</v>
      </c>
      <c r="D5648">
        <v>0</v>
      </c>
      <c r="E5648" t="s">
        <v>1212</v>
      </c>
      <c r="F5648">
        <v>0</v>
      </c>
      <c r="G5648">
        <v>0</v>
      </c>
      <c r="H5648">
        <v>0</v>
      </c>
      <c r="I5648">
        <v>43112041501</v>
      </c>
      <c r="J5648">
        <v>12</v>
      </c>
      <c r="K5648" t="s">
        <v>1456</v>
      </c>
      <c r="L5648">
        <v>276</v>
      </c>
      <c r="M5648" t="s">
        <v>1457</v>
      </c>
      <c r="N5648" t="s">
        <v>1458</v>
      </c>
      <c r="O5648">
        <v>0</v>
      </c>
      <c r="P5648" t="s">
        <v>1207</v>
      </c>
      <c r="Q5648">
        <v>19821101</v>
      </c>
      <c r="R5648">
        <v>891008979</v>
      </c>
    </row>
    <row r="5649" spans="1:18">
      <c r="A5649" t="s">
        <v>1495</v>
      </c>
      <c r="B5649" t="s">
        <v>1520</v>
      </c>
      <c r="C5649">
        <v>201001</v>
      </c>
      <c r="D5649">
        <v>0</v>
      </c>
      <c r="E5649" t="s">
        <v>1212</v>
      </c>
      <c r="F5649">
        <v>0</v>
      </c>
      <c r="G5649">
        <v>0</v>
      </c>
      <c r="H5649">
        <v>0</v>
      </c>
      <c r="I5649">
        <v>43112075301</v>
      </c>
      <c r="J5649">
        <v>12</v>
      </c>
      <c r="K5649" t="s">
        <v>1456</v>
      </c>
      <c r="L5649">
        <v>276</v>
      </c>
      <c r="M5649" t="s">
        <v>1457</v>
      </c>
      <c r="N5649" t="s">
        <v>1458</v>
      </c>
      <c r="O5649">
        <v>0</v>
      </c>
      <c r="P5649" t="s">
        <v>1207</v>
      </c>
      <c r="Q5649">
        <v>19961228</v>
      </c>
      <c r="R5649">
        <v>891008979</v>
      </c>
    </row>
    <row r="5650" spans="1:18">
      <c r="A5650" t="s">
        <v>1495</v>
      </c>
      <c r="B5650" t="s">
        <v>1521</v>
      </c>
      <c r="C5650">
        <v>201001</v>
      </c>
      <c r="D5650">
        <v>0</v>
      </c>
      <c r="E5650" t="s">
        <v>1212</v>
      </c>
      <c r="F5650">
        <v>0</v>
      </c>
      <c r="G5650">
        <v>0</v>
      </c>
      <c r="H5650">
        <v>0</v>
      </c>
      <c r="I5650">
        <v>43112075700</v>
      </c>
      <c r="J5650">
        <v>12</v>
      </c>
      <c r="K5650" t="s">
        <v>1456</v>
      </c>
      <c r="L5650">
        <v>276</v>
      </c>
      <c r="M5650" t="s">
        <v>1457</v>
      </c>
      <c r="N5650" t="s">
        <v>1458</v>
      </c>
      <c r="O5650">
        <v>0</v>
      </c>
      <c r="P5650" t="s">
        <v>1207</v>
      </c>
      <c r="Q5650">
        <v>19970520</v>
      </c>
      <c r="R5650">
        <v>891008979</v>
      </c>
    </row>
    <row r="5651" spans="1:18">
      <c r="A5651" t="s">
        <v>1478</v>
      </c>
      <c r="B5651" t="s">
        <v>1486</v>
      </c>
      <c r="C5651">
        <v>201002</v>
      </c>
      <c r="D5651">
        <v>0</v>
      </c>
      <c r="E5651" t="s">
        <v>1212</v>
      </c>
      <c r="F5651">
        <v>0</v>
      </c>
      <c r="G5651">
        <v>0</v>
      </c>
      <c r="H5651">
        <v>0</v>
      </c>
      <c r="I5651">
        <v>43112042002</v>
      </c>
      <c r="J5651">
        <v>12</v>
      </c>
      <c r="K5651" t="s">
        <v>1477</v>
      </c>
      <c r="L5651">
        <v>276</v>
      </c>
      <c r="M5651" t="s">
        <v>1457</v>
      </c>
      <c r="N5651" t="s">
        <v>1458</v>
      </c>
      <c r="O5651">
        <v>0</v>
      </c>
      <c r="P5651" t="s">
        <v>1423</v>
      </c>
      <c r="Q5651">
        <v>20020321</v>
      </c>
      <c r="R5651">
        <v>891008979</v>
      </c>
    </row>
    <row r="5652" spans="1:18">
      <c r="A5652" t="s">
        <v>1478</v>
      </c>
      <c r="B5652" t="s">
        <v>1516</v>
      </c>
      <c r="C5652">
        <v>201002</v>
      </c>
      <c r="D5652">
        <v>0</v>
      </c>
      <c r="E5652" t="s">
        <v>1212</v>
      </c>
      <c r="F5652">
        <v>0</v>
      </c>
      <c r="G5652">
        <v>0</v>
      </c>
      <c r="H5652">
        <v>0</v>
      </c>
      <c r="I5652">
        <v>43112054905</v>
      </c>
      <c r="J5652">
        <v>12</v>
      </c>
      <c r="K5652" t="s">
        <v>1477</v>
      </c>
      <c r="L5652">
        <v>276</v>
      </c>
      <c r="M5652" t="s">
        <v>1457</v>
      </c>
      <c r="N5652" t="s">
        <v>1458</v>
      </c>
      <c r="O5652">
        <v>0</v>
      </c>
      <c r="P5652" t="s">
        <v>1207</v>
      </c>
      <c r="Q5652">
        <v>20011003</v>
      </c>
      <c r="R5652">
        <v>891008979</v>
      </c>
    </row>
    <row r="5653" spans="1:18">
      <c r="A5653" t="s">
        <v>1478</v>
      </c>
      <c r="B5653" t="s">
        <v>1517</v>
      </c>
      <c r="C5653">
        <v>201002</v>
      </c>
      <c r="D5653">
        <v>0</v>
      </c>
      <c r="E5653" t="s">
        <v>1212</v>
      </c>
      <c r="F5653">
        <v>0</v>
      </c>
      <c r="G5653">
        <v>0</v>
      </c>
      <c r="H5653">
        <v>0</v>
      </c>
      <c r="I5653">
        <v>43112040001</v>
      </c>
      <c r="J5653">
        <v>12</v>
      </c>
      <c r="K5653" t="s">
        <v>1477</v>
      </c>
      <c r="L5653">
        <v>276</v>
      </c>
      <c r="M5653" t="s">
        <v>1457</v>
      </c>
      <c r="N5653" t="s">
        <v>1458</v>
      </c>
      <c r="O5653">
        <v>0</v>
      </c>
      <c r="P5653" t="s">
        <v>1207</v>
      </c>
      <c r="Q5653">
        <v>19890401</v>
      </c>
      <c r="R5653">
        <v>891008979</v>
      </c>
    </row>
    <row r="5654" spans="1:18">
      <c r="A5654" t="s">
        <v>1478</v>
      </c>
      <c r="B5654" t="s">
        <v>1518</v>
      </c>
      <c r="C5654">
        <v>201002</v>
      </c>
      <c r="D5654">
        <v>0</v>
      </c>
      <c r="E5654" t="s">
        <v>1212</v>
      </c>
      <c r="F5654">
        <v>0</v>
      </c>
      <c r="G5654">
        <v>0</v>
      </c>
      <c r="H5654">
        <v>0</v>
      </c>
      <c r="I5654">
        <v>43112053102</v>
      </c>
      <c r="J5654">
        <v>12</v>
      </c>
      <c r="K5654" t="s">
        <v>1477</v>
      </c>
      <c r="L5654">
        <v>276</v>
      </c>
      <c r="M5654" t="s">
        <v>1457</v>
      </c>
      <c r="N5654" t="s">
        <v>1458</v>
      </c>
      <c r="O5654">
        <v>0</v>
      </c>
      <c r="P5654" t="s">
        <v>1233</v>
      </c>
      <c r="Q5654">
        <v>20040928</v>
      </c>
      <c r="R5654">
        <v>891008979</v>
      </c>
    </row>
    <row r="5655" spans="1:18">
      <c r="A5655" t="s">
        <v>1495</v>
      </c>
      <c r="B5655" t="s">
        <v>1519</v>
      </c>
      <c r="C5655">
        <v>201002</v>
      </c>
      <c r="D5655">
        <v>0</v>
      </c>
      <c r="E5655" t="s">
        <v>1212</v>
      </c>
      <c r="F5655">
        <v>0</v>
      </c>
      <c r="G5655">
        <v>0</v>
      </c>
      <c r="H5655">
        <v>0</v>
      </c>
      <c r="I5655">
        <v>43112041501</v>
      </c>
      <c r="J5655">
        <v>12</v>
      </c>
      <c r="K5655" t="s">
        <v>1456</v>
      </c>
      <c r="L5655">
        <v>276</v>
      </c>
      <c r="M5655" t="s">
        <v>1457</v>
      </c>
      <c r="N5655" t="s">
        <v>1458</v>
      </c>
      <c r="O5655">
        <v>0</v>
      </c>
      <c r="P5655" t="s">
        <v>1207</v>
      </c>
      <c r="Q5655">
        <v>19821101</v>
      </c>
      <c r="R5655">
        <v>891008979</v>
      </c>
    </row>
    <row r="5656" spans="1:18">
      <c r="A5656" t="s">
        <v>1495</v>
      </c>
      <c r="B5656" t="s">
        <v>1497</v>
      </c>
      <c r="C5656">
        <v>201002</v>
      </c>
      <c r="D5656">
        <v>0</v>
      </c>
      <c r="E5656" t="s">
        <v>1212</v>
      </c>
      <c r="F5656">
        <v>0</v>
      </c>
      <c r="G5656">
        <v>0</v>
      </c>
      <c r="H5656">
        <v>0</v>
      </c>
      <c r="I5656">
        <v>43112070101</v>
      </c>
      <c r="J5656">
        <v>12</v>
      </c>
      <c r="K5656" t="s">
        <v>1456</v>
      </c>
      <c r="L5656">
        <v>276</v>
      </c>
      <c r="M5656" t="s">
        <v>1457</v>
      </c>
      <c r="N5656" t="s">
        <v>1458</v>
      </c>
      <c r="O5656">
        <v>0</v>
      </c>
      <c r="P5656" t="s">
        <v>1207</v>
      </c>
      <c r="Q5656">
        <v>20030623</v>
      </c>
      <c r="R5656">
        <v>891008979</v>
      </c>
    </row>
    <row r="5657" spans="1:18">
      <c r="A5657" t="s">
        <v>1495</v>
      </c>
      <c r="B5657" t="s">
        <v>1520</v>
      </c>
      <c r="C5657">
        <v>201002</v>
      </c>
      <c r="D5657">
        <v>0</v>
      </c>
      <c r="E5657" t="s">
        <v>1212</v>
      </c>
      <c r="F5657">
        <v>0</v>
      </c>
      <c r="G5657">
        <v>0</v>
      </c>
      <c r="H5657">
        <v>0</v>
      </c>
      <c r="I5657">
        <v>43112075301</v>
      </c>
      <c r="J5657">
        <v>12</v>
      </c>
      <c r="K5657" t="s">
        <v>1456</v>
      </c>
      <c r="L5657">
        <v>276</v>
      </c>
      <c r="M5657" t="s">
        <v>1457</v>
      </c>
      <c r="N5657" t="s">
        <v>1458</v>
      </c>
      <c r="O5657">
        <v>0</v>
      </c>
      <c r="P5657" t="s">
        <v>1207</v>
      </c>
      <c r="Q5657">
        <v>19961228</v>
      </c>
      <c r="R5657">
        <v>891008979</v>
      </c>
    </row>
    <row r="5658" spans="1:18">
      <c r="A5658" t="s">
        <v>1495</v>
      </c>
      <c r="B5658" t="s">
        <v>1521</v>
      </c>
      <c r="C5658">
        <v>201002</v>
      </c>
      <c r="D5658">
        <v>0</v>
      </c>
      <c r="E5658" t="s">
        <v>1212</v>
      </c>
      <c r="F5658">
        <v>0</v>
      </c>
      <c r="G5658">
        <v>0</v>
      </c>
      <c r="H5658">
        <v>0</v>
      </c>
      <c r="I5658">
        <v>43112075700</v>
      </c>
      <c r="J5658">
        <v>12</v>
      </c>
      <c r="K5658" t="s">
        <v>1456</v>
      </c>
      <c r="L5658">
        <v>276</v>
      </c>
      <c r="M5658" t="s">
        <v>1457</v>
      </c>
      <c r="N5658" t="s">
        <v>1458</v>
      </c>
      <c r="O5658">
        <v>0</v>
      </c>
      <c r="P5658" t="s">
        <v>1207</v>
      </c>
      <c r="Q5658">
        <v>19970520</v>
      </c>
      <c r="R5658">
        <v>891008979</v>
      </c>
    </row>
    <row r="5659" spans="1:18">
      <c r="A5659" t="s">
        <v>1506</v>
      </c>
      <c r="B5659" t="s">
        <v>1507</v>
      </c>
      <c r="C5659">
        <v>201002</v>
      </c>
      <c r="D5659">
        <v>0</v>
      </c>
      <c r="E5659" t="s">
        <v>1212</v>
      </c>
      <c r="F5659">
        <v>0</v>
      </c>
      <c r="G5659">
        <v>0</v>
      </c>
      <c r="H5659">
        <v>0</v>
      </c>
      <c r="I5659">
        <v>43112072501</v>
      </c>
      <c r="J5659">
        <v>12</v>
      </c>
      <c r="K5659" t="s">
        <v>1464</v>
      </c>
      <c r="L5659">
        <v>276</v>
      </c>
      <c r="M5659" t="s">
        <v>1457</v>
      </c>
      <c r="N5659" t="s">
        <v>1458</v>
      </c>
      <c r="O5659">
        <v>0</v>
      </c>
      <c r="P5659" t="s">
        <v>1207</v>
      </c>
      <c r="Q5659">
        <v>19970408</v>
      </c>
      <c r="R5659">
        <v>891008979</v>
      </c>
    </row>
    <row r="5660" spans="1:18">
      <c r="A5660" t="s">
        <v>1478</v>
      </c>
      <c r="B5660" t="s">
        <v>1486</v>
      </c>
      <c r="C5660">
        <v>201003</v>
      </c>
      <c r="D5660">
        <v>0</v>
      </c>
      <c r="E5660" t="s">
        <v>1212</v>
      </c>
      <c r="F5660">
        <v>0</v>
      </c>
      <c r="G5660">
        <v>0</v>
      </c>
      <c r="H5660">
        <v>0</v>
      </c>
      <c r="I5660">
        <v>43112042002</v>
      </c>
      <c r="J5660">
        <v>12</v>
      </c>
      <c r="K5660" t="s">
        <v>1477</v>
      </c>
      <c r="L5660">
        <v>276</v>
      </c>
      <c r="M5660" t="s">
        <v>1457</v>
      </c>
      <c r="N5660" t="s">
        <v>1458</v>
      </c>
      <c r="O5660">
        <v>0</v>
      </c>
      <c r="P5660" t="s">
        <v>1423</v>
      </c>
      <c r="Q5660">
        <v>20020321</v>
      </c>
      <c r="R5660">
        <v>891008979</v>
      </c>
    </row>
    <row r="5661" spans="1:18">
      <c r="A5661" t="s">
        <v>1478</v>
      </c>
      <c r="B5661" t="s">
        <v>1486</v>
      </c>
      <c r="C5661">
        <v>201003</v>
      </c>
      <c r="D5661">
        <v>0</v>
      </c>
      <c r="E5661" t="s">
        <v>1212</v>
      </c>
      <c r="F5661">
        <v>0</v>
      </c>
      <c r="G5661">
        <v>0</v>
      </c>
      <c r="H5661">
        <v>0</v>
      </c>
      <c r="I5661">
        <v>43112042002</v>
      </c>
      <c r="J5661">
        <v>12</v>
      </c>
      <c r="K5661" t="s">
        <v>1477</v>
      </c>
      <c r="L5661">
        <v>276</v>
      </c>
      <c r="M5661" t="s">
        <v>1457</v>
      </c>
      <c r="N5661" t="s">
        <v>1458</v>
      </c>
      <c r="O5661">
        <v>0</v>
      </c>
      <c r="P5661" t="s">
        <v>1425</v>
      </c>
      <c r="Q5661">
        <v>20020322</v>
      </c>
      <c r="R5661">
        <v>891008979</v>
      </c>
    </row>
    <row r="5662" spans="1:18">
      <c r="A5662" t="s">
        <v>1478</v>
      </c>
      <c r="B5662" t="s">
        <v>1516</v>
      </c>
      <c r="C5662">
        <v>201003</v>
      </c>
      <c r="D5662">
        <v>0</v>
      </c>
      <c r="E5662" t="s">
        <v>1212</v>
      </c>
      <c r="F5662">
        <v>0</v>
      </c>
      <c r="G5662">
        <v>0</v>
      </c>
      <c r="H5662">
        <v>0</v>
      </c>
      <c r="I5662">
        <v>43112054905</v>
      </c>
      <c r="J5662">
        <v>12</v>
      </c>
      <c r="K5662" t="s">
        <v>1477</v>
      </c>
      <c r="L5662">
        <v>276</v>
      </c>
      <c r="M5662" t="s">
        <v>1457</v>
      </c>
      <c r="N5662" t="s">
        <v>1458</v>
      </c>
      <c r="O5662">
        <v>0</v>
      </c>
      <c r="P5662" t="s">
        <v>1207</v>
      </c>
      <c r="Q5662">
        <v>20011003</v>
      </c>
      <c r="R5662">
        <v>891008979</v>
      </c>
    </row>
    <row r="5663" spans="1:18">
      <c r="A5663" t="s">
        <v>1478</v>
      </c>
      <c r="B5663" t="s">
        <v>1517</v>
      </c>
      <c r="C5663">
        <v>201003</v>
      </c>
      <c r="D5663">
        <v>0</v>
      </c>
      <c r="E5663" t="s">
        <v>1212</v>
      </c>
      <c r="F5663">
        <v>0</v>
      </c>
      <c r="G5663">
        <v>0</v>
      </c>
      <c r="H5663">
        <v>0</v>
      </c>
      <c r="I5663">
        <v>43112040001</v>
      </c>
      <c r="J5663">
        <v>12</v>
      </c>
      <c r="K5663" t="s">
        <v>1477</v>
      </c>
      <c r="L5663">
        <v>276</v>
      </c>
      <c r="M5663" t="s">
        <v>1457</v>
      </c>
      <c r="N5663" t="s">
        <v>1458</v>
      </c>
      <c r="O5663">
        <v>0</v>
      </c>
      <c r="P5663" t="s">
        <v>1207</v>
      </c>
      <c r="Q5663">
        <v>19890401</v>
      </c>
      <c r="R5663">
        <v>891008979</v>
      </c>
    </row>
    <row r="5664" spans="1:18">
      <c r="A5664" t="s">
        <v>1478</v>
      </c>
      <c r="B5664" t="s">
        <v>1518</v>
      </c>
      <c r="C5664">
        <v>201003</v>
      </c>
      <c r="D5664">
        <v>0</v>
      </c>
      <c r="E5664" t="s">
        <v>1212</v>
      </c>
      <c r="F5664">
        <v>0</v>
      </c>
      <c r="G5664">
        <v>0</v>
      </c>
      <c r="H5664">
        <v>0</v>
      </c>
      <c r="I5664">
        <v>43112053102</v>
      </c>
      <c r="J5664">
        <v>12</v>
      </c>
      <c r="K5664" t="s">
        <v>1477</v>
      </c>
      <c r="L5664">
        <v>276</v>
      </c>
      <c r="M5664" t="s">
        <v>1457</v>
      </c>
      <c r="N5664" t="s">
        <v>1458</v>
      </c>
      <c r="O5664">
        <v>0</v>
      </c>
      <c r="P5664" t="s">
        <v>1233</v>
      </c>
      <c r="Q5664">
        <v>20040928</v>
      </c>
      <c r="R5664">
        <v>891008979</v>
      </c>
    </row>
    <row r="5665" spans="1:18">
      <c r="A5665" t="s">
        <v>1495</v>
      </c>
      <c r="B5665" t="s">
        <v>1519</v>
      </c>
      <c r="C5665">
        <v>201003</v>
      </c>
      <c r="D5665">
        <v>0</v>
      </c>
      <c r="E5665" t="s">
        <v>1212</v>
      </c>
      <c r="F5665">
        <v>0</v>
      </c>
      <c r="G5665">
        <v>0</v>
      </c>
      <c r="H5665">
        <v>0</v>
      </c>
      <c r="I5665">
        <v>43112041501</v>
      </c>
      <c r="J5665">
        <v>12</v>
      </c>
      <c r="K5665" t="s">
        <v>1456</v>
      </c>
      <c r="L5665">
        <v>276</v>
      </c>
      <c r="M5665" t="s">
        <v>1457</v>
      </c>
      <c r="N5665" t="s">
        <v>1458</v>
      </c>
      <c r="O5665">
        <v>0</v>
      </c>
      <c r="P5665" t="s">
        <v>1207</v>
      </c>
      <c r="Q5665">
        <v>19821101</v>
      </c>
      <c r="R5665">
        <v>891008979</v>
      </c>
    </row>
    <row r="5666" spans="1:18">
      <c r="A5666" t="s">
        <v>1495</v>
      </c>
      <c r="B5666" t="s">
        <v>1497</v>
      </c>
      <c r="C5666">
        <v>201003</v>
      </c>
      <c r="D5666">
        <v>0</v>
      </c>
      <c r="E5666" t="s">
        <v>1212</v>
      </c>
      <c r="F5666">
        <v>0</v>
      </c>
      <c r="G5666">
        <v>0</v>
      </c>
      <c r="H5666">
        <v>0</v>
      </c>
      <c r="I5666">
        <v>43112070101</v>
      </c>
      <c r="J5666">
        <v>12</v>
      </c>
      <c r="K5666" t="s">
        <v>1456</v>
      </c>
      <c r="L5666">
        <v>276</v>
      </c>
      <c r="M5666" t="s">
        <v>1457</v>
      </c>
      <c r="N5666" t="s">
        <v>1458</v>
      </c>
      <c r="O5666">
        <v>0</v>
      </c>
      <c r="P5666" t="s">
        <v>1207</v>
      </c>
      <c r="Q5666">
        <v>20030623</v>
      </c>
      <c r="R5666">
        <v>891008979</v>
      </c>
    </row>
    <row r="5667" spans="1:18">
      <c r="A5667" t="s">
        <v>1495</v>
      </c>
      <c r="B5667" t="s">
        <v>1520</v>
      </c>
      <c r="C5667">
        <v>201003</v>
      </c>
      <c r="D5667">
        <v>0</v>
      </c>
      <c r="E5667" t="s">
        <v>1212</v>
      </c>
      <c r="F5667">
        <v>0</v>
      </c>
      <c r="G5667">
        <v>0</v>
      </c>
      <c r="H5667">
        <v>0</v>
      </c>
      <c r="I5667">
        <v>43112075301</v>
      </c>
      <c r="J5667">
        <v>12</v>
      </c>
      <c r="K5667" t="s">
        <v>1456</v>
      </c>
      <c r="L5667">
        <v>276</v>
      </c>
      <c r="M5667" t="s">
        <v>1457</v>
      </c>
      <c r="N5667" t="s">
        <v>1458</v>
      </c>
      <c r="O5667">
        <v>0</v>
      </c>
      <c r="P5667" t="s">
        <v>1207</v>
      </c>
      <c r="Q5667">
        <v>19961228</v>
      </c>
      <c r="R5667">
        <v>891008979</v>
      </c>
    </row>
    <row r="5668" spans="1:18">
      <c r="A5668" t="s">
        <v>1495</v>
      </c>
      <c r="B5668" t="s">
        <v>1521</v>
      </c>
      <c r="C5668">
        <v>201003</v>
      </c>
      <c r="D5668">
        <v>0</v>
      </c>
      <c r="E5668" t="s">
        <v>1212</v>
      </c>
      <c r="F5668">
        <v>0</v>
      </c>
      <c r="G5668">
        <v>0</v>
      </c>
      <c r="H5668">
        <v>0</v>
      </c>
      <c r="I5668">
        <v>43112075700</v>
      </c>
      <c r="J5668">
        <v>12</v>
      </c>
      <c r="K5668" t="s">
        <v>1456</v>
      </c>
      <c r="L5668">
        <v>276</v>
      </c>
      <c r="M5668" t="s">
        <v>1457</v>
      </c>
      <c r="N5668" t="s">
        <v>1458</v>
      </c>
      <c r="O5668">
        <v>0</v>
      </c>
      <c r="P5668" t="s">
        <v>1207</v>
      </c>
      <c r="Q5668">
        <v>19970520</v>
      </c>
      <c r="R5668">
        <v>891008979</v>
      </c>
    </row>
    <row r="5669" spans="1:18">
      <c r="A5669" t="s">
        <v>1478</v>
      </c>
      <c r="B5669" t="s">
        <v>1486</v>
      </c>
      <c r="C5669">
        <v>201004</v>
      </c>
      <c r="D5669">
        <v>0</v>
      </c>
      <c r="E5669" t="s">
        <v>1212</v>
      </c>
      <c r="F5669">
        <v>0</v>
      </c>
      <c r="G5669">
        <v>0</v>
      </c>
      <c r="H5669">
        <v>0</v>
      </c>
      <c r="I5669">
        <v>43112042002</v>
      </c>
      <c r="J5669">
        <v>12</v>
      </c>
      <c r="K5669" t="s">
        <v>1477</v>
      </c>
      <c r="L5669">
        <v>276</v>
      </c>
      <c r="M5669" t="s">
        <v>1457</v>
      </c>
      <c r="N5669" t="s">
        <v>1458</v>
      </c>
      <c r="O5669">
        <v>0</v>
      </c>
      <c r="P5669" t="s">
        <v>1423</v>
      </c>
      <c r="Q5669">
        <v>20020321</v>
      </c>
      <c r="R5669">
        <v>891008979</v>
      </c>
    </row>
    <row r="5670" spans="1:18">
      <c r="A5670" t="s">
        <v>1478</v>
      </c>
      <c r="B5670" t="s">
        <v>1516</v>
      </c>
      <c r="C5670">
        <v>201004</v>
      </c>
      <c r="D5670">
        <v>0</v>
      </c>
      <c r="E5670" t="s">
        <v>1212</v>
      </c>
      <c r="F5670">
        <v>0</v>
      </c>
      <c r="G5670">
        <v>0</v>
      </c>
      <c r="H5670">
        <v>0</v>
      </c>
      <c r="I5670">
        <v>43112054905</v>
      </c>
      <c r="J5670">
        <v>12</v>
      </c>
      <c r="K5670" t="s">
        <v>1477</v>
      </c>
      <c r="L5670">
        <v>276</v>
      </c>
      <c r="M5670" t="s">
        <v>1457</v>
      </c>
      <c r="N5670" t="s">
        <v>1458</v>
      </c>
      <c r="O5670">
        <v>0</v>
      </c>
      <c r="P5670" t="s">
        <v>1207</v>
      </c>
      <c r="Q5670">
        <v>20011003</v>
      </c>
      <c r="R5670">
        <v>891008979</v>
      </c>
    </row>
    <row r="5671" spans="1:18">
      <c r="A5671" t="s">
        <v>1478</v>
      </c>
      <c r="B5671" t="s">
        <v>1517</v>
      </c>
      <c r="C5671">
        <v>201004</v>
      </c>
      <c r="D5671">
        <v>0</v>
      </c>
      <c r="E5671" t="s">
        <v>1212</v>
      </c>
      <c r="F5671">
        <v>0</v>
      </c>
      <c r="G5671">
        <v>0</v>
      </c>
      <c r="H5671">
        <v>0</v>
      </c>
      <c r="I5671">
        <v>43112040001</v>
      </c>
      <c r="J5671">
        <v>12</v>
      </c>
      <c r="K5671" t="s">
        <v>1477</v>
      </c>
      <c r="L5671">
        <v>276</v>
      </c>
      <c r="M5671" t="s">
        <v>1457</v>
      </c>
      <c r="N5671" t="s">
        <v>1458</v>
      </c>
      <c r="O5671">
        <v>0</v>
      </c>
      <c r="P5671" t="s">
        <v>1207</v>
      </c>
      <c r="Q5671">
        <v>19890401</v>
      </c>
      <c r="R5671">
        <v>891008979</v>
      </c>
    </row>
    <row r="5672" spans="1:18">
      <c r="A5672" t="s">
        <v>1478</v>
      </c>
      <c r="B5672" t="s">
        <v>1518</v>
      </c>
      <c r="C5672">
        <v>201004</v>
      </c>
      <c r="D5672">
        <v>0</v>
      </c>
      <c r="E5672" t="s">
        <v>1212</v>
      </c>
      <c r="F5672">
        <v>0</v>
      </c>
      <c r="G5672">
        <v>0</v>
      </c>
      <c r="H5672">
        <v>0</v>
      </c>
      <c r="I5672">
        <v>43112053102</v>
      </c>
      <c r="J5672">
        <v>12</v>
      </c>
      <c r="K5672" t="s">
        <v>1477</v>
      </c>
      <c r="L5672">
        <v>276</v>
      </c>
      <c r="M5672" t="s">
        <v>1457</v>
      </c>
      <c r="N5672" t="s">
        <v>1458</v>
      </c>
      <c r="O5672">
        <v>0</v>
      </c>
      <c r="P5672" t="s">
        <v>1233</v>
      </c>
      <c r="Q5672">
        <v>20040928</v>
      </c>
      <c r="R5672">
        <v>891008979</v>
      </c>
    </row>
    <row r="5673" spans="1:18">
      <c r="A5673" t="s">
        <v>1495</v>
      </c>
      <c r="B5673" t="s">
        <v>1519</v>
      </c>
      <c r="C5673">
        <v>201004</v>
      </c>
      <c r="D5673">
        <v>0</v>
      </c>
      <c r="E5673" t="s">
        <v>1212</v>
      </c>
      <c r="F5673">
        <v>0</v>
      </c>
      <c r="G5673">
        <v>0</v>
      </c>
      <c r="H5673">
        <v>0</v>
      </c>
      <c r="I5673">
        <v>43112041501</v>
      </c>
      <c r="J5673">
        <v>12</v>
      </c>
      <c r="K5673" t="s">
        <v>1456</v>
      </c>
      <c r="L5673">
        <v>276</v>
      </c>
      <c r="M5673" t="s">
        <v>1457</v>
      </c>
      <c r="N5673" t="s">
        <v>1458</v>
      </c>
      <c r="O5673">
        <v>0</v>
      </c>
      <c r="P5673" t="s">
        <v>1207</v>
      </c>
      <c r="Q5673">
        <v>19821101</v>
      </c>
      <c r="R5673">
        <v>891008979</v>
      </c>
    </row>
    <row r="5674" spans="1:18">
      <c r="A5674" t="s">
        <v>1495</v>
      </c>
      <c r="B5674" t="s">
        <v>1497</v>
      </c>
      <c r="C5674">
        <v>201004</v>
      </c>
      <c r="D5674">
        <v>0</v>
      </c>
      <c r="E5674" t="s">
        <v>1212</v>
      </c>
      <c r="F5674">
        <v>0</v>
      </c>
      <c r="G5674">
        <v>0</v>
      </c>
      <c r="H5674">
        <v>0</v>
      </c>
      <c r="I5674">
        <v>43112070101</v>
      </c>
      <c r="J5674">
        <v>12</v>
      </c>
      <c r="K5674" t="s">
        <v>1456</v>
      </c>
      <c r="L5674">
        <v>276</v>
      </c>
      <c r="M5674" t="s">
        <v>1457</v>
      </c>
      <c r="N5674" t="s">
        <v>1458</v>
      </c>
      <c r="O5674">
        <v>0</v>
      </c>
      <c r="P5674" t="s">
        <v>1207</v>
      </c>
      <c r="Q5674">
        <v>20030623</v>
      </c>
      <c r="R5674">
        <v>891008979</v>
      </c>
    </row>
    <row r="5675" spans="1:18">
      <c r="A5675" t="s">
        <v>1495</v>
      </c>
      <c r="B5675" t="s">
        <v>1520</v>
      </c>
      <c r="C5675">
        <v>201004</v>
      </c>
      <c r="D5675">
        <v>0</v>
      </c>
      <c r="E5675" t="s">
        <v>1212</v>
      </c>
      <c r="F5675">
        <v>0</v>
      </c>
      <c r="G5675">
        <v>0</v>
      </c>
      <c r="H5675">
        <v>0</v>
      </c>
      <c r="I5675">
        <v>43112075301</v>
      </c>
      <c r="J5675">
        <v>12</v>
      </c>
      <c r="K5675" t="s">
        <v>1456</v>
      </c>
      <c r="L5675">
        <v>276</v>
      </c>
      <c r="M5675" t="s">
        <v>1457</v>
      </c>
      <c r="N5675" t="s">
        <v>1458</v>
      </c>
      <c r="O5675">
        <v>0</v>
      </c>
      <c r="P5675" t="s">
        <v>1207</v>
      </c>
      <c r="Q5675">
        <v>19961228</v>
      </c>
      <c r="R5675">
        <v>891008979</v>
      </c>
    </row>
    <row r="5676" spans="1:18">
      <c r="A5676" t="s">
        <v>1495</v>
      </c>
      <c r="B5676" t="s">
        <v>1521</v>
      </c>
      <c r="C5676">
        <v>201004</v>
      </c>
      <c r="D5676">
        <v>0</v>
      </c>
      <c r="E5676" t="s">
        <v>1212</v>
      </c>
      <c r="F5676">
        <v>0</v>
      </c>
      <c r="G5676">
        <v>0</v>
      </c>
      <c r="H5676">
        <v>0</v>
      </c>
      <c r="I5676">
        <v>43112075700</v>
      </c>
      <c r="J5676">
        <v>12</v>
      </c>
      <c r="K5676" t="s">
        <v>1456</v>
      </c>
      <c r="L5676">
        <v>276</v>
      </c>
      <c r="M5676" t="s">
        <v>1457</v>
      </c>
      <c r="N5676" t="s">
        <v>1458</v>
      </c>
      <c r="O5676">
        <v>0</v>
      </c>
      <c r="P5676" t="s">
        <v>1207</v>
      </c>
      <c r="Q5676">
        <v>19970520</v>
      </c>
      <c r="R5676">
        <v>891008979</v>
      </c>
    </row>
    <row r="5677" spans="1:18">
      <c r="A5677" t="s">
        <v>1478</v>
      </c>
      <c r="B5677" t="s">
        <v>1486</v>
      </c>
      <c r="C5677">
        <v>201005</v>
      </c>
      <c r="D5677">
        <v>0</v>
      </c>
      <c r="E5677" t="s">
        <v>1212</v>
      </c>
      <c r="F5677">
        <v>0</v>
      </c>
      <c r="G5677">
        <v>0</v>
      </c>
      <c r="H5677">
        <v>0</v>
      </c>
      <c r="I5677">
        <v>43112042002</v>
      </c>
      <c r="J5677">
        <v>12</v>
      </c>
      <c r="K5677" t="s">
        <v>1477</v>
      </c>
      <c r="L5677">
        <v>276</v>
      </c>
      <c r="M5677" t="s">
        <v>1457</v>
      </c>
      <c r="N5677" t="s">
        <v>1458</v>
      </c>
      <c r="O5677">
        <v>0</v>
      </c>
      <c r="P5677" t="s">
        <v>1423</v>
      </c>
      <c r="Q5677">
        <v>20020321</v>
      </c>
      <c r="R5677">
        <v>891008979</v>
      </c>
    </row>
    <row r="5678" spans="1:18">
      <c r="A5678" t="s">
        <v>1478</v>
      </c>
      <c r="B5678" t="s">
        <v>1516</v>
      </c>
      <c r="C5678">
        <v>201005</v>
      </c>
      <c r="D5678">
        <v>0</v>
      </c>
      <c r="E5678" t="s">
        <v>1212</v>
      </c>
      <c r="F5678">
        <v>0</v>
      </c>
      <c r="G5678">
        <v>0</v>
      </c>
      <c r="H5678">
        <v>0</v>
      </c>
      <c r="I5678">
        <v>43112054905</v>
      </c>
      <c r="J5678">
        <v>12</v>
      </c>
      <c r="K5678" t="s">
        <v>1477</v>
      </c>
      <c r="L5678">
        <v>276</v>
      </c>
      <c r="M5678" t="s">
        <v>1457</v>
      </c>
      <c r="N5678" t="s">
        <v>1458</v>
      </c>
      <c r="O5678">
        <v>0</v>
      </c>
      <c r="P5678" t="s">
        <v>1207</v>
      </c>
      <c r="Q5678">
        <v>20011003</v>
      </c>
      <c r="R5678">
        <v>891008979</v>
      </c>
    </row>
    <row r="5679" spans="1:18">
      <c r="A5679" t="s">
        <v>1478</v>
      </c>
      <c r="B5679" t="s">
        <v>1487</v>
      </c>
      <c r="C5679">
        <v>201005</v>
      </c>
      <c r="D5679">
        <v>0</v>
      </c>
      <c r="E5679" t="s">
        <v>1212</v>
      </c>
      <c r="F5679">
        <v>0</v>
      </c>
      <c r="G5679">
        <v>0</v>
      </c>
      <c r="H5679">
        <v>0</v>
      </c>
      <c r="I5679">
        <v>43112050200</v>
      </c>
      <c r="J5679">
        <v>12</v>
      </c>
      <c r="K5679" t="s">
        <v>1456</v>
      </c>
      <c r="L5679">
        <v>276</v>
      </c>
      <c r="M5679" t="s">
        <v>1457</v>
      </c>
      <c r="N5679" t="s">
        <v>1458</v>
      </c>
      <c r="O5679">
        <v>0</v>
      </c>
      <c r="P5679" t="s">
        <v>1207</v>
      </c>
      <c r="Q5679">
        <v>19820901</v>
      </c>
      <c r="R5679">
        <v>891008979</v>
      </c>
    </row>
    <row r="5680" spans="1:18">
      <c r="A5680" t="s">
        <v>1478</v>
      </c>
      <c r="B5680" t="s">
        <v>1517</v>
      </c>
      <c r="C5680">
        <v>201005</v>
      </c>
      <c r="D5680">
        <v>0</v>
      </c>
      <c r="E5680" t="s">
        <v>1212</v>
      </c>
      <c r="F5680">
        <v>0</v>
      </c>
      <c r="G5680">
        <v>0</v>
      </c>
      <c r="H5680">
        <v>0</v>
      </c>
      <c r="I5680">
        <v>43112040001</v>
      </c>
      <c r="J5680">
        <v>12</v>
      </c>
      <c r="K5680" t="s">
        <v>1477</v>
      </c>
      <c r="L5680">
        <v>276</v>
      </c>
      <c r="M5680" t="s">
        <v>1457</v>
      </c>
      <c r="N5680" t="s">
        <v>1458</v>
      </c>
      <c r="O5680">
        <v>0</v>
      </c>
      <c r="P5680" t="s">
        <v>1207</v>
      </c>
      <c r="Q5680">
        <v>19890401</v>
      </c>
      <c r="R5680">
        <v>891008979</v>
      </c>
    </row>
    <row r="5681" spans="1:18">
      <c r="A5681" t="s">
        <v>1478</v>
      </c>
      <c r="B5681" t="s">
        <v>1518</v>
      </c>
      <c r="C5681">
        <v>201005</v>
      </c>
      <c r="D5681">
        <v>0</v>
      </c>
      <c r="E5681" t="s">
        <v>1212</v>
      </c>
      <c r="F5681">
        <v>0</v>
      </c>
      <c r="G5681">
        <v>0</v>
      </c>
      <c r="H5681">
        <v>0</v>
      </c>
      <c r="I5681">
        <v>43112053102</v>
      </c>
      <c r="J5681">
        <v>12</v>
      </c>
      <c r="K5681" t="s">
        <v>1477</v>
      </c>
      <c r="L5681">
        <v>276</v>
      </c>
      <c r="M5681" t="s">
        <v>1457</v>
      </c>
      <c r="N5681" t="s">
        <v>1458</v>
      </c>
      <c r="O5681">
        <v>0</v>
      </c>
      <c r="P5681" t="s">
        <v>1233</v>
      </c>
      <c r="Q5681">
        <v>20040928</v>
      </c>
      <c r="R5681">
        <v>891008979</v>
      </c>
    </row>
    <row r="5682" spans="1:18">
      <c r="A5682" t="s">
        <v>1495</v>
      </c>
      <c r="B5682" t="s">
        <v>1519</v>
      </c>
      <c r="C5682">
        <v>201005</v>
      </c>
      <c r="D5682">
        <v>0</v>
      </c>
      <c r="E5682" t="s">
        <v>1212</v>
      </c>
      <c r="F5682">
        <v>0</v>
      </c>
      <c r="G5682">
        <v>0</v>
      </c>
      <c r="H5682">
        <v>0</v>
      </c>
      <c r="I5682">
        <v>43112041501</v>
      </c>
      <c r="J5682">
        <v>12</v>
      </c>
      <c r="K5682" t="s">
        <v>1456</v>
      </c>
      <c r="L5682">
        <v>276</v>
      </c>
      <c r="M5682" t="s">
        <v>1457</v>
      </c>
      <c r="N5682" t="s">
        <v>1458</v>
      </c>
      <c r="O5682">
        <v>0</v>
      </c>
      <c r="P5682" t="s">
        <v>1207</v>
      </c>
      <c r="Q5682">
        <v>19821101</v>
      </c>
      <c r="R5682">
        <v>891008979</v>
      </c>
    </row>
    <row r="5683" spans="1:18">
      <c r="A5683" t="s">
        <v>1495</v>
      </c>
      <c r="B5683" t="s">
        <v>1520</v>
      </c>
      <c r="C5683">
        <v>201005</v>
      </c>
      <c r="D5683">
        <v>0</v>
      </c>
      <c r="E5683" t="s">
        <v>1212</v>
      </c>
      <c r="F5683">
        <v>0</v>
      </c>
      <c r="G5683">
        <v>0</v>
      </c>
      <c r="H5683">
        <v>0</v>
      </c>
      <c r="I5683">
        <v>43112075301</v>
      </c>
      <c r="J5683">
        <v>12</v>
      </c>
      <c r="K5683" t="s">
        <v>1456</v>
      </c>
      <c r="L5683">
        <v>276</v>
      </c>
      <c r="M5683" t="s">
        <v>1457</v>
      </c>
      <c r="N5683" t="s">
        <v>1458</v>
      </c>
      <c r="O5683">
        <v>0</v>
      </c>
      <c r="P5683" t="s">
        <v>1207</v>
      </c>
      <c r="Q5683">
        <v>19961228</v>
      </c>
      <c r="R5683">
        <v>891008979</v>
      </c>
    </row>
    <row r="5684" spans="1:18">
      <c r="A5684" t="s">
        <v>1495</v>
      </c>
      <c r="B5684" t="s">
        <v>1521</v>
      </c>
      <c r="C5684">
        <v>201005</v>
      </c>
      <c r="D5684">
        <v>0</v>
      </c>
      <c r="E5684" t="s">
        <v>1212</v>
      </c>
      <c r="F5684">
        <v>0</v>
      </c>
      <c r="G5684">
        <v>0</v>
      </c>
      <c r="H5684">
        <v>0</v>
      </c>
      <c r="I5684">
        <v>43112075700</v>
      </c>
      <c r="J5684">
        <v>12</v>
      </c>
      <c r="K5684" t="s">
        <v>1456</v>
      </c>
      <c r="L5684">
        <v>276</v>
      </c>
      <c r="M5684" t="s">
        <v>1457</v>
      </c>
      <c r="N5684" t="s">
        <v>1458</v>
      </c>
      <c r="O5684">
        <v>0</v>
      </c>
      <c r="P5684" t="s">
        <v>1207</v>
      </c>
      <c r="Q5684">
        <v>19970520</v>
      </c>
      <c r="R5684">
        <v>891008979</v>
      </c>
    </row>
    <row r="5685" spans="1:18">
      <c r="A5685" t="s">
        <v>1478</v>
      </c>
      <c r="B5685" t="s">
        <v>1486</v>
      </c>
      <c r="C5685">
        <v>201006</v>
      </c>
      <c r="D5685">
        <v>0</v>
      </c>
      <c r="E5685" t="s">
        <v>1212</v>
      </c>
      <c r="F5685">
        <v>0</v>
      </c>
      <c r="G5685">
        <v>0</v>
      </c>
      <c r="H5685">
        <v>0</v>
      </c>
      <c r="I5685">
        <v>43112042002</v>
      </c>
      <c r="J5685">
        <v>12</v>
      </c>
      <c r="K5685" t="s">
        <v>1477</v>
      </c>
      <c r="L5685">
        <v>276</v>
      </c>
      <c r="M5685" t="s">
        <v>1457</v>
      </c>
      <c r="N5685" t="s">
        <v>1458</v>
      </c>
      <c r="O5685">
        <v>0</v>
      </c>
      <c r="P5685" t="s">
        <v>1423</v>
      </c>
      <c r="Q5685">
        <v>20020321</v>
      </c>
      <c r="R5685">
        <v>891008979</v>
      </c>
    </row>
    <row r="5686" spans="1:18">
      <c r="A5686" t="s">
        <v>1478</v>
      </c>
      <c r="B5686" t="s">
        <v>1516</v>
      </c>
      <c r="C5686">
        <v>201006</v>
      </c>
      <c r="D5686">
        <v>0</v>
      </c>
      <c r="E5686" t="s">
        <v>1212</v>
      </c>
      <c r="F5686">
        <v>0</v>
      </c>
      <c r="G5686">
        <v>0</v>
      </c>
      <c r="H5686">
        <v>0</v>
      </c>
      <c r="I5686">
        <v>43112054905</v>
      </c>
      <c r="J5686">
        <v>12</v>
      </c>
      <c r="K5686" t="s">
        <v>1477</v>
      </c>
      <c r="L5686">
        <v>276</v>
      </c>
      <c r="M5686" t="s">
        <v>1457</v>
      </c>
      <c r="N5686" t="s">
        <v>1458</v>
      </c>
      <c r="O5686">
        <v>0</v>
      </c>
      <c r="P5686" t="s">
        <v>1207</v>
      </c>
      <c r="Q5686">
        <v>20011003</v>
      </c>
      <c r="R5686">
        <v>891008979</v>
      </c>
    </row>
    <row r="5687" spans="1:18">
      <c r="A5687" t="s">
        <v>1478</v>
      </c>
      <c r="B5687" t="s">
        <v>1487</v>
      </c>
      <c r="C5687">
        <v>201006</v>
      </c>
      <c r="D5687">
        <v>0</v>
      </c>
      <c r="E5687" t="s">
        <v>1212</v>
      </c>
      <c r="F5687">
        <v>0</v>
      </c>
      <c r="G5687">
        <v>0</v>
      </c>
      <c r="H5687">
        <v>0</v>
      </c>
      <c r="I5687">
        <v>43112050200</v>
      </c>
      <c r="J5687">
        <v>12</v>
      </c>
      <c r="K5687" t="s">
        <v>1456</v>
      </c>
      <c r="L5687">
        <v>276</v>
      </c>
      <c r="M5687" t="s">
        <v>1457</v>
      </c>
      <c r="N5687" t="s">
        <v>1458</v>
      </c>
      <c r="O5687">
        <v>0</v>
      </c>
      <c r="P5687" t="s">
        <v>1207</v>
      </c>
      <c r="Q5687">
        <v>19820901</v>
      </c>
      <c r="R5687">
        <v>891008979</v>
      </c>
    </row>
    <row r="5688" spans="1:18">
      <c r="A5688" t="s">
        <v>1478</v>
      </c>
      <c r="B5688" t="s">
        <v>1517</v>
      </c>
      <c r="C5688">
        <v>201006</v>
      </c>
      <c r="D5688">
        <v>0</v>
      </c>
      <c r="E5688" t="s">
        <v>1212</v>
      </c>
      <c r="F5688">
        <v>0</v>
      </c>
      <c r="G5688">
        <v>0</v>
      </c>
      <c r="H5688">
        <v>0</v>
      </c>
      <c r="I5688">
        <v>43112040001</v>
      </c>
      <c r="J5688">
        <v>12</v>
      </c>
      <c r="K5688" t="s">
        <v>1477</v>
      </c>
      <c r="L5688">
        <v>276</v>
      </c>
      <c r="M5688" t="s">
        <v>1457</v>
      </c>
      <c r="N5688" t="s">
        <v>1458</v>
      </c>
      <c r="O5688">
        <v>0</v>
      </c>
      <c r="P5688" t="s">
        <v>1207</v>
      </c>
      <c r="Q5688">
        <v>19890401</v>
      </c>
      <c r="R5688">
        <v>891008979</v>
      </c>
    </row>
    <row r="5689" spans="1:18">
      <c r="A5689" t="s">
        <v>1478</v>
      </c>
      <c r="B5689" t="s">
        <v>1518</v>
      </c>
      <c r="C5689">
        <v>201006</v>
      </c>
      <c r="D5689">
        <v>0</v>
      </c>
      <c r="E5689" t="s">
        <v>1212</v>
      </c>
      <c r="F5689">
        <v>0</v>
      </c>
      <c r="G5689">
        <v>0</v>
      </c>
      <c r="H5689">
        <v>0</v>
      </c>
      <c r="I5689">
        <v>43112053102</v>
      </c>
      <c r="J5689">
        <v>12</v>
      </c>
      <c r="K5689" t="s">
        <v>1477</v>
      </c>
      <c r="L5689">
        <v>276</v>
      </c>
      <c r="M5689" t="s">
        <v>1457</v>
      </c>
      <c r="N5689" t="s">
        <v>1458</v>
      </c>
      <c r="O5689">
        <v>0</v>
      </c>
      <c r="P5689" t="s">
        <v>1233</v>
      </c>
      <c r="Q5689">
        <v>20040928</v>
      </c>
      <c r="R5689">
        <v>891008979</v>
      </c>
    </row>
    <row r="5690" spans="1:18">
      <c r="A5690" t="s">
        <v>1495</v>
      </c>
      <c r="B5690" t="s">
        <v>1519</v>
      </c>
      <c r="C5690">
        <v>201006</v>
      </c>
      <c r="D5690">
        <v>0</v>
      </c>
      <c r="E5690" t="s">
        <v>1212</v>
      </c>
      <c r="F5690">
        <v>0</v>
      </c>
      <c r="G5690">
        <v>0</v>
      </c>
      <c r="H5690">
        <v>0</v>
      </c>
      <c r="I5690">
        <v>43112041501</v>
      </c>
      <c r="J5690">
        <v>12</v>
      </c>
      <c r="K5690" t="s">
        <v>1456</v>
      </c>
      <c r="L5690">
        <v>276</v>
      </c>
      <c r="M5690" t="s">
        <v>1457</v>
      </c>
      <c r="N5690" t="s">
        <v>1458</v>
      </c>
      <c r="O5690">
        <v>0</v>
      </c>
      <c r="P5690" t="s">
        <v>1207</v>
      </c>
      <c r="Q5690">
        <v>19821101</v>
      </c>
      <c r="R5690">
        <v>891008979</v>
      </c>
    </row>
    <row r="5691" spans="1:18">
      <c r="A5691" t="s">
        <v>1495</v>
      </c>
      <c r="B5691" t="s">
        <v>1520</v>
      </c>
      <c r="C5691">
        <v>201006</v>
      </c>
      <c r="D5691">
        <v>0</v>
      </c>
      <c r="E5691" t="s">
        <v>1212</v>
      </c>
      <c r="F5691">
        <v>0</v>
      </c>
      <c r="G5691">
        <v>0</v>
      </c>
      <c r="H5691">
        <v>0</v>
      </c>
      <c r="I5691">
        <v>43112075301</v>
      </c>
      <c r="J5691">
        <v>12</v>
      </c>
      <c r="K5691" t="s">
        <v>1456</v>
      </c>
      <c r="L5691">
        <v>276</v>
      </c>
      <c r="M5691" t="s">
        <v>1457</v>
      </c>
      <c r="N5691" t="s">
        <v>1458</v>
      </c>
      <c r="O5691">
        <v>0</v>
      </c>
      <c r="P5691" t="s">
        <v>1207</v>
      </c>
      <c r="Q5691">
        <v>19961228</v>
      </c>
      <c r="R5691">
        <v>891008979</v>
      </c>
    </row>
    <row r="5692" spans="1:18">
      <c r="A5692" t="s">
        <v>1495</v>
      </c>
      <c r="B5692" t="s">
        <v>1521</v>
      </c>
      <c r="C5692">
        <v>201006</v>
      </c>
      <c r="D5692">
        <v>0</v>
      </c>
      <c r="E5692" t="s">
        <v>1212</v>
      </c>
      <c r="F5692">
        <v>0</v>
      </c>
      <c r="G5692">
        <v>0</v>
      </c>
      <c r="H5692">
        <v>0</v>
      </c>
      <c r="I5692">
        <v>43112075700</v>
      </c>
      <c r="J5692">
        <v>12</v>
      </c>
      <c r="K5692" t="s">
        <v>1456</v>
      </c>
      <c r="L5692">
        <v>276</v>
      </c>
      <c r="M5692" t="s">
        <v>1457</v>
      </c>
      <c r="N5692" t="s">
        <v>1458</v>
      </c>
      <c r="O5692">
        <v>0</v>
      </c>
      <c r="P5692" t="s">
        <v>1207</v>
      </c>
      <c r="Q5692">
        <v>19970520</v>
      </c>
      <c r="R5692">
        <v>891008979</v>
      </c>
    </row>
    <row r="5693" spans="1:18">
      <c r="A5693" t="s">
        <v>1478</v>
      </c>
      <c r="B5693" t="s">
        <v>1486</v>
      </c>
      <c r="C5693">
        <v>201007</v>
      </c>
      <c r="D5693">
        <v>0</v>
      </c>
      <c r="E5693" t="s">
        <v>1212</v>
      </c>
      <c r="F5693">
        <v>0</v>
      </c>
      <c r="G5693">
        <v>0</v>
      </c>
      <c r="H5693">
        <v>0</v>
      </c>
      <c r="I5693">
        <v>43112042002</v>
      </c>
      <c r="J5693">
        <v>12</v>
      </c>
      <c r="K5693" t="s">
        <v>1477</v>
      </c>
      <c r="L5693">
        <v>276</v>
      </c>
      <c r="M5693" t="s">
        <v>1457</v>
      </c>
      <c r="N5693" t="s">
        <v>1458</v>
      </c>
      <c r="O5693">
        <v>0</v>
      </c>
      <c r="P5693" t="s">
        <v>1423</v>
      </c>
      <c r="Q5693">
        <v>20020321</v>
      </c>
      <c r="R5693">
        <v>891008979</v>
      </c>
    </row>
    <row r="5694" spans="1:18">
      <c r="A5694" t="s">
        <v>1478</v>
      </c>
      <c r="B5694" t="s">
        <v>1516</v>
      </c>
      <c r="C5694">
        <v>201007</v>
      </c>
      <c r="D5694">
        <v>0</v>
      </c>
      <c r="E5694" t="s">
        <v>1212</v>
      </c>
      <c r="F5694">
        <v>0</v>
      </c>
      <c r="G5694">
        <v>0</v>
      </c>
      <c r="H5694">
        <v>0</v>
      </c>
      <c r="I5694">
        <v>43112054905</v>
      </c>
      <c r="J5694">
        <v>12</v>
      </c>
      <c r="K5694" t="s">
        <v>1477</v>
      </c>
      <c r="L5694">
        <v>276</v>
      </c>
      <c r="M5694" t="s">
        <v>1457</v>
      </c>
      <c r="N5694" t="s">
        <v>1458</v>
      </c>
      <c r="O5694">
        <v>0</v>
      </c>
      <c r="P5694" t="s">
        <v>1207</v>
      </c>
      <c r="Q5694">
        <v>20011003</v>
      </c>
      <c r="R5694">
        <v>891008979</v>
      </c>
    </row>
    <row r="5695" spans="1:18">
      <c r="A5695" t="s">
        <v>1478</v>
      </c>
      <c r="B5695" t="s">
        <v>1487</v>
      </c>
      <c r="C5695">
        <v>201007</v>
      </c>
      <c r="D5695">
        <v>0</v>
      </c>
      <c r="E5695" t="s">
        <v>1212</v>
      </c>
      <c r="F5695">
        <v>0</v>
      </c>
      <c r="G5695">
        <v>0</v>
      </c>
      <c r="H5695">
        <v>0</v>
      </c>
      <c r="I5695">
        <v>43112050200</v>
      </c>
      <c r="J5695">
        <v>12</v>
      </c>
      <c r="K5695" t="s">
        <v>1456</v>
      </c>
      <c r="L5695">
        <v>276</v>
      </c>
      <c r="M5695" t="s">
        <v>1457</v>
      </c>
      <c r="N5695" t="s">
        <v>1458</v>
      </c>
      <c r="O5695">
        <v>0</v>
      </c>
      <c r="P5695" t="s">
        <v>1207</v>
      </c>
      <c r="Q5695">
        <v>19820901</v>
      </c>
      <c r="R5695">
        <v>891008979</v>
      </c>
    </row>
    <row r="5696" spans="1:18">
      <c r="A5696" t="s">
        <v>1478</v>
      </c>
      <c r="B5696" t="s">
        <v>1517</v>
      </c>
      <c r="C5696">
        <v>201007</v>
      </c>
      <c r="D5696">
        <v>0</v>
      </c>
      <c r="E5696" t="s">
        <v>1212</v>
      </c>
      <c r="F5696">
        <v>0</v>
      </c>
      <c r="G5696">
        <v>0</v>
      </c>
      <c r="H5696">
        <v>0</v>
      </c>
      <c r="I5696">
        <v>43112040001</v>
      </c>
      <c r="J5696">
        <v>12</v>
      </c>
      <c r="K5696" t="s">
        <v>1477</v>
      </c>
      <c r="L5696">
        <v>276</v>
      </c>
      <c r="M5696" t="s">
        <v>1457</v>
      </c>
      <c r="N5696" t="s">
        <v>1458</v>
      </c>
      <c r="O5696">
        <v>0</v>
      </c>
      <c r="P5696" t="s">
        <v>1207</v>
      </c>
      <c r="Q5696">
        <v>19890401</v>
      </c>
      <c r="R5696">
        <v>891008979</v>
      </c>
    </row>
    <row r="5697" spans="1:18">
      <c r="A5697" t="s">
        <v>1478</v>
      </c>
      <c r="B5697" t="s">
        <v>1518</v>
      </c>
      <c r="C5697">
        <v>201007</v>
      </c>
      <c r="D5697">
        <v>0</v>
      </c>
      <c r="E5697" t="s">
        <v>1212</v>
      </c>
      <c r="F5697">
        <v>0</v>
      </c>
      <c r="G5697">
        <v>0</v>
      </c>
      <c r="H5697">
        <v>0</v>
      </c>
      <c r="I5697">
        <v>43112053102</v>
      </c>
      <c r="J5697">
        <v>12</v>
      </c>
      <c r="K5697" t="s">
        <v>1477</v>
      </c>
      <c r="L5697">
        <v>276</v>
      </c>
      <c r="M5697" t="s">
        <v>1457</v>
      </c>
      <c r="N5697" t="s">
        <v>1458</v>
      </c>
      <c r="O5697">
        <v>0</v>
      </c>
      <c r="P5697" t="s">
        <v>1233</v>
      </c>
      <c r="Q5697">
        <v>20040928</v>
      </c>
      <c r="R5697">
        <v>891008979</v>
      </c>
    </row>
    <row r="5698" spans="1:18">
      <c r="A5698" t="s">
        <v>1495</v>
      </c>
      <c r="B5698" t="s">
        <v>1519</v>
      </c>
      <c r="C5698">
        <v>201007</v>
      </c>
      <c r="D5698">
        <v>0</v>
      </c>
      <c r="E5698" t="s">
        <v>1212</v>
      </c>
      <c r="F5698">
        <v>0</v>
      </c>
      <c r="G5698">
        <v>0</v>
      </c>
      <c r="H5698">
        <v>0</v>
      </c>
      <c r="I5698">
        <v>43112041501</v>
      </c>
      <c r="J5698">
        <v>12</v>
      </c>
      <c r="K5698" t="s">
        <v>1456</v>
      </c>
      <c r="L5698">
        <v>276</v>
      </c>
      <c r="M5698" t="s">
        <v>1457</v>
      </c>
      <c r="N5698" t="s">
        <v>1458</v>
      </c>
      <c r="O5698">
        <v>0</v>
      </c>
      <c r="P5698" t="s">
        <v>1207</v>
      </c>
      <c r="Q5698">
        <v>19821101</v>
      </c>
      <c r="R5698">
        <v>891008979</v>
      </c>
    </row>
    <row r="5699" spans="1:18">
      <c r="A5699" t="s">
        <v>1495</v>
      </c>
      <c r="B5699" t="s">
        <v>1520</v>
      </c>
      <c r="C5699">
        <v>201007</v>
      </c>
      <c r="D5699">
        <v>0</v>
      </c>
      <c r="E5699" t="s">
        <v>1212</v>
      </c>
      <c r="F5699">
        <v>0</v>
      </c>
      <c r="G5699">
        <v>0</v>
      </c>
      <c r="H5699">
        <v>0</v>
      </c>
      <c r="I5699">
        <v>43112075301</v>
      </c>
      <c r="J5699">
        <v>12</v>
      </c>
      <c r="K5699" t="s">
        <v>1456</v>
      </c>
      <c r="L5699">
        <v>276</v>
      </c>
      <c r="M5699" t="s">
        <v>1457</v>
      </c>
      <c r="N5699" t="s">
        <v>1458</v>
      </c>
      <c r="O5699">
        <v>0</v>
      </c>
      <c r="P5699" t="s">
        <v>1207</v>
      </c>
      <c r="Q5699">
        <v>19961228</v>
      </c>
      <c r="R5699">
        <v>891008979</v>
      </c>
    </row>
    <row r="5700" spans="1:18">
      <c r="A5700" t="s">
        <v>1495</v>
      </c>
      <c r="B5700" t="s">
        <v>1521</v>
      </c>
      <c r="C5700">
        <v>201007</v>
      </c>
      <c r="D5700">
        <v>0</v>
      </c>
      <c r="E5700" t="s">
        <v>1212</v>
      </c>
      <c r="F5700">
        <v>0</v>
      </c>
      <c r="G5700">
        <v>0</v>
      </c>
      <c r="H5700">
        <v>0</v>
      </c>
      <c r="I5700">
        <v>43112075700</v>
      </c>
      <c r="J5700">
        <v>12</v>
      </c>
      <c r="K5700" t="s">
        <v>1456</v>
      </c>
      <c r="L5700">
        <v>276</v>
      </c>
      <c r="M5700" t="s">
        <v>1457</v>
      </c>
      <c r="N5700" t="s">
        <v>1458</v>
      </c>
      <c r="O5700">
        <v>0</v>
      </c>
      <c r="P5700" t="s">
        <v>1207</v>
      </c>
      <c r="Q5700">
        <v>19970520</v>
      </c>
      <c r="R5700">
        <v>891008979</v>
      </c>
    </row>
    <row r="5701" spans="1:18">
      <c r="A5701" t="s">
        <v>1478</v>
      </c>
      <c r="B5701" t="s">
        <v>1486</v>
      </c>
      <c r="C5701">
        <v>201008</v>
      </c>
      <c r="D5701">
        <v>0</v>
      </c>
      <c r="E5701" t="s">
        <v>1212</v>
      </c>
      <c r="F5701">
        <v>0</v>
      </c>
      <c r="G5701">
        <v>0</v>
      </c>
      <c r="H5701">
        <v>0</v>
      </c>
      <c r="I5701">
        <v>43112042002</v>
      </c>
      <c r="J5701">
        <v>12</v>
      </c>
      <c r="K5701" t="s">
        <v>1477</v>
      </c>
      <c r="L5701">
        <v>276</v>
      </c>
      <c r="M5701" t="s">
        <v>1457</v>
      </c>
      <c r="N5701" t="s">
        <v>1458</v>
      </c>
      <c r="O5701">
        <v>0</v>
      </c>
      <c r="P5701" t="s">
        <v>1423</v>
      </c>
      <c r="Q5701">
        <v>20020321</v>
      </c>
      <c r="R5701">
        <v>891008979</v>
      </c>
    </row>
    <row r="5702" spans="1:18">
      <c r="A5702" t="s">
        <v>1478</v>
      </c>
      <c r="B5702" t="s">
        <v>1516</v>
      </c>
      <c r="C5702">
        <v>201008</v>
      </c>
      <c r="D5702">
        <v>0</v>
      </c>
      <c r="E5702" t="s">
        <v>1212</v>
      </c>
      <c r="F5702">
        <v>0</v>
      </c>
      <c r="G5702">
        <v>0</v>
      </c>
      <c r="H5702">
        <v>0</v>
      </c>
      <c r="I5702">
        <v>43112054905</v>
      </c>
      <c r="J5702">
        <v>12</v>
      </c>
      <c r="K5702" t="s">
        <v>1477</v>
      </c>
      <c r="L5702">
        <v>276</v>
      </c>
      <c r="M5702" t="s">
        <v>1457</v>
      </c>
      <c r="N5702" t="s">
        <v>1458</v>
      </c>
      <c r="O5702">
        <v>0</v>
      </c>
      <c r="P5702" t="s">
        <v>1207</v>
      </c>
      <c r="Q5702">
        <v>20011003</v>
      </c>
      <c r="R5702">
        <v>891008979</v>
      </c>
    </row>
    <row r="5703" spans="1:18">
      <c r="A5703" t="s">
        <v>1478</v>
      </c>
      <c r="B5703" t="s">
        <v>1487</v>
      </c>
      <c r="C5703">
        <v>201008</v>
      </c>
      <c r="D5703">
        <v>0</v>
      </c>
      <c r="E5703" t="s">
        <v>1212</v>
      </c>
      <c r="F5703">
        <v>0</v>
      </c>
      <c r="G5703">
        <v>0</v>
      </c>
      <c r="H5703">
        <v>0</v>
      </c>
      <c r="I5703">
        <v>43112050200</v>
      </c>
      <c r="J5703">
        <v>12</v>
      </c>
      <c r="K5703" t="s">
        <v>1456</v>
      </c>
      <c r="L5703">
        <v>276</v>
      </c>
      <c r="M5703" t="s">
        <v>1457</v>
      </c>
      <c r="N5703" t="s">
        <v>1458</v>
      </c>
      <c r="O5703">
        <v>0</v>
      </c>
      <c r="P5703" t="s">
        <v>1207</v>
      </c>
      <c r="Q5703">
        <v>19820901</v>
      </c>
      <c r="R5703">
        <v>891008979</v>
      </c>
    </row>
    <row r="5704" spans="1:18">
      <c r="A5704" t="s">
        <v>1478</v>
      </c>
      <c r="B5704" t="s">
        <v>1517</v>
      </c>
      <c r="C5704">
        <v>201008</v>
      </c>
      <c r="D5704">
        <v>0</v>
      </c>
      <c r="E5704" t="s">
        <v>1212</v>
      </c>
      <c r="F5704">
        <v>0</v>
      </c>
      <c r="G5704">
        <v>0</v>
      </c>
      <c r="H5704">
        <v>0</v>
      </c>
      <c r="I5704">
        <v>43112040001</v>
      </c>
      <c r="J5704">
        <v>12</v>
      </c>
      <c r="K5704" t="s">
        <v>1477</v>
      </c>
      <c r="L5704">
        <v>276</v>
      </c>
      <c r="M5704" t="s">
        <v>1457</v>
      </c>
      <c r="N5704" t="s">
        <v>1458</v>
      </c>
      <c r="O5704">
        <v>0</v>
      </c>
      <c r="P5704" t="s">
        <v>1207</v>
      </c>
      <c r="Q5704">
        <v>19890401</v>
      </c>
      <c r="R5704">
        <v>891008979</v>
      </c>
    </row>
    <row r="5705" spans="1:18">
      <c r="A5705" t="s">
        <v>1478</v>
      </c>
      <c r="B5705" t="s">
        <v>1518</v>
      </c>
      <c r="C5705">
        <v>201008</v>
      </c>
      <c r="D5705">
        <v>0</v>
      </c>
      <c r="E5705" t="s">
        <v>1212</v>
      </c>
      <c r="F5705">
        <v>0</v>
      </c>
      <c r="G5705">
        <v>0</v>
      </c>
      <c r="H5705">
        <v>0</v>
      </c>
      <c r="I5705">
        <v>43112053102</v>
      </c>
      <c r="J5705">
        <v>12</v>
      </c>
      <c r="K5705" t="s">
        <v>1477</v>
      </c>
      <c r="L5705">
        <v>276</v>
      </c>
      <c r="M5705" t="s">
        <v>1457</v>
      </c>
      <c r="N5705" t="s">
        <v>1458</v>
      </c>
      <c r="O5705">
        <v>0</v>
      </c>
      <c r="P5705" t="s">
        <v>1233</v>
      </c>
      <c r="Q5705">
        <v>20040928</v>
      </c>
      <c r="R5705">
        <v>891008979</v>
      </c>
    </row>
    <row r="5706" spans="1:18">
      <c r="A5706" t="s">
        <v>1495</v>
      </c>
      <c r="B5706" t="s">
        <v>1519</v>
      </c>
      <c r="C5706">
        <v>201008</v>
      </c>
      <c r="D5706">
        <v>0</v>
      </c>
      <c r="E5706" t="s">
        <v>1212</v>
      </c>
      <c r="F5706">
        <v>0</v>
      </c>
      <c r="G5706">
        <v>0</v>
      </c>
      <c r="H5706">
        <v>0</v>
      </c>
      <c r="I5706">
        <v>43112041501</v>
      </c>
      <c r="J5706">
        <v>12</v>
      </c>
      <c r="K5706" t="s">
        <v>1456</v>
      </c>
      <c r="L5706">
        <v>276</v>
      </c>
      <c r="M5706" t="s">
        <v>1457</v>
      </c>
      <c r="N5706" t="s">
        <v>1458</v>
      </c>
      <c r="O5706">
        <v>0</v>
      </c>
      <c r="P5706" t="s">
        <v>1207</v>
      </c>
      <c r="Q5706">
        <v>19821101</v>
      </c>
      <c r="R5706">
        <v>891008979</v>
      </c>
    </row>
    <row r="5707" spans="1:18">
      <c r="A5707" t="s">
        <v>1495</v>
      </c>
      <c r="B5707" t="s">
        <v>1520</v>
      </c>
      <c r="C5707">
        <v>201008</v>
      </c>
      <c r="D5707">
        <v>0</v>
      </c>
      <c r="E5707" t="s">
        <v>1212</v>
      </c>
      <c r="F5707">
        <v>0</v>
      </c>
      <c r="G5707">
        <v>0</v>
      </c>
      <c r="H5707">
        <v>0</v>
      </c>
      <c r="I5707">
        <v>43112075301</v>
      </c>
      <c r="J5707">
        <v>12</v>
      </c>
      <c r="K5707" t="s">
        <v>1456</v>
      </c>
      <c r="L5707">
        <v>276</v>
      </c>
      <c r="M5707" t="s">
        <v>1457</v>
      </c>
      <c r="N5707" t="s">
        <v>1458</v>
      </c>
      <c r="O5707">
        <v>0</v>
      </c>
      <c r="P5707" t="s">
        <v>1207</v>
      </c>
      <c r="Q5707">
        <v>19961228</v>
      </c>
      <c r="R5707">
        <v>891008979</v>
      </c>
    </row>
    <row r="5708" spans="1:18">
      <c r="A5708" t="s">
        <v>1495</v>
      </c>
      <c r="B5708" t="s">
        <v>1521</v>
      </c>
      <c r="C5708">
        <v>201008</v>
      </c>
      <c r="D5708">
        <v>0</v>
      </c>
      <c r="E5708" t="s">
        <v>1212</v>
      </c>
      <c r="F5708">
        <v>0</v>
      </c>
      <c r="G5708">
        <v>0</v>
      </c>
      <c r="H5708">
        <v>0</v>
      </c>
      <c r="I5708">
        <v>43112075700</v>
      </c>
      <c r="J5708">
        <v>12</v>
      </c>
      <c r="K5708" t="s">
        <v>1456</v>
      </c>
      <c r="L5708">
        <v>276</v>
      </c>
      <c r="M5708" t="s">
        <v>1457</v>
      </c>
      <c r="N5708" t="s">
        <v>1458</v>
      </c>
      <c r="O5708">
        <v>0</v>
      </c>
      <c r="P5708" t="s">
        <v>1207</v>
      </c>
      <c r="Q5708">
        <v>19970520</v>
      </c>
      <c r="R5708">
        <v>891008979</v>
      </c>
    </row>
    <row r="5709" spans="1:18">
      <c r="A5709" t="s">
        <v>1478</v>
      </c>
      <c r="B5709" t="s">
        <v>1486</v>
      </c>
      <c r="C5709">
        <v>201009</v>
      </c>
      <c r="D5709">
        <v>0</v>
      </c>
      <c r="E5709" t="s">
        <v>1212</v>
      </c>
      <c r="F5709">
        <v>0</v>
      </c>
      <c r="G5709">
        <v>0</v>
      </c>
      <c r="H5709">
        <v>0</v>
      </c>
      <c r="I5709">
        <v>43112042002</v>
      </c>
      <c r="J5709">
        <v>12</v>
      </c>
      <c r="K5709" t="s">
        <v>1477</v>
      </c>
      <c r="L5709">
        <v>276</v>
      </c>
      <c r="M5709" t="s">
        <v>1457</v>
      </c>
      <c r="N5709" t="s">
        <v>1458</v>
      </c>
      <c r="O5709">
        <v>0</v>
      </c>
      <c r="P5709" t="s">
        <v>1423</v>
      </c>
      <c r="Q5709">
        <v>20020321</v>
      </c>
      <c r="R5709">
        <v>891008979</v>
      </c>
    </row>
    <row r="5710" spans="1:18">
      <c r="A5710" t="s">
        <v>1478</v>
      </c>
      <c r="B5710" t="s">
        <v>1516</v>
      </c>
      <c r="C5710">
        <v>201009</v>
      </c>
      <c r="D5710">
        <v>0</v>
      </c>
      <c r="E5710" t="s">
        <v>1212</v>
      </c>
      <c r="F5710">
        <v>0</v>
      </c>
      <c r="G5710">
        <v>0</v>
      </c>
      <c r="H5710">
        <v>0</v>
      </c>
      <c r="I5710">
        <v>43112054905</v>
      </c>
      <c r="J5710">
        <v>12</v>
      </c>
      <c r="K5710" t="s">
        <v>1477</v>
      </c>
      <c r="L5710">
        <v>276</v>
      </c>
      <c r="M5710" t="s">
        <v>1457</v>
      </c>
      <c r="N5710" t="s">
        <v>1458</v>
      </c>
      <c r="O5710">
        <v>0</v>
      </c>
      <c r="P5710" t="s">
        <v>1207</v>
      </c>
      <c r="Q5710">
        <v>20011003</v>
      </c>
      <c r="R5710">
        <v>891008979</v>
      </c>
    </row>
    <row r="5711" spans="1:18">
      <c r="A5711" t="s">
        <v>1478</v>
      </c>
      <c r="B5711" t="s">
        <v>1487</v>
      </c>
      <c r="C5711">
        <v>201009</v>
      </c>
      <c r="D5711">
        <v>0</v>
      </c>
      <c r="E5711" t="s">
        <v>1212</v>
      </c>
      <c r="F5711">
        <v>0</v>
      </c>
      <c r="G5711">
        <v>0</v>
      </c>
      <c r="H5711">
        <v>0</v>
      </c>
      <c r="I5711">
        <v>43112050200</v>
      </c>
      <c r="J5711">
        <v>12</v>
      </c>
      <c r="K5711" t="s">
        <v>1456</v>
      </c>
      <c r="L5711">
        <v>276</v>
      </c>
      <c r="M5711" t="s">
        <v>1457</v>
      </c>
      <c r="N5711" t="s">
        <v>1458</v>
      </c>
      <c r="O5711">
        <v>0</v>
      </c>
      <c r="P5711" t="s">
        <v>1207</v>
      </c>
      <c r="Q5711">
        <v>19820901</v>
      </c>
      <c r="R5711">
        <v>891008979</v>
      </c>
    </row>
    <row r="5712" spans="1:18">
      <c r="A5712" t="s">
        <v>1478</v>
      </c>
      <c r="B5712" t="s">
        <v>1517</v>
      </c>
      <c r="C5712">
        <v>201009</v>
      </c>
      <c r="D5712">
        <v>0</v>
      </c>
      <c r="E5712" t="s">
        <v>1212</v>
      </c>
      <c r="F5712">
        <v>0</v>
      </c>
      <c r="G5712">
        <v>0</v>
      </c>
      <c r="H5712">
        <v>0</v>
      </c>
      <c r="I5712">
        <v>43112040001</v>
      </c>
      <c r="J5712">
        <v>12</v>
      </c>
      <c r="K5712" t="s">
        <v>1477</v>
      </c>
      <c r="L5712">
        <v>276</v>
      </c>
      <c r="M5712" t="s">
        <v>1457</v>
      </c>
      <c r="N5712" t="s">
        <v>1458</v>
      </c>
      <c r="O5712">
        <v>0</v>
      </c>
      <c r="P5712" t="s">
        <v>1207</v>
      </c>
      <c r="Q5712">
        <v>19890401</v>
      </c>
      <c r="R5712">
        <v>891008979</v>
      </c>
    </row>
    <row r="5713" spans="1:18">
      <c r="A5713" t="s">
        <v>1478</v>
      </c>
      <c r="B5713" t="s">
        <v>1518</v>
      </c>
      <c r="C5713">
        <v>201009</v>
      </c>
      <c r="D5713">
        <v>0</v>
      </c>
      <c r="E5713" t="s">
        <v>1212</v>
      </c>
      <c r="F5713">
        <v>0</v>
      </c>
      <c r="G5713">
        <v>0</v>
      </c>
      <c r="H5713">
        <v>0</v>
      </c>
      <c r="I5713">
        <v>43112053102</v>
      </c>
      <c r="J5713">
        <v>12</v>
      </c>
      <c r="K5713" t="s">
        <v>1477</v>
      </c>
      <c r="L5713">
        <v>276</v>
      </c>
      <c r="M5713" t="s">
        <v>1457</v>
      </c>
      <c r="N5713" t="s">
        <v>1458</v>
      </c>
      <c r="O5713">
        <v>0</v>
      </c>
      <c r="P5713" t="s">
        <v>1233</v>
      </c>
      <c r="Q5713">
        <v>20040928</v>
      </c>
      <c r="R5713">
        <v>891008979</v>
      </c>
    </row>
    <row r="5714" spans="1:18">
      <c r="A5714" t="s">
        <v>1495</v>
      </c>
      <c r="B5714" t="s">
        <v>1519</v>
      </c>
      <c r="C5714">
        <v>201009</v>
      </c>
      <c r="D5714">
        <v>0</v>
      </c>
      <c r="E5714" t="s">
        <v>1212</v>
      </c>
      <c r="F5714">
        <v>0</v>
      </c>
      <c r="G5714">
        <v>0</v>
      </c>
      <c r="H5714">
        <v>0</v>
      </c>
      <c r="I5714">
        <v>43112041501</v>
      </c>
      <c r="J5714">
        <v>12</v>
      </c>
      <c r="K5714" t="s">
        <v>1456</v>
      </c>
      <c r="L5714">
        <v>276</v>
      </c>
      <c r="M5714" t="s">
        <v>1457</v>
      </c>
      <c r="N5714" t="s">
        <v>1458</v>
      </c>
      <c r="O5714">
        <v>0</v>
      </c>
      <c r="P5714" t="s">
        <v>1207</v>
      </c>
      <c r="Q5714">
        <v>19821101</v>
      </c>
      <c r="R5714">
        <v>891008979</v>
      </c>
    </row>
    <row r="5715" spans="1:18">
      <c r="A5715" t="s">
        <v>1495</v>
      </c>
      <c r="B5715" t="s">
        <v>1520</v>
      </c>
      <c r="C5715">
        <v>201009</v>
      </c>
      <c r="D5715">
        <v>0</v>
      </c>
      <c r="E5715" t="s">
        <v>1212</v>
      </c>
      <c r="F5715">
        <v>0</v>
      </c>
      <c r="G5715">
        <v>0</v>
      </c>
      <c r="H5715">
        <v>0</v>
      </c>
      <c r="I5715">
        <v>43112075301</v>
      </c>
      <c r="J5715">
        <v>12</v>
      </c>
      <c r="K5715" t="s">
        <v>1456</v>
      </c>
      <c r="L5715">
        <v>276</v>
      </c>
      <c r="M5715" t="s">
        <v>1457</v>
      </c>
      <c r="N5715" t="s">
        <v>1458</v>
      </c>
      <c r="O5715">
        <v>0</v>
      </c>
      <c r="P5715" t="s">
        <v>1207</v>
      </c>
      <c r="Q5715">
        <v>19961228</v>
      </c>
      <c r="R5715">
        <v>891008979</v>
      </c>
    </row>
    <row r="5716" spans="1:18">
      <c r="A5716" t="s">
        <v>1495</v>
      </c>
      <c r="B5716" t="s">
        <v>1521</v>
      </c>
      <c r="C5716">
        <v>201009</v>
      </c>
      <c r="D5716">
        <v>0</v>
      </c>
      <c r="E5716" t="s">
        <v>1212</v>
      </c>
      <c r="F5716">
        <v>0</v>
      </c>
      <c r="G5716">
        <v>0</v>
      </c>
      <c r="H5716">
        <v>0</v>
      </c>
      <c r="I5716">
        <v>43112075700</v>
      </c>
      <c r="J5716">
        <v>12</v>
      </c>
      <c r="K5716" t="s">
        <v>1456</v>
      </c>
      <c r="L5716">
        <v>276</v>
      </c>
      <c r="M5716" t="s">
        <v>1457</v>
      </c>
      <c r="N5716" t="s">
        <v>1458</v>
      </c>
      <c r="O5716">
        <v>0</v>
      </c>
      <c r="P5716" t="s">
        <v>1207</v>
      </c>
      <c r="Q5716">
        <v>19970520</v>
      </c>
      <c r="R5716">
        <v>891008979</v>
      </c>
    </row>
    <row r="5717" spans="1:18">
      <c r="A5717" t="s">
        <v>1478</v>
      </c>
      <c r="B5717" t="s">
        <v>1486</v>
      </c>
      <c r="C5717">
        <v>201010</v>
      </c>
      <c r="D5717">
        <v>0</v>
      </c>
      <c r="E5717" t="s">
        <v>1212</v>
      </c>
      <c r="F5717">
        <v>0</v>
      </c>
      <c r="G5717">
        <v>0</v>
      </c>
      <c r="H5717">
        <v>0</v>
      </c>
      <c r="I5717">
        <v>43112042002</v>
      </c>
      <c r="J5717">
        <v>12</v>
      </c>
      <c r="K5717" t="s">
        <v>1477</v>
      </c>
      <c r="L5717">
        <v>276</v>
      </c>
      <c r="M5717" t="s">
        <v>1457</v>
      </c>
      <c r="N5717" t="s">
        <v>1458</v>
      </c>
      <c r="O5717">
        <v>0</v>
      </c>
      <c r="P5717" t="s">
        <v>1423</v>
      </c>
      <c r="Q5717">
        <v>20020321</v>
      </c>
      <c r="R5717">
        <v>891008979</v>
      </c>
    </row>
    <row r="5718" spans="1:18">
      <c r="A5718" t="s">
        <v>1478</v>
      </c>
      <c r="B5718" t="s">
        <v>1516</v>
      </c>
      <c r="C5718">
        <v>201010</v>
      </c>
      <c r="D5718">
        <v>0</v>
      </c>
      <c r="E5718" t="s">
        <v>1212</v>
      </c>
      <c r="F5718">
        <v>0</v>
      </c>
      <c r="G5718">
        <v>0</v>
      </c>
      <c r="H5718">
        <v>0</v>
      </c>
      <c r="I5718">
        <v>43112054905</v>
      </c>
      <c r="J5718">
        <v>12</v>
      </c>
      <c r="K5718" t="s">
        <v>1477</v>
      </c>
      <c r="L5718">
        <v>276</v>
      </c>
      <c r="M5718" t="s">
        <v>1457</v>
      </c>
      <c r="N5718" t="s">
        <v>1458</v>
      </c>
      <c r="O5718">
        <v>0</v>
      </c>
      <c r="P5718" t="s">
        <v>1207</v>
      </c>
      <c r="Q5718">
        <v>20011003</v>
      </c>
      <c r="R5718">
        <v>891008979</v>
      </c>
    </row>
    <row r="5719" spans="1:18">
      <c r="A5719" t="s">
        <v>1478</v>
      </c>
      <c r="B5719" t="s">
        <v>1517</v>
      </c>
      <c r="C5719">
        <v>201010</v>
      </c>
      <c r="D5719">
        <v>0</v>
      </c>
      <c r="E5719" t="s">
        <v>1212</v>
      </c>
      <c r="F5719">
        <v>0</v>
      </c>
      <c r="G5719">
        <v>0</v>
      </c>
      <c r="H5719">
        <v>0</v>
      </c>
      <c r="I5719">
        <v>43112040001</v>
      </c>
      <c r="J5719">
        <v>12</v>
      </c>
      <c r="K5719" t="s">
        <v>1477</v>
      </c>
      <c r="L5719">
        <v>276</v>
      </c>
      <c r="M5719" t="s">
        <v>1457</v>
      </c>
      <c r="N5719" t="s">
        <v>1458</v>
      </c>
      <c r="O5719">
        <v>0</v>
      </c>
      <c r="P5719" t="s">
        <v>1207</v>
      </c>
      <c r="Q5719">
        <v>19890401</v>
      </c>
      <c r="R5719">
        <v>891008979</v>
      </c>
    </row>
    <row r="5720" spans="1:18">
      <c r="A5720" t="s">
        <v>1478</v>
      </c>
      <c r="B5720" t="s">
        <v>1518</v>
      </c>
      <c r="C5720">
        <v>201010</v>
      </c>
      <c r="D5720">
        <v>0</v>
      </c>
      <c r="E5720" t="s">
        <v>1212</v>
      </c>
      <c r="F5720">
        <v>0</v>
      </c>
      <c r="G5720">
        <v>0</v>
      </c>
      <c r="H5720">
        <v>0</v>
      </c>
      <c r="I5720">
        <v>43112053102</v>
      </c>
      <c r="J5720">
        <v>12</v>
      </c>
      <c r="K5720" t="s">
        <v>1477</v>
      </c>
      <c r="L5720">
        <v>276</v>
      </c>
      <c r="M5720" t="s">
        <v>1457</v>
      </c>
      <c r="N5720" t="s">
        <v>1458</v>
      </c>
      <c r="O5720">
        <v>0</v>
      </c>
      <c r="P5720" t="s">
        <v>1233</v>
      </c>
      <c r="Q5720">
        <v>20040928</v>
      </c>
      <c r="R5720">
        <v>891008979</v>
      </c>
    </row>
    <row r="5721" spans="1:18">
      <c r="A5721" t="s">
        <v>1495</v>
      </c>
      <c r="B5721" t="s">
        <v>1519</v>
      </c>
      <c r="C5721">
        <v>201010</v>
      </c>
      <c r="D5721">
        <v>0</v>
      </c>
      <c r="E5721" t="s">
        <v>1212</v>
      </c>
      <c r="F5721">
        <v>0</v>
      </c>
      <c r="G5721">
        <v>0</v>
      </c>
      <c r="H5721">
        <v>0</v>
      </c>
      <c r="I5721">
        <v>43112041501</v>
      </c>
      <c r="J5721">
        <v>12</v>
      </c>
      <c r="K5721" t="s">
        <v>1456</v>
      </c>
      <c r="L5721">
        <v>276</v>
      </c>
      <c r="M5721" t="s">
        <v>1457</v>
      </c>
      <c r="N5721" t="s">
        <v>1458</v>
      </c>
      <c r="O5721">
        <v>0</v>
      </c>
      <c r="P5721" t="s">
        <v>1207</v>
      </c>
      <c r="Q5721">
        <v>19821101</v>
      </c>
      <c r="R5721">
        <v>891008979</v>
      </c>
    </row>
    <row r="5722" spans="1:18">
      <c r="A5722" t="s">
        <v>1495</v>
      </c>
      <c r="B5722" t="s">
        <v>1520</v>
      </c>
      <c r="C5722">
        <v>201010</v>
      </c>
      <c r="D5722">
        <v>0</v>
      </c>
      <c r="E5722" t="s">
        <v>1212</v>
      </c>
      <c r="F5722">
        <v>0</v>
      </c>
      <c r="G5722">
        <v>0</v>
      </c>
      <c r="H5722">
        <v>0</v>
      </c>
      <c r="I5722">
        <v>43112075301</v>
      </c>
      <c r="J5722">
        <v>12</v>
      </c>
      <c r="K5722" t="s">
        <v>1456</v>
      </c>
      <c r="L5722">
        <v>276</v>
      </c>
      <c r="M5722" t="s">
        <v>1457</v>
      </c>
      <c r="N5722" t="s">
        <v>1458</v>
      </c>
      <c r="O5722">
        <v>0</v>
      </c>
      <c r="P5722" t="s">
        <v>1207</v>
      </c>
      <c r="Q5722">
        <v>19961228</v>
      </c>
      <c r="R5722">
        <v>891008979</v>
      </c>
    </row>
    <row r="5723" spans="1:18">
      <c r="A5723" t="s">
        <v>1495</v>
      </c>
      <c r="B5723" t="s">
        <v>1521</v>
      </c>
      <c r="C5723">
        <v>201010</v>
      </c>
      <c r="D5723">
        <v>0</v>
      </c>
      <c r="E5723" t="s">
        <v>1212</v>
      </c>
      <c r="F5723">
        <v>0</v>
      </c>
      <c r="G5723">
        <v>0</v>
      </c>
      <c r="H5723">
        <v>0</v>
      </c>
      <c r="I5723">
        <v>43112075700</v>
      </c>
      <c r="J5723">
        <v>12</v>
      </c>
      <c r="K5723" t="s">
        <v>1456</v>
      </c>
      <c r="L5723">
        <v>276</v>
      </c>
      <c r="M5723" t="s">
        <v>1457</v>
      </c>
      <c r="N5723" t="s">
        <v>1458</v>
      </c>
      <c r="O5723">
        <v>0</v>
      </c>
      <c r="P5723" t="s">
        <v>1207</v>
      </c>
      <c r="Q5723">
        <v>19970520</v>
      </c>
      <c r="R5723">
        <v>891008979</v>
      </c>
    </row>
    <row r="5724" spans="1:18">
      <c r="A5724" t="s">
        <v>1478</v>
      </c>
      <c r="B5724" t="s">
        <v>1486</v>
      </c>
      <c r="C5724">
        <v>201011</v>
      </c>
      <c r="D5724">
        <v>0</v>
      </c>
      <c r="E5724" t="s">
        <v>1212</v>
      </c>
      <c r="F5724">
        <v>0</v>
      </c>
      <c r="G5724">
        <v>0</v>
      </c>
      <c r="H5724">
        <v>0</v>
      </c>
      <c r="I5724">
        <v>43112042002</v>
      </c>
      <c r="J5724">
        <v>12</v>
      </c>
      <c r="K5724" t="s">
        <v>1477</v>
      </c>
      <c r="L5724">
        <v>276</v>
      </c>
      <c r="M5724" t="s">
        <v>1457</v>
      </c>
      <c r="N5724" t="s">
        <v>1458</v>
      </c>
      <c r="O5724">
        <v>0</v>
      </c>
      <c r="P5724" t="s">
        <v>1423</v>
      </c>
      <c r="Q5724">
        <v>20020321</v>
      </c>
      <c r="R5724">
        <v>891008979</v>
      </c>
    </row>
    <row r="5725" spans="1:18">
      <c r="A5725" t="s">
        <v>1478</v>
      </c>
      <c r="B5725" t="s">
        <v>1516</v>
      </c>
      <c r="C5725">
        <v>201011</v>
      </c>
      <c r="D5725">
        <v>0</v>
      </c>
      <c r="E5725" t="s">
        <v>1212</v>
      </c>
      <c r="F5725">
        <v>0</v>
      </c>
      <c r="G5725">
        <v>0</v>
      </c>
      <c r="H5725">
        <v>0</v>
      </c>
      <c r="I5725">
        <v>43112054905</v>
      </c>
      <c r="J5725">
        <v>12</v>
      </c>
      <c r="K5725" t="s">
        <v>1477</v>
      </c>
      <c r="L5725">
        <v>276</v>
      </c>
      <c r="M5725" t="s">
        <v>1457</v>
      </c>
      <c r="N5725" t="s">
        <v>1458</v>
      </c>
      <c r="O5725">
        <v>0</v>
      </c>
      <c r="P5725" t="s">
        <v>1207</v>
      </c>
      <c r="Q5725">
        <v>20011003</v>
      </c>
      <c r="R5725">
        <v>891008979</v>
      </c>
    </row>
    <row r="5726" spans="1:18">
      <c r="A5726" t="s">
        <v>1478</v>
      </c>
      <c r="B5726" t="s">
        <v>1487</v>
      </c>
      <c r="C5726">
        <v>201011</v>
      </c>
      <c r="D5726">
        <v>0</v>
      </c>
      <c r="E5726" t="s">
        <v>1212</v>
      </c>
      <c r="F5726">
        <v>0</v>
      </c>
      <c r="G5726">
        <v>0</v>
      </c>
      <c r="H5726">
        <v>0</v>
      </c>
      <c r="I5726">
        <v>43112050200</v>
      </c>
      <c r="J5726">
        <v>12</v>
      </c>
      <c r="K5726" t="s">
        <v>1456</v>
      </c>
      <c r="L5726">
        <v>276</v>
      </c>
      <c r="M5726" t="s">
        <v>1457</v>
      </c>
      <c r="N5726" t="s">
        <v>1458</v>
      </c>
      <c r="O5726">
        <v>0</v>
      </c>
      <c r="P5726" t="s">
        <v>1207</v>
      </c>
      <c r="Q5726">
        <v>19820901</v>
      </c>
      <c r="R5726">
        <v>891008979</v>
      </c>
    </row>
    <row r="5727" spans="1:18">
      <c r="A5727" t="s">
        <v>1478</v>
      </c>
      <c r="B5727" t="s">
        <v>1517</v>
      </c>
      <c r="C5727">
        <v>201011</v>
      </c>
      <c r="D5727">
        <v>0</v>
      </c>
      <c r="E5727" t="s">
        <v>1212</v>
      </c>
      <c r="F5727">
        <v>0</v>
      </c>
      <c r="G5727">
        <v>0</v>
      </c>
      <c r="H5727">
        <v>0</v>
      </c>
      <c r="I5727">
        <v>43112040001</v>
      </c>
      <c r="J5727">
        <v>12</v>
      </c>
      <c r="K5727" t="s">
        <v>1477</v>
      </c>
      <c r="L5727">
        <v>276</v>
      </c>
      <c r="M5727" t="s">
        <v>1457</v>
      </c>
      <c r="N5727" t="s">
        <v>1458</v>
      </c>
      <c r="O5727">
        <v>0</v>
      </c>
      <c r="P5727" t="s">
        <v>1207</v>
      </c>
      <c r="Q5727">
        <v>19890401</v>
      </c>
      <c r="R5727">
        <v>891008979</v>
      </c>
    </row>
    <row r="5728" spans="1:18">
      <c r="A5728" t="s">
        <v>1478</v>
      </c>
      <c r="B5728" t="s">
        <v>1518</v>
      </c>
      <c r="C5728">
        <v>201011</v>
      </c>
      <c r="D5728">
        <v>0</v>
      </c>
      <c r="E5728" t="s">
        <v>1212</v>
      </c>
      <c r="F5728">
        <v>0</v>
      </c>
      <c r="G5728">
        <v>0</v>
      </c>
      <c r="H5728">
        <v>0</v>
      </c>
      <c r="I5728">
        <v>43112053102</v>
      </c>
      <c r="J5728">
        <v>12</v>
      </c>
      <c r="K5728" t="s">
        <v>1477</v>
      </c>
      <c r="L5728">
        <v>276</v>
      </c>
      <c r="M5728" t="s">
        <v>1457</v>
      </c>
      <c r="N5728" t="s">
        <v>1458</v>
      </c>
      <c r="O5728">
        <v>0</v>
      </c>
      <c r="P5728" t="s">
        <v>1233</v>
      </c>
      <c r="Q5728">
        <v>20040928</v>
      </c>
      <c r="R5728">
        <v>891008979</v>
      </c>
    </row>
    <row r="5729" spans="1:18">
      <c r="A5729" t="s">
        <v>1495</v>
      </c>
      <c r="B5729" t="s">
        <v>1519</v>
      </c>
      <c r="C5729">
        <v>201011</v>
      </c>
      <c r="D5729">
        <v>0</v>
      </c>
      <c r="E5729" t="s">
        <v>1212</v>
      </c>
      <c r="F5729">
        <v>0</v>
      </c>
      <c r="G5729">
        <v>0</v>
      </c>
      <c r="H5729">
        <v>0</v>
      </c>
      <c r="I5729">
        <v>43112041501</v>
      </c>
      <c r="J5729">
        <v>12</v>
      </c>
      <c r="K5729" t="s">
        <v>1456</v>
      </c>
      <c r="L5729">
        <v>276</v>
      </c>
      <c r="M5729" t="s">
        <v>1457</v>
      </c>
      <c r="N5729" t="s">
        <v>1458</v>
      </c>
      <c r="O5729">
        <v>0</v>
      </c>
      <c r="P5729" t="s">
        <v>1207</v>
      </c>
      <c r="Q5729">
        <v>19821101</v>
      </c>
      <c r="R5729">
        <v>891008979</v>
      </c>
    </row>
    <row r="5730" spans="1:18">
      <c r="A5730" t="s">
        <v>1495</v>
      </c>
      <c r="B5730" t="s">
        <v>1520</v>
      </c>
      <c r="C5730">
        <v>201011</v>
      </c>
      <c r="D5730">
        <v>0</v>
      </c>
      <c r="E5730" t="s">
        <v>1212</v>
      </c>
      <c r="F5730">
        <v>0</v>
      </c>
      <c r="G5730">
        <v>0</v>
      </c>
      <c r="H5730">
        <v>0</v>
      </c>
      <c r="I5730">
        <v>43112075301</v>
      </c>
      <c r="J5730">
        <v>12</v>
      </c>
      <c r="K5730" t="s">
        <v>1456</v>
      </c>
      <c r="L5730">
        <v>276</v>
      </c>
      <c r="M5730" t="s">
        <v>1457</v>
      </c>
      <c r="N5730" t="s">
        <v>1458</v>
      </c>
      <c r="O5730">
        <v>0</v>
      </c>
      <c r="P5730" t="s">
        <v>1207</v>
      </c>
      <c r="Q5730">
        <v>19961228</v>
      </c>
      <c r="R5730">
        <v>891008979</v>
      </c>
    </row>
    <row r="5731" spans="1:18">
      <c r="A5731" t="s">
        <v>1495</v>
      </c>
      <c r="B5731" t="s">
        <v>1521</v>
      </c>
      <c r="C5731">
        <v>201011</v>
      </c>
      <c r="D5731">
        <v>0</v>
      </c>
      <c r="E5731" t="s">
        <v>1212</v>
      </c>
      <c r="F5731">
        <v>0</v>
      </c>
      <c r="G5731">
        <v>0</v>
      </c>
      <c r="H5731">
        <v>0</v>
      </c>
      <c r="I5731">
        <v>43112075700</v>
      </c>
      <c r="J5731">
        <v>12</v>
      </c>
      <c r="K5731" t="s">
        <v>1456</v>
      </c>
      <c r="L5731">
        <v>276</v>
      </c>
      <c r="M5731" t="s">
        <v>1457</v>
      </c>
      <c r="N5731" t="s">
        <v>1458</v>
      </c>
      <c r="O5731">
        <v>0</v>
      </c>
      <c r="P5731" t="s">
        <v>1207</v>
      </c>
      <c r="Q5731">
        <v>19970520</v>
      </c>
      <c r="R5731">
        <v>891008979</v>
      </c>
    </row>
    <row r="5732" spans="1:18">
      <c r="A5732" t="s">
        <v>1461</v>
      </c>
      <c r="B5732" t="s">
        <v>1471</v>
      </c>
      <c r="C5732">
        <v>201012</v>
      </c>
      <c r="D5732">
        <v>0</v>
      </c>
      <c r="E5732" t="s">
        <v>1212</v>
      </c>
      <c r="F5732">
        <v>0</v>
      </c>
      <c r="G5732">
        <v>0</v>
      </c>
      <c r="H5732">
        <v>0</v>
      </c>
      <c r="I5732">
        <v>43112078800</v>
      </c>
      <c r="J5732">
        <v>12</v>
      </c>
      <c r="K5732" t="s">
        <v>1456</v>
      </c>
      <c r="L5732">
        <v>276</v>
      </c>
      <c r="M5732" t="s">
        <v>1457</v>
      </c>
      <c r="N5732" t="s">
        <v>1458</v>
      </c>
      <c r="O5732">
        <v>0</v>
      </c>
      <c r="P5732" t="s">
        <v>1207</v>
      </c>
      <c r="Q5732">
        <v>20030808</v>
      </c>
      <c r="R5732">
        <v>891008979</v>
      </c>
    </row>
    <row r="5733" spans="1:18">
      <c r="A5733" t="s">
        <v>1478</v>
      </c>
      <c r="B5733" t="s">
        <v>1486</v>
      </c>
      <c r="C5733">
        <v>201012</v>
      </c>
      <c r="D5733">
        <v>0</v>
      </c>
      <c r="E5733" t="s">
        <v>1212</v>
      </c>
      <c r="F5733">
        <v>0</v>
      </c>
      <c r="G5733">
        <v>0</v>
      </c>
      <c r="H5733">
        <v>0</v>
      </c>
      <c r="I5733">
        <v>43112042002</v>
      </c>
      <c r="J5733">
        <v>12</v>
      </c>
      <c r="K5733" t="s">
        <v>1477</v>
      </c>
      <c r="L5733">
        <v>276</v>
      </c>
      <c r="M5733" t="s">
        <v>1457</v>
      </c>
      <c r="N5733" t="s">
        <v>1458</v>
      </c>
      <c r="O5733">
        <v>0</v>
      </c>
      <c r="P5733" t="s">
        <v>1423</v>
      </c>
      <c r="Q5733">
        <v>20020321</v>
      </c>
      <c r="R5733">
        <v>891008979</v>
      </c>
    </row>
    <row r="5734" spans="1:18">
      <c r="A5734" t="s">
        <v>1478</v>
      </c>
      <c r="B5734" t="s">
        <v>1516</v>
      </c>
      <c r="C5734">
        <v>201012</v>
      </c>
      <c r="D5734">
        <v>0</v>
      </c>
      <c r="E5734" t="s">
        <v>1212</v>
      </c>
      <c r="F5734">
        <v>0</v>
      </c>
      <c r="G5734">
        <v>0</v>
      </c>
      <c r="H5734">
        <v>0</v>
      </c>
      <c r="I5734">
        <v>43112054905</v>
      </c>
      <c r="J5734">
        <v>12</v>
      </c>
      <c r="K5734" t="s">
        <v>1477</v>
      </c>
      <c r="L5734">
        <v>276</v>
      </c>
      <c r="M5734" t="s">
        <v>1457</v>
      </c>
      <c r="N5734" t="s">
        <v>1458</v>
      </c>
      <c r="O5734">
        <v>0</v>
      </c>
      <c r="P5734" t="s">
        <v>1207</v>
      </c>
      <c r="Q5734">
        <v>20011003</v>
      </c>
      <c r="R5734">
        <v>891008979</v>
      </c>
    </row>
    <row r="5735" spans="1:18">
      <c r="A5735" t="s">
        <v>1478</v>
      </c>
      <c r="B5735" t="s">
        <v>1487</v>
      </c>
      <c r="C5735">
        <v>201012</v>
      </c>
      <c r="D5735">
        <v>0</v>
      </c>
      <c r="E5735" t="s">
        <v>1212</v>
      </c>
      <c r="F5735">
        <v>0</v>
      </c>
      <c r="G5735">
        <v>0</v>
      </c>
      <c r="H5735">
        <v>0</v>
      </c>
      <c r="I5735">
        <v>43112050200</v>
      </c>
      <c r="J5735">
        <v>12</v>
      </c>
      <c r="K5735" t="s">
        <v>1456</v>
      </c>
      <c r="L5735">
        <v>276</v>
      </c>
      <c r="M5735" t="s">
        <v>1457</v>
      </c>
      <c r="N5735" t="s">
        <v>1458</v>
      </c>
      <c r="O5735">
        <v>0</v>
      </c>
      <c r="P5735" t="s">
        <v>1207</v>
      </c>
      <c r="Q5735">
        <v>19820901</v>
      </c>
      <c r="R5735">
        <v>891008979</v>
      </c>
    </row>
    <row r="5736" spans="1:18">
      <c r="A5736" t="s">
        <v>1478</v>
      </c>
      <c r="B5736" t="s">
        <v>1517</v>
      </c>
      <c r="C5736">
        <v>201012</v>
      </c>
      <c r="D5736">
        <v>0</v>
      </c>
      <c r="E5736" t="s">
        <v>1212</v>
      </c>
      <c r="F5736">
        <v>0</v>
      </c>
      <c r="G5736">
        <v>0</v>
      </c>
      <c r="H5736">
        <v>0</v>
      </c>
      <c r="I5736">
        <v>43112040001</v>
      </c>
      <c r="J5736">
        <v>12</v>
      </c>
      <c r="K5736" t="s">
        <v>1477</v>
      </c>
      <c r="L5736">
        <v>276</v>
      </c>
      <c r="M5736" t="s">
        <v>1457</v>
      </c>
      <c r="N5736" t="s">
        <v>1458</v>
      </c>
      <c r="O5736">
        <v>0</v>
      </c>
      <c r="P5736" t="s">
        <v>1207</v>
      </c>
      <c r="Q5736">
        <v>19890401</v>
      </c>
      <c r="R5736">
        <v>891008979</v>
      </c>
    </row>
    <row r="5737" spans="1:18">
      <c r="A5737" t="s">
        <v>1478</v>
      </c>
      <c r="B5737" t="s">
        <v>1518</v>
      </c>
      <c r="C5737">
        <v>201012</v>
      </c>
      <c r="D5737">
        <v>0</v>
      </c>
      <c r="E5737" t="s">
        <v>1212</v>
      </c>
      <c r="F5737">
        <v>0</v>
      </c>
      <c r="G5737">
        <v>0</v>
      </c>
      <c r="H5737">
        <v>0</v>
      </c>
      <c r="I5737">
        <v>43112053102</v>
      </c>
      <c r="J5737">
        <v>12</v>
      </c>
      <c r="K5737" t="s">
        <v>1477</v>
      </c>
      <c r="L5737">
        <v>276</v>
      </c>
      <c r="M5737" t="s">
        <v>1457</v>
      </c>
      <c r="N5737" t="s">
        <v>1458</v>
      </c>
      <c r="O5737">
        <v>0</v>
      </c>
      <c r="P5737" t="s">
        <v>1233</v>
      </c>
      <c r="Q5737">
        <v>20040928</v>
      </c>
      <c r="R5737">
        <v>891008979</v>
      </c>
    </row>
    <row r="5738" spans="1:18">
      <c r="A5738" t="s">
        <v>1495</v>
      </c>
      <c r="B5738" t="s">
        <v>1519</v>
      </c>
      <c r="C5738">
        <v>201012</v>
      </c>
      <c r="D5738">
        <v>0</v>
      </c>
      <c r="E5738" t="s">
        <v>1212</v>
      </c>
      <c r="F5738">
        <v>0</v>
      </c>
      <c r="G5738">
        <v>0</v>
      </c>
      <c r="H5738">
        <v>0</v>
      </c>
      <c r="I5738">
        <v>43112041501</v>
      </c>
      <c r="J5738">
        <v>12</v>
      </c>
      <c r="K5738" t="s">
        <v>1456</v>
      </c>
      <c r="L5738">
        <v>276</v>
      </c>
      <c r="M5738" t="s">
        <v>1457</v>
      </c>
      <c r="N5738" t="s">
        <v>1458</v>
      </c>
      <c r="O5738">
        <v>0</v>
      </c>
      <c r="P5738" t="s">
        <v>1207</v>
      </c>
      <c r="Q5738">
        <v>19821101</v>
      </c>
      <c r="R5738">
        <v>891008979</v>
      </c>
    </row>
    <row r="5739" spans="1:18">
      <c r="A5739" t="s">
        <v>1495</v>
      </c>
      <c r="B5739" t="s">
        <v>1498</v>
      </c>
      <c r="C5739">
        <v>201012</v>
      </c>
      <c r="D5739">
        <v>0</v>
      </c>
      <c r="E5739" t="s">
        <v>1212</v>
      </c>
      <c r="F5739">
        <v>0</v>
      </c>
      <c r="G5739">
        <v>0</v>
      </c>
      <c r="H5739">
        <v>0</v>
      </c>
      <c r="I5739">
        <v>43112070803</v>
      </c>
      <c r="J5739">
        <v>12</v>
      </c>
      <c r="K5739" t="s">
        <v>1456</v>
      </c>
      <c r="L5739">
        <v>276</v>
      </c>
      <c r="M5739" t="s">
        <v>1457</v>
      </c>
      <c r="N5739" t="s">
        <v>1458</v>
      </c>
      <c r="O5739">
        <v>0</v>
      </c>
      <c r="P5739" t="s">
        <v>1207</v>
      </c>
      <c r="Q5739">
        <v>20040126</v>
      </c>
      <c r="R5739">
        <v>891008979</v>
      </c>
    </row>
    <row r="5740" spans="1:18">
      <c r="A5740" t="s">
        <v>1495</v>
      </c>
      <c r="B5740" t="s">
        <v>1520</v>
      </c>
      <c r="C5740">
        <v>201012</v>
      </c>
      <c r="D5740">
        <v>0</v>
      </c>
      <c r="E5740" t="s">
        <v>1212</v>
      </c>
      <c r="F5740">
        <v>0</v>
      </c>
      <c r="G5740">
        <v>0</v>
      </c>
      <c r="H5740">
        <v>0</v>
      </c>
      <c r="I5740">
        <v>43112075301</v>
      </c>
      <c r="J5740">
        <v>12</v>
      </c>
      <c r="K5740" t="s">
        <v>1456</v>
      </c>
      <c r="L5740">
        <v>276</v>
      </c>
      <c r="M5740" t="s">
        <v>1457</v>
      </c>
      <c r="N5740" t="s">
        <v>1458</v>
      </c>
      <c r="O5740">
        <v>0</v>
      </c>
      <c r="P5740" t="s">
        <v>1207</v>
      </c>
      <c r="Q5740">
        <v>19961228</v>
      </c>
      <c r="R5740">
        <v>891008979</v>
      </c>
    </row>
    <row r="5741" spans="1:18">
      <c r="A5741" t="s">
        <v>1495</v>
      </c>
      <c r="B5741" t="s">
        <v>1521</v>
      </c>
      <c r="C5741">
        <v>201012</v>
      </c>
      <c r="D5741">
        <v>0</v>
      </c>
      <c r="E5741" t="s">
        <v>1212</v>
      </c>
      <c r="F5741">
        <v>0</v>
      </c>
      <c r="G5741">
        <v>0</v>
      </c>
      <c r="H5741">
        <v>0</v>
      </c>
      <c r="I5741">
        <v>43112075700</v>
      </c>
      <c r="J5741">
        <v>12</v>
      </c>
      <c r="K5741" t="s">
        <v>1456</v>
      </c>
      <c r="L5741">
        <v>276</v>
      </c>
      <c r="M5741" t="s">
        <v>1457</v>
      </c>
      <c r="N5741" t="s">
        <v>1458</v>
      </c>
      <c r="O5741">
        <v>0</v>
      </c>
      <c r="P5741" t="s">
        <v>1207</v>
      </c>
      <c r="Q5741">
        <v>19970520</v>
      </c>
      <c r="R5741">
        <v>891008979</v>
      </c>
    </row>
    <row r="5742" spans="1:18">
      <c r="A5742" t="s">
        <v>1495</v>
      </c>
      <c r="B5742" t="s">
        <v>1472</v>
      </c>
      <c r="C5742">
        <v>201012</v>
      </c>
      <c r="D5742">
        <v>0</v>
      </c>
      <c r="E5742" t="s">
        <v>1212</v>
      </c>
      <c r="F5742">
        <v>0</v>
      </c>
      <c r="G5742">
        <v>0</v>
      </c>
      <c r="H5742">
        <v>0</v>
      </c>
      <c r="I5742">
        <v>43112079000</v>
      </c>
      <c r="J5742">
        <v>12</v>
      </c>
      <c r="K5742" t="s">
        <v>1456</v>
      </c>
      <c r="L5742">
        <v>276</v>
      </c>
      <c r="M5742" t="s">
        <v>1457</v>
      </c>
      <c r="N5742" t="s">
        <v>1458</v>
      </c>
      <c r="O5742">
        <v>0</v>
      </c>
      <c r="P5742" t="s">
        <v>1207</v>
      </c>
      <c r="Q5742">
        <v>20030910</v>
      </c>
      <c r="R5742">
        <v>891008979</v>
      </c>
    </row>
    <row r="5743" spans="1:18">
      <c r="A5743" t="s">
        <v>1478</v>
      </c>
      <c r="B5743" t="s">
        <v>1522</v>
      </c>
      <c r="C5743">
        <v>201001</v>
      </c>
      <c r="D5743">
        <v>31</v>
      </c>
      <c r="E5743" t="s">
        <v>1302</v>
      </c>
      <c r="F5743">
        <v>0</v>
      </c>
      <c r="G5743">
        <v>0</v>
      </c>
      <c r="H5743">
        <v>0</v>
      </c>
      <c r="I5743">
        <v>43112039500</v>
      </c>
      <c r="J5743">
        <v>3</v>
      </c>
      <c r="K5743" t="s">
        <v>1477</v>
      </c>
      <c r="L5743">
        <v>276</v>
      </c>
      <c r="M5743" t="s">
        <v>1457</v>
      </c>
      <c r="N5743" t="s">
        <v>1458</v>
      </c>
      <c r="O5743">
        <v>43619</v>
      </c>
      <c r="P5743" t="s">
        <v>1207</v>
      </c>
      <c r="Q5743">
        <v>19980430</v>
      </c>
      <c r="R5743">
        <v>891008979</v>
      </c>
    </row>
    <row r="5744" spans="1:18">
      <c r="A5744" t="s">
        <v>1495</v>
      </c>
      <c r="B5744" t="s">
        <v>1523</v>
      </c>
      <c r="C5744">
        <v>201001</v>
      </c>
      <c r="D5744">
        <v>0</v>
      </c>
      <c r="E5744" t="s">
        <v>1302</v>
      </c>
      <c r="F5744">
        <v>0</v>
      </c>
      <c r="G5744">
        <v>0</v>
      </c>
      <c r="H5744">
        <v>0</v>
      </c>
      <c r="I5744">
        <v>43112034900</v>
      </c>
      <c r="J5744">
        <v>3</v>
      </c>
      <c r="K5744" t="s">
        <v>1456</v>
      </c>
      <c r="L5744">
        <v>276</v>
      </c>
      <c r="M5744" t="s">
        <v>1457</v>
      </c>
      <c r="N5744" t="s">
        <v>1458</v>
      </c>
      <c r="O5744">
        <v>0</v>
      </c>
      <c r="P5744" t="s">
        <v>1233</v>
      </c>
      <c r="Q5744">
        <v>19960801</v>
      </c>
      <c r="R5744">
        <v>891008979</v>
      </c>
    </row>
    <row r="5745" spans="1:18">
      <c r="A5745" t="s">
        <v>1495</v>
      </c>
      <c r="B5745" t="s">
        <v>1524</v>
      </c>
      <c r="C5745">
        <v>201001</v>
      </c>
      <c r="D5745">
        <v>31</v>
      </c>
      <c r="E5745" t="s">
        <v>1302</v>
      </c>
      <c r="F5745">
        <v>0</v>
      </c>
      <c r="G5745">
        <v>0</v>
      </c>
      <c r="H5745">
        <v>0</v>
      </c>
      <c r="I5745">
        <v>43112070501</v>
      </c>
      <c r="J5745">
        <v>3</v>
      </c>
      <c r="K5745" t="s">
        <v>1456</v>
      </c>
      <c r="L5745">
        <v>276</v>
      </c>
      <c r="M5745" t="s">
        <v>1457</v>
      </c>
      <c r="N5745" t="s">
        <v>1458</v>
      </c>
      <c r="O5745">
        <v>160658</v>
      </c>
      <c r="P5745" t="s">
        <v>1233</v>
      </c>
      <c r="Q5745">
        <v>19931201</v>
      </c>
      <c r="R5745">
        <v>891008979</v>
      </c>
    </row>
    <row r="5746" spans="1:18">
      <c r="A5746" t="s">
        <v>1495</v>
      </c>
      <c r="B5746" t="s">
        <v>1524</v>
      </c>
      <c r="C5746">
        <v>201001</v>
      </c>
      <c r="D5746">
        <v>31</v>
      </c>
      <c r="E5746" t="s">
        <v>1302</v>
      </c>
      <c r="F5746">
        <v>0</v>
      </c>
      <c r="G5746">
        <v>0</v>
      </c>
      <c r="H5746">
        <v>0</v>
      </c>
      <c r="I5746">
        <v>43112070500</v>
      </c>
      <c r="J5746">
        <v>3</v>
      </c>
      <c r="K5746" t="s">
        <v>1456</v>
      </c>
      <c r="L5746">
        <v>276</v>
      </c>
      <c r="M5746" t="s">
        <v>1457</v>
      </c>
      <c r="N5746" t="s">
        <v>1458</v>
      </c>
      <c r="O5746">
        <v>160658</v>
      </c>
      <c r="P5746" t="s">
        <v>1207</v>
      </c>
      <c r="R5746">
        <v>891008979</v>
      </c>
    </row>
    <row r="5747" spans="1:18">
      <c r="A5747" t="s">
        <v>1495</v>
      </c>
      <c r="B5747" t="s">
        <v>1525</v>
      </c>
      <c r="C5747">
        <v>201001</v>
      </c>
      <c r="D5747">
        <v>31</v>
      </c>
      <c r="E5747" t="s">
        <v>1302</v>
      </c>
      <c r="F5747">
        <v>0</v>
      </c>
      <c r="G5747">
        <v>0</v>
      </c>
      <c r="H5747">
        <v>0</v>
      </c>
      <c r="I5747">
        <v>43112072800</v>
      </c>
      <c r="J5747">
        <v>3</v>
      </c>
      <c r="K5747" t="s">
        <v>1456</v>
      </c>
      <c r="L5747">
        <v>276</v>
      </c>
      <c r="M5747" t="s">
        <v>1457</v>
      </c>
      <c r="N5747" t="s">
        <v>1458</v>
      </c>
      <c r="O5747">
        <v>14871</v>
      </c>
      <c r="P5747" t="s">
        <v>1207</v>
      </c>
      <c r="Q5747">
        <v>19950401</v>
      </c>
      <c r="R5747">
        <v>891008979</v>
      </c>
    </row>
    <row r="5748" spans="1:18">
      <c r="A5748" t="s">
        <v>1478</v>
      </c>
      <c r="B5748" t="s">
        <v>1522</v>
      </c>
      <c r="C5748">
        <v>201002</v>
      </c>
      <c r="D5748">
        <v>28</v>
      </c>
      <c r="E5748" t="s">
        <v>1302</v>
      </c>
      <c r="F5748">
        <v>0</v>
      </c>
      <c r="G5748">
        <v>0</v>
      </c>
      <c r="H5748">
        <v>0</v>
      </c>
      <c r="I5748">
        <v>43112039500</v>
      </c>
      <c r="J5748">
        <v>3</v>
      </c>
      <c r="K5748" t="s">
        <v>1477</v>
      </c>
      <c r="L5748">
        <v>276</v>
      </c>
      <c r="M5748" t="s">
        <v>1457</v>
      </c>
      <c r="N5748" t="s">
        <v>1458</v>
      </c>
      <c r="O5748">
        <v>71513</v>
      </c>
      <c r="P5748" t="s">
        <v>1207</v>
      </c>
      <c r="Q5748">
        <v>19980430</v>
      </c>
      <c r="R5748">
        <v>891008979</v>
      </c>
    </row>
    <row r="5749" spans="1:18">
      <c r="A5749" t="s">
        <v>1495</v>
      </c>
      <c r="B5749" t="s">
        <v>1523</v>
      </c>
      <c r="C5749">
        <v>201002</v>
      </c>
      <c r="D5749">
        <v>0</v>
      </c>
      <c r="E5749" t="s">
        <v>1302</v>
      </c>
      <c r="F5749">
        <v>0</v>
      </c>
      <c r="G5749">
        <v>0</v>
      </c>
      <c r="H5749">
        <v>0</v>
      </c>
      <c r="I5749">
        <v>43112034900</v>
      </c>
      <c r="J5749">
        <v>3</v>
      </c>
      <c r="K5749" t="s">
        <v>1456</v>
      </c>
      <c r="L5749">
        <v>276</v>
      </c>
      <c r="M5749" t="s">
        <v>1457</v>
      </c>
      <c r="N5749" t="s">
        <v>1458</v>
      </c>
      <c r="O5749">
        <v>0</v>
      </c>
      <c r="P5749" t="s">
        <v>1233</v>
      </c>
      <c r="Q5749">
        <v>19960801</v>
      </c>
      <c r="R5749">
        <v>891008979</v>
      </c>
    </row>
    <row r="5750" spans="1:18">
      <c r="A5750" t="s">
        <v>1495</v>
      </c>
      <c r="B5750" t="s">
        <v>1524</v>
      </c>
      <c r="C5750">
        <v>201002</v>
      </c>
      <c r="D5750">
        <v>28</v>
      </c>
      <c r="E5750" t="s">
        <v>1302</v>
      </c>
      <c r="F5750">
        <v>0</v>
      </c>
      <c r="G5750">
        <v>0</v>
      </c>
      <c r="H5750">
        <v>0</v>
      </c>
      <c r="I5750">
        <v>43112070501</v>
      </c>
      <c r="J5750">
        <v>3</v>
      </c>
      <c r="K5750" t="s">
        <v>1456</v>
      </c>
      <c r="L5750">
        <v>276</v>
      </c>
      <c r="M5750" t="s">
        <v>1457</v>
      </c>
      <c r="N5750" t="s">
        <v>1458</v>
      </c>
      <c r="O5750">
        <v>241961</v>
      </c>
      <c r="P5750" t="s">
        <v>1233</v>
      </c>
      <c r="Q5750">
        <v>19931201</v>
      </c>
      <c r="R5750">
        <v>891008979</v>
      </c>
    </row>
    <row r="5751" spans="1:18">
      <c r="A5751" t="s">
        <v>1495</v>
      </c>
      <c r="B5751" t="s">
        <v>1524</v>
      </c>
      <c r="C5751">
        <v>201002</v>
      </c>
      <c r="D5751">
        <v>28</v>
      </c>
      <c r="E5751" t="s">
        <v>1302</v>
      </c>
      <c r="F5751">
        <v>0</v>
      </c>
      <c r="G5751">
        <v>0</v>
      </c>
      <c r="H5751">
        <v>0</v>
      </c>
      <c r="I5751">
        <v>43112070500</v>
      </c>
      <c r="J5751">
        <v>3</v>
      </c>
      <c r="K5751" t="s">
        <v>1456</v>
      </c>
      <c r="L5751">
        <v>276</v>
      </c>
      <c r="M5751" t="s">
        <v>1457</v>
      </c>
      <c r="N5751" t="s">
        <v>1458</v>
      </c>
      <c r="O5751">
        <v>241961</v>
      </c>
      <c r="P5751" t="s">
        <v>1207</v>
      </c>
      <c r="R5751">
        <v>891008979</v>
      </c>
    </row>
    <row r="5752" spans="1:18">
      <c r="A5752" t="s">
        <v>1495</v>
      </c>
      <c r="B5752" t="s">
        <v>1525</v>
      </c>
      <c r="C5752">
        <v>201002</v>
      </c>
      <c r="D5752">
        <v>28</v>
      </c>
      <c r="E5752" t="s">
        <v>1302</v>
      </c>
      <c r="F5752">
        <v>0</v>
      </c>
      <c r="G5752">
        <v>0</v>
      </c>
      <c r="H5752">
        <v>0</v>
      </c>
      <c r="I5752">
        <v>43112072800</v>
      </c>
      <c r="J5752">
        <v>3</v>
      </c>
      <c r="K5752" t="s">
        <v>1456</v>
      </c>
      <c r="L5752">
        <v>276</v>
      </c>
      <c r="M5752" t="s">
        <v>1457</v>
      </c>
      <c r="N5752" t="s">
        <v>1458</v>
      </c>
      <c r="O5752">
        <v>25827</v>
      </c>
      <c r="P5752" t="s">
        <v>1207</v>
      </c>
      <c r="Q5752">
        <v>19950401</v>
      </c>
      <c r="R5752">
        <v>891008979</v>
      </c>
    </row>
    <row r="5753" spans="1:18">
      <c r="A5753" t="s">
        <v>1478</v>
      </c>
      <c r="B5753" t="s">
        <v>1522</v>
      </c>
      <c r="C5753">
        <v>201003</v>
      </c>
      <c r="D5753">
        <v>31</v>
      </c>
      <c r="E5753" t="s">
        <v>1302</v>
      </c>
      <c r="F5753">
        <v>0</v>
      </c>
      <c r="G5753">
        <v>0</v>
      </c>
      <c r="H5753">
        <v>0</v>
      </c>
      <c r="I5753">
        <v>43112039500</v>
      </c>
      <c r="J5753">
        <v>3</v>
      </c>
      <c r="K5753" t="s">
        <v>1477</v>
      </c>
      <c r="L5753">
        <v>276</v>
      </c>
      <c r="M5753" t="s">
        <v>1457</v>
      </c>
      <c r="N5753" t="s">
        <v>1458</v>
      </c>
      <c r="O5753">
        <v>171630</v>
      </c>
      <c r="P5753" t="s">
        <v>1207</v>
      </c>
      <c r="Q5753">
        <v>19980430</v>
      </c>
      <c r="R5753">
        <v>891008979</v>
      </c>
    </row>
    <row r="5754" spans="1:18">
      <c r="A5754" t="s">
        <v>1495</v>
      </c>
      <c r="B5754" t="s">
        <v>1523</v>
      </c>
      <c r="C5754">
        <v>201003</v>
      </c>
      <c r="D5754">
        <v>0</v>
      </c>
      <c r="E5754" t="s">
        <v>1302</v>
      </c>
      <c r="F5754">
        <v>0</v>
      </c>
      <c r="G5754">
        <v>0</v>
      </c>
      <c r="H5754">
        <v>0</v>
      </c>
      <c r="I5754">
        <v>43112034900</v>
      </c>
      <c r="J5754">
        <v>3</v>
      </c>
      <c r="K5754" t="s">
        <v>1456</v>
      </c>
      <c r="L5754">
        <v>276</v>
      </c>
      <c r="M5754" t="s">
        <v>1457</v>
      </c>
      <c r="N5754" t="s">
        <v>1458</v>
      </c>
      <c r="O5754">
        <v>0</v>
      </c>
      <c r="P5754" t="s">
        <v>1233</v>
      </c>
      <c r="Q5754">
        <v>19960801</v>
      </c>
      <c r="R5754">
        <v>891008979</v>
      </c>
    </row>
    <row r="5755" spans="1:18">
      <c r="A5755" t="s">
        <v>1495</v>
      </c>
      <c r="B5755" t="s">
        <v>1524</v>
      </c>
      <c r="C5755">
        <v>201003</v>
      </c>
      <c r="D5755">
        <v>31</v>
      </c>
      <c r="E5755" t="s">
        <v>1302</v>
      </c>
      <c r="F5755">
        <v>0</v>
      </c>
      <c r="G5755">
        <v>0</v>
      </c>
      <c r="H5755">
        <v>0</v>
      </c>
      <c r="I5755">
        <v>43112070500</v>
      </c>
      <c r="J5755">
        <v>3</v>
      </c>
      <c r="K5755" t="s">
        <v>1456</v>
      </c>
      <c r="L5755">
        <v>276</v>
      </c>
      <c r="M5755" t="s">
        <v>1457</v>
      </c>
      <c r="N5755" t="s">
        <v>1458</v>
      </c>
      <c r="O5755">
        <v>195241</v>
      </c>
      <c r="P5755" t="s">
        <v>1207</v>
      </c>
      <c r="R5755">
        <v>891008979</v>
      </c>
    </row>
    <row r="5756" spans="1:18">
      <c r="A5756" t="s">
        <v>1495</v>
      </c>
      <c r="B5756" t="s">
        <v>1524</v>
      </c>
      <c r="C5756">
        <v>201003</v>
      </c>
      <c r="D5756">
        <v>31</v>
      </c>
      <c r="E5756" t="s">
        <v>1302</v>
      </c>
      <c r="F5756">
        <v>0</v>
      </c>
      <c r="G5756">
        <v>0</v>
      </c>
      <c r="H5756">
        <v>0</v>
      </c>
      <c r="I5756">
        <v>43112070501</v>
      </c>
      <c r="J5756">
        <v>3</v>
      </c>
      <c r="K5756" t="s">
        <v>1456</v>
      </c>
      <c r="L5756">
        <v>276</v>
      </c>
      <c r="M5756" t="s">
        <v>1457</v>
      </c>
      <c r="N5756" t="s">
        <v>1458</v>
      </c>
      <c r="O5756">
        <v>195241</v>
      </c>
      <c r="P5756" t="s">
        <v>1233</v>
      </c>
      <c r="Q5756">
        <v>19931201</v>
      </c>
      <c r="R5756">
        <v>891008979</v>
      </c>
    </row>
    <row r="5757" spans="1:18">
      <c r="A5757" t="s">
        <v>1495</v>
      </c>
      <c r="B5757" t="s">
        <v>1525</v>
      </c>
      <c r="C5757">
        <v>201003</v>
      </c>
      <c r="D5757">
        <v>31</v>
      </c>
      <c r="E5757" t="s">
        <v>1302</v>
      </c>
      <c r="F5757">
        <v>0</v>
      </c>
      <c r="G5757">
        <v>0</v>
      </c>
      <c r="H5757">
        <v>0</v>
      </c>
      <c r="I5757">
        <v>43112072800</v>
      </c>
      <c r="J5757">
        <v>3</v>
      </c>
      <c r="K5757" t="s">
        <v>1456</v>
      </c>
      <c r="L5757">
        <v>276</v>
      </c>
      <c r="M5757" t="s">
        <v>1457</v>
      </c>
      <c r="N5757" t="s">
        <v>1458</v>
      </c>
      <c r="O5757">
        <v>642</v>
      </c>
      <c r="P5757" t="s">
        <v>1207</v>
      </c>
      <c r="Q5757">
        <v>19950401</v>
      </c>
      <c r="R5757">
        <v>891008979</v>
      </c>
    </row>
    <row r="5758" spans="1:18">
      <c r="A5758" t="s">
        <v>1478</v>
      </c>
      <c r="B5758" t="s">
        <v>1522</v>
      </c>
      <c r="C5758">
        <v>201004</v>
      </c>
      <c r="D5758">
        <v>30</v>
      </c>
      <c r="E5758" t="s">
        <v>1302</v>
      </c>
      <c r="F5758">
        <v>0</v>
      </c>
      <c r="G5758">
        <v>0</v>
      </c>
      <c r="H5758">
        <v>0</v>
      </c>
      <c r="I5758">
        <v>43112039500</v>
      </c>
      <c r="J5758">
        <v>3</v>
      </c>
      <c r="K5758" t="s">
        <v>1477</v>
      </c>
      <c r="L5758">
        <v>276</v>
      </c>
      <c r="M5758" t="s">
        <v>1457</v>
      </c>
      <c r="N5758" t="s">
        <v>1458</v>
      </c>
      <c r="O5758">
        <v>146424</v>
      </c>
      <c r="P5758" t="s">
        <v>1207</v>
      </c>
      <c r="Q5758">
        <v>19980430</v>
      </c>
      <c r="R5758">
        <v>891008979</v>
      </c>
    </row>
    <row r="5759" spans="1:18">
      <c r="A5759" t="s">
        <v>1495</v>
      </c>
      <c r="B5759" t="s">
        <v>1523</v>
      </c>
      <c r="C5759">
        <v>201004</v>
      </c>
      <c r="D5759">
        <v>0</v>
      </c>
      <c r="E5759" t="s">
        <v>1302</v>
      </c>
      <c r="F5759">
        <v>0</v>
      </c>
      <c r="G5759">
        <v>0</v>
      </c>
      <c r="H5759">
        <v>0</v>
      </c>
      <c r="I5759">
        <v>43112034900</v>
      </c>
      <c r="J5759">
        <v>3</v>
      </c>
      <c r="K5759" t="s">
        <v>1456</v>
      </c>
      <c r="L5759">
        <v>276</v>
      </c>
      <c r="M5759" t="s">
        <v>1457</v>
      </c>
      <c r="N5759" t="s">
        <v>1458</v>
      </c>
      <c r="O5759">
        <v>0</v>
      </c>
      <c r="P5759" t="s">
        <v>1233</v>
      </c>
      <c r="Q5759">
        <v>19960801</v>
      </c>
      <c r="R5759">
        <v>891008979</v>
      </c>
    </row>
    <row r="5760" spans="1:18">
      <c r="A5760" t="s">
        <v>1495</v>
      </c>
      <c r="B5760" t="s">
        <v>1524</v>
      </c>
      <c r="C5760">
        <v>201004</v>
      </c>
      <c r="D5760">
        <v>30</v>
      </c>
      <c r="E5760" t="s">
        <v>1302</v>
      </c>
      <c r="F5760">
        <v>0</v>
      </c>
      <c r="G5760">
        <v>0</v>
      </c>
      <c r="H5760">
        <v>0</v>
      </c>
      <c r="I5760">
        <v>43112070501</v>
      </c>
      <c r="J5760">
        <v>3</v>
      </c>
      <c r="K5760" t="s">
        <v>1456</v>
      </c>
      <c r="L5760">
        <v>276</v>
      </c>
      <c r="M5760" t="s">
        <v>1457</v>
      </c>
      <c r="N5760" t="s">
        <v>1458</v>
      </c>
      <c r="O5760">
        <v>146815</v>
      </c>
      <c r="P5760" t="s">
        <v>1233</v>
      </c>
      <c r="Q5760">
        <v>19931201</v>
      </c>
      <c r="R5760">
        <v>891008979</v>
      </c>
    </row>
    <row r="5761" spans="1:18">
      <c r="A5761" t="s">
        <v>1495</v>
      </c>
      <c r="B5761" t="s">
        <v>1524</v>
      </c>
      <c r="C5761">
        <v>201004</v>
      </c>
      <c r="D5761">
        <v>30</v>
      </c>
      <c r="E5761" t="s">
        <v>1302</v>
      </c>
      <c r="F5761">
        <v>0</v>
      </c>
      <c r="G5761">
        <v>0</v>
      </c>
      <c r="H5761">
        <v>0</v>
      </c>
      <c r="I5761">
        <v>43112070500</v>
      </c>
      <c r="J5761">
        <v>3</v>
      </c>
      <c r="K5761" t="s">
        <v>1456</v>
      </c>
      <c r="L5761">
        <v>276</v>
      </c>
      <c r="M5761" t="s">
        <v>1457</v>
      </c>
      <c r="N5761" t="s">
        <v>1458</v>
      </c>
      <c r="O5761">
        <v>146815</v>
      </c>
      <c r="P5761" t="s">
        <v>1207</v>
      </c>
      <c r="R5761">
        <v>891008979</v>
      </c>
    </row>
    <row r="5762" spans="1:18">
      <c r="A5762" t="s">
        <v>1495</v>
      </c>
      <c r="B5762" t="s">
        <v>1525</v>
      </c>
      <c r="C5762">
        <v>201004</v>
      </c>
      <c r="D5762">
        <v>26</v>
      </c>
      <c r="E5762" t="s">
        <v>1302</v>
      </c>
      <c r="F5762">
        <v>0</v>
      </c>
      <c r="G5762">
        <v>0</v>
      </c>
      <c r="H5762">
        <v>0</v>
      </c>
      <c r="I5762">
        <v>43112072800</v>
      </c>
      <c r="J5762">
        <v>3</v>
      </c>
      <c r="K5762" t="s">
        <v>1456</v>
      </c>
      <c r="L5762">
        <v>276</v>
      </c>
      <c r="M5762" t="s">
        <v>1457</v>
      </c>
      <c r="N5762" t="s">
        <v>1458</v>
      </c>
      <c r="O5762">
        <v>3659</v>
      </c>
      <c r="P5762" t="s">
        <v>1207</v>
      </c>
      <c r="Q5762">
        <v>19950401</v>
      </c>
      <c r="R5762">
        <v>891008979</v>
      </c>
    </row>
    <row r="5763" spans="1:18">
      <c r="A5763" t="s">
        <v>1478</v>
      </c>
      <c r="B5763" t="s">
        <v>1522</v>
      </c>
      <c r="C5763">
        <v>201005</v>
      </c>
      <c r="D5763">
        <v>31</v>
      </c>
      <c r="E5763" t="s">
        <v>1302</v>
      </c>
      <c r="F5763">
        <v>0</v>
      </c>
      <c r="G5763">
        <v>0</v>
      </c>
      <c r="H5763">
        <v>0</v>
      </c>
      <c r="I5763">
        <v>43112039500</v>
      </c>
      <c r="J5763">
        <v>3</v>
      </c>
      <c r="K5763" t="s">
        <v>1477</v>
      </c>
      <c r="L5763">
        <v>276</v>
      </c>
      <c r="M5763" t="s">
        <v>1457</v>
      </c>
      <c r="N5763" t="s">
        <v>1458</v>
      </c>
      <c r="O5763">
        <v>208569</v>
      </c>
      <c r="P5763" t="s">
        <v>1207</v>
      </c>
      <c r="Q5763">
        <v>19980430</v>
      </c>
      <c r="R5763">
        <v>891008979</v>
      </c>
    </row>
    <row r="5764" spans="1:18">
      <c r="A5764" t="s">
        <v>1495</v>
      </c>
      <c r="B5764" t="s">
        <v>1523</v>
      </c>
      <c r="C5764">
        <v>201005</v>
      </c>
      <c r="D5764">
        <v>0</v>
      </c>
      <c r="E5764" t="s">
        <v>1302</v>
      </c>
      <c r="F5764">
        <v>0</v>
      </c>
      <c r="G5764">
        <v>0</v>
      </c>
      <c r="H5764">
        <v>0</v>
      </c>
      <c r="I5764">
        <v>43112034900</v>
      </c>
      <c r="J5764">
        <v>3</v>
      </c>
      <c r="K5764" t="s">
        <v>1456</v>
      </c>
      <c r="L5764">
        <v>276</v>
      </c>
      <c r="M5764" t="s">
        <v>1457</v>
      </c>
      <c r="N5764" t="s">
        <v>1458</v>
      </c>
      <c r="O5764">
        <v>0</v>
      </c>
      <c r="P5764" t="s">
        <v>1233</v>
      </c>
      <c r="Q5764">
        <v>19960801</v>
      </c>
      <c r="R5764">
        <v>891008979</v>
      </c>
    </row>
    <row r="5765" spans="1:18">
      <c r="A5765" t="s">
        <v>1495</v>
      </c>
      <c r="B5765" t="s">
        <v>1524</v>
      </c>
      <c r="C5765">
        <v>201005</v>
      </c>
      <c r="D5765">
        <v>31</v>
      </c>
      <c r="E5765" t="s">
        <v>1302</v>
      </c>
      <c r="F5765">
        <v>0</v>
      </c>
      <c r="G5765">
        <v>0</v>
      </c>
      <c r="H5765">
        <v>0</v>
      </c>
      <c r="I5765">
        <v>43112070500</v>
      </c>
      <c r="J5765">
        <v>3</v>
      </c>
      <c r="K5765" t="s">
        <v>1456</v>
      </c>
      <c r="L5765">
        <v>276</v>
      </c>
      <c r="M5765" t="s">
        <v>1457</v>
      </c>
      <c r="N5765" t="s">
        <v>1458</v>
      </c>
      <c r="O5765">
        <v>174234</v>
      </c>
      <c r="P5765" t="s">
        <v>1207</v>
      </c>
      <c r="R5765">
        <v>891008979</v>
      </c>
    </row>
    <row r="5766" spans="1:18">
      <c r="A5766" t="s">
        <v>1495</v>
      </c>
      <c r="B5766" t="s">
        <v>1524</v>
      </c>
      <c r="C5766">
        <v>201005</v>
      </c>
      <c r="D5766">
        <v>31</v>
      </c>
      <c r="E5766" t="s">
        <v>1302</v>
      </c>
      <c r="F5766">
        <v>0</v>
      </c>
      <c r="G5766">
        <v>0</v>
      </c>
      <c r="H5766">
        <v>0</v>
      </c>
      <c r="I5766">
        <v>43112070501</v>
      </c>
      <c r="J5766">
        <v>3</v>
      </c>
      <c r="K5766" t="s">
        <v>1456</v>
      </c>
      <c r="L5766">
        <v>276</v>
      </c>
      <c r="M5766" t="s">
        <v>1457</v>
      </c>
      <c r="N5766" t="s">
        <v>1458</v>
      </c>
      <c r="O5766">
        <v>174234</v>
      </c>
      <c r="P5766" t="s">
        <v>1233</v>
      </c>
      <c r="Q5766">
        <v>19931201</v>
      </c>
      <c r="R5766">
        <v>891008979</v>
      </c>
    </row>
    <row r="5767" spans="1:18">
      <c r="A5767" t="s">
        <v>1495</v>
      </c>
      <c r="B5767" t="s">
        <v>1525</v>
      </c>
      <c r="C5767">
        <v>201005</v>
      </c>
      <c r="D5767">
        <v>2</v>
      </c>
      <c r="E5767" t="s">
        <v>1302</v>
      </c>
      <c r="F5767">
        <v>0</v>
      </c>
      <c r="G5767">
        <v>0</v>
      </c>
      <c r="H5767">
        <v>0</v>
      </c>
      <c r="I5767">
        <v>43112072800</v>
      </c>
      <c r="J5767">
        <v>3</v>
      </c>
      <c r="K5767" t="s">
        <v>1456</v>
      </c>
      <c r="L5767">
        <v>276</v>
      </c>
      <c r="M5767" t="s">
        <v>1457</v>
      </c>
      <c r="N5767" t="s">
        <v>1458</v>
      </c>
      <c r="O5767">
        <v>145</v>
      </c>
      <c r="P5767" t="s">
        <v>1207</v>
      </c>
      <c r="Q5767">
        <v>19950401</v>
      </c>
      <c r="R5767">
        <v>891008979</v>
      </c>
    </row>
    <row r="5768" spans="1:18">
      <c r="A5768" t="s">
        <v>1478</v>
      </c>
      <c r="B5768" t="s">
        <v>1522</v>
      </c>
      <c r="C5768">
        <v>201006</v>
      </c>
      <c r="D5768">
        <v>30</v>
      </c>
      <c r="E5768" t="s">
        <v>1302</v>
      </c>
      <c r="F5768">
        <v>0</v>
      </c>
      <c r="G5768">
        <v>0</v>
      </c>
      <c r="H5768">
        <v>0</v>
      </c>
      <c r="I5768">
        <v>43112039500</v>
      </c>
      <c r="J5768">
        <v>3</v>
      </c>
      <c r="K5768" t="s">
        <v>1477</v>
      </c>
      <c r="L5768">
        <v>276</v>
      </c>
      <c r="M5768" t="s">
        <v>1457</v>
      </c>
      <c r="N5768" t="s">
        <v>1458</v>
      </c>
      <c r="O5768">
        <v>159222</v>
      </c>
      <c r="P5768" t="s">
        <v>1207</v>
      </c>
      <c r="Q5768">
        <v>19980430</v>
      </c>
      <c r="R5768">
        <v>891008979</v>
      </c>
    </row>
    <row r="5769" spans="1:18">
      <c r="A5769" t="s">
        <v>1495</v>
      </c>
      <c r="B5769" t="s">
        <v>1523</v>
      </c>
      <c r="C5769">
        <v>201006</v>
      </c>
      <c r="D5769">
        <v>0</v>
      </c>
      <c r="E5769" t="s">
        <v>1302</v>
      </c>
      <c r="F5769">
        <v>0</v>
      </c>
      <c r="G5769">
        <v>0</v>
      </c>
      <c r="H5769">
        <v>0</v>
      </c>
      <c r="I5769">
        <v>43112034900</v>
      </c>
      <c r="J5769">
        <v>3</v>
      </c>
      <c r="K5769" t="s">
        <v>1456</v>
      </c>
      <c r="L5769">
        <v>276</v>
      </c>
      <c r="M5769" t="s">
        <v>1457</v>
      </c>
      <c r="N5769" t="s">
        <v>1458</v>
      </c>
      <c r="O5769">
        <v>0</v>
      </c>
      <c r="P5769" t="s">
        <v>1233</v>
      </c>
      <c r="Q5769">
        <v>19960801</v>
      </c>
      <c r="R5769">
        <v>891008979</v>
      </c>
    </row>
    <row r="5770" spans="1:18">
      <c r="A5770" t="s">
        <v>1495</v>
      </c>
      <c r="B5770" t="s">
        <v>1524</v>
      </c>
      <c r="C5770">
        <v>201006</v>
      </c>
      <c r="D5770">
        <v>30</v>
      </c>
      <c r="E5770" t="s">
        <v>1302</v>
      </c>
      <c r="F5770">
        <v>0</v>
      </c>
      <c r="G5770">
        <v>0</v>
      </c>
      <c r="H5770">
        <v>0</v>
      </c>
      <c r="I5770">
        <v>43112070500</v>
      </c>
      <c r="J5770">
        <v>3</v>
      </c>
      <c r="K5770" t="s">
        <v>1456</v>
      </c>
      <c r="L5770">
        <v>276</v>
      </c>
      <c r="M5770" t="s">
        <v>1457</v>
      </c>
      <c r="N5770" t="s">
        <v>1458</v>
      </c>
      <c r="O5770">
        <v>79156</v>
      </c>
      <c r="P5770" t="s">
        <v>1207</v>
      </c>
      <c r="R5770">
        <v>891008979</v>
      </c>
    </row>
    <row r="5771" spans="1:18">
      <c r="A5771" t="s">
        <v>1495</v>
      </c>
      <c r="B5771" t="s">
        <v>1524</v>
      </c>
      <c r="C5771">
        <v>201006</v>
      </c>
      <c r="D5771">
        <v>30</v>
      </c>
      <c r="E5771" t="s">
        <v>1302</v>
      </c>
      <c r="F5771">
        <v>0</v>
      </c>
      <c r="G5771">
        <v>0</v>
      </c>
      <c r="H5771">
        <v>0</v>
      </c>
      <c r="I5771">
        <v>43112070501</v>
      </c>
      <c r="J5771">
        <v>3</v>
      </c>
      <c r="K5771" t="s">
        <v>1456</v>
      </c>
      <c r="L5771">
        <v>276</v>
      </c>
      <c r="M5771" t="s">
        <v>1457</v>
      </c>
      <c r="N5771" t="s">
        <v>1458</v>
      </c>
      <c r="O5771">
        <v>79156</v>
      </c>
      <c r="P5771" t="s">
        <v>1233</v>
      </c>
      <c r="Q5771">
        <v>19931201</v>
      </c>
      <c r="R5771">
        <v>891008979</v>
      </c>
    </row>
    <row r="5772" spans="1:18">
      <c r="A5772" t="s">
        <v>1495</v>
      </c>
      <c r="B5772" t="s">
        <v>1525</v>
      </c>
      <c r="C5772">
        <v>201006</v>
      </c>
      <c r="D5772">
        <v>0</v>
      </c>
      <c r="E5772" t="s">
        <v>1302</v>
      </c>
      <c r="F5772">
        <v>0</v>
      </c>
      <c r="G5772">
        <v>0</v>
      </c>
      <c r="H5772">
        <v>0</v>
      </c>
      <c r="I5772">
        <v>43112072800</v>
      </c>
      <c r="J5772">
        <v>3</v>
      </c>
      <c r="K5772" t="s">
        <v>1456</v>
      </c>
      <c r="L5772">
        <v>276</v>
      </c>
      <c r="M5772" t="s">
        <v>1457</v>
      </c>
      <c r="N5772" t="s">
        <v>1458</v>
      </c>
      <c r="O5772">
        <v>0</v>
      </c>
      <c r="P5772" t="s">
        <v>1207</v>
      </c>
      <c r="Q5772">
        <v>19950401</v>
      </c>
      <c r="R5772">
        <v>891008979</v>
      </c>
    </row>
    <row r="5773" spans="1:18">
      <c r="A5773" t="s">
        <v>1478</v>
      </c>
      <c r="B5773" t="s">
        <v>1522</v>
      </c>
      <c r="C5773">
        <v>201007</v>
      </c>
      <c r="D5773">
        <v>31</v>
      </c>
      <c r="E5773" t="s">
        <v>1302</v>
      </c>
      <c r="F5773">
        <v>0</v>
      </c>
      <c r="G5773">
        <v>0</v>
      </c>
      <c r="H5773">
        <v>0</v>
      </c>
      <c r="I5773">
        <v>43112039500</v>
      </c>
      <c r="J5773">
        <v>3</v>
      </c>
      <c r="K5773" t="s">
        <v>1477</v>
      </c>
      <c r="L5773">
        <v>276</v>
      </c>
      <c r="M5773" t="s">
        <v>1457</v>
      </c>
      <c r="N5773" t="s">
        <v>1458</v>
      </c>
      <c r="O5773">
        <v>110428</v>
      </c>
      <c r="P5773" t="s">
        <v>1207</v>
      </c>
      <c r="Q5773">
        <v>19980430</v>
      </c>
      <c r="R5773">
        <v>891008979</v>
      </c>
    </row>
    <row r="5774" spans="1:18">
      <c r="A5774" t="s">
        <v>1495</v>
      </c>
      <c r="B5774" t="s">
        <v>1523</v>
      </c>
      <c r="C5774">
        <v>201007</v>
      </c>
      <c r="D5774">
        <v>0</v>
      </c>
      <c r="E5774" t="s">
        <v>1302</v>
      </c>
      <c r="F5774">
        <v>0</v>
      </c>
      <c r="G5774">
        <v>0</v>
      </c>
      <c r="H5774">
        <v>0</v>
      </c>
      <c r="I5774">
        <v>43112034900</v>
      </c>
      <c r="J5774">
        <v>3</v>
      </c>
      <c r="K5774" t="s">
        <v>1456</v>
      </c>
      <c r="L5774">
        <v>276</v>
      </c>
      <c r="M5774" t="s">
        <v>1457</v>
      </c>
      <c r="N5774" t="s">
        <v>1458</v>
      </c>
      <c r="O5774">
        <v>0</v>
      </c>
      <c r="P5774" t="s">
        <v>1233</v>
      </c>
      <c r="Q5774">
        <v>19960801</v>
      </c>
      <c r="R5774">
        <v>891008979</v>
      </c>
    </row>
    <row r="5775" spans="1:18">
      <c r="A5775" t="s">
        <v>1495</v>
      </c>
      <c r="B5775" t="s">
        <v>1524</v>
      </c>
      <c r="C5775">
        <v>201007</v>
      </c>
      <c r="D5775">
        <v>31</v>
      </c>
      <c r="E5775" t="s">
        <v>1302</v>
      </c>
      <c r="F5775">
        <v>0</v>
      </c>
      <c r="G5775">
        <v>0</v>
      </c>
      <c r="H5775">
        <v>0</v>
      </c>
      <c r="I5775">
        <v>43112070500</v>
      </c>
      <c r="J5775">
        <v>3</v>
      </c>
      <c r="K5775" t="s">
        <v>1456</v>
      </c>
      <c r="L5775">
        <v>276</v>
      </c>
      <c r="M5775" t="s">
        <v>1457</v>
      </c>
      <c r="N5775" t="s">
        <v>1458</v>
      </c>
      <c r="O5775">
        <v>104878</v>
      </c>
      <c r="P5775" t="s">
        <v>1207</v>
      </c>
      <c r="R5775">
        <v>891008979</v>
      </c>
    </row>
    <row r="5776" spans="1:18">
      <c r="A5776" t="s">
        <v>1495</v>
      </c>
      <c r="B5776" t="s">
        <v>1524</v>
      </c>
      <c r="C5776">
        <v>201007</v>
      </c>
      <c r="D5776">
        <v>31</v>
      </c>
      <c r="E5776" t="s">
        <v>1302</v>
      </c>
      <c r="F5776">
        <v>0</v>
      </c>
      <c r="G5776">
        <v>0</v>
      </c>
      <c r="H5776">
        <v>0</v>
      </c>
      <c r="I5776">
        <v>43112070501</v>
      </c>
      <c r="J5776">
        <v>3</v>
      </c>
      <c r="K5776" t="s">
        <v>1456</v>
      </c>
      <c r="L5776">
        <v>276</v>
      </c>
      <c r="M5776" t="s">
        <v>1457</v>
      </c>
      <c r="N5776" t="s">
        <v>1458</v>
      </c>
      <c r="O5776">
        <v>104878</v>
      </c>
      <c r="P5776" t="s">
        <v>1233</v>
      </c>
      <c r="Q5776">
        <v>19931201</v>
      </c>
      <c r="R5776">
        <v>891008979</v>
      </c>
    </row>
    <row r="5777" spans="1:18">
      <c r="A5777" t="s">
        <v>1495</v>
      </c>
      <c r="B5777" t="s">
        <v>1525</v>
      </c>
      <c r="C5777">
        <v>201007</v>
      </c>
      <c r="D5777">
        <v>0</v>
      </c>
      <c r="E5777" t="s">
        <v>1302</v>
      </c>
      <c r="F5777">
        <v>0</v>
      </c>
      <c r="G5777">
        <v>0</v>
      </c>
      <c r="H5777">
        <v>0</v>
      </c>
      <c r="I5777">
        <v>43112072800</v>
      </c>
      <c r="J5777">
        <v>3</v>
      </c>
      <c r="K5777" t="s">
        <v>1456</v>
      </c>
      <c r="L5777">
        <v>276</v>
      </c>
      <c r="M5777" t="s">
        <v>1457</v>
      </c>
      <c r="N5777" t="s">
        <v>1458</v>
      </c>
      <c r="O5777">
        <v>0</v>
      </c>
      <c r="P5777" t="s">
        <v>1207</v>
      </c>
      <c r="Q5777">
        <v>19950401</v>
      </c>
      <c r="R5777">
        <v>891008979</v>
      </c>
    </row>
    <row r="5778" spans="1:18">
      <c r="A5778" t="s">
        <v>1478</v>
      </c>
      <c r="B5778" t="s">
        <v>1522</v>
      </c>
      <c r="C5778">
        <v>201008</v>
      </c>
      <c r="D5778">
        <v>31</v>
      </c>
      <c r="E5778" t="s">
        <v>1302</v>
      </c>
      <c r="F5778">
        <v>0</v>
      </c>
      <c r="G5778">
        <v>0</v>
      </c>
      <c r="H5778">
        <v>0</v>
      </c>
      <c r="I5778">
        <v>43112039500</v>
      </c>
      <c r="J5778">
        <v>3</v>
      </c>
      <c r="K5778" t="s">
        <v>1477</v>
      </c>
      <c r="L5778">
        <v>276</v>
      </c>
      <c r="M5778" t="s">
        <v>1457</v>
      </c>
      <c r="N5778" t="s">
        <v>1458</v>
      </c>
      <c r="O5778">
        <v>132566</v>
      </c>
      <c r="P5778" t="s">
        <v>1207</v>
      </c>
      <c r="Q5778">
        <v>19980430</v>
      </c>
      <c r="R5778">
        <v>891008979</v>
      </c>
    </row>
    <row r="5779" spans="1:18">
      <c r="A5779" t="s">
        <v>1495</v>
      </c>
      <c r="B5779" t="s">
        <v>1523</v>
      </c>
      <c r="C5779">
        <v>201008</v>
      </c>
      <c r="D5779">
        <v>0</v>
      </c>
      <c r="E5779" t="s">
        <v>1302</v>
      </c>
      <c r="F5779">
        <v>0</v>
      </c>
      <c r="G5779">
        <v>0</v>
      </c>
      <c r="H5779">
        <v>0</v>
      </c>
      <c r="I5779">
        <v>43112034900</v>
      </c>
      <c r="J5779">
        <v>3</v>
      </c>
      <c r="K5779" t="s">
        <v>1456</v>
      </c>
      <c r="L5779">
        <v>276</v>
      </c>
      <c r="M5779" t="s">
        <v>1457</v>
      </c>
      <c r="N5779" t="s">
        <v>1458</v>
      </c>
      <c r="O5779">
        <v>0</v>
      </c>
      <c r="P5779" t="s">
        <v>1233</v>
      </c>
      <c r="Q5779">
        <v>19960801</v>
      </c>
      <c r="R5779">
        <v>891008979</v>
      </c>
    </row>
    <row r="5780" spans="1:18">
      <c r="A5780" t="s">
        <v>1495</v>
      </c>
      <c r="B5780" t="s">
        <v>1524</v>
      </c>
      <c r="C5780">
        <v>201008</v>
      </c>
      <c r="D5780">
        <v>29</v>
      </c>
      <c r="E5780" t="s">
        <v>1302</v>
      </c>
      <c r="F5780">
        <v>0</v>
      </c>
      <c r="G5780">
        <v>0</v>
      </c>
      <c r="H5780">
        <v>0</v>
      </c>
      <c r="I5780">
        <v>43112070500</v>
      </c>
      <c r="J5780">
        <v>3</v>
      </c>
      <c r="K5780" t="s">
        <v>1456</v>
      </c>
      <c r="L5780">
        <v>276</v>
      </c>
      <c r="M5780" t="s">
        <v>1457</v>
      </c>
      <c r="N5780" t="s">
        <v>1458</v>
      </c>
      <c r="O5780">
        <v>118374</v>
      </c>
      <c r="P5780" t="s">
        <v>1207</v>
      </c>
      <c r="R5780">
        <v>891008979</v>
      </c>
    </row>
    <row r="5781" spans="1:18">
      <c r="A5781" t="s">
        <v>1495</v>
      </c>
      <c r="B5781" t="s">
        <v>1524</v>
      </c>
      <c r="C5781">
        <v>201008</v>
      </c>
      <c r="D5781">
        <v>29</v>
      </c>
      <c r="E5781" t="s">
        <v>1302</v>
      </c>
      <c r="F5781">
        <v>0</v>
      </c>
      <c r="G5781">
        <v>0</v>
      </c>
      <c r="H5781">
        <v>0</v>
      </c>
      <c r="I5781">
        <v>43112070501</v>
      </c>
      <c r="J5781">
        <v>3</v>
      </c>
      <c r="K5781" t="s">
        <v>1456</v>
      </c>
      <c r="L5781">
        <v>276</v>
      </c>
      <c r="M5781" t="s">
        <v>1457</v>
      </c>
      <c r="N5781" t="s">
        <v>1458</v>
      </c>
      <c r="O5781">
        <v>118374</v>
      </c>
      <c r="P5781" t="s">
        <v>1233</v>
      </c>
      <c r="Q5781">
        <v>19931201</v>
      </c>
      <c r="R5781">
        <v>891008979</v>
      </c>
    </row>
    <row r="5782" spans="1:18">
      <c r="A5782" t="s">
        <v>1495</v>
      </c>
      <c r="B5782" t="s">
        <v>1525</v>
      </c>
      <c r="C5782">
        <v>201008</v>
      </c>
      <c r="D5782">
        <v>5</v>
      </c>
      <c r="E5782" t="s">
        <v>1302</v>
      </c>
      <c r="F5782">
        <v>0</v>
      </c>
      <c r="G5782">
        <v>0</v>
      </c>
      <c r="H5782">
        <v>0</v>
      </c>
      <c r="I5782">
        <v>43112072800</v>
      </c>
      <c r="J5782">
        <v>3</v>
      </c>
      <c r="K5782" t="s">
        <v>1456</v>
      </c>
      <c r="L5782">
        <v>276</v>
      </c>
      <c r="M5782" t="s">
        <v>1457</v>
      </c>
      <c r="N5782" t="s">
        <v>1458</v>
      </c>
      <c r="O5782">
        <v>12834</v>
      </c>
      <c r="P5782" t="s">
        <v>1207</v>
      </c>
      <c r="Q5782">
        <v>19950401</v>
      </c>
      <c r="R5782">
        <v>891008979</v>
      </c>
    </row>
    <row r="5783" spans="1:18">
      <c r="A5783" t="s">
        <v>1478</v>
      </c>
      <c r="B5783" t="s">
        <v>1522</v>
      </c>
      <c r="C5783">
        <v>201009</v>
      </c>
      <c r="D5783">
        <v>30</v>
      </c>
      <c r="E5783" t="s">
        <v>1302</v>
      </c>
      <c r="F5783">
        <v>0</v>
      </c>
      <c r="G5783">
        <v>0</v>
      </c>
      <c r="H5783">
        <v>0</v>
      </c>
      <c r="I5783">
        <v>43112039500</v>
      </c>
      <c r="J5783">
        <v>3</v>
      </c>
      <c r="K5783" t="s">
        <v>1477</v>
      </c>
      <c r="L5783">
        <v>276</v>
      </c>
      <c r="M5783" t="s">
        <v>1457</v>
      </c>
      <c r="N5783" t="s">
        <v>1458</v>
      </c>
      <c r="O5783">
        <v>61400</v>
      </c>
      <c r="P5783" t="s">
        <v>1207</v>
      </c>
      <c r="Q5783">
        <v>19980430</v>
      </c>
      <c r="R5783">
        <v>891008979</v>
      </c>
    </row>
    <row r="5784" spans="1:18">
      <c r="A5784" t="s">
        <v>1495</v>
      </c>
      <c r="B5784" t="s">
        <v>1523</v>
      </c>
      <c r="C5784">
        <v>201009</v>
      </c>
      <c r="D5784">
        <v>0</v>
      </c>
      <c r="E5784" t="s">
        <v>1302</v>
      </c>
      <c r="F5784">
        <v>0</v>
      </c>
      <c r="G5784">
        <v>0</v>
      </c>
      <c r="H5784">
        <v>0</v>
      </c>
      <c r="I5784">
        <v>43112034900</v>
      </c>
      <c r="J5784">
        <v>3</v>
      </c>
      <c r="K5784" t="s">
        <v>1456</v>
      </c>
      <c r="L5784">
        <v>276</v>
      </c>
      <c r="M5784" t="s">
        <v>1457</v>
      </c>
      <c r="N5784" t="s">
        <v>1458</v>
      </c>
      <c r="O5784">
        <v>0</v>
      </c>
      <c r="P5784" t="s">
        <v>1233</v>
      </c>
      <c r="Q5784">
        <v>19960801</v>
      </c>
      <c r="R5784">
        <v>891008979</v>
      </c>
    </row>
    <row r="5785" spans="1:18">
      <c r="A5785" t="s">
        <v>1495</v>
      </c>
      <c r="B5785" t="s">
        <v>1524</v>
      </c>
      <c r="C5785">
        <v>201009</v>
      </c>
      <c r="D5785">
        <v>30</v>
      </c>
      <c r="E5785" t="s">
        <v>1302</v>
      </c>
      <c r="F5785">
        <v>0</v>
      </c>
      <c r="G5785">
        <v>0</v>
      </c>
      <c r="H5785">
        <v>0</v>
      </c>
      <c r="I5785">
        <v>43112070501</v>
      </c>
      <c r="J5785">
        <v>3</v>
      </c>
      <c r="K5785" t="s">
        <v>1456</v>
      </c>
      <c r="L5785">
        <v>276</v>
      </c>
      <c r="M5785" t="s">
        <v>1457</v>
      </c>
      <c r="N5785" t="s">
        <v>1458</v>
      </c>
      <c r="O5785">
        <v>96800</v>
      </c>
      <c r="P5785" t="s">
        <v>1233</v>
      </c>
      <c r="Q5785">
        <v>19931201</v>
      </c>
      <c r="R5785">
        <v>891008979</v>
      </c>
    </row>
    <row r="5786" spans="1:18">
      <c r="A5786" t="s">
        <v>1495</v>
      </c>
      <c r="B5786" t="s">
        <v>1524</v>
      </c>
      <c r="C5786">
        <v>201009</v>
      </c>
      <c r="D5786">
        <v>30</v>
      </c>
      <c r="E5786" t="s">
        <v>1302</v>
      </c>
      <c r="F5786">
        <v>0</v>
      </c>
      <c r="G5786">
        <v>0</v>
      </c>
      <c r="H5786">
        <v>0</v>
      </c>
      <c r="I5786">
        <v>43112070500</v>
      </c>
      <c r="J5786">
        <v>3</v>
      </c>
      <c r="K5786" t="s">
        <v>1456</v>
      </c>
      <c r="L5786">
        <v>276</v>
      </c>
      <c r="M5786" t="s">
        <v>1457</v>
      </c>
      <c r="N5786" t="s">
        <v>1458</v>
      </c>
      <c r="O5786">
        <v>96800</v>
      </c>
      <c r="P5786" t="s">
        <v>1207</v>
      </c>
      <c r="R5786">
        <v>891008979</v>
      </c>
    </row>
    <row r="5787" spans="1:18">
      <c r="A5787" t="s">
        <v>1495</v>
      </c>
      <c r="B5787" t="s">
        <v>1525</v>
      </c>
      <c r="C5787">
        <v>201009</v>
      </c>
      <c r="D5787">
        <v>3</v>
      </c>
      <c r="E5787" t="s">
        <v>1302</v>
      </c>
      <c r="F5787">
        <v>0</v>
      </c>
      <c r="G5787">
        <v>0</v>
      </c>
      <c r="H5787">
        <v>0</v>
      </c>
      <c r="I5787">
        <v>43112072800</v>
      </c>
      <c r="J5787">
        <v>3</v>
      </c>
      <c r="K5787" t="s">
        <v>1456</v>
      </c>
      <c r="L5787">
        <v>276</v>
      </c>
      <c r="M5787" t="s">
        <v>1457</v>
      </c>
      <c r="N5787" t="s">
        <v>1458</v>
      </c>
      <c r="O5787">
        <v>5077</v>
      </c>
      <c r="P5787" t="s">
        <v>1207</v>
      </c>
      <c r="Q5787">
        <v>19950401</v>
      </c>
      <c r="R5787">
        <v>891008979</v>
      </c>
    </row>
    <row r="5788" spans="1:18">
      <c r="A5788" t="s">
        <v>1478</v>
      </c>
      <c r="B5788" t="s">
        <v>1522</v>
      </c>
      <c r="C5788">
        <v>201010</v>
      </c>
      <c r="D5788">
        <v>31</v>
      </c>
      <c r="E5788" t="s">
        <v>1302</v>
      </c>
      <c r="F5788">
        <v>0</v>
      </c>
      <c r="G5788">
        <v>0</v>
      </c>
      <c r="H5788">
        <v>0</v>
      </c>
      <c r="I5788">
        <v>43112039500</v>
      </c>
      <c r="J5788">
        <v>3</v>
      </c>
      <c r="K5788" t="s">
        <v>1477</v>
      </c>
      <c r="L5788">
        <v>276</v>
      </c>
      <c r="M5788" t="s">
        <v>1457</v>
      </c>
      <c r="N5788" t="s">
        <v>1458</v>
      </c>
      <c r="O5788">
        <v>115103</v>
      </c>
      <c r="P5788" t="s">
        <v>1207</v>
      </c>
      <c r="Q5788">
        <v>19980430</v>
      </c>
      <c r="R5788">
        <v>891008979</v>
      </c>
    </row>
    <row r="5789" spans="1:18">
      <c r="A5789" t="s">
        <v>1495</v>
      </c>
      <c r="B5789" t="s">
        <v>1523</v>
      </c>
      <c r="C5789">
        <v>201010</v>
      </c>
      <c r="D5789">
        <v>0</v>
      </c>
      <c r="E5789" t="s">
        <v>1302</v>
      </c>
      <c r="F5789">
        <v>0</v>
      </c>
      <c r="G5789">
        <v>0</v>
      </c>
      <c r="H5789">
        <v>0</v>
      </c>
      <c r="I5789">
        <v>43112034900</v>
      </c>
      <c r="J5789">
        <v>3</v>
      </c>
      <c r="K5789" t="s">
        <v>1456</v>
      </c>
      <c r="L5789">
        <v>276</v>
      </c>
      <c r="M5789" t="s">
        <v>1457</v>
      </c>
      <c r="N5789" t="s">
        <v>1458</v>
      </c>
      <c r="O5789">
        <v>0</v>
      </c>
      <c r="P5789" t="s">
        <v>1233</v>
      </c>
      <c r="Q5789">
        <v>19960801</v>
      </c>
      <c r="R5789">
        <v>891008979</v>
      </c>
    </row>
    <row r="5790" spans="1:18">
      <c r="A5790" t="s">
        <v>1495</v>
      </c>
      <c r="B5790" t="s">
        <v>1524</v>
      </c>
      <c r="C5790">
        <v>201010</v>
      </c>
      <c r="D5790">
        <v>31</v>
      </c>
      <c r="E5790" t="s">
        <v>1302</v>
      </c>
      <c r="F5790">
        <v>0</v>
      </c>
      <c r="G5790">
        <v>0</v>
      </c>
      <c r="H5790">
        <v>0</v>
      </c>
      <c r="I5790">
        <v>43112070500</v>
      </c>
      <c r="J5790">
        <v>3</v>
      </c>
      <c r="K5790" t="s">
        <v>1456</v>
      </c>
      <c r="L5790">
        <v>276</v>
      </c>
      <c r="M5790" t="s">
        <v>1457</v>
      </c>
      <c r="N5790" t="s">
        <v>1458</v>
      </c>
      <c r="O5790">
        <v>104239</v>
      </c>
      <c r="P5790" t="s">
        <v>1207</v>
      </c>
      <c r="R5790">
        <v>891008979</v>
      </c>
    </row>
    <row r="5791" spans="1:18">
      <c r="A5791" t="s">
        <v>1495</v>
      </c>
      <c r="B5791" t="s">
        <v>1524</v>
      </c>
      <c r="C5791">
        <v>201010</v>
      </c>
      <c r="D5791">
        <v>31</v>
      </c>
      <c r="E5791" t="s">
        <v>1302</v>
      </c>
      <c r="F5791">
        <v>0</v>
      </c>
      <c r="G5791">
        <v>0</v>
      </c>
      <c r="H5791">
        <v>0</v>
      </c>
      <c r="I5791">
        <v>43112070501</v>
      </c>
      <c r="J5791">
        <v>3</v>
      </c>
      <c r="K5791" t="s">
        <v>1456</v>
      </c>
      <c r="L5791">
        <v>276</v>
      </c>
      <c r="M5791" t="s">
        <v>1457</v>
      </c>
      <c r="N5791" t="s">
        <v>1458</v>
      </c>
      <c r="O5791">
        <v>104239</v>
      </c>
      <c r="P5791" t="s">
        <v>1233</v>
      </c>
      <c r="Q5791">
        <v>19931201</v>
      </c>
      <c r="R5791">
        <v>891008979</v>
      </c>
    </row>
    <row r="5792" spans="1:18">
      <c r="A5792" t="s">
        <v>1495</v>
      </c>
      <c r="B5792" t="s">
        <v>1525</v>
      </c>
      <c r="C5792">
        <v>201010</v>
      </c>
      <c r="D5792">
        <v>0</v>
      </c>
      <c r="E5792" t="s">
        <v>1302</v>
      </c>
      <c r="F5792">
        <v>0</v>
      </c>
      <c r="G5792">
        <v>0</v>
      </c>
      <c r="H5792">
        <v>0</v>
      </c>
      <c r="I5792">
        <v>43112072800</v>
      </c>
      <c r="J5792">
        <v>3</v>
      </c>
      <c r="K5792" t="s">
        <v>1456</v>
      </c>
      <c r="L5792">
        <v>276</v>
      </c>
      <c r="M5792" t="s">
        <v>1457</v>
      </c>
      <c r="N5792" t="s">
        <v>1458</v>
      </c>
      <c r="O5792">
        <v>0</v>
      </c>
      <c r="P5792" t="s">
        <v>1207</v>
      </c>
      <c r="Q5792">
        <v>19950401</v>
      </c>
      <c r="R5792">
        <v>891008979</v>
      </c>
    </row>
    <row r="5793" spans="1:18">
      <c r="A5793" t="s">
        <v>1478</v>
      </c>
      <c r="B5793" t="s">
        <v>1522</v>
      </c>
      <c r="C5793">
        <v>201011</v>
      </c>
      <c r="D5793">
        <v>30</v>
      </c>
      <c r="E5793" t="s">
        <v>1302</v>
      </c>
      <c r="F5793">
        <v>0</v>
      </c>
      <c r="G5793">
        <v>0</v>
      </c>
      <c r="H5793">
        <v>0</v>
      </c>
      <c r="I5793">
        <v>43112039500</v>
      </c>
      <c r="J5793">
        <v>3</v>
      </c>
      <c r="K5793" t="s">
        <v>1477</v>
      </c>
      <c r="L5793">
        <v>276</v>
      </c>
      <c r="M5793" t="s">
        <v>1457</v>
      </c>
      <c r="N5793" t="s">
        <v>1458</v>
      </c>
      <c r="O5793">
        <v>161430</v>
      </c>
      <c r="P5793" t="s">
        <v>1207</v>
      </c>
      <c r="Q5793">
        <v>19980430</v>
      </c>
      <c r="R5793">
        <v>891008979</v>
      </c>
    </row>
    <row r="5794" spans="1:18">
      <c r="A5794" t="s">
        <v>1495</v>
      </c>
      <c r="B5794" t="s">
        <v>1523</v>
      </c>
      <c r="C5794">
        <v>201011</v>
      </c>
      <c r="D5794">
        <v>0</v>
      </c>
      <c r="E5794" t="s">
        <v>1302</v>
      </c>
      <c r="F5794">
        <v>0</v>
      </c>
      <c r="G5794">
        <v>0</v>
      </c>
      <c r="H5794">
        <v>0</v>
      </c>
      <c r="I5794">
        <v>43112034900</v>
      </c>
      <c r="J5794">
        <v>3</v>
      </c>
      <c r="K5794" t="s">
        <v>1456</v>
      </c>
      <c r="L5794">
        <v>276</v>
      </c>
      <c r="M5794" t="s">
        <v>1457</v>
      </c>
      <c r="N5794" t="s">
        <v>1458</v>
      </c>
      <c r="O5794">
        <v>0</v>
      </c>
      <c r="P5794" t="s">
        <v>1233</v>
      </c>
      <c r="Q5794">
        <v>19960801</v>
      </c>
      <c r="R5794">
        <v>891008979</v>
      </c>
    </row>
    <row r="5795" spans="1:18">
      <c r="A5795" t="s">
        <v>1495</v>
      </c>
      <c r="B5795" t="s">
        <v>1524</v>
      </c>
      <c r="C5795">
        <v>201011</v>
      </c>
      <c r="D5795">
        <v>30</v>
      </c>
      <c r="E5795" t="s">
        <v>1302</v>
      </c>
      <c r="F5795">
        <v>0</v>
      </c>
      <c r="G5795">
        <v>0</v>
      </c>
      <c r="H5795">
        <v>0</v>
      </c>
      <c r="I5795">
        <v>43112070501</v>
      </c>
      <c r="J5795">
        <v>3</v>
      </c>
      <c r="K5795" t="s">
        <v>1456</v>
      </c>
      <c r="L5795">
        <v>276</v>
      </c>
      <c r="M5795" t="s">
        <v>1457</v>
      </c>
      <c r="N5795" t="s">
        <v>1458</v>
      </c>
      <c r="O5795">
        <v>150940</v>
      </c>
      <c r="P5795" t="s">
        <v>1233</v>
      </c>
      <c r="Q5795">
        <v>19931201</v>
      </c>
      <c r="R5795">
        <v>891008979</v>
      </c>
    </row>
    <row r="5796" spans="1:18">
      <c r="A5796" t="s">
        <v>1495</v>
      </c>
      <c r="B5796" t="s">
        <v>1525</v>
      </c>
      <c r="C5796">
        <v>201011</v>
      </c>
      <c r="D5796">
        <v>0</v>
      </c>
      <c r="E5796" t="s">
        <v>1302</v>
      </c>
      <c r="F5796">
        <v>0</v>
      </c>
      <c r="G5796">
        <v>0</v>
      </c>
      <c r="H5796">
        <v>0</v>
      </c>
      <c r="I5796">
        <v>43112072800</v>
      </c>
      <c r="J5796">
        <v>3</v>
      </c>
      <c r="K5796" t="s">
        <v>1456</v>
      </c>
      <c r="L5796">
        <v>276</v>
      </c>
      <c r="M5796" t="s">
        <v>1457</v>
      </c>
      <c r="N5796" t="s">
        <v>1458</v>
      </c>
      <c r="O5796">
        <v>0</v>
      </c>
      <c r="P5796" t="s">
        <v>1207</v>
      </c>
      <c r="Q5796">
        <v>19950401</v>
      </c>
      <c r="R5796">
        <v>891008979</v>
      </c>
    </row>
    <row r="5797" spans="1:18">
      <c r="A5797" t="s">
        <v>1478</v>
      </c>
      <c r="B5797" t="s">
        <v>1522</v>
      </c>
      <c r="C5797">
        <v>201012</v>
      </c>
      <c r="D5797">
        <v>31</v>
      </c>
      <c r="E5797" t="s">
        <v>1302</v>
      </c>
      <c r="F5797">
        <v>0</v>
      </c>
      <c r="G5797">
        <v>0</v>
      </c>
      <c r="H5797">
        <v>0</v>
      </c>
      <c r="I5797">
        <v>43112039500</v>
      </c>
      <c r="J5797">
        <v>3</v>
      </c>
      <c r="K5797" t="s">
        <v>1477</v>
      </c>
      <c r="L5797">
        <v>276</v>
      </c>
      <c r="M5797" t="s">
        <v>1457</v>
      </c>
      <c r="N5797" t="s">
        <v>1458</v>
      </c>
      <c r="O5797">
        <v>161637</v>
      </c>
      <c r="P5797" t="s">
        <v>1207</v>
      </c>
      <c r="Q5797">
        <v>19980430</v>
      </c>
      <c r="R5797">
        <v>891008979</v>
      </c>
    </row>
    <row r="5798" spans="1:18">
      <c r="A5798" t="s">
        <v>1495</v>
      </c>
      <c r="B5798" t="s">
        <v>1523</v>
      </c>
      <c r="C5798">
        <v>201012</v>
      </c>
      <c r="D5798">
        <v>0</v>
      </c>
      <c r="E5798" t="s">
        <v>1302</v>
      </c>
      <c r="F5798">
        <v>0</v>
      </c>
      <c r="G5798">
        <v>0</v>
      </c>
      <c r="H5798">
        <v>0</v>
      </c>
      <c r="I5798">
        <v>43112034900</v>
      </c>
      <c r="J5798">
        <v>3</v>
      </c>
      <c r="K5798" t="s">
        <v>1456</v>
      </c>
      <c r="L5798">
        <v>276</v>
      </c>
      <c r="M5798" t="s">
        <v>1457</v>
      </c>
      <c r="N5798" t="s">
        <v>1458</v>
      </c>
      <c r="O5798">
        <v>0</v>
      </c>
      <c r="P5798" t="s">
        <v>1233</v>
      </c>
      <c r="Q5798">
        <v>19960801</v>
      </c>
      <c r="R5798">
        <v>891008979</v>
      </c>
    </row>
    <row r="5799" spans="1:18">
      <c r="A5799" t="s">
        <v>1495</v>
      </c>
      <c r="B5799" t="s">
        <v>1524</v>
      </c>
      <c r="C5799">
        <v>201012</v>
      </c>
      <c r="D5799">
        <v>31</v>
      </c>
      <c r="E5799" t="s">
        <v>1302</v>
      </c>
      <c r="F5799">
        <v>0</v>
      </c>
      <c r="G5799">
        <v>0</v>
      </c>
      <c r="H5799">
        <v>0</v>
      </c>
      <c r="I5799">
        <v>43112070501</v>
      </c>
      <c r="J5799">
        <v>3</v>
      </c>
      <c r="K5799" t="s">
        <v>1456</v>
      </c>
      <c r="L5799">
        <v>276</v>
      </c>
      <c r="M5799" t="s">
        <v>1457</v>
      </c>
      <c r="N5799" t="s">
        <v>1458</v>
      </c>
      <c r="O5799">
        <v>191569</v>
      </c>
      <c r="P5799" t="s">
        <v>1233</v>
      </c>
      <c r="Q5799">
        <v>19931201</v>
      </c>
      <c r="R5799">
        <v>891008979</v>
      </c>
    </row>
    <row r="5800" spans="1:18">
      <c r="A5800" t="s">
        <v>1495</v>
      </c>
      <c r="B5800" t="s">
        <v>1525</v>
      </c>
      <c r="C5800">
        <v>201012</v>
      </c>
      <c r="D5800">
        <v>0</v>
      </c>
      <c r="E5800" t="s">
        <v>1302</v>
      </c>
      <c r="F5800">
        <v>0</v>
      </c>
      <c r="G5800">
        <v>0</v>
      </c>
      <c r="H5800">
        <v>0</v>
      </c>
      <c r="I5800">
        <v>43112072800</v>
      </c>
      <c r="J5800">
        <v>3</v>
      </c>
      <c r="K5800" t="s">
        <v>1456</v>
      </c>
      <c r="L5800">
        <v>276</v>
      </c>
      <c r="M5800" t="s">
        <v>1457</v>
      </c>
      <c r="N5800" t="s">
        <v>1458</v>
      </c>
      <c r="O5800">
        <v>0</v>
      </c>
      <c r="P5800" t="s">
        <v>1207</v>
      </c>
      <c r="Q5800">
        <v>19950401</v>
      </c>
      <c r="R5800">
        <v>891008979</v>
      </c>
    </row>
    <row r="5801" spans="1:18">
      <c r="A5801" t="s">
        <v>1461</v>
      </c>
      <c r="B5801" t="s">
        <v>1526</v>
      </c>
      <c r="C5801">
        <v>201001</v>
      </c>
      <c r="D5801">
        <v>0</v>
      </c>
      <c r="E5801" t="s">
        <v>1302</v>
      </c>
      <c r="F5801">
        <v>0</v>
      </c>
      <c r="G5801">
        <v>0</v>
      </c>
      <c r="H5801">
        <v>0</v>
      </c>
      <c r="I5801">
        <v>43112075901</v>
      </c>
      <c r="J5801">
        <v>4</v>
      </c>
      <c r="K5801" t="s">
        <v>1467</v>
      </c>
      <c r="L5801">
        <v>276</v>
      </c>
      <c r="M5801" t="s">
        <v>1457</v>
      </c>
      <c r="N5801" t="s">
        <v>1458</v>
      </c>
      <c r="O5801">
        <v>0</v>
      </c>
      <c r="P5801" t="s">
        <v>1207</v>
      </c>
      <c r="Q5801">
        <v>20080114</v>
      </c>
      <c r="R5801">
        <v>891008979</v>
      </c>
    </row>
    <row r="5802" spans="1:18">
      <c r="A5802" t="s">
        <v>1478</v>
      </c>
      <c r="B5802" t="s">
        <v>1527</v>
      </c>
      <c r="C5802">
        <v>201001</v>
      </c>
      <c r="D5802">
        <v>0</v>
      </c>
      <c r="E5802" t="s">
        <v>1302</v>
      </c>
      <c r="F5802">
        <v>0</v>
      </c>
      <c r="G5802">
        <v>0</v>
      </c>
      <c r="H5802">
        <v>0</v>
      </c>
      <c r="I5802">
        <v>43112039801</v>
      </c>
      <c r="J5802">
        <v>4</v>
      </c>
      <c r="K5802" t="s">
        <v>1477</v>
      </c>
      <c r="L5802">
        <v>276</v>
      </c>
      <c r="M5802" t="s">
        <v>1457</v>
      </c>
      <c r="N5802" t="s">
        <v>1458</v>
      </c>
      <c r="O5802">
        <v>0</v>
      </c>
      <c r="P5802" t="s">
        <v>1207</v>
      </c>
      <c r="Q5802">
        <v>20010318</v>
      </c>
      <c r="R5802">
        <v>891008979</v>
      </c>
    </row>
    <row r="5803" spans="1:18">
      <c r="A5803" t="s">
        <v>1478</v>
      </c>
      <c r="B5803" t="s">
        <v>1528</v>
      </c>
      <c r="C5803">
        <v>201001</v>
      </c>
      <c r="D5803">
        <v>0</v>
      </c>
      <c r="E5803" t="s">
        <v>1302</v>
      </c>
      <c r="F5803">
        <v>0</v>
      </c>
      <c r="G5803">
        <v>0</v>
      </c>
      <c r="H5803">
        <v>0</v>
      </c>
      <c r="I5803">
        <v>43112041800</v>
      </c>
      <c r="J5803">
        <v>4</v>
      </c>
      <c r="K5803" t="s">
        <v>1477</v>
      </c>
      <c r="L5803">
        <v>276</v>
      </c>
      <c r="M5803" t="s">
        <v>1457</v>
      </c>
      <c r="N5803" t="s">
        <v>1458</v>
      </c>
      <c r="O5803">
        <v>0</v>
      </c>
      <c r="P5803" t="s">
        <v>1207</v>
      </c>
      <c r="Q5803">
        <v>19831001</v>
      </c>
      <c r="R5803">
        <v>891008979</v>
      </c>
    </row>
    <row r="5804" spans="1:18">
      <c r="A5804" t="s">
        <v>1478</v>
      </c>
      <c r="B5804" t="s">
        <v>1529</v>
      </c>
      <c r="C5804">
        <v>201001</v>
      </c>
      <c r="D5804">
        <v>0</v>
      </c>
      <c r="E5804" t="s">
        <v>1302</v>
      </c>
      <c r="F5804">
        <v>0</v>
      </c>
      <c r="G5804">
        <v>0</v>
      </c>
      <c r="H5804">
        <v>0</v>
      </c>
      <c r="I5804">
        <v>43112076901</v>
      </c>
      <c r="J5804">
        <v>4</v>
      </c>
      <c r="K5804" t="s">
        <v>1456</v>
      </c>
      <c r="L5804">
        <v>276</v>
      </c>
      <c r="M5804" t="s">
        <v>1457</v>
      </c>
      <c r="N5804" t="s">
        <v>1458</v>
      </c>
      <c r="O5804">
        <v>0</v>
      </c>
      <c r="P5804" t="s">
        <v>1207</v>
      </c>
      <c r="Q5804">
        <v>20080226</v>
      </c>
      <c r="R5804">
        <v>891008979</v>
      </c>
    </row>
    <row r="5805" spans="1:18">
      <c r="A5805" t="s">
        <v>1478</v>
      </c>
      <c r="B5805" t="s">
        <v>1530</v>
      </c>
      <c r="C5805">
        <v>201001</v>
      </c>
      <c r="D5805">
        <v>0</v>
      </c>
      <c r="E5805" t="s">
        <v>1302</v>
      </c>
      <c r="F5805">
        <v>0</v>
      </c>
      <c r="G5805">
        <v>0</v>
      </c>
      <c r="H5805">
        <v>0</v>
      </c>
      <c r="I5805">
        <v>43112078501</v>
      </c>
      <c r="J5805">
        <v>4</v>
      </c>
      <c r="K5805" t="s">
        <v>1456</v>
      </c>
      <c r="L5805">
        <v>276</v>
      </c>
      <c r="M5805" t="s">
        <v>1457</v>
      </c>
      <c r="N5805" t="s">
        <v>1458</v>
      </c>
      <c r="O5805">
        <v>0</v>
      </c>
      <c r="P5805" t="s">
        <v>1207</v>
      </c>
      <c r="Q5805">
        <v>20080412</v>
      </c>
      <c r="R5805">
        <v>891008979</v>
      </c>
    </row>
    <row r="5806" spans="1:18">
      <c r="A5806" t="s">
        <v>1511</v>
      </c>
      <c r="B5806" t="s">
        <v>1531</v>
      </c>
      <c r="C5806">
        <v>201001</v>
      </c>
      <c r="D5806">
        <v>0</v>
      </c>
      <c r="E5806" t="s">
        <v>1302</v>
      </c>
      <c r="F5806">
        <v>0</v>
      </c>
      <c r="G5806">
        <v>0</v>
      </c>
      <c r="H5806">
        <v>0</v>
      </c>
      <c r="I5806">
        <v>43112076701</v>
      </c>
      <c r="J5806">
        <v>4</v>
      </c>
      <c r="K5806" t="s">
        <v>1513</v>
      </c>
      <c r="L5806">
        <v>276</v>
      </c>
      <c r="M5806" t="s">
        <v>1457</v>
      </c>
      <c r="N5806" t="s">
        <v>1458</v>
      </c>
      <c r="O5806">
        <v>0</v>
      </c>
      <c r="P5806" t="s">
        <v>1207</v>
      </c>
      <c r="Q5806">
        <v>20090630</v>
      </c>
      <c r="R5806">
        <v>891008979</v>
      </c>
    </row>
    <row r="5807" spans="1:18">
      <c r="A5807" t="s">
        <v>1461</v>
      </c>
      <c r="B5807" t="s">
        <v>1526</v>
      </c>
      <c r="C5807">
        <v>201002</v>
      </c>
      <c r="D5807">
        <v>0</v>
      </c>
      <c r="E5807" t="s">
        <v>1302</v>
      </c>
      <c r="F5807">
        <v>0</v>
      </c>
      <c r="G5807">
        <v>0</v>
      </c>
      <c r="H5807">
        <v>0</v>
      </c>
      <c r="I5807">
        <v>43112075901</v>
      </c>
      <c r="J5807">
        <v>4</v>
      </c>
      <c r="K5807" t="s">
        <v>1467</v>
      </c>
      <c r="L5807">
        <v>276</v>
      </c>
      <c r="M5807" t="s">
        <v>1457</v>
      </c>
      <c r="N5807" t="s">
        <v>1458</v>
      </c>
      <c r="O5807">
        <v>0</v>
      </c>
      <c r="P5807" t="s">
        <v>1207</v>
      </c>
      <c r="Q5807">
        <v>20080114</v>
      </c>
      <c r="R5807">
        <v>891008979</v>
      </c>
    </row>
    <row r="5808" spans="1:18">
      <c r="A5808" t="s">
        <v>1478</v>
      </c>
      <c r="B5808" t="s">
        <v>1527</v>
      </c>
      <c r="C5808">
        <v>201002</v>
      </c>
      <c r="D5808">
        <v>0</v>
      </c>
      <c r="E5808" t="s">
        <v>1302</v>
      </c>
      <c r="F5808">
        <v>0</v>
      </c>
      <c r="G5808">
        <v>0</v>
      </c>
      <c r="H5808">
        <v>0</v>
      </c>
      <c r="I5808">
        <v>43112039801</v>
      </c>
      <c r="J5808">
        <v>4</v>
      </c>
      <c r="K5808" t="s">
        <v>1477</v>
      </c>
      <c r="L5808">
        <v>276</v>
      </c>
      <c r="M5808" t="s">
        <v>1457</v>
      </c>
      <c r="N5808" t="s">
        <v>1458</v>
      </c>
      <c r="O5808">
        <v>0</v>
      </c>
      <c r="P5808" t="s">
        <v>1207</v>
      </c>
      <c r="Q5808">
        <v>20010318</v>
      </c>
      <c r="R5808">
        <v>891008979</v>
      </c>
    </row>
    <row r="5809" spans="1:18">
      <c r="A5809" t="s">
        <v>1478</v>
      </c>
      <c r="B5809" t="s">
        <v>1528</v>
      </c>
      <c r="C5809">
        <v>201002</v>
      </c>
      <c r="D5809">
        <v>0</v>
      </c>
      <c r="E5809" t="s">
        <v>1302</v>
      </c>
      <c r="F5809">
        <v>0</v>
      </c>
      <c r="G5809">
        <v>0</v>
      </c>
      <c r="H5809">
        <v>0</v>
      </c>
      <c r="I5809">
        <v>43112041800</v>
      </c>
      <c r="J5809">
        <v>4</v>
      </c>
      <c r="K5809" t="s">
        <v>1477</v>
      </c>
      <c r="L5809">
        <v>276</v>
      </c>
      <c r="M5809" t="s">
        <v>1457</v>
      </c>
      <c r="N5809" t="s">
        <v>1458</v>
      </c>
      <c r="O5809">
        <v>0</v>
      </c>
      <c r="P5809" t="s">
        <v>1207</v>
      </c>
      <c r="Q5809">
        <v>19831001</v>
      </c>
      <c r="R5809">
        <v>891008979</v>
      </c>
    </row>
    <row r="5810" spans="1:18">
      <c r="A5810" t="s">
        <v>1478</v>
      </c>
      <c r="B5810" t="s">
        <v>1529</v>
      </c>
      <c r="C5810">
        <v>201002</v>
      </c>
      <c r="D5810">
        <v>0</v>
      </c>
      <c r="E5810" t="s">
        <v>1302</v>
      </c>
      <c r="F5810">
        <v>0</v>
      </c>
      <c r="G5810">
        <v>0</v>
      </c>
      <c r="H5810">
        <v>0</v>
      </c>
      <c r="I5810">
        <v>43112076901</v>
      </c>
      <c r="J5810">
        <v>4</v>
      </c>
      <c r="K5810" t="s">
        <v>1456</v>
      </c>
      <c r="L5810">
        <v>276</v>
      </c>
      <c r="M5810" t="s">
        <v>1457</v>
      </c>
      <c r="N5810" t="s">
        <v>1458</v>
      </c>
      <c r="O5810">
        <v>0</v>
      </c>
      <c r="P5810" t="s">
        <v>1207</v>
      </c>
      <c r="Q5810">
        <v>20080226</v>
      </c>
      <c r="R5810">
        <v>891008979</v>
      </c>
    </row>
    <row r="5811" spans="1:18">
      <c r="A5811" t="s">
        <v>1478</v>
      </c>
      <c r="B5811" t="s">
        <v>1530</v>
      </c>
      <c r="C5811">
        <v>201002</v>
      </c>
      <c r="D5811">
        <v>0</v>
      </c>
      <c r="E5811" t="s">
        <v>1302</v>
      </c>
      <c r="F5811">
        <v>0</v>
      </c>
      <c r="G5811">
        <v>0</v>
      </c>
      <c r="H5811">
        <v>0</v>
      </c>
      <c r="I5811">
        <v>43112078501</v>
      </c>
      <c r="J5811">
        <v>4</v>
      </c>
      <c r="K5811" t="s">
        <v>1456</v>
      </c>
      <c r="L5811">
        <v>276</v>
      </c>
      <c r="M5811" t="s">
        <v>1457</v>
      </c>
      <c r="N5811" t="s">
        <v>1458</v>
      </c>
      <c r="O5811">
        <v>0</v>
      </c>
      <c r="P5811" t="s">
        <v>1207</v>
      </c>
      <c r="Q5811">
        <v>20080412</v>
      </c>
      <c r="R5811">
        <v>891008979</v>
      </c>
    </row>
    <row r="5812" spans="1:18">
      <c r="A5812" t="s">
        <v>1511</v>
      </c>
      <c r="B5812" t="s">
        <v>1531</v>
      </c>
      <c r="C5812">
        <v>201002</v>
      </c>
      <c r="D5812">
        <v>0</v>
      </c>
      <c r="E5812" t="s">
        <v>1302</v>
      </c>
      <c r="F5812">
        <v>0</v>
      </c>
      <c r="G5812">
        <v>0</v>
      </c>
      <c r="H5812">
        <v>0</v>
      </c>
      <c r="I5812">
        <v>43112076701</v>
      </c>
      <c r="J5812">
        <v>4</v>
      </c>
      <c r="K5812" t="s">
        <v>1513</v>
      </c>
      <c r="L5812">
        <v>276</v>
      </c>
      <c r="M5812" t="s">
        <v>1457</v>
      </c>
      <c r="N5812" t="s">
        <v>1458</v>
      </c>
      <c r="O5812">
        <v>0</v>
      </c>
      <c r="P5812" t="s">
        <v>1207</v>
      </c>
      <c r="Q5812">
        <v>20090630</v>
      </c>
      <c r="R5812">
        <v>891008979</v>
      </c>
    </row>
    <row r="5813" spans="1:18">
      <c r="A5813" t="s">
        <v>1461</v>
      </c>
      <c r="B5813" t="s">
        <v>1526</v>
      </c>
      <c r="C5813">
        <v>201003</v>
      </c>
      <c r="D5813">
        <v>6</v>
      </c>
      <c r="E5813" t="s">
        <v>1302</v>
      </c>
      <c r="F5813">
        <v>0</v>
      </c>
      <c r="G5813">
        <v>0</v>
      </c>
      <c r="H5813">
        <v>0</v>
      </c>
      <c r="I5813">
        <v>43112075901</v>
      </c>
      <c r="J5813">
        <v>4</v>
      </c>
      <c r="K5813" t="s">
        <v>1467</v>
      </c>
      <c r="L5813">
        <v>276</v>
      </c>
      <c r="M5813" t="s">
        <v>1457</v>
      </c>
      <c r="N5813" t="s">
        <v>1458</v>
      </c>
      <c r="O5813">
        <v>21310</v>
      </c>
      <c r="P5813" t="s">
        <v>1207</v>
      </c>
      <c r="Q5813">
        <v>20080114</v>
      </c>
      <c r="R5813">
        <v>891008979</v>
      </c>
    </row>
    <row r="5814" spans="1:18">
      <c r="A5814" t="s">
        <v>1478</v>
      </c>
      <c r="B5814" t="s">
        <v>1527</v>
      </c>
      <c r="C5814">
        <v>201003</v>
      </c>
      <c r="D5814">
        <v>0</v>
      </c>
      <c r="E5814" t="s">
        <v>1302</v>
      </c>
      <c r="F5814">
        <v>0</v>
      </c>
      <c r="G5814">
        <v>0</v>
      </c>
      <c r="H5814">
        <v>0</v>
      </c>
      <c r="I5814">
        <v>43112039801</v>
      </c>
      <c r="J5814">
        <v>4</v>
      </c>
      <c r="K5814" t="s">
        <v>1477</v>
      </c>
      <c r="L5814">
        <v>276</v>
      </c>
      <c r="M5814" t="s">
        <v>1457</v>
      </c>
      <c r="N5814" t="s">
        <v>1458</v>
      </c>
      <c r="O5814">
        <v>0</v>
      </c>
      <c r="P5814" t="s">
        <v>1207</v>
      </c>
      <c r="Q5814">
        <v>20010318</v>
      </c>
      <c r="R5814">
        <v>891008979</v>
      </c>
    </row>
    <row r="5815" spans="1:18">
      <c r="A5815" t="s">
        <v>1478</v>
      </c>
      <c r="B5815" t="s">
        <v>1528</v>
      </c>
      <c r="C5815">
        <v>201003</v>
      </c>
      <c r="D5815">
        <v>0</v>
      </c>
      <c r="E5815" t="s">
        <v>1302</v>
      </c>
      <c r="F5815">
        <v>0</v>
      </c>
      <c r="G5815">
        <v>0</v>
      </c>
      <c r="H5815">
        <v>0</v>
      </c>
      <c r="I5815">
        <v>43112041800</v>
      </c>
      <c r="J5815">
        <v>4</v>
      </c>
      <c r="K5815" t="s">
        <v>1477</v>
      </c>
      <c r="L5815">
        <v>276</v>
      </c>
      <c r="M5815" t="s">
        <v>1457</v>
      </c>
      <c r="N5815" t="s">
        <v>1458</v>
      </c>
      <c r="O5815">
        <v>0</v>
      </c>
      <c r="P5815" t="s">
        <v>1207</v>
      </c>
      <c r="Q5815">
        <v>19831001</v>
      </c>
      <c r="R5815">
        <v>891008979</v>
      </c>
    </row>
    <row r="5816" spans="1:18">
      <c r="A5816" t="s">
        <v>1478</v>
      </c>
      <c r="B5816" t="s">
        <v>1529</v>
      </c>
      <c r="C5816">
        <v>201003</v>
      </c>
      <c r="D5816">
        <v>11</v>
      </c>
      <c r="E5816" t="s">
        <v>1302</v>
      </c>
      <c r="F5816">
        <v>0</v>
      </c>
      <c r="G5816">
        <v>0</v>
      </c>
      <c r="H5816">
        <v>0</v>
      </c>
      <c r="I5816">
        <v>43112076901</v>
      </c>
      <c r="J5816">
        <v>4</v>
      </c>
      <c r="K5816" t="s">
        <v>1456</v>
      </c>
      <c r="L5816">
        <v>276</v>
      </c>
      <c r="M5816" t="s">
        <v>1457</v>
      </c>
      <c r="N5816" t="s">
        <v>1458</v>
      </c>
      <c r="O5816">
        <v>89790</v>
      </c>
      <c r="P5816" t="s">
        <v>1207</v>
      </c>
      <c r="Q5816">
        <v>20080226</v>
      </c>
      <c r="R5816">
        <v>891008979</v>
      </c>
    </row>
    <row r="5817" spans="1:18">
      <c r="A5817" t="s">
        <v>1478</v>
      </c>
      <c r="B5817" t="s">
        <v>1530</v>
      </c>
      <c r="C5817">
        <v>201003</v>
      </c>
      <c r="D5817">
        <v>11</v>
      </c>
      <c r="E5817" t="s">
        <v>1302</v>
      </c>
      <c r="F5817">
        <v>0</v>
      </c>
      <c r="G5817">
        <v>0</v>
      </c>
      <c r="H5817">
        <v>0</v>
      </c>
      <c r="I5817">
        <v>43112078501</v>
      </c>
      <c r="J5817">
        <v>4</v>
      </c>
      <c r="K5817" t="s">
        <v>1456</v>
      </c>
      <c r="L5817">
        <v>276</v>
      </c>
      <c r="M5817" t="s">
        <v>1457</v>
      </c>
      <c r="N5817" t="s">
        <v>1458</v>
      </c>
      <c r="O5817">
        <v>78410</v>
      </c>
      <c r="P5817" t="s">
        <v>1207</v>
      </c>
      <c r="Q5817">
        <v>20080412</v>
      </c>
      <c r="R5817">
        <v>891008979</v>
      </c>
    </row>
    <row r="5818" spans="1:18">
      <c r="A5818" t="s">
        <v>1511</v>
      </c>
      <c r="B5818" t="s">
        <v>1531</v>
      </c>
      <c r="C5818">
        <v>201003</v>
      </c>
      <c r="D5818">
        <v>0</v>
      </c>
      <c r="E5818" t="s">
        <v>1302</v>
      </c>
      <c r="F5818">
        <v>0</v>
      </c>
      <c r="G5818">
        <v>0</v>
      </c>
      <c r="H5818">
        <v>0</v>
      </c>
      <c r="I5818">
        <v>43112076701</v>
      </c>
      <c r="J5818">
        <v>4</v>
      </c>
      <c r="K5818" t="s">
        <v>1513</v>
      </c>
      <c r="L5818">
        <v>276</v>
      </c>
      <c r="M5818" t="s">
        <v>1457</v>
      </c>
      <c r="N5818" t="s">
        <v>1458</v>
      </c>
      <c r="O5818">
        <v>0</v>
      </c>
      <c r="P5818" t="s">
        <v>1207</v>
      </c>
      <c r="Q5818">
        <v>20090630</v>
      </c>
      <c r="R5818">
        <v>891008979</v>
      </c>
    </row>
    <row r="5819" spans="1:18">
      <c r="A5819" t="s">
        <v>1461</v>
      </c>
      <c r="B5819" t="s">
        <v>1526</v>
      </c>
      <c r="C5819">
        <v>201004</v>
      </c>
      <c r="D5819">
        <v>10</v>
      </c>
      <c r="E5819" t="s">
        <v>1302</v>
      </c>
      <c r="F5819">
        <v>0</v>
      </c>
      <c r="G5819">
        <v>0</v>
      </c>
      <c r="H5819">
        <v>0</v>
      </c>
      <c r="I5819">
        <v>43112075901</v>
      </c>
      <c r="J5819">
        <v>4</v>
      </c>
      <c r="K5819" t="s">
        <v>1467</v>
      </c>
      <c r="L5819">
        <v>276</v>
      </c>
      <c r="M5819" t="s">
        <v>1457</v>
      </c>
      <c r="N5819" t="s">
        <v>1458</v>
      </c>
      <c r="O5819">
        <v>102540</v>
      </c>
      <c r="P5819" t="s">
        <v>1207</v>
      </c>
      <c r="Q5819">
        <v>20080114</v>
      </c>
      <c r="R5819">
        <v>891008979</v>
      </c>
    </row>
    <row r="5820" spans="1:18">
      <c r="A5820" t="s">
        <v>1478</v>
      </c>
      <c r="B5820" t="s">
        <v>1527</v>
      </c>
      <c r="C5820">
        <v>201004</v>
      </c>
      <c r="D5820">
        <v>0</v>
      </c>
      <c r="E5820" t="s">
        <v>1302</v>
      </c>
      <c r="F5820">
        <v>0</v>
      </c>
      <c r="G5820">
        <v>0</v>
      </c>
      <c r="H5820">
        <v>0</v>
      </c>
      <c r="I5820">
        <v>43112039801</v>
      </c>
      <c r="J5820">
        <v>4</v>
      </c>
      <c r="K5820" t="s">
        <v>1477</v>
      </c>
      <c r="L5820">
        <v>276</v>
      </c>
      <c r="M5820" t="s">
        <v>1457</v>
      </c>
      <c r="N5820" t="s">
        <v>1458</v>
      </c>
      <c r="O5820">
        <v>0</v>
      </c>
      <c r="P5820" t="s">
        <v>1207</v>
      </c>
      <c r="Q5820">
        <v>20010318</v>
      </c>
      <c r="R5820">
        <v>891008979</v>
      </c>
    </row>
    <row r="5821" spans="1:18">
      <c r="A5821" t="s">
        <v>1478</v>
      </c>
      <c r="B5821" t="s">
        <v>1528</v>
      </c>
      <c r="C5821">
        <v>201004</v>
      </c>
      <c r="D5821">
        <v>0</v>
      </c>
      <c r="E5821" t="s">
        <v>1302</v>
      </c>
      <c r="F5821">
        <v>0</v>
      </c>
      <c r="G5821">
        <v>0</v>
      </c>
      <c r="H5821">
        <v>0</v>
      </c>
      <c r="I5821">
        <v>43112041800</v>
      </c>
      <c r="J5821">
        <v>4</v>
      </c>
      <c r="K5821" t="s">
        <v>1477</v>
      </c>
      <c r="L5821">
        <v>276</v>
      </c>
      <c r="M5821" t="s">
        <v>1457</v>
      </c>
      <c r="N5821" t="s">
        <v>1458</v>
      </c>
      <c r="O5821">
        <v>0</v>
      </c>
      <c r="P5821" t="s">
        <v>1207</v>
      </c>
      <c r="Q5821">
        <v>19831001</v>
      </c>
      <c r="R5821">
        <v>891008979</v>
      </c>
    </row>
    <row r="5822" spans="1:18">
      <c r="A5822" t="s">
        <v>1478</v>
      </c>
      <c r="B5822" t="s">
        <v>1529</v>
      </c>
      <c r="C5822">
        <v>201004</v>
      </c>
      <c r="D5822">
        <v>29</v>
      </c>
      <c r="E5822" t="s">
        <v>1302</v>
      </c>
      <c r="F5822">
        <v>0</v>
      </c>
      <c r="G5822">
        <v>0</v>
      </c>
      <c r="H5822">
        <v>0</v>
      </c>
      <c r="I5822">
        <v>43112076901</v>
      </c>
      <c r="J5822">
        <v>4</v>
      </c>
      <c r="K5822" t="s">
        <v>1456</v>
      </c>
      <c r="L5822">
        <v>276</v>
      </c>
      <c r="M5822" t="s">
        <v>1457</v>
      </c>
      <c r="N5822" t="s">
        <v>1458</v>
      </c>
      <c r="O5822">
        <v>396330</v>
      </c>
      <c r="P5822" t="s">
        <v>1207</v>
      </c>
      <c r="Q5822">
        <v>20080226</v>
      </c>
      <c r="R5822">
        <v>891008979</v>
      </c>
    </row>
    <row r="5823" spans="1:18">
      <c r="A5823" t="s">
        <v>1478</v>
      </c>
      <c r="B5823" t="s">
        <v>1530</v>
      </c>
      <c r="C5823">
        <v>201004</v>
      </c>
      <c r="D5823">
        <v>29</v>
      </c>
      <c r="E5823" t="s">
        <v>1302</v>
      </c>
      <c r="F5823">
        <v>0</v>
      </c>
      <c r="G5823">
        <v>0</v>
      </c>
      <c r="H5823">
        <v>0</v>
      </c>
      <c r="I5823">
        <v>43112078501</v>
      </c>
      <c r="J5823">
        <v>4</v>
      </c>
      <c r="K5823" t="s">
        <v>1456</v>
      </c>
      <c r="L5823">
        <v>276</v>
      </c>
      <c r="M5823" t="s">
        <v>1457</v>
      </c>
      <c r="N5823" t="s">
        <v>1458</v>
      </c>
      <c r="O5823">
        <v>398610</v>
      </c>
      <c r="P5823" t="s">
        <v>1207</v>
      </c>
      <c r="Q5823">
        <v>20080412</v>
      </c>
      <c r="R5823">
        <v>891008979</v>
      </c>
    </row>
    <row r="5824" spans="1:18">
      <c r="A5824" t="s">
        <v>1495</v>
      </c>
      <c r="B5824" t="s">
        <v>1501</v>
      </c>
      <c r="C5824">
        <v>201004</v>
      </c>
      <c r="D5824">
        <v>6</v>
      </c>
      <c r="E5824" t="s">
        <v>1302</v>
      </c>
      <c r="F5824">
        <v>0</v>
      </c>
      <c r="G5824">
        <v>0</v>
      </c>
      <c r="H5824">
        <v>0</v>
      </c>
      <c r="I5824">
        <v>43112073001</v>
      </c>
      <c r="J5824">
        <v>4</v>
      </c>
      <c r="K5824" t="s">
        <v>1456</v>
      </c>
      <c r="L5824">
        <v>276</v>
      </c>
      <c r="M5824" t="s">
        <v>1457</v>
      </c>
      <c r="N5824" t="s">
        <v>1458</v>
      </c>
      <c r="O5824">
        <v>82800</v>
      </c>
      <c r="P5824" t="s">
        <v>1207</v>
      </c>
      <c r="Q5824">
        <v>20021024</v>
      </c>
      <c r="R5824">
        <v>891008979</v>
      </c>
    </row>
    <row r="5825" spans="1:18">
      <c r="A5825" t="s">
        <v>1511</v>
      </c>
      <c r="B5825" t="s">
        <v>1531</v>
      </c>
      <c r="C5825">
        <v>201004</v>
      </c>
      <c r="D5825">
        <v>28</v>
      </c>
      <c r="E5825" t="s">
        <v>1302</v>
      </c>
      <c r="F5825">
        <v>0</v>
      </c>
      <c r="G5825">
        <v>0</v>
      </c>
      <c r="H5825">
        <v>0</v>
      </c>
      <c r="I5825">
        <v>43112076701</v>
      </c>
      <c r="J5825">
        <v>4</v>
      </c>
      <c r="K5825" t="s">
        <v>1513</v>
      </c>
      <c r="L5825">
        <v>276</v>
      </c>
      <c r="M5825" t="s">
        <v>1457</v>
      </c>
      <c r="N5825" t="s">
        <v>1458</v>
      </c>
      <c r="O5825">
        <v>310300</v>
      </c>
      <c r="P5825" t="s">
        <v>1207</v>
      </c>
      <c r="Q5825">
        <v>20090630</v>
      </c>
      <c r="R5825">
        <v>891008979</v>
      </c>
    </row>
    <row r="5826" spans="1:18">
      <c r="A5826" t="s">
        <v>1461</v>
      </c>
      <c r="B5826" t="s">
        <v>1526</v>
      </c>
      <c r="C5826">
        <v>201005</v>
      </c>
      <c r="D5826">
        <v>13</v>
      </c>
      <c r="E5826" t="s">
        <v>1302</v>
      </c>
      <c r="F5826">
        <v>0</v>
      </c>
      <c r="G5826">
        <v>0</v>
      </c>
      <c r="H5826">
        <v>0</v>
      </c>
      <c r="I5826">
        <v>43112075901</v>
      </c>
      <c r="J5826">
        <v>4</v>
      </c>
      <c r="K5826" t="s">
        <v>1467</v>
      </c>
      <c r="L5826">
        <v>276</v>
      </c>
      <c r="M5826" t="s">
        <v>1457</v>
      </c>
      <c r="N5826" t="s">
        <v>1458</v>
      </c>
      <c r="O5826">
        <v>45520</v>
      </c>
      <c r="P5826" t="s">
        <v>1207</v>
      </c>
      <c r="Q5826">
        <v>20080114</v>
      </c>
      <c r="R5826">
        <v>891008979</v>
      </c>
    </row>
    <row r="5827" spans="1:18">
      <c r="A5827" t="s">
        <v>1478</v>
      </c>
      <c r="B5827" t="s">
        <v>1527</v>
      </c>
      <c r="C5827">
        <v>201005</v>
      </c>
      <c r="D5827">
        <v>0</v>
      </c>
      <c r="E5827" t="s">
        <v>1302</v>
      </c>
      <c r="F5827">
        <v>0</v>
      </c>
      <c r="G5827">
        <v>0</v>
      </c>
      <c r="H5827">
        <v>0</v>
      </c>
      <c r="I5827">
        <v>43112039801</v>
      </c>
      <c r="J5827">
        <v>4</v>
      </c>
      <c r="K5827" t="s">
        <v>1477</v>
      </c>
      <c r="L5827">
        <v>276</v>
      </c>
      <c r="M5827" t="s">
        <v>1457</v>
      </c>
      <c r="N5827" t="s">
        <v>1458</v>
      </c>
      <c r="O5827">
        <v>0</v>
      </c>
      <c r="P5827" t="s">
        <v>1207</v>
      </c>
      <c r="Q5827">
        <v>20010318</v>
      </c>
      <c r="R5827">
        <v>891008979</v>
      </c>
    </row>
    <row r="5828" spans="1:18">
      <c r="A5828" t="s">
        <v>1478</v>
      </c>
      <c r="B5828" t="s">
        <v>1528</v>
      </c>
      <c r="C5828">
        <v>201005</v>
      </c>
      <c r="D5828">
        <v>0</v>
      </c>
      <c r="E5828" t="s">
        <v>1302</v>
      </c>
      <c r="F5828">
        <v>0</v>
      </c>
      <c r="G5828">
        <v>0</v>
      </c>
      <c r="H5828">
        <v>0</v>
      </c>
      <c r="I5828">
        <v>43112041800</v>
      </c>
      <c r="J5828">
        <v>4</v>
      </c>
      <c r="K5828" t="s">
        <v>1477</v>
      </c>
      <c r="L5828">
        <v>276</v>
      </c>
      <c r="M5828" t="s">
        <v>1457</v>
      </c>
      <c r="N5828" t="s">
        <v>1458</v>
      </c>
      <c r="O5828">
        <v>0</v>
      </c>
      <c r="P5828" t="s">
        <v>1207</v>
      </c>
      <c r="Q5828">
        <v>19831001</v>
      </c>
      <c r="R5828">
        <v>891008979</v>
      </c>
    </row>
    <row r="5829" spans="1:18">
      <c r="A5829" t="s">
        <v>1478</v>
      </c>
      <c r="B5829" t="s">
        <v>1529</v>
      </c>
      <c r="C5829">
        <v>201005</v>
      </c>
      <c r="D5829">
        <v>18</v>
      </c>
      <c r="E5829" t="s">
        <v>1302</v>
      </c>
      <c r="F5829">
        <v>0</v>
      </c>
      <c r="G5829">
        <v>0</v>
      </c>
      <c r="H5829">
        <v>0</v>
      </c>
      <c r="I5829">
        <v>43112076901</v>
      </c>
      <c r="J5829">
        <v>4</v>
      </c>
      <c r="K5829" t="s">
        <v>1456</v>
      </c>
      <c r="L5829">
        <v>276</v>
      </c>
      <c r="M5829" t="s">
        <v>1457</v>
      </c>
      <c r="N5829" t="s">
        <v>1458</v>
      </c>
      <c r="O5829">
        <v>254300</v>
      </c>
      <c r="P5829" t="s">
        <v>1207</v>
      </c>
      <c r="Q5829">
        <v>20080226</v>
      </c>
      <c r="R5829">
        <v>891008979</v>
      </c>
    </row>
    <row r="5830" spans="1:18">
      <c r="A5830" t="s">
        <v>1478</v>
      </c>
      <c r="B5830" t="s">
        <v>1530</v>
      </c>
      <c r="C5830">
        <v>201005</v>
      </c>
      <c r="D5830">
        <v>18</v>
      </c>
      <c r="E5830" t="s">
        <v>1302</v>
      </c>
      <c r="F5830">
        <v>0</v>
      </c>
      <c r="G5830">
        <v>0</v>
      </c>
      <c r="H5830">
        <v>0</v>
      </c>
      <c r="I5830">
        <v>43112078501</v>
      </c>
      <c r="J5830">
        <v>4</v>
      </c>
      <c r="K5830" t="s">
        <v>1456</v>
      </c>
      <c r="L5830">
        <v>276</v>
      </c>
      <c r="M5830" t="s">
        <v>1457</v>
      </c>
      <c r="N5830" t="s">
        <v>1458</v>
      </c>
      <c r="O5830">
        <v>250740</v>
      </c>
      <c r="P5830" t="s">
        <v>1207</v>
      </c>
      <c r="Q5830">
        <v>20080412</v>
      </c>
      <c r="R5830">
        <v>891008979</v>
      </c>
    </row>
    <row r="5831" spans="1:18">
      <c r="A5831" t="s">
        <v>1495</v>
      </c>
      <c r="B5831" t="s">
        <v>1501</v>
      </c>
      <c r="C5831">
        <v>201005</v>
      </c>
      <c r="D5831">
        <v>18</v>
      </c>
      <c r="E5831" t="s">
        <v>1302</v>
      </c>
      <c r="F5831">
        <v>0</v>
      </c>
      <c r="G5831">
        <v>0</v>
      </c>
      <c r="H5831">
        <v>0</v>
      </c>
      <c r="I5831">
        <v>43112073001</v>
      </c>
      <c r="J5831">
        <v>4</v>
      </c>
      <c r="K5831" t="s">
        <v>1456</v>
      </c>
      <c r="L5831">
        <v>276</v>
      </c>
      <c r="M5831" t="s">
        <v>1457</v>
      </c>
      <c r="N5831" t="s">
        <v>1458</v>
      </c>
      <c r="O5831">
        <v>254900</v>
      </c>
      <c r="P5831" t="s">
        <v>1207</v>
      </c>
      <c r="Q5831">
        <v>20021024</v>
      </c>
      <c r="R5831">
        <v>891008979</v>
      </c>
    </row>
    <row r="5832" spans="1:18">
      <c r="A5832" t="s">
        <v>1511</v>
      </c>
      <c r="B5832" t="s">
        <v>1531</v>
      </c>
      <c r="C5832">
        <v>201005</v>
      </c>
      <c r="D5832">
        <v>19</v>
      </c>
      <c r="E5832" t="s">
        <v>1302</v>
      </c>
      <c r="F5832">
        <v>0</v>
      </c>
      <c r="G5832">
        <v>0</v>
      </c>
      <c r="H5832">
        <v>0</v>
      </c>
      <c r="I5832">
        <v>43112076701</v>
      </c>
      <c r="J5832">
        <v>4</v>
      </c>
      <c r="K5832" t="s">
        <v>1513</v>
      </c>
      <c r="L5832">
        <v>276</v>
      </c>
      <c r="M5832" t="s">
        <v>1457</v>
      </c>
      <c r="N5832" t="s">
        <v>1458</v>
      </c>
      <c r="O5832">
        <v>217060</v>
      </c>
      <c r="P5832" t="s">
        <v>1207</v>
      </c>
      <c r="Q5832">
        <v>20090630</v>
      </c>
      <c r="R5832">
        <v>891008979</v>
      </c>
    </row>
    <row r="5833" spans="1:18">
      <c r="A5833" t="s">
        <v>1461</v>
      </c>
      <c r="B5833" t="s">
        <v>1526</v>
      </c>
      <c r="C5833">
        <v>201006</v>
      </c>
      <c r="D5833">
        <v>4</v>
      </c>
      <c r="E5833" t="s">
        <v>1302</v>
      </c>
      <c r="F5833">
        <v>0</v>
      </c>
      <c r="G5833">
        <v>0</v>
      </c>
      <c r="H5833">
        <v>0</v>
      </c>
      <c r="I5833">
        <v>43112075901</v>
      </c>
      <c r="J5833">
        <v>4</v>
      </c>
      <c r="K5833" t="s">
        <v>1467</v>
      </c>
      <c r="L5833">
        <v>276</v>
      </c>
      <c r="M5833" t="s">
        <v>1457</v>
      </c>
      <c r="N5833" t="s">
        <v>1458</v>
      </c>
      <c r="O5833">
        <v>62810</v>
      </c>
      <c r="P5833" t="s">
        <v>1207</v>
      </c>
      <c r="Q5833">
        <v>20080114</v>
      </c>
      <c r="R5833">
        <v>891008979</v>
      </c>
    </row>
    <row r="5834" spans="1:18">
      <c r="A5834" t="s">
        <v>1478</v>
      </c>
      <c r="B5834" t="s">
        <v>1527</v>
      </c>
      <c r="C5834">
        <v>201006</v>
      </c>
      <c r="D5834">
        <v>0</v>
      </c>
      <c r="E5834" t="s">
        <v>1302</v>
      </c>
      <c r="F5834">
        <v>0</v>
      </c>
      <c r="G5834">
        <v>0</v>
      </c>
      <c r="H5834">
        <v>0</v>
      </c>
      <c r="I5834">
        <v>43112039801</v>
      </c>
      <c r="J5834">
        <v>4</v>
      </c>
      <c r="K5834" t="s">
        <v>1477</v>
      </c>
      <c r="L5834">
        <v>276</v>
      </c>
      <c r="M5834" t="s">
        <v>1457</v>
      </c>
      <c r="N5834" t="s">
        <v>1458</v>
      </c>
      <c r="O5834">
        <v>0</v>
      </c>
      <c r="P5834" t="s">
        <v>1207</v>
      </c>
      <c r="Q5834">
        <v>20010318</v>
      </c>
      <c r="R5834">
        <v>891008979</v>
      </c>
    </row>
    <row r="5835" spans="1:18">
      <c r="A5835" t="s">
        <v>1478</v>
      </c>
      <c r="B5835" t="s">
        <v>1528</v>
      </c>
      <c r="C5835">
        <v>201006</v>
      </c>
      <c r="D5835">
        <v>0</v>
      </c>
      <c r="E5835" t="s">
        <v>1302</v>
      </c>
      <c r="F5835">
        <v>0</v>
      </c>
      <c r="G5835">
        <v>0</v>
      </c>
      <c r="H5835">
        <v>0</v>
      </c>
      <c r="I5835">
        <v>43112041800</v>
      </c>
      <c r="J5835">
        <v>4</v>
      </c>
      <c r="K5835" t="s">
        <v>1477</v>
      </c>
      <c r="L5835">
        <v>276</v>
      </c>
      <c r="M5835" t="s">
        <v>1457</v>
      </c>
      <c r="N5835" t="s">
        <v>1458</v>
      </c>
      <c r="O5835">
        <v>0</v>
      </c>
      <c r="P5835" t="s">
        <v>1207</v>
      </c>
      <c r="Q5835">
        <v>19831001</v>
      </c>
      <c r="R5835">
        <v>891008979</v>
      </c>
    </row>
    <row r="5836" spans="1:18">
      <c r="A5836" t="s">
        <v>1478</v>
      </c>
      <c r="B5836" t="s">
        <v>1529</v>
      </c>
      <c r="C5836">
        <v>201006</v>
      </c>
      <c r="D5836">
        <v>22</v>
      </c>
      <c r="E5836" t="s">
        <v>1302</v>
      </c>
      <c r="F5836">
        <v>0</v>
      </c>
      <c r="G5836">
        <v>0</v>
      </c>
      <c r="H5836">
        <v>0</v>
      </c>
      <c r="I5836">
        <v>43112076901</v>
      </c>
      <c r="J5836">
        <v>4</v>
      </c>
      <c r="K5836" t="s">
        <v>1456</v>
      </c>
      <c r="L5836">
        <v>276</v>
      </c>
      <c r="M5836" t="s">
        <v>1457</v>
      </c>
      <c r="N5836" t="s">
        <v>1458</v>
      </c>
      <c r="O5836">
        <v>291380</v>
      </c>
      <c r="P5836" t="s">
        <v>1207</v>
      </c>
      <c r="Q5836">
        <v>20080226</v>
      </c>
      <c r="R5836">
        <v>891008979</v>
      </c>
    </row>
    <row r="5837" spans="1:18">
      <c r="A5837" t="s">
        <v>1478</v>
      </c>
      <c r="B5837" t="s">
        <v>1530</v>
      </c>
      <c r="C5837">
        <v>201006</v>
      </c>
      <c r="D5837">
        <v>22</v>
      </c>
      <c r="E5837" t="s">
        <v>1302</v>
      </c>
      <c r="F5837">
        <v>0</v>
      </c>
      <c r="G5837">
        <v>0</v>
      </c>
      <c r="H5837">
        <v>0</v>
      </c>
      <c r="I5837">
        <v>43112078501</v>
      </c>
      <c r="J5837">
        <v>4</v>
      </c>
      <c r="K5837" t="s">
        <v>1456</v>
      </c>
      <c r="L5837">
        <v>276</v>
      </c>
      <c r="M5837" t="s">
        <v>1457</v>
      </c>
      <c r="N5837" t="s">
        <v>1458</v>
      </c>
      <c r="O5837">
        <v>293933</v>
      </c>
      <c r="P5837" t="s">
        <v>1207</v>
      </c>
      <c r="Q5837">
        <v>20080412</v>
      </c>
      <c r="R5837">
        <v>891008979</v>
      </c>
    </row>
    <row r="5838" spans="1:18">
      <c r="A5838" t="s">
        <v>1495</v>
      </c>
      <c r="B5838" t="s">
        <v>1501</v>
      </c>
      <c r="C5838">
        <v>201006</v>
      </c>
      <c r="D5838">
        <v>18</v>
      </c>
      <c r="E5838" t="s">
        <v>1302</v>
      </c>
      <c r="F5838">
        <v>0</v>
      </c>
      <c r="G5838">
        <v>0</v>
      </c>
      <c r="H5838">
        <v>0</v>
      </c>
      <c r="I5838">
        <v>43112073001</v>
      </c>
      <c r="J5838">
        <v>4</v>
      </c>
      <c r="K5838" t="s">
        <v>1456</v>
      </c>
      <c r="L5838">
        <v>276</v>
      </c>
      <c r="M5838" t="s">
        <v>1457</v>
      </c>
      <c r="N5838" t="s">
        <v>1458</v>
      </c>
      <c r="O5838">
        <v>273740</v>
      </c>
      <c r="P5838" t="s">
        <v>1207</v>
      </c>
      <c r="Q5838">
        <v>20021024</v>
      </c>
      <c r="R5838">
        <v>891008979</v>
      </c>
    </row>
    <row r="5839" spans="1:18">
      <c r="A5839" t="s">
        <v>1511</v>
      </c>
      <c r="B5839" t="s">
        <v>1531</v>
      </c>
      <c r="C5839">
        <v>201006</v>
      </c>
      <c r="D5839">
        <v>11</v>
      </c>
      <c r="E5839" t="s">
        <v>1302</v>
      </c>
      <c r="F5839">
        <v>0</v>
      </c>
      <c r="G5839">
        <v>0</v>
      </c>
      <c r="H5839">
        <v>0</v>
      </c>
      <c r="I5839">
        <v>43112076701</v>
      </c>
      <c r="J5839">
        <v>4</v>
      </c>
      <c r="K5839" t="s">
        <v>1513</v>
      </c>
      <c r="L5839">
        <v>276</v>
      </c>
      <c r="M5839" t="s">
        <v>1457</v>
      </c>
      <c r="N5839" t="s">
        <v>1458</v>
      </c>
      <c r="O5839">
        <v>178680</v>
      </c>
      <c r="P5839" t="s">
        <v>1207</v>
      </c>
      <c r="Q5839">
        <v>20090630</v>
      </c>
      <c r="R5839">
        <v>891008979</v>
      </c>
    </row>
    <row r="5840" spans="1:18">
      <c r="A5840" t="s">
        <v>1461</v>
      </c>
      <c r="B5840" t="s">
        <v>1526</v>
      </c>
      <c r="C5840">
        <v>201007</v>
      </c>
      <c r="D5840">
        <v>4</v>
      </c>
      <c r="E5840" t="s">
        <v>1302</v>
      </c>
      <c r="F5840">
        <v>0</v>
      </c>
      <c r="G5840">
        <v>0</v>
      </c>
      <c r="H5840">
        <v>0</v>
      </c>
      <c r="I5840">
        <v>43112075901</v>
      </c>
      <c r="J5840">
        <v>4</v>
      </c>
      <c r="K5840" t="s">
        <v>1467</v>
      </c>
      <c r="L5840">
        <v>276</v>
      </c>
      <c r="M5840" t="s">
        <v>1457</v>
      </c>
      <c r="N5840" t="s">
        <v>1458</v>
      </c>
      <c r="O5840">
        <v>58730</v>
      </c>
      <c r="P5840" t="s">
        <v>1207</v>
      </c>
      <c r="Q5840">
        <v>20080114</v>
      </c>
      <c r="R5840">
        <v>891008979</v>
      </c>
    </row>
    <row r="5841" spans="1:18">
      <c r="A5841" t="s">
        <v>1478</v>
      </c>
      <c r="B5841" t="s">
        <v>1527</v>
      </c>
      <c r="C5841">
        <v>201007</v>
      </c>
      <c r="D5841">
        <v>0</v>
      </c>
      <c r="E5841" t="s">
        <v>1302</v>
      </c>
      <c r="F5841">
        <v>0</v>
      </c>
      <c r="G5841">
        <v>0</v>
      </c>
      <c r="H5841">
        <v>0</v>
      </c>
      <c r="I5841">
        <v>43112039801</v>
      </c>
      <c r="J5841">
        <v>4</v>
      </c>
      <c r="K5841" t="s">
        <v>1477</v>
      </c>
      <c r="L5841">
        <v>276</v>
      </c>
      <c r="M5841" t="s">
        <v>1457</v>
      </c>
      <c r="N5841" t="s">
        <v>1458</v>
      </c>
      <c r="O5841">
        <v>0</v>
      </c>
      <c r="P5841" t="s">
        <v>1207</v>
      </c>
      <c r="Q5841">
        <v>20010318</v>
      </c>
      <c r="R5841">
        <v>891008979</v>
      </c>
    </row>
    <row r="5842" spans="1:18">
      <c r="A5842" t="s">
        <v>1478</v>
      </c>
      <c r="B5842" t="s">
        <v>1528</v>
      </c>
      <c r="C5842">
        <v>201007</v>
      </c>
      <c r="D5842">
        <v>0</v>
      </c>
      <c r="E5842" t="s">
        <v>1302</v>
      </c>
      <c r="F5842">
        <v>0</v>
      </c>
      <c r="G5842">
        <v>0</v>
      </c>
      <c r="H5842">
        <v>0</v>
      </c>
      <c r="I5842">
        <v>43112041800</v>
      </c>
      <c r="J5842">
        <v>4</v>
      </c>
      <c r="K5842" t="s">
        <v>1477</v>
      </c>
      <c r="L5842">
        <v>276</v>
      </c>
      <c r="M5842" t="s">
        <v>1457</v>
      </c>
      <c r="N5842" t="s">
        <v>1458</v>
      </c>
      <c r="O5842">
        <v>0</v>
      </c>
      <c r="P5842" t="s">
        <v>1207</v>
      </c>
      <c r="Q5842">
        <v>19831001</v>
      </c>
      <c r="R5842">
        <v>891008979</v>
      </c>
    </row>
    <row r="5843" spans="1:18">
      <c r="A5843" t="s">
        <v>1478</v>
      </c>
      <c r="B5843" t="s">
        <v>1529</v>
      </c>
      <c r="C5843">
        <v>201007</v>
      </c>
      <c r="D5843">
        <v>31</v>
      </c>
      <c r="E5843" t="s">
        <v>1302</v>
      </c>
      <c r="F5843">
        <v>0</v>
      </c>
      <c r="G5843">
        <v>0</v>
      </c>
      <c r="H5843">
        <v>0</v>
      </c>
      <c r="I5843">
        <v>43112076901</v>
      </c>
      <c r="J5843">
        <v>4</v>
      </c>
      <c r="K5843" t="s">
        <v>1456</v>
      </c>
      <c r="L5843">
        <v>276</v>
      </c>
      <c r="M5843" t="s">
        <v>1457</v>
      </c>
      <c r="N5843" t="s">
        <v>1458</v>
      </c>
      <c r="O5843">
        <v>358999</v>
      </c>
      <c r="P5843" t="s">
        <v>1207</v>
      </c>
      <c r="Q5843">
        <v>20080226</v>
      </c>
      <c r="R5843">
        <v>891008979</v>
      </c>
    </row>
    <row r="5844" spans="1:18">
      <c r="A5844" t="s">
        <v>1478</v>
      </c>
      <c r="B5844" t="s">
        <v>1530</v>
      </c>
      <c r="C5844">
        <v>201007</v>
      </c>
      <c r="D5844">
        <v>31</v>
      </c>
      <c r="E5844" t="s">
        <v>1302</v>
      </c>
      <c r="F5844">
        <v>0</v>
      </c>
      <c r="G5844">
        <v>0</v>
      </c>
      <c r="H5844">
        <v>0</v>
      </c>
      <c r="I5844">
        <v>43112078501</v>
      </c>
      <c r="J5844">
        <v>4</v>
      </c>
      <c r="K5844" t="s">
        <v>1456</v>
      </c>
      <c r="L5844">
        <v>276</v>
      </c>
      <c r="M5844" t="s">
        <v>1457</v>
      </c>
      <c r="N5844" t="s">
        <v>1458</v>
      </c>
      <c r="O5844">
        <v>357780</v>
      </c>
      <c r="P5844" t="s">
        <v>1207</v>
      </c>
      <c r="Q5844">
        <v>20080412</v>
      </c>
      <c r="R5844">
        <v>891008979</v>
      </c>
    </row>
    <row r="5845" spans="1:18">
      <c r="A5845" t="s">
        <v>1495</v>
      </c>
      <c r="B5845" t="s">
        <v>1501</v>
      </c>
      <c r="C5845">
        <v>201007</v>
      </c>
      <c r="D5845">
        <v>1</v>
      </c>
      <c r="E5845" t="s">
        <v>1302</v>
      </c>
      <c r="F5845">
        <v>0</v>
      </c>
      <c r="G5845">
        <v>0</v>
      </c>
      <c r="H5845">
        <v>0</v>
      </c>
      <c r="I5845">
        <v>43112073001</v>
      </c>
      <c r="J5845">
        <v>4</v>
      </c>
      <c r="K5845" t="s">
        <v>1456</v>
      </c>
      <c r="L5845">
        <v>276</v>
      </c>
      <c r="M5845" t="s">
        <v>1457</v>
      </c>
      <c r="N5845" t="s">
        <v>1458</v>
      </c>
      <c r="O5845">
        <v>2810</v>
      </c>
      <c r="P5845" t="s">
        <v>1207</v>
      </c>
      <c r="Q5845">
        <v>20021024</v>
      </c>
      <c r="R5845">
        <v>891008979</v>
      </c>
    </row>
    <row r="5846" spans="1:18">
      <c r="A5846" t="s">
        <v>1511</v>
      </c>
      <c r="B5846" t="s">
        <v>1531</v>
      </c>
      <c r="C5846">
        <v>201007</v>
      </c>
      <c r="D5846">
        <v>31</v>
      </c>
      <c r="E5846" t="s">
        <v>1302</v>
      </c>
      <c r="F5846">
        <v>0</v>
      </c>
      <c r="G5846">
        <v>0</v>
      </c>
      <c r="H5846">
        <v>0</v>
      </c>
      <c r="I5846">
        <v>43112076701</v>
      </c>
      <c r="J5846">
        <v>4</v>
      </c>
      <c r="K5846" t="s">
        <v>1513</v>
      </c>
      <c r="L5846">
        <v>276</v>
      </c>
      <c r="M5846" t="s">
        <v>1457</v>
      </c>
      <c r="N5846" t="s">
        <v>1458</v>
      </c>
      <c r="O5846">
        <v>478487</v>
      </c>
      <c r="P5846" t="s">
        <v>1207</v>
      </c>
      <c r="Q5846">
        <v>20090630</v>
      </c>
      <c r="R5846">
        <v>891008979</v>
      </c>
    </row>
    <row r="5847" spans="1:18">
      <c r="A5847" t="s">
        <v>1461</v>
      </c>
      <c r="B5847" t="s">
        <v>1526</v>
      </c>
      <c r="C5847">
        <v>201008</v>
      </c>
      <c r="D5847">
        <v>21</v>
      </c>
      <c r="E5847" t="s">
        <v>1302</v>
      </c>
      <c r="F5847">
        <v>0</v>
      </c>
      <c r="G5847">
        <v>0</v>
      </c>
      <c r="H5847">
        <v>0</v>
      </c>
      <c r="I5847">
        <v>43112075901</v>
      </c>
      <c r="J5847">
        <v>4</v>
      </c>
      <c r="K5847" t="s">
        <v>1467</v>
      </c>
      <c r="L5847">
        <v>276</v>
      </c>
      <c r="M5847" t="s">
        <v>1457</v>
      </c>
      <c r="N5847" t="s">
        <v>1458</v>
      </c>
      <c r="O5847">
        <v>290550</v>
      </c>
      <c r="P5847" t="s">
        <v>1207</v>
      </c>
      <c r="Q5847">
        <v>20080114</v>
      </c>
      <c r="R5847">
        <v>891008979</v>
      </c>
    </row>
    <row r="5848" spans="1:18">
      <c r="A5848" t="s">
        <v>1478</v>
      </c>
      <c r="B5848" t="s">
        <v>1527</v>
      </c>
      <c r="C5848">
        <v>201008</v>
      </c>
      <c r="D5848">
        <v>0</v>
      </c>
      <c r="E5848" t="s">
        <v>1302</v>
      </c>
      <c r="F5848">
        <v>0</v>
      </c>
      <c r="G5848">
        <v>0</v>
      </c>
      <c r="H5848">
        <v>0</v>
      </c>
      <c r="I5848">
        <v>43112039801</v>
      </c>
      <c r="J5848">
        <v>4</v>
      </c>
      <c r="K5848" t="s">
        <v>1477</v>
      </c>
      <c r="L5848">
        <v>276</v>
      </c>
      <c r="M5848" t="s">
        <v>1457</v>
      </c>
      <c r="N5848" t="s">
        <v>1458</v>
      </c>
      <c r="O5848">
        <v>0</v>
      </c>
      <c r="P5848" t="s">
        <v>1207</v>
      </c>
      <c r="Q5848">
        <v>20010318</v>
      </c>
      <c r="R5848">
        <v>891008979</v>
      </c>
    </row>
    <row r="5849" spans="1:18">
      <c r="A5849" t="s">
        <v>1478</v>
      </c>
      <c r="B5849" t="s">
        <v>1528</v>
      </c>
      <c r="C5849">
        <v>201008</v>
      </c>
      <c r="D5849">
        <v>0</v>
      </c>
      <c r="E5849" t="s">
        <v>1302</v>
      </c>
      <c r="F5849">
        <v>0</v>
      </c>
      <c r="G5849">
        <v>0</v>
      </c>
      <c r="H5849">
        <v>0</v>
      </c>
      <c r="I5849">
        <v>43112041800</v>
      </c>
      <c r="J5849">
        <v>4</v>
      </c>
      <c r="K5849" t="s">
        <v>1477</v>
      </c>
      <c r="L5849">
        <v>276</v>
      </c>
      <c r="M5849" t="s">
        <v>1457</v>
      </c>
      <c r="N5849" t="s">
        <v>1458</v>
      </c>
      <c r="O5849">
        <v>0</v>
      </c>
      <c r="P5849" t="s">
        <v>1207</v>
      </c>
      <c r="Q5849">
        <v>19831001</v>
      </c>
      <c r="R5849">
        <v>891008979</v>
      </c>
    </row>
    <row r="5850" spans="1:18">
      <c r="A5850" t="s">
        <v>1478</v>
      </c>
      <c r="B5850" t="s">
        <v>1529</v>
      </c>
      <c r="C5850">
        <v>201008</v>
      </c>
      <c r="D5850">
        <v>28</v>
      </c>
      <c r="E5850" t="s">
        <v>1302</v>
      </c>
      <c r="F5850">
        <v>0</v>
      </c>
      <c r="G5850">
        <v>0</v>
      </c>
      <c r="H5850">
        <v>0</v>
      </c>
      <c r="I5850">
        <v>43112076901</v>
      </c>
      <c r="J5850">
        <v>4</v>
      </c>
      <c r="K5850" t="s">
        <v>1456</v>
      </c>
      <c r="L5850">
        <v>276</v>
      </c>
      <c r="M5850" t="s">
        <v>1457</v>
      </c>
      <c r="N5850" t="s">
        <v>1458</v>
      </c>
      <c r="O5850">
        <v>282900</v>
      </c>
      <c r="P5850" t="s">
        <v>1207</v>
      </c>
      <c r="Q5850">
        <v>20080226</v>
      </c>
      <c r="R5850">
        <v>891008979</v>
      </c>
    </row>
    <row r="5851" spans="1:18">
      <c r="A5851" t="s">
        <v>1478</v>
      </c>
      <c r="B5851" t="s">
        <v>1530</v>
      </c>
      <c r="C5851">
        <v>201008</v>
      </c>
      <c r="D5851">
        <v>28</v>
      </c>
      <c r="E5851" t="s">
        <v>1302</v>
      </c>
      <c r="F5851">
        <v>0</v>
      </c>
      <c r="G5851">
        <v>0</v>
      </c>
      <c r="H5851">
        <v>0</v>
      </c>
      <c r="I5851">
        <v>43112078501</v>
      </c>
      <c r="J5851">
        <v>4</v>
      </c>
      <c r="K5851" t="s">
        <v>1456</v>
      </c>
      <c r="L5851">
        <v>276</v>
      </c>
      <c r="M5851" t="s">
        <v>1457</v>
      </c>
      <c r="N5851" t="s">
        <v>1458</v>
      </c>
      <c r="O5851">
        <v>287480</v>
      </c>
      <c r="P5851" t="s">
        <v>1207</v>
      </c>
      <c r="Q5851">
        <v>20080412</v>
      </c>
      <c r="R5851">
        <v>891008979</v>
      </c>
    </row>
    <row r="5852" spans="1:18">
      <c r="A5852" t="s">
        <v>1495</v>
      </c>
      <c r="B5852" t="s">
        <v>1501</v>
      </c>
      <c r="C5852">
        <v>201008</v>
      </c>
      <c r="D5852">
        <v>20</v>
      </c>
      <c r="E5852" t="s">
        <v>1302</v>
      </c>
      <c r="F5852">
        <v>0</v>
      </c>
      <c r="G5852">
        <v>0</v>
      </c>
      <c r="H5852">
        <v>0</v>
      </c>
      <c r="I5852">
        <v>43112073001</v>
      </c>
      <c r="J5852">
        <v>4</v>
      </c>
      <c r="K5852" t="s">
        <v>1456</v>
      </c>
      <c r="L5852">
        <v>276</v>
      </c>
      <c r="M5852" t="s">
        <v>1457</v>
      </c>
      <c r="N5852" t="s">
        <v>1458</v>
      </c>
      <c r="O5852">
        <v>222610</v>
      </c>
      <c r="P5852" t="s">
        <v>1207</v>
      </c>
      <c r="Q5852">
        <v>20021024</v>
      </c>
      <c r="R5852">
        <v>891008979</v>
      </c>
    </row>
    <row r="5853" spans="1:18">
      <c r="A5853" t="s">
        <v>1511</v>
      </c>
      <c r="B5853" t="s">
        <v>1531</v>
      </c>
      <c r="C5853">
        <v>201008</v>
      </c>
      <c r="D5853">
        <v>28</v>
      </c>
      <c r="E5853" t="s">
        <v>1302</v>
      </c>
      <c r="F5853">
        <v>0</v>
      </c>
      <c r="G5853">
        <v>0</v>
      </c>
      <c r="H5853">
        <v>0</v>
      </c>
      <c r="I5853">
        <v>43112076701</v>
      </c>
      <c r="J5853">
        <v>4</v>
      </c>
      <c r="K5853" t="s">
        <v>1513</v>
      </c>
      <c r="L5853">
        <v>276</v>
      </c>
      <c r="M5853" t="s">
        <v>1457</v>
      </c>
      <c r="N5853" t="s">
        <v>1458</v>
      </c>
      <c r="O5853">
        <v>412250</v>
      </c>
      <c r="P5853" t="s">
        <v>1207</v>
      </c>
      <c r="Q5853">
        <v>20090630</v>
      </c>
      <c r="R5853">
        <v>891008979</v>
      </c>
    </row>
    <row r="5854" spans="1:18">
      <c r="A5854" t="s">
        <v>1461</v>
      </c>
      <c r="B5854" t="s">
        <v>1526</v>
      </c>
      <c r="C5854">
        <v>201009</v>
      </c>
      <c r="D5854">
        <v>30</v>
      </c>
      <c r="E5854" t="s">
        <v>1302</v>
      </c>
      <c r="F5854">
        <v>0</v>
      </c>
      <c r="G5854">
        <v>0</v>
      </c>
      <c r="H5854">
        <v>0</v>
      </c>
      <c r="I5854">
        <v>43112075901</v>
      </c>
      <c r="J5854">
        <v>4</v>
      </c>
      <c r="K5854" t="s">
        <v>1467</v>
      </c>
      <c r="L5854">
        <v>276</v>
      </c>
      <c r="M5854" t="s">
        <v>1457</v>
      </c>
      <c r="N5854" t="s">
        <v>1458</v>
      </c>
      <c r="O5854">
        <v>456290</v>
      </c>
      <c r="P5854" t="s">
        <v>1207</v>
      </c>
      <c r="Q5854">
        <v>20080114</v>
      </c>
      <c r="R5854">
        <v>891008979</v>
      </c>
    </row>
    <row r="5855" spans="1:18">
      <c r="A5855" t="s">
        <v>1478</v>
      </c>
      <c r="B5855" t="s">
        <v>1527</v>
      </c>
      <c r="C5855">
        <v>201009</v>
      </c>
      <c r="D5855">
        <v>0</v>
      </c>
      <c r="E5855" t="s">
        <v>1302</v>
      </c>
      <c r="F5855">
        <v>0</v>
      </c>
      <c r="G5855">
        <v>0</v>
      </c>
      <c r="H5855">
        <v>0</v>
      </c>
      <c r="I5855">
        <v>43112039801</v>
      </c>
      <c r="J5855">
        <v>4</v>
      </c>
      <c r="K5855" t="s">
        <v>1477</v>
      </c>
      <c r="L5855">
        <v>276</v>
      </c>
      <c r="M5855" t="s">
        <v>1457</v>
      </c>
      <c r="N5855" t="s">
        <v>1458</v>
      </c>
      <c r="O5855">
        <v>0</v>
      </c>
      <c r="P5855" t="s">
        <v>1207</v>
      </c>
      <c r="Q5855">
        <v>20010318</v>
      </c>
      <c r="R5855">
        <v>891008979</v>
      </c>
    </row>
    <row r="5856" spans="1:18">
      <c r="A5856" t="s">
        <v>1478</v>
      </c>
      <c r="B5856" t="s">
        <v>1528</v>
      </c>
      <c r="C5856">
        <v>201009</v>
      </c>
      <c r="D5856">
        <v>0</v>
      </c>
      <c r="E5856" t="s">
        <v>1302</v>
      </c>
      <c r="F5856">
        <v>0</v>
      </c>
      <c r="G5856">
        <v>0</v>
      </c>
      <c r="H5856">
        <v>0</v>
      </c>
      <c r="I5856">
        <v>43112041800</v>
      </c>
      <c r="J5856">
        <v>4</v>
      </c>
      <c r="K5856" t="s">
        <v>1477</v>
      </c>
      <c r="L5856">
        <v>276</v>
      </c>
      <c r="M5856" t="s">
        <v>1457</v>
      </c>
      <c r="N5856" t="s">
        <v>1458</v>
      </c>
      <c r="O5856">
        <v>0</v>
      </c>
      <c r="P5856" t="s">
        <v>1207</v>
      </c>
      <c r="Q5856">
        <v>19831001</v>
      </c>
      <c r="R5856">
        <v>891008979</v>
      </c>
    </row>
    <row r="5857" spans="1:18">
      <c r="A5857" t="s">
        <v>1478</v>
      </c>
      <c r="B5857" t="s">
        <v>1529</v>
      </c>
      <c r="C5857">
        <v>201009</v>
      </c>
      <c r="D5857">
        <v>30</v>
      </c>
      <c r="E5857" t="s">
        <v>1302</v>
      </c>
      <c r="F5857">
        <v>0</v>
      </c>
      <c r="G5857">
        <v>0</v>
      </c>
      <c r="H5857">
        <v>0</v>
      </c>
      <c r="I5857">
        <v>43112076901</v>
      </c>
      <c r="J5857">
        <v>4</v>
      </c>
      <c r="K5857" t="s">
        <v>1456</v>
      </c>
      <c r="L5857">
        <v>276</v>
      </c>
      <c r="M5857" t="s">
        <v>1457</v>
      </c>
      <c r="N5857" t="s">
        <v>1458</v>
      </c>
      <c r="O5857">
        <v>327810</v>
      </c>
      <c r="P5857" t="s">
        <v>1207</v>
      </c>
      <c r="Q5857">
        <v>20080226</v>
      </c>
      <c r="R5857">
        <v>891008979</v>
      </c>
    </row>
    <row r="5858" spans="1:18">
      <c r="A5858" t="s">
        <v>1478</v>
      </c>
      <c r="B5858" t="s">
        <v>1530</v>
      </c>
      <c r="C5858">
        <v>201009</v>
      </c>
      <c r="D5858">
        <v>30</v>
      </c>
      <c r="E5858" t="s">
        <v>1302</v>
      </c>
      <c r="F5858">
        <v>0</v>
      </c>
      <c r="G5858">
        <v>0</v>
      </c>
      <c r="H5858">
        <v>0</v>
      </c>
      <c r="I5858">
        <v>43112078501</v>
      </c>
      <c r="J5858">
        <v>4</v>
      </c>
      <c r="K5858" t="s">
        <v>1456</v>
      </c>
      <c r="L5858">
        <v>276</v>
      </c>
      <c r="M5858" t="s">
        <v>1457</v>
      </c>
      <c r="N5858" t="s">
        <v>1458</v>
      </c>
      <c r="O5858">
        <v>365130</v>
      </c>
      <c r="P5858" t="s">
        <v>1207</v>
      </c>
      <c r="Q5858">
        <v>20080412</v>
      </c>
      <c r="R5858">
        <v>891008979</v>
      </c>
    </row>
    <row r="5859" spans="1:18">
      <c r="A5859" t="s">
        <v>1495</v>
      </c>
      <c r="B5859" t="s">
        <v>1501</v>
      </c>
      <c r="C5859">
        <v>201009</v>
      </c>
      <c r="D5859">
        <v>30</v>
      </c>
      <c r="E5859" t="s">
        <v>1302</v>
      </c>
      <c r="F5859">
        <v>0</v>
      </c>
      <c r="G5859">
        <v>0</v>
      </c>
      <c r="H5859">
        <v>0</v>
      </c>
      <c r="I5859">
        <v>43112073001</v>
      </c>
      <c r="J5859">
        <v>4</v>
      </c>
      <c r="K5859" t="s">
        <v>1456</v>
      </c>
      <c r="L5859">
        <v>276</v>
      </c>
      <c r="M5859" t="s">
        <v>1457</v>
      </c>
      <c r="N5859" t="s">
        <v>1458</v>
      </c>
      <c r="O5859">
        <v>400490</v>
      </c>
      <c r="P5859" t="s">
        <v>1207</v>
      </c>
      <c r="Q5859">
        <v>20021024</v>
      </c>
      <c r="R5859">
        <v>891008979</v>
      </c>
    </row>
    <row r="5860" spans="1:18">
      <c r="A5860" t="s">
        <v>1511</v>
      </c>
      <c r="B5860" t="s">
        <v>1531</v>
      </c>
      <c r="C5860">
        <v>201009</v>
      </c>
      <c r="D5860">
        <v>30</v>
      </c>
      <c r="E5860" t="s">
        <v>1302</v>
      </c>
      <c r="F5860">
        <v>0</v>
      </c>
      <c r="G5860">
        <v>0</v>
      </c>
      <c r="H5860">
        <v>0</v>
      </c>
      <c r="I5860">
        <v>43112076701</v>
      </c>
      <c r="J5860">
        <v>4</v>
      </c>
      <c r="K5860" t="s">
        <v>1513</v>
      </c>
      <c r="L5860">
        <v>276</v>
      </c>
      <c r="M5860" t="s">
        <v>1457</v>
      </c>
      <c r="N5860" t="s">
        <v>1458</v>
      </c>
      <c r="O5860">
        <v>462760</v>
      </c>
      <c r="P5860" t="s">
        <v>1207</v>
      </c>
      <c r="Q5860">
        <v>20090630</v>
      </c>
      <c r="R5860">
        <v>891008979</v>
      </c>
    </row>
    <row r="5861" spans="1:18">
      <c r="A5861" t="s">
        <v>1461</v>
      </c>
      <c r="B5861" t="s">
        <v>1526</v>
      </c>
      <c r="C5861">
        <v>201010</v>
      </c>
      <c r="D5861">
        <v>31</v>
      </c>
      <c r="E5861" t="s">
        <v>1302</v>
      </c>
      <c r="F5861">
        <v>0</v>
      </c>
      <c r="G5861">
        <v>0</v>
      </c>
      <c r="H5861">
        <v>0</v>
      </c>
      <c r="I5861">
        <v>43112075901</v>
      </c>
      <c r="J5861">
        <v>4</v>
      </c>
      <c r="K5861" t="s">
        <v>1467</v>
      </c>
      <c r="L5861">
        <v>276</v>
      </c>
      <c r="M5861" t="s">
        <v>1457</v>
      </c>
      <c r="N5861" t="s">
        <v>1458</v>
      </c>
      <c r="O5861">
        <v>411549</v>
      </c>
      <c r="P5861" t="s">
        <v>1207</v>
      </c>
      <c r="Q5861">
        <v>20080114</v>
      </c>
      <c r="R5861">
        <v>891008979</v>
      </c>
    </row>
    <row r="5862" spans="1:18">
      <c r="A5862" t="s">
        <v>1478</v>
      </c>
      <c r="B5862" t="s">
        <v>1527</v>
      </c>
      <c r="C5862">
        <v>201010</v>
      </c>
      <c r="D5862">
        <v>0</v>
      </c>
      <c r="E5862" t="s">
        <v>1302</v>
      </c>
      <c r="F5862">
        <v>0</v>
      </c>
      <c r="G5862">
        <v>0</v>
      </c>
      <c r="H5862">
        <v>0</v>
      </c>
      <c r="I5862">
        <v>43112039801</v>
      </c>
      <c r="J5862">
        <v>4</v>
      </c>
      <c r="K5862" t="s">
        <v>1477</v>
      </c>
      <c r="L5862">
        <v>276</v>
      </c>
      <c r="M5862" t="s">
        <v>1457</v>
      </c>
      <c r="N5862" t="s">
        <v>1458</v>
      </c>
      <c r="O5862">
        <v>0</v>
      </c>
      <c r="P5862" t="s">
        <v>1207</v>
      </c>
      <c r="Q5862">
        <v>20010318</v>
      </c>
      <c r="R5862">
        <v>891008979</v>
      </c>
    </row>
    <row r="5863" spans="1:18">
      <c r="A5863" t="s">
        <v>1478</v>
      </c>
      <c r="B5863" t="s">
        <v>1528</v>
      </c>
      <c r="C5863">
        <v>201010</v>
      </c>
      <c r="D5863">
        <v>0</v>
      </c>
      <c r="E5863" t="s">
        <v>1302</v>
      </c>
      <c r="F5863">
        <v>0</v>
      </c>
      <c r="G5863">
        <v>0</v>
      </c>
      <c r="H5863">
        <v>0</v>
      </c>
      <c r="I5863">
        <v>43112041800</v>
      </c>
      <c r="J5863">
        <v>4</v>
      </c>
      <c r="K5863" t="s">
        <v>1477</v>
      </c>
      <c r="L5863">
        <v>276</v>
      </c>
      <c r="M5863" t="s">
        <v>1457</v>
      </c>
      <c r="N5863" t="s">
        <v>1458</v>
      </c>
      <c r="O5863">
        <v>0</v>
      </c>
      <c r="P5863" t="s">
        <v>1207</v>
      </c>
      <c r="Q5863">
        <v>19831001</v>
      </c>
      <c r="R5863">
        <v>891008979</v>
      </c>
    </row>
    <row r="5864" spans="1:18">
      <c r="A5864" t="s">
        <v>1478</v>
      </c>
      <c r="B5864" t="s">
        <v>1529</v>
      </c>
      <c r="C5864">
        <v>201010</v>
      </c>
      <c r="D5864">
        <v>31</v>
      </c>
      <c r="E5864" t="s">
        <v>1302</v>
      </c>
      <c r="F5864">
        <v>0</v>
      </c>
      <c r="G5864">
        <v>0</v>
      </c>
      <c r="H5864">
        <v>0</v>
      </c>
      <c r="I5864">
        <v>43112076901</v>
      </c>
      <c r="J5864">
        <v>4</v>
      </c>
      <c r="K5864" t="s">
        <v>1456</v>
      </c>
      <c r="L5864">
        <v>276</v>
      </c>
      <c r="M5864" t="s">
        <v>1457</v>
      </c>
      <c r="N5864" t="s">
        <v>1458</v>
      </c>
      <c r="O5864">
        <v>301420</v>
      </c>
      <c r="P5864" t="s">
        <v>1207</v>
      </c>
      <c r="Q5864">
        <v>20080226</v>
      </c>
      <c r="R5864">
        <v>891008979</v>
      </c>
    </row>
    <row r="5865" spans="1:18">
      <c r="A5865" t="s">
        <v>1478</v>
      </c>
      <c r="B5865" t="s">
        <v>1530</v>
      </c>
      <c r="C5865">
        <v>201010</v>
      </c>
      <c r="D5865">
        <v>31</v>
      </c>
      <c r="E5865" t="s">
        <v>1302</v>
      </c>
      <c r="F5865">
        <v>0</v>
      </c>
      <c r="G5865">
        <v>0</v>
      </c>
      <c r="H5865">
        <v>0</v>
      </c>
      <c r="I5865">
        <v>43112078501</v>
      </c>
      <c r="J5865">
        <v>4</v>
      </c>
      <c r="K5865" t="s">
        <v>1456</v>
      </c>
      <c r="L5865">
        <v>276</v>
      </c>
      <c r="M5865" t="s">
        <v>1457</v>
      </c>
      <c r="N5865" t="s">
        <v>1458</v>
      </c>
      <c r="O5865">
        <v>333080</v>
      </c>
      <c r="P5865" t="s">
        <v>1207</v>
      </c>
      <c r="Q5865">
        <v>20080412</v>
      </c>
      <c r="R5865">
        <v>891008979</v>
      </c>
    </row>
    <row r="5866" spans="1:18">
      <c r="A5866" t="s">
        <v>1495</v>
      </c>
      <c r="B5866" t="s">
        <v>1501</v>
      </c>
      <c r="C5866">
        <v>201010</v>
      </c>
      <c r="D5866">
        <v>31</v>
      </c>
      <c r="E5866" t="s">
        <v>1302</v>
      </c>
      <c r="F5866">
        <v>0</v>
      </c>
      <c r="G5866">
        <v>0</v>
      </c>
      <c r="H5866">
        <v>0</v>
      </c>
      <c r="I5866">
        <v>43112073001</v>
      </c>
      <c r="J5866">
        <v>4</v>
      </c>
      <c r="K5866" t="s">
        <v>1456</v>
      </c>
      <c r="L5866">
        <v>276</v>
      </c>
      <c r="M5866" t="s">
        <v>1457</v>
      </c>
      <c r="N5866" t="s">
        <v>1458</v>
      </c>
      <c r="O5866">
        <v>331070</v>
      </c>
      <c r="P5866" t="s">
        <v>1207</v>
      </c>
      <c r="Q5866">
        <v>20021024</v>
      </c>
      <c r="R5866">
        <v>891008979</v>
      </c>
    </row>
    <row r="5867" spans="1:18">
      <c r="A5867" t="s">
        <v>1511</v>
      </c>
      <c r="B5867" t="s">
        <v>1531</v>
      </c>
      <c r="C5867">
        <v>201010</v>
      </c>
      <c r="D5867">
        <v>31</v>
      </c>
      <c r="E5867" t="s">
        <v>1302</v>
      </c>
      <c r="F5867">
        <v>0</v>
      </c>
      <c r="G5867">
        <v>0</v>
      </c>
      <c r="H5867">
        <v>0</v>
      </c>
      <c r="I5867">
        <v>43112076701</v>
      </c>
      <c r="J5867">
        <v>4</v>
      </c>
      <c r="K5867" t="s">
        <v>1513</v>
      </c>
      <c r="L5867">
        <v>276</v>
      </c>
      <c r="M5867" t="s">
        <v>1457</v>
      </c>
      <c r="N5867" t="s">
        <v>1458</v>
      </c>
      <c r="O5867">
        <v>414880</v>
      </c>
      <c r="P5867" t="s">
        <v>1207</v>
      </c>
      <c r="Q5867">
        <v>20090630</v>
      </c>
      <c r="R5867">
        <v>891008979</v>
      </c>
    </row>
    <row r="5868" spans="1:18">
      <c r="A5868" t="s">
        <v>1461</v>
      </c>
      <c r="B5868" t="s">
        <v>1526</v>
      </c>
      <c r="C5868">
        <v>201011</v>
      </c>
      <c r="D5868">
        <v>30</v>
      </c>
      <c r="E5868" t="s">
        <v>1302</v>
      </c>
      <c r="F5868">
        <v>0</v>
      </c>
      <c r="G5868">
        <v>0</v>
      </c>
      <c r="H5868">
        <v>0</v>
      </c>
      <c r="I5868">
        <v>43112075901</v>
      </c>
      <c r="J5868">
        <v>4</v>
      </c>
      <c r="K5868" t="s">
        <v>1467</v>
      </c>
      <c r="L5868">
        <v>276</v>
      </c>
      <c r="M5868" t="s">
        <v>1457</v>
      </c>
      <c r="N5868" t="s">
        <v>1458</v>
      </c>
      <c r="O5868">
        <v>442660</v>
      </c>
      <c r="P5868" t="s">
        <v>1207</v>
      </c>
      <c r="Q5868">
        <v>20080114</v>
      </c>
      <c r="R5868">
        <v>891008979</v>
      </c>
    </row>
    <row r="5869" spans="1:18">
      <c r="A5869" t="s">
        <v>1478</v>
      </c>
      <c r="B5869" t="s">
        <v>1527</v>
      </c>
      <c r="C5869">
        <v>201011</v>
      </c>
      <c r="D5869">
        <v>0</v>
      </c>
      <c r="E5869" t="s">
        <v>1302</v>
      </c>
      <c r="F5869">
        <v>0</v>
      </c>
      <c r="G5869">
        <v>0</v>
      </c>
      <c r="H5869">
        <v>0</v>
      </c>
      <c r="I5869">
        <v>43112039801</v>
      </c>
      <c r="J5869">
        <v>4</v>
      </c>
      <c r="K5869" t="s">
        <v>1477</v>
      </c>
      <c r="L5869">
        <v>276</v>
      </c>
      <c r="M5869" t="s">
        <v>1457</v>
      </c>
      <c r="N5869" t="s">
        <v>1458</v>
      </c>
      <c r="O5869">
        <v>0</v>
      </c>
      <c r="P5869" t="s">
        <v>1207</v>
      </c>
      <c r="Q5869">
        <v>20010318</v>
      </c>
      <c r="R5869">
        <v>891008979</v>
      </c>
    </row>
    <row r="5870" spans="1:18">
      <c r="A5870" t="s">
        <v>1478</v>
      </c>
      <c r="B5870" t="s">
        <v>1528</v>
      </c>
      <c r="C5870">
        <v>201011</v>
      </c>
      <c r="D5870">
        <v>0</v>
      </c>
      <c r="E5870" t="s">
        <v>1302</v>
      </c>
      <c r="F5870">
        <v>0</v>
      </c>
      <c r="G5870">
        <v>0</v>
      </c>
      <c r="H5870">
        <v>0</v>
      </c>
      <c r="I5870">
        <v>43112041800</v>
      </c>
      <c r="J5870">
        <v>4</v>
      </c>
      <c r="K5870" t="s">
        <v>1477</v>
      </c>
      <c r="L5870">
        <v>276</v>
      </c>
      <c r="M5870" t="s">
        <v>1457</v>
      </c>
      <c r="N5870" t="s">
        <v>1458</v>
      </c>
      <c r="O5870">
        <v>0</v>
      </c>
      <c r="P5870" t="s">
        <v>1207</v>
      </c>
      <c r="Q5870">
        <v>19831001</v>
      </c>
      <c r="R5870">
        <v>891008979</v>
      </c>
    </row>
    <row r="5871" spans="1:18">
      <c r="A5871" t="s">
        <v>1478</v>
      </c>
      <c r="B5871" t="s">
        <v>1529</v>
      </c>
      <c r="C5871">
        <v>201011</v>
      </c>
      <c r="D5871">
        <v>28</v>
      </c>
      <c r="E5871" t="s">
        <v>1302</v>
      </c>
      <c r="F5871">
        <v>0</v>
      </c>
      <c r="G5871">
        <v>0</v>
      </c>
      <c r="H5871">
        <v>0</v>
      </c>
      <c r="I5871">
        <v>43112076901</v>
      </c>
      <c r="J5871">
        <v>4</v>
      </c>
      <c r="K5871" t="s">
        <v>1456</v>
      </c>
      <c r="L5871">
        <v>276</v>
      </c>
      <c r="M5871" t="s">
        <v>1457</v>
      </c>
      <c r="N5871" t="s">
        <v>1458</v>
      </c>
      <c r="O5871">
        <v>295360</v>
      </c>
      <c r="P5871" t="s">
        <v>1207</v>
      </c>
      <c r="Q5871">
        <v>20080226</v>
      </c>
      <c r="R5871">
        <v>891008979</v>
      </c>
    </row>
    <row r="5872" spans="1:18">
      <c r="A5872" t="s">
        <v>1478</v>
      </c>
      <c r="B5872" t="s">
        <v>1530</v>
      </c>
      <c r="C5872">
        <v>201011</v>
      </c>
      <c r="D5872">
        <v>30</v>
      </c>
      <c r="E5872" t="s">
        <v>1302</v>
      </c>
      <c r="F5872">
        <v>0</v>
      </c>
      <c r="G5872">
        <v>0</v>
      </c>
      <c r="H5872">
        <v>0</v>
      </c>
      <c r="I5872">
        <v>43112078501</v>
      </c>
      <c r="J5872">
        <v>4</v>
      </c>
      <c r="K5872" t="s">
        <v>1456</v>
      </c>
      <c r="L5872">
        <v>276</v>
      </c>
      <c r="M5872" t="s">
        <v>1457</v>
      </c>
      <c r="N5872" t="s">
        <v>1458</v>
      </c>
      <c r="O5872">
        <v>353840</v>
      </c>
      <c r="P5872" t="s">
        <v>1207</v>
      </c>
      <c r="Q5872">
        <v>20080412</v>
      </c>
      <c r="R5872">
        <v>891008979</v>
      </c>
    </row>
    <row r="5873" spans="1:18">
      <c r="A5873" t="s">
        <v>1495</v>
      </c>
      <c r="B5873" t="s">
        <v>1501</v>
      </c>
      <c r="C5873">
        <v>201011</v>
      </c>
      <c r="D5873">
        <v>30</v>
      </c>
      <c r="E5873" t="s">
        <v>1302</v>
      </c>
      <c r="F5873">
        <v>0</v>
      </c>
      <c r="G5873">
        <v>0</v>
      </c>
      <c r="H5873">
        <v>0</v>
      </c>
      <c r="I5873">
        <v>43112073001</v>
      </c>
      <c r="J5873">
        <v>4</v>
      </c>
      <c r="K5873" t="s">
        <v>1456</v>
      </c>
      <c r="L5873">
        <v>276</v>
      </c>
      <c r="M5873" t="s">
        <v>1457</v>
      </c>
      <c r="N5873" t="s">
        <v>1458</v>
      </c>
      <c r="O5873">
        <v>353280</v>
      </c>
      <c r="P5873" t="s">
        <v>1207</v>
      </c>
      <c r="Q5873">
        <v>20021024</v>
      </c>
      <c r="R5873">
        <v>891008979</v>
      </c>
    </row>
    <row r="5874" spans="1:18">
      <c r="A5874" t="s">
        <v>1511</v>
      </c>
      <c r="B5874" t="s">
        <v>1531</v>
      </c>
      <c r="C5874">
        <v>201011</v>
      </c>
      <c r="D5874">
        <v>30</v>
      </c>
      <c r="E5874" t="s">
        <v>1302</v>
      </c>
      <c r="F5874">
        <v>0</v>
      </c>
      <c r="G5874">
        <v>0</v>
      </c>
      <c r="H5874">
        <v>0</v>
      </c>
      <c r="I5874">
        <v>43112076701</v>
      </c>
      <c r="J5874">
        <v>4</v>
      </c>
      <c r="K5874" t="s">
        <v>1513</v>
      </c>
      <c r="L5874">
        <v>276</v>
      </c>
      <c r="M5874" t="s">
        <v>1457</v>
      </c>
      <c r="N5874" t="s">
        <v>1458</v>
      </c>
      <c r="O5874">
        <v>442670</v>
      </c>
      <c r="P5874" t="s">
        <v>1207</v>
      </c>
      <c r="Q5874">
        <v>20090630</v>
      </c>
      <c r="R5874">
        <v>891008979</v>
      </c>
    </row>
    <row r="5875" spans="1:18">
      <c r="A5875" t="s">
        <v>1461</v>
      </c>
      <c r="B5875" t="s">
        <v>1526</v>
      </c>
      <c r="C5875">
        <v>201012</v>
      </c>
      <c r="D5875">
        <v>31</v>
      </c>
      <c r="E5875" t="s">
        <v>1302</v>
      </c>
      <c r="F5875">
        <v>0</v>
      </c>
      <c r="G5875">
        <v>0</v>
      </c>
      <c r="H5875">
        <v>0</v>
      </c>
      <c r="I5875">
        <v>43112075901</v>
      </c>
      <c r="J5875">
        <v>4</v>
      </c>
      <c r="K5875" t="s">
        <v>1467</v>
      </c>
      <c r="L5875">
        <v>276</v>
      </c>
      <c r="M5875" t="s">
        <v>1457</v>
      </c>
      <c r="N5875" t="s">
        <v>1458</v>
      </c>
      <c r="O5875">
        <v>422150</v>
      </c>
      <c r="P5875" t="s">
        <v>1207</v>
      </c>
      <c r="Q5875">
        <v>20080114</v>
      </c>
      <c r="R5875">
        <v>891008979</v>
      </c>
    </row>
    <row r="5876" spans="1:18">
      <c r="A5876" t="s">
        <v>1478</v>
      </c>
      <c r="B5876" t="s">
        <v>1527</v>
      </c>
      <c r="C5876">
        <v>201012</v>
      </c>
      <c r="D5876">
        <v>0</v>
      </c>
      <c r="E5876" t="s">
        <v>1302</v>
      </c>
      <c r="F5876">
        <v>0</v>
      </c>
      <c r="G5876">
        <v>0</v>
      </c>
      <c r="H5876">
        <v>0</v>
      </c>
      <c r="I5876">
        <v>43112039801</v>
      </c>
      <c r="J5876">
        <v>4</v>
      </c>
      <c r="K5876" t="s">
        <v>1477</v>
      </c>
      <c r="L5876">
        <v>276</v>
      </c>
      <c r="M5876" t="s">
        <v>1457</v>
      </c>
      <c r="N5876" t="s">
        <v>1458</v>
      </c>
      <c r="O5876">
        <v>0</v>
      </c>
      <c r="P5876" t="s">
        <v>1207</v>
      </c>
      <c r="Q5876">
        <v>20010318</v>
      </c>
      <c r="R5876">
        <v>891008979</v>
      </c>
    </row>
    <row r="5877" spans="1:18">
      <c r="A5877" t="s">
        <v>1478</v>
      </c>
      <c r="B5877" t="s">
        <v>1528</v>
      </c>
      <c r="C5877">
        <v>201012</v>
      </c>
      <c r="D5877">
        <v>0</v>
      </c>
      <c r="E5877" t="s">
        <v>1302</v>
      </c>
      <c r="F5877">
        <v>0</v>
      </c>
      <c r="G5877">
        <v>0</v>
      </c>
      <c r="H5877">
        <v>0</v>
      </c>
      <c r="I5877">
        <v>43112041800</v>
      </c>
      <c r="J5877">
        <v>4</v>
      </c>
      <c r="K5877" t="s">
        <v>1477</v>
      </c>
      <c r="L5877">
        <v>276</v>
      </c>
      <c r="M5877" t="s">
        <v>1457</v>
      </c>
      <c r="N5877" t="s">
        <v>1458</v>
      </c>
      <c r="O5877">
        <v>0</v>
      </c>
      <c r="P5877" t="s">
        <v>1207</v>
      </c>
      <c r="Q5877">
        <v>19831001</v>
      </c>
      <c r="R5877">
        <v>891008979</v>
      </c>
    </row>
    <row r="5878" spans="1:18">
      <c r="A5878" t="s">
        <v>1478</v>
      </c>
      <c r="B5878" t="s">
        <v>1529</v>
      </c>
      <c r="C5878">
        <v>201012</v>
      </c>
      <c r="D5878">
        <v>31</v>
      </c>
      <c r="E5878" t="s">
        <v>1302</v>
      </c>
      <c r="F5878">
        <v>0</v>
      </c>
      <c r="G5878">
        <v>0</v>
      </c>
      <c r="H5878">
        <v>0</v>
      </c>
      <c r="I5878">
        <v>43112076901</v>
      </c>
      <c r="J5878">
        <v>4</v>
      </c>
      <c r="K5878" t="s">
        <v>1456</v>
      </c>
      <c r="L5878">
        <v>276</v>
      </c>
      <c r="M5878" t="s">
        <v>1457</v>
      </c>
      <c r="N5878" t="s">
        <v>1458</v>
      </c>
      <c r="O5878">
        <v>331400</v>
      </c>
      <c r="P5878" t="s">
        <v>1207</v>
      </c>
      <c r="Q5878">
        <v>20080226</v>
      </c>
      <c r="R5878">
        <v>891008979</v>
      </c>
    </row>
    <row r="5879" spans="1:18">
      <c r="A5879" t="s">
        <v>1478</v>
      </c>
      <c r="B5879" t="s">
        <v>1530</v>
      </c>
      <c r="C5879">
        <v>201012</v>
      </c>
      <c r="D5879">
        <v>31</v>
      </c>
      <c r="E5879" t="s">
        <v>1302</v>
      </c>
      <c r="F5879">
        <v>0</v>
      </c>
      <c r="G5879">
        <v>0</v>
      </c>
      <c r="H5879">
        <v>0</v>
      </c>
      <c r="I5879">
        <v>43112078501</v>
      </c>
      <c r="J5879">
        <v>4</v>
      </c>
      <c r="K5879" t="s">
        <v>1456</v>
      </c>
      <c r="L5879">
        <v>276</v>
      </c>
      <c r="M5879" t="s">
        <v>1457</v>
      </c>
      <c r="N5879" t="s">
        <v>1458</v>
      </c>
      <c r="O5879">
        <v>338970</v>
      </c>
      <c r="P5879" t="s">
        <v>1207</v>
      </c>
      <c r="Q5879">
        <v>20080412</v>
      </c>
      <c r="R5879">
        <v>891008979</v>
      </c>
    </row>
    <row r="5880" spans="1:18">
      <c r="A5880" t="s">
        <v>1495</v>
      </c>
      <c r="B5880" t="s">
        <v>1501</v>
      </c>
      <c r="C5880">
        <v>201012</v>
      </c>
      <c r="D5880">
        <v>31</v>
      </c>
      <c r="E5880" t="s">
        <v>1302</v>
      </c>
      <c r="F5880">
        <v>0</v>
      </c>
      <c r="G5880">
        <v>0</v>
      </c>
      <c r="H5880">
        <v>0</v>
      </c>
      <c r="I5880">
        <v>43112073001</v>
      </c>
      <c r="J5880">
        <v>4</v>
      </c>
      <c r="K5880" t="s">
        <v>1456</v>
      </c>
      <c r="L5880">
        <v>276</v>
      </c>
      <c r="M5880" t="s">
        <v>1457</v>
      </c>
      <c r="N5880" t="s">
        <v>1458</v>
      </c>
      <c r="O5880">
        <v>352610</v>
      </c>
      <c r="P5880" t="s">
        <v>1207</v>
      </c>
      <c r="Q5880">
        <v>20021024</v>
      </c>
      <c r="R5880">
        <v>891008979</v>
      </c>
    </row>
    <row r="5881" spans="1:18">
      <c r="A5881" t="s">
        <v>1511</v>
      </c>
      <c r="B5881" t="s">
        <v>1531</v>
      </c>
      <c r="C5881">
        <v>201012</v>
      </c>
      <c r="D5881">
        <v>31</v>
      </c>
      <c r="E5881" t="s">
        <v>1302</v>
      </c>
      <c r="F5881">
        <v>0</v>
      </c>
      <c r="G5881">
        <v>0</v>
      </c>
      <c r="H5881">
        <v>0</v>
      </c>
      <c r="I5881">
        <v>43112076701</v>
      </c>
      <c r="J5881">
        <v>4</v>
      </c>
      <c r="K5881" t="s">
        <v>1513</v>
      </c>
      <c r="L5881">
        <v>276</v>
      </c>
      <c r="M5881" t="s">
        <v>1457</v>
      </c>
      <c r="N5881" t="s">
        <v>1458</v>
      </c>
      <c r="O5881">
        <v>406330</v>
      </c>
      <c r="P5881" t="s">
        <v>1207</v>
      </c>
      <c r="Q5881">
        <v>20090630</v>
      </c>
      <c r="R5881">
        <v>891008979</v>
      </c>
    </row>
    <row r="5882" spans="1:18">
      <c r="A5882" s="64" t="s">
        <v>317</v>
      </c>
      <c r="B5882" s="64">
        <v>100</v>
      </c>
      <c r="C5882" s="64" t="s">
        <v>1532</v>
      </c>
      <c r="F5882">
        <f>SUM(F5116:F5742)</f>
        <v>5103155</v>
      </c>
      <c r="G5882">
        <f t="shared" ref="G5882:H5882" si="3">SUM(G5116:G5742)</f>
        <v>13482795</v>
      </c>
      <c r="H5882">
        <f t="shared" si="3"/>
        <v>8698140</v>
      </c>
      <c r="O5882">
        <f>SUM(O5743:O5800)</f>
        <v>4793817</v>
      </c>
      <c r="P5882" t="s">
        <v>1533</v>
      </c>
    </row>
    <row r="5883" spans="1:18">
      <c r="F5883" s="248">
        <f>F5882/365</f>
        <v>13981.246575342466</v>
      </c>
      <c r="G5883" s="248">
        <f>G5882*1000/F5882</f>
        <v>2642.0508489356093</v>
      </c>
      <c r="H5883" s="79">
        <f>H5882/F5882</f>
        <v>1.7044632193221645</v>
      </c>
      <c r="O5883" s="79">
        <f>O5882/G5882</f>
        <v>0.35555068515096461</v>
      </c>
    </row>
    <row r="5884" spans="1:18">
      <c r="O5884">
        <f>SUM(O5801:O5881)</f>
        <v>13899498</v>
      </c>
      <c r="P5884" t="s">
        <v>1534</v>
      </c>
    </row>
    <row r="5885" spans="1:18">
      <c r="O5885" s="79">
        <f>O5884/F5882</f>
        <v>2.7237068049079443</v>
      </c>
    </row>
    <row r="5886" spans="1:18">
      <c r="O5886" s="79"/>
    </row>
    <row r="5887" spans="1:18">
      <c r="A5887" t="s">
        <v>1535</v>
      </c>
      <c r="B5887" t="s">
        <v>1536</v>
      </c>
      <c r="C5887">
        <v>201001</v>
      </c>
      <c r="D5887">
        <v>26</v>
      </c>
      <c r="E5887" t="s">
        <v>1203</v>
      </c>
      <c r="F5887">
        <v>0</v>
      </c>
      <c r="G5887">
        <v>53308</v>
      </c>
      <c r="H5887">
        <v>172</v>
      </c>
      <c r="I5887">
        <v>43112047300</v>
      </c>
      <c r="J5887">
        <v>11</v>
      </c>
      <c r="K5887" t="s">
        <v>1537</v>
      </c>
      <c r="L5887">
        <v>2531</v>
      </c>
      <c r="M5887" t="s">
        <v>1214</v>
      </c>
      <c r="N5887" t="s">
        <v>1538</v>
      </c>
      <c r="O5887">
        <v>0</v>
      </c>
      <c r="P5887" t="s">
        <v>1322</v>
      </c>
      <c r="Q5887">
        <v>20010527</v>
      </c>
      <c r="R5887">
        <v>756488001</v>
      </c>
    </row>
    <row r="5888" spans="1:18">
      <c r="A5888" t="s">
        <v>1535</v>
      </c>
      <c r="B5888" t="s">
        <v>1536</v>
      </c>
      <c r="C5888">
        <v>201002</v>
      </c>
      <c r="D5888">
        <v>27</v>
      </c>
      <c r="E5888" t="s">
        <v>1203</v>
      </c>
      <c r="F5888">
        <v>0</v>
      </c>
      <c r="G5888">
        <v>67635</v>
      </c>
      <c r="H5888">
        <v>160</v>
      </c>
      <c r="I5888">
        <v>43112047300</v>
      </c>
      <c r="J5888">
        <v>11</v>
      </c>
      <c r="K5888" t="s">
        <v>1537</v>
      </c>
      <c r="L5888">
        <v>2531</v>
      </c>
      <c r="M5888" t="s">
        <v>1214</v>
      </c>
      <c r="N5888" t="s">
        <v>1538</v>
      </c>
      <c r="O5888">
        <v>0</v>
      </c>
      <c r="P5888" t="s">
        <v>1322</v>
      </c>
      <c r="Q5888">
        <v>20010527</v>
      </c>
      <c r="R5888">
        <v>756488001</v>
      </c>
    </row>
    <row r="5889" spans="1:18">
      <c r="A5889" t="s">
        <v>1535</v>
      </c>
      <c r="B5889" t="s">
        <v>1536</v>
      </c>
      <c r="C5889">
        <v>201003</v>
      </c>
      <c r="D5889">
        <v>30</v>
      </c>
      <c r="E5889" t="s">
        <v>1203</v>
      </c>
      <c r="F5889">
        <v>0</v>
      </c>
      <c r="G5889">
        <v>63485</v>
      </c>
      <c r="H5889">
        <v>160</v>
      </c>
      <c r="I5889">
        <v>43112047300</v>
      </c>
      <c r="J5889">
        <v>11</v>
      </c>
      <c r="K5889" t="s">
        <v>1537</v>
      </c>
      <c r="L5889">
        <v>2531</v>
      </c>
      <c r="M5889" t="s">
        <v>1214</v>
      </c>
      <c r="N5889" t="s">
        <v>1538</v>
      </c>
      <c r="O5889">
        <v>0</v>
      </c>
      <c r="P5889" t="s">
        <v>1322</v>
      </c>
      <c r="Q5889">
        <v>20010527</v>
      </c>
      <c r="R5889">
        <v>756488001</v>
      </c>
    </row>
    <row r="5890" spans="1:18">
      <c r="A5890" t="s">
        <v>1535</v>
      </c>
      <c r="B5890" t="s">
        <v>1536</v>
      </c>
      <c r="C5890">
        <v>201004</v>
      </c>
      <c r="D5890">
        <v>29</v>
      </c>
      <c r="E5890" t="s">
        <v>1203</v>
      </c>
      <c r="F5890">
        <v>0</v>
      </c>
      <c r="G5890">
        <v>66916</v>
      </c>
      <c r="H5890">
        <v>209</v>
      </c>
      <c r="I5890">
        <v>43112047300</v>
      </c>
      <c r="J5890">
        <v>11</v>
      </c>
      <c r="K5890" t="s">
        <v>1537</v>
      </c>
      <c r="L5890">
        <v>2531</v>
      </c>
      <c r="M5890" t="s">
        <v>1214</v>
      </c>
      <c r="N5890" t="s">
        <v>1538</v>
      </c>
      <c r="O5890">
        <v>0</v>
      </c>
      <c r="P5890" t="s">
        <v>1322</v>
      </c>
      <c r="Q5890">
        <v>20010527</v>
      </c>
      <c r="R5890">
        <v>756488001</v>
      </c>
    </row>
    <row r="5891" spans="1:18">
      <c r="A5891" t="s">
        <v>1535</v>
      </c>
      <c r="B5891" t="s">
        <v>1536</v>
      </c>
      <c r="C5891">
        <v>201005</v>
      </c>
      <c r="D5891">
        <v>29</v>
      </c>
      <c r="E5891" t="s">
        <v>1203</v>
      </c>
      <c r="F5891">
        <v>0</v>
      </c>
      <c r="G5891">
        <v>62648</v>
      </c>
      <c r="H5891">
        <v>194</v>
      </c>
      <c r="I5891">
        <v>43112047300</v>
      </c>
      <c r="J5891">
        <v>11</v>
      </c>
      <c r="K5891" t="s">
        <v>1537</v>
      </c>
      <c r="L5891">
        <v>2531</v>
      </c>
      <c r="M5891" t="s">
        <v>1214</v>
      </c>
      <c r="N5891" t="s">
        <v>1538</v>
      </c>
      <c r="O5891">
        <v>0</v>
      </c>
      <c r="P5891" t="s">
        <v>1322</v>
      </c>
      <c r="Q5891">
        <v>20010527</v>
      </c>
      <c r="R5891">
        <v>756488001</v>
      </c>
    </row>
    <row r="5892" spans="1:18">
      <c r="A5892" t="s">
        <v>1535</v>
      </c>
      <c r="B5892" t="s">
        <v>1536</v>
      </c>
      <c r="C5892">
        <v>201006</v>
      </c>
      <c r="D5892">
        <v>27</v>
      </c>
      <c r="E5892" t="s">
        <v>1203</v>
      </c>
      <c r="F5892">
        <v>0</v>
      </c>
      <c r="G5892">
        <v>66726</v>
      </c>
      <c r="H5892">
        <v>219</v>
      </c>
      <c r="I5892">
        <v>43112047300</v>
      </c>
      <c r="J5892">
        <v>11</v>
      </c>
      <c r="K5892" t="s">
        <v>1537</v>
      </c>
      <c r="L5892">
        <v>2531</v>
      </c>
      <c r="M5892" t="s">
        <v>1214</v>
      </c>
      <c r="N5892" t="s">
        <v>1538</v>
      </c>
      <c r="O5892">
        <v>0</v>
      </c>
      <c r="P5892" t="s">
        <v>1322</v>
      </c>
      <c r="Q5892">
        <v>20010527</v>
      </c>
      <c r="R5892">
        <v>756488001</v>
      </c>
    </row>
    <row r="5893" spans="1:18">
      <c r="A5893" t="s">
        <v>1535</v>
      </c>
      <c r="B5893" t="s">
        <v>1536</v>
      </c>
      <c r="C5893">
        <v>201007</v>
      </c>
      <c r="D5893">
        <v>30</v>
      </c>
      <c r="E5893" t="s">
        <v>1203</v>
      </c>
      <c r="F5893">
        <v>0</v>
      </c>
      <c r="G5893">
        <v>72216</v>
      </c>
      <c r="H5893">
        <v>238</v>
      </c>
      <c r="I5893">
        <v>43112047300</v>
      </c>
      <c r="J5893">
        <v>11</v>
      </c>
      <c r="K5893" t="s">
        <v>1537</v>
      </c>
      <c r="L5893">
        <v>2531</v>
      </c>
      <c r="M5893" t="s">
        <v>1214</v>
      </c>
      <c r="N5893" t="s">
        <v>1538</v>
      </c>
      <c r="O5893">
        <v>0</v>
      </c>
      <c r="P5893" t="s">
        <v>1322</v>
      </c>
      <c r="Q5893">
        <v>20010527</v>
      </c>
      <c r="R5893">
        <v>756488001</v>
      </c>
    </row>
    <row r="5894" spans="1:18">
      <c r="A5894" t="s">
        <v>1535</v>
      </c>
      <c r="B5894" t="s">
        <v>1536</v>
      </c>
      <c r="C5894">
        <v>201008</v>
      </c>
      <c r="D5894">
        <v>30</v>
      </c>
      <c r="E5894" t="s">
        <v>1203</v>
      </c>
      <c r="F5894">
        <v>0</v>
      </c>
      <c r="G5894">
        <v>70311</v>
      </c>
      <c r="H5894">
        <v>322</v>
      </c>
      <c r="I5894">
        <v>43112047300</v>
      </c>
      <c r="J5894">
        <v>11</v>
      </c>
      <c r="K5894" t="s">
        <v>1537</v>
      </c>
      <c r="L5894">
        <v>2531</v>
      </c>
      <c r="M5894" t="s">
        <v>1214</v>
      </c>
      <c r="N5894" t="s">
        <v>1538</v>
      </c>
      <c r="O5894">
        <v>0</v>
      </c>
      <c r="P5894" t="s">
        <v>1322</v>
      </c>
      <c r="Q5894">
        <v>20010527</v>
      </c>
      <c r="R5894">
        <v>756488001</v>
      </c>
    </row>
    <row r="5895" spans="1:18">
      <c r="A5895" t="s">
        <v>1535</v>
      </c>
      <c r="B5895" t="s">
        <v>1536</v>
      </c>
      <c r="C5895">
        <v>201009</v>
      </c>
      <c r="D5895">
        <v>29</v>
      </c>
      <c r="E5895" t="s">
        <v>1203</v>
      </c>
      <c r="F5895">
        <v>0</v>
      </c>
      <c r="G5895">
        <v>63980</v>
      </c>
      <c r="H5895">
        <v>262</v>
      </c>
      <c r="I5895">
        <v>43112047300</v>
      </c>
      <c r="J5895">
        <v>11</v>
      </c>
      <c r="K5895" t="s">
        <v>1537</v>
      </c>
      <c r="L5895">
        <v>2531</v>
      </c>
      <c r="M5895" t="s">
        <v>1214</v>
      </c>
      <c r="N5895" t="s">
        <v>1538</v>
      </c>
      <c r="O5895">
        <v>0</v>
      </c>
      <c r="P5895" t="s">
        <v>1322</v>
      </c>
      <c r="Q5895">
        <v>20010527</v>
      </c>
      <c r="R5895">
        <v>756488001</v>
      </c>
    </row>
    <row r="5896" spans="1:18">
      <c r="A5896" t="s">
        <v>1535</v>
      </c>
      <c r="B5896" t="s">
        <v>1536</v>
      </c>
      <c r="C5896">
        <v>201010</v>
      </c>
      <c r="D5896">
        <v>30</v>
      </c>
      <c r="E5896" t="s">
        <v>1203</v>
      </c>
      <c r="F5896">
        <v>0</v>
      </c>
      <c r="G5896">
        <v>64531</v>
      </c>
      <c r="H5896">
        <v>235</v>
      </c>
      <c r="I5896">
        <v>43112047300</v>
      </c>
      <c r="J5896">
        <v>11</v>
      </c>
      <c r="K5896" t="s">
        <v>1537</v>
      </c>
      <c r="L5896">
        <v>2531</v>
      </c>
      <c r="M5896" t="s">
        <v>1214</v>
      </c>
      <c r="N5896" t="s">
        <v>1538</v>
      </c>
      <c r="O5896">
        <v>0</v>
      </c>
      <c r="P5896" t="s">
        <v>1322</v>
      </c>
      <c r="Q5896">
        <v>20010527</v>
      </c>
      <c r="R5896">
        <v>756488001</v>
      </c>
    </row>
    <row r="5897" spans="1:18">
      <c r="A5897" t="s">
        <v>1535</v>
      </c>
      <c r="B5897" t="s">
        <v>1536</v>
      </c>
      <c r="C5897">
        <v>201011</v>
      </c>
      <c r="D5897">
        <v>29</v>
      </c>
      <c r="E5897" t="s">
        <v>1203</v>
      </c>
      <c r="F5897">
        <v>0</v>
      </c>
      <c r="G5897">
        <v>60784</v>
      </c>
      <c r="H5897">
        <v>214</v>
      </c>
      <c r="I5897">
        <v>43112047300</v>
      </c>
      <c r="J5897">
        <v>11</v>
      </c>
      <c r="K5897" t="s">
        <v>1537</v>
      </c>
      <c r="L5897">
        <v>2531</v>
      </c>
      <c r="M5897" t="s">
        <v>1214</v>
      </c>
      <c r="N5897" t="s">
        <v>1538</v>
      </c>
      <c r="O5897">
        <v>0</v>
      </c>
      <c r="P5897" t="s">
        <v>1322</v>
      </c>
      <c r="Q5897">
        <v>20010527</v>
      </c>
      <c r="R5897">
        <v>756488001</v>
      </c>
    </row>
    <row r="5898" spans="1:18">
      <c r="A5898" t="s">
        <v>1535</v>
      </c>
      <c r="B5898" t="s">
        <v>1536</v>
      </c>
      <c r="C5898">
        <v>201012</v>
      </c>
      <c r="D5898">
        <v>30</v>
      </c>
      <c r="E5898" t="s">
        <v>1203</v>
      </c>
      <c r="F5898">
        <v>0</v>
      </c>
      <c r="G5898">
        <v>60834</v>
      </c>
      <c r="H5898">
        <v>233</v>
      </c>
      <c r="I5898">
        <v>43112047300</v>
      </c>
      <c r="J5898">
        <v>11</v>
      </c>
      <c r="K5898" t="s">
        <v>1537</v>
      </c>
      <c r="L5898">
        <v>2531</v>
      </c>
      <c r="M5898" t="s">
        <v>1214</v>
      </c>
      <c r="N5898" t="s">
        <v>1538</v>
      </c>
      <c r="O5898">
        <v>0</v>
      </c>
      <c r="P5898" t="s">
        <v>1322</v>
      </c>
      <c r="Q5898">
        <v>20010527</v>
      </c>
      <c r="R5898">
        <v>756488001</v>
      </c>
    </row>
    <row r="5899" spans="1:18">
      <c r="A5899" t="s">
        <v>1535</v>
      </c>
      <c r="B5899" t="s">
        <v>1479</v>
      </c>
      <c r="C5899">
        <v>201001</v>
      </c>
      <c r="D5899">
        <v>0</v>
      </c>
      <c r="E5899" t="s">
        <v>1212</v>
      </c>
      <c r="F5899">
        <v>0</v>
      </c>
      <c r="G5899">
        <v>0</v>
      </c>
      <c r="H5899">
        <v>0</v>
      </c>
      <c r="I5899">
        <v>43112048000</v>
      </c>
      <c r="J5899">
        <v>12</v>
      </c>
      <c r="K5899" t="s">
        <v>1537</v>
      </c>
      <c r="L5899">
        <v>2531</v>
      </c>
      <c r="M5899" t="s">
        <v>1214</v>
      </c>
      <c r="N5899" t="s">
        <v>1538</v>
      </c>
      <c r="O5899">
        <v>0</v>
      </c>
      <c r="P5899" t="s">
        <v>1207</v>
      </c>
      <c r="Q5899">
        <v>20050531</v>
      </c>
      <c r="R5899">
        <v>756488001</v>
      </c>
    </row>
    <row r="5900" spans="1:18">
      <c r="A5900" t="s">
        <v>1535</v>
      </c>
      <c r="B5900" t="s">
        <v>1480</v>
      </c>
      <c r="C5900">
        <v>201001</v>
      </c>
      <c r="D5900">
        <v>30</v>
      </c>
      <c r="E5900" t="s">
        <v>1212</v>
      </c>
      <c r="F5900">
        <v>474</v>
      </c>
      <c r="G5900">
        <v>1000</v>
      </c>
      <c r="H5900">
        <v>34523</v>
      </c>
      <c r="I5900">
        <v>43112048301</v>
      </c>
      <c r="J5900">
        <v>8</v>
      </c>
      <c r="K5900" t="s">
        <v>1539</v>
      </c>
      <c r="L5900">
        <v>2531</v>
      </c>
      <c r="M5900" t="s">
        <v>1214</v>
      </c>
      <c r="N5900" t="s">
        <v>1538</v>
      </c>
      <c r="O5900">
        <v>0</v>
      </c>
      <c r="P5900" t="s">
        <v>1207</v>
      </c>
      <c r="Q5900">
        <v>19820201</v>
      </c>
      <c r="R5900">
        <v>756488001</v>
      </c>
    </row>
    <row r="5901" spans="1:18">
      <c r="A5901" t="s">
        <v>1535</v>
      </c>
      <c r="B5901" t="s">
        <v>1474</v>
      </c>
      <c r="C5901">
        <v>201001</v>
      </c>
      <c r="D5901">
        <v>30</v>
      </c>
      <c r="E5901" t="s">
        <v>1212</v>
      </c>
      <c r="F5901">
        <v>4304</v>
      </c>
      <c r="G5901">
        <v>908</v>
      </c>
      <c r="H5901">
        <v>4562</v>
      </c>
      <c r="I5901">
        <v>43112049400</v>
      </c>
      <c r="J5901">
        <v>8</v>
      </c>
      <c r="K5901" t="s">
        <v>1537</v>
      </c>
      <c r="L5901">
        <v>2531</v>
      </c>
      <c r="M5901" t="s">
        <v>1214</v>
      </c>
      <c r="N5901" t="s">
        <v>1538</v>
      </c>
      <c r="O5901">
        <v>0</v>
      </c>
      <c r="P5901" t="s">
        <v>1207</v>
      </c>
      <c r="Q5901">
        <v>19820501</v>
      </c>
      <c r="R5901">
        <v>756488001</v>
      </c>
    </row>
    <row r="5902" spans="1:18">
      <c r="A5902" t="s">
        <v>1535</v>
      </c>
      <c r="B5902" t="s">
        <v>1482</v>
      </c>
      <c r="C5902">
        <v>201001</v>
      </c>
      <c r="D5902">
        <v>30</v>
      </c>
      <c r="E5902" t="s">
        <v>1212</v>
      </c>
      <c r="F5902">
        <v>1325</v>
      </c>
      <c r="G5902">
        <v>897</v>
      </c>
      <c r="H5902">
        <v>11220</v>
      </c>
      <c r="I5902">
        <v>43112050300</v>
      </c>
      <c r="J5902">
        <v>8</v>
      </c>
      <c r="K5902" t="s">
        <v>1537</v>
      </c>
      <c r="L5902">
        <v>2531</v>
      </c>
      <c r="M5902" t="s">
        <v>1214</v>
      </c>
      <c r="N5902" t="s">
        <v>1538</v>
      </c>
      <c r="O5902">
        <v>0</v>
      </c>
      <c r="P5902" t="s">
        <v>1207</v>
      </c>
      <c r="Q5902">
        <v>19820701</v>
      </c>
      <c r="R5902">
        <v>756488001</v>
      </c>
    </row>
    <row r="5903" spans="1:18">
      <c r="A5903" t="s">
        <v>1535</v>
      </c>
      <c r="B5903" t="s">
        <v>1483</v>
      </c>
      <c r="C5903">
        <v>201001</v>
      </c>
      <c r="D5903">
        <v>0</v>
      </c>
      <c r="E5903" t="s">
        <v>1212</v>
      </c>
      <c r="F5903">
        <v>0</v>
      </c>
      <c r="G5903">
        <v>0</v>
      </c>
      <c r="H5903">
        <v>0</v>
      </c>
      <c r="I5903">
        <v>43112050700</v>
      </c>
      <c r="J5903">
        <v>12</v>
      </c>
      <c r="K5903" t="s">
        <v>1537</v>
      </c>
      <c r="L5903">
        <v>2531</v>
      </c>
      <c r="M5903" t="s">
        <v>1214</v>
      </c>
      <c r="N5903" t="s">
        <v>1538</v>
      </c>
      <c r="O5903">
        <v>0</v>
      </c>
      <c r="P5903" t="s">
        <v>1207</v>
      </c>
      <c r="Q5903">
        <v>19820801</v>
      </c>
      <c r="R5903">
        <v>756488001</v>
      </c>
    </row>
    <row r="5904" spans="1:18">
      <c r="A5904" t="s">
        <v>1535</v>
      </c>
      <c r="B5904" t="s">
        <v>1485</v>
      </c>
      <c r="C5904">
        <v>201001</v>
      </c>
      <c r="D5904">
        <v>0</v>
      </c>
      <c r="E5904" t="s">
        <v>1212</v>
      </c>
      <c r="F5904">
        <v>0</v>
      </c>
      <c r="G5904">
        <v>0</v>
      </c>
      <c r="H5904">
        <v>0</v>
      </c>
      <c r="I5904">
        <v>43112052500</v>
      </c>
      <c r="J5904">
        <v>12</v>
      </c>
      <c r="K5904" t="s">
        <v>1537</v>
      </c>
      <c r="L5904">
        <v>2531</v>
      </c>
      <c r="M5904" t="s">
        <v>1214</v>
      </c>
      <c r="N5904" t="s">
        <v>1538</v>
      </c>
      <c r="O5904">
        <v>0</v>
      </c>
      <c r="P5904" t="s">
        <v>1207</v>
      </c>
      <c r="Q5904">
        <v>19830101</v>
      </c>
      <c r="R5904">
        <v>756488001</v>
      </c>
    </row>
    <row r="5905" spans="1:18">
      <c r="A5905" t="s">
        <v>1540</v>
      </c>
      <c r="B5905" t="s">
        <v>1541</v>
      </c>
      <c r="C5905">
        <v>201001</v>
      </c>
      <c r="D5905">
        <v>30</v>
      </c>
      <c r="E5905" t="s">
        <v>1212</v>
      </c>
      <c r="F5905">
        <v>3308</v>
      </c>
      <c r="G5905">
        <v>3662</v>
      </c>
      <c r="H5905">
        <v>8908</v>
      </c>
      <c r="I5905">
        <v>43112065401</v>
      </c>
      <c r="J5905">
        <v>8</v>
      </c>
      <c r="K5905" t="s">
        <v>1542</v>
      </c>
      <c r="L5905">
        <v>2531</v>
      </c>
      <c r="M5905" t="s">
        <v>1214</v>
      </c>
      <c r="N5905" t="s">
        <v>1538</v>
      </c>
      <c r="O5905">
        <v>0</v>
      </c>
      <c r="P5905" t="s">
        <v>1207</v>
      </c>
      <c r="Q5905">
        <v>19940501</v>
      </c>
      <c r="R5905">
        <v>756488001</v>
      </c>
    </row>
    <row r="5906" spans="1:18">
      <c r="A5906" t="s">
        <v>1535</v>
      </c>
      <c r="B5906" t="s">
        <v>1479</v>
      </c>
      <c r="C5906">
        <v>201002</v>
      </c>
      <c r="D5906">
        <v>0</v>
      </c>
      <c r="E5906" t="s">
        <v>1212</v>
      </c>
      <c r="F5906">
        <v>0</v>
      </c>
      <c r="G5906">
        <v>0</v>
      </c>
      <c r="H5906">
        <v>0</v>
      </c>
      <c r="I5906">
        <v>43112048000</v>
      </c>
      <c r="J5906">
        <v>12</v>
      </c>
      <c r="K5906" t="s">
        <v>1537</v>
      </c>
      <c r="L5906">
        <v>2531</v>
      </c>
      <c r="M5906" t="s">
        <v>1214</v>
      </c>
      <c r="N5906" t="s">
        <v>1538</v>
      </c>
      <c r="O5906">
        <v>0</v>
      </c>
      <c r="P5906" t="s">
        <v>1207</v>
      </c>
      <c r="Q5906">
        <v>20050531</v>
      </c>
      <c r="R5906">
        <v>756488001</v>
      </c>
    </row>
    <row r="5907" spans="1:18">
      <c r="A5907" t="s">
        <v>1535</v>
      </c>
      <c r="B5907" t="s">
        <v>1480</v>
      </c>
      <c r="C5907">
        <v>201002</v>
      </c>
      <c r="D5907">
        <v>27</v>
      </c>
      <c r="E5907" t="s">
        <v>1212</v>
      </c>
      <c r="F5907">
        <v>451</v>
      </c>
      <c r="G5907">
        <v>944</v>
      </c>
      <c r="H5907">
        <v>31046</v>
      </c>
      <c r="I5907">
        <v>43112048301</v>
      </c>
      <c r="J5907">
        <v>8</v>
      </c>
      <c r="K5907" t="s">
        <v>1539</v>
      </c>
      <c r="L5907">
        <v>2531</v>
      </c>
      <c r="M5907" t="s">
        <v>1214</v>
      </c>
      <c r="N5907" t="s">
        <v>1538</v>
      </c>
      <c r="O5907">
        <v>0</v>
      </c>
      <c r="P5907" t="s">
        <v>1207</v>
      </c>
      <c r="Q5907">
        <v>19820201</v>
      </c>
      <c r="R5907">
        <v>756488001</v>
      </c>
    </row>
    <row r="5908" spans="1:18">
      <c r="A5908" t="s">
        <v>1535</v>
      </c>
      <c r="B5908" t="s">
        <v>1474</v>
      </c>
      <c r="C5908">
        <v>201002</v>
      </c>
      <c r="D5908">
        <v>27</v>
      </c>
      <c r="E5908" t="s">
        <v>1212</v>
      </c>
      <c r="F5908">
        <v>4147</v>
      </c>
      <c r="G5908">
        <v>939</v>
      </c>
      <c r="H5908">
        <v>4145</v>
      </c>
      <c r="I5908">
        <v>43112049400</v>
      </c>
      <c r="J5908">
        <v>8</v>
      </c>
      <c r="K5908" t="s">
        <v>1537</v>
      </c>
      <c r="L5908">
        <v>2531</v>
      </c>
      <c r="M5908" t="s">
        <v>1214</v>
      </c>
      <c r="N5908" t="s">
        <v>1538</v>
      </c>
      <c r="O5908">
        <v>0</v>
      </c>
      <c r="P5908" t="s">
        <v>1207</v>
      </c>
      <c r="Q5908">
        <v>19820501</v>
      </c>
      <c r="R5908">
        <v>756488001</v>
      </c>
    </row>
    <row r="5909" spans="1:18">
      <c r="A5909" t="s">
        <v>1535</v>
      </c>
      <c r="B5909" t="s">
        <v>1482</v>
      </c>
      <c r="C5909">
        <v>201002</v>
      </c>
      <c r="D5909">
        <v>27</v>
      </c>
      <c r="E5909" t="s">
        <v>1212</v>
      </c>
      <c r="F5909">
        <v>1268</v>
      </c>
      <c r="G5909">
        <v>982</v>
      </c>
      <c r="H5909">
        <v>10128</v>
      </c>
      <c r="I5909">
        <v>43112050300</v>
      </c>
      <c r="J5909">
        <v>8</v>
      </c>
      <c r="K5909" t="s">
        <v>1537</v>
      </c>
      <c r="L5909">
        <v>2531</v>
      </c>
      <c r="M5909" t="s">
        <v>1214</v>
      </c>
      <c r="N5909" t="s">
        <v>1538</v>
      </c>
      <c r="O5909">
        <v>0</v>
      </c>
      <c r="P5909" t="s">
        <v>1207</v>
      </c>
      <c r="Q5909">
        <v>19820701</v>
      </c>
      <c r="R5909">
        <v>756488001</v>
      </c>
    </row>
    <row r="5910" spans="1:18">
      <c r="A5910" t="s">
        <v>1535</v>
      </c>
      <c r="B5910" t="s">
        <v>1483</v>
      </c>
      <c r="C5910">
        <v>201002</v>
      </c>
      <c r="D5910">
        <v>0</v>
      </c>
      <c r="E5910" t="s">
        <v>1212</v>
      </c>
      <c r="F5910">
        <v>0</v>
      </c>
      <c r="G5910">
        <v>0</v>
      </c>
      <c r="H5910">
        <v>0</v>
      </c>
      <c r="I5910">
        <v>43112050700</v>
      </c>
      <c r="J5910">
        <v>12</v>
      </c>
      <c r="K5910" t="s">
        <v>1537</v>
      </c>
      <c r="L5910">
        <v>2531</v>
      </c>
      <c r="M5910" t="s">
        <v>1214</v>
      </c>
      <c r="N5910" t="s">
        <v>1538</v>
      </c>
      <c r="O5910">
        <v>0</v>
      </c>
      <c r="P5910" t="s">
        <v>1207</v>
      </c>
      <c r="Q5910">
        <v>19820801</v>
      </c>
      <c r="R5910">
        <v>756488001</v>
      </c>
    </row>
    <row r="5911" spans="1:18">
      <c r="A5911" t="s">
        <v>1535</v>
      </c>
      <c r="B5911" t="s">
        <v>1485</v>
      </c>
      <c r="C5911">
        <v>201002</v>
      </c>
      <c r="D5911">
        <v>0</v>
      </c>
      <c r="E5911" t="s">
        <v>1212</v>
      </c>
      <c r="F5911">
        <v>0</v>
      </c>
      <c r="G5911">
        <v>0</v>
      </c>
      <c r="H5911">
        <v>0</v>
      </c>
      <c r="I5911">
        <v>43112052500</v>
      </c>
      <c r="J5911">
        <v>12</v>
      </c>
      <c r="K5911" t="s">
        <v>1537</v>
      </c>
      <c r="L5911">
        <v>2531</v>
      </c>
      <c r="M5911" t="s">
        <v>1214</v>
      </c>
      <c r="N5911" t="s">
        <v>1538</v>
      </c>
      <c r="O5911">
        <v>0</v>
      </c>
      <c r="P5911" t="s">
        <v>1207</v>
      </c>
      <c r="Q5911">
        <v>19830101</v>
      </c>
      <c r="R5911">
        <v>756488001</v>
      </c>
    </row>
    <row r="5912" spans="1:18">
      <c r="A5912" t="s">
        <v>1540</v>
      </c>
      <c r="B5912" t="s">
        <v>1541</v>
      </c>
      <c r="C5912">
        <v>201002</v>
      </c>
      <c r="D5912">
        <v>27</v>
      </c>
      <c r="E5912" t="s">
        <v>1212</v>
      </c>
      <c r="F5912">
        <v>3322</v>
      </c>
      <c r="G5912">
        <v>3802</v>
      </c>
      <c r="H5912">
        <v>8663</v>
      </c>
      <c r="I5912">
        <v>43112065401</v>
      </c>
      <c r="J5912">
        <v>8</v>
      </c>
      <c r="K5912" t="s">
        <v>1542</v>
      </c>
      <c r="L5912">
        <v>2531</v>
      </c>
      <c r="M5912" t="s">
        <v>1214</v>
      </c>
      <c r="N5912" t="s">
        <v>1538</v>
      </c>
      <c r="O5912">
        <v>0</v>
      </c>
      <c r="P5912" t="s">
        <v>1207</v>
      </c>
      <c r="Q5912">
        <v>19940501</v>
      </c>
      <c r="R5912">
        <v>756488001</v>
      </c>
    </row>
    <row r="5913" spans="1:18">
      <c r="A5913" t="s">
        <v>1535</v>
      </c>
      <c r="B5913" t="s">
        <v>1479</v>
      </c>
      <c r="C5913">
        <v>201003</v>
      </c>
      <c r="D5913">
        <v>0</v>
      </c>
      <c r="E5913" t="s">
        <v>1212</v>
      </c>
      <c r="F5913">
        <v>0</v>
      </c>
      <c r="G5913">
        <v>0</v>
      </c>
      <c r="H5913">
        <v>0</v>
      </c>
      <c r="I5913">
        <v>43112048000</v>
      </c>
      <c r="J5913">
        <v>12</v>
      </c>
      <c r="K5913" t="s">
        <v>1537</v>
      </c>
      <c r="L5913">
        <v>2531</v>
      </c>
      <c r="M5913" t="s">
        <v>1214</v>
      </c>
      <c r="N5913" t="s">
        <v>1538</v>
      </c>
      <c r="O5913">
        <v>0</v>
      </c>
      <c r="P5913" t="s">
        <v>1207</v>
      </c>
      <c r="Q5913">
        <v>20050531</v>
      </c>
      <c r="R5913">
        <v>756488001</v>
      </c>
    </row>
    <row r="5914" spans="1:18">
      <c r="A5914" t="s">
        <v>1535</v>
      </c>
      <c r="B5914" t="s">
        <v>1480</v>
      </c>
      <c r="C5914">
        <v>201003</v>
      </c>
      <c r="D5914">
        <v>30</v>
      </c>
      <c r="E5914" t="s">
        <v>1212</v>
      </c>
      <c r="F5914">
        <v>455</v>
      </c>
      <c r="G5914">
        <v>1027</v>
      </c>
      <c r="H5914">
        <v>34842</v>
      </c>
      <c r="I5914">
        <v>43112048301</v>
      </c>
      <c r="J5914">
        <v>8</v>
      </c>
      <c r="K5914" t="s">
        <v>1539</v>
      </c>
      <c r="L5914">
        <v>2531</v>
      </c>
      <c r="M5914" t="s">
        <v>1214</v>
      </c>
      <c r="N5914" t="s">
        <v>1538</v>
      </c>
      <c r="O5914">
        <v>0</v>
      </c>
      <c r="P5914" t="s">
        <v>1207</v>
      </c>
      <c r="Q5914">
        <v>19820201</v>
      </c>
      <c r="R5914">
        <v>756488001</v>
      </c>
    </row>
    <row r="5915" spans="1:18">
      <c r="A5915" t="s">
        <v>1535</v>
      </c>
      <c r="B5915" t="s">
        <v>1474</v>
      </c>
      <c r="C5915">
        <v>201003</v>
      </c>
      <c r="D5915">
        <v>30</v>
      </c>
      <c r="E5915" t="s">
        <v>1212</v>
      </c>
      <c r="F5915">
        <v>4121</v>
      </c>
      <c r="G5915">
        <v>1085</v>
      </c>
      <c r="H5915">
        <v>4587</v>
      </c>
      <c r="I5915">
        <v>43112049400</v>
      </c>
      <c r="J5915">
        <v>8</v>
      </c>
      <c r="K5915" t="s">
        <v>1537</v>
      </c>
      <c r="L5915">
        <v>2531</v>
      </c>
      <c r="M5915" t="s">
        <v>1214</v>
      </c>
      <c r="N5915" t="s">
        <v>1538</v>
      </c>
      <c r="O5915">
        <v>0</v>
      </c>
      <c r="P5915" t="s">
        <v>1207</v>
      </c>
      <c r="Q5915">
        <v>19820501</v>
      </c>
      <c r="R5915">
        <v>756488001</v>
      </c>
    </row>
    <row r="5916" spans="1:18">
      <c r="A5916" t="s">
        <v>1535</v>
      </c>
      <c r="B5916" t="s">
        <v>1482</v>
      </c>
      <c r="C5916">
        <v>201003</v>
      </c>
      <c r="D5916">
        <v>30</v>
      </c>
      <c r="E5916" t="s">
        <v>1212</v>
      </c>
      <c r="F5916">
        <v>1275</v>
      </c>
      <c r="G5916">
        <v>1114</v>
      </c>
      <c r="H5916">
        <v>11348</v>
      </c>
      <c r="I5916">
        <v>43112050300</v>
      </c>
      <c r="J5916">
        <v>8</v>
      </c>
      <c r="K5916" t="s">
        <v>1537</v>
      </c>
      <c r="L5916">
        <v>2531</v>
      </c>
      <c r="M5916" t="s">
        <v>1214</v>
      </c>
      <c r="N5916" t="s">
        <v>1538</v>
      </c>
      <c r="O5916">
        <v>0</v>
      </c>
      <c r="P5916" t="s">
        <v>1207</v>
      </c>
      <c r="Q5916">
        <v>19820701</v>
      </c>
      <c r="R5916">
        <v>756488001</v>
      </c>
    </row>
    <row r="5917" spans="1:18">
      <c r="A5917" t="s">
        <v>1535</v>
      </c>
      <c r="B5917" t="s">
        <v>1483</v>
      </c>
      <c r="C5917">
        <v>201003</v>
      </c>
      <c r="D5917">
        <v>0</v>
      </c>
      <c r="E5917" t="s">
        <v>1212</v>
      </c>
      <c r="F5917">
        <v>0</v>
      </c>
      <c r="G5917">
        <v>0</v>
      </c>
      <c r="H5917">
        <v>0</v>
      </c>
      <c r="I5917">
        <v>43112050700</v>
      </c>
      <c r="J5917">
        <v>12</v>
      </c>
      <c r="K5917" t="s">
        <v>1537</v>
      </c>
      <c r="L5917">
        <v>2531</v>
      </c>
      <c r="M5917" t="s">
        <v>1214</v>
      </c>
      <c r="N5917" t="s">
        <v>1538</v>
      </c>
      <c r="O5917">
        <v>0</v>
      </c>
      <c r="P5917" t="s">
        <v>1207</v>
      </c>
      <c r="Q5917">
        <v>19820801</v>
      </c>
      <c r="R5917">
        <v>756488001</v>
      </c>
    </row>
    <row r="5918" spans="1:18">
      <c r="A5918" t="s">
        <v>1535</v>
      </c>
      <c r="B5918" t="s">
        <v>1485</v>
      </c>
      <c r="C5918">
        <v>201003</v>
      </c>
      <c r="D5918">
        <v>0</v>
      </c>
      <c r="E5918" t="s">
        <v>1212</v>
      </c>
      <c r="F5918">
        <v>0</v>
      </c>
      <c r="G5918">
        <v>0</v>
      </c>
      <c r="H5918">
        <v>0</v>
      </c>
      <c r="I5918">
        <v>43112052500</v>
      </c>
      <c r="J5918">
        <v>12</v>
      </c>
      <c r="K5918" t="s">
        <v>1537</v>
      </c>
      <c r="L5918">
        <v>2531</v>
      </c>
      <c r="M5918" t="s">
        <v>1214</v>
      </c>
      <c r="N5918" t="s">
        <v>1538</v>
      </c>
      <c r="O5918">
        <v>0</v>
      </c>
      <c r="P5918" t="s">
        <v>1207</v>
      </c>
      <c r="Q5918">
        <v>19830101</v>
      </c>
      <c r="R5918">
        <v>756488001</v>
      </c>
    </row>
    <row r="5919" spans="1:18">
      <c r="A5919" t="s">
        <v>1540</v>
      </c>
      <c r="B5919" t="s">
        <v>1541</v>
      </c>
      <c r="C5919">
        <v>201003</v>
      </c>
      <c r="D5919">
        <v>30</v>
      </c>
      <c r="E5919" t="s">
        <v>1212</v>
      </c>
      <c r="F5919">
        <v>3238</v>
      </c>
      <c r="G5919">
        <v>4247</v>
      </c>
      <c r="H5919">
        <v>8989</v>
      </c>
      <c r="I5919">
        <v>43112065401</v>
      </c>
      <c r="J5919">
        <v>8</v>
      </c>
      <c r="K5919" t="s">
        <v>1542</v>
      </c>
      <c r="L5919">
        <v>2531</v>
      </c>
      <c r="M5919" t="s">
        <v>1214</v>
      </c>
      <c r="N5919" t="s">
        <v>1538</v>
      </c>
      <c r="O5919">
        <v>0</v>
      </c>
      <c r="P5919" t="s">
        <v>1207</v>
      </c>
      <c r="Q5919">
        <v>19940501</v>
      </c>
      <c r="R5919">
        <v>756488001</v>
      </c>
    </row>
    <row r="5920" spans="1:18">
      <c r="A5920" t="s">
        <v>1535</v>
      </c>
      <c r="B5920" t="s">
        <v>1479</v>
      </c>
      <c r="C5920">
        <v>201004</v>
      </c>
      <c r="D5920">
        <v>0</v>
      </c>
      <c r="E5920" t="s">
        <v>1212</v>
      </c>
      <c r="F5920">
        <v>0</v>
      </c>
      <c r="G5920">
        <v>0</v>
      </c>
      <c r="H5920">
        <v>0</v>
      </c>
      <c r="I5920">
        <v>43112048000</v>
      </c>
      <c r="J5920">
        <v>12</v>
      </c>
      <c r="K5920" t="s">
        <v>1537</v>
      </c>
      <c r="L5920">
        <v>2531</v>
      </c>
      <c r="M5920" t="s">
        <v>1214</v>
      </c>
      <c r="N5920" t="s">
        <v>1538</v>
      </c>
      <c r="O5920">
        <v>0</v>
      </c>
      <c r="P5920" t="s">
        <v>1207</v>
      </c>
      <c r="Q5920">
        <v>20050531</v>
      </c>
      <c r="R5920">
        <v>756488001</v>
      </c>
    </row>
    <row r="5921" spans="1:18">
      <c r="A5921" t="s">
        <v>1535</v>
      </c>
      <c r="B5921" t="s">
        <v>1480</v>
      </c>
      <c r="C5921">
        <v>201004</v>
      </c>
      <c r="D5921">
        <v>29</v>
      </c>
      <c r="E5921" t="s">
        <v>1212</v>
      </c>
      <c r="F5921">
        <v>432</v>
      </c>
      <c r="G5921">
        <v>909</v>
      </c>
      <c r="H5921">
        <v>34470</v>
      </c>
      <c r="I5921">
        <v>43112048301</v>
      </c>
      <c r="J5921">
        <v>8</v>
      </c>
      <c r="K5921" t="s">
        <v>1539</v>
      </c>
      <c r="L5921">
        <v>2531</v>
      </c>
      <c r="M5921" t="s">
        <v>1214</v>
      </c>
      <c r="N5921" t="s">
        <v>1538</v>
      </c>
      <c r="O5921">
        <v>0</v>
      </c>
      <c r="P5921" t="s">
        <v>1207</v>
      </c>
      <c r="Q5921">
        <v>19820201</v>
      </c>
      <c r="R5921">
        <v>756488001</v>
      </c>
    </row>
    <row r="5922" spans="1:18">
      <c r="A5922" t="s">
        <v>1535</v>
      </c>
      <c r="B5922" t="s">
        <v>1474</v>
      </c>
      <c r="C5922">
        <v>201004</v>
      </c>
      <c r="D5922">
        <v>29</v>
      </c>
      <c r="E5922" t="s">
        <v>1212</v>
      </c>
      <c r="F5922">
        <v>4077</v>
      </c>
      <c r="G5922">
        <v>993</v>
      </c>
      <c r="H5922">
        <v>4721</v>
      </c>
      <c r="I5922">
        <v>43112049400</v>
      </c>
      <c r="J5922">
        <v>8</v>
      </c>
      <c r="K5922" t="s">
        <v>1537</v>
      </c>
      <c r="L5922">
        <v>2531</v>
      </c>
      <c r="M5922" t="s">
        <v>1214</v>
      </c>
      <c r="N5922" t="s">
        <v>1538</v>
      </c>
      <c r="O5922">
        <v>0</v>
      </c>
      <c r="P5922" t="s">
        <v>1207</v>
      </c>
      <c r="Q5922">
        <v>19820501</v>
      </c>
      <c r="R5922">
        <v>756488001</v>
      </c>
    </row>
    <row r="5923" spans="1:18">
      <c r="A5923" t="s">
        <v>1535</v>
      </c>
      <c r="B5923" t="s">
        <v>1482</v>
      </c>
      <c r="C5923">
        <v>201004</v>
      </c>
      <c r="D5923">
        <v>29</v>
      </c>
      <c r="E5923" t="s">
        <v>1212</v>
      </c>
      <c r="F5923">
        <v>1202</v>
      </c>
      <c r="G5923">
        <v>955</v>
      </c>
      <c r="H5923">
        <v>11129</v>
      </c>
      <c r="I5923">
        <v>43112050300</v>
      </c>
      <c r="J5923">
        <v>8</v>
      </c>
      <c r="K5923" t="s">
        <v>1537</v>
      </c>
      <c r="L5923">
        <v>2531</v>
      </c>
      <c r="M5923" t="s">
        <v>1214</v>
      </c>
      <c r="N5923" t="s">
        <v>1538</v>
      </c>
      <c r="O5923">
        <v>0</v>
      </c>
      <c r="P5923" t="s">
        <v>1207</v>
      </c>
      <c r="Q5923">
        <v>19820701</v>
      </c>
      <c r="R5923">
        <v>756488001</v>
      </c>
    </row>
    <row r="5924" spans="1:18">
      <c r="A5924" t="s">
        <v>1535</v>
      </c>
      <c r="B5924" t="s">
        <v>1483</v>
      </c>
      <c r="C5924">
        <v>201004</v>
      </c>
      <c r="D5924">
        <v>0</v>
      </c>
      <c r="E5924" t="s">
        <v>1212</v>
      </c>
      <c r="F5924">
        <v>0</v>
      </c>
      <c r="G5924">
        <v>0</v>
      </c>
      <c r="H5924">
        <v>0</v>
      </c>
      <c r="I5924">
        <v>43112050700</v>
      </c>
      <c r="J5924">
        <v>12</v>
      </c>
      <c r="K5924" t="s">
        <v>1537</v>
      </c>
      <c r="L5924">
        <v>2531</v>
      </c>
      <c r="M5924" t="s">
        <v>1214</v>
      </c>
      <c r="N5924" t="s">
        <v>1538</v>
      </c>
      <c r="O5924">
        <v>0</v>
      </c>
      <c r="P5924" t="s">
        <v>1207</v>
      </c>
      <c r="Q5924">
        <v>19820801</v>
      </c>
      <c r="R5924">
        <v>756488001</v>
      </c>
    </row>
    <row r="5925" spans="1:18">
      <c r="A5925" t="s">
        <v>1535</v>
      </c>
      <c r="B5925" t="s">
        <v>1485</v>
      </c>
      <c r="C5925">
        <v>201004</v>
      </c>
      <c r="D5925">
        <v>0</v>
      </c>
      <c r="E5925" t="s">
        <v>1212</v>
      </c>
      <c r="F5925">
        <v>0</v>
      </c>
      <c r="G5925">
        <v>0</v>
      </c>
      <c r="H5925">
        <v>0</v>
      </c>
      <c r="I5925">
        <v>43112052500</v>
      </c>
      <c r="J5925">
        <v>12</v>
      </c>
      <c r="K5925" t="s">
        <v>1537</v>
      </c>
      <c r="L5925">
        <v>2531</v>
      </c>
      <c r="M5925" t="s">
        <v>1214</v>
      </c>
      <c r="N5925" t="s">
        <v>1538</v>
      </c>
      <c r="O5925">
        <v>0</v>
      </c>
      <c r="P5925" t="s">
        <v>1207</v>
      </c>
      <c r="Q5925">
        <v>19830101</v>
      </c>
      <c r="R5925">
        <v>756488001</v>
      </c>
    </row>
    <row r="5926" spans="1:18">
      <c r="A5926" t="s">
        <v>1540</v>
      </c>
      <c r="B5926" t="s">
        <v>1541</v>
      </c>
      <c r="C5926">
        <v>201004</v>
      </c>
      <c r="D5926">
        <v>29</v>
      </c>
      <c r="E5926" t="s">
        <v>1212</v>
      </c>
      <c r="F5926">
        <v>3113</v>
      </c>
      <c r="G5926">
        <v>3894</v>
      </c>
      <c r="H5926">
        <v>8917</v>
      </c>
      <c r="I5926">
        <v>43112065401</v>
      </c>
      <c r="J5926">
        <v>8</v>
      </c>
      <c r="K5926" t="s">
        <v>1542</v>
      </c>
      <c r="L5926">
        <v>2531</v>
      </c>
      <c r="M5926" t="s">
        <v>1214</v>
      </c>
      <c r="N5926" t="s">
        <v>1538</v>
      </c>
      <c r="O5926">
        <v>0</v>
      </c>
      <c r="P5926" t="s">
        <v>1207</v>
      </c>
      <c r="Q5926">
        <v>19940501</v>
      </c>
      <c r="R5926">
        <v>756488001</v>
      </c>
    </row>
    <row r="5927" spans="1:18">
      <c r="A5927" t="s">
        <v>1535</v>
      </c>
      <c r="B5927" t="s">
        <v>1479</v>
      </c>
      <c r="C5927">
        <v>201005</v>
      </c>
      <c r="D5927">
        <v>0</v>
      </c>
      <c r="E5927" t="s">
        <v>1212</v>
      </c>
      <c r="F5927">
        <v>0</v>
      </c>
      <c r="G5927">
        <v>0</v>
      </c>
      <c r="H5927">
        <v>0</v>
      </c>
      <c r="I5927">
        <v>43112048000</v>
      </c>
      <c r="J5927">
        <v>12</v>
      </c>
      <c r="K5927" t="s">
        <v>1537</v>
      </c>
      <c r="L5927">
        <v>2531</v>
      </c>
      <c r="M5927" t="s">
        <v>1214</v>
      </c>
      <c r="N5927" t="s">
        <v>1538</v>
      </c>
      <c r="O5927">
        <v>0</v>
      </c>
      <c r="P5927" t="s">
        <v>1207</v>
      </c>
      <c r="Q5927">
        <v>20050531</v>
      </c>
      <c r="R5927">
        <v>756488001</v>
      </c>
    </row>
    <row r="5928" spans="1:18">
      <c r="A5928" t="s">
        <v>1535</v>
      </c>
      <c r="B5928" t="s">
        <v>1480</v>
      </c>
      <c r="C5928">
        <v>201005</v>
      </c>
      <c r="D5928">
        <v>30</v>
      </c>
      <c r="E5928" t="s">
        <v>1212</v>
      </c>
      <c r="F5928">
        <v>425</v>
      </c>
      <c r="G5928">
        <v>820</v>
      </c>
      <c r="H5928">
        <v>37228</v>
      </c>
      <c r="I5928">
        <v>43112048301</v>
      </c>
      <c r="J5928">
        <v>8</v>
      </c>
      <c r="K5928" t="s">
        <v>1539</v>
      </c>
      <c r="L5928">
        <v>2531</v>
      </c>
      <c r="M5928" t="s">
        <v>1214</v>
      </c>
      <c r="N5928" t="s">
        <v>1538</v>
      </c>
      <c r="O5928">
        <v>0</v>
      </c>
      <c r="P5928" t="s">
        <v>1207</v>
      </c>
      <c r="Q5928">
        <v>19820201</v>
      </c>
      <c r="R5928">
        <v>756488001</v>
      </c>
    </row>
    <row r="5929" spans="1:18">
      <c r="A5929" t="s">
        <v>1535</v>
      </c>
      <c r="B5929" t="s">
        <v>1474</v>
      </c>
      <c r="C5929">
        <v>201005</v>
      </c>
      <c r="D5929">
        <v>30</v>
      </c>
      <c r="E5929" t="s">
        <v>1212</v>
      </c>
      <c r="F5929">
        <v>4620</v>
      </c>
      <c r="G5929">
        <v>898</v>
      </c>
      <c r="H5929">
        <v>5885</v>
      </c>
      <c r="I5929">
        <v>43112049400</v>
      </c>
      <c r="J5929">
        <v>8</v>
      </c>
      <c r="K5929" t="s">
        <v>1537</v>
      </c>
      <c r="L5929">
        <v>2531</v>
      </c>
      <c r="M5929" t="s">
        <v>1214</v>
      </c>
      <c r="N5929" t="s">
        <v>1538</v>
      </c>
      <c r="O5929">
        <v>0</v>
      </c>
      <c r="P5929" t="s">
        <v>1207</v>
      </c>
      <c r="Q5929">
        <v>19820501</v>
      </c>
      <c r="R5929">
        <v>756488001</v>
      </c>
    </row>
    <row r="5930" spans="1:18">
      <c r="A5930" t="s">
        <v>1535</v>
      </c>
      <c r="B5930" t="s">
        <v>1482</v>
      </c>
      <c r="C5930">
        <v>201005</v>
      </c>
      <c r="D5930">
        <v>30</v>
      </c>
      <c r="E5930" t="s">
        <v>1212</v>
      </c>
      <c r="F5930">
        <v>829</v>
      </c>
      <c r="G5930">
        <v>893</v>
      </c>
      <c r="H5930">
        <v>8439</v>
      </c>
      <c r="I5930">
        <v>43112050300</v>
      </c>
      <c r="J5930">
        <v>8</v>
      </c>
      <c r="K5930" t="s">
        <v>1537</v>
      </c>
      <c r="L5930">
        <v>2531</v>
      </c>
      <c r="M5930" t="s">
        <v>1214</v>
      </c>
      <c r="N5930" t="s">
        <v>1538</v>
      </c>
      <c r="O5930">
        <v>0</v>
      </c>
      <c r="P5930" t="s">
        <v>1207</v>
      </c>
      <c r="Q5930">
        <v>19820701</v>
      </c>
      <c r="R5930">
        <v>756488001</v>
      </c>
    </row>
    <row r="5931" spans="1:18">
      <c r="A5931" t="s">
        <v>1535</v>
      </c>
      <c r="B5931" t="s">
        <v>1483</v>
      </c>
      <c r="C5931">
        <v>201005</v>
      </c>
      <c r="D5931">
        <v>0</v>
      </c>
      <c r="E5931" t="s">
        <v>1212</v>
      </c>
      <c r="F5931">
        <v>0</v>
      </c>
      <c r="G5931">
        <v>0</v>
      </c>
      <c r="H5931">
        <v>0</v>
      </c>
      <c r="I5931">
        <v>43112050700</v>
      </c>
      <c r="J5931">
        <v>12</v>
      </c>
      <c r="K5931" t="s">
        <v>1537</v>
      </c>
      <c r="L5931">
        <v>2531</v>
      </c>
      <c r="M5931" t="s">
        <v>1214</v>
      </c>
      <c r="N5931" t="s">
        <v>1538</v>
      </c>
      <c r="O5931">
        <v>0</v>
      </c>
      <c r="P5931" t="s">
        <v>1207</v>
      </c>
      <c r="Q5931">
        <v>19820801</v>
      </c>
      <c r="R5931">
        <v>756488001</v>
      </c>
    </row>
    <row r="5932" spans="1:18">
      <c r="A5932" t="s">
        <v>1535</v>
      </c>
      <c r="B5932" t="s">
        <v>1485</v>
      </c>
      <c r="C5932">
        <v>201005</v>
      </c>
      <c r="D5932">
        <v>0</v>
      </c>
      <c r="E5932" t="s">
        <v>1212</v>
      </c>
      <c r="F5932">
        <v>0</v>
      </c>
      <c r="G5932">
        <v>0</v>
      </c>
      <c r="H5932">
        <v>0</v>
      </c>
      <c r="I5932">
        <v>43112052500</v>
      </c>
      <c r="J5932">
        <v>12</v>
      </c>
      <c r="K5932" t="s">
        <v>1537</v>
      </c>
      <c r="L5932">
        <v>2531</v>
      </c>
      <c r="M5932" t="s">
        <v>1214</v>
      </c>
      <c r="N5932" t="s">
        <v>1538</v>
      </c>
      <c r="O5932">
        <v>0</v>
      </c>
      <c r="P5932" t="s">
        <v>1207</v>
      </c>
      <c r="Q5932">
        <v>19830101</v>
      </c>
      <c r="R5932">
        <v>756488001</v>
      </c>
    </row>
    <row r="5933" spans="1:18">
      <c r="A5933" t="s">
        <v>1540</v>
      </c>
      <c r="B5933" t="s">
        <v>1541</v>
      </c>
      <c r="C5933">
        <v>201005</v>
      </c>
      <c r="D5933">
        <v>30</v>
      </c>
      <c r="E5933" t="s">
        <v>1212</v>
      </c>
      <c r="F5933">
        <v>3022</v>
      </c>
      <c r="G5933">
        <v>3820</v>
      </c>
      <c r="H5933">
        <v>9856</v>
      </c>
      <c r="I5933">
        <v>43112065401</v>
      </c>
      <c r="J5933">
        <v>8</v>
      </c>
      <c r="K5933" t="s">
        <v>1542</v>
      </c>
      <c r="L5933">
        <v>2531</v>
      </c>
      <c r="M5933" t="s">
        <v>1214</v>
      </c>
      <c r="N5933" t="s">
        <v>1538</v>
      </c>
      <c r="O5933">
        <v>0</v>
      </c>
      <c r="P5933" t="s">
        <v>1207</v>
      </c>
      <c r="Q5933">
        <v>19940501</v>
      </c>
      <c r="R5933">
        <v>756488001</v>
      </c>
    </row>
    <row r="5934" spans="1:18">
      <c r="A5934" t="s">
        <v>1535</v>
      </c>
      <c r="B5934" t="s">
        <v>1479</v>
      </c>
      <c r="C5934">
        <v>201006</v>
      </c>
      <c r="D5934">
        <v>0</v>
      </c>
      <c r="E5934" t="s">
        <v>1212</v>
      </c>
      <c r="F5934">
        <v>0</v>
      </c>
      <c r="G5934">
        <v>0</v>
      </c>
      <c r="H5934">
        <v>0</v>
      </c>
      <c r="I5934">
        <v>43112048000</v>
      </c>
      <c r="J5934">
        <v>12</v>
      </c>
      <c r="K5934" t="s">
        <v>1537</v>
      </c>
      <c r="L5934">
        <v>2531</v>
      </c>
      <c r="M5934" t="s">
        <v>1214</v>
      </c>
      <c r="N5934" t="s">
        <v>1538</v>
      </c>
      <c r="O5934">
        <v>0</v>
      </c>
      <c r="P5934" t="s">
        <v>1207</v>
      </c>
      <c r="Q5934">
        <v>20050531</v>
      </c>
      <c r="R5934">
        <v>756488001</v>
      </c>
    </row>
    <row r="5935" spans="1:18">
      <c r="A5935" t="s">
        <v>1535</v>
      </c>
      <c r="B5935" t="s">
        <v>1480</v>
      </c>
      <c r="C5935">
        <v>201006</v>
      </c>
      <c r="D5935">
        <v>28</v>
      </c>
      <c r="E5935" t="s">
        <v>1212</v>
      </c>
      <c r="F5935">
        <v>432</v>
      </c>
      <c r="G5935">
        <v>893</v>
      </c>
      <c r="H5935">
        <v>33143</v>
      </c>
      <c r="I5935">
        <v>43112048301</v>
      </c>
      <c r="J5935">
        <v>8</v>
      </c>
      <c r="K5935" t="s">
        <v>1539</v>
      </c>
      <c r="L5935">
        <v>2531</v>
      </c>
      <c r="M5935" t="s">
        <v>1214</v>
      </c>
      <c r="N5935" t="s">
        <v>1538</v>
      </c>
      <c r="O5935">
        <v>0</v>
      </c>
      <c r="P5935" t="s">
        <v>1207</v>
      </c>
      <c r="Q5935">
        <v>19820201</v>
      </c>
      <c r="R5935">
        <v>756488001</v>
      </c>
    </row>
    <row r="5936" spans="1:18">
      <c r="A5936" t="s">
        <v>1535</v>
      </c>
      <c r="B5936" t="s">
        <v>1474</v>
      </c>
      <c r="C5936">
        <v>201006</v>
      </c>
      <c r="D5936">
        <v>28</v>
      </c>
      <c r="E5936" t="s">
        <v>1212</v>
      </c>
      <c r="F5936">
        <v>4642</v>
      </c>
      <c r="G5936">
        <v>983</v>
      </c>
      <c r="H5936">
        <v>5198</v>
      </c>
      <c r="I5936">
        <v>43112049400</v>
      </c>
      <c r="J5936">
        <v>8</v>
      </c>
      <c r="K5936" t="s">
        <v>1537</v>
      </c>
      <c r="L5936">
        <v>2531</v>
      </c>
      <c r="M5936" t="s">
        <v>1214</v>
      </c>
      <c r="N5936" t="s">
        <v>1538</v>
      </c>
      <c r="O5936">
        <v>0</v>
      </c>
      <c r="P5936" t="s">
        <v>1207</v>
      </c>
      <c r="Q5936">
        <v>19820501</v>
      </c>
      <c r="R5936">
        <v>756488001</v>
      </c>
    </row>
    <row r="5937" spans="1:18">
      <c r="A5937" t="s">
        <v>1535</v>
      </c>
      <c r="B5937" t="s">
        <v>1482</v>
      </c>
      <c r="C5937">
        <v>201006</v>
      </c>
      <c r="D5937">
        <v>28</v>
      </c>
      <c r="E5937" t="s">
        <v>1212</v>
      </c>
      <c r="F5937">
        <v>737</v>
      </c>
      <c r="G5937">
        <v>873</v>
      </c>
      <c r="H5937">
        <v>6593</v>
      </c>
      <c r="I5937">
        <v>43112050300</v>
      </c>
      <c r="J5937">
        <v>8</v>
      </c>
      <c r="K5937" t="s">
        <v>1537</v>
      </c>
      <c r="L5937">
        <v>2531</v>
      </c>
      <c r="M5937" t="s">
        <v>1214</v>
      </c>
      <c r="N5937" t="s">
        <v>1538</v>
      </c>
      <c r="O5937">
        <v>0</v>
      </c>
      <c r="P5937" t="s">
        <v>1207</v>
      </c>
      <c r="Q5937">
        <v>19820701</v>
      </c>
      <c r="R5937">
        <v>756488001</v>
      </c>
    </row>
    <row r="5938" spans="1:18">
      <c r="A5938" t="s">
        <v>1535</v>
      </c>
      <c r="B5938" t="s">
        <v>1483</v>
      </c>
      <c r="C5938">
        <v>201006</v>
      </c>
      <c r="D5938">
        <v>0</v>
      </c>
      <c r="E5938" t="s">
        <v>1212</v>
      </c>
      <c r="F5938">
        <v>0</v>
      </c>
      <c r="G5938">
        <v>0</v>
      </c>
      <c r="H5938">
        <v>0</v>
      </c>
      <c r="I5938">
        <v>43112050700</v>
      </c>
      <c r="J5938">
        <v>12</v>
      </c>
      <c r="K5938" t="s">
        <v>1537</v>
      </c>
      <c r="L5938">
        <v>2531</v>
      </c>
      <c r="M5938" t="s">
        <v>1214</v>
      </c>
      <c r="N5938" t="s">
        <v>1538</v>
      </c>
      <c r="O5938">
        <v>0</v>
      </c>
      <c r="P5938" t="s">
        <v>1207</v>
      </c>
      <c r="Q5938">
        <v>19820801</v>
      </c>
      <c r="R5938">
        <v>756488001</v>
      </c>
    </row>
    <row r="5939" spans="1:18">
      <c r="A5939" t="s">
        <v>1535</v>
      </c>
      <c r="B5939" t="s">
        <v>1485</v>
      </c>
      <c r="C5939">
        <v>201006</v>
      </c>
      <c r="D5939">
        <v>0</v>
      </c>
      <c r="E5939" t="s">
        <v>1212</v>
      </c>
      <c r="F5939">
        <v>0</v>
      </c>
      <c r="G5939">
        <v>0</v>
      </c>
      <c r="H5939">
        <v>0</v>
      </c>
      <c r="I5939">
        <v>43112052500</v>
      </c>
      <c r="J5939">
        <v>12</v>
      </c>
      <c r="K5939" t="s">
        <v>1537</v>
      </c>
      <c r="L5939">
        <v>2531</v>
      </c>
      <c r="M5939" t="s">
        <v>1214</v>
      </c>
      <c r="N5939" t="s">
        <v>1538</v>
      </c>
      <c r="O5939">
        <v>0</v>
      </c>
      <c r="P5939" t="s">
        <v>1207</v>
      </c>
      <c r="Q5939">
        <v>19830101</v>
      </c>
      <c r="R5939">
        <v>756488001</v>
      </c>
    </row>
    <row r="5940" spans="1:18">
      <c r="A5940" t="s">
        <v>1540</v>
      </c>
      <c r="B5940" t="s">
        <v>1541</v>
      </c>
      <c r="C5940">
        <v>201006</v>
      </c>
      <c r="D5940">
        <v>28</v>
      </c>
      <c r="E5940" t="s">
        <v>1212</v>
      </c>
      <c r="F5940">
        <v>3060</v>
      </c>
      <c r="G5940">
        <v>3854</v>
      </c>
      <c r="H5940">
        <v>8440</v>
      </c>
      <c r="I5940">
        <v>43112065401</v>
      </c>
      <c r="J5940">
        <v>8</v>
      </c>
      <c r="K5940" t="s">
        <v>1542</v>
      </c>
      <c r="L5940">
        <v>2531</v>
      </c>
      <c r="M5940" t="s">
        <v>1214</v>
      </c>
      <c r="N5940" t="s">
        <v>1538</v>
      </c>
      <c r="O5940">
        <v>0</v>
      </c>
      <c r="P5940" t="s">
        <v>1207</v>
      </c>
      <c r="Q5940">
        <v>19940501</v>
      </c>
      <c r="R5940">
        <v>756488001</v>
      </c>
    </row>
    <row r="5941" spans="1:18">
      <c r="A5941" t="s">
        <v>1535</v>
      </c>
      <c r="B5941" t="s">
        <v>1479</v>
      </c>
      <c r="C5941">
        <v>201007</v>
      </c>
      <c r="D5941">
        <v>0</v>
      </c>
      <c r="E5941" t="s">
        <v>1212</v>
      </c>
      <c r="F5941">
        <v>0</v>
      </c>
      <c r="G5941">
        <v>0</v>
      </c>
      <c r="H5941">
        <v>0</v>
      </c>
      <c r="I5941">
        <v>43112048000</v>
      </c>
      <c r="J5941">
        <v>12</v>
      </c>
      <c r="K5941" t="s">
        <v>1537</v>
      </c>
      <c r="L5941">
        <v>2531</v>
      </c>
      <c r="M5941" t="s">
        <v>1214</v>
      </c>
      <c r="N5941" t="s">
        <v>1538</v>
      </c>
      <c r="O5941">
        <v>0</v>
      </c>
      <c r="P5941" t="s">
        <v>1207</v>
      </c>
      <c r="Q5941">
        <v>20050531</v>
      </c>
      <c r="R5941">
        <v>756488001</v>
      </c>
    </row>
    <row r="5942" spans="1:18">
      <c r="A5942" t="s">
        <v>1535</v>
      </c>
      <c r="B5942" t="s">
        <v>1480</v>
      </c>
      <c r="C5942">
        <v>201007</v>
      </c>
      <c r="D5942">
        <v>31</v>
      </c>
      <c r="E5942" t="s">
        <v>1212</v>
      </c>
      <c r="F5942">
        <v>594</v>
      </c>
      <c r="G5942">
        <v>957</v>
      </c>
      <c r="H5942">
        <v>36968</v>
      </c>
      <c r="I5942">
        <v>43112048301</v>
      </c>
      <c r="J5942">
        <v>8</v>
      </c>
      <c r="K5942" t="s">
        <v>1539</v>
      </c>
      <c r="L5942">
        <v>2531</v>
      </c>
      <c r="M5942" t="s">
        <v>1214</v>
      </c>
      <c r="N5942" t="s">
        <v>1538</v>
      </c>
      <c r="O5942">
        <v>0</v>
      </c>
      <c r="P5942" t="s">
        <v>1207</v>
      </c>
      <c r="Q5942">
        <v>19820201</v>
      </c>
      <c r="R5942">
        <v>756488001</v>
      </c>
    </row>
    <row r="5943" spans="1:18">
      <c r="A5943" t="s">
        <v>1535</v>
      </c>
      <c r="B5943" t="s">
        <v>1474</v>
      </c>
      <c r="C5943">
        <v>201007</v>
      </c>
      <c r="D5943">
        <v>31</v>
      </c>
      <c r="E5943" t="s">
        <v>1212</v>
      </c>
      <c r="F5943">
        <v>4858</v>
      </c>
      <c r="G5943">
        <v>953</v>
      </c>
      <c r="H5943">
        <v>4395</v>
      </c>
      <c r="I5943">
        <v>43112049400</v>
      </c>
      <c r="J5943">
        <v>8</v>
      </c>
      <c r="K5943" t="s">
        <v>1537</v>
      </c>
      <c r="L5943">
        <v>2531</v>
      </c>
      <c r="M5943" t="s">
        <v>1214</v>
      </c>
      <c r="N5943" t="s">
        <v>1538</v>
      </c>
      <c r="O5943">
        <v>0</v>
      </c>
      <c r="P5943" t="s">
        <v>1207</v>
      </c>
      <c r="Q5943">
        <v>19820501</v>
      </c>
      <c r="R5943">
        <v>756488001</v>
      </c>
    </row>
    <row r="5944" spans="1:18">
      <c r="A5944" t="s">
        <v>1535</v>
      </c>
      <c r="B5944" t="s">
        <v>1482</v>
      </c>
      <c r="C5944">
        <v>201007</v>
      </c>
      <c r="D5944">
        <v>0</v>
      </c>
      <c r="E5944" t="s">
        <v>1212</v>
      </c>
      <c r="F5944">
        <v>0</v>
      </c>
      <c r="G5944">
        <v>0</v>
      </c>
      <c r="H5944">
        <v>0</v>
      </c>
      <c r="I5944">
        <v>43112050300</v>
      </c>
      <c r="J5944">
        <v>12</v>
      </c>
      <c r="K5944" t="s">
        <v>1537</v>
      </c>
      <c r="L5944">
        <v>2531</v>
      </c>
      <c r="M5944" t="s">
        <v>1214</v>
      </c>
      <c r="N5944" t="s">
        <v>1538</v>
      </c>
      <c r="O5944">
        <v>0</v>
      </c>
      <c r="P5944" t="s">
        <v>1207</v>
      </c>
      <c r="Q5944">
        <v>19820701</v>
      </c>
      <c r="R5944">
        <v>756488001</v>
      </c>
    </row>
    <row r="5945" spans="1:18">
      <c r="A5945" t="s">
        <v>1535</v>
      </c>
      <c r="B5945" t="s">
        <v>1483</v>
      </c>
      <c r="C5945">
        <v>201007</v>
      </c>
      <c r="D5945">
        <v>0</v>
      </c>
      <c r="E5945" t="s">
        <v>1212</v>
      </c>
      <c r="F5945">
        <v>0</v>
      </c>
      <c r="G5945">
        <v>0</v>
      </c>
      <c r="H5945">
        <v>0</v>
      </c>
      <c r="I5945">
        <v>43112050700</v>
      </c>
      <c r="J5945">
        <v>12</v>
      </c>
      <c r="K5945" t="s">
        <v>1537</v>
      </c>
      <c r="L5945">
        <v>2531</v>
      </c>
      <c r="M5945" t="s">
        <v>1214</v>
      </c>
      <c r="N5945" t="s">
        <v>1538</v>
      </c>
      <c r="O5945">
        <v>0</v>
      </c>
      <c r="P5945" t="s">
        <v>1207</v>
      </c>
      <c r="Q5945">
        <v>19820801</v>
      </c>
      <c r="R5945">
        <v>756488001</v>
      </c>
    </row>
    <row r="5946" spans="1:18">
      <c r="A5946" t="s">
        <v>1535</v>
      </c>
      <c r="B5946" t="s">
        <v>1485</v>
      </c>
      <c r="C5946">
        <v>201007</v>
      </c>
      <c r="D5946">
        <v>0</v>
      </c>
      <c r="E5946" t="s">
        <v>1212</v>
      </c>
      <c r="F5946">
        <v>0</v>
      </c>
      <c r="G5946">
        <v>0</v>
      </c>
      <c r="H5946">
        <v>0</v>
      </c>
      <c r="I5946">
        <v>43112052500</v>
      </c>
      <c r="J5946">
        <v>12</v>
      </c>
      <c r="K5946" t="s">
        <v>1537</v>
      </c>
      <c r="L5946">
        <v>2531</v>
      </c>
      <c r="M5946" t="s">
        <v>1214</v>
      </c>
      <c r="N5946" t="s">
        <v>1538</v>
      </c>
      <c r="O5946">
        <v>0</v>
      </c>
      <c r="P5946" t="s">
        <v>1207</v>
      </c>
      <c r="Q5946">
        <v>19830101</v>
      </c>
      <c r="R5946">
        <v>756488001</v>
      </c>
    </row>
    <row r="5947" spans="1:18">
      <c r="A5947" t="s">
        <v>1540</v>
      </c>
      <c r="B5947" t="s">
        <v>1541</v>
      </c>
      <c r="C5947">
        <v>201007</v>
      </c>
      <c r="D5947">
        <v>31</v>
      </c>
      <c r="E5947" t="s">
        <v>1212</v>
      </c>
      <c r="F5947">
        <v>4150</v>
      </c>
      <c r="G5947">
        <v>4217</v>
      </c>
      <c r="H5947">
        <v>9253</v>
      </c>
      <c r="I5947">
        <v>43112065401</v>
      </c>
      <c r="J5947">
        <v>8</v>
      </c>
      <c r="K5947" t="s">
        <v>1542</v>
      </c>
      <c r="L5947">
        <v>2531</v>
      </c>
      <c r="M5947" t="s">
        <v>1214</v>
      </c>
      <c r="N5947" t="s">
        <v>1538</v>
      </c>
      <c r="O5947">
        <v>0</v>
      </c>
      <c r="P5947" t="s">
        <v>1207</v>
      </c>
      <c r="Q5947">
        <v>19940501</v>
      </c>
      <c r="R5947">
        <v>756488001</v>
      </c>
    </row>
    <row r="5948" spans="1:18">
      <c r="A5948" t="s">
        <v>1535</v>
      </c>
      <c r="B5948" t="s">
        <v>1479</v>
      </c>
      <c r="C5948">
        <v>201008</v>
      </c>
      <c r="D5948">
        <v>0</v>
      </c>
      <c r="E5948" t="s">
        <v>1212</v>
      </c>
      <c r="F5948">
        <v>0</v>
      </c>
      <c r="G5948">
        <v>0</v>
      </c>
      <c r="H5948">
        <v>0</v>
      </c>
      <c r="I5948">
        <v>43112048000</v>
      </c>
      <c r="J5948">
        <v>12</v>
      </c>
      <c r="K5948" t="s">
        <v>1537</v>
      </c>
      <c r="L5948">
        <v>2531</v>
      </c>
      <c r="M5948" t="s">
        <v>1214</v>
      </c>
      <c r="N5948" t="s">
        <v>1538</v>
      </c>
      <c r="O5948">
        <v>0</v>
      </c>
      <c r="P5948" t="s">
        <v>1207</v>
      </c>
      <c r="Q5948">
        <v>20050531</v>
      </c>
      <c r="R5948">
        <v>756488001</v>
      </c>
    </row>
    <row r="5949" spans="1:18">
      <c r="A5949" t="s">
        <v>1535</v>
      </c>
      <c r="B5949" t="s">
        <v>1480</v>
      </c>
      <c r="C5949">
        <v>201008</v>
      </c>
      <c r="D5949">
        <v>31</v>
      </c>
      <c r="E5949" t="s">
        <v>1212</v>
      </c>
      <c r="F5949">
        <v>569</v>
      </c>
      <c r="G5949">
        <v>884</v>
      </c>
      <c r="H5949">
        <v>42501</v>
      </c>
      <c r="I5949">
        <v>43112048301</v>
      </c>
      <c r="J5949">
        <v>8</v>
      </c>
      <c r="K5949" t="s">
        <v>1539</v>
      </c>
      <c r="L5949">
        <v>2531</v>
      </c>
      <c r="M5949" t="s">
        <v>1214</v>
      </c>
      <c r="N5949" t="s">
        <v>1538</v>
      </c>
      <c r="O5949">
        <v>0</v>
      </c>
      <c r="P5949" t="s">
        <v>1207</v>
      </c>
      <c r="Q5949">
        <v>19820201</v>
      </c>
      <c r="R5949">
        <v>756488001</v>
      </c>
    </row>
    <row r="5950" spans="1:18">
      <c r="A5950" t="s">
        <v>1535</v>
      </c>
      <c r="B5950" t="s">
        <v>1474</v>
      </c>
      <c r="C5950">
        <v>201008</v>
      </c>
      <c r="D5950">
        <v>31</v>
      </c>
      <c r="E5950" t="s">
        <v>1212</v>
      </c>
      <c r="F5950">
        <v>4771</v>
      </c>
      <c r="G5950">
        <v>868</v>
      </c>
      <c r="H5950">
        <v>5181</v>
      </c>
      <c r="I5950">
        <v>43112049400</v>
      </c>
      <c r="J5950">
        <v>8</v>
      </c>
      <c r="K5950" t="s">
        <v>1537</v>
      </c>
      <c r="L5950">
        <v>2531</v>
      </c>
      <c r="M5950" t="s">
        <v>1214</v>
      </c>
      <c r="N5950" t="s">
        <v>1538</v>
      </c>
      <c r="O5950">
        <v>0</v>
      </c>
      <c r="P5950" t="s">
        <v>1207</v>
      </c>
      <c r="Q5950">
        <v>19820501</v>
      </c>
      <c r="R5950">
        <v>756488001</v>
      </c>
    </row>
    <row r="5951" spans="1:18">
      <c r="A5951" t="s">
        <v>1535</v>
      </c>
      <c r="B5951" t="s">
        <v>1482</v>
      </c>
      <c r="C5951">
        <v>201008</v>
      </c>
      <c r="D5951">
        <v>0</v>
      </c>
      <c r="E5951" t="s">
        <v>1212</v>
      </c>
      <c r="F5951">
        <v>0</v>
      </c>
      <c r="G5951">
        <v>0</v>
      </c>
      <c r="H5951">
        <v>0</v>
      </c>
      <c r="I5951">
        <v>43112050300</v>
      </c>
      <c r="J5951">
        <v>12</v>
      </c>
      <c r="K5951" t="s">
        <v>1537</v>
      </c>
      <c r="L5951">
        <v>2531</v>
      </c>
      <c r="M5951" t="s">
        <v>1214</v>
      </c>
      <c r="N5951" t="s">
        <v>1538</v>
      </c>
      <c r="O5951">
        <v>0</v>
      </c>
      <c r="P5951" t="s">
        <v>1207</v>
      </c>
      <c r="Q5951">
        <v>19820701</v>
      </c>
      <c r="R5951">
        <v>756488001</v>
      </c>
    </row>
    <row r="5952" spans="1:18">
      <c r="A5952" t="s">
        <v>1535</v>
      </c>
      <c r="B5952" t="s">
        <v>1483</v>
      </c>
      <c r="C5952">
        <v>201008</v>
      </c>
      <c r="D5952">
        <v>0</v>
      </c>
      <c r="E5952" t="s">
        <v>1212</v>
      </c>
      <c r="F5952">
        <v>0</v>
      </c>
      <c r="G5952">
        <v>0</v>
      </c>
      <c r="H5952">
        <v>0</v>
      </c>
      <c r="I5952">
        <v>43112050700</v>
      </c>
      <c r="J5952">
        <v>12</v>
      </c>
      <c r="K5952" t="s">
        <v>1537</v>
      </c>
      <c r="L5952">
        <v>2531</v>
      </c>
      <c r="M5952" t="s">
        <v>1214</v>
      </c>
      <c r="N5952" t="s">
        <v>1538</v>
      </c>
      <c r="O5952">
        <v>0</v>
      </c>
      <c r="P5952" t="s">
        <v>1207</v>
      </c>
      <c r="Q5952">
        <v>19820801</v>
      </c>
      <c r="R5952">
        <v>756488001</v>
      </c>
    </row>
    <row r="5953" spans="1:18">
      <c r="A5953" t="s">
        <v>1535</v>
      </c>
      <c r="B5953" t="s">
        <v>1485</v>
      </c>
      <c r="C5953">
        <v>201008</v>
      </c>
      <c r="D5953">
        <v>0</v>
      </c>
      <c r="E5953" t="s">
        <v>1212</v>
      </c>
      <c r="F5953">
        <v>0</v>
      </c>
      <c r="G5953">
        <v>0</v>
      </c>
      <c r="H5953">
        <v>0</v>
      </c>
      <c r="I5953">
        <v>43112052500</v>
      </c>
      <c r="J5953">
        <v>12</v>
      </c>
      <c r="K5953" t="s">
        <v>1537</v>
      </c>
      <c r="L5953">
        <v>2531</v>
      </c>
      <c r="M5953" t="s">
        <v>1214</v>
      </c>
      <c r="N5953" t="s">
        <v>1538</v>
      </c>
      <c r="O5953">
        <v>0</v>
      </c>
      <c r="P5953" t="s">
        <v>1207</v>
      </c>
      <c r="Q5953">
        <v>19830101</v>
      </c>
      <c r="R5953">
        <v>756488001</v>
      </c>
    </row>
    <row r="5954" spans="1:18">
      <c r="A5954" t="s">
        <v>1540</v>
      </c>
      <c r="B5954" t="s">
        <v>1541</v>
      </c>
      <c r="C5954">
        <v>201008</v>
      </c>
      <c r="D5954">
        <v>31</v>
      </c>
      <c r="E5954" t="s">
        <v>1212</v>
      </c>
      <c r="F5954">
        <v>3930</v>
      </c>
      <c r="G5954">
        <v>4058</v>
      </c>
      <c r="H5954">
        <v>10514</v>
      </c>
      <c r="I5954">
        <v>43112065401</v>
      </c>
      <c r="J5954">
        <v>8</v>
      </c>
      <c r="K5954" t="s">
        <v>1542</v>
      </c>
      <c r="L5954">
        <v>2531</v>
      </c>
      <c r="M5954" t="s">
        <v>1214</v>
      </c>
      <c r="N5954" t="s">
        <v>1538</v>
      </c>
      <c r="O5954">
        <v>0</v>
      </c>
      <c r="P5954" t="s">
        <v>1207</v>
      </c>
      <c r="Q5954">
        <v>19940501</v>
      </c>
      <c r="R5954">
        <v>756488001</v>
      </c>
    </row>
    <row r="5955" spans="1:18">
      <c r="A5955" t="s">
        <v>1535</v>
      </c>
      <c r="B5955" t="s">
        <v>1479</v>
      </c>
      <c r="C5955">
        <v>201009</v>
      </c>
      <c r="D5955">
        <v>0</v>
      </c>
      <c r="E5955" t="s">
        <v>1212</v>
      </c>
      <c r="F5955">
        <v>0</v>
      </c>
      <c r="G5955">
        <v>0</v>
      </c>
      <c r="H5955">
        <v>0</v>
      </c>
      <c r="I5955">
        <v>43112048000</v>
      </c>
      <c r="J5955">
        <v>12</v>
      </c>
      <c r="K5955" t="s">
        <v>1537</v>
      </c>
      <c r="L5955">
        <v>2531</v>
      </c>
      <c r="M5955" t="s">
        <v>1214</v>
      </c>
      <c r="N5955" t="s">
        <v>1538</v>
      </c>
      <c r="O5955">
        <v>0</v>
      </c>
      <c r="P5955" t="s">
        <v>1207</v>
      </c>
      <c r="Q5955">
        <v>20050531</v>
      </c>
      <c r="R5955">
        <v>756488001</v>
      </c>
    </row>
    <row r="5956" spans="1:18">
      <c r="A5956" t="s">
        <v>1535</v>
      </c>
      <c r="B5956" t="s">
        <v>1480</v>
      </c>
      <c r="C5956">
        <v>201009</v>
      </c>
      <c r="D5956">
        <v>30</v>
      </c>
      <c r="E5956" t="s">
        <v>1212</v>
      </c>
      <c r="F5956">
        <v>527</v>
      </c>
      <c r="G5956">
        <v>800</v>
      </c>
      <c r="H5956">
        <v>32052</v>
      </c>
      <c r="I5956">
        <v>43112048301</v>
      </c>
      <c r="J5956">
        <v>8</v>
      </c>
      <c r="K5956" t="s">
        <v>1539</v>
      </c>
      <c r="L5956">
        <v>2531</v>
      </c>
      <c r="M5956" t="s">
        <v>1214</v>
      </c>
      <c r="N5956" t="s">
        <v>1538</v>
      </c>
      <c r="O5956">
        <v>0</v>
      </c>
      <c r="P5956" t="s">
        <v>1207</v>
      </c>
      <c r="Q5956">
        <v>19820201</v>
      </c>
      <c r="R5956">
        <v>756488001</v>
      </c>
    </row>
    <row r="5957" spans="1:18">
      <c r="A5957" t="s">
        <v>1535</v>
      </c>
      <c r="B5957" t="s">
        <v>1474</v>
      </c>
      <c r="C5957">
        <v>201009</v>
      </c>
      <c r="D5957">
        <v>30</v>
      </c>
      <c r="E5957" t="s">
        <v>1212</v>
      </c>
      <c r="F5957">
        <v>4528</v>
      </c>
      <c r="G5957">
        <v>773</v>
      </c>
      <c r="H5957">
        <v>4009</v>
      </c>
      <c r="I5957">
        <v>43112049400</v>
      </c>
      <c r="J5957">
        <v>8</v>
      </c>
      <c r="K5957" t="s">
        <v>1537</v>
      </c>
      <c r="L5957">
        <v>2531</v>
      </c>
      <c r="M5957" t="s">
        <v>1214</v>
      </c>
      <c r="N5957" t="s">
        <v>1538</v>
      </c>
      <c r="O5957">
        <v>0</v>
      </c>
      <c r="P5957" t="s">
        <v>1207</v>
      </c>
      <c r="Q5957">
        <v>19820501</v>
      </c>
      <c r="R5957">
        <v>756488001</v>
      </c>
    </row>
    <row r="5958" spans="1:18">
      <c r="A5958" t="s">
        <v>1535</v>
      </c>
      <c r="B5958" t="s">
        <v>1482</v>
      </c>
      <c r="C5958">
        <v>201009</v>
      </c>
      <c r="D5958">
        <v>0</v>
      </c>
      <c r="E5958" t="s">
        <v>1212</v>
      </c>
      <c r="F5958">
        <v>0</v>
      </c>
      <c r="G5958">
        <v>0</v>
      </c>
      <c r="H5958">
        <v>0</v>
      </c>
      <c r="I5958">
        <v>43112050300</v>
      </c>
      <c r="J5958">
        <v>12</v>
      </c>
      <c r="K5958" t="s">
        <v>1537</v>
      </c>
      <c r="L5958">
        <v>2531</v>
      </c>
      <c r="M5958" t="s">
        <v>1214</v>
      </c>
      <c r="N5958" t="s">
        <v>1538</v>
      </c>
      <c r="O5958">
        <v>0</v>
      </c>
      <c r="P5958" t="s">
        <v>1207</v>
      </c>
      <c r="Q5958">
        <v>19820701</v>
      </c>
      <c r="R5958">
        <v>756488001</v>
      </c>
    </row>
    <row r="5959" spans="1:18">
      <c r="A5959" t="s">
        <v>1535</v>
      </c>
      <c r="B5959" t="s">
        <v>1483</v>
      </c>
      <c r="C5959">
        <v>201009</v>
      </c>
      <c r="D5959">
        <v>0</v>
      </c>
      <c r="E5959" t="s">
        <v>1212</v>
      </c>
      <c r="F5959">
        <v>0</v>
      </c>
      <c r="G5959">
        <v>0</v>
      </c>
      <c r="H5959">
        <v>0</v>
      </c>
      <c r="I5959">
        <v>43112050700</v>
      </c>
      <c r="J5959">
        <v>12</v>
      </c>
      <c r="K5959" t="s">
        <v>1537</v>
      </c>
      <c r="L5959">
        <v>2531</v>
      </c>
      <c r="M5959" t="s">
        <v>1214</v>
      </c>
      <c r="N5959" t="s">
        <v>1538</v>
      </c>
      <c r="O5959">
        <v>0</v>
      </c>
      <c r="P5959" t="s">
        <v>1207</v>
      </c>
      <c r="Q5959">
        <v>19820801</v>
      </c>
      <c r="R5959">
        <v>756488001</v>
      </c>
    </row>
    <row r="5960" spans="1:18">
      <c r="A5960" t="s">
        <v>1535</v>
      </c>
      <c r="B5960" t="s">
        <v>1485</v>
      </c>
      <c r="C5960">
        <v>201009</v>
      </c>
      <c r="D5960">
        <v>0</v>
      </c>
      <c r="E5960" t="s">
        <v>1212</v>
      </c>
      <c r="F5960">
        <v>0</v>
      </c>
      <c r="G5960">
        <v>0</v>
      </c>
      <c r="H5960">
        <v>0</v>
      </c>
      <c r="I5960">
        <v>43112052500</v>
      </c>
      <c r="J5960">
        <v>12</v>
      </c>
      <c r="K5960" t="s">
        <v>1537</v>
      </c>
      <c r="L5960">
        <v>2531</v>
      </c>
      <c r="M5960" t="s">
        <v>1214</v>
      </c>
      <c r="N5960" t="s">
        <v>1538</v>
      </c>
      <c r="O5960">
        <v>0</v>
      </c>
      <c r="P5960" t="s">
        <v>1207</v>
      </c>
      <c r="Q5960">
        <v>19830101</v>
      </c>
      <c r="R5960">
        <v>756488001</v>
      </c>
    </row>
    <row r="5961" spans="1:18">
      <c r="A5961" t="s">
        <v>1540</v>
      </c>
      <c r="B5961" t="s">
        <v>1541</v>
      </c>
      <c r="C5961">
        <v>201009</v>
      </c>
      <c r="D5961">
        <v>29</v>
      </c>
      <c r="E5961" t="s">
        <v>1212</v>
      </c>
      <c r="F5961">
        <v>3780</v>
      </c>
      <c r="G5961">
        <v>3666</v>
      </c>
      <c r="H5961">
        <v>8245</v>
      </c>
      <c r="I5961">
        <v>43112065401</v>
      </c>
      <c r="J5961">
        <v>8</v>
      </c>
      <c r="K5961" t="s">
        <v>1542</v>
      </c>
      <c r="L5961">
        <v>2531</v>
      </c>
      <c r="M5961" t="s">
        <v>1214</v>
      </c>
      <c r="N5961" t="s">
        <v>1538</v>
      </c>
      <c r="O5961">
        <v>0</v>
      </c>
      <c r="P5961" t="s">
        <v>1207</v>
      </c>
      <c r="Q5961">
        <v>19940501</v>
      </c>
      <c r="R5961">
        <v>756488001</v>
      </c>
    </row>
    <row r="5962" spans="1:18">
      <c r="A5962" t="s">
        <v>1535</v>
      </c>
      <c r="B5962" t="s">
        <v>1479</v>
      </c>
      <c r="C5962">
        <v>201010</v>
      </c>
      <c r="D5962">
        <v>0</v>
      </c>
      <c r="E5962" t="s">
        <v>1212</v>
      </c>
      <c r="F5962">
        <v>0</v>
      </c>
      <c r="G5962">
        <v>0</v>
      </c>
      <c r="H5962">
        <v>0</v>
      </c>
      <c r="I5962">
        <v>43112048000</v>
      </c>
      <c r="J5962">
        <v>12</v>
      </c>
      <c r="K5962" t="s">
        <v>1537</v>
      </c>
      <c r="L5962">
        <v>2531</v>
      </c>
      <c r="M5962" t="s">
        <v>1214</v>
      </c>
      <c r="N5962" t="s">
        <v>1538</v>
      </c>
      <c r="O5962">
        <v>0</v>
      </c>
      <c r="P5962" t="s">
        <v>1207</v>
      </c>
      <c r="Q5962">
        <v>20050531</v>
      </c>
      <c r="R5962">
        <v>756488001</v>
      </c>
    </row>
    <row r="5963" spans="1:18">
      <c r="A5963" t="s">
        <v>1535</v>
      </c>
      <c r="B5963" t="s">
        <v>1480</v>
      </c>
      <c r="C5963">
        <v>201010</v>
      </c>
      <c r="D5963">
        <v>30</v>
      </c>
      <c r="E5963" t="s">
        <v>1212</v>
      </c>
      <c r="F5963">
        <v>565</v>
      </c>
      <c r="G5963">
        <v>936</v>
      </c>
      <c r="H5963">
        <v>32806</v>
      </c>
      <c r="I5963">
        <v>43112048301</v>
      </c>
      <c r="J5963">
        <v>8</v>
      </c>
      <c r="K5963" t="s">
        <v>1539</v>
      </c>
      <c r="L5963">
        <v>2531</v>
      </c>
      <c r="M5963" t="s">
        <v>1214</v>
      </c>
      <c r="N5963" t="s">
        <v>1538</v>
      </c>
      <c r="O5963">
        <v>0</v>
      </c>
      <c r="P5963" t="s">
        <v>1207</v>
      </c>
      <c r="Q5963">
        <v>19820201</v>
      </c>
      <c r="R5963">
        <v>756488001</v>
      </c>
    </row>
    <row r="5964" spans="1:18">
      <c r="A5964" t="s">
        <v>1535</v>
      </c>
      <c r="B5964" t="s">
        <v>1474</v>
      </c>
      <c r="C5964">
        <v>201010</v>
      </c>
      <c r="D5964">
        <v>30</v>
      </c>
      <c r="E5964" t="s">
        <v>1212</v>
      </c>
      <c r="F5964">
        <v>5025</v>
      </c>
      <c r="G5964">
        <v>931</v>
      </c>
      <c r="H5964">
        <v>4154</v>
      </c>
      <c r="I5964">
        <v>43112049400</v>
      </c>
      <c r="J5964">
        <v>8</v>
      </c>
      <c r="K5964" t="s">
        <v>1537</v>
      </c>
      <c r="L5964">
        <v>2531</v>
      </c>
      <c r="M5964" t="s">
        <v>1214</v>
      </c>
      <c r="N5964" t="s">
        <v>1538</v>
      </c>
      <c r="O5964">
        <v>0</v>
      </c>
      <c r="P5964" t="s">
        <v>1207</v>
      </c>
      <c r="Q5964">
        <v>19820501</v>
      </c>
      <c r="R5964">
        <v>756488001</v>
      </c>
    </row>
    <row r="5965" spans="1:18">
      <c r="A5965" t="s">
        <v>1535</v>
      </c>
      <c r="B5965" t="s">
        <v>1482</v>
      </c>
      <c r="C5965">
        <v>201010</v>
      </c>
      <c r="D5965">
        <v>0</v>
      </c>
      <c r="E5965" t="s">
        <v>1212</v>
      </c>
      <c r="F5965">
        <v>0</v>
      </c>
      <c r="G5965">
        <v>0</v>
      </c>
      <c r="H5965">
        <v>0</v>
      </c>
      <c r="I5965">
        <v>43112050300</v>
      </c>
      <c r="J5965">
        <v>12</v>
      </c>
      <c r="K5965" t="s">
        <v>1537</v>
      </c>
      <c r="L5965">
        <v>2531</v>
      </c>
      <c r="M5965" t="s">
        <v>1214</v>
      </c>
      <c r="N5965" t="s">
        <v>1538</v>
      </c>
      <c r="O5965">
        <v>0</v>
      </c>
      <c r="P5965" t="s">
        <v>1207</v>
      </c>
      <c r="Q5965">
        <v>19820701</v>
      </c>
      <c r="R5965">
        <v>756488001</v>
      </c>
    </row>
    <row r="5966" spans="1:18">
      <c r="A5966" t="s">
        <v>1535</v>
      </c>
      <c r="B5966" t="s">
        <v>1483</v>
      </c>
      <c r="C5966">
        <v>201010</v>
      </c>
      <c r="D5966">
        <v>0</v>
      </c>
      <c r="E5966" t="s">
        <v>1212</v>
      </c>
      <c r="F5966">
        <v>0</v>
      </c>
      <c r="G5966">
        <v>0</v>
      </c>
      <c r="H5966">
        <v>0</v>
      </c>
      <c r="I5966">
        <v>43112050700</v>
      </c>
      <c r="J5966">
        <v>12</v>
      </c>
      <c r="K5966" t="s">
        <v>1537</v>
      </c>
      <c r="L5966">
        <v>2531</v>
      </c>
      <c r="M5966" t="s">
        <v>1214</v>
      </c>
      <c r="N5966" t="s">
        <v>1538</v>
      </c>
      <c r="O5966">
        <v>0</v>
      </c>
      <c r="P5966" t="s">
        <v>1207</v>
      </c>
      <c r="Q5966">
        <v>19820801</v>
      </c>
      <c r="R5966">
        <v>756488001</v>
      </c>
    </row>
    <row r="5967" spans="1:18">
      <c r="A5967" t="s">
        <v>1535</v>
      </c>
      <c r="B5967" t="s">
        <v>1485</v>
      </c>
      <c r="C5967">
        <v>201010</v>
      </c>
      <c r="D5967">
        <v>0</v>
      </c>
      <c r="E5967" t="s">
        <v>1212</v>
      </c>
      <c r="F5967">
        <v>0</v>
      </c>
      <c r="G5967">
        <v>0</v>
      </c>
      <c r="H5967">
        <v>0</v>
      </c>
      <c r="I5967">
        <v>43112052500</v>
      </c>
      <c r="J5967">
        <v>12</v>
      </c>
      <c r="K5967" t="s">
        <v>1537</v>
      </c>
      <c r="L5967">
        <v>2531</v>
      </c>
      <c r="M5967" t="s">
        <v>1214</v>
      </c>
      <c r="N5967" t="s">
        <v>1538</v>
      </c>
      <c r="O5967">
        <v>0</v>
      </c>
      <c r="P5967" t="s">
        <v>1207</v>
      </c>
      <c r="Q5967">
        <v>19830101</v>
      </c>
      <c r="R5967">
        <v>756488001</v>
      </c>
    </row>
    <row r="5968" spans="1:18">
      <c r="A5968" t="s">
        <v>1540</v>
      </c>
      <c r="B5968" t="s">
        <v>1541</v>
      </c>
      <c r="C5968">
        <v>201010</v>
      </c>
      <c r="D5968">
        <v>30</v>
      </c>
      <c r="E5968" t="s">
        <v>1212</v>
      </c>
      <c r="F5968">
        <v>4180</v>
      </c>
      <c r="G5968">
        <v>4174</v>
      </c>
      <c r="H5968">
        <v>8501</v>
      </c>
      <c r="I5968">
        <v>43112065401</v>
      </c>
      <c r="J5968">
        <v>8</v>
      </c>
      <c r="K5968" t="s">
        <v>1542</v>
      </c>
      <c r="L5968">
        <v>2531</v>
      </c>
      <c r="M5968" t="s">
        <v>1214</v>
      </c>
      <c r="N5968" t="s">
        <v>1538</v>
      </c>
      <c r="O5968">
        <v>0</v>
      </c>
      <c r="P5968" t="s">
        <v>1207</v>
      </c>
      <c r="Q5968">
        <v>19940501</v>
      </c>
      <c r="R5968">
        <v>756488001</v>
      </c>
    </row>
    <row r="5969" spans="1:18">
      <c r="A5969" t="s">
        <v>1535</v>
      </c>
      <c r="B5969" t="s">
        <v>1479</v>
      </c>
      <c r="C5969">
        <v>201011</v>
      </c>
      <c r="D5969">
        <v>0</v>
      </c>
      <c r="E5969" t="s">
        <v>1212</v>
      </c>
      <c r="F5969">
        <v>0</v>
      </c>
      <c r="G5969">
        <v>0</v>
      </c>
      <c r="H5969">
        <v>0</v>
      </c>
      <c r="I5969">
        <v>43112048000</v>
      </c>
      <c r="J5969">
        <v>12</v>
      </c>
      <c r="K5969" t="s">
        <v>1537</v>
      </c>
      <c r="L5969">
        <v>2531</v>
      </c>
      <c r="M5969" t="s">
        <v>1214</v>
      </c>
      <c r="N5969" t="s">
        <v>1538</v>
      </c>
      <c r="O5969">
        <v>0</v>
      </c>
      <c r="P5969" t="s">
        <v>1207</v>
      </c>
      <c r="Q5969">
        <v>20050531</v>
      </c>
      <c r="R5969">
        <v>756488001</v>
      </c>
    </row>
    <row r="5970" spans="1:18">
      <c r="A5970" t="s">
        <v>1535</v>
      </c>
      <c r="B5970" t="s">
        <v>1480</v>
      </c>
      <c r="C5970">
        <v>201011</v>
      </c>
      <c r="D5970">
        <v>29</v>
      </c>
      <c r="E5970" t="s">
        <v>1212</v>
      </c>
      <c r="F5970">
        <v>518</v>
      </c>
      <c r="G5970">
        <v>931</v>
      </c>
      <c r="H5970">
        <v>31739</v>
      </c>
      <c r="I5970">
        <v>43112048301</v>
      </c>
      <c r="J5970">
        <v>8</v>
      </c>
      <c r="K5970" t="s">
        <v>1539</v>
      </c>
      <c r="L5970">
        <v>2531</v>
      </c>
      <c r="M5970" t="s">
        <v>1214</v>
      </c>
      <c r="N5970" t="s">
        <v>1538</v>
      </c>
      <c r="O5970">
        <v>0</v>
      </c>
      <c r="P5970" t="s">
        <v>1207</v>
      </c>
      <c r="Q5970">
        <v>19820201</v>
      </c>
      <c r="R5970">
        <v>756488001</v>
      </c>
    </row>
    <row r="5971" spans="1:18">
      <c r="A5971" t="s">
        <v>1535</v>
      </c>
      <c r="B5971" t="s">
        <v>1474</v>
      </c>
      <c r="C5971">
        <v>201011</v>
      </c>
      <c r="D5971">
        <v>30</v>
      </c>
      <c r="E5971" t="s">
        <v>1212</v>
      </c>
      <c r="F5971">
        <v>4662</v>
      </c>
      <c r="G5971">
        <v>910</v>
      </c>
      <c r="H5971">
        <v>3827</v>
      </c>
      <c r="I5971">
        <v>43112049400</v>
      </c>
      <c r="J5971">
        <v>8</v>
      </c>
      <c r="K5971" t="s">
        <v>1537</v>
      </c>
      <c r="L5971">
        <v>2531</v>
      </c>
      <c r="M5971" t="s">
        <v>1214</v>
      </c>
      <c r="N5971" t="s">
        <v>1538</v>
      </c>
      <c r="O5971">
        <v>0</v>
      </c>
      <c r="P5971" t="s">
        <v>1207</v>
      </c>
      <c r="Q5971">
        <v>19820501</v>
      </c>
      <c r="R5971">
        <v>756488001</v>
      </c>
    </row>
    <row r="5972" spans="1:18">
      <c r="A5972" t="s">
        <v>1535</v>
      </c>
      <c r="B5972" t="s">
        <v>1482</v>
      </c>
      <c r="C5972">
        <v>201011</v>
      </c>
      <c r="D5972">
        <v>0</v>
      </c>
      <c r="E5972" t="s">
        <v>1212</v>
      </c>
      <c r="F5972">
        <v>0</v>
      </c>
      <c r="G5972">
        <v>0</v>
      </c>
      <c r="H5972">
        <v>0</v>
      </c>
      <c r="I5972">
        <v>43112050300</v>
      </c>
      <c r="J5972">
        <v>12</v>
      </c>
      <c r="K5972" t="s">
        <v>1537</v>
      </c>
      <c r="L5972">
        <v>2531</v>
      </c>
      <c r="M5972" t="s">
        <v>1214</v>
      </c>
      <c r="N5972" t="s">
        <v>1538</v>
      </c>
      <c r="O5972">
        <v>0</v>
      </c>
      <c r="P5972" t="s">
        <v>1207</v>
      </c>
      <c r="Q5972">
        <v>19820701</v>
      </c>
      <c r="R5972">
        <v>756488001</v>
      </c>
    </row>
    <row r="5973" spans="1:18">
      <c r="A5973" t="s">
        <v>1535</v>
      </c>
      <c r="B5973" t="s">
        <v>1483</v>
      </c>
      <c r="C5973">
        <v>201011</v>
      </c>
      <c r="D5973">
        <v>0</v>
      </c>
      <c r="E5973" t="s">
        <v>1212</v>
      </c>
      <c r="F5973">
        <v>0</v>
      </c>
      <c r="G5973">
        <v>0</v>
      </c>
      <c r="H5973">
        <v>0</v>
      </c>
      <c r="I5973">
        <v>43112050700</v>
      </c>
      <c r="J5973">
        <v>12</v>
      </c>
      <c r="K5973" t="s">
        <v>1537</v>
      </c>
      <c r="L5973">
        <v>2531</v>
      </c>
      <c r="M5973" t="s">
        <v>1214</v>
      </c>
      <c r="N5973" t="s">
        <v>1538</v>
      </c>
      <c r="O5973">
        <v>0</v>
      </c>
      <c r="P5973" t="s">
        <v>1207</v>
      </c>
      <c r="Q5973">
        <v>19820801</v>
      </c>
      <c r="R5973">
        <v>756488001</v>
      </c>
    </row>
    <row r="5974" spans="1:18">
      <c r="A5974" t="s">
        <v>1535</v>
      </c>
      <c r="B5974" t="s">
        <v>1485</v>
      </c>
      <c r="C5974">
        <v>201011</v>
      </c>
      <c r="D5974">
        <v>0</v>
      </c>
      <c r="E5974" t="s">
        <v>1212</v>
      </c>
      <c r="F5974">
        <v>0</v>
      </c>
      <c r="G5974">
        <v>0</v>
      </c>
      <c r="H5974">
        <v>0</v>
      </c>
      <c r="I5974">
        <v>43112052500</v>
      </c>
      <c r="J5974">
        <v>12</v>
      </c>
      <c r="K5974" t="s">
        <v>1537</v>
      </c>
      <c r="L5974">
        <v>2531</v>
      </c>
      <c r="M5974" t="s">
        <v>1214</v>
      </c>
      <c r="N5974" t="s">
        <v>1538</v>
      </c>
      <c r="O5974">
        <v>0</v>
      </c>
      <c r="P5974" t="s">
        <v>1207</v>
      </c>
      <c r="Q5974">
        <v>19830101</v>
      </c>
      <c r="R5974">
        <v>756488001</v>
      </c>
    </row>
    <row r="5975" spans="1:18">
      <c r="A5975" t="s">
        <v>1540</v>
      </c>
      <c r="B5975" t="s">
        <v>1541</v>
      </c>
      <c r="C5975">
        <v>201011</v>
      </c>
      <c r="D5975">
        <v>30</v>
      </c>
      <c r="E5975" t="s">
        <v>1212</v>
      </c>
      <c r="F5975">
        <v>4020</v>
      </c>
      <c r="G5975">
        <v>3996</v>
      </c>
      <c r="H5975">
        <v>7884</v>
      </c>
      <c r="I5975">
        <v>43112065401</v>
      </c>
      <c r="J5975">
        <v>8</v>
      </c>
      <c r="K5975" t="s">
        <v>1542</v>
      </c>
      <c r="L5975">
        <v>2531</v>
      </c>
      <c r="M5975" t="s">
        <v>1214</v>
      </c>
      <c r="N5975" t="s">
        <v>1538</v>
      </c>
      <c r="O5975">
        <v>0</v>
      </c>
      <c r="P5975" t="s">
        <v>1207</v>
      </c>
      <c r="Q5975">
        <v>19940501</v>
      </c>
      <c r="R5975">
        <v>756488001</v>
      </c>
    </row>
    <row r="5976" spans="1:18">
      <c r="A5976" t="s">
        <v>1535</v>
      </c>
      <c r="B5976" t="s">
        <v>1479</v>
      </c>
      <c r="C5976">
        <v>201012</v>
      </c>
      <c r="D5976">
        <v>0</v>
      </c>
      <c r="E5976" t="s">
        <v>1212</v>
      </c>
      <c r="F5976">
        <v>0</v>
      </c>
      <c r="G5976">
        <v>0</v>
      </c>
      <c r="H5976">
        <v>0</v>
      </c>
      <c r="I5976">
        <v>43112048000</v>
      </c>
      <c r="J5976">
        <v>12</v>
      </c>
      <c r="K5976" t="s">
        <v>1537</v>
      </c>
      <c r="L5976">
        <v>2531</v>
      </c>
      <c r="M5976" t="s">
        <v>1214</v>
      </c>
      <c r="N5976" t="s">
        <v>1538</v>
      </c>
      <c r="O5976">
        <v>0</v>
      </c>
      <c r="P5976" t="s">
        <v>1207</v>
      </c>
      <c r="Q5976">
        <v>20050531</v>
      </c>
      <c r="R5976">
        <v>756488001</v>
      </c>
    </row>
    <row r="5977" spans="1:18">
      <c r="A5977" t="s">
        <v>1535</v>
      </c>
      <c r="B5977" t="s">
        <v>1480</v>
      </c>
      <c r="C5977">
        <v>201012</v>
      </c>
      <c r="D5977">
        <v>31</v>
      </c>
      <c r="E5977" t="s">
        <v>1212</v>
      </c>
      <c r="F5977">
        <v>521</v>
      </c>
      <c r="G5977">
        <v>972</v>
      </c>
      <c r="H5977">
        <v>35974</v>
      </c>
      <c r="I5977">
        <v>43112048301</v>
      </c>
      <c r="J5977">
        <v>8</v>
      </c>
      <c r="K5977" t="s">
        <v>1539</v>
      </c>
      <c r="L5977">
        <v>2531</v>
      </c>
      <c r="M5977" t="s">
        <v>1214</v>
      </c>
      <c r="N5977" t="s">
        <v>1538</v>
      </c>
      <c r="O5977">
        <v>0</v>
      </c>
      <c r="P5977" t="s">
        <v>1207</v>
      </c>
      <c r="Q5977">
        <v>19820201</v>
      </c>
      <c r="R5977">
        <v>756488001</v>
      </c>
    </row>
    <row r="5978" spans="1:18">
      <c r="A5978" t="s">
        <v>1535</v>
      </c>
      <c r="B5978" t="s">
        <v>1474</v>
      </c>
      <c r="C5978">
        <v>201012</v>
      </c>
      <c r="D5978">
        <v>31</v>
      </c>
      <c r="E5978" t="s">
        <v>1212</v>
      </c>
      <c r="F5978">
        <v>4672</v>
      </c>
      <c r="G5978">
        <v>941</v>
      </c>
      <c r="H5978">
        <v>4318</v>
      </c>
      <c r="I5978">
        <v>43112049400</v>
      </c>
      <c r="J5978">
        <v>8</v>
      </c>
      <c r="K5978" t="s">
        <v>1537</v>
      </c>
      <c r="L5978">
        <v>2531</v>
      </c>
      <c r="M5978" t="s">
        <v>1214</v>
      </c>
      <c r="N5978" t="s">
        <v>1538</v>
      </c>
      <c r="O5978">
        <v>0</v>
      </c>
      <c r="P5978" t="s">
        <v>1207</v>
      </c>
      <c r="Q5978">
        <v>19820501</v>
      </c>
      <c r="R5978">
        <v>756488001</v>
      </c>
    </row>
    <row r="5979" spans="1:18">
      <c r="A5979" t="s">
        <v>1535</v>
      </c>
      <c r="B5979" t="s">
        <v>1482</v>
      </c>
      <c r="C5979">
        <v>201012</v>
      </c>
      <c r="D5979">
        <v>0</v>
      </c>
      <c r="E5979" t="s">
        <v>1212</v>
      </c>
      <c r="F5979">
        <v>0</v>
      </c>
      <c r="G5979">
        <v>0</v>
      </c>
      <c r="H5979">
        <v>0</v>
      </c>
      <c r="I5979">
        <v>43112050300</v>
      </c>
      <c r="J5979">
        <v>12</v>
      </c>
      <c r="K5979" t="s">
        <v>1537</v>
      </c>
      <c r="L5979">
        <v>2531</v>
      </c>
      <c r="M5979" t="s">
        <v>1214</v>
      </c>
      <c r="N5979" t="s">
        <v>1538</v>
      </c>
      <c r="O5979">
        <v>0</v>
      </c>
      <c r="P5979" t="s">
        <v>1207</v>
      </c>
      <c r="Q5979">
        <v>19820701</v>
      </c>
      <c r="R5979">
        <v>756488001</v>
      </c>
    </row>
    <row r="5980" spans="1:18">
      <c r="A5980" t="s">
        <v>1535</v>
      </c>
      <c r="B5980" t="s">
        <v>1483</v>
      </c>
      <c r="C5980">
        <v>201012</v>
      </c>
      <c r="D5980">
        <v>0</v>
      </c>
      <c r="E5980" t="s">
        <v>1212</v>
      </c>
      <c r="F5980">
        <v>0</v>
      </c>
      <c r="G5980">
        <v>0</v>
      </c>
      <c r="H5980">
        <v>0</v>
      </c>
      <c r="I5980">
        <v>43112050700</v>
      </c>
      <c r="J5980">
        <v>12</v>
      </c>
      <c r="K5980" t="s">
        <v>1537</v>
      </c>
      <c r="L5980">
        <v>2531</v>
      </c>
      <c r="M5980" t="s">
        <v>1214</v>
      </c>
      <c r="N5980" t="s">
        <v>1538</v>
      </c>
      <c r="O5980">
        <v>0</v>
      </c>
      <c r="P5980" t="s">
        <v>1207</v>
      </c>
      <c r="Q5980">
        <v>19820801</v>
      </c>
      <c r="R5980">
        <v>756488001</v>
      </c>
    </row>
    <row r="5981" spans="1:18">
      <c r="A5981" t="s">
        <v>1535</v>
      </c>
      <c r="B5981" t="s">
        <v>1485</v>
      </c>
      <c r="C5981">
        <v>201012</v>
      </c>
      <c r="D5981">
        <v>0</v>
      </c>
      <c r="E5981" t="s">
        <v>1212</v>
      </c>
      <c r="F5981">
        <v>0</v>
      </c>
      <c r="G5981">
        <v>0</v>
      </c>
      <c r="H5981">
        <v>0</v>
      </c>
      <c r="I5981">
        <v>43112052500</v>
      </c>
      <c r="J5981">
        <v>12</v>
      </c>
      <c r="K5981" t="s">
        <v>1537</v>
      </c>
      <c r="L5981">
        <v>2531</v>
      </c>
      <c r="M5981" t="s">
        <v>1214</v>
      </c>
      <c r="N5981" t="s">
        <v>1538</v>
      </c>
      <c r="O5981">
        <v>0</v>
      </c>
      <c r="P5981" t="s">
        <v>1207</v>
      </c>
      <c r="Q5981">
        <v>19830101</v>
      </c>
      <c r="R5981">
        <v>756488001</v>
      </c>
    </row>
    <row r="5982" spans="1:18">
      <c r="A5982" t="s">
        <v>1540</v>
      </c>
      <c r="B5982" t="s">
        <v>1541</v>
      </c>
      <c r="C5982">
        <v>201012</v>
      </c>
      <c r="D5982">
        <v>30</v>
      </c>
      <c r="E5982" t="s">
        <v>1212</v>
      </c>
      <c r="F5982">
        <v>4164</v>
      </c>
      <c r="G5982">
        <v>4209</v>
      </c>
      <c r="H5982">
        <v>9194</v>
      </c>
      <c r="I5982">
        <v>43112065401</v>
      </c>
      <c r="J5982">
        <v>8</v>
      </c>
      <c r="K5982" t="s">
        <v>1542</v>
      </c>
      <c r="L5982">
        <v>2531</v>
      </c>
      <c r="M5982" t="s">
        <v>1214</v>
      </c>
      <c r="N5982" t="s">
        <v>1538</v>
      </c>
      <c r="O5982">
        <v>0</v>
      </c>
      <c r="P5982" t="s">
        <v>1207</v>
      </c>
      <c r="Q5982">
        <v>19940501</v>
      </c>
      <c r="R5982">
        <v>756488001</v>
      </c>
    </row>
    <row r="5983" spans="1:18">
      <c r="A5983" t="s">
        <v>1535</v>
      </c>
      <c r="B5983" t="s">
        <v>1481</v>
      </c>
      <c r="C5983">
        <v>201001</v>
      </c>
      <c r="D5983">
        <v>0</v>
      </c>
      <c r="E5983" t="s">
        <v>1302</v>
      </c>
      <c r="F5983">
        <v>0</v>
      </c>
      <c r="G5983">
        <v>0</v>
      </c>
      <c r="H5983">
        <v>0</v>
      </c>
      <c r="I5983">
        <v>43112050000</v>
      </c>
      <c r="J5983">
        <v>4</v>
      </c>
      <c r="K5983" t="s">
        <v>1539</v>
      </c>
      <c r="L5983">
        <v>2531</v>
      </c>
      <c r="M5983" t="s">
        <v>1214</v>
      </c>
      <c r="N5983" t="s">
        <v>1538</v>
      </c>
      <c r="O5983">
        <v>0</v>
      </c>
      <c r="P5983" t="s">
        <v>1207</v>
      </c>
      <c r="R5983">
        <v>756488001</v>
      </c>
    </row>
    <row r="5984" spans="1:18">
      <c r="A5984" t="s">
        <v>1535</v>
      </c>
      <c r="B5984" t="s">
        <v>1484</v>
      </c>
      <c r="C5984">
        <v>201001</v>
      </c>
      <c r="D5984">
        <v>0</v>
      </c>
      <c r="E5984" t="s">
        <v>1302</v>
      </c>
      <c r="F5984">
        <v>0</v>
      </c>
      <c r="G5984">
        <v>0</v>
      </c>
      <c r="H5984">
        <v>0</v>
      </c>
      <c r="I5984">
        <v>43112051400</v>
      </c>
      <c r="J5984">
        <v>4</v>
      </c>
      <c r="K5984" t="s">
        <v>1537</v>
      </c>
      <c r="L5984">
        <v>2531</v>
      </c>
      <c r="M5984" t="s">
        <v>1214</v>
      </c>
      <c r="N5984" t="s">
        <v>1538</v>
      </c>
      <c r="O5984">
        <v>0</v>
      </c>
      <c r="P5984" t="s">
        <v>1207</v>
      </c>
      <c r="R5984">
        <v>756488001</v>
      </c>
    </row>
    <row r="5985" spans="1:18">
      <c r="A5985" t="s">
        <v>1535</v>
      </c>
      <c r="B5985" t="s">
        <v>1523</v>
      </c>
      <c r="C5985">
        <v>201001</v>
      </c>
      <c r="D5985">
        <v>0</v>
      </c>
      <c r="E5985" t="s">
        <v>1302</v>
      </c>
      <c r="F5985">
        <v>0</v>
      </c>
      <c r="G5985">
        <v>0</v>
      </c>
      <c r="H5985">
        <v>0</v>
      </c>
      <c r="I5985">
        <v>43112051800</v>
      </c>
      <c r="J5985">
        <v>4</v>
      </c>
      <c r="K5985" t="s">
        <v>1537</v>
      </c>
      <c r="L5985">
        <v>2531</v>
      </c>
      <c r="M5985" t="s">
        <v>1214</v>
      </c>
      <c r="N5985" t="s">
        <v>1538</v>
      </c>
      <c r="O5985">
        <v>0</v>
      </c>
      <c r="P5985" t="s">
        <v>1207</v>
      </c>
      <c r="R5985">
        <v>756488001</v>
      </c>
    </row>
    <row r="5986" spans="1:18">
      <c r="A5986" t="s">
        <v>1535</v>
      </c>
      <c r="B5986" t="s">
        <v>1527</v>
      </c>
      <c r="C5986">
        <v>201001</v>
      </c>
      <c r="D5986">
        <v>0</v>
      </c>
      <c r="E5986" t="s">
        <v>1302</v>
      </c>
      <c r="F5986">
        <v>0</v>
      </c>
      <c r="G5986">
        <v>0</v>
      </c>
      <c r="H5986">
        <v>0</v>
      </c>
      <c r="I5986">
        <v>43112052300</v>
      </c>
      <c r="J5986">
        <v>4</v>
      </c>
      <c r="K5986" t="s">
        <v>1539</v>
      </c>
      <c r="L5986">
        <v>2531</v>
      </c>
      <c r="M5986" t="s">
        <v>1214</v>
      </c>
      <c r="N5986" t="s">
        <v>1538</v>
      </c>
      <c r="O5986">
        <v>0</v>
      </c>
      <c r="P5986" t="s">
        <v>1207</v>
      </c>
      <c r="R5986">
        <v>756488001</v>
      </c>
    </row>
    <row r="5987" spans="1:18">
      <c r="A5987" t="s">
        <v>1535</v>
      </c>
      <c r="B5987" t="s">
        <v>1481</v>
      </c>
      <c r="C5987">
        <v>201002</v>
      </c>
      <c r="D5987">
        <v>0</v>
      </c>
      <c r="E5987" t="s">
        <v>1302</v>
      </c>
      <c r="F5987">
        <v>0</v>
      </c>
      <c r="G5987">
        <v>0</v>
      </c>
      <c r="H5987">
        <v>0</v>
      </c>
      <c r="I5987">
        <v>43112050000</v>
      </c>
      <c r="J5987">
        <v>4</v>
      </c>
      <c r="K5987" t="s">
        <v>1539</v>
      </c>
      <c r="L5987">
        <v>2531</v>
      </c>
      <c r="M5987" t="s">
        <v>1214</v>
      </c>
      <c r="N5987" t="s">
        <v>1538</v>
      </c>
      <c r="O5987">
        <v>0</v>
      </c>
      <c r="P5987" t="s">
        <v>1207</v>
      </c>
      <c r="R5987">
        <v>756488001</v>
      </c>
    </row>
    <row r="5988" spans="1:18">
      <c r="A5988" t="s">
        <v>1535</v>
      </c>
      <c r="B5988" t="s">
        <v>1484</v>
      </c>
      <c r="C5988">
        <v>201002</v>
      </c>
      <c r="D5988">
        <v>0</v>
      </c>
      <c r="E5988" t="s">
        <v>1302</v>
      </c>
      <c r="F5988">
        <v>0</v>
      </c>
      <c r="G5988">
        <v>0</v>
      </c>
      <c r="H5988">
        <v>0</v>
      </c>
      <c r="I5988">
        <v>43112051400</v>
      </c>
      <c r="J5988">
        <v>4</v>
      </c>
      <c r="K5988" t="s">
        <v>1537</v>
      </c>
      <c r="L5988">
        <v>2531</v>
      </c>
      <c r="M5988" t="s">
        <v>1214</v>
      </c>
      <c r="N5988" t="s">
        <v>1538</v>
      </c>
      <c r="O5988">
        <v>0</v>
      </c>
      <c r="P5988" t="s">
        <v>1207</v>
      </c>
      <c r="R5988">
        <v>756488001</v>
      </c>
    </row>
    <row r="5989" spans="1:18">
      <c r="A5989" t="s">
        <v>1535</v>
      </c>
      <c r="B5989" t="s">
        <v>1523</v>
      </c>
      <c r="C5989">
        <v>201002</v>
      </c>
      <c r="D5989">
        <v>0</v>
      </c>
      <c r="E5989" t="s">
        <v>1302</v>
      </c>
      <c r="F5989">
        <v>0</v>
      </c>
      <c r="G5989">
        <v>0</v>
      </c>
      <c r="H5989">
        <v>0</v>
      </c>
      <c r="I5989">
        <v>43112051800</v>
      </c>
      <c r="J5989">
        <v>4</v>
      </c>
      <c r="K5989" t="s">
        <v>1537</v>
      </c>
      <c r="L5989">
        <v>2531</v>
      </c>
      <c r="M5989" t="s">
        <v>1214</v>
      </c>
      <c r="N5989" t="s">
        <v>1538</v>
      </c>
      <c r="O5989">
        <v>0</v>
      </c>
      <c r="P5989" t="s">
        <v>1207</v>
      </c>
      <c r="R5989">
        <v>756488001</v>
      </c>
    </row>
    <row r="5990" spans="1:18">
      <c r="A5990" t="s">
        <v>1535</v>
      </c>
      <c r="B5990" t="s">
        <v>1527</v>
      </c>
      <c r="C5990">
        <v>201002</v>
      </c>
      <c r="D5990">
        <v>0</v>
      </c>
      <c r="E5990" t="s">
        <v>1302</v>
      </c>
      <c r="F5990">
        <v>0</v>
      </c>
      <c r="G5990">
        <v>0</v>
      </c>
      <c r="H5990">
        <v>0</v>
      </c>
      <c r="I5990">
        <v>43112052300</v>
      </c>
      <c r="J5990">
        <v>4</v>
      </c>
      <c r="K5990" t="s">
        <v>1539</v>
      </c>
      <c r="L5990">
        <v>2531</v>
      </c>
      <c r="M5990" t="s">
        <v>1214</v>
      </c>
      <c r="N5990" t="s">
        <v>1538</v>
      </c>
      <c r="O5990">
        <v>0</v>
      </c>
      <c r="P5990" t="s">
        <v>1207</v>
      </c>
      <c r="R5990">
        <v>756488001</v>
      </c>
    </row>
    <row r="5991" spans="1:18">
      <c r="A5991" t="s">
        <v>1535</v>
      </c>
      <c r="B5991" t="s">
        <v>1481</v>
      </c>
      <c r="C5991">
        <v>201003</v>
      </c>
      <c r="D5991">
        <v>0</v>
      </c>
      <c r="E5991" t="s">
        <v>1302</v>
      </c>
      <c r="F5991">
        <v>0</v>
      </c>
      <c r="G5991">
        <v>0</v>
      </c>
      <c r="H5991">
        <v>0</v>
      </c>
      <c r="I5991">
        <v>43112050000</v>
      </c>
      <c r="J5991">
        <v>4</v>
      </c>
      <c r="K5991" t="s">
        <v>1539</v>
      </c>
      <c r="L5991">
        <v>2531</v>
      </c>
      <c r="M5991" t="s">
        <v>1214</v>
      </c>
      <c r="N5991" t="s">
        <v>1538</v>
      </c>
      <c r="O5991">
        <v>0</v>
      </c>
      <c r="P5991" t="s">
        <v>1207</v>
      </c>
      <c r="R5991">
        <v>756488001</v>
      </c>
    </row>
    <row r="5992" spans="1:18">
      <c r="A5992" t="s">
        <v>1535</v>
      </c>
      <c r="B5992" t="s">
        <v>1484</v>
      </c>
      <c r="C5992">
        <v>201003</v>
      </c>
      <c r="D5992">
        <v>0</v>
      </c>
      <c r="E5992" t="s">
        <v>1302</v>
      </c>
      <c r="F5992">
        <v>0</v>
      </c>
      <c r="G5992">
        <v>0</v>
      </c>
      <c r="H5992">
        <v>0</v>
      </c>
      <c r="I5992">
        <v>43112051400</v>
      </c>
      <c r="J5992">
        <v>4</v>
      </c>
      <c r="K5992" t="s">
        <v>1537</v>
      </c>
      <c r="L5992">
        <v>2531</v>
      </c>
      <c r="M5992" t="s">
        <v>1214</v>
      </c>
      <c r="N5992" t="s">
        <v>1538</v>
      </c>
      <c r="O5992">
        <v>0</v>
      </c>
      <c r="P5992" t="s">
        <v>1207</v>
      </c>
      <c r="R5992">
        <v>756488001</v>
      </c>
    </row>
    <row r="5993" spans="1:18">
      <c r="A5993" t="s">
        <v>1535</v>
      </c>
      <c r="B5993" t="s">
        <v>1523</v>
      </c>
      <c r="C5993">
        <v>201003</v>
      </c>
      <c r="D5993">
        <v>0</v>
      </c>
      <c r="E5993" t="s">
        <v>1302</v>
      </c>
      <c r="F5993">
        <v>0</v>
      </c>
      <c r="G5993">
        <v>0</v>
      </c>
      <c r="H5993">
        <v>0</v>
      </c>
      <c r="I5993">
        <v>43112051800</v>
      </c>
      <c r="J5993">
        <v>4</v>
      </c>
      <c r="K5993" t="s">
        <v>1537</v>
      </c>
      <c r="L5993">
        <v>2531</v>
      </c>
      <c r="M5993" t="s">
        <v>1214</v>
      </c>
      <c r="N5993" t="s">
        <v>1538</v>
      </c>
      <c r="O5993">
        <v>0</v>
      </c>
      <c r="P5993" t="s">
        <v>1207</v>
      </c>
      <c r="R5993">
        <v>756488001</v>
      </c>
    </row>
    <row r="5994" spans="1:18">
      <c r="A5994" t="s">
        <v>1535</v>
      </c>
      <c r="B5994" t="s">
        <v>1527</v>
      </c>
      <c r="C5994">
        <v>201003</v>
      </c>
      <c r="D5994">
        <v>0</v>
      </c>
      <c r="E5994" t="s">
        <v>1302</v>
      </c>
      <c r="F5994">
        <v>0</v>
      </c>
      <c r="G5994">
        <v>0</v>
      </c>
      <c r="H5994">
        <v>0</v>
      </c>
      <c r="I5994">
        <v>43112052300</v>
      </c>
      <c r="J5994">
        <v>4</v>
      </c>
      <c r="K5994" t="s">
        <v>1539</v>
      </c>
      <c r="L5994">
        <v>2531</v>
      </c>
      <c r="M5994" t="s">
        <v>1214</v>
      </c>
      <c r="N5994" t="s">
        <v>1538</v>
      </c>
      <c r="O5994">
        <v>0</v>
      </c>
      <c r="P5994" t="s">
        <v>1207</v>
      </c>
      <c r="R5994">
        <v>756488001</v>
      </c>
    </row>
    <row r="5995" spans="1:18">
      <c r="A5995" t="s">
        <v>1535</v>
      </c>
      <c r="B5995" t="s">
        <v>1481</v>
      </c>
      <c r="C5995">
        <v>201004</v>
      </c>
      <c r="D5995">
        <v>0</v>
      </c>
      <c r="E5995" t="s">
        <v>1302</v>
      </c>
      <c r="F5995">
        <v>0</v>
      </c>
      <c r="G5995">
        <v>0</v>
      </c>
      <c r="H5995">
        <v>0</v>
      </c>
      <c r="I5995">
        <v>43112050000</v>
      </c>
      <c r="J5995">
        <v>4</v>
      </c>
      <c r="K5995" t="s">
        <v>1539</v>
      </c>
      <c r="L5995">
        <v>2531</v>
      </c>
      <c r="M5995" t="s">
        <v>1214</v>
      </c>
      <c r="N5995" t="s">
        <v>1538</v>
      </c>
      <c r="O5995">
        <v>0</v>
      </c>
      <c r="P5995" t="s">
        <v>1207</v>
      </c>
      <c r="R5995">
        <v>756488001</v>
      </c>
    </row>
    <row r="5996" spans="1:18">
      <c r="A5996" t="s">
        <v>1535</v>
      </c>
      <c r="B5996" t="s">
        <v>1484</v>
      </c>
      <c r="C5996">
        <v>201004</v>
      </c>
      <c r="D5996">
        <v>0</v>
      </c>
      <c r="E5996" t="s">
        <v>1302</v>
      </c>
      <c r="F5996">
        <v>0</v>
      </c>
      <c r="G5996">
        <v>0</v>
      </c>
      <c r="H5996">
        <v>0</v>
      </c>
      <c r="I5996">
        <v>43112051400</v>
      </c>
      <c r="J5996">
        <v>4</v>
      </c>
      <c r="K5996" t="s">
        <v>1537</v>
      </c>
      <c r="L5996">
        <v>2531</v>
      </c>
      <c r="M5996" t="s">
        <v>1214</v>
      </c>
      <c r="N5996" t="s">
        <v>1538</v>
      </c>
      <c r="O5996">
        <v>0</v>
      </c>
      <c r="P5996" t="s">
        <v>1207</v>
      </c>
      <c r="R5996">
        <v>756488001</v>
      </c>
    </row>
    <row r="5997" spans="1:18">
      <c r="A5997" t="s">
        <v>1535</v>
      </c>
      <c r="B5997" t="s">
        <v>1523</v>
      </c>
      <c r="C5997">
        <v>201004</v>
      </c>
      <c r="D5997">
        <v>0</v>
      </c>
      <c r="E5997" t="s">
        <v>1302</v>
      </c>
      <c r="F5997">
        <v>0</v>
      </c>
      <c r="G5997">
        <v>0</v>
      </c>
      <c r="H5997">
        <v>0</v>
      </c>
      <c r="I5997">
        <v>43112051800</v>
      </c>
      <c r="J5997">
        <v>4</v>
      </c>
      <c r="K5997" t="s">
        <v>1537</v>
      </c>
      <c r="L5997">
        <v>2531</v>
      </c>
      <c r="M5997" t="s">
        <v>1214</v>
      </c>
      <c r="N5997" t="s">
        <v>1538</v>
      </c>
      <c r="O5997">
        <v>0</v>
      </c>
      <c r="P5997" t="s">
        <v>1207</v>
      </c>
      <c r="R5997">
        <v>756488001</v>
      </c>
    </row>
    <row r="5998" spans="1:18">
      <c r="A5998" t="s">
        <v>1535</v>
      </c>
      <c r="B5998" t="s">
        <v>1527</v>
      </c>
      <c r="C5998">
        <v>201004</v>
      </c>
      <c r="D5998">
        <v>0</v>
      </c>
      <c r="E5998" t="s">
        <v>1302</v>
      </c>
      <c r="F5998">
        <v>0</v>
      </c>
      <c r="G5998">
        <v>0</v>
      </c>
      <c r="H5998">
        <v>0</v>
      </c>
      <c r="I5998">
        <v>43112052300</v>
      </c>
      <c r="J5998">
        <v>4</v>
      </c>
      <c r="K5998" t="s">
        <v>1539</v>
      </c>
      <c r="L5998">
        <v>2531</v>
      </c>
      <c r="M5998" t="s">
        <v>1214</v>
      </c>
      <c r="N5998" t="s">
        <v>1538</v>
      </c>
      <c r="O5998">
        <v>0</v>
      </c>
      <c r="P5998" t="s">
        <v>1207</v>
      </c>
      <c r="R5998">
        <v>756488001</v>
      </c>
    </row>
    <row r="5999" spans="1:18">
      <c r="A5999" t="s">
        <v>1535</v>
      </c>
      <c r="B5999" t="s">
        <v>1481</v>
      </c>
      <c r="C5999">
        <v>201005</v>
      </c>
      <c r="D5999">
        <v>0</v>
      </c>
      <c r="E5999" t="s">
        <v>1302</v>
      </c>
      <c r="F5999">
        <v>0</v>
      </c>
      <c r="G5999">
        <v>0</v>
      </c>
      <c r="H5999">
        <v>0</v>
      </c>
      <c r="I5999">
        <v>43112050000</v>
      </c>
      <c r="J5999">
        <v>4</v>
      </c>
      <c r="K5999" t="s">
        <v>1539</v>
      </c>
      <c r="L5999">
        <v>2531</v>
      </c>
      <c r="M5999" t="s">
        <v>1214</v>
      </c>
      <c r="N5999" t="s">
        <v>1538</v>
      </c>
      <c r="O5999">
        <v>0</v>
      </c>
      <c r="P5999" t="s">
        <v>1207</v>
      </c>
      <c r="R5999">
        <v>756488001</v>
      </c>
    </row>
    <row r="6000" spans="1:18">
      <c r="A6000" t="s">
        <v>1535</v>
      </c>
      <c r="B6000" t="s">
        <v>1484</v>
      </c>
      <c r="C6000">
        <v>201005</v>
      </c>
      <c r="D6000">
        <v>0</v>
      </c>
      <c r="E6000" t="s">
        <v>1302</v>
      </c>
      <c r="F6000">
        <v>0</v>
      </c>
      <c r="G6000">
        <v>0</v>
      </c>
      <c r="H6000">
        <v>0</v>
      </c>
      <c r="I6000">
        <v>43112051400</v>
      </c>
      <c r="J6000">
        <v>4</v>
      </c>
      <c r="K6000" t="s">
        <v>1537</v>
      </c>
      <c r="L6000">
        <v>2531</v>
      </c>
      <c r="M6000" t="s">
        <v>1214</v>
      </c>
      <c r="N6000" t="s">
        <v>1538</v>
      </c>
      <c r="O6000">
        <v>0</v>
      </c>
      <c r="P6000" t="s">
        <v>1207</v>
      </c>
      <c r="R6000">
        <v>756488001</v>
      </c>
    </row>
    <row r="6001" spans="1:18">
      <c r="A6001" t="s">
        <v>1535</v>
      </c>
      <c r="B6001" t="s">
        <v>1523</v>
      </c>
      <c r="C6001">
        <v>201005</v>
      </c>
      <c r="D6001">
        <v>0</v>
      </c>
      <c r="E6001" t="s">
        <v>1302</v>
      </c>
      <c r="F6001">
        <v>0</v>
      </c>
      <c r="G6001">
        <v>0</v>
      </c>
      <c r="H6001">
        <v>0</v>
      </c>
      <c r="I6001">
        <v>43112051800</v>
      </c>
      <c r="J6001">
        <v>4</v>
      </c>
      <c r="K6001" t="s">
        <v>1537</v>
      </c>
      <c r="L6001">
        <v>2531</v>
      </c>
      <c r="M6001" t="s">
        <v>1214</v>
      </c>
      <c r="N6001" t="s">
        <v>1538</v>
      </c>
      <c r="O6001">
        <v>0</v>
      </c>
      <c r="P6001" t="s">
        <v>1207</v>
      </c>
      <c r="R6001">
        <v>756488001</v>
      </c>
    </row>
    <row r="6002" spans="1:18">
      <c r="A6002" t="s">
        <v>1535</v>
      </c>
      <c r="B6002" t="s">
        <v>1527</v>
      </c>
      <c r="C6002">
        <v>201005</v>
      </c>
      <c r="D6002">
        <v>0</v>
      </c>
      <c r="E6002" t="s">
        <v>1302</v>
      </c>
      <c r="F6002">
        <v>0</v>
      </c>
      <c r="G6002">
        <v>0</v>
      </c>
      <c r="H6002">
        <v>0</v>
      </c>
      <c r="I6002">
        <v>43112052300</v>
      </c>
      <c r="J6002">
        <v>4</v>
      </c>
      <c r="K6002" t="s">
        <v>1539</v>
      </c>
      <c r="L6002">
        <v>2531</v>
      </c>
      <c r="M6002" t="s">
        <v>1214</v>
      </c>
      <c r="N6002" t="s">
        <v>1538</v>
      </c>
      <c r="O6002">
        <v>0</v>
      </c>
      <c r="P6002" t="s">
        <v>1207</v>
      </c>
      <c r="R6002">
        <v>756488001</v>
      </c>
    </row>
    <row r="6003" spans="1:18">
      <c r="A6003" t="s">
        <v>1535</v>
      </c>
      <c r="B6003" t="s">
        <v>1481</v>
      </c>
      <c r="C6003">
        <v>201006</v>
      </c>
      <c r="D6003">
        <v>0</v>
      </c>
      <c r="E6003" t="s">
        <v>1302</v>
      </c>
      <c r="F6003">
        <v>0</v>
      </c>
      <c r="G6003">
        <v>0</v>
      </c>
      <c r="H6003">
        <v>0</v>
      </c>
      <c r="I6003">
        <v>43112050000</v>
      </c>
      <c r="J6003">
        <v>4</v>
      </c>
      <c r="K6003" t="s">
        <v>1539</v>
      </c>
      <c r="L6003">
        <v>2531</v>
      </c>
      <c r="M6003" t="s">
        <v>1214</v>
      </c>
      <c r="N6003" t="s">
        <v>1538</v>
      </c>
      <c r="O6003">
        <v>0</v>
      </c>
      <c r="P6003" t="s">
        <v>1207</v>
      </c>
      <c r="R6003">
        <v>756488001</v>
      </c>
    </row>
    <row r="6004" spans="1:18">
      <c r="A6004" t="s">
        <v>1535</v>
      </c>
      <c r="B6004" t="s">
        <v>1484</v>
      </c>
      <c r="C6004">
        <v>201006</v>
      </c>
      <c r="D6004">
        <v>0</v>
      </c>
      <c r="E6004" t="s">
        <v>1302</v>
      </c>
      <c r="F6004">
        <v>0</v>
      </c>
      <c r="G6004">
        <v>0</v>
      </c>
      <c r="H6004">
        <v>0</v>
      </c>
      <c r="I6004">
        <v>43112051400</v>
      </c>
      <c r="J6004">
        <v>4</v>
      </c>
      <c r="K6004" t="s">
        <v>1537</v>
      </c>
      <c r="L6004">
        <v>2531</v>
      </c>
      <c r="M6004" t="s">
        <v>1214</v>
      </c>
      <c r="N6004" t="s">
        <v>1538</v>
      </c>
      <c r="O6004">
        <v>0</v>
      </c>
      <c r="P6004" t="s">
        <v>1207</v>
      </c>
      <c r="R6004">
        <v>756488001</v>
      </c>
    </row>
    <row r="6005" spans="1:18">
      <c r="A6005" t="s">
        <v>1535</v>
      </c>
      <c r="B6005" t="s">
        <v>1523</v>
      </c>
      <c r="C6005">
        <v>201006</v>
      </c>
      <c r="D6005">
        <v>0</v>
      </c>
      <c r="E6005" t="s">
        <v>1302</v>
      </c>
      <c r="F6005">
        <v>0</v>
      </c>
      <c r="G6005">
        <v>0</v>
      </c>
      <c r="H6005">
        <v>0</v>
      </c>
      <c r="I6005">
        <v>43112051800</v>
      </c>
      <c r="J6005">
        <v>4</v>
      </c>
      <c r="K6005" t="s">
        <v>1537</v>
      </c>
      <c r="L6005">
        <v>2531</v>
      </c>
      <c r="M6005" t="s">
        <v>1214</v>
      </c>
      <c r="N6005" t="s">
        <v>1538</v>
      </c>
      <c r="O6005">
        <v>0</v>
      </c>
      <c r="P6005" t="s">
        <v>1207</v>
      </c>
      <c r="R6005">
        <v>756488001</v>
      </c>
    </row>
    <row r="6006" spans="1:18">
      <c r="A6006" t="s">
        <v>1535</v>
      </c>
      <c r="B6006" t="s">
        <v>1527</v>
      </c>
      <c r="C6006">
        <v>201006</v>
      </c>
      <c r="D6006">
        <v>0</v>
      </c>
      <c r="E6006" t="s">
        <v>1302</v>
      </c>
      <c r="F6006">
        <v>0</v>
      </c>
      <c r="G6006">
        <v>0</v>
      </c>
      <c r="H6006">
        <v>0</v>
      </c>
      <c r="I6006">
        <v>43112052300</v>
      </c>
      <c r="J6006">
        <v>4</v>
      </c>
      <c r="K6006" t="s">
        <v>1539</v>
      </c>
      <c r="L6006">
        <v>2531</v>
      </c>
      <c r="M6006" t="s">
        <v>1214</v>
      </c>
      <c r="N6006" t="s">
        <v>1538</v>
      </c>
      <c r="O6006">
        <v>0</v>
      </c>
      <c r="P6006" t="s">
        <v>1207</v>
      </c>
      <c r="R6006">
        <v>756488001</v>
      </c>
    </row>
    <row r="6007" spans="1:18">
      <c r="A6007" t="s">
        <v>1535</v>
      </c>
      <c r="B6007" t="s">
        <v>1481</v>
      </c>
      <c r="C6007">
        <v>201007</v>
      </c>
      <c r="D6007">
        <v>0</v>
      </c>
      <c r="E6007" t="s">
        <v>1302</v>
      </c>
      <c r="F6007">
        <v>0</v>
      </c>
      <c r="G6007">
        <v>0</v>
      </c>
      <c r="H6007">
        <v>0</v>
      </c>
      <c r="I6007">
        <v>43112050000</v>
      </c>
      <c r="J6007">
        <v>4</v>
      </c>
      <c r="K6007" t="s">
        <v>1539</v>
      </c>
      <c r="L6007">
        <v>2531</v>
      </c>
      <c r="M6007" t="s">
        <v>1214</v>
      </c>
      <c r="N6007" t="s">
        <v>1538</v>
      </c>
      <c r="O6007">
        <v>0</v>
      </c>
      <c r="P6007" t="s">
        <v>1207</v>
      </c>
      <c r="R6007">
        <v>756488001</v>
      </c>
    </row>
    <row r="6008" spans="1:18">
      <c r="A6008" t="s">
        <v>1535</v>
      </c>
      <c r="B6008" t="s">
        <v>1484</v>
      </c>
      <c r="C6008">
        <v>201007</v>
      </c>
      <c r="D6008">
        <v>0</v>
      </c>
      <c r="E6008" t="s">
        <v>1302</v>
      </c>
      <c r="F6008">
        <v>0</v>
      </c>
      <c r="G6008">
        <v>0</v>
      </c>
      <c r="H6008">
        <v>0</v>
      </c>
      <c r="I6008">
        <v>43112051400</v>
      </c>
      <c r="J6008">
        <v>4</v>
      </c>
      <c r="K6008" t="s">
        <v>1537</v>
      </c>
      <c r="L6008">
        <v>2531</v>
      </c>
      <c r="M6008" t="s">
        <v>1214</v>
      </c>
      <c r="N6008" t="s">
        <v>1538</v>
      </c>
      <c r="O6008">
        <v>0</v>
      </c>
      <c r="P6008" t="s">
        <v>1207</v>
      </c>
      <c r="R6008">
        <v>756488001</v>
      </c>
    </row>
    <row r="6009" spans="1:18">
      <c r="A6009" t="s">
        <v>1535</v>
      </c>
      <c r="B6009" t="s">
        <v>1523</v>
      </c>
      <c r="C6009">
        <v>201007</v>
      </c>
      <c r="D6009">
        <v>0</v>
      </c>
      <c r="E6009" t="s">
        <v>1302</v>
      </c>
      <c r="F6009">
        <v>0</v>
      </c>
      <c r="G6009">
        <v>0</v>
      </c>
      <c r="H6009">
        <v>0</v>
      </c>
      <c r="I6009">
        <v>43112051800</v>
      </c>
      <c r="J6009">
        <v>4</v>
      </c>
      <c r="K6009" t="s">
        <v>1537</v>
      </c>
      <c r="L6009">
        <v>2531</v>
      </c>
      <c r="M6009" t="s">
        <v>1214</v>
      </c>
      <c r="N6009" t="s">
        <v>1538</v>
      </c>
      <c r="O6009">
        <v>0</v>
      </c>
      <c r="P6009" t="s">
        <v>1207</v>
      </c>
      <c r="R6009">
        <v>756488001</v>
      </c>
    </row>
    <row r="6010" spans="1:18">
      <c r="A6010" t="s">
        <v>1535</v>
      </c>
      <c r="B6010" t="s">
        <v>1527</v>
      </c>
      <c r="C6010">
        <v>201007</v>
      </c>
      <c r="D6010">
        <v>0</v>
      </c>
      <c r="E6010" t="s">
        <v>1302</v>
      </c>
      <c r="F6010">
        <v>0</v>
      </c>
      <c r="G6010">
        <v>0</v>
      </c>
      <c r="H6010">
        <v>0</v>
      </c>
      <c r="I6010">
        <v>43112052300</v>
      </c>
      <c r="J6010">
        <v>4</v>
      </c>
      <c r="K6010" t="s">
        <v>1539</v>
      </c>
      <c r="L6010">
        <v>2531</v>
      </c>
      <c r="M6010" t="s">
        <v>1214</v>
      </c>
      <c r="N6010" t="s">
        <v>1538</v>
      </c>
      <c r="O6010">
        <v>0</v>
      </c>
      <c r="P6010" t="s">
        <v>1207</v>
      </c>
      <c r="R6010">
        <v>756488001</v>
      </c>
    </row>
    <row r="6011" spans="1:18">
      <c r="A6011" t="s">
        <v>1535</v>
      </c>
      <c r="B6011" t="s">
        <v>1481</v>
      </c>
      <c r="C6011">
        <v>201008</v>
      </c>
      <c r="D6011">
        <v>0</v>
      </c>
      <c r="E6011" t="s">
        <v>1302</v>
      </c>
      <c r="F6011">
        <v>0</v>
      </c>
      <c r="G6011">
        <v>0</v>
      </c>
      <c r="H6011">
        <v>0</v>
      </c>
      <c r="I6011">
        <v>43112050000</v>
      </c>
      <c r="J6011">
        <v>4</v>
      </c>
      <c r="K6011" t="s">
        <v>1539</v>
      </c>
      <c r="L6011">
        <v>2531</v>
      </c>
      <c r="M6011" t="s">
        <v>1214</v>
      </c>
      <c r="N6011" t="s">
        <v>1538</v>
      </c>
      <c r="O6011">
        <v>0</v>
      </c>
      <c r="P6011" t="s">
        <v>1207</v>
      </c>
      <c r="R6011">
        <v>756488001</v>
      </c>
    </row>
    <row r="6012" spans="1:18">
      <c r="A6012" t="s">
        <v>1535</v>
      </c>
      <c r="B6012" t="s">
        <v>1484</v>
      </c>
      <c r="C6012">
        <v>201008</v>
      </c>
      <c r="D6012">
        <v>0</v>
      </c>
      <c r="E6012" t="s">
        <v>1302</v>
      </c>
      <c r="F6012">
        <v>0</v>
      </c>
      <c r="G6012">
        <v>0</v>
      </c>
      <c r="H6012">
        <v>0</v>
      </c>
      <c r="I6012">
        <v>43112051400</v>
      </c>
      <c r="J6012">
        <v>4</v>
      </c>
      <c r="K6012" t="s">
        <v>1537</v>
      </c>
      <c r="L6012">
        <v>2531</v>
      </c>
      <c r="M6012" t="s">
        <v>1214</v>
      </c>
      <c r="N6012" t="s">
        <v>1538</v>
      </c>
      <c r="O6012">
        <v>0</v>
      </c>
      <c r="P6012" t="s">
        <v>1207</v>
      </c>
      <c r="R6012">
        <v>756488001</v>
      </c>
    </row>
    <row r="6013" spans="1:18">
      <c r="A6013" t="s">
        <v>1535</v>
      </c>
      <c r="B6013" t="s">
        <v>1523</v>
      </c>
      <c r="C6013">
        <v>201008</v>
      </c>
      <c r="D6013">
        <v>0</v>
      </c>
      <c r="E6013" t="s">
        <v>1302</v>
      </c>
      <c r="F6013">
        <v>0</v>
      </c>
      <c r="G6013">
        <v>0</v>
      </c>
      <c r="H6013">
        <v>0</v>
      </c>
      <c r="I6013">
        <v>43112051800</v>
      </c>
      <c r="J6013">
        <v>4</v>
      </c>
      <c r="K6013" t="s">
        <v>1537</v>
      </c>
      <c r="L6013">
        <v>2531</v>
      </c>
      <c r="M6013" t="s">
        <v>1214</v>
      </c>
      <c r="N6013" t="s">
        <v>1538</v>
      </c>
      <c r="O6013">
        <v>0</v>
      </c>
      <c r="P6013" t="s">
        <v>1207</v>
      </c>
      <c r="R6013">
        <v>756488001</v>
      </c>
    </row>
    <row r="6014" spans="1:18">
      <c r="A6014" t="s">
        <v>1535</v>
      </c>
      <c r="B6014" t="s">
        <v>1527</v>
      </c>
      <c r="C6014">
        <v>201008</v>
      </c>
      <c r="D6014">
        <v>0</v>
      </c>
      <c r="E6014" t="s">
        <v>1302</v>
      </c>
      <c r="F6014">
        <v>0</v>
      </c>
      <c r="G6014">
        <v>0</v>
      </c>
      <c r="H6014">
        <v>0</v>
      </c>
      <c r="I6014">
        <v>43112052300</v>
      </c>
      <c r="J6014">
        <v>4</v>
      </c>
      <c r="K6014" t="s">
        <v>1539</v>
      </c>
      <c r="L6014">
        <v>2531</v>
      </c>
      <c r="M6014" t="s">
        <v>1214</v>
      </c>
      <c r="N6014" t="s">
        <v>1538</v>
      </c>
      <c r="O6014">
        <v>0</v>
      </c>
      <c r="P6014" t="s">
        <v>1207</v>
      </c>
      <c r="R6014">
        <v>756488001</v>
      </c>
    </row>
    <row r="6015" spans="1:18">
      <c r="A6015" t="s">
        <v>1535</v>
      </c>
      <c r="B6015" t="s">
        <v>1481</v>
      </c>
      <c r="C6015">
        <v>201009</v>
      </c>
      <c r="D6015">
        <v>0</v>
      </c>
      <c r="E6015" t="s">
        <v>1302</v>
      </c>
      <c r="F6015">
        <v>0</v>
      </c>
      <c r="G6015">
        <v>0</v>
      </c>
      <c r="H6015">
        <v>0</v>
      </c>
      <c r="I6015">
        <v>43112050000</v>
      </c>
      <c r="J6015">
        <v>4</v>
      </c>
      <c r="K6015" t="s">
        <v>1539</v>
      </c>
      <c r="L6015">
        <v>2531</v>
      </c>
      <c r="M6015" t="s">
        <v>1214</v>
      </c>
      <c r="N6015" t="s">
        <v>1538</v>
      </c>
      <c r="O6015">
        <v>0</v>
      </c>
      <c r="P6015" t="s">
        <v>1207</v>
      </c>
      <c r="R6015">
        <v>756488001</v>
      </c>
    </row>
    <row r="6016" spans="1:18">
      <c r="A6016" t="s">
        <v>1535</v>
      </c>
      <c r="B6016" t="s">
        <v>1484</v>
      </c>
      <c r="C6016">
        <v>201009</v>
      </c>
      <c r="D6016">
        <v>0</v>
      </c>
      <c r="E6016" t="s">
        <v>1302</v>
      </c>
      <c r="F6016">
        <v>0</v>
      </c>
      <c r="G6016">
        <v>0</v>
      </c>
      <c r="H6016">
        <v>0</v>
      </c>
      <c r="I6016">
        <v>43112051400</v>
      </c>
      <c r="J6016">
        <v>4</v>
      </c>
      <c r="K6016" t="s">
        <v>1537</v>
      </c>
      <c r="L6016">
        <v>2531</v>
      </c>
      <c r="M6016" t="s">
        <v>1214</v>
      </c>
      <c r="N6016" t="s">
        <v>1538</v>
      </c>
      <c r="O6016">
        <v>0</v>
      </c>
      <c r="P6016" t="s">
        <v>1207</v>
      </c>
      <c r="R6016">
        <v>756488001</v>
      </c>
    </row>
    <row r="6017" spans="1:18">
      <c r="A6017" t="s">
        <v>1535</v>
      </c>
      <c r="B6017" t="s">
        <v>1523</v>
      </c>
      <c r="C6017">
        <v>201009</v>
      </c>
      <c r="D6017">
        <v>0</v>
      </c>
      <c r="E6017" t="s">
        <v>1302</v>
      </c>
      <c r="F6017">
        <v>0</v>
      </c>
      <c r="G6017">
        <v>0</v>
      </c>
      <c r="H6017">
        <v>0</v>
      </c>
      <c r="I6017">
        <v>43112051800</v>
      </c>
      <c r="J6017">
        <v>4</v>
      </c>
      <c r="K6017" t="s">
        <v>1537</v>
      </c>
      <c r="L6017">
        <v>2531</v>
      </c>
      <c r="M6017" t="s">
        <v>1214</v>
      </c>
      <c r="N6017" t="s">
        <v>1538</v>
      </c>
      <c r="O6017">
        <v>0</v>
      </c>
      <c r="P6017" t="s">
        <v>1207</v>
      </c>
      <c r="R6017">
        <v>756488001</v>
      </c>
    </row>
    <row r="6018" spans="1:18">
      <c r="A6018" t="s">
        <v>1535</v>
      </c>
      <c r="B6018" t="s">
        <v>1527</v>
      </c>
      <c r="C6018">
        <v>201009</v>
      </c>
      <c r="D6018">
        <v>0</v>
      </c>
      <c r="E6018" t="s">
        <v>1302</v>
      </c>
      <c r="F6018">
        <v>0</v>
      </c>
      <c r="G6018">
        <v>0</v>
      </c>
      <c r="H6018">
        <v>0</v>
      </c>
      <c r="I6018">
        <v>43112052300</v>
      </c>
      <c r="J6018">
        <v>4</v>
      </c>
      <c r="K6018" t="s">
        <v>1539</v>
      </c>
      <c r="L6018">
        <v>2531</v>
      </c>
      <c r="M6018" t="s">
        <v>1214</v>
      </c>
      <c r="N6018" t="s">
        <v>1538</v>
      </c>
      <c r="O6018">
        <v>0</v>
      </c>
      <c r="P6018" t="s">
        <v>1207</v>
      </c>
      <c r="R6018">
        <v>756488001</v>
      </c>
    </row>
    <row r="6019" spans="1:18">
      <c r="A6019" t="s">
        <v>1535</v>
      </c>
      <c r="B6019" t="s">
        <v>1481</v>
      </c>
      <c r="C6019">
        <v>201010</v>
      </c>
      <c r="D6019">
        <v>0</v>
      </c>
      <c r="E6019" t="s">
        <v>1302</v>
      </c>
      <c r="F6019">
        <v>0</v>
      </c>
      <c r="G6019">
        <v>0</v>
      </c>
      <c r="H6019">
        <v>0</v>
      </c>
      <c r="I6019">
        <v>43112050000</v>
      </c>
      <c r="J6019">
        <v>4</v>
      </c>
      <c r="K6019" t="s">
        <v>1539</v>
      </c>
      <c r="L6019">
        <v>2531</v>
      </c>
      <c r="M6019" t="s">
        <v>1214</v>
      </c>
      <c r="N6019" t="s">
        <v>1538</v>
      </c>
      <c r="O6019">
        <v>0</v>
      </c>
      <c r="P6019" t="s">
        <v>1207</v>
      </c>
      <c r="R6019">
        <v>756488001</v>
      </c>
    </row>
    <row r="6020" spans="1:18">
      <c r="A6020" t="s">
        <v>1535</v>
      </c>
      <c r="B6020" t="s">
        <v>1484</v>
      </c>
      <c r="C6020">
        <v>201010</v>
      </c>
      <c r="D6020">
        <v>0</v>
      </c>
      <c r="E6020" t="s">
        <v>1302</v>
      </c>
      <c r="F6020">
        <v>0</v>
      </c>
      <c r="G6020">
        <v>0</v>
      </c>
      <c r="H6020">
        <v>0</v>
      </c>
      <c r="I6020">
        <v>43112051400</v>
      </c>
      <c r="J6020">
        <v>4</v>
      </c>
      <c r="K6020" t="s">
        <v>1537</v>
      </c>
      <c r="L6020">
        <v>2531</v>
      </c>
      <c r="M6020" t="s">
        <v>1214</v>
      </c>
      <c r="N6020" t="s">
        <v>1538</v>
      </c>
      <c r="O6020">
        <v>0</v>
      </c>
      <c r="P6020" t="s">
        <v>1207</v>
      </c>
      <c r="R6020">
        <v>756488001</v>
      </c>
    </row>
    <row r="6021" spans="1:18">
      <c r="A6021" t="s">
        <v>1535</v>
      </c>
      <c r="B6021" t="s">
        <v>1523</v>
      </c>
      <c r="C6021">
        <v>201010</v>
      </c>
      <c r="D6021">
        <v>0</v>
      </c>
      <c r="E6021" t="s">
        <v>1302</v>
      </c>
      <c r="F6021">
        <v>0</v>
      </c>
      <c r="G6021">
        <v>0</v>
      </c>
      <c r="H6021">
        <v>0</v>
      </c>
      <c r="I6021">
        <v>43112051800</v>
      </c>
      <c r="J6021">
        <v>4</v>
      </c>
      <c r="K6021" t="s">
        <v>1537</v>
      </c>
      <c r="L6021">
        <v>2531</v>
      </c>
      <c r="M6021" t="s">
        <v>1214</v>
      </c>
      <c r="N6021" t="s">
        <v>1538</v>
      </c>
      <c r="O6021">
        <v>0</v>
      </c>
      <c r="P6021" t="s">
        <v>1207</v>
      </c>
      <c r="R6021">
        <v>756488001</v>
      </c>
    </row>
    <row r="6022" spans="1:18">
      <c r="A6022" t="s">
        <v>1535</v>
      </c>
      <c r="B6022" t="s">
        <v>1527</v>
      </c>
      <c r="C6022">
        <v>201010</v>
      </c>
      <c r="D6022">
        <v>0</v>
      </c>
      <c r="E6022" t="s">
        <v>1302</v>
      </c>
      <c r="F6022">
        <v>0</v>
      </c>
      <c r="G6022">
        <v>0</v>
      </c>
      <c r="H6022">
        <v>0</v>
      </c>
      <c r="I6022">
        <v>43112052300</v>
      </c>
      <c r="J6022">
        <v>4</v>
      </c>
      <c r="K6022" t="s">
        <v>1539</v>
      </c>
      <c r="L6022">
        <v>2531</v>
      </c>
      <c r="M6022" t="s">
        <v>1214</v>
      </c>
      <c r="N6022" t="s">
        <v>1538</v>
      </c>
      <c r="O6022">
        <v>0</v>
      </c>
      <c r="P6022" t="s">
        <v>1207</v>
      </c>
      <c r="R6022">
        <v>756488001</v>
      </c>
    </row>
    <row r="6023" spans="1:18">
      <c r="A6023" t="s">
        <v>1535</v>
      </c>
      <c r="B6023" t="s">
        <v>1481</v>
      </c>
      <c r="C6023">
        <v>201011</v>
      </c>
      <c r="D6023">
        <v>0</v>
      </c>
      <c r="E6023" t="s">
        <v>1302</v>
      </c>
      <c r="F6023">
        <v>0</v>
      </c>
      <c r="G6023">
        <v>0</v>
      </c>
      <c r="H6023">
        <v>0</v>
      </c>
      <c r="I6023">
        <v>43112050000</v>
      </c>
      <c r="J6023">
        <v>4</v>
      </c>
      <c r="K6023" t="s">
        <v>1539</v>
      </c>
      <c r="L6023">
        <v>2531</v>
      </c>
      <c r="M6023" t="s">
        <v>1214</v>
      </c>
      <c r="N6023" t="s">
        <v>1538</v>
      </c>
      <c r="O6023">
        <v>0</v>
      </c>
      <c r="P6023" t="s">
        <v>1207</v>
      </c>
      <c r="R6023">
        <v>756488001</v>
      </c>
    </row>
    <row r="6024" spans="1:18">
      <c r="A6024" t="s">
        <v>1535</v>
      </c>
      <c r="B6024" t="s">
        <v>1484</v>
      </c>
      <c r="C6024">
        <v>201011</v>
      </c>
      <c r="D6024">
        <v>0</v>
      </c>
      <c r="E6024" t="s">
        <v>1302</v>
      </c>
      <c r="F6024">
        <v>0</v>
      </c>
      <c r="G6024">
        <v>0</v>
      </c>
      <c r="H6024">
        <v>0</v>
      </c>
      <c r="I6024">
        <v>43112051400</v>
      </c>
      <c r="J6024">
        <v>4</v>
      </c>
      <c r="K6024" t="s">
        <v>1537</v>
      </c>
      <c r="L6024">
        <v>2531</v>
      </c>
      <c r="M6024" t="s">
        <v>1214</v>
      </c>
      <c r="N6024" t="s">
        <v>1538</v>
      </c>
      <c r="O6024">
        <v>0</v>
      </c>
      <c r="P6024" t="s">
        <v>1207</v>
      </c>
      <c r="R6024">
        <v>756488001</v>
      </c>
    </row>
    <row r="6025" spans="1:18">
      <c r="A6025" t="s">
        <v>1535</v>
      </c>
      <c r="B6025" t="s">
        <v>1523</v>
      </c>
      <c r="C6025">
        <v>201011</v>
      </c>
      <c r="D6025">
        <v>0</v>
      </c>
      <c r="E6025" t="s">
        <v>1302</v>
      </c>
      <c r="F6025">
        <v>0</v>
      </c>
      <c r="G6025">
        <v>0</v>
      </c>
      <c r="H6025">
        <v>0</v>
      </c>
      <c r="I6025">
        <v>43112051800</v>
      </c>
      <c r="J6025">
        <v>4</v>
      </c>
      <c r="K6025" t="s">
        <v>1537</v>
      </c>
      <c r="L6025">
        <v>2531</v>
      </c>
      <c r="M6025" t="s">
        <v>1214</v>
      </c>
      <c r="N6025" t="s">
        <v>1538</v>
      </c>
      <c r="O6025">
        <v>0</v>
      </c>
      <c r="P6025" t="s">
        <v>1207</v>
      </c>
      <c r="R6025">
        <v>756488001</v>
      </c>
    </row>
    <row r="6026" spans="1:18">
      <c r="A6026" t="s">
        <v>1535</v>
      </c>
      <c r="B6026" t="s">
        <v>1527</v>
      </c>
      <c r="C6026">
        <v>201011</v>
      </c>
      <c r="D6026">
        <v>0</v>
      </c>
      <c r="E6026" t="s">
        <v>1302</v>
      </c>
      <c r="F6026">
        <v>0</v>
      </c>
      <c r="G6026">
        <v>0</v>
      </c>
      <c r="H6026">
        <v>0</v>
      </c>
      <c r="I6026">
        <v>43112052300</v>
      </c>
      <c r="J6026">
        <v>4</v>
      </c>
      <c r="K6026" t="s">
        <v>1539</v>
      </c>
      <c r="L6026">
        <v>2531</v>
      </c>
      <c r="M6026" t="s">
        <v>1214</v>
      </c>
      <c r="N6026" t="s">
        <v>1538</v>
      </c>
      <c r="O6026">
        <v>0</v>
      </c>
      <c r="P6026" t="s">
        <v>1207</v>
      </c>
      <c r="R6026">
        <v>756488001</v>
      </c>
    </row>
    <row r="6027" spans="1:18">
      <c r="A6027" t="s">
        <v>1535</v>
      </c>
      <c r="B6027" t="s">
        <v>1481</v>
      </c>
      <c r="C6027">
        <v>201012</v>
      </c>
      <c r="D6027">
        <v>0</v>
      </c>
      <c r="E6027" t="s">
        <v>1302</v>
      </c>
      <c r="F6027">
        <v>0</v>
      </c>
      <c r="G6027">
        <v>0</v>
      </c>
      <c r="H6027">
        <v>0</v>
      </c>
      <c r="I6027">
        <v>43112050000</v>
      </c>
      <c r="J6027">
        <v>4</v>
      </c>
      <c r="K6027" t="s">
        <v>1539</v>
      </c>
      <c r="L6027">
        <v>2531</v>
      </c>
      <c r="M6027" t="s">
        <v>1214</v>
      </c>
      <c r="N6027" t="s">
        <v>1538</v>
      </c>
      <c r="O6027">
        <v>0</v>
      </c>
      <c r="P6027" t="s">
        <v>1207</v>
      </c>
      <c r="R6027">
        <v>756488001</v>
      </c>
    </row>
    <row r="6028" spans="1:18">
      <c r="A6028" t="s">
        <v>1535</v>
      </c>
      <c r="B6028" t="s">
        <v>1484</v>
      </c>
      <c r="C6028">
        <v>201012</v>
      </c>
      <c r="D6028">
        <v>0</v>
      </c>
      <c r="E6028" t="s">
        <v>1302</v>
      </c>
      <c r="F6028">
        <v>0</v>
      </c>
      <c r="G6028">
        <v>0</v>
      </c>
      <c r="H6028">
        <v>0</v>
      </c>
      <c r="I6028">
        <v>43112051400</v>
      </c>
      <c r="J6028">
        <v>4</v>
      </c>
      <c r="K6028" t="s">
        <v>1537</v>
      </c>
      <c r="L6028">
        <v>2531</v>
      </c>
      <c r="M6028" t="s">
        <v>1214</v>
      </c>
      <c r="N6028" t="s">
        <v>1538</v>
      </c>
      <c r="O6028">
        <v>0</v>
      </c>
      <c r="P6028" t="s">
        <v>1207</v>
      </c>
      <c r="R6028">
        <v>756488001</v>
      </c>
    </row>
    <row r="6029" spans="1:18">
      <c r="A6029" t="s">
        <v>1535</v>
      </c>
      <c r="B6029" t="s">
        <v>1523</v>
      </c>
      <c r="C6029">
        <v>201012</v>
      </c>
      <c r="D6029">
        <v>0</v>
      </c>
      <c r="E6029" t="s">
        <v>1302</v>
      </c>
      <c r="F6029">
        <v>0</v>
      </c>
      <c r="G6029">
        <v>0</v>
      </c>
      <c r="H6029">
        <v>0</v>
      </c>
      <c r="I6029">
        <v>43112051800</v>
      </c>
      <c r="J6029">
        <v>4</v>
      </c>
      <c r="K6029" t="s">
        <v>1537</v>
      </c>
      <c r="L6029">
        <v>2531</v>
      </c>
      <c r="M6029" t="s">
        <v>1214</v>
      </c>
      <c r="N6029" t="s">
        <v>1538</v>
      </c>
      <c r="O6029">
        <v>0</v>
      </c>
      <c r="P6029" t="s">
        <v>1207</v>
      </c>
      <c r="R6029">
        <v>756488001</v>
      </c>
    </row>
    <row r="6030" spans="1:18">
      <c r="A6030" t="s">
        <v>1535</v>
      </c>
      <c r="B6030" t="s">
        <v>1527</v>
      </c>
      <c r="C6030">
        <v>201012</v>
      </c>
      <c r="D6030">
        <v>0</v>
      </c>
      <c r="E6030" t="s">
        <v>1302</v>
      </c>
      <c r="F6030">
        <v>0</v>
      </c>
      <c r="G6030">
        <v>0</v>
      </c>
      <c r="H6030">
        <v>0</v>
      </c>
      <c r="I6030">
        <v>43112052300</v>
      </c>
      <c r="J6030">
        <v>4</v>
      </c>
      <c r="K6030" t="s">
        <v>1539</v>
      </c>
      <c r="L6030">
        <v>2531</v>
      </c>
      <c r="M6030" t="s">
        <v>1214</v>
      </c>
      <c r="N6030" t="s">
        <v>1538</v>
      </c>
      <c r="O6030">
        <v>0</v>
      </c>
      <c r="P6030" t="s">
        <v>1207</v>
      </c>
      <c r="R6030">
        <v>756488001</v>
      </c>
    </row>
    <row r="6031" spans="1:18">
      <c r="F6031">
        <f>SUM(F5899:F6030)</f>
        <v>110313</v>
      </c>
      <c r="G6031">
        <f>SUM(G5899:G6030)</f>
        <v>75568</v>
      </c>
      <c r="H6031">
        <f>SUM(H5899:H6030)</f>
        <v>638495</v>
      </c>
    </row>
    <row r="6032" spans="1:18">
      <c r="F6032" s="248">
        <f>F6031/365</f>
        <v>302.22739726027396</v>
      </c>
      <c r="G6032" s="248">
        <f>G6031*1000/F6031</f>
        <v>685.03258908741486</v>
      </c>
      <c r="H6032" s="79">
        <f>H6031/F6031</f>
        <v>5.7880304225249972</v>
      </c>
    </row>
    <row r="6034" spans="1:18">
      <c r="A6034" t="s">
        <v>1543</v>
      </c>
      <c r="B6034" t="s">
        <v>1544</v>
      </c>
      <c r="C6034">
        <v>201001</v>
      </c>
      <c r="D6034">
        <v>31</v>
      </c>
      <c r="E6034" t="s">
        <v>1212</v>
      </c>
      <c r="F6034">
        <v>38207</v>
      </c>
      <c r="G6034">
        <v>47489</v>
      </c>
      <c r="H6034">
        <v>58965</v>
      </c>
      <c r="I6034">
        <v>43112071700</v>
      </c>
      <c r="J6034">
        <v>8</v>
      </c>
      <c r="K6034" t="s">
        <v>1545</v>
      </c>
      <c r="L6034">
        <v>276</v>
      </c>
      <c r="M6034" t="s">
        <v>1457</v>
      </c>
      <c r="N6034" t="s">
        <v>1546</v>
      </c>
      <c r="O6034">
        <v>0</v>
      </c>
      <c r="P6034" t="s">
        <v>1233</v>
      </c>
      <c r="Q6034">
        <v>19970519</v>
      </c>
      <c r="R6034" t="s">
        <v>1543</v>
      </c>
    </row>
    <row r="6035" spans="1:18">
      <c r="A6035" t="s">
        <v>1543</v>
      </c>
      <c r="B6035" t="s">
        <v>1547</v>
      </c>
      <c r="C6035">
        <v>201001</v>
      </c>
      <c r="D6035">
        <v>31</v>
      </c>
      <c r="E6035" t="s">
        <v>1212</v>
      </c>
      <c r="F6035">
        <v>7269</v>
      </c>
      <c r="G6035">
        <v>43616</v>
      </c>
      <c r="H6035">
        <v>5050</v>
      </c>
      <c r="I6035">
        <v>43112075504</v>
      </c>
      <c r="J6035">
        <v>8</v>
      </c>
      <c r="K6035" t="s">
        <v>1548</v>
      </c>
      <c r="L6035">
        <v>276</v>
      </c>
      <c r="M6035" t="s">
        <v>1457</v>
      </c>
      <c r="N6035" t="s">
        <v>1546</v>
      </c>
      <c r="O6035">
        <v>0</v>
      </c>
      <c r="P6035" t="s">
        <v>1207</v>
      </c>
      <c r="Q6035">
        <v>20071021</v>
      </c>
      <c r="R6035" t="s">
        <v>1543</v>
      </c>
    </row>
    <row r="6036" spans="1:18">
      <c r="A6036" t="s">
        <v>1543</v>
      </c>
      <c r="B6036" t="s">
        <v>1544</v>
      </c>
      <c r="C6036">
        <v>201002</v>
      </c>
      <c r="D6036">
        <v>27</v>
      </c>
      <c r="E6036" t="s">
        <v>1212</v>
      </c>
      <c r="F6036">
        <v>34952</v>
      </c>
      <c r="G6036">
        <v>40231</v>
      </c>
      <c r="H6036">
        <v>51895</v>
      </c>
      <c r="I6036">
        <v>43112071700</v>
      </c>
      <c r="J6036">
        <v>8</v>
      </c>
      <c r="K6036" t="s">
        <v>1545</v>
      </c>
      <c r="L6036">
        <v>276</v>
      </c>
      <c r="M6036" t="s">
        <v>1457</v>
      </c>
      <c r="N6036" t="s">
        <v>1546</v>
      </c>
      <c r="O6036">
        <v>0</v>
      </c>
      <c r="P6036" t="s">
        <v>1233</v>
      </c>
      <c r="Q6036">
        <v>19970519</v>
      </c>
      <c r="R6036" t="s">
        <v>1543</v>
      </c>
    </row>
    <row r="6037" spans="1:18">
      <c r="A6037" t="s">
        <v>1543</v>
      </c>
      <c r="B6037" t="s">
        <v>1547</v>
      </c>
      <c r="C6037">
        <v>201002</v>
      </c>
      <c r="D6037">
        <v>27</v>
      </c>
      <c r="E6037" t="s">
        <v>1212</v>
      </c>
      <c r="F6037">
        <v>6696</v>
      </c>
      <c r="G6037">
        <v>36671</v>
      </c>
      <c r="H6037">
        <v>4174</v>
      </c>
      <c r="I6037">
        <v>43112075504</v>
      </c>
      <c r="J6037">
        <v>8</v>
      </c>
      <c r="K6037" t="s">
        <v>1548</v>
      </c>
      <c r="L6037">
        <v>276</v>
      </c>
      <c r="M6037" t="s">
        <v>1457</v>
      </c>
      <c r="N6037" t="s">
        <v>1546</v>
      </c>
      <c r="O6037">
        <v>0</v>
      </c>
      <c r="P6037" t="s">
        <v>1207</v>
      </c>
      <c r="Q6037">
        <v>20071021</v>
      </c>
      <c r="R6037" t="s">
        <v>1543</v>
      </c>
    </row>
    <row r="6038" spans="1:18">
      <c r="A6038" t="s">
        <v>1543</v>
      </c>
      <c r="B6038" t="s">
        <v>1544</v>
      </c>
      <c r="C6038">
        <v>201003</v>
      </c>
      <c r="D6038">
        <v>31</v>
      </c>
      <c r="E6038" t="s">
        <v>1212</v>
      </c>
      <c r="F6038">
        <v>31510</v>
      </c>
      <c r="G6038">
        <v>36481</v>
      </c>
      <c r="H6038">
        <v>55607</v>
      </c>
      <c r="I6038">
        <v>43112071700</v>
      </c>
      <c r="J6038">
        <v>8</v>
      </c>
      <c r="K6038" t="s">
        <v>1545</v>
      </c>
      <c r="L6038">
        <v>276</v>
      </c>
      <c r="M6038" t="s">
        <v>1457</v>
      </c>
      <c r="N6038" t="s">
        <v>1546</v>
      </c>
      <c r="O6038">
        <v>0</v>
      </c>
      <c r="P6038" t="s">
        <v>1233</v>
      </c>
      <c r="Q6038">
        <v>19970519</v>
      </c>
      <c r="R6038" t="s">
        <v>1543</v>
      </c>
    </row>
    <row r="6039" spans="1:18">
      <c r="A6039" t="s">
        <v>1543</v>
      </c>
      <c r="B6039" t="s">
        <v>1547</v>
      </c>
      <c r="C6039">
        <v>201003</v>
      </c>
      <c r="D6039">
        <v>31</v>
      </c>
      <c r="E6039" t="s">
        <v>1212</v>
      </c>
      <c r="F6039">
        <v>6915</v>
      </c>
      <c r="G6039">
        <v>38965</v>
      </c>
      <c r="H6039">
        <v>4751</v>
      </c>
      <c r="I6039">
        <v>43112075504</v>
      </c>
      <c r="J6039">
        <v>8</v>
      </c>
      <c r="K6039" t="s">
        <v>1548</v>
      </c>
      <c r="L6039">
        <v>276</v>
      </c>
      <c r="M6039" t="s">
        <v>1457</v>
      </c>
      <c r="N6039" t="s">
        <v>1546</v>
      </c>
      <c r="O6039">
        <v>0</v>
      </c>
      <c r="P6039" t="s">
        <v>1207</v>
      </c>
      <c r="Q6039">
        <v>20071021</v>
      </c>
      <c r="R6039" t="s">
        <v>1543</v>
      </c>
    </row>
    <row r="6040" spans="1:18">
      <c r="A6040" t="s">
        <v>1543</v>
      </c>
      <c r="B6040" t="s">
        <v>1544</v>
      </c>
      <c r="C6040">
        <v>201004</v>
      </c>
      <c r="D6040">
        <v>30</v>
      </c>
      <c r="E6040" t="s">
        <v>1212</v>
      </c>
      <c r="F6040">
        <v>29333</v>
      </c>
      <c r="G6040">
        <v>31022</v>
      </c>
      <c r="H6040">
        <v>57729</v>
      </c>
      <c r="I6040">
        <v>43112071700</v>
      </c>
      <c r="J6040">
        <v>8</v>
      </c>
      <c r="K6040" t="s">
        <v>1545</v>
      </c>
      <c r="L6040">
        <v>276</v>
      </c>
      <c r="M6040" t="s">
        <v>1457</v>
      </c>
      <c r="N6040" t="s">
        <v>1546</v>
      </c>
      <c r="O6040">
        <v>0</v>
      </c>
      <c r="P6040" t="s">
        <v>1233</v>
      </c>
      <c r="Q6040">
        <v>19970519</v>
      </c>
      <c r="R6040" t="s">
        <v>1543</v>
      </c>
    </row>
    <row r="6041" spans="1:18">
      <c r="A6041" t="s">
        <v>1543</v>
      </c>
      <c r="B6041" t="s">
        <v>1547</v>
      </c>
      <c r="C6041">
        <v>201004</v>
      </c>
      <c r="D6041">
        <v>30</v>
      </c>
      <c r="E6041" t="s">
        <v>1212</v>
      </c>
      <c r="F6041">
        <v>6233</v>
      </c>
      <c r="G6041">
        <v>35724</v>
      </c>
      <c r="H6041">
        <v>5290</v>
      </c>
      <c r="I6041">
        <v>43112075504</v>
      </c>
      <c r="J6041">
        <v>8</v>
      </c>
      <c r="K6041" t="s">
        <v>1548</v>
      </c>
      <c r="L6041">
        <v>276</v>
      </c>
      <c r="M6041" t="s">
        <v>1457</v>
      </c>
      <c r="N6041" t="s">
        <v>1546</v>
      </c>
      <c r="O6041">
        <v>0</v>
      </c>
      <c r="P6041" t="s">
        <v>1207</v>
      </c>
      <c r="Q6041">
        <v>20071021</v>
      </c>
      <c r="R6041" t="s">
        <v>1543</v>
      </c>
    </row>
    <row r="6042" spans="1:18">
      <c r="A6042" t="s">
        <v>1543</v>
      </c>
      <c r="B6042" t="s">
        <v>1544</v>
      </c>
      <c r="C6042">
        <v>201005</v>
      </c>
      <c r="D6042">
        <v>31</v>
      </c>
      <c r="E6042" t="s">
        <v>1212</v>
      </c>
      <c r="F6042">
        <v>28751</v>
      </c>
      <c r="G6042">
        <v>26474</v>
      </c>
      <c r="H6042">
        <v>53759</v>
      </c>
      <c r="I6042">
        <v>43112071700</v>
      </c>
      <c r="J6042">
        <v>8</v>
      </c>
      <c r="K6042" t="s">
        <v>1545</v>
      </c>
      <c r="L6042">
        <v>276</v>
      </c>
      <c r="M6042" t="s">
        <v>1457</v>
      </c>
      <c r="N6042" t="s">
        <v>1546</v>
      </c>
      <c r="O6042">
        <v>0</v>
      </c>
      <c r="P6042" t="s">
        <v>1233</v>
      </c>
      <c r="Q6042">
        <v>19970519</v>
      </c>
      <c r="R6042" t="s">
        <v>1543</v>
      </c>
    </row>
    <row r="6043" spans="1:18">
      <c r="A6043" t="s">
        <v>1543</v>
      </c>
      <c r="B6043" t="s">
        <v>1547</v>
      </c>
      <c r="C6043">
        <v>201005</v>
      </c>
      <c r="D6043">
        <v>31</v>
      </c>
      <c r="E6043" t="s">
        <v>1212</v>
      </c>
      <c r="F6043">
        <v>5768</v>
      </c>
      <c r="G6043">
        <v>30430</v>
      </c>
      <c r="H6043">
        <v>4737</v>
      </c>
      <c r="I6043">
        <v>43112075504</v>
      </c>
      <c r="J6043">
        <v>8</v>
      </c>
      <c r="K6043" t="s">
        <v>1548</v>
      </c>
      <c r="L6043">
        <v>276</v>
      </c>
      <c r="M6043" t="s">
        <v>1457</v>
      </c>
      <c r="N6043" t="s">
        <v>1546</v>
      </c>
      <c r="O6043">
        <v>0</v>
      </c>
      <c r="P6043" t="s">
        <v>1207</v>
      </c>
      <c r="Q6043">
        <v>20071021</v>
      </c>
      <c r="R6043" t="s">
        <v>1543</v>
      </c>
    </row>
    <row r="6044" spans="1:18">
      <c r="A6044" t="s">
        <v>1543</v>
      </c>
      <c r="B6044" t="s">
        <v>1544</v>
      </c>
      <c r="C6044">
        <v>201006</v>
      </c>
      <c r="D6044">
        <v>30</v>
      </c>
      <c r="E6044" t="s">
        <v>1212</v>
      </c>
      <c r="F6044">
        <v>27060</v>
      </c>
      <c r="G6044">
        <v>24621</v>
      </c>
      <c r="H6044">
        <v>51980</v>
      </c>
      <c r="I6044">
        <v>43112071700</v>
      </c>
      <c r="J6044">
        <v>8</v>
      </c>
      <c r="K6044" t="s">
        <v>1545</v>
      </c>
      <c r="L6044">
        <v>276</v>
      </c>
      <c r="M6044" t="s">
        <v>1457</v>
      </c>
      <c r="N6044" t="s">
        <v>1546</v>
      </c>
      <c r="O6044">
        <v>0</v>
      </c>
      <c r="P6044" t="s">
        <v>1233</v>
      </c>
      <c r="Q6044">
        <v>19970519</v>
      </c>
      <c r="R6044" t="s">
        <v>1543</v>
      </c>
    </row>
    <row r="6045" spans="1:18">
      <c r="A6045" t="s">
        <v>1543</v>
      </c>
      <c r="B6045" t="s">
        <v>1547</v>
      </c>
      <c r="C6045">
        <v>201006</v>
      </c>
      <c r="D6045">
        <v>30</v>
      </c>
      <c r="E6045" t="s">
        <v>1212</v>
      </c>
      <c r="F6045">
        <v>4990</v>
      </c>
      <c r="G6045">
        <v>26903</v>
      </c>
      <c r="H6045">
        <v>4118</v>
      </c>
      <c r="I6045">
        <v>43112075504</v>
      </c>
      <c r="J6045">
        <v>8</v>
      </c>
      <c r="K6045" t="s">
        <v>1548</v>
      </c>
      <c r="L6045">
        <v>276</v>
      </c>
      <c r="M6045" t="s">
        <v>1457</v>
      </c>
      <c r="N6045" t="s">
        <v>1546</v>
      </c>
      <c r="O6045">
        <v>0</v>
      </c>
      <c r="P6045" t="s">
        <v>1207</v>
      </c>
      <c r="Q6045">
        <v>20071021</v>
      </c>
      <c r="R6045" t="s">
        <v>1543</v>
      </c>
    </row>
    <row r="6046" spans="1:18">
      <c r="A6046" t="s">
        <v>1543</v>
      </c>
      <c r="B6046" t="s">
        <v>1544</v>
      </c>
      <c r="C6046">
        <v>201007</v>
      </c>
      <c r="D6046">
        <v>31</v>
      </c>
      <c r="E6046" t="s">
        <v>1212</v>
      </c>
      <c r="F6046">
        <v>24830</v>
      </c>
      <c r="G6046">
        <v>23154</v>
      </c>
      <c r="H6046">
        <v>55568</v>
      </c>
      <c r="I6046">
        <v>43112071700</v>
      </c>
      <c r="J6046">
        <v>8</v>
      </c>
      <c r="K6046" t="s">
        <v>1545</v>
      </c>
      <c r="L6046">
        <v>276</v>
      </c>
      <c r="M6046" t="s">
        <v>1457</v>
      </c>
      <c r="N6046" t="s">
        <v>1546</v>
      </c>
      <c r="O6046">
        <v>0</v>
      </c>
      <c r="P6046" t="s">
        <v>1233</v>
      </c>
      <c r="Q6046">
        <v>19970519</v>
      </c>
      <c r="R6046" t="s">
        <v>1543</v>
      </c>
    </row>
    <row r="6047" spans="1:18">
      <c r="A6047" t="s">
        <v>1543</v>
      </c>
      <c r="B6047" t="s">
        <v>1547</v>
      </c>
      <c r="C6047">
        <v>201007</v>
      </c>
      <c r="D6047">
        <v>31</v>
      </c>
      <c r="E6047" t="s">
        <v>1212</v>
      </c>
      <c r="F6047">
        <v>4658</v>
      </c>
      <c r="G6047">
        <v>26156</v>
      </c>
      <c r="H6047">
        <v>4742</v>
      </c>
      <c r="I6047">
        <v>43112075504</v>
      </c>
      <c r="J6047">
        <v>8</v>
      </c>
      <c r="K6047" t="s">
        <v>1548</v>
      </c>
      <c r="L6047">
        <v>276</v>
      </c>
      <c r="M6047" t="s">
        <v>1457</v>
      </c>
      <c r="N6047" t="s">
        <v>1546</v>
      </c>
      <c r="O6047">
        <v>0</v>
      </c>
      <c r="P6047" t="s">
        <v>1207</v>
      </c>
      <c r="Q6047">
        <v>20071021</v>
      </c>
      <c r="R6047" t="s">
        <v>1543</v>
      </c>
    </row>
    <row r="6048" spans="1:18">
      <c r="A6048" t="s">
        <v>1543</v>
      </c>
      <c r="B6048" t="s">
        <v>1544</v>
      </c>
      <c r="C6048">
        <v>201008</v>
      </c>
      <c r="D6048">
        <v>31</v>
      </c>
      <c r="E6048" t="s">
        <v>1212</v>
      </c>
      <c r="F6048">
        <v>18620</v>
      </c>
      <c r="G6048">
        <v>12893</v>
      </c>
      <c r="H6048">
        <v>46375</v>
      </c>
      <c r="I6048">
        <v>43112071700</v>
      </c>
      <c r="J6048">
        <v>8</v>
      </c>
      <c r="K6048" t="s">
        <v>1545</v>
      </c>
      <c r="L6048">
        <v>276</v>
      </c>
      <c r="M6048" t="s">
        <v>1457</v>
      </c>
      <c r="N6048" t="s">
        <v>1546</v>
      </c>
      <c r="O6048">
        <v>0</v>
      </c>
      <c r="P6048" t="s">
        <v>1233</v>
      </c>
      <c r="Q6048">
        <v>19970519</v>
      </c>
      <c r="R6048" t="s">
        <v>1543</v>
      </c>
    </row>
    <row r="6049" spans="1:18">
      <c r="A6049" t="s">
        <v>1543</v>
      </c>
      <c r="B6049" t="s">
        <v>1547</v>
      </c>
      <c r="C6049">
        <v>201008</v>
      </c>
      <c r="D6049">
        <v>31</v>
      </c>
      <c r="E6049" t="s">
        <v>1212</v>
      </c>
      <c r="F6049">
        <v>4772</v>
      </c>
      <c r="G6049">
        <v>24255</v>
      </c>
      <c r="H6049">
        <v>4696</v>
      </c>
      <c r="I6049">
        <v>43112075504</v>
      </c>
      <c r="J6049">
        <v>8</v>
      </c>
      <c r="K6049" t="s">
        <v>1548</v>
      </c>
      <c r="L6049">
        <v>276</v>
      </c>
      <c r="M6049" t="s">
        <v>1457</v>
      </c>
      <c r="N6049" t="s">
        <v>1546</v>
      </c>
      <c r="O6049">
        <v>0</v>
      </c>
      <c r="P6049" t="s">
        <v>1207</v>
      </c>
      <c r="Q6049">
        <v>20071021</v>
      </c>
      <c r="R6049" t="s">
        <v>1543</v>
      </c>
    </row>
    <row r="6050" spans="1:18">
      <c r="A6050" t="s">
        <v>1543</v>
      </c>
      <c r="B6050" t="s">
        <v>1544</v>
      </c>
      <c r="C6050">
        <v>201009</v>
      </c>
      <c r="D6050">
        <v>30</v>
      </c>
      <c r="E6050" t="s">
        <v>1212</v>
      </c>
      <c r="F6050">
        <v>17949</v>
      </c>
      <c r="G6050">
        <v>15196</v>
      </c>
      <c r="H6050">
        <v>44924</v>
      </c>
      <c r="I6050">
        <v>43112071700</v>
      </c>
      <c r="J6050">
        <v>8</v>
      </c>
      <c r="K6050" t="s">
        <v>1545</v>
      </c>
      <c r="L6050">
        <v>276</v>
      </c>
      <c r="M6050" t="s">
        <v>1457</v>
      </c>
      <c r="N6050" t="s">
        <v>1546</v>
      </c>
      <c r="O6050">
        <v>0</v>
      </c>
      <c r="P6050" t="s">
        <v>1233</v>
      </c>
      <c r="Q6050">
        <v>19970519</v>
      </c>
      <c r="R6050" t="s">
        <v>1543</v>
      </c>
    </row>
    <row r="6051" spans="1:18">
      <c r="A6051" t="s">
        <v>1543</v>
      </c>
      <c r="B6051" t="s">
        <v>1547</v>
      </c>
      <c r="C6051">
        <v>201009</v>
      </c>
      <c r="D6051">
        <v>30</v>
      </c>
      <c r="E6051" t="s">
        <v>1212</v>
      </c>
      <c r="F6051">
        <v>4181</v>
      </c>
      <c r="G6051">
        <v>20708</v>
      </c>
      <c r="H6051">
        <v>3913</v>
      </c>
      <c r="I6051">
        <v>43112075504</v>
      </c>
      <c r="J6051">
        <v>8</v>
      </c>
      <c r="K6051" t="s">
        <v>1548</v>
      </c>
      <c r="L6051">
        <v>276</v>
      </c>
      <c r="M6051" t="s">
        <v>1457</v>
      </c>
      <c r="N6051" t="s">
        <v>1546</v>
      </c>
      <c r="O6051">
        <v>0</v>
      </c>
      <c r="P6051" t="s">
        <v>1207</v>
      </c>
      <c r="Q6051">
        <v>20071021</v>
      </c>
      <c r="R6051" t="s">
        <v>1543</v>
      </c>
    </row>
    <row r="6052" spans="1:18">
      <c r="A6052" t="s">
        <v>1543</v>
      </c>
      <c r="B6052" t="s">
        <v>1544</v>
      </c>
      <c r="C6052">
        <v>201010</v>
      </c>
      <c r="D6052">
        <v>30</v>
      </c>
      <c r="E6052" t="s">
        <v>1212</v>
      </c>
      <c r="F6052">
        <v>17080</v>
      </c>
      <c r="G6052">
        <v>17638</v>
      </c>
      <c r="H6052">
        <v>51907</v>
      </c>
      <c r="I6052">
        <v>43112071700</v>
      </c>
      <c r="J6052">
        <v>8</v>
      </c>
      <c r="K6052" t="s">
        <v>1545</v>
      </c>
      <c r="L6052">
        <v>276</v>
      </c>
      <c r="M6052" t="s">
        <v>1457</v>
      </c>
      <c r="N6052" t="s">
        <v>1546</v>
      </c>
      <c r="O6052">
        <v>0</v>
      </c>
      <c r="P6052" t="s">
        <v>1233</v>
      </c>
      <c r="Q6052">
        <v>19970519</v>
      </c>
      <c r="R6052" t="s">
        <v>1543</v>
      </c>
    </row>
    <row r="6053" spans="1:18">
      <c r="A6053" t="s">
        <v>1543</v>
      </c>
      <c r="B6053" t="s">
        <v>1547</v>
      </c>
      <c r="C6053">
        <v>201010</v>
      </c>
      <c r="D6053">
        <v>31</v>
      </c>
      <c r="E6053" t="s">
        <v>1212</v>
      </c>
      <c r="F6053">
        <v>3388</v>
      </c>
      <c r="G6053">
        <v>19711</v>
      </c>
      <c r="H6053">
        <v>4725</v>
      </c>
      <c r="I6053">
        <v>43112075504</v>
      </c>
      <c r="J6053">
        <v>8</v>
      </c>
      <c r="K6053" t="s">
        <v>1548</v>
      </c>
      <c r="L6053">
        <v>276</v>
      </c>
      <c r="M6053" t="s">
        <v>1457</v>
      </c>
      <c r="N6053" t="s">
        <v>1546</v>
      </c>
      <c r="O6053">
        <v>0</v>
      </c>
      <c r="P6053" t="s">
        <v>1207</v>
      </c>
      <c r="Q6053">
        <v>20071021</v>
      </c>
      <c r="R6053" t="s">
        <v>1543</v>
      </c>
    </row>
    <row r="6054" spans="1:18">
      <c r="A6054" t="s">
        <v>1543</v>
      </c>
      <c r="B6054" t="s">
        <v>1547</v>
      </c>
      <c r="C6054">
        <v>201011</v>
      </c>
      <c r="D6054">
        <v>30</v>
      </c>
      <c r="E6054" t="s">
        <v>1212</v>
      </c>
      <c r="F6054">
        <v>3347</v>
      </c>
      <c r="G6054">
        <v>18549</v>
      </c>
      <c r="H6054">
        <v>4906</v>
      </c>
      <c r="I6054">
        <v>43112075504</v>
      </c>
      <c r="J6054">
        <v>8</v>
      </c>
      <c r="K6054" t="s">
        <v>1548</v>
      </c>
      <c r="L6054">
        <v>276</v>
      </c>
      <c r="M6054" t="s">
        <v>1457</v>
      </c>
      <c r="N6054" t="s">
        <v>1546</v>
      </c>
      <c r="O6054">
        <v>0</v>
      </c>
      <c r="P6054" t="s">
        <v>1207</v>
      </c>
      <c r="Q6054">
        <v>20071021</v>
      </c>
      <c r="R6054" t="s">
        <v>1543</v>
      </c>
    </row>
    <row r="6055" spans="1:18">
      <c r="A6055" t="s">
        <v>1543</v>
      </c>
      <c r="B6055" t="s">
        <v>1547</v>
      </c>
      <c r="C6055">
        <v>201012</v>
      </c>
      <c r="D6055">
        <v>31</v>
      </c>
      <c r="E6055" t="s">
        <v>1212</v>
      </c>
      <c r="F6055">
        <v>3871</v>
      </c>
      <c r="G6055">
        <v>22295</v>
      </c>
      <c r="H6055">
        <v>5218</v>
      </c>
      <c r="I6055">
        <v>43112075504</v>
      </c>
      <c r="J6055">
        <v>8</v>
      </c>
      <c r="K6055" t="s">
        <v>1548</v>
      </c>
      <c r="L6055">
        <v>276</v>
      </c>
      <c r="M6055" t="s">
        <v>1457</v>
      </c>
      <c r="N6055" t="s">
        <v>1546</v>
      </c>
      <c r="O6055">
        <v>0</v>
      </c>
      <c r="P6055" t="s">
        <v>1207</v>
      </c>
      <c r="Q6055">
        <v>20071021</v>
      </c>
      <c r="R6055" t="s">
        <v>1543</v>
      </c>
    </row>
    <row r="6056" spans="1:18">
      <c r="A6056" t="s">
        <v>1543</v>
      </c>
      <c r="B6056" t="s">
        <v>1549</v>
      </c>
      <c r="C6056">
        <v>201001</v>
      </c>
      <c r="D6056">
        <v>31</v>
      </c>
      <c r="E6056" t="s">
        <v>1212</v>
      </c>
      <c r="F6056">
        <v>27095</v>
      </c>
      <c r="G6056">
        <v>5759</v>
      </c>
      <c r="H6056">
        <v>57445</v>
      </c>
      <c r="I6056">
        <v>43112070300</v>
      </c>
      <c r="J6056">
        <v>9</v>
      </c>
      <c r="K6056" t="s">
        <v>1548</v>
      </c>
      <c r="L6056">
        <v>276</v>
      </c>
      <c r="M6056" t="s">
        <v>1457</v>
      </c>
      <c r="N6056" t="s">
        <v>1546</v>
      </c>
      <c r="O6056">
        <v>0</v>
      </c>
      <c r="P6056" t="s">
        <v>1207</v>
      </c>
      <c r="Q6056">
        <v>19931201</v>
      </c>
      <c r="R6056" t="s">
        <v>1543</v>
      </c>
    </row>
    <row r="6057" spans="1:18">
      <c r="A6057" t="s">
        <v>1543</v>
      </c>
      <c r="B6057" t="s">
        <v>1550</v>
      </c>
      <c r="C6057">
        <v>201001</v>
      </c>
      <c r="D6057">
        <v>31</v>
      </c>
      <c r="E6057" t="s">
        <v>1212</v>
      </c>
      <c r="F6057">
        <v>38248</v>
      </c>
      <c r="G6057">
        <v>85060</v>
      </c>
      <c r="H6057">
        <v>54569</v>
      </c>
      <c r="I6057">
        <v>43112070900</v>
      </c>
      <c r="J6057">
        <v>9</v>
      </c>
      <c r="K6057" t="s">
        <v>1545</v>
      </c>
      <c r="L6057">
        <v>276</v>
      </c>
      <c r="M6057" t="s">
        <v>1457</v>
      </c>
      <c r="N6057" t="s">
        <v>1546</v>
      </c>
      <c r="O6057">
        <v>0</v>
      </c>
      <c r="P6057" t="s">
        <v>1207</v>
      </c>
      <c r="Q6057">
        <v>19940201</v>
      </c>
      <c r="R6057" t="s">
        <v>1543</v>
      </c>
    </row>
    <row r="6058" spans="1:18">
      <c r="A6058" t="s">
        <v>1543</v>
      </c>
      <c r="B6058" t="s">
        <v>1551</v>
      </c>
      <c r="C6058">
        <v>201001</v>
      </c>
      <c r="D6058">
        <v>31</v>
      </c>
      <c r="E6058" t="s">
        <v>1212</v>
      </c>
      <c r="F6058">
        <v>17750</v>
      </c>
      <c r="G6058">
        <v>58028</v>
      </c>
      <c r="H6058">
        <v>23599</v>
      </c>
      <c r="I6058">
        <v>43112071200</v>
      </c>
      <c r="J6058">
        <v>9</v>
      </c>
      <c r="K6058" t="s">
        <v>1548</v>
      </c>
      <c r="L6058">
        <v>276</v>
      </c>
      <c r="M6058" t="s">
        <v>1457</v>
      </c>
      <c r="N6058" t="s">
        <v>1546</v>
      </c>
      <c r="O6058">
        <v>0</v>
      </c>
      <c r="P6058" t="s">
        <v>1207</v>
      </c>
      <c r="Q6058">
        <v>19940501</v>
      </c>
      <c r="R6058" t="s">
        <v>1543</v>
      </c>
    </row>
    <row r="6059" spans="1:18">
      <c r="A6059" t="s">
        <v>1543</v>
      </c>
      <c r="B6059" t="s">
        <v>1552</v>
      </c>
      <c r="C6059">
        <v>201001</v>
      </c>
      <c r="D6059">
        <v>31</v>
      </c>
      <c r="E6059" t="s">
        <v>1212</v>
      </c>
      <c r="F6059">
        <v>28338</v>
      </c>
      <c r="G6059">
        <v>15451</v>
      </c>
      <c r="H6059">
        <v>51544</v>
      </c>
      <c r="I6059">
        <v>43112071300</v>
      </c>
      <c r="J6059">
        <v>9</v>
      </c>
      <c r="K6059" t="s">
        <v>1545</v>
      </c>
      <c r="L6059">
        <v>276</v>
      </c>
      <c r="M6059" t="s">
        <v>1457</v>
      </c>
      <c r="N6059" t="s">
        <v>1546</v>
      </c>
      <c r="O6059">
        <v>0</v>
      </c>
      <c r="P6059" t="s">
        <v>1207</v>
      </c>
      <c r="Q6059">
        <v>19940601</v>
      </c>
      <c r="R6059" t="s">
        <v>1543</v>
      </c>
    </row>
    <row r="6060" spans="1:18">
      <c r="A6060" t="s">
        <v>1543</v>
      </c>
      <c r="B6060" t="s">
        <v>1553</v>
      </c>
      <c r="C6060">
        <v>201001</v>
      </c>
      <c r="D6060">
        <v>31</v>
      </c>
      <c r="E6060" t="s">
        <v>1212</v>
      </c>
      <c r="F6060">
        <v>9056</v>
      </c>
      <c r="G6060">
        <v>21279</v>
      </c>
      <c r="H6060">
        <v>73829</v>
      </c>
      <c r="I6060">
        <v>43112072101</v>
      </c>
      <c r="J6060">
        <v>9</v>
      </c>
      <c r="K6060" t="s">
        <v>1548</v>
      </c>
      <c r="L6060">
        <v>276</v>
      </c>
      <c r="M6060" t="s">
        <v>1457</v>
      </c>
      <c r="N6060" t="s">
        <v>1546</v>
      </c>
      <c r="O6060">
        <v>0</v>
      </c>
      <c r="P6060" t="s">
        <v>1207</v>
      </c>
      <c r="Q6060">
        <v>19951201</v>
      </c>
      <c r="R6060" t="s">
        <v>1543</v>
      </c>
    </row>
    <row r="6061" spans="1:18">
      <c r="A6061" t="s">
        <v>1543</v>
      </c>
      <c r="B6061" t="s">
        <v>1554</v>
      </c>
      <c r="C6061">
        <v>201001</v>
      </c>
      <c r="D6061">
        <v>31</v>
      </c>
      <c r="E6061" t="s">
        <v>1212</v>
      </c>
      <c r="F6061">
        <v>25007</v>
      </c>
      <c r="G6061">
        <v>10312</v>
      </c>
      <c r="H6061">
        <v>37062</v>
      </c>
      <c r="I6061">
        <v>43112072600</v>
      </c>
      <c r="J6061">
        <v>9</v>
      </c>
      <c r="K6061" t="s">
        <v>1548</v>
      </c>
      <c r="L6061">
        <v>276</v>
      </c>
      <c r="M6061" t="s">
        <v>1457</v>
      </c>
      <c r="N6061" t="s">
        <v>1546</v>
      </c>
      <c r="O6061">
        <v>0</v>
      </c>
      <c r="P6061" t="s">
        <v>1207</v>
      </c>
      <c r="Q6061">
        <v>19950201</v>
      </c>
      <c r="R6061" t="s">
        <v>1543</v>
      </c>
    </row>
    <row r="6062" spans="1:18">
      <c r="A6062" t="s">
        <v>1543</v>
      </c>
      <c r="B6062" t="s">
        <v>1555</v>
      </c>
      <c r="C6062">
        <v>201001</v>
      </c>
      <c r="D6062">
        <v>31</v>
      </c>
      <c r="E6062" t="s">
        <v>1212</v>
      </c>
      <c r="F6062">
        <v>10742</v>
      </c>
      <c r="G6062">
        <v>15243</v>
      </c>
      <c r="H6062">
        <v>29794</v>
      </c>
      <c r="I6062">
        <v>43112073901</v>
      </c>
      <c r="J6062">
        <v>9</v>
      </c>
      <c r="K6062" t="s">
        <v>1548</v>
      </c>
      <c r="L6062">
        <v>276</v>
      </c>
      <c r="M6062" t="s">
        <v>1457</v>
      </c>
      <c r="N6062" t="s">
        <v>1546</v>
      </c>
      <c r="O6062">
        <v>0</v>
      </c>
      <c r="P6062" t="s">
        <v>1207</v>
      </c>
      <c r="Q6062">
        <v>19960901</v>
      </c>
      <c r="R6062" t="s">
        <v>1543</v>
      </c>
    </row>
    <row r="6063" spans="1:18">
      <c r="A6063" t="s">
        <v>1543</v>
      </c>
      <c r="B6063" t="s">
        <v>1556</v>
      </c>
      <c r="C6063">
        <v>201001</v>
      </c>
      <c r="D6063">
        <v>31</v>
      </c>
      <c r="E6063" t="s">
        <v>1212</v>
      </c>
      <c r="F6063">
        <v>19528</v>
      </c>
      <c r="G6063">
        <v>7626</v>
      </c>
      <c r="H6063">
        <v>55785</v>
      </c>
      <c r="I6063">
        <v>43112075100</v>
      </c>
      <c r="J6063">
        <v>9</v>
      </c>
      <c r="K6063" t="s">
        <v>1548</v>
      </c>
      <c r="L6063">
        <v>276</v>
      </c>
      <c r="M6063" t="s">
        <v>1457</v>
      </c>
      <c r="N6063" t="s">
        <v>1546</v>
      </c>
      <c r="O6063">
        <v>0</v>
      </c>
      <c r="P6063" t="s">
        <v>1207</v>
      </c>
      <c r="Q6063">
        <v>19961017</v>
      </c>
      <c r="R6063" t="s">
        <v>1543</v>
      </c>
    </row>
    <row r="6064" spans="1:18">
      <c r="A6064" t="s">
        <v>1543</v>
      </c>
      <c r="B6064" t="s">
        <v>1557</v>
      </c>
      <c r="C6064">
        <v>201001</v>
      </c>
      <c r="D6064">
        <v>31</v>
      </c>
      <c r="E6064" t="s">
        <v>1212</v>
      </c>
      <c r="F6064">
        <v>10827</v>
      </c>
      <c r="G6064">
        <v>9216</v>
      </c>
      <c r="H6064">
        <v>23251</v>
      </c>
      <c r="I6064">
        <v>43112075201</v>
      </c>
      <c r="J6064">
        <v>9</v>
      </c>
      <c r="K6064" t="s">
        <v>1548</v>
      </c>
      <c r="L6064">
        <v>276</v>
      </c>
      <c r="M6064" t="s">
        <v>1457</v>
      </c>
      <c r="N6064" t="s">
        <v>1546</v>
      </c>
      <c r="O6064">
        <v>0</v>
      </c>
      <c r="P6064" t="s">
        <v>1207</v>
      </c>
      <c r="Q6064">
        <v>20050328</v>
      </c>
      <c r="R6064" t="s">
        <v>1543</v>
      </c>
    </row>
    <row r="6065" spans="1:18">
      <c r="A6065" t="s">
        <v>1543</v>
      </c>
      <c r="B6065" t="s">
        <v>1558</v>
      </c>
      <c r="C6065">
        <v>201001</v>
      </c>
      <c r="D6065">
        <v>29</v>
      </c>
      <c r="E6065" t="s">
        <v>1212</v>
      </c>
      <c r="F6065">
        <v>5554</v>
      </c>
      <c r="G6065">
        <v>12797</v>
      </c>
      <c r="H6065">
        <v>9317</v>
      </c>
      <c r="I6065">
        <v>43112076200</v>
      </c>
      <c r="J6065">
        <v>9</v>
      </c>
      <c r="K6065" t="s">
        <v>1548</v>
      </c>
      <c r="L6065">
        <v>276</v>
      </c>
      <c r="M6065" t="s">
        <v>1457</v>
      </c>
      <c r="N6065" t="s">
        <v>1546</v>
      </c>
      <c r="O6065">
        <v>0</v>
      </c>
      <c r="P6065" t="s">
        <v>1207</v>
      </c>
      <c r="Q6065">
        <v>19970907</v>
      </c>
      <c r="R6065" t="s">
        <v>1543</v>
      </c>
    </row>
    <row r="6066" spans="1:18">
      <c r="A6066" t="s">
        <v>1543</v>
      </c>
      <c r="B6066" t="s">
        <v>1559</v>
      </c>
      <c r="C6066">
        <v>201001</v>
      </c>
      <c r="D6066">
        <v>31</v>
      </c>
      <c r="E6066" t="s">
        <v>1212</v>
      </c>
      <c r="F6066">
        <v>30990</v>
      </c>
      <c r="G6066">
        <v>22793</v>
      </c>
      <c r="H6066">
        <v>16630</v>
      </c>
      <c r="I6066">
        <v>43112077700</v>
      </c>
      <c r="J6066">
        <v>9</v>
      </c>
      <c r="K6066" t="s">
        <v>1545</v>
      </c>
      <c r="L6066">
        <v>276</v>
      </c>
      <c r="M6066" t="s">
        <v>1457</v>
      </c>
      <c r="N6066" t="s">
        <v>1546</v>
      </c>
      <c r="O6066">
        <v>0</v>
      </c>
      <c r="P6066" t="s">
        <v>1207</v>
      </c>
      <c r="Q6066">
        <v>20020613</v>
      </c>
      <c r="R6066" t="s">
        <v>1543</v>
      </c>
    </row>
    <row r="6067" spans="1:18">
      <c r="A6067" t="s">
        <v>1543</v>
      </c>
      <c r="B6067" t="s">
        <v>1560</v>
      </c>
      <c r="C6067">
        <v>201001</v>
      </c>
      <c r="D6067">
        <v>31</v>
      </c>
      <c r="E6067" t="s">
        <v>1212</v>
      </c>
      <c r="F6067">
        <v>3294</v>
      </c>
      <c r="G6067">
        <v>7944</v>
      </c>
      <c r="H6067">
        <v>54587</v>
      </c>
      <c r="I6067">
        <v>43112079600</v>
      </c>
      <c r="J6067">
        <v>9</v>
      </c>
      <c r="K6067" t="s">
        <v>1548</v>
      </c>
      <c r="L6067">
        <v>276</v>
      </c>
      <c r="M6067" t="s">
        <v>1457</v>
      </c>
      <c r="N6067" t="s">
        <v>1546</v>
      </c>
      <c r="O6067">
        <v>0</v>
      </c>
      <c r="P6067" t="s">
        <v>1207</v>
      </c>
      <c r="Q6067">
        <v>20050817</v>
      </c>
      <c r="R6067" t="s">
        <v>1543</v>
      </c>
    </row>
    <row r="6068" spans="1:18">
      <c r="A6068" t="s">
        <v>1561</v>
      </c>
      <c r="B6068" t="s">
        <v>1562</v>
      </c>
      <c r="C6068">
        <v>201001</v>
      </c>
      <c r="D6068">
        <v>31</v>
      </c>
      <c r="E6068" t="s">
        <v>1212</v>
      </c>
      <c r="F6068">
        <v>41992</v>
      </c>
      <c r="G6068">
        <v>240504</v>
      </c>
      <c r="H6068">
        <v>13289</v>
      </c>
      <c r="I6068">
        <v>43112071900</v>
      </c>
      <c r="J6068">
        <v>9</v>
      </c>
      <c r="K6068" t="s">
        <v>1545</v>
      </c>
      <c r="L6068">
        <v>276</v>
      </c>
      <c r="M6068" t="s">
        <v>1457</v>
      </c>
      <c r="N6068" t="s">
        <v>1546</v>
      </c>
      <c r="O6068">
        <v>0</v>
      </c>
      <c r="P6068" t="s">
        <v>1207</v>
      </c>
      <c r="Q6068">
        <v>19940901</v>
      </c>
      <c r="R6068" t="s">
        <v>1561</v>
      </c>
    </row>
    <row r="6069" spans="1:18">
      <c r="A6069" t="s">
        <v>1561</v>
      </c>
      <c r="B6069" t="s">
        <v>1563</v>
      </c>
      <c r="C6069">
        <v>201001</v>
      </c>
      <c r="D6069">
        <v>31</v>
      </c>
      <c r="E6069" t="s">
        <v>1212</v>
      </c>
      <c r="F6069">
        <v>33090</v>
      </c>
      <c r="G6069">
        <v>14911</v>
      </c>
      <c r="H6069">
        <v>10465</v>
      </c>
      <c r="I6069">
        <v>43112072400</v>
      </c>
      <c r="J6069">
        <v>9</v>
      </c>
      <c r="K6069" t="s">
        <v>1545</v>
      </c>
      <c r="L6069">
        <v>276</v>
      </c>
      <c r="M6069" t="s">
        <v>1457</v>
      </c>
      <c r="N6069" t="s">
        <v>1546</v>
      </c>
      <c r="O6069">
        <v>0</v>
      </c>
      <c r="P6069" t="s">
        <v>1207</v>
      </c>
      <c r="Q6069">
        <v>19950101</v>
      </c>
      <c r="R6069" t="s">
        <v>1561</v>
      </c>
    </row>
    <row r="6070" spans="1:18">
      <c r="A6070" t="s">
        <v>1561</v>
      </c>
      <c r="B6070" t="s">
        <v>1564</v>
      </c>
      <c r="C6070">
        <v>201001</v>
      </c>
      <c r="D6070">
        <v>31</v>
      </c>
      <c r="E6070" t="s">
        <v>1212</v>
      </c>
      <c r="F6070">
        <v>10288</v>
      </c>
      <c r="G6070">
        <v>13581</v>
      </c>
      <c r="H6070">
        <v>6932</v>
      </c>
      <c r="I6070">
        <v>43112073101</v>
      </c>
      <c r="J6070">
        <v>9</v>
      </c>
      <c r="K6070" t="s">
        <v>1565</v>
      </c>
      <c r="L6070">
        <v>276</v>
      </c>
      <c r="M6070" t="s">
        <v>1457</v>
      </c>
      <c r="N6070" t="s">
        <v>1546</v>
      </c>
      <c r="O6070">
        <v>0</v>
      </c>
      <c r="P6070" t="s">
        <v>1207</v>
      </c>
      <c r="Q6070">
        <v>20030112</v>
      </c>
      <c r="R6070" t="s">
        <v>1561</v>
      </c>
    </row>
    <row r="6071" spans="1:18">
      <c r="A6071" t="s">
        <v>1561</v>
      </c>
      <c r="B6071" t="s">
        <v>1566</v>
      </c>
      <c r="C6071">
        <v>201001</v>
      </c>
      <c r="D6071">
        <v>21</v>
      </c>
      <c r="E6071" t="s">
        <v>1212</v>
      </c>
      <c r="F6071">
        <v>4072</v>
      </c>
      <c r="G6071">
        <v>16104</v>
      </c>
      <c r="H6071">
        <v>1743</v>
      </c>
      <c r="I6071">
        <v>43112073300</v>
      </c>
      <c r="J6071">
        <v>9</v>
      </c>
      <c r="K6071" t="s">
        <v>1545</v>
      </c>
      <c r="L6071">
        <v>276</v>
      </c>
      <c r="M6071" t="s">
        <v>1457</v>
      </c>
      <c r="N6071" t="s">
        <v>1546</v>
      </c>
      <c r="O6071">
        <v>0</v>
      </c>
      <c r="P6071" t="s">
        <v>1207</v>
      </c>
      <c r="Q6071">
        <v>19950801</v>
      </c>
      <c r="R6071" t="s">
        <v>1561</v>
      </c>
    </row>
    <row r="6072" spans="1:18">
      <c r="A6072" t="s">
        <v>1561</v>
      </c>
      <c r="B6072" t="s">
        <v>1567</v>
      </c>
      <c r="C6072">
        <v>201001</v>
      </c>
      <c r="D6072">
        <v>31</v>
      </c>
      <c r="E6072" t="s">
        <v>1212</v>
      </c>
      <c r="F6072">
        <v>17166</v>
      </c>
      <c r="G6072">
        <v>10124</v>
      </c>
      <c r="H6072">
        <v>8693</v>
      </c>
      <c r="I6072">
        <v>43112073500</v>
      </c>
      <c r="J6072">
        <v>9</v>
      </c>
      <c r="K6072" t="s">
        <v>1545</v>
      </c>
      <c r="L6072">
        <v>276</v>
      </c>
      <c r="M6072" t="s">
        <v>1457</v>
      </c>
      <c r="N6072" t="s">
        <v>1546</v>
      </c>
      <c r="O6072">
        <v>0</v>
      </c>
      <c r="P6072" t="s">
        <v>1207</v>
      </c>
      <c r="Q6072">
        <v>19950901</v>
      </c>
      <c r="R6072" t="s">
        <v>1561</v>
      </c>
    </row>
    <row r="6073" spans="1:18">
      <c r="A6073" t="s">
        <v>1561</v>
      </c>
      <c r="B6073" t="s">
        <v>1568</v>
      </c>
      <c r="C6073">
        <v>201001</v>
      </c>
      <c r="D6073">
        <v>31</v>
      </c>
      <c r="E6073" t="s">
        <v>1212</v>
      </c>
      <c r="F6073">
        <v>14757</v>
      </c>
      <c r="G6073">
        <v>24145</v>
      </c>
      <c r="H6073">
        <v>23767</v>
      </c>
      <c r="I6073">
        <v>43112075601</v>
      </c>
      <c r="J6073">
        <v>9</v>
      </c>
      <c r="K6073" t="s">
        <v>1545</v>
      </c>
      <c r="L6073">
        <v>276</v>
      </c>
      <c r="M6073" t="s">
        <v>1457</v>
      </c>
      <c r="N6073" t="s">
        <v>1546</v>
      </c>
      <c r="O6073">
        <v>0</v>
      </c>
      <c r="P6073" t="s">
        <v>1207</v>
      </c>
      <c r="Q6073">
        <v>20040630</v>
      </c>
      <c r="R6073" t="s">
        <v>1561</v>
      </c>
    </row>
    <row r="6074" spans="1:18">
      <c r="A6074" t="s">
        <v>1561</v>
      </c>
      <c r="B6074" t="s">
        <v>1569</v>
      </c>
      <c r="C6074">
        <v>201001</v>
      </c>
      <c r="D6074">
        <v>31</v>
      </c>
      <c r="E6074" t="s">
        <v>1212</v>
      </c>
      <c r="F6074">
        <v>15987</v>
      </c>
      <c r="G6074">
        <v>146462</v>
      </c>
      <c r="H6074">
        <v>16551</v>
      </c>
      <c r="I6074">
        <v>43112076301</v>
      </c>
      <c r="J6074">
        <v>9</v>
      </c>
      <c r="K6074" t="s">
        <v>1545</v>
      </c>
      <c r="L6074">
        <v>276</v>
      </c>
      <c r="M6074" t="s">
        <v>1457</v>
      </c>
      <c r="N6074" t="s">
        <v>1546</v>
      </c>
      <c r="O6074">
        <v>0</v>
      </c>
      <c r="P6074" t="s">
        <v>1207</v>
      </c>
      <c r="Q6074">
        <v>20060613</v>
      </c>
      <c r="R6074" t="s">
        <v>1561</v>
      </c>
    </row>
    <row r="6075" spans="1:18">
      <c r="A6075" t="s">
        <v>1561</v>
      </c>
      <c r="B6075" t="s">
        <v>1570</v>
      </c>
      <c r="C6075">
        <v>201001</v>
      </c>
      <c r="D6075">
        <v>31</v>
      </c>
      <c r="E6075" t="s">
        <v>1212</v>
      </c>
      <c r="F6075">
        <v>13532</v>
      </c>
      <c r="G6075">
        <v>21538</v>
      </c>
      <c r="H6075">
        <v>9803</v>
      </c>
      <c r="I6075">
        <v>43112077800</v>
      </c>
      <c r="J6075">
        <v>9</v>
      </c>
      <c r="K6075" t="s">
        <v>1545</v>
      </c>
      <c r="L6075">
        <v>276</v>
      </c>
      <c r="M6075" t="s">
        <v>1457</v>
      </c>
      <c r="N6075" t="s">
        <v>1546</v>
      </c>
      <c r="O6075">
        <v>0</v>
      </c>
      <c r="P6075" t="s">
        <v>1207</v>
      </c>
      <c r="Q6075">
        <v>20020731</v>
      </c>
      <c r="R6075" t="s">
        <v>1561</v>
      </c>
    </row>
    <row r="6076" spans="1:18">
      <c r="A6076" t="s">
        <v>1561</v>
      </c>
      <c r="B6076" t="s">
        <v>1571</v>
      </c>
      <c r="C6076">
        <v>201001</v>
      </c>
      <c r="D6076">
        <v>31</v>
      </c>
      <c r="E6076" t="s">
        <v>1212</v>
      </c>
      <c r="F6076">
        <v>12489</v>
      </c>
      <c r="G6076">
        <v>22965</v>
      </c>
      <c r="H6076">
        <v>22724</v>
      </c>
      <c r="I6076">
        <v>43112078400</v>
      </c>
      <c r="J6076">
        <v>9</v>
      </c>
      <c r="K6076" t="s">
        <v>1545</v>
      </c>
      <c r="L6076">
        <v>276</v>
      </c>
      <c r="M6076" t="s">
        <v>1457</v>
      </c>
      <c r="N6076" t="s">
        <v>1546</v>
      </c>
      <c r="O6076">
        <v>0</v>
      </c>
      <c r="P6076" t="s">
        <v>1207</v>
      </c>
      <c r="Q6076">
        <v>20030410</v>
      </c>
      <c r="R6076" t="s">
        <v>1561</v>
      </c>
    </row>
    <row r="6077" spans="1:18">
      <c r="A6077" t="s">
        <v>1543</v>
      </c>
      <c r="B6077" t="s">
        <v>1549</v>
      </c>
      <c r="C6077">
        <v>201002</v>
      </c>
      <c r="D6077">
        <v>27</v>
      </c>
      <c r="E6077" t="s">
        <v>1212</v>
      </c>
      <c r="F6077">
        <v>21873</v>
      </c>
      <c r="G6077">
        <v>17493</v>
      </c>
      <c r="H6077">
        <v>49576</v>
      </c>
      <c r="I6077">
        <v>43112070300</v>
      </c>
      <c r="J6077">
        <v>9</v>
      </c>
      <c r="K6077" t="s">
        <v>1548</v>
      </c>
      <c r="L6077">
        <v>276</v>
      </c>
      <c r="M6077" t="s">
        <v>1457</v>
      </c>
      <c r="N6077" t="s">
        <v>1546</v>
      </c>
      <c r="O6077">
        <v>0</v>
      </c>
      <c r="P6077" t="s">
        <v>1207</v>
      </c>
      <c r="Q6077">
        <v>19931201</v>
      </c>
      <c r="R6077" t="s">
        <v>1543</v>
      </c>
    </row>
    <row r="6078" spans="1:18">
      <c r="A6078" t="s">
        <v>1543</v>
      </c>
      <c r="B6078" t="s">
        <v>1550</v>
      </c>
      <c r="C6078">
        <v>201002</v>
      </c>
      <c r="D6078">
        <v>28</v>
      </c>
      <c r="E6078" t="s">
        <v>1212</v>
      </c>
      <c r="F6078">
        <v>31740</v>
      </c>
      <c r="G6078">
        <v>41105</v>
      </c>
      <c r="H6078">
        <v>47814</v>
      </c>
      <c r="I6078">
        <v>43112070900</v>
      </c>
      <c r="J6078">
        <v>9</v>
      </c>
      <c r="K6078" t="s">
        <v>1545</v>
      </c>
      <c r="L6078">
        <v>276</v>
      </c>
      <c r="M6078" t="s">
        <v>1457</v>
      </c>
      <c r="N6078" t="s">
        <v>1546</v>
      </c>
      <c r="O6078">
        <v>0</v>
      </c>
      <c r="P6078" t="s">
        <v>1207</v>
      </c>
      <c r="Q6078">
        <v>19940201</v>
      </c>
      <c r="R6078" t="s">
        <v>1543</v>
      </c>
    </row>
    <row r="6079" spans="1:18">
      <c r="A6079" t="s">
        <v>1543</v>
      </c>
      <c r="B6079" t="s">
        <v>1551</v>
      </c>
      <c r="C6079">
        <v>201002</v>
      </c>
      <c r="D6079">
        <v>27</v>
      </c>
      <c r="E6079" t="s">
        <v>1212</v>
      </c>
      <c r="F6079">
        <v>29378</v>
      </c>
      <c r="G6079">
        <v>187239</v>
      </c>
      <c r="H6079">
        <v>30236</v>
      </c>
      <c r="I6079">
        <v>43112071200</v>
      </c>
      <c r="J6079">
        <v>9</v>
      </c>
      <c r="K6079" t="s">
        <v>1548</v>
      </c>
      <c r="L6079">
        <v>276</v>
      </c>
      <c r="M6079" t="s">
        <v>1457</v>
      </c>
      <c r="N6079" t="s">
        <v>1546</v>
      </c>
      <c r="O6079">
        <v>0</v>
      </c>
      <c r="P6079" t="s">
        <v>1207</v>
      </c>
      <c r="Q6079">
        <v>19940501</v>
      </c>
      <c r="R6079" t="s">
        <v>1543</v>
      </c>
    </row>
    <row r="6080" spans="1:18">
      <c r="A6080" t="s">
        <v>1543</v>
      </c>
      <c r="B6080" t="s">
        <v>1552</v>
      </c>
      <c r="C6080">
        <v>201002</v>
      </c>
      <c r="D6080">
        <v>27</v>
      </c>
      <c r="E6080" t="s">
        <v>1212</v>
      </c>
      <c r="F6080">
        <v>24503</v>
      </c>
      <c r="G6080">
        <v>7945</v>
      </c>
      <c r="H6080">
        <v>43191</v>
      </c>
      <c r="I6080">
        <v>43112071300</v>
      </c>
      <c r="J6080">
        <v>9</v>
      </c>
      <c r="K6080" t="s">
        <v>1545</v>
      </c>
      <c r="L6080">
        <v>276</v>
      </c>
      <c r="M6080" t="s">
        <v>1457</v>
      </c>
      <c r="N6080" t="s">
        <v>1546</v>
      </c>
      <c r="O6080">
        <v>0</v>
      </c>
      <c r="P6080" t="s">
        <v>1207</v>
      </c>
      <c r="Q6080">
        <v>19940601</v>
      </c>
      <c r="R6080" t="s">
        <v>1543</v>
      </c>
    </row>
    <row r="6081" spans="1:18">
      <c r="A6081" t="s">
        <v>1543</v>
      </c>
      <c r="B6081" t="s">
        <v>1553</v>
      </c>
      <c r="C6081">
        <v>201002</v>
      </c>
      <c r="D6081">
        <v>26</v>
      </c>
      <c r="E6081" t="s">
        <v>1212</v>
      </c>
      <c r="F6081">
        <v>10276</v>
      </c>
      <c r="G6081">
        <v>7894</v>
      </c>
      <c r="H6081">
        <v>53199</v>
      </c>
      <c r="I6081">
        <v>43112072101</v>
      </c>
      <c r="J6081">
        <v>9</v>
      </c>
      <c r="K6081" t="s">
        <v>1548</v>
      </c>
      <c r="L6081">
        <v>276</v>
      </c>
      <c r="M6081" t="s">
        <v>1457</v>
      </c>
      <c r="N6081" t="s">
        <v>1546</v>
      </c>
      <c r="O6081">
        <v>0</v>
      </c>
      <c r="P6081" t="s">
        <v>1207</v>
      </c>
      <c r="Q6081">
        <v>19951201</v>
      </c>
      <c r="R6081" t="s">
        <v>1543</v>
      </c>
    </row>
    <row r="6082" spans="1:18">
      <c r="A6082" t="s">
        <v>1543</v>
      </c>
      <c r="B6082" t="s">
        <v>1554</v>
      </c>
      <c r="C6082">
        <v>201002</v>
      </c>
      <c r="D6082">
        <v>27</v>
      </c>
      <c r="E6082" t="s">
        <v>1212</v>
      </c>
      <c r="F6082">
        <v>19182</v>
      </c>
      <c r="G6082">
        <v>5347</v>
      </c>
      <c r="H6082">
        <v>31890</v>
      </c>
      <c r="I6082">
        <v>43112072600</v>
      </c>
      <c r="J6082">
        <v>9</v>
      </c>
      <c r="K6082" t="s">
        <v>1548</v>
      </c>
      <c r="L6082">
        <v>276</v>
      </c>
      <c r="M6082" t="s">
        <v>1457</v>
      </c>
      <c r="N6082" t="s">
        <v>1546</v>
      </c>
      <c r="O6082">
        <v>0</v>
      </c>
      <c r="P6082" t="s">
        <v>1207</v>
      </c>
      <c r="Q6082">
        <v>19950201</v>
      </c>
      <c r="R6082" t="s">
        <v>1543</v>
      </c>
    </row>
    <row r="6083" spans="1:18">
      <c r="A6083" t="s">
        <v>1543</v>
      </c>
      <c r="B6083" t="s">
        <v>1555</v>
      </c>
      <c r="C6083">
        <v>201002</v>
      </c>
      <c r="D6083">
        <v>27</v>
      </c>
      <c r="E6083" t="s">
        <v>1212</v>
      </c>
      <c r="F6083">
        <v>8386</v>
      </c>
      <c r="G6083">
        <v>7167</v>
      </c>
      <c r="H6083">
        <v>28046</v>
      </c>
      <c r="I6083">
        <v>43112073901</v>
      </c>
      <c r="J6083">
        <v>9</v>
      </c>
      <c r="K6083" t="s">
        <v>1548</v>
      </c>
      <c r="L6083">
        <v>276</v>
      </c>
      <c r="M6083" t="s">
        <v>1457</v>
      </c>
      <c r="N6083" t="s">
        <v>1546</v>
      </c>
      <c r="O6083">
        <v>0</v>
      </c>
      <c r="P6083" t="s">
        <v>1207</v>
      </c>
      <c r="Q6083">
        <v>19960901</v>
      </c>
      <c r="R6083" t="s">
        <v>1543</v>
      </c>
    </row>
    <row r="6084" spans="1:18">
      <c r="A6084" t="s">
        <v>1543</v>
      </c>
      <c r="B6084" t="s">
        <v>1556</v>
      </c>
      <c r="C6084">
        <v>201002</v>
      </c>
      <c r="D6084">
        <v>27</v>
      </c>
      <c r="E6084" t="s">
        <v>1212</v>
      </c>
      <c r="F6084">
        <v>16600</v>
      </c>
      <c r="G6084">
        <v>50335</v>
      </c>
      <c r="H6084">
        <v>44022</v>
      </c>
      <c r="I6084">
        <v>43112075100</v>
      </c>
      <c r="J6084">
        <v>9</v>
      </c>
      <c r="K6084" t="s">
        <v>1548</v>
      </c>
      <c r="L6084">
        <v>276</v>
      </c>
      <c r="M6084" t="s">
        <v>1457</v>
      </c>
      <c r="N6084" t="s">
        <v>1546</v>
      </c>
      <c r="O6084">
        <v>0</v>
      </c>
      <c r="P6084" t="s">
        <v>1207</v>
      </c>
      <c r="Q6084">
        <v>19961017</v>
      </c>
      <c r="R6084" t="s">
        <v>1543</v>
      </c>
    </row>
    <row r="6085" spans="1:18">
      <c r="A6085" t="s">
        <v>1543</v>
      </c>
      <c r="B6085" t="s">
        <v>1557</v>
      </c>
      <c r="C6085">
        <v>201002</v>
      </c>
      <c r="D6085">
        <v>27</v>
      </c>
      <c r="E6085" t="s">
        <v>1212</v>
      </c>
      <c r="F6085">
        <v>10503</v>
      </c>
      <c r="G6085">
        <v>1766</v>
      </c>
      <c r="H6085">
        <v>17915</v>
      </c>
      <c r="I6085">
        <v>43112075201</v>
      </c>
      <c r="J6085">
        <v>9</v>
      </c>
      <c r="K6085" t="s">
        <v>1548</v>
      </c>
      <c r="L6085">
        <v>276</v>
      </c>
      <c r="M6085" t="s">
        <v>1457</v>
      </c>
      <c r="N6085" t="s">
        <v>1546</v>
      </c>
      <c r="O6085">
        <v>0</v>
      </c>
      <c r="P6085" t="s">
        <v>1207</v>
      </c>
      <c r="Q6085">
        <v>20050328</v>
      </c>
      <c r="R6085" t="s">
        <v>1543</v>
      </c>
    </row>
    <row r="6086" spans="1:18">
      <c r="A6086" t="s">
        <v>1543</v>
      </c>
      <c r="B6086" t="s">
        <v>1558</v>
      </c>
      <c r="C6086">
        <v>201002</v>
      </c>
      <c r="D6086">
        <v>15</v>
      </c>
      <c r="E6086" t="s">
        <v>1212</v>
      </c>
      <c r="F6086">
        <v>3600</v>
      </c>
      <c r="G6086">
        <v>5645</v>
      </c>
      <c r="H6086">
        <v>4597</v>
      </c>
      <c r="I6086">
        <v>43112076200</v>
      </c>
      <c r="J6086">
        <v>9</v>
      </c>
      <c r="K6086" t="s">
        <v>1548</v>
      </c>
      <c r="L6086">
        <v>276</v>
      </c>
      <c r="M6086" t="s">
        <v>1457</v>
      </c>
      <c r="N6086" t="s">
        <v>1546</v>
      </c>
      <c r="O6086">
        <v>0</v>
      </c>
      <c r="P6086" t="s">
        <v>1207</v>
      </c>
      <c r="Q6086">
        <v>19970907</v>
      </c>
      <c r="R6086" t="s">
        <v>1543</v>
      </c>
    </row>
    <row r="6087" spans="1:18">
      <c r="A6087" t="s">
        <v>1543</v>
      </c>
      <c r="B6087" t="s">
        <v>1559</v>
      </c>
      <c r="C6087">
        <v>201002</v>
      </c>
      <c r="D6087">
        <v>27</v>
      </c>
      <c r="E6087" t="s">
        <v>1212</v>
      </c>
      <c r="F6087">
        <v>28581</v>
      </c>
      <c r="G6087">
        <v>426</v>
      </c>
      <c r="H6087">
        <v>10150</v>
      </c>
      <c r="I6087">
        <v>43112077700</v>
      </c>
      <c r="J6087">
        <v>9</v>
      </c>
      <c r="K6087" t="s">
        <v>1545</v>
      </c>
      <c r="L6087">
        <v>276</v>
      </c>
      <c r="M6087" t="s">
        <v>1457</v>
      </c>
      <c r="N6087" t="s">
        <v>1546</v>
      </c>
      <c r="O6087">
        <v>0</v>
      </c>
      <c r="P6087" t="s">
        <v>1207</v>
      </c>
      <c r="Q6087">
        <v>20020613</v>
      </c>
      <c r="R6087" t="s">
        <v>1543</v>
      </c>
    </row>
    <row r="6088" spans="1:18">
      <c r="A6088" t="s">
        <v>1543</v>
      </c>
      <c r="B6088" t="s">
        <v>1560</v>
      </c>
      <c r="C6088">
        <v>201002</v>
      </c>
      <c r="D6088">
        <v>26</v>
      </c>
      <c r="E6088" t="s">
        <v>1212</v>
      </c>
      <c r="F6088">
        <v>8477</v>
      </c>
      <c r="G6088">
        <v>95</v>
      </c>
      <c r="H6088">
        <v>45145</v>
      </c>
      <c r="I6088">
        <v>43112079600</v>
      </c>
      <c r="J6088">
        <v>9</v>
      </c>
      <c r="K6088" t="s">
        <v>1548</v>
      </c>
      <c r="L6088">
        <v>276</v>
      </c>
      <c r="M6088" t="s">
        <v>1457</v>
      </c>
      <c r="N6088" t="s">
        <v>1546</v>
      </c>
      <c r="O6088">
        <v>0</v>
      </c>
      <c r="P6088" t="s">
        <v>1207</v>
      </c>
      <c r="Q6088">
        <v>20050817</v>
      </c>
      <c r="R6088" t="s">
        <v>1543</v>
      </c>
    </row>
    <row r="6089" spans="1:18">
      <c r="A6089" t="s">
        <v>1561</v>
      </c>
      <c r="B6089" t="s">
        <v>1562</v>
      </c>
      <c r="C6089">
        <v>201002</v>
      </c>
      <c r="D6089">
        <v>27</v>
      </c>
      <c r="E6089" t="s">
        <v>1212</v>
      </c>
      <c r="F6089">
        <v>32299</v>
      </c>
      <c r="G6089">
        <v>189985</v>
      </c>
      <c r="H6089">
        <v>22437</v>
      </c>
      <c r="I6089">
        <v>43112071900</v>
      </c>
      <c r="J6089">
        <v>9</v>
      </c>
      <c r="K6089" t="s">
        <v>1545</v>
      </c>
      <c r="L6089">
        <v>276</v>
      </c>
      <c r="M6089" t="s">
        <v>1457</v>
      </c>
      <c r="N6089" t="s">
        <v>1546</v>
      </c>
      <c r="O6089">
        <v>0</v>
      </c>
      <c r="P6089" t="s">
        <v>1207</v>
      </c>
      <c r="Q6089">
        <v>19940901</v>
      </c>
      <c r="R6089" t="s">
        <v>1561</v>
      </c>
    </row>
    <row r="6090" spans="1:18">
      <c r="A6090" t="s">
        <v>1561</v>
      </c>
      <c r="B6090" t="s">
        <v>1563</v>
      </c>
      <c r="C6090">
        <v>201002</v>
      </c>
      <c r="D6090">
        <v>27</v>
      </c>
      <c r="E6090" t="s">
        <v>1212</v>
      </c>
      <c r="F6090">
        <v>28456</v>
      </c>
      <c r="G6090">
        <v>25</v>
      </c>
      <c r="H6090">
        <v>11791</v>
      </c>
      <c r="I6090">
        <v>43112072400</v>
      </c>
      <c r="J6090">
        <v>9</v>
      </c>
      <c r="K6090" t="s">
        <v>1545</v>
      </c>
      <c r="L6090">
        <v>276</v>
      </c>
      <c r="M6090" t="s">
        <v>1457</v>
      </c>
      <c r="N6090" t="s">
        <v>1546</v>
      </c>
      <c r="O6090">
        <v>0</v>
      </c>
      <c r="P6090" t="s">
        <v>1207</v>
      </c>
      <c r="Q6090">
        <v>19950101</v>
      </c>
      <c r="R6090" t="s">
        <v>1561</v>
      </c>
    </row>
    <row r="6091" spans="1:18">
      <c r="A6091" t="s">
        <v>1561</v>
      </c>
      <c r="B6091" t="s">
        <v>1564</v>
      </c>
      <c r="C6091">
        <v>201002</v>
      </c>
      <c r="D6091">
        <v>24</v>
      </c>
      <c r="E6091" t="s">
        <v>1212</v>
      </c>
      <c r="F6091">
        <v>7006</v>
      </c>
      <c r="G6091">
        <v>7462</v>
      </c>
      <c r="H6091">
        <v>3760</v>
      </c>
      <c r="I6091">
        <v>43112073101</v>
      </c>
      <c r="J6091">
        <v>9</v>
      </c>
      <c r="K6091" t="s">
        <v>1565</v>
      </c>
      <c r="L6091">
        <v>276</v>
      </c>
      <c r="M6091" t="s">
        <v>1457</v>
      </c>
      <c r="N6091" t="s">
        <v>1546</v>
      </c>
      <c r="O6091">
        <v>0</v>
      </c>
      <c r="P6091" t="s">
        <v>1207</v>
      </c>
      <c r="Q6091">
        <v>20030112</v>
      </c>
      <c r="R6091" t="s">
        <v>1561</v>
      </c>
    </row>
    <row r="6092" spans="1:18">
      <c r="A6092" t="s">
        <v>1561</v>
      </c>
      <c r="B6092" t="s">
        <v>1566</v>
      </c>
      <c r="C6092">
        <v>201002</v>
      </c>
      <c r="D6092">
        <v>9</v>
      </c>
      <c r="E6092" t="s">
        <v>1212</v>
      </c>
      <c r="F6092">
        <v>2080</v>
      </c>
      <c r="G6092">
        <v>4063</v>
      </c>
      <c r="H6092">
        <v>883</v>
      </c>
      <c r="I6092">
        <v>43112073300</v>
      </c>
      <c r="J6092">
        <v>9</v>
      </c>
      <c r="K6092" t="s">
        <v>1545</v>
      </c>
      <c r="L6092">
        <v>276</v>
      </c>
      <c r="M6092" t="s">
        <v>1457</v>
      </c>
      <c r="N6092" t="s">
        <v>1546</v>
      </c>
      <c r="O6092">
        <v>0</v>
      </c>
      <c r="P6092" t="s">
        <v>1207</v>
      </c>
      <c r="Q6092">
        <v>19950801</v>
      </c>
      <c r="R6092" t="s">
        <v>1561</v>
      </c>
    </row>
    <row r="6093" spans="1:18">
      <c r="A6093" t="s">
        <v>1561</v>
      </c>
      <c r="B6093" t="s">
        <v>1567</v>
      </c>
      <c r="C6093">
        <v>201002</v>
      </c>
      <c r="D6093">
        <v>27</v>
      </c>
      <c r="E6093" t="s">
        <v>1212</v>
      </c>
      <c r="F6093">
        <v>16044</v>
      </c>
      <c r="G6093">
        <v>16</v>
      </c>
      <c r="H6093">
        <v>7412</v>
      </c>
      <c r="I6093">
        <v>43112073500</v>
      </c>
      <c r="J6093">
        <v>9</v>
      </c>
      <c r="K6093" t="s">
        <v>1545</v>
      </c>
      <c r="L6093">
        <v>276</v>
      </c>
      <c r="M6093" t="s">
        <v>1457</v>
      </c>
      <c r="N6093" t="s">
        <v>1546</v>
      </c>
      <c r="O6093">
        <v>0</v>
      </c>
      <c r="P6093" t="s">
        <v>1207</v>
      </c>
      <c r="Q6093">
        <v>19950901</v>
      </c>
      <c r="R6093" t="s">
        <v>1561</v>
      </c>
    </row>
    <row r="6094" spans="1:18">
      <c r="A6094" t="s">
        <v>1561</v>
      </c>
      <c r="B6094" t="s">
        <v>1568</v>
      </c>
      <c r="C6094">
        <v>201002</v>
      </c>
      <c r="D6094">
        <v>27</v>
      </c>
      <c r="E6094" t="s">
        <v>1212</v>
      </c>
      <c r="F6094">
        <v>12056</v>
      </c>
      <c r="G6094">
        <v>12790</v>
      </c>
      <c r="H6094">
        <v>20742</v>
      </c>
      <c r="I6094">
        <v>43112075601</v>
      </c>
      <c r="J6094">
        <v>9</v>
      </c>
      <c r="K6094" t="s">
        <v>1545</v>
      </c>
      <c r="L6094">
        <v>276</v>
      </c>
      <c r="M6094" t="s">
        <v>1457</v>
      </c>
      <c r="N6094" t="s">
        <v>1546</v>
      </c>
      <c r="O6094">
        <v>0</v>
      </c>
      <c r="P6094" t="s">
        <v>1207</v>
      </c>
      <c r="Q6094">
        <v>20040630</v>
      </c>
      <c r="R6094" t="s">
        <v>1561</v>
      </c>
    </row>
    <row r="6095" spans="1:18">
      <c r="A6095" t="s">
        <v>1561</v>
      </c>
      <c r="B6095" t="s">
        <v>1569</v>
      </c>
      <c r="C6095">
        <v>201002</v>
      </c>
      <c r="D6095">
        <v>25</v>
      </c>
      <c r="E6095" t="s">
        <v>1212</v>
      </c>
      <c r="F6095">
        <v>15785</v>
      </c>
      <c r="G6095">
        <v>146390</v>
      </c>
      <c r="H6095">
        <v>11611</v>
      </c>
      <c r="I6095">
        <v>43112076301</v>
      </c>
      <c r="J6095">
        <v>9</v>
      </c>
      <c r="K6095" t="s">
        <v>1545</v>
      </c>
      <c r="L6095">
        <v>276</v>
      </c>
      <c r="M6095" t="s">
        <v>1457</v>
      </c>
      <c r="N6095" t="s">
        <v>1546</v>
      </c>
      <c r="O6095">
        <v>0</v>
      </c>
      <c r="P6095" t="s">
        <v>1207</v>
      </c>
      <c r="Q6095">
        <v>20060613</v>
      </c>
      <c r="R6095" t="s">
        <v>1561</v>
      </c>
    </row>
    <row r="6096" spans="1:18">
      <c r="A6096" t="s">
        <v>1561</v>
      </c>
      <c r="B6096" t="s">
        <v>1570</v>
      </c>
      <c r="C6096">
        <v>201002</v>
      </c>
      <c r="D6096">
        <v>27</v>
      </c>
      <c r="E6096" t="s">
        <v>1212</v>
      </c>
      <c r="F6096">
        <v>13823</v>
      </c>
      <c r="G6096">
        <v>12964</v>
      </c>
      <c r="H6096">
        <v>8271</v>
      </c>
      <c r="I6096">
        <v>43112077800</v>
      </c>
      <c r="J6096">
        <v>9</v>
      </c>
      <c r="K6096" t="s">
        <v>1545</v>
      </c>
      <c r="L6096">
        <v>276</v>
      </c>
      <c r="M6096" t="s">
        <v>1457</v>
      </c>
      <c r="N6096" t="s">
        <v>1546</v>
      </c>
      <c r="O6096">
        <v>0</v>
      </c>
      <c r="P6096" t="s">
        <v>1207</v>
      </c>
      <c r="Q6096">
        <v>20020731</v>
      </c>
      <c r="R6096" t="s">
        <v>1561</v>
      </c>
    </row>
    <row r="6097" spans="1:18">
      <c r="A6097" t="s">
        <v>1561</v>
      </c>
      <c r="B6097" t="s">
        <v>1571</v>
      </c>
      <c r="C6097">
        <v>201002</v>
      </c>
      <c r="D6097">
        <v>26</v>
      </c>
      <c r="E6097" t="s">
        <v>1212</v>
      </c>
      <c r="F6097">
        <v>9685</v>
      </c>
      <c r="G6097">
        <v>10359</v>
      </c>
      <c r="H6097">
        <v>17738</v>
      </c>
      <c r="I6097">
        <v>43112078400</v>
      </c>
      <c r="J6097">
        <v>9</v>
      </c>
      <c r="K6097" t="s">
        <v>1545</v>
      </c>
      <c r="L6097">
        <v>276</v>
      </c>
      <c r="M6097" t="s">
        <v>1457</v>
      </c>
      <c r="N6097" t="s">
        <v>1546</v>
      </c>
      <c r="O6097">
        <v>0</v>
      </c>
      <c r="P6097" t="s">
        <v>1207</v>
      </c>
      <c r="Q6097">
        <v>20030410</v>
      </c>
      <c r="R6097" t="s">
        <v>1561</v>
      </c>
    </row>
    <row r="6098" spans="1:18">
      <c r="A6098" t="s">
        <v>1543</v>
      </c>
      <c r="B6098" t="s">
        <v>1549</v>
      </c>
      <c r="C6098">
        <v>201003</v>
      </c>
      <c r="D6098">
        <v>31</v>
      </c>
      <c r="E6098" t="s">
        <v>1212</v>
      </c>
      <c r="F6098">
        <v>18575</v>
      </c>
      <c r="G6098">
        <v>18135</v>
      </c>
      <c r="H6098">
        <v>51676</v>
      </c>
      <c r="I6098">
        <v>43112070300</v>
      </c>
      <c r="J6098">
        <v>9</v>
      </c>
      <c r="K6098" t="s">
        <v>1548</v>
      </c>
      <c r="L6098">
        <v>276</v>
      </c>
      <c r="M6098" t="s">
        <v>1457</v>
      </c>
      <c r="N6098" t="s">
        <v>1546</v>
      </c>
      <c r="O6098">
        <v>0</v>
      </c>
      <c r="P6098" t="s">
        <v>1207</v>
      </c>
      <c r="Q6098">
        <v>19931201</v>
      </c>
      <c r="R6098" t="s">
        <v>1543</v>
      </c>
    </row>
    <row r="6099" spans="1:18">
      <c r="A6099" t="s">
        <v>1543</v>
      </c>
      <c r="B6099" t="s">
        <v>1550</v>
      </c>
      <c r="C6099">
        <v>201003</v>
      </c>
      <c r="D6099">
        <v>31</v>
      </c>
      <c r="E6099" t="s">
        <v>1212</v>
      </c>
      <c r="F6099">
        <v>31376</v>
      </c>
      <c r="G6099">
        <v>46577</v>
      </c>
      <c r="H6099">
        <v>53150</v>
      </c>
      <c r="I6099">
        <v>43112070900</v>
      </c>
      <c r="J6099">
        <v>9</v>
      </c>
      <c r="K6099" t="s">
        <v>1545</v>
      </c>
      <c r="L6099">
        <v>276</v>
      </c>
      <c r="M6099" t="s">
        <v>1457</v>
      </c>
      <c r="N6099" t="s">
        <v>1546</v>
      </c>
      <c r="O6099">
        <v>0</v>
      </c>
      <c r="P6099" t="s">
        <v>1207</v>
      </c>
      <c r="Q6099">
        <v>19940201</v>
      </c>
      <c r="R6099" t="s">
        <v>1543</v>
      </c>
    </row>
    <row r="6100" spans="1:18">
      <c r="A6100" t="s">
        <v>1543</v>
      </c>
      <c r="B6100" t="s">
        <v>1551</v>
      </c>
      <c r="C6100">
        <v>201003</v>
      </c>
      <c r="D6100">
        <v>31</v>
      </c>
      <c r="E6100" t="s">
        <v>1212</v>
      </c>
      <c r="F6100">
        <v>19517</v>
      </c>
      <c r="G6100">
        <v>111057</v>
      </c>
      <c r="H6100">
        <v>24330</v>
      </c>
      <c r="I6100">
        <v>43112071200</v>
      </c>
      <c r="J6100">
        <v>9</v>
      </c>
      <c r="K6100" t="s">
        <v>1548</v>
      </c>
      <c r="L6100">
        <v>276</v>
      </c>
      <c r="M6100" t="s">
        <v>1457</v>
      </c>
      <c r="N6100" t="s">
        <v>1546</v>
      </c>
      <c r="O6100">
        <v>0</v>
      </c>
      <c r="P6100" t="s">
        <v>1207</v>
      </c>
      <c r="Q6100">
        <v>19940501</v>
      </c>
      <c r="R6100" t="s">
        <v>1543</v>
      </c>
    </row>
    <row r="6101" spans="1:18">
      <c r="A6101" t="s">
        <v>1543</v>
      </c>
      <c r="B6101" t="s">
        <v>1552</v>
      </c>
      <c r="C6101">
        <v>201003</v>
      </c>
      <c r="D6101">
        <v>31</v>
      </c>
      <c r="E6101" t="s">
        <v>1212</v>
      </c>
      <c r="F6101">
        <v>23946</v>
      </c>
      <c r="G6101">
        <v>14732</v>
      </c>
      <c r="H6101">
        <v>48551</v>
      </c>
      <c r="I6101">
        <v>43112071300</v>
      </c>
      <c r="J6101">
        <v>9</v>
      </c>
      <c r="K6101" t="s">
        <v>1545</v>
      </c>
      <c r="L6101">
        <v>276</v>
      </c>
      <c r="M6101" t="s">
        <v>1457</v>
      </c>
      <c r="N6101" t="s">
        <v>1546</v>
      </c>
      <c r="O6101">
        <v>0</v>
      </c>
      <c r="P6101" t="s">
        <v>1207</v>
      </c>
      <c r="Q6101">
        <v>19940601</v>
      </c>
      <c r="R6101" t="s">
        <v>1543</v>
      </c>
    </row>
    <row r="6102" spans="1:18">
      <c r="A6102" t="s">
        <v>1543</v>
      </c>
      <c r="B6102" t="s">
        <v>1553</v>
      </c>
      <c r="C6102">
        <v>201003</v>
      </c>
      <c r="D6102">
        <v>31</v>
      </c>
      <c r="E6102" t="s">
        <v>1212</v>
      </c>
      <c r="F6102">
        <v>11773</v>
      </c>
      <c r="G6102">
        <v>17642</v>
      </c>
      <c r="H6102">
        <v>68719</v>
      </c>
      <c r="I6102">
        <v>43112072101</v>
      </c>
      <c r="J6102">
        <v>9</v>
      </c>
      <c r="K6102" t="s">
        <v>1548</v>
      </c>
      <c r="L6102">
        <v>276</v>
      </c>
      <c r="M6102" t="s">
        <v>1457</v>
      </c>
      <c r="N6102" t="s">
        <v>1546</v>
      </c>
      <c r="O6102">
        <v>0</v>
      </c>
      <c r="P6102" t="s">
        <v>1207</v>
      </c>
      <c r="Q6102">
        <v>19951201</v>
      </c>
      <c r="R6102" t="s">
        <v>1543</v>
      </c>
    </row>
    <row r="6103" spans="1:18">
      <c r="A6103" t="s">
        <v>1543</v>
      </c>
      <c r="B6103" t="s">
        <v>1554</v>
      </c>
      <c r="C6103">
        <v>201003</v>
      </c>
      <c r="D6103">
        <v>31</v>
      </c>
      <c r="E6103" t="s">
        <v>1212</v>
      </c>
      <c r="F6103">
        <v>18405</v>
      </c>
      <c r="G6103">
        <v>9614</v>
      </c>
      <c r="H6103">
        <v>36187</v>
      </c>
      <c r="I6103">
        <v>43112072600</v>
      </c>
      <c r="J6103">
        <v>9</v>
      </c>
      <c r="K6103" t="s">
        <v>1548</v>
      </c>
      <c r="L6103">
        <v>276</v>
      </c>
      <c r="M6103" t="s">
        <v>1457</v>
      </c>
      <c r="N6103" t="s">
        <v>1546</v>
      </c>
      <c r="O6103">
        <v>0</v>
      </c>
      <c r="P6103" t="s">
        <v>1207</v>
      </c>
      <c r="Q6103">
        <v>19950201</v>
      </c>
      <c r="R6103" t="s">
        <v>1543</v>
      </c>
    </row>
    <row r="6104" spans="1:18">
      <c r="A6104" t="s">
        <v>1543</v>
      </c>
      <c r="B6104" t="s">
        <v>1572</v>
      </c>
      <c r="C6104">
        <v>201003</v>
      </c>
      <c r="D6104">
        <v>31</v>
      </c>
      <c r="E6104" t="s">
        <v>1212</v>
      </c>
      <c r="F6104">
        <v>3135</v>
      </c>
      <c r="G6104">
        <v>7391</v>
      </c>
      <c r="H6104">
        <v>3494</v>
      </c>
      <c r="I6104">
        <v>43112073701</v>
      </c>
      <c r="J6104">
        <v>9</v>
      </c>
      <c r="K6104" t="s">
        <v>1548</v>
      </c>
      <c r="L6104">
        <v>276</v>
      </c>
      <c r="M6104" t="s">
        <v>1457</v>
      </c>
      <c r="N6104" t="s">
        <v>1546</v>
      </c>
      <c r="O6104">
        <v>0</v>
      </c>
      <c r="P6104" t="s">
        <v>1207</v>
      </c>
      <c r="Q6104">
        <v>20040919</v>
      </c>
      <c r="R6104" t="s">
        <v>1543</v>
      </c>
    </row>
    <row r="6105" spans="1:18">
      <c r="A6105" t="s">
        <v>1543</v>
      </c>
      <c r="B6105" t="s">
        <v>1555</v>
      </c>
      <c r="C6105">
        <v>201003</v>
      </c>
      <c r="D6105">
        <v>31</v>
      </c>
      <c r="E6105" t="s">
        <v>1212</v>
      </c>
      <c r="F6105">
        <v>9070</v>
      </c>
      <c r="G6105">
        <v>12687</v>
      </c>
      <c r="H6105">
        <v>29959</v>
      </c>
      <c r="I6105">
        <v>43112073901</v>
      </c>
      <c r="J6105">
        <v>9</v>
      </c>
      <c r="K6105" t="s">
        <v>1548</v>
      </c>
      <c r="L6105">
        <v>276</v>
      </c>
      <c r="M6105" t="s">
        <v>1457</v>
      </c>
      <c r="N6105" t="s">
        <v>1546</v>
      </c>
      <c r="O6105">
        <v>0</v>
      </c>
      <c r="P6105" t="s">
        <v>1207</v>
      </c>
      <c r="Q6105">
        <v>19960901</v>
      </c>
      <c r="R6105" t="s">
        <v>1543</v>
      </c>
    </row>
    <row r="6106" spans="1:18">
      <c r="A6106" t="s">
        <v>1543</v>
      </c>
      <c r="B6106" t="s">
        <v>1556</v>
      </c>
      <c r="C6106">
        <v>201003</v>
      </c>
      <c r="D6106">
        <v>30</v>
      </c>
      <c r="E6106" t="s">
        <v>1212</v>
      </c>
      <c r="F6106">
        <v>13315</v>
      </c>
      <c r="G6106">
        <v>30439</v>
      </c>
      <c r="H6106">
        <v>47750</v>
      </c>
      <c r="I6106">
        <v>43112075100</v>
      </c>
      <c r="J6106">
        <v>9</v>
      </c>
      <c r="K6106" t="s">
        <v>1548</v>
      </c>
      <c r="L6106">
        <v>276</v>
      </c>
      <c r="M6106" t="s">
        <v>1457</v>
      </c>
      <c r="N6106" t="s">
        <v>1546</v>
      </c>
      <c r="O6106">
        <v>0</v>
      </c>
      <c r="P6106" t="s">
        <v>1207</v>
      </c>
      <c r="Q6106">
        <v>19961017</v>
      </c>
      <c r="R6106" t="s">
        <v>1543</v>
      </c>
    </row>
    <row r="6107" spans="1:18">
      <c r="A6107" t="s">
        <v>1543</v>
      </c>
      <c r="B6107" t="s">
        <v>1557</v>
      </c>
      <c r="C6107">
        <v>201003</v>
      </c>
      <c r="D6107">
        <v>30</v>
      </c>
      <c r="E6107" t="s">
        <v>1212</v>
      </c>
      <c r="F6107">
        <v>9980</v>
      </c>
      <c r="G6107">
        <v>7026</v>
      </c>
      <c r="H6107">
        <v>22054</v>
      </c>
      <c r="I6107">
        <v>43112075201</v>
      </c>
      <c r="J6107">
        <v>9</v>
      </c>
      <c r="K6107" t="s">
        <v>1548</v>
      </c>
      <c r="L6107">
        <v>276</v>
      </c>
      <c r="M6107" t="s">
        <v>1457</v>
      </c>
      <c r="N6107" t="s">
        <v>1546</v>
      </c>
      <c r="O6107">
        <v>0</v>
      </c>
      <c r="P6107" t="s">
        <v>1207</v>
      </c>
      <c r="Q6107">
        <v>20050328</v>
      </c>
      <c r="R6107" t="s">
        <v>1543</v>
      </c>
    </row>
    <row r="6108" spans="1:18">
      <c r="A6108" t="s">
        <v>1543</v>
      </c>
      <c r="B6108" t="s">
        <v>1559</v>
      </c>
      <c r="C6108">
        <v>201003</v>
      </c>
      <c r="D6108">
        <v>31</v>
      </c>
      <c r="E6108" t="s">
        <v>1212</v>
      </c>
      <c r="F6108">
        <v>28709</v>
      </c>
      <c r="G6108">
        <v>6069</v>
      </c>
      <c r="H6108">
        <v>31468</v>
      </c>
      <c r="I6108">
        <v>43112077700</v>
      </c>
      <c r="J6108">
        <v>9</v>
      </c>
      <c r="K6108" t="s">
        <v>1545</v>
      </c>
      <c r="L6108">
        <v>276</v>
      </c>
      <c r="M6108" t="s">
        <v>1457</v>
      </c>
      <c r="N6108" t="s">
        <v>1546</v>
      </c>
      <c r="O6108">
        <v>0</v>
      </c>
      <c r="P6108" t="s">
        <v>1207</v>
      </c>
      <c r="Q6108">
        <v>20020613</v>
      </c>
      <c r="R6108" t="s">
        <v>1543</v>
      </c>
    </row>
    <row r="6109" spans="1:18">
      <c r="A6109" t="s">
        <v>1543</v>
      </c>
      <c r="B6109" t="s">
        <v>1560</v>
      </c>
      <c r="C6109">
        <v>201003</v>
      </c>
      <c r="D6109">
        <v>31</v>
      </c>
      <c r="E6109" t="s">
        <v>1212</v>
      </c>
      <c r="F6109">
        <v>10932</v>
      </c>
      <c r="G6109">
        <v>6407</v>
      </c>
      <c r="H6109">
        <v>59562</v>
      </c>
      <c r="I6109">
        <v>43112079600</v>
      </c>
      <c r="J6109">
        <v>9</v>
      </c>
      <c r="K6109" t="s">
        <v>1548</v>
      </c>
      <c r="L6109">
        <v>276</v>
      </c>
      <c r="M6109" t="s">
        <v>1457</v>
      </c>
      <c r="N6109" t="s">
        <v>1546</v>
      </c>
      <c r="O6109">
        <v>0</v>
      </c>
      <c r="P6109" t="s">
        <v>1207</v>
      </c>
      <c r="Q6109">
        <v>20050817</v>
      </c>
      <c r="R6109" t="s">
        <v>1543</v>
      </c>
    </row>
    <row r="6110" spans="1:18">
      <c r="A6110" t="s">
        <v>1561</v>
      </c>
      <c r="B6110" t="s">
        <v>1562</v>
      </c>
      <c r="C6110">
        <v>201003</v>
      </c>
      <c r="D6110">
        <v>31</v>
      </c>
      <c r="E6110" t="s">
        <v>1212</v>
      </c>
      <c r="F6110">
        <v>34239</v>
      </c>
      <c r="G6110">
        <v>214014</v>
      </c>
      <c r="H6110">
        <v>30415</v>
      </c>
      <c r="I6110">
        <v>43112071900</v>
      </c>
      <c r="J6110">
        <v>9</v>
      </c>
      <c r="K6110" t="s">
        <v>1545</v>
      </c>
      <c r="L6110">
        <v>276</v>
      </c>
      <c r="M6110" t="s">
        <v>1457</v>
      </c>
      <c r="N6110" t="s">
        <v>1546</v>
      </c>
      <c r="O6110">
        <v>0</v>
      </c>
      <c r="P6110" t="s">
        <v>1207</v>
      </c>
      <c r="Q6110">
        <v>19940901</v>
      </c>
      <c r="R6110" t="s">
        <v>1561</v>
      </c>
    </row>
    <row r="6111" spans="1:18">
      <c r="A6111" t="s">
        <v>1561</v>
      </c>
      <c r="B6111" t="s">
        <v>1563</v>
      </c>
      <c r="C6111">
        <v>201003</v>
      </c>
      <c r="D6111">
        <v>31</v>
      </c>
      <c r="E6111" t="s">
        <v>1212</v>
      </c>
      <c r="F6111">
        <v>29135</v>
      </c>
      <c r="G6111">
        <v>6028</v>
      </c>
      <c r="H6111">
        <v>13761</v>
      </c>
      <c r="I6111">
        <v>43112072400</v>
      </c>
      <c r="J6111">
        <v>9</v>
      </c>
      <c r="K6111" t="s">
        <v>1545</v>
      </c>
      <c r="L6111">
        <v>276</v>
      </c>
      <c r="M6111" t="s">
        <v>1457</v>
      </c>
      <c r="N6111" t="s">
        <v>1546</v>
      </c>
      <c r="O6111">
        <v>0</v>
      </c>
      <c r="P6111" t="s">
        <v>1207</v>
      </c>
      <c r="Q6111">
        <v>19950101</v>
      </c>
      <c r="R6111" t="s">
        <v>1561</v>
      </c>
    </row>
    <row r="6112" spans="1:18">
      <c r="A6112" t="s">
        <v>1561</v>
      </c>
      <c r="B6112" t="s">
        <v>1564</v>
      </c>
      <c r="C6112">
        <v>201003</v>
      </c>
      <c r="D6112">
        <v>18</v>
      </c>
      <c r="E6112" t="s">
        <v>1212</v>
      </c>
      <c r="F6112">
        <v>4257</v>
      </c>
      <c r="G6112">
        <v>6324</v>
      </c>
      <c r="H6112">
        <v>2449</v>
      </c>
      <c r="I6112">
        <v>43112073101</v>
      </c>
      <c r="J6112">
        <v>9</v>
      </c>
      <c r="K6112" t="s">
        <v>1565</v>
      </c>
      <c r="L6112">
        <v>276</v>
      </c>
      <c r="M6112" t="s">
        <v>1457</v>
      </c>
      <c r="N6112" t="s">
        <v>1546</v>
      </c>
      <c r="O6112">
        <v>0</v>
      </c>
      <c r="P6112" t="s">
        <v>1207</v>
      </c>
      <c r="Q6112">
        <v>20030112</v>
      </c>
      <c r="R6112" t="s">
        <v>1561</v>
      </c>
    </row>
    <row r="6113" spans="1:18">
      <c r="A6113" t="s">
        <v>1561</v>
      </c>
      <c r="B6113" t="s">
        <v>1566</v>
      </c>
      <c r="C6113">
        <v>201003</v>
      </c>
      <c r="D6113">
        <v>26</v>
      </c>
      <c r="E6113" t="s">
        <v>1212</v>
      </c>
      <c r="F6113">
        <v>7603</v>
      </c>
      <c r="G6113">
        <v>13683</v>
      </c>
      <c r="H6113">
        <v>3783</v>
      </c>
      <c r="I6113">
        <v>43112073300</v>
      </c>
      <c r="J6113">
        <v>9</v>
      </c>
      <c r="K6113" t="s">
        <v>1545</v>
      </c>
      <c r="L6113">
        <v>276</v>
      </c>
      <c r="M6113" t="s">
        <v>1457</v>
      </c>
      <c r="N6113" t="s">
        <v>1546</v>
      </c>
      <c r="O6113">
        <v>0</v>
      </c>
      <c r="P6113" t="s">
        <v>1207</v>
      </c>
      <c r="Q6113">
        <v>19950801</v>
      </c>
      <c r="R6113" t="s">
        <v>1561</v>
      </c>
    </row>
    <row r="6114" spans="1:18">
      <c r="A6114" t="s">
        <v>1561</v>
      </c>
      <c r="B6114" t="s">
        <v>1567</v>
      </c>
      <c r="C6114">
        <v>201003</v>
      </c>
      <c r="D6114">
        <v>30</v>
      </c>
      <c r="E6114" t="s">
        <v>1212</v>
      </c>
      <c r="F6114">
        <v>15960</v>
      </c>
      <c r="G6114">
        <v>7102</v>
      </c>
      <c r="H6114">
        <v>8291</v>
      </c>
      <c r="I6114">
        <v>43112073500</v>
      </c>
      <c r="J6114">
        <v>9</v>
      </c>
      <c r="K6114" t="s">
        <v>1545</v>
      </c>
      <c r="L6114">
        <v>276</v>
      </c>
      <c r="M6114" t="s">
        <v>1457</v>
      </c>
      <c r="N6114" t="s">
        <v>1546</v>
      </c>
      <c r="O6114">
        <v>0</v>
      </c>
      <c r="P6114" t="s">
        <v>1207</v>
      </c>
      <c r="Q6114">
        <v>19950901</v>
      </c>
      <c r="R6114" t="s">
        <v>1561</v>
      </c>
    </row>
    <row r="6115" spans="1:18">
      <c r="A6115" t="s">
        <v>1561</v>
      </c>
      <c r="B6115" t="s">
        <v>1568</v>
      </c>
      <c r="C6115">
        <v>201003</v>
      </c>
      <c r="D6115">
        <v>31</v>
      </c>
      <c r="E6115" t="s">
        <v>1212</v>
      </c>
      <c r="F6115">
        <v>11855</v>
      </c>
      <c r="G6115">
        <v>22384</v>
      </c>
      <c r="H6115">
        <v>24507</v>
      </c>
      <c r="I6115">
        <v>43112075601</v>
      </c>
      <c r="J6115">
        <v>9</v>
      </c>
      <c r="K6115" t="s">
        <v>1545</v>
      </c>
      <c r="L6115">
        <v>276</v>
      </c>
      <c r="M6115" t="s">
        <v>1457</v>
      </c>
      <c r="N6115" t="s">
        <v>1546</v>
      </c>
      <c r="O6115">
        <v>0</v>
      </c>
      <c r="P6115" t="s">
        <v>1207</v>
      </c>
      <c r="Q6115">
        <v>20040630</v>
      </c>
      <c r="R6115" t="s">
        <v>1561</v>
      </c>
    </row>
    <row r="6116" spans="1:18">
      <c r="A6116" t="s">
        <v>1561</v>
      </c>
      <c r="B6116" t="s">
        <v>1569</v>
      </c>
      <c r="C6116">
        <v>201003</v>
      </c>
      <c r="D6116">
        <v>30</v>
      </c>
      <c r="E6116" t="s">
        <v>1212</v>
      </c>
      <c r="F6116">
        <v>16843</v>
      </c>
      <c r="G6116">
        <v>163606</v>
      </c>
      <c r="H6116">
        <v>13748</v>
      </c>
      <c r="I6116">
        <v>43112076301</v>
      </c>
      <c r="J6116">
        <v>9</v>
      </c>
      <c r="K6116" t="s">
        <v>1545</v>
      </c>
      <c r="L6116">
        <v>276</v>
      </c>
      <c r="M6116" t="s">
        <v>1457</v>
      </c>
      <c r="N6116" t="s">
        <v>1546</v>
      </c>
      <c r="O6116">
        <v>0</v>
      </c>
      <c r="P6116" t="s">
        <v>1207</v>
      </c>
      <c r="Q6116">
        <v>20060613</v>
      </c>
      <c r="R6116" t="s">
        <v>1561</v>
      </c>
    </row>
    <row r="6117" spans="1:18">
      <c r="A6117" t="s">
        <v>1561</v>
      </c>
      <c r="B6117" t="s">
        <v>1570</v>
      </c>
      <c r="C6117">
        <v>201003</v>
      </c>
      <c r="D6117">
        <v>31</v>
      </c>
      <c r="E6117" t="s">
        <v>1212</v>
      </c>
      <c r="F6117">
        <v>12685</v>
      </c>
      <c r="G6117">
        <v>20293</v>
      </c>
      <c r="H6117">
        <v>8635</v>
      </c>
      <c r="I6117">
        <v>43112077800</v>
      </c>
      <c r="J6117">
        <v>9</v>
      </c>
      <c r="K6117" t="s">
        <v>1545</v>
      </c>
      <c r="L6117">
        <v>276</v>
      </c>
      <c r="M6117" t="s">
        <v>1457</v>
      </c>
      <c r="N6117" t="s">
        <v>1546</v>
      </c>
      <c r="O6117">
        <v>0</v>
      </c>
      <c r="P6117" t="s">
        <v>1207</v>
      </c>
      <c r="Q6117">
        <v>20020731</v>
      </c>
      <c r="R6117" t="s">
        <v>1561</v>
      </c>
    </row>
    <row r="6118" spans="1:18">
      <c r="A6118" t="s">
        <v>1561</v>
      </c>
      <c r="B6118" t="s">
        <v>1571</v>
      </c>
      <c r="C6118">
        <v>201003</v>
      </c>
      <c r="D6118">
        <v>31</v>
      </c>
      <c r="E6118" t="s">
        <v>1212</v>
      </c>
      <c r="F6118">
        <v>10620</v>
      </c>
      <c r="G6118">
        <v>19948</v>
      </c>
      <c r="H6118">
        <v>19545</v>
      </c>
      <c r="I6118">
        <v>43112078400</v>
      </c>
      <c r="J6118">
        <v>9</v>
      </c>
      <c r="K6118" t="s">
        <v>1545</v>
      </c>
      <c r="L6118">
        <v>276</v>
      </c>
      <c r="M6118" t="s">
        <v>1457</v>
      </c>
      <c r="N6118" t="s">
        <v>1546</v>
      </c>
      <c r="O6118">
        <v>0</v>
      </c>
      <c r="P6118" t="s">
        <v>1207</v>
      </c>
      <c r="Q6118">
        <v>20030410</v>
      </c>
      <c r="R6118" t="s">
        <v>1561</v>
      </c>
    </row>
    <row r="6119" spans="1:18">
      <c r="A6119" t="s">
        <v>1543</v>
      </c>
      <c r="B6119" t="s">
        <v>1549</v>
      </c>
      <c r="C6119">
        <v>201004</v>
      </c>
      <c r="D6119">
        <v>30</v>
      </c>
      <c r="E6119" t="s">
        <v>1212</v>
      </c>
      <c r="F6119">
        <v>26221</v>
      </c>
      <c r="G6119">
        <v>18413</v>
      </c>
      <c r="H6119">
        <v>48068</v>
      </c>
      <c r="I6119">
        <v>43112070300</v>
      </c>
      <c r="J6119">
        <v>9</v>
      </c>
      <c r="K6119" t="s">
        <v>1548</v>
      </c>
      <c r="L6119">
        <v>276</v>
      </c>
      <c r="M6119" t="s">
        <v>1457</v>
      </c>
      <c r="N6119" t="s">
        <v>1546</v>
      </c>
      <c r="O6119">
        <v>0</v>
      </c>
      <c r="P6119" t="s">
        <v>1207</v>
      </c>
      <c r="Q6119">
        <v>19931201</v>
      </c>
      <c r="R6119" t="s">
        <v>1543</v>
      </c>
    </row>
    <row r="6120" spans="1:18">
      <c r="A6120" t="s">
        <v>1543</v>
      </c>
      <c r="B6120" t="s">
        <v>1550</v>
      </c>
      <c r="C6120">
        <v>201004</v>
      </c>
      <c r="D6120">
        <v>30</v>
      </c>
      <c r="E6120" t="s">
        <v>1212</v>
      </c>
      <c r="F6120">
        <v>34308</v>
      </c>
      <c r="G6120">
        <v>65586</v>
      </c>
      <c r="H6120">
        <v>59394</v>
      </c>
      <c r="I6120">
        <v>43112070900</v>
      </c>
      <c r="J6120">
        <v>9</v>
      </c>
      <c r="K6120" t="s">
        <v>1545</v>
      </c>
      <c r="L6120">
        <v>276</v>
      </c>
      <c r="M6120" t="s">
        <v>1457</v>
      </c>
      <c r="N6120" t="s">
        <v>1546</v>
      </c>
      <c r="O6120">
        <v>0</v>
      </c>
      <c r="P6120" t="s">
        <v>1207</v>
      </c>
      <c r="Q6120">
        <v>19940201</v>
      </c>
      <c r="R6120" t="s">
        <v>1543</v>
      </c>
    </row>
    <row r="6121" spans="1:18">
      <c r="A6121" t="s">
        <v>1543</v>
      </c>
      <c r="B6121" t="s">
        <v>1551</v>
      </c>
      <c r="C6121">
        <v>201004</v>
      </c>
      <c r="D6121">
        <v>29</v>
      </c>
      <c r="E6121" t="s">
        <v>1212</v>
      </c>
      <c r="F6121">
        <v>16283</v>
      </c>
      <c r="G6121">
        <v>92288</v>
      </c>
      <c r="H6121">
        <v>24606</v>
      </c>
      <c r="I6121">
        <v>43112071200</v>
      </c>
      <c r="J6121">
        <v>9</v>
      </c>
      <c r="K6121" t="s">
        <v>1548</v>
      </c>
      <c r="L6121">
        <v>276</v>
      </c>
      <c r="M6121" t="s">
        <v>1457</v>
      </c>
      <c r="N6121" t="s">
        <v>1546</v>
      </c>
      <c r="O6121">
        <v>0</v>
      </c>
      <c r="P6121" t="s">
        <v>1207</v>
      </c>
      <c r="Q6121">
        <v>19940501</v>
      </c>
      <c r="R6121" t="s">
        <v>1543</v>
      </c>
    </row>
    <row r="6122" spans="1:18">
      <c r="A6122" t="s">
        <v>1543</v>
      </c>
      <c r="B6122" t="s">
        <v>1552</v>
      </c>
      <c r="C6122">
        <v>201004</v>
      </c>
      <c r="D6122">
        <v>30</v>
      </c>
      <c r="E6122" t="s">
        <v>1212</v>
      </c>
      <c r="F6122">
        <v>23431</v>
      </c>
      <c r="G6122">
        <v>15685</v>
      </c>
      <c r="H6122">
        <v>52241</v>
      </c>
      <c r="I6122">
        <v>43112071300</v>
      </c>
      <c r="J6122">
        <v>9</v>
      </c>
      <c r="K6122" t="s">
        <v>1545</v>
      </c>
      <c r="L6122">
        <v>276</v>
      </c>
      <c r="M6122" t="s">
        <v>1457</v>
      </c>
      <c r="N6122" t="s">
        <v>1546</v>
      </c>
      <c r="O6122">
        <v>0</v>
      </c>
      <c r="P6122" t="s">
        <v>1207</v>
      </c>
      <c r="Q6122">
        <v>19940601</v>
      </c>
      <c r="R6122" t="s">
        <v>1543</v>
      </c>
    </row>
    <row r="6123" spans="1:18">
      <c r="A6123" t="s">
        <v>1543</v>
      </c>
      <c r="B6123" t="s">
        <v>1553</v>
      </c>
      <c r="C6123">
        <v>201004</v>
      </c>
      <c r="D6123">
        <v>25</v>
      </c>
      <c r="E6123" t="s">
        <v>1212</v>
      </c>
      <c r="F6123">
        <v>6341</v>
      </c>
      <c r="G6123">
        <v>12020</v>
      </c>
      <c r="H6123">
        <v>53990</v>
      </c>
      <c r="I6123">
        <v>43112072101</v>
      </c>
      <c r="J6123">
        <v>9</v>
      </c>
      <c r="K6123" t="s">
        <v>1548</v>
      </c>
      <c r="L6123">
        <v>276</v>
      </c>
      <c r="M6123" t="s">
        <v>1457</v>
      </c>
      <c r="N6123" t="s">
        <v>1546</v>
      </c>
      <c r="O6123">
        <v>0</v>
      </c>
      <c r="P6123" t="s">
        <v>1207</v>
      </c>
      <c r="Q6123">
        <v>19951201</v>
      </c>
      <c r="R6123" t="s">
        <v>1543</v>
      </c>
    </row>
    <row r="6124" spans="1:18">
      <c r="A6124" t="s">
        <v>1543</v>
      </c>
      <c r="B6124" t="s">
        <v>1554</v>
      </c>
      <c r="C6124">
        <v>201004</v>
      </c>
      <c r="D6124">
        <v>30</v>
      </c>
      <c r="E6124" t="s">
        <v>1212</v>
      </c>
      <c r="F6124">
        <v>16346</v>
      </c>
      <c r="G6124">
        <v>8433</v>
      </c>
      <c r="H6124">
        <v>37634</v>
      </c>
      <c r="I6124">
        <v>43112072600</v>
      </c>
      <c r="J6124">
        <v>9</v>
      </c>
      <c r="K6124" t="s">
        <v>1548</v>
      </c>
      <c r="L6124">
        <v>276</v>
      </c>
      <c r="M6124" t="s">
        <v>1457</v>
      </c>
      <c r="N6124" t="s">
        <v>1546</v>
      </c>
      <c r="O6124">
        <v>0</v>
      </c>
      <c r="P6124" t="s">
        <v>1207</v>
      </c>
      <c r="Q6124">
        <v>19950201</v>
      </c>
      <c r="R6124" t="s">
        <v>1543</v>
      </c>
    </row>
    <row r="6125" spans="1:18">
      <c r="A6125" t="s">
        <v>1543</v>
      </c>
      <c r="B6125" t="s">
        <v>1572</v>
      </c>
      <c r="C6125">
        <v>201004</v>
      </c>
      <c r="D6125">
        <v>3</v>
      </c>
      <c r="E6125" t="s">
        <v>1212</v>
      </c>
      <c r="F6125">
        <v>282</v>
      </c>
      <c r="G6125">
        <v>418</v>
      </c>
      <c r="H6125">
        <v>338</v>
      </c>
      <c r="I6125">
        <v>43112073701</v>
      </c>
      <c r="J6125">
        <v>9</v>
      </c>
      <c r="K6125" t="s">
        <v>1548</v>
      </c>
      <c r="L6125">
        <v>276</v>
      </c>
      <c r="M6125" t="s">
        <v>1457</v>
      </c>
      <c r="N6125" t="s">
        <v>1546</v>
      </c>
      <c r="O6125">
        <v>0</v>
      </c>
      <c r="P6125" t="s">
        <v>1207</v>
      </c>
      <c r="Q6125">
        <v>20040919</v>
      </c>
      <c r="R6125" t="s">
        <v>1543</v>
      </c>
    </row>
    <row r="6126" spans="1:18">
      <c r="A6126" t="s">
        <v>1543</v>
      </c>
      <c r="B6126" t="s">
        <v>1555</v>
      </c>
      <c r="C6126">
        <v>201004</v>
      </c>
      <c r="D6126">
        <v>29</v>
      </c>
      <c r="E6126" t="s">
        <v>1212</v>
      </c>
      <c r="F6126">
        <v>7299</v>
      </c>
      <c r="G6126">
        <v>10607</v>
      </c>
      <c r="H6126">
        <v>29290</v>
      </c>
      <c r="I6126">
        <v>43112073901</v>
      </c>
      <c r="J6126">
        <v>9</v>
      </c>
      <c r="K6126" t="s">
        <v>1548</v>
      </c>
      <c r="L6126">
        <v>276</v>
      </c>
      <c r="M6126" t="s">
        <v>1457</v>
      </c>
      <c r="N6126" t="s">
        <v>1546</v>
      </c>
      <c r="O6126">
        <v>0</v>
      </c>
      <c r="P6126" t="s">
        <v>1207</v>
      </c>
      <c r="Q6126">
        <v>19960901</v>
      </c>
      <c r="R6126" t="s">
        <v>1543</v>
      </c>
    </row>
    <row r="6127" spans="1:18">
      <c r="A6127" t="s">
        <v>1543</v>
      </c>
      <c r="B6127" t="s">
        <v>1556</v>
      </c>
      <c r="C6127">
        <v>201004</v>
      </c>
      <c r="D6127">
        <v>28</v>
      </c>
      <c r="E6127" t="s">
        <v>1212</v>
      </c>
      <c r="F6127">
        <v>10942</v>
      </c>
      <c r="G6127">
        <v>10601</v>
      </c>
      <c r="H6127">
        <v>53040</v>
      </c>
      <c r="I6127">
        <v>43112075100</v>
      </c>
      <c r="J6127">
        <v>9</v>
      </c>
      <c r="K6127" t="s">
        <v>1548</v>
      </c>
      <c r="L6127">
        <v>276</v>
      </c>
      <c r="M6127" t="s">
        <v>1457</v>
      </c>
      <c r="N6127" t="s">
        <v>1546</v>
      </c>
      <c r="O6127">
        <v>0</v>
      </c>
      <c r="P6127" t="s">
        <v>1207</v>
      </c>
      <c r="Q6127">
        <v>19961017</v>
      </c>
      <c r="R6127" t="s">
        <v>1543</v>
      </c>
    </row>
    <row r="6128" spans="1:18">
      <c r="A6128" t="s">
        <v>1543</v>
      </c>
      <c r="B6128" t="s">
        <v>1557</v>
      </c>
      <c r="C6128">
        <v>201004</v>
      </c>
      <c r="D6128">
        <v>30</v>
      </c>
      <c r="E6128" t="s">
        <v>1212</v>
      </c>
      <c r="F6128">
        <v>10735</v>
      </c>
      <c r="G6128">
        <v>6654</v>
      </c>
      <c r="H6128">
        <v>23385</v>
      </c>
      <c r="I6128">
        <v>43112075201</v>
      </c>
      <c r="J6128">
        <v>9</v>
      </c>
      <c r="K6128" t="s">
        <v>1548</v>
      </c>
      <c r="L6128">
        <v>276</v>
      </c>
      <c r="M6128" t="s">
        <v>1457</v>
      </c>
      <c r="N6128" t="s">
        <v>1546</v>
      </c>
      <c r="O6128">
        <v>0</v>
      </c>
      <c r="P6128" t="s">
        <v>1207</v>
      </c>
      <c r="Q6128">
        <v>20050328</v>
      </c>
      <c r="R6128" t="s">
        <v>1543</v>
      </c>
    </row>
    <row r="6129" spans="1:18">
      <c r="A6129" t="s">
        <v>1543</v>
      </c>
      <c r="B6129" t="s">
        <v>1558</v>
      </c>
      <c r="C6129">
        <v>201004</v>
      </c>
      <c r="D6129">
        <v>24</v>
      </c>
      <c r="E6129" t="s">
        <v>1212</v>
      </c>
      <c r="F6129">
        <v>5277</v>
      </c>
      <c r="G6129">
        <v>13533</v>
      </c>
      <c r="H6129">
        <v>8430</v>
      </c>
      <c r="I6129">
        <v>43112076200</v>
      </c>
      <c r="J6129">
        <v>9</v>
      </c>
      <c r="K6129" t="s">
        <v>1548</v>
      </c>
      <c r="L6129">
        <v>276</v>
      </c>
      <c r="M6129" t="s">
        <v>1457</v>
      </c>
      <c r="N6129" t="s">
        <v>1546</v>
      </c>
      <c r="O6129">
        <v>0</v>
      </c>
      <c r="P6129" t="s">
        <v>1207</v>
      </c>
      <c r="Q6129">
        <v>19970907</v>
      </c>
      <c r="R6129" t="s">
        <v>1543</v>
      </c>
    </row>
    <row r="6130" spans="1:18">
      <c r="A6130" t="s">
        <v>1543</v>
      </c>
      <c r="B6130" t="s">
        <v>1559</v>
      </c>
      <c r="C6130">
        <v>201004</v>
      </c>
      <c r="D6130">
        <v>30</v>
      </c>
      <c r="E6130" t="s">
        <v>1212</v>
      </c>
      <c r="F6130">
        <v>16711</v>
      </c>
      <c r="G6130">
        <v>22578</v>
      </c>
      <c r="H6130">
        <v>39152</v>
      </c>
      <c r="I6130">
        <v>43112077700</v>
      </c>
      <c r="J6130">
        <v>9</v>
      </c>
      <c r="K6130" t="s">
        <v>1545</v>
      </c>
      <c r="L6130">
        <v>276</v>
      </c>
      <c r="M6130" t="s">
        <v>1457</v>
      </c>
      <c r="N6130" t="s">
        <v>1546</v>
      </c>
      <c r="O6130">
        <v>0</v>
      </c>
      <c r="P6130" t="s">
        <v>1207</v>
      </c>
      <c r="Q6130">
        <v>20020613</v>
      </c>
      <c r="R6130" t="s">
        <v>1543</v>
      </c>
    </row>
    <row r="6131" spans="1:18">
      <c r="A6131" t="s">
        <v>1543</v>
      </c>
      <c r="B6131" t="s">
        <v>1560</v>
      </c>
      <c r="C6131">
        <v>201004</v>
      </c>
      <c r="D6131">
        <v>27</v>
      </c>
      <c r="E6131" t="s">
        <v>1212</v>
      </c>
      <c r="F6131">
        <v>9277</v>
      </c>
      <c r="G6131">
        <v>4636</v>
      </c>
      <c r="H6131">
        <v>52564</v>
      </c>
      <c r="I6131">
        <v>43112079600</v>
      </c>
      <c r="J6131">
        <v>9</v>
      </c>
      <c r="K6131" t="s">
        <v>1548</v>
      </c>
      <c r="L6131">
        <v>276</v>
      </c>
      <c r="M6131" t="s">
        <v>1457</v>
      </c>
      <c r="N6131" t="s">
        <v>1546</v>
      </c>
      <c r="O6131">
        <v>0</v>
      </c>
      <c r="P6131" t="s">
        <v>1207</v>
      </c>
      <c r="Q6131">
        <v>20050817</v>
      </c>
      <c r="R6131" t="s">
        <v>1543</v>
      </c>
    </row>
    <row r="6132" spans="1:18">
      <c r="A6132" t="s">
        <v>1561</v>
      </c>
      <c r="B6132" t="s">
        <v>1562</v>
      </c>
      <c r="C6132">
        <v>201004</v>
      </c>
      <c r="D6132">
        <v>30</v>
      </c>
      <c r="E6132" t="s">
        <v>1212</v>
      </c>
      <c r="F6132">
        <v>35661</v>
      </c>
      <c r="G6132">
        <v>227716</v>
      </c>
      <c r="H6132">
        <v>26516</v>
      </c>
      <c r="I6132">
        <v>43112071900</v>
      </c>
      <c r="J6132">
        <v>9</v>
      </c>
      <c r="K6132" t="s">
        <v>1545</v>
      </c>
      <c r="L6132">
        <v>276</v>
      </c>
      <c r="M6132" t="s">
        <v>1457</v>
      </c>
      <c r="N6132" t="s">
        <v>1546</v>
      </c>
      <c r="O6132">
        <v>0</v>
      </c>
      <c r="P6132" t="s">
        <v>1207</v>
      </c>
      <c r="Q6132">
        <v>19940901</v>
      </c>
      <c r="R6132" t="s">
        <v>1561</v>
      </c>
    </row>
    <row r="6133" spans="1:18">
      <c r="A6133" t="s">
        <v>1561</v>
      </c>
      <c r="B6133" t="s">
        <v>1563</v>
      </c>
      <c r="C6133">
        <v>201004</v>
      </c>
      <c r="D6133">
        <v>30</v>
      </c>
      <c r="E6133" t="s">
        <v>1212</v>
      </c>
      <c r="F6133">
        <v>32491</v>
      </c>
      <c r="G6133">
        <v>10171</v>
      </c>
      <c r="H6133">
        <v>11702</v>
      </c>
      <c r="I6133">
        <v>43112072400</v>
      </c>
      <c r="J6133">
        <v>9</v>
      </c>
      <c r="K6133" t="s">
        <v>1545</v>
      </c>
      <c r="L6133">
        <v>276</v>
      </c>
      <c r="M6133" t="s">
        <v>1457</v>
      </c>
      <c r="N6133" t="s">
        <v>1546</v>
      </c>
      <c r="O6133">
        <v>0</v>
      </c>
      <c r="P6133" t="s">
        <v>1207</v>
      </c>
      <c r="Q6133">
        <v>19950101</v>
      </c>
      <c r="R6133" t="s">
        <v>1561</v>
      </c>
    </row>
    <row r="6134" spans="1:18">
      <c r="A6134" t="s">
        <v>1561</v>
      </c>
      <c r="B6134" t="s">
        <v>1564</v>
      </c>
      <c r="C6134">
        <v>201004</v>
      </c>
      <c r="D6134">
        <v>29</v>
      </c>
      <c r="E6134" t="s">
        <v>1212</v>
      </c>
      <c r="F6134">
        <v>8027</v>
      </c>
      <c r="G6134">
        <v>17450</v>
      </c>
      <c r="H6134">
        <v>5280</v>
      </c>
      <c r="I6134">
        <v>43112073101</v>
      </c>
      <c r="J6134">
        <v>9</v>
      </c>
      <c r="K6134" t="s">
        <v>1565</v>
      </c>
      <c r="L6134">
        <v>276</v>
      </c>
      <c r="M6134" t="s">
        <v>1457</v>
      </c>
      <c r="N6134" t="s">
        <v>1546</v>
      </c>
      <c r="O6134">
        <v>0</v>
      </c>
      <c r="P6134" t="s">
        <v>1207</v>
      </c>
      <c r="Q6134">
        <v>20030112</v>
      </c>
      <c r="R6134" t="s">
        <v>1561</v>
      </c>
    </row>
    <row r="6135" spans="1:18">
      <c r="A6135" t="s">
        <v>1561</v>
      </c>
      <c r="B6135" t="s">
        <v>1566</v>
      </c>
      <c r="C6135">
        <v>201004</v>
      </c>
      <c r="D6135">
        <v>28</v>
      </c>
      <c r="E6135" t="s">
        <v>1212</v>
      </c>
      <c r="F6135">
        <v>6388</v>
      </c>
      <c r="G6135">
        <v>11177</v>
      </c>
      <c r="H6135">
        <v>3490</v>
      </c>
      <c r="I6135">
        <v>43112073300</v>
      </c>
      <c r="J6135">
        <v>9</v>
      </c>
      <c r="K6135" t="s">
        <v>1545</v>
      </c>
      <c r="L6135">
        <v>276</v>
      </c>
      <c r="M6135" t="s">
        <v>1457</v>
      </c>
      <c r="N6135" t="s">
        <v>1546</v>
      </c>
      <c r="O6135">
        <v>0</v>
      </c>
      <c r="P6135" t="s">
        <v>1207</v>
      </c>
      <c r="Q6135">
        <v>19950801</v>
      </c>
      <c r="R6135" t="s">
        <v>1561</v>
      </c>
    </row>
    <row r="6136" spans="1:18">
      <c r="A6136" t="s">
        <v>1561</v>
      </c>
      <c r="B6136" t="s">
        <v>1567</v>
      </c>
      <c r="C6136">
        <v>201004</v>
      </c>
      <c r="D6136">
        <v>30</v>
      </c>
      <c r="E6136" t="s">
        <v>1212</v>
      </c>
      <c r="F6136">
        <v>15442</v>
      </c>
      <c r="G6136">
        <v>14444</v>
      </c>
      <c r="H6136">
        <v>8088</v>
      </c>
      <c r="I6136">
        <v>43112073500</v>
      </c>
      <c r="J6136">
        <v>9</v>
      </c>
      <c r="K6136" t="s">
        <v>1545</v>
      </c>
      <c r="L6136">
        <v>276</v>
      </c>
      <c r="M6136" t="s">
        <v>1457</v>
      </c>
      <c r="N6136" t="s">
        <v>1546</v>
      </c>
      <c r="O6136">
        <v>0</v>
      </c>
      <c r="P6136" t="s">
        <v>1207</v>
      </c>
      <c r="Q6136">
        <v>19950901</v>
      </c>
      <c r="R6136" t="s">
        <v>1561</v>
      </c>
    </row>
    <row r="6137" spans="1:18">
      <c r="A6137" t="s">
        <v>1561</v>
      </c>
      <c r="B6137" t="s">
        <v>1568</v>
      </c>
      <c r="C6137">
        <v>201004</v>
      </c>
      <c r="D6137">
        <v>29</v>
      </c>
      <c r="E6137" t="s">
        <v>1212</v>
      </c>
      <c r="F6137">
        <v>11159</v>
      </c>
      <c r="G6137">
        <v>20148</v>
      </c>
      <c r="H6137">
        <v>24107</v>
      </c>
      <c r="I6137">
        <v>43112075601</v>
      </c>
      <c r="J6137">
        <v>9</v>
      </c>
      <c r="K6137" t="s">
        <v>1545</v>
      </c>
      <c r="L6137">
        <v>276</v>
      </c>
      <c r="M6137" t="s">
        <v>1457</v>
      </c>
      <c r="N6137" t="s">
        <v>1546</v>
      </c>
      <c r="O6137">
        <v>0</v>
      </c>
      <c r="P6137" t="s">
        <v>1207</v>
      </c>
      <c r="Q6137">
        <v>20040630</v>
      </c>
      <c r="R6137" t="s">
        <v>1561</v>
      </c>
    </row>
    <row r="6138" spans="1:18">
      <c r="A6138" t="s">
        <v>1561</v>
      </c>
      <c r="B6138" t="s">
        <v>1569</v>
      </c>
      <c r="C6138">
        <v>201004</v>
      </c>
      <c r="D6138">
        <v>29</v>
      </c>
      <c r="E6138" t="s">
        <v>1212</v>
      </c>
      <c r="F6138">
        <v>17036</v>
      </c>
      <c r="G6138">
        <v>161609</v>
      </c>
      <c r="H6138">
        <v>14864</v>
      </c>
      <c r="I6138">
        <v>43112076301</v>
      </c>
      <c r="J6138">
        <v>9</v>
      </c>
      <c r="K6138" t="s">
        <v>1545</v>
      </c>
      <c r="L6138">
        <v>276</v>
      </c>
      <c r="M6138" t="s">
        <v>1457</v>
      </c>
      <c r="N6138" t="s">
        <v>1546</v>
      </c>
      <c r="O6138">
        <v>0</v>
      </c>
      <c r="P6138" t="s">
        <v>1207</v>
      </c>
      <c r="Q6138">
        <v>20060613</v>
      </c>
      <c r="R6138" t="s">
        <v>1561</v>
      </c>
    </row>
    <row r="6139" spans="1:18">
      <c r="A6139" t="s">
        <v>1561</v>
      </c>
      <c r="B6139" t="s">
        <v>1570</v>
      </c>
      <c r="C6139">
        <v>201004</v>
      </c>
      <c r="D6139">
        <v>29</v>
      </c>
      <c r="E6139" t="s">
        <v>1212</v>
      </c>
      <c r="F6139">
        <v>10816</v>
      </c>
      <c r="G6139">
        <v>16778</v>
      </c>
      <c r="H6139">
        <v>8117</v>
      </c>
      <c r="I6139">
        <v>43112077800</v>
      </c>
      <c r="J6139">
        <v>9</v>
      </c>
      <c r="K6139" t="s">
        <v>1545</v>
      </c>
      <c r="L6139">
        <v>276</v>
      </c>
      <c r="M6139" t="s">
        <v>1457</v>
      </c>
      <c r="N6139" t="s">
        <v>1546</v>
      </c>
      <c r="O6139">
        <v>0</v>
      </c>
      <c r="P6139" t="s">
        <v>1207</v>
      </c>
      <c r="Q6139">
        <v>20020731</v>
      </c>
      <c r="R6139" t="s">
        <v>1561</v>
      </c>
    </row>
    <row r="6140" spans="1:18">
      <c r="A6140" t="s">
        <v>1561</v>
      </c>
      <c r="B6140" t="s">
        <v>1571</v>
      </c>
      <c r="C6140">
        <v>201004</v>
      </c>
      <c r="D6140">
        <v>29</v>
      </c>
      <c r="E6140" t="s">
        <v>1212</v>
      </c>
      <c r="F6140">
        <v>9495</v>
      </c>
      <c r="G6140">
        <v>17282</v>
      </c>
      <c r="H6140">
        <v>17821</v>
      </c>
      <c r="I6140">
        <v>43112078400</v>
      </c>
      <c r="J6140">
        <v>9</v>
      </c>
      <c r="K6140" t="s">
        <v>1545</v>
      </c>
      <c r="L6140">
        <v>276</v>
      </c>
      <c r="M6140" t="s">
        <v>1457</v>
      </c>
      <c r="N6140" t="s">
        <v>1546</v>
      </c>
      <c r="O6140">
        <v>0</v>
      </c>
      <c r="P6140" t="s">
        <v>1207</v>
      </c>
      <c r="Q6140">
        <v>20030410</v>
      </c>
      <c r="R6140" t="s">
        <v>1561</v>
      </c>
    </row>
    <row r="6141" spans="1:18">
      <c r="A6141" t="s">
        <v>1543</v>
      </c>
      <c r="B6141" t="s">
        <v>1549</v>
      </c>
      <c r="C6141">
        <v>201005</v>
      </c>
      <c r="D6141">
        <v>31</v>
      </c>
      <c r="E6141" t="s">
        <v>1212</v>
      </c>
      <c r="F6141">
        <v>17383</v>
      </c>
      <c r="G6141">
        <v>18245</v>
      </c>
      <c r="H6141">
        <v>51571</v>
      </c>
      <c r="I6141">
        <v>43112070300</v>
      </c>
      <c r="J6141">
        <v>9</v>
      </c>
      <c r="K6141" t="s">
        <v>1548</v>
      </c>
      <c r="L6141">
        <v>276</v>
      </c>
      <c r="M6141" t="s">
        <v>1457</v>
      </c>
      <c r="N6141" t="s">
        <v>1546</v>
      </c>
      <c r="O6141">
        <v>0</v>
      </c>
      <c r="P6141" t="s">
        <v>1207</v>
      </c>
      <c r="Q6141">
        <v>19931201</v>
      </c>
      <c r="R6141" t="s">
        <v>1543</v>
      </c>
    </row>
    <row r="6142" spans="1:18">
      <c r="A6142" t="s">
        <v>1543</v>
      </c>
      <c r="B6142" t="s">
        <v>1550</v>
      </c>
      <c r="C6142">
        <v>201005</v>
      </c>
      <c r="D6142">
        <v>31</v>
      </c>
      <c r="E6142" t="s">
        <v>1212</v>
      </c>
      <c r="F6142">
        <v>34884</v>
      </c>
      <c r="G6142">
        <v>68577</v>
      </c>
      <c r="H6142">
        <v>61547</v>
      </c>
      <c r="I6142">
        <v>43112070900</v>
      </c>
      <c r="J6142">
        <v>9</v>
      </c>
      <c r="K6142" t="s">
        <v>1545</v>
      </c>
      <c r="L6142">
        <v>276</v>
      </c>
      <c r="M6142" t="s">
        <v>1457</v>
      </c>
      <c r="N6142" t="s">
        <v>1546</v>
      </c>
      <c r="O6142">
        <v>0</v>
      </c>
      <c r="P6142" t="s">
        <v>1207</v>
      </c>
      <c r="Q6142">
        <v>19940201</v>
      </c>
      <c r="R6142" t="s">
        <v>1543</v>
      </c>
    </row>
    <row r="6143" spans="1:18">
      <c r="A6143" t="s">
        <v>1543</v>
      </c>
      <c r="B6143" t="s">
        <v>1551</v>
      </c>
      <c r="C6143">
        <v>201005</v>
      </c>
      <c r="D6143">
        <v>31</v>
      </c>
      <c r="E6143" t="s">
        <v>1212</v>
      </c>
      <c r="F6143">
        <v>16921</v>
      </c>
      <c r="G6143">
        <v>103315</v>
      </c>
      <c r="H6143">
        <v>29352</v>
      </c>
      <c r="I6143">
        <v>43112071200</v>
      </c>
      <c r="J6143">
        <v>9</v>
      </c>
      <c r="K6143" t="s">
        <v>1548</v>
      </c>
      <c r="L6143">
        <v>276</v>
      </c>
      <c r="M6143" t="s">
        <v>1457</v>
      </c>
      <c r="N6143" t="s">
        <v>1546</v>
      </c>
      <c r="O6143">
        <v>0</v>
      </c>
      <c r="P6143" t="s">
        <v>1207</v>
      </c>
      <c r="Q6143">
        <v>19940501</v>
      </c>
      <c r="R6143" t="s">
        <v>1543</v>
      </c>
    </row>
    <row r="6144" spans="1:18">
      <c r="A6144" t="s">
        <v>1543</v>
      </c>
      <c r="B6144" t="s">
        <v>1552</v>
      </c>
      <c r="C6144">
        <v>201005</v>
      </c>
      <c r="D6144">
        <v>31</v>
      </c>
      <c r="E6144" t="s">
        <v>1212</v>
      </c>
      <c r="F6144">
        <v>24234</v>
      </c>
      <c r="G6144">
        <v>16892</v>
      </c>
      <c r="H6144">
        <v>50517</v>
      </c>
      <c r="I6144">
        <v>43112071300</v>
      </c>
      <c r="J6144">
        <v>9</v>
      </c>
      <c r="K6144" t="s">
        <v>1545</v>
      </c>
      <c r="L6144">
        <v>276</v>
      </c>
      <c r="M6144" t="s">
        <v>1457</v>
      </c>
      <c r="N6144" t="s">
        <v>1546</v>
      </c>
      <c r="O6144">
        <v>0</v>
      </c>
      <c r="P6144" t="s">
        <v>1207</v>
      </c>
      <c r="Q6144">
        <v>19940601</v>
      </c>
      <c r="R6144" t="s">
        <v>1543</v>
      </c>
    </row>
    <row r="6145" spans="1:18">
      <c r="A6145" t="s">
        <v>1543</v>
      </c>
      <c r="B6145" t="s">
        <v>1553</v>
      </c>
      <c r="C6145">
        <v>201005</v>
      </c>
      <c r="D6145">
        <v>31</v>
      </c>
      <c r="E6145" t="s">
        <v>1212</v>
      </c>
      <c r="F6145">
        <v>6626</v>
      </c>
      <c r="G6145">
        <v>15629</v>
      </c>
      <c r="H6145">
        <v>71443</v>
      </c>
      <c r="I6145">
        <v>43112072101</v>
      </c>
      <c r="J6145">
        <v>9</v>
      </c>
      <c r="K6145" t="s">
        <v>1548</v>
      </c>
      <c r="L6145">
        <v>276</v>
      </c>
      <c r="M6145" t="s">
        <v>1457</v>
      </c>
      <c r="N6145" t="s">
        <v>1546</v>
      </c>
      <c r="O6145">
        <v>0</v>
      </c>
      <c r="P6145" t="s">
        <v>1207</v>
      </c>
      <c r="Q6145">
        <v>19951201</v>
      </c>
      <c r="R6145" t="s">
        <v>1543</v>
      </c>
    </row>
    <row r="6146" spans="1:18">
      <c r="A6146" t="s">
        <v>1543</v>
      </c>
      <c r="B6146" t="s">
        <v>1554</v>
      </c>
      <c r="C6146">
        <v>201005</v>
      </c>
      <c r="D6146">
        <v>31</v>
      </c>
      <c r="E6146" t="s">
        <v>1212</v>
      </c>
      <c r="F6146">
        <v>14904</v>
      </c>
      <c r="G6146">
        <v>8803</v>
      </c>
      <c r="H6146">
        <v>32441</v>
      </c>
      <c r="I6146">
        <v>43112072600</v>
      </c>
      <c r="J6146">
        <v>9</v>
      </c>
      <c r="K6146" t="s">
        <v>1548</v>
      </c>
      <c r="L6146">
        <v>276</v>
      </c>
      <c r="M6146" t="s">
        <v>1457</v>
      </c>
      <c r="N6146" t="s">
        <v>1546</v>
      </c>
      <c r="O6146">
        <v>0</v>
      </c>
      <c r="P6146" t="s">
        <v>1207</v>
      </c>
      <c r="Q6146">
        <v>19950201</v>
      </c>
      <c r="R6146" t="s">
        <v>1543</v>
      </c>
    </row>
    <row r="6147" spans="1:18">
      <c r="A6147" t="s">
        <v>1543</v>
      </c>
      <c r="B6147" t="s">
        <v>1572</v>
      </c>
      <c r="C6147">
        <v>201005</v>
      </c>
      <c r="D6147">
        <v>18</v>
      </c>
      <c r="E6147" t="s">
        <v>1212</v>
      </c>
      <c r="F6147">
        <v>4060</v>
      </c>
      <c r="G6147">
        <v>5818</v>
      </c>
      <c r="H6147">
        <v>5384</v>
      </c>
      <c r="I6147">
        <v>43112073701</v>
      </c>
      <c r="J6147">
        <v>9</v>
      </c>
      <c r="K6147" t="s">
        <v>1548</v>
      </c>
      <c r="L6147">
        <v>276</v>
      </c>
      <c r="M6147" t="s">
        <v>1457</v>
      </c>
      <c r="N6147" t="s">
        <v>1546</v>
      </c>
      <c r="O6147">
        <v>0</v>
      </c>
      <c r="P6147" t="s">
        <v>1207</v>
      </c>
      <c r="Q6147">
        <v>20040919</v>
      </c>
      <c r="R6147" t="s">
        <v>1543</v>
      </c>
    </row>
    <row r="6148" spans="1:18">
      <c r="A6148" t="s">
        <v>1543</v>
      </c>
      <c r="B6148" t="s">
        <v>1555</v>
      </c>
      <c r="C6148">
        <v>201005</v>
      </c>
      <c r="D6148">
        <v>31</v>
      </c>
      <c r="E6148" t="s">
        <v>1212</v>
      </c>
      <c r="F6148">
        <v>5994</v>
      </c>
      <c r="G6148">
        <v>13036</v>
      </c>
      <c r="H6148">
        <v>33025</v>
      </c>
      <c r="I6148">
        <v>43112073901</v>
      </c>
      <c r="J6148">
        <v>9</v>
      </c>
      <c r="K6148" t="s">
        <v>1548</v>
      </c>
      <c r="L6148">
        <v>276</v>
      </c>
      <c r="M6148" t="s">
        <v>1457</v>
      </c>
      <c r="N6148" t="s">
        <v>1546</v>
      </c>
      <c r="O6148">
        <v>0</v>
      </c>
      <c r="P6148" t="s">
        <v>1207</v>
      </c>
      <c r="Q6148">
        <v>19960901</v>
      </c>
      <c r="R6148" t="s">
        <v>1543</v>
      </c>
    </row>
    <row r="6149" spans="1:18">
      <c r="A6149" t="s">
        <v>1543</v>
      </c>
      <c r="B6149" t="s">
        <v>1556</v>
      </c>
      <c r="C6149">
        <v>201005</v>
      </c>
      <c r="D6149">
        <v>31</v>
      </c>
      <c r="E6149" t="s">
        <v>1212</v>
      </c>
      <c r="F6149">
        <v>13364</v>
      </c>
      <c r="G6149">
        <v>15854</v>
      </c>
      <c r="H6149">
        <v>54870</v>
      </c>
      <c r="I6149">
        <v>43112075100</v>
      </c>
      <c r="J6149">
        <v>9</v>
      </c>
      <c r="K6149" t="s">
        <v>1548</v>
      </c>
      <c r="L6149">
        <v>276</v>
      </c>
      <c r="M6149" t="s">
        <v>1457</v>
      </c>
      <c r="N6149" t="s">
        <v>1546</v>
      </c>
      <c r="O6149">
        <v>0</v>
      </c>
      <c r="P6149" t="s">
        <v>1207</v>
      </c>
      <c r="Q6149">
        <v>19961017</v>
      </c>
      <c r="R6149" t="s">
        <v>1543</v>
      </c>
    </row>
    <row r="6150" spans="1:18">
      <c r="A6150" t="s">
        <v>1543</v>
      </c>
      <c r="B6150" t="s">
        <v>1557</v>
      </c>
      <c r="C6150">
        <v>201005</v>
      </c>
      <c r="D6150">
        <v>31</v>
      </c>
      <c r="E6150" t="s">
        <v>1212</v>
      </c>
      <c r="F6150">
        <v>11524</v>
      </c>
      <c r="G6150">
        <v>7938</v>
      </c>
      <c r="H6150">
        <v>22669</v>
      </c>
      <c r="I6150">
        <v>43112075201</v>
      </c>
      <c r="J6150">
        <v>9</v>
      </c>
      <c r="K6150" t="s">
        <v>1548</v>
      </c>
      <c r="L6150">
        <v>276</v>
      </c>
      <c r="M6150" t="s">
        <v>1457</v>
      </c>
      <c r="N6150" t="s">
        <v>1546</v>
      </c>
      <c r="O6150">
        <v>0</v>
      </c>
      <c r="P6150" t="s">
        <v>1207</v>
      </c>
      <c r="Q6150">
        <v>20050328</v>
      </c>
      <c r="R6150" t="s">
        <v>1543</v>
      </c>
    </row>
    <row r="6151" spans="1:18">
      <c r="A6151" t="s">
        <v>1543</v>
      </c>
      <c r="B6151" t="s">
        <v>1558</v>
      </c>
      <c r="C6151">
        <v>201005</v>
      </c>
      <c r="D6151">
        <v>30</v>
      </c>
      <c r="E6151" t="s">
        <v>1212</v>
      </c>
      <c r="F6151">
        <v>6211</v>
      </c>
      <c r="G6151">
        <v>20843</v>
      </c>
      <c r="H6151">
        <v>10218</v>
      </c>
      <c r="I6151">
        <v>43112076200</v>
      </c>
      <c r="J6151">
        <v>9</v>
      </c>
      <c r="K6151" t="s">
        <v>1548</v>
      </c>
      <c r="L6151">
        <v>276</v>
      </c>
      <c r="M6151" t="s">
        <v>1457</v>
      </c>
      <c r="N6151" t="s">
        <v>1546</v>
      </c>
      <c r="O6151">
        <v>0</v>
      </c>
      <c r="P6151" t="s">
        <v>1207</v>
      </c>
      <c r="Q6151">
        <v>19970907</v>
      </c>
      <c r="R6151" t="s">
        <v>1543</v>
      </c>
    </row>
    <row r="6152" spans="1:18">
      <c r="A6152" t="s">
        <v>1543</v>
      </c>
      <c r="B6152" t="s">
        <v>1559</v>
      </c>
      <c r="C6152">
        <v>201005</v>
      </c>
      <c r="D6152">
        <v>31</v>
      </c>
      <c r="E6152" t="s">
        <v>1212</v>
      </c>
      <c r="F6152">
        <v>29337</v>
      </c>
      <c r="G6152">
        <v>29272</v>
      </c>
      <c r="H6152">
        <v>12687</v>
      </c>
      <c r="I6152">
        <v>43112077700</v>
      </c>
      <c r="J6152">
        <v>9</v>
      </c>
      <c r="K6152" t="s">
        <v>1545</v>
      </c>
      <c r="L6152">
        <v>276</v>
      </c>
      <c r="M6152" t="s">
        <v>1457</v>
      </c>
      <c r="N6152" t="s">
        <v>1546</v>
      </c>
      <c r="O6152">
        <v>0</v>
      </c>
      <c r="P6152" t="s">
        <v>1207</v>
      </c>
      <c r="Q6152">
        <v>20020613</v>
      </c>
      <c r="R6152" t="s">
        <v>1543</v>
      </c>
    </row>
    <row r="6153" spans="1:18">
      <c r="A6153" t="s">
        <v>1543</v>
      </c>
      <c r="B6153" t="s">
        <v>1560</v>
      </c>
      <c r="C6153">
        <v>201005</v>
      </c>
      <c r="D6153">
        <v>31</v>
      </c>
      <c r="E6153" t="s">
        <v>1212</v>
      </c>
      <c r="F6153">
        <v>9332</v>
      </c>
      <c r="G6153">
        <v>6416</v>
      </c>
      <c r="H6153">
        <v>49525</v>
      </c>
      <c r="I6153">
        <v>43112079600</v>
      </c>
      <c r="J6153">
        <v>9</v>
      </c>
      <c r="K6153" t="s">
        <v>1548</v>
      </c>
      <c r="L6153">
        <v>276</v>
      </c>
      <c r="M6153" t="s">
        <v>1457</v>
      </c>
      <c r="N6153" t="s">
        <v>1546</v>
      </c>
      <c r="O6153">
        <v>0</v>
      </c>
      <c r="P6153" t="s">
        <v>1207</v>
      </c>
      <c r="Q6153">
        <v>20050817</v>
      </c>
      <c r="R6153" t="s">
        <v>1543</v>
      </c>
    </row>
    <row r="6154" spans="1:18">
      <c r="A6154" t="s">
        <v>1561</v>
      </c>
      <c r="B6154" t="s">
        <v>1562</v>
      </c>
      <c r="C6154">
        <v>201005</v>
      </c>
      <c r="D6154">
        <v>31</v>
      </c>
      <c r="E6154" t="s">
        <v>1212</v>
      </c>
      <c r="F6154">
        <v>35689</v>
      </c>
      <c r="G6154">
        <v>237033</v>
      </c>
      <c r="H6154">
        <v>22010</v>
      </c>
      <c r="I6154">
        <v>43112071900</v>
      </c>
      <c r="J6154">
        <v>9</v>
      </c>
      <c r="K6154" t="s">
        <v>1545</v>
      </c>
      <c r="L6154">
        <v>276</v>
      </c>
      <c r="M6154" t="s">
        <v>1457</v>
      </c>
      <c r="N6154" t="s">
        <v>1546</v>
      </c>
      <c r="O6154">
        <v>0</v>
      </c>
      <c r="P6154" t="s">
        <v>1207</v>
      </c>
      <c r="Q6154">
        <v>19940901</v>
      </c>
      <c r="R6154" t="s">
        <v>1561</v>
      </c>
    </row>
    <row r="6155" spans="1:18">
      <c r="A6155" t="s">
        <v>1561</v>
      </c>
      <c r="B6155" t="s">
        <v>1563</v>
      </c>
      <c r="C6155">
        <v>201005</v>
      </c>
      <c r="D6155">
        <v>31</v>
      </c>
      <c r="E6155" t="s">
        <v>1212</v>
      </c>
      <c r="F6155">
        <v>33752</v>
      </c>
      <c r="G6155">
        <v>15316</v>
      </c>
      <c r="H6155">
        <v>11235</v>
      </c>
      <c r="I6155">
        <v>43112072400</v>
      </c>
      <c r="J6155">
        <v>9</v>
      </c>
      <c r="K6155" t="s">
        <v>1545</v>
      </c>
      <c r="L6155">
        <v>276</v>
      </c>
      <c r="M6155" t="s">
        <v>1457</v>
      </c>
      <c r="N6155" t="s">
        <v>1546</v>
      </c>
      <c r="O6155">
        <v>0</v>
      </c>
      <c r="P6155" t="s">
        <v>1207</v>
      </c>
      <c r="Q6155">
        <v>19950101</v>
      </c>
      <c r="R6155" t="s">
        <v>1561</v>
      </c>
    </row>
    <row r="6156" spans="1:18">
      <c r="A6156" t="s">
        <v>1561</v>
      </c>
      <c r="B6156" t="s">
        <v>1564</v>
      </c>
      <c r="C6156">
        <v>201005</v>
      </c>
      <c r="D6156">
        <v>31</v>
      </c>
      <c r="E6156" t="s">
        <v>1212</v>
      </c>
      <c r="F6156">
        <v>13426</v>
      </c>
      <c r="G6156">
        <v>21994</v>
      </c>
      <c r="H6156">
        <v>6717</v>
      </c>
      <c r="I6156">
        <v>43112073101</v>
      </c>
      <c r="J6156">
        <v>9</v>
      </c>
      <c r="K6156" t="s">
        <v>1565</v>
      </c>
      <c r="L6156">
        <v>276</v>
      </c>
      <c r="M6156" t="s">
        <v>1457</v>
      </c>
      <c r="N6156" t="s">
        <v>1546</v>
      </c>
      <c r="O6156">
        <v>0</v>
      </c>
      <c r="P6156" t="s">
        <v>1207</v>
      </c>
      <c r="Q6156">
        <v>20030112</v>
      </c>
      <c r="R6156" t="s">
        <v>1561</v>
      </c>
    </row>
    <row r="6157" spans="1:18">
      <c r="A6157" t="s">
        <v>1561</v>
      </c>
      <c r="B6157" t="s">
        <v>1566</v>
      </c>
      <c r="C6157">
        <v>201005</v>
      </c>
      <c r="D6157">
        <v>22</v>
      </c>
      <c r="E6157" t="s">
        <v>1212</v>
      </c>
      <c r="F6157">
        <v>4549</v>
      </c>
      <c r="G6157">
        <v>9610</v>
      </c>
      <c r="H6157">
        <v>2553</v>
      </c>
      <c r="I6157">
        <v>43112073300</v>
      </c>
      <c r="J6157">
        <v>9</v>
      </c>
      <c r="K6157" t="s">
        <v>1545</v>
      </c>
      <c r="L6157">
        <v>276</v>
      </c>
      <c r="M6157" t="s">
        <v>1457</v>
      </c>
      <c r="N6157" t="s">
        <v>1546</v>
      </c>
      <c r="O6157">
        <v>0</v>
      </c>
      <c r="P6157" t="s">
        <v>1207</v>
      </c>
      <c r="Q6157">
        <v>19950801</v>
      </c>
      <c r="R6157" t="s">
        <v>1561</v>
      </c>
    </row>
    <row r="6158" spans="1:18">
      <c r="A6158" t="s">
        <v>1561</v>
      </c>
      <c r="B6158" t="s">
        <v>1567</v>
      </c>
      <c r="C6158">
        <v>201005</v>
      </c>
      <c r="D6158">
        <v>31</v>
      </c>
      <c r="E6158" t="s">
        <v>1212</v>
      </c>
      <c r="F6158">
        <v>17386</v>
      </c>
      <c r="G6158">
        <v>18396</v>
      </c>
      <c r="H6158">
        <v>8093</v>
      </c>
      <c r="I6158">
        <v>43112073500</v>
      </c>
      <c r="J6158">
        <v>9</v>
      </c>
      <c r="K6158" t="s">
        <v>1545</v>
      </c>
      <c r="L6158">
        <v>276</v>
      </c>
      <c r="M6158" t="s">
        <v>1457</v>
      </c>
      <c r="N6158" t="s">
        <v>1546</v>
      </c>
      <c r="O6158">
        <v>0</v>
      </c>
      <c r="P6158" t="s">
        <v>1207</v>
      </c>
      <c r="Q6158">
        <v>19950901</v>
      </c>
      <c r="R6158" t="s">
        <v>1561</v>
      </c>
    </row>
    <row r="6159" spans="1:18">
      <c r="A6159" t="s">
        <v>1561</v>
      </c>
      <c r="B6159" t="s">
        <v>1568</v>
      </c>
      <c r="C6159">
        <v>201005</v>
      </c>
      <c r="D6159">
        <v>31</v>
      </c>
      <c r="E6159" t="s">
        <v>1212</v>
      </c>
      <c r="F6159">
        <v>14246</v>
      </c>
      <c r="G6159">
        <v>23412</v>
      </c>
      <c r="H6159">
        <v>21533</v>
      </c>
      <c r="I6159">
        <v>43112075601</v>
      </c>
      <c r="J6159">
        <v>9</v>
      </c>
      <c r="K6159" t="s">
        <v>1545</v>
      </c>
      <c r="L6159">
        <v>276</v>
      </c>
      <c r="M6159" t="s">
        <v>1457</v>
      </c>
      <c r="N6159" t="s">
        <v>1546</v>
      </c>
      <c r="O6159">
        <v>0</v>
      </c>
      <c r="P6159" t="s">
        <v>1207</v>
      </c>
      <c r="Q6159">
        <v>20040630</v>
      </c>
      <c r="R6159" t="s">
        <v>1561</v>
      </c>
    </row>
    <row r="6160" spans="1:18">
      <c r="A6160" t="s">
        <v>1561</v>
      </c>
      <c r="B6160" t="s">
        <v>1569</v>
      </c>
      <c r="C6160">
        <v>201005</v>
      </c>
      <c r="D6160">
        <v>31</v>
      </c>
      <c r="E6160" t="s">
        <v>1212</v>
      </c>
      <c r="F6160">
        <v>18460</v>
      </c>
      <c r="G6160">
        <v>160498</v>
      </c>
      <c r="H6160">
        <v>16068</v>
      </c>
      <c r="I6160">
        <v>43112076301</v>
      </c>
      <c r="J6160">
        <v>9</v>
      </c>
      <c r="K6160" t="s">
        <v>1545</v>
      </c>
      <c r="L6160">
        <v>276</v>
      </c>
      <c r="M6160" t="s">
        <v>1457</v>
      </c>
      <c r="N6160" t="s">
        <v>1546</v>
      </c>
      <c r="O6160">
        <v>0</v>
      </c>
      <c r="P6160" t="s">
        <v>1207</v>
      </c>
      <c r="Q6160">
        <v>20060613</v>
      </c>
      <c r="R6160" t="s">
        <v>1561</v>
      </c>
    </row>
    <row r="6161" spans="1:18">
      <c r="A6161" t="s">
        <v>1561</v>
      </c>
      <c r="B6161" t="s">
        <v>1570</v>
      </c>
      <c r="C6161">
        <v>201005</v>
      </c>
      <c r="D6161">
        <v>31</v>
      </c>
      <c r="E6161" t="s">
        <v>1212</v>
      </c>
      <c r="F6161">
        <v>10891</v>
      </c>
      <c r="G6161">
        <v>17473</v>
      </c>
      <c r="H6161">
        <v>8585</v>
      </c>
      <c r="I6161">
        <v>43112077800</v>
      </c>
      <c r="J6161">
        <v>9</v>
      </c>
      <c r="K6161" t="s">
        <v>1545</v>
      </c>
      <c r="L6161">
        <v>276</v>
      </c>
      <c r="M6161" t="s">
        <v>1457</v>
      </c>
      <c r="N6161" t="s">
        <v>1546</v>
      </c>
      <c r="O6161">
        <v>0</v>
      </c>
      <c r="P6161" t="s">
        <v>1207</v>
      </c>
      <c r="Q6161">
        <v>20020731</v>
      </c>
      <c r="R6161" t="s">
        <v>1561</v>
      </c>
    </row>
    <row r="6162" spans="1:18">
      <c r="A6162" t="s">
        <v>1561</v>
      </c>
      <c r="B6162" t="s">
        <v>1571</v>
      </c>
      <c r="C6162">
        <v>201005</v>
      </c>
      <c r="D6162">
        <v>31</v>
      </c>
      <c r="E6162" t="s">
        <v>1212</v>
      </c>
      <c r="F6162">
        <v>8478</v>
      </c>
      <c r="G6162">
        <v>12859</v>
      </c>
      <c r="H6162">
        <v>15903</v>
      </c>
      <c r="I6162">
        <v>43112078400</v>
      </c>
      <c r="J6162">
        <v>9</v>
      </c>
      <c r="K6162" t="s">
        <v>1545</v>
      </c>
      <c r="L6162">
        <v>276</v>
      </c>
      <c r="M6162" t="s">
        <v>1457</v>
      </c>
      <c r="N6162" t="s">
        <v>1546</v>
      </c>
      <c r="O6162">
        <v>0</v>
      </c>
      <c r="P6162" t="s">
        <v>1207</v>
      </c>
      <c r="Q6162">
        <v>20030410</v>
      </c>
      <c r="R6162" t="s">
        <v>1561</v>
      </c>
    </row>
    <row r="6163" spans="1:18">
      <c r="A6163" t="s">
        <v>1543</v>
      </c>
      <c r="B6163" t="s">
        <v>1549</v>
      </c>
      <c r="C6163">
        <v>201006</v>
      </c>
      <c r="D6163">
        <v>30</v>
      </c>
      <c r="E6163" t="s">
        <v>1212</v>
      </c>
      <c r="F6163">
        <v>14139</v>
      </c>
      <c r="G6163">
        <v>12743</v>
      </c>
      <c r="H6163">
        <v>47987</v>
      </c>
      <c r="I6163">
        <v>43112070300</v>
      </c>
      <c r="J6163">
        <v>9</v>
      </c>
      <c r="K6163" t="s">
        <v>1548</v>
      </c>
      <c r="L6163">
        <v>276</v>
      </c>
      <c r="M6163" t="s">
        <v>1457</v>
      </c>
      <c r="N6163" t="s">
        <v>1546</v>
      </c>
      <c r="O6163">
        <v>0</v>
      </c>
      <c r="P6163" t="s">
        <v>1207</v>
      </c>
      <c r="Q6163">
        <v>19931201</v>
      </c>
      <c r="R6163" t="s">
        <v>1543</v>
      </c>
    </row>
    <row r="6164" spans="1:18">
      <c r="A6164" t="s">
        <v>1543</v>
      </c>
      <c r="B6164" t="s">
        <v>1550</v>
      </c>
      <c r="C6164">
        <v>201006</v>
      </c>
      <c r="D6164">
        <v>30</v>
      </c>
      <c r="E6164" t="s">
        <v>1212</v>
      </c>
      <c r="F6164">
        <v>31131</v>
      </c>
      <c r="G6164">
        <v>64666</v>
      </c>
      <c r="H6164">
        <v>57742</v>
      </c>
      <c r="I6164">
        <v>43112070900</v>
      </c>
      <c r="J6164">
        <v>9</v>
      </c>
      <c r="K6164" t="s">
        <v>1545</v>
      </c>
      <c r="L6164">
        <v>276</v>
      </c>
      <c r="M6164" t="s">
        <v>1457</v>
      </c>
      <c r="N6164" t="s">
        <v>1546</v>
      </c>
      <c r="O6164">
        <v>0</v>
      </c>
      <c r="P6164" t="s">
        <v>1207</v>
      </c>
      <c r="Q6164">
        <v>19940201</v>
      </c>
      <c r="R6164" t="s">
        <v>1543</v>
      </c>
    </row>
    <row r="6165" spans="1:18">
      <c r="A6165" t="s">
        <v>1543</v>
      </c>
      <c r="B6165" t="s">
        <v>1551</v>
      </c>
      <c r="C6165">
        <v>201006</v>
      </c>
      <c r="D6165">
        <v>30</v>
      </c>
      <c r="E6165" t="s">
        <v>1212</v>
      </c>
      <c r="F6165">
        <v>13914</v>
      </c>
      <c r="G6165">
        <v>79082</v>
      </c>
      <c r="H6165">
        <v>26592</v>
      </c>
      <c r="I6165">
        <v>43112071200</v>
      </c>
      <c r="J6165">
        <v>9</v>
      </c>
      <c r="K6165" t="s">
        <v>1548</v>
      </c>
      <c r="L6165">
        <v>276</v>
      </c>
      <c r="M6165" t="s">
        <v>1457</v>
      </c>
      <c r="N6165" t="s">
        <v>1546</v>
      </c>
      <c r="O6165">
        <v>0</v>
      </c>
      <c r="P6165" t="s">
        <v>1207</v>
      </c>
      <c r="Q6165">
        <v>19940501</v>
      </c>
      <c r="R6165" t="s">
        <v>1543</v>
      </c>
    </row>
    <row r="6166" spans="1:18">
      <c r="A6166" t="s">
        <v>1543</v>
      </c>
      <c r="B6166" t="s">
        <v>1552</v>
      </c>
      <c r="C6166">
        <v>201006</v>
      </c>
      <c r="D6166">
        <v>30</v>
      </c>
      <c r="E6166" t="s">
        <v>1212</v>
      </c>
      <c r="F6166">
        <v>23039</v>
      </c>
      <c r="G6166">
        <v>16258</v>
      </c>
      <c r="H6166">
        <v>48102</v>
      </c>
      <c r="I6166">
        <v>43112071300</v>
      </c>
      <c r="J6166">
        <v>9</v>
      </c>
      <c r="K6166" t="s">
        <v>1545</v>
      </c>
      <c r="L6166">
        <v>276</v>
      </c>
      <c r="M6166" t="s">
        <v>1457</v>
      </c>
      <c r="N6166" t="s">
        <v>1546</v>
      </c>
      <c r="O6166">
        <v>0</v>
      </c>
      <c r="P6166" t="s">
        <v>1207</v>
      </c>
      <c r="Q6166">
        <v>19940601</v>
      </c>
      <c r="R6166" t="s">
        <v>1543</v>
      </c>
    </row>
    <row r="6167" spans="1:18">
      <c r="A6167" t="s">
        <v>1543</v>
      </c>
      <c r="B6167" t="s">
        <v>1553</v>
      </c>
      <c r="C6167">
        <v>201006</v>
      </c>
      <c r="D6167">
        <v>30</v>
      </c>
      <c r="E6167" t="s">
        <v>1212</v>
      </c>
      <c r="F6167">
        <v>8394</v>
      </c>
      <c r="G6167">
        <v>17914</v>
      </c>
      <c r="H6167">
        <v>66896</v>
      </c>
      <c r="I6167">
        <v>43112072101</v>
      </c>
      <c r="J6167">
        <v>9</v>
      </c>
      <c r="K6167" t="s">
        <v>1548</v>
      </c>
      <c r="L6167">
        <v>276</v>
      </c>
      <c r="M6167" t="s">
        <v>1457</v>
      </c>
      <c r="N6167" t="s">
        <v>1546</v>
      </c>
      <c r="O6167">
        <v>0</v>
      </c>
      <c r="P6167" t="s">
        <v>1207</v>
      </c>
      <c r="Q6167">
        <v>19951201</v>
      </c>
      <c r="R6167" t="s">
        <v>1543</v>
      </c>
    </row>
    <row r="6168" spans="1:18">
      <c r="A6168" t="s">
        <v>1543</v>
      </c>
      <c r="B6168" t="s">
        <v>1554</v>
      </c>
      <c r="C6168">
        <v>201006</v>
      </c>
      <c r="D6168">
        <v>30</v>
      </c>
      <c r="E6168" t="s">
        <v>1212</v>
      </c>
      <c r="F6168">
        <v>13401</v>
      </c>
      <c r="G6168">
        <v>10280</v>
      </c>
      <c r="H6168">
        <v>33034</v>
      </c>
      <c r="I6168">
        <v>43112072600</v>
      </c>
      <c r="J6168">
        <v>9</v>
      </c>
      <c r="K6168" t="s">
        <v>1548</v>
      </c>
      <c r="L6168">
        <v>276</v>
      </c>
      <c r="M6168" t="s">
        <v>1457</v>
      </c>
      <c r="N6168" t="s">
        <v>1546</v>
      </c>
      <c r="O6168">
        <v>0</v>
      </c>
      <c r="P6168" t="s">
        <v>1207</v>
      </c>
      <c r="Q6168">
        <v>19950201</v>
      </c>
      <c r="R6168" t="s">
        <v>1543</v>
      </c>
    </row>
    <row r="6169" spans="1:18">
      <c r="A6169" t="s">
        <v>1543</v>
      </c>
      <c r="B6169" t="s">
        <v>1572</v>
      </c>
      <c r="C6169">
        <v>201006</v>
      </c>
      <c r="D6169">
        <v>27</v>
      </c>
      <c r="E6169" t="s">
        <v>1212</v>
      </c>
      <c r="F6169">
        <v>5217</v>
      </c>
      <c r="G6169">
        <v>9076</v>
      </c>
      <c r="H6169">
        <v>6478</v>
      </c>
      <c r="I6169">
        <v>43112073701</v>
      </c>
      <c r="J6169">
        <v>9</v>
      </c>
      <c r="K6169" t="s">
        <v>1548</v>
      </c>
      <c r="L6169">
        <v>276</v>
      </c>
      <c r="M6169" t="s">
        <v>1457</v>
      </c>
      <c r="N6169" t="s">
        <v>1546</v>
      </c>
      <c r="O6169">
        <v>0</v>
      </c>
      <c r="P6169" t="s">
        <v>1207</v>
      </c>
      <c r="Q6169">
        <v>20040919</v>
      </c>
      <c r="R6169" t="s">
        <v>1543</v>
      </c>
    </row>
    <row r="6170" spans="1:18">
      <c r="A6170" t="s">
        <v>1543</v>
      </c>
      <c r="B6170" t="s">
        <v>1555</v>
      </c>
      <c r="C6170">
        <v>201006</v>
      </c>
      <c r="D6170">
        <v>30</v>
      </c>
      <c r="E6170" t="s">
        <v>1212</v>
      </c>
      <c r="F6170">
        <v>5994</v>
      </c>
      <c r="G6170">
        <v>11228</v>
      </c>
      <c r="H6170">
        <v>30117</v>
      </c>
      <c r="I6170">
        <v>43112073901</v>
      </c>
      <c r="J6170">
        <v>9</v>
      </c>
      <c r="K6170" t="s">
        <v>1548</v>
      </c>
      <c r="L6170">
        <v>276</v>
      </c>
      <c r="M6170" t="s">
        <v>1457</v>
      </c>
      <c r="N6170" t="s">
        <v>1546</v>
      </c>
      <c r="O6170">
        <v>0</v>
      </c>
      <c r="P6170" t="s">
        <v>1207</v>
      </c>
      <c r="Q6170">
        <v>19960901</v>
      </c>
      <c r="R6170" t="s">
        <v>1543</v>
      </c>
    </row>
    <row r="6171" spans="1:18">
      <c r="A6171" t="s">
        <v>1543</v>
      </c>
      <c r="B6171" t="s">
        <v>1556</v>
      </c>
      <c r="C6171">
        <v>201006</v>
      </c>
      <c r="D6171">
        <v>30</v>
      </c>
      <c r="E6171" t="s">
        <v>1212</v>
      </c>
      <c r="F6171">
        <v>12963</v>
      </c>
      <c r="G6171">
        <v>17861</v>
      </c>
      <c r="H6171">
        <v>56908</v>
      </c>
      <c r="I6171">
        <v>43112075100</v>
      </c>
      <c r="J6171">
        <v>9</v>
      </c>
      <c r="K6171" t="s">
        <v>1548</v>
      </c>
      <c r="L6171">
        <v>276</v>
      </c>
      <c r="M6171" t="s">
        <v>1457</v>
      </c>
      <c r="N6171" t="s">
        <v>1546</v>
      </c>
      <c r="O6171">
        <v>0</v>
      </c>
      <c r="P6171" t="s">
        <v>1207</v>
      </c>
      <c r="Q6171">
        <v>19961017</v>
      </c>
      <c r="R6171" t="s">
        <v>1543</v>
      </c>
    </row>
    <row r="6172" spans="1:18">
      <c r="A6172" t="s">
        <v>1543</v>
      </c>
      <c r="B6172" t="s">
        <v>1557</v>
      </c>
      <c r="C6172">
        <v>201006</v>
      </c>
      <c r="D6172">
        <v>30</v>
      </c>
      <c r="E6172" t="s">
        <v>1212</v>
      </c>
      <c r="F6172">
        <v>10309</v>
      </c>
      <c r="G6172">
        <v>6098</v>
      </c>
      <c r="H6172">
        <v>22923</v>
      </c>
      <c r="I6172">
        <v>43112075201</v>
      </c>
      <c r="J6172">
        <v>9</v>
      </c>
      <c r="K6172" t="s">
        <v>1548</v>
      </c>
      <c r="L6172">
        <v>276</v>
      </c>
      <c r="M6172" t="s">
        <v>1457</v>
      </c>
      <c r="N6172" t="s">
        <v>1546</v>
      </c>
      <c r="O6172">
        <v>0</v>
      </c>
      <c r="P6172" t="s">
        <v>1207</v>
      </c>
      <c r="Q6172">
        <v>20050328</v>
      </c>
      <c r="R6172" t="s">
        <v>1543</v>
      </c>
    </row>
    <row r="6173" spans="1:18">
      <c r="A6173" t="s">
        <v>1543</v>
      </c>
      <c r="B6173" t="s">
        <v>1558</v>
      </c>
      <c r="C6173">
        <v>201006</v>
      </c>
      <c r="D6173">
        <v>24</v>
      </c>
      <c r="E6173" t="s">
        <v>1212</v>
      </c>
      <c r="F6173">
        <v>4618</v>
      </c>
      <c r="G6173">
        <v>16695</v>
      </c>
      <c r="H6173">
        <v>7749</v>
      </c>
      <c r="I6173">
        <v>43112076200</v>
      </c>
      <c r="J6173">
        <v>9</v>
      </c>
      <c r="K6173" t="s">
        <v>1548</v>
      </c>
      <c r="L6173">
        <v>276</v>
      </c>
      <c r="M6173" t="s">
        <v>1457</v>
      </c>
      <c r="N6173" t="s">
        <v>1546</v>
      </c>
      <c r="O6173">
        <v>0</v>
      </c>
      <c r="P6173" t="s">
        <v>1207</v>
      </c>
      <c r="Q6173">
        <v>19970907</v>
      </c>
      <c r="R6173" t="s">
        <v>1543</v>
      </c>
    </row>
    <row r="6174" spans="1:18">
      <c r="A6174" t="s">
        <v>1543</v>
      </c>
      <c r="B6174" t="s">
        <v>1559</v>
      </c>
      <c r="C6174">
        <v>201006</v>
      </c>
      <c r="D6174">
        <v>30</v>
      </c>
      <c r="E6174" t="s">
        <v>1212</v>
      </c>
      <c r="F6174">
        <v>27070</v>
      </c>
      <c r="G6174">
        <v>20919</v>
      </c>
      <c r="H6174">
        <v>10461</v>
      </c>
      <c r="I6174">
        <v>43112077700</v>
      </c>
      <c r="J6174">
        <v>9</v>
      </c>
      <c r="K6174" t="s">
        <v>1545</v>
      </c>
      <c r="L6174">
        <v>276</v>
      </c>
      <c r="M6174" t="s">
        <v>1457</v>
      </c>
      <c r="N6174" t="s">
        <v>1546</v>
      </c>
      <c r="O6174">
        <v>0</v>
      </c>
      <c r="P6174" t="s">
        <v>1207</v>
      </c>
      <c r="Q6174">
        <v>20020613</v>
      </c>
      <c r="R6174" t="s">
        <v>1543</v>
      </c>
    </row>
    <row r="6175" spans="1:18">
      <c r="A6175" t="s">
        <v>1543</v>
      </c>
      <c r="B6175" t="s">
        <v>1560</v>
      </c>
      <c r="C6175">
        <v>201006</v>
      </c>
      <c r="D6175">
        <v>30</v>
      </c>
      <c r="E6175" t="s">
        <v>1212</v>
      </c>
      <c r="F6175">
        <v>9975</v>
      </c>
      <c r="G6175">
        <v>6226</v>
      </c>
      <c r="H6175">
        <v>43755</v>
      </c>
      <c r="I6175">
        <v>43112079600</v>
      </c>
      <c r="J6175">
        <v>9</v>
      </c>
      <c r="K6175" t="s">
        <v>1548</v>
      </c>
      <c r="L6175">
        <v>276</v>
      </c>
      <c r="M6175" t="s">
        <v>1457</v>
      </c>
      <c r="N6175" t="s">
        <v>1546</v>
      </c>
      <c r="O6175">
        <v>0</v>
      </c>
      <c r="P6175" t="s">
        <v>1207</v>
      </c>
      <c r="Q6175">
        <v>20050817</v>
      </c>
      <c r="R6175" t="s">
        <v>1543</v>
      </c>
    </row>
    <row r="6176" spans="1:18">
      <c r="A6176" t="s">
        <v>1561</v>
      </c>
      <c r="B6176" t="s">
        <v>1562</v>
      </c>
      <c r="C6176">
        <v>201006</v>
      </c>
      <c r="D6176">
        <v>30</v>
      </c>
      <c r="E6176" t="s">
        <v>1212</v>
      </c>
      <c r="F6176">
        <v>33788</v>
      </c>
      <c r="G6176">
        <v>214999</v>
      </c>
      <c r="H6176">
        <v>24979</v>
      </c>
      <c r="I6176">
        <v>43112071900</v>
      </c>
      <c r="J6176">
        <v>9</v>
      </c>
      <c r="K6176" t="s">
        <v>1545</v>
      </c>
      <c r="L6176">
        <v>276</v>
      </c>
      <c r="M6176" t="s">
        <v>1457</v>
      </c>
      <c r="N6176" t="s">
        <v>1546</v>
      </c>
      <c r="O6176">
        <v>0</v>
      </c>
      <c r="P6176" t="s">
        <v>1207</v>
      </c>
      <c r="Q6176">
        <v>19940901</v>
      </c>
      <c r="R6176" t="s">
        <v>1561</v>
      </c>
    </row>
    <row r="6177" spans="1:18">
      <c r="A6177" t="s">
        <v>1561</v>
      </c>
      <c r="B6177" t="s">
        <v>1563</v>
      </c>
      <c r="C6177">
        <v>201006</v>
      </c>
      <c r="D6177">
        <v>30</v>
      </c>
      <c r="E6177" t="s">
        <v>1212</v>
      </c>
      <c r="F6177">
        <v>31317</v>
      </c>
      <c r="G6177">
        <v>14871</v>
      </c>
      <c r="H6177">
        <v>10173</v>
      </c>
      <c r="I6177">
        <v>43112072400</v>
      </c>
      <c r="J6177">
        <v>9</v>
      </c>
      <c r="K6177" t="s">
        <v>1545</v>
      </c>
      <c r="L6177">
        <v>276</v>
      </c>
      <c r="M6177" t="s">
        <v>1457</v>
      </c>
      <c r="N6177" t="s">
        <v>1546</v>
      </c>
      <c r="O6177">
        <v>0</v>
      </c>
      <c r="P6177" t="s">
        <v>1207</v>
      </c>
      <c r="Q6177">
        <v>19950101</v>
      </c>
      <c r="R6177" t="s">
        <v>1561</v>
      </c>
    </row>
    <row r="6178" spans="1:18">
      <c r="A6178" t="s">
        <v>1561</v>
      </c>
      <c r="B6178" t="s">
        <v>1564</v>
      </c>
      <c r="C6178">
        <v>201006</v>
      </c>
      <c r="D6178">
        <v>30</v>
      </c>
      <c r="E6178" t="s">
        <v>1212</v>
      </c>
      <c r="F6178">
        <v>9251</v>
      </c>
      <c r="G6178">
        <v>16955</v>
      </c>
      <c r="H6178">
        <v>5475</v>
      </c>
      <c r="I6178">
        <v>43112073101</v>
      </c>
      <c r="J6178">
        <v>9</v>
      </c>
      <c r="K6178" t="s">
        <v>1565</v>
      </c>
      <c r="L6178">
        <v>276</v>
      </c>
      <c r="M6178" t="s">
        <v>1457</v>
      </c>
      <c r="N6178" t="s">
        <v>1546</v>
      </c>
      <c r="O6178">
        <v>0</v>
      </c>
      <c r="P6178" t="s">
        <v>1207</v>
      </c>
      <c r="Q6178">
        <v>20030112</v>
      </c>
      <c r="R6178" t="s">
        <v>1561</v>
      </c>
    </row>
    <row r="6179" spans="1:18">
      <c r="A6179" t="s">
        <v>1561</v>
      </c>
      <c r="B6179" t="s">
        <v>1566</v>
      </c>
      <c r="C6179">
        <v>201006</v>
      </c>
      <c r="D6179">
        <v>2</v>
      </c>
      <c r="E6179" t="s">
        <v>1212</v>
      </c>
      <c r="F6179">
        <v>184</v>
      </c>
      <c r="G6179">
        <v>394</v>
      </c>
      <c r="H6179">
        <v>108</v>
      </c>
      <c r="I6179">
        <v>43112073300</v>
      </c>
      <c r="J6179">
        <v>9</v>
      </c>
      <c r="K6179" t="s">
        <v>1545</v>
      </c>
      <c r="L6179">
        <v>276</v>
      </c>
      <c r="M6179" t="s">
        <v>1457</v>
      </c>
      <c r="N6179" t="s">
        <v>1546</v>
      </c>
      <c r="O6179">
        <v>0</v>
      </c>
      <c r="P6179" t="s">
        <v>1207</v>
      </c>
      <c r="Q6179">
        <v>19950801</v>
      </c>
      <c r="R6179" t="s">
        <v>1561</v>
      </c>
    </row>
    <row r="6180" spans="1:18">
      <c r="A6180" t="s">
        <v>1561</v>
      </c>
      <c r="B6180" t="s">
        <v>1567</v>
      </c>
      <c r="C6180">
        <v>201006</v>
      </c>
      <c r="D6180">
        <v>30</v>
      </c>
      <c r="E6180" t="s">
        <v>1212</v>
      </c>
      <c r="F6180">
        <v>12974</v>
      </c>
      <c r="G6180">
        <v>15322</v>
      </c>
      <c r="H6180">
        <v>7819</v>
      </c>
      <c r="I6180">
        <v>43112073500</v>
      </c>
      <c r="J6180">
        <v>9</v>
      </c>
      <c r="K6180" t="s">
        <v>1545</v>
      </c>
      <c r="L6180">
        <v>276</v>
      </c>
      <c r="M6180" t="s">
        <v>1457</v>
      </c>
      <c r="N6180" t="s">
        <v>1546</v>
      </c>
      <c r="O6180">
        <v>0</v>
      </c>
      <c r="P6180" t="s">
        <v>1207</v>
      </c>
      <c r="Q6180">
        <v>19950901</v>
      </c>
      <c r="R6180" t="s">
        <v>1561</v>
      </c>
    </row>
    <row r="6181" spans="1:18">
      <c r="A6181" t="s">
        <v>1561</v>
      </c>
      <c r="B6181" t="s">
        <v>1568</v>
      </c>
      <c r="C6181">
        <v>201006</v>
      </c>
      <c r="D6181">
        <v>30</v>
      </c>
      <c r="E6181" t="s">
        <v>1212</v>
      </c>
      <c r="F6181">
        <v>11406</v>
      </c>
      <c r="G6181">
        <v>21997</v>
      </c>
      <c r="H6181">
        <v>22833</v>
      </c>
      <c r="I6181">
        <v>43112075601</v>
      </c>
      <c r="J6181">
        <v>9</v>
      </c>
      <c r="K6181" t="s">
        <v>1545</v>
      </c>
      <c r="L6181">
        <v>276</v>
      </c>
      <c r="M6181" t="s">
        <v>1457</v>
      </c>
      <c r="N6181" t="s">
        <v>1546</v>
      </c>
      <c r="O6181">
        <v>0</v>
      </c>
      <c r="P6181" t="s">
        <v>1207</v>
      </c>
      <c r="Q6181">
        <v>20040630</v>
      </c>
      <c r="R6181" t="s">
        <v>1561</v>
      </c>
    </row>
    <row r="6182" spans="1:18">
      <c r="A6182" t="s">
        <v>1561</v>
      </c>
      <c r="B6182" t="s">
        <v>1569</v>
      </c>
      <c r="C6182">
        <v>201006</v>
      </c>
      <c r="D6182">
        <v>30</v>
      </c>
      <c r="E6182" t="s">
        <v>1212</v>
      </c>
      <c r="F6182">
        <v>18001</v>
      </c>
      <c r="G6182">
        <v>131510</v>
      </c>
      <c r="H6182">
        <v>17790</v>
      </c>
      <c r="I6182">
        <v>43112076301</v>
      </c>
      <c r="J6182">
        <v>9</v>
      </c>
      <c r="K6182" t="s">
        <v>1545</v>
      </c>
      <c r="L6182">
        <v>276</v>
      </c>
      <c r="M6182" t="s">
        <v>1457</v>
      </c>
      <c r="N6182" t="s">
        <v>1546</v>
      </c>
      <c r="O6182">
        <v>0</v>
      </c>
      <c r="P6182" t="s">
        <v>1207</v>
      </c>
      <c r="Q6182">
        <v>20060613</v>
      </c>
      <c r="R6182" t="s">
        <v>1561</v>
      </c>
    </row>
    <row r="6183" spans="1:18">
      <c r="A6183" t="s">
        <v>1561</v>
      </c>
      <c r="B6183" t="s">
        <v>1570</v>
      </c>
      <c r="C6183">
        <v>201006</v>
      </c>
      <c r="D6183">
        <v>30</v>
      </c>
      <c r="E6183" t="s">
        <v>1212</v>
      </c>
      <c r="F6183">
        <v>10402</v>
      </c>
      <c r="G6183">
        <v>15603</v>
      </c>
      <c r="H6183">
        <v>8040</v>
      </c>
      <c r="I6183">
        <v>43112077800</v>
      </c>
      <c r="J6183">
        <v>9</v>
      </c>
      <c r="K6183" t="s">
        <v>1545</v>
      </c>
      <c r="L6183">
        <v>276</v>
      </c>
      <c r="M6183" t="s">
        <v>1457</v>
      </c>
      <c r="N6183" t="s">
        <v>1546</v>
      </c>
      <c r="O6183">
        <v>0</v>
      </c>
      <c r="P6183" t="s">
        <v>1207</v>
      </c>
      <c r="Q6183">
        <v>20020731</v>
      </c>
      <c r="R6183" t="s">
        <v>1561</v>
      </c>
    </row>
    <row r="6184" spans="1:18">
      <c r="A6184" t="s">
        <v>1561</v>
      </c>
      <c r="B6184" t="s">
        <v>1571</v>
      </c>
      <c r="C6184">
        <v>201006</v>
      </c>
      <c r="D6184">
        <v>30</v>
      </c>
      <c r="E6184" t="s">
        <v>1212</v>
      </c>
      <c r="F6184">
        <v>8140</v>
      </c>
      <c r="G6184">
        <v>15673</v>
      </c>
      <c r="H6184">
        <v>15634</v>
      </c>
      <c r="I6184">
        <v>43112078400</v>
      </c>
      <c r="J6184">
        <v>9</v>
      </c>
      <c r="K6184" t="s">
        <v>1545</v>
      </c>
      <c r="L6184">
        <v>276</v>
      </c>
      <c r="M6184" t="s">
        <v>1457</v>
      </c>
      <c r="N6184" t="s">
        <v>1546</v>
      </c>
      <c r="O6184">
        <v>0</v>
      </c>
      <c r="P6184" t="s">
        <v>1207</v>
      </c>
      <c r="Q6184">
        <v>20030410</v>
      </c>
      <c r="R6184" t="s">
        <v>1561</v>
      </c>
    </row>
    <row r="6185" spans="1:18">
      <c r="A6185" t="s">
        <v>1543</v>
      </c>
      <c r="B6185" t="s">
        <v>1549</v>
      </c>
      <c r="C6185">
        <v>201007</v>
      </c>
      <c r="D6185">
        <v>31</v>
      </c>
      <c r="E6185" t="s">
        <v>1212</v>
      </c>
      <c r="F6185">
        <v>13004</v>
      </c>
      <c r="G6185">
        <v>12740</v>
      </c>
      <c r="H6185">
        <v>52171</v>
      </c>
      <c r="I6185">
        <v>43112070300</v>
      </c>
      <c r="J6185">
        <v>9</v>
      </c>
      <c r="K6185" t="s">
        <v>1548</v>
      </c>
      <c r="L6185">
        <v>276</v>
      </c>
      <c r="M6185" t="s">
        <v>1457</v>
      </c>
      <c r="N6185" t="s">
        <v>1546</v>
      </c>
      <c r="O6185">
        <v>0</v>
      </c>
      <c r="P6185" t="s">
        <v>1207</v>
      </c>
      <c r="Q6185">
        <v>19931201</v>
      </c>
      <c r="R6185" t="s">
        <v>1543</v>
      </c>
    </row>
    <row r="6186" spans="1:18">
      <c r="A6186" t="s">
        <v>1543</v>
      </c>
      <c r="B6186" t="s">
        <v>1550</v>
      </c>
      <c r="C6186">
        <v>201007</v>
      </c>
      <c r="D6186">
        <v>31</v>
      </c>
      <c r="E6186" t="s">
        <v>1212</v>
      </c>
      <c r="F6186">
        <v>24472</v>
      </c>
      <c r="G6186">
        <v>50647</v>
      </c>
      <c r="H6186">
        <v>67040</v>
      </c>
      <c r="I6186">
        <v>43112070900</v>
      </c>
      <c r="J6186">
        <v>9</v>
      </c>
      <c r="K6186" t="s">
        <v>1545</v>
      </c>
      <c r="L6186">
        <v>276</v>
      </c>
      <c r="M6186" t="s">
        <v>1457</v>
      </c>
      <c r="N6186" t="s">
        <v>1546</v>
      </c>
      <c r="O6186">
        <v>0</v>
      </c>
      <c r="P6186" t="s">
        <v>1207</v>
      </c>
      <c r="Q6186">
        <v>19940201</v>
      </c>
      <c r="R6186" t="s">
        <v>1543</v>
      </c>
    </row>
    <row r="6187" spans="1:18">
      <c r="A6187" t="s">
        <v>1543</v>
      </c>
      <c r="B6187" t="s">
        <v>1551</v>
      </c>
      <c r="C6187">
        <v>201007</v>
      </c>
      <c r="D6187">
        <v>31</v>
      </c>
      <c r="E6187" t="s">
        <v>1212</v>
      </c>
      <c r="F6187">
        <v>13362</v>
      </c>
      <c r="G6187">
        <v>77721</v>
      </c>
      <c r="H6187">
        <v>32972</v>
      </c>
      <c r="I6187">
        <v>43112071200</v>
      </c>
      <c r="J6187">
        <v>9</v>
      </c>
      <c r="K6187" t="s">
        <v>1548</v>
      </c>
      <c r="L6187">
        <v>276</v>
      </c>
      <c r="M6187" t="s">
        <v>1457</v>
      </c>
      <c r="N6187" t="s">
        <v>1546</v>
      </c>
      <c r="O6187">
        <v>0</v>
      </c>
      <c r="P6187" t="s">
        <v>1207</v>
      </c>
      <c r="Q6187">
        <v>19940501</v>
      </c>
      <c r="R6187" t="s">
        <v>1543</v>
      </c>
    </row>
    <row r="6188" spans="1:18">
      <c r="A6188" t="s">
        <v>1543</v>
      </c>
      <c r="B6188" t="s">
        <v>1552</v>
      </c>
      <c r="C6188">
        <v>201007</v>
      </c>
      <c r="D6188">
        <v>31</v>
      </c>
      <c r="E6188" t="s">
        <v>1212</v>
      </c>
      <c r="F6188">
        <v>20660</v>
      </c>
      <c r="G6188">
        <v>15472</v>
      </c>
      <c r="H6188">
        <v>51564</v>
      </c>
      <c r="I6188">
        <v>43112071300</v>
      </c>
      <c r="J6188">
        <v>9</v>
      </c>
      <c r="K6188" t="s">
        <v>1545</v>
      </c>
      <c r="L6188">
        <v>276</v>
      </c>
      <c r="M6188" t="s">
        <v>1457</v>
      </c>
      <c r="N6188" t="s">
        <v>1546</v>
      </c>
      <c r="O6188">
        <v>0</v>
      </c>
      <c r="P6188" t="s">
        <v>1207</v>
      </c>
      <c r="Q6188">
        <v>19940601</v>
      </c>
      <c r="R6188" t="s">
        <v>1543</v>
      </c>
    </row>
    <row r="6189" spans="1:18">
      <c r="A6189" t="s">
        <v>1543</v>
      </c>
      <c r="B6189" t="s">
        <v>1553</v>
      </c>
      <c r="C6189">
        <v>201007</v>
      </c>
      <c r="D6189">
        <v>28</v>
      </c>
      <c r="E6189" t="s">
        <v>1212</v>
      </c>
      <c r="F6189">
        <v>6317</v>
      </c>
      <c r="G6189">
        <v>16268</v>
      </c>
      <c r="H6189">
        <v>68084</v>
      </c>
      <c r="I6189">
        <v>43112072101</v>
      </c>
      <c r="J6189">
        <v>9</v>
      </c>
      <c r="K6189" t="s">
        <v>1548</v>
      </c>
      <c r="L6189">
        <v>276</v>
      </c>
      <c r="M6189" t="s">
        <v>1457</v>
      </c>
      <c r="N6189" t="s">
        <v>1546</v>
      </c>
      <c r="O6189">
        <v>0</v>
      </c>
      <c r="P6189" t="s">
        <v>1207</v>
      </c>
      <c r="Q6189">
        <v>19951201</v>
      </c>
      <c r="R6189" t="s">
        <v>1543</v>
      </c>
    </row>
    <row r="6190" spans="1:18">
      <c r="A6190" t="s">
        <v>1543</v>
      </c>
      <c r="B6190" t="s">
        <v>1554</v>
      </c>
      <c r="C6190">
        <v>201007</v>
      </c>
      <c r="D6190">
        <v>30</v>
      </c>
      <c r="E6190" t="s">
        <v>1212</v>
      </c>
      <c r="F6190">
        <v>11907</v>
      </c>
      <c r="G6190">
        <v>9664</v>
      </c>
      <c r="H6190">
        <v>34104</v>
      </c>
      <c r="I6190">
        <v>43112072600</v>
      </c>
      <c r="J6190">
        <v>9</v>
      </c>
      <c r="K6190" t="s">
        <v>1548</v>
      </c>
      <c r="L6190">
        <v>276</v>
      </c>
      <c r="M6190" t="s">
        <v>1457</v>
      </c>
      <c r="N6190" t="s">
        <v>1546</v>
      </c>
      <c r="O6190">
        <v>0</v>
      </c>
      <c r="P6190" t="s">
        <v>1207</v>
      </c>
      <c r="Q6190">
        <v>19950201</v>
      </c>
      <c r="R6190" t="s">
        <v>1543</v>
      </c>
    </row>
    <row r="6191" spans="1:18">
      <c r="A6191" t="s">
        <v>1543</v>
      </c>
      <c r="B6191" t="s">
        <v>1572</v>
      </c>
      <c r="C6191">
        <v>201007</v>
      </c>
      <c r="D6191">
        <v>26</v>
      </c>
      <c r="E6191" t="s">
        <v>1212</v>
      </c>
      <c r="F6191">
        <v>4810</v>
      </c>
      <c r="G6191">
        <v>8169</v>
      </c>
      <c r="H6191">
        <v>5984</v>
      </c>
      <c r="I6191">
        <v>43112073701</v>
      </c>
      <c r="J6191">
        <v>9</v>
      </c>
      <c r="K6191" t="s">
        <v>1548</v>
      </c>
      <c r="L6191">
        <v>276</v>
      </c>
      <c r="M6191" t="s">
        <v>1457</v>
      </c>
      <c r="N6191" t="s">
        <v>1546</v>
      </c>
      <c r="O6191">
        <v>0</v>
      </c>
      <c r="P6191" t="s">
        <v>1207</v>
      </c>
      <c r="Q6191">
        <v>20040919</v>
      </c>
      <c r="R6191" t="s">
        <v>1543</v>
      </c>
    </row>
    <row r="6192" spans="1:18">
      <c r="A6192" t="s">
        <v>1543</v>
      </c>
      <c r="B6192" t="s">
        <v>1555</v>
      </c>
      <c r="C6192">
        <v>201007</v>
      </c>
      <c r="D6192">
        <v>31</v>
      </c>
      <c r="E6192" t="s">
        <v>1212</v>
      </c>
      <c r="F6192">
        <v>6434</v>
      </c>
      <c r="G6192">
        <v>12016</v>
      </c>
      <c r="H6192">
        <v>32662</v>
      </c>
      <c r="I6192">
        <v>43112073901</v>
      </c>
      <c r="J6192">
        <v>9</v>
      </c>
      <c r="K6192" t="s">
        <v>1548</v>
      </c>
      <c r="L6192">
        <v>276</v>
      </c>
      <c r="M6192" t="s">
        <v>1457</v>
      </c>
      <c r="N6192" t="s">
        <v>1546</v>
      </c>
      <c r="O6192">
        <v>0</v>
      </c>
      <c r="P6192" t="s">
        <v>1207</v>
      </c>
      <c r="Q6192">
        <v>19960901</v>
      </c>
      <c r="R6192" t="s">
        <v>1543</v>
      </c>
    </row>
    <row r="6193" spans="1:18">
      <c r="A6193" t="s">
        <v>1543</v>
      </c>
      <c r="B6193" t="s">
        <v>1556</v>
      </c>
      <c r="C6193">
        <v>201007</v>
      </c>
      <c r="D6193">
        <v>29</v>
      </c>
      <c r="E6193" t="s">
        <v>1212</v>
      </c>
      <c r="F6193">
        <v>2779</v>
      </c>
      <c r="G6193">
        <v>14998</v>
      </c>
      <c r="H6193">
        <v>17441</v>
      </c>
      <c r="I6193">
        <v>43112075100</v>
      </c>
      <c r="J6193">
        <v>9</v>
      </c>
      <c r="K6193" t="s">
        <v>1548</v>
      </c>
      <c r="L6193">
        <v>276</v>
      </c>
      <c r="M6193" t="s">
        <v>1457</v>
      </c>
      <c r="N6193" t="s">
        <v>1546</v>
      </c>
      <c r="O6193">
        <v>0</v>
      </c>
      <c r="P6193" t="s">
        <v>1207</v>
      </c>
      <c r="Q6193">
        <v>19961017</v>
      </c>
      <c r="R6193" t="s">
        <v>1543</v>
      </c>
    </row>
    <row r="6194" spans="1:18">
      <c r="A6194" t="s">
        <v>1543</v>
      </c>
      <c r="B6194" t="s">
        <v>1557</v>
      </c>
      <c r="C6194">
        <v>201007</v>
      </c>
      <c r="D6194">
        <v>29</v>
      </c>
      <c r="E6194" t="s">
        <v>1212</v>
      </c>
      <c r="F6194">
        <v>8460</v>
      </c>
      <c r="G6194">
        <v>6297</v>
      </c>
      <c r="H6194">
        <v>23646</v>
      </c>
      <c r="I6194">
        <v>43112075201</v>
      </c>
      <c r="J6194">
        <v>9</v>
      </c>
      <c r="K6194" t="s">
        <v>1548</v>
      </c>
      <c r="L6194">
        <v>276</v>
      </c>
      <c r="M6194" t="s">
        <v>1457</v>
      </c>
      <c r="N6194" t="s">
        <v>1546</v>
      </c>
      <c r="O6194">
        <v>0</v>
      </c>
      <c r="P6194" t="s">
        <v>1207</v>
      </c>
      <c r="Q6194">
        <v>20050328</v>
      </c>
      <c r="R6194" t="s">
        <v>1543</v>
      </c>
    </row>
    <row r="6195" spans="1:18">
      <c r="A6195" t="s">
        <v>1543</v>
      </c>
      <c r="B6195" t="s">
        <v>1558</v>
      </c>
      <c r="C6195">
        <v>201007</v>
      </c>
      <c r="D6195">
        <v>23</v>
      </c>
      <c r="E6195" t="s">
        <v>1212</v>
      </c>
      <c r="F6195">
        <v>3958</v>
      </c>
      <c r="G6195">
        <v>16204</v>
      </c>
      <c r="H6195">
        <v>8011</v>
      </c>
      <c r="I6195">
        <v>43112076200</v>
      </c>
      <c r="J6195">
        <v>9</v>
      </c>
      <c r="K6195" t="s">
        <v>1548</v>
      </c>
      <c r="L6195">
        <v>276</v>
      </c>
      <c r="M6195" t="s">
        <v>1457</v>
      </c>
      <c r="N6195" t="s">
        <v>1546</v>
      </c>
      <c r="O6195">
        <v>0</v>
      </c>
      <c r="P6195" t="s">
        <v>1207</v>
      </c>
      <c r="Q6195">
        <v>19970907</v>
      </c>
      <c r="R6195" t="s">
        <v>1543</v>
      </c>
    </row>
    <row r="6196" spans="1:18">
      <c r="A6196" t="s">
        <v>1543</v>
      </c>
      <c r="B6196" t="s">
        <v>1559</v>
      </c>
      <c r="C6196">
        <v>201007</v>
      </c>
      <c r="D6196">
        <v>30</v>
      </c>
      <c r="E6196" t="s">
        <v>1212</v>
      </c>
      <c r="F6196">
        <v>22894</v>
      </c>
      <c r="G6196">
        <v>14386</v>
      </c>
      <c r="H6196">
        <v>12000</v>
      </c>
      <c r="I6196">
        <v>43112077700</v>
      </c>
      <c r="J6196">
        <v>9</v>
      </c>
      <c r="K6196" t="s">
        <v>1545</v>
      </c>
      <c r="L6196">
        <v>276</v>
      </c>
      <c r="M6196" t="s">
        <v>1457</v>
      </c>
      <c r="N6196" t="s">
        <v>1546</v>
      </c>
      <c r="O6196">
        <v>0</v>
      </c>
      <c r="P6196" t="s">
        <v>1207</v>
      </c>
      <c r="Q6196">
        <v>20020613</v>
      </c>
      <c r="R6196" t="s">
        <v>1543</v>
      </c>
    </row>
    <row r="6197" spans="1:18">
      <c r="A6197" t="s">
        <v>1543</v>
      </c>
      <c r="B6197" t="s">
        <v>1560</v>
      </c>
      <c r="C6197">
        <v>201007</v>
      </c>
      <c r="D6197">
        <v>31</v>
      </c>
      <c r="E6197" t="s">
        <v>1212</v>
      </c>
      <c r="F6197">
        <v>9378</v>
      </c>
      <c r="G6197">
        <v>6802</v>
      </c>
      <c r="H6197">
        <v>47544</v>
      </c>
      <c r="I6197">
        <v>43112079600</v>
      </c>
      <c r="J6197">
        <v>9</v>
      </c>
      <c r="K6197" t="s">
        <v>1548</v>
      </c>
      <c r="L6197">
        <v>276</v>
      </c>
      <c r="M6197" t="s">
        <v>1457</v>
      </c>
      <c r="N6197" t="s">
        <v>1546</v>
      </c>
      <c r="O6197">
        <v>0</v>
      </c>
      <c r="P6197" t="s">
        <v>1207</v>
      </c>
      <c r="Q6197">
        <v>20050817</v>
      </c>
      <c r="R6197" t="s">
        <v>1543</v>
      </c>
    </row>
    <row r="6198" spans="1:18">
      <c r="A6198" t="s">
        <v>1561</v>
      </c>
      <c r="B6198" t="s">
        <v>1562</v>
      </c>
      <c r="C6198">
        <v>201007</v>
      </c>
      <c r="D6198">
        <v>30</v>
      </c>
      <c r="E6198" t="s">
        <v>1212</v>
      </c>
      <c r="F6198">
        <v>30843</v>
      </c>
      <c r="G6198">
        <v>173574</v>
      </c>
      <c r="H6198">
        <v>32815</v>
      </c>
      <c r="I6198">
        <v>43112071900</v>
      </c>
      <c r="J6198">
        <v>9</v>
      </c>
      <c r="K6198" t="s">
        <v>1545</v>
      </c>
      <c r="L6198">
        <v>276</v>
      </c>
      <c r="M6198" t="s">
        <v>1457</v>
      </c>
      <c r="N6198" t="s">
        <v>1546</v>
      </c>
      <c r="O6198">
        <v>0</v>
      </c>
      <c r="P6198" t="s">
        <v>1207</v>
      </c>
      <c r="Q6198">
        <v>19940901</v>
      </c>
      <c r="R6198" t="s">
        <v>1561</v>
      </c>
    </row>
    <row r="6199" spans="1:18">
      <c r="A6199" t="s">
        <v>1561</v>
      </c>
      <c r="B6199" t="s">
        <v>1563</v>
      </c>
      <c r="C6199">
        <v>201007</v>
      </c>
      <c r="D6199">
        <v>31</v>
      </c>
      <c r="E6199" t="s">
        <v>1212</v>
      </c>
      <c r="F6199">
        <v>28833</v>
      </c>
      <c r="G6199">
        <v>14269</v>
      </c>
      <c r="H6199">
        <v>10246</v>
      </c>
      <c r="I6199">
        <v>43112072400</v>
      </c>
      <c r="J6199">
        <v>9</v>
      </c>
      <c r="K6199" t="s">
        <v>1545</v>
      </c>
      <c r="L6199">
        <v>276</v>
      </c>
      <c r="M6199" t="s">
        <v>1457</v>
      </c>
      <c r="N6199" t="s">
        <v>1546</v>
      </c>
      <c r="O6199">
        <v>0</v>
      </c>
      <c r="P6199" t="s">
        <v>1207</v>
      </c>
      <c r="Q6199">
        <v>19950101</v>
      </c>
      <c r="R6199" t="s">
        <v>1561</v>
      </c>
    </row>
    <row r="6200" spans="1:18">
      <c r="A6200" t="s">
        <v>1561</v>
      </c>
      <c r="B6200" t="s">
        <v>1564</v>
      </c>
      <c r="C6200">
        <v>201007</v>
      </c>
      <c r="D6200">
        <v>29</v>
      </c>
      <c r="E6200" t="s">
        <v>1212</v>
      </c>
      <c r="F6200">
        <v>5892</v>
      </c>
      <c r="G6200">
        <v>12444</v>
      </c>
      <c r="H6200">
        <v>4800</v>
      </c>
      <c r="I6200">
        <v>43112073101</v>
      </c>
      <c r="J6200">
        <v>9</v>
      </c>
      <c r="K6200" t="s">
        <v>1565</v>
      </c>
      <c r="L6200">
        <v>276</v>
      </c>
      <c r="M6200" t="s">
        <v>1457</v>
      </c>
      <c r="N6200" t="s">
        <v>1546</v>
      </c>
      <c r="O6200">
        <v>0</v>
      </c>
      <c r="P6200" t="s">
        <v>1207</v>
      </c>
      <c r="Q6200">
        <v>20030112</v>
      </c>
      <c r="R6200" t="s">
        <v>1561</v>
      </c>
    </row>
    <row r="6201" spans="1:18">
      <c r="A6201" t="s">
        <v>1561</v>
      </c>
      <c r="B6201" t="s">
        <v>1566</v>
      </c>
      <c r="C6201">
        <v>201007</v>
      </c>
      <c r="D6201">
        <v>30</v>
      </c>
      <c r="E6201" t="s">
        <v>1212</v>
      </c>
      <c r="F6201">
        <v>5133</v>
      </c>
      <c r="G6201">
        <v>12515</v>
      </c>
      <c r="H6201">
        <v>5592</v>
      </c>
      <c r="I6201">
        <v>43112073300</v>
      </c>
      <c r="J6201">
        <v>9</v>
      </c>
      <c r="K6201" t="s">
        <v>1545</v>
      </c>
      <c r="L6201">
        <v>276</v>
      </c>
      <c r="M6201" t="s">
        <v>1457</v>
      </c>
      <c r="N6201" t="s">
        <v>1546</v>
      </c>
      <c r="O6201">
        <v>0</v>
      </c>
      <c r="P6201" t="s">
        <v>1207</v>
      </c>
      <c r="Q6201">
        <v>19950801</v>
      </c>
      <c r="R6201" t="s">
        <v>1561</v>
      </c>
    </row>
    <row r="6202" spans="1:18">
      <c r="A6202" t="s">
        <v>1561</v>
      </c>
      <c r="B6202" t="s">
        <v>1567</v>
      </c>
      <c r="C6202">
        <v>201007</v>
      </c>
      <c r="D6202">
        <v>29</v>
      </c>
      <c r="E6202" t="s">
        <v>1212</v>
      </c>
      <c r="F6202">
        <v>10188</v>
      </c>
      <c r="G6202">
        <v>14629</v>
      </c>
      <c r="H6202">
        <v>8826</v>
      </c>
      <c r="I6202">
        <v>43112073500</v>
      </c>
      <c r="J6202">
        <v>9</v>
      </c>
      <c r="K6202" t="s">
        <v>1545</v>
      </c>
      <c r="L6202">
        <v>276</v>
      </c>
      <c r="M6202" t="s">
        <v>1457</v>
      </c>
      <c r="N6202" t="s">
        <v>1546</v>
      </c>
      <c r="O6202">
        <v>0</v>
      </c>
      <c r="P6202" t="s">
        <v>1207</v>
      </c>
      <c r="Q6202">
        <v>19950901</v>
      </c>
      <c r="R6202" t="s">
        <v>1561</v>
      </c>
    </row>
    <row r="6203" spans="1:18">
      <c r="A6203" t="s">
        <v>1561</v>
      </c>
      <c r="B6203" t="s">
        <v>1568</v>
      </c>
      <c r="C6203">
        <v>201007</v>
      </c>
      <c r="D6203">
        <v>31</v>
      </c>
      <c r="E6203" t="s">
        <v>1212</v>
      </c>
      <c r="F6203">
        <v>10466</v>
      </c>
      <c r="G6203">
        <v>21058</v>
      </c>
      <c r="H6203">
        <v>25729</v>
      </c>
      <c r="I6203">
        <v>43112075601</v>
      </c>
      <c r="J6203">
        <v>9</v>
      </c>
      <c r="K6203" t="s">
        <v>1545</v>
      </c>
      <c r="L6203">
        <v>276</v>
      </c>
      <c r="M6203" t="s">
        <v>1457</v>
      </c>
      <c r="N6203" t="s">
        <v>1546</v>
      </c>
      <c r="O6203">
        <v>0</v>
      </c>
      <c r="P6203" t="s">
        <v>1207</v>
      </c>
      <c r="Q6203">
        <v>20040630</v>
      </c>
      <c r="R6203" t="s">
        <v>1561</v>
      </c>
    </row>
    <row r="6204" spans="1:18">
      <c r="A6204" t="s">
        <v>1561</v>
      </c>
      <c r="B6204" t="s">
        <v>1569</v>
      </c>
      <c r="C6204">
        <v>201007</v>
      </c>
      <c r="D6204">
        <v>31</v>
      </c>
      <c r="E6204" t="s">
        <v>1212</v>
      </c>
      <c r="F6204">
        <v>16683</v>
      </c>
      <c r="G6204">
        <v>124741</v>
      </c>
      <c r="H6204">
        <v>19209</v>
      </c>
      <c r="I6204">
        <v>43112076301</v>
      </c>
      <c r="J6204">
        <v>9</v>
      </c>
      <c r="K6204" t="s">
        <v>1545</v>
      </c>
      <c r="L6204">
        <v>276</v>
      </c>
      <c r="M6204" t="s">
        <v>1457</v>
      </c>
      <c r="N6204" t="s">
        <v>1546</v>
      </c>
      <c r="O6204">
        <v>0</v>
      </c>
      <c r="P6204" t="s">
        <v>1207</v>
      </c>
      <c r="Q6204">
        <v>20060613</v>
      </c>
      <c r="R6204" t="s">
        <v>1561</v>
      </c>
    </row>
    <row r="6205" spans="1:18">
      <c r="A6205" t="s">
        <v>1561</v>
      </c>
      <c r="B6205" t="s">
        <v>1570</v>
      </c>
      <c r="C6205">
        <v>201007</v>
      </c>
      <c r="D6205">
        <v>31</v>
      </c>
      <c r="E6205" t="s">
        <v>1212</v>
      </c>
      <c r="F6205">
        <v>9790</v>
      </c>
      <c r="G6205">
        <v>15401</v>
      </c>
      <c r="H6205">
        <v>8010</v>
      </c>
      <c r="I6205">
        <v>43112077800</v>
      </c>
      <c r="J6205">
        <v>9</v>
      </c>
      <c r="K6205" t="s">
        <v>1545</v>
      </c>
      <c r="L6205">
        <v>276</v>
      </c>
      <c r="M6205" t="s">
        <v>1457</v>
      </c>
      <c r="N6205" t="s">
        <v>1546</v>
      </c>
      <c r="O6205">
        <v>0</v>
      </c>
      <c r="P6205" t="s">
        <v>1207</v>
      </c>
      <c r="Q6205">
        <v>20020731</v>
      </c>
      <c r="R6205" t="s">
        <v>1561</v>
      </c>
    </row>
    <row r="6206" spans="1:18">
      <c r="A6206" t="s">
        <v>1561</v>
      </c>
      <c r="B6206" t="s">
        <v>1571</v>
      </c>
      <c r="C6206">
        <v>201007</v>
      </c>
      <c r="D6206">
        <v>31</v>
      </c>
      <c r="E6206" t="s">
        <v>1212</v>
      </c>
      <c r="F6206">
        <v>7960</v>
      </c>
      <c r="G6206">
        <v>17802</v>
      </c>
      <c r="H6206">
        <v>17500</v>
      </c>
      <c r="I6206">
        <v>43112078400</v>
      </c>
      <c r="J6206">
        <v>9</v>
      </c>
      <c r="K6206" t="s">
        <v>1545</v>
      </c>
      <c r="L6206">
        <v>276</v>
      </c>
      <c r="M6206" t="s">
        <v>1457</v>
      </c>
      <c r="N6206" t="s">
        <v>1546</v>
      </c>
      <c r="O6206">
        <v>0</v>
      </c>
      <c r="P6206" t="s">
        <v>1207</v>
      </c>
      <c r="Q6206">
        <v>20030410</v>
      </c>
      <c r="R6206" t="s">
        <v>1561</v>
      </c>
    </row>
    <row r="6207" spans="1:18">
      <c r="A6207" t="s">
        <v>1543</v>
      </c>
      <c r="B6207" t="s">
        <v>1549</v>
      </c>
      <c r="C6207">
        <v>201008</v>
      </c>
      <c r="D6207">
        <v>28</v>
      </c>
      <c r="E6207" t="s">
        <v>1212</v>
      </c>
      <c r="F6207">
        <v>12505</v>
      </c>
      <c r="G6207">
        <v>11058</v>
      </c>
      <c r="H6207">
        <v>53849</v>
      </c>
      <c r="I6207">
        <v>43112070300</v>
      </c>
      <c r="J6207">
        <v>9</v>
      </c>
      <c r="K6207" t="s">
        <v>1548</v>
      </c>
      <c r="L6207">
        <v>276</v>
      </c>
      <c r="M6207" t="s">
        <v>1457</v>
      </c>
      <c r="N6207" t="s">
        <v>1546</v>
      </c>
      <c r="O6207">
        <v>0</v>
      </c>
      <c r="P6207" t="s">
        <v>1207</v>
      </c>
      <c r="Q6207">
        <v>19931201</v>
      </c>
      <c r="R6207" t="s">
        <v>1543</v>
      </c>
    </row>
    <row r="6208" spans="1:18">
      <c r="A6208" t="s">
        <v>1543</v>
      </c>
      <c r="B6208" t="s">
        <v>1550</v>
      </c>
      <c r="C6208">
        <v>201008</v>
      </c>
      <c r="D6208">
        <v>28</v>
      </c>
      <c r="E6208" t="s">
        <v>1212</v>
      </c>
      <c r="F6208">
        <v>9551</v>
      </c>
      <c r="G6208">
        <v>39916</v>
      </c>
      <c r="H6208">
        <v>78622</v>
      </c>
      <c r="I6208">
        <v>43112070900</v>
      </c>
      <c r="J6208">
        <v>9</v>
      </c>
      <c r="K6208" t="s">
        <v>1545</v>
      </c>
      <c r="L6208">
        <v>276</v>
      </c>
      <c r="M6208" t="s">
        <v>1457</v>
      </c>
      <c r="N6208" t="s">
        <v>1546</v>
      </c>
      <c r="O6208">
        <v>0</v>
      </c>
      <c r="P6208" t="s">
        <v>1207</v>
      </c>
      <c r="Q6208">
        <v>19940201</v>
      </c>
      <c r="R6208" t="s">
        <v>1543</v>
      </c>
    </row>
    <row r="6209" spans="1:18">
      <c r="A6209" t="s">
        <v>1543</v>
      </c>
      <c r="B6209" t="s">
        <v>1551</v>
      </c>
      <c r="C6209">
        <v>201008</v>
      </c>
      <c r="D6209">
        <v>31</v>
      </c>
      <c r="E6209" t="s">
        <v>1212</v>
      </c>
      <c r="F6209">
        <v>16632</v>
      </c>
      <c r="G6209">
        <v>115627</v>
      </c>
      <c r="H6209">
        <v>38617</v>
      </c>
      <c r="I6209">
        <v>43112071200</v>
      </c>
      <c r="J6209">
        <v>9</v>
      </c>
      <c r="K6209" t="s">
        <v>1548</v>
      </c>
      <c r="L6209">
        <v>276</v>
      </c>
      <c r="M6209" t="s">
        <v>1457</v>
      </c>
      <c r="N6209" t="s">
        <v>1546</v>
      </c>
      <c r="O6209">
        <v>0</v>
      </c>
      <c r="P6209" t="s">
        <v>1207</v>
      </c>
      <c r="Q6209">
        <v>19940501</v>
      </c>
      <c r="R6209" t="s">
        <v>1543</v>
      </c>
    </row>
    <row r="6210" spans="1:18">
      <c r="A6210" t="s">
        <v>1543</v>
      </c>
      <c r="B6210" t="s">
        <v>1552</v>
      </c>
      <c r="C6210">
        <v>201008</v>
      </c>
      <c r="D6210">
        <v>30</v>
      </c>
      <c r="E6210" t="s">
        <v>1212</v>
      </c>
      <c r="F6210">
        <v>18437</v>
      </c>
      <c r="G6210">
        <v>13857</v>
      </c>
      <c r="H6210">
        <v>57157</v>
      </c>
      <c r="I6210">
        <v>43112071300</v>
      </c>
      <c r="J6210">
        <v>9</v>
      </c>
      <c r="K6210" t="s">
        <v>1545</v>
      </c>
      <c r="L6210">
        <v>276</v>
      </c>
      <c r="M6210" t="s">
        <v>1457</v>
      </c>
      <c r="N6210" t="s">
        <v>1546</v>
      </c>
      <c r="O6210">
        <v>0</v>
      </c>
      <c r="P6210" t="s">
        <v>1207</v>
      </c>
      <c r="Q6210">
        <v>19940601</v>
      </c>
      <c r="R6210" t="s">
        <v>1543</v>
      </c>
    </row>
    <row r="6211" spans="1:18">
      <c r="A6211" t="s">
        <v>1543</v>
      </c>
      <c r="B6211" t="s">
        <v>1553</v>
      </c>
      <c r="C6211">
        <v>201008</v>
      </c>
      <c r="D6211">
        <v>17</v>
      </c>
      <c r="E6211" t="s">
        <v>1212</v>
      </c>
      <c r="F6211">
        <v>2734</v>
      </c>
      <c r="G6211">
        <v>6174</v>
      </c>
      <c r="H6211">
        <v>30311</v>
      </c>
      <c r="I6211">
        <v>43112072101</v>
      </c>
      <c r="J6211">
        <v>9</v>
      </c>
      <c r="K6211" t="s">
        <v>1548</v>
      </c>
      <c r="L6211">
        <v>276</v>
      </c>
      <c r="M6211" t="s">
        <v>1457</v>
      </c>
      <c r="N6211" t="s">
        <v>1546</v>
      </c>
      <c r="O6211">
        <v>0</v>
      </c>
      <c r="P6211" t="s">
        <v>1207</v>
      </c>
      <c r="Q6211">
        <v>19951201</v>
      </c>
      <c r="R6211" t="s">
        <v>1543</v>
      </c>
    </row>
    <row r="6212" spans="1:18">
      <c r="A6212" t="s">
        <v>1543</v>
      </c>
      <c r="B6212" t="s">
        <v>1554</v>
      </c>
      <c r="C6212">
        <v>201008</v>
      </c>
      <c r="D6212">
        <v>30</v>
      </c>
      <c r="E6212" t="s">
        <v>1212</v>
      </c>
      <c r="F6212">
        <v>12143</v>
      </c>
      <c r="G6212">
        <v>7226</v>
      </c>
      <c r="H6212">
        <v>33664</v>
      </c>
      <c r="I6212">
        <v>43112072600</v>
      </c>
      <c r="J6212">
        <v>9</v>
      </c>
      <c r="K6212" t="s">
        <v>1548</v>
      </c>
      <c r="L6212">
        <v>276</v>
      </c>
      <c r="M6212" t="s">
        <v>1457</v>
      </c>
      <c r="N6212" t="s">
        <v>1546</v>
      </c>
      <c r="O6212">
        <v>0</v>
      </c>
      <c r="P6212" t="s">
        <v>1207</v>
      </c>
      <c r="Q6212">
        <v>19950201</v>
      </c>
      <c r="R6212" t="s">
        <v>1543</v>
      </c>
    </row>
    <row r="6213" spans="1:18">
      <c r="A6213" t="s">
        <v>1543</v>
      </c>
      <c r="B6213" t="s">
        <v>1572</v>
      </c>
      <c r="C6213">
        <v>201008</v>
      </c>
      <c r="D6213">
        <v>29</v>
      </c>
      <c r="E6213" t="s">
        <v>1212</v>
      </c>
      <c r="F6213">
        <v>5685</v>
      </c>
      <c r="G6213">
        <v>8622</v>
      </c>
      <c r="H6213">
        <v>6073</v>
      </c>
      <c r="I6213">
        <v>43112073701</v>
      </c>
      <c r="J6213">
        <v>9</v>
      </c>
      <c r="K6213" t="s">
        <v>1548</v>
      </c>
      <c r="L6213">
        <v>276</v>
      </c>
      <c r="M6213" t="s">
        <v>1457</v>
      </c>
      <c r="N6213" t="s">
        <v>1546</v>
      </c>
      <c r="O6213">
        <v>0</v>
      </c>
      <c r="P6213" t="s">
        <v>1207</v>
      </c>
      <c r="Q6213">
        <v>20040919</v>
      </c>
      <c r="R6213" t="s">
        <v>1543</v>
      </c>
    </row>
    <row r="6214" spans="1:18">
      <c r="A6214" t="s">
        <v>1543</v>
      </c>
      <c r="B6214" t="s">
        <v>1555</v>
      </c>
      <c r="C6214">
        <v>201008</v>
      </c>
      <c r="D6214">
        <v>27</v>
      </c>
      <c r="E6214" t="s">
        <v>1212</v>
      </c>
      <c r="F6214">
        <v>7135</v>
      </c>
      <c r="G6214">
        <v>9364</v>
      </c>
      <c r="H6214">
        <v>25856</v>
      </c>
      <c r="I6214">
        <v>43112073901</v>
      </c>
      <c r="J6214">
        <v>9</v>
      </c>
      <c r="K6214" t="s">
        <v>1548</v>
      </c>
      <c r="L6214">
        <v>276</v>
      </c>
      <c r="M6214" t="s">
        <v>1457</v>
      </c>
      <c r="N6214" t="s">
        <v>1546</v>
      </c>
      <c r="O6214">
        <v>0</v>
      </c>
      <c r="P6214" t="s">
        <v>1207</v>
      </c>
      <c r="Q6214">
        <v>19960901</v>
      </c>
      <c r="R6214" t="s">
        <v>1543</v>
      </c>
    </row>
    <row r="6215" spans="1:18">
      <c r="A6215" t="s">
        <v>1543</v>
      </c>
      <c r="B6215" t="s">
        <v>1556</v>
      </c>
      <c r="C6215">
        <v>201008</v>
      </c>
      <c r="D6215">
        <v>28</v>
      </c>
      <c r="E6215" t="s">
        <v>1212</v>
      </c>
      <c r="F6215">
        <v>9334</v>
      </c>
      <c r="G6215">
        <v>9666</v>
      </c>
      <c r="H6215">
        <v>56207</v>
      </c>
      <c r="I6215">
        <v>43112075100</v>
      </c>
      <c r="J6215">
        <v>9</v>
      </c>
      <c r="K6215" t="s">
        <v>1548</v>
      </c>
      <c r="L6215">
        <v>276</v>
      </c>
      <c r="M6215" t="s">
        <v>1457</v>
      </c>
      <c r="N6215" t="s">
        <v>1546</v>
      </c>
      <c r="O6215">
        <v>0</v>
      </c>
      <c r="P6215" t="s">
        <v>1207</v>
      </c>
      <c r="Q6215">
        <v>19961017</v>
      </c>
      <c r="R6215" t="s">
        <v>1543</v>
      </c>
    </row>
    <row r="6216" spans="1:18">
      <c r="A6216" t="s">
        <v>1543</v>
      </c>
      <c r="B6216" t="s">
        <v>1557</v>
      </c>
      <c r="C6216">
        <v>201008</v>
      </c>
      <c r="D6216">
        <v>28</v>
      </c>
      <c r="E6216" t="s">
        <v>1212</v>
      </c>
      <c r="F6216">
        <v>8010</v>
      </c>
      <c r="G6216">
        <v>6714</v>
      </c>
      <c r="H6216">
        <v>22531</v>
      </c>
      <c r="I6216">
        <v>43112075201</v>
      </c>
      <c r="J6216">
        <v>9</v>
      </c>
      <c r="K6216" t="s">
        <v>1548</v>
      </c>
      <c r="L6216">
        <v>276</v>
      </c>
      <c r="M6216" t="s">
        <v>1457</v>
      </c>
      <c r="N6216" t="s">
        <v>1546</v>
      </c>
      <c r="O6216">
        <v>0</v>
      </c>
      <c r="P6216" t="s">
        <v>1207</v>
      </c>
      <c r="Q6216">
        <v>20050328</v>
      </c>
      <c r="R6216" t="s">
        <v>1543</v>
      </c>
    </row>
    <row r="6217" spans="1:18">
      <c r="A6217" t="s">
        <v>1543</v>
      </c>
      <c r="B6217" t="s">
        <v>1558</v>
      </c>
      <c r="C6217">
        <v>201008</v>
      </c>
      <c r="D6217">
        <v>14</v>
      </c>
      <c r="E6217" t="s">
        <v>1212</v>
      </c>
      <c r="F6217">
        <v>3527</v>
      </c>
      <c r="G6217">
        <v>9012</v>
      </c>
      <c r="H6217">
        <v>6690</v>
      </c>
      <c r="I6217">
        <v>43112076200</v>
      </c>
      <c r="J6217">
        <v>9</v>
      </c>
      <c r="K6217" t="s">
        <v>1548</v>
      </c>
      <c r="L6217">
        <v>276</v>
      </c>
      <c r="M6217" t="s">
        <v>1457</v>
      </c>
      <c r="N6217" t="s">
        <v>1546</v>
      </c>
      <c r="O6217">
        <v>0</v>
      </c>
      <c r="P6217" t="s">
        <v>1207</v>
      </c>
      <c r="Q6217">
        <v>19970907</v>
      </c>
      <c r="R6217" t="s">
        <v>1543</v>
      </c>
    </row>
    <row r="6218" spans="1:18">
      <c r="A6218" t="s">
        <v>1543</v>
      </c>
      <c r="B6218" t="s">
        <v>1559</v>
      </c>
      <c r="C6218">
        <v>201008</v>
      </c>
      <c r="D6218">
        <v>28</v>
      </c>
      <c r="E6218" t="s">
        <v>1212</v>
      </c>
      <c r="F6218">
        <v>22483</v>
      </c>
      <c r="G6218">
        <v>18233</v>
      </c>
      <c r="H6218">
        <v>16933</v>
      </c>
      <c r="I6218">
        <v>43112077700</v>
      </c>
      <c r="J6218">
        <v>9</v>
      </c>
      <c r="K6218" t="s">
        <v>1545</v>
      </c>
      <c r="L6218">
        <v>276</v>
      </c>
      <c r="M6218" t="s">
        <v>1457</v>
      </c>
      <c r="N6218" t="s">
        <v>1546</v>
      </c>
      <c r="O6218">
        <v>0</v>
      </c>
      <c r="P6218" t="s">
        <v>1207</v>
      </c>
      <c r="Q6218">
        <v>20020613</v>
      </c>
      <c r="R6218" t="s">
        <v>1543</v>
      </c>
    </row>
    <row r="6219" spans="1:18">
      <c r="A6219" t="s">
        <v>1543</v>
      </c>
      <c r="B6219" t="s">
        <v>1560</v>
      </c>
      <c r="C6219">
        <v>201008</v>
      </c>
      <c r="D6219">
        <v>24</v>
      </c>
      <c r="E6219" t="s">
        <v>1212</v>
      </c>
      <c r="F6219">
        <v>5439</v>
      </c>
      <c r="G6219">
        <v>3133</v>
      </c>
      <c r="H6219">
        <v>31806</v>
      </c>
      <c r="I6219">
        <v>43112079600</v>
      </c>
      <c r="J6219">
        <v>9</v>
      </c>
      <c r="K6219" t="s">
        <v>1548</v>
      </c>
      <c r="L6219">
        <v>276</v>
      </c>
      <c r="M6219" t="s">
        <v>1457</v>
      </c>
      <c r="N6219" t="s">
        <v>1546</v>
      </c>
      <c r="O6219">
        <v>0</v>
      </c>
      <c r="P6219" t="s">
        <v>1207</v>
      </c>
      <c r="Q6219">
        <v>20050817</v>
      </c>
      <c r="R6219" t="s">
        <v>1543</v>
      </c>
    </row>
    <row r="6220" spans="1:18">
      <c r="A6220" t="s">
        <v>1561</v>
      </c>
      <c r="B6220" t="s">
        <v>1562</v>
      </c>
      <c r="C6220">
        <v>201008</v>
      </c>
      <c r="D6220">
        <v>30</v>
      </c>
      <c r="E6220" t="s">
        <v>1212</v>
      </c>
      <c r="F6220">
        <v>27554</v>
      </c>
      <c r="G6220">
        <v>178294</v>
      </c>
      <c r="H6220">
        <v>32645</v>
      </c>
      <c r="I6220">
        <v>43112071900</v>
      </c>
      <c r="J6220">
        <v>9</v>
      </c>
      <c r="K6220" t="s">
        <v>1545</v>
      </c>
      <c r="L6220">
        <v>276</v>
      </c>
      <c r="M6220" t="s">
        <v>1457</v>
      </c>
      <c r="N6220" t="s">
        <v>1546</v>
      </c>
      <c r="O6220">
        <v>0</v>
      </c>
      <c r="P6220" t="s">
        <v>1207</v>
      </c>
      <c r="Q6220">
        <v>19940901</v>
      </c>
      <c r="R6220" t="s">
        <v>1561</v>
      </c>
    </row>
    <row r="6221" spans="1:18">
      <c r="A6221" t="s">
        <v>1561</v>
      </c>
      <c r="B6221" t="s">
        <v>1563</v>
      </c>
      <c r="C6221">
        <v>201008</v>
      </c>
      <c r="D6221">
        <v>28</v>
      </c>
      <c r="E6221" t="s">
        <v>1212</v>
      </c>
      <c r="F6221">
        <v>29989</v>
      </c>
      <c r="G6221">
        <v>10790</v>
      </c>
      <c r="H6221">
        <v>5220</v>
      </c>
      <c r="I6221">
        <v>43112072400</v>
      </c>
      <c r="J6221">
        <v>9</v>
      </c>
      <c r="K6221" t="s">
        <v>1545</v>
      </c>
      <c r="L6221">
        <v>276</v>
      </c>
      <c r="M6221" t="s">
        <v>1457</v>
      </c>
      <c r="N6221" t="s">
        <v>1546</v>
      </c>
      <c r="O6221">
        <v>0</v>
      </c>
      <c r="P6221" t="s">
        <v>1207</v>
      </c>
      <c r="Q6221">
        <v>19950101</v>
      </c>
      <c r="R6221" t="s">
        <v>1561</v>
      </c>
    </row>
    <row r="6222" spans="1:18">
      <c r="A6222" t="s">
        <v>1561</v>
      </c>
      <c r="B6222" t="s">
        <v>1564</v>
      </c>
      <c r="C6222">
        <v>201008</v>
      </c>
      <c r="D6222">
        <v>28</v>
      </c>
      <c r="E6222" t="s">
        <v>1212</v>
      </c>
      <c r="F6222">
        <v>5814</v>
      </c>
      <c r="G6222">
        <v>14579</v>
      </c>
      <c r="H6222">
        <v>4801</v>
      </c>
      <c r="I6222">
        <v>43112073101</v>
      </c>
      <c r="J6222">
        <v>9</v>
      </c>
      <c r="K6222" t="s">
        <v>1565</v>
      </c>
      <c r="L6222">
        <v>276</v>
      </c>
      <c r="M6222" t="s">
        <v>1457</v>
      </c>
      <c r="N6222" t="s">
        <v>1546</v>
      </c>
      <c r="O6222">
        <v>0</v>
      </c>
      <c r="P6222" t="s">
        <v>1207</v>
      </c>
      <c r="Q6222">
        <v>20030112</v>
      </c>
      <c r="R6222" t="s">
        <v>1561</v>
      </c>
    </row>
    <row r="6223" spans="1:18">
      <c r="A6223" t="s">
        <v>1561</v>
      </c>
      <c r="B6223" t="s">
        <v>1566</v>
      </c>
      <c r="C6223">
        <v>201008</v>
      </c>
      <c r="D6223">
        <v>30</v>
      </c>
      <c r="E6223" t="s">
        <v>1212</v>
      </c>
      <c r="F6223">
        <v>3912</v>
      </c>
      <c r="G6223">
        <v>10456</v>
      </c>
      <c r="H6223">
        <v>5406</v>
      </c>
      <c r="I6223">
        <v>43112073300</v>
      </c>
      <c r="J6223">
        <v>9</v>
      </c>
      <c r="K6223" t="s">
        <v>1545</v>
      </c>
      <c r="L6223">
        <v>276</v>
      </c>
      <c r="M6223" t="s">
        <v>1457</v>
      </c>
      <c r="N6223" t="s">
        <v>1546</v>
      </c>
      <c r="O6223">
        <v>0</v>
      </c>
      <c r="P6223" t="s">
        <v>1207</v>
      </c>
      <c r="Q6223">
        <v>19950801</v>
      </c>
      <c r="R6223" t="s">
        <v>1561</v>
      </c>
    </row>
    <row r="6224" spans="1:18">
      <c r="A6224" t="s">
        <v>1561</v>
      </c>
      <c r="B6224" t="s">
        <v>1567</v>
      </c>
      <c r="C6224">
        <v>201008</v>
      </c>
      <c r="D6224">
        <v>30</v>
      </c>
      <c r="E6224" t="s">
        <v>1212</v>
      </c>
      <c r="F6224">
        <v>10454</v>
      </c>
      <c r="G6224">
        <v>7862</v>
      </c>
      <c r="H6224">
        <v>8494</v>
      </c>
      <c r="I6224">
        <v>43112073500</v>
      </c>
      <c r="J6224">
        <v>9</v>
      </c>
      <c r="K6224" t="s">
        <v>1545</v>
      </c>
      <c r="L6224">
        <v>276</v>
      </c>
      <c r="M6224" t="s">
        <v>1457</v>
      </c>
      <c r="N6224" t="s">
        <v>1546</v>
      </c>
      <c r="O6224">
        <v>0</v>
      </c>
      <c r="P6224" t="s">
        <v>1207</v>
      </c>
      <c r="Q6224">
        <v>19950901</v>
      </c>
      <c r="R6224" t="s">
        <v>1561</v>
      </c>
    </row>
    <row r="6225" spans="1:18">
      <c r="A6225" t="s">
        <v>1561</v>
      </c>
      <c r="B6225" t="s">
        <v>1568</v>
      </c>
      <c r="C6225">
        <v>201008</v>
      </c>
      <c r="D6225">
        <v>27</v>
      </c>
      <c r="E6225" t="s">
        <v>1212</v>
      </c>
      <c r="F6225">
        <v>8878</v>
      </c>
      <c r="G6225">
        <v>17664</v>
      </c>
      <c r="H6225">
        <v>21807</v>
      </c>
      <c r="I6225">
        <v>43112075601</v>
      </c>
      <c r="J6225">
        <v>9</v>
      </c>
      <c r="K6225" t="s">
        <v>1545</v>
      </c>
      <c r="L6225">
        <v>276</v>
      </c>
      <c r="M6225" t="s">
        <v>1457</v>
      </c>
      <c r="N6225" t="s">
        <v>1546</v>
      </c>
      <c r="O6225">
        <v>0</v>
      </c>
      <c r="P6225" t="s">
        <v>1207</v>
      </c>
      <c r="Q6225">
        <v>20040630</v>
      </c>
      <c r="R6225" t="s">
        <v>1561</v>
      </c>
    </row>
    <row r="6226" spans="1:18">
      <c r="A6226" t="s">
        <v>1561</v>
      </c>
      <c r="B6226" t="s">
        <v>1569</v>
      </c>
      <c r="C6226">
        <v>201008</v>
      </c>
      <c r="D6226">
        <v>30</v>
      </c>
      <c r="E6226" t="s">
        <v>1212</v>
      </c>
      <c r="F6226">
        <v>10025</v>
      </c>
      <c r="G6226">
        <v>109359</v>
      </c>
      <c r="H6226">
        <v>16166</v>
      </c>
      <c r="I6226">
        <v>43112076301</v>
      </c>
      <c r="J6226">
        <v>9</v>
      </c>
      <c r="K6226" t="s">
        <v>1545</v>
      </c>
      <c r="L6226">
        <v>276</v>
      </c>
      <c r="M6226" t="s">
        <v>1457</v>
      </c>
      <c r="N6226" t="s">
        <v>1546</v>
      </c>
      <c r="O6226">
        <v>0</v>
      </c>
      <c r="P6226" t="s">
        <v>1207</v>
      </c>
      <c r="Q6226">
        <v>20060613</v>
      </c>
      <c r="R6226" t="s">
        <v>1561</v>
      </c>
    </row>
    <row r="6227" spans="1:18">
      <c r="A6227" t="s">
        <v>1561</v>
      </c>
      <c r="B6227" t="s">
        <v>1570</v>
      </c>
      <c r="C6227">
        <v>201008</v>
      </c>
      <c r="D6227">
        <v>31</v>
      </c>
      <c r="E6227" t="s">
        <v>1212</v>
      </c>
      <c r="F6227">
        <v>6821</v>
      </c>
      <c r="G6227">
        <v>12820</v>
      </c>
      <c r="H6227">
        <v>11936</v>
      </c>
      <c r="I6227">
        <v>43112077800</v>
      </c>
      <c r="J6227">
        <v>9</v>
      </c>
      <c r="K6227" t="s">
        <v>1545</v>
      </c>
      <c r="L6227">
        <v>276</v>
      </c>
      <c r="M6227" t="s">
        <v>1457</v>
      </c>
      <c r="N6227" t="s">
        <v>1546</v>
      </c>
      <c r="O6227">
        <v>0</v>
      </c>
      <c r="P6227" t="s">
        <v>1207</v>
      </c>
      <c r="Q6227">
        <v>20020731</v>
      </c>
      <c r="R6227" t="s">
        <v>1561</v>
      </c>
    </row>
    <row r="6228" spans="1:18">
      <c r="A6228" t="s">
        <v>1561</v>
      </c>
      <c r="B6228" t="s">
        <v>1571</v>
      </c>
      <c r="C6228">
        <v>201008</v>
      </c>
      <c r="D6228">
        <v>27</v>
      </c>
      <c r="E6228" t="s">
        <v>1212</v>
      </c>
      <c r="F6228">
        <v>6136</v>
      </c>
      <c r="G6228">
        <v>13444</v>
      </c>
      <c r="H6228">
        <v>14221</v>
      </c>
      <c r="I6228">
        <v>43112078400</v>
      </c>
      <c r="J6228">
        <v>9</v>
      </c>
      <c r="K6228" t="s">
        <v>1545</v>
      </c>
      <c r="L6228">
        <v>276</v>
      </c>
      <c r="M6228" t="s">
        <v>1457</v>
      </c>
      <c r="N6228" t="s">
        <v>1546</v>
      </c>
      <c r="O6228">
        <v>0</v>
      </c>
      <c r="P6228" t="s">
        <v>1207</v>
      </c>
      <c r="Q6228">
        <v>20030410</v>
      </c>
      <c r="R6228" t="s">
        <v>1561</v>
      </c>
    </row>
    <row r="6229" spans="1:18">
      <c r="A6229" t="s">
        <v>1543</v>
      </c>
      <c r="B6229" t="s">
        <v>1549</v>
      </c>
      <c r="C6229">
        <v>201009</v>
      </c>
      <c r="D6229">
        <v>30</v>
      </c>
      <c r="E6229" t="s">
        <v>1212</v>
      </c>
      <c r="F6229">
        <v>13354</v>
      </c>
      <c r="G6229">
        <v>10301</v>
      </c>
      <c r="H6229">
        <v>51440</v>
      </c>
      <c r="I6229">
        <v>43112070300</v>
      </c>
      <c r="J6229">
        <v>9</v>
      </c>
      <c r="K6229" t="s">
        <v>1548</v>
      </c>
      <c r="L6229">
        <v>276</v>
      </c>
      <c r="M6229" t="s">
        <v>1457</v>
      </c>
      <c r="N6229" t="s">
        <v>1546</v>
      </c>
      <c r="O6229">
        <v>0</v>
      </c>
      <c r="P6229" t="s">
        <v>1207</v>
      </c>
      <c r="Q6229">
        <v>19931201</v>
      </c>
      <c r="R6229" t="s">
        <v>1543</v>
      </c>
    </row>
    <row r="6230" spans="1:18">
      <c r="A6230" t="s">
        <v>1543</v>
      </c>
      <c r="B6230" t="s">
        <v>1550</v>
      </c>
      <c r="C6230">
        <v>201009</v>
      </c>
      <c r="D6230">
        <v>30</v>
      </c>
      <c r="E6230" t="s">
        <v>1212</v>
      </c>
      <c r="F6230">
        <v>21143</v>
      </c>
      <c r="G6230">
        <v>37368</v>
      </c>
      <c r="H6230">
        <v>60449</v>
      </c>
      <c r="I6230">
        <v>43112070900</v>
      </c>
      <c r="J6230">
        <v>9</v>
      </c>
      <c r="K6230" t="s">
        <v>1545</v>
      </c>
      <c r="L6230">
        <v>276</v>
      </c>
      <c r="M6230" t="s">
        <v>1457</v>
      </c>
      <c r="N6230" t="s">
        <v>1546</v>
      </c>
      <c r="O6230">
        <v>0</v>
      </c>
      <c r="P6230" t="s">
        <v>1207</v>
      </c>
      <c r="Q6230">
        <v>19940201</v>
      </c>
      <c r="R6230" t="s">
        <v>1543</v>
      </c>
    </row>
    <row r="6231" spans="1:18">
      <c r="A6231" t="s">
        <v>1543</v>
      </c>
      <c r="B6231" t="s">
        <v>1551</v>
      </c>
      <c r="C6231">
        <v>201009</v>
      </c>
      <c r="D6231">
        <v>30</v>
      </c>
      <c r="E6231" t="s">
        <v>1212</v>
      </c>
      <c r="F6231">
        <v>14888</v>
      </c>
      <c r="G6231">
        <v>100105</v>
      </c>
      <c r="H6231">
        <v>31601</v>
      </c>
      <c r="I6231">
        <v>43112071200</v>
      </c>
      <c r="J6231">
        <v>9</v>
      </c>
      <c r="K6231" t="s">
        <v>1548</v>
      </c>
      <c r="L6231">
        <v>276</v>
      </c>
      <c r="M6231" t="s">
        <v>1457</v>
      </c>
      <c r="N6231" t="s">
        <v>1546</v>
      </c>
      <c r="O6231">
        <v>0</v>
      </c>
      <c r="P6231" t="s">
        <v>1207</v>
      </c>
      <c r="Q6231">
        <v>19940501</v>
      </c>
      <c r="R6231" t="s">
        <v>1543</v>
      </c>
    </row>
    <row r="6232" spans="1:18">
      <c r="A6232" t="s">
        <v>1543</v>
      </c>
      <c r="B6232" t="s">
        <v>1552</v>
      </c>
      <c r="C6232">
        <v>201009</v>
      </c>
      <c r="D6232">
        <v>30</v>
      </c>
      <c r="E6232" t="s">
        <v>1212</v>
      </c>
      <c r="F6232">
        <v>18895</v>
      </c>
      <c r="G6232">
        <v>10571</v>
      </c>
      <c r="H6232">
        <v>49908</v>
      </c>
      <c r="I6232">
        <v>43112071300</v>
      </c>
      <c r="J6232">
        <v>9</v>
      </c>
      <c r="K6232" t="s">
        <v>1545</v>
      </c>
      <c r="L6232">
        <v>276</v>
      </c>
      <c r="M6232" t="s">
        <v>1457</v>
      </c>
      <c r="N6232" t="s">
        <v>1546</v>
      </c>
      <c r="O6232">
        <v>0</v>
      </c>
      <c r="P6232" t="s">
        <v>1207</v>
      </c>
      <c r="Q6232">
        <v>19940601</v>
      </c>
      <c r="R6232" t="s">
        <v>1543</v>
      </c>
    </row>
    <row r="6233" spans="1:18">
      <c r="A6233" t="s">
        <v>1543</v>
      </c>
      <c r="B6233" t="s">
        <v>1553</v>
      </c>
      <c r="C6233">
        <v>201009</v>
      </c>
      <c r="D6233">
        <v>11</v>
      </c>
      <c r="E6233" t="s">
        <v>1212</v>
      </c>
      <c r="F6233">
        <v>1819</v>
      </c>
      <c r="G6233">
        <v>3449</v>
      </c>
      <c r="H6233">
        <v>18441</v>
      </c>
      <c r="I6233">
        <v>43112072101</v>
      </c>
      <c r="J6233">
        <v>9</v>
      </c>
      <c r="K6233" t="s">
        <v>1548</v>
      </c>
      <c r="L6233">
        <v>276</v>
      </c>
      <c r="M6233" t="s">
        <v>1457</v>
      </c>
      <c r="N6233" t="s">
        <v>1546</v>
      </c>
      <c r="O6233">
        <v>0</v>
      </c>
      <c r="P6233" t="s">
        <v>1207</v>
      </c>
      <c r="Q6233">
        <v>19951201</v>
      </c>
      <c r="R6233" t="s">
        <v>1543</v>
      </c>
    </row>
    <row r="6234" spans="1:18">
      <c r="A6234" t="s">
        <v>1543</v>
      </c>
      <c r="B6234" t="s">
        <v>1554</v>
      </c>
      <c r="C6234">
        <v>201009</v>
      </c>
      <c r="D6234">
        <v>30</v>
      </c>
      <c r="E6234" t="s">
        <v>1212</v>
      </c>
      <c r="F6234">
        <v>6689</v>
      </c>
      <c r="G6234">
        <v>20059</v>
      </c>
      <c r="H6234">
        <v>35733</v>
      </c>
      <c r="I6234">
        <v>43112072600</v>
      </c>
      <c r="J6234">
        <v>9</v>
      </c>
      <c r="K6234" t="s">
        <v>1548</v>
      </c>
      <c r="L6234">
        <v>276</v>
      </c>
      <c r="M6234" t="s">
        <v>1457</v>
      </c>
      <c r="N6234" t="s">
        <v>1546</v>
      </c>
      <c r="O6234">
        <v>0</v>
      </c>
      <c r="P6234" t="s">
        <v>1207</v>
      </c>
      <c r="Q6234">
        <v>19950201</v>
      </c>
      <c r="R6234" t="s">
        <v>1543</v>
      </c>
    </row>
    <row r="6235" spans="1:18">
      <c r="A6235" t="s">
        <v>1543</v>
      </c>
      <c r="B6235" t="s">
        <v>1573</v>
      </c>
      <c r="C6235">
        <v>201009</v>
      </c>
      <c r="D6235">
        <v>6</v>
      </c>
      <c r="E6235" t="s">
        <v>1212</v>
      </c>
      <c r="F6235">
        <v>1201</v>
      </c>
      <c r="G6235">
        <v>4207</v>
      </c>
      <c r="H6235">
        <v>1287</v>
      </c>
      <c r="I6235">
        <v>43112072700</v>
      </c>
      <c r="J6235">
        <v>9</v>
      </c>
      <c r="K6235" t="s">
        <v>1548</v>
      </c>
      <c r="L6235">
        <v>276</v>
      </c>
      <c r="M6235" t="s">
        <v>1457</v>
      </c>
      <c r="N6235" t="s">
        <v>1546</v>
      </c>
      <c r="O6235">
        <v>0</v>
      </c>
      <c r="P6235" t="s">
        <v>1207</v>
      </c>
      <c r="Q6235">
        <v>19950301</v>
      </c>
      <c r="R6235" t="s">
        <v>1543</v>
      </c>
    </row>
    <row r="6236" spans="1:18">
      <c r="A6236" t="s">
        <v>1543</v>
      </c>
      <c r="B6236" t="s">
        <v>1572</v>
      </c>
      <c r="C6236">
        <v>201009</v>
      </c>
      <c r="D6236">
        <v>30</v>
      </c>
      <c r="E6236" t="s">
        <v>1212</v>
      </c>
      <c r="F6236">
        <v>5591</v>
      </c>
      <c r="G6236">
        <v>6509</v>
      </c>
      <c r="H6236">
        <v>5426</v>
      </c>
      <c r="I6236">
        <v>43112073701</v>
      </c>
      <c r="J6236">
        <v>9</v>
      </c>
      <c r="K6236" t="s">
        <v>1548</v>
      </c>
      <c r="L6236">
        <v>276</v>
      </c>
      <c r="M6236" t="s">
        <v>1457</v>
      </c>
      <c r="N6236" t="s">
        <v>1546</v>
      </c>
      <c r="O6236">
        <v>0</v>
      </c>
      <c r="P6236" t="s">
        <v>1207</v>
      </c>
      <c r="Q6236">
        <v>20040919</v>
      </c>
      <c r="R6236" t="s">
        <v>1543</v>
      </c>
    </row>
    <row r="6237" spans="1:18">
      <c r="A6237" t="s">
        <v>1543</v>
      </c>
      <c r="B6237" t="s">
        <v>1555</v>
      </c>
      <c r="C6237">
        <v>201009</v>
      </c>
      <c r="D6237">
        <v>30</v>
      </c>
      <c r="E6237" t="s">
        <v>1212</v>
      </c>
      <c r="F6237">
        <v>5963</v>
      </c>
      <c r="G6237">
        <v>8036</v>
      </c>
      <c r="H6237">
        <v>29982</v>
      </c>
      <c r="I6237">
        <v>43112073901</v>
      </c>
      <c r="J6237">
        <v>9</v>
      </c>
      <c r="K6237" t="s">
        <v>1548</v>
      </c>
      <c r="L6237">
        <v>276</v>
      </c>
      <c r="M6237" t="s">
        <v>1457</v>
      </c>
      <c r="N6237" t="s">
        <v>1546</v>
      </c>
      <c r="O6237">
        <v>0</v>
      </c>
      <c r="P6237" t="s">
        <v>1207</v>
      </c>
      <c r="Q6237">
        <v>19960901</v>
      </c>
      <c r="R6237" t="s">
        <v>1543</v>
      </c>
    </row>
    <row r="6238" spans="1:18">
      <c r="A6238" t="s">
        <v>1543</v>
      </c>
      <c r="B6238" t="s">
        <v>1556</v>
      </c>
      <c r="C6238">
        <v>201009</v>
      </c>
      <c r="D6238">
        <v>28</v>
      </c>
      <c r="E6238" t="s">
        <v>1212</v>
      </c>
      <c r="F6238">
        <v>8528</v>
      </c>
      <c r="G6238">
        <v>6848</v>
      </c>
      <c r="H6238">
        <v>42537</v>
      </c>
      <c r="I6238">
        <v>43112075100</v>
      </c>
      <c r="J6238">
        <v>9</v>
      </c>
      <c r="K6238" t="s">
        <v>1548</v>
      </c>
      <c r="L6238">
        <v>276</v>
      </c>
      <c r="M6238" t="s">
        <v>1457</v>
      </c>
      <c r="N6238" t="s">
        <v>1546</v>
      </c>
      <c r="O6238">
        <v>0</v>
      </c>
      <c r="P6238" t="s">
        <v>1207</v>
      </c>
      <c r="Q6238">
        <v>19961017</v>
      </c>
      <c r="R6238" t="s">
        <v>1543</v>
      </c>
    </row>
    <row r="6239" spans="1:18">
      <c r="A6239" t="s">
        <v>1543</v>
      </c>
      <c r="B6239" t="s">
        <v>1557</v>
      </c>
      <c r="C6239">
        <v>201009</v>
      </c>
      <c r="D6239">
        <v>28</v>
      </c>
      <c r="E6239" t="s">
        <v>1212</v>
      </c>
      <c r="F6239">
        <v>6833</v>
      </c>
      <c r="G6239">
        <v>2276</v>
      </c>
      <c r="H6239">
        <v>18398</v>
      </c>
      <c r="I6239">
        <v>43112075201</v>
      </c>
      <c r="J6239">
        <v>9</v>
      </c>
      <c r="K6239" t="s">
        <v>1548</v>
      </c>
      <c r="L6239">
        <v>276</v>
      </c>
      <c r="M6239" t="s">
        <v>1457</v>
      </c>
      <c r="N6239" t="s">
        <v>1546</v>
      </c>
      <c r="O6239">
        <v>0</v>
      </c>
      <c r="P6239" t="s">
        <v>1207</v>
      </c>
      <c r="Q6239">
        <v>20050328</v>
      </c>
      <c r="R6239" t="s">
        <v>1543</v>
      </c>
    </row>
    <row r="6240" spans="1:18">
      <c r="A6240" t="s">
        <v>1543</v>
      </c>
      <c r="B6240" t="s">
        <v>1559</v>
      </c>
      <c r="C6240">
        <v>201009</v>
      </c>
      <c r="D6240">
        <v>30</v>
      </c>
      <c r="E6240" t="s">
        <v>1212</v>
      </c>
      <c r="F6240">
        <v>22290</v>
      </c>
      <c r="G6240">
        <v>16360</v>
      </c>
      <c r="H6240">
        <v>19481</v>
      </c>
      <c r="I6240">
        <v>43112077700</v>
      </c>
      <c r="J6240">
        <v>9</v>
      </c>
      <c r="K6240" t="s">
        <v>1545</v>
      </c>
      <c r="L6240">
        <v>276</v>
      </c>
      <c r="M6240" t="s">
        <v>1457</v>
      </c>
      <c r="N6240" t="s">
        <v>1546</v>
      </c>
      <c r="O6240">
        <v>0</v>
      </c>
      <c r="P6240" t="s">
        <v>1207</v>
      </c>
      <c r="Q6240">
        <v>20020613</v>
      </c>
      <c r="R6240" t="s">
        <v>1543</v>
      </c>
    </row>
    <row r="6241" spans="1:18">
      <c r="A6241" t="s">
        <v>1543</v>
      </c>
      <c r="B6241" t="s">
        <v>1560</v>
      </c>
      <c r="C6241">
        <v>201009</v>
      </c>
      <c r="D6241">
        <v>30</v>
      </c>
      <c r="E6241" t="s">
        <v>1212</v>
      </c>
      <c r="F6241">
        <v>4085</v>
      </c>
      <c r="G6241">
        <v>2111</v>
      </c>
      <c r="H6241">
        <v>47370</v>
      </c>
      <c r="I6241">
        <v>43112079600</v>
      </c>
      <c r="J6241">
        <v>9</v>
      </c>
      <c r="K6241" t="s">
        <v>1548</v>
      </c>
      <c r="L6241">
        <v>276</v>
      </c>
      <c r="M6241" t="s">
        <v>1457</v>
      </c>
      <c r="N6241" t="s">
        <v>1546</v>
      </c>
      <c r="O6241">
        <v>0</v>
      </c>
      <c r="P6241" t="s">
        <v>1207</v>
      </c>
      <c r="Q6241">
        <v>20050817</v>
      </c>
      <c r="R6241" t="s">
        <v>1543</v>
      </c>
    </row>
    <row r="6242" spans="1:18">
      <c r="A6242" t="s">
        <v>1561</v>
      </c>
      <c r="B6242" t="s">
        <v>1562</v>
      </c>
      <c r="C6242">
        <v>201009</v>
      </c>
      <c r="D6242">
        <v>29</v>
      </c>
      <c r="E6242" t="s">
        <v>1212</v>
      </c>
      <c r="F6242">
        <v>23275</v>
      </c>
      <c r="G6242">
        <v>160038</v>
      </c>
      <c r="H6242">
        <v>28299</v>
      </c>
      <c r="I6242">
        <v>43112071900</v>
      </c>
      <c r="J6242">
        <v>9</v>
      </c>
      <c r="K6242" t="s">
        <v>1545</v>
      </c>
      <c r="L6242">
        <v>276</v>
      </c>
      <c r="M6242" t="s">
        <v>1457</v>
      </c>
      <c r="N6242" t="s">
        <v>1546</v>
      </c>
      <c r="O6242">
        <v>0</v>
      </c>
      <c r="P6242" t="s">
        <v>1207</v>
      </c>
      <c r="Q6242">
        <v>19940901</v>
      </c>
      <c r="R6242" t="s">
        <v>1561</v>
      </c>
    </row>
    <row r="6243" spans="1:18">
      <c r="A6243" t="s">
        <v>1561</v>
      </c>
      <c r="B6243" t="s">
        <v>1563</v>
      </c>
      <c r="C6243">
        <v>201009</v>
      </c>
      <c r="D6243">
        <v>30</v>
      </c>
      <c r="E6243" t="s">
        <v>1212</v>
      </c>
      <c r="F6243">
        <v>32077</v>
      </c>
      <c r="G6243">
        <v>6778</v>
      </c>
      <c r="H6243">
        <v>4483</v>
      </c>
      <c r="I6243">
        <v>43112072400</v>
      </c>
      <c r="J6243">
        <v>9</v>
      </c>
      <c r="K6243" t="s">
        <v>1545</v>
      </c>
      <c r="L6243">
        <v>276</v>
      </c>
      <c r="M6243" t="s">
        <v>1457</v>
      </c>
      <c r="N6243" t="s">
        <v>1546</v>
      </c>
      <c r="O6243">
        <v>0</v>
      </c>
      <c r="P6243" t="s">
        <v>1207</v>
      </c>
      <c r="Q6243">
        <v>19950101</v>
      </c>
      <c r="R6243" t="s">
        <v>1561</v>
      </c>
    </row>
    <row r="6244" spans="1:18">
      <c r="A6244" t="s">
        <v>1561</v>
      </c>
      <c r="B6244" t="s">
        <v>1564</v>
      </c>
      <c r="C6244">
        <v>201009</v>
      </c>
      <c r="D6244">
        <v>28</v>
      </c>
      <c r="E6244" t="s">
        <v>1212</v>
      </c>
      <c r="F6244">
        <v>5141</v>
      </c>
      <c r="G6244">
        <v>8653</v>
      </c>
      <c r="H6244">
        <v>3996</v>
      </c>
      <c r="I6244">
        <v>43112073101</v>
      </c>
      <c r="J6244">
        <v>9</v>
      </c>
      <c r="K6244" t="s">
        <v>1565</v>
      </c>
      <c r="L6244">
        <v>276</v>
      </c>
      <c r="M6244" t="s">
        <v>1457</v>
      </c>
      <c r="N6244" t="s">
        <v>1546</v>
      </c>
      <c r="O6244">
        <v>0</v>
      </c>
      <c r="P6244" t="s">
        <v>1207</v>
      </c>
      <c r="Q6244">
        <v>20030112</v>
      </c>
      <c r="R6244" t="s">
        <v>1561</v>
      </c>
    </row>
    <row r="6245" spans="1:18">
      <c r="A6245" t="s">
        <v>1561</v>
      </c>
      <c r="B6245" t="s">
        <v>1566</v>
      </c>
      <c r="C6245">
        <v>201009</v>
      </c>
      <c r="D6245">
        <v>29</v>
      </c>
      <c r="E6245" t="s">
        <v>1212</v>
      </c>
      <c r="F6245">
        <v>3572</v>
      </c>
      <c r="G6245">
        <v>7899</v>
      </c>
      <c r="H6245">
        <v>4443</v>
      </c>
      <c r="I6245">
        <v>43112073300</v>
      </c>
      <c r="J6245">
        <v>9</v>
      </c>
      <c r="K6245" t="s">
        <v>1545</v>
      </c>
      <c r="L6245">
        <v>276</v>
      </c>
      <c r="M6245" t="s">
        <v>1457</v>
      </c>
      <c r="N6245" t="s">
        <v>1546</v>
      </c>
      <c r="O6245">
        <v>0</v>
      </c>
      <c r="P6245" t="s">
        <v>1207</v>
      </c>
      <c r="Q6245">
        <v>19950801</v>
      </c>
      <c r="R6245" t="s">
        <v>1561</v>
      </c>
    </row>
    <row r="6246" spans="1:18">
      <c r="A6246" t="s">
        <v>1561</v>
      </c>
      <c r="B6246" t="s">
        <v>1567</v>
      </c>
      <c r="C6246">
        <v>201009</v>
      </c>
      <c r="D6246">
        <v>30</v>
      </c>
      <c r="E6246" t="s">
        <v>1212</v>
      </c>
      <c r="F6246">
        <v>10021</v>
      </c>
      <c r="G6246">
        <v>2533</v>
      </c>
      <c r="H6246">
        <v>7200</v>
      </c>
      <c r="I6246">
        <v>43112073500</v>
      </c>
      <c r="J6246">
        <v>9</v>
      </c>
      <c r="K6246" t="s">
        <v>1545</v>
      </c>
      <c r="L6246">
        <v>276</v>
      </c>
      <c r="M6246" t="s">
        <v>1457</v>
      </c>
      <c r="N6246" t="s">
        <v>1546</v>
      </c>
      <c r="O6246">
        <v>0</v>
      </c>
      <c r="P6246" t="s">
        <v>1207</v>
      </c>
      <c r="Q6246">
        <v>19950901</v>
      </c>
      <c r="R6246" t="s">
        <v>1561</v>
      </c>
    </row>
    <row r="6247" spans="1:18">
      <c r="A6247" t="s">
        <v>1561</v>
      </c>
      <c r="B6247" t="s">
        <v>1568</v>
      </c>
      <c r="C6247">
        <v>201009</v>
      </c>
      <c r="D6247">
        <v>30</v>
      </c>
      <c r="E6247" t="s">
        <v>1212</v>
      </c>
      <c r="F6247">
        <v>8398</v>
      </c>
      <c r="G6247">
        <v>15440</v>
      </c>
      <c r="H6247">
        <v>22599</v>
      </c>
      <c r="I6247">
        <v>43112075601</v>
      </c>
      <c r="J6247">
        <v>9</v>
      </c>
      <c r="K6247" t="s">
        <v>1545</v>
      </c>
      <c r="L6247">
        <v>276</v>
      </c>
      <c r="M6247" t="s">
        <v>1457</v>
      </c>
      <c r="N6247" t="s">
        <v>1546</v>
      </c>
      <c r="O6247">
        <v>0</v>
      </c>
      <c r="P6247" t="s">
        <v>1207</v>
      </c>
      <c r="Q6247">
        <v>20040630</v>
      </c>
      <c r="R6247" t="s">
        <v>1561</v>
      </c>
    </row>
    <row r="6248" spans="1:18">
      <c r="A6248" t="s">
        <v>1561</v>
      </c>
      <c r="B6248" t="s">
        <v>1569</v>
      </c>
      <c r="C6248">
        <v>201009</v>
      </c>
      <c r="D6248">
        <v>30</v>
      </c>
      <c r="E6248" t="s">
        <v>1212</v>
      </c>
      <c r="F6248">
        <v>7936</v>
      </c>
      <c r="G6248">
        <v>100233</v>
      </c>
      <c r="H6248">
        <v>13776</v>
      </c>
      <c r="I6248">
        <v>43112076301</v>
      </c>
      <c r="J6248">
        <v>9</v>
      </c>
      <c r="K6248" t="s">
        <v>1545</v>
      </c>
      <c r="L6248">
        <v>276</v>
      </c>
      <c r="M6248" t="s">
        <v>1457</v>
      </c>
      <c r="N6248" t="s">
        <v>1546</v>
      </c>
      <c r="O6248">
        <v>0</v>
      </c>
      <c r="P6248" t="s">
        <v>1207</v>
      </c>
      <c r="Q6248">
        <v>20060613</v>
      </c>
      <c r="R6248" t="s">
        <v>1561</v>
      </c>
    </row>
    <row r="6249" spans="1:18">
      <c r="A6249" t="s">
        <v>1561</v>
      </c>
      <c r="B6249" t="s">
        <v>1570</v>
      </c>
      <c r="C6249">
        <v>201009</v>
      </c>
      <c r="D6249">
        <v>30</v>
      </c>
      <c r="E6249" t="s">
        <v>1212</v>
      </c>
      <c r="F6249">
        <v>6698</v>
      </c>
      <c r="G6249">
        <v>9172</v>
      </c>
      <c r="H6249">
        <v>9281</v>
      </c>
      <c r="I6249">
        <v>43112077800</v>
      </c>
      <c r="J6249">
        <v>9</v>
      </c>
      <c r="K6249" t="s">
        <v>1545</v>
      </c>
      <c r="L6249">
        <v>276</v>
      </c>
      <c r="M6249" t="s">
        <v>1457</v>
      </c>
      <c r="N6249" t="s">
        <v>1546</v>
      </c>
      <c r="O6249">
        <v>0</v>
      </c>
      <c r="P6249" t="s">
        <v>1207</v>
      </c>
      <c r="Q6249">
        <v>20020731</v>
      </c>
      <c r="R6249" t="s">
        <v>1561</v>
      </c>
    </row>
    <row r="6250" spans="1:18">
      <c r="A6250" t="s">
        <v>1561</v>
      </c>
      <c r="B6250" t="s">
        <v>1571</v>
      </c>
      <c r="C6250">
        <v>201009</v>
      </c>
      <c r="D6250">
        <v>30</v>
      </c>
      <c r="E6250" t="s">
        <v>1212</v>
      </c>
      <c r="F6250">
        <v>6272</v>
      </c>
      <c r="G6250">
        <v>11192</v>
      </c>
      <c r="H6250">
        <v>13670</v>
      </c>
      <c r="I6250">
        <v>43112078400</v>
      </c>
      <c r="J6250">
        <v>9</v>
      </c>
      <c r="K6250" t="s">
        <v>1545</v>
      </c>
      <c r="L6250">
        <v>276</v>
      </c>
      <c r="M6250" t="s">
        <v>1457</v>
      </c>
      <c r="N6250" t="s">
        <v>1546</v>
      </c>
      <c r="O6250">
        <v>0</v>
      </c>
      <c r="P6250" t="s">
        <v>1207</v>
      </c>
      <c r="Q6250">
        <v>20030410</v>
      </c>
      <c r="R6250" t="s">
        <v>1561</v>
      </c>
    </row>
    <row r="6251" spans="1:18">
      <c r="A6251" t="s">
        <v>1543</v>
      </c>
      <c r="B6251" t="s">
        <v>1549</v>
      </c>
      <c r="C6251">
        <v>201010</v>
      </c>
      <c r="D6251">
        <v>30</v>
      </c>
      <c r="E6251" t="s">
        <v>1212</v>
      </c>
      <c r="F6251">
        <v>13908</v>
      </c>
      <c r="G6251">
        <v>16668</v>
      </c>
      <c r="H6251">
        <v>59592</v>
      </c>
      <c r="I6251">
        <v>43112070300</v>
      </c>
      <c r="J6251">
        <v>9</v>
      </c>
      <c r="K6251" t="s">
        <v>1548</v>
      </c>
      <c r="L6251">
        <v>276</v>
      </c>
      <c r="M6251" t="s">
        <v>1457</v>
      </c>
      <c r="N6251" t="s">
        <v>1546</v>
      </c>
      <c r="O6251">
        <v>0</v>
      </c>
      <c r="P6251" t="s">
        <v>1207</v>
      </c>
      <c r="Q6251">
        <v>19931201</v>
      </c>
      <c r="R6251" t="s">
        <v>1543</v>
      </c>
    </row>
    <row r="6252" spans="1:18">
      <c r="A6252" t="s">
        <v>1543</v>
      </c>
      <c r="B6252" t="s">
        <v>1550</v>
      </c>
      <c r="C6252">
        <v>201010</v>
      </c>
      <c r="D6252">
        <v>31</v>
      </c>
      <c r="E6252" t="s">
        <v>1212</v>
      </c>
      <c r="F6252">
        <v>21229</v>
      </c>
      <c r="G6252">
        <v>43669</v>
      </c>
      <c r="H6252">
        <v>65682</v>
      </c>
      <c r="I6252">
        <v>43112070900</v>
      </c>
      <c r="J6252">
        <v>9</v>
      </c>
      <c r="K6252" t="s">
        <v>1545</v>
      </c>
      <c r="L6252">
        <v>276</v>
      </c>
      <c r="M6252" t="s">
        <v>1457</v>
      </c>
      <c r="N6252" t="s">
        <v>1546</v>
      </c>
      <c r="O6252">
        <v>0</v>
      </c>
      <c r="P6252" t="s">
        <v>1207</v>
      </c>
      <c r="Q6252">
        <v>19940201</v>
      </c>
      <c r="R6252" t="s">
        <v>1543</v>
      </c>
    </row>
    <row r="6253" spans="1:18">
      <c r="A6253" t="s">
        <v>1543</v>
      </c>
      <c r="B6253" t="s">
        <v>1551</v>
      </c>
      <c r="C6253">
        <v>201010</v>
      </c>
      <c r="D6253">
        <v>31</v>
      </c>
      <c r="E6253" t="s">
        <v>1212</v>
      </c>
      <c r="F6253">
        <v>11211</v>
      </c>
      <c r="G6253">
        <v>63630</v>
      </c>
      <c r="H6253">
        <v>29999</v>
      </c>
      <c r="I6253">
        <v>43112071200</v>
      </c>
      <c r="J6253">
        <v>9</v>
      </c>
      <c r="K6253" t="s">
        <v>1548</v>
      </c>
      <c r="L6253">
        <v>276</v>
      </c>
      <c r="M6253" t="s">
        <v>1457</v>
      </c>
      <c r="N6253" t="s">
        <v>1546</v>
      </c>
      <c r="O6253">
        <v>0</v>
      </c>
      <c r="P6253" t="s">
        <v>1207</v>
      </c>
      <c r="Q6253">
        <v>19940501</v>
      </c>
      <c r="R6253" t="s">
        <v>1543</v>
      </c>
    </row>
    <row r="6254" spans="1:18">
      <c r="A6254" t="s">
        <v>1543</v>
      </c>
      <c r="B6254" t="s">
        <v>1552</v>
      </c>
      <c r="C6254">
        <v>201010</v>
      </c>
      <c r="D6254">
        <v>31</v>
      </c>
      <c r="E6254" t="s">
        <v>1212</v>
      </c>
      <c r="F6254">
        <v>19929</v>
      </c>
      <c r="G6254">
        <v>14579</v>
      </c>
      <c r="H6254">
        <v>54551</v>
      </c>
      <c r="I6254">
        <v>43112071300</v>
      </c>
      <c r="J6254">
        <v>9</v>
      </c>
      <c r="K6254" t="s">
        <v>1545</v>
      </c>
      <c r="L6254">
        <v>276</v>
      </c>
      <c r="M6254" t="s">
        <v>1457</v>
      </c>
      <c r="N6254" t="s">
        <v>1546</v>
      </c>
      <c r="O6254">
        <v>0</v>
      </c>
      <c r="P6254" t="s">
        <v>1207</v>
      </c>
      <c r="Q6254">
        <v>19940601</v>
      </c>
      <c r="R6254" t="s">
        <v>1543</v>
      </c>
    </row>
    <row r="6255" spans="1:18">
      <c r="A6255" t="s">
        <v>1543</v>
      </c>
      <c r="B6255" t="s">
        <v>1553</v>
      </c>
      <c r="C6255">
        <v>201010</v>
      </c>
      <c r="D6255">
        <v>12</v>
      </c>
      <c r="E6255" t="s">
        <v>1212</v>
      </c>
      <c r="F6255">
        <v>2377</v>
      </c>
      <c r="G6255">
        <v>6437</v>
      </c>
      <c r="H6255">
        <v>32249</v>
      </c>
      <c r="I6255">
        <v>43112072101</v>
      </c>
      <c r="J6255">
        <v>9</v>
      </c>
      <c r="K6255" t="s">
        <v>1548</v>
      </c>
      <c r="L6255">
        <v>276</v>
      </c>
      <c r="M6255" t="s">
        <v>1457</v>
      </c>
      <c r="N6255" t="s">
        <v>1546</v>
      </c>
      <c r="O6255">
        <v>0</v>
      </c>
      <c r="P6255" t="s">
        <v>1207</v>
      </c>
      <c r="Q6255">
        <v>19951201</v>
      </c>
      <c r="R6255" t="s">
        <v>1543</v>
      </c>
    </row>
    <row r="6256" spans="1:18">
      <c r="A6256" t="s">
        <v>1543</v>
      </c>
      <c r="B6256" t="s">
        <v>1554</v>
      </c>
      <c r="C6256">
        <v>201010</v>
      </c>
      <c r="D6256">
        <v>30</v>
      </c>
      <c r="E6256" t="s">
        <v>1212</v>
      </c>
      <c r="F6256">
        <v>9569</v>
      </c>
      <c r="G6256">
        <v>17529</v>
      </c>
      <c r="H6256">
        <v>43617</v>
      </c>
      <c r="I6256">
        <v>43112072600</v>
      </c>
      <c r="J6256">
        <v>9</v>
      </c>
      <c r="K6256" t="s">
        <v>1548</v>
      </c>
      <c r="L6256">
        <v>276</v>
      </c>
      <c r="M6256" t="s">
        <v>1457</v>
      </c>
      <c r="N6256" t="s">
        <v>1546</v>
      </c>
      <c r="O6256">
        <v>0</v>
      </c>
      <c r="P6256" t="s">
        <v>1207</v>
      </c>
      <c r="Q6256">
        <v>19950201</v>
      </c>
      <c r="R6256" t="s">
        <v>1543</v>
      </c>
    </row>
    <row r="6257" spans="1:18">
      <c r="A6257" t="s">
        <v>1543</v>
      </c>
      <c r="B6257" t="s">
        <v>1572</v>
      </c>
      <c r="C6257">
        <v>201010</v>
      </c>
      <c r="D6257">
        <v>31</v>
      </c>
      <c r="E6257" t="s">
        <v>1212</v>
      </c>
      <c r="F6257">
        <v>5833</v>
      </c>
      <c r="G6257">
        <v>12529</v>
      </c>
      <c r="H6257">
        <v>6258</v>
      </c>
      <c r="I6257">
        <v>43112073701</v>
      </c>
      <c r="J6257">
        <v>9</v>
      </c>
      <c r="K6257" t="s">
        <v>1548</v>
      </c>
      <c r="L6257">
        <v>276</v>
      </c>
      <c r="M6257" t="s">
        <v>1457</v>
      </c>
      <c r="N6257" t="s">
        <v>1546</v>
      </c>
      <c r="O6257">
        <v>0</v>
      </c>
      <c r="P6257" t="s">
        <v>1207</v>
      </c>
      <c r="Q6257">
        <v>20040919</v>
      </c>
      <c r="R6257" t="s">
        <v>1543</v>
      </c>
    </row>
    <row r="6258" spans="1:18">
      <c r="A6258" t="s">
        <v>1543</v>
      </c>
      <c r="B6258" t="s">
        <v>1555</v>
      </c>
      <c r="C6258">
        <v>201010</v>
      </c>
      <c r="D6258">
        <v>31</v>
      </c>
      <c r="E6258" t="s">
        <v>1212</v>
      </c>
      <c r="F6258">
        <v>6599</v>
      </c>
      <c r="G6258">
        <v>14202</v>
      </c>
      <c r="H6258">
        <v>32637</v>
      </c>
      <c r="I6258">
        <v>43112073901</v>
      </c>
      <c r="J6258">
        <v>9</v>
      </c>
      <c r="K6258" t="s">
        <v>1548</v>
      </c>
      <c r="L6258">
        <v>276</v>
      </c>
      <c r="M6258" t="s">
        <v>1457</v>
      </c>
      <c r="N6258" t="s">
        <v>1546</v>
      </c>
      <c r="O6258">
        <v>0</v>
      </c>
      <c r="P6258" t="s">
        <v>1207</v>
      </c>
      <c r="Q6258">
        <v>19960901</v>
      </c>
      <c r="R6258" t="s">
        <v>1543</v>
      </c>
    </row>
    <row r="6259" spans="1:18">
      <c r="A6259" t="s">
        <v>1543</v>
      </c>
      <c r="B6259" t="s">
        <v>1556</v>
      </c>
      <c r="C6259">
        <v>201010</v>
      </c>
      <c r="D6259">
        <v>30</v>
      </c>
      <c r="E6259" t="s">
        <v>1212</v>
      </c>
      <c r="F6259">
        <v>9721</v>
      </c>
      <c r="G6259">
        <v>13531</v>
      </c>
      <c r="H6259">
        <v>55662</v>
      </c>
      <c r="I6259">
        <v>43112075100</v>
      </c>
      <c r="J6259">
        <v>9</v>
      </c>
      <c r="K6259" t="s">
        <v>1548</v>
      </c>
      <c r="L6259">
        <v>276</v>
      </c>
      <c r="M6259" t="s">
        <v>1457</v>
      </c>
      <c r="N6259" t="s">
        <v>1546</v>
      </c>
      <c r="O6259">
        <v>0</v>
      </c>
      <c r="P6259" t="s">
        <v>1207</v>
      </c>
      <c r="Q6259">
        <v>19961017</v>
      </c>
      <c r="R6259" t="s">
        <v>1543</v>
      </c>
    </row>
    <row r="6260" spans="1:18">
      <c r="A6260" t="s">
        <v>1543</v>
      </c>
      <c r="B6260" t="s">
        <v>1557</v>
      </c>
      <c r="C6260">
        <v>201010</v>
      </c>
      <c r="D6260">
        <v>30</v>
      </c>
      <c r="E6260" t="s">
        <v>1212</v>
      </c>
      <c r="F6260">
        <v>7222</v>
      </c>
      <c r="G6260">
        <v>5960</v>
      </c>
      <c r="H6260">
        <v>21915</v>
      </c>
      <c r="I6260">
        <v>43112075201</v>
      </c>
      <c r="J6260">
        <v>9</v>
      </c>
      <c r="K6260" t="s">
        <v>1548</v>
      </c>
      <c r="L6260">
        <v>276</v>
      </c>
      <c r="M6260" t="s">
        <v>1457</v>
      </c>
      <c r="N6260" t="s">
        <v>1546</v>
      </c>
      <c r="O6260">
        <v>0</v>
      </c>
      <c r="P6260" t="s">
        <v>1207</v>
      </c>
      <c r="Q6260">
        <v>20050328</v>
      </c>
      <c r="R6260" t="s">
        <v>1543</v>
      </c>
    </row>
    <row r="6261" spans="1:18">
      <c r="A6261" t="s">
        <v>1543</v>
      </c>
      <c r="B6261" t="s">
        <v>1559</v>
      </c>
      <c r="C6261">
        <v>201010</v>
      </c>
      <c r="D6261">
        <v>30</v>
      </c>
      <c r="E6261" t="s">
        <v>1212</v>
      </c>
      <c r="F6261">
        <v>18365</v>
      </c>
      <c r="G6261">
        <v>17128</v>
      </c>
      <c r="H6261">
        <v>31062</v>
      </c>
      <c r="I6261">
        <v>43112077700</v>
      </c>
      <c r="J6261">
        <v>9</v>
      </c>
      <c r="K6261" t="s">
        <v>1545</v>
      </c>
      <c r="L6261">
        <v>276</v>
      </c>
      <c r="M6261" t="s">
        <v>1457</v>
      </c>
      <c r="N6261" t="s">
        <v>1546</v>
      </c>
      <c r="O6261">
        <v>0</v>
      </c>
      <c r="P6261" t="s">
        <v>1207</v>
      </c>
      <c r="Q6261">
        <v>20020613</v>
      </c>
      <c r="R6261" t="s">
        <v>1543</v>
      </c>
    </row>
    <row r="6262" spans="1:18">
      <c r="A6262" t="s">
        <v>1543</v>
      </c>
      <c r="B6262" t="s">
        <v>1560</v>
      </c>
      <c r="C6262">
        <v>201010</v>
      </c>
      <c r="D6262">
        <v>29</v>
      </c>
      <c r="E6262" t="s">
        <v>1212</v>
      </c>
      <c r="F6262">
        <v>2690</v>
      </c>
      <c r="G6262">
        <v>8080</v>
      </c>
      <c r="H6262">
        <v>61097</v>
      </c>
      <c r="I6262">
        <v>43112079600</v>
      </c>
      <c r="J6262">
        <v>9</v>
      </c>
      <c r="K6262" t="s">
        <v>1548</v>
      </c>
      <c r="L6262">
        <v>276</v>
      </c>
      <c r="M6262" t="s">
        <v>1457</v>
      </c>
      <c r="N6262" t="s">
        <v>1546</v>
      </c>
      <c r="O6262">
        <v>0</v>
      </c>
      <c r="P6262" t="s">
        <v>1207</v>
      </c>
      <c r="Q6262">
        <v>20050817</v>
      </c>
      <c r="R6262" t="s">
        <v>1543</v>
      </c>
    </row>
    <row r="6263" spans="1:18">
      <c r="A6263" t="s">
        <v>1561</v>
      </c>
      <c r="B6263" t="s">
        <v>1562</v>
      </c>
      <c r="C6263">
        <v>201010</v>
      </c>
      <c r="D6263">
        <v>30</v>
      </c>
      <c r="E6263" t="s">
        <v>1212</v>
      </c>
      <c r="F6263">
        <v>30453</v>
      </c>
      <c r="G6263">
        <v>127800</v>
      </c>
      <c r="H6263">
        <v>22981</v>
      </c>
      <c r="I6263">
        <v>43112071900</v>
      </c>
      <c r="J6263">
        <v>9</v>
      </c>
      <c r="K6263" t="s">
        <v>1545</v>
      </c>
      <c r="L6263">
        <v>276</v>
      </c>
      <c r="M6263" t="s">
        <v>1457</v>
      </c>
      <c r="N6263" t="s">
        <v>1546</v>
      </c>
      <c r="O6263">
        <v>0</v>
      </c>
      <c r="P6263" t="s">
        <v>1207</v>
      </c>
      <c r="Q6263">
        <v>19940901</v>
      </c>
      <c r="R6263" t="s">
        <v>1561</v>
      </c>
    </row>
    <row r="6264" spans="1:18">
      <c r="A6264" t="s">
        <v>1561</v>
      </c>
      <c r="B6264" t="s">
        <v>1563</v>
      </c>
      <c r="C6264">
        <v>201010</v>
      </c>
      <c r="D6264">
        <v>31</v>
      </c>
      <c r="E6264" t="s">
        <v>1212</v>
      </c>
      <c r="F6264">
        <v>30174</v>
      </c>
      <c r="G6264">
        <v>11446</v>
      </c>
      <c r="H6264">
        <v>3664</v>
      </c>
      <c r="I6264">
        <v>43112072400</v>
      </c>
      <c r="J6264">
        <v>9</v>
      </c>
      <c r="K6264" t="s">
        <v>1545</v>
      </c>
      <c r="L6264">
        <v>276</v>
      </c>
      <c r="M6264" t="s">
        <v>1457</v>
      </c>
      <c r="N6264" t="s">
        <v>1546</v>
      </c>
      <c r="O6264">
        <v>0</v>
      </c>
      <c r="P6264" t="s">
        <v>1207</v>
      </c>
      <c r="Q6264">
        <v>19950101</v>
      </c>
      <c r="R6264" t="s">
        <v>1561</v>
      </c>
    </row>
    <row r="6265" spans="1:18">
      <c r="A6265" t="s">
        <v>1561</v>
      </c>
      <c r="B6265" t="s">
        <v>1564</v>
      </c>
      <c r="C6265">
        <v>201010</v>
      </c>
      <c r="D6265">
        <v>30</v>
      </c>
      <c r="E6265" t="s">
        <v>1212</v>
      </c>
      <c r="F6265">
        <v>5016</v>
      </c>
      <c r="G6265">
        <v>11475</v>
      </c>
      <c r="H6265">
        <v>4635</v>
      </c>
      <c r="I6265">
        <v>43112073101</v>
      </c>
      <c r="J6265">
        <v>9</v>
      </c>
      <c r="K6265" t="s">
        <v>1565</v>
      </c>
      <c r="L6265">
        <v>276</v>
      </c>
      <c r="M6265" t="s">
        <v>1457</v>
      </c>
      <c r="N6265" t="s">
        <v>1546</v>
      </c>
      <c r="O6265">
        <v>0</v>
      </c>
      <c r="P6265" t="s">
        <v>1207</v>
      </c>
      <c r="Q6265">
        <v>20030112</v>
      </c>
      <c r="R6265" t="s">
        <v>1561</v>
      </c>
    </row>
    <row r="6266" spans="1:18">
      <c r="A6266" t="s">
        <v>1561</v>
      </c>
      <c r="B6266" t="s">
        <v>1566</v>
      </c>
      <c r="C6266">
        <v>201010</v>
      </c>
      <c r="D6266">
        <v>31</v>
      </c>
      <c r="E6266" t="s">
        <v>1212</v>
      </c>
      <c r="F6266">
        <v>4437</v>
      </c>
      <c r="G6266">
        <v>12027</v>
      </c>
      <c r="H6266">
        <v>3467</v>
      </c>
      <c r="I6266">
        <v>43112073300</v>
      </c>
      <c r="J6266">
        <v>9</v>
      </c>
      <c r="K6266" t="s">
        <v>1545</v>
      </c>
      <c r="L6266">
        <v>276</v>
      </c>
      <c r="M6266" t="s">
        <v>1457</v>
      </c>
      <c r="N6266" t="s">
        <v>1546</v>
      </c>
      <c r="O6266">
        <v>0</v>
      </c>
      <c r="P6266" t="s">
        <v>1207</v>
      </c>
      <c r="Q6266">
        <v>19950801</v>
      </c>
      <c r="R6266" t="s">
        <v>1561</v>
      </c>
    </row>
    <row r="6267" spans="1:18">
      <c r="A6267" t="s">
        <v>1561</v>
      </c>
      <c r="B6267" t="s">
        <v>1567</v>
      </c>
      <c r="C6267">
        <v>201010</v>
      </c>
      <c r="D6267">
        <v>30</v>
      </c>
      <c r="E6267" t="s">
        <v>1212</v>
      </c>
      <c r="F6267">
        <v>9630</v>
      </c>
      <c r="G6267">
        <v>13247</v>
      </c>
      <c r="H6267">
        <v>8687</v>
      </c>
      <c r="I6267">
        <v>43112073500</v>
      </c>
      <c r="J6267">
        <v>9</v>
      </c>
      <c r="K6267" t="s">
        <v>1545</v>
      </c>
      <c r="L6267">
        <v>276</v>
      </c>
      <c r="M6267" t="s">
        <v>1457</v>
      </c>
      <c r="N6267" t="s">
        <v>1546</v>
      </c>
      <c r="O6267">
        <v>0</v>
      </c>
      <c r="P6267" t="s">
        <v>1207</v>
      </c>
      <c r="Q6267">
        <v>19950901</v>
      </c>
      <c r="R6267" t="s">
        <v>1561</v>
      </c>
    </row>
    <row r="6268" spans="1:18">
      <c r="A6268" t="s">
        <v>1561</v>
      </c>
      <c r="B6268" t="s">
        <v>1568</v>
      </c>
      <c r="C6268">
        <v>201010</v>
      </c>
      <c r="D6268">
        <v>31</v>
      </c>
      <c r="E6268" t="s">
        <v>1212</v>
      </c>
      <c r="F6268">
        <v>10146</v>
      </c>
      <c r="G6268">
        <v>20714</v>
      </c>
      <c r="H6268">
        <v>23702</v>
      </c>
      <c r="I6268">
        <v>43112075601</v>
      </c>
      <c r="J6268">
        <v>9</v>
      </c>
      <c r="K6268" t="s">
        <v>1545</v>
      </c>
      <c r="L6268">
        <v>276</v>
      </c>
      <c r="M6268" t="s">
        <v>1457</v>
      </c>
      <c r="N6268" t="s">
        <v>1546</v>
      </c>
      <c r="O6268">
        <v>0</v>
      </c>
      <c r="P6268" t="s">
        <v>1207</v>
      </c>
      <c r="Q6268">
        <v>20040630</v>
      </c>
      <c r="R6268" t="s">
        <v>1561</v>
      </c>
    </row>
    <row r="6269" spans="1:18">
      <c r="A6269" t="s">
        <v>1561</v>
      </c>
      <c r="B6269" t="s">
        <v>1569</v>
      </c>
      <c r="C6269">
        <v>201010</v>
      </c>
      <c r="D6269">
        <v>31</v>
      </c>
      <c r="E6269" t="s">
        <v>1212</v>
      </c>
      <c r="F6269">
        <v>9389</v>
      </c>
      <c r="G6269">
        <v>131934</v>
      </c>
      <c r="H6269">
        <v>17857</v>
      </c>
      <c r="I6269">
        <v>43112076301</v>
      </c>
      <c r="J6269">
        <v>9</v>
      </c>
      <c r="K6269" t="s">
        <v>1545</v>
      </c>
      <c r="L6269">
        <v>276</v>
      </c>
      <c r="M6269" t="s">
        <v>1457</v>
      </c>
      <c r="N6269" t="s">
        <v>1546</v>
      </c>
      <c r="O6269">
        <v>0</v>
      </c>
      <c r="P6269" t="s">
        <v>1207</v>
      </c>
      <c r="Q6269">
        <v>20060613</v>
      </c>
      <c r="R6269" t="s">
        <v>1561</v>
      </c>
    </row>
    <row r="6270" spans="1:18">
      <c r="A6270" t="s">
        <v>1561</v>
      </c>
      <c r="B6270" t="s">
        <v>1570</v>
      </c>
      <c r="C6270">
        <v>201010</v>
      </c>
      <c r="D6270">
        <v>31</v>
      </c>
      <c r="E6270" t="s">
        <v>1212</v>
      </c>
      <c r="F6270">
        <v>7731</v>
      </c>
      <c r="G6270">
        <v>15819</v>
      </c>
      <c r="H6270">
        <v>8765</v>
      </c>
      <c r="I6270">
        <v>43112077800</v>
      </c>
      <c r="J6270">
        <v>9</v>
      </c>
      <c r="K6270" t="s">
        <v>1545</v>
      </c>
      <c r="L6270">
        <v>276</v>
      </c>
      <c r="M6270" t="s">
        <v>1457</v>
      </c>
      <c r="N6270" t="s">
        <v>1546</v>
      </c>
      <c r="O6270">
        <v>0</v>
      </c>
      <c r="P6270" t="s">
        <v>1207</v>
      </c>
      <c r="Q6270">
        <v>20020731</v>
      </c>
      <c r="R6270" t="s">
        <v>1561</v>
      </c>
    </row>
    <row r="6271" spans="1:18">
      <c r="A6271" t="s">
        <v>1561</v>
      </c>
      <c r="B6271" t="s">
        <v>1571</v>
      </c>
      <c r="C6271">
        <v>201010</v>
      </c>
      <c r="D6271">
        <v>31</v>
      </c>
      <c r="E6271" t="s">
        <v>1212</v>
      </c>
      <c r="F6271">
        <v>7167</v>
      </c>
      <c r="G6271">
        <v>19810</v>
      </c>
      <c r="H6271">
        <v>17408</v>
      </c>
      <c r="I6271">
        <v>43112078400</v>
      </c>
      <c r="J6271">
        <v>9</v>
      </c>
      <c r="K6271" t="s">
        <v>1545</v>
      </c>
      <c r="L6271">
        <v>276</v>
      </c>
      <c r="M6271" t="s">
        <v>1457</v>
      </c>
      <c r="N6271" t="s">
        <v>1546</v>
      </c>
      <c r="O6271">
        <v>0</v>
      </c>
      <c r="P6271" t="s">
        <v>1207</v>
      </c>
      <c r="Q6271">
        <v>20030410</v>
      </c>
      <c r="R6271" t="s">
        <v>1561</v>
      </c>
    </row>
    <row r="6272" spans="1:18">
      <c r="A6272" t="s">
        <v>1543</v>
      </c>
      <c r="B6272" t="s">
        <v>1549</v>
      </c>
      <c r="C6272">
        <v>201011</v>
      </c>
      <c r="D6272">
        <v>29</v>
      </c>
      <c r="E6272" t="s">
        <v>1212</v>
      </c>
      <c r="F6272">
        <v>12347</v>
      </c>
      <c r="G6272">
        <v>12421</v>
      </c>
      <c r="H6272">
        <v>56972</v>
      </c>
      <c r="I6272">
        <v>43112070300</v>
      </c>
      <c r="J6272">
        <v>9</v>
      </c>
      <c r="K6272" t="s">
        <v>1548</v>
      </c>
      <c r="L6272">
        <v>276</v>
      </c>
      <c r="M6272" t="s">
        <v>1457</v>
      </c>
      <c r="N6272" t="s">
        <v>1546</v>
      </c>
      <c r="O6272">
        <v>0</v>
      </c>
      <c r="P6272" t="s">
        <v>1207</v>
      </c>
      <c r="Q6272">
        <v>19931201</v>
      </c>
      <c r="R6272" t="s">
        <v>1543</v>
      </c>
    </row>
    <row r="6273" spans="1:18">
      <c r="A6273" t="s">
        <v>1543</v>
      </c>
      <c r="B6273" t="s">
        <v>1550</v>
      </c>
      <c r="C6273">
        <v>201011</v>
      </c>
      <c r="D6273">
        <v>30</v>
      </c>
      <c r="E6273" t="s">
        <v>1212</v>
      </c>
      <c r="F6273">
        <v>22606</v>
      </c>
      <c r="G6273">
        <v>46666</v>
      </c>
      <c r="H6273">
        <v>70007</v>
      </c>
      <c r="I6273">
        <v>43112070900</v>
      </c>
      <c r="J6273">
        <v>9</v>
      </c>
      <c r="K6273" t="s">
        <v>1545</v>
      </c>
      <c r="L6273">
        <v>276</v>
      </c>
      <c r="M6273" t="s">
        <v>1457</v>
      </c>
      <c r="N6273" t="s">
        <v>1546</v>
      </c>
      <c r="O6273">
        <v>0</v>
      </c>
      <c r="P6273" t="s">
        <v>1207</v>
      </c>
      <c r="Q6273">
        <v>19940201</v>
      </c>
      <c r="R6273" t="s">
        <v>1543</v>
      </c>
    </row>
    <row r="6274" spans="1:18">
      <c r="A6274" t="s">
        <v>1543</v>
      </c>
      <c r="B6274" t="s">
        <v>1551</v>
      </c>
      <c r="C6274">
        <v>201011</v>
      </c>
      <c r="D6274">
        <v>30</v>
      </c>
      <c r="E6274" t="s">
        <v>1212</v>
      </c>
      <c r="F6274">
        <v>12294</v>
      </c>
      <c r="G6274">
        <v>80894</v>
      </c>
      <c r="H6274">
        <v>38726</v>
      </c>
      <c r="I6274">
        <v>43112071200</v>
      </c>
      <c r="J6274">
        <v>9</v>
      </c>
      <c r="K6274" t="s">
        <v>1548</v>
      </c>
      <c r="L6274">
        <v>276</v>
      </c>
      <c r="M6274" t="s">
        <v>1457</v>
      </c>
      <c r="N6274" t="s">
        <v>1546</v>
      </c>
      <c r="O6274">
        <v>0</v>
      </c>
      <c r="P6274" t="s">
        <v>1207</v>
      </c>
      <c r="Q6274">
        <v>19940501</v>
      </c>
      <c r="R6274" t="s">
        <v>1543</v>
      </c>
    </row>
    <row r="6275" spans="1:18">
      <c r="A6275" t="s">
        <v>1543</v>
      </c>
      <c r="B6275" t="s">
        <v>1552</v>
      </c>
      <c r="C6275">
        <v>201011</v>
      </c>
      <c r="D6275">
        <v>30</v>
      </c>
      <c r="E6275" t="s">
        <v>1212</v>
      </c>
      <c r="F6275">
        <v>19190</v>
      </c>
      <c r="G6275">
        <v>13954</v>
      </c>
      <c r="H6275">
        <v>56058</v>
      </c>
      <c r="I6275">
        <v>43112071300</v>
      </c>
      <c r="J6275">
        <v>9</v>
      </c>
      <c r="K6275" t="s">
        <v>1545</v>
      </c>
      <c r="L6275">
        <v>276</v>
      </c>
      <c r="M6275" t="s">
        <v>1457</v>
      </c>
      <c r="N6275" t="s">
        <v>1546</v>
      </c>
      <c r="O6275">
        <v>0</v>
      </c>
      <c r="P6275" t="s">
        <v>1207</v>
      </c>
      <c r="Q6275">
        <v>19940601</v>
      </c>
      <c r="R6275" t="s">
        <v>1543</v>
      </c>
    </row>
    <row r="6276" spans="1:18">
      <c r="A6276" t="s">
        <v>1543</v>
      </c>
      <c r="B6276" t="s">
        <v>1553</v>
      </c>
      <c r="C6276">
        <v>201011</v>
      </c>
      <c r="D6276">
        <v>20</v>
      </c>
      <c r="E6276" t="s">
        <v>1212</v>
      </c>
      <c r="F6276">
        <v>4283</v>
      </c>
      <c r="G6276">
        <v>7825</v>
      </c>
      <c r="H6276">
        <v>39017</v>
      </c>
      <c r="I6276">
        <v>43112072101</v>
      </c>
      <c r="J6276">
        <v>9</v>
      </c>
      <c r="K6276" t="s">
        <v>1548</v>
      </c>
      <c r="L6276">
        <v>276</v>
      </c>
      <c r="M6276" t="s">
        <v>1457</v>
      </c>
      <c r="N6276" t="s">
        <v>1546</v>
      </c>
      <c r="O6276">
        <v>0</v>
      </c>
      <c r="P6276" t="s">
        <v>1207</v>
      </c>
      <c r="Q6276">
        <v>19951201</v>
      </c>
      <c r="R6276" t="s">
        <v>1543</v>
      </c>
    </row>
    <row r="6277" spans="1:18">
      <c r="A6277" t="s">
        <v>1543</v>
      </c>
      <c r="B6277" t="s">
        <v>1554</v>
      </c>
      <c r="C6277">
        <v>201011</v>
      </c>
      <c r="D6277">
        <v>30</v>
      </c>
      <c r="E6277" t="s">
        <v>1212</v>
      </c>
      <c r="F6277">
        <v>14984</v>
      </c>
      <c r="G6277">
        <v>9590</v>
      </c>
      <c r="H6277">
        <v>46932</v>
      </c>
      <c r="I6277">
        <v>43112072600</v>
      </c>
      <c r="J6277">
        <v>9</v>
      </c>
      <c r="K6277" t="s">
        <v>1548</v>
      </c>
      <c r="L6277">
        <v>276</v>
      </c>
      <c r="M6277" t="s">
        <v>1457</v>
      </c>
      <c r="N6277" t="s">
        <v>1546</v>
      </c>
      <c r="O6277">
        <v>0</v>
      </c>
      <c r="P6277" t="s">
        <v>1207</v>
      </c>
      <c r="Q6277">
        <v>19950201</v>
      </c>
      <c r="R6277" t="s">
        <v>1543</v>
      </c>
    </row>
    <row r="6278" spans="1:18">
      <c r="A6278" t="s">
        <v>1543</v>
      </c>
      <c r="B6278" t="s">
        <v>1573</v>
      </c>
      <c r="C6278">
        <v>201011</v>
      </c>
      <c r="D6278">
        <v>8</v>
      </c>
      <c r="E6278" t="s">
        <v>1212</v>
      </c>
      <c r="F6278">
        <v>1731</v>
      </c>
      <c r="G6278">
        <v>6801</v>
      </c>
      <c r="H6278">
        <v>2344</v>
      </c>
      <c r="I6278">
        <v>43112072700</v>
      </c>
      <c r="J6278">
        <v>9</v>
      </c>
      <c r="K6278" t="s">
        <v>1548</v>
      </c>
      <c r="L6278">
        <v>276</v>
      </c>
      <c r="M6278" t="s">
        <v>1457</v>
      </c>
      <c r="N6278" t="s">
        <v>1546</v>
      </c>
      <c r="O6278">
        <v>0</v>
      </c>
      <c r="P6278" t="s">
        <v>1207</v>
      </c>
      <c r="Q6278">
        <v>19950301</v>
      </c>
      <c r="R6278" t="s">
        <v>1543</v>
      </c>
    </row>
    <row r="6279" spans="1:18">
      <c r="A6279" t="s">
        <v>1543</v>
      </c>
      <c r="B6279" t="s">
        <v>1572</v>
      </c>
      <c r="C6279">
        <v>201011</v>
      </c>
      <c r="D6279">
        <v>30</v>
      </c>
      <c r="E6279" t="s">
        <v>1212</v>
      </c>
      <c r="F6279">
        <v>5445</v>
      </c>
      <c r="G6279">
        <v>10964</v>
      </c>
      <c r="H6279">
        <v>5921</v>
      </c>
      <c r="I6279">
        <v>43112073701</v>
      </c>
      <c r="J6279">
        <v>9</v>
      </c>
      <c r="K6279" t="s">
        <v>1548</v>
      </c>
      <c r="L6279">
        <v>276</v>
      </c>
      <c r="M6279" t="s">
        <v>1457</v>
      </c>
      <c r="N6279" t="s">
        <v>1546</v>
      </c>
      <c r="O6279">
        <v>0</v>
      </c>
      <c r="P6279" t="s">
        <v>1207</v>
      </c>
      <c r="Q6279">
        <v>20040919</v>
      </c>
      <c r="R6279" t="s">
        <v>1543</v>
      </c>
    </row>
    <row r="6280" spans="1:18">
      <c r="A6280" t="s">
        <v>1543</v>
      </c>
      <c r="B6280" t="s">
        <v>1555</v>
      </c>
      <c r="C6280">
        <v>201011</v>
      </c>
      <c r="D6280">
        <v>30</v>
      </c>
      <c r="E6280" t="s">
        <v>1212</v>
      </c>
      <c r="F6280">
        <v>6429</v>
      </c>
      <c r="G6280">
        <v>12725</v>
      </c>
      <c r="H6280">
        <v>31952</v>
      </c>
      <c r="I6280">
        <v>43112073901</v>
      </c>
      <c r="J6280">
        <v>9</v>
      </c>
      <c r="K6280" t="s">
        <v>1548</v>
      </c>
      <c r="L6280">
        <v>276</v>
      </c>
      <c r="M6280" t="s">
        <v>1457</v>
      </c>
      <c r="N6280" t="s">
        <v>1546</v>
      </c>
      <c r="O6280">
        <v>0</v>
      </c>
      <c r="P6280" t="s">
        <v>1207</v>
      </c>
      <c r="Q6280">
        <v>19960901</v>
      </c>
      <c r="R6280" t="s">
        <v>1543</v>
      </c>
    </row>
    <row r="6281" spans="1:18">
      <c r="A6281" t="s">
        <v>1543</v>
      </c>
      <c r="B6281" t="s">
        <v>1556</v>
      </c>
      <c r="C6281">
        <v>201011</v>
      </c>
      <c r="D6281">
        <v>25</v>
      </c>
      <c r="E6281" t="s">
        <v>1212</v>
      </c>
      <c r="F6281">
        <v>7924</v>
      </c>
      <c r="G6281">
        <v>9932</v>
      </c>
      <c r="H6281">
        <v>47651</v>
      </c>
      <c r="I6281">
        <v>43112075100</v>
      </c>
      <c r="J6281">
        <v>9</v>
      </c>
      <c r="K6281" t="s">
        <v>1548</v>
      </c>
      <c r="L6281">
        <v>276</v>
      </c>
      <c r="M6281" t="s">
        <v>1457</v>
      </c>
      <c r="N6281" t="s">
        <v>1546</v>
      </c>
      <c r="O6281">
        <v>0</v>
      </c>
      <c r="P6281" t="s">
        <v>1207</v>
      </c>
      <c r="Q6281">
        <v>19961017</v>
      </c>
      <c r="R6281" t="s">
        <v>1543</v>
      </c>
    </row>
    <row r="6282" spans="1:18">
      <c r="A6282" t="s">
        <v>1543</v>
      </c>
      <c r="B6282" t="s">
        <v>1557</v>
      </c>
      <c r="C6282">
        <v>201011</v>
      </c>
      <c r="D6282">
        <v>30</v>
      </c>
      <c r="E6282" t="s">
        <v>1212</v>
      </c>
      <c r="F6282">
        <v>7843</v>
      </c>
      <c r="G6282">
        <v>6057</v>
      </c>
      <c r="H6282">
        <v>23066</v>
      </c>
      <c r="I6282">
        <v>43112075201</v>
      </c>
      <c r="J6282">
        <v>9</v>
      </c>
      <c r="K6282" t="s">
        <v>1548</v>
      </c>
      <c r="L6282">
        <v>276</v>
      </c>
      <c r="M6282" t="s">
        <v>1457</v>
      </c>
      <c r="N6282" t="s">
        <v>1546</v>
      </c>
      <c r="O6282">
        <v>0</v>
      </c>
      <c r="P6282" t="s">
        <v>1207</v>
      </c>
      <c r="Q6282">
        <v>20050328</v>
      </c>
      <c r="R6282" t="s">
        <v>1543</v>
      </c>
    </row>
    <row r="6283" spans="1:18">
      <c r="A6283" t="s">
        <v>1543</v>
      </c>
      <c r="B6283" t="s">
        <v>1558</v>
      </c>
      <c r="C6283">
        <v>201011</v>
      </c>
      <c r="D6283">
        <v>27</v>
      </c>
      <c r="E6283" t="s">
        <v>1212</v>
      </c>
      <c r="F6283">
        <v>5833</v>
      </c>
      <c r="G6283">
        <v>17599</v>
      </c>
      <c r="H6283">
        <v>11958</v>
      </c>
      <c r="I6283">
        <v>43112076200</v>
      </c>
      <c r="J6283">
        <v>9</v>
      </c>
      <c r="K6283" t="s">
        <v>1548</v>
      </c>
      <c r="L6283">
        <v>276</v>
      </c>
      <c r="M6283" t="s">
        <v>1457</v>
      </c>
      <c r="N6283" t="s">
        <v>1546</v>
      </c>
      <c r="O6283">
        <v>743</v>
      </c>
      <c r="P6283" t="s">
        <v>1207</v>
      </c>
      <c r="Q6283">
        <v>19970907</v>
      </c>
      <c r="R6283" t="s">
        <v>1543</v>
      </c>
    </row>
    <row r="6284" spans="1:18">
      <c r="A6284" t="s">
        <v>1543</v>
      </c>
      <c r="B6284" t="s">
        <v>1559</v>
      </c>
      <c r="C6284">
        <v>201011</v>
      </c>
      <c r="D6284">
        <v>30</v>
      </c>
      <c r="E6284" t="s">
        <v>1212</v>
      </c>
      <c r="F6284">
        <v>22439</v>
      </c>
      <c r="G6284">
        <v>20505</v>
      </c>
      <c r="H6284">
        <v>25033</v>
      </c>
      <c r="I6284">
        <v>43112077700</v>
      </c>
      <c r="J6284">
        <v>9</v>
      </c>
      <c r="K6284" t="s">
        <v>1545</v>
      </c>
      <c r="L6284">
        <v>276</v>
      </c>
      <c r="M6284" t="s">
        <v>1457</v>
      </c>
      <c r="N6284" t="s">
        <v>1546</v>
      </c>
      <c r="O6284">
        <v>0</v>
      </c>
      <c r="P6284" t="s">
        <v>1207</v>
      </c>
      <c r="Q6284">
        <v>20020613</v>
      </c>
      <c r="R6284" t="s">
        <v>1543</v>
      </c>
    </row>
    <row r="6285" spans="1:18">
      <c r="A6285" t="s">
        <v>1543</v>
      </c>
      <c r="B6285" t="s">
        <v>1560</v>
      </c>
      <c r="C6285">
        <v>201011</v>
      </c>
      <c r="D6285">
        <v>30</v>
      </c>
      <c r="E6285" t="s">
        <v>1212</v>
      </c>
      <c r="F6285">
        <v>7867</v>
      </c>
      <c r="G6285">
        <v>7600</v>
      </c>
      <c r="H6285">
        <v>49010</v>
      </c>
      <c r="I6285">
        <v>43112079600</v>
      </c>
      <c r="J6285">
        <v>9</v>
      </c>
      <c r="K6285" t="s">
        <v>1548</v>
      </c>
      <c r="L6285">
        <v>276</v>
      </c>
      <c r="M6285" t="s">
        <v>1457</v>
      </c>
      <c r="N6285" t="s">
        <v>1546</v>
      </c>
      <c r="O6285">
        <v>0</v>
      </c>
      <c r="P6285" t="s">
        <v>1207</v>
      </c>
      <c r="Q6285">
        <v>20050817</v>
      </c>
      <c r="R6285" t="s">
        <v>1543</v>
      </c>
    </row>
    <row r="6286" spans="1:18">
      <c r="A6286" t="s">
        <v>1561</v>
      </c>
      <c r="B6286" t="s">
        <v>1562</v>
      </c>
      <c r="C6286">
        <v>201011</v>
      </c>
      <c r="D6286">
        <v>30</v>
      </c>
      <c r="E6286" t="s">
        <v>1212</v>
      </c>
      <c r="F6286">
        <v>24912</v>
      </c>
      <c r="G6286">
        <v>165503</v>
      </c>
      <c r="H6286">
        <v>36707</v>
      </c>
      <c r="I6286">
        <v>43112071900</v>
      </c>
      <c r="J6286">
        <v>9</v>
      </c>
      <c r="K6286" t="s">
        <v>1545</v>
      </c>
      <c r="L6286">
        <v>276</v>
      </c>
      <c r="M6286" t="s">
        <v>1457</v>
      </c>
      <c r="N6286" t="s">
        <v>1546</v>
      </c>
      <c r="O6286">
        <v>0</v>
      </c>
      <c r="P6286" t="s">
        <v>1207</v>
      </c>
      <c r="Q6286">
        <v>19940901</v>
      </c>
      <c r="R6286" t="s">
        <v>1561</v>
      </c>
    </row>
    <row r="6287" spans="1:18">
      <c r="A6287" t="s">
        <v>1561</v>
      </c>
      <c r="B6287" t="s">
        <v>1563</v>
      </c>
      <c r="C6287">
        <v>201011</v>
      </c>
      <c r="D6287">
        <v>30</v>
      </c>
      <c r="E6287" t="s">
        <v>1212</v>
      </c>
      <c r="F6287">
        <v>27657</v>
      </c>
      <c r="G6287">
        <v>12928</v>
      </c>
      <c r="H6287">
        <v>4112</v>
      </c>
      <c r="I6287">
        <v>43112072400</v>
      </c>
      <c r="J6287">
        <v>9</v>
      </c>
      <c r="K6287" t="s">
        <v>1545</v>
      </c>
      <c r="L6287">
        <v>276</v>
      </c>
      <c r="M6287" t="s">
        <v>1457</v>
      </c>
      <c r="N6287" t="s">
        <v>1546</v>
      </c>
      <c r="O6287">
        <v>0</v>
      </c>
      <c r="P6287" t="s">
        <v>1207</v>
      </c>
      <c r="Q6287">
        <v>19950101</v>
      </c>
      <c r="R6287" t="s">
        <v>1561</v>
      </c>
    </row>
    <row r="6288" spans="1:18">
      <c r="A6288" t="s">
        <v>1561</v>
      </c>
      <c r="B6288" t="s">
        <v>1564</v>
      </c>
      <c r="C6288">
        <v>201011</v>
      </c>
      <c r="D6288">
        <v>30</v>
      </c>
      <c r="E6288" t="s">
        <v>1212</v>
      </c>
      <c r="F6288">
        <v>6996</v>
      </c>
      <c r="G6288">
        <v>8771</v>
      </c>
      <c r="H6288">
        <v>5533</v>
      </c>
      <c r="I6288">
        <v>43112073101</v>
      </c>
      <c r="J6288">
        <v>9</v>
      </c>
      <c r="K6288" t="s">
        <v>1565</v>
      </c>
      <c r="L6288">
        <v>276</v>
      </c>
      <c r="M6288" t="s">
        <v>1457</v>
      </c>
      <c r="N6288" t="s">
        <v>1546</v>
      </c>
      <c r="O6288">
        <v>0</v>
      </c>
      <c r="P6288" t="s">
        <v>1207</v>
      </c>
      <c r="Q6288">
        <v>20030112</v>
      </c>
      <c r="R6288" t="s">
        <v>1561</v>
      </c>
    </row>
    <row r="6289" spans="1:18">
      <c r="A6289" t="s">
        <v>1561</v>
      </c>
      <c r="B6289" t="s">
        <v>1566</v>
      </c>
      <c r="C6289">
        <v>201011</v>
      </c>
      <c r="D6289">
        <v>29</v>
      </c>
      <c r="E6289" t="s">
        <v>1212</v>
      </c>
      <c r="F6289">
        <v>3875</v>
      </c>
      <c r="G6289">
        <v>11425</v>
      </c>
      <c r="H6289">
        <v>2940</v>
      </c>
      <c r="I6289">
        <v>43112073300</v>
      </c>
      <c r="J6289">
        <v>9</v>
      </c>
      <c r="K6289" t="s">
        <v>1545</v>
      </c>
      <c r="L6289">
        <v>276</v>
      </c>
      <c r="M6289" t="s">
        <v>1457</v>
      </c>
      <c r="N6289" t="s">
        <v>1546</v>
      </c>
      <c r="O6289">
        <v>0</v>
      </c>
      <c r="P6289" t="s">
        <v>1207</v>
      </c>
      <c r="Q6289">
        <v>19950801</v>
      </c>
      <c r="R6289" t="s">
        <v>1561</v>
      </c>
    </row>
    <row r="6290" spans="1:18">
      <c r="A6290" t="s">
        <v>1561</v>
      </c>
      <c r="B6290" t="s">
        <v>1567</v>
      </c>
      <c r="C6290">
        <v>201011</v>
      </c>
      <c r="D6290">
        <v>30</v>
      </c>
      <c r="E6290" t="s">
        <v>1212</v>
      </c>
      <c r="F6290">
        <v>14354</v>
      </c>
      <c r="G6290">
        <v>22263</v>
      </c>
      <c r="H6290">
        <v>9313</v>
      </c>
      <c r="I6290">
        <v>43112073500</v>
      </c>
      <c r="J6290">
        <v>9</v>
      </c>
      <c r="K6290" t="s">
        <v>1545</v>
      </c>
      <c r="L6290">
        <v>276</v>
      </c>
      <c r="M6290" t="s">
        <v>1457</v>
      </c>
      <c r="N6290" t="s">
        <v>1546</v>
      </c>
      <c r="O6290">
        <v>0</v>
      </c>
      <c r="P6290" t="s">
        <v>1207</v>
      </c>
      <c r="Q6290">
        <v>19950901</v>
      </c>
      <c r="R6290" t="s">
        <v>1561</v>
      </c>
    </row>
    <row r="6291" spans="1:18">
      <c r="A6291" t="s">
        <v>1561</v>
      </c>
      <c r="B6291" t="s">
        <v>1568</v>
      </c>
      <c r="C6291">
        <v>201011</v>
      </c>
      <c r="D6291">
        <v>30</v>
      </c>
      <c r="E6291" t="s">
        <v>1212</v>
      </c>
      <c r="F6291">
        <v>9458</v>
      </c>
      <c r="G6291">
        <v>17864</v>
      </c>
      <c r="H6291">
        <v>22560</v>
      </c>
      <c r="I6291">
        <v>43112075601</v>
      </c>
      <c r="J6291">
        <v>9</v>
      </c>
      <c r="K6291" t="s">
        <v>1545</v>
      </c>
      <c r="L6291">
        <v>276</v>
      </c>
      <c r="M6291" t="s">
        <v>1457</v>
      </c>
      <c r="N6291" t="s">
        <v>1546</v>
      </c>
      <c r="O6291">
        <v>0</v>
      </c>
      <c r="P6291" t="s">
        <v>1207</v>
      </c>
      <c r="Q6291">
        <v>20040630</v>
      </c>
      <c r="R6291" t="s">
        <v>1561</v>
      </c>
    </row>
    <row r="6292" spans="1:18">
      <c r="A6292" t="s">
        <v>1561</v>
      </c>
      <c r="B6292" t="s">
        <v>1569</v>
      </c>
      <c r="C6292">
        <v>201011</v>
      </c>
      <c r="D6292">
        <v>30</v>
      </c>
      <c r="E6292" t="s">
        <v>1212</v>
      </c>
      <c r="F6292">
        <v>12912</v>
      </c>
      <c r="G6292">
        <v>134220</v>
      </c>
      <c r="H6292">
        <v>25159</v>
      </c>
      <c r="I6292">
        <v>43112076301</v>
      </c>
      <c r="J6292">
        <v>9</v>
      </c>
      <c r="K6292" t="s">
        <v>1545</v>
      </c>
      <c r="L6292">
        <v>276</v>
      </c>
      <c r="M6292" t="s">
        <v>1457</v>
      </c>
      <c r="N6292" t="s">
        <v>1546</v>
      </c>
      <c r="O6292">
        <v>0</v>
      </c>
      <c r="P6292" t="s">
        <v>1207</v>
      </c>
      <c r="Q6292">
        <v>20060613</v>
      </c>
      <c r="R6292" t="s">
        <v>1561</v>
      </c>
    </row>
    <row r="6293" spans="1:18">
      <c r="A6293" t="s">
        <v>1561</v>
      </c>
      <c r="B6293" t="s">
        <v>1570</v>
      </c>
      <c r="C6293">
        <v>201011</v>
      </c>
      <c r="D6293">
        <v>30</v>
      </c>
      <c r="E6293" t="s">
        <v>1212</v>
      </c>
      <c r="F6293">
        <v>7284</v>
      </c>
      <c r="G6293">
        <v>14408</v>
      </c>
      <c r="H6293">
        <v>7962</v>
      </c>
      <c r="I6293">
        <v>43112077800</v>
      </c>
      <c r="J6293">
        <v>9</v>
      </c>
      <c r="K6293" t="s">
        <v>1545</v>
      </c>
      <c r="L6293">
        <v>276</v>
      </c>
      <c r="M6293" t="s">
        <v>1457</v>
      </c>
      <c r="N6293" t="s">
        <v>1546</v>
      </c>
      <c r="O6293">
        <v>0</v>
      </c>
      <c r="P6293" t="s">
        <v>1207</v>
      </c>
      <c r="Q6293">
        <v>20020731</v>
      </c>
      <c r="R6293" t="s">
        <v>1561</v>
      </c>
    </row>
    <row r="6294" spans="1:18">
      <c r="A6294" t="s">
        <v>1561</v>
      </c>
      <c r="B6294" t="s">
        <v>1571</v>
      </c>
      <c r="C6294">
        <v>201011</v>
      </c>
      <c r="D6294">
        <v>30</v>
      </c>
      <c r="E6294" t="s">
        <v>1212</v>
      </c>
      <c r="F6294">
        <v>6326</v>
      </c>
      <c r="G6294">
        <v>14660</v>
      </c>
      <c r="H6294">
        <v>16148</v>
      </c>
      <c r="I6294">
        <v>43112078400</v>
      </c>
      <c r="J6294">
        <v>9</v>
      </c>
      <c r="K6294" t="s">
        <v>1545</v>
      </c>
      <c r="L6294">
        <v>276</v>
      </c>
      <c r="M6294" t="s">
        <v>1457</v>
      </c>
      <c r="N6294" t="s">
        <v>1546</v>
      </c>
      <c r="O6294">
        <v>0</v>
      </c>
      <c r="P6294" t="s">
        <v>1207</v>
      </c>
      <c r="Q6294">
        <v>20030410</v>
      </c>
      <c r="R6294" t="s">
        <v>1561</v>
      </c>
    </row>
    <row r="6295" spans="1:18">
      <c r="A6295" t="s">
        <v>1543</v>
      </c>
      <c r="B6295" t="s">
        <v>1549</v>
      </c>
      <c r="C6295">
        <v>201012</v>
      </c>
      <c r="D6295">
        <v>31</v>
      </c>
      <c r="E6295" t="s">
        <v>1212</v>
      </c>
      <c r="F6295">
        <v>15606</v>
      </c>
      <c r="G6295">
        <v>14095</v>
      </c>
      <c r="H6295">
        <v>71493</v>
      </c>
      <c r="I6295">
        <v>43112070300</v>
      </c>
      <c r="J6295">
        <v>9</v>
      </c>
      <c r="K6295" t="s">
        <v>1548</v>
      </c>
      <c r="L6295">
        <v>276</v>
      </c>
      <c r="M6295" t="s">
        <v>1457</v>
      </c>
      <c r="N6295" t="s">
        <v>1546</v>
      </c>
      <c r="O6295">
        <v>0</v>
      </c>
      <c r="P6295" t="s">
        <v>1207</v>
      </c>
      <c r="Q6295">
        <v>19931201</v>
      </c>
      <c r="R6295" t="s">
        <v>1543</v>
      </c>
    </row>
    <row r="6296" spans="1:18">
      <c r="A6296" t="s">
        <v>1543</v>
      </c>
      <c r="B6296" t="s">
        <v>1550</v>
      </c>
      <c r="C6296">
        <v>201012</v>
      </c>
      <c r="D6296">
        <v>31</v>
      </c>
      <c r="E6296" t="s">
        <v>1212</v>
      </c>
      <c r="F6296">
        <v>25256</v>
      </c>
      <c r="G6296">
        <v>39406</v>
      </c>
      <c r="H6296">
        <v>74567</v>
      </c>
      <c r="I6296">
        <v>43112070900</v>
      </c>
      <c r="J6296">
        <v>9</v>
      </c>
      <c r="K6296" t="s">
        <v>1545</v>
      </c>
      <c r="L6296">
        <v>276</v>
      </c>
      <c r="M6296" t="s">
        <v>1457</v>
      </c>
      <c r="N6296" t="s">
        <v>1546</v>
      </c>
      <c r="O6296">
        <v>0</v>
      </c>
      <c r="P6296" t="s">
        <v>1207</v>
      </c>
      <c r="Q6296">
        <v>19940201</v>
      </c>
      <c r="R6296" t="s">
        <v>1543</v>
      </c>
    </row>
    <row r="6297" spans="1:18">
      <c r="A6297" t="s">
        <v>1543</v>
      </c>
      <c r="B6297" t="s">
        <v>1551</v>
      </c>
      <c r="C6297">
        <v>201012</v>
      </c>
      <c r="D6297">
        <v>31</v>
      </c>
      <c r="E6297" t="s">
        <v>1212</v>
      </c>
      <c r="F6297">
        <v>12615</v>
      </c>
      <c r="G6297">
        <v>78161</v>
      </c>
      <c r="H6297">
        <v>33703</v>
      </c>
      <c r="I6297">
        <v>43112071200</v>
      </c>
      <c r="J6297">
        <v>9</v>
      </c>
      <c r="K6297" t="s">
        <v>1548</v>
      </c>
      <c r="L6297">
        <v>276</v>
      </c>
      <c r="M6297" t="s">
        <v>1457</v>
      </c>
      <c r="N6297" t="s">
        <v>1546</v>
      </c>
      <c r="O6297">
        <v>0</v>
      </c>
      <c r="P6297" t="s">
        <v>1207</v>
      </c>
      <c r="Q6297">
        <v>19940501</v>
      </c>
      <c r="R6297" t="s">
        <v>1543</v>
      </c>
    </row>
    <row r="6298" spans="1:18">
      <c r="A6298" t="s">
        <v>1543</v>
      </c>
      <c r="B6298" t="s">
        <v>1552</v>
      </c>
      <c r="C6298">
        <v>201012</v>
      </c>
      <c r="D6298">
        <v>31</v>
      </c>
      <c r="E6298" t="s">
        <v>1212</v>
      </c>
      <c r="F6298">
        <v>20024</v>
      </c>
      <c r="G6298">
        <v>10885</v>
      </c>
      <c r="H6298">
        <v>64448</v>
      </c>
      <c r="I6298">
        <v>43112071300</v>
      </c>
      <c r="J6298">
        <v>9</v>
      </c>
      <c r="K6298" t="s">
        <v>1545</v>
      </c>
      <c r="L6298">
        <v>276</v>
      </c>
      <c r="M6298" t="s">
        <v>1457</v>
      </c>
      <c r="N6298" t="s">
        <v>1546</v>
      </c>
      <c r="O6298">
        <v>0</v>
      </c>
      <c r="P6298" t="s">
        <v>1207</v>
      </c>
      <c r="Q6298">
        <v>19940601</v>
      </c>
      <c r="R6298" t="s">
        <v>1543</v>
      </c>
    </row>
    <row r="6299" spans="1:18">
      <c r="A6299" t="s">
        <v>1543</v>
      </c>
      <c r="B6299" t="s">
        <v>1554</v>
      </c>
      <c r="C6299">
        <v>201012</v>
      </c>
      <c r="D6299">
        <v>31</v>
      </c>
      <c r="E6299" t="s">
        <v>1212</v>
      </c>
      <c r="F6299">
        <v>17007</v>
      </c>
      <c r="G6299">
        <v>10510</v>
      </c>
      <c r="H6299">
        <v>51040</v>
      </c>
      <c r="I6299">
        <v>43112072600</v>
      </c>
      <c r="J6299">
        <v>9</v>
      </c>
      <c r="K6299" t="s">
        <v>1548</v>
      </c>
      <c r="L6299">
        <v>276</v>
      </c>
      <c r="M6299" t="s">
        <v>1457</v>
      </c>
      <c r="N6299" t="s">
        <v>1546</v>
      </c>
      <c r="O6299">
        <v>0</v>
      </c>
      <c r="P6299" t="s">
        <v>1207</v>
      </c>
      <c r="Q6299">
        <v>19950201</v>
      </c>
      <c r="R6299" t="s">
        <v>1543</v>
      </c>
    </row>
    <row r="6300" spans="1:18">
      <c r="A6300" t="s">
        <v>1543</v>
      </c>
      <c r="B6300" t="s">
        <v>1573</v>
      </c>
      <c r="C6300">
        <v>201012</v>
      </c>
      <c r="D6300">
        <v>9</v>
      </c>
      <c r="E6300" t="s">
        <v>1212</v>
      </c>
      <c r="F6300">
        <v>3039</v>
      </c>
      <c r="G6300">
        <v>12983</v>
      </c>
      <c r="H6300">
        <v>3775</v>
      </c>
      <c r="I6300">
        <v>43112072700</v>
      </c>
      <c r="J6300">
        <v>9</v>
      </c>
      <c r="K6300" t="s">
        <v>1548</v>
      </c>
      <c r="L6300">
        <v>276</v>
      </c>
      <c r="M6300" t="s">
        <v>1457</v>
      </c>
      <c r="N6300" t="s">
        <v>1546</v>
      </c>
      <c r="O6300">
        <v>0</v>
      </c>
      <c r="P6300" t="s">
        <v>1207</v>
      </c>
      <c r="Q6300">
        <v>19950301</v>
      </c>
      <c r="R6300" t="s">
        <v>1543</v>
      </c>
    </row>
    <row r="6301" spans="1:18">
      <c r="A6301" t="s">
        <v>1543</v>
      </c>
      <c r="B6301" t="s">
        <v>1572</v>
      </c>
      <c r="C6301">
        <v>201012</v>
      </c>
      <c r="D6301">
        <v>31</v>
      </c>
      <c r="E6301" t="s">
        <v>1212</v>
      </c>
      <c r="F6301">
        <v>6258</v>
      </c>
      <c r="G6301">
        <v>9917</v>
      </c>
      <c r="H6301">
        <v>6299</v>
      </c>
      <c r="I6301">
        <v>43112073701</v>
      </c>
      <c r="J6301">
        <v>9</v>
      </c>
      <c r="K6301" t="s">
        <v>1548</v>
      </c>
      <c r="L6301">
        <v>276</v>
      </c>
      <c r="M6301" t="s">
        <v>1457</v>
      </c>
      <c r="N6301" t="s">
        <v>1546</v>
      </c>
      <c r="O6301">
        <v>0</v>
      </c>
      <c r="P6301" t="s">
        <v>1207</v>
      </c>
      <c r="Q6301">
        <v>20040919</v>
      </c>
      <c r="R6301" t="s">
        <v>1543</v>
      </c>
    </row>
    <row r="6302" spans="1:18">
      <c r="A6302" t="s">
        <v>1543</v>
      </c>
      <c r="B6302" t="s">
        <v>1555</v>
      </c>
      <c r="C6302">
        <v>201012</v>
      </c>
      <c r="D6302">
        <v>31</v>
      </c>
      <c r="E6302" t="s">
        <v>1212</v>
      </c>
      <c r="F6302">
        <v>7617</v>
      </c>
      <c r="G6302">
        <v>12140</v>
      </c>
      <c r="H6302">
        <v>37551</v>
      </c>
      <c r="I6302">
        <v>43112073901</v>
      </c>
      <c r="J6302">
        <v>9</v>
      </c>
      <c r="K6302" t="s">
        <v>1548</v>
      </c>
      <c r="L6302">
        <v>276</v>
      </c>
      <c r="M6302" t="s">
        <v>1457</v>
      </c>
      <c r="N6302" t="s">
        <v>1546</v>
      </c>
      <c r="O6302">
        <v>0</v>
      </c>
      <c r="P6302" t="s">
        <v>1207</v>
      </c>
      <c r="Q6302">
        <v>19960901</v>
      </c>
      <c r="R6302" t="s">
        <v>1543</v>
      </c>
    </row>
    <row r="6303" spans="1:18">
      <c r="A6303" t="s">
        <v>1543</v>
      </c>
      <c r="B6303" t="s">
        <v>1556</v>
      </c>
      <c r="C6303">
        <v>201012</v>
      </c>
      <c r="D6303">
        <v>12</v>
      </c>
      <c r="E6303" t="s">
        <v>1212</v>
      </c>
      <c r="F6303">
        <v>3485</v>
      </c>
      <c r="G6303">
        <v>3872</v>
      </c>
      <c r="H6303">
        <v>23070</v>
      </c>
      <c r="I6303">
        <v>43112075100</v>
      </c>
      <c r="J6303">
        <v>9</v>
      </c>
      <c r="K6303" t="s">
        <v>1548</v>
      </c>
      <c r="L6303">
        <v>276</v>
      </c>
      <c r="M6303" t="s">
        <v>1457</v>
      </c>
      <c r="N6303" t="s">
        <v>1546</v>
      </c>
      <c r="O6303">
        <v>0</v>
      </c>
      <c r="P6303" t="s">
        <v>1207</v>
      </c>
      <c r="Q6303">
        <v>19961017</v>
      </c>
      <c r="R6303" t="s">
        <v>1543</v>
      </c>
    </row>
    <row r="6304" spans="1:18">
      <c r="A6304" t="s">
        <v>1543</v>
      </c>
      <c r="B6304" t="s">
        <v>1557</v>
      </c>
      <c r="C6304">
        <v>201012</v>
      </c>
      <c r="D6304">
        <v>31</v>
      </c>
      <c r="E6304" t="s">
        <v>1212</v>
      </c>
      <c r="F6304">
        <v>9231</v>
      </c>
      <c r="G6304">
        <v>7842</v>
      </c>
      <c r="H6304">
        <v>23974</v>
      </c>
      <c r="I6304">
        <v>43112075201</v>
      </c>
      <c r="J6304">
        <v>9</v>
      </c>
      <c r="K6304" t="s">
        <v>1548</v>
      </c>
      <c r="L6304">
        <v>276</v>
      </c>
      <c r="M6304" t="s">
        <v>1457</v>
      </c>
      <c r="N6304" t="s">
        <v>1546</v>
      </c>
      <c r="O6304">
        <v>0</v>
      </c>
      <c r="P6304" t="s">
        <v>1207</v>
      </c>
      <c r="Q6304">
        <v>20050328</v>
      </c>
      <c r="R6304" t="s">
        <v>1543</v>
      </c>
    </row>
    <row r="6305" spans="1:18">
      <c r="A6305" t="s">
        <v>1543</v>
      </c>
      <c r="B6305" t="s">
        <v>1558</v>
      </c>
      <c r="C6305">
        <v>201012</v>
      </c>
      <c r="D6305">
        <v>20</v>
      </c>
      <c r="E6305" t="s">
        <v>1212</v>
      </c>
      <c r="F6305">
        <v>6469</v>
      </c>
      <c r="G6305">
        <v>16158</v>
      </c>
      <c r="H6305">
        <v>14289</v>
      </c>
      <c r="I6305">
        <v>43112076200</v>
      </c>
      <c r="J6305">
        <v>9</v>
      </c>
      <c r="K6305" t="s">
        <v>1548</v>
      </c>
      <c r="L6305">
        <v>276</v>
      </c>
      <c r="M6305" t="s">
        <v>1457</v>
      </c>
      <c r="N6305" t="s">
        <v>1546</v>
      </c>
      <c r="O6305">
        <v>0</v>
      </c>
      <c r="P6305" t="s">
        <v>1207</v>
      </c>
      <c r="Q6305">
        <v>19970907</v>
      </c>
      <c r="R6305" t="s">
        <v>1543</v>
      </c>
    </row>
    <row r="6306" spans="1:18">
      <c r="A6306" t="s">
        <v>1543</v>
      </c>
      <c r="B6306" t="s">
        <v>1559</v>
      </c>
      <c r="C6306">
        <v>201012</v>
      </c>
      <c r="D6306">
        <v>31</v>
      </c>
      <c r="E6306" t="s">
        <v>1212</v>
      </c>
      <c r="F6306">
        <v>22334</v>
      </c>
      <c r="G6306">
        <v>23544</v>
      </c>
      <c r="H6306">
        <v>31322</v>
      </c>
      <c r="I6306">
        <v>43112077700</v>
      </c>
      <c r="J6306">
        <v>9</v>
      </c>
      <c r="K6306" t="s">
        <v>1545</v>
      </c>
      <c r="L6306">
        <v>276</v>
      </c>
      <c r="M6306" t="s">
        <v>1457</v>
      </c>
      <c r="N6306" t="s">
        <v>1546</v>
      </c>
      <c r="O6306">
        <v>0</v>
      </c>
      <c r="P6306" t="s">
        <v>1207</v>
      </c>
      <c r="Q6306">
        <v>20020613</v>
      </c>
      <c r="R6306" t="s">
        <v>1543</v>
      </c>
    </row>
    <row r="6307" spans="1:18">
      <c r="A6307" t="s">
        <v>1543</v>
      </c>
      <c r="B6307" t="s">
        <v>1560</v>
      </c>
      <c r="C6307">
        <v>201012</v>
      </c>
      <c r="D6307">
        <v>31</v>
      </c>
      <c r="E6307" t="s">
        <v>1212</v>
      </c>
      <c r="F6307">
        <v>7085</v>
      </c>
      <c r="G6307">
        <v>5708</v>
      </c>
      <c r="H6307">
        <v>58575</v>
      </c>
      <c r="I6307">
        <v>43112079600</v>
      </c>
      <c r="J6307">
        <v>9</v>
      </c>
      <c r="K6307" t="s">
        <v>1548</v>
      </c>
      <c r="L6307">
        <v>276</v>
      </c>
      <c r="M6307" t="s">
        <v>1457</v>
      </c>
      <c r="N6307" t="s">
        <v>1546</v>
      </c>
      <c r="O6307">
        <v>0</v>
      </c>
      <c r="P6307" t="s">
        <v>1207</v>
      </c>
      <c r="Q6307">
        <v>20050817</v>
      </c>
      <c r="R6307" t="s">
        <v>1543</v>
      </c>
    </row>
    <row r="6308" spans="1:18">
      <c r="A6308" t="s">
        <v>1561</v>
      </c>
      <c r="B6308" t="s">
        <v>1562</v>
      </c>
      <c r="C6308">
        <v>201012</v>
      </c>
      <c r="D6308">
        <v>31</v>
      </c>
      <c r="E6308" t="s">
        <v>1212</v>
      </c>
      <c r="F6308">
        <v>28704</v>
      </c>
      <c r="G6308">
        <v>158943</v>
      </c>
      <c r="H6308">
        <v>42911</v>
      </c>
      <c r="I6308">
        <v>43112071900</v>
      </c>
      <c r="J6308">
        <v>9</v>
      </c>
      <c r="K6308" t="s">
        <v>1545</v>
      </c>
      <c r="L6308">
        <v>276</v>
      </c>
      <c r="M6308" t="s">
        <v>1457</v>
      </c>
      <c r="N6308" t="s">
        <v>1546</v>
      </c>
      <c r="O6308">
        <v>0</v>
      </c>
      <c r="P6308" t="s">
        <v>1207</v>
      </c>
      <c r="Q6308">
        <v>19940901</v>
      </c>
      <c r="R6308" t="s">
        <v>1561</v>
      </c>
    </row>
    <row r="6309" spans="1:18">
      <c r="A6309" t="s">
        <v>1561</v>
      </c>
      <c r="B6309" t="s">
        <v>1563</v>
      </c>
      <c r="C6309">
        <v>201012</v>
      </c>
      <c r="D6309">
        <v>31</v>
      </c>
      <c r="E6309" t="s">
        <v>1212</v>
      </c>
      <c r="F6309">
        <v>32442</v>
      </c>
      <c r="G6309">
        <v>7679</v>
      </c>
      <c r="H6309">
        <v>4591</v>
      </c>
      <c r="I6309">
        <v>43112072400</v>
      </c>
      <c r="J6309">
        <v>9</v>
      </c>
      <c r="K6309" t="s">
        <v>1545</v>
      </c>
      <c r="L6309">
        <v>276</v>
      </c>
      <c r="M6309" t="s">
        <v>1457</v>
      </c>
      <c r="N6309" t="s">
        <v>1546</v>
      </c>
      <c r="O6309">
        <v>0</v>
      </c>
      <c r="P6309" t="s">
        <v>1207</v>
      </c>
      <c r="Q6309">
        <v>19950101</v>
      </c>
      <c r="R6309" t="s">
        <v>1561</v>
      </c>
    </row>
    <row r="6310" spans="1:18">
      <c r="A6310" t="s">
        <v>1561</v>
      </c>
      <c r="B6310" t="s">
        <v>1564</v>
      </c>
      <c r="C6310">
        <v>201012</v>
      </c>
      <c r="D6310">
        <v>31</v>
      </c>
      <c r="E6310" t="s">
        <v>1212</v>
      </c>
      <c r="F6310">
        <v>6563</v>
      </c>
      <c r="G6310">
        <v>6834</v>
      </c>
      <c r="H6310">
        <v>13468</v>
      </c>
      <c r="I6310">
        <v>43112073101</v>
      </c>
      <c r="J6310">
        <v>9</v>
      </c>
      <c r="K6310" t="s">
        <v>1565</v>
      </c>
      <c r="L6310">
        <v>276</v>
      </c>
      <c r="M6310" t="s">
        <v>1457</v>
      </c>
      <c r="N6310" t="s">
        <v>1546</v>
      </c>
      <c r="O6310">
        <v>0</v>
      </c>
      <c r="P6310" t="s">
        <v>1207</v>
      </c>
      <c r="Q6310">
        <v>20030112</v>
      </c>
      <c r="R6310" t="s">
        <v>1561</v>
      </c>
    </row>
    <row r="6311" spans="1:18">
      <c r="A6311" t="s">
        <v>1561</v>
      </c>
      <c r="B6311" t="s">
        <v>1566</v>
      </c>
      <c r="C6311">
        <v>201012</v>
      </c>
      <c r="D6311">
        <v>14</v>
      </c>
      <c r="E6311" t="s">
        <v>1212</v>
      </c>
      <c r="F6311">
        <v>1983</v>
      </c>
      <c r="G6311">
        <v>5214</v>
      </c>
      <c r="H6311">
        <v>1378</v>
      </c>
      <c r="I6311">
        <v>43112073300</v>
      </c>
      <c r="J6311">
        <v>9</v>
      </c>
      <c r="K6311" t="s">
        <v>1545</v>
      </c>
      <c r="L6311">
        <v>276</v>
      </c>
      <c r="M6311" t="s">
        <v>1457</v>
      </c>
      <c r="N6311" t="s">
        <v>1546</v>
      </c>
      <c r="O6311">
        <v>0</v>
      </c>
      <c r="P6311" t="s">
        <v>1207</v>
      </c>
      <c r="Q6311">
        <v>19950801</v>
      </c>
      <c r="R6311" t="s">
        <v>1561</v>
      </c>
    </row>
    <row r="6312" spans="1:18">
      <c r="A6312" t="s">
        <v>1561</v>
      </c>
      <c r="B6312" t="s">
        <v>1567</v>
      </c>
      <c r="C6312">
        <v>201012</v>
      </c>
      <c r="D6312">
        <v>30</v>
      </c>
      <c r="E6312" t="s">
        <v>1212</v>
      </c>
      <c r="F6312">
        <v>14655</v>
      </c>
      <c r="G6312">
        <v>22738</v>
      </c>
      <c r="H6312">
        <v>9472</v>
      </c>
      <c r="I6312">
        <v>43112073500</v>
      </c>
      <c r="J6312">
        <v>9</v>
      </c>
      <c r="K6312" t="s">
        <v>1545</v>
      </c>
      <c r="L6312">
        <v>276</v>
      </c>
      <c r="M6312" t="s">
        <v>1457</v>
      </c>
      <c r="N6312" t="s">
        <v>1546</v>
      </c>
      <c r="O6312">
        <v>0</v>
      </c>
      <c r="P6312" t="s">
        <v>1207</v>
      </c>
      <c r="Q6312">
        <v>19950901</v>
      </c>
      <c r="R6312" t="s">
        <v>1561</v>
      </c>
    </row>
    <row r="6313" spans="1:18">
      <c r="A6313" t="s">
        <v>1561</v>
      </c>
      <c r="B6313" t="s">
        <v>1568</v>
      </c>
      <c r="C6313">
        <v>201012</v>
      </c>
      <c r="D6313">
        <v>31</v>
      </c>
      <c r="E6313" t="s">
        <v>1212</v>
      </c>
      <c r="F6313">
        <v>11528</v>
      </c>
      <c r="G6313">
        <v>17744</v>
      </c>
      <c r="H6313">
        <v>24244</v>
      </c>
      <c r="I6313">
        <v>43112075601</v>
      </c>
      <c r="J6313">
        <v>9</v>
      </c>
      <c r="K6313" t="s">
        <v>1545</v>
      </c>
      <c r="L6313">
        <v>276</v>
      </c>
      <c r="M6313" t="s">
        <v>1457</v>
      </c>
      <c r="N6313" t="s">
        <v>1546</v>
      </c>
      <c r="O6313">
        <v>0</v>
      </c>
      <c r="P6313" t="s">
        <v>1207</v>
      </c>
      <c r="Q6313">
        <v>20040630</v>
      </c>
      <c r="R6313" t="s">
        <v>1561</v>
      </c>
    </row>
    <row r="6314" spans="1:18">
      <c r="A6314" t="s">
        <v>1561</v>
      </c>
      <c r="B6314" t="s">
        <v>1569</v>
      </c>
      <c r="C6314">
        <v>201012</v>
      </c>
      <c r="D6314">
        <v>31</v>
      </c>
      <c r="E6314" t="s">
        <v>1212</v>
      </c>
      <c r="F6314">
        <v>14412</v>
      </c>
      <c r="G6314">
        <v>169563</v>
      </c>
      <c r="H6314">
        <v>27081</v>
      </c>
      <c r="I6314">
        <v>43112076301</v>
      </c>
      <c r="J6314">
        <v>9</v>
      </c>
      <c r="K6314" t="s">
        <v>1545</v>
      </c>
      <c r="L6314">
        <v>276</v>
      </c>
      <c r="M6314" t="s">
        <v>1457</v>
      </c>
      <c r="N6314" t="s">
        <v>1546</v>
      </c>
      <c r="O6314">
        <v>0</v>
      </c>
      <c r="P6314" t="s">
        <v>1207</v>
      </c>
      <c r="Q6314">
        <v>20060613</v>
      </c>
      <c r="R6314" t="s">
        <v>1561</v>
      </c>
    </row>
    <row r="6315" spans="1:18">
      <c r="A6315" t="s">
        <v>1561</v>
      </c>
      <c r="B6315" t="s">
        <v>1570</v>
      </c>
      <c r="C6315">
        <v>201012</v>
      </c>
      <c r="D6315">
        <v>31</v>
      </c>
      <c r="E6315" t="s">
        <v>1212</v>
      </c>
      <c r="F6315">
        <v>7458</v>
      </c>
      <c r="G6315">
        <v>12496</v>
      </c>
      <c r="H6315">
        <v>7528</v>
      </c>
      <c r="I6315">
        <v>43112077800</v>
      </c>
      <c r="J6315">
        <v>9</v>
      </c>
      <c r="K6315" t="s">
        <v>1545</v>
      </c>
      <c r="L6315">
        <v>276</v>
      </c>
      <c r="M6315" t="s">
        <v>1457</v>
      </c>
      <c r="N6315" t="s">
        <v>1546</v>
      </c>
      <c r="O6315">
        <v>0</v>
      </c>
      <c r="P6315" t="s">
        <v>1207</v>
      </c>
      <c r="Q6315">
        <v>20020731</v>
      </c>
      <c r="R6315" t="s">
        <v>1561</v>
      </c>
    </row>
    <row r="6316" spans="1:18">
      <c r="A6316" t="s">
        <v>1561</v>
      </c>
      <c r="B6316" t="s">
        <v>1571</v>
      </c>
      <c r="C6316">
        <v>201012</v>
      </c>
      <c r="D6316">
        <v>31</v>
      </c>
      <c r="E6316" t="s">
        <v>1212</v>
      </c>
      <c r="F6316">
        <v>7739</v>
      </c>
      <c r="G6316">
        <v>14144</v>
      </c>
      <c r="H6316">
        <v>17852</v>
      </c>
      <c r="I6316">
        <v>43112078400</v>
      </c>
      <c r="J6316">
        <v>9</v>
      </c>
      <c r="K6316" t="s">
        <v>1545</v>
      </c>
      <c r="L6316">
        <v>276</v>
      </c>
      <c r="M6316" t="s">
        <v>1457</v>
      </c>
      <c r="N6316" t="s">
        <v>1546</v>
      </c>
      <c r="O6316">
        <v>0</v>
      </c>
      <c r="P6316" t="s">
        <v>1207</v>
      </c>
      <c r="Q6316">
        <v>20030410</v>
      </c>
      <c r="R6316" t="s">
        <v>1561</v>
      </c>
    </row>
    <row r="6317" spans="1:18">
      <c r="A6317" t="s">
        <v>1543</v>
      </c>
      <c r="B6317" t="s">
        <v>1573</v>
      </c>
      <c r="C6317">
        <v>201001</v>
      </c>
      <c r="D6317">
        <v>0</v>
      </c>
      <c r="E6317" t="s">
        <v>1212</v>
      </c>
      <c r="F6317">
        <v>0</v>
      </c>
      <c r="G6317">
        <v>0</v>
      </c>
      <c r="H6317">
        <v>0</v>
      </c>
      <c r="I6317">
        <v>43112072700</v>
      </c>
      <c r="J6317">
        <v>12</v>
      </c>
      <c r="K6317" t="s">
        <v>1548</v>
      </c>
      <c r="L6317">
        <v>276</v>
      </c>
      <c r="M6317" t="s">
        <v>1457</v>
      </c>
      <c r="N6317" t="s">
        <v>1546</v>
      </c>
      <c r="O6317">
        <v>0</v>
      </c>
      <c r="P6317" t="s">
        <v>1207</v>
      </c>
      <c r="Q6317">
        <v>19950301</v>
      </c>
      <c r="R6317" t="s">
        <v>1543</v>
      </c>
    </row>
    <row r="6318" spans="1:18">
      <c r="A6318" t="s">
        <v>1543</v>
      </c>
      <c r="B6318" t="s">
        <v>1572</v>
      </c>
      <c r="C6318">
        <v>201001</v>
      </c>
      <c r="D6318">
        <v>0</v>
      </c>
      <c r="E6318" t="s">
        <v>1212</v>
      </c>
      <c r="F6318">
        <v>0</v>
      </c>
      <c r="G6318">
        <v>0</v>
      </c>
      <c r="H6318">
        <v>0</v>
      </c>
      <c r="I6318">
        <v>43112073701</v>
      </c>
      <c r="J6318">
        <v>12</v>
      </c>
      <c r="K6318" t="s">
        <v>1548</v>
      </c>
      <c r="L6318">
        <v>276</v>
      </c>
      <c r="M6318" t="s">
        <v>1457</v>
      </c>
      <c r="N6318" t="s">
        <v>1546</v>
      </c>
      <c r="O6318">
        <v>0</v>
      </c>
      <c r="P6318" t="s">
        <v>1207</v>
      </c>
      <c r="Q6318">
        <v>20040919</v>
      </c>
      <c r="R6318" t="s">
        <v>1543</v>
      </c>
    </row>
    <row r="6319" spans="1:18">
      <c r="A6319" t="s">
        <v>1543</v>
      </c>
      <c r="B6319" t="s">
        <v>1574</v>
      </c>
      <c r="C6319">
        <v>201001</v>
      </c>
      <c r="D6319">
        <v>0</v>
      </c>
      <c r="E6319" t="s">
        <v>1212</v>
      </c>
      <c r="F6319">
        <v>0</v>
      </c>
      <c r="G6319">
        <v>0</v>
      </c>
      <c r="H6319">
        <v>0</v>
      </c>
      <c r="I6319">
        <v>43112074101</v>
      </c>
      <c r="J6319">
        <v>12</v>
      </c>
      <c r="K6319" t="s">
        <v>1548</v>
      </c>
      <c r="L6319">
        <v>276</v>
      </c>
      <c r="M6319" t="s">
        <v>1457</v>
      </c>
      <c r="N6319" t="s">
        <v>1546</v>
      </c>
      <c r="O6319">
        <v>0</v>
      </c>
      <c r="P6319" t="s">
        <v>1350</v>
      </c>
      <c r="R6319" t="s">
        <v>1543</v>
      </c>
    </row>
    <row r="6320" spans="1:18">
      <c r="A6320" t="s">
        <v>1561</v>
      </c>
      <c r="B6320" t="s">
        <v>1575</v>
      </c>
      <c r="C6320">
        <v>201001</v>
      </c>
      <c r="D6320">
        <v>0</v>
      </c>
      <c r="E6320" t="s">
        <v>1212</v>
      </c>
      <c r="F6320">
        <v>0</v>
      </c>
      <c r="G6320">
        <v>0</v>
      </c>
      <c r="H6320">
        <v>0</v>
      </c>
      <c r="I6320">
        <v>43112072300</v>
      </c>
      <c r="J6320">
        <v>12</v>
      </c>
      <c r="K6320" t="s">
        <v>1545</v>
      </c>
      <c r="L6320">
        <v>276</v>
      </c>
      <c r="M6320" t="s">
        <v>1457</v>
      </c>
      <c r="N6320" t="s">
        <v>1546</v>
      </c>
      <c r="O6320">
        <v>0</v>
      </c>
      <c r="P6320" t="s">
        <v>1207</v>
      </c>
      <c r="Q6320">
        <v>19941101</v>
      </c>
      <c r="R6320" t="s">
        <v>1561</v>
      </c>
    </row>
    <row r="6321" spans="1:18">
      <c r="A6321" t="s">
        <v>1543</v>
      </c>
      <c r="B6321" t="s">
        <v>1573</v>
      </c>
      <c r="C6321">
        <v>201002</v>
      </c>
      <c r="D6321">
        <v>0</v>
      </c>
      <c r="E6321" t="s">
        <v>1212</v>
      </c>
      <c r="F6321">
        <v>0</v>
      </c>
      <c r="G6321">
        <v>0</v>
      </c>
      <c r="H6321">
        <v>0</v>
      </c>
      <c r="I6321">
        <v>43112072700</v>
      </c>
      <c r="J6321">
        <v>12</v>
      </c>
      <c r="K6321" t="s">
        <v>1548</v>
      </c>
      <c r="L6321">
        <v>276</v>
      </c>
      <c r="M6321" t="s">
        <v>1457</v>
      </c>
      <c r="N6321" t="s">
        <v>1546</v>
      </c>
      <c r="O6321">
        <v>0</v>
      </c>
      <c r="P6321" t="s">
        <v>1207</v>
      </c>
      <c r="Q6321">
        <v>19950301</v>
      </c>
      <c r="R6321" t="s">
        <v>1543</v>
      </c>
    </row>
    <row r="6322" spans="1:18">
      <c r="A6322" t="s">
        <v>1543</v>
      </c>
      <c r="B6322" t="s">
        <v>1572</v>
      </c>
      <c r="C6322">
        <v>201002</v>
      </c>
      <c r="D6322">
        <v>0</v>
      </c>
      <c r="E6322" t="s">
        <v>1212</v>
      </c>
      <c r="F6322">
        <v>0</v>
      </c>
      <c r="G6322">
        <v>0</v>
      </c>
      <c r="H6322">
        <v>0</v>
      </c>
      <c r="I6322">
        <v>43112073701</v>
      </c>
      <c r="J6322">
        <v>12</v>
      </c>
      <c r="K6322" t="s">
        <v>1548</v>
      </c>
      <c r="L6322">
        <v>276</v>
      </c>
      <c r="M6322" t="s">
        <v>1457</v>
      </c>
      <c r="N6322" t="s">
        <v>1546</v>
      </c>
      <c r="O6322">
        <v>0</v>
      </c>
      <c r="P6322" t="s">
        <v>1207</v>
      </c>
      <c r="Q6322">
        <v>20040919</v>
      </c>
      <c r="R6322" t="s">
        <v>1543</v>
      </c>
    </row>
    <row r="6323" spans="1:18">
      <c r="A6323" t="s">
        <v>1543</v>
      </c>
      <c r="B6323" t="s">
        <v>1574</v>
      </c>
      <c r="C6323">
        <v>201002</v>
      </c>
      <c r="D6323">
        <v>0</v>
      </c>
      <c r="E6323" t="s">
        <v>1212</v>
      </c>
      <c r="F6323">
        <v>0</v>
      </c>
      <c r="G6323">
        <v>0</v>
      </c>
      <c r="H6323">
        <v>0</v>
      </c>
      <c r="I6323">
        <v>43112074101</v>
      </c>
      <c r="J6323">
        <v>12</v>
      </c>
      <c r="K6323" t="s">
        <v>1548</v>
      </c>
      <c r="L6323">
        <v>276</v>
      </c>
      <c r="M6323" t="s">
        <v>1457</v>
      </c>
      <c r="N6323" t="s">
        <v>1546</v>
      </c>
      <c r="O6323">
        <v>0</v>
      </c>
      <c r="P6323" t="s">
        <v>1350</v>
      </c>
      <c r="R6323" t="s">
        <v>1543</v>
      </c>
    </row>
    <row r="6324" spans="1:18">
      <c r="A6324" t="s">
        <v>1561</v>
      </c>
      <c r="B6324" t="s">
        <v>1575</v>
      </c>
      <c r="C6324">
        <v>201002</v>
      </c>
      <c r="D6324">
        <v>0</v>
      </c>
      <c r="E6324" t="s">
        <v>1212</v>
      </c>
      <c r="F6324">
        <v>0</v>
      </c>
      <c r="G6324">
        <v>0</v>
      </c>
      <c r="H6324">
        <v>0</v>
      </c>
      <c r="I6324">
        <v>43112072300</v>
      </c>
      <c r="J6324">
        <v>12</v>
      </c>
      <c r="K6324" t="s">
        <v>1545</v>
      </c>
      <c r="L6324">
        <v>276</v>
      </c>
      <c r="M6324" t="s">
        <v>1457</v>
      </c>
      <c r="N6324" t="s">
        <v>1546</v>
      </c>
      <c r="O6324">
        <v>0</v>
      </c>
      <c r="P6324" t="s">
        <v>1207</v>
      </c>
      <c r="Q6324">
        <v>19941101</v>
      </c>
      <c r="R6324" t="s">
        <v>1561</v>
      </c>
    </row>
    <row r="6325" spans="1:18">
      <c r="A6325" t="s">
        <v>1543</v>
      </c>
      <c r="B6325" t="s">
        <v>1573</v>
      </c>
      <c r="C6325">
        <v>201003</v>
      </c>
      <c r="D6325">
        <v>0</v>
      </c>
      <c r="E6325" t="s">
        <v>1212</v>
      </c>
      <c r="F6325">
        <v>0</v>
      </c>
      <c r="G6325">
        <v>0</v>
      </c>
      <c r="H6325">
        <v>0</v>
      </c>
      <c r="I6325">
        <v>43112072700</v>
      </c>
      <c r="J6325">
        <v>12</v>
      </c>
      <c r="K6325" t="s">
        <v>1548</v>
      </c>
      <c r="L6325">
        <v>276</v>
      </c>
      <c r="M6325" t="s">
        <v>1457</v>
      </c>
      <c r="N6325" t="s">
        <v>1546</v>
      </c>
      <c r="O6325">
        <v>0</v>
      </c>
      <c r="P6325" t="s">
        <v>1207</v>
      </c>
      <c r="Q6325">
        <v>19950301</v>
      </c>
      <c r="R6325" t="s">
        <v>1543</v>
      </c>
    </row>
    <row r="6326" spans="1:18">
      <c r="A6326" t="s">
        <v>1543</v>
      </c>
      <c r="B6326" t="s">
        <v>1574</v>
      </c>
      <c r="C6326">
        <v>201003</v>
      </c>
      <c r="D6326">
        <v>0</v>
      </c>
      <c r="E6326" t="s">
        <v>1212</v>
      </c>
      <c r="F6326">
        <v>0</v>
      </c>
      <c r="G6326">
        <v>0</v>
      </c>
      <c r="H6326">
        <v>0</v>
      </c>
      <c r="I6326">
        <v>43112074101</v>
      </c>
      <c r="J6326">
        <v>12</v>
      </c>
      <c r="K6326" t="s">
        <v>1548</v>
      </c>
      <c r="L6326">
        <v>276</v>
      </c>
      <c r="M6326" t="s">
        <v>1457</v>
      </c>
      <c r="N6326" t="s">
        <v>1546</v>
      </c>
      <c r="O6326">
        <v>0</v>
      </c>
      <c r="P6326" t="s">
        <v>1350</v>
      </c>
      <c r="R6326" t="s">
        <v>1543</v>
      </c>
    </row>
    <row r="6327" spans="1:18">
      <c r="A6327" t="s">
        <v>1543</v>
      </c>
      <c r="B6327" t="s">
        <v>1558</v>
      </c>
      <c r="C6327">
        <v>201003</v>
      </c>
      <c r="D6327">
        <v>0</v>
      </c>
      <c r="E6327" t="s">
        <v>1212</v>
      </c>
      <c r="F6327">
        <v>0</v>
      </c>
      <c r="G6327">
        <v>0</v>
      </c>
      <c r="H6327">
        <v>0</v>
      </c>
      <c r="I6327">
        <v>43112076200</v>
      </c>
      <c r="J6327">
        <v>12</v>
      </c>
      <c r="K6327" t="s">
        <v>1548</v>
      </c>
      <c r="L6327">
        <v>276</v>
      </c>
      <c r="M6327" t="s">
        <v>1457</v>
      </c>
      <c r="N6327" t="s">
        <v>1546</v>
      </c>
      <c r="O6327">
        <v>0</v>
      </c>
      <c r="P6327" t="s">
        <v>1207</v>
      </c>
      <c r="Q6327">
        <v>19970907</v>
      </c>
      <c r="R6327" t="s">
        <v>1543</v>
      </c>
    </row>
    <row r="6328" spans="1:18">
      <c r="A6328" t="s">
        <v>1561</v>
      </c>
      <c r="B6328" t="s">
        <v>1575</v>
      </c>
      <c r="C6328">
        <v>201003</v>
      </c>
      <c r="D6328">
        <v>0</v>
      </c>
      <c r="E6328" t="s">
        <v>1212</v>
      </c>
      <c r="F6328">
        <v>0</v>
      </c>
      <c r="G6328">
        <v>0</v>
      </c>
      <c r="H6328">
        <v>0</v>
      </c>
      <c r="I6328">
        <v>43112072300</v>
      </c>
      <c r="J6328">
        <v>12</v>
      </c>
      <c r="K6328" t="s">
        <v>1545</v>
      </c>
      <c r="L6328">
        <v>276</v>
      </c>
      <c r="M6328" t="s">
        <v>1457</v>
      </c>
      <c r="N6328" t="s">
        <v>1546</v>
      </c>
      <c r="O6328">
        <v>0</v>
      </c>
      <c r="P6328" t="s">
        <v>1207</v>
      </c>
      <c r="Q6328">
        <v>19941101</v>
      </c>
      <c r="R6328" t="s">
        <v>1561</v>
      </c>
    </row>
    <row r="6329" spans="1:18">
      <c r="A6329" t="s">
        <v>1543</v>
      </c>
      <c r="B6329" t="s">
        <v>1573</v>
      </c>
      <c r="C6329">
        <v>201004</v>
      </c>
      <c r="D6329">
        <v>0</v>
      </c>
      <c r="E6329" t="s">
        <v>1212</v>
      </c>
      <c r="F6329">
        <v>0</v>
      </c>
      <c r="G6329">
        <v>0</v>
      </c>
      <c r="H6329">
        <v>0</v>
      </c>
      <c r="I6329">
        <v>43112072700</v>
      </c>
      <c r="J6329">
        <v>12</v>
      </c>
      <c r="K6329" t="s">
        <v>1548</v>
      </c>
      <c r="L6329">
        <v>276</v>
      </c>
      <c r="M6329" t="s">
        <v>1457</v>
      </c>
      <c r="N6329" t="s">
        <v>1546</v>
      </c>
      <c r="O6329">
        <v>0</v>
      </c>
      <c r="P6329" t="s">
        <v>1207</v>
      </c>
      <c r="Q6329">
        <v>19950301</v>
      </c>
      <c r="R6329" t="s">
        <v>1543</v>
      </c>
    </row>
    <row r="6330" spans="1:18">
      <c r="A6330" t="s">
        <v>1543</v>
      </c>
      <c r="B6330" t="s">
        <v>1574</v>
      </c>
      <c r="C6330">
        <v>201004</v>
      </c>
      <c r="D6330">
        <v>0</v>
      </c>
      <c r="E6330" t="s">
        <v>1212</v>
      </c>
      <c r="F6330">
        <v>0</v>
      </c>
      <c r="G6330">
        <v>0</v>
      </c>
      <c r="H6330">
        <v>0</v>
      </c>
      <c r="I6330">
        <v>43112074101</v>
      </c>
      <c r="J6330">
        <v>12</v>
      </c>
      <c r="K6330" t="s">
        <v>1548</v>
      </c>
      <c r="L6330">
        <v>276</v>
      </c>
      <c r="M6330" t="s">
        <v>1457</v>
      </c>
      <c r="N6330" t="s">
        <v>1546</v>
      </c>
      <c r="O6330">
        <v>0</v>
      </c>
      <c r="P6330" t="s">
        <v>1350</v>
      </c>
      <c r="R6330" t="s">
        <v>1543</v>
      </c>
    </row>
    <row r="6331" spans="1:18">
      <c r="A6331" t="s">
        <v>1561</v>
      </c>
      <c r="B6331" t="s">
        <v>1575</v>
      </c>
      <c r="C6331">
        <v>201004</v>
      </c>
      <c r="D6331">
        <v>0</v>
      </c>
      <c r="E6331" t="s">
        <v>1212</v>
      </c>
      <c r="F6331">
        <v>0</v>
      </c>
      <c r="G6331">
        <v>0</v>
      </c>
      <c r="H6331">
        <v>0</v>
      </c>
      <c r="I6331">
        <v>43112072300</v>
      </c>
      <c r="J6331">
        <v>12</v>
      </c>
      <c r="K6331" t="s">
        <v>1545</v>
      </c>
      <c r="L6331">
        <v>276</v>
      </c>
      <c r="M6331" t="s">
        <v>1457</v>
      </c>
      <c r="N6331" t="s">
        <v>1546</v>
      </c>
      <c r="O6331">
        <v>0</v>
      </c>
      <c r="P6331" t="s">
        <v>1207</v>
      </c>
      <c r="Q6331">
        <v>19941101</v>
      </c>
      <c r="R6331" t="s">
        <v>1561</v>
      </c>
    </row>
    <row r="6332" spans="1:18">
      <c r="A6332" t="s">
        <v>1543</v>
      </c>
      <c r="B6332" t="s">
        <v>1573</v>
      </c>
      <c r="C6332">
        <v>201005</v>
      </c>
      <c r="D6332">
        <v>0</v>
      </c>
      <c r="E6332" t="s">
        <v>1212</v>
      </c>
      <c r="F6332">
        <v>0</v>
      </c>
      <c r="G6332">
        <v>0</v>
      </c>
      <c r="H6332">
        <v>0</v>
      </c>
      <c r="I6332">
        <v>43112072700</v>
      </c>
      <c r="J6332">
        <v>12</v>
      </c>
      <c r="K6332" t="s">
        <v>1548</v>
      </c>
      <c r="L6332">
        <v>276</v>
      </c>
      <c r="M6332" t="s">
        <v>1457</v>
      </c>
      <c r="N6332" t="s">
        <v>1546</v>
      </c>
      <c r="O6332">
        <v>0</v>
      </c>
      <c r="P6332" t="s">
        <v>1207</v>
      </c>
      <c r="Q6332">
        <v>19950301</v>
      </c>
      <c r="R6332" t="s">
        <v>1543</v>
      </c>
    </row>
    <row r="6333" spans="1:18">
      <c r="A6333" t="s">
        <v>1543</v>
      </c>
      <c r="B6333" t="s">
        <v>1574</v>
      </c>
      <c r="C6333">
        <v>201005</v>
      </c>
      <c r="D6333">
        <v>0</v>
      </c>
      <c r="E6333" t="s">
        <v>1212</v>
      </c>
      <c r="F6333">
        <v>0</v>
      </c>
      <c r="G6333">
        <v>0</v>
      </c>
      <c r="H6333">
        <v>0</v>
      </c>
      <c r="I6333">
        <v>43112074101</v>
      </c>
      <c r="J6333">
        <v>12</v>
      </c>
      <c r="K6333" t="s">
        <v>1548</v>
      </c>
      <c r="L6333">
        <v>276</v>
      </c>
      <c r="M6333" t="s">
        <v>1457</v>
      </c>
      <c r="N6333" t="s">
        <v>1546</v>
      </c>
      <c r="O6333">
        <v>0</v>
      </c>
      <c r="P6333" t="s">
        <v>1350</v>
      </c>
      <c r="R6333" t="s">
        <v>1543</v>
      </c>
    </row>
    <row r="6334" spans="1:18">
      <c r="A6334" t="s">
        <v>1561</v>
      </c>
      <c r="B6334" t="s">
        <v>1575</v>
      </c>
      <c r="C6334">
        <v>201005</v>
      </c>
      <c r="D6334">
        <v>0</v>
      </c>
      <c r="E6334" t="s">
        <v>1212</v>
      </c>
      <c r="F6334">
        <v>0</v>
      </c>
      <c r="G6334">
        <v>0</v>
      </c>
      <c r="H6334">
        <v>0</v>
      </c>
      <c r="I6334">
        <v>43112072300</v>
      </c>
      <c r="J6334">
        <v>12</v>
      </c>
      <c r="K6334" t="s">
        <v>1545</v>
      </c>
      <c r="L6334">
        <v>276</v>
      </c>
      <c r="M6334" t="s">
        <v>1457</v>
      </c>
      <c r="N6334" t="s">
        <v>1546</v>
      </c>
      <c r="O6334">
        <v>0</v>
      </c>
      <c r="P6334" t="s">
        <v>1207</v>
      </c>
      <c r="Q6334">
        <v>19941101</v>
      </c>
      <c r="R6334" t="s">
        <v>1561</v>
      </c>
    </row>
    <row r="6335" spans="1:18">
      <c r="A6335" t="s">
        <v>1543</v>
      </c>
      <c r="B6335" t="s">
        <v>1573</v>
      </c>
      <c r="C6335">
        <v>201006</v>
      </c>
      <c r="D6335">
        <v>0</v>
      </c>
      <c r="E6335" t="s">
        <v>1212</v>
      </c>
      <c r="F6335">
        <v>0</v>
      </c>
      <c r="G6335">
        <v>0</v>
      </c>
      <c r="H6335">
        <v>0</v>
      </c>
      <c r="I6335">
        <v>43112072700</v>
      </c>
      <c r="J6335">
        <v>12</v>
      </c>
      <c r="K6335" t="s">
        <v>1548</v>
      </c>
      <c r="L6335">
        <v>276</v>
      </c>
      <c r="M6335" t="s">
        <v>1457</v>
      </c>
      <c r="N6335" t="s">
        <v>1546</v>
      </c>
      <c r="O6335">
        <v>0</v>
      </c>
      <c r="P6335" t="s">
        <v>1207</v>
      </c>
      <c r="Q6335">
        <v>19950301</v>
      </c>
      <c r="R6335" t="s">
        <v>1543</v>
      </c>
    </row>
    <row r="6336" spans="1:18">
      <c r="A6336" t="s">
        <v>1543</v>
      </c>
      <c r="B6336" t="s">
        <v>1574</v>
      </c>
      <c r="C6336">
        <v>201006</v>
      </c>
      <c r="D6336">
        <v>0</v>
      </c>
      <c r="E6336" t="s">
        <v>1212</v>
      </c>
      <c r="F6336">
        <v>0</v>
      </c>
      <c r="G6336">
        <v>0</v>
      </c>
      <c r="H6336">
        <v>0</v>
      </c>
      <c r="I6336">
        <v>43112074101</v>
      </c>
      <c r="J6336">
        <v>12</v>
      </c>
      <c r="K6336" t="s">
        <v>1548</v>
      </c>
      <c r="L6336">
        <v>276</v>
      </c>
      <c r="M6336" t="s">
        <v>1457</v>
      </c>
      <c r="N6336" t="s">
        <v>1546</v>
      </c>
      <c r="O6336">
        <v>0</v>
      </c>
      <c r="P6336" t="s">
        <v>1350</v>
      </c>
      <c r="R6336" t="s">
        <v>1543</v>
      </c>
    </row>
    <row r="6337" spans="1:18">
      <c r="A6337" t="s">
        <v>1561</v>
      </c>
      <c r="B6337" t="s">
        <v>1575</v>
      </c>
      <c r="C6337">
        <v>201006</v>
      </c>
      <c r="D6337">
        <v>0</v>
      </c>
      <c r="E6337" t="s">
        <v>1212</v>
      </c>
      <c r="F6337">
        <v>0</v>
      </c>
      <c r="G6337">
        <v>0</v>
      </c>
      <c r="H6337">
        <v>0</v>
      </c>
      <c r="I6337">
        <v>43112072300</v>
      </c>
      <c r="J6337">
        <v>12</v>
      </c>
      <c r="K6337" t="s">
        <v>1545</v>
      </c>
      <c r="L6337">
        <v>276</v>
      </c>
      <c r="M6337" t="s">
        <v>1457</v>
      </c>
      <c r="N6337" t="s">
        <v>1546</v>
      </c>
      <c r="O6337">
        <v>0</v>
      </c>
      <c r="P6337" t="s">
        <v>1207</v>
      </c>
      <c r="Q6337">
        <v>19941101</v>
      </c>
      <c r="R6337" t="s">
        <v>1561</v>
      </c>
    </row>
    <row r="6338" spans="1:18">
      <c r="A6338" t="s">
        <v>1543</v>
      </c>
      <c r="B6338" t="s">
        <v>1573</v>
      </c>
      <c r="C6338">
        <v>201007</v>
      </c>
      <c r="D6338">
        <v>0</v>
      </c>
      <c r="E6338" t="s">
        <v>1212</v>
      </c>
      <c r="F6338">
        <v>0</v>
      </c>
      <c r="G6338">
        <v>0</v>
      </c>
      <c r="H6338">
        <v>0</v>
      </c>
      <c r="I6338">
        <v>43112072700</v>
      </c>
      <c r="J6338">
        <v>12</v>
      </c>
      <c r="K6338" t="s">
        <v>1548</v>
      </c>
      <c r="L6338">
        <v>276</v>
      </c>
      <c r="M6338" t="s">
        <v>1457</v>
      </c>
      <c r="N6338" t="s">
        <v>1546</v>
      </c>
      <c r="O6338">
        <v>0</v>
      </c>
      <c r="P6338" t="s">
        <v>1207</v>
      </c>
      <c r="Q6338">
        <v>19950301</v>
      </c>
      <c r="R6338" t="s">
        <v>1543</v>
      </c>
    </row>
    <row r="6339" spans="1:18">
      <c r="A6339" t="s">
        <v>1543</v>
      </c>
      <c r="B6339" t="s">
        <v>1574</v>
      </c>
      <c r="C6339">
        <v>201007</v>
      </c>
      <c r="D6339">
        <v>0</v>
      </c>
      <c r="E6339" t="s">
        <v>1212</v>
      </c>
      <c r="F6339">
        <v>0</v>
      </c>
      <c r="G6339">
        <v>0</v>
      </c>
      <c r="H6339">
        <v>0</v>
      </c>
      <c r="I6339">
        <v>43112074101</v>
      </c>
      <c r="J6339">
        <v>12</v>
      </c>
      <c r="K6339" t="s">
        <v>1548</v>
      </c>
      <c r="L6339">
        <v>276</v>
      </c>
      <c r="M6339" t="s">
        <v>1457</v>
      </c>
      <c r="N6339" t="s">
        <v>1546</v>
      </c>
      <c r="O6339">
        <v>0</v>
      </c>
      <c r="P6339" t="s">
        <v>1350</v>
      </c>
      <c r="R6339" t="s">
        <v>1543</v>
      </c>
    </row>
    <row r="6340" spans="1:18">
      <c r="A6340" t="s">
        <v>1561</v>
      </c>
      <c r="B6340" t="s">
        <v>1575</v>
      </c>
      <c r="C6340">
        <v>201007</v>
      </c>
      <c r="D6340">
        <v>0</v>
      </c>
      <c r="E6340" t="s">
        <v>1212</v>
      </c>
      <c r="F6340">
        <v>0</v>
      </c>
      <c r="G6340">
        <v>0</v>
      </c>
      <c r="H6340">
        <v>0</v>
      </c>
      <c r="I6340">
        <v>43112072300</v>
      </c>
      <c r="J6340">
        <v>12</v>
      </c>
      <c r="K6340" t="s">
        <v>1545</v>
      </c>
      <c r="L6340">
        <v>276</v>
      </c>
      <c r="M6340" t="s">
        <v>1457</v>
      </c>
      <c r="N6340" t="s">
        <v>1546</v>
      </c>
      <c r="O6340">
        <v>0</v>
      </c>
      <c r="P6340" t="s">
        <v>1207</v>
      </c>
      <c r="Q6340">
        <v>19941101</v>
      </c>
      <c r="R6340" t="s">
        <v>1561</v>
      </c>
    </row>
    <row r="6341" spans="1:18">
      <c r="A6341" t="s">
        <v>1543</v>
      </c>
      <c r="B6341" t="s">
        <v>1573</v>
      </c>
      <c r="C6341">
        <v>201008</v>
      </c>
      <c r="D6341">
        <v>0</v>
      </c>
      <c r="E6341" t="s">
        <v>1212</v>
      </c>
      <c r="F6341">
        <v>0</v>
      </c>
      <c r="G6341">
        <v>0</v>
      </c>
      <c r="H6341">
        <v>0</v>
      </c>
      <c r="I6341">
        <v>43112072700</v>
      </c>
      <c r="J6341">
        <v>12</v>
      </c>
      <c r="K6341" t="s">
        <v>1548</v>
      </c>
      <c r="L6341">
        <v>276</v>
      </c>
      <c r="M6341" t="s">
        <v>1457</v>
      </c>
      <c r="N6341" t="s">
        <v>1546</v>
      </c>
      <c r="O6341">
        <v>0</v>
      </c>
      <c r="P6341" t="s">
        <v>1207</v>
      </c>
      <c r="Q6341">
        <v>19950301</v>
      </c>
      <c r="R6341" t="s">
        <v>1543</v>
      </c>
    </row>
    <row r="6342" spans="1:18">
      <c r="A6342" t="s">
        <v>1543</v>
      </c>
      <c r="B6342" t="s">
        <v>1574</v>
      </c>
      <c r="C6342">
        <v>201008</v>
      </c>
      <c r="D6342">
        <v>0</v>
      </c>
      <c r="E6342" t="s">
        <v>1212</v>
      </c>
      <c r="F6342">
        <v>0</v>
      </c>
      <c r="G6342">
        <v>0</v>
      </c>
      <c r="H6342">
        <v>0</v>
      </c>
      <c r="I6342">
        <v>43112074101</v>
      </c>
      <c r="J6342">
        <v>12</v>
      </c>
      <c r="K6342" t="s">
        <v>1548</v>
      </c>
      <c r="L6342">
        <v>276</v>
      </c>
      <c r="M6342" t="s">
        <v>1457</v>
      </c>
      <c r="N6342" t="s">
        <v>1546</v>
      </c>
      <c r="O6342">
        <v>0</v>
      </c>
      <c r="P6342" t="s">
        <v>1350</v>
      </c>
      <c r="R6342" t="s">
        <v>1543</v>
      </c>
    </row>
    <row r="6343" spans="1:18">
      <c r="A6343" t="s">
        <v>1561</v>
      </c>
      <c r="B6343" t="s">
        <v>1575</v>
      </c>
      <c r="C6343">
        <v>201008</v>
      </c>
      <c r="D6343">
        <v>0</v>
      </c>
      <c r="E6343" t="s">
        <v>1212</v>
      </c>
      <c r="F6343">
        <v>0</v>
      </c>
      <c r="G6343">
        <v>0</v>
      </c>
      <c r="H6343">
        <v>0</v>
      </c>
      <c r="I6343">
        <v>43112072300</v>
      </c>
      <c r="J6343">
        <v>12</v>
      </c>
      <c r="K6343" t="s">
        <v>1545</v>
      </c>
      <c r="L6343">
        <v>276</v>
      </c>
      <c r="M6343" t="s">
        <v>1457</v>
      </c>
      <c r="N6343" t="s">
        <v>1546</v>
      </c>
      <c r="O6343">
        <v>0</v>
      </c>
      <c r="P6343" t="s">
        <v>1207</v>
      </c>
      <c r="Q6343">
        <v>19941101</v>
      </c>
      <c r="R6343" t="s">
        <v>1561</v>
      </c>
    </row>
    <row r="6344" spans="1:18">
      <c r="A6344" t="s">
        <v>1543</v>
      </c>
      <c r="B6344" t="s">
        <v>1574</v>
      </c>
      <c r="C6344">
        <v>201009</v>
      </c>
      <c r="D6344">
        <v>0</v>
      </c>
      <c r="E6344" t="s">
        <v>1212</v>
      </c>
      <c r="F6344">
        <v>0</v>
      </c>
      <c r="G6344">
        <v>0</v>
      </c>
      <c r="H6344">
        <v>0</v>
      </c>
      <c r="I6344">
        <v>43112074101</v>
      </c>
      <c r="J6344">
        <v>12</v>
      </c>
      <c r="K6344" t="s">
        <v>1548</v>
      </c>
      <c r="L6344">
        <v>276</v>
      </c>
      <c r="M6344" t="s">
        <v>1457</v>
      </c>
      <c r="N6344" t="s">
        <v>1546</v>
      </c>
      <c r="O6344">
        <v>0</v>
      </c>
      <c r="P6344" t="s">
        <v>1350</v>
      </c>
      <c r="R6344" t="s">
        <v>1543</v>
      </c>
    </row>
    <row r="6345" spans="1:18">
      <c r="A6345" t="s">
        <v>1561</v>
      </c>
      <c r="B6345" t="s">
        <v>1575</v>
      </c>
      <c r="C6345">
        <v>201009</v>
      </c>
      <c r="D6345">
        <v>0</v>
      </c>
      <c r="E6345" t="s">
        <v>1212</v>
      </c>
      <c r="F6345">
        <v>0</v>
      </c>
      <c r="G6345">
        <v>0</v>
      </c>
      <c r="H6345">
        <v>0</v>
      </c>
      <c r="I6345">
        <v>43112072300</v>
      </c>
      <c r="J6345">
        <v>12</v>
      </c>
      <c r="K6345" t="s">
        <v>1545</v>
      </c>
      <c r="L6345">
        <v>276</v>
      </c>
      <c r="M6345" t="s">
        <v>1457</v>
      </c>
      <c r="N6345" t="s">
        <v>1546</v>
      </c>
      <c r="O6345">
        <v>0</v>
      </c>
      <c r="P6345" t="s">
        <v>1207</v>
      </c>
      <c r="Q6345">
        <v>19941101</v>
      </c>
      <c r="R6345" t="s">
        <v>1561</v>
      </c>
    </row>
    <row r="6346" spans="1:18">
      <c r="A6346" t="s">
        <v>1543</v>
      </c>
      <c r="B6346" t="s">
        <v>1573</v>
      </c>
      <c r="C6346">
        <v>201010</v>
      </c>
      <c r="D6346">
        <v>0</v>
      </c>
      <c r="E6346" t="s">
        <v>1212</v>
      </c>
      <c r="F6346">
        <v>0</v>
      </c>
      <c r="G6346">
        <v>0</v>
      </c>
      <c r="H6346">
        <v>0</v>
      </c>
      <c r="I6346">
        <v>43112072700</v>
      </c>
      <c r="J6346">
        <v>12</v>
      </c>
      <c r="K6346" t="s">
        <v>1548</v>
      </c>
      <c r="L6346">
        <v>276</v>
      </c>
      <c r="M6346" t="s">
        <v>1457</v>
      </c>
      <c r="N6346" t="s">
        <v>1546</v>
      </c>
      <c r="O6346">
        <v>0</v>
      </c>
      <c r="P6346" t="s">
        <v>1207</v>
      </c>
      <c r="Q6346">
        <v>19950301</v>
      </c>
      <c r="R6346" t="s">
        <v>1543</v>
      </c>
    </row>
    <row r="6347" spans="1:18">
      <c r="A6347" t="s">
        <v>1543</v>
      </c>
      <c r="B6347" t="s">
        <v>1574</v>
      </c>
      <c r="C6347">
        <v>201010</v>
      </c>
      <c r="D6347">
        <v>0</v>
      </c>
      <c r="E6347" t="s">
        <v>1212</v>
      </c>
      <c r="F6347">
        <v>0</v>
      </c>
      <c r="G6347">
        <v>0</v>
      </c>
      <c r="H6347">
        <v>0</v>
      </c>
      <c r="I6347">
        <v>43112074101</v>
      </c>
      <c r="J6347">
        <v>12</v>
      </c>
      <c r="K6347" t="s">
        <v>1548</v>
      </c>
      <c r="L6347">
        <v>276</v>
      </c>
      <c r="M6347" t="s">
        <v>1457</v>
      </c>
      <c r="N6347" t="s">
        <v>1546</v>
      </c>
      <c r="O6347">
        <v>0</v>
      </c>
      <c r="P6347" t="s">
        <v>1350</v>
      </c>
      <c r="R6347" t="s">
        <v>1543</v>
      </c>
    </row>
    <row r="6348" spans="1:18">
      <c r="A6348" t="s">
        <v>1561</v>
      </c>
      <c r="B6348" t="s">
        <v>1575</v>
      </c>
      <c r="C6348">
        <v>201010</v>
      </c>
      <c r="D6348">
        <v>0</v>
      </c>
      <c r="E6348" t="s">
        <v>1212</v>
      </c>
      <c r="F6348">
        <v>0</v>
      </c>
      <c r="G6348">
        <v>0</v>
      </c>
      <c r="H6348">
        <v>0</v>
      </c>
      <c r="I6348">
        <v>43112072300</v>
      </c>
      <c r="J6348">
        <v>12</v>
      </c>
      <c r="K6348" t="s">
        <v>1545</v>
      </c>
      <c r="L6348">
        <v>276</v>
      </c>
      <c r="M6348" t="s">
        <v>1457</v>
      </c>
      <c r="N6348" t="s">
        <v>1546</v>
      </c>
      <c r="O6348">
        <v>0</v>
      </c>
      <c r="P6348" t="s">
        <v>1207</v>
      </c>
      <c r="Q6348">
        <v>19941101</v>
      </c>
      <c r="R6348" t="s">
        <v>1561</v>
      </c>
    </row>
    <row r="6349" spans="1:18">
      <c r="A6349" t="s">
        <v>1543</v>
      </c>
      <c r="B6349" t="s">
        <v>1544</v>
      </c>
      <c r="C6349">
        <v>201011</v>
      </c>
      <c r="D6349">
        <v>0</v>
      </c>
      <c r="E6349" t="s">
        <v>1212</v>
      </c>
      <c r="F6349">
        <v>0</v>
      </c>
      <c r="G6349">
        <v>0</v>
      </c>
      <c r="H6349">
        <v>0</v>
      </c>
      <c r="I6349">
        <v>43112071700</v>
      </c>
      <c r="J6349">
        <v>12</v>
      </c>
      <c r="K6349" t="s">
        <v>1545</v>
      </c>
      <c r="L6349">
        <v>276</v>
      </c>
      <c r="M6349" t="s">
        <v>1457</v>
      </c>
      <c r="N6349" t="s">
        <v>1546</v>
      </c>
      <c r="O6349">
        <v>0</v>
      </c>
      <c r="P6349" t="s">
        <v>1233</v>
      </c>
      <c r="Q6349">
        <v>19970519</v>
      </c>
      <c r="R6349" t="s">
        <v>1543</v>
      </c>
    </row>
    <row r="6350" spans="1:18">
      <c r="A6350" t="s">
        <v>1543</v>
      </c>
      <c r="B6350" t="s">
        <v>1574</v>
      </c>
      <c r="C6350">
        <v>201011</v>
      </c>
      <c r="D6350">
        <v>0</v>
      </c>
      <c r="E6350" t="s">
        <v>1212</v>
      </c>
      <c r="F6350">
        <v>0</v>
      </c>
      <c r="G6350">
        <v>0</v>
      </c>
      <c r="H6350">
        <v>0</v>
      </c>
      <c r="I6350">
        <v>43112074101</v>
      </c>
      <c r="J6350">
        <v>12</v>
      </c>
      <c r="K6350" t="s">
        <v>1548</v>
      </c>
      <c r="L6350">
        <v>276</v>
      </c>
      <c r="M6350" t="s">
        <v>1457</v>
      </c>
      <c r="N6350" t="s">
        <v>1546</v>
      </c>
      <c r="O6350">
        <v>0</v>
      </c>
      <c r="P6350" t="s">
        <v>1350</v>
      </c>
      <c r="R6350" t="s">
        <v>1543</v>
      </c>
    </row>
    <row r="6351" spans="1:18">
      <c r="A6351" t="s">
        <v>1561</v>
      </c>
      <c r="B6351" t="s">
        <v>1575</v>
      </c>
      <c r="C6351">
        <v>201011</v>
      </c>
      <c r="D6351">
        <v>0</v>
      </c>
      <c r="E6351" t="s">
        <v>1212</v>
      </c>
      <c r="F6351">
        <v>0</v>
      </c>
      <c r="G6351">
        <v>0</v>
      </c>
      <c r="H6351">
        <v>0</v>
      </c>
      <c r="I6351">
        <v>43112072300</v>
      </c>
      <c r="J6351">
        <v>12</v>
      </c>
      <c r="K6351" t="s">
        <v>1545</v>
      </c>
      <c r="L6351">
        <v>276</v>
      </c>
      <c r="M6351" t="s">
        <v>1457</v>
      </c>
      <c r="N6351" t="s">
        <v>1546</v>
      </c>
      <c r="O6351">
        <v>0</v>
      </c>
      <c r="P6351" t="s">
        <v>1207</v>
      </c>
      <c r="Q6351">
        <v>19941101</v>
      </c>
      <c r="R6351" t="s">
        <v>1561</v>
      </c>
    </row>
    <row r="6352" spans="1:18">
      <c r="A6352" t="s">
        <v>1543</v>
      </c>
      <c r="B6352" t="s">
        <v>1544</v>
      </c>
      <c r="C6352">
        <v>201012</v>
      </c>
      <c r="D6352">
        <v>0</v>
      </c>
      <c r="E6352" t="s">
        <v>1212</v>
      </c>
      <c r="F6352">
        <v>0</v>
      </c>
      <c r="G6352">
        <v>0</v>
      </c>
      <c r="H6352">
        <v>0</v>
      </c>
      <c r="I6352">
        <v>43112071700</v>
      </c>
      <c r="J6352">
        <v>12</v>
      </c>
      <c r="K6352" t="s">
        <v>1545</v>
      </c>
      <c r="L6352">
        <v>276</v>
      </c>
      <c r="M6352" t="s">
        <v>1457</v>
      </c>
      <c r="N6352" t="s">
        <v>1546</v>
      </c>
      <c r="O6352">
        <v>0</v>
      </c>
      <c r="P6352" t="s">
        <v>1233</v>
      </c>
      <c r="Q6352">
        <v>19970519</v>
      </c>
      <c r="R6352" t="s">
        <v>1543</v>
      </c>
    </row>
    <row r="6353" spans="1:18">
      <c r="A6353" t="s">
        <v>1543</v>
      </c>
      <c r="B6353" t="s">
        <v>1553</v>
      </c>
      <c r="C6353">
        <v>201012</v>
      </c>
      <c r="D6353">
        <v>0</v>
      </c>
      <c r="E6353" t="s">
        <v>1212</v>
      </c>
      <c r="F6353">
        <v>0</v>
      </c>
      <c r="G6353">
        <v>0</v>
      </c>
      <c r="H6353">
        <v>0</v>
      </c>
      <c r="I6353">
        <v>43112072101</v>
      </c>
      <c r="J6353">
        <v>12</v>
      </c>
      <c r="K6353" t="s">
        <v>1548</v>
      </c>
      <c r="L6353">
        <v>276</v>
      </c>
      <c r="M6353" t="s">
        <v>1457</v>
      </c>
      <c r="N6353" t="s">
        <v>1546</v>
      </c>
      <c r="O6353">
        <v>0</v>
      </c>
      <c r="P6353" t="s">
        <v>1207</v>
      </c>
      <c r="Q6353">
        <v>19951201</v>
      </c>
      <c r="R6353" t="s">
        <v>1543</v>
      </c>
    </row>
    <row r="6354" spans="1:18">
      <c r="A6354" t="s">
        <v>1543</v>
      </c>
      <c r="B6354" t="s">
        <v>1574</v>
      </c>
      <c r="C6354">
        <v>201012</v>
      </c>
      <c r="D6354">
        <v>0</v>
      </c>
      <c r="E6354" t="s">
        <v>1212</v>
      </c>
      <c r="F6354">
        <v>0</v>
      </c>
      <c r="G6354">
        <v>0</v>
      </c>
      <c r="H6354">
        <v>0</v>
      </c>
      <c r="I6354">
        <v>43112074101</v>
      </c>
      <c r="J6354">
        <v>12</v>
      </c>
      <c r="K6354" t="s">
        <v>1548</v>
      </c>
      <c r="L6354">
        <v>276</v>
      </c>
      <c r="M6354" t="s">
        <v>1457</v>
      </c>
      <c r="N6354" t="s">
        <v>1546</v>
      </c>
      <c r="O6354">
        <v>0</v>
      </c>
      <c r="P6354" t="s">
        <v>1350</v>
      </c>
      <c r="R6354" t="s">
        <v>1543</v>
      </c>
    </row>
    <row r="6355" spans="1:18">
      <c r="A6355" t="s">
        <v>1561</v>
      </c>
      <c r="B6355" t="s">
        <v>1575</v>
      </c>
      <c r="C6355">
        <v>201012</v>
      </c>
      <c r="D6355">
        <v>0</v>
      </c>
      <c r="E6355" t="s">
        <v>1212</v>
      </c>
      <c r="F6355">
        <v>0</v>
      </c>
      <c r="G6355">
        <v>0</v>
      </c>
      <c r="H6355">
        <v>0</v>
      </c>
      <c r="I6355">
        <v>43112072300</v>
      </c>
      <c r="J6355">
        <v>12</v>
      </c>
      <c r="K6355" t="s">
        <v>1545</v>
      </c>
      <c r="L6355">
        <v>276</v>
      </c>
      <c r="M6355" t="s">
        <v>1457</v>
      </c>
      <c r="N6355" t="s">
        <v>1546</v>
      </c>
      <c r="O6355">
        <v>0</v>
      </c>
      <c r="P6355" t="s">
        <v>1207</v>
      </c>
      <c r="Q6355">
        <v>19941101</v>
      </c>
      <c r="R6355" t="s">
        <v>1561</v>
      </c>
    </row>
    <row r="6356" spans="1:18">
      <c r="A6356" t="s">
        <v>1543</v>
      </c>
      <c r="B6356" t="s">
        <v>1576</v>
      </c>
      <c r="C6356">
        <v>201001</v>
      </c>
      <c r="D6356">
        <v>31</v>
      </c>
      <c r="E6356" t="s">
        <v>1302</v>
      </c>
      <c r="F6356">
        <v>0</v>
      </c>
      <c r="G6356">
        <v>0</v>
      </c>
      <c r="H6356">
        <v>0</v>
      </c>
      <c r="I6356">
        <v>43112070700</v>
      </c>
      <c r="J6356">
        <v>3</v>
      </c>
      <c r="K6356" t="s">
        <v>1548</v>
      </c>
      <c r="L6356">
        <v>276</v>
      </c>
      <c r="M6356" t="s">
        <v>1457</v>
      </c>
      <c r="N6356" t="s">
        <v>1546</v>
      </c>
      <c r="O6356">
        <v>6125</v>
      </c>
      <c r="P6356" t="s">
        <v>1207</v>
      </c>
      <c r="Q6356">
        <v>19931201</v>
      </c>
      <c r="R6356">
        <v>891008979</v>
      </c>
    </row>
    <row r="6357" spans="1:18">
      <c r="A6357" t="s">
        <v>1543</v>
      </c>
      <c r="B6357" t="s">
        <v>1577</v>
      </c>
      <c r="C6357">
        <v>201001</v>
      </c>
      <c r="D6357">
        <v>31</v>
      </c>
      <c r="E6357" t="s">
        <v>1302</v>
      </c>
      <c r="F6357">
        <v>0</v>
      </c>
      <c r="G6357">
        <v>0</v>
      </c>
      <c r="H6357">
        <v>0</v>
      </c>
      <c r="I6357">
        <v>43112074201</v>
      </c>
      <c r="J6357">
        <v>3</v>
      </c>
      <c r="K6357" t="s">
        <v>1548</v>
      </c>
      <c r="L6357">
        <v>276</v>
      </c>
      <c r="M6357" t="s">
        <v>1457</v>
      </c>
      <c r="N6357" t="s">
        <v>1546</v>
      </c>
      <c r="O6357">
        <v>185853</v>
      </c>
      <c r="P6357" t="s">
        <v>1207</v>
      </c>
      <c r="Q6357">
        <v>19960501</v>
      </c>
      <c r="R6357">
        <v>891008979</v>
      </c>
    </row>
    <row r="6358" spans="1:18">
      <c r="A6358" t="s">
        <v>1543</v>
      </c>
      <c r="B6358" t="s">
        <v>1578</v>
      </c>
      <c r="C6358">
        <v>201001</v>
      </c>
      <c r="D6358">
        <v>1</v>
      </c>
      <c r="E6358" t="s">
        <v>1302</v>
      </c>
      <c r="F6358">
        <v>0</v>
      </c>
      <c r="G6358">
        <v>0</v>
      </c>
      <c r="H6358">
        <v>0</v>
      </c>
      <c r="I6358">
        <v>43112074800</v>
      </c>
      <c r="J6358">
        <v>3</v>
      </c>
      <c r="K6358" t="s">
        <v>1548</v>
      </c>
      <c r="L6358">
        <v>276</v>
      </c>
      <c r="M6358" t="s">
        <v>1457</v>
      </c>
      <c r="N6358" t="s">
        <v>1546</v>
      </c>
      <c r="O6358">
        <v>1519</v>
      </c>
      <c r="P6358" t="s">
        <v>1207</v>
      </c>
      <c r="Q6358">
        <v>19960801</v>
      </c>
      <c r="R6358">
        <v>891008979</v>
      </c>
    </row>
    <row r="6359" spans="1:18">
      <c r="A6359" t="s">
        <v>1543</v>
      </c>
      <c r="B6359" t="s">
        <v>1576</v>
      </c>
      <c r="C6359">
        <v>201002</v>
      </c>
      <c r="D6359">
        <v>28</v>
      </c>
      <c r="E6359" t="s">
        <v>1302</v>
      </c>
      <c r="F6359">
        <v>0</v>
      </c>
      <c r="G6359">
        <v>0</v>
      </c>
      <c r="H6359">
        <v>0</v>
      </c>
      <c r="I6359">
        <v>43112070700</v>
      </c>
      <c r="J6359">
        <v>3</v>
      </c>
      <c r="K6359" t="s">
        <v>1548</v>
      </c>
      <c r="L6359">
        <v>276</v>
      </c>
      <c r="M6359" t="s">
        <v>1457</v>
      </c>
      <c r="N6359" t="s">
        <v>1546</v>
      </c>
      <c r="O6359">
        <v>10308</v>
      </c>
      <c r="P6359" t="s">
        <v>1207</v>
      </c>
      <c r="Q6359">
        <v>19931201</v>
      </c>
      <c r="R6359">
        <v>891008979</v>
      </c>
    </row>
    <row r="6360" spans="1:18">
      <c r="A6360" t="s">
        <v>1543</v>
      </c>
      <c r="B6360" t="s">
        <v>1577</v>
      </c>
      <c r="C6360">
        <v>201002</v>
      </c>
      <c r="D6360">
        <v>28</v>
      </c>
      <c r="E6360" t="s">
        <v>1302</v>
      </c>
      <c r="F6360">
        <v>0</v>
      </c>
      <c r="G6360">
        <v>0</v>
      </c>
      <c r="H6360">
        <v>0</v>
      </c>
      <c r="I6360">
        <v>43112074201</v>
      </c>
      <c r="J6360">
        <v>3</v>
      </c>
      <c r="K6360" t="s">
        <v>1548</v>
      </c>
      <c r="L6360">
        <v>276</v>
      </c>
      <c r="M6360" t="s">
        <v>1457</v>
      </c>
      <c r="N6360" t="s">
        <v>1546</v>
      </c>
      <c r="O6360">
        <v>203745</v>
      </c>
      <c r="P6360" t="s">
        <v>1207</v>
      </c>
      <c r="Q6360">
        <v>19960501</v>
      </c>
      <c r="R6360">
        <v>891008979</v>
      </c>
    </row>
    <row r="6361" spans="1:18">
      <c r="A6361" t="s">
        <v>1543</v>
      </c>
      <c r="B6361" t="s">
        <v>1578</v>
      </c>
      <c r="C6361">
        <v>201002</v>
      </c>
      <c r="D6361">
        <v>3</v>
      </c>
      <c r="E6361" t="s">
        <v>1302</v>
      </c>
      <c r="F6361">
        <v>0</v>
      </c>
      <c r="G6361">
        <v>0</v>
      </c>
      <c r="H6361">
        <v>0</v>
      </c>
      <c r="I6361">
        <v>43112074800</v>
      </c>
      <c r="J6361">
        <v>3</v>
      </c>
      <c r="K6361" t="s">
        <v>1548</v>
      </c>
      <c r="L6361">
        <v>276</v>
      </c>
      <c r="M6361" t="s">
        <v>1457</v>
      </c>
      <c r="N6361" t="s">
        <v>1546</v>
      </c>
      <c r="O6361">
        <v>10781</v>
      </c>
      <c r="P6361" t="s">
        <v>1207</v>
      </c>
      <c r="Q6361">
        <v>19960801</v>
      </c>
      <c r="R6361">
        <v>891008979</v>
      </c>
    </row>
    <row r="6362" spans="1:18">
      <c r="A6362" t="s">
        <v>1543</v>
      </c>
      <c r="B6362" t="s">
        <v>1576</v>
      </c>
      <c r="C6362">
        <v>201003</v>
      </c>
      <c r="D6362">
        <v>31</v>
      </c>
      <c r="E6362" t="s">
        <v>1302</v>
      </c>
      <c r="F6362">
        <v>0</v>
      </c>
      <c r="G6362">
        <v>0</v>
      </c>
      <c r="H6362">
        <v>0</v>
      </c>
      <c r="I6362">
        <v>43112070700</v>
      </c>
      <c r="J6362">
        <v>3</v>
      </c>
      <c r="K6362" t="s">
        <v>1548</v>
      </c>
      <c r="L6362">
        <v>276</v>
      </c>
      <c r="M6362" t="s">
        <v>1457</v>
      </c>
      <c r="N6362" t="s">
        <v>1546</v>
      </c>
      <c r="O6362">
        <v>158374</v>
      </c>
      <c r="P6362" t="s">
        <v>1207</v>
      </c>
      <c r="Q6362">
        <v>19931201</v>
      </c>
      <c r="R6362">
        <v>891008979</v>
      </c>
    </row>
    <row r="6363" spans="1:18">
      <c r="A6363" t="s">
        <v>1543</v>
      </c>
      <c r="B6363" t="s">
        <v>1578</v>
      </c>
      <c r="C6363">
        <v>201003</v>
      </c>
      <c r="D6363">
        <v>11</v>
      </c>
      <c r="E6363" t="s">
        <v>1302</v>
      </c>
      <c r="F6363">
        <v>0</v>
      </c>
      <c r="G6363">
        <v>0</v>
      </c>
      <c r="H6363">
        <v>0</v>
      </c>
      <c r="I6363">
        <v>43112074800</v>
      </c>
      <c r="J6363">
        <v>3</v>
      </c>
      <c r="K6363" t="s">
        <v>1548</v>
      </c>
      <c r="L6363">
        <v>276</v>
      </c>
      <c r="M6363" t="s">
        <v>1457</v>
      </c>
      <c r="N6363" t="s">
        <v>1546</v>
      </c>
      <c r="O6363">
        <v>11425</v>
      </c>
      <c r="P6363" t="s">
        <v>1207</v>
      </c>
      <c r="Q6363">
        <v>19960801</v>
      </c>
      <c r="R6363">
        <v>891008979</v>
      </c>
    </row>
    <row r="6364" spans="1:18">
      <c r="A6364" t="s">
        <v>1543</v>
      </c>
      <c r="B6364" t="s">
        <v>1576</v>
      </c>
      <c r="C6364">
        <v>201004</v>
      </c>
      <c r="D6364">
        <v>30</v>
      </c>
      <c r="E6364" t="s">
        <v>1302</v>
      </c>
      <c r="F6364">
        <v>0</v>
      </c>
      <c r="G6364">
        <v>0</v>
      </c>
      <c r="H6364">
        <v>0</v>
      </c>
      <c r="I6364">
        <v>43112070700</v>
      </c>
      <c r="J6364">
        <v>3</v>
      </c>
      <c r="K6364" t="s">
        <v>1548</v>
      </c>
      <c r="L6364">
        <v>276</v>
      </c>
      <c r="M6364" t="s">
        <v>1457</v>
      </c>
      <c r="N6364" t="s">
        <v>1546</v>
      </c>
      <c r="O6364">
        <v>192550</v>
      </c>
      <c r="P6364" t="s">
        <v>1207</v>
      </c>
      <c r="Q6364">
        <v>19931201</v>
      </c>
      <c r="R6364">
        <v>891008979</v>
      </c>
    </row>
    <row r="6365" spans="1:18">
      <c r="A6365" t="s">
        <v>1543</v>
      </c>
      <c r="B6365" t="s">
        <v>1578</v>
      </c>
      <c r="C6365">
        <v>201004</v>
      </c>
      <c r="D6365">
        <v>8</v>
      </c>
      <c r="E6365" t="s">
        <v>1302</v>
      </c>
      <c r="F6365">
        <v>0</v>
      </c>
      <c r="G6365">
        <v>0</v>
      </c>
      <c r="H6365">
        <v>0</v>
      </c>
      <c r="I6365">
        <v>43112074800</v>
      </c>
      <c r="J6365">
        <v>3</v>
      </c>
      <c r="K6365" t="s">
        <v>1548</v>
      </c>
      <c r="L6365">
        <v>276</v>
      </c>
      <c r="M6365" t="s">
        <v>1457</v>
      </c>
      <c r="N6365" t="s">
        <v>1546</v>
      </c>
      <c r="O6365">
        <v>10821</v>
      </c>
      <c r="P6365" t="s">
        <v>1207</v>
      </c>
      <c r="Q6365">
        <v>19960801</v>
      </c>
      <c r="R6365">
        <v>891008979</v>
      </c>
    </row>
    <row r="6366" spans="1:18">
      <c r="A6366" t="s">
        <v>1543</v>
      </c>
      <c r="B6366" t="s">
        <v>1576</v>
      </c>
      <c r="C6366">
        <v>201005</v>
      </c>
      <c r="D6366">
        <v>31</v>
      </c>
      <c r="E6366" t="s">
        <v>1302</v>
      </c>
      <c r="F6366">
        <v>0</v>
      </c>
      <c r="G6366">
        <v>0</v>
      </c>
      <c r="H6366">
        <v>0</v>
      </c>
      <c r="I6366">
        <v>43112070700</v>
      </c>
      <c r="J6366">
        <v>3</v>
      </c>
      <c r="K6366" t="s">
        <v>1548</v>
      </c>
      <c r="L6366">
        <v>276</v>
      </c>
      <c r="M6366" t="s">
        <v>1457</v>
      </c>
      <c r="N6366" t="s">
        <v>1546</v>
      </c>
      <c r="O6366">
        <v>145349</v>
      </c>
      <c r="P6366" t="s">
        <v>1207</v>
      </c>
      <c r="Q6366">
        <v>19931201</v>
      </c>
      <c r="R6366">
        <v>891008979</v>
      </c>
    </row>
    <row r="6367" spans="1:18">
      <c r="A6367" t="s">
        <v>1543</v>
      </c>
      <c r="B6367" t="s">
        <v>1577</v>
      </c>
      <c r="C6367">
        <v>201005</v>
      </c>
      <c r="D6367">
        <v>0</v>
      </c>
      <c r="E6367" t="s">
        <v>1302</v>
      </c>
      <c r="F6367">
        <v>0</v>
      </c>
      <c r="G6367">
        <v>0</v>
      </c>
      <c r="H6367">
        <v>0</v>
      </c>
      <c r="I6367">
        <v>43112074201</v>
      </c>
      <c r="J6367">
        <v>3</v>
      </c>
      <c r="K6367" t="s">
        <v>1548</v>
      </c>
      <c r="L6367">
        <v>276</v>
      </c>
      <c r="M6367" t="s">
        <v>1457</v>
      </c>
      <c r="N6367" t="s">
        <v>1546</v>
      </c>
      <c r="O6367">
        <v>0</v>
      </c>
      <c r="P6367" t="s">
        <v>1350</v>
      </c>
      <c r="R6367">
        <v>891008979</v>
      </c>
    </row>
    <row r="6368" spans="1:18">
      <c r="A6368" t="s">
        <v>1543</v>
      </c>
      <c r="B6368" t="s">
        <v>1578</v>
      </c>
      <c r="C6368">
        <v>201005</v>
      </c>
      <c r="D6368">
        <v>6</v>
      </c>
      <c r="E6368" t="s">
        <v>1302</v>
      </c>
      <c r="F6368">
        <v>0</v>
      </c>
      <c r="G6368">
        <v>0</v>
      </c>
      <c r="H6368">
        <v>0</v>
      </c>
      <c r="I6368">
        <v>43112074800</v>
      </c>
      <c r="J6368">
        <v>3</v>
      </c>
      <c r="K6368" t="s">
        <v>1548</v>
      </c>
      <c r="L6368">
        <v>276</v>
      </c>
      <c r="M6368" t="s">
        <v>1457</v>
      </c>
      <c r="N6368" t="s">
        <v>1546</v>
      </c>
      <c r="O6368">
        <v>8171</v>
      </c>
      <c r="P6368" t="s">
        <v>1207</v>
      </c>
      <c r="Q6368">
        <v>19960801</v>
      </c>
      <c r="R6368">
        <v>891008979</v>
      </c>
    </row>
    <row r="6369" spans="1:18">
      <c r="A6369" t="s">
        <v>1543</v>
      </c>
      <c r="B6369" t="s">
        <v>1576</v>
      </c>
      <c r="C6369">
        <v>201006</v>
      </c>
      <c r="D6369">
        <v>30</v>
      </c>
      <c r="E6369" t="s">
        <v>1302</v>
      </c>
      <c r="F6369">
        <v>0</v>
      </c>
      <c r="G6369">
        <v>0</v>
      </c>
      <c r="H6369">
        <v>0</v>
      </c>
      <c r="I6369">
        <v>43112070700</v>
      </c>
      <c r="J6369">
        <v>3</v>
      </c>
      <c r="K6369" t="s">
        <v>1548</v>
      </c>
      <c r="L6369">
        <v>276</v>
      </c>
      <c r="M6369" t="s">
        <v>1457</v>
      </c>
      <c r="N6369" t="s">
        <v>1546</v>
      </c>
      <c r="O6369">
        <v>142649</v>
      </c>
      <c r="P6369" t="s">
        <v>1207</v>
      </c>
      <c r="Q6369">
        <v>19931201</v>
      </c>
      <c r="R6369">
        <v>891008979</v>
      </c>
    </row>
    <row r="6370" spans="1:18">
      <c r="A6370" t="s">
        <v>1543</v>
      </c>
      <c r="B6370" t="s">
        <v>1578</v>
      </c>
      <c r="C6370">
        <v>201006</v>
      </c>
      <c r="D6370">
        <v>22</v>
      </c>
      <c r="E6370" t="s">
        <v>1302</v>
      </c>
      <c r="F6370">
        <v>0</v>
      </c>
      <c r="G6370">
        <v>0</v>
      </c>
      <c r="H6370">
        <v>0</v>
      </c>
      <c r="I6370">
        <v>43112074800</v>
      </c>
      <c r="J6370">
        <v>3</v>
      </c>
      <c r="K6370" t="s">
        <v>1548</v>
      </c>
      <c r="L6370">
        <v>276</v>
      </c>
      <c r="M6370" t="s">
        <v>1457</v>
      </c>
      <c r="N6370" t="s">
        <v>1546</v>
      </c>
      <c r="O6370">
        <v>6162</v>
      </c>
      <c r="P6370" t="s">
        <v>1207</v>
      </c>
      <c r="Q6370">
        <v>19960801</v>
      </c>
      <c r="R6370">
        <v>891008979</v>
      </c>
    </row>
    <row r="6371" spans="1:18">
      <c r="A6371" t="s">
        <v>1543</v>
      </c>
      <c r="B6371" t="s">
        <v>1576</v>
      </c>
      <c r="C6371">
        <v>201007</v>
      </c>
      <c r="D6371">
        <v>31</v>
      </c>
      <c r="E6371" t="s">
        <v>1302</v>
      </c>
      <c r="F6371">
        <v>0</v>
      </c>
      <c r="G6371">
        <v>0</v>
      </c>
      <c r="H6371">
        <v>0</v>
      </c>
      <c r="I6371">
        <v>43112070700</v>
      </c>
      <c r="J6371">
        <v>3</v>
      </c>
      <c r="K6371" t="s">
        <v>1548</v>
      </c>
      <c r="L6371">
        <v>276</v>
      </c>
      <c r="M6371" t="s">
        <v>1457</v>
      </c>
      <c r="N6371" t="s">
        <v>1546</v>
      </c>
      <c r="O6371">
        <v>139744</v>
      </c>
      <c r="P6371" t="s">
        <v>1207</v>
      </c>
      <c r="Q6371">
        <v>19931201</v>
      </c>
      <c r="R6371">
        <v>891008979</v>
      </c>
    </row>
    <row r="6372" spans="1:18">
      <c r="A6372" t="s">
        <v>1543</v>
      </c>
      <c r="B6372" t="s">
        <v>1578</v>
      </c>
      <c r="C6372">
        <v>201007</v>
      </c>
      <c r="D6372">
        <v>31</v>
      </c>
      <c r="E6372" t="s">
        <v>1302</v>
      </c>
      <c r="F6372">
        <v>0</v>
      </c>
      <c r="G6372">
        <v>0</v>
      </c>
      <c r="H6372">
        <v>0</v>
      </c>
      <c r="I6372">
        <v>43112074800</v>
      </c>
      <c r="J6372">
        <v>3</v>
      </c>
      <c r="K6372" t="s">
        <v>1548</v>
      </c>
      <c r="L6372">
        <v>276</v>
      </c>
      <c r="M6372" t="s">
        <v>1457</v>
      </c>
      <c r="N6372" t="s">
        <v>1546</v>
      </c>
      <c r="O6372">
        <v>8202</v>
      </c>
      <c r="P6372" t="s">
        <v>1207</v>
      </c>
      <c r="Q6372">
        <v>19960801</v>
      </c>
      <c r="R6372">
        <v>891008979</v>
      </c>
    </row>
    <row r="6373" spans="1:18">
      <c r="A6373" t="s">
        <v>1543</v>
      </c>
      <c r="B6373" t="s">
        <v>1576</v>
      </c>
      <c r="C6373">
        <v>201008</v>
      </c>
      <c r="D6373">
        <v>31</v>
      </c>
      <c r="E6373" t="s">
        <v>1302</v>
      </c>
      <c r="F6373">
        <v>0</v>
      </c>
      <c r="G6373">
        <v>0</v>
      </c>
      <c r="H6373">
        <v>0</v>
      </c>
      <c r="I6373">
        <v>43112070700</v>
      </c>
      <c r="J6373">
        <v>3</v>
      </c>
      <c r="K6373" t="s">
        <v>1548</v>
      </c>
      <c r="L6373">
        <v>276</v>
      </c>
      <c r="M6373" t="s">
        <v>1457</v>
      </c>
      <c r="N6373" t="s">
        <v>1546</v>
      </c>
      <c r="O6373">
        <v>143145</v>
      </c>
      <c r="P6373" t="s">
        <v>1207</v>
      </c>
      <c r="Q6373">
        <v>19931201</v>
      </c>
      <c r="R6373">
        <v>891008979</v>
      </c>
    </row>
    <row r="6374" spans="1:18">
      <c r="A6374" t="s">
        <v>1543</v>
      </c>
      <c r="B6374" t="s">
        <v>1578</v>
      </c>
      <c r="C6374">
        <v>201008</v>
      </c>
      <c r="D6374">
        <v>31</v>
      </c>
      <c r="E6374" t="s">
        <v>1302</v>
      </c>
      <c r="F6374">
        <v>0</v>
      </c>
      <c r="G6374">
        <v>0</v>
      </c>
      <c r="H6374">
        <v>0</v>
      </c>
      <c r="I6374">
        <v>43112074800</v>
      </c>
      <c r="J6374">
        <v>3</v>
      </c>
      <c r="K6374" t="s">
        <v>1548</v>
      </c>
      <c r="L6374">
        <v>276</v>
      </c>
      <c r="M6374" t="s">
        <v>1457</v>
      </c>
      <c r="N6374" t="s">
        <v>1546</v>
      </c>
      <c r="O6374">
        <v>41184</v>
      </c>
      <c r="P6374" t="s">
        <v>1207</v>
      </c>
      <c r="Q6374">
        <v>19960801</v>
      </c>
      <c r="R6374">
        <v>891008979</v>
      </c>
    </row>
    <row r="6375" spans="1:18">
      <c r="A6375" t="s">
        <v>1543</v>
      </c>
      <c r="B6375" t="s">
        <v>1576</v>
      </c>
      <c r="C6375">
        <v>201009</v>
      </c>
      <c r="D6375">
        <v>30</v>
      </c>
      <c r="E6375" t="s">
        <v>1302</v>
      </c>
      <c r="F6375">
        <v>0</v>
      </c>
      <c r="G6375">
        <v>0</v>
      </c>
      <c r="H6375">
        <v>0</v>
      </c>
      <c r="I6375">
        <v>43112070700</v>
      </c>
      <c r="J6375">
        <v>3</v>
      </c>
      <c r="K6375" t="s">
        <v>1548</v>
      </c>
      <c r="L6375">
        <v>276</v>
      </c>
      <c r="M6375" t="s">
        <v>1457</v>
      </c>
      <c r="N6375" t="s">
        <v>1546</v>
      </c>
      <c r="O6375">
        <v>115085</v>
      </c>
      <c r="P6375" t="s">
        <v>1207</v>
      </c>
      <c r="Q6375">
        <v>19931201</v>
      </c>
      <c r="R6375">
        <v>891008979</v>
      </c>
    </row>
    <row r="6376" spans="1:18">
      <c r="A6376" t="s">
        <v>1543</v>
      </c>
      <c r="B6376" t="s">
        <v>1578</v>
      </c>
      <c r="C6376">
        <v>201009</v>
      </c>
      <c r="D6376">
        <v>30</v>
      </c>
      <c r="E6376" t="s">
        <v>1302</v>
      </c>
      <c r="F6376">
        <v>0</v>
      </c>
      <c r="G6376">
        <v>0</v>
      </c>
      <c r="H6376">
        <v>0</v>
      </c>
      <c r="I6376">
        <v>43112074800</v>
      </c>
      <c r="J6376">
        <v>3</v>
      </c>
      <c r="K6376" t="s">
        <v>1548</v>
      </c>
      <c r="L6376">
        <v>276</v>
      </c>
      <c r="M6376" t="s">
        <v>1457</v>
      </c>
      <c r="N6376" t="s">
        <v>1546</v>
      </c>
      <c r="O6376">
        <v>13172</v>
      </c>
      <c r="P6376" t="s">
        <v>1207</v>
      </c>
      <c r="Q6376">
        <v>19960801</v>
      </c>
      <c r="R6376">
        <v>891008979</v>
      </c>
    </row>
    <row r="6377" spans="1:18">
      <c r="A6377" t="s">
        <v>1543</v>
      </c>
      <c r="B6377" t="s">
        <v>1558</v>
      </c>
      <c r="C6377">
        <v>201009</v>
      </c>
      <c r="D6377">
        <v>2</v>
      </c>
      <c r="E6377" t="s">
        <v>1302</v>
      </c>
      <c r="F6377">
        <v>0</v>
      </c>
      <c r="G6377">
        <v>0</v>
      </c>
      <c r="H6377">
        <v>0</v>
      </c>
      <c r="I6377">
        <v>43112076200</v>
      </c>
      <c r="J6377">
        <v>3</v>
      </c>
      <c r="K6377" t="s">
        <v>1548</v>
      </c>
      <c r="L6377">
        <v>276</v>
      </c>
      <c r="M6377" t="s">
        <v>1457</v>
      </c>
      <c r="N6377" t="s">
        <v>1546</v>
      </c>
      <c r="O6377">
        <v>828</v>
      </c>
      <c r="P6377" t="s">
        <v>1207</v>
      </c>
      <c r="Q6377">
        <v>19970907</v>
      </c>
      <c r="R6377">
        <v>891008979</v>
      </c>
    </row>
    <row r="6378" spans="1:18">
      <c r="A6378" t="s">
        <v>1543</v>
      </c>
      <c r="B6378" t="s">
        <v>1576</v>
      </c>
      <c r="C6378">
        <v>201010</v>
      </c>
      <c r="D6378">
        <v>31</v>
      </c>
      <c r="E6378" t="s">
        <v>1302</v>
      </c>
      <c r="F6378">
        <v>0</v>
      </c>
      <c r="G6378">
        <v>0</v>
      </c>
      <c r="H6378">
        <v>0</v>
      </c>
      <c r="I6378">
        <v>43112070700</v>
      </c>
      <c r="J6378">
        <v>3</v>
      </c>
      <c r="K6378" t="s">
        <v>1548</v>
      </c>
      <c r="L6378">
        <v>276</v>
      </c>
      <c r="M6378" t="s">
        <v>1457</v>
      </c>
      <c r="N6378" t="s">
        <v>1546</v>
      </c>
      <c r="O6378">
        <v>179678</v>
      </c>
      <c r="P6378" t="s">
        <v>1207</v>
      </c>
      <c r="Q6378">
        <v>19931201</v>
      </c>
      <c r="R6378">
        <v>891008979</v>
      </c>
    </row>
    <row r="6379" spans="1:18">
      <c r="A6379" t="s">
        <v>1543</v>
      </c>
      <c r="B6379" t="s">
        <v>1578</v>
      </c>
      <c r="C6379">
        <v>201010</v>
      </c>
      <c r="D6379">
        <v>31</v>
      </c>
      <c r="E6379" t="s">
        <v>1302</v>
      </c>
      <c r="F6379">
        <v>0</v>
      </c>
      <c r="G6379">
        <v>0</v>
      </c>
      <c r="H6379">
        <v>0</v>
      </c>
      <c r="I6379">
        <v>43112074800</v>
      </c>
      <c r="J6379">
        <v>3</v>
      </c>
      <c r="K6379" t="s">
        <v>1548</v>
      </c>
      <c r="L6379">
        <v>276</v>
      </c>
      <c r="M6379" t="s">
        <v>1457</v>
      </c>
      <c r="N6379" t="s">
        <v>1546</v>
      </c>
      <c r="O6379">
        <v>7841</v>
      </c>
      <c r="P6379" t="s">
        <v>1207</v>
      </c>
      <c r="Q6379">
        <v>19960801</v>
      </c>
      <c r="R6379">
        <v>891008979</v>
      </c>
    </row>
    <row r="6380" spans="1:18">
      <c r="A6380" t="s">
        <v>1543</v>
      </c>
      <c r="B6380" t="s">
        <v>1558</v>
      </c>
      <c r="C6380">
        <v>201010</v>
      </c>
      <c r="D6380">
        <v>3</v>
      </c>
      <c r="E6380" t="s">
        <v>1302</v>
      </c>
      <c r="F6380">
        <v>5013</v>
      </c>
      <c r="G6380">
        <v>11839</v>
      </c>
      <c r="H6380">
        <v>7371</v>
      </c>
      <c r="I6380">
        <v>43112076200</v>
      </c>
      <c r="J6380">
        <v>3</v>
      </c>
      <c r="K6380" t="s">
        <v>1548</v>
      </c>
      <c r="L6380">
        <v>276</v>
      </c>
      <c r="M6380" t="s">
        <v>1457</v>
      </c>
      <c r="N6380" t="s">
        <v>1546</v>
      </c>
      <c r="O6380">
        <v>7976</v>
      </c>
      <c r="P6380" t="s">
        <v>1207</v>
      </c>
      <c r="Q6380">
        <v>19970907</v>
      </c>
      <c r="R6380">
        <v>891008979</v>
      </c>
    </row>
    <row r="6381" spans="1:18">
      <c r="A6381" t="s">
        <v>1543</v>
      </c>
      <c r="B6381" t="s">
        <v>1576</v>
      </c>
      <c r="C6381">
        <v>201011</v>
      </c>
      <c r="D6381">
        <v>30</v>
      </c>
      <c r="E6381" t="s">
        <v>1302</v>
      </c>
      <c r="F6381">
        <v>0</v>
      </c>
      <c r="G6381">
        <v>0</v>
      </c>
      <c r="H6381">
        <v>0</v>
      </c>
      <c r="I6381">
        <v>43112070700</v>
      </c>
      <c r="J6381">
        <v>3</v>
      </c>
      <c r="K6381" t="s">
        <v>1548</v>
      </c>
      <c r="L6381">
        <v>276</v>
      </c>
      <c r="M6381" t="s">
        <v>1457</v>
      </c>
      <c r="N6381" t="s">
        <v>1546</v>
      </c>
      <c r="O6381">
        <v>197218</v>
      </c>
      <c r="P6381" t="s">
        <v>1207</v>
      </c>
      <c r="Q6381">
        <v>19931201</v>
      </c>
      <c r="R6381">
        <v>891008979</v>
      </c>
    </row>
    <row r="6382" spans="1:18">
      <c r="A6382" t="s">
        <v>1543</v>
      </c>
      <c r="B6382" t="s">
        <v>1578</v>
      </c>
      <c r="C6382">
        <v>201011</v>
      </c>
      <c r="D6382">
        <v>30</v>
      </c>
      <c r="E6382" t="s">
        <v>1302</v>
      </c>
      <c r="F6382">
        <v>0</v>
      </c>
      <c r="G6382">
        <v>0</v>
      </c>
      <c r="H6382">
        <v>0</v>
      </c>
      <c r="I6382">
        <v>43112074800</v>
      </c>
      <c r="J6382">
        <v>3</v>
      </c>
      <c r="K6382" t="s">
        <v>1548</v>
      </c>
      <c r="L6382">
        <v>276</v>
      </c>
      <c r="M6382" t="s">
        <v>1457</v>
      </c>
      <c r="N6382" t="s">
        <v>1546</v>
      </c>
      <c r="O6382">
        <v>8207</v>
      </c>
      <c r="P6382" t="s">
        <v>1207</v>
      </c>
      <c r="Q6382">
        <v>19960801</v>
      </c>
      <c r="R6382">
        <v>891008979</v>
      </c>
    </row>
    <row r="6383" spans="1:18">
      <c r="A6383" t="s">
        <v>1543</v>
      </c>
      <c r="B6383" t="s">
        <v>1576</v>
      </c>
      <c r="C6383">
        <v>201012</v>
      </c>
      <c r="D6383">
        <v>31</v>
      </c>
      <c r="E6383" t="s">
        <v>1302</v>
      </c>
      <c r="F6383">
        <v>0</v>
      </c>
      <c r="G6383">
        <v>0</v>
      </c>
      <c r="H6383">
        <v>0</v>
      </c>
      <c r="I6383">
        <v>43112070700</v>
      </c>
      <c r="J6383">
        <v>3</v>
      </c>
      <c r="K6383" t="s">
        <v>1548</v>
      </c>
      <c r="L6383">
        <v>276</v>
      </c>
      <c r="M6383" t="s">
        <v>1457</v>
      </c>
      <c r="N6383" t="s">
        <v>1546</v>
      </c>
      <c r="O6383">
        <v>171428</v>
      </c>
      <c r="P6383" t="s">
        <v>1207</v>
      </c>
      <c r="Q6383">
        <v>19931201</v>
      </c>
      <c r="R6383">
        <v>891008979</v>
      </c>
    </row>
    <row r="6384" spans="1:18">
      <c r="A6384" t="s">
        <v>1543</v>
      </c>
      <c r="B6384" t="s">
        <v>1578</v>
      </c>
      <c r="C6384">
        <v>201012</v>
      </c>
      <c r="D6384">
        <v>31</v>
      </c>
      <c r="E6384" t="s">
        <v>1302</v>
      </c>
      <c r="F6384">
        <v>0</v>
      </c>
      <c r="G6384">
        <v>0</v>
      </c>
      <c r="H6384">
        <v>0</v>
      </c>
      <c r="I6384">
        <v>43112074800</v>
      </c>
      <c r="J6384">
        <v>3</v>
      </c>
      <c r="K6384" t="s">
        <v>1548</v>
      </c>
      <c r="L6384">
        <v>276</v>
      </c>
      <c r="M6384" t="s">
        <v>1457</v>
      </c>
      <c r="N6384" t="s">
        <v>1546</v>
      </c>
      <c r="O6384">
        <v>14004</v>
      </c>
      <c r="P6384" t="s">
        <v>1207</v>
      </c>
      <c r="Q6384">
        <v>19960801</v>
      </c>
      <c r="R6384">
        <v>891008979</v>
      </c>
    </row>
    <row r="6385" spans="1:18">
      <c r="A6385" t="s">
        <v>1543</v>
      </c>
      <c r="B6385" t="s">
        <v>1579</v>
      </c>
      <c r="C6385">
        <v>201001</v>
      </c>
      <c r="D6385">
        <v>31</v>
      </c>
      <c r="E6385" t="s">
        <v>1302</v>
      </c>
      <c r="F6385">
        <v>0</v>
      </c>
      <c r="G6385">
        <v>0</v>
      </c>
      <c r="H6385">
        <v>0</v>
      </c>
      <c r="I6385">
        <v>43112072900</v>
      </c>
      <c r="J6385">
        <v>4</v>
      </c>
      <c r="K6385" t="s">
        <v>1548</v>
      </c>
      <c r="L6385">
        <v>276</v>
      </c>
      <c r="M6385" t="s">
        <v>1457</v>
      </c>
      <c r="N6385" t="s">
        <v>1546</v>
      </c>
      <c r="O6385">
        <v>200909</v>
      </c>
      <c r="P6385" t="s">
        <v>1207</v>
      </c>
      <c r="Q6385">
        <v>19950401</v>
      </c>
      <c r="R6385">
        <v>891008979</v>
      </c>
    </row>
    <row r="6386" spans="1:18">
      <c r="A6386" t="s">
        <v>1543</v>
      </c>
      <c r="B6386" t="s">
        <v>1580</v>
      </c>
      <c r="C6386">
        <v>201001</v>
      </c>
      <c r="D6386">
        <v>31</v>
      </c>
      <c r="E6386" t="s">
        <v>1302</v>
      </c>
      <c r="F6386">
        <v>0</v>
      </c>
      <c r="G6386">
        <v>0</v>
      </c>
      <c r="H6386">
        <v>0</v>
      </c>
      <c r="I6386">
        <v>43112074401</v>
      </c>
      <c r="J6386">
        <v>4</v>
      </c>
      <c r="K6386" t="s">
        <v>1548</v>
      </c>
      <c r="L6386">
        <v>276</v>
      </c>
      <c r="M6386" t="s">
        <v>1457</v>
      </c>
      <c r="N6386" t="s">
        <v>1546</v>
      </c>
      <c r="O6386">
        <v>94818</v>
      </c>
      <c r="P6386" t="s">
        <v>1207</v>
      </c>
      <c r="Q6386">
        <v>19960701</v>
      </c>
      <c r="R6386">
        <v>891008979</v>
      </c>
    </row>
    <row r="6387" spans="1:18">
      <c r="A6387" t="s">
        <v>1543</v>
      </c>
      <c r="B6387" t="s">
        <v>1579</v>
      </c>
      <c r="C6387">
        <v>201002</v>
      </c>
      <c r="D6387">
        <v>26</v>
      </c>
      <c r="E6387" t="s">
        <v>1302</v>
      </c>
      <c r="F6387">
        <v>0</v>
      </c>
      <c r="G6387">
        <v>0</v>
      </c>
      <c r="H6387">
        <v>0</v>
      </c>
      <c r="I6387">
        <v>43112072900</v>
      </c>
      <c r="J6387">
        <v>4</v>
      </c>
      <c r="K6387" t="s">
        <v>1548</v>
      </c>
      <c r="L6387">
        <v>276</v>
      </c>
      <c r="M6387" t="s">
        <v>1457</v>
      </c>
      <c r="N6387" t="s">
        <v>1546</v>
      </c>
      <c r="O6387">
        <v>151011</v>
      </c>
      <c r="P6387" t="s">
        <v>1207</v>
      </c>
      <c r="Q6387">
        <v>19950401</v>
      </c>
      <c r="R6387">
        <v>891008979</v>
      </c>
    </row>
    <row r="6388" spans="1:18">
      <c r="A6388" t="s">
        <v>1543</v>
      </c>
      <c r="B6388" t="s">
        <v>1580</v>
      </c>
      <c r="C6388">
        <v>201002</v>
      </c>
      <c r="D6388">
        <v>25</v>
      </c>
      <c r="E6388" t="s">
        <v>1302</v>
      </c>
      <c r="F6388">
        <v>0</v>
      </c>
      <c r="G6388">
        <v>0</v>
      </c>
      <c r="H6388">
        <v>0</v>
      </c>
      <c r="I6388">
        <v>43112074401</v>
      </c>
      <c r="J6388">
        <v>4</v>
      </c>
      <c r="K6388" t="s">
        <v>1548</v>
      </c>
      <c r="L6388">
        <v>276</v>
      </c>
      <c r="M6388" t="s">
        <v>1457</v>
      </c>
      <c r="N6388" t="s">
        <v>1546</v>
      </c>
      <c r="O6388">
        <v>82665</v>
      </c>
      <c r="P6388" t="s">
        <v>1207</v>
      </c>
      <c r="Q6388">
        <v>19960701</v>
      </c>
      <c r="R6388">
        <v>891008979</v>
      </c>
    </row>
    <row r="6389" spans="1:18">
      <c r="A6389" t="s">
        <v>1543</v>
      </c>
      <c r="B6389" t="s">
        <v>1579</v>
      </c>
      <c r="C6389">
        <v>201003</v>
      </c>
      <c r="D6389">
        <v>29</v>
      </c>
      <c r="E6389" t="s">
        <v>1302</v>
      </c>
      <c r="F6389">
        <v>0</v>
      </c>
      <c r="G6389">
        <v>0</v>
      </c>
      <c r="H6389">
        <v>0</v>
      </c>
      <c r="I6389">
        <v>43112072900</v>
      </c>
      <c r="J6389">
        <v>4</v>
      </c>
      <c r="K6389" t="s">
        <v>1548</v>
      </c>
      <c r="L6389">
        <v>276</v>
      </c>
      <c r="M6389" t="s">
        <v>1457</v>
      </c>
      <c r="N6389" t="s">
        <v>1546</v>
      </c>
      <c r="O6389">
        <v>166163</v>
      </c>
      <c r="P6389" t="s">
        <v>1207</v>
      </c>
      <c r="Q6389">
        <v>19950401</v>
      </c>
      <c r="R6389">
        <v>891008979</v>
      </c>
    </row>
    <row r="6390" spans="1:18">
      <c r="A6390" t="s">
        <v>1543</v>
      </c>
      <c r="B6390" t="s">
        <v>1580</v>
      </c>
      <c r="C6390">
        <v>201003</v>
      </c>
      <c r="D6390">
        <v>29</v>
      </c>
      <c r="E6390" t="s">
        <v>1302</v>
      </c>
      <c r="F6390">
        <v>0</v>
      </c>
      <c r="G6390">
        <v>0</v>
      </c>
      <c r="H6390">
        <v>0</v>
      </c>
      <c r="I6390">
        <v>43112074401</v>
      </c>
      <c r="J6390">
        <v>4</v>
      </c>
      <c r="K6390" t="s">
        <v>1548</v>
      </c>
      <c r="L6390">
        <v>276</v>
      </c>
      <c r="M6390" t="s">
        <v>1457</v>
      </c>
      <c r="N6390" t="s">
        <v>1546</v>
      </c>
      <c r="O6390">
        <v>77360</v>
      </c>
      <c r="P6390" t="s">
        <v>1207</v>
      </c>
      <c r="Q6390">
        <v>19960701</v>
      </c>
      <c r="R6390">
        <v>891008979</v>
      </c>
    </row>
    <row r="6391" spans="1:18">
      <c r="A6391" t="s">
        <v>1543</v>
      </c>
      <c r="B6391" t="s">
        <v>1579</v>
      </c>
      <c r="C6391">
        <v>201004</v>
      </c>
      <c r="D6391">
        <v>30</v>
      </c>
      <c r="E6391" t="s">
        <v>1302</v>
      </c>
      <c r="F6391">
        <v>0</v>
      </c>
      <c r="G6391">
        <v>0</v>
      </c>
      <c r="H6391">
        <v>0</v>
      </c>
      <c r="I6391">
        <v>43112072900</v>
      </c>
      <c r="J6391">
        <v>4</v>
      </c>
      <c r="K6391" t="s">
        <v>1548</v>
      </c>
      <c r="L6391">
        <v>276</v>
      </c>
      <c r="M6391" t="s">
        <v>1457</v>
      </c>
      <c r="N6391" t="s">
        <v>1546</v>
      </c>
      <c r="O6391">
        <v>123797</v>
      </c>
      <c r="P6391" t="s">
        <v>1207</v>
      </c>
      <c r="Q6391">
        <v>19950401</v>
      </c>
      <c r="R6391">
        <v>891008979</v>
      </c>
    </row>
    <row r="6392" spans="1:18">
      <c r="A6392" t="s">
        <v>1543</v>
      </c>
      <c r="B6392" t="s">
        <v>1580</v>
      </c>
      <c r="C6392">
        <v>201004</v>
      </c>
      <c r="D6392">
        <v>30</v>
      </c>
      <c r="E6392" t="s">
        <v>1302</v>
      </c>
      <c r="F6392">
        <v>0</v>
      </c>
      <c r="G6392">
        <v>0</v>
      </c>
      <c r="H6392">
        <v>0</v>
      </c>
      <c r="I6392">
        <v>43112074401</v>
      </c>
      <c r="J6392">
        <v>4</v>
      </c>
      <c r="K6392" t="s">
        <v>1548</v>
      </c>
      <c r="L6392">
        <v>276</v>
      </c>
      <c r="M6392" t="s">
        <v>1457</v>
      </c>
      <c r="N6392" t="s">
        <v>1546</v>
      </c>
      <c r="O6392">
        <v>55381</v>
      </c>
      <c r="P6392" t="s">
        <v>1207</v>
      </c>
      <c r="Q6392">
        <v>19960701</v>
      </c>
      <c r="R6392">
        <v>891008979</v>
      </c>
    </row>
    <row r="6393" spans="1:18">
      <c r="A6393" t="s">
        <v>1543</v>
      </c>
      <c r="B6393" t="s">
        <v>1579</v>
      </c>
      <c r="C6393">
        <v>201005</v>
      </c>
      <c r="D6393">
        <v>31</v>
      </c>
      <c r="E6393" t="s">
        <v>1302</v>
      </c>
      <c r="F6393">
        <v>0</v>
      </c>
      <c r="G6393">
        <v>0</v>
      </c>
      <c r="H6393">
        <v>0</v>
      </c>
      <c r="I6393">
        <v>43112072900</v>
      </c>
      <c r="J6393">
        <v>4</v>
      </c>
      <c r="K6393" t="s">
        <v>1548</v>
      </c>
      <c r="L6393">
        <v>276</v>
      </c>
      <c r="M6393" t="s">
        <v>1457</v>
      </c>
      <c r="N6393" t="s">
        <v>1546</v>
      </c>
      <c r="O6393">
        <v>184959</v>
      </c>
      <c r="P6393" t="s">
        <v>1207</v>
      </c>
      <c r="Q6393">
        <v>19950401</v>
      </c>
      <c r="R6393">
        <v>891008979</v>
      </c>
    </row>
    <row r="6394" spans="1:18">
      <c r="A6394" t="s">
        <v>1543</v>
      </c>
      <c r="B6394" t="s">
        <v>1580</v>
      </c>
      <c r="C6394">
        <v>201005</v>
      </c>
      <c r="D6394">
        <v>31</v>
      </c>
      <c r="E6394" t="s">
        <v>1302</v>
      </c>
      <c r="F6394">
        <v>0</v>
      </c>
      <c r="G6394">
        <v>0</v>
      </c>
      <c r="H6394">
        <v>0</v>
      </c>
      <c r="I6394">
        <v>43112074401</v>
      </c>
      <c r="J6394">
        <v>4</v>
      </c>
      <c r="K6394" t="s">
        <v>1548</v>
      </c>
      <c r="L6394">
        <v>276</v>
      </c>
      <c r="M6394" t="s">
        <v>1457</v>
      </c>
      <c r="N6394" t="s">
        <v>1546</v>
      </c>
      <c r="O6394">
        <v>84576</v>
      </c>
      <c r="P6394" t="s">
        <v>1207</v>
      </c>
      <c r="Q6394">
        <v>19960701</v>
      </c>
      <c r="R6394">
        <v>891008979</v>
      </c>
    </row>
    <row r="6395" spans="1:18">
      <c r="A6395" t="s">
        <v>1543</v>
      </c>
      <c r="B6395" t="s">
        <v>1579</v>
      </c>
      <c r="C6395">
        <v>201006</v>
      </c>
      <c r="D6395">
        <v>30</v>
      </c>
      <c r="E6395" t="s">
        <v>1302</v>
      </c>
      <c r="F6395">
        <v>0</v>
      </c>
      <c r="G6395">
        <v>0</v>
      </c>
      <c r="H6395">
        <v>0</v>
      </c>
      <c r="I6395">
        <v>43112072900</v>
      </c>
      <c r="J6395">
        <v>4</v>
      </c>
      <c r="K6395" t="s">
        <v>1548</v>
      </c>
      <c r="L6395">
        <v>276</v>
      </c>
      <c r="M6395" t="s">
        <v>1457</v>
      </c>
      <c r="N6395" t="s">
        <v>1546</v>
      </c>
      <c r="O6395">
        <v>198812</v>
      </c>
      <c r="P6395" t="s">
        <v>1207</v>
      </c>
      <c r="Q6395">
        <v>19950401</v>
      </c>
      <c r="R6395">
        <v>891008979</v>
      </c>
    </row>
    <row r="6396" spans="1:18">
      <c r="A6396" t="s">
        <v>1543</v>
      </c>
      <c r="B6396" t="s">
        <v>1580</v>
      </c>
      <c r="C6396">
        <v>201006</v>
      </c>
      <c r="D6396">
        <v>26</v>
      </c>
      <c r="E6396" t="s">
        <v>1302</v>
      </c>
      <c r="F6396">
        <v>0</v>
      </c>
      <c r="G6396">
        <v>0</v>
      </c>
      <c r="H6396">
        <v>0</v>
      </c>
      <c r="I6396">
        <v>43112074401</v>
      </c>
      <c r="J6396">
        <v>4</v>
      </c>
      <c r="K6396" t="s">
        <v>1548</v>
      </c>
      <c r="L6396">
        <v>276</v>
      </c>
      <c r="M6396" t="s">
        <v>1457</v>
      </c>
      <c r="N6396" t="s">
        <v>1546</v>
      </c>
      <c r="O6396">
        <v>74636</v>
      </c>
      <c r="P6396" t="s">
        <v>1207</v>
      </c>
      <c r="Q6396">
        <v>19960701</v>
      </c>
      <c r="R6396">
        <v>891008979</v>
      </c>
    </row>
    <row r="6397" spans="1:18">
      <c r="A6397" t="s">
        <v>1543</v>
      </c>
      <c r="B6397" t="s">
        <v>1579</v>
      </c>
      <c r="C6397">
        <v>201007</v>
      </c>
      <c r="D6397">
        <v>31</v>
      </c>
      <c r="E6397" t="s">
        <v>1302</v>
      </c>
      <c r="F6397">
        <v>0</v>
      </c>
      <c r="G6397">
        <v>0</v>
      </c>
      <c r="H6397">
        <v>0</v>
      </c>
      <c r="I6397">
        <v>43112072900</v>
      </c>
      <c r="J6397">
        <v>4</v>
      </c>
      <c r="K6397" t="s">
        <v>1548</v>
      </c>
      <c r="L6397">
        <v>276</v>
      </c>
      <c r="M6397" t="s">
        <v>1457</v>
      </c>
      <c r="N6397" t="s">
        <v>1546</v>
      </c>
      <c r="O6397">
        <v>191405</v>
      </c>
      <c r="P6397" t="s">
        <v>1207</v>
      </c>
      <c r="Q6397">
        <v>19950401</v>
      </c>
      <c r="R6397">
        <v>891008979</v>
      </c>
    </row>
    <row r="6398" spans="1:18">
      <c r="A6398" t="s">
        <v>1543</v>
      </c>
      <c r="B6398" t="s">
        <v>1580</v>
      </c>
      <c r="C6398">
        <v>201007</v>
      </c>
      <c r="D6398">
        <v>0</v>
      </c>
      <c r="E6398" t="s">
        <v>1302</v>
      </c>
      <c r="F6398">
        <v>0</v>
      </c>
      <c r="G6398">
        <v>0</v>
      </c>
      <c r="H6398">
        <v>0</v>
      </c>
      <c r="I6398">
        <v>43112074401</v>
      </c>
      <c r="J6398">
        <v>4</v>
      </c>
      <c r="K6398" t="s">
        <v>1548</v>
      </c>
      <c r="L6398">
        <v>276</v>
      </c>
      <c r="M6398" t="s">
        <v>1457</v>
      </c>
      <c r="N6398" t="s">
        <v>1546</v>
      </c>
      <c r="O6398">
        <v>0</v>
      </c>
      <c r="P6398" t="s">
        <v>1207</v>
      </c>
      <c r="Q6398">
        <v>19960701</v>
      </c>
      <c r="R6398">
        <v>891008979</v>
      </c>
    </row>
    <row r="6399" spans="1:18">
      <c r="A6399" t="s">
        <v>1543</v>
      </c>
      <c r="B6399" t="s">
        <v>1579</v>
      </c>
      <c r="C6399">
        <v>201008</v>
      </c>
      <c r="D6399">
        <v>31</v>
      </c>
      <c r="E6399" t="s">
        <v>1302</v>
      </c>
      <c r="F6399">
        <v>0</v>
      </c>
      <c r="G6399">
        <v>0</v>
      </c>
      <c r="H6399">
        <v>0</v>
      </c>
      <c r="I6399">
        <v>43112072900</v>
      </c>
      <c r="J6399">
        <v>4</v>
      </c>
      <c r="K6399" t="s">
        <v>1548</v>
      </c>
      <c r="L6399">
        <v>276</v>
      </c>
      <c r="M6399" t="s">
        <v>1457</v>
      </c>
      <c r="N6399" t="s">
        <v>1546</v>
      </c>
      <c r="O6399">
        <v>200517</v>
      </c>
      <c r="P6399" t="s">
        <v>1207</v>
      </c>
      <c r="Q6399">
        <v>19950401</v>
      </c>
      <c r="R6399">
        <v>891008979</v>
      </c>
    </row>
    <row r="6400" spans="1:18">
      <c r="A6400" t="s">
        <v>1543</v>
      </c>
      <c r="B6400" t="s">
        <v>1580</v>
      </c>
      <c r="C6400">
        <v>201008</v>
      </c>
      <c r="D6400">
        <v>0</v>
      </c>
      <c r="E6400" t="s">
        <v>1302</v>
      </c>
      <c r="F6400">
        <v>0</v>
      </c>
      <c r="G6400">
        <v>0</v>
      </c>
      <c r="H6400">
        <v>0</v>
      </c>
      <c r="I6400">
        <v>43112074401</v>
      </c>
      <c r="J6400">
        <v>4</v>
      </c>
      <c r="K6400" t="s">
        <v>1548</v>
      </c>
      <c r="L6400">
        <v>276</v>
      </c>
      <c r="M6400" t="s">
        <v>1457</v>
      </c>
      <c r="N6400" t="s">
        <v>1546</v>
      </c>
      <c r="O6400">
        <v>0</v>
      </c>
      <c r="P6400" t="s">
        <v>1207</v>
      </c>
      <c r="Q6400">
        <v>19960701</v>
      </c>
      <c r="R6400">
        <v>891008979</v>
      </c>
    </row>
    <row r="6401" spans="1:18">
      <c r="A6401" t="s">
        <v>1543</v>
      </c>
      <c r="B6401" t="s">
        <v>1579</v>
      </c>
      <c r="C6401">
        <v>201009</v>
      </c>
      <c r="D6401">
        <v>30</v>
      </c>
      <c r="E6401" t="s">
        <v>1302</v>
      </c>
      <c r="F6401">
        <v>0</v>
      </c>
      <c r="G6401">
        <v>0</v>
      </c>
      <c r="H6401">
        <v>0</v>
      </c>
      <c r="I6401">
        <v>43112072900</v>
      </c>
      <c r="J6401">
        <v>4</v>
      </c>
      <c r="K6401" t="s">
        <v>1548</v>
      </c>
      <c r="L6401">
        <v>276</v>
      </c>
      <c r="M6401" t="s">
        <v>1457</v>
      </c>
      <c r="N6401" t="s">
        <v>1546</v>
      </c>
      <c r="O6401">
        <v>195552</v>
      </c>
      <c r="P6401" t="s">
        <v>1207</v>
      </c>
      <c r="Q6401">
        <v>19950401</v>
      </c>
      <c r="R6401">
        <v>891008979</v>
      </c>
    </row>
    <row r="6402" spans="1:18">
      <c r="A6402" t="s">
        <v>1543</v>
      </c>
      <c r="B6402" t="s">
        <v>1580</v>
      </c>
      <c r="C6402">
        <v>201009</v>
      </c>
      <c r="D6402">
        <v>0</v>
      </c>
      <c r="E6402" t="s">
        <v>1302</v>
      </c>
      <c r="F6402">
        <v>0</v>
      </c>
      <c r="G6402">
        <v>0</v>
      </c>
      <c r="H6402">
        <v>0</v>
      </c>
      <c r="I6402">
        <v>43112074401</v>
      </c>
      <c r="J6402">
        <v>4</v>
      </c>
      <c r="K6402" t="s">
        <v>1548</v>
      </c>
      <c r="L6402">
        <v>276</v>
      </c>
      <c r="M6402" t="s">
        <v>1457</v>
      </c>
      <c r="N6402" t="s">
        <v>1546</v>
      </c>
      <c r="O6402">
        <v>0</v>
      </c>
      <c r="P6402" t="s">
        <v>1207</v>
      </c>
      <c r="Q6402">
        <v>19960701</v>
      </c>
      <c r="R6402">
        <v>891008979</v>
      </c>
    </row>
    <row r="6403" spans="1:18">
      <c r="A6403" t="s">
        <v>1543</v>
      </c>
      <c r="B6403" t="s">
        <v>1579</v>
      </c>
      <c r="C6403">
        <v>201010</v>
      </c>
      <c r="D6403">
        <v>31</v>
      </c>
      <c r="E6403" t="s">
        <v>1302</v>
      </c>
      <c r="F6403">
        <v>0</v>
      </c>
      <c r="G6403">
        <v>0</v>
      </c>
      <c r="H6403">
        <v>0</v>
      </c>
      <c r="I6403">
        <v>43112072900</v>
      </c>
      <c r="J6403">
        <v>4</v>
      </c>
      <c r="K6403" t="s">
        <v>1548</v>
      </c>
      <c r="L6403">
        <v>276</v>
      </c>
      <c r="M6403" t="s">
        <v>1457</v>
      </c>
      <c r="N6403" t="s">
        <v>1546</v>
      </c>
      <c r="O6403">
        <v>204685</v>
      </c>
      <c r="P6403" t="s">
        <v>1207</v>
      </c>
      <c r="Q6403">
        <v>19950401</v>
      </c>
      <c r="R6403">
        <v>891008979</v>
      </c>
    </row>
    <row r="6404" spans="1:18">
      <c r="A6404" t="s">
        <v>1543</v>
      </c>
      <c r="B6404" t="s">
        <v>1580</v>
      </c>
      <c r="C6404">
        <v>201010</v>
      </c>
      <c r="D6404">
        <v>0</v>
      </c>
      <c r="E6404" t="s">
        <v>1302</v>
      </c>
      <c r="F6404">
        <v>0</v>
      </c>
      <c r="G6404">
        <v>0</v>
      </c>
      <c r="H6404">
        <v>0</v>
      </c>
      <c r="I6404">
        <v>43112074401</v>
      </c>
      <c r="J6404">
        <v>4</v>
      </c>
      <c r="K6404" t="s">
        <v>1548</v>
      </c>
      <c r="L6404">
        <v>276</v>
      </c>
      <c r="M6404" t="s">
        <v>1457</v>
      </c>
      <c r="N6404" t="s">
        <v>1546</v>
      </c>
      <c r="O6404">
        <v>0</v>
      </c>
      <c r="P6404" t="s">
        <v>1207</v>
      </c>
      <c r="Q6404">
        <v>19960701</v>
      </c>
      <c r="R6404">
        <v>891008979</v>
      </c>
    </row>
    <row r="6405" spans="1:18">
      <c r="A6405" t="s">
        <v>1543</v>
      </c>
      <c r="B6405" t="s">
        <v>1579</v>
      </c>
      <c r="C6405">
        <v>201011</v>
      </c>
      <c r="D6405">
        <v>30</v>
      </c>
      <c r="E6405" t="s">
        <v>1302</v>
      </c>
      <c r="F6405">
        <v>0</v>
      </c>
      <c r="G6405">
        <v>0</v>
      </c>
      <c r="H6405">
        <v>0</v>
      </c>
      <c r="I6405">
        <v>43112072900</v>
      </c>
      <c r="J6405">
        <v>4</v>
      </c>
      <c r="K6405" t="s">
        <v>1548</v>
      </c>
      <c r="L6405">
        <v>276</v>
      </c>
      <c r="M6405" t="s">
        <v>1457</v>
      </c>
      <c r="N6405" t="s">
        <v>1546</v>
      </c>
      <c r="O6405">
        <v>196048</v>
      </c>
      <c r="P6405" t="s">
        <v>1207</v>
      </c>
      <c r="Q6405">
        <v>19950401</v>
      </c>
      <c r="R6405">
        <v>891008979</v>
      </c>
    </row>
    <row r="6406" spans="1:18">
      <c r="A6406" t="s">
        <v>1543</v>
      </c>
      <c r="B6406" t="s">
        <v>1580</v>
      </c>
      <c r="C6406">
        <v>201011</v>
      </c>
      <c r="D6406">
        <v>0</v>
      </c>
      <c r="E6406" t="s">
        <v>1302</v>
      </c>
      <c r="F6406">
        <v>0</v>
      </c>
      <c r="G6406">
        <v>0</v>
      </c>
      <c r="H6406">
        <v>0</v>
      </c>
      <c r="I6406">
        <v>43112074401</v>
      </c>
      <c r="J6406">
        <v>4</v>
      </c>
      <c r="K6406" t="s">
        <v>1548</v>
      </c>
      <c r="L6406">
        <v>276</v>
      </c>
      <c r="M6406" t="s">
        <v>1457</v>
      </c>
      <c r="N6406" t="s">
        <v>1546</v>
      </c>
      <c r="O6406">
        <v>0</v>
      </c>
      <c r="P6406" t="s">
        <v>1207</v>
      </c>
      <c r="Q6406">
        <v>19960701</v>
      </c>
      <c r="R6406">
        <v>891008979</v>
      </c>
    </row>
    <row r="6407" spans="1:18">
      <c r="A6407" t="s">
        <v>1543</v>
      </c>
      <c r="B6407" t="s">
        <v>1579</v>
      </c>
      <c r="C6407">
        <v>201012</v>
      </c>
      <c r="D6407">
        <v>31</v>
      </c>
      <c r="E6407" t="s">
        <v>1302</v>
      </c>
      <c r="F6407">
        <v>0</v>
      </c>
      <c r="G6407">
        <v>0</v>
      </c>
      <c r="H6407">
        <v>0</v>
      </c>
      <c r="I6407">
        <v>43112072900</v>
      </c>
      <c r="J6407">
        <v>4</v>
      </c>
      <c r="K6407" t="s">
        <v>1548</v>
      </c>
      <c r="L6407">
        <v>276</v>
      </c>
      <c r="M6407" t="s">
        <v>1457</v>
      </c>
      <c r="N6407" t="s">
        <v>1546</v>
      </c>
      <c r="O6407">
        <v>215404</v>
      </c>
      <c r="P6407" t="s">
        <v>1207</v>
      </c>
      <c r="Q6407">
        <v>19950401</v>
      </c>
      <c r="R6407">
        <v>891008979</v>
      </c>
    </row>
    <row r="6408" spans="1:18">
      <c r="A6408" t="s">
        <v>1543</v>
      </c>
      <c r="B6408" t="s">
        <v>1580</v>
      </c>
      <c r="C6408">
        <v>201012</v>
      </c>
      <c r="D6408">
        <v>0</v>
      </c>
      <c r="E6408" t="s">
        <v>1302</v>
      </c>
      <c r="F6408">
        <v>0</v>
      </c>
      <c r="G6408">
        <v>0</v>
      </c>
      <c r="H6408">
        <v>0</v>
      </c>
      <c r="I6408">
        <v>43112074401</v>
      </c>
      <c r="J6408">
        <v>4</v>
      </c>
      <c r="K6408" t="s">
        <v>1548</v>
      </c>
      <c r="L6408">
        <v>276</v>
      </c>
      <c r="M6408" t="s">
        <v>1457</v>
      </c>
      <c r="N6408" t="s">
        <v>1546</v>
      </c>
      <c r="O6408">
        <v>0</v>
      </c>
      <c r="P6408" t="s">
        <v>1207</v>
      </c>
      <c r="Q6408">
        <v>19960701</v>
      </c>
      <c r="R6408">
        <v>891008979</v>
      </c>
    </row>
    <row r="6409" spans="1:18">
      <c r="A6409" t="s">
        <v>1543</v>
      </c>
      <c r="B6409" t="s">
        <v>1577</v>
      </c>
      <c r="C6409">
        <v>201003</v>
      </c>
      <c r="D6409">
        <v>0</v>
      </c>
      <c r="E6409" t="s">
        <v>1349</v>
      </c>
      <c r="F6409">
        <v>0</v>
      </c>
      <c r="G6409">
        <v>0</v>
      </c>
      <c r="H6409">
        <v>0</v>
      </c>
      <c r="I6409">
        <v>43112074201</v>
      </c>
      <c r="J6409">
        <v>15</v>
      </c>
      <c r="K6409" t="s">
        <v>1548</v>
      </c>
      <c r="L6409">
        <v>276</v>
      </c>
      <c r="M6409" t="s">
        <v>1457</v>
      </c>
      <c r="N6409" t="s">
        <v>1546</v>
      </c>
      <c r="O6409">
        <v>0</v>
      </c>
      <c r="P6409" t="s">
        <v>1207</v>
      </c>
      <c r="Q6409">
        <v>19960501</v>
      </c>
      <c r="R6409">
        <v>891008979</v>
      </c>
    </row>
    <row r="6410" spans="1:18">
      <c r="A6410" s="64" t="s">
        <v>317</v>
      </c>
      <c r="B6410" s="64">
        <f>F6414/F6410*100</f>
        <v>91.638227156349302</v>
      </c>
      <c r="C6410" s="64" t="s">
        <v>1532</v>
      </c>
      <c r="F6410">
        <f>SUM(F6034:F6316)</f>
        <v>3951076</v>
      </c>
      <c r="G6410">
        <f>SUM(G6034:G6316)</f>
        <v>9016709</v>
      </c>
      <c r="H6410">
        <f>SUM(H6034:H6316)</f>
        <v>7638487</v>
      </c>
      <c r="I6410" t="s">
        <v>514</v>
      </c>
      <c r="O6410">
        <f>SUM(O6356:O6384)</f>
        <v>2141544</v>
      </c>
      <c r="P6410" t="s">
        <v>1581</v>
      </c>
    </row>
    <row r="6411" spans="1:18">
      <c r="F6411" s="248">
        <f>F6410/365</f>
        <v>10824.865753424658</v>
      </c>
      <c r="G6411" s="248">
        <f>G6410*1000/F6410</f>
        <v>2282.0894865094979</v>
      </c>
      <c r="H6411" s="79">
        <f>H6410/F6410</f>
        <v>1.9332675453471408</v>
      </c>
      <c r="O6411" s="79">
        <f>O6410/G6410</f>
        <v>0.23750838582014791</v>
      </c>
    </row>
    <row r="6412" spans="1:18">
      <c r="F6412">
        <f>SUM(F6034:F6055)</f>
        <v>330380</v>
      </c>
      <c r="G6412">
        <f t="shared" ref="G6412:H6412" si="4">SUM(G6034:G6055)</f>
        <v>619182</v>
      </c>
      <c r="H6412">
        <f t="shared" si="4"/>
        <v>585029</v>
      </c>
      <c r="I6412" t="s">
        <v>318</v>
      </c>
      <c r="O6412">
        <f>SUM(O6385:O6408)</f>
        <v>2698698</v>
      </c>
      <c r="P6412" t="s">
        <v>1582</v>
      </c>
    </row>
    <row r="6413" spans="1:18">
      <c r="F6413" s="248">
        <f>F6412/365</f>
        <v>905.15068493150682</v>
      </c>
      <c r="G6413" s="248">
        <f>G6412*1000/F6412</f>
        <v>1874.150977662086</v>
      </c>
      <c r="H6413" s="79">
        <f>H6412/F6412</f>
        <v>1.7707760760336582</v>
      </c>
    </row>
    <row r="6414" spans="1:18">
      <c r="F6414">
        <f>SUM(F6056:F6316)</f>
        <v>3620696</v>
      </c>
      <c r="G6414">
        <f t="shared" ref="G6414:H6414" si="5">SUM(G6056:G6316)</f>
        <v>8397527</v>
      </c>
      <c r="H6414">
        <f t="shared" si="5"/>
        <v>7053458</v>
      </c>
      <c r="I6414" t="s">
        <v>1583</v>
      </c>
      <c r="O6414" s="79">
        <f>O6412/H6410</f>
        <v>0.35330268939385512</v>
      </c>
    </row>
    <row r="6415" spans="1:18">
      <c r="F6415" s="248">
        <f>F6414/365</f>
        <v>9919.7150684931512</v>
      </c>
      <c r="G6415" s="248">
        <f>G6414*1000/F6414</f>
        <v>2319.3129166326034</v>
      </c>
      <c r="H6415" s="79">
        <f>H6414/F6414</f>
        <v>1.9480945100058111</v>
      </c>
    </row>
    <row r="6416" spans="1:18">
      <c r="A6416" t="s">
        <v>1584</v>
      </c>
      <c r="B6416" t="s">
        <v>1232</v>
      </c>
      <c r="C6416">
        <v>201001</v>
      </c>
      <c r="D6416">
        <v>30</v>
      </c>
      <c r="E6416" t="s">
        <v>1203</v>
      </c>
      <c r="F6416">
        <v>2</v>
      </c>
      <c r="G6416">
        <v>9294</v>
      </c>
      <c r="H6416">
        <v>680</v>
      </c>
      <c r="I6416">
        <v>43112048700</v>
      </c>
      <c r="J6416">
        <v>11</v>
      </c>
      <c r="K6416" t="s">
        <v>1395</v>
      </c>
      <c r="L6416">
        <v>2531</v>
      </c>
      <c r="M6416" t="s">
        <v>1214</v>
      </c>
      <c r="N6416" t="s">
        <v>1585</v>
      </c>
      <c r="O6416">
        <v>0</v>
      </c>
      <c r="P6416" t="s">
        <v>1322</v>
      </c>
      <c r="Q6416">
        <v>19891201</v>
      </c>
      <c r="R6416">
        <v>891012370</v>
      </c>
    </row>
    <row r="6417" spans="1:18">
      <c r="A6417" t="s">
        <v>1584</v>
      </c>
      <c r="B6417" t="s">
        <v>1304</v>
      </c>
      <c r="C6417">
        <v>201001</v>
      </c>
      <c r="D6417">
        <v>30</v>
      </c>
      <c r="E6417" t="s">
        <v>1203</v>
      </c>
      <c r="F6417">
        <v>5</v>
      </c>
      <c r="G6417">
        <v>15571</v>
      </c>
      <c r="H6417">
        <v>26</v>
      </c>
      <c r="I6417">
        <v>43112049901</v>
      </c>
      <c r="J6417">
        <v>11</v>
      </c>
      <c r="K6417" t="s">
        <v>1586</v>
      </c>
      <c r="L6417">
        <v>2531</v>
      </c>
      <c r="M6417" t="s">
        <v>1214</v>
      </c>
      <c r="N6417" t="s">
        <v>1585</v>
      </c>
      <c r="O6417">
        <v>0</v>
      </c>
      <c r="P6417" t="s">
        <v>1207</v>
      </c>
      <c r="Q6417">
        <v>20020331</v>
      </c>
      <c r="R6417">
        <v>891012370</v>
      </c>
    </row>
    <row r="6418" spans="1:18">
      <c r="A6418" t="s">
        <v>1584</v>
      </c>
      <c r="B6418" t="s">
        <v>1305</v>
      </c>
      <c r="C6418">
        <v>201001</v>
      </c>
      <c r="D6418">
        <v>30</v>
      </c>
      <c r="E6418" t="s">
        <v>1203</v>
      </c>
      <c r="F6418">
        <v>5</v>
      </c>
      <c r="G6418">
        <v>17109</v>
      </c>
      <c r="H6418">
        <v>5</v>
      </c>
      <c r="I6418">
        <v>43112050401</v>
      </c>
      <c r="J6418">
        <v>11</v>
      </c>
      <c r="K6418" t="s">
        <v>1395</v>
      </c>
      <c r="L6418">
        <v>2531</v>
      </c>
      <c r="M6418" t="s">
        <v>1214</v>
      </c>
      <c r="N6418" t="s">
        <v>1585</v>
      </c>
      <c r="O6418">
        <v>0</v>
      </c>
      <c r="P6418" t="s">
        <v>1207</v>
      </c>
      <c r="Q6418">
        <v>20020319</v>
      </c>
      <c r="R6418">
        <v>891012370</v>
      </c>
    </row>
    <row r="6419" spans="1:18">
      <c r="A6419" t="s">
        <v>1584</v>
      </c>
      <c r="B6419" t="s">
        <v>1587</v>
      </c>
      <c r="C6419">
        <v>201001</v>
      </c>
      <c r="D6419">
        <v>0</v>
      </c>
      <c r="E6419" t="s">
        <v>1203</v>
      </c>
      <c r="F6419">
        <v>0</v>
      </c>
      <c r="G6419">
        <v>0</v>
      </c>
      <c r="H6419">
        <v>0</v>
      </c>
      <c r="I6419">
        <v>43112051000</v>
      </c>
      <c r="J6419">
        <v>13</v>
      </c>
      <c r="K6419" t="s">
        <v>1586</v>
      </c>
      <c r="L6419">
        <v>2531</v>
      </c>
      <c r="M6419" t="s">
        <v>1214</v>
      </c>
      <c r="N6419" t="s">
        <v>1585</v>
      </c>
      <c r="O6419">
        <v>0</v>
      </c>
      <c r="P6419" t="s">
        <v>1588</v>
      </c>
      <c r="Q6419">
        <v>19831201</v>
      </c>
      <c r="R6419">
        <v>891012370</v>
      </c>
    </row>
    <row r="6420" spans="1:18">
      <c r="A6420" t="s">
        <v>1584</v>
      </c>
      <c r="B6420" t="s">
        <v>1589</v>
      </c>
      <c r="C6420">
        <v>201001</v>
      </c>
      <c r="D6420">
        <v>0</v>
      </c>
      <c r="E6420" t="s">
        <v>1203</v>
      </c>
      <c r="F6420">
        <v>0</v>
      </c>
      <c r="G6420">
        <v>0</v>
      </c>
      <c r="H6420">
        <v>0</v>
      </c>
      <c r="I6420">
        <v>43112051000</v>
      </c>
      <c r="J6420">
        <v>13</v>
      </c>
      <c r="K6420" t="s">
        <v>1586</v>
      </c>
      <c r="L6420">
        <v>2531</v>
      </c>
      <c r="M6420" t="s">
        <v>1214</v>
      </c>
      <c r="N6420" t="s">
        <v>1585</v>
      </c>
      <c r="O6420">
        <v>0</v>
      </c>
      <c r="P6420" t="s">
        <v>1425</v>
      </c>
      <c r="Q6420">
        <v>19831201</v>
      </c>
      <c r="R6420">
        <v>891012370</v>
      </c>
    </row>
    <row r="6421" spans="1:18">
      <c r="A6421" t="s">
        <v>1584</v>
      </c>
      <c r="B6421" t="s">
        <v>1321</v>
      </c>
      <c r="C6421">
        <v>201001</v>
      </c>
      <c r="D6421">
        <v>0</v>
      </c>
      <c r="E6421" t="s">
        <v>1203</v>
      </c>
      <c r="F6421">
        <v>0</v>
      </c>
      <c r="G6421">
        <v>0</v>
      </c>
      <c r="H6421">
        <v>0</v>
      </c>
      <c r="I6421">
        <v>43112051700</v>
      </c>
      <c r="J6421">
        <v>13</v>
      </c>
      <c r="K6421" t="s">
        <v>1395</v>
      </c>
      <c r="L6421">
        <v>2531</v>
      </c>
      <c r="M6421" t="s">
        <v>1214</v>
      </c>
      <c r="N6421" t="s">
        <v>1585</v>
      </c>
      <c r="O6421">
        <v>0</v>
      </c>
      <c r="P6421" t="s">
        <v>1322</v>
      </c>
      <c r="Q6421">
        <v>19890201</v>
      </c>
      <c r="R6421">
        <v>891012370</v>
      </c>
    </row>
    <row r="6422" spans="1:18">
      <c r="A6422" t="s">
        <v>1584</v>
      </c>
      <c r="B6422" t="s">
        <v>1384</v>
      </c>
      <c r="C6422">
        <v>201001</v>
      </c>
      <c r="D6422">
        <v>0</v>
      </c>
      <c r="E6422" t="s">
        <v>1349</v>
      </c>
      <c r="F6422">
        <v>0</v>
      </c>
      <c r="G6422">
        <v>0</v>
      </c>
      <c r="H6422">
        <v>0</v>
      </c>
      <c r="I6422">
        <v>43112052900</v>
      </c>
      <c r="J6422">
        <v>14</v>
      </c>
      <c r="K6422" t="s">
        <v>1586</v>
      </c>
      <c r="L6422">
        <v>2531</v>
      </c>
      <c r="M6422" t="s">
        <v>1214</v>
      </c>
      <c r="N6422" t="s">
        <v>1585</v>
      </c>
      <c r="O6422">
        <v>0</v>
      </c>
      <c r="P6422" t="s">
        <v>1350</v>
      </c>
    </row>
    <row r="6423" spans="1:18">
      <c r="A6423" t="s">
        <v>1584</v>
      </c>
      <c r="B6423" t="s">
        <v>1254</v>
      </c>
      <c r="C6423">
        <v>201001</v>
      </c>
      <c r="D6423">
        <v>0</v>
      </c>
      <c r="E6423" t="s">
        <v>1203</v>
      </c>
      <c r="F6423">
        <v>0</v>
      </c>
      <c r="G6423">
        <v>0</v>
      </c>
      <c r="H6423">
        <v>0</v>
      </c>
      <c r="I6423">
        <v>43112056000</v>
      </c>
      <c r="J6423">
        <v>13</v>
      </c>
      <c r="K6423" t="s">
        <v>1586</v>
      </c>
      <c r="L6423">
        <v>2531</v>
      </c>
      <c r="M6423" t="s">
        <v>1214</v>
      </c>
      <c r="N6423" t="s">
        <v>1585</v>
      </c>
      <c r="O6423">
        <v>0</v>
      </c>
      <c r="P6423" t="s">
        <v>1233</v>
      </c>
      <c r="Q6423">
        <v>19881201</v>
      </c>
      <c r="R6423">
        <v>891012370</v>
      </c>
    </row>
    <row r="6424" spans="1:18">
      <c r="A6424" t="s">
        <v>1584</v>
      </c>
      <c r="B6424" t="s">
        <v>1590</v>
      </c>
      <c r="C6424">
        <v>201001</v>
      </c>
      <c r="D6424">
        <v>0</v>
      </c>
      <c r="E6424" t="s">
        <v>1203</v>
      </c>
      <c r="F6424">
        <v>0</v>
      </c>
      <c r="G6424">
        <v>0</v>
      </c>
      <c r="H6424">
        <v>0</v>
      </c>
      <c r="I6424">
        <v>43112054200</v>
      </c>
      <c r="J6424">
        <v>13</v>
      </c>
      <c r="K6424" t="s">
        <v>1586</v>
      </c>
      <c r="L6424">
        <v>2531</v>
      </c>
      <c r="M6424" t="s">
        <v>1214</v>
      </c>
      <c r="N6424" t="s">
        <v>1585</v>
      </c>
      <c r="O6424">
        <v>0</v>
      </c>
      <c r="P6424" t="s">
        <v>1423</v>
      </c>
      <c r="Q6424">
        <v>19840201</v>
      </c>
      <c r="R6424">
        <v>891012370</v>
      </c>
    </row>
    <row r="6425" spans="1:18">
      <c r="A6425" t="s">
        <v>1584</v>
      </c>
      <c r="B6425" t="s">
        <v>1591</v>
      </c>
      <c r="C6425">
        <v>201001</v>
      </c>
      <c r="D6425">
        <v>0</v>
      </c>
      <c r="E6425" t="s">
        <v>1203</v>
      </c>
      <c r="F6425">
        <v>0</v>
      </c>
      <c r="G6425">
        <v>0</v>
      </c>
      <c r="H6425">
        <v>0</v>
      </c>
      <c r="I6425">
        <v>43112054200</v>
      </c>
      <c r="J6425">
        <v>13</v>
      </c>
      <c r="K6425" t="s">
        <v>1586</v>
      </c>
      <c r="L6425">
        <v>2531</v>
      </c>
      <c r="M6425" t="s">
        <v>1214</v>
      </c>
      <c r="N6425" t="s">
        <v>1585</v>
      </c>
      <c r="O6425">
        <v>0</v>
      </c>
      <c r="P6425" t="s">
        <v>1425</v>
      </c>
      <c r="Q6425">
        <v>19840101</v>
      </c>
      <c r="R6425">
        <v>891012370</v>
      </c>
    </row>
    <row r="6426" spans="1:18">
      <c r="A6426" t="s">
        <v>1584</v>
      </c>
      <c r="B6426" t="s">
        <v>1255</v>
      </c>
      <c r="C6426">
        <v>201001</v>
      </c>
      <c r="D6426">
        <v>0</v>
      </c>
      <c r="E6426" t="s">
        <v>1203</v>
      </c>
      <c r="F6426">
        <v>0</v>
      </c>
      <c r="G6426">
        <v>0</v>
      </c>
      <c r="H6426">
        <v>0</v>
      </c>
      <c r="I6426">
        <v>43112055600</v>
      </c>
      <c r="J6426">
        <v>13</v>
      </c>
      <c r="K6426" t="s">
        <v>1586</v>
      </c>
      <c r="L6426">
        <v>2531</v>
      </c>
      <c r="M6426" t="s">
        <v>1214</v>
      </c>
      <c r="N6426" t="s">
        <v>1585</v>
      </c>
      <c r="O6426">
        <v>0</v>
      </c>
      <c r="P6426" t="s">
        <v>1393</v>
      </c>
      <c r="Q6426">
        <v>20000925</v>
      </c>
      <c r="R6426">
        <v>891012370</v>
      </c>
    </row>
    <row r="6427" spans="1:18">
      <c r="A6427" t="s">
        <v>1584</v>
      </c>
      <c r="B6427" t="s">
        <v>1357</v>
      </c>
      <c r="C6427">
        <v>201001</v>
      </c>
      <c r="D6427">
        <v>0</v>
      </c>
      <c r="E6427" t="s">
        <v>1203</v>
      </c>
      <c r="F6427">
        <v>0</v>
      </c>
      <c r="G6427">
        <v>0</v>
      </c>
      <c r="H6427">
        <v>0</v>
      </c>
      <c r="I6427">
        <v>43112061200</v>
      </c>
      <c r="J6427">
        <v>13</v>
      </c>
      <c r="K6427" t="s">
        <v>1586</v>
      </c>
      <c r="L6427">
        <v>2531</v>
      </c>
      <c r="M6427" t="s">
        <v>1214</v>
      </c>
      <c r="N6427" t="s">
        <v>1585</v>
      </c>
      <c r="O6427">
        <v>0</v>
      </c>
      <c r="P6427" t="s">
        <v>1207</v>
      </c>
      <c r="Q6427">
        <v>19860201</v>
      </c>
      <c r="R6427">
        <v>891012370</v>
      </c>
    </row>
    <row r="6428" spans="1:18">
      <c r="A6428" t="s">
        <v>1584</v>
      </c>
      <c r="B6428" t="s">
        <v>1306</v>
      </c>
      <c r="C6428">
        <v>201001</v>
      </c>
      <c r="D6428">
        <v>30</v>
      </c>
      <c r="E6428" t="s">
        <v>1203</v>
      </c>
      <c r="F6428">
        <v>1</v>
      </c>
      <c r="G6428">
        <v>3377</v>
      </c>
      <c r="H6428">
        <v>169</v>
      </c>
      <c r="I6428">
        <v>43112057301</v>
      </c>
      <c r="J6428">
        <v>11</v>
      </c>
      <c r="K6428" t="s">
        <v>1395</v>
      </c>
      <c r="L6428">
        <v>2531</v>
      </c>
      <c r="M6428" t="s">
        <v>1214</v>
      </c>
      <c r="N6428" t="s">
        <v>1585</v>
      </c>
      <c r="O6428">
        <v>0</v>
      </c>
      <c r="P6428" t="s">
        <v>1322</v>
      </c>
      <c r="Q6428">
        <v>20030227</v>
      </c>
      <c r="R6428">
        <v>891012370</v>
      </c>
    </row>
    <row r="6429" spans="1:18">
      <c r="A6429" t="s">
        <v>1584</v>
      </c>
      <c r="B6429" t="s">
        <v>1256</v>
      </c>
      <c r="C6429">
        <v>201001</v>
      </c>
      <c r="D6429">
        <v>0</v>
      </c>
      <c r="E6429" t="s">
        <v>1203</v>
      </c>
      <c r="F6429">
        <v>0</v>
      </c>
      <c r="G6429">
        <v>0</v>
      </c>
      <c r="H6429">
        <v>0</v>
      </c>
      <c r="I6429">
        <v>43112059600</v>
      </c>
      <c r="J6429">
        <v>13</v>
      </c>
      <c r="K6429" t="s">
        <v>1586</v>
      </c>
      <c r="L6429">
        <v>2531</v>
      </c>
      <c r="M6429" t="s">
        <v>1214</v>
      </c>
      <c r="N6429" t="s">
        <v>1585</v>
      </c>
      <c r="O6429">
        <v>0</v>
      </c>
      <c r="P6429" t="s">
        <v>1233</v>
      </c>
      <c r="Q6429">
        <v>19891101</v>
      </c>
      <c r="R6429">
        <v>891012370</v>
      </c>
    </row>
    <row r="6430" spans="1:18">
      <c r="A6430" t="s">
        <v>1584</v>
      </c>
      <c r="B6430" t="s">
        <v>1307</v>
      </c>
      <c r="C6430">
        <v>201001</v>
      </c>
      <c r="D6430">
        <v>0</v>
      </c>
      <c r="E6430" t="s">
        <v>1203</v>
      </c>
      <c r="F6430">
        <v>0</v>
      </c>
      <c r="G6430">
        <v>0</v>
      </c>
      <c r="H6430">
        <v>0</v>
      </c>
      <c r="I6430">
        <v>43112059500</v>
      </c>
      <c r="J6430">
        <v>13</v>
      </c>
      <c r="K6430" t="s">
        <v>1395</v>
      </c>
      <c r="L6430">
        <v>2531</v>
      </c>
      <c r="M6430" t="s">
        <v>1214</v>
      </c>
      <c r="N6430" t="s">
        <v>1585</v>
      </c>
      <c r="O6430">
        <v>0</v>
      </c>
      <c r="P6430" t="s">
        <v>1322</v>
      </c>
      <c r="Q6430">
        <v>19901001</v>
      </c>
      <c r="R6430">
        <v>891012370</v>
      </c>
    </row>
    <row r="6431" spans="1:18">
      <c r="A6431" t="s">
        <v>1584</v>
      </c>
      <c r="B6431" t="s">
        <v>1324</v>
      </c>
      <c r="C6431">
        <v>201001</v>
      </c>
      <c r="D6431">
        <v>30</v>
      </c>
      <c r="E6431" t="s">
        <v>1349</v>
      </c>
      <c r="F6431">
        <v>0</v>
      </c>
      <c r="G6431">
        <v>0</v>
      </c>
      <c r="H6431">
        <v>0</v>
      </c>
      <c r="I6431">
        <v>43112061800</v>
      </c>
      <c r="J6431">
        <v>22</v>
      </c>
      <c r="K6431" t="s">
        <v>1395</v>
      </c>
      <c r="L6431">
        <v>2531</v>
      </c>
      <c r="M6431" t="s">
        <v>1214</v>
      </c>
      <c r="N6431" t="s">
        <v>1585</v>
      </c>
      <c r="O6431">
        <v>26</v>
      </c>
      <c r="P6431" t="s">
        <v>1233</v>
      </c>
      <c r="Q6431">
        <v>19901001</v>
      </c>
      <c r="R6431">
        <v>891012370</v>
      </c>
    </row>
    <row r="6432" spans="1:18">
      <c r="A6432" t="s">
        <v>1584</v>
      </c>
      <c r="B6432" t="s">
        <v>1308</v>
      </c>
      <c r="C6432">
        <v>201001</v>
      </c>
      <c r="D6432">
        <v>0</v>
      </c>
      <c r="E6432" t="s">
        <v>1203</v>
      </c>
      <c r="F6432">
        <v>0</v>
      </c>
      <c r="G6432">
        <v>0</v>
      </c>
      <c r="H6432">
        <v>0</v>
      </c>
      <c r="I6432">
        <v>43112060801</v>
      </c>
      <c r="J6432">
        <v>13</v>
      </c>
      <c r="K6432" t="s">
        <v>1395</v>
      </c>
      <c r="L6432">
        <v>2531</v>
      </c>
      <c r="M6432" t="s">
        <v>1214</v>
      </c>
      <c r="N6432" t="s">
        <v>1585</v>
      </c>
      <c r="O6432">
        <v>0</v>
      </c>
      <c r="P6432" t="s">
        <v>1233</v>
      </c>
      <c r="Q6432">
        <v>19960401</v>
      </c>
      <c r="R6432">
        <v>891012370</v>
      </c>
    </row>
    <row r="6433" spans="1:18">
      <c r="A6433" t="s">
        <v>1584</v>
      </c>
      <c r="B6433" t="s">
        <v>1325</v>
      </c>
      <c r="C6433">
        <v>201001</v>
      </c>
      <c r="D6433">
        <v>30</v>
      </c>
      <c r="E6433" t="s">
        <v>1203</v>
      </c>
      <c r="F6433">
        <v>12</v>
      </c>
      <c r="G6433">
        <v>43844</v>
      </c>
      <c r="H6433">
        <v>34027</v>
      </c>
      <c r="I6433">
        <v>43112068600</v>
      </c>
      <c r="J6433">
        <v>11</v>
      </c>
      <c r="K6433" t="s">
        <v>1395</v>
      </c>
      <c r="L6433">
        <v>2531</v>
      </c>
      <c r="M6433" t="s">
        <v>1214</v>
      </c>
      <c r="N6433" t="s">
        <v>1585</v>
      </c>
      <c r="O6433">
        <v>0</v>
      </c>
      <c r="P6433" t="s">
        <v>1207</v>
      </c>
      <c r="Q6433">
        <v>19900601</v>
      </c>
      <c r="R6433">
        <v>891012370</v>
      </c>
    </row>
    <row r="6434" spans="1:18">
      <c r="A6434" t="s">
        <v>1584</v>
      </c>
      <c r="B6434" t="s">
        <v>1235</v>
      </c>
      <c r="C6434">
        <v>201001</v>
      </c>
      <c r="D6434">
        <v>0</v>
      </c>
      <c r="E6434" t="s">
        <v>1203</v>
      </c>
      <c r="F6434">
        <v>0</v>
      </c>
      <c r="G6434">
        <v>0</v>
      </c>
      <c r="H6434">
        <v>0</v>
      </c>
      <c r="I6434">
        <v>43112068800</v>
      </c>
      <c r="J6434">
        <v>13</v>
      </c>
      <c r="K6434" t="s">
        <v>1586</v>
      </c>
      <c r="L6434">
        <v>2531</v>
      </c>
      <c r="M6434" t="s">
        <v>1214</v>
      </c>
      <c r="N6434" t="s">
        <v>1585</v>
      </c>
      <c r="O6434">
        <v>0</v>
      </c>
      <c r="P6434" t="s">
        <v>1233</v>
      </c>
      <c r="Q6434">
        <v>19960501</v>
      </c>
      <c r="R6434">
        <v>891012370</v>
      </c>
    </row>
    <row r="6435" spans="1:18">
      <c r="A6435" t="s">
        <v>1584</v>
      </c>
      <c r="B6435" t="s">
        <v>1257</v>
      </c>
      <c r="C6435">
        <v>201001</v>
      </c>
      <c r="D6435">
        <v>30</v>
      </c>
      <c r="E6435" t="s">
        <v>1203</v>
      </c>
      <c r="F6435">
        <v>1</v>
      </c>
      <c r="G6435">
        <v>3622</v>
      </c>
      <c r="H6435">
        <v>118</v>
      </c>
      <c r="I6435">
        <v>43112069000</v>
      </c>
      <c r="J6435">
        <v>11</v>
      </c>
      <c r="K6435" t="s">
        <v>1395</v>
      </c>
      <c r="L6435">
        <v>2531</v>
      </c>
      <c r="M6435" t="s">
        <v>1214</v>
      </c>
      <c r="N6435" t="s">
        <v>1585</v>
      </c>
      <c r="O6435">
        <v>0</v>
      </c>
      <c r="P6435" t="s">
        <v>1233</v>
      </c>
      <c r="Q6435">
        <v>19940901</v>
      </c>
      <c r="R6435">
        <v>891012370</v>
      </c>
    </row>
    <row r="6436" spans="1:18">
      <c r="A6436" t="s">
        <v>1592</v>
      </c>
      <c r="B6436" t="s">
        <v>1390</v>
      </c>
      <c r="C6436">
        <v>201001</v>
      </c>
      <c r="D6436">
        <v>0</v>
      </c>
      <c r="E6436" t="s">
        <v>1349</v>
      </c>
      <c r="F6436">
        <v>0</v>
      </c>
      <c r="G6436">
        <v>0</v>
      </c>
      <c r="H6436">
        <v>0</v>
      </c>
      <c r="I6436">
        <v>43112053600</v>
      </c>
      <c r="J6436">
        <v>14</v>
      </c>
      <c r="K6436" t="s">
        <v>1593</v>
      </c>
      <c r="L6436">
        <v>2531</v>
      </c>
      <c r="M6436" t="s">
        <v>1214</v>
      </c>
      <c r="N6436" t="s">
        <v>1585</v>
      </c>
      <c r="O6436">
        <v>0</v>
      </c>
      <c r="P6436" t="s">
        <v>1350</v>
      </c>
    </row>
    <row r="6437" spans="1:18">
      <c r="A6437" t="s">
        <v>1584</v>
      </c>
      <c r="B6437" t="s">
        <v>1232</v>
      </c>
      <c r="C6437">
        <v>201002</v>
      </c>
      <c r="D6437">
        <v>28</v>
      </c>
      <c r="E6437" t="s">
        <v>1203</v>
      </c>
      <c r="F6437">
        <v>19</v>
      </c>
      <c r="G6437">
        <v>7515</v>
      </c>
      <c r="H6437">
        <v>947</v>
      </c>
      <c r="I6437">
        <v>43112048700</v>
      </c>
      <c r="J6437">
        <v>11</v>
      </c>
      <c r="K6437" t="s">
        <v>1395</v>
      </c>
      <c r="L6437">
        <v>2531</v>
      </c>
      <c r="M6437" t="s">
        <v>1214</v>
      </c>
      <c r="N6437" t="s">
        <v>1585</v>
      </c>
      <c r="O6437">
        <v>0</v>
      </c>
      <c r="P6437" t="s">
        <v>1322</v>
      </c>
      <c r="Q6437">
        <v>19891201</v>
      </c>
      <c r="R6437">
        <v>891012370</v>
      </c>
    </row>
    <row r="6438" spans="1:18">
      <c r="A6438" t="s">
        <v>1584</v>
      </c>
      <c r="B6438" t="s">
        <v>1304</v>
      </c>
      <c r="C6438">
        <v>201002</v>
      </c>
      <c r="D6438">
        <v>28</v>
      </c>
      <c r="E6438" t="s">
        <v>1203</v>
      </c>
      <c r="F6438">
        <v>29</v>
      </c>
      <c r="G6438">
        <v>8764</v>
      </c>
      <c r="H6438">
        <v>16</v>
      </c>
      <c r="I6438">
        <v>43112049901</v>
      </c>
      <c r="J6438">
        <v>11</v>
      </c>
      <c r="K6438" t="s">
        <v>1586</v>
      </c>
      <c r="L6438">
        <v>2531</v>
      </c>
      <c r="M6438" t="s">
        <v>1214</v>
      </c>
      <c r="N6438" t="s">
        <v>1585</v>
      </c>
      <c r="O6438">
        <v>0</v>
      </c>
      <c r="P6438" t="s">
        <v>1207</v>
      </c>
      <c r="Q6438">
        <v>20020331</v>
      </c>
      <c r="R6438">
        <v>891012370</v>
      </c>
    </row>
    <row r="6439" spans="1:18">
      <c r="A6439" t="s">
        <v>1584</v>
      </c>
      <c r="B6439" t="s">
        <v>1305</v>
      </c>
      <c r="C6439">
        <v>201002</v>
      </c>
      <c r="D6439">
        <v>28</v>
      </c>
      <c r="E6439" t="s">
        <v>1203</v>
      </c>
      <c r="F6439">
        <v>38</v>
      </c>
      <c r="G6439">
        <v>13869</v>
      </c>
      <c r="H6439">
        <v>23</v>
      </c>
      <c r="I6439">
        <v>43112050401</v>
      </c>
      <c r="J6439">
        <v>11</v>
      </c>
      <c r="K6439" t="s">
        <v>1395</v>
      </c>
      <c r="L6439">
        <v>2531</v>
      </c>
      <c r="M6439" t="s">
        <v>1214</v>
      </c>
      <c r="N6439" t="s">
        <v>1585</v>
      </c>
      <c r="O6439">
        <v>0</v>
      </c>
      <c r="P6439" t="s">
        <v>1207</v>
      </c>
      <c r="Q6439">
        <v>20020319</v>
      </c>
      <c r="R6439">
        <v>891012370</v>
      </c>
    </row>
    <row r="6440" spans="1:18">
      <c r="A6440" t="s">
        <v>1584</v>
      </c>
      <c r="B6440" t="s">
        <v>1587</v>
      </c>
      <c r="C6440">
        <v>201002</v>
      </c>
      <c r="D6440">
        <v>0</v>
      </c>
      <c r="E6440" t="s">
        <v>1203</v>
      </c>
      <c r="F6440">
        <v>0</v>
      </c>
      <c r="G6440">
        <v>0</v>
      </c>
      <c r="H6440">
        <v>0</v>
      </c>
      <c r="I6440">
        <v>43112051000</v>
      </c>
      <c r="J6440">
        <v>13</v>
      </c>
      <c r="K6440" t="s">
        <v>1586</v>
      </c>
      <c r="L6440">
        <v>2531</v>
      </c>
      <c r="M6440" t="s">
        <v>1214</v>
      </c>
      <c r="N6440" t="s">
        <v>1585</v>
      </c>
      <c r="O6440">
        <v>0</v>
      </c>
      <c r="P6440" t="s">
        <v>1588</v>
      </c>
      <c r="Q6440">
        <v>19831201</v>
      </c>
      <c r="R6440">
        <v>891012370</v>
      </c>
    </row>
    <row r="6441" spans="1:18">
      <c r="A6441" t="s">
        <v>1584</v>
      </c>
      <c r="B6441" t="s">
        <v>1589</v>
      </c>
      <c r="C6441">
        <v>201002</v>
      </c>
      <c r="D6441">
        <v>0</v>
      </c>
      <c r="E6441" t="s">
        <v>1203</v>
      </c>
      <c r="F6441">
        <v>0</v>
      </c>
      <c r="G6441">
        <v>0</v>
      </c>
      <c r="H6441">
        <v>0</v>
      </c>
      <c r="I6441">
        <v>43112051000</v>
      </c>
      <c r="J6441">
        <v>13</v>
      </c>
      <c r="K6441" t="s">
        <v>1586</v>
      </c>
      <c r="L6441">
        <v>2531</v>
      </c>
      <c r="M6441" t="s">
        <v>1214</v>
      </c>
      <c r="N6441" t="s">
        <v>1585</v>
      </c>
      <c r="O6441">
        <v>0</v>
      </c>
      <c r="P6441" t="s">
        <v>1425</v>
      </c>
      <c r="Q6441">
        <v>19831201</v>
      </c>
      <c r="R6441">
        <v>891012370</v>
      </c>
    </row>
    <row r="6442" spans="1:18">
      <c r="A6442" t="s">
        <v>1584</v>
      </c>
      <c r="B6442" t="s">
        <v>1321</v>
      </c>
      <c r="C6442">
        <v>201002</v>
      </c>
      <c r="D6442">
        <v>0</v>
      </c>
      <c r="E6442" t="s">
        <v>1203</v>
      </c>
      <c r="F6442">
        <v>0</v>
      </c>
      <c r="G6442">
        <v>0</v>
      </c>
      <c r="H6442">
        <v>0</v>
      </c>
      <c r="I6442">
        <v>43112051700</v>
      </c>
      <c r="J6442">
        <v>13</v>
      </c>
      <c r="K6442" t="s">
        <v>1395</v>
      </c>
      <c r="L6442">
        <v>2531</v>
      </c>
      <c r="M6442" t="s">
        <v>1214</v>
      </c>
      <c r="N6442" t="s">
        <v>1585</v>
      </c>
      <c r="O6442">
        <v>0</v>
      </c>
      <c r="P6442" t="s">
        <v>1322</v>
      </c>
      <c r="Q6442">
        <v>19890201</v>
      </c>
      <c r="R6442">
        <v>891012370</v>
      </c>
    </row>
    <row r="6443" spans="1:18">
      <c r="A6443" t="s">
        <v>1584</v>
      </c>
      <c r="B6443" t="s">
        <v>1384</v>
      </c>
      <c r="C6443">
        <v>201002</v>
      </c>
      <c r="D6443">
        <v>0</v>
      </c>
      <c r="E6443" t="s">
        <v>1349</v>
      </c>
      <c r="F6443">
        <v>0</v>
      </c>
      <c r="G6443">
        <v>0</v>
      </c>
      <c r="H6443">
        <v>0</v>
      </c>
      <c r="I6443">
        <v>43112052900</v>
      </c>
      <c r="J6443">
        <v>14</v>
      </c>
      <c r="K6443" t="s">
        <v>1586</v>
      </c>
      <c r="L6443">
        <v>2531</v>
      </c>
      <c r="M6443" t="s">
        <v>1214</v>
      </c>
      <c r="N6443" t="s">
        <v>1585</v>
      </c>
      <c r="O6443">
        <v>0</v>
      </c>
      <c r="P6443" t="s">
        <v>1350</v>
      </c>
    </row>
    <row r="6444" spans="1:18">
      <c r="A6444" t="s">
        <v>1584</v>
      </c>
      <c r="B6444" t="s">
        <v>1254</v>
      </c>
      <c r="C6444">
        <v>201002</v>
      </c>
      <c r="D6444">
        <v>0</v>
      </c>
      <c r="E6444" t="s">
        <v>1203</v>
      </c>
      <c r="F6444">
        <v>0</v>
      </c>
      <c r="G6444">
        <v>0</v>
      </c>
      <c r="H6444">
        <v>0</v>
      </c>
      <c r="I6444">
        <v>43112056000</v>
      </c>
      <c r="J6444">
        <v>13</v>
      </c>
      <c r="K6444" t="s">
        <v>1586</v>
      </c>
      <c r="L6444">
        <v>2531</v>
      </c>
      <c r="M6444" t="s">
        <v>1214</v>
      </c>
      <c r="N6444" t="s">
        <v>1585</v>
      </c>
      <c r="O6444">
        <v>0</v>
      </c>
      <c r="P6444" t="s">
        <v>1233</v>
      </c>
      <c r="Q6444">
        <v>19881201</v>
      </c>
      <c r="R6444">
        <v>891012370</v>
      </c>
    </row>
    <row r="6445" spans="1:18">
      <c r="A6445" t="s">
        <v>1584</v>
      </c>
      <c r="B6445" t="s">
        <v>1590</v>
      </c>
      <c r="C6445">
        <v>201002</v>
      </c>
      <c r="D6445">
        <v>0</v>
      </c>
      <c r="E6445" t="s">
        <v>1203</v>
      </c>
      <c r="F6445">
        <v>0</v>
      </c>
      <c r="G6445">
        <v>0</v>
      </c>
      <c r="H6445">
        <v>0</v>
      </c>
      <c r="I6445">
        <v>43112054200</v>
      </c>
      <c r="J6445">
        <v>13</v>
      </c>
      <c r="K6445" t="s">
        <v>1586</v>
      </c>
      <c r="L6445">
        <v>2531</v>
      </c>
      <c r="M6445" t="s">
        <v>1214</v>
      </c>
      <c r="N6445" t="s">
        <v>1585</v>
      </c>
      <c r="O6445">
        <v>0</v>
      </c>
      <c r="P6445" t="s">
        <v>1423</v>
      </c>
      <c r="Q6445">
        <v>19840201</v>
      </c>
      <c r="R6445">
        <v>891012370</v>
      </c>
    </row>
    <row r="6446" spans="1:18">
      <c r="A6446" t="s">
        <v>1584</v>
      </c>
      <c r="B6446" t="s">
        <v>1591</v>
      </c>
      <c r="C6446">
        <v>201002</v>
      </c>
      <c r="D6446">
        <v>0</v>
      </c>
      <c r="E6446" t="s">
        <v>1203</v>
      </c>
      <c r="F6446">
        <v>0</v>
      </c>
      <c r="G6446">
        <v>0</v>
      </c>
      <c r="H6446">
        <v>0</v>
      </c>
      <c r="I6446">
        <v>43112054200</v>
      </c>
      <c r="J6446">
        <v>13</v>
      </c>
      <c r="K6446" t="s">
        <v>1586</v>
      </c>
      <c r="L6446">
        <v>2531</v>
      </c>
      <c r="M6446" t="s">
        <v>1214</v>
      </c>
      <c r="N6446" t="s">
        <v>1585</v>
      </c>
      <c r="O6446">
        <v>0</v>
      </c>
      <c r="P6446" t="s">
        <v>1425</v>
      </c>
      <c r="Q6446">
        <v>19840101</v>
      </c>
      <c r="R6446">
        <v>891012370</v>
      </c>
    </row>
    <row r="6447" spans="1:18">
      <c r="A6447" t="s">
        <v>1584</v>
      </c>
      <c r="B6447" t="s">
        <v>1255</v>
      </c>
      <c r="C6447">
        <v>201002</v>
      </c>
      <c r="D6447">
        <v>0</v>
      </c>
      <c r="E6447" t="s">
        <v>1203</v>
      </c>
      <c r="F6447">
        <v>0</v>
      </c>
      <c r="G6447">
        <v>0</v>
      </c>
      <c r="H6447">
        <v>0</v>
      </c>
      <c r="I6447">
        <v>43112055600</v>
      </c>
      <c r="J6447">
        <v>13</v>
      </c>
      <c r="K6447" t="s">
        <v>1586</v>
      </c>
      <c r="L6447">
        <v>2531</v>
      </c>
      <c r="M6447" t="s">
        <v>1214</v>
      </c>
      <c r="N6447" t="s">
        <v>1585</v>
      </c>
      <c r="O6447">
        <v>0</v>
      </c>
      <c r="P6447" t="s">
        <v>1393</v>
      </c>
      <c r="Q6447">
        <v>20000925</v>
      </c>
      <c r="R6447">
        <v>891012370</v>
      </c>
    </row>
    <row r="6448" spans="1:18">
      <c r="A6448" t="s">
        <v>1584</v>
      </c>
      <c r="B6448" t="s">
        <v>1357</v>
      </c>
      <c r="C6448">
        <v>201002</v>
      </c>
      <c r="D6448">
        <v>0</v>
      </c>
      <c r="E6448" t="s">
        <v>1203</v>
      </c>
      <c r="F6448">
        <v>0</v>
      </c>
      <c r="G6448">
        <v>0</v>
      </c>
      <c r="H6448">
        <v>0</v>
      </c>
      <c r="I6448">
        <v>43112061200</v>
      </c>
      <c r="J6448">
        <v>13</v>
      </c>
      <c r="K6448" t="s">
        <v>1586</v>
      </c>
      <c r="L6448">
        <v>2531</v>
      </c>
      <c r="M6448" t="s">
        <v>1214</v>
      </c>
      <c r="N6448" t="s">
        <v>1585</v>
      </c>
      <c r="O6448">
        <v>0</v>
      </c>
      <c r="P6448" t="s">
        <v>1207</v>
      </c>
      <c r="Q6448">
        <v>19860201</v>
      </c>
      <c r="R6448">
        <v>891012370</v>
      </c>
    </row>
    <row r="6449" spans="1:18">
      <c r="A6449" t="s">
        <v>1584</v>
      </c>
      <c r="B6449" t="s">
        <v>1306</v>
      </c>
      <c r="C6449">
        <v>201002</v>
      </c>
      <c r="D6449">
        <v>28</v>
      </c>
      <c r="E6449" t="s">
        <v>1203</v>
      </c>
      <c r="F6449">
        <v>0</v>
      </c>
      <c r="G6449">
        <v>2871</v>
      </c>
      <c r="H6449">
        <v>139</v>
      </c>
      <c r="I6449">
        <v>43112057301</v>
      </c>
      <c r="J6449">
        <v>11</v>
      </c>
      <c r="K6449" t="s">
        <v>1395</v>
      </c>
      <c r="L6449">
        <v>2531</v>
      </c>
      <c r="M6449" t="s">
        <v>1214</v>
      </c>
      <c r="N6449" t="s">
        <v>1585</v>
      </c>
      <c r="O6449">
        <v>0</v>
      </c>
      <c r="P6449" t="s">
        <v>1322</v>
      </c>
      <c r="Q6449">
        <v>20030227</v>
      </c>
      <c r="R6449">
        <v>891012370</v>
      </c>
    </row>
    <row r="6450" spans="1:18">
      <c r="A6450" t="s">
        <v>1584</v>
      </c>
      <c r="B6450" t="s">
        <v>1256</v>
      </c>
      <c r="C6450">
        <v>201002</v>
      </c>
      <c r="D6450">
        <v>0</v>
      </c>
      <c r="E6450" t="s">
        <v>1203</v>
      </c>
      <c r="F6450">
        <v>0</v>
      </c>
      <c r="G6450">
        <v>0</v>
      </c>
      <c r="H6450">
        <v>0</v>
      </c>
      <c r="I6450">
        <v>43112059600</v>
      </c>
      <c r="J6450">
        <v>13</v>
      </c>
      <c r="K6450" t="s">
        <v>1586</v>
      </c>
      <c r="L6450">
        <v>2531</v>
      </c>
      <c r="M6450" t="s">
        <v>1214</v>
      </c>
      <c r="N6450" t="s">
        <v>1585</v>
      </c>
      <c r="O6450">
        <v>0</v>
      </c>
      <c r="P6450" t="s">
        <v>1233</v>
      </c>
      <c r="Q6450">
        <v>19891101</v>
      </c>
      <c r="R6450">
        <v>891012370</v>
      </c>
    </row>
    <row r="6451" spans="1:18">
      <c r="A6451" t="s">
        <v>1584</v>
      </c>
      <c r="B6451" t="s">
        <v>1307</v>
      </c>
      <c r="C6451">
        <v>201002</v>
      </c>
      <c r="D6451">
        <v>0</v>
      </c>
      <c r="E6451" t="s">
        <v>1203</v>
      </c>
      <c r="F6451">
        <v>0</v>
      </c>
      <c r="G6451">
        <v>0</v>
      </c>
      <c r="H6451">
        <v>0</v>
      </c>
      <c r="I6451">
        <v>43112059500</v>
      </c>
      <c r="J6451">
        <v>13</v>
      </c>
      <c r="K6451" t="s">
        <v>1395</v>
      </c>
      <c r="L6451">
        <v>2531</v>
      </c>
      <c r="M6451" t="s">
        <v>1214</v>
      </c>
      <c r="N6451" t="s">
        <v>1585</v>
      </c>
      <c r="O6451">
        <v>0</v>
      </c>
      <c r="P6451" t="s">
        <v>1322</v>
      </c>
      <c r="Q6451">
        <v>19901001</v>
      </c>
      <c r="R6451">
        <v>891012370</v>
      </c>
    </row>
    <row r="6452" spans="1:18">
      <c r="A6452" t="s">
        <v>1584</v>
      </c>
      <c r="B6452" t="s">
        <v>1324</v>
      </c>
      <c r="C6452">
        <v>201002</v>
      </c>
      <c r="D6452">
        <v>28</v>
      </c>
      <c r="E6452" t="s">
        <v>1349</v>
      </c>
      <c r="F6452">
        <v>0</v>
      </c>
      <c r="G6452">
        <v>0</v>
      </c>
      <c r="H6452">
        <v>0</v>
      </c>
      <c r="I6452">
        <v>43112061800</v>
      </c>
      <c r="J6452">
        <v>22</v>
      </c>
      <c r="K6452" t="s">
        <v>1395</v>
      </c>
      <c r="L6452">
        <v>2531</v>
      </c>
      <c r="M6452" t="s">
        <v>1214</v>
      </c>
      <c r="N6452" t="s">
        <v>1585</v>
      </c>
      <c r="O6452">
        <v>102</v>
      </c>
      <c r="P6452" t="s">
        <v>1233</v>
      </c>
      <c r="Q6452">
        <v>19901001</v>
      </c>
      <c r="R6452">
        <v>891012370</v>
      </c>
    </row>
    <row r="6453" spans="1:18">
      <c r="A6453" t="s">
        <v>1584</v>
      </c>
      <c r="B6453" t="s">
        <v>1308</v>
      </c>
      <c r="C6453">
        <v>201002</v>
      </c>
      <c r="D6453">
        <v>0</v>
      </c>
      <c r="E6453" t="s">
        <v>1203</v>
      </c>
      <c r="F6453">
        <v>0</v>
      </c>
      <c r="G6453">
        <v>0</v>
      </c>
      <c r="H6453">
        <v>0</v>
      </c>
      <c r="I6453">
        <v>43112060801</v>
      </c>
      <c r="J6453">
        <v>13</v>
      </c>
      <c r="K6453" t="s">
        <v>1395</v>
      </c>
      <c r="L6453">
        <v>2531</v>
      </c>
      <c r="M6453" t="s">
        <v>1214</v>
      </c>
      <c r="N6453" t="s">
        <v>1585</v>
      </c>
      <c r="O6453">
        <v>0</v>
      </c>
      <c r="P6453" t="s">
        <v>1233</v>
      </c>
      <c r="Q6453">
        <v>19960401</v>
      </c>
      <c r="R6453">
        <v>891012370</v>
      </c>
    </row>
    <row r="6454" spans="1:18">
      <c r="A6454" t="s">
        <v>1584</v>
      </c>
      <c r="B6454" t="s">
        <v>1325</v>
      </c>
      <c r="C6454">
        <v>201002</v>
      </c>
      <c r="D6454">
        <v>27</v>
      </c>
      <c r="E6454" t="s">
        <v>1203</v>
      </c>
      <c r="F6454">
        <v>0</v>
      </c>
      <c r="G6454">
        <v>37249</v>
      </c>
      <c r="H6454">
        <v>28042</v>
      </c>
      <c r="I6454">
        <v>43112068600</v>
      </c>
      <c r="J6454">
        <v>11</v>
      </c>
      <c r="K6454" t="s">
        <v>1395</v>
      </c>
      <c r="L6454">
        <v>2531</v>
      </c>
      <c r="M6454" t="s">
        <v>1214</v>
      </c>
      <c r="N6454" t="s">
        <v>1585</v>
      </c>
      <c r="O6454">
        <v>0</v>
      </c>
      <c r="P6454" t="s">
        <v>1207</v>
      </c>
      <c r="Q6454">
        <v>19900601</v>
      </c>
      <c r="R6454">
        <v>891012370</v>
      </c>
    </row>
    <row r="6455" spans="1:18">
      <c r="A6455" t="s">
        <v>1584</v>
      </c>
      <c r="B6455" t="s">
        <v>1235</v>
      </c>
      <c r="C6455">
        <v>201002</v>
      </c>
      <c r="D6455">
        <v>0</v>
      </c>
      <c r="E6455" t="s">
        <v>1203</v>
      </c>
      <c r="F6455">
        <v>0</v>
      </c>
      <c r="G6455">
        <v>0</v>
      </c>
      <c r="H6455">
        <v>0</v>
      </c>
      <c r="I6455">
        <v>43112068800</v>
      </c>
      <c r="J6455">
        <v>13</v>
      </c>
      <c r="K6455" t="s">
        <v>1586</v>
      </c>
      <c r="L6455">
        <v>2531</v>
      </c>
      <c r="M6455" t="s">
        <v>1214</v>
      </c>
      <c r="N6455" t="s">
        <v>1585</v>
      </c>
      <c r="O6455">
        <v>0</v>
      </c>
      <c r="P6455" t="s">
        <v>1233</v>
      </c>
      <c r="Q6455">
        <v>19960501</v>
      </c>
      <c r="R6455">
        <v>891012370</v>
      </c>
    </row>
    <row r="6456" spans="1:18">
      <c r="A6456" t="s">
        <v>1584</v>
      </c>
      <c r="B6456" t="s">
        <v>1257</v>
      </c>
      <c r="C6456">
        <v>201002</v>
      </c>
      <c r="D6456">
        <v>27</v>
      </c>
      <c r="E6456" t="s">
        <v>1203</v>
      </c>
      <c r="F6456">
        <v>16</v>
      </c>
      <c r="G6456">
        <v>6195</v>
      </c>
      <c r="H6456">
        <v>130</v>
      </c>
      <c r="I6456">
        <v>43112069000</v>
      </c>
      <c r="J6456">
        <v>11</v>
      </c>
      <c r="K6456" t="s">
        <v>1395</v>
      </c>
      <c r="L6456">
        <v>2531</v>
      </c>
      <c r="M6456" t="s">
        <v>1214</v>
      </c>
      <c r="N6456" t="s">
        <v>1585</v>
      </c>
      <c r="O6456">
        <v>0</v>
      </c>
      <c r="P6456" t="s">
        <v>1233</v>
      </c>
      <c r="Q6456">
        <v>19940901</v>
      </c>
      <c r="R6456">
        <v>891012370</v>
      </c>
    </row>
    <row r="6457" spans="1:18">
      <c r="A6457" t="s">
        <v>1592</v>
      </c>
      <c r="B6457" t="s">
        <v>1390</v>
      </c>
      <c r="C6457">
        <v>201002</v>
      </c>
      <c r="D6457">
        <v>0</v>
      </c>
      <c r="E6457" t="s">
        <v>1349</v>
      </c>
      <c r="F6457">
        <v>0</v>
      </c>
      <c r="G6457">
        <v>0</v>
      </c>
      <c r="H6457">
        <v>0</v>
      </c>
      <c r="I6457">
        <v>43112053600</v>
      </c>
      <c r="J6457">
        <v>14</v>
      </c>
      <c r="K6457" t="s">
        <v>1593</v>
      </c>
      <c r="L6457">
        <v>2531</v>
      </c>
      <c r="M6457" t="s">
        <v>1214</v>
      </c>
      <c r="N6457" t="s">
        <v>1585</v>
      </c>
      <c r="O6457">
        <v>0</v>
      </c>
      <c r="P6457" t="s">
        <v>1350</v>
      </c>
    </row>
    <row r="6458" spans="1:18">
      <c r="A6458" t="s">
        <v>1584</v>
      </c>
      <c r="B6458" t="s">
        <v>1232</v>
      </c>
      <c r="C6458">
        <v>201003</v>
      </c>
      <c r="D6458">
        <v>31</v>
      </c>
      <c r="E6458" t="s">
        <v>1203</v>
      </c>
      <c r="F6458">
        <v>3</v>
      </c>
      <c r="G6458">
        <v>6329</v>
      </c>
      <c r="H6458">
        <v>704</v>
      </c>
      <c r="I6458">
        <v>43112048700</v>
      </c>
      <c r="J6458">
        <v>11</v>
      </c>
      <c r="K6458" t="s">
        <v>1395</v>
      </c>
      <c r="L6458">
        <v>2531</v>
      </c>
      <c r="M6458" t="s">
        <v>1214</v>
      </c>
      <c r="N6458" t="s">
        <v>1585</v>
      </c>
      <c r="O6458">
        <v>0</v>
      </c>
      <c r="P6458" t="s">
        <v>1322</v>
      </c>
      <c r="Q6458">
        <v>19891201</v>
      </c>
      <c r="R6458">
        <v>891012370</v>
      </c>
    </row>
    <row r="6459" spans="1:18">
      <c r="A6459" t="s">
        <v>1584</v>
      </c>
      <c r="B6459" t="s">
        <v>1304</v>
      </c>
      <c r="C6459">
        <v>201003</v>
      </c>
      <c r="D6459">
        <v>31</v>
      </c>
      <c r="E6459" t="s">
        <v>1203</v>
      </c>
      <c r="F6459">
        <v>8</v>
      </c>
      <c r="G6459">
        <v>15449</v>
      </c>
      <c r="H6459">
        <v>95</v>
      </c>
      <c r="I6459">
        <v>43112049901</v>
      </c>
      <c r="J6459">
        <v>11</v>
      </c>
      <c r="K6459" t="s">
        <v>1586</v>
      </c>
      <c r="L6459">
        <v>2531</v>
      </c>
      <c r="M6459" t="s">
        <v>1214</v>
      </c>
      <c r="N6459" t="s">
        <v>1585</v>
      </c>
      <c r="O6459">
        <v>0</v>
      </c>
      <c r="P6459" t="s">
        <v>1207</v>
      </c>
      <c r="Q6459">
        <v>20020331</v>
      </c>
      <c r="R6459">
        <v>891012370</v>
      </c>
    </row>
    <row r="6460" spans="1:18">
      <c r="A6460" t="s">
        <v>1584</v>
      </c>
      <c r="B6460" t="s">
        <v>1305</v>
      </c>
      <c r="C6460">
        <v>201003</v>
      </c>
      <c r="D6460">
        <v>31</v>
      </c>
      <c r="E6460" t="s">
        <v>1203</v>
      </c>
      <c r="F6460">
        <v>10</v>
      </c>
      <c r="G6460">
        <v>18140</v>
      </c>
      <c r="H6460">
        <v>62</v>
      </c>
      <c r="I6460">
        <v>43112050401</v>
      </c>
      <c r="J6460">
        <v>11</v>
      </c>
      <c r="K6460" t="s">
        <v>1395</v>
      </c>
      <c r="L6460">
        <v>2531</v>
      </c>
      <c r="M6460" t="s">
        <v>1214</v>
      </c>
      <c r="N6460" t="s">
        <v>1585</v>
      </c>
      <c r="O6460">
        <v>0</v>
      </c>
      <c r="P6460" t="s">
        <v>1207</v>
      </c>
      <c r="Q6460">
        <v>20020319</v>
      </c>
      <c r="R6460">
        <v>891012370</v>
      </c>
    </row>
    <row r="6461" spans="1:18">
      <c r="A6461" t="s">
        <v>1584</v>
      </c>
      <c r="B6461" t="s">
        <v>1587</v>
      </c>
      <c r="C6461">
        <v>201003</v>
      </c>
      <c r="D6461">
        <v>0</v>
      </c>
      <c r="E6461" t="s">
        <v>1203</v>
      </c>
      <c r="F6461">
        <v>0</v>
      </c>
      <c r="G6461">
        <v>0</v>
      </c>
      <c r="H6461">
        <v>0</v>
      </c>
      <c r="I6461">
        <v>43112051000</v>
      </c>
      <c r="J6461">
        <v>13</v>
      </c>
      <c r="K6461" t="s">
        <v>1586</v>
      </c>
      <c r="L6461">
        <v>2531</v>
      </c>
      <c r="M6461" t="s">
        <v>1214</v>
      </c>
      <c r="N6461" t="s">
        <v>1585</v>
      </c>
      <c r="O6461">
        <v>0</v>
      </c>
      <c r="P6461" t="s">
        <v>1588</v>
      </c>
      <c r="Q6461">
        <v>19831201</v>
      </c>
      <c r="R6461">
        <v>891012370</v>
      </c>
    </row>
    <row r="6462" spans="1:18">
      <c r="A6462" t="s">
        <v>1584</v>
      </c>
      <c r="B6462" t="s">
        <v>1589</v>
      </c>
      <c r="C6462">
        <v>201003</v>
      </c>
      <c r="D6462">
        <v>0</v>
      </c>
      <c r="E6462" t="s">
        <v>1203</v>
      </c>
      <c r="F6462">
        <v>0</v>
      </c>
      <c r="G6462">
        <v>0</v>
      </c>
      <c r="H6462">
        <v>0</v>
      </c>
      <c r="I6462">
        <v>43112051000</v>
      </c>
      <c r="J6462">
        <v>13</v>
      </c>
      <c r="K6462" t="s">
        <v>1586</v>
      </c>
      <c r="L6462">
        <v>2531</v>
      </c>
      <c r="M6462" t="s">
        <v>1214</v>
      </c>
      <c r="N6462" t="s">
        <v>1585</v>
      </c>
      <c r="O6462">
        <v>0</v>
      </c>
      <c r="P6462" t="s">
        <v>1425</v>
      </c>
      <c r="Q6462">
        <v>19831201</v>
      </c>
      <c r="R6462">
        <v>891012370</v>
      </c>
    </row>
    <row r="6463" spans="1:18">
      <c r="A6463" t="s">
        <v>1584</v>
      </c>
      <c r="B6463" t="s">
        <v>1321</v>
      </c>
      <c r="C6463">
        <v>201003</v>
      </c>
      <c r="D6463">
        <v>0</v>
      </c>
      <c r="E6463" t="s">
        <v>1203</v>
      </c>
      <c r="F6463">
        <v>0</v>
      </c>
      <c r="G6463">
        <v>0</v>
      </c>
      <c r="H6463">
        <v>0</v>
      </c>
      <c r="I6463">
        <v>43112051700</v>
      </c>
      <c r="J6463">
        <v>13</v>
      </c>
      <c r="K6463" t="s">
        <v>1395</v>
      </c>
      <c r="L6463">
        <v>2531</v>
      </c>
      <c r="M6463" t="s">
        <v>1214</v>
      </c>
      <c r="N6463" t="s">
        <v>1585</v>
      </c>
      <c r="O6463">
        <v>0</v>
      </c>
      <c r="P6463" t="s">
        <v>1322</v>
      </c>
      <c r="Q6463">
        <v>19890201</v>
      </c>
      <c r="R6463">
        <v>891012370</v>
      </c>
    </row>
    <row r="6464" spans="1:18">
      <c r="A6464" t="s">
        <v>1584</v>
      </c>
      <c r="B6464" t="s">
        <v>1384</v>
      </c>
      <c r="C6464">
        <v>201003</v>
      </c>
      <c r="D6464">
        <v>0</v>
      </c>
      <c r="E6464" t="s">
        <v>1349</v>
      </c>
      <c r="F6464">
        <v>0</v>
      </c>
      <c r="G6464">
        <v>0</v>
      </c>
      <c r="H6464">
        <v>0</v>
      </c>
      <c r="I6464">
        <v>43112052900</v>
      </c>
      <c r="J6464">
        <v>14</v>
      </c>
      <c r="K6464" t="s">
        <v>1586</v>
      </c>
      <c r="L6464">
        <v>2531</v>
      </c>
      <c r="M6464" t="s">
        <v>1214</v>
      </c>
      <c r="N6464" t="s">
        <v>1585</v>
      </c>
      <c r="O6464">
        <v>0</v>
      </c>
      <c r="P6464" t="s">
        <v>1350</v>
      </c>
    </row>
    <row r="6465" spans="1:18">
      <c r="A6465" t="s">
        <v>1584</v>
      </c>
      <c r="B6465" t="s">
        <v>1254</v>
      </c>
      <c r="C6465">
        <v>201003</v>
      </c>
      <c r="D6465">
        <v>0</v>
      </c>
      <c r="E6465" t="s">
        <v>1203</v>
      </c>
      <c r="F6465">
        <v>0</v>
      </c>
      <c r="G6465">
        <v>0</v>
      </c>
      <c r="H6465">
        <v>0</v>
      </c>
      <c r="I6465">
        <v>43112056000</v>
      </c>
      <c r="J6465">
        <v>13</v>
      </c>
      <c r="K6465" t="s">
        <v>1586</v>
      </c>
      <c r="L6465">
        <v>2531</v>
      </c>
      <c r="M6465" t="s">
        <v>1214</v>
      </c>
      <c r="N6465" t="s">
        <v>1585</v>
      </c>
      <c r="O6465">
        <v>0</v>
      </c>
      <c r="P6465" t="s">
        <v>1233</v>
      </c>
      <c r="Q6465">
        <v>19881201</v>
      </c>
      <c r="R6465">
        <v>891012370</v>
      </c>
    </row>
    <row r="6466" spans="1:18">
      <c r="A6466" t="s">
        <v>1584</v>
      </c>
      <c r="B6466" t="s">
        <v>1590</v>
      </c>
      <c r="C6466">
        <v>201003</v>
      </c>
      <c r="D6466">
        <v>0</v>
      </c>
      <c r="E6466" t="s">
        <v>1203</v>
      </c>
      <c r="F6466">
        <v>0</v>
      </c>
      <c r="G6466">
        <v>0</v>
      </c>
      <c r="H6466">
        <v>0</v>
      </c>
      <c r="I6466">
        <v>43112054200</v>
      </c>
      <c r="J6466">
        <v>13</v>
      </c>
      <c r="K6466" t="s">
        <v>1586</v>
      </c>
      <c r="L6466">
        <v>2531</v>
      </c>
      <c r="M6466" t="s">
        <v>1214</v>
      </c>
      <c r="N6466" t="s">
        <v>1585</v>
      </c>
      <c r="O6466">
        <v>0</v>
      </c>
      <c r="P6466" t="s">
        <v>1423</v>
      </c>
      <c r="Q6466">
        <v>19840201</v>
      </c>
      <c r="R6466">
        <v>891012370</v>
      </c>
    </row>
    <row r="6467" spans="1:18">
      <c r="A6467" t="s">
        <v>1584</v>
      </c>
      <c r="B6467" t="s">
        <v>1591</v>
      </c>
      <c r="C6467">
        <v>201003</v>
      </c>
      <c r="D6467">
        <v>0</v>
      </c>
      <c r="E6467" t="s">
        <v>1203</v>
      </c>
      <c r="F6467">
        <v>0</v>
      </c>
      <c r="G6467">
        <v>0</v>
      </c>
      <c r="H6467">
        <v>0</v>
      </c>
      <c r="I6467">
        <v>43112054200</v>
      </c>
      <c r="J6467">
        <v>13</v>
      </c>
      <c r="K6467" t="s">
        <v>1586</v>
      </c>
      <c r="L6467">
        <v>2531</v>
      </c>
      <c r="M6467" t="s">
        <v>1214</v>
      </c>
      <c r="N6467" t="s">
        <v>1585</v>
      </c>
      <c r="O6467">
        <v>0</v>
      </c>
      <c r="P6467" t="s">
        <v>1425</v>
      </c>
      <c r="Q6467">
        <v>19840101</v>
      </c>
      <c r="R6467">
        <v>891012370</v>
      </c>
    </row>
    <row r="6468" spans="1:18">
      <c r="A6468" t="s">
        <v>1584</v>
      </c>
      <c r="B6468" t="s">
        <v>1255</v>
      </c>
      <c r="C6468">
        <v>201003</v>
      </c>
      <c r="D6468">
        <v>0</v>
      </c>
      <c r="E6468" t="s">
        <v>1203</v>
      </c>
      <c r="F6468">
        <v>0</v>
      </c>
      <c r="G6468">
        <v>0</v>
      </c>
      <c r="H6468">
        <v>0</v>
      </c>
      <c r="I6468">
        <v>43112055600</v>
      </c>
      <c r="J6468">
        <v>13</v>
      </c>
      <c r="K6468" t="s">
        <v>1586</v>
      </c>
      <c r="L6468">
        <v>2531</v>
      </c>
      <c r="M6468" t="s">
        <v>1214</v>
      </c>
      <c r="N6468" t="s">
        <v>1585</v>
      </c>
      <c r="O6468">
        <v>0</v>
      </c>
      <c r="P6468" t="s">
        <v>1393</v>
      </c>
      <c r="Q6468">
        <v>20000925</v>
      </c>
      <c r="R6468">
        <v>891012370</v>
      </c>
    </row>
    <row r="6469" spans="1:18">
      <c r="A6469" t="s">
        <v>1584</v>
      </c>
      <c r="B6469" t="s">
        <v>1357</v>
      </c>
      <c r="C6469">
        <v>201003</v>
      </c>
      <c r="D6469">
        <v>0</v>
      </c>
      <c r="E6469" t="s">
        <v>1203</v>
      </c>
      <c r="F6469">
        <v>0</v>
      </c>
      <c r="G6469">
        <v>0</v>
      </c>
      <c r="H6469">
        <v>0</v>
      </c>
      <c r="I6469">
        <v>43112061200</v>
      </c>
      <c r="J6469">
        <v>13</v>
      </c>
      <c r="K6469" t="s">
        <v>1586</v>
      </c>
      <c r="L6469">
        <v>2531</v>
      </c>
      <c r="M6469" t="s">
        <v>1214</v>
      </c>
      <c r="N6469" t="s">
        <v>1585</v>
      </c>
      <c r="O6469">
        <v>0</v>
      </c>
      <c r="P6469" t="s">
        <v>1207</v>
      </c>
      <c r="Q6469">
        <v>19860201</v>
      </c>
      <c r="R6469">
        <v>891012370</v>
      </c>
    </row>
    <row r="6470" spans="1:18">
      <c r="A6470" t="s">
        <v>1584</v>
      </c>
      <c r="B6470" t="s">
        <v>1306</v>
      </c>
      <c r="C6470">
        <v>201003</v>
      </c>
      <c r="D6470">
        <v>31</v>
      </c>
      <c r="E6470" t="s">
        <v>1203</v>
      </c>
      <c r="F6470">
        <v>2</v>
      </c>
      <c r="G6470">
        <v>3442</v>
      </c>
      <c r="H6470">
        <v>937</v>
      </c>
      <c r="I6470">
        <v>43112057301</v>
      </c>
      <c r="J6470">
        <v>11</v>
      </c>
      <c r="K6470" t="s">
        <v>1395</v>
      </c>
      <c r="L6470">
        <v>2531</v>
      </c>
      <c r="M6470" t="s">
        <v>1214</v>
      </c>
      <c r="N6470" t="s">
        <v>1585</v>
      </c>
      <c r="O6470">
        <v>0</v>
      </c>
      <c r="P6470" t="s">
        <v>1322</v>
      </c>
      <c r="Q6470">
        <v>20030227</v>
      </c>
      <c r="R6470">
        <v>891012370</v>
      </c>
    </row>
    <row r="6471" spans="1:18">
      <c r="A6471" t="s">
        <v>1584</v>
      </c>
      <c r="B6471" t="s">
        <v>1256</v>
      </c>
      <c r="C6471">
        <v>201003</v>
      </c>
      <c r="D6471">
        <v>0</v>
      </c>
      <c r="E6471" t="s">
        <v>1203</v>
      </c>
      <c r="F6471">
        <v>0</v>
      </c>
      <c r="G6471">
        <v>0</v>
      </c>
      <c r="H6471">
        <v>0</v>
      </c>
      <c r="I6471">
        <v>43112059600</v>
      </c>
      <c r="J6471">
        <v>13</v>
      </c>
      <c r="K6471" t="s">
        <v>1586</v>
      </c>
      <c r="L6471">
        <v>2531</v>
      </c>
      <c r="M6471" t="s">
        <v>1214</v>
      </c>
      <c r="N6471" t="s">
        <v>1585</v>
      </c>
      <c r="O6471">
        <v>0</v>
      </c>
      <c r="P6471" t="s">
        <v>1233</v>
      </c>
      <c r="Q6471">
        <v>19891101</v>
      </c>
      <c r="R6471">
        <v>891012370</v>
      </c>
    </row>
    <row r="6472" spans="1:18">
      <c r="A6472" t="s">
        <v>1584</v>
      </c>
      <c r="B6472" t="s">
        <v>1307</v>
      </c>
      <c r="C6472">
        <v>201003</v>
      </c>
      <c r="D6472">
        <v>0</v>
      </c>
      <c r="E6472" t="s">
        <v>1203</v>
      </c>
      <c r="F6472">
        <v>0</v>
      </c>
      <c r="G6472">
        <v>0</v>
      </c>
      <c r="H6472">
        <v>0</v>
      </c>
      <c r="I6472">
        <v>43112059500</v>
      </c>
      <c r="J6472">
        <v>13</v>
      </c>
      <c r="K6472" t="s">
        <v>1395</v>
      </c>
      <c r="L6472">
        <v>2531</v>
      </c>
      <c r="M6472" t="s">
        <v>1214</v>
      </c>
      <c r="N6472" t="s">
        <v>1585</v>
      </c>
      <c r="O6472">
        <v>0</v>
      </c>
      <c r="P6472" t="s">
        <v>1322</v>
      </c>
      <c r="Q6472">
        <v>19901001</v>
      </c>
      <c r="R6472">
        <v>891012370</v>
      </c>
    </row>
    <row r="6473" spans="1:18">
      <c r="A6473" t="s">
        <v>1584</v>
      </c>
      <c r="B6473" t="s">
        <v>1324</v>
      </c>
      <c r="C6473">
        <v>201003</v>
      </c>
      <c r="D6473">
        <v>31</v>
      </c>
      <c r="E6473" t="s">
        <v>1349</v>
      </c>
      <c r="F6473">
        <v>0</v>
      </c>
      <c r="G6473">
        <v>0</v>
      </c>
      <c r="H6473">
        <v>0</v>
      </c>
      <c r="I6473">
        <v>43112061800</v>
      </c>
      <c r="J6473">
        <v>22</v>
      </c>
      <c r="K6473" t="s">
        <v>1395</v>
      </c>
      <c r="L6473">
        <v>2531</v>
      </c>
      <c r="M6473" t="s">
        <v>1214</v>
      </c>
      <c r="N6473" t="s">
        <v>1585</v>
      </c>
      <c r="O6473">
        <v>39</v>
      </c>
      <c r="P6473" t="s">
        <v>1233</v>
      </c>
      <c r="Q6473">
        <v>19901001</v>
      </c>
      <c r="R6473">
        <v>891012370</v>
      </c>
    </row>
    <row r="6474" spans="1:18">
      <c r="A6474" t="s">
        <v>1584</v>
      </c>
      <c r="B6474" t="s">
        <v>1308</v>
      </c>
      <c r="C6474">
        <v>201003</v>
      </c>
      <c r="D6474">
        <v>0</v>
      </c>
      <c r="E6474" t="s">
        <v>1203</v>
      </c>
      <c r="F6474">
        <v>0</v>
      </c>
      <c r="G6474">
        <v>0</v>
      </c>
      <c r="H6474">
        <v>0</v>
      </c>
      <c r="I6474">
        <v>43112060801</v>
      </c>
      <c r="J6474">
        <v>13</v>
      </c>
      <c r="K6474" t="s">
        <v>1395</v>
      </c>
      <c r="L6474">
        <v>2531</v>
      </c>
      <c r="M6474" t="s">
        <v>1214</v>
      </c>
      <c r="N6474" t="s">
        <v>1585</v>
      </c>
      <c r="O6474">
        <v>0</v>
      </c>
      <c r="P6474" t="s">
        <v>1233</v>
      </c>
      <c r="Q6474">
        <v>19960401</v>
      </c>
      <c r="R6474">
        <v>891012370</v>
      </c>
    </row>
    <row r="6475" spans="1:18">
      <c r="A6475" t="s">
        <v>1584</v>
      </c>
      <c r="B6475" t="s">
        <v>1325</v>
      </c>
      <c r="C6475">
        <v>201003</v>
      </c>
      <c r="D6475">
        <v>30</v>
      </c>
      <c r="E6475" t="s">
        <v>1203</v>
      </c>
      <c r="F6475">
        <v>12</v>
      </c>
      <c r="G6475">
        <v>22623</v>
      </c>
      <c r="H6475">
        <v>29863</v>
      </c>
      <c r="I6475">
        <v>43112068600</v>
      </c>
      <c r="J6475">
        <v>11</v>
      </c>
      <c r="K6475" t="s">
        <v>1395</v>
      </c>
      <c r="L6475">
        <v>2531</v>
      </c>
      <c r="M6475" t="s">
        <v>1214</v>
      </c>
      <c r="N6475" t="s">
        <v>1585</v>
      </c>
      <c r="O6475">
        <v>0</v>
      </c>
      <c r="P6475" t="s">
        <v>1207</v>
      </c>
      <c r="Q6475">
        <v>19900601</v>
      </c>
      <c r="R6475">
        <v>891012370</v>
      </c>
    </row>
    <row r="6476" spans="1:18">
      <c r="A6476" t="s">
        <v>1584</v>
      </c>
      <c r="B6476" t="s">
        <v>1235</v>
      </c>
      <c r="C6476">
        <v>201003</v>
      </c>
      <c r="D6476">
        <v>0</v>
      </c>
      <c r="E6476" t="s">
        <v>1203</v>
      </c>
      <c r="F6476">
        <v>0</v>
      </c>
      <c r="G6476">
        <v>0</v>
      </c>
      <c r="H6476">
        <v>0</v>
      </c>
      <c r="I6476">
        <v>43112068800</v>
      </c>
      <c r="J6476">
        <v>13</v>
      </c>
      <c r="K6476" t="s">
        <v>1586</v>
      </c>
      <c r="L6476">
        <v>2531</v>
      </c>
      <c r="M6476" t="s">
        <v>1214</v>
      </c>
      <c r="N6476" t="s">
        <v>1585</v>
      </c>
      <c r="O6476">
        <v>0</v>
      </c>
      <c r="P6476" t="s">
        <v>1233</v>
      </c>
      <c r="Q6476">
        <v>19960501</v>
      </c>
      <c r="R6476">
        <v>891012370</v>
      </c>
    </row>
    <row r="6477" spans="1:18">
      <c r="A6477" t="s">
        <v>1584</v>
      </c>
      <c r="B6477" t="s">
        <v>1257</v>
      </c>
      <c r="C6477">
        <v>201003</v>
      </c>
      <c r="D6477">
        <v>31</v>
      </c>
      <c r="E6477" t="s">
        <v>1203</v>
      </c>
      <c r="F6477">
        <v>4</v>
      </c>
      <c r="G6477">
        <v>7831</v>
      </c>
      <c r="H6477">
        <v>183</v>
      </c>
      <c r="I6477">
        <v>43112069000</v>
      </c>
      <c r="J6477">
        <v>11</v>
      </c>
      <c r="K6477" t="s">
        <v>1395</v>
      </c>
      <c r="L6477">
        <v>2531</v>
      </c>
      <c r="M6477" t="s">
        <v>1214</v>
      </c>
      <c r="N6477" t="s">
        <v>1585</v>
      </c>
      <c r="O6477">
        <v>0</v>
      </c>
      <c r="P6477" t="s">
        <v>1233</v>
      </c>
      <c r="Q6477">
        <v>19940901</v>
      </c>
      <c r="R6477">
        <v>891012370</v>
      </c>
    </row>
    <row r="6478" spans="1:18">
      <c r="A6478" t="s">
        <v>1592</v>
      </c>
      <c r="B6478" t="s">
        <v>1390</v>
      </c>
      <c r="C6478">
        <v>201003</v>
      </c>
      <c r="D6478">
        <v>0</v>
      </c>
      <c r="E6478" t="s">
        <v>1349</v>
      </c>
      <c r="F6478">
        <v>0</v>
      </c>
      <c r="G6478">
        <v>0</v>
      </c>
      <c r="H6478">
        <v>0</v>
      </c>
      <c r="I6478">
        <v>43112053600</v>
      </c>
      <c r="J6478">
        <v>14</v>
      </c>
      <c r="K6478" t="s">
        <v>1593</v>
      </c>
      <c r="L6478">
        <v>2531</v>
      </c>
      <c r="M6478" t="s">
        <v>1214</v>
      </c>
      <c r="N6478" t="s">
        <v>1585</v>
      </c>
      <c r="O6478">
        <v>0</v>
      </c>
      <c r="P6478" t="s">
        <v>1350</v>
      </c>
    </row>
    <row r="6479" spans="1:18">
      <c r="A6479" t="s">
        <v>1584</v>
      </c>
      <c r="B6479" t="s">
        <v>1232</v>
      </c>
      <c r="C6479">
        <v>201004</v>
      </c>
      <c r="D6479">
        <v>29</v>
      </c>
      <c r="E6479" t="s">
        <v>1203</v>
      </c>
      <c r="F6479">
        <v>5</v>
      </c>
      <c r="G6479">
        <v>9168</v>
      </c>
      <c r="H6479">
        <v>0</v>
      </c>
      <c r="I6479">
        <v>43112048700</v>
      </c>
      <c r="J6479">
        <v>11</v>
      </c>
      <c r="K6479" t="s">
        <v>1395</v>
      </c>
      <c r="L6479">
        <v>2531</v>
      </c>
      <c r="M6479" t="s">
        <v>1214</v>
      </c>
      <c r="N6479" t="s">
        <v>1585</v>
      </c>
      <c r="O6479">
        <v>0</v>
      </c>
      <c r="P6479" t="s">
        <v>1322</v>
      </c>
      <c r="Q6479">
        <v>19891201</v>
      </c>
      <c r="R6479">
        <v>891012370</v>
      </c>
    </row>
    <row r="6480" spans="1:18">
      <c r="A6480" t="s">
        <v>1584</v>
      </c>
      <c r="B6480" t="s">
        <v>1304</v>
      </c>
      <c r="C6480">
        <v>201004</v>
      </c>
      <c r="D6480">
        <v>29</v>
      </c>
      <c r="E6480" t="s">
        <v>1203</v>
      </c>
      <c r="F6480">
        <v>8</v>
      </c>
      <c r="G6480">
        <v>15227</v>
      </c>
      <c r="H6480">
        <v>0</v>
      </c>
      <c r="I6480">
        <v>43112049901</v>
      </c>
      <c r="J6480">
        <v>11</v>
      </c>
      <c r="K6480" t="s">
        <v>1586</v>
      </c>
      <c r="L6480">
        <v>2531</v>
      </c>
      <c r="M6480" t="s">
        <v>1214</v>
      </c>
      <c r="N6480" t="s">
        <v>1585</v>
      </c>
      <c r="O6480">
        <v>0</v>
      </c>
      <c r="P6480" t="s">
        <v>1207</v>
      </c>
      <c r="Q6480">
        <v>20020331</v>
      </c>
      <c r="R6480">
        <v>891012370</v>
      </c>
    </row>
    <row r="6481" spans="1:18">
      <c r="A6481" t="s">
        <v>1584</v>
      </c>
      <c r="B6481" t="s">
        <v>1305</v>
      </c>
      <c r="C6481">
        <v>201004</v>
      </c>
      <c r="D6481">
        <v>29</v>
      </c>
      <c r="E6481" t="s">
        <v>1203</v>
      </c>
      <c r="F6481">
        <v>12</v>
      </c>
      <c r="G6481">
        <v>21548</v>
      </c>
      <c r="H6481">
        <v>19</v>
      </c>
      <c r="I6481">
        <v>43112050401</v>
      </c>
      <c r="J6481">
        <v>11</v>
      </c>
      <c r="K6481" t="s">
        <v>1395</v>
      </c>
      <c r="L6481">
        <v>2531</v>
      </c>
      <c r="M6481" t="s">
        <v>1214</v>
      </c>
      <c r="N6481" t="s">
        <v>1585</v>
      </c>
      <c r="O6481">
        <v>0</v>
      </c>
      <c r="P6481" t="s">
        <v>1207</v>
      </c>
      <c r="Q6481">
        <v>20020319</v>
      </c>
      <c r="R6481">
        <v>891012370</v>
      </c>
    </row>
    <row r="6482" spans="1:18">
      <c r="A6482" t="s">
        <v>1584</v>
      </c>
      <c r="B6482" t="s">
        <v>1587</v>
      </c>
      <c r="C6482">
        <v>201004</v>
      </c>
      <c r="D6482">
        <v>0</v>
      </c>
      <c r="E6482" t="s">
        <v>1203</v>
      </c>
      <c r="F6482">
        <v>0</v>
      </c>
      <c r="G6482">
        <v>0</v>
      </c>
      <c r="H6482">
        <v>0</v>
      </c>
      <c r="I6482">
        <v>43112051000</v>
      </c>
      <c r="J6482">
        <v>13</v>
      </c>
      <c r="K6482" t="s">
        <v>1586</v>
      </c>
      <c r="L6482">
        <v>2531</v>
      </c>
      <c r="M6482" t="s">
        <v>1214</v>
      </c>
      <c r="N6482" t="s">
        <v>1585</v>
      </c>
      <c r="O6482">
        <v>0</v>
      </c>
      <c r="P6482" t="s">
        <v>1588</v>
      </c>
      <c r="Q6482">
        <v>19831201</v>
      </c>
      <c r="R6482">
        <v>891012370</v>
      </c>
    </row>
    <row r="6483" spans="1:18">
      <c r="A6483" t="s">
        <v>1584</v>
      </c>
      <c r="B6483" t="s">
        <v>1589</v>
      </c>
      <c r="C6483">
        <v>201004</v>
      </c>
      <c r="D6483">
        <v>0</v>
      </c>
      <c r="E6483" t="s">
        <v>1203</v>
      </c>
      <c r="F6483">
        <v>0</v>
      </c>
      <c r="G6483">
        <v>0</v>
      </c>
      <c r="H6483">
        <v>0</v>
      </c>
      <c r="I6483">
        <v>43112051000</v>
      </c>
      <c r="J6483">
        <v>13</v>
      </c>
      <c r="K6483" t="s">
        <v>1586</v>
      </c>
      <c r="L6483">
        <v>2531</v>
      </c>
      <c r="M6483" t="s">
        <v>1214</v>
      </c>
      <c r="N6483" t="s">
        <v>1585</v>
      </c>
      <c r="O6483">
        <v>0</v>
      </c>
      <c r="P6483" t="s">
        <v>1425</v>
      </c>
      <c r="Q6483">
        <v>19831201</v>
      </c>
      <c r="R6483">
        <v>891012370</v>
      </c>
    </row>
    <row r="6484" spans="1:18">
      <c r="A6484" t="s">
        <v>1584</v>
      </c>
      <c r="B6484" t="s">
        <v>1321</v>
      </c>
      <c r="C6484">
        <v>201004</v>
      </c>
      <c r="D6484">
        <v>0</v>
      </c>
      <c r="E6484" t="s">
        <v>1203</v>
      </c>
      <c r="F6484">
        <v>0</v>
      </c>
      <c r="G6484">
        <v>0</v>
      </c>
      <c r="H6484">
        <v>0</v>
      </c>
      <c r="I6484">
        <v>43112051700</v>
      </c>
      <c r="J6484">
        <v>13</v>
      </c>
      <c r="K6484" t="s">
        <v>1395</v>
      </c>
      <c r="L6484">
        <v>2531</v>
      </c>
      <c r="M6484" t="s">
        <v>1214</v>
      </c>
      <c r="N6484" t="s">
        <v>1585</v>
      </c>
      <c r="O6484">
        <v>0</v>
      </c>
      <c r="P6484" t="s">
        <v>1322</v>
      </c>
      <c r="Q6484">
        <v>19890201</v>
      </c>
      <c r="R6484">
        <v>891012370</v>
      </c>
    </row>
    <row r="6485" spans="1:18">
      <c r="A6485" t="s">
        <v>1584</v>
      </c>
      <c r="B6485" t="s">
        <v>1384</v>
      </c>
      <c r="C6485">
        <v>201004</v>
      </c>
      <c r="D6485">
        <v>0</v>
      </c>
      <c r="E6485" t="s">
        <v>1349</v>
      </c>
      <c r="F6485">
        <v>0</v>
      </c>
      <c r="G6485">
        <v>0</v>
      </c>
      <c r="H6485">
        <v>0</v>
      </c>
      <c r="I6485">
        <v>43112052900</v>
      </c>
      <c r="J6485">
        <v>14</v>
      </c>
      <c r="K6485" t="s">
        <v>1586</v>
      </c>
      <c r="L6485">
        <v>2531</v>
      </c>
      <c r="M6485" t="s">
        <v>1214</v>
      </c>
      <c r="N6485" t="s">
        <v>1585</v>
      </c>
      <c r="O6485">
        <v>0</v>
      </c>
      <c r="P6485" t="s">
        <v>1350</v>
      </c>
    </row>
    <row r="6486" spans="1:18">
      <c r="A6486" t="s">
        <v>1584</v>
      </c>
      <c r="B6486" t="s">
        <v>1254</v>
      </c>
      <c r="C6486">
        <v>201004</v>
      </c>
      <c r="D6486">
        <v>0</v>
      </c>
      <c r="E6486" t="s">
        <v>1203</v>
      </c>
      <c r="F6486">
        <v>0</v>
      </c>
      <c r="G6486">
        <v>0</v>
      </c>
      <c r="H6486">
        <v>0</v>
      </c>
      <c r="I6486">
        <v>43112056000</v>
      </c>
      <c r="J6486">
        <v>13</v>
      </c>
      <c r="K6486" t="s">
        <v>1586</v>
      </c>
      <c r="L6486">
        <v>2531</v>
      </c>
      <c r="M6486" t="s">
        <v>1214</v>
      </c>
      <c r="N6486" t="s">
        <v>1585</v>
      </c>
      <c r="O6486">
        <v>0</v>
      </c>
      <c r="P6486" t="s">
        <v>1233</v>
      </c>
      <c r="Q6486">
        <v>19881201</v>
      </c>
      <c r="R6486">
        <v>891012370</v>
      </c>
    </row>
    <row r="6487" spans="1:18">
      <c r="A6487" t="s">
        <v>1584</v>
      </c>
      <c r="B6487" t="s">
        <v>1590</v>
      </c>
      <c r="C6487">
        <v>201004</v>
      </c>
      <c r="D6487">
        <v>0</v>
      </c>
      <c r="E6487" t="s">
        <v>1203</v>
      </c>
      <c r="F6487">
        <v>0</v>
      </c>
      <c r="G6487">
        <v>0</v>
      </c>
      <c r="H6487">
        <v>0</v>
      </c>
      <c r="I6487">
        <v>43112054200</v>
      </c>
      <c r="J6487">
        <v>13</v>
      </c>
      <c r="K6487" t="s">
        <v>1586</v>
      </c>
      <c r="L6487">
        <v>2531</v>
      </c>
      <c r="M6487" t="s">
        <v>1214</v>
      </c>
      <c r="N6487" t="s">
        <v>1585</v>
      </c>
      <c r="O6487">
        <v>0</v>
      </c>
      <c r="P6487" t="s">
        <v>1423</v>
      </c>
      <c r="Q6487">
        <v>19840201</v>
      </c>
      <c r="R6487">
        <v>891012370</v>
      </c>
    </row>
    <row r="6488" spans="1:18">
      <c r="A6488" t="s">
        <v>1584</v>
      </c>
      <c r="B6488" t="s">
        <v>1591</v>
      </c>
      <c r="C6488">
        <v>201004</v>
      </c>
      <c r="D6488">
        <v>0</v>
      </c>
      <c r="E6488" t="s">
        <v>1203</v>
      </c>
      <c r="F6488">
        <v>0</v>
      </c>
      <c r="G6488">
        <v>0</v>
      </c>
      <c r="H6488">
        <v>0</v>
      </c>
      <c r="I6488">
        <v>43112054200</v>
      </c>
      <c r="J6488">
        <v>13</v>
      </c>
      <c r="K6488" t="s">
        <v>1586</v>
      </c>
      <c r="L6488">
        <v>2531</v>
      </c>
      <c r="M6488" t="s">
        <v>1214</v>
      </c>
      <c r="N6488" t="s">
        <v>1585</v>
      </c>
      <c r="O6488">
        <v>0</v>
      </c>
      <c r="P6488" t="s">
        <v>1425</v>
      </c>
      <c r="Q6488">
        <v>19840101</v>
      </c>
      <c r="R6488">
        <v>891012370</v>
      </c>
    </row>
    <row r="6489" spans="1:18">
      <c r="A6489" t="s">
        <v>1584</v>
      </c>
      <c r="B6489" t="s">
        <v>1255</v>
      </c>
      <c r="C6489">
        <v>201004</v>
      </c>
      <c r="D6489">
        <v>0</v>
      </c>
      <c r="E6489" t="s">
        <v>1203</v>
      </c>
      <c r="F6489">
        <v>0</v>
      </c>
      <c r="G6489">
        <v>0</v>
      </c>
      <c r="H6489">
        <v>0</v>
      </c>
      <c r="I6489">
        <v>43112055600</v>
      </c>
      <c r="J6489">
        <v>13</v>
      </c>
      <c r="K6489" t="s">
        <v>1586</v>
      </c>
      <c r="L6489">
        <v>2531</v>
      </c>
      <c r="M6489" t="s">
        <v>1214</v>
      </c>
      <c r="N6489" t="s">
        <v>1585</v>
      </c>
      <c r="O6489">
        <v>0</v>
      </c>
      <c r="P6489" t="s">
        <v>1393</v>
      </c>
      <c r="Q6489">
        <v>20000925</v>
      </c>
      <c r="R6489">
        <v>891012370</v>
      </c>
    </row>
    <row r="6490" spans="1:18">
      <c r="A6490" t="s">
        <v>1584</v>
      </c>
      <c r="B6490" t="s">
        <v>1357</v>
      </c>
      <c r="C6490">
        <v>201004</v>
      </c>
      <c r="D6490">
        <v>0</v>
      </c>
      <c r="E6490" t="s">
        <v>1203</v>
      </c>
      <c r="F6490">
        <v>0</v>
      </c>
      <c r="G6490">
        <v>0</v>
      </c>
      <c r="H6490">
        <v>0</v>
      </c>
      <c r="I6490">
        <v>43112061200</v>
      </c>
      <c r="J6490">
        <v>13</v>
      </c>
      <c r="K6490" t="s">
        <v>1586</v>
      </c>
      <c r="L6490">
        <v>2531</v>
      </c>
      <c r="M6490" t="s">
        <v>1214</v>
      </c>
      <c r="N6490" t="s">
        <v>1585</v>
      </c>
      <c r="O6490">
        <v>0</v>
      </c>
      <c r="P6490" t="s">
        <v>1207</v>
      </c>
      <c r="Q6490">
        <v>19860201</v>
      </c>
      <c r="R6490">
        <v>891012370</v>
      </c>
    </row>
    <row r="6491" spans="1:18">
      <c r="A6491" t="s">
        <v>1584</v>
      </c>
      <c r="B6491" t="s">
        <v>1306</v>
      </c>
      <c r="C6491">
        <v>201004</v>
      </c>
      <c r="D6491">
        <v>29</v>
      </c>
      <c r="E6491" t="s">
        <v>1203</v>
      </c>
      <c r="F6491">
        <v>2</v>
      </c>
      <c r="G6491">
        <v>3335</v>
      </c>
      <c r="H6491">
        <v>523</v>
      </c>
      <c r="I6491">
        <v>43112057301</v>
      </c>
      <c r="J6491">
        <v>11</v>
      </c>
      <c r="K6491" t="s">
        <v>1395</v>
      </c>
      <c r="L6491">
        <v>2531</v>
      </c>
      <c r="M6491" t="s">
        <v>1214</v>
      </c>
      <c r="N6491" t="s">
        <v>1585</v>
      </c>
      <c r="O6491">
        <v>0</v>
      </c>
      <c r="P6491" t="s">
        <v>1322</v>
      </c>
      <c r="Q6491">
        <v>20030227</v>
      </c>
      <c r="R6491">
        <v>891012370</v>
      </c>
    </row>
    <row r="6492" spans="1:18">
      <c r="A6492" t="s">
        <v>1584</v>
      </c>
      <c r="B6492" t="s">
        <v>1256</v>
      </c>
      <c r="C6492">
        <v>201004</v>
      </c>
      <c r="D6492">
        <v>0</v>
      </c>
      <c r="E6492" t="s">
        <v>1203</v>
      </c>
      <c r="F6492">
        <v>0</v>
      </c>
      <c r="G6492">
        <v>0</v>
      </c>
      <c r="H6492">
        <v>0</v>
      </c>
      <c r="I6492">
        <v>43112059600</v>
      </c>
      <c r="J6492">
        <v>13</v>
      </c>
      <c r="K6492" t="s">
        <v>1586</v>
      </c>
      <c r="L6492">
        <v>2531</v>
      </c>
      <c r="M6492" t="s">
        <v>1214</v>
      </c>
      <c r="N6492" t="s">
        <v>1585</v>
      </c>
      <c r="O6492">
        <v>0</v>
      </c>
      <c r="P6492" t="s">
        <v>1233</v>
      </c>
      <c r="Q6492">
        <v>19891101</v>
      </c>
      <c r="R6492">
        <v>891012370</v>
      </c>
    </row>
    <row r="6493" spans="1:18">
      <c r="A6493" t="s">
        <v>1584</v>
      </c>
      <c r="B6493" t="s">
        <v>1307</v>
      </c>
      <c r="C6493">
        <v>201004</v>
      </c>
      <c r="D6493">
        <v>0</v>
      </c>
      <c r="E6493" t="s">
        <v>1203</v>
      </c>
      <c r="F6493">
        <v>0</v>
      </c>
      <c r="G6493">
        <v>0</v>
      </c>
      <c r="H6493">
        <v>0</v>
      </c>
      <c r="I6493">
        <v>43112059500</v>
      </c>
      <c r="J6493">
        <v>13</v>
      </c>
      <c r="K6493" t="s">
        <v>1395</v>
      </c>
      <c r="L6493">
        <v>2531</v>
      </c>
      <c r="M6493" t="s">
        <v>1214</v>
      </c>
      <c r="N6493" t="s">
        <v>1585</v>
      </c>
      <c r="O6493">
        <v>0</v>
      </c>
      <c r="P6493" t="s">
        <v>1322</v>
      </c>
      <c r="Q6493">
        <v>19901001</v>
      </c>
      <c r="R6493">
        <v>891012370</v>
      </c>
    </row>
    <row r="6494" spans="1:18">
      <c r="A6494" t="s">
        <v>1584</v>
      </c>
      <c r="B6494" t="s">
        <v>1324</v>
      </c>
      <c r="C6494">
        <v>201004</v>
      </c>
      <c r="D6494">
        <v>29</v>
      </c>
      <c r="E6494" t="s">
        <v>1349</v>
      </c>
      <c r="F6494">
        <v>0</v>
      </c>
      <c r="G6494">
        <v>0</v>
      </c>
      <c r="H6494">
        <v>0</v>
      </c>
      <c r="I6494">
        <v>43112061800</v>
      </c>
      <c r="J6494">
        <v>22</v>
      </c>
      <c r="K6494" t="s">
        <v>1395</v>
      </c>
      <c r="L6494">
        <v>2531</v>
      </c>
      <c r="M6494" t="s">
        <v>1214</v>
      </c>
      <c r="N6494" t="s">
        <v>1585</v>
      </c>
      <c r="O6494">
        <v>45</v>
      </c>
      <c r="P6494" t="s">
        <v>1233</v>
      </c>
      <c r="Q6494">
        <v>19901001</v>
      </c>
      <c r="R6494">
        <v>891012370</v>
      </c>
    </row>
    <row r="6495" spans="1:18">
      <c r="A6495" t="s">
        <v>1584</v>
      </c>
      <c r="B6495" t="s">
        <v>1308</v>
      </c>
      <c r="C6495">
        <v>201004</v>
      </c>
      <c r="D6495">
        <v>0</v>
      </c>
      <c r="E6495" t="s">
        <v>1203</v>
      </c>
      <c r="F6495">
        <v>0</v>
      </c>
      <c r="G6495">
        <v>0</v>
      </c>
      <c r="H6495">
        <v>0</v>
      </c>
      <c r="I6495">
        <v>43112060801</v>
      </c>
      <c r="J6495">
        <v>13</v>
      </c>
      <c r="K6495" t="s">
        <v>1395</v>
      </c>
      <c r="L6495">
        <v>2531</v>
      </c>
      <c r="M6495" t="s">
        <v>1214</v>
      </c>
      <c r="N6495" t="s">
        <v>1585</v>
      </c>
      <c r="O6495">
        <v>0</v>
      </c>
      <c r="P6495" t="s">
        <v>1233</v>
      </c>
      <c r="Q6495">
        <v>19960401</v>
      </c>
      <c r="R6495">
        <v>891012370</v>
      </c>
    </row>
    <row r="6496" spans="1:18">
      <c r="A6496" t="s">
        <v>1584</v>
      </c>
      <c r="B6496" t="s">
        <v>1325</v>
      </c>
      <c r="C6496">
        <v>201004</v>
      </c>
      <c r="D6496">
        <v>29</v>
      </c>
      <c r="E6496" t="s">
        <v>1203</v>
      </c>
      <c r="F6496">
        <v>18</v>
      </c>
      <c r="G6496">
        <v>31741</v>
      </c>
      <c r="H6496">
        <v>30121</v>
      </c>
      <c r="I6496">
        <v>43112068600</v>
      </c>
      <c r="J6496">
        <v>11</v>
      </c>
      <c r="K6496" t="s">
        <v>1395</v>
      </c>
      <c r="L6496">
        <v>2531</v>
      </c>
      <c r="M6496" t="s">
        <v>1214</v>
      </c>
      <c r="N6496" t="s">
        <v>1585</v>
      </c>
      <c r="O6496">
        <v>0</v>
      </c>
      <c r="P6496" t="s">
        <v>1207</v>
      </c>
      <c r="Q6496">
        <v>19900601</v>
      </c>
      <c r="R6496">
        <v>891012370</v>
      </c>
    </row>
    <row r="6497" spans="1:18">
      <c r="A6497" t="s">
        <v>1584</v>
      </c>
      <c r="B6497" t="s">
        <v>1235</v>
      </c>
      <c r="C6497">
        <v>201004</v>
      </c>
      <c r="D6497">
        <v>0</v>
      </c>
      <c r="E6497" t="s">
        <v>1203</v>
      </c>
      <c r="F6497">
        <v>0</v>
      </c>
      <c r="G6497">
        <v>0</v>
      </c>
      <c r="H6497">
        <v>0</v>
      </c>
      <c r="I6497">
        <v>43112068800</v>
      </c>
      <c r="J6497">
        <v>13</v>
      </c>
      <c r="K6497" t="s">
        <v>1586</v>
      </c>
      <c r="L6497">
        <v>2531</v>
      </c>
      <c r="M6497" t="s">
        <v>1214</v>
      </c>
      <c r="N6497" t="s">
        <v>1585</v>
      </c>
      <c r="O6497">
        <v>0</v>
      </c>
      <c r="P6497" t="s">
        <v>1233</v>
      </c>
      <c r="Q6497">
        <v>19960501</v>
      </c>
      <c r="R6497">
        <v>891012370</v>
      </c>
    </row>
    <row r="6498" spans="1:18">
      <c r="A6498" t="s">
        <v>1584</v>
      </c>
      <c r="B6498" t="s">
        <v>1257</v>
      </c>
      <c r="C6498">
        <v>201004</v>
      </c>
      <c r="D6498">
        <v>29</v>
      </c>
      <c r="E6498" t="s">
        <v>1203</v>
      </c>
      <c r="F6498">
        <v>0</v>
      </c>
      <c r="G6498">
        <v>4021</v>
      </c>
      <c r="H6498">
        <v>271</v>
      </c>
      <c r="I6498">
        <v>43112069000</v>
      </c>
      <c r="J6498">
        <v>11</v>
      </c>
      <c r="K6498" t="s">
        <v>1395</v>
      </c>
      <c r="L6498">
        <v>2531</v>
      </c>
      <c r="M6498" t="s">
        <v>1214</v>
      </c>
      <c r="N6498" t="s">
        <v>1585</v>
      </c>
      <c r="O6498">
        <v>0</v>
      </c>
      <c r="P6498" t="s">
        <v>1233</v>
      </c>
      <c r="Q6498">
        <v>19940901</v>
      </c>
      <c r="R6498">
        <v>891012370</v>
      </c>
    </row>
    <row r="6499" spans="1:18">
      <c r="A6499" t="s">
        <v>1592</v>
      </c>
      <c r="B6499" t="s">
        <v>1390</v>
      </c>
      <c r="C6499">
        <v>201004</v>
      </c>
      <c r="D6499">
        <v>0</v>
      </c>
      <c r="E6499" t="s">
        <v>1349</v>
      </c>
      <c r="F6499">
        <v>0</v>
      </c>
      <c r="G6499">
        <v>0</v>
      </c>
      <c r="H6499">
        <v>0</v>
      </c>
      <c r="I6499">
        <v>43112053600</v>
      </c>
      <c r="J6499">
        <v>14</v>
      </c>
      <c r="K6499" t="s">
        <v>1593</v>
      </c>
      <c r="L6499">
        <v>2531</v>
      </c>
      <c r="M6499" t="s">
        <v>1214</v>
      </c>
      <c r="N6499" t="s">
        <v>1585</v>
      </c>
      <c r="O6499">
        <v>0</v>
      </c>
      <c r="P6499" t="s">
        <v>1350</v>
      </c>
    </row>
    <row r="6500" spans="1:18">
      <c r="A6500" t="s">
        <v>1584</v>
      </c>
      <c r="B6500" t="s">
        <v>1232</v>
      </c>
      <c r="C6500">
        <v>201005</v>
      </c>
      <c r="D6500">
        <v>31</v>
      </c>
      <c r="E6500" t="s">
        <v>1203</v>
      </c>
      <c r="F6500">
        <v>13</v>
      </c>
      <c r="G6500">
        <v>8737</v>
      </c>
      <c r="H6500">
        <v>705</v>
      </c>
      <c r="I6500">
        <v>43112048700</v>
      </c>
      <c r="J6500">
        <v>11</v>
      </c>
      <c r="K6500" t="s">
        <v>1395</v>
      </c>
      <c r="L6500">
        <v>2531</v>
      </c>
      <c r="M6500" t="s">
        <v>1214</v>
      </c>
      <c r="N6500" t="s">
        <v>1585</v>
      </c>
      <c r="O6500">
        <v>0</v>
      </c>
      <c r="P6500" t="s">
        <v>1322</v>
      </c>
      <c r="Q6500">
        <v>19891201</v>
      </c>
      <c r="R6500">
        <v>891012370</v>
      </c>
    </row>
    <row r="6501" spans="1:18">
      <c r="A6501" t="s">
        <v>1584</v>
      </c>
      <c r="B6501" t="s">
        <v>1304</v>
      </c>
      <c r="C6501">
        <v>201005</v>
      </c>
      <c r="D6501">
        <v>31</v>
      </c>
      <c r="E6501" t="s">
        <v>1203</v>
      </c>
      <c r="F6501">
        <v>20</v>
      </c>
      <c r="G6501">
        <v>10979</v>
      </c>
      <c r="H6501">
        <v>0</v>
      </c>
      <c r="I6501">
        <v>43112049901</v>
      </c>
      <c r="J6501">
        <v>11</v>
      </c>
      <c r="K6501" t="s">
        <v>1586</v>
      </c>
      <c r="L6501">
        <v>2531</v>
      </c>
      <c r="M6501" t="s">
        <v>1214</v>
      </c>
      <c r="N6501" t="s">
        <v>1585</v>
      </c>
      <c r="O6501">
        <v>0</v>
      </c>
      <c r="P6501" t="s">
        <v>1207</v>
      </c>
      <c r="Q6501">
        <v>20020331</v>
      </c>
      <c r="R6501">
        <v>891012370</v>
      </c>
    </row>
    <row r="6502" spans="1:18">
      <c r="A6502" t="s">
        <v>1584</v>
      </c>
      <c r="B6502" t="s">
        <v>1305</v>
      </c>
      <c r="C6502">
        <v>201005</v>
      </c>
      <c r="D6502">
        <v>31</v>
      </c>
      <c r="E6502" t="s">
        <v>1203</v>
      </c>
      <c r="F6502">
        <v>38</v>
      </c>
      <c r="G6502">
        <v>23219</v>
      </c>
      <c r="H6502">
        <v>7</v>
      </c>
      <c r="I6502">
        <v>43112050401</v>
      </c>
      <c r="J6502">
        <v>11</v>
      </c>
      <c r="K6502" t="s">
        <v>1395</v>
      </c>
      <c r="L6502">
        <v>2531</v>
      </c>
      <c r="M6502" t="s">
        <v>1214</v>
      </c>
      <c r="N6502" t="s">
        <v>1585</v>
      </c>
      <c r="O6502">
        <v>0</v>
      </c>
      <c r="P6502" t="s">
        <v>1207</v>
      </c>
      <c r="Q6502">
        <v>20020319</v>
      </c>
      <c r="R6502">
        <v>891012370</v>
      </c>
    </row>
    <row r="6503" spans="1:18">
      <c r="A6503" t="s">
        <v>1584</v>
      </c>
      <c r="B6503" t="s">
        <v>1587</v>
      </c>
      <c r="C6503">
        <v>201005</v>
      </c>
      <c r="D6503">
        <v>0</v>
      </c>
      <c r="E6503" t="s">
        <v>1203</v>
      </c>
      <c r="F6503">
        <v>0</v>
      </c>
      <c r="G6503">
        <v>0</v>
      </c>
      <c r="H6503">
        <v>0</v>
      </c>
      <c r="I6503">
        <v>43112051000</v>
      </c>
      <c r="J6503">
        <v>13</v>
      </c>
      <c r="K6503" t="s">
        <v>1586</v>
      </c>
      <c r="L6503">
        <v>2531</v>
      </c>
      <c r="M6503" t="s">
        <v>1214</v>
      </c>
      <c r="N6503" t="s">
        <v>1585</v>
      </c>
      <c r="O6503">
        <v>0</v>
      </c>
      <c r="P6503" t="s">
        <v>1588</v>
      </c>
      <c r="Q6503">
        <v>19831201</v>
      </c>
      <c r="R6503">
        <v>891012370</v>
      </c>
    </row>
    <row r="6504" spans="1:18">
      <c r="A6504" t="s">
        <v>1584</v>
      </c>
      <c r="B6504" t="s">
        <v>1589</v>
      </c>
      <c r="C6504">
        <v>201005</v>
      </c>
      <c r="D6504">
        <v>0</v>
      </c>
      <c r="E6504" t="s">
        <v>1203</v>
      </c>
      <c r="F6504">
        <v>0</v>
      </c>
      <c r="G6504">
        <v>0</v>
      </c>
      <c r="H6504">
        <v>0</v>
      </c>
      <c r="I6504">
        <v>43112051000</v>
      </c>
      <c r="J6504">
        <v>13</v>
      </c>
      <c r="K6504" t="s">
        <v>1586</v>
      </c>
      <c r="L6504">
        <v>2531</v>
      </c>
      <c r="M6504" t="s">
        <v>1214</v>
      </c>
      <c r="N6504" t="s">
        <v>1585</v>
      </c>
      <c r="O6504">
        <v>0</v>
      </c>
      <c r="P6504" t="s">
        <v>1425</v>
      </c>
      <c r="Q6504">
        <v>19831201</v>
      </c>
      <c r="R6504">
        <v>891012370</v>
      </c>
    </row>
    <row r="6505" spans="1:18">
      <c r="A6505" t="s">
        <v>1584</v>
      </c>
      <c r="B6505" t="s">
        <v>1321</v>
      </c>
      <c r="C6505">
        <v>201005</v>
      </c>
      <c r="D6505">
        <v>0</v>
      </c>
      <c r="E6505" t="s">
        <v>1203</v>
      </c>
      <c r="F6505">
        <v>0</v>
      </c>
      <c r="G6505">
        <v>0</v>
      </c>
      <c r="H6505">
        <v>0</v>
      </c>
      <c r="I6505">
        <v>43112051700</v>
      </c>
      <c r="J6505">
        <v>13</v>
      </c>
      <c r="K6505" t="s">
        <v>1395</v>
      </c>
      <c r="L6505">
        <v>2531</v>
      </c>
      <c r="M6505" t="s">
        <v>1214</v>
      </c>
      <c r="N6505" t="s">
        <v>1585</v>
      </c>
      <c r="O6505">
        <v>0</v>
      </c>
      <c r="P6505" t="s">
        <v>1322</v>
      </c>
      <c r="Q6505">
        <v>19890201</v>
      </c>
      <c r="R6505">
        <v>891012370</v>
      </c>
    </row>
    <row r="6506" spans="1:18">
      <c r="A6506" t="s">
        <v>1584</v>
      </c>
      <c r="B6506" t="s">
        <v>1384</v>
      </c>
      <c r="C6506">
        <v>201005</v>
      </c>
      <c r="D6506">
        <v>0</v>
      </c>
      <c r="E6506" t="s">
        <v>1349</v>
      </c>
      <c r="F6506">
        <v>0</v>
      </c>
      <c r="G6506">
        <v>0</v>
      </c>
      <c r="H6506">
        <v>0</v>
      </c>
      <c r="I6506">
        <v>43112052900</v>
      </c>
      <c r="J6506">
        <v>14</v>
      </c>
      <c r="K6506" t="s">
        <v>1586</v>
      </c>
      <c r="L6506">
        <v>2531</v>
      </c>
      <c r="M6506" t="s">
        <v>1214</v>
      </c>
      <c r="N6506" t="s">
        <v>1585</v>
      </c>
      <c r="O6506">
        <v>0</v>
      </c>
      <c r="P6506" t="s">
        <v>1350</v>
      </c>
    </row>
    <row r="6507" spans="1:18">
      <c r="A6507" t="s">
        <v>1584</v>
      </c>
      <c r="B6507" t="s">
        <v>1254</v>
      </c>
      <c r="C6507">
        <v>201005</v>
      </c>
      <c r="D6507">
        <v>0</v>
      </c>
      <c r="E6507" t="s">
        <v>1203</v>
      </c>
      <c r="F6507">
        <v>0</v>
      </c>
      <c r="G6507">
        <v>0</v>
      </c>
      <c r="H6507">
        <v>0</v>
      </c>
      <c r="I6507">
        <v>43112056000</v>
      </c>
      <c r="J6507">
        <v>13</v>
      </c>
      <c r="K6507" t="s">
        <v>1586</v>
      </c>
      <c r="L6507">
        <v>2531</v>
      </c>
      <c r="M6507" t="s">
        <v>1214</v>
      </c>
      <c r="N6507" t="s">
        <v>1585</v>
      </c>
      <c r="O6507">
        <v>0</v>
      </c>
      <c r="P6507" t="s">
        <v>1233</v>
      </c>
      <c r="Q6507">
        <v>19881201</v>
      </c>
      <c r="R6507">
        <v>891012370</v>
      </c>
    </row>
    <row r="6508" spans="1:18">
      <c r="A6508" t="s">
        <v>1584</v>
      </c>
      <c r="B6508" t="s">
        <v>1590</v>
      </c>
      <c r="C6508">
        <v>201005</v>
      </c>
      <c r="D6508">
        <v>0</v>
      </c>
      <c r="E6508" t="s">
        <v>1203</v>
      </c>
      <c r="F6508">
        <v>0</v>
      </c>
      <c r="G6508">
        <v>0</v>
      </c>
      <c r="H6508">
        <v>0</v>
      </c>
      <c r="I6508">
        <v>43112054200</v>
      </c>
      <c r="J6508">
        <v>13</v>
      </c>
      <c r="K6508" t="s">
        <v>1586</v>
      </c>
      <c r="L6508">
        <v>2531</v>
      </c>
      <c r="M6508" t="s">
        <v>1214</v>
      </c>
      <c r="N6508" t="s">
        <v>1585</v>
      </c>
      <c r="O6508">
        <v>0</v>
      </c>
      <c r="P6508" t="s">
        <v>1423</v>
      </c>
      <c r="Q6508">
        <v>19840201</v>
      </c>
      <c r="R6508">
        <v>891012370</v>
      </c>
    </row>
    <row r="6509" spans="1:18">
      <c r="A6509" t="s">
        <v>1584</v>
      </c>
      <c r="B6509" t="s">
        <v>1591</v>
      </c>
      <c r="C6509">
        <v>201005</v>
      </c>
      <c r="D6509">
        <v>0</v>
      </c>
      <c r="E6509" t="s">
        <v>1203</v>
      </c>
      <c r="F6509">
        <v>0</v>
      </c>
      <c r="G6509">
        <v>0</v>
      </c>
      <c r="H6509">
        <v>0</v>
      </c>
      <c r="I6509">
        <v>43112054200</v>
      </c>
      <c r="J6509">
        <v>13</v>
      </c>
      <c r="K6509" t="s">
        <v>1586</v>
      </c>
      <c r="L6509">
        <v>2531</v>
      </c>
      <c r="M6509" t="s">
        <v>1214</v>
      </c>
      <c r="N6509" t="s">
        <v>1585</v>
      </c>
      <c r="O6509">
        <v>0</v>
      </c>
      <c r="P6509" t="s">
        <v>1425</v>
      </c>
      <c r="Q6509">
        <v>19840101</v>
      </c>
      <c r="R6509">
        <v>891012370</v>
      </c>
    </row>
    <row r="6510" spans="1:18">
      <c r="A6510" t="s">
        <v>1584</v>
      </c>
      <c r="B6510" t="s">
        <v>1255</v>
      </c>
      <c r="C6510">
        <v>201005</v>
      </c>
      <c r="D6510">
        <v>0</v>
      </c>
      <c r="E6510" t="s">
        <v>1203</v>
      </c>
      <c r="F6510">
        <v>0</v>
      </c>
      <c r="G6510">
        <v>0</v>
      </c>
      <c r="H6510">
        <v>0</v>
      </c>
      <c r="I6510">
        <v>43112055600</v>
      </c>
      <c r="J6510">
        <v>13</v>
      </c>
      <c r="K6510" t="s">
        <v>1586</v>
      </c>
      <c r="L6510">
        <v>2531</v>
      </c>
      <c r="M6510" t="s">
        <v>1214</v>
      </c>
      <c r="N6510" t="s">
        <v>1585</v>
      </c>
      <c r="O6510">
        <v>0</v>
      </c>
      <c r="P6510" t="s">
        <v>1393</v>
      </c>
      <c r="Q6510">
        <v>20000925</v>
      </c>
      <c r="R6510">
        <v>891012370</v>
      </c>
    </row>
    <row r="6511" spans="1:18">
      <c r="A6511" t="s">
        <v>1584</v>
      </c>
      <c r="B6511" t="s">
        <v>1357</v>
      </c>
      <c r="C6511">
        <v>201005</v>
      </c>
      <c r="D6511">
        <v>0</v>
      </c>
      <c r="E6511" t="s">
        <v>1203</v>
      </c>
      <c r="F6511">
        <v>0</v>
      </c>
      <c r="G6511">
        <v>0</v>
      </c>
      <c r="H6511">
        <v>0</v>
      </c>
      <c r="I6511">
        <v>43112061200</v>
      </c>
      <c r="J6511">
        <v>13</v>
      </c>
      <c r="K6511" t="s">
        <v>1586</v>
      </c>
      <c r="L6511">
        <v>2531</v>
      </c>
      <c r="M6511" t="s">
        <v>1214</v>
      </c>
      <c r="N6511" t="s">
        <v>1585</v>
      </c>
      <c r="O6511">
        <v>0</v>
      </c>
      <c r="P6511" t="s">
        <v>1207</v>
      </c>
      <c r="Q6511">
        <v>19860201</v>
      </c>
      <c r="R6511">
        <v>891012370</v>
      </c>
    </row>
    <row r="6512" spans="1:18">
      <c r="A6512" t="s">
        <v>1584</v>
      </c>
      <c r="B6512" t="s">
        <v>1306</v>
      </c>
      <c r="C6512">
        <v>201005</v>
      </c>
      <c r="D6512">
        <v>31</v>
      </c>
      <c r="E6512" t="s">
        <v>1203</v>
      </c>
      <c r="F6512">
        <v>0</v>
      </c>
      <c r="G6512">
        <v>970</v>
      </c>
      <c r="H6512">
        <v>119</v>
      </c>
      <c r="I6512">
        <v>43112057301</v>
      </c>
      <c r="J6512">
        <v>11</v>
      </c>
      <c r="K6512" t="s">
        <v>1395</v>
      </c>
      <c r="L6512">
        <v>2531</v>
      </c>
      <c r="M6512" t="s">
        <v>1214</v>
      </c>
      <c r="N6512" t="s">
        <v>1585</v>
      </c>
      <c r="O6512">
        <v>0</v>
      </c>
      <c r="P6512" t="s">
        <v>1322</v>
      </c>
      <c r="Q6512">
        <v>20030227</v>
      </c>
      <c r="R6512">
        <v>891012370</v>
      </c>
    </row>
    <row r="6513" spans="1:18">
      <c r="A6513" t="s">
        <v>1584</v>
      </c>
      <c r="B6513" t="s">
        <v>1256</v>
      </c>
      <c r="C6513">
        <v>201005</v>
      </c>
      <c r="D6513">
        <v>0</v>
      </c>
      <c r="E6513" t="s">
        <v>1203</v>
      </c>
      <c r="F6513">
        <v>0</v>
      </c>
      <c r="G6513">
        <v>0</v>
      </c>
      <c r="H6513">
        <v>0</v>
      </c>
      <c r="I6513">
        <v>43112059600</v>
      </c>
      <c r="J6513">
        <v>13</v>
      </c>
      <c r="K6513" t="s">
        <v>1586</v>
      </c>
      <c r="L6513">
        <v>2531</v>
      </c>
      <c r="M6513" t="s">
        <v>1214</v>
      </c>
      <c r="N6513" t="s">
        <v>1585</v>
      </c>
      <c r="O6513">
        <v>0</v>
      </c>
      <c r="P6513" t="s">
        <v>1233</v>
      </c>
      <c r="Q6513">
        <v>19891101</v>
      </c>
      <c r="R6513">
        <v>891012370</v>
      </c>
    </row>
    <row r="6514" spans="1:18">
      <c r="A6514" t="s">
        <v>1584</v>
      </c>
      <c r="B6514" t="s">
        <v>1307</v>
      </c>
      <c r="C6514">
        <v>201005</v>
      </c>
      <c r="D6514">
        <v>0</v>
      </c>
      <c r="E6514" t="s">
        <v>1203</v>
      </c>
      <c r="F6514">
        <v>0</v>
      </c>
      <c r="G6514">
        <v>0</v>
      </c>
      <c r="H6514">
        <v>0</v>
      </c>
      <c r="I6514">
        <v>43112059500</v>
      </c>
      <c r="J6514">
        <v>13</v>
      </c>
      <c r="K6514" t="s">
        <v>1395</v>
      </c>
      <c r="L6514">
        <v>2531</v>
      </c>
      <c r="M6514" t="s">
        <v>1214</v>
      </c>
      <c r="N6514" t="s">
        <v>1585</v>
      </c>
      <c r="O6514">
        <v>0</v>
      </c>
      <c r="P6514" t="s">
        <v>1322</v>
      </c>
      <c r="Q6514">
        <v>19901001</v>
      </c>
      <c r="R6514">
        <v>891012370</v>
      </c>
    </row>
    <row r="6515" spans="1:18">
      <c r="A6515" t="s">
        <v>1584</v>
      </c>
      <c r="B6515" t="s">
        <v>1324</v>
      </c>
      <c r="C6515">
        <v>201005</v>
      </c>
      <c r="D6515">
        <v>31</v>
      </c>
      <c r="E6515" t="s">
        <v>1349</v>
      </c>
      <c r="F6515">
        <v>0</v>
      </c>
      <c r="G6515">
        <v>0</v>
      </c>
      <c r="H6515">
        <v>0</v>
      </c>
      <c r="I6515">
        <v>43112061800</v>
      </c>
      <c r="J6515">
        <v>22</v>
      </c>
      <c r="K6515" t="s">
        <v>1395</v>
      </c>
      <c r="L6515">
        <v>2531</v>
      </c>
      <c r="M6515" t="s">
        <v>1214</v>
      </c>
      <c r="N6515" t="s">
        <v>1585</v>
      </c>
      <c r="O6515">
        <v>127</v>
      </c>
      <c r="P6515" t="s">
        <v>1233</v>
      </c>
      <c r="Q6515">
        <v>19901001</v>
      </c>
      <c r="R6515">
        <v>891012370</v>
      </c>
    </row>
    <row r="6516" spans="1:18">
      <c r="A6516" t="s">
        <v>1584</v>
      </c>
      <c r="B6516" t="s">
        <v>1308</v>
      </c>
      <c r="C6516">
        <v>201005</v>
      </c>
      <c r="D6516">
        <v>0</v>
      </c>
      <c r="E6516" t="s">
        <v>1203</v>
      </c>
      <c r="F6516">
        <v>0</v>
      </c>
      <c r="G6516">
        <v>0</v>
      </c>
      <c r="H6516">
        <v>0</v>
      </c>
      <c r="I6516">
        <v>43112060801</v>
      </c>
      <c r="J6516">
        <v>13</v>
      </c>
      <c r="K6516" t="s">
        <v>1395</v>
      </c>
      <c r="L6516">
        <v>2531</v>
      </c>
      <c r="M6516" t="s">
        <v>1214</v>
      </c>
      <c r="N6516" t="s">
        <v>1585</v>
      </c>
      <c r="O6516">
        <v>0</v>
      </c>
      <c r="P6516" t="s">
        <v>1233</v>
      </c>
      <c r="Q6516">
        <v>19960401</v>
      </c>
      <c r="R6516">
        <v>891012370</v>
      </c>
    </row>
    <row r="6517" spans="1:18">
      <c r="A6517" t="s">
        <v>1584</v>
      </c>
      <c r="B6517" t="s">
        <v>1325</v>
      </c>
      <c r="C6517">
        <v>201005</v>
      </c>
      <c r="D6517">
        <v>31</v>
      </c>
      <c r="E6517" t="s">
        <v>1203</v>
      </c>
      <c r="F6517">
        <v>49</v>
      </c>
      <c r="G6517">
        <v>31814</v>
      </c>
      <c r="H6517">
        <v>34477</v>
      </c>
      <c r="I6517">
        <v>43112068600</v>
      </c>
      <c r="J6517">
        <v>11</v>
      </c>
      <c r="K6517" t="s">
        <v>1395</v>
      </c>
      <c r="L6517">
        <v>2531</v>
      </c>
      <c r="M6517" t="s">
        <v>1214</v>
      </c>
      <c r="N6517" t="s">
        <v>1585</v>
      </c>
      <c r="O6517">
        <v>0</v>
      </c>
      <c r="P6517" t="s">
        <v>1207</v>
      </c>
      <c r="Q6517">
        <v>19900601</v>
      </c>
      <c r="R6517">
        <v>891012370</v>
      </c>
    </row>
    <row r="6518" spans="1:18">
      <c r="A6518" t="s">
        <v>1584</v>
      </c>
      <c r="B6518" t="s">
        <v>1235</v>
      </c>
      <c r="C6518">
        <v>201005</v>
      </c>
      <c r="D6518">
        <v>0</v>
      </c>
      <c r="E6518" t="s">
        <v>1203</v>
      </c>
      <c r="F6518">
        <v>0</v>
      </c>
      <c r="G6518">
        <v>0</v>
      </c>
      <c r="H6518">
        <v>0</v>
      </c>
      <c r="I6518">
        <v>43112068800</v>
      </c>
      <c r="J6518">
        <v>13</v>
      </c>
      <c r="K6518" t="s">
        <v>1586</v>
      </c>
      <c r="L6518">
        <v>2531</v>
      </c>
      <c r="M6518" t="s">
        <v>1214</v>
      </c>
      <c r="N6518" t="s">
        <v>1585</v>
      </c>
      <c r="O6518">
        <v>0</v>
      </c>
      <c r="P6518" t="s">
        <v>1233</v>
      </c>
      <c r="Q6518">
        <v>19960501</v>
      </c>
      <c r="R6518">
        <v>891012370</v>
      </c>
    </row>
    <row r="6519" spans="1:18">
      <c r="A6519" t="s">
        <v>1584</v>
      </c>
      <c r="B6519" t="s">
        <v>1257</v>
      </c>
      <c r="C6519">
        <v>201005</v>
      </c>
      <c r="D6519">
        <v>31</v>
      </c>
      <c r="E6519" t="s">
        <v>1203</v>
      </c>
      <c r="F6519">
        <v>7</v>
      </c>
      <c r="G6519">
        <v>2627</v>
      </c>
      <c r="H6519">
        <v>0</v>
      </c>
      <c r="I6519">
        <v>43112069000</v>
      </c>
      <c r="J6519">
        <v>11</v>
      </c>
      <c r="K6519" t="s">
        <v>1395</v>
      </c>
      <c r="L6519">
        <v>2531</v>
      </c>
      <c r="M6519" t="s">
        <v>1214</v>
      </c>
      <c r="N6519" t="s">
        <v>1585</v>
      </c>
      <c r="O6519">
        <v>0</v>
      </c>
      <c r="P6519" t="s">
        <v>1233</v>
      </c>
      <c r="Q6519">
        <v>19940901</v>
      </c>
      <c r="R6519">
        <v>891012370</v>
      </c>
    </row>
    <row r="6520" spans="1:18">
      <c r="A6520" t="s">
        <v>1592</v>
      </c>
      <c r="B6520" t="s">
        <v>1390</v>
      </c>
      <c r="C6520">
        <v>201005</v>
      </c>
      <c r="D6520">
        <v>0</v>
      </c>
      <c r="E6520" t="s">
        <v>1349</v>
      </c>
      <c r="F6520">
        <v>0</v>
      </c>
      <c r="G6520">
        <v>0</v>
      </c>
      <c r="H6520">
        <v>0</v>
      </c>
      <c r="I6520">
        <v>43112053600</v>
      </c>
      <c r="J6520">
        <v>14</v>
      </c>
      <c r="K6520" t="s">
        <v>1593</v>
      </c>
      <c r="L6520">
        <v>2531</v>
      </c>
      <c r="M6520" t="s">
        <v>1214</v>
      </c>
      <c r="N6520" t="s">
        <v>1585</v>
      </c>
      <c r="O6520">
        <v>0</v>
      </c>
      <c r="P6520" t="s">
        <v>1350</v>
      </c>
    </row>
    <row r="6521" spans="1:18">
      <c r="A6521" t="s">
        <v>1584</v>
      </c>
      <c r="B6521" t="s">
        <v>1232</v>
      </c>
      <c r="C6521">
        <v>201006</v>
      </c>
      <c r="D6521">
        <v>29</v>
      </c>
      <c r="E6521" t="s">
        <v>1203</v>
      </c>
      <c r="F6521">
        <v>4</v>
      </c>
      <c r="G6521">
        <v>4915</v>
      </c>
      <c r="H6521">
        <v>503</v>
      </c>
      <c r="I6521">
        <v>43112048700</v>
      </c>
      <c r="J6521">
        <v>11</v>
      </c>
      <c r="K6521" t="s">
        <v>1395</v>
      </c>
      <c r="L6521">
        <v>2531</v>
      </c>
      <c r="M6521" t="s">
        <v>1214</v>
      </c>
      <c r="N6521" t="s">
        <v>1585</v>
      </c>
      <c r="O6521">
        <v>0</v>
      </c>
      <c r="P6521" t="s">
        <v>1322</v>
      </c>
      <c r="Q6521">
        <v>19891201</v>
      </c>
      <c r="R6521">
        <v>891012370</v>
      </c>
    </row>
    <row r="6522" spans="1:18">
      <c r="A6522" t="s">
        <v>1584</v>
      </c>
      <c r="B6522" t="s">
        <v>1304</v>
      </c>
      <c r="C6522">
        <v>201006</v>
      </c>
      <c r="D6522">
        <v>29</v>
      </c>
      <c r="E6522" t="s">
        <v>1203</v>
      </c>
      <c r="F6522">
        <v>14</v>
      </c>
      <c r="G6522">
        <v>16514</v>
      </c>
      <c r="H6522">
        <v>15</v>
      </c>
      <c r="I6522">
        <v>43112049901</v>
      </c>
      <c r="J6522">
        <v>11</v>
      </c>
      <c r="K6522" t="s">
        <v>1586</v>
      </c>
      <c r="L6522">
        <v>2531</v>
      </c>
      <c r="M6522" t="s">
        <v>1214</v>
      </c>
      <c r="N6522" t="s">
        <v>1585</v>
      </c>
      <c r="O6522">
        <v>0</v>
      </c>
      <c r="P6522" t="s">
        <v>1207</v>
      </c>
      <c r="Q6522">
        <v>20020331</v>
      </c>
      <c r="R6522">
        <v>891012370</v>
      </c>
    </row>
    <row r="6523" spans="1:18">
      <c r="A6523" t="s">
        <v>1584</v>
      </c>
      <c r="B6523" t="s">
        <v>1305</v>
      </c>
      <c r="C6523">
        <v>201006</v>
      </c>
      <c r="D6523">
        <v>29</v>
      </c>
      <c r="E6523" t="s">
        <v>1203</v>
      </c>
      <c r="F6523">
        <v>21</v>
      </c>
      <c r="G6523">
        <v>23251</v>
      </c>
      <c r="H6523">
        <v>33</v>
      </c>
      <c r="I6523">
        <v>43112050401</v>
      </c>
      <c r="J6523">
        <v>11</v>
      </c>
      <c r="K6523" t="s">
        <v>1395</v>
      </c>
      <c r="L6523">
        <v>2531</v>
      </c>
      <c r="M6523" t="s">
        <v>1214</v>
      </c>
      <c r="N6523" t="s">
        <v>1585</v>
      </c>
      <c r="O6523">
        <v>0</v>
      </c>
      <c r="P6523" t="s">
        <v>1207</v>
      </c>
      <c r="Q6523">
        <v>20020319</v>
      </c>
      <c r="R6523">
        <v>891012370</v>
      </c>
    </row>
    <row r="6524" spans="1:18">
      <c r="A6524" t="s">
        <v>1584</v>
      </c>
      <c r="B6524" t="s">
        <v>1587</v>
      </c>
      <c r="C6524">
        <v>201006</v>
      </c>
      <c r="D6524">
        <v>0</v>
      </c>
      <c r="E6524" t="s">
        <v>1203</v>
      </c>
      <c r="F6524">
        <v>0</v>
      </c>
      <c r="G6524">
        <v>0</v>
      </c>
      <c r="H6524">
        <v>0</v>
      </c>
      <c r="I6524">
        <v>43112051000</v>
      </c>
      <c r="J6524">
        <v>13</v>
      </c>
      <c r="K6524" t="s">
        <v>1586</v>
      </c>
      <c r="L6524">
        <v>2531</v>
      </c>
      <c r="M6524" t="s">
        <v>1214</v>
      </c>
      <c r="N6524" t="s">
        <v>1585</v>
      </c>
      <c r="O6524">
        <v>0</v>
      </c>
      <c r="P6524" t="s">
        <v>1588</v>
      </c>
      <c r="Q6524">
        <v>19831201</v>
      </c>
      <c r="R6524">
        <v>891012370</v>
      </c>
    </row>
    <row r="6525" spans="1:18">
      <c r="A6525" t="s">
        <v>1584</v>
      </c>
      <c r="B6525" t="s">
        <v>1589</v>
      </c>
      <c r="C6525">
        <v>201006</v>
      </c>
      <c r="D6525">
        <v>0</v>
      </c>
      <c r="E6525" t="s">
        <v>1203</v>
      </c>
      <c r="F6525">
        <v>0</v>
      </c>
      <c r="G6525">
        <v>0</v>
      </c>
      <c r="H6525">
        <v>0</v>
      </c>
      <c r="I6525">
        <v>43112051000</v>
      </c>
      <c r="J6525">
        <v>13</v>
      </c>
      <c r="K6525" t="s">
        <v>1586</v>
      </c>
      <c r="L6525">
        <v>2531</v>
      </c>
      <c r="M6525" t="s">
        <v>1214</v>
      </c>
      <c r="N6525" t="s">
        <v>1585</v>
      </c>
      <c r="O6525">
        <v>0</v>
      </c>
      <c r="P6525" t="s">
        <v>1425</v>
      </c>
      <c r="Q6525">
        <v>19831201</v>
      </c>
      <c r="R6525">
        <v>891012370</v>
      </c>
    </row>
    <row r="6526" spans="1:18">
      <c r="A6526" t="s">
        <v>1584</v>
      </c>
      <c r="B6526" t="s">
        <v>1321</v>
      </c>
      <c r="C6526">
        <v>201006</v>
      </c>
      <c r="D6526">
        <v>0</v>
      </c>
      <c r="E6526" t="s">
        <v>1203</v>
      </c>
      <c r="F6526">
        <v>0</v>
      </c>
      <c r="G6526">
        <v>0</v>
      </c>
      <c r="H6526">
        <v>0</v>
      </c>
      <c r="I6526">
        <v>43112051700</v>
      </c>
      <c r="J6526">
        <v>13</v>
      </c>
      <c r="K6526" t="s">
        <v>1395</v>
      </c>
      <c r="L6526">
        <v>2531</v>
      </c>
      <c r="M6526" t="s">
        <v>1214</v>
      </c>
      <c r="N6526" t="s">
        <v>1585</v>
      </c>
      <c r="O6526">
        <v>0</v>
      </c>
      <c r="P6526" t="s">
        <v>1322</v>
      </c>
      <c r="Q6526">
        <v>19890201</v>
      </c>
      <c r="R6526">
        <v>891012370</v>
      </c>
    </row>
    <row r="6527" spans="1:18">
      <c r="A6527" t="s">
        <v>1584</v>
      </c>
      <c r="B6527" t="s">
        <v>1384</v>
      </c>
      <c r="C6527">
        <v>201006</v>
      </c>
      <c r="D6527">
        <v>0</v>
      </c>
      <c r="E6527" t="s">
        <v>1349</v>
      </c>
      <c r="F6527">
        <v>0</v>
      </c>
      <c r="G6527">
        <v>0</v>
      </c>
      <c r="H6527">
        <v>0</v>
      </c>
      <c r="I6527">
        <v>43112052900</v>
      </c>
      <c r="J6527">
        <v>14</v>
      </c>
      <c r="K6527" t="s">
        <v>1586</v>
      </c>
      <c r="L6527">
        <v>2531</v>
      </c>
      <c r="M6527" t="s">
        <v>1214</v>
      </c>
      <c r="N6527" t="s">
        <v>1585</v>
      </c>
      <c r="O6527">
        <v>0</v>
      </c>
      <c r="P6527" t="s">
        <v>1350</v>
      </c>
    </row>
    <row r="6528" spans="1:18">
      <c r="A6528" t="s">
        <v>1584</v>
      </c>
      <c r="B6528" t="s">
        <v>1254</v>
      </c>
      <c r="C6528">
        <v>201006</v>
      </c>
      <c r="D6528">
        <v>0</v>
      </c>
      <c r="E6528" t="s">
        <v>1203</v>
      </c>
      <c r="F6528">
        <v>0</v>
      </c>
      <c r="G6528">
        <v>0</v>
      </c>
      <c r="H6528">
        <v>0</v>
      </c>
      <c r="I6528">
        <v>43112056000</v>
      </c>
      <c r="J6528">
        <v>13</v>
      </c>
      <c r="K6528" t="s">
        <v>1586</v>
      </c>
      <c r="L6528">
        <v>2531</v>
      </c>
      <c r="M6528" t="s">
        <v>1214</v>
      </c>
      <c r="N6528" t="s">
        <v>1585</v>
      </c>
      <c r="O6528">
        <v>0</v>
      </c>
      <c r="P6528" t="s">
        <v>1233</v>
      </c>
      <c r="Q6528">
        <v>19881201</v>
      </c>
      <c r="R6528">
        <v>891012370</v>
      </c>
    </row>
    <row r="6529" spans="1:18">
      <c r="A6529" t="s">
        <v>1584</v>
      </c>
      <c r="B6529" t="s">
        <v>1590</v>
      </c>
      <c r="C6529">
        <v>201006</v>
      </c>
      <c r="D6529">
        <v>0</v>
      </c>
      <c r="E6529" t="s">
        <v>1203</v>
      </c>
      <c r="F6529">
        <v>0</v>
      </c>
      <c r="G6529">
        <v>0</v>
      </c>
      <c r="H6529">
        <v>0</v>
      </c>
      <c r="I6529">
        <v>43112054200</v>
      </c>
      <c r="J6529">
        <v>13</v>
      </c>
      <c r="K6529" t="s">
        <v>1586</v>
      </c>
      <c r="L6529">
        <v>2531</v>
      </c>
      <c r="M6529" t="s">
        <v>1214</v>
      </c>
      <c r="N6529" t="s">
        <v>1585</v>
      </c>
      <c r="O6529">
        <v>0</v>
      </c>
      <c r="P6529" t="s">
        <v>1423</v>
      </c>
      <c r="Q6529">
        <v>19840201</v>
      </c>
      <c r="R6529">
        <v>891012370</v>
      </c>
    </row>
    <row r="6530" spans="1:18">
      <c r="A6530" t="s">
        <v>1584</v>
      </c>
      <c r="B6530" t="s">
        <v>1591</v>
      </c>
      <c r="C6530">
        <v>201006</v>
      </c>
      <c r="D6530">
        <v>0</v>
      </c>
      <c r="E6530" t="s">
        <v>1203</v>
      </c>
      <c r="F6530">
        <v>0</v>
      </c>
      <c r="G6530">
        <v>0</v>
      </c>
      <c r="H6530">
        <v>0</v>
      </c>
      <c r="I6530">
        <v>43112054200</v>
      </c>
      <c r="J6530">
        <v>13</v>
      </c>
      <c r="K6530" t="s">
        <v>1586</v>
      </c>
      <c r="L6530">
        <v>2531</v>
      </c>
      <c r="M6530" t="s">
        <v>1214</v>
      </c>
      <c r="N6530" t="s">
        <v>1585</v>
      </c>
      <c r="O6530">
        <v>0</v>
      </c>
      <c r="P6530" t="s">
        <v>1425</v>
      </c>
      <c r="Q6530">
        <v>19840101</v>
      </c>
      <c r="R6530">
        <v>891012370</v>
      </c>
    </row>
    <row r="6531" spans="1:18">
      <c r="A6531" t="s">
        <v>1584</v>
      </c>
      <c r="B6531" t="s">
        <v>1255</v>
      </c>
      <c r="C6531">
        <v>201006</v>
      </c>
      <c r="D6531">
        <v>0</v>
      </c>
      <c r="E6531" t="s">
        <v>1203</v>
      </c>
      <c r="F6531">
        <v>0</v>
      </c>
      <c r="G6531">
        <v>0</v>
      </c>
      <c r="H6531">
        <v>0</v>
      </c>
      <c r="I6531">
        <v>43112055600</v>
      </c>
      <c r="J6531">
        <v>13</v>
      </c>
      <c r="K6531" t="s">
        <v>1586</v>
      </c>
      <c r="L6531">
        <v>2531</v>
      </c>
      <c r="M6531" t="s">
        <v>1214</v>
      </c>
      <c r="N6531" t="s">
        <v>1585</v>
      </c>
      <c r="O6531">
        <v>0</v>
      </c>
      <c r="P6531" t="s">
        <v>1393</v>
      </c>
      <c r="Q6531">
        <v>20000925</v>
      </c>
      <c r="R6531">
        <v>891012370</v>
      </c>
    </row>
    <row r="6532" spans="1:18">
      <c r="A6532" t="s">
        <v>1584</v>
      </c>
      <c r="B6532" t="s">
        <v>1357</v>
      </c>
      <c r="C6532">
        <v>201006</v>
      </c>
      <c r="D6532">
        <v>0</v>
      </c>
      <c r="E6532" t="s">
        <v>1203</v>
      </c>
      <c r="F6532">
        <v>0</v>
      </c>
      <c r="G6532">
        <v>0</v>
      </c>
      <c r="H6532">
        <v>0</v>
      </c>
      <c r="I6532">
        <v>43112061200</v>
      </c>
      <c r="J6532">
        <v>13</v>
      </c>
      <c r="K6532" t="s">
        <v>1586</v>
      </c>
      <c r="L6532">
        <v>2531</v>
      </c>
      <c r="M6532" t="s">
        <v>1214</v>
      </c>
      <c r="N6532" t="s">
        <v>1585</v>
      </c>
      <c r="O6532">
        <v>0</v>
      </c>
      <c r="P6532" t="s">
        <v>1207</v>
      </c>
      <c r="Q6532">
        <v>19860201</v>
      </c>
      <c r="R6532">
        <v>891012370</v>
      </c>
    </row>
    <row r="6533" spans="1:18">
      <c r="A6533" t="s">
        <v>1584</v>
      </c>
      <c r="B6533" t="s">
        <v>1306</v>
      </c>
      <c r="C6533">
        <v>201006</v>
      </c>
      <c r="D6533">
        <v>29</v>
      </c>
      <c r="E6533" t="s">
        <v>1203</v>
      </c>
      <c r="F6533">
        <v>4</v>
      </c>
      <c r="G6533">
        <v>4188</v>
      </c>
      <c r="H6533">
        <v>28</v>
      </c>
      <c r="I6533">
        <v>43112057301</v>
      </c>
      <c r="J6533">
        <v>11</v>
      </c>
      <c r="K6533" t="s">
        <v>1395</v>
      </c>
      <c r="L6533">
        <v>2531</v>
      </c>
      <c r="M6533" t="s">
        <v>1214</v>
      </c>
      <c r="N6533" t="s">
        <v>1585</v>
      </c>
      <c r="O6533">
        <v>0</v>
      </c>
      <c r="P6533" t="s">
        <v>1322</v>
      </c>
      <c r="Q6533">
        <v>20030227</v>
      </c>
      <c r="R6533">
        <v>891012370</v>
      </c>
    </row>
    <row r="6534" spans="1:18">
      <c r="A6534" t="s">
        <v>1584</v>
      </c>
      <c r="B6534" t="s">
        <v>1256</v>
      </c>
      <c r="C6534">
        <v>201006</v>
      </c>
      <c r="D6534">
        <v>0</v>
      </c>
      <c r="E6534" t="s">
        <v>1203</v>
      </c>
      <c r="F6534">
        <v>0</v>
      </c>
      <c r="G6534">
        <v>0</v>
      </c>
      <c r="H6534">
        <v>0</v>
      </c>
      <c r="I6534">
        <v>43112059600</v>
      </c>
      <c r="J6534">
        <v>13</v>
      </c>
      <c r="K6534" t="s">
        <v>1586</v>
      </c>
      <c r="L6534">
        <v>2531</v>
      </c>
      <c r="M6534" t="s">
        <v>1214</v>
      </c>
      <c r="N6534" t="s">
        <v>1585</v>
      </c>
      <c r="O6534">
        <v>0</v>
      </c>
      <c r="P6534" t="s">
        <v>1233</v>
      </c>
      <c r="Q6534">
        <v>19891101</v>
      </c>
      <c r="R6534">
        <v>891012370</v>
      </c>
    </row>
    <row r="6535" spans="1:18">
      <c r="A6535" t="s">
        <v>1584</v>
      </c>
      <c r="B6535" t="s">
        <v>1307</v>
      </c>
      <c r="C6535">
        <v>201006</v>
      </c>
      <c r="D6535">
        <v>0</v>
      </c>
      <c r="E6535" t="s">
        <v>1203</v>
      </c>
      <c r="F6535">
        <v>0</v>
      </c>
      <c r="G6535">
        <v>0</v>
      </c>
      <c r="H6535">
        <v>0</v>
      </c>
      <c r="I6535">
        <v>43112059500</v>
      </c>
      <c r="J6535">
        <v>13</v>
      </c>
      <c r="K6535" t="s">
        <v>1395</v>
      </c>
      <c r="L6535">
        <v>2531</v>
      </c>
      <c r="M6535" t="s">
        <v>1214</v>
      </c>
      <c r="N6535" t="s">
        <v>1585</v>
      </c>
      <c r="O6535">
        <v>0</v>
      </c>
      <c r="P6535" t="s">
        <v>1322</v>
      </c>
      <c r="Q6535">
        <v>19901001</v>
      </c>
      <c r="R6535">
        <v>891012370</v>
      </c>
    </row>
    <row r="6536" spans="1:18">
      <c r="A6536" t="s">
        <v>1584</v>
      </c>
      <c r="B6536" t="s">
        <v>1324</v>
      </c>
      <c r="C6536">
        <v>201006</v>
      </c>
      <c r="D6536">
        <v>29</v>
      </c>
      <c r="E6536" t="s">
        <v>1349</v>
      </c>
      <c r="F6536">
        <v>0</v>
      </c>
      <c r="G6536">
        <v>0</v>
      </c>
      <c r="H6536">
        <v>0</v>
      </c>
      <c r="I6536">
        <v>43112061800</v>
      </c>
      <c r="J6536">
        <v>22</v>
      </c>
      <c r="K6536" t="s">
        <v>1395</v>
      </c>
      <c r="L6536">
        <v>2531</v>
      </c>
      <c r="M6536" t="s">
        <v>1214</v>
      </c>
      <c r="N6536" t="s">
        <v>1585</v>
      </c>
      <c r="O6536">
        <v>76</v>
      </c>
      <c r="P6536" t="s">
        <v>1233</v>
      </c>
      <c r="Q6536">
        <v>19901001</v>
      </c>
      <c r="R6536">
        <v>891012370</v>
      </c>
    </row>
    <row r="6537" spans="1:18">
      <c r="A6537" t="s">
        <v>1584</v>
      </c>
      <c r="B6537" t="s">
        <v>1308</v>
      </c>
      <c r="C6537">
        <v>201006</v>
      </c>
      <c r="D6537">
        <v>0</v>
      </c>
      <c r="E6537" t="s">
        <v>1203</v>
      </c>
      <c r="F6537">
        <v>0</v>
      </c>
      <c r="G6537">
        <v>0</v>
      </c>
      <c r="H6537">
        <v>0</v>
      </c>
      <c r="I6537">
        <v>43112060801</v>
      </c>
      <c r="J6537">
        <v>13</v>
      </c>
      <c r="K6537" t="s">
        <v>1395</v>
      </c>
      <c r="L6537">
        <v>2531</v>
      </c>
      <c r="M6537" t="s">
        <v>1214</v>
      </c>
      <c r="N6537" t="s">
        <v>1585</v>
      </c>
      <c r="O6537">
        <v>0</v>
      </c>
      <c r="P6537" t="s">
        <v>1233</v>
      </c>
      <c r="Q6537">
        <v>19960401</v>
      </c>
      <c r="R6537">
        <v>891012370</v>
      </c>
    </row>
    <row r="6538" spans="1:18">
      <c r="A6538" t="s">
        <v>1584</v>
      </c>
      <c r="B6538" t="s">
        <v>1325</v>
      </c>
      <c r="C6538">
        <v>201006</v>
      </c>
      <c r="D6538">
        <v>28</v>
      </c>
      <c r="E6538" t="s">
        <v>1203</v>
      </c>
      <c r="F6538">
        <v>29</v>
      </c>
      <c r="G6538">
        <v>33981</v>
      </c>
      <c r="H6538">
        <v>26311</v>
      </c>
      <c r="I6538">
        <v>43112068600</v>
      </c>
      <c r="J6538">
        <v>11</v>
      </c>
      <c r="K6538" t="s">
        <v>1395</v>
      </c>
      <c r="L6538">
        <v>2531</v>
      </c>
      <c r="M6538" t="s">
        <v>1214</v>
      </c>
      <c r="N6538" t="s">
        <v>1585</v>
      </c>
      <c r="O6538">
        <v>0</v>
      </c>
      <c r="P6538" t="s">
        <v>1207</v>
      </c>
      <c r="Q6538">
        <v>19900601</v>
      </c>
      <c r="R6538">
        <v>891012370</v>
      </c>
    </row>
    <row r="6539" spans="1:18">
      <c r="A6539" t="s">
        <v>1584</v>
      </c>
      <c r="B6539" t="s">
        <v>1235</v>
      </c>
      <c r="C6539">
        <v>201006</v>
      </c>
      <c r="D6539">
        <v>0</v>
      </c>
      <c r="E6539" t="s">
        <v>1203</v>
      </c>
      <c r="F6539">
        <v>0</v>
      </c>
      <c r="G6539">
        <v>0</v>
      </c>
      <c r="H6539">
        <v>0</v>
      </c>
      <c r="I6539">
        <v>43112068800</v>
      </c>
      <c r="J6539">
        <v>13</v>
      </c>
      <c r="K6539" t="s">
        <v>1586</v>
      </c>
      <c r="L6539">
        <v>2531</v>
      </c>
      <c r="M6539" t="s">
        <v>1214</v>
      </c>
      <c r="N6539" t="s">
        <v>1585</v>
      </c>
      <c r="O6539">
        <v>0</v>
      </c>
      <c r="P6539" t="s">
        <v>1233</v>
      </c>
      <c r="Q6539">
        <v>19960501</v>
      </c>
      <c r="R6539">
        <v>891012370</v>
      </c>
    </row>
    <row r="6540" spans="1:18">
      <c r="A6540" t="s">
        <v>1584</v>
      </c>
      <c r="B6540" t="s">
        <v>1257</v>
      </c>
      <c r="C6540">
        <v>201006</v>
      </c>
      <c r="D6540">
        <v>29</v>
      </c>
      <c r="E6540" t="s">
        <v>1203</v>
      </c>
      <c r="F6540">
        <v>4</v>
      </c>
      <c r="G6540">
        <v>2716</v>
      </c>
      <c r="H6540">
        <v>0</v>
      </c>
      <c r="I6540">
        <v>43112069000</v>
      </c>
      <c r="J6540">
        <v>11</v>
      </c>
      <c r="K6540" t="s">
        <v>1395</v>
      </c>
      <c r="L6540">
        <v>2531</v>
      </c>
      <c r="M6540" t="s">
        <v>1214</v>
      </c>
      <c r="N6540" t="s">
        <v>1585</v>
      </c>
      <c r="O6540">
        <v>0</v>
      </c>
      <c r="P6540" t="s">
        <v>1233</v>
      </c>
      <c r="Q6540">
        <v>19940901</v>
      </c>
      <c r="R6540">
        <v>891012370</v>
      </c>
    </row>
    <row r="6541" spans="1:18">
      <c r="A6541" t="s">
        <v>1592</v>
      </c>
      <c r="B6541" t="s">
        <v>1390</v>
      </c>
      <c r="C6541">
        <v>201006</v>
      </c>
      <c r="D6541">
        <v>0</v>
      </c>
      <c r="E6541" t="s">
        <v>1349</v>
      </c>
      <c r="F6541">
        <v>0</v>
      </c>
      <c r="G6541">
        <v>0</v>
      </c>
      <c r="H6541">
        <v>0</v>
      </c>
      <c r="I6541">
        <v>43112053600</v>
      </c>
      <c r="J6541">
        <v>14</v>
      </c>
      <c r="K6541" t="s">
        <v>1593</v>
      </c>
      <c r="L6541">
        <v>2531</v>
      </c>
      <c r="M6541" t="s">
        <v>1214</v>
      </c>
      <c r="N6541" t="s">
        <v>1585</v>
      </c>
      <c r="O6541">
        <v>0</v>
      </c>
      <c r="P6541" t="s">
        <v>1350</v>
      </c>
    </row>
    <row r="6542" spans="1:18">
      <c r="A6542" t="s">
        <v>1584</v>
      </c>
      <c r="B6542" t="s">
        <v>1232</v>
      </c>
      <c r="C6542">
        <v>201007</v>
      </c>
      <c r="D6542">
        <v>31</v>
      </c>
      <c r="E6542" t="s">
        <v>1203</v>
      </c>
      <c r="F6542">
        <v>0</v>
      </c>
      <c r="G6542">
        <v>5079</v>
      </c>
      <c r="H6542">
        <v>940</v>
      </c>
      <c r="I6542">
        <v>43112048700</v>
      </c>
      <c r="J6542">
        <v>11</v>
      </c>
      <c r="K6542" t="s">
        <v>1395</v>
      </c>
      <c r="L6542">
        <v>2531</v>
      </c>
      <c r="M6542" t="s">
        <v>1214</v>
      </c>
      <c r="N6542" t="s">
        <v>1585</v>
      </c>
      <c r="O6542">
        <v>0</v>
      </c>
      <c r="P6542" t="s">
        <v>1322</v>
      </c>
      <c r="Q6542">
        <v>19891201</v>
      </c>
      <c r="R6542">
        <v>891012370</v>
      </c>
    </row>
    <row r="6543" spans="1:18">
      <c r="A6543" t="s">
        <v>1584</v>
      </c>
      <c r="B6543" t="s">
        <v>1304</v>
      </c>
      <c r="C6543">
        <v>201007</v>
      </c>
      <c r="D6543">
        <v>31</v>
      </c>
      <c r="E6543" t="s">
        <v>1203</v>
      </c>
      <c r="F6543">
        <v>3</v>
      </c>
      <c r="G6543">
        <v>15858</v>
      </c>
      <c r="H6543">
        <v>14</v>
      </c>
      <c r="I6543">
        <v>43112049901</v>
      </c>
      <c r="J6543">
        <v>11</v>
      </c>
      <c r="K6543" t="s">
        <v>1586</v>
      </c>
      <c r="L6543">
        <v>2531</v>
      </c>
      <c r="M6543" t="s">
        <v>1214</v>
      </c>
      <c r="N6543" t="s">
        <v>1585</v>
      </c>
      <c r="O6543">
        <v>0</v>
      </c>
      <c r="P6543" t="s">
        <v>1207</v>
      </c>
      <c r="Q6543">
        <v>20020331</v>
      </c>
      <c r="R6543">
        <v>891012370</v>
      </c>
    </row>
    <row r="6544" spans="1:18">
      <c r="A6544" t="s">
        <v>1584</v>
      </c>
      <c r="B6544" t="s">
        <v>1305</v>
      </c>
      <c r="C6544">
        <v>201007</v>
      </c>
      <c r="D6544">
        <v>31</v>
      </c>
      <c r="E6544" t="s">
        <v>1203</v>
      </c>
      <c r="F6544">
        <v>2</v>
      </c>
      <c r="G6544">
        <v>23753</v>
      </c>
      <c r="H6544">
        <v>4</v>
      </c>
      <c r="I6544">
        <v>43112050401</v>
      </c>
      <c r="J6544">
        <v>11</v>
      </c>
      <c r="K6544" t="s">
        <v>1395</v>
      </c>
      <c r="L6544">
        <v>2531</v>
      </c>
      <c r="M6544" t="s">
        <v>1214</v>
      </c>
      <c r="N6544" t="s">
        <v>1585</v>
      </c>
      <c r="O6544">
        <v>0</v>
      </c>
      <c r="P6544" t="s">
        <v>1207</v>
      </c>
      <c r="Q6544">
        <v>20020319</v>
      </c>
      <c r="R6544">
        <v>891012370</v>
      </c>
    </row>
    <row r="6545" spans="1:18">
      <c r="A6545" t="s">
        <v>1584</v>
      </c>
      <c r="B6545" t="s">
        <v>1587</v>
      </c>
      <c r="C6545">
        <v>201007</v>
      </c>
      <c r="D6545">
        <v>0</v>
      </c>
      <c r="E6545" t="s">
        <v>1203</v>
      </c>
      <c r="F6545">
        <v>0</v>
      </c>
      <c r="G6545">
        <v>0</v>
      </c>
      <c r="H6545">
        <v>0</v>
      </c>
      <c r="I6545">
        <v>43112051000</v>
      </c>
      <c r="J6545">
        <v>13</v>
      </c>
      <c r="K6545" t="s">
        <v>1586</v>
      </c>
      <c r="L6545">
        <v>2531</v>
      </c>
      <c r="M6545" t="s">
        <v>1214</v>
      </c>
      <c r="N6545" t="s">
        <v>1585</v>
      </c>
      <c r="O6545">
        <v>0</v>
      </c>
      <c r="P6545" t="s">
        <v>1588</v>
      </c>
      <c r="Q6545">
        <v>19831201</v>
      </c>
      <c r="R6545">
        <v>891012370</v>
      </c>
    </row>
    <row r="6546" spans="1:18">
      <c r="A6546" t="s">
        <v>1584</v>
      </c>
      <c r="B6546" t="s">
        <v>1589</v>
      </c>
      <c r="C6546">
        <v>201007</v>
      </c>
      <c r="D6546">
        <v>0</v>
      </c>
      <c r="E6546" t="s">
        <v>1203</v>
      </c>
      <c r="F6546">
        <v>0</v>
      </c>
      <c r="G6546">
        <v>0</v>
      </c>
      <c r="H6546">
        <v>0</v>
      </c>
      <c r="I6546">
        <v>43112051000</v>
      </c>
      <c r="J6546">
        <v>13</v>
      </c>
      <c r="K6546" t="s">
        <v>1586</v>
      </c>
      <c r="L6546">
        <v>2531</v>
      </c>
      <c r="M6546" t="s">
        <v>1214</v>
      </c>
      <c r="N6546" t="s">
        <v>1585</v>
      </c>
      <c r="O6546">
        <v>0</v>
      </c>
      <c r="P6546" t="s">
        <v>1425</v>
      </c>
      <c r="Q6546">
        <v>19831201</v>
      </c>
      <c r="R6546">
        <v>891012370</v>
      </c>
    </row>
    <row r="6547" spans="1:18">
      <c r="A6547" t="s">
        <v>1584</v>
      </c>
      <c r="B6547" t="s">
        <v>1321</v>
      </c>
      <c r="C6547">
        <v>201007</v>
      </c>
      <c r="D6547">
        <v>0</v>
      </c>
      <c r="E6547" t="s">
        <v>1203</v>
      </c>
      <c r="F6547">
        <v>0</v>
      </c>
      <c r="G6547">
        <v>0</v>
      </c>
      <c r="H6547">
        <v>0</v>
      </c>
      <c r="I6547">
        <v>43112051700</v>
      </c>
      <c r="J6547">
        <v>13</v>
      </c>
      <c r="K6547" t="s">
        <v>1395</v>
      </c>
      <c r="L6547">
        <v>2531</v>
      </c>
      <c r="M6547" t="s">
        <v>1214</v>
      </c>
      <c r="N6547" t="s">
        <v>1585</v>
      </c>
      <c r="O6547">
        <v>0</v>
      </c>
      <c r="P6547" t="s">
        <v>1322</v>
      </c>
      <c r="Q6547">
        <v>19890201</v>
      </c>
      <c r="R6547">
        <v>891012370</v>
      </c>
    </row>
    <row r="6548" spans="1:18">
      <c r="A6548" t="s">
        <v>1584</v>
      </c>
      <c r="B6548" t="s">
        <v>1384</v>
      </c>
      <c r="C6548">
        <v>201007</v>
      </c>
      <c r="D6548">
        <v>0</v>
      </c>
      <c r="E6548" t="s">
        <v>1349</v>
      </c>
      <c r="F6548">
        <v>0</v>
      </c>
      <c r="G6548">
        <v>0</v>
      </c>
      <c r="H6548">
        <v>0</v>
      </c>
      <c r="I6548">
        <v>43112052900</v>
      </c>
      <c r="J6548">
        <v>14</v>
      </c>
      <c r="K6548" t="s">
        <v>1586</v>
      </c>
      <c r="L6548">
        <v>2531</v>
      </c>
      <c r="M6548" t="s">
        <v>1214</v>
      </c>
      <c r="N6548" t="s">
        <v>1585</v>
      </c>
      <c r="O6548">
        <v>0</v>
      </c>
      <c r="P6548" t="s">
        <v>1350</v>
      </c>
    </row>
    <row r="6549" spans="1:18">
      <c r="A6549" t="s">
        <v>1584</v>
      </c>
      <c r="B6549" t="s">
        <v>1254</v>
      </c>
      <c r="C6549">
        <v>201007</v>
      </c>
      <c r="D6549">
        <v>0</v>
      </c>
      <c r="E6549" t="s">
        <v>1203</v>
      </c>
      <c r="F6549">
        <v>0</v>
      </c>
      <c r="G6549">
        <v>0</v>
      </c>
      <c r="H6549">
        <v>0</v>
      </c>
      <c r="I6549">
        <v>43112056000</v>
      </c>
      <c r="J6549">
        <v>13</v>
      </c>
      <c r="K6549" t="s">
        <v>1586</v>
      </c>
      <c r="L6549">
        <v>2531</v>
      </c>
      <c r="M6549" t="s">
        <v>1214</v>
      </c>
      <c r="N6549" t="s">
        <v>1585</v>
      </c>
      <c r="O6549">
        <v>0</v>
      </c>
      <c r="P6549" t="s">
        <v>1233</v>
      </c>
      <c r="Q6549">
        <v>19881201</v>
      </c>
      <c r="R6549">
        <v>891012370</v>
      </c>
    </row>
    <row r="6550" spans="1:18">
      <c r="A6550" t="s">
        <v>1584</v>
      </c>
      <c r="B6550" t="s">
        <v>1590</v>
      </c>
      <c r="C6550">
        <v>201007</v>
      </c>
      <c r="D6550">
        <v>0</v>
      </c>
      <c r="E6550" t="s">
        <v>1203</v>
      </c>
      <c r="F6550">
        <v>0</v>
      </c>
      <c r="G6550">
        <v>0</v>
      </c>
      <c r="H6550">
        <v>0</v>
      </c>
      <c r="I6550">
        <v>43112054200</v>
      </c>
      <c r="J6550">
        <v>13</v>
      </c>
      <c r="K6550" t="s">
        <v>1586</v>
      </c>
      <c r="L6550">
        <v>2531</v>
      </c>
      <c r="M6550" t="s">
        <v>1214</v>
      </c>
      <c r="N6550" t="s">
        <v>1585</v>
      </c>
      <c r="O6550">
        <v>0</v>
      </c>
      <c r="P6550" t="s">
        <v>1423</v>
      </c>
      <c r="Q6550">
        <v>19840201</v>
      </c>
      <c r="R6550">
        <v>891012370</v>
      </c>
    </row>
    <row r="6551" spans="1:18">
      <c r="A6551" t="s">
        <v>1584</v>
      </c>
      <c r="B6551" t="s">
        <v>1591</v>
      </c>
      <c r="C6551">
        <v>201007</v>
      </c>
      <c r="D6551">
        <v>0</v>
      </c>
      <c r="E6551" t="s">
        <v>1203</v>
      </c>
      <c r="F6551">
        <v>0</v>
      </c>
      <c r="G6551">
        <v>0</v>
      </c>
      <c r="H6551">
        <v>0</v>
      </c>
      <c r="I6551">
        <v>43112054200</v>
      </c>
      <c r="J6551">
        <v>13</v>
      </c>
      <c r="K6551" t="s">
        <v>1586</v>
      </c>
      <c r="L6551">
        <v>2531</v>
      </c>
      <c r="M6551" t="s">
        <v>1214</v>
      </c>
      <c r="N6551" t="s">
        <v>1585</v>
      </c>
      <c r="O6551">
        <v>0</v>
      </c>
      <c r="P6551" t="s">
        <v>1425</v>
      </c>
      <c r="Q6551">
        <v>19840101</v>
      </c>
      <c r="R6551">
        <v>891012370</v>
      </c>
    </row>
    <row r="6552" spans="1:18">
      <c r="A6552" t="s">
        <v>1584</v>
      </c>
      <c r="B6552" t="s">
        <v>1255</v>
      </c>
      <c r="C6552">
        <v>201007</v>
      </c>
      <c r="D6552">
        <v>0</v>
      </c>
      <c r="E6552" t="s">
        <v>1203</v>
      </c>
      <c r="F6552">
        <v>0</v>
      </c>
      <c r="G6552">
        <v>0</v>
      </c>
      <c r="H6552">
        <v>0</v>
      </c>
      <c r="I6552">
        <v>43112055600</v>
      </c>
      <c r="J6552">
        <v>13</v>
      </c>
      <c r="K6552" t="s">
        <v>1586</v>
      </c>
      <c r="L6552">
        <v>2531</v>
      </c>
      <c r="M6552" t="s">
        <v>1214</v>
      </c>
      <c r="N6552" t="s">
        <v>1585</v>
      </c>
      <c r="O6552">
        <v>0</v>
      </c>
      <c r="P6552" t="s">
        <v>1393</v>
      </c>
      <c r="Q6552">
        <v>20000925</v>
      </c>
      <c r="R6552">
        <v>891012370</v>
      </c>
    </row>
    <row r="6553" spans="1:18">
      <c r="A6553" t="s">
        <v>1584</v>
      </c>
      <c r="B6553" t="s">
        <v>1357</v>
      </c>
      <c r="C6553">
        <v>201007</v>
      </c>
      <c r="D6553">
        <v>0</v>
      </c>
      <c r="E6553" t="s">
        <v>1203</v>
      </c>
      <c r="F6553">
        <v>0</v>
      </c>
      <c r="G6553">
        <v>0</v>
      </c>
      <c r="H6553">
        <v>0</v>
      </c>
      <c r="I6553">
        <v>43112061200</v>
      </c>
      <c r="J6553">
        <v>13</v>
      </c>
      <c r="K6553" t="s">
        <v>1586</v>
      </c>
      <c r="L6553">
        <v>2531</v>
      </c>
      <c r="M6553" t="s">
        <v>1214</v>
      </c>
      <c r="N6553" t="s">
        <v>1585</v>
      </c>
      <c r="O6553">
        <v>0</v>
      </c>
      <c r="P6553" t="s">
        <v>1207</v>
      </c>
      <c r="Q6553">
        <v>19860201</v>
      </c>
      <c r="R6553">
        <v>891012370</v>
      </c>
    </row>
    <row r="6554" spans="1:18">
      <c r="A6554" t="s">
        <v>1584</v>
      </c>
      <c r="B6554" t="s">
        <v>1306</v>
      </c>
      <c r="C6554">
        <v>201007</v>
      </c>
      <c r="D6554">
        <v>31</v>
      </c>
      <c r="E6554" t="s">
        <v>1203</v>
      </c>
      <c r="F6554">
        <v>0</v>
      </c>
      <c r="G6554">
        <v>5158</v>
      </c>
      <c r="H6554">
        <v>490</v>
      </c>
      <c r="I6554">
        <v>43112057301</v>
      </c>
      <c r="J6554">
        <v>11</v>
      </c>
      <c r="K6554" t="s">
        <v>1395</v>
      </c>
      <c r="L6554">
        <v>2531</v>
      </c>
      <c r="M6554" t="s">
        <v>1214</v>
      </c>
      <c r="N6554" t="s">
        <v>1585</v>
      </c>
      <c r="O6554">
        <v>0</v>
      </c>
      <c r="P6554" t="s">
        <v>1322</v>
      </c>
      <c r="Q6554">
        <v>20030227</v>
      </c>
      <c r="R6554">
        <v>891012370</v>
      </c>
    </row>
    <row r="6555" spans="1:18">
      <c r="A6555" t="s">
        <v>1584</v>
      </c>
      <c r="B6555" t="s">
        <v>1256</v>
      </c>
      <c r="C6555">
        <v>201007</v>
      </c>
      <c r="D6555">
        <v>0</v>
      </c>
      <c r="E6555" t="s">
        <v>1203</v>
      </c>
      <c r="F6555">
        <v>0</v>
      </c>
      <c r="G6555">
        <v>0</v>
      </c>
      <c r="H6555">
        <v>0</v>
      </c>
      <c r="I6555">
        <v>43112059600</v>
      </c>
      <c r="J6555">
        <v>13</v>
      </c>
      <c r="K6555" t="s">
        <v>1586</v>
      </c>
      <c r="L6555">
        <v>2531</v>
      </c>
      <c r="M6555" t="s">
        <v>1214</v>
      </c>
      <c r="N6555" t="s">
        <v>1585</v>
      </c>
      <c r="O6555">
        <v>0</v>
      </c>
      <c r="P6555" t="s">
        <v>1233</v>
      </c>
      <c r="Q6555">
        <v>19891101</v>
      </c>
      <c r="R6555">
        <v>891012370</v>
      </c>
    </row>
    <row r="6556" spans="1:18">
      <c r="A6556" t="s">
        <v>1584</v>
      </c>
      <c r="B6556" t="s">
        <v>1307</v>
      </c>
      <c r="C6556">
        <v>201007</v>
      </c>
      <c r="D6556">
        <v>0</v>
      </c>
      <c r="E6556" t="s">
        <v>1203</v>
      </c>
      <c r="F6556">
        <v>0</v>
      </c>
      <c r="G6556">
        <v>0</v>
      </c>
      <c r="H6556">
        <v>0</v>
      </c>
      <c r="I6556">
        <v>43112059500</v>
      </c>
      <c r="J6556">
        <v>13</v>
      </c>
      <c r="K6556" t="s">
        <v>1395</v>
      </c>
      <c r="L6556">
        <v>2531</v>
      </c>
      <c r="M6556" t="s">
        <v>1214</v>
      </c>
      <c r="N6556" t="s">
        <v>1585</v>
      </c>
      <c r="O6556">
        <v>0</v>
      </c>
      <c r="P6556" t="s">
        <v>1322</v>
      </c>
      <c r="Q6556">
        <v>19901001</v>
      </c>
      <c r="R6556">
        <v>891012370</v>
      </c>
    </row>
    <row r="6557" spans="1:18">
      <c r="A6557" t="s">
        <v>1584</v>
      </c>
      <c r="B6557" t="s">
        <v>1324</v>
      </c>
      <c r="C6557">
        <v>201007</v>
      </c>
      <c r="D6557">
        <v>31</v>
      </c>
      <c r="E6557" t="s">
        <v>1349</v>
      </c>
      <c r="F6557">
        <v>0</v>
      </c>
      <c r="G6557">
        <v>0</v>
      </c>
      <c r="H6557">
        <v>0</v>
      </c>
      <c r="I6557">
        <v>43112061800</v>
      </c>
      <c r="J6557">
        <v>22</v>
      </c>
      <c r="K6557" t="s">
        <v>1395</v>
      </c>
      <c r="L6557">
        <v>2531</v>
      </c>
      <c r="M6557" t="s">
        <v>1214</v>
      </c>
      <c r="N6557" t="s">
        <v>1585</v>
      </c>
      <c r="O6557">
        <v>8</v>
      </c>
      <c r="P6557" t="s">
        <v>1233</v>
      </c>
      <c r="Q6557">
        <v>19901001</v>
      </c>
      <c r="R6557">
        <v>891012370</v>
      </c>
    </row>
    <row r="6558" spans="1:18">
      <c r="A6558" t="s">
        <v>1584</v>
      </c>
      <c r="B6558" t="s">
        <v>1308</v>
      </c>
      <c r="C6558">
        <v>201007</v>
      </c>
      <c r="D6558">
        <v>0</v>
      </c>
      <c r="E6558" t="s">
        <v>1203</v>
      </c>
      <c r="F6558">
        <v>0</v>
      </c>
      <c r="G6558">
        <v>0</v>
      </c>
      <c r="H6558">
        <v>0</v>
      </c>
      <c r="I6558">
        <v>43112060801</v>
      </c>
      <c r="J6558">
        <v>13</v>
      </c>
      <c r="K6558" t="s">
        <v>1395</v>
      </c>
      <c r="L6558">
        <v>2531</v>
      </c>
      <c r="M6558" t="s">
        <v>1214</v>
      </c>
      <c r="N6558" t="s">
        <v>1585</v>
      </c>
      <c r="O6558">
        <v>0</v>
      </c>
      <c r="P6558" t="s">
        <v>1233</v>
      </c>
      <c r="Q6558">
        <v>19960401</v>
      </c>
      <c r="R6558">
        <v>891012370</v>
      </c>
    </row>
    <row r="6559" spans="1:18">
      <c r="A6559" t="s">
        <v>1584</v>
      </c>
      <c r="B6559" t="s">
        <v>1325</v>
      </c>
      <c r="C6559">
        <v>201007</v>
      </c>
      <c r="D6559">
        <v>31</v>
      </c>
      <c r="E6559" t="s">
        <v>1203</v>
      </c>
      <c r="F6559">
        <v>3</v>
      </c>
      <c r="G6559">
        <v>32546</v>
      </c>
      <c r="H6559">
        <v>32105</v>
      </c>
      <c r="I6559">
        <v>43112068600</v>
      </c>
      <c r="J6559">
        <v>11</v>
      </c>
      <c r="K6559" t="s">
        <v>1395</v>
      </c>
      <c r="L6559">
        <v>2531</v>
      </c>
      <c r="M6559" t="s">
        <v>1214</v>
      </c>
      <c r="N6559" t="s">
        <v>1585</v>
      </c>
      <c r="O6559">
        <v>0</v>
      </c>
      <c r="P6559" t="s">
        <v>1207</v>
      </c>
      <c r="Q6559">
        <v>19900601</v>
      </c>
      <c r="R6559">
        <v>891012370</v>
      </c>
    </row>
    <row r="6560" spans="1:18">
      <c r="A6560" t="s">
        <v>1584</v>
      </c>
      <c r="B6560" t="s">
        <v>1235</v>
      </c>
      <c r="C6560">
        <v>201007</v>
      </c>
      <c r="D6560">
        <v>0</v>
      </c>
      <c r="E6560" t="s">
        <v>1203</v>
      </c>
      <c r="F6560">
        <v>0</v>
      </c>
      <c r="G6560">
        <v>0</v>
      </c>
      <c r="H6560">
        <v>0</v>
      </c>
      <c r="I6560">
        <v>43112068800</v>
      </c>
      <c r="J6560">
        <v>13</v>
      </c>
      <c r="K6560" t="s">
        <v>1586</v>
      </c>
      <c r="L6560">
        <v>2531</v>
      </c>
      <c r="M6560" t="s">
        <v>1214</v>
      </c>
      <c r="N6560" t="s">
        <v>1585</v>
      </c>
      <c r="O6560">
        <v>0</v>
      </c>
      <c r="P6560" t="s">
        <v>1233</v>
      </c>
      <c r="Q6560">
        <v>19960501</v>
      </c>
      <c r="R6560">
        <v>891012370</v>
      </c>
    </row>
    <row r="6561" spans="1:18">
      <c r="A6561" t="s">
        <v>1584</v>
      </c>
      <c r="B6561" t="s">
        <v>1257</v>
      </c>
      <c r="C6561">
        <v>201007</v>
      </c>
      <c r="D6561">
        <v>0</v>
      </c>
      <c r="E6561" t="s">
        <v>1203</v>
      </c>
      <c r="F6561">
        <v>0</v>
      </c>
      <c r="G6561">
        <v>0</v>
      </c>
      <c r="H6561">
        <v>0</v>
      </c>
      <c r="I6561">
        <v>43112069000</v>
      </c>
      <c r="J6561">
        <v>13</v>
      </c>
      <c r="K6561" t="s">
        <v>1395</v>
      </c>
      <c r="L6561">
        <v>2531</v>
      </c>
      <c r="M6561" t="s">
        <v>1214</v>
      </c>
      <c r="N6561" t="s">
        <v>1585</v>
      </c>
      <c r="O6561">
        <v>0</v>
      </c>
      <c r="P6561" t="s">
        <v>1233</v>
      </c>
      <c r="Q6561">
        <v>19940901</v>
      </c>
      <c r="R6561">
        <v>891012370</v>
      </c>
    </row>
    <row r="6562" spans="1:18">
      <c r="A6562" t="s">
        <v>1592</v>
      </c>
      <c r="B6562" t="s">
        <v>1390</v>
      </c>
      <c r="C6562">
        <v>201007</v>
      </c>
      <c r="D6562">
        <v>0</v>
      </c>
      <c r="E6562" t="s">
        <v>1349</v>
      </c>
      <c r="F6562">
        <v>0</v>
      </c>
      <c r="G6562">
        <v>0</v>
      </c>
      <c r="H6562">
        <v>0</v>
      </c>
      <c r="I6562">
        <v>43112053600</v>
      </c>
      <c r="J6562">
        <v>14</v>
      </c>
      <c r="K6562" t="s">
        <v>1593</v>
      </c>
      <c r="L6562">
        <v>2531</v>
      </c>
      <c r="M6562" t="s">
        <v>1214</v>
      </c>
      <c r="N6562" t="s">
        <v>1585</v>
      </c>
      <c r="O6562">
        <v>0</v>
      </c>
      <c r="P6562" t="s">
        <v>1350</v>
      </c>
    </row>
    <row r="6563" spans="1:18">
      <c r="A6563" t="s">
        <v>1584</v>
      </c>
      <c r="B6563" t="s">
        <v>1232</v>
      </c>
      <c r="C6563">
        <v>201008</v>
      </c>
      <c r="D6563">
        <v>31</v>
      </c>
      <c r="E6563" t="s">
        <v>1203</v>
      </c>
      <c r="F6563">
        <v>2</v>
      </c>
      <c r="G6563">
        <v>10240</v>
      </c>
      <c r="H6563">
        <v>0</v>
      </c>
      <c r="I6563">
        <v>43112048700</v>
      </c>
      <c r="J6563">
        <v>11</v>
      </c>
      <c r="K6563" t="s">
        <v>1395</v>
      </c>
      <c r="L6563">
        <v>2531</v>
      </c>
      <c r="M6563" t="s">
        <v>1214</v>
      </c>
      <c r="N6563" t="s">
        <v>1585</v>
      </c>
      <c r="O6563">
        <v>0</v>
      </c>
      <c r="P6563" t="s">
        <v>1322</v>
      </c>
      <c r="Q6563">
        <v>19891201</v>
      </c>
      <c r="R6563">
        <v>891012370</v>
      </c>
    </row>
    <row r="6564" spans="1:18">
      <c r="A6564" t="s">
        <v>1584</v>
      </c>
      <c r="B6564" t="s">
        <v>1304</v>
      </c>
      <c r="C6564">
        <v>201008</v>
      </c>
      <c r="D6564">
        <v>31</v>
      </c>
      <c r="E6564" t="s">
        <v>1203</v>
      </c>
      <c r="F6564">
        <v>3</v>
      </c>
      <c r="G6564">
        <v>14908</v>
      </c>
      <c r="H6564">
        <v>40</v>
      </c>
      <c r="I6564">
        <v>43112049901</v>
      </c>
      <c r="J6564">
        <v>11</v>
      </c>
      <c r="K6564" t="s">
        <v>1586</v>
      </c>
      <c r="L6564">
        <v>2531</v>
      </c>
      <c r="M6564" t="s">
        <v>1214</v>
      </c>
      <c r="N6564" t="s">
        <v>1585</v>
      </c>
      <c r="O6564">
        <v>0</v>
      </c>
      <c r="P6564" t="s">
        <v>1207</v>
      </c>
      <c r="Q6564">
        <v>20020331</v>
      </c>
      <c r="R6564">
        <v>891012370</v>
      </c>
    </row>
    <row r="6565" spans="1:18">
      <c r="A6565" t="s">
        <v>1584</v>
      </c>
      <c r="B6565" t="s">
        <v>1305</v>
      </c>
      <c r="C6565">
        <v>201008</v>
      </c>
      <c r="D6565">
        <v>31</v>
      </c>
      <c r="E6565" t="s">
        <v>1203</v>
      </c>
      <c r="F6565">
        <v>4</v>
      </c>
      <c r="G6565">
        <v>20010</v>
      </c>
      <c r="H6565">
        <v>0</v>
      </c>
      <c r="I6565">
        <v>43112050401</v>
      </c>
      <c r="J6565">
        <v>11</v>
      </c>
      <c r="K6565" t="s">
        <v>1395</v>
      </c>
      <c r="L6565">
        <v>2531</v>
      </c>
      <c r="M6565" t="s">
        <v>1214</v>
      </c>
      <c r="N6565" t="s">
        <v>1585</v>
      </c>
      <c r="O6565">
        <v>0</v>
      </c>
      <c r="P6565" t="s">
        <v>1207</v>
      </c>
      <c r="Q6565">
        <v>20020319</v>
      </c>
      <c r="R6565">
        <v>891012370</v>
      </c>
    </row>
    <row r="6566" spans="1:18">
      <c r="A6566" t="s">
        <v>1584</v>
      </c>
      <c r="B6566" t="s">
        <v>1587</v>
      </c>
      <c r="C6566">
        <v>201008</v>
      </c>
      <c r="D6566">
        <v>0</v>
      </c>
      <c r="E6566" t="s">
        <v>1203</v>
      </c>
      <c r="F6566">
        <v>0</v>
      </c>
      <c r="G6566">
        <v>0</v>
      </c>
      <c r="H6566">
        <v>0</v>
      </c>
      <c r="I6566">
        <v>43112051000</v>
      </c>
      <c r="J6566">
        <v>13</v>
      </c>
      <c r="K6566" t="s">
        <v>1586</v>
      </c>
      <c r="L6566">
        <v>2531</v>
      </c>
      <c r="M6566" t="s">
        <v>1214</v>
      </c>
      <c r="N6566" t="s">
        <v>1585</v>
      </c>
      <c r="O6566">
        <v>0</v>
      </c>
      <c r="P6566" t="s">
        <v>1588</v>
      </c>
      <c r="Q6566">
        <v>19831201</v>
      </c>
      <c r="R6566">
        <v>891012370</v>
      </c>
    </row>
    <row r="6567" spans="1:18">
      <c r="A6567" t="s">
        <v>1584</v>
      </c>
      <c r="B6567" t="s">
        <v>1589</v>
      </c>
      <c r="C6567">
        <v>201008</v>
      </c>
      <c r="D6567">
        <v>0</v>
      </c>
      <c r="E6567" t="s">
        <v>1203</v>
      </c>
      <c r="F6567">
        <v>0</v>
      </c>
      <c r="G6567">
        <v>0</v>
      </c>
      <c r="H6567">
        <v>0</v>
      </c>
      <c r="I6567">
        <v>43112051000</v>
      </c>
      <c r="J6567">
        <v>13</v>
      </c>
      <c r="K6567" t="s">
        <v>1586</v>
      </c>
      <c r="L6567">
        <v>2531</v>
      </c>
      <c r="M6567" t="s">
        <v>1214</v>
      </c>
      <c r="N6567" t="s">
        <v>1585</v>
      </c>
      <c r="O6567">
        <v>0</v>
      </c>
      <c r="P6567" t="s">
        <v>1425</v>
      </c>
      <c r="Q6567">
        <v>19831201</v>
      </c>
      <c r="R6567">
        <v>891012370</v>
      </c>
    </row>
    <row r="6568" spans="1:18">
      <c r="A6568" t="s">
        <v>1584</v>
      </c>
      <c r="B6568" t="s">
        <v>1321</v>
      </c>
      <c r="C6568">
        <v>201008</v>
      </c>
      <c r="D6568">
        <v>0</v>
      </c>
      <c r="E6568" t="s">
        <v>1203</v>
      </c>
      <c r="F6568">
        <v>0</v>
      </c>
      <c r="G6568">
        <v>0</v>
      </c>
      <c r="H6568">
        <v>0</v>
      </c>
      <c r="I6568">
        <v>43112051700</v>
      </c>
      <c r="J6568">
        <v>13</v>
      </c>
      <c r="K6568" t="s">
        <v>1395</v>
      </c>
      <c r="L6568">
        <v>2531</v>
      </c>
      <c r="M6568" t="s">
        <v>1214</v>
      </c>
      <c r="N6568" t="s">
        <v>1585</v>
      </c>
      <c r="O6568">
        <v>0</v>
      </c>
      <c r="P6568" t="s">
        <v>1322</v>
      </c>
      <c r="Q6568">
        <v>19890201</v>
      </c>
      <c r="R6568">
        <v>891012370</v>
      </c>
    </row>
    <row r="6569" spans="1:18">
      <c r="A6569" t="s">
        <v>1584</v>
      </c>
      <c r="B6569" t="s">
        <v>1384</v>
      </c>
      <c r="C6569">
        <v>201008</v>
      </c>
      <c r="D6569">
        <v>0</v>
      </c>
      <c r="E6569" t="s">
        <v>1349</v>
      </c>
      <c r="F6569">
        <v>0</v>
      </c>
      <c r="G6569">
        <v>0</v>
      </c>
      <c r="H6569">
        <v>0</v>
      </c>
      <c r="I6569">
        <v>43112052900</v>
      </c>
      <c r="J6569">
        <v>14</v>
      </c>
      <c r="K6569" t="s">
        <v>1586</v>
      </c>
      <c r="L6569">
        <v>2531</v>
      </c>
      <c r="M6569" t="s">
        <v>1214</v>
      </c>
      <c r="N6569" t="s">
        <v>1585</v>
      </c>
      <c r="O6569">
        <v>0</v>
      </c>
      <c r="P6569" t="s">
        <v>1350</v>
      </c>
    </row>
    <row r="6570" spans="1:18">
      <c r="A6570" t="s">
        <v>1584</v>
      </c>
      <c r="B6570" t="s">
        <v>1254</v>
      </c>
      <c r="C6570">
        <v>201008</v>
      </c>
      <c r="D6570">
        <v>0</v>
      </c>
      <c r="E6570" t="s">
        <v>1203</v>
      </c>
      <c r="F6570">
        <v>0</v>
      </c>
      <c r="G6570">
        <v>0</v>
      </c>
      <c r="H6570">
        <v>0</v>
      </c>
      <c r="I6570">
        <v>43112056000</v>
      </c>
      <c r="J6570">
        <v>13</v>
      </c>
      <c r="K6570" t="s">
        <v>1586</v>
      </c>
      <c r="L6570">
        <v>2531</v>
      </c>
      <c r="M6570" t="s">
        <v>1214</v>
      </c>
      <c r="N6570" t="s">
        <v>1585</v>
      </c>
      <c r="O6570">
        <v>0</v>
      </c>
      <c r="P6570" t="s">
        <v>1233</v>
      </c>
      <c r="Q6570">
        <v>19881201</v>
      </c>
      <c r="R6570">
        <v>891012370</v>
      </c>
    </row>
    <row r="6571" spans="1:18">
      <c r="A6571" t="s">
        <v>1584</v>
      </c>
      <c r="B6571" t="s">
        <v>1590</v>
      </c>
      <c r="C6571">
        <v>201008</v>
      </c>
      <c r="D6571">
        <v>0</v>
      </c>
      <c r="E6571" t="s">
        <v>1203</v>
      </c>
      <c r="F6571">
        <v>0</v>
      </c>
      <c r="G6571">
        <v>0</v>
      </c>
      <c r="H6571">
        <v>0</v>
      </c>
      <c r="I6571">
        <v>43112054200</v>
      </c>
      <c r="J6571">
        <v>13</v>
      </c>
      <c r="K6571" t="s">
        <v>1586</v>
      </c>
      <c r="L6571">
        <v>2531</v>
      </c>
      <c r="M6571" t="s">
        <v>1214</v>
      </c>
      <c r="N6571" t="s">
        <v>1585</v>
      </c>
      <c r="O6571">
        <v>0</v>
      </c>
      <c r="P6571" t="s">
        <v>1423</v>
      </c>
      <c r="Q6571">
        <v>19840201</v>
      </c>
      <c r="R6571">
        <v>891012370</v>
      </c>
    </row>
    <row r="6572" spans="1:18">
      <c r="A6572" t="s">
        <v>1584</v>
      </c>
      <c r="B6572" t="s">
        <v>1591</v>
      </c>
      <c r="C6572">
        <v>201008</v>
      </c>
      <c r="D6572">
        <v>0</v>
      </c>
      <c r="E6572" t="s">
        <v>1203</v>
      </c>
      <c r="F6572">
        <v>0</v>
      </c>
      <c r="G6572">
        <v>0</v>
      </c>
      <c r="H6572">
        <v>0</v>
      </c>
      <c r="I6572">
        <v>43112054200</v>
      </c>
      <c r="J6572">
        <v>13</v>
      </c>
      <c r="K6572" t="s">
        <v>1586</v>
      </c>
      <c r="L6572">
        <v>2531</v>
      </c>
      <c r="M6572" t="s">
        <v>1214</v>
      </c>
      <c r="N6572" t="s">
        <v>1585</v>
      </c>
      <c r="O6572">
        <v>0</v>
      </c>
      <c r="P6572" t="s">
        <v>1425</v>
      </c>
      <c r="Q6572">
        <v>19840101</v>
      </c>
      <c r="R6572">
        <v>891012370</v>
      </c>
    </row>
    <row r="6573" spans="1:18">
      <c r="A6573" t="s">
        <v>1584</v>
      </c>
      <c r="B6573" t="s">
        <v>1255</v>
      </c>
      <c r="C6573">
        <v>201008</v>
      </c>
      <c r="D6573">
        <v>0</v>
      </c>
      <c r="E6573" t="s">
        <v>1203</v>
      </c>
      <c r="F6573">
        <v>0</v>
      </c>
      <c r="G6573">
        <v>0</v>
      </c>
      <c r="H6573">
        <v>0</v>
      </c>
      <c r="I6573">
        <v>43112055600</v>
      </c>
      <c r="J6573">
        <v>13</v>
      </c>
      <c r="K6573" t="s">
        <v>1586</v>
      </c>
      <c r="L6573">
        <v>2531</v>
      </c>
      <c r="M6573" t="s">
        <v>1214</v>
      </c>
      <c r="N6573" t="s">
        <v>1585</v>
      </c>
      <c r="O6573">
        <v>0</v>
      </c>
      <c r="P6573" t="s">
        <v>1393</v>
      </c>
      <c r="Q6573">
        <v>20000925</v>
      </c>
      <c r="R6573">
        <v>891012370</v>
      </c>
    </row>
    <row r="6574" spans="1:18">
      <c r="A6574" t="s">
        <v>1584</v>
      </c>
      <c r="B6574" t="s">
        <v>1357</v>
      </c>
      <c r="C6574">
        <v>201008</v>
      </c>
      <c r="D6574">
        <v>0</v>
      </c>
      <c r="E6574" t="s">
        <v>1203</v>
      </c>
      <c r="F6574">
        <v>0</v>
      </c>
      <c r="G6574">
        <v>0</v>
      </c>
      <c r="H6574">
        <v>0</v>
      </c>
      <c r="I6574">
        <v>43112061200</v>
      </c>
      <c r="J6574">
        <v>13</v>
      </c>
      <c r="K6574" t="s">
        <v>1586</v>
      </c>
      <c r="L6574">
        <v>2531</v>
      </c>
      <c r="M6574" t="s">
        <v>1214</v>
      </c>
      <c r="N6574" t="s">
        <v>1585</v>
      </c>
      <c r="O6574">
        <v>0</v>
      </c>
      <c r="P6574" t="s">
        <v>1207</v>
      </c>
      <c r="Q6574">
        <v>19860201</v>
      </c>
      <c r="R6574">
        <v>891012370</v>
      </c>
    </row>
    <row r="6575" spans="1:18">
      <c r="A6575" t="s">
        <v>1584</v>
      </c>
      <c r="B6575" t="s">
        <v>1306</v>
      </c>
      <c r="C6575">
        <v>201008</v>
      </c>
      <c r="D6575">
        <v>31</v>
      </c>
      <c r="E6575" t="s">
        <v>1203</v>
      </c>
      <c r="F6575">
        <v>1</v>
      </c>
      <c r="G6575">
        <v>3826</v>
      </c>
      <c r="H6575">
        <v>741</v>
      </c>
      <c r="I6575">
        <v>43112057301</v>
      </c>
      <c r="J6575">
        <v>11</v>
      </c>
      <c r="K6575" t="s">
        <v>1395</v>
      </c>
      <c r="L6575">
        <v>2531</v>
      </c>
      <c r="M6575" t="s">
        <v>1214</v>
      </c>
      <c r="N6575" t="s">
        <v>1585</v>
      </c>
      <c r="O6575">
        <v>0</v>
      </c>
      <c r="P6575" t="s">
        <v>1322</v>
      </c>
      <c r="Q6575">
        <v>20030227</v>
      </c>
      <c r="R6575">
        <v>891012370</v>
      </c>
    </row>
    <row r="6576" spans="1:18">
      <c r="A6576" t="s">
        <v>1584</v>
      </c>
      <c r="B6576" t="s">
        <v>1256</v>
      </c>
      <c r="C6576">
        <v>201008</v>
      </c>
      <c r="D6576">
        <v>0</v>
      </c>
      <c r="E6576" t="s">
        <v>1203</v>
      </c>
      <c r="F6576">
        <v>0</v>
      </c>
      <c r="G6576">
        <v>0</v>
      </c>
      <c r="H6576">
        <v>0</v>
      </c>
      <c r="I6576">
        <v>43112059600</v>
      </c>
      <c r="J6576">
        <v>13</v>
      </c>
      <c r="K6576" t="s">
        <v>1586</v>
      </c>
      <c r="L6576">
        <v>2531</v>
      </c>
      <c r="M6576" t="s">
        <v>1214</v>
      </c>
      <c r="N6576" t="s">
        <v>1585</v>
      </c>
      <c r="O6576">
        <v>0</v>
      </c>
      <c r="P6576" t="s">
        <v>1233</v>
      </c>
      <c r="Q6576">
        <v>19891101</v>
      </c>
      <c r="R6576">
        <v>891012370</v>
      </c>
    </row>
    <row r="6577" spans="1:18">
      <c r="A6577" t="s">
        <v>1584</v>
      </c>
      <c r="B6577" t="s">
        <v>1307</v>
      </c>
      <c r="C6577">
        <v>201008</v>
      </c>
      <c r="D6577">
        <v>0</v>
      </c>
      <c r="E6577" t="s">
        <v>1203</v>
      </c>
      <c r="F6577">
        <v>0</v>
      </c>
      <c r="G6577">
        <v>0</v>
      </c>
      <c r="H6577">
        <v>0</v>
      </c>
      <c r="I6577">
        <v>43112059500</v>
      </c>
      <c r="J6577">
        <v>13</v>
      </c>
      <c r="K6577" t="s">
        <v>1395</v>
      </c>
      <c r="L6577">
        <v>2531</v>
      </c>
      <c r="M6577" t="s">
        <v>1214</v>
      </c>
      <c r="N6577" t="s">
        <v>1585</v>
      </c>
      <c r="O6577">
        <v>0</v>
      </c>
      <c r="P6577" t="s">
        <v>1322</v>
      </c>
      <c r="Q6577">
        <v>19901001</v>
      </c>
      <c r="R6577">
        <v>891012370</v>
      </c>
    </row>
    <row r="6578" spans="1:18">
      <c r="A6578" t="s">
        <v>1584</v>
      </c>
      <c r="B6578" t="s">
        <v>1324</v>
      </c>
      <c r="C6578">
        <v>201008</v>
      </c>
      <c r="D6578">
        <v>31</v>
      </c>
      <c r="E6578" t="s">
        <v>1349</v>
      </c>
      <c r="F6578">
        <v>0</v>
      </c>
      <c r="G6578">
        <v>0</v>
      </c>
      <c r="H6578">
        <v>0</v>
      </c>
      <c r="I6578">
        <v>43112061800</v>
      </c>
      <c r="J6578">
        <v>22</v>
      </c>
      <c r="K6578" t="s">
        <v>1395</v>
      </c>
      <c r="L6578">
        <v>2531</v>
      </c>
      <c r="M6578" t="s">
        <v>1214</v>
      </c>
      <c r="N6578" t="s">
        <v>1585</v>
      </c>
      <c r="O6578">
        <v>17</v>
      </c>
      <c r="P6578" t="s">
        <v>1233</v>
      </c>
      <c r="Q6578">
        <v>19901001</v>
      </c>
      <c r="R6578">
        <v>891012370</v>
      </c>
    </row>
    <row r="6579" spans="1:18">
      <c r="A6579" t="s">
        <v>1584</v>
      </c>
      <c r="B6579" t="s">
        <v>1308</v>
      </c>
      <c r="C6579">
        <v>201008</v>
      </c>
      <c r="D6579">
        <v>0</v>
      </c>
      <c r="E6579" t="s">
        <v>1203</v>
      </c>
      <c r="F6579">
        <v>0</v>
      </c>
      <c r="G6579">
        <v>0</v>
      </c>
      <c r="H6579">
        <v>0</v>
      </c>
      <c r="I6579">
        <v>43112060801</v>
      </c>
      <c r="J6579">
        <v>13</v>
      </c>
      <c r="K6579" t="s">
        <v>1395</v>
      </c>
      <c r="L6579">
        <v>2531</v>
      </c>
      <c r="M6579" t="s">
        <v>1214</v>
      </c>
      <c r="N6579" t="s">
        <v>1585</v>
      </c>
      <c r="O6579">
        <v>0</v>
      </c>
      <c r="P6579" t="s">
        <v>1233</v>
      </c>
      <c r="Q6579">
        <v>19960401</v>
      </c>
      <c r="R6579">
        <v>891012370</v>
      </c>
    </row>
    <row r="6580" spans="1:18">
      <c r="A6580" t="s">
        <v>1584</v>
      </c>
      <c r="B6580" t="s">
        <v>1325</v>
      </c>
      <c r="C6580">
        <v>201008</v>
      </c>
      <c r="D6580">
        <v>31</v>
      </c>
      <c r="E6580" t="s">
        <v>1203</v>
      </c>
      <c r="F6580">
        <v>7</v>
      </c>
      <c r="G6580">
        <v>33278</v>
      </c>
      <c r="H6580">
        <v>33403</v>
      </c>
      <c r="I6580">
        <v>43112068600</v>
      </c>
      <c r="J6580">
        <v>11</v>
      </c>
      <c r="K6580" t="s">
        <v>1395</v>
      </c>
      <c r="L6580">
        <v>2531</v>
      </c>
      <c r="M6580" t="s">
        <v>1214</v>
      </c>
      <c r="N6580" t="s">
        <v>1585</v>
      </c>
      <c r="O6580">
        <v>0</v>
      </c>
      <c r="P6580" t="s">
        <v>1207</v>
      </c>
      <c r="Q6580">
        <v>19900601</v>
      </c>
      <c r="R6580">
        <v>891012370</v>
      </c>
    </row>
    <row r="6581" spans="1:18">
      <c r="A6581" t="s">
        <v>1584</v>
      </c>
      <c r="B6581" t="s">
        <v>1235</v>
      </c>
      <c r="C6581">
        <v>201008</v>
      </c>
      <c r="D6581">
        <v>0</v>
      </c>
      <c r="E6581" t="s">
        <v>1203</v>
      </c>
      <c r="F6581">
        <v>0</v>
      </c>
      <c r="G6581">
        <v>0</v>
      </c>
      <c r="H6581">
        <v>0</v>
      </c>
      <c r="I6581">
        <v>43112068800</v>
      </c>
      <c r="J6581">
        <v>13</v>
      </c>
      <c r="K6581" t="s">
        <v>1586</v>
      </c>
      <c r="L6581">
        <v>2531</v>
      </c>
      <c r="M6581" t="s">
        <v>1214</v>
      </c>
      <c r="N6581" t="s">
        <v>1585</v>
      </c>
      <c r="O6581">
        <v>0</v>
      </c>
      <c r="P6581" t="s">
        <v>1233</v>
      </c>
      <c r="Q6581">
        <v>19960501</v>
      </c>
      <c r="R6581">
        <v>891012370</v>
      </c>
    </row>
    <row r="6582" spans="1:18">
      <c r="A6582" t="s">
        <v>1584</v>
      </c>
      <c r="B6582" t="s">
        <v>1257</v>
      </c>
      <c r="C6582">
        <v>201008</v>
      </c>
      <c r="D6582">
        <v>0</v>
      </c>
      <c r="E6582" t="s">
        <v>1203</v>
      </c>
      <c r="F6582">
        <v>0</v>
      </c>
      <c r="G6582">
        <v>0</v>
      </c>
      <c r="H6582">
        <v>0</v>
      </c>
      <c r="I6582">
        <v>43112069000</v>
      </c>
      <c r="J6582">
        <v>13</v>
      </c>
      <c r="K6582" t="s">
        <v>1395</v>
      </c>
      <c r="L6582">
        <v>2531</v>
      </c>
      <c r="M6582" t="s">
        <v>1214</v>
      </c>
      <c r="N6582" t="s">
        <v>1585</v>
      </c>
      <c r="O6582">
        <v>0</v>
      </c>
      <c r="P6582" t="s">
        <v>1233</v>
      </c>
      <c r="Q6582">
        <v>19940901</v>
      </c>
      <c r="R6582">
        <v>891012370</v>
      </c>
    </row>
    <row r="6583" spans="1:18">
      <c r="A6583" t="s">
        <v>1592</v>
      </c>
      <c r="B6583" t="s">
        <v>1390</v>
      </c>
      <c r="C6583">
        <v>201008</v>
      </c>
      <c r="D6583">
        <v>0</v>
      </c>
      <c r="E6583" t="s">
        <v>1349</v>
      </c>
      <c r="F6583">
        <v>0</v>
      </c>
      <c r="G6583">
        <v>0</v>
      </c>
      <c r="H6583">
        <v>0</v>
      </c>
      <c r="I6583">
        <v>43112053600</v>
      </c>
      <c r="J6583">
        <v>14</v>
      </c>
      <c r="K6583" t="s">
        <v>1593</v>
      </c>
      <c r="L6583">
        <v>2531</v>
      </c>
      <c r="M6583" t="s">
        <v>1214</v>
      </c>
      <c r="N6583" t="s">
        <v>1585</v>
      </c>
      <c r="O6583">
        <v>0</v>
      </c>
      <c r="P6583" t="s">
        <v>1350</v>
      </c>
    </row>
    <row r="6584" spans="1:18">
      <c r="A6584" t="s">
        <v>1584</v>
      </c>
      <c r="B6584" t="s">
        <v>1232</v>
      </c>
      <c r="C6584">
        <v>201009</v>
      </c>
      <c r="D6584">
        <v>30</v>
      </c>
      <c r="E6584" t="s">
        <v>1203</v>
      </c>
      <c r="F6584">
        <v>2</v>
      </c>
      <c r="G6584">
        <v>9135</v>
      </c>
      <c r="H6584">
        <v>824</v>
      </c>
      <c r="I6584">
        <v>43112048700</v>
      </c>
      <c r="J6584">
        <v>11</v>
      </c>
      <c r="K6584" t="s">
        <v>1395</v>
      </c>
      <c r="L6584">
        <v>2531</v>
      </c>
      <c r="M6584" t="s">
        <v>1214</v>
      </c>
      <c r="N6584" t="s">
        <v>1585</v>
      </c>
      <c r="O6584">
        <v>0</v>
      </c>
      <c r="P6584" t="s">
        <v>1322</v>
      </c>
      <c r="Q6584">
        <v>19891201</v>
      </c>
      <c r="R6584">
        <v>891012370</v>
      </c>
    </row>
    <row r="6585" spans="1:18">
      <c r="A6585" t="s">
        <v>1584</v>
      </c>
      <c r="B6585" t="s">
        <v>1304</v>
      </c>
      <c r="C6585">
        <v>201009</v>
      </c>
      <c r="D6585">
        <v>30</v>
      </c>
      <c r="E6585" t="s">
        <v>1203</v>
      </c>
      <c r="F6585">
        <v>5</v>
      </c>
      <c r="G6585">
        <v>17235</v>
      </c>
      <c r="H6585">
        <v>85</v>
      </c>
      <c r="I6585">
        <v>43112049901</v>
      </c>
      <c r="J6585">
        <v>11</v>
      </c>
      <c r="K6585" t="s">
        <v>1586</v>
      </c>
      <c r="L6585">
        <v>2531</v>
      </c>
      <c r="M6585" t="s">
        <v>1214</v>
      </c>
      <c r="N6585" t="s">
        <v>1585</v>
      </c>
      <c r="O6585">
        <v>0</v>
      </c>
      <c r="P6585" t="s">
        <v>1207</v>
      </c>
      <c r="Q6585">
        <v>20020331</v>
      </c>
      <c r="R6585">
        <v>891012370</v>
      </c>
    </row>
    <row r="6586" spans="1:18">
      <c r="A6586" t="s">
        <v>1584</v>
      </c>
      <c r="B6586" t="s">
        <v>1305</v>
      </c>
      <c r="C6586">
        <v>201009</v>
      </c>
      <c r="D6586">
        <v>30</v>
      </c>
      <c r="E6586" t="s">
        <v>1203</v>
      </c>
      <c r="F6586">
        <v>6</v>
      </c>
      <c r="G6586">
        <v>21646</v>
      </c>
      <c r="H6586">
        <v>22</v>
      </c>
      <c r="I6586">
        <v>43112050401</v>
      </c>
      <c r="J6586">
        <v>11</v>
      </c>
      <c r="K6586" t="s">
        <v>1395</v>
      </c>
      <c r="L6586">
        <v>2531</v>
      </c>
      <c r="M6586" t="s">
        <v>1214</v>
      </c>
      <c r="N6586" t="s">
        <v>1585</v>
      </c>
      <c r="O6586">
        <v>0</v>
      </c>
      <c r="P6586" t="s">
        <v>1207</v>
      </c>
      <c r="Q6586">
        <v>20020319</v>
      </c>
      <c r="R6586">
        <v>891012370</v>
      </c>
    </row>
    <row r="6587" spans="1:18">
      <c r="A6587" t="s">
        <v>1584</v>
      </c>
      <c r="B6587" t="s">
        <v>1587</v>
      </c>
      <c r="C6587">
        <v>201009</v>
      </c>
      <c r="D6587">
        <v>0</v>
      </c>
      <c r="E6587" t="s">
        <v>1203</v>
      </c>
      <c r="F6587">
        <v>0</v>
      </c>
      <c r="G6587">
        <v>0</v>
      </c>
      <c r="H6587">
        <v>0</v>
      </c>
      <c r="I6587">
        <v>43112051000</v>
      </c>
      <c r="J6587">
        <v>13</v>
      </c>
      <c r="K6587" t="s">
        <v>1586</v>
      </c>
      <c r="L6587">
        <v>2531</v>
      </c>
      <c r="M6587" t="s">
        <v>1214</v>
      </c>
      <c r="N6587" t="s">
        <v>1585</v>
      </c>
      <c r="O6587">
        <v>0</v>
      </c>
      <c r="P6587" t="s">
        <v>1588</v>
      </c>
      <c r="Q6587">
        <v>19831201</v>
      </c>
      <c r="R6587">
        <v>891012370</v>
      </c>
    </row>
    <row r="6588" spans="1:18">
      <c r="A6588" t="s">
        <v>1584</v>
      </c>
      <c r="B6588" t="s">
        <v>1589</v>
      </c>
      <c r="C6588">
        <v>201009</v>
      </c>
      <c r="D6588">
        <v>0</v>
      </c>
      <c r="E6588" t="s">
        <v>1203</v>
      </c>
      <c r="F6588">
        <v>0</v>
      </c>
      <c r="G6588">
        <v>0</v>
      </c>
      <c r="H6588">
        <v>0</v>
      </c>
      <c r="I6588">
        <v>43112051000</v>
      </c>
      <c r="J6588">
        <v>13</v>
      </c>
      <c r="K6588" t="s">
        <v>1586</v>
      </c>
      <c r="L6588">
        <v>2531</v>
      </c>
      <c r="M6588" t="s">
        <v>1214</v>
      </c>
      <c r="N6588" t="s">
        <v>1585</v>
      </c>
      <c r="O6588">
        <v>0</v>
      </c>
      <c r="P6588" t="s">
        <v>1425</v>
      </c>
      <c r="Q6588">
        <v>19831201</v>
      </c>
      <c r="R6588">
        <v>891012370</v>
      </c>
    </row>
    <row r="6589" spans="1:18">
      <c r="A6589" t="s">
        <v>1584</v>
      </c>
      <c r="B6589" t="s">
        <v>1321</v>
      </c>
      <c r="C6589">
        <v>201009</v>
      </c>
      <c r="D6589">
        <v>0</v>
      </c>
      <c r="E6589" t="s">
        <v>1203</v>
      </c>
      <c r="F6589">
        <v>0</v>
      </c>
      <c r="G6589">
        <v>0</v>
      </c>
      <c r="H6589">
        <v>0</v>
      </c>
      <c r="I6589">
        <v>43112051700</v>
      </c>
      <c r="J6589">
        <v>13</v>
      </c>
      <c r="K6589" t="s">
        <v>1395</v>
      </c>
      <c r="L6589">
        <v>2531</v>
      </c>
      <c r="M6589" t="s">
        <v>1214</v>
      </c>
      <c r="N6589" t="s">
        <v>1585</v>
      </c>
      <c r="O6589">
        <v>0</v>
      </c>
      <c r="P6589" t="s">
        <v>1322</v>
      </c>
      <c r="Q6589">
        <v>19890201</v>
      </c>
      <c r="R6589">
        <v>891012370</v>
      </c>
    </row>
    <row r="6590" spans="1:18">
      <c r="A6590" t="s">
        <v>1584</v>
      </c>
      <c r="B6590" t="s">
        <v>1384</v>
      </c>
      <c r="C6590">
        <v>201009</v>
      </c>
      <c r="D6590">
        <v>0</v>
      </c>
      <c r="E6590" t="s">
        <v>1349</v>
      </c>
      <c r="F6590">
        <v>0</v>
      </c>
      <c r="G6590">
        <v>0</v>
      </c>
      <c r="H6590">
        <v>0</v>
      </c>
      <c r="I6590">
        <v>43112052900</v>
      </c>
      <c r="J6590">
        <v>14</v>
      </c>
      <c r="K6590" t="s">
        <v>1586</v>
      </c>
      <c r="L6590">
        <v>2531</v>
      </c>
      <c r="M6590" t="s">
        <v>1214</v>
      </c>
      <c r="N6590" t="s">
        <v>1585</v>
      </c>
      <c r="O6590">
        <v>0</v>
      </c>
      <c r="P6590" t="s">
        <v>1350</v>
      </c>
    </row>
    <row r="6591" spans="1:18">
      <c r="A6591" t="s">
        <v>1584</v>
      </c>
      <c r="B6591" t="s">
        <v>1254</v>
      </c>
      <c r="C6591">
        <v>201009</v>
      </c>
      <c r="D6591">
        <v>0</v>
      </c>
      <c r="E6591" t="s">
        <v>1203</v>
      </c>
      <c r="F6591">
        <v>0</v>
      </c>
      <c r="G6591">
        <v>0</v>
      </c>
      <c r="H6591">
        <v>0</v>
      </c>
      <c r="I6591">
        <v>43112056000</v>
      </c>
      <c r="J6591">
        <v>13</v>
      </c>
      <c r="K6591" t="s">
        <v>1586</v>
      </c>
      <c r="L6591">
        <v>2531</v>
      </c>
      <c r="M6591" t="s">
        <v>1214</v>
      </c>
      <c r="N6591" t="s">
        <v>1585</v>
      </c>
      <c r="O6591">
        <v>0</v>
      </c>
      <c r="P6591" t="s">
        <v>1233</v>
      </c>
      <c r="Q6591">
        <v>19881201</v>
      </c>
      <c r="R6591">
        <v>891012370</v>
      </c>
    </row>
    <row r="6592" spans="1:18">
      <c r="A6592" t="s">
        <v>1584</v>
      </c>
      <c r="B6592" t="s">
        <v>1590</v>
      </c>
      <c r="C6592">
        <v>201009</v>
      </c>
      <c r="D6592">
        <v>0</v>
      </c>
      <c r="E6592" t="s">
        <v>1203</v>
      </c>
      <c r="F6592">
        <v>0</v>
      </c>
      <c r="G6592">
        <v>0</v>
      </c>
      <c r="H6592">
        <v>0</v>
      </c>
      <c r="I6592">
        <v>43112054200</v>
      </c>
      <c r="J6592">
        <v>13</v>
      </c>
      <c r="K6592" t="s">
        <v>1586</v>
      </c>
      <c r="L6592">
        <v>2531</v>
      </c>
      <c r="M6592" t="s">
        <v>1214</v>
      </c>
      <c r="N6592" t="s">
        <v>1585</v>
      </c>
      <c r="O6592">
        <v>0</v>
      </c>
      <c r="P6592" t="s">
        <v>1423</v>
      </c>
      <c r="Q6592">
        <v>19840201</v>
      </c>
      <c r="R6592">
        <v>891012370</v>
      </c>
    </row>
    <row r="6593" spans="1:18">
      <c r="A6593" t="s">
        <v>1584</v>
      </c>
      <c r="B6593" t="s">
        <v>1591</v>
      </c>
      <c r="C6593">
        <v>201009</v>
      </c>
      <c r="D6593">
        <v>0</v>
      </c>
      <c r="E6593" t="s">
        <v>1203</v>
      </c>
      <c r="F6593">
        <v>0</v>
      </c>
      <c r="G6593">
        <v>0</v>
      </c>
      <c r="H6593">
        <v>0</v>
      </c>
      <c r="I6593">
        <v>43112054200</v>
      </c>
      <c r="J6593">
        <v>13</v>
      </c>
      <c r="K6593" t="s">
        <v>1586</v>
      </c>
      <c r="L6593">
        <v>2531</v>
      </c>
      <c r="M6593" t="s">
        <v>1214</v>
      </c>
      <c r="N6593" t="s">
        <v>1585</v>
      </c>
      <c r="O6593">
        <v>0</v>
      </c>
      <c r="P6593" t="s">
        <v>1425</v>
      </c>
      <c r="Q6593">
        <v>19840101</v>
      </c>
      <c r="R6593">
        <v>891012370</v>
      </c>
    </row>
    <row r="6594" spans="1:18">
      <c r="A6594" t="s">
        <v>1584</v>
      </c>
      <c r="B6594" t="s">
        <v>1255</v>
      </c>
      <c r="C6594">
        <v>201009</v>
      </c>
      <c r="D6594">
        <v>0</v>
      </c>
      <c r="E6594" t="s">
        <v>1203</v>
      </c>
      <c r="F6594">
        <v>0</v>
      </c>
      <c r="G6594">
        <v>0</v>
      </c>
      <c r="H6594">
        <v>0</v>
      </c>
      <c r="I6594">
        <v>43112055600</v>
      </c>
      <c r="J6594">
        <v>13</v>
      </c>
      <c r="K6594" t="s">
        <v>1586</v>
      </c>
      <c r="L6594">
        <v>2531</v>
      </c>
      <c r="M6594" t="s">
        <v>1214</v>
      </c>
      <c r="N6594" t="s">
        <v>1585</v>
      </c>
      <c r="O6594">
        <v>0</v>
      </c>
      <c r="P6594" t="s">
        <v>1393</v>
      </c>
      <c r="Q6594">
        <v>20000925</v>
      </c>
      <c r="R6594">
        <v>891012370</v>
      </c>
    </row>
    <row r="6595" spans="1:18">
      <c r="A6595" t="s">
        <v>1584</v>
      </c>
      <c r="B6595" t="s">
        <v>1357</v>
      </c>
      <c r="C6595">
        <v>201009</v>
      </c>
      <c r="D6595">
        <v>0</v>
      </c>
      <c r="E6595" t="s">
        <v>1203</v>
      </c>
      <c r="F6595">
        <v>0</v>
      </c>
      <c r="G6595">
        <v>0</v>
      </c>
      <c r="H6595">
        <v>0</v>
      </c>
      <c r="I6595">
        <v>43112061200</v>
      </c>
      <c r="J6595">
        <v>13</v>
      </c>
      <c r="K6595" t="s">
        <v>1586</v>
      </c>
      <c r="L6595">
        <v>2531</v>
      </c>
      <c r="M6595" t="s">
        <v>1214</v>
      </c>
      <c r="N6595" t="s">
        <v>1585</v>
      </c>
      <c r="O6595">
        <v>0</v>
      </c>
      <c r="P6595" t="s">
        <v>1207</v>
      </c>
      <c r="Q6595">
        <v>19860201</v>
      </c>
      <c r="R6595">
        <v>891012370</v>
      </c>
    </row>
    <row r="6596" spans="1:18">
      <c r="A6596" t="s">
        <v>1584</v>
      </c>
      <c r="B6596" t="s">
        <v>1306</v>
      </c>
      <c r="C6596">
        <v>201009</v>
      </c>
      <c r="D6596">
        <v>30</v>
      </c>
      <c r="E6596" t="s">
        <v>1203</v>
      </c>
      <c r="F6596">
        <v>1</v>
      </c>
      <c r="G6596">
        <v>2333</v>
      </c>
      <c r="H6596">
        <v>554</v>
      </c>
      <c r="I6596">
        <v>43112057301</v>
      </c>
      <c r="J6596">
        <v>11</v>
      </c>
      <c r="K6596" t="s">
        <v>1395</v>
      </c>
      <c r="L6596">
        <v>2531</v>
      </c>
      <c r="M6596" t="s">
        <v>1214</v>
      </c>
      <c r="N6596" t="s">
        <v>1585</v>
      </c>
      <c r="O6596">
        <v>0</v>
      </c>
      <c r="P6596" t="s">
        <v>1322</v>
      </c>
      <c r="Q6596">
        <v>20030227</v>
      </c>
      <c r="R6596">
        <v>891012370</v>
      </c>
    </row>
    <row r="6597" spans="1:18">
      <c r="A6597" t="s">
        <v>1584</v>
      </c>
      <c r="B6597" t="s">
        <v>1256</v>
      </c>
      <c r="C6597">
        <v>201009</v>
      </c>
      <c r="D6597">
        <v>0</v>
      </c>
      <c r="E6597" t="s">
        <v>1203</v>
      </c>
      <c r="F6597">
        <v>0</v>
      </c>
      <c r="G6597">
        <v>0</v>
      </c>
      <c r="H6597">
        <v>0</v>
      </c>
      <c r="I6597">
        <v>43112059600</v>
      </c>
      <c r="J6597">
        <v>13</v>
      </c>
      <c r="K6597" t="s">
        <v>1586</v>
      </c>
      <c r="L6597">
        <v>2531</v>
      </c>
      <c r="M6597" t="s">
        <v>1214</v>
      </c>
      <c r="N6597" t="s">
        <v>1585</v>
      </c>
      <c r="O6597">
        <v>0</v>
      </c>
      <c r="P6597" t="s">
        <v>1233</v>
      </c>
      <c r="Q6597">
        <v>19891101</v>
      </c>
      <c r="R6597">
        <v>891012370</v>
      </c>
    </row>
    <row r="6598" spans="1:18">
      <c r="A6598" t="s">
        <v>1584</v>
      </c>
      <c r="B6598" t="s">
        <v>1307</v>
      </c>
      <c r="C6598">
        <v>201009</v>
      </c>
      <c r="D6598">
        <v>0</v>
      </c>
      <c r="E6598" t="s">
        <v>1203</v>
      </c>
      <c r="F6598">
        <v>0</v>
      </c>
      <c r="G6598">
        <v>0</v>
      </c>
      <c r="H6598">
        <v>0</v>
      </c>
      <c r="I6598">
        <v>43112059500</v>
      </c>
      <c r="J6598">
        <v>13</v>
      </c>
      <c r="K6598" t="s">
        <v>1395</v>
      </c>
      <c r="L6598">
        <v>2531</v>
      </c>
      <c r="M6598" t="s">
        <v>1214</v>
      </c>
      <c r="N6598" t="s">
        <v>1585</v>
      </c>
      <c r="O6598">
        <v>0</v>
      </c>
      <c r="P6598" t="s">
        <v>1322</v>
      </c>
      <c r="Q6598">
        <v>19901001</v>
      </c>
      <c r="R6598">
        <v>891012370</v>
      </c>
    </row>
    <row r="6599" spans="1:18">
      <c r="A6599" t="s">
        <v>1584</v>
      </c>
      <c r="B6599" t="s">
        <v>1324</v>
      </c>
      <c r="C6599">
        <v>201009</v>
      </c>
      <c r="D6599">
        <v>30</v>
      </c>
      <c r="E6599" t="s">
        <v>1349</v>
      </c>
      <c r="F6599">
        <v>0</v>
      </c>
      <c r="G6599">
        <v>0</v>
      </c>
      <c r="H6599">
        <v>0</v>
      </c>
      <c r="I6599">
        <v>43112061800</v>
      </c>
      <c r="J6599">
        <v>22</v>
      </c>
      <c r="K6599" t="s">
        <v>1395</v>
      </c>
      <c r="L6599">
        <v>2531</v>
      </c>
      <c r="M6599" t="s">
        <v>1214</v>
      </c>
      <c r="N6599" t="s">
        <v>1585</v>
      </c>
      <c r="O6599">
        <v>23</v>
      </c>
      <c r="P6599" t="s">
        <v>1233</v>
      </c>
      <c r="Q6599">
        <v>19901001</v>
      </c>
      <c r="R6599">
        <v>891012370</v>
      </c>
    </row>
    <row r="6600" spans="1:18">
      <c r="A6600" t="s">
        <v>1584</v>
      </c>
      <c r="B6600" t="s">
        <v>1308</v>
      </c>
      <c r="C6600">
        <v>201009</v>
      </c>
      <c r="D6600">
        <v>0</v>
      </c>
      <c r="E6600" t="s">
        <v>1203</v>
      </c>
      <c r="F6600">
        <v>0</v>
      </c>
      <c r="G6600">
        <v>0</v>
      </c>
      <c r="H6600">
        <v>0</v>
      </c>
      <c r="I6600">
        <v>43112060801</v>
      </c>
      <c r="J6600">
        <v>13</v>
      </c>
      <c r="K6600" t="s">
        <v>1395</v>
      </c>
      <c r="L6600">
        <v>2531</v>
      </c>
      <c r="M6600" t="s">
        <v>1214</v>
      </c>
      <c r="N6600" t="s">
        <v>1585</v>
      </c>
      <c r="O6600">
        <v>0</v>
      </c>
      <c r="P6600" t="s">
        <v>1233</v>
      </c>
      <c r="Q6600">
        <v>19960401</v>
      </c>
      <c r="R6600">
        <v>891012370</v>
      </c>
    </row>
    <row r="6601" spans="1:18">
      <c r="A6601" t="s">
        <v>1584</v>
      </c>
      <c r="B6601" t="s">
        <v>1325</v>
      </c>
      <c r="C6601">
        <v>201009</v>
      </c>
      <c r="D6601">
        <v>30</v>
      </c>
      <c r="E6601" t="s">
        <v>1203</v>
      </c>
      <c r="F6601">
        <v>9</v>
      </c>
      <c r="G6601">
        <v>32260</v>
      </c>
      <c r="H6601">
        <v>31266</v>
      </c>
      <c r="I6601">
        <v>43112068600</v>
      </c>
      <c r="J6601">
        <v>11</v>
      </c>
      <c r="K6601" t="s">
        <v>1395</v>
      </c>
      <c r="L6601">
        <v>2531</v>
      </c>
      <c r="M6601" t="s">
        <v>1214</v>
      </c>
      <c r="N6601" t="s">
        <v>1585</v>
      </c>
      <c r="O6601">
        <v>0</v>
      </c>
      <c r="P6601" t="s">
        <v>1207</v>
      </c>
      <c r="Q6601">
        <v>19900601</v>
      </c>
      <c r="R6601">
        <v>891012370</v>
      </c>
    </row>
    <row r="6602" spans="1:18">
      <c r="A6602" t="s">
        <v>1584</v>
      </c>
      <c r="B6602" t="s">
        <v>1235</v>
      </c>
      <c r="C6602">
        <v>201009</v>
      </c>
      <c r="D6602">
        <v>0</v>
      </c>
      <c r="E6602" t="s">
        <v>1203</v>
      </c>
      <c r="F6602">
        <v>0</v>
      </c>
      <c r="G6602">
        <v>0</v>
      </c>
      <c r="H6602">
        <v>0</v>
      </c>
      <c r="I6602">
        <v>43112068800</v>
      </c>
      <c r="J6602">
        <v>13</v>
      </c>
      <c r="K6602" t="s">
        <v>1586</v>
      </c>
      <c r="L6602">
        <v>2531</v>
      </c>
      <c r="M6602" t="s">
        <v>1214</v>
      </c>
      <c r="N6602" t="s">
        <v>1585</v>
      </c>
      <c r="O6602">
        <v>0</v>
      </c>
      <c r="P6602" t="s">
        <v>1233</v>
      </c>
      <c r="Q6602">
        <v>19960501</v>
      </c>
      <c r="R6602">
        <v>891012370</v>
      </c>
    </row>
    <row r="6603" spans="1:18">
      <c r="A6603" t="s">
        <v>1584</v>
      </c>
      <c r="B6603" t="s">
        <v>1257</v>
      </c>
      <c r="C6603">
        <v>201009</v>
      </c>
      <c r="D6603">
        <v>0</v>
      </c>
      <c r="E6603" t="s">
        <v>1203</v>
      </c>
      <c r="F6603">
        <v>0</v>
      </c>
      <c r="G6603">
        <v>0</v>
      </c>
      <c r="H6603">
        <v>0</v>
      </c>
      <c r="I6603">
        <v>43112069000</v>
      </c>
      <c r="J6603">
        <v>13</v>
      </c>
      <c r="K6603" t="s">
        <v>1395</v>
      </c>
      <c r="L6603">
        <v>2531</v>
      </c>
      <c r="M6603" t="s">
        <v>1214</v>
      </c>
      <c r="N6603" t="s">
        <v>1585</v>
      </c>
      <c r="O6603">
        <v>0</v>
      </c>
      <c r="P6603" t="s">
        <v>1233</v>
      </c>
      <c r="Q6603">
        <v>19940901</v>
      </c>
      <c r="R6603">
        <v>891012370</v>
      </c>
    </row>
    <row r="6604" spans="1:18">
      <c r="A6604" t="s">
        <v>1592</v>
      </c>
      <c r="B6604" t="s">
        <v>1390</v>
      </c>
      <c r="C6604">
        <v>201009</v>
      </c>
      <c r="D6604">
        <v>0</v>
      </c>
      <c r="E6604" t="s">
        <v>1349</v>
      </c>
      <c r="F6604">
        <v>0</v>
      </c>
      <c r="G6604">
        <v>0</v>
      </c>
      <c r="H6604">
        <v>0</v>
      </c>
      <c r="I6604">
        <v>43112053600</v>
      </c>
      <c r="J6604">
        <v>14</v>
      </c>
      <c r="K6604" t="s">
        <v>1593</v>
      </c>
      <c r="L6604">
        <v>2531</v>
      </c>
      <c r="M6604" t="s">
        <v>1214</v>
      </c>
      <c r="N6604" t="s">
        <v>1585</v>
      </c>
      <c r="O6604">
        <v>0</v>
      </c>
      <c r="P6604" t="s">
        <v>1350</v>
      </c>
    </row>
    <row r="6605" spans="1:18">
      <c r="A6605" t="s">
        <v>1584</v>
      </c>
      <c r="B6605" t="s">
        <v>1232</v>
      </c>
      <c r="C6605">
        <v>201010</v>
      </c>
      <c r="D6605">
        <v>31</v>
      </c>
      <c r="E6605" t="s">
        <v>1203</v>
      </c>
      <c r="F6605">
        <v>5</v>
      </c>
      <c r="G6605">
        <v>7668</v>
      </c>
      <c r="H6605">
        <v>928</v>
      </c>
      <c r="I6605">
        <v>43112048700</v>
      </c>
      <c r="J6605">
        <v>11</v>
      </c>
      <c r="K6605" t="s">
        <v>1395</v>
      </c>
      <c r="L6605">
        <v>2531</v>
      </c>
      <c r="M6605" t="s">
        <v>1214</v>
      </c>
      <c r="N6605" t="s">
        <v>1585</v>
      </c>
      <c r="O6605">
        <v>0</v>
      </c>
      <c r="P6605" t="s">
        <v>1322</v>
      </c>
      <c r="Q6605">
        <v>19891201</v>
      </c>
      <c r="R6605">
        <v>891012370</v>
      </c>
    </row>
    <row r="6606" spans="1:18">
      <c r="A6606" t="s">
        <v>1584</v>
      </c>
      <c r="B6606" t="s">
        <v>1304</v>
      </c>
      <c r="C6606">
        <v>201010</v>
      </c>
      <c r="D6606">
        <v>30</v>
      </c>
      <c r="E6606" t="s">
        <v>1203</v>
      </c>
      <c r="F6606">
        <v>9</v>
      </c>
      <c r="G6606">
        <v>13600</v>
      </c>
      <c r="H6606">
        <v>73</v>
      </c>
      <c r="I6606">
        <v>43112049901</v>
      </c>
      <c r="J6606">
        <v>11</v>
      </c>
      <c r="K6606" t="s">
        <v>1586</v>
      </c>
      <c r="L6606">
        <v>2531</v>
      </c>
      <c r="M6606" t="s">
        <v>1214</v>
      </c>
      <c r="N6606" t="s">
        <v>1585</v>
      </c>
      <c r="O6606">
        <v>0</v>
      </c>
      <c r="P6606" t="s">
        <v>1207</v>
      </c>
      <c r="Q6606">
        <v>20020331</v>
      </c>
      <c r="R6606">
        <v>891012370</v>
      </c>
    </row>
    <row r="6607" spans="1:18">
      <c r="A6607" t="s">
        <v>1584</v>
      </c>
      <c r="B6607" t="s">
        <v>1305</v>
      </c>
      <c r="C6607">
        <v>201010</v>
      </c>
      <c r="D6607">
        <v>30</v>
      </c>
      <c r="E6607" t="s">
        <v>1203</v>
      </c>
      <c r="F6607">
        <v>13</v>
      </c>
      <c r="G6607">
        <v>18155</v>
      </c>
      <c r="H6607">
        <v>0</v>
      </c>
      <c r="I6607">
        <v>43112050401</v>
      </c>
      <c r="J6607">
        <v>11</v>
      </c>
      <c r="K6607" t="s">
        <v>1395</v>
      </c>
      <c r="L6607">
        <v>2531</v>
      </c>
      <c r="M6607" t="s">
        <v>1214</v>
      </c>
      <c r="N6607" t="s">
        <v>1585</v>
      </c>
      <c r="O6607">
        <v>0</v>
      </c>
      <c r="P6607" t="s">
        <v>1207</v>
      </c>
      <c r="Q6607">
        <v>20020319</v>
      </c>
      <c r="R6607">
        <v>891012370</v>
      </c>
    </row>
    <row r="6608" spans="1:18">
      <c r="A6608" t="s">
        <v>1584</v>
      </c>
      <c r="B6608" t="s">
        <v>1587</v>
      </c>
      <c r="C6608">
        <v>201010</v>
      </c>
      <c r="D6608">
        <v>0</v>
      </c>
      <c r="E6608" t="s">
        <v>1203</v>
      </c>
      <c r="F6608">
        <v>0</v>
      </c>
      <c r="G6608">
        <v>0</v>
      </c>
      <c r="H6608">
        <v>0</v>
      </c>
      <c r="I6608">
        <v>43112051000</v>
      </c>
      <c r="J6608">
        <v>13</v>
      </c>
      <c r="K6608" t="s">
        <v>1586</v>
      </c>
      <c r="L6608">
        <v>2531</v>
      </c>
      <c r="M6608" t="s">
        <v>1214</v>
      </c>
      <c r="N6608" t="s">
        <v>1585</v>
      </c>
      <c r="O6608">
        <v>0</v>
      </c>
      <c r="P6608" t="s">
        <v>1588</v>
      </c>
      <c r="Q6608">
        <v>19831201</v>
      </c>
      <c r="R6608">
        <v>891012370</v>
      </c>
    </row>
    <row r="6609" spans="1:18">
      <c r="A6609" t="s">
        <v>1584</v>
      </c>
      <c r="B6609" t="s">
        <v>1589</v>
      </c>
      <c r="C6609">
        <v>201010</v>
      </c>
      <c r="D6609">
        <v>0</v>
      </c>
      <c r="E6609" t="s">
        <v>1203</v>
      </c>
      <c r="F6609">
        <v>0</v>
      </c>
      <c r="G6609">
        <v>0</v>
      </c>
      <c r="H6609">
        <v>0</v>
      </c>
      <c r="I6609">
        <v>43112051000</v>
      </c>
      <c r="J6609">
        <v>13</v>
      </c>
      <c r="K6609" t="s">
        <v>1586</v>
      </c>
      <c r="L6609">
        <v>2531</v>
      </c>
      <c r="M6609" t="s">
        <v>1214</v>
      </c>
      <c r="N6609" t="s">
        <v>1585</v>
      </c>
      <c r="O6609">
        <v>0</v>
      </c>
      <c r="P6609" t="s">
        <v>1425</v>
      </c>
      <c r="Q6609">
        <v>19831201</v>
      </c>
      <c r="R6609">
        <v>891012370</v>
      </c>
    </row>
    <row r="6610" spans="1:18">
      <c r="A6610" t="s">
        <v>1584</v>
      </c>
      <c r="B6610" t="s">
        <v>1321</v>
      </c>
      <c r="C6610">
        <v>201010</v>
      </c>
      <c r="D6610">
        <v>0</v>
      </c>
      <c r="E6610" t="s">
        <v>1203</v>
      </c>
      <c r="F6610">
        <v>0</v>
      </c>
      <c r="G6610">
        <v>0</v>
      </c>
      <c r="H6610">
        <v>0</v>
      </c>
      <c r="I6610">
        <v>43112051700</v>
      </c>
      <c r="J6610">
        <v>13</v>
      </c>
      <c r="K6610" t="s">
        <v>1395</v>
      </c>
      <c r="L6610">
        <v>2531</v>
      </c>
      <c r="M6610" t="s">
        <v>1214</v>
      </c>
      <c r="N6610" t="s">
        <v>1585</v>
      </c>
      <c r="O6610">
        <v>0</v>
      </c>
      <c r="P6610" t="s">
        <v>1322</v>
      </c>
      <c r="Q6610">
        <v>19890201</v>
      </c>
      <c r="R6610">
        <v>891012370</v>
      </c>
    </row>
    <row r="6611" spans="1:18">
      <c r="A6611" t="s">
        <v>1584</v>
      </c>
      <c r="B6611" t="s">
        <v>1384</v>
      </c>
      <c r="C6611">
        <v>201010</v>
      </c>
      <c r="D6611">
        <v>0</v>
      </c>
      <c r="E6611" t="s">
        <v>1349</v>
      </c>
      <c r="F6611">
        <v>0</v>
      </c>
      <c r="G6611">
        <v>0</v>
      </c>
      <c r="H6611">
        <v>0</v>
      </c>
      <c r="I6611">
        <v>43112052900</v>
      </c>
      <c r="J6611">
        <v>14</v>
      </c>
      <c r="K6611" t="s">
        <v>1586</v>
      </c>
      <c r="L6611">
        <v>2531</v>
      </c>
      <c r="M6611" t="s">
        <v>1214</v>
      </c>
      <c r="N6611" t="s">
        <v>1585</v>
      </c>
      <c r="O6611">
        <v>0</v>
      </c>
      <c r="P6611" t="s">
        <v>1350</v>
      </c>
    </row>
    <row r="6612" spans="1:18">
      <c r="A6612" t="s">
        <v>1584</v>
      </c>
      <c r="B6612" t="s">
        <v>1254</v>
      </c>
      <c r="C6612">
        <v>201010</v>
      </c>
      <c r="D6612">
        <v>0</v>
      </c>
      <c r="E6612" t="s">
        <v>1203</v>
      </c>
      <c r="F6612">
        <v>0</v>
      </c>
      <c r="G6612">
        <v>0</v>
      </c>
      <c r="H6612">
        <v>0</v>
      </c>
      <c r="I6612">
        <v>43112056000</v>
      </c>
      <c r="J6612">
        <v>13</v>
      </c>
      <c r="K6612" t="s">
        <v>1586</v>
      </c>
      <c r="L6612">
        <v>2531</v>
      </c>
      <c r="M6612" t="s">
        <v>1214</v>
      </c>
      <c r="N6612" t="s">
        <v>1585</v>
      </c>
      <c r="O6612">
        <v>0</v>
      </c>
      <c r="P6612" t="s">
        <v>1233</v>
      </c>
      <c r="Q6612">
        <v>19881201</v>
      </c>
      <c r="R6612">
        <v>891012370</v>
      </c>
    </row>
    <row r="6613" spans="1:18">
      <c r="A6613" t="s">
        <v>1584</v>
      </c>
      <c r="B6613" t="s">
        <v>1590</v>
      </c>
      <c r="C6613">
        <v>201010</v>
      </c>
      <c r="D6613">
        <v>0</v>
      </c>
      <c r="E6613" t="s">
        <v>1203</v>
      </c>
      <c r="F6613">
        <v>0</v>
      </c>
      <c r="G6613">
        <v>0</v>
      </c>
      <c r="H6613">
        <v>0</v>
      </c>
      <c r="I6613">
        <v>43112054200</v>
      </c>
      <c r="J6613">
        <v>13</v>
      </c>
      <c r="K6613" t="s">
        <v>1586</v>
      </c>
      <c r="L6613">
        <v>2531</v>
      </c>
      <c r="M6613" t="s">
        <v>1214</v>
      </c>
      <c r="N6613" t="s">
        <v>1585</v>
      </c>
      <c r="O6613">
        <v>0</v>
      </c>
      <c r="P6613" t="s">
        <v>1423</v>
      </c>
      <c r="Q6613">
        <v>19840201</v>
      </c>
      <c r="R6613">
        <v>891012370</v>
      </c>
    </row>
    <row r="6614" spans="1:18">
      <c r="A6614" t="s">
        <v>1584</v>
      </c>
      <c r="B6614" t="s">
        <v>1591</v>
      </c>
      <c r="C6614">
        <v>201010</v>
      </c>
      <c r="D6614">
        <v>0</v>
      </c>
      <c r="E6614" t="s">
        <v>1203</v>
      </c>
      <c r="F6614">
        <v>0</v>
      </c>
      <c r="G6614">
        <v>0</v>
      </c>
      <c r="H6614">
        <v>0</v>
      </c>
      <c r="I6614">
        <v>43112054200</v>
      </c>
      <c r="J6614">
        <v>13</v>
      </c>
      <c r="K6614" t="s">
        <v>1586</v>
      </c>
      <c r="L6614">
        <v>2531</v>
      </c>
      <c r="M6614" t="s">
        <v>1214</v>
      </c>
      <c r="N6614" t="s">
        <v>1585</v>
      </c>
      <c r="O6614">
        <v>0</v>
      </c>
      <c r="P6614" t="s">
        <v>1425</v>
      </c>
      <c r="Q6614">
        <v>19840101</v>
      </c>
      <c r="R6614">
        <v>891012370</v>
      </c>
    </row>
    <row r="6615" spans="1:18">
      <c r="A6615" t="s">
        <v>1584</v>
      </c>
      <c r="B6615" t="s">
        <v>1255</v>
      </c>
      <c r="C6615">
        <v>201010</v>
      </c>
      <c r="D6615">
        <v>0</v>
      </c>
      <c r="E6615" t="s">
        <v>1203</v>
      </c>
      <c r="F6615">
        <v>0</v>
      </c>
      <c r="G6615">
        <v>0</v>
      </c>
      <c r="H6615">
        <v>0</v>
      </c>
      <c r="I6615">
        <v>43112055600</v>
      </c>
      <c r="J6615">
        <v>13</v>
      </c>
      <c r="K6615" t="s">
        <v>1586</v>
      </c>
      <c r="L6615">
        <v>2531</v>
      </c>
      <c r="M6615" t="s">
        <v>1214</v>
      </c>
      <c r="N6615" t="s">
        <v>1585</v>
      </c>
      <c r="O6615">
        <v>0</v>
      </c>
      <c r="P6615" t="s">
        <v>1393</v>
      </c>
      <c r="Q6615">
        <v>20000925</v>
      </c>
      <c r="R6615">
        <v>891012370</v>
      </c>
    </row>
    <row r="6616" spans="1:18">
      <c r="A6616" t="s">
        <v>1584</v>
      </c>
      <c r="B6616" t="s">
        <v>1357</v>
      </c>
      <c r="C6616">
        <v>201010</v>
      </c>
      <c r="D6616">
        <v>0</v>
      </c>
      <c r="E6616" t="s">
        <v>1203</v>
      </c>
      <c r="F6616">
        <v>0</v>
      </c>
      <c r="G6616">
        <v>0</v>
      </c>
      <c r="H6616">
        <v>0</v>
      </c>
      <c r="I6616">
        <v>43112061200</v>
      </c>
      <c r="J6616">
        <v>13</v>
      </c>
      <c r="K6616" t="s">
        <v>1586</v>
      </c>
      <c r="L6616">
        <v>2531</v>
      </c>
      <c r="M6616" t="s">
        <v>1214</v>
      </c>
      <c r="N6616" t="s">
        <v>1585</v>
      </c>
      <c r="O6616">
        <v>0</v>
      </c>
      <c r="P6616" t="s">
        <v>1207</v>
      </c>
      <c r="Q6616">
        <v>19860201</v>
      </c>
      <c r="R6616">
        <v>891012370</v>
      </c>
    </row>
    <row r="6617" spans="1:18">
      <c r="A6617" t="s">
        <v>1584</v>
      </c>
      <c r="B6617" t="s">
        <v>1306</v>
      </c>
      <c r="C6617">
        <v>201010</v>
      </c>
      <c r="D6617">
        <v>30</v>
      </c>
      <c r="E6617" t="s">
        <v>1203</v>
      </c>
      <c r="F6617">
        <v>3</v>
      </c>
      <c r="G6617">
        <v>4278</v>
      </c>
      <c r="H6617">
        <v>838</v>
      </c>
      <c r="I6617">
        <v>43112057301</v>
      </c>
      <c r="J6617">
        <v>11</v>
      </c>
      <c r="K6617" t="s">
        <v>1395</v>
      </c>
      <c r="L6617">
        <v>2531</v>
      </c>
      <c r="M6617" t="s">
        <v>1214</v>
      </c>
      <c r="N6617" t="s">
        <v>1585</v>
      </c>
      <c r="O6617">
        <v>0</v>
      </c>
      <c r="P6617" t="s">
        <v>1322</v>
      </c>
      <c r="Q6617">
        <v>20030227</v>
      </c>
      <c r="R6617">
        <v>891012370</v>
      </c>
    </row>
    <row r="6618" spans="1:18">
      <c r="A6618" t="s">
        <v>1584</v>
      </c>
      <c r="B6618" t="s">
        <v>1256</v>
      </c>
      <c r="C6618">
        <v>201010</v>
      </c>
      <c r="D6618">
        <v>0</v>
      </c>
      <c r="E6618" t="s">
        <v>1203</v>
      </c>
      <c r="F6618">
        <v>0</v>
      </c>
      <c r="G6618">
        <v>0</v>
      </c>
      <c r="H6618">
        <v>0</v>
      </c>
      <c r="I6618">
        <v>43112059600</v>
      </c>
      <c r="J6618">
        <v>13</v>
      </c>
      <c r="K6618" t="s">
        <v>1586</v>
      </c>
      <c r="L6618">
        <v>2531</v>
      </c>
      <c r="M6618" t="s">
        <v>1214</v>
      </c>
      <c r="N6618" t="s">
        <v>1585</v>
      </c>
      <c r="O6618">
        <v>0</v>
      </c>
      <c r="P6618" t="s">
        <v>1233</v>
      </c>
      <c r="Q6618">
        <v>19891101</v>
      </c>
      <c r="R6618">
        <v>891012370</v>
      </c>
    </row>
    <row r="6619" spans="1:18">
      <c r="A6619" t="s">
        <v>1584</v>
      </c>
      <c r="B6619" t="s">
        <v>1307</v>
      </c>
      <c r="C6619">
        <v>201010</v>
      </c>
      <c r="D6619">
        <v>0</v>
      </c>
      <c r="E6619" t="s">
        <v>1203</v>
      </c>
      <c r="F6619">
        <v>0</v>
      </c>
      <c r="G6619">
        <v>0</v>
      </c>
      <c r="H6619">
        <v>0</v>
      </c>
      <c r="I6619">
        <v>43112059500</v>
      </c>
      <c r="J6619">
        <v>13</v>
      </c>
      <c r="K6619" t="s">
        <v>1395</v>
      </c>
      <c r="L6619">
        <v>2531</v>
      </c>
      <c r="M6619" t="s">
        <v>1214</v>
      </c>
      <c r="N6619" t="s">
        <v>1585</v>
      </c>
      <c r="O6619">
        <v>0</v>
      </c>
      <c r="P6619" t="s">
        <v>1322</v>
      </c>
      <c r="Q6619">
        <v>19901001</v>
      </c>
      <c r="R6619">
        <v>891012370</v>
      </c>
    </row>
    <row r="6620" spans="1:18">
      <c r="A6620" t="s">
        <v>1584</v>
      </c>
      <c r="B6620" t="s">
        <v>1324</v>
      </c>
      <c r="C6620">
        <v>201010</v>
      </c>
      <c r="D6620">
        <v>31</v>
      </c>
      <c r="E6620" t="s">
        <v>1349</v>
      </c>
      <c r="F6620">
        <v>0</v>
      </c>
      <c r="G6620">
        <v>0</v>
      </c>
      <c r="H6620">
        <v>0</v>
      </c>
      <c r="I6620">
        <v>43112061800</v>
      </c>
      <c r="J6620">
        <v>22</v>
      </c>
      <c r="K6620" t="s">
        <v>1395</v>
      </c>
      <c r="L6620">
        <v>2531</v>
      </c>
      <c r="M6620" t="s">
        <v>1214</v>
      </c>
      <c r="N6620" t="s">
        <v>1585</v>
      </c>
      <c r="O6620">
        <v>50</v>
      </c>
      <c r="P6620" t="s">
        <v>1233</v>
      </c>
      <c r="Q6620">
        <v>19901001</v>
      </c>
      <c r="R6620">
        <v>891012370</v>
      </c>
    </row>
    <row r="6621" spans="1:18">
      <c r="A6621" t="s">
        <v>1584</v>
      </c>
      <c r="B6621" t="s">
        <v>1308</v>
      </c>
      <c r="C6621">
        <v>201010</v>
      </c>
      <c r="D6621">
        <v>0</v>
      </c>
      <c r="E6621" t="s">
        <v>1203</v>
      </c>
      <c r="F6621">
        <v>0</v>
      </c>
      <c r="G6621">
        <v>0</v>
      </c>
      <c r="H6621">
        <v>0</v>
      </c>
      <c r="I6621">
        <v>43112060801</v>
      </c>
      <c r="J6621">
        <v>13</v>
      </c>
      <c r="K6621" t="s">
        <v>1395</v>
      </c>
      <c r="L6621">
        <v>2531</v>
      </c>
      <c r="M6621" t="s">
        <v>1214</v>
      </c>
      <c r="N6621" t="s">
        <v>1585</v>
      </c>
      <c r="O6621">
        <v>0</v>
      </c>
      <c r="P6621" t="s">
        <v>1233</v>
      </c>
      <c r="Q6621">
        <v>19960401</v>
      </c>
      <c r="R6621">
        <v>891012370</v>
      </c>
    </row>
    <row r="6622" spans="1:18">
      <c r="A6622" t="s">
        <v>1584</v>
      </c>
      <c r="B6622" t="s">
        <v>1325</v>
      </c>
      <c r="C6622">
        <v>201010</v>
      </c>
      <c r="D6622">
        <v>30</v>
      </c>
      <c r="E6622" t="s">
        <v>1203</v>
      </c>
      <c r="F6622">
        <v>20</v>
      </c>
      <c r="G6622">
        <v>32279</v>
      </c>
      <c r="H6622">
        <v>31906</v>
      </c>
      <c r="I6622">
        <v>43112068600</v>
      </c>
      <c r="J6622">
        <v>11</v>
      </c>
      <c r="K6622" t="s">
        <v>1395</v>
      </c>
      <c r="L6622">
        <v>2531</v>
      </c>
      <c r="M6622" t="s">
        <v>1214</v>
      </c>
      <c r="N6622" t="s">
        <v>1585</v>
      </c>
      <c r="O6622">
        <v>0</v>
      </c>
      <c r="P6622" t="s">
        <v>1207</v>
      </c>
      <c r="Q6622">
        <v>19900601</v>
      </c>
      <c r="R6622">
        <v>891012370</v>
      </c>
    </row>
    <row r="6623" spans="1:18">
      <c r="A6623" t="s">
        <v>1584</v>
      </c>
      <c r="B6623" t="s">
        <v>1235</v>
      </c>
      <c r="C6623">
        <v>201010</v>
      </c>
      <c r="D6623">
        <v>0</v>
      </c>
      <c r="E6623" t="s">
        <v>1203</v>
      </c>
      <c r="F6623">
        <v>0</v>
      </c>
      <c r="G6623">
        <v>0</v>
      </c>
      <c r="H6623">
        <v>0</v>
      </c>
      <c r="I6623">
        <v>43112068800</v>
      </c>
      <c r="J6623">
        <v>13</v>
      </c>
      <c r="K6623" t="s">
        <v>1586</v>
      </c>
      <c r="L6623">
        <v>2531</v>
      </c>
      <c r="M6623" t="s">
        <v>1214</v>
      </c>
      <c r="N6623" t="s">
        <v>1585</v>
      </c>
      <c r="O6623">
        <v>0</v>
      </c>
      <c r="P6623" t="s">
        <v>1233</v>
      </c>
      <c r="Q6623">
        <v>19960501</v>
      </c>
      <c r="R6623">
        <v>891012370</v>
      </c>
    </row>
    <row r="6624" spans="1:18">
      <c r="A6624" t="s">
        <v>1584</v>
      </c>
      <c r="B6624" t="s">
        <v>1257</v>
      </c>
      <c r="C6624">
        <v>201010</v>
      </c>
      <c r="D6624">
        <v>0</v>
      </c>
      <c r="E6624" t="s">
        <v>1203</v>
      </c>
      <c r="F6624">
        <v>0</v>
      </c>
      <c r="G6624">
        <v>0</v>
      </c>
      <c r="H6624">
        <v>0</v>
      </c>
      <c r="I6624">
        <v>43112069000</v>
      </c>
      <c r="J6624">
        <v>13</v>
      </c>
      <c r="K6624" t="s">
        <v>1395</v>
      </c>
      <c r="L6624">
        <v>2531</v>
      </c>
      <c r="M6624" t="s">
        <v>1214</v>
      </c>
      <c r="N6624" t="s">
        <v>1585</v>
      </c>
      <c r="O6624">
        <v>0</v>
      </c>
      <c r="P6624" t="s">
        <v>1233</v>
      </c>
      <c r="Q6624">
        <v>19940901</v>
      </c>
      <c r="R6624">
        <v>891012370</v>
      </c>
    </row>
    <row r="6625" spans="1:18">
      <c r="A6625" t="s">
        <v>1592</v>
      </c>
      <c r="B6625" t="s">
        <v>1390</v>
      </c>
      <c r="C6625">
        <v>201010</v>
      </c>
      <c r="D6625">
        <v>0</v>
      </c>
      <c r="E6625" t="s">
        <v>1349</v>
      </c>
      <c r="F6625">
        <v>0</v>
      </c>
      <c r="G6625">
        <v>0</v>
      </c>
      <c r="H6625">
        <v>0</v>
      </c>
      <c r="I6625">
        <v>43112053600</v>
      </c>
      <c r="J6625">
        <v>14</v>
      </c>
      <c r="K6625" t="s">
        <v>1593</v>
      </c>
      <c r="L6625">
        <v>2531</v>
      </c>
      <c r="M6625" t="s">
        <v>1214</v>
      </c>
      <c r="N6625" t="s">
        <v>1585</v>
      </c>
      <c r="O6625">
        <v>0</v>
      </c>
      <c r="P6625" t="s">
        <v>1350</v>
      </c>
    </row>
    <row r="6626" spans="1:18">
      <c r="A6626" t="s">
        <v>1584</v>
      </c>
      <c r="B6626" t="s">
        <v>1232</v>
      </c>
      <c r="C6626">
        <v>201011</v>
      </c>
      <c r="D6626">
        <v>30</v>
      </c>
      <c r="E6626" t="s">
        <v>1203</v>
      </c>
      <c r="F6626">
        <v>12</v>
      </c>
      <c r="G6626">
        <v>10822</v>
      </c>
      <c r="H6626">
        <v>979</v>
      </c>
      <c r="I6626">
        <v>43112048700</v>
      </c>
      <c r="J6626">
        <v>11</v>
      </c>
      <c r="K6626" t="s">
        <v>1395</v>
      </c>
      <c r="L6626">
        <v>2531</v>
      </c>
      <c r="M6626" t="s">
        <v>1214</v>
      </c>
      <c r="N6626" t="s">
        <v>1585</v>
      </c>
      <c r="O6626">
        <v>0</v>
      </c>
      <c r="P6626" t="s">
        <v>1322</v>
      </c>
      <c r="Q6626">
        <v>19891201</v>
      </c>
      <c r="R6626">
        <v>891012370</v>
      </c>
    </row>
    <row r="6627" spans="1:18">
      <c r="A6627" t="s">
        <v>1584</v>
      </c>
      <c r="B6627" t="s">
        <v>1304</v>
      </c>
      <c r="C6627">
        <v>201011</v>
      </c>
      <c r="D6627">
        <v>30</v>
      </c>
      <c r="E6627" t="s">
        <v>1203</v>
      </c>
      <c r="F6627">
        <v>11</v>
      </c>
      <c r="G6627">
        <v>8859</v>
      </c>
      <c r="H6627">
        <v>143</v>
      </c>
      <c r="I6627">
        <v>43112049901</v>
      </c>
      <c r="J6627">
        <v>11</v>
      </c>
      <c r="K6627" t="s">
        <v>1586</v>
      </c>
      <c r="L6627">
        <v>2531</v>
      </c>
      <c r="M6627" t="s">
        <v>1214</v>
      </c>
      <c r="N6627" t="s">
        <v>1585</v>
      </c>
      <c r="O6627">
        <v>0</v>
      </c>
      <c r="P6627" t="s">
        <v>1207</v>
      </c>
      <c r="Q6627">
        <v>20020331</v>
      </c>
      <c r="R6627">
        <v>891012370</v>
      </c>
    </row>
    <row r="6628" spans="1:18">
      <c r="A6628" t="s">
        <v>1584</v>
      </c>
      <c r="B6628" t="s">
        <v>1305</v>
      </c>
      <c r="C6628">
        <v>201011</v>
      </c>
      <c r="D6628">
        <v>30</v>
      </c>
      <c r="E6628" t="s">
        <v>1203</v>
      </c>
      <c r="F6628">
        <v>15</v>
      </c>
      <c r="G6628">
        <v>14855</v>
      </c>
      <c r="H6628">
        <v>6</v>
      </c>
      <c r="I6628">
        <v>43112050401</v>
      </c>
      <c r="J6628">
        <v>11</v>
      </c>
      <c r="K6628" t="s">
        <v>1395</v>
      </c>
      <c r="L6628">
        <v>2531</v>
      </c>
      <c r="M6628" t="s">
        <v>1214</v>
      </c>
      <c r="N6628" t="s">
        <v>1585</v>
      </c>
      <c r="O6628">
        <v>0</v>
      </c>
      <c r="P6628" t="s">
        <v>1207</v>
      </c>
      <c r="Q6628">
        <v>20020319</v>
      </c>
      <c r="R6628">
        <v>891012370</v>
      </c>
    </row>
    <row r="6629" spans="1:18">
      <c r="A6629" t="s">
        <v>1584</v>
      </c>
      <c r="B6629" t="s">
        <v>1587</v>
      </c>
      <c r="C6629">
        <v>201011</v>
      </c>
      <c r="D6629">
        <v>0</v>
      </c>
      <c r="E6629" t="s">
        <v>1203</v>
      </c>
      <c r="F6629">
        <v>0</v>
      </c>
      <c r="G6629">
        <v>0</v>
      </c>
      <c r="H6629">
        <v>0</v>
      </c>
      <c r="I6629">
        <v>43112051000</v>
      </c>
      <c r="J6629">
        <v>13</v>
      </c>
      <c r="K6629" t="s">
        <v>1586</v>
      </c>
      <c r="L6629">
        <v>2531</v>
      </c>
      <c r="M6629" t="s">
        <v>1214</v>
      </c>
      <c r="N6629" t="s">
        <v>1585</v>
      </c>
      <c r="O6629">
        <v>0</v>
      </c>
      <c r="P6629" t="s">
        <v>1588</v>
      </c>
      <c r="Q6629">
        <v>19831201</v>
      </c>
      <c r="R6629">
        <v>891012370</v>
      </c>
    </row>
    <row r="6630" spans="1:18">
      <c r="A6630" t="s">
        <v>1584</v>
      </c>
      <c r="B6630" t="s">
        <v>1589</v>
      </c>
      <c r="C6630">
        <v>201011</v>
      </c>
      <c r="D6630">
        <v>0</v>
      </c>
      <c r="E6630" t="s">
        <v>1203</v>
      </c>
      <c r="F6630">
        <v>0</v>
      </c>
      <c r="G6630">
        <v>0</v>
      </c>
      <c r="H6630">
        <v>0</v>
      </c>
      <c r="I6630">
        <v>43112051000</v>
      </c>
      <c r="J6630">
        <v>13</v>
      </c>
      <c r="K6630" t="s">
        <v>1586</v>
      </c>
      <c r="L6630">
        <v>2531</v>
      </c>
      <c r="M6630" t="s">
        <v>1214</v>
      </c>
      <c r="N6630" t="s">
        <v>1585</v>
      </c>
      <c r="O6630">
        <v>0</v>
      </c>
      <c r="P6630" t="s">
        <v>1425</v>
      </c>
      <c r="Q6630">
        <v>19831201</v>
      </c>
      <c r="R6630">
        <v>891012370</v>
      </c>
    </row>
    <row r="6631" spans="1:18">
      <c r="A6631" t="s">
        <v>1584</v>
      </c>
      <c r="B6631" t="s">
        <v>1321</v>
      </c>
      <c r="C6631">
        <v>201011</v>
      </c>
      <c r="D6631">
        <v>0</v>
      </c>
      <c r="E6631" t="s">
        <v>1203</v>
      </c>
      <c r="F6631">
        <v>0</v>
      </c>
      <c r="G6631">
        <v>0</v>
      </c>
      <c r="H6631">
        <v>0</v>
      </c>
      <c r="I6631">
        <v>43112051700</v>
      </c>
      <c r="J6631">
        <v>13</v>
      </c>
      <c r="K6631" t="s">
        <v>1395</v>
      </c>
      <c r="L6631">
        <v>2531</v>
      </c>
      <c r="M6631" t="s">
        <v>1214</v>
      </c>
      <c r="N6631" t="s">
        <v>1585</v>
      </c>
      <c r="O6631">
        <v>0</v>
      </c>
      <c r="P6631" t="s">
        <v>1322</v>
      </c>
      <c r="Q6631">
        <v>19890201</v>
      </c>
      <c r="R6631">
        <v>891012370</v>
      </c>
    </row>
    <row r="6632" spans="1:18">
      <c r="A6632" t="s">
        <v>1584</v>
      </c>
      <c r="B6632" t="s">
        <v>1384</v>
      </c>
      <c r="C6632">
        <v>201011</v>
      </c>
      <c r="D6632">
        <v>0</v>
      </c>
      <c r="E6632" t="s">
        <v>1349</v>
      </c>
      <c r="F6632">
        <v>0</v>
      </c>
      <c r="G6632">
        <v>0</v>
      </c>
      <c r="H6632">
        <v>0</v>
      </c>
      <c r="I6632">
        <v>43112052900</v>
      </c>
      <c r="J6632">
        <v>14</v>
      </c>
      <c r="K6632" t="s">
        <v>1586</v>
      </c>
      <c r="L6632">
        <v>2531</v>
      </c>
      <c r="M6632" t="s">
        <v>1214</v>
      </c>
      <c r="N6632" t="s">
        <v>1585</v>
      </c>
      <c r="O6632">
        <v>0</v>
      </c>
      <c r="P6632" t="s">
        <v>1350</v>
      </c>
    </row>
    <row r="6633" spans="1:18">
      <c r="A6633" t="s">
        <v>1584</v>
      </c>
      <c r="B6633" t="s">
        <v>1254</v>
      </c>
      <c r="C6633">
        <v>201011</v>
      </c>
      <c r="D6633">
        <v>0</v>
      </c>
      <c r="E6633" t="s">
        <v>1203</v>
      </c>
      <c r="F6633">
        <v>0</v>
      </c>
      <c r="G6633">
        <v>0</v>
      </c>
      <c r="H6633">
        <v>0</v>
      </c>
      <c r="I6633">
        <v>43112056000</v>
      </c>
      <c r="J6633">
        <v>13</v>
      </c>
      <c r="K6633" t="s">
        <v>1586</v>
      </c>
      <c r="L6633">
        <v>2531</v>
      </c>
      <c r="M6633" t="s">
        <v>1214</v>
      </c>
      <c r="N6633" t="s">
        <v>1585</v>
      </c>
      <c r="O6633">
        <v>0</v>
      </c>
      <c r="P6633" t="s">
        <v>1233</v>
      </c>
      <c r="Q6633">
        <v>19881201</v>
      </c>
      <c r="R6633">
        <v>891012370</v>
      </c>
    </row>
    <row r="6634" spans="1:18">
      <c r="A6634" t="s">
        <v>1584</v>
      </c>
      <c r="B6634" t="s">
        <v>1590</v>
      </c>
      <c r="C6634">
        <v>201011</v>
      </c>
      <c r="D6634">
        <v>0</v>
      </c>
      <c r="E6634" t="s">
        <v>1203</v>
      </c>
      <c r="F6634">
        <v>0</v>
      </c>
      <c r="G6634">
        <v>0</v>
      </c>
      <c r="H6634">
        <v>0</v>
      </c>
      <c r="I6634">
        <v>43112054200</v>
      </c>
      <c r="J6634">
        <v>13</v>
      </c>
      <c r="K6634" t="s">
        <v>1586</v>
      </c>
      <c r="L6634">
        <v>2531</v>
      </c>
      <c r="M6634" t="s">
        <v>1214</v>
      </c>
      <c r="N6634" t="s">
        <v>1585</v>
      </c>
      <c r="O6634">
        <v>0</v>
      </c>
      <c r="P6634" t="s">
        <v>1423</v>
      </c>
      <c r="Q6634">
        <v>19840201</v>
      </c>
      <c r="R6634">
        <v>891012370</v>
      </c>
    </row>
    <row r="6635" spans="1:18">
      <c r="A6635" t="s">
        <v>1584</v>
      </c>
      <c r="B6635" t="s">
        <v>1591</v>
      </c>
      <c r="C6635">
        <v>201011</v>
      </c>
      <c r="D6635">
        <v>0</v>
      </c>
      <c r="E6635" t="s">
        <v>1203</v>
      </c>
      <c r="F6635">
        <v>0</v>
      </c>
      <c r="G6635">
        <v>0</v>
      </c>
      <c r="H6635">
        <v>0</v>
      </c>
      <c r="I6635">
        <v>43112054200</v>
      </c>
      <c r="J6635">
        <v>13</v>
      </c>
      <c r="K6635" t="s">
        <v>1586</v>
      </c>
      <c r="L6635">
        <v>2531</v>
      </c>
      <c r="M6635" t="s">
        <v>1214</v>
      </c>
      <c r="N6635" t="s">
        <v>1585</v>
      </c>
      <c r="O6635">
        <v>0</v>
      </c>
      <c r="P6635" t="s">
        <v>1425</v>
      </c>
      <c r="Q6635">
        <v>19840101</v>
      </c>
      <c r="R6635">
        <v>891012370</v>
      </c>
    </row>
    <row r="6636" spans="1:18">
      <c r="A6636" t="s">
        <v>1584</v>
      </c>
      <c r="B6636" t="s">
        <v>1255</v>
      </c>
      <c r="C6636">
        <v>201011</v>
      </c>
      <c r="D6636">
        <v>0</v>
      </c>
      <c r="E6636" t="s">
        <v>1203</v>
      </c>
      <c r="F6636">
        <v>0</v>
      </c>
      <c r="G6636">
        <v>0</v>
      </c>
      <c r="H6636">
        <v>0</v>
      </c>
      <c r="I6636">
        <v>43112055600</v>
      </c>
      <c r="J6636">
        <v>13</v>
      </c>
      <c r="K6636" t="s">
        <v>1586</v>
      </c>
      <c r="L6636">
        <v>2531</v>
      </c>
      <c r="M6636" t="s">
        <v>1214</v>
      </c>
      <c r="N6636" t="s">
        <v>1585</v>
      </c>
      <c r="O6636">
        <v>0</v>
      </c>
      <c r="P6636" t="s">
        <v>1393</v>
      </c>
      <c r="Q6636">
        <v>20000925</v>
      </c>
      <c r="R6636">
        <v>891012370</v>
      </c>
    </row>
    <row r="6637" spans="1:18">
      <c r="A6637" t="s">
        <v>1584</v>
      </c>
      <c r="B6637" t="s">
        <v>1357</v>
      </c>
      <c r="C6637">
        <v>201011</v>
      </c>
      <c r="D6637">
        <v>0</v>
      </c>
      <c r="E6637" t="s">
        <v>1203</v>
      </c>
      <c r="F6637">
        <v>0</v>
      </c>
      <c r="G6637">
        <v>0</v>
      </c>
      <c r="H6637">
        <v>0</v>
      </c>
      <c r="I6637">
        <v>43112061200</v>
      </c>
      <c r="J6637">
        <v>13</v>
      </c>
      <c r="K6637" t="s">
        <v>1586</v>
      </c>
      <c r="L6637">
        <v>2531</v>
      </c>
      <c r="M6637" t="s">
        <v>1214</v>
      </c>
      <c r="N6637" t="s">
        <v>1585</v>
      </c>
      <c r="O6637">
        <v>0</v>
      </c>
      <c r="P6637" t="s">
        <v>1207</v>
      </c>
      <c r="Q6637">
        <v>19860201</v>
      </c>
      <c r="R6637">
        <v>891012370</v>
      </c>
    </row>
    <row r="6638" spans="1:18">
      <c r="A6638" t="s">
        <v>1584</v>
      </c>
      <c r="B6638" t="s">
        <v>1306</v>
      </c>
      <c r="C6638">
        <v>201011</v>
      </c>
      <c r="D6638">
        <v>30</v>
      </c>
      <c r="E6638" t="s">
        <v>1203</v>
      </c>
      <c r="F6638">
        <v>4</v>
      </c>
      <c r="G6638">
        <v>2798</v>
      </c>
      <c r="H6638">
        <v>1543</v>
      </c>
      <c r="I6638">
        <v>43112057301</v>
      </c>
      <c r="J6638">
        <v>11</v>
      </c>
      <c r="K6638" t="s">
        <v>1395</v>
      </c>
      <c r="L6638">
        <v>2531</v>
      </c>
      <c r="M6638" t="s">
        <v>1214</v>
      </c>
      <c r="N6638" t="s">
        <v>1585</v>
      </c>
      <c r="O6638">
        <v>0</v>
      </c>
      <c r="P6638" t="s">
        <v>1322</v>
      </c>
      <c r="Q6638">
        <v>20030227</v>
      </c>
      <c r="R6638">
        <v>891012370</v>
      </c>
    </row>
    <row r="6639" spans="1:18">
      <c r="A6639" t="s">
        <v>1584</v>
      </c>
      <c r="B6639" t="s">
        <v>1256</v>
      </c>
      <c r="C6639">
        <v>201011</v>
      </c>
      <c r="D6639">
        <v>0</v>
      </c>
      <c r="E6639" t="s">
        <v>1203</v>
      </c>
      <c r="F6639">
        <v>0</v>
      </c>
      <c r="G6639">
        <v>0</v>
      </c>
      <c r="H6639">
        <v>0</v>
      </c>
      <c r="I6639">
        <v>43112059600</v>
      </c>
      <c r="J6639">
        <v>13</v>
      </c>
      <c r="K6639" t="s">
        <v>1586</v>
      </c>
      <c r="L6639">
        <v>2531</v>
      </c>
      <c r="M6639" t="s">
        <v>1214</v>
      </c>
      <c r="N6639" t="s">
        <v>1585</v>
      </c>
      <c r="O6639">
        <v>0</v>
      </c>
      <c r="P6639" t="s">
        <v>1233</v>
      </c>
      <c r="Q6639">
        <v>19891101</v>
      </c>
      <c r="R6639">
        <v>891012370</v>
      </c>
    </row>
    <row r="6640" spans="1:18">
      <c r="A6640" t="s">
        <v>1584</v>
      </c>
      <c r="B6640" t="s">
        <v>1307</v>
      </c>
      <c r="C6640">
        <v>201011</v>
      </c>
      <c r="D6640">
        <v>0</v>
      </c>
      <c r="E6640" t="s">
        <v>1203</v>
      </c>
      <c r="F6640">
        <v>0</v>
      </c>
      <c r="G6640">
        <v>0</v>
      </c>
      <c r="H6640">
        <v>0</v>
      </c>
      <c r="I6640">
        <v>43112059500</v>
      </c>
      <c r="J6640">
        <v>13</v>
      </c>
      <c r="K6640" t="s">
        <v>1395</v>
      </c>
      <c r="L6640">
        <v>2531</v>
      </c>
      <c r="M6640" t="s">
        <v>1214</v>
      </c>
      <c r="N6640" t="s">
        <v>1585</v>
      </c>
      <c r="O6640">
        <v>0</v>
      </c>
      <c r="P6640" t="s">
        <v>1322</v>
      </c>
      <c r="Q6640">
        <v>19901001</v>
      </c>
      <c r="R6640">
        <v>891012370</v>
      </c>
    </row>
    <row r="6641" spans="1:18">
      <c r="A6641" t="s">
        <v>1584</v>
      </c>
      <c r="B6641" t="s">
        <v>1324</v>
      </c>
      <c r="C6641">
        <v>201011</v>
      </c>
      <c r="D6641">
        <v>30</v>
      </c>
      <c r="E6641" t="s">
        <v>1349</v>
      </c>
      <c r="F6641">
        <v>0</v>
      </c>
      <c r="G6641">
        <v>0</v>
      </c>
      <c r="H6641">
        <v>0</v>
      </c>
      <c r="I6641">
        <v>43112061800</v>
      </c>
      <c r="J6641">
        <v>22</v>
      </c>
      <c r="K6641" t="s">
        <v>1395</v>
      </c>
      <c r="L6641">
        <v>2531</v>
      </c>
      <c r="M6641" t="s">
        <v>1214</v>
      </c>
      <c r="N6641" t="s">
        <v>1585</v>
      </c>
      <c r="O6641">
        <v>69</v>
      </c>
      <c r="P6641" t="s">
        <v>1233</v>
      </c>
      <c r="Q6641">
        <v>19901001</v>
      </c>
      <c r="R6641">
        <v>891012370</v>
      </c>
    </row>
    <row r="6642" spans="1:18">
      <c r="A6642" t="s">
        <v>1584</v>
      </c>
      <c r="B6642" t="s">
        <v>1308</v>
      </c>
      <c r="C6642">
        <v>201011</v>
      </c>
      <c r="D6642">
        <v>0</v>
      </c>
      <c r="E6642" t="s">
        <v>1203</v>
      </c>
      <c r="F6642">
        <v>0</v>
      </c>
      <c r="G6642">
        <v>0</v>
      </c>
      <c r="H6642">
        <v>0</v>
      </c>
      <c r="I6642">
        <v>43112060801</v>
      </c>
      <c r="J6642">
        <v>13</v>
      </c>
      <c r="K6642" t="s">
        <v>1395</v>
      </c>
      <c r="L6642">
        <v>2531</v>
      </c>
      <c r="M6642" t="s">
        <v>1214</v>
      </c>
      <c r="N6642" t="s">
        <v>1585</v>
      </c>
      <c r="O6642">
        <v>0</v>
      </c>
      <c r="P6642" t="s">
        <v>1233</v>
      </c>
      <c r="Q6642">
        <v>19960401</v>
      </c>
      <c r="R6642">
        <v>891012370</v>
      </c>
    </row>
    <row r="6643" spans="1:18">
      <c r="A6643" t="s">
        <v>1584</v>
      </c>
      <c r="B6643" t="s">
        <v>1325</v>
      </c>
      <c r="C6643">
        <v>201011</v>
      </c>
      <c r="D6643">
        <v>30</v>
      </c>
      <c r="E6643" t="s">
        <v>1203</v>
      </c>
      <c r="F6643">
        <v>27</v>
      </c>
      <c r="G6643">
        <v>25824</v>
      </c>
      <c r="H6643">
        <v>30922</v>
      </c>
      <c r="I6643">
        <v>43112068600</v>
      </c>
      <c r="J6643">
        <v>11</v>
      </c>
      <c r="K6643" t="s">
        <v>1395</v>
      </c>
      <c r="L6643">
        <v>2531</v>
      </c>
      <c r="M6643" t="s">
        <v>1214</v>
      </c>
      <c r="N6643" t="s">
        <v>1585</v>
      </c>
      <c r="O6643">
        <v>0</v>
      </c>
      <c r="P6643" t="s">
        <v>1207</v>
      </c>
      <c r="Q6643">
        <v>19900601</v>
      </c>
      <c r="R6643">
        <v>891012370</v>
      </c>
    </row>
    <row r="6644" spans="1:18">
      <c r="A6644" t="s">
        <v>1584</v>
      </c>
      <c r="B6644" t="s">
        <v>1235</v>
      </c>
      <c r="C6644">
        <v>201011</v>
      </c>
      <c r="D6644">
        <v>0</v>
      </c>
      <c r="E6644" t="s">
        <v>1203</v>
      </c>
      <c r="F6644">
        <v>0</v>
      </c>
      <c r="G6644">
        <v>0</v>
      </c>
      <c r="H6644">
        <v>0</v>
      </c>
      <c r="I6644">
        <v>43112068800</v>
      </c>
      <c r="J6644">
        <v>13</v>
      </c>
      <c r="K6644" t="s">
        <v>1586</v>
      </c>
      <c r="L6644">
        <v>2531</v>
      </c>
      <c r="M6644" t="s">
        <v>1214</v>
      </c>
      <c r="N6644" t="s">
        <v>1585</v>
      </c>
      <c r="O6644">
        <v>0</v>
      </c>
      <c r="P6644" t="s">
        <v>1233</v>
      </c>
      <c r="Q6644">
        <v>19960501</v>
      </c>
      <c r="R6644">
        <v>891012370</v>
      </c>
    </row>
    <row r="6645" spans="1:18">
      <c r="A6645" t="s">
        <v>1584</v>
      </c>
      <c r="B6645" t="s">
        <v>1257</v>
      </c>
      <c r="C6645">
        <v>201011</v>
      </c>
      <c r="D6645">
        <v>0</v>
      </c>
      <c r="E6645" t="s">
        <v>1203</v>
      </c>
      <c r="F6645">
        <v>0</v>
      </c>
      <c r="G6645">
        <v>0</v>
      </c>
      <c r="H6645">
        <v>0</v>
      </c>
      <c r="I6645">
        <v>43112069000</v>
      </c>
      <c r="J6645">
        <v>13</v>
      </c>
      <c r="K6645" t="s">
        <v>1395</v>
      </c>
      <c r="L6645">
        <v>2531</v>
      </c>
      <c r="M6645" t="s">
        <v>1214</v>
      </c>
      <c r="N6645" t="s">
        <v>1585</v>
      </c>
      <c r="O6645">
        <v>0</v>
      </c>
      <c r="P6645" t="s">
        <v>1233</v>
      </c>
      <c r="Q6645">
        <v>19940901</v>
      </c>
      <c r="R6645">
        <v>891012370</v>
      </c>
    </row>
    <row r="6646" spans="1:18">
      <c r="A6646" t="s">
        <v>1592</v>
      </c>
      <c r="B6646" t="s">
        <v>1390</v>
      </c>
      <c r="C6646">
        <v>201011</v>
      </c>
      <c r="D6646">
        <v>0</v>
      </c>
      <c r="E6646" t="s">
        <v>1349</v>
      </c>
      <c r="F6646">
        <v>0</v>
      </c>
      <c r="G6646">
        <v>0</v>
      </c>
      <c r="H6646">
        <v>0</v>
      </c>
      <c r="I6646">
        <v>43112053600</v>
      </c>
      <c r="J6646">
        <v>14</v>
      </c>
      <c r="K6646" t="s">
        <v>1593</v>
      </c>
      <c r="L6646">
        <v>2531</v>
      </c>
      <c r="M6646" t="s">
        <v>1214</v>
      </c>
      <c r="N6646" t="s">
        <v>1585</v>
      </c>
      <c r="O6646">
        <v>0</v>
      </c>
      <c r="P6646" t="s">
        <v>1350</v>
      </c>
    </row>
    <row r="6647" spans="1:18">
      <c r="A6647" t="s">
        <v>1584</v>
      </c>
      <c r="B6647" t="s">
        <v>1232</v>
      </c>
      <c r="C6647">
        <v>201012</v>
      </c>
      <c r="D6647">
        <v>31</v>
      </c>
      <c r="E6647" t="s">
        <v>1203</v>
      </c>
      <c r="F6647">
        <v>4</v>
      </c>
      <c r="G6647">
        <v>7857</v>
      </c>
      <c r="H6647">
        <v>936</v>
      </c>
      <c r="I6647">
        <v>43112048700</v>
      </c>
      <c r="J6647">
        <v>11</v>
      </c>
      <c r="K6647" t="s">
        <v>1395</v>
      </c>
      <c r="L6647">
        <v>2531</v>
      </c>
      <c r="M6647" t="s">
        <v>1214</v>
      </c>
      <c r="N6647" t="s">
        <v>1585</v>
      </c>
      <c r="O6647">
        <v>0</v>
      </c>
      <c r="P6647" t="s">
        <v>1322</v>
      </c>
      <c r="Q6647">
        <v>19891201</v>
      </c>
      <c r="R6647">
        <v>891012370</v>
      </c>
    </row>
    <row r="6648" spans="1:18">
      <c r="A6648" t="s">
        <v>1584</v>
      </c>
      <c r="B6648" t="s">
        <v>1304</v>
      </c>
      <c r="C6648">
        <v>201012</v>
      </c>
      <c r="D6648">
        <v>31</v>
      </c>
      <c r="E6648" t="s">
        <v>1203</v>
      </c>
      <c r="F6648">
        <v>7</v>
      </c>
      <c r="G6648">
        <v>13999</v>
      </c>
      <c r="H6648">
        <v>88</v>
      </c>
      <c r="I6648">
        <v>43112049901</v>
      </c>
      <c r="J6648">
        <v>11</v>
      </c>
      <c r="K6648" t="s">
        <v>1586</v>
      </c>
      <c r="L6648">
        <v>2531</v>
      </c>
      <c r="M6648" t="s">
        <v>1214</v>
      </c>
      <c r="N6648" t="s">
        <v>1585</v>
      </c>
      <c r="O6648">
        <v>0</v>
      </c>
      <c r="P6648" t="s">
        <v>1207</v>
      </c>
      <c r="Q6648">
        <v>20020331</v>
      </c>
      <c r="R6648">
        <v>891012370</v>
      </c>
    </row>
    <row r="6649" spans="1:18">
      <c r="A6649" t="s">
        <v>1584</v>
      </c>
      <c r="B6649" t="s">
        <v>1305</v>
      </c>
      <c r="C6649">
        <v>201012</v>
      </c>
      <c r="D6649">
        <v>31</v>
      </c>
      <c r="E6649" t="s">
        <v>1203</v>
      </c>
      <c r="F6649">
        <v>9</v>
      </c>
      <c r="G6649">
        <v>19207</v>
      </c>
      <c r="H6649">
        <v>1</v>
      </c>
      <c r="I6649">
        <v>43112050401</v>
      </c>
      <c r="J6649">
        <v>11</v>
      </c>
      <c r="K6649" t="s">
        <v>1395</v>
      </c>
      <c r="L6649">
        <v>2531</v>
      </c>
      <c r="M6649" t="s">
        <v>1214</v>
      </c>
      <c r="N6649" t="s">
        <v>1585</v>
      </c>
      <c r="O6649">
        <v>0</v>
      </c>
      <c r="P6649" t="s">
        <v>1207</v>
      </c>
      <c r="Q6649">
        <v>20020319</v>
      </c>
      <c r="R6649">
        <v>891012370</v>
      </c>
    </row>
    <row r="6650" spans="1:18">
      <c r="A6650" t="s">
        <v>1584</v>
      </c>
      <c r="B6650" t="s">
        <v>1587</v>
      </c>
      <c r="C6650">
        <v>201012</v>
      </c>
      <c r="D6650">
        <v>0</v>
      </c>
      <c r="E6650" t="s">
        <v>1203</v>
      </c>
      <c r="F6650">
        <v>0</v>
      </c>
      <c r="G6650">
        <v>0</v>
      </c>
      <c r="H6650">
        <v>0</v>
      </c>
      <c r="I6650">
        <v>43112051000</v>
      </c>
      <c r="J6650">
        <v>13</v>
      </c>
      <c r="K6650" t="s">
        <v>1586</v>
      </c>
      <c r="L6650">
        <v>2531</v>
      </c>
      <c r="M6650" t="s">
        <v>1214</v>
      </c>
      <c r="N6650" t="s">
        <v>1585</v>
      </c>
      <c r="O6650">
        <v>0</v>
      </c>
      <c r="P6650" t="s">
        <v>1588</v>
      </c>
      <c r="Q6650">
        <v>19831201</v>
      </c>
      <c r="R6650">
        <v>891012370</v>
      </c>
    </row>
    <row r="6651" spans="1:18">
      <c r="A6651" t="s">
        <v>1584</v>
      </c>
      <c r="B6651" t="s">
        <v>1589</v>
      </c>
      <c r="C6651">
        <v>201012</v>
      </c>
      <c r="D6651">
        <v>0</v>
      </c>
      <c r="E6651" t="s">
        <v>1203</v>
      </c>
      <c r="F6651">
        <v>0</v>
      </c>
      <c r="G6651">
        <v>0</v>
      </c>
      <c r="H6651">
        <v>0</v>
      </c>
      <c r="I6651">
        <v>43112051000</v>
      </c>
      <c r="J6651">
        <v>13</v>
      </c>
      <c r="K6651" t="s">
        <v>1586</v>
      </c>
      <c r="L6651">
        <v>2531</v>
      </c>
      <c r="M6651" t="s">
        <v>1214</v>
      </c>
      <c r="N6651" t="s">
        <v>1585</v>
      </c>
      <c r="O6651">
        <v>0</v>
      </c>
      <c r="P6651" t="s">
        <v>1425</v>
      </c>
      <c r="Q6651">
        <v>19831201</v>
      </c>
      <c r="R6651">
        <v>891012370</v>
      </c>
    </row>
    <row r="6652" spans="1:18">
      <c r="A6652" t="s">
        <v>1584</v>
      </c>
      <c r="B6652" t="s">
        <v>1321</v>
      </c>
      <c r="C6652">
        <v>201012</v>
      </c>
      <c r="D6652">
        <v>0</v>
      </c>
      <c r="E6652" t="s">
        <v>1203</v>
      </c>
      <c r="F6652">
        <v>0</v>
      </c>
      <c r="G6652">
        <v>0</v>
      </c>
      <c r="H6652">
        <v>0</v>
      </c>
      <c r="I6652">
        <v>43112051700</v>
      </c>
      <c r="J6652">
        <v>13</v>
      </c>
      <c r="K6652" t="s">
        <v>1395</v>
      </c>
      <c r="L6652">
        <v>2531</v>
      </c>
      <c r="M6652" t="s">
        <v>1214</v>
      </c>
      <c r="N6652" t="s">
        <v>1585</v>
      </c>
      <c r="O6652">
        <v>0</v>
      </c>
      <c r="P6652" t="s">
        <v>1322</v>
      </c>
      <c r="Q6652">
        <v>19890201</v>
      </c>
      <c r="R6652">
        <v>891012370</v>
      </c>
    </row>
    <row r="6653" spans="1:18">
      <c r="A6653" t="s">
        <v>1584</v>
      </c>
      <c r="B6653" t="s">
        <v>1384</v>
      </c>
      <c r="C6653">
        <v>201012</v>
      </c>
      <c r="D6653">
        <v>0</v>
      </c>
      <c r="E6653" t="s">
        <v>1349</v>
      </c>
      <c r="F6653">
        <v>0</v>
      </c>
      <c r="G6653">
        <v>0</v>
      </c>
      <c r="H6653">
        <v>0</v>
      </c>
      <c r="I6653">
        <v>43112052900</v>
      </c>
      <c r="J6653">
        <v>14</v>
      </c>
      <c r="K6653" t="s">
        <v>1586</v>
      </c>
      <c r="L6653">
        <v>2531</v>
      </c>
      <c r="M6653" t="s">
        <v>1214</v>
      </c>
      <c r="N6653" t="s">
        <v>1585</v>
      </c>
      <c r="O6653">
        <v>0</v>
      </c>
      <c r="P6653" t="s">
        <v>1350</v>
      </c>
    </row>
    <row r="6654" spans="1:18">
      <c r="A6654" t="s">
        <v>1584</v>
      </c>
      <c r="B6654" t="s">
        <v>1254</v>
      </c>
      <c r="C6654">
        <v>201012</v>
      </c>
      <c r="D6654">
        <v>0</v>
      </c>
      <c r="E6654" t="s">
        <v>1203</v>
      </c>
      <c r="F6654">
        <v>0</v>
      </c>
      <c r="G6654">
        <v>0</v>
      </c>
      <c r="H6654">
        <v>0</v>
      </c>
      <c r="I6654">
        <v>43112056000</v>
      </c>
      <c r="J6654">
        <v>13</v>
      </c>
      <c r="K6654" t="s">
        <v>1586</v>
      </c>
      <c r="L6654">
        <v>2531</v>
      </c>
      <c r="M6654" t="s">
        <v>1214</v>
      </c>
      <c r="N6654" t="s">
        <v>1585</v>
      </c>
      <c r="O6654">
        <v>0</v>
      </c>
      <c r="P6654" t="s">
        <v>1233</v>
      </c>
      <c r="Q6654">
        <v>19881201</v>
      </c>
      <c r="R6654">
        <v>891012370</v>
      </c>
    </row>
    <row r="6655" spans="1:18">
      <c r="A6655" t="s">
        <v>1584</v>
      </c>
      <c r="B6655" t="s">
        <v>1590</v>
      </c>
      <c r="C6655">
        <v>201012</v>
      </c>
      <c r="D6655">
        <v>0</v>
      </c>
      <c r="E6655" t="s">
        <v>1203</v>
      </c>
      <c r="F6655">
        <v>0</v>
      </c>
      <c r="G6655">
        <v>0</v>
      </c>
      <c r="H6655">
        <v>0</v>
      </c>
      <c r="I6655">
        <v>43112054200</v>
      </c>
      <c r="J6655">
        <v>13</v>
      </c>
      <c r="K6655" t="s">
        <v>1586</v>
      </c>
      <c r="L6655">
        <v>2531</v>
      </c>
      <c r="M6655" t="s">
        <v>1214</v>
      </c>
      <c r="N6655" t="s">
        <v>1585</v>
      </c>
      <c r="O6655">
        <v>0</v>
      </c>
      <c r="P6655" t="s">
        <v>1423</v>
      </c>
      <c r="Q6655">
        <v>19840201</v>
      </c>
      <c r="R6655">
        <v>891012370</v>
      </c>
    </row>
    <row r="6656" spans="1:18">
      <c r="A6656" t="s">
        <v>1584</v>
      </c>
      <c r="B6656" t="s">
        <v>1591</v>
      </c>
      <c r="C6656">
        <v>201012</v>
      </c>
      <c r="D6656">
        <v>0</v>
      </c>
      <c r="E6656" t="s">
        <v>1203</v>
      </c>
      <c r="F6656">
        <v>0</v>
      </c>
      <c r="G6656">
        <v>0</v>
      </c>
      <c r="H6656">
        <v>0</v>
      </c>
      <c r="I6656">
        <v>43112054200</v>
      </c>
      <c r="J6656">
        <v>13</v>
      </c>
      <c r="K6656" t="s">
        <v>1586</v>
      </c>
      <c r="L6656">
        <v>2531</v>
      </c>
      <c r="M6656" t="s">
        <v>1214</v>
      </c>
      <c r="N6656" t="s">
        <v>1585</v>
      </c>
      <c r="O6656">
        <v>0</v>
      </c>
      <c r="P6656" t="s">
        <v>1425</v>
      </c>
      <c r="Q6656">
        <v>19840101</v>
      </c>
      <c r="R6656">
        <v>891012370</v>
      </c>
    </row>
    <row r="6657" spans="1:18">
      <c r="A6657" t="s">
        <v>1584</v>
      </c>
      <c r="B6657" t="s">
        <v>1255</v>
      </c>
      <c r="C6657">
        <v>201012</v>
      </c>
      <c r="D6657">
        <v>0</v>
      </c>
      <c r="E6657" t="s">
        <v>1203</v>
      </c>
      <c r="F6657">
        <v>0</v>
      </c>
      <c r="G6657">
        <v>0</v>
      </c>
      <c r="H6657">
        <v>0</v>
      </c>
      <c r="I6657">
        <v>43112055600</v>
      </c>
      <c r="J6657">
        <v>13</v>
      </c>
      <c r="K6657" t="s">
        <v>1586</v>
      </c>
      <c r="L6657">
        <v>2531</v>
      </c>
      <c r="M6657" t="s">
        <v>1214</v>
      </c>
      <c r="N6657" t="s">
        <v>1585</v>
      </c>
      <c r="O6657">
        <v>0</v>
      </c>
      <c r="P6657" t="s">
        <v>1393</v>
      </c>
      <c r="Q6657">
        <v>20000925</v>
      </c>
      <c r="R6657">
        <v>891012370</v>
      </c>
    </row>
    <row r="6658" spans="1:18">
      <c r="A6658" t="s">
        <v>1584</v>
      </c>
      <c r="B6658" t="s">
        <v>1357</v>
      </c>
      <c r="C6658">
        <v>201012</v>
      </c>
      <c r="D6658">
        <v>0</v>
      </c>
      <c r="E6658" t="s">
        <v>1203</v>
      </c>
      <c r="F6658">
        <v>0</v>
      </c>
      <c r="G6658">
        <v>0</v>
      </c>
      <c r="H6658">
        <v>0</v>
      </c>
      <c r="I6658">
        <v>43112061200</v>
      </c>
      <c r="J6658">
        <v>13</v>
      </c>
      <c r="K6658" t="s">
        <v>1586</v>
      </c>
      <c r="L6658">
        <v>2531</v>
      </c>
      <c r="M6658" t="s">
        <v>1214</v>
      </c>
      <c r="N6658" t="s">
        <v>1585</v>
      </c>
      <c r="O6658">
        <v>0</v>
      </c>
      <c r="P6658" t="s">
        <v>1207</v>
      </c>
      <c r="Q6658">
        <v>19860201</v>
      </c>
      <c r="R6658">
        <v>891012370</v>
      </c>
    </row>
    <row r="6659" spans="1:18">
      <c r="A6659" t="s">
        <v>1584</v>
      </c>
      <c r="B6659" t="s">
        <v>1306</v>
      </c>
      <c r="C6659">
        <v>201012</v>
      </c>
      <c r="D6659">
        <v>31</v>
      </c>
      <c r="E6659" t="s">
        <v>1203</v>
      </c>
      <c r="F6659">
        <v>2</v>
      </c>
      <c r="G6659">
        <v>3251</v>
      </c>
      <c r="H6659">
        <v>766</v>
      </c>
      <c r="I6659">
        <v>43112057301</v>
      </c>
      <c r="J6659">
        <v>11</v>
      </c>
      <c r="K6659" t="s">
        <v>1395</v>
      </c>
      <c r="L6659">
        <v>2531</v>
      </c>
      <c r="M6659" t="s">
        <v>1214</v>
      </c>
      <c r="N6659" t="s">
        <v>1585</v>
      </c>
      <c r="O6659">
        <v>0</v>
      </c>
      <c r="P6659" t="s">
        <v>1322</v>
      </c>
      <c r="Q6659">
        <v>20030227</v>
      </c>
      <c r="R6659">
        <v>891012370</v>
      </c>
    </row>
    <row r="6660" spans="1:18">
      <c r="A6660" t="s">
        <v>1584</v>
      </c>
      <c r="B6660" t="s">
        <v>1256</v>
      </c>
      <c r="C6660">
        <v>201012</v>
      </c>
      <c r="D6660">
        <v>0</v>
      </c>
      <c r="E6660" t="s">
        <v>1203</v>
      </c>
      <c r="F6660">
        <v>0</v>
      </c>
      <c r="G6660">
        <v>0</v>
      </c>
      <c r="H6660">
        <v>0</v>
      </c>
      <c r="I6660">
        <v>43112059600</v>
      </c>
      <c r="J6660">
        <v>13</v>
      </c>
      <c r="K6660" t="s">
        <v>1586</v>
      </c>
      <c r="L6660">
        <v>2531</v>
      </c>
      <c r="M6660" t="s">
        <v>1214</v>
      </c>
      <c r="N6660" t="s">
        <v>1585</v>
      </c>
      <c r="O6660">
        <v>0</v>
      </c>
      <c r="P6660" t="s">
        <v>1233</v>
      </c>
      <c r="Q6660">
        <v>19891101</v>
      </c>
      <c r="R6660">
        <v>891012370</v>
      </c>
    </row>
    <row r="6661" spans="1:18">
      <c r="A6661" t="s">
        <v>1584</v>
      </c>
      <c r="B6661" t="s">
        <v>1307</v>
      </c>
      <c r="C6661">
        <v>201012</v>
      </c>
      <c r="D6661">
        <v>0</v>
      </c>
      <c r="E6661" t="s">
        <v>1203</v>
      </c>
      <c r="F6661">
        <v>0</v>
      </c>
      <c r="G6661">
        <v>0</v>
      </c>
      <c r="H6661">
        <v>0</v>
      </c>
      <c r="I6661">
        <v>43112059500</v>
      </c>
      <c r="J6661">
        <v>13</v>
      </c>
      <c r="K6661" t="s">
        <v>1395</v>
      </c>
      <c r="L6661">
        <v>2531</v>
      </c>
      <c r="M6661" t="s">
        <v>1214</v>
      </c>
      <c r="N6661" t="s">
        <v>1585</v>
      </c>
      <c r="O6661">
        <v>0</v>
      </c>
      <c r="P6661" t="s">
        <v>1322</v>
      </c>
      <c r="Q6661">
        <v>19901001</v>
      </c>
      <c r="R6661">
        <v>891012370</v>
      </c>
    </row>
    <row r="6662" spans="1:18">
      <c r="A6662" t="s">
        <v>1584</v>
      </c>
      <c r="B6662" t="s">
        <v>1324</v>
      </c>
      <c r="C6662">
        <v>201012</v>
      </c>
      <c r="D6662">
        <v>31</v>
      </c>
      <c r="E6662" t="s">
        <v>1349</v>
      </c>
      <c r="F6662">
        <v>0</v>
      </c>
      <c r="G6662">
        <v>0</v>
      </c>
      <c r="H6662">
        <v>0</v>
      </c>
      <c r="I6662">
        <v>43112061800</v>
      </c>
      <c r="J6662">
        <v>22</v>
      </c>
      <c r="K6662" t="s">
        <v>1395</v>
      </c>
      <c r="L6662">
        <v>2531</v>
      </c>
      <c r="M6662" t="s">
        <v>1214</v>
      </c>
      <c r="N6662" t="s">
        <v>1585</v>
      </c>
      <c r="O6662">
        <v>35</v>
      </c>
      <c r="P6662" t="s">
        <v>1233</v>
      </c>
      <c r="Q6662">
        <v>19901001</v>
      </c>
      <c r="R6662">
        <v>891012370</v>
      </c>
    </row>
    <row r="6663" spans="1:18">
      <c r="A6663" t="s">
        <v>1584</v>
      </c>
      <c r="B6663" t="s">
        <v>1308</v>
      </c>
      <c r="C6663">
        <v>201012</v>
      </c>
      <c r="D6663">
        <v>0</v>
      </c>
      <c r="E6663" t="s">
        <v>1203</v>
      </c>
      <c r="F6663">
        <v>0</v>
      </c>
      <c r="G6663">
        <v>0</v>
      </c>
      <c r="H6663">
        <v>0</v>
      </c>
      <c r="I6663">
        <v>43112060801</v>
      </c>
      <c r="J6663">
        <v>13</v>
      </c>
      <c r="K6663" t="s">
        <v>1395</v>
      </c>
      <c r="L6663">
        <v>2531</v>
      </c>
      <c r="M6663" t="s">
        <v>1214</v>
      </c>
      <c r="N6663" t="s">
        <v>1585</v>
      </c>
      <c r="O6663">
        <v>0</v>
      </c>
      <c r="P6663" t="s">
        <v>1233</v>
      </c>
      <c r="Q6663">
        <v>19960401</v>
      </c>
      <c r="R6663">
        <v>891012370</v>
      </c>
    </row>
    <row r="6664" spans="1:18">
      <c r="A6664" t="s">
        <v>1584</v>
      </c>
      <c r="B6664" t="s">
        <v>1325</v>
      </c>
      <c r="C6664">
        <v>201012</v>
      </c>
      <c r="D6664">
        <v>31</v>
      </c>
      <c r="E6664" t="s">
        <v>1203</v>
      </c>
      <c r="F6664">
        <v>13</v>
      </c>
      <c r="G6664">
        <v>33022</v>
      </c>
      <c r="H6664">
        <v>32585</v>
      </c>
      <c r="I6664">
        <v>43112068600</v>
      </c>
      <c r="J6664">
        <v>11</v>
      </c>
      <c r="K6664" t="s">
        <v>1395</v>
      </c>
      <c r="L6664">
        <v>2531</v>
      </c>
      <c r="M6664" t="s">
        <v>1214</v>
      </c>
      <c r="N6664" t="s">
        <v>1585</v>
      </c>
      <c r="O6664">
        <v>0</v>
      </c>
      <c r="P6664" t="s">
        <v>1207</v>
      </c>
      <c r="Q6664">
        <v>19900601</v>
      </c>
      <c r="R6664">
        <v>891012370</v>
      </c>
    </row>
    <row r="6665" spans="1:18">
      <c r="A6665" t="s">
        <v>1584</v>
      </c>
      <c r="B6665" t="s">
        <v>1235</v>
      </c>
      <c r="C6665">
        <v>201012</v>
      </c>
      <c r="D6665">
        <v>0</v>
      </c>
      <c r="E6665" t="s">
        <v>1203</v>
      </c>
      <c r="F6665">
        <v>0</v>
      </c>
      <c r="G6665">
        <v>0</v>
      </c>
      <c r="H6665">
        <v>0</v>
      </c>
      <c r="I6665">
        <v>43112068800</v>
      </c>
      <c r="J6665">
        <v>13</v>
      </c>
      <c r="K6665" t="s">
        <v>1586</v>
      </c>
      <c r="L6665">
        <v>2531</v>
      </c>
      <c r="M6665" t="s">
        <v>1214</v>
      </c>
      <c r="N6665" t="s">
        <v>1585</v>
      </c>
      <c r="O6665">
        <v>0</v>
      </c>
      <c r="P6665" t="s">
        <v>1233</v>
      </c>
      <c r="Q6665">
        <v>19960501</v>
      </c>
      <c r="R6665">
        <v>891012370</v>
      </c>
    </row>
    <row r="6666" spans="1:18">
      <c r="A6666" t="s">
        <v>1584</v>
      </c>
      <c r="B6666" t="s">
        <v>1257</v>
      </c>
      <c r="C6666">
        <v>201012</v>
      </c>
      <c r="D6666">
        <v>0</v>
      </c>
      <c r="E6666" t="s">
        <v>1203</v>
      </c>
      <c r="F6666">
        <v>0</v>
      </c>
      <c r="G6666">
        <v>0</v>
      </c>
      <c r="H6666">
        <v>0</v>
      </c>
      <c r="I6666">
        <v>43112069000</v>
      </c>
      <c r="J6666">
        <v>13</v>
      </c>
      <c r="K6666" t="s">
        <v>1395</v>
      </c>
      <c r="L6666">
        <v>2531</v>
      </c>
      <c r="M6666" t="s">
        <v>1214</v>
      </c>
      <c r="N6666" t="s">
        <v>1585</v>
      </c>
      <c r="O6666">
        <v>0</v>
      </c>
      <c r="P6666" t="s">
        <v>1233</v>
      </c>
      <c r="Q6666">
        <v>19940901</v>
      </c>
      <c r="R6666">
        <v>891012370</v>
      </c>
    </row>
    <row r="6667" spans="1:18">
      <c r="A6667" t="s">
        <v>1592</v>
      </c>
      <c r="B6667" t="s">
        <v>1390</v>
      </c>
      <c r="C6667">
        <v>201012</v>
      </c>
      <c r="D6667">
        <v>0</v>
      </c>
      <c r="E6667" t="s">
        <v>1349</v>
      </c>
      <c r="F6667">
        <v>0</v>
      </c>
      <c r="G6667">
        <v>0</v>
      </c>
      <c r="H6667">
        <v>0</v>
      </c>
      <c r="I6667">
        <v>43112053600</v>
      </c>
      <c r="J6667">
        <v>14</v>
      </c>
      <c r="K6667" t="s">
        <v>1593</v>
      </c>
      <c r="L6667">
        <v>2531</v>
      </c>
      <c r="M6667" t="s">
        <v>1214</v>
      </c>
      <c r="N6667" t="s">
        <v>1585</v>
      </c>
      <c r="O6667">
        <v>0</v>
      </c>
      <c r="P6667" t="s">
        <v>1350</v>
      </c>
    </row>
    <row r="6671" spans="1:18">
      <c r="A6671" t="s">
        <v>1594</v>
      </c>
      <c r="B6671" t="s">
        <v>1234</v>
      </c>
      <c r="C6671">
        <v>201001</v>
      </c>
      <c r="D6671">
        <v>31</v>
      </c>
      <c r="E6671" t="s">
        <v>1212</v>
      </c>
      <c r="F6671">
        <v>13171</v>
      </c>
      <c r="G6671">
        <v>24937</v>
      </c>
      <c r="H6671">
        <v>373791</v>
      </c>
      <c r="I6671">
        <v>43112064600</v>
      </c>
      <c r="J6671">
        <v>8</v>
      </c>
      <c r="K6671" t="s">
        <v>1595</v>
      </c>
      <c r="L6671">
        <v>2702</v>
      </c>
      <c r="M6671" t="s">
        <v>1596</v>
      </c>
      <c r="N6671" t="s">
        <v>1597</v>
      </c>
      <c r="O6671">
        <v>0</v>
      </c>
      <c r="P6671" t="s">
        <v>1207</v>
      </c>
      <c r="Q6671">
        <v>19930501</v>
      </c>
      <c r="R6671">
        <v>756497001</v>
      </c>
    </row>
    <row r="6672" spans="1:18">
      <c r="A6672" t="s">
        <v>1598</v>
      </c>
      <c r="B6672" t="s">
        <v>1222</v>
      </c>
      <c r="C6672">
        <v>201001</v>
      </c>
      <c r="D6672">
        <v>27</v>
      </c>
      <c r="E6672" t="s">
        <v>1212</v>
      </c>
      <c r="F6672">
        <v>8851</v>
      </c>
      <c r="G6672">
        <v>15484</v>
      </c>
      <c r="H6672">
        <v>242361</v>
      </c>
      <c r="I6672">
        <v>43112065501</v>
      </c>
      <c r="J6672">
        <v>8</v>
      </c>
      <c r="K6672" t="s">
        <v>1595</v>
      </c>
      <c r="L6672">
        <v>2702</v>
      </c>
      <c r="M6672" t="s">
        <v>1596</v>
      </c>
      <c r="N6672" t="s">
        <v>1597</v>
      </c>
      <c r="O6672">
        <v>0</v>
      </c>
      <c r="P6672" t="s">
        <v>1207</v>
      </c>
      <c r="Q6672">
        <v>19980912</v>
      </c>
      <c r="R6672">
        <v>756497001</v>
      </c>
    </row>
    <row r="6673" spans="1:18">
      <c r="A6673" t="s">
        <v>1598</v>
      </c>
      <c r="B6673" t="s">
        <v>1227</v>
      </c>
      <c r="C6673">
        <v>201001</v>
      </c>
      <c r="D6673">
        <v>29</v>
      </c>
      <c r="E6673" t="s">
        <v>1212</v>
      </c>
      <c r="F6673">
        <v>6868</v>
      </c>
      <c r="G6673">
        <v>9065</v>
      </c>
      <c r="H6673">
        <v>283744</v>
      </c>
      <c r="I6673">
        <v>43112066001</v>
      </c>
      <c r="J6673">
        <v>8</v>
      </c>
      <c r="K6673" t="s">
        <v>1599</v>
      </c>
      <c r="L6673">
        <v>2702</v>
      </c>
      <c r="M6673" t="s">
        <v>1596</v>
      </c>
      <c r="N6673" t="s">
        <v>1597</v>
      </c>
      <c r="O6673">
        <v>0</v>
      </c>
      <c r="P6673" t="s">
        <v>1207</v>
      </c>
      <c r="Q6673">
        <v>19970917</v>
      </c>
      <c r="R6673">
        <v>756497001</v>
      </c>
    </row>
    <row r="6674" spans="1:18">
      <c r="A6674" t="s">
        <v>1594</v>
      </c>
      <c r="B6674" t="s">
        <v>1234</v>
      </c>
      <c r="C6674">
        <v>201002</v>
      </c>
      <c r="D6674">
        <v>28</v>
      </c>
      <c r="E6674" t="s">
        <v>1212</v>
      </c>
      <c r="F6674">
        <v>14354</v>
      </c>
      <c r="G6674">
        <v>14305</v>
      </c>
      <c r="H6674">
        <v>311442</v>
      </c>
      <c r="I6674">
        <v>43112064600</v>
      </c>
      <c r="J6674">
        <v>8</v>
      </c>
      <c r="K6674" t="s">
        <v>1595</v>
      </c>
      <c r="L6674">
        <v>2702</v>
      </c>
      <c r="M6674" t="s">
        <v>1596</v>
      </c>
      <c r="N6674" t="s">
        <v>1597</v>
      </c>
      <c r="O6674">
        <v>0</v>
      </c>
      <c r="P6674" t="s">
        <v>1207</v>
      </c>
      <c r="Q6674">
        <v>19930501</v>
      </c>
      <c r="R6674">
        <v>756497001</v>
      </c>
    </row>
    <row r="6675" spans="1:18">
      <c r="A6675" t="s">
        <v>1598</v>
      </c>
      <c r="B6675" t="s">
        <v>1222</v>
      </c>
      <c r="C6675">
        <v>201002</v>
      </c>
      <c r="D6675">
        <v>26</v>
      </c>
      <c r="E6675" t="s">
        <v>1212</v>
      </c>
      <c r="F6675">
        <v>2128</v>
      </c>
      <c r="G6675">
        <v>12263</v>
      </c>
      <c r="H6675">
        <v>68557</v>
      </c>
      <c r="I6675">
        <v>43112065501</v>
      </c>
      <c r="J6675">
        <v>8</v>
      </c>
      <c r="K6675" t="s">
        <v>1595</v>
      </c>
      <c r="L6675">
        <v>2702</v>
      </c>
      <c r="M6675" t="s">
        <v>1596</v>
      </c>
      <c r="N6675" t="s">
        <v>1597</v>
      </c>
      <c r="O6675">
        <v>0</v>
      </c>
      <c r="P6675" t="s">
        <v>1207</v>
      </c>
      <c r="Q6675">
        <v>19980912</v>
      </c>
      <c r="R6675">
        <v>756497001</v>
      </c>
    </row>
    <row r="6676" spans="1:18">
      <c r="A6676" t="s">
        <v>1598</v>
      </c>
      <c r="B6676" t="s">
        <v>1227</v>
      </c>
      <c r="C6676">
        <v>201002</v>
      </c>
      <c r="D6676">
        <v>28</v>
      </c>
      <c r="E6676" t="s">
        <v>1212</v>
      </c>
      <c r="F6676">
        <v>5955</v>
      </c>
      <c r="G6676">
        <v>8825</v>
      </c>
      <c r="H6676">
        <v>236881</v>
      </c>
      <c r="I6676">
        <v>43112066001</v>
      </c>
      <c r="J6676">
        <v>8</v>
      </c>
      <c r="K6676" t="s">
        <v>1599</v>
      </c>
      <c r="L6676">
        <v>2702</v>
      </c>
      <c r="M6676" t="s">
        <v>1596</v>
      </c>
      <c r="N6676" t="s">
        <v>1597</v>
      </c>
      <c r="O6676">
        <v>0</v>
      </c>
      <c r="P6676" t="s">
        <v>1207</v>
      </c>
      <c r="Q6676">
        <v>19970917</v>
      </c>
      <c r="R6676">
        <v>756497001</v>
      </c>
    </row>
    <row r="6677" spans="1:18">
      <c r="A6677" t="s">
        <v>1594</v>
      </c>
      <c r="B6677" t="s">
        <v>1234</v>
      </c>
      <c r="C6677">
        <v>201003</v>
      </c>
      <c r="D6677">
        <v>31</v>
      </c>
      <c r="E6677" t="s">
        <v>1212</v>
      </c>
      <c r="F6677">
        <v>17426</v>
      </c>
      <c r="G6677">
        <v>13273</v>
      </c>
      <c r="H6677">
        <v>338916</v>
      </c>
      <c r="I6677">
        <v>43112064600</v>
      </c>
      <c r="J6677">
        <v>8</v>
      </c>
      <c r="K6677" t="s">
        <v>1595</v>
      </c>
      <c r="L6677">
        <v>2702</v>
      </c>
      <c r="M6677" t="s">
        <v>1596</v>
      </c>
      <c r="N6677" t="s">
        <v>1597</v>
      </c>
      <c r="O6677">
        <v>0</v>
      </c>
      <c r="P6677" t="s">
        <v>1207</v>
      </c>
      <c r="Q6677">
        <v>19930501</v>
      </c>
      <c r="R6677">
        <v>756497001</v>
      </c>
    </row>
    <row r="6678" spans="1:18">
      <c r="A6678" t="s">
        <v>1598</v>
      </c>
      <c r="B6678" t="s">
        <v>1222</v>
      </c>
      <c r="C6678">
        <v>201003</v>
      </c>
      <c r="D6678">
        <v>24</v>
      </c>
      <c r="E6678" t="s">
        <v>1212</v>
      </c>
      <c r="F6678">
        <v>4656</v>
      </c>
      <c r="G6678">
        <v>11450</v>
      </c>
      <c r="H6678">
        <v>136732</v>
      </c>
      <c r="I6678">
        <v>43112065501</v>
      </c>
      <c r="J6678">
        <v>8</v>
      </c>
      <c r="K6678" t="s">
        <v>1595</v>
      </c>
      <c r="L6678">
        <v>2702</v>
      </c>
      <c r="M6678" t="s">
        <v>1596</v>
      </c>
      <c r="N6678" t="s">
        <v>1597</v>
      </c>
      <c r="O6678">
        <v>0</v>
      </c>
      <c r="P6678" t="s">
        <v>1207</v>
      </c>
      <c r="Q6678">
        <v>19980912</v>
      </c>
      <c r="R6678">
        <v>756497001</v>
      </c>
    </row>
    <row r="6679" spans="1:18">
      <c r="A6679" t="s">
        <v>1598</v>
      </c>
      <c r="B6679" t="s">
        <v>1227</v>
      </c>
      <c r="C6679">
        <v>201003</v>
      </c>
      <c r="D6679">
        <v>31</v>
      </c>
      <c r="E6679" t="s">
        <v>1212</v>
      </c>
      <c r="F6679">
        <v>5231</v>
      </c>
      <c r="G6679">
        <v>13852</v>
      </c>
      <c r="H6679">
        <v>208214</v>
      </c>
      <c r="I6679">
        <v>43112066001</v>
      </c>
      <c r="J6679">
        <v>8</v>
      </c>
      <c r="K6679" t="s">
        <v>1599</v>
      </c>
      <c r="L6679">
        <v>2702</v>
      </c>
      <c r="M6679" t="s">
        <v>1596</v>
      </c>
      <c r="N6679" t="s">
        <v>1597</v>
      </c>
      <c r="O6679">
        <v>0</v>
      </c>
      <c r="P6679" t="s">
        <v>1207</v>
      </c>
      <c r="Q6679">
        <v>19970917</v>
      </c>
      <c r="R6679">
        <v>756497001</v>
      </c>
    </row>
    <row r="6680" spans="1:18">
      <c r="A6680" t="s">
        <v>1594</v>
      </c>
      <c r="B6680" t="s">
        <v>1234</v>
      </c>
      <c r="C6680">
        <v>201004</v>
      </c>
      <c r="D6680">
        <v>30</v>
      </c>
      <c r="E6680" t="s">
        <v>1212</v>
      </c>
      <c r="F6680">
        <v>19118</v>
      </c>
      <c r="G6680">
        <v>26677</v>
      </c>
      <c r="H6680">
        <v>322262</v>
      </c>
      <c r="I6680">
        <v>43112064600</v>
      </c>
      <c r="J6680">
        <v>8</v>
      </c>
      <c r="K6680" t="s">
        <v>1595</v>
      </c>
      <c r="L6680">
        <v>2702</v>
      </c>
      <c r="M6680" t="s">
        <v>1596</v>
      </c>
      <c r="N6680" t="s">
        <v>1597</v>
      </c>
      <c r="O6680">
        <v>0</v>
      </c>
      <c r="P6680" t="s">
        <v>1207</v>
      </c>
      <c r="Q6680">
        <v>19930501</v>
      </c>
      <c r="R6680">
        <v>756497001</v>
      </c>
    </row>
    <row r="6681" spans="1:18">
      <c r="A6681" t="s">
        <v>1598</v>
      </c>
      <c r="B6681" t="s">
        <v>1222</v>
      </c>
      <c r="C6681">
        <v>201004</v>
      </c>
      <c r="D6681">
        <v>29</v>
      </c>
      <c r="E6681" t="s">
        <v>1212</v>
      </c>
      <c r="F6681">
        <v>11622</v>
      </c>
      <c r="G6681">
        <v>11003</v>
      </c>
      <c r="H6681">
        <v>278673</v>
      </c>
      <c r="I6681">
        <v>43112065501</v>
      </c>
      <c r="J6681">
        <v>8</v>
      </c>
      <c r="K6681" t="s">
        <v>1595</v>
      </c>
      <c r="L6681">
        <v>2702</v>
      </c>
      <c r="M6681" t="s">
        <v>1596</v>
      </c>
      <c r="N6681" t="s">
        <v>1597</v>
      </c>
      <c r="O6681">
        <v>0</v>
      </c>
      <c r="P6681" t="s">
        <v>1207</v>
      </c>
      <c r="Q6681">
        <v>19980912</v>
      </c>
      <c r="R6681">
        <v>756497001</v>
      </c>
    </row>
    <row r="6682" spans="1:18">
      <c r="A6682" t="s">
        <v>1598</v>
      </c>
      <c r="B6682" t="s">
        <v>1227</v>
      </c>
      <c r="C6682">
        <v>201004</v>
      </c>
      <c r="D6682">
        <v>27</v>
      </c>
      <c r="E6682" t="s">
        <v>1212</v>
      </c>
      <c r="F6682">
        <v>5441</v>
      </c>
      <c r="G6682">
        <v>9551</v>
      </c>
      <c r="H6682">
        <v>215598</v>
      </c>
      <c r="I6682">
        <v>43112066001</v>
      </c>
      <c r="J6682">
        <v>8</v>
      </c>
      <c r="K6682" t="s">
        <v>1599</v>
      </c>
      <c r="L6682">
        <v>2702</v>
      </c>
      <c r="M6682" t="s">
        <v>1596</v>
      </c>
      <c r="N6682" t="s">
        <v>1597</v>
      </c>
      <c r="O6682">
        <v>0</v>
      </c>
      <c r="P6682" t="s">
        <v>1207</v>
      </c>
      <c r="Q6682">
        <v>19970917</v>
      </c>
      <c r="R6682">
        <v>756497001</v>
      </c>
    </row>
    <row r="6683" spans="1:18">
      <c r="A6683" t="s">
        <v>1594</v>
      </c>
      <c r="B6683" t="s">
        <v>1234</v>
      </c>
      <c r="C6683">
        <v>201005</v>
      </c>
      <c r="D6683">
        <v>31</v>
      </c>
      <c r="E6683" t="s">
        <v>1212</v>
      </c>
      <c r="F6683">
        <v>14886</v>
      </c>
      <c r="G6683">
        <v>21767</v>
      </c>
      <c r="H6683">
        <v>303684</v>
      </c>
      <c r="I6683">
        <v>43112064600</v>
      </c>
      <c r="J6683">
        <v>8</v>
      </c>
      <c r="K6683" t="s">
        <v>1595</v>
      </c>
      <c r="L6683">
        <v>2702</v>
      </c>
      <c r="M6683" t="s">
        <v>1596</v>
      </c>
      <c r="N6683" t="s">
        <v>1597</v>
      </c>
      <c r="O6683">
        <v>0</v>
      </c>
      <c r="P6683" t="s">
        <v>1207</v>
      </c>
      <c r="Q6683">
        <v>19930501</v>
      </c>
      <c r="R6683">
        <v>756497001</v>
      </c>
    </row>
    <row r="6684" spans="1:18">
      <c r="A6684" t="s">
        <v>1598</v>
      </c>
      <c r="B6684" t="s">
        <v>1222</v>
      </c>
      <c r="C6684">
        <v>201005</v>
      </c>
      <c r="D6684">
        <v>31</v>
      </c>
      <c r="E6684" t="s">
        <v>1212</v>
      </c>
      <c r="F6684">
        <v>9583</v>
      </c>
      <c r="G6684">
        <v>14923</v>
      </c>
      <c r="H6684">
        <v>300058</v>
      </c>
      <c r="I6684">
        <v>43112065501</v>
      </c>
      <c r="J6684">
        <v>8</v>
      </c>
      <c r="K6684" t="s">
        <v>1595</v>
      </c>
      <c r="L6684">
        <v>2702</v>
      </c>
      <c r="M6684" t="s">
        <v>1596</v>
      </c>
      <c r="N6684" t="s">
        <v>1597</v>
      </c>
      <c r="O6684">
        <v>0</v>
      </c>
      <c r="P6684" t="s">
        <v>1207</v>
      </c>
      <c r="Q6684">
        <v>19980912</v>
      </c>
      <c r="R6684">
        <v>756497001</v>
      </c>
    </row>
    <row r="6685" spans="1:18">
      <c r="A6685" t="s">
        <v>1598</v>
      </c>
      <c r="B6685" t="s">
        <v>1227</v>
      </c>
      <c r="C6685">
        <v>201005</v>
      </c>
      <c r="D6685">
        <v>28</v>
      </c>
      <c r="E6685" t="s">
        <v>1212</v>
      </c>
      <c r="F6685">
        <v>7201</v>
      </c>
      <c r="G6685">
        <v>8703</v>
      </c>
      <c r="H6685">
        <v>249990</v>
      </c>
      <c r="I6685">
        <v>43112066001</v>
      </c>
      <c r="J6685">
        <v>8</v>
      </c>
      <c r="K6685" t="s">
        <v>1599</v>
      </c>
      <c r="L6685">
        <v>2702</v>
      </c>
      <c r="M6685" t="s">
        <v>1596</v>
      </c>
      <c r="N6685" t="s">
        <v>1597</v>
      </c>
      <c r="O6685">
        <v>0</v>
      </c>
      <c r="P6685" t="s">
        <v>1207</v>
      </c>
      <c r="Q6685">
        <v>19970917</v>
      </c>
      <c r="R6685">
        <v>756497001</v>
      </c>
    </row>
    <row r="6686" spans="1:18">
      <c r="A6686" t="s">
        <v>1594</v>
      </c>
      <c r="B6686" t="s">
        <v>1234</v>
      </c>
      <c r="C6686">
        <v>201006</v>
      </c>
      <c r="D6686">
        <v>30</v>
      </c>
      <c r="E6686" t="s">
        <v>1212</v>
      </c>
      <c r="F6686">
        <v>16506</v>
      </c>
      <c r="G6686">
        <v>23095</v>
      </c>
      <c r="H6686">
        <v>315136</v>
      </c>
      <c r="I6686">
        <v>43112064600</v>
      </c>
      <c r="J6686">
        <v>8</v>
      </c>
      <c r="K6686" t="s">
        <v>1595</v>
      </c>
      <c r="L6686">
        <v>2702</v>
      </c>
      <c r="M6686" t="s">
        <v>1596</v>
      </c>
      <c r="N6686" t="s">
        <v>1597</v>
      </c>
      <c r="O6686">
        <v>0</v>
      </c>
      <c r="P6686" t="s">
        <v>1207</v>
      </c>
      <c r="Q6686">
        <v>19930501</v>
      </c>
      <c r="R6686">
        <v>756497001</v>
      </c>
    </row>
    <row r="6687" spans="1:18">
      <c r="A6687" t="s">
        <v>1598</v>
      </c>
      <c r="B6687" t="s">
        <v>1222</v>
      </c>
      <c r="C6687">
        <v>201006</v>
      </c>
      <c r="D6687">
        <v>30</v>
      </c>
      <c r="E6687" t="s">
        <v>1212</v>
      </c>
      <c r="F6687">
        <v>8612</v>
      </c>
      <c r="G6687">
        <v>15677</v>
      </c>
      <c r="H6687">
        <v>293292</v>
      </c>
      <c r="I6687">
        <v>43112065501</v>
      </c>
      <c r="J6687">
        <v>8</v>
      </c>
      <c r="K6687" t="s">
        <v>1595</v>
      </c>
      <c r="L6687">
        <v>2702</v>
      </c>
      <c r="M6687" t="s">
        <v>1596</v>
      </c>
      <c r="N6687" t="s">
        <v>1597</v>
      </c>
      <c r="O6687">
        <v>0</v>
      </c>
      <c r="P6687" t="s">
        <v>1207</v>
      </c>
      <c r="Q6687">
        <v>19980912</v>
      </c>
      <c r="R6687">
        <v>756497001</v>
      </c>
    </row>
    <row r="6688" spans="1:18">
      <c r="A6688" t="s">
        <v>1598</v>
      </c>
      <c r="B6688" t="s">
        <v>1227</v>
      </c>
      <c r="C6688">
        <v>201006</v>
      </c>
      <c r="D6688">
        <v>30</v>
      </c>
      <c r="E6688" t="s">
        <v>1212</v>
      </c>
      <c r="F6688">
        <v>8702</v>
      </c>
      <c r="G6688">
        <v>12631</v>
      </c>
      <c r="H6688">
        <v>296370</v>
      </c>
      <c r="I6688">
        <v>43112066001</v>
      </c>
      <c r="J6688">
        <v>8</v>
      </c>
      <c r="K6688" t="s">
        <v>1599</v>
      </c>
      <c r="L6688">
        <v>2702</v>
      </c>
      <c r="M6688" t="s">
        <v>1596</v>
      </c>
      <c r="N6688" t="s">
        <v>1597</v>
      </c>
      <c r="O6688">
        <v>0</v>
      </c>
      <c r="P6688" t="s">
        <v>1207</v>
      </c>
      <c r="Q6688">
        <v>19970917</v>
      </c>
      <c r="R6688">
        <v>756497001</v>
      </c>
    </row>
    <row r="6689" spans="1:18">
      <c r="A6689" t="s">
        <v>1594</v>
      </c>
      <c r="B6689" t="s">
        <v>1234</v>
      </c>
      <c r="C6689">
        <v>201007</v>
      </c>
      <c r="D6689">
        <v>31</v>
      </c>
      <c r="E6689" t="s">
        <v>1212</v>
      </c>
      <c r="F6689">
        <v>11638</v>
      </c>
      <c r="G6689">
        <v>30051</v>
      </c>
      <c r="H6689">
        <v>271979</v>
      </c>
      <c r="I6689">
        <v>43112064600</v>
      </c>
      <c r="J6689">
        <v>8</v>
      </c>
      <c r="K6689" t="s">
        <v>1595</v>
      </c>
      <c r="L6689">
        <v>2702</v>
      </c>
      <c r="M6689" t="s">
        <v>1596</v>
      </c>
      <c r="N6689" t="s">
        <v>1597</v>
      </c>
      <c r="O6689">
        <v>0</v>
      </c>
      <c r="P6689" t="s">
        <v>1207</v>
      </c>
      <c r="Q6689">
        <v>19930501</v>
      </c>
      <c r="R6689">
        <v>756497001</v>
      </c>
    </row>
    <row r="6690" spans="1:18">
      <c r="A6690" t="s">
        <v>1598</v>
      </c>
      <c r="B6690" t="s">
        <v>1222</v>
      </c>
      <c r="C6690">
        <v>201007</v>
      </c>
      <c r="D6690">
        <v>31</v>
      </c>
      <c r="E6690" t="s">
        <v>1212</v>
      </c>
      <c r="F6690">
        <v>9754</v>
      </c>
      <c r="G6690">
        <v>13878</v>
      </c>
      <c r="H6690">
        <v>265541</v>
      </c>
      <c r="I6690">
        <v>43112065501</v>
      </c>
      <c r="J6690">
        <v>8</v>
      </c>
      <c r="K6690" t="s">
        <v>1595</v>
      </c>
      <c r="L6690">
        <v>2702</v>
      </c>
      <c r="M6690" t="s">
        <v>1596</v>
      </c>
      <c r="N6690" t="s">
        <v>1597</v>
      </c>
      <c r="O6690">
        <v>0</v>
      </c>
      <c r="P6690" t="s">
        <v>1207</v>
      </c>
      <c r="Q6690">
        <v>19980912</v>
      </c>
      <c r="R6690">
        <v>756497001</v>
      </c>
    </row>
    <row r="6691" spans="1:18">
      <c r="A6691" t="s">
        <v>1598</v>
      </c>
      <c r="B6691" t="s">
        <v>1227</v>
      </c>
      <c r="C6691">
        <v>201007</v>
      </c>
      <c r="D6691">
        <v>31</v>
      </c>
      <c r="E6691" t="s">
        <v>1212</v>
      </c>
      <c r="F6691">
        <v>8614</v>
      </c>
      <c r="G6691">
        <v>10912</v>
      </c>
      <c r="H6691">
        <v>270672</v>
      </c>
      <c r="I6691">
        <v>43112066001</v>
      </c>
      <c r="J6691">
        <v>8</v>
      </c>
      <c r="K6691" t="s">
        <v>1599</v>
      </c>
      <c r="L6691">
        <v>2702</v>
      </c>
      <c r="M6691" t="s">
        <v>1596</v>
      </c>
      <c r="N6691" t="s">
        <v>1597</v>
      </c>
      <c r="O6691">
        <v>0</v>
      </c>
      <c r="P6691" t="s">
        <v>1207</v>
      </c>
      <c r="Q6691">
        <v>19970917</v>
      </c>
      <c r="R6691">
        <v>756497001</v>
      </c>
    </row>
    <row r="6692" spans="1:18">
      <c r="A6692" t="s">
        <v>1594</v>
      </c>
      <c r="B6692" t="s">
        <v>1234</v>
      </c>
      <c r="C6692">
        <v>201008</v>
      </c>
      <c r="D6692">
        <v>31</v>
      </c>
      <c r="E6692" t="s">
        <v>1212</v>
      </c>
      <c r="F6692">
        <v>5876</v>
      </c>
      <c r="G6692">
        <v>11173</v>
      </c>
      <c r="H6692">
        <v>188215</v>
      </c>
      <c r="I6692">
        <v>43112064600</v>
      </c>
      <c r="J6692">
        <v>8</v>
      </c>
      <c r="K6692" t="s">
        <v>1595</v>
      </c>
      <c r="L6692">
        <v>2702</v>
      </c>
      <c r="M6692" t="s">
        <v>1596</v>
      </c>
      <c r="N6692" t="s">
        <v>1597</v>
      </c>
      <c r="O6692">
        <v>0</v>
      </c>
      <c r="P6692" t="s">
        <v>1207</v>
      </c>
      <c r="Q6692">
        <v>19930501</v>
      </c>
      <c r="R6692">
        <v>756497001</v>
      </c>
    </row>
    <row r="6693" spans="1:18">
      <c r="A6693" t="s">
        <v>1598</v>
      </c>
      <c r="B6693" t="s">
        <v>1222</v>
      </c>
      <c r="C6693">
        <v>201008</v>
      </c>
      <c r="D6693">
        <v>31</v>
      </c>
      <c r="E6693" t="s">
        <v>1212</v>
      </c>
      <c r="F6693">
        <v>12536</v>
      </c>
      <c r="G6693">
        <v>22900</v>
      </c>
      <c r="H6693">
        <v>304694</v>
      </c>
      <c r="I6693">
        <v>43112065501</v>
      </c>
      <c r="J6693">
        <v>8</v>
      </c>
      <c r="K6693" t="s">
        <v>1595</v>
      </c>
      <c r="L6693">
        <v>2702</v>
      </c>
      <c r="M6693" t="s">
        <v>1596</v>
      </c>
      <c r="N6693" t="s">
        <v>1597</v>
      </c>
      <c r="O6693">
        <v>0</v>
      </c>
      <c r="P6693" t="s">
        <v>1207</v>
      </c>
      <c r="Q6693">
        <v>19980912</v>
      </c>
      <c r="R6693">
        <v>756497001</v>
      </c>
    </row>
    <row r="6694" spans="1:18">
      <c r="A6694" t="s">
        <v>1598</v>
      </c>
      <c r="B6694" t="s">
        <v>1227</v>
      </c>
      <c r="C6694">
        <v>201008</v>
      </c>
      <c r="D6694">
        <v>31</v>
      </c>
      <c r="E6694" t="s">
        <v>1212</v>
      </c>
      <c r="F6694">
        <v>8767</v>
      </c>
      <c r="G6694">
        <v>19374</v>
      </c>
      <c r="H6694">
        <v>310900</v>
      </c>
      <c r="I6694">
        <v>43112066001</v>
      </c>
      <c r="J6694">
        <v>8</v>
      </c>
      <c r="K6694" t="s">
        <v>1599</v>
      </c>
      <c r="L6694">
        <v>2702</v>
      </c>
      <c r="M6694" t="s">
        <v>1596</v>
      </c>
      <c r="N6694" t="s">
        <v>1597</v>
      </c>
      <c r="O6694">
        <v>0</v>
      </c>
      <c r="P6694" t="s">
        <v>1207</v>
      </c>
      <c r="Q6694">
        <v>19970917</v>
      </c>
      <c r="R6694">
        <v>756497001</v>
      </c>
    </row>
    <row r="6695" spans="1:18">
      <c r="A6695" t="s">
        <v>1594</v>
      </c>
      <c r="B6695" t="s">
        <v>1234</v>
      </c>
      <c r="C6695">
        <v>201009</v>
      </c>
      <c r="D6695">
        <v>30</v>
      </c>
      <c r="E6695" t="s">
        <v>1212</v>
      </c>
      <c r="F6695">
        <v>18609</v>
      </c>
      <c r="G6695">
        <v>20052</v>
      </c>
      <c r="H6695">
        <v>382599</v>
      </c>
      <c r="I6695">
        <v>43112064600</v>
      </c>
      <c r="J6695">
        <v>8</v>
      </c>
      <c r="K6695" t="s">
        <v>1595</v>
      </c>
      <c r="L6695">
        <v>2702</v>
      </c>
      <c r="M6695" t="s">
        <v>1596</v>
      </c>
      <c r="N6695" t="s">
        <v>1597</v>
      </c>
      <c r="O6695">
        <v>0</v>
      </c>
      <c r="P6695" t="s">
        <v>1207</v>
      </c>
      <c r="Q6695">
        <v>19930501</v>
      </c>
      <c r="R6695">
        <v>756497001</v>
      </c>
    </row>
    <row r="6696" spans="1:18">
      <c r="A6696" t="s">
        <v>1598</v>
      </c>
      <c r="B6696" t="s">
        <v>1222</v>
      </c>
      <c r="C6696">
        <v>201009</v>
      </c>
      <c r="D6696">
        <v>30</v>
      </c>
      <c r="E6696" t="s">
        <v>1212</v>
      </c>
      <c r="F6696">
        <v>9746</v>
      </c>
      <c r="G6696">
        <v>18131</v>
      </c>
      <c r="H6696">
        <v>401683</v>
      </c>
      <c r="I6696">
        <v>43112065501</v>
      </c>
      <c r="J6696">
        <v>8</v>
      </c>
      <c r="K6696" t="s">
        <v>1595</v>
      </c>
      <c r="L6696">
        <v>2702</v>
      </c>
      <c r="M6696" t="s">
        <v>1596</v>
      </c>
      <c r="N6696" t="s">
        <v>1597</v>
      </c>
      <c r="O6696">
        <v>0</v>
      </c>
      <c r="P6696" t="s">
        <v>1207</v>
      </c>
      <c r="Q6696">
        <v>19980912</v>
      </c>
      <c r="R6696">
        <v>756497001</v>
      </c>
    </row>
    <row r="6697" spans="1:18">
      <c r="A6697" t="s">
        <v>1598</v>
      </c>
      <c r="B6697" t="s">
        <v>1227</v>
      </c>
      <c r="C6697">
        <v>201009</v>
      </c>
      <c r="D6697">
        <v>30</v>
      </c>
      <c r="E6697" t="s">
        <v>1212</v>
      </c>
      <c r="F6697">
        <v>8949</v>
      </c>
      <c r="G6697">
        <v>23535</v>
      </c>
      <c r="H6697">
        <v>407180</v>
      </c>
      <c r="I6697">
        <v>43112066001</v>
      </c>
      <c r="J6697">
        <v>8</v>
      </c>
      <c r="K6697" t="s">
        <v>1599</v>
      </c>
      <c r="L6697">
        <v>2702</v>
      </c>
      <c r="M6697" t="s">
        <v>1596</v>
      </c>
      <c r="N6697" t="s">
        <v>1597</v>
      </c>
      <c r="O6697">
        <v>0</v>
      </c>
      <c r="P6697" t="s">
        <v>1207</v>
      </c>
      <c r="Q6697">
        <v>19970917</v>
      </c>
      <c r="R6697">
        <v>756497001</v>
      </c>
    </row>
    <row r="6698" spans="1:18">
      <c r="A6698" t="s">
        <v>1594</v>
      </c>
      <c r="B6698" t="s">
        <v>1234</v>
      </c>
      <c r="C6698">
        <v>201010</v>
      </c>
      <c r="D6698">
        <v>27</v>
      </c>
      <c r="E6698" t="s">
        <v>1212</v>
      </c>
      <c r="F6698">
        <v>12032</v>
      </c>
      <c r="G6698">
        <v>17118</v>
      </c>
      <c r="H6698">
        <v>321417</v>
      </c>
      <c r="I6698">
        <v>43112064600</v>
      </c>
      <c r="J6698">
        <v>8</v>
      </c>
      <c r="K6698" t="s">
        <v>1595</v>
      </c>
      <c r="L6698">
        <v>2702</v>
      </c>
      <c r="M6698" t="s">
        <v>1596</v>
      </c>
      <c r="N6698" t="s">
        <v>1597</v>
      </c>
      <c r="O6698">
        <v>0</v>
      </c>
      <c r="P6698" t="s">
        <v>1207</v>
      </c>
      <c r="Q6698">
        <v>19930501</v>
      </c>
      <c r="R6698">
        <v>756497001</v>
      </c>
    </row>
    <row r="6699" spans="1:18">
      <c r="A6699" t="s">
        <v>1598</v>
      </c>
      <c r="B6699" t="s">
        <v>1222</v>
      </c>
      <c r="C6699">
        <v>201010</v>
      </c>
      <c r="D6699">
        <v>31</v>
      </c>
      <c r="E6699" t="s">
        <v>1212</v>
      </c>
      <c r="F6699">
        <v>8553</v>
      </c>
      <c r="G6699">
        <v>19775</v>
      </c>
      <c r="H6699">
        <v>486352</v>
      </c>
      <c r="I6699">
        <v>43112065501</v>
      </c>
      <c r="J6699">
        <v>8</v>
      </c>
      <c r="K6699" t="s">
        <v>1595</v>
      </c>
      <c r="L6699">
        <v>2702</v>
      </c>
      <c r="M6699" t="s">
        <v>1596</v>
      </c>
      <c r="N6699" t="s">
        <v>1597</v>
      </c>
      <c r="O6699">
        <v>0</v>
      </c>
      <c r="P6699" t="s">
        <v>1207</v>
      </c>
      <c r="Q6699">
        <v>19980912</v>
      </c>
      <c r="R6699">
        <v>756497001</v>
      </c>
    </row>
    <row r="6700" spans="1:18">
      <c r="A6700" t="s">
        <v>1598</v>
      </c>
      <c r="B6700" t="s">
        <v>1227</v>
      </c>
      <c r="C6700">
        <v>201010</v>
      </c>
      <c r="D6700">
        <v>31</v>
      </c>
      <c r="E6700" t="s">
        <v>1212</v>
      </c>
      <c r="F6700">
        <v>8767</v>
      </c>
      <c r="G6700">
        <v>26124</v>
      </c>
      <c r="H6700">
        <v>498186</v>
      </c>
      <c r="I6700">
        <v>43112066001</v>
      </c>
      <c r="J6700">
        <v>8</v>
      </c>
      <c r="K6700" t="s">
        <v>1599</v>
      </c>
      <c r="L6700">
        <v>2702</v>
      </c>
      <c r="M6700" t="s">
        <v>1596</v>
      </c>
      <c r="N6700" t="s">
        <v>1597</v>
      </c>
      <c r="O6700">
        <v>0</v>
      </c>
      <c r="P6700" t="s">
        <v>1207</v>
      </c>
      <c r="Q6700">
        <v>19970917</v>
      </c>
      <c r="R6700">
        <v>756497001</v>
      </c>
    </row>
    <row r="6701" spans="1:18">
      <c r="A6701" t="s">
        <v>1594</v>
      </c>
      <c r="B6701" t="s">
        <v>1234</v>
      </c>
      <c r="C6701">
        <v>201011</v>
      </c>
      <c r="D6701">
        <v>30</v>
      </c>
      <c r="E6701" t="s">
        <v>1212</v>
      </c>
      <c r="F6701">
        <v>12014</v>
      </c>
      <c r="G6701">
        <v>20691</v>
      </c>
      <c r="H6701">
        <v>297666</v>
      </c>
      <c r="I6701">
        <v>43112064600</v>
      </c>
      <c r="J6701">
        <v>8</v>
      </c>
      <c r="K6701" t="s">
        <v>1595</v>
      </c>
      <c r="L6701">
        <v>2702</v>
      </c>
      <c r="M6701" t="s">
        <v>1596</v>
      </c>
      <c r="N6701" t="s">
        <v>1597</v>
      </c>
      <c r="O6701">
        <v>0</v>
      </c>
      <c r="P6701" t="s">
        <v>1207</v>
      </c>
      <c r="Q6701">
        <v>19930501</v>
      </c>
      <c r="R6701">
        <v>756497001</v>
      </c>
    </row>
    <row r="6702" spans="1:18">
      <c r="A6702" t="s">
        <v>1598</v>
      </c>
      <c r="B6702" t="s">
        <v>1222</v>
      </c>
      <c r="C6702">
        <v>201011</v>
      </c>
      <c r="D6702">
        <v>30</v>
      </c>
      <c r="E6702" t="s">
        <v>1212</v>
      </c>
      <c r="F6702">
        <v>7687</v>
      </c>
      <c r="G6702">
        <v>23760</v>
      </c>
      <c r="H6702">
        <v>457836</v>
      </c>
      <c r="I6702">
        <v>43112065501</v>
      </c>
      <c r="J6702">
        <v>8</v>
      </c>
      <c r="K6702" t="s">
        <v>1595</v>
      </c>
      <c r="L6702">
        <v>2702</v>
      </c>
      <c r="M6702" t="s">
        <v>1596</v>
      </c>
      <c r="N6702" t="s">
        <v>1597</v>
      </c>
      <c r="O6702">
        <v>0</v>
      </c>
      <c r="P6702" t="s">
        <v>1207</v>
      </c>
      <c r="Q6702">
        <v>19980912</v>
      </c>
      <c r="R6702">
        <v>756497001</v>
      </c>
    </row>
    <row r="6703" spans="1:18">
      <c r="A6703" t="s">
        <v>1598</v>
      </c>
      <c r="B6703" t="s">
        <v>1227</v>
      </c>
      <c r="C6703">
        <v>201011</v>
      </c>
      <c r="D6703">
        <v>30</v>
      </c>
      <c r="E6703" t="s">
        <v>1212</v>
      </c>
      <c r="F6703">
        <v>7777</v>
      </c>
      <c r="G6703">
        <v>15425</v>
      </c>
      <c r="H6703">
        <v>463449</v>
      </c>
      <c r="I6703">
        <v>43112066001</v>
      </c>
      <c r="J6703">
        <v>8</v>
      </c>
      <c r="K6703" t="s">
        <v>1599</v>
      </c>
      <c r="L6703">
        <v>2702</v>
      </c>
      <c r="M6703" t="s">
        <v>1596</v>
      </c>
      <c r="N6703" t="s">
        <v>1597</v>
      </c>
      <c r="O6703">
        <v>0</v>
      </c>
      <c r="P6703" t="s">
        <v>1207</v>
      </c>
      <c r="Q6703">
        <v>19970917</v>
      </c>
      <c r="R6703">
        <v>756497001</v>
      </c>
    </row>
    <row r="6704" spans="1:18">
      <c r="A6704" t="s">
        <v>1594</v>
      </c>
      <c r="B6704" t="s">
        <v>1234</v>
      </c>
      <c r="C6704">
        <v>201012</v>
      </c>
      <c r="D6704">
        <v>31</v>
      </c>
      <c r="E6704" t="s">
        <v>1212</v>
      </c>
      <c r="F6704">
        <v>13696</v>
      </c>
      <c r="G6704">
        <v>24318</v>
      </c>
      <c r="H6704">
        <v>361510</v>
      </c>
      <c r="I6704">
        <v>43112064600</v>
      </c>
      <c r="J6704">
        <v>8</v>
      </c>
      <c r="K6704" t="s">
        <v>1595</v>
      </c>
      <c r="L6704">
        <v>2702</v>
      </c>
      <c r="M6704" t="s">
        <v>1596</v>
      </c>
      <c r="N6704" t="s">
        <v>1597</v>
      </c>
      <c r="O6704">
        <v>0</v>
      </c>
      <c r="P6704" t="s">
        <v>1207</v>
      </c>
      <c r="Q6704">
        <v>19930501</v>
      </c>
      <c r="R6704">
        <v>756497001</v>
      </c>
    </row>
    <row r="6705" spans="1:18">
      <c r="A6705" t="s">
        <v>1598</v>
      </c>
      <c r="B6705" t="s">
        <v>1222</v>
      </c>
      <c r="C6705">
        <v>201012</v>
      </c>
      <c r="D6705">
        <v>31</v>
      </c>
      <c r="E6705" t="s">
        <v>1212</v>
      </c>
      <c r="F6705">
        <v>8436</v>
      </c>
      <c r="G6705">
        <v>26167</v>
      </c>
      <c r="H6705">
        <v>477966</v>
      </c>
      <c r="I6705">
        <v>43112065501</v>
      </c>
      <c r="J6705">
        <v>8</v>
      </c>
      <c r="K6705" t="s">
        <v>1595</v>
      </c>
      <c r="L6705">
        <v>2702</v>
      </c>
      <c r="M6705" t="s">
        <v>1596</v>
      </c>
      <c r="N6705" t="s">
        <v>1597</v>
      </c>
      <c r="O6705">
        <v>0</v>
      </c>
      <c r="P6705" t="s">
        <v>1207</v>
      </c>
      <c r="Q6705">
        <v>19980912</v>
      </c>
      <c r="R6705">
        <v>756497001</v>
      </c>
    </row>
    <row r="6706" spans="1:18">
      <c r="A6706" t="s">
        <v>1598</v>
      </c>
      <c r="B6706" t="s">
        <v>1227</v>
      </c>
      <c r="C6706">
        <v>201012</v>
      </c>
      <c r="D6706">
        <v>31</v>
      </c>
      <c r="E6706" t="s">
        <v>1212</v>
      </c>
      <c r="F6706">
        <v>8440</v>
      </c>
      <c r="G6706">
        <v>13598</v>
      </c>
      <c r="H6706">
        <v>478742</v>
      </c>
      <c r="I6706">
        <v>43112066001</v>
      </c>
      <c r="J6706">
        <v>8</v>
      </c>
      <c r="K6706" t="s">
        <v>1599</v>
      </c>
      <c r="L6706">
        <v>2702</v>
      </c>
      <c r="M6706" t="s">
        <v>1596</v>
      </c>
      <c r="N6706" t="s">
        <v>1597</v>
      </c>
      <c r="O6706">
        <v>0</v>
      </c>
      <c r="P6706" t="s">
        <v>1207</v>
      </c>
      <c r="Q6706">
        <v>19970917</v>
      </c>
      <c r="R6706">
        <v>756497001</v>
      </c>
    </row>
    <row r="6707" spans="1:18">
      <c r="A6707" t="s">
        <v>1594</v>
      </c>
      <c r="B6707" t="s">
        <v>1304</v>
      </c>
      <c r="C6707">
        <v>201001</v>
      </c>
      <c r="D6707">
        <v>31</v>
      </c>
      <c r="E6707" t="s">
        <v>1212</v>
      </c>
      <c r="F6707">
        <v>4236</v>
      </c>
      <c r="G6707">
        <v>7695</v>
      </c>
      <c r="H6707">
        <v>43662</v>
      </c>
      <c r="I6707">
        <v>43112062201</v>
      </c>
      <c r="J6707">
        <v>9</v>
      </c>
      <c r="K6707" t="s">
        <v>1595</v>
      </c>
      <c r="L6707">
        <v>2702</v>
      </c>
      <c r="M6707" t="s">
        <v>1596</v>
      </c>
      <c r="N6707" t="s">
        <v>1597</v>
      </c>
      <c r="O6707">
        <v>0</v>
      </c>
      <c r="P6707" t="s">
        <v>1207</v>
      </c>
      <c r="Q6707">
        <v>20011213</v>
      </c>
      <c r="R6707">
        <v>756497001</v>
      </c>
    </row>
    <row r="6708" spans="1:18">
      <c r="A6708" t="s">
        <v>1594</v>
      </c>
      <c r="B6708" t="s">
        <v>1305</v>
      </c>
      <c r="C6708">
        <v>201001</v>
      </c>
      <c r="D6708">
        <v>31</v>
      </c>
      <c r="E6708" t="s">
        <v>1212</v>
      </c>
      <c r="F6708">
        <v>8263</v>
      </c>
      <c r="G6708">
        <v>42100</v>
      </c>
      <c r="H6708">
        <v>150813</v>
      </c>
      <c r="I6708">
        <v>43112062401</v>
      </c>
      <c r="J6708">
        <v>9</v>
      </c>
      <c r="K6708" t="s">
        <v>1595</v>
      </c>
      <c r="L6708">
        <v>2702</v>
      </c>
      <c r="M6708" t="s">
        <v>1596</v>
      </c>
      <c r="N6708" t="s">
        <v>1597</v>
      </c>
      <c r="O6708">
        <v>0</v>
      </c>
      <c r="P6708" t="s">
        <v>1207</v>
      </c>
      <c r="Q6708">
        <v>20020820</v>
      </c>
      <c r="R6708">
        <v>756497001</v>
      </c>
    </row>
    <row r="6709" spans="1:18">
      <c r="A6709" t="s">
        <v>1594</v>
      </c>
      <c r="B6709" t="s">
        <v>1356</v>
      </c>
      <c r="C6709">
        <v>201001</v>
      </c>
      <c r="D6709">
        <v>31</v>
      </c>
      <c r="E6709" t="s">
        <v>1212</v>
      </c>
      <c r="F6709">
        <v>16094</v>
      </c>
      <c r="G6709">
        <v>29556</v>
      </c>
      <c r="H6709">
        <v>148237</v>
      </c>
      <c r="I6709">
        <v>43112062600</v>
      </c>
      <c r="J6709">
        <v>9</v>
      </c>
      <c r="K6709" t="s">
        <v>1600</v>
      </c>
      <c r="L6709">
        <v>2702</v>
      </c>
      <c r="M6709" t="s">
        <v>1596</v>
      </c>
      <c r="N6709" t="s">
        <v>1597</v>
      </c>
      <c r="O6709">
        <v>0</v>
      </c>
      <c r="P6709" t="s">
        <v>1207</v>
      </c>
      <c r="Q6709">
        <v>19910601</v>
      </c>
      <c r="R6709">
        <v>756497001</v>
      </c>
    </row>
    <row r="6710" spans="1:18">
      <c r="A6710" t="s">
        <v>1594</v>
      </c>
      <c r="B6710" t="s">
        <v>1384</v>
      </c>
      <c r="C6710">
        <v>201001</v>
      </c>
      <c r="D6710">
        <v>31</v>
      </c>
      <c r="E6710" t="s">
        <v>1212</v>
      </c>
      <c r="F6710">
        <v>9661</v>
      </c>
      <c r="G6710">
        <v>8497</v>
      </c>
      <c r="H6710">
        <v>39142</v>
      </c>
      <c r="I6710">
        <v>43112062901</v>
      </c>
      <c r="J6710">
        <v>9</v>
      </c>
      <c r="K6710" t="s">
        <v>1595</v>
      </c>
      <c r="L6710">
        <v>2702</v>
      </c>
      <c r="M6710" t="s">
        <v>1596</v>
      </c>
      <c r="N6710" t="s">
        <v>1597</v>
      </c>
      <c r="O6710">
        <v>0</v>
      </c>
      <c r="P6710" t="s">
        <v>1207</v>
      </c>
      <c r="Q6710">
        <v>19990108</v>
      </c>
      <c r="R6710">
        <v>756497001</v>
      </c>
    </row>
    <row r="6711" spans="1:18">
      <c r="A6711" t="s">
        <v>1594</v>
      </c>
      <c r="B6711" t="s">
        <v>1254</v>
      </c>
      <c r="C6711">
        <v>201001</v>
      </c>
      <c r="D6711">
        <v>31</v>
      </c>
      <c r="E6711" t="s">
        <v>1212</v>
      </c>
      <c r="F6711">
        <v>5316</v>
      </c>
      <c r="G6711">
        <v>22590</v>
      </c>
      <c r="H6711">
        <v>79780</v>
      </c>
      <c r="I6711">
        <v>43112063000</v>
      </c>
      <c r="J6711">
        <v>9</v>
      </c>
      <c r="K6711" t="s">
        <v>1595</v>
      </c>
      <c r="L6711">
        <v>2702</v>
      </c>
      <c r="M6711" t="s">
        <v>1596</v>
      </c>
      <c r="N6711" t="s">
        <v>1597</v>
      </c>
      <c r="O6711">
        <v>0</v>
      </c>
      <c r="P6711" t="s">
        <v>1207</v>
      </c>
      <c r="Q6711">
        <v>19910701</v>
      </c>
      <c r="R6711">
        <v>756497001</v>
      </c>
    </row>
    <row r="6712" spans="1:18">
      <c r="A6712" t="s">
        <v>1594</v>
      </c>
      <c r="B6712" t="s">
        <v>1255</v>
      </c>
      <c r="C6712">
        <v>201001</v>
      </c>
      <c r="D6712">
        <v>31</v>
      </c>
      <c r="E6712" t="s">
        <v>1212</v>
      </c>
      <c r="F6712">
        <v>3530</v>
      </c>
      <c r="G6712">
        <v>53244</v>
      </c>
      <c r="H6712">
        <v>10325</v>
      </c>
      <c r="I6712">
        <v>43112063801</v>
      </c>
      <c r="J6712">
        <v>9</v>
      </c>
      <c r="K6712" t="s">
        <v>1595</v>
      </c>
      <c r="L6712">
        <v>2702</v>
      </c>
      <c r="M6712" t="s">
        <v>1596</v>
      </c>
      <c r="N6712" t="s">
        <v>1597</v>
      </c>
      <c r="O6712">
        <v>0</v>
      </c>
      <c r="P6712" t="s">
        <v>1207</v>
      </c>
      <c r="Q6712">
        <v>20000301</v>
      </c>
      <c r="R6712">
        <v>756497001</v>
      </c>
    </row>
    <row r="6713" spans="1:18">
      <c r="A6713" t="s">
        <v>1594</v>
      </c>
      <c r="B6713" t="s">
        <v>1306</v>
      </c>
      <c r="C6713">
        <v>201001</v>
      </c>
      <c r="D6713">
        <v>29</v>
      </c>
      <c r="E6713" t="s">
        <v>1212</v>
      </c>
      <c r="F6713">
        <v>338</v>
      </c>
      <c r="G6713">
        <v>30220</v>
      </c>
      <c r="H6713">
        <v>5246</v>
      </c>
      <c r="I6713">
        <v>43112064400</v>
      </c>
      <c r="J6713">
        <v>9</v>
      </c>
      <c r="K6713" t="s">
        <v>1600</v>
      </c>
      <c r="L6713">
        <v>2702</v>
      </c>
      <c r="M6713" t="s">
        <v>1596</v>
      </c>
      <c r="N6713" t="s">
        <v>1597</v>
      </c>
      <c r="O6713">
        <v>2487</v>
      </c>
      <c r="P6713" t="s">
        <v>1207</v>
      </c>
      <c r="Q6713">
        <v>19940301</v>
      </c>
      <c r="R6713">
        <v>756497001</v>
      </c>
    </row>
    <row r="6714" spans="1:18">
      <c r="A6714" t="s">
        <v>1594</v>
      </c>
      <c r="B6714" t="s">
        <v>1323</v>
      </c>
      <c r="C6714">
        <v>201001</v>
      </c>
      <c r="D6714">
        <v>31</v>
      </c>
      <c r="E6714" t="s">
        <v>1212</v>
      </c>
      <c r="F6714">
        <v>2010</v>
      </c>
      <c r="G6714">
        <v>62886</v>
      </c>
      <c r="H6714">
        <v>8913</v>
      </c>
      <c r="I6714">
        <v>43112064801</v>
      </c>
      <c r="J6714">
        <v>9</v>
      </c>
      <c r="K6714" t="s">
        <v>1595</v>
      </c>
      <c r="L6714">
        <v>2702</v>
      </c>
      <c r="M6714" t="s">
        <v>1596</v>
      </c>
      <c r="N6714" t="s">
        <v>1597</v>
      </c>
      <c r="O6714">
        <v>0</v>
      </c>
      <c r="P6714" t="s">
        <v>1207</v>
      </c>
      <c r="Q6714">
        <v>19981216</v>
      </c>
      <c r="R6714">
        <v>756497001</v>
      </c>
    </row>
    <row r="6715" spans="1:18">
      <c r="A6715" t="s">
        <v>1594</v>
      </c>
      <c r="B6715" t="s">
        <v>1307</v>
      </c>
      <c r="C6715">
        <v>201001</v>
      </c>
      <c r="D6715">
        <v>31</v>
      </c>
      <c r="E6715" t="s">
        <v>1212</v>
      </c>
      <c r="F6715">
        <v>2554</v>
      </c>
      <c r="G6715">
        <v>6412</v>
      </c>
      <c r="H6715">
        <v>106371</v>
      </c>
      <c r="I6715">
        <v>43112065001</v>
      </c>
      <c r="J6715">
        <v>9</v>
      </c>
      <c r="K6715" t="s">
        <v>1595</v>
      </c>
      <c r="L6715">
        <v>2702</v>
      </c>
      <c r="M6715" t="s">
        <v>1596</v>
      </c>
      <c r="N6715" t="s">
        <v>1597</v>
      </c>
      <c r="O6715">
        <v>0</v>
      </c>
      <c r="P6715" t="s">
        <v>1207</v>
      </c>
      <c r="Q6715">
        <v>19980223</v>
      </c>
      <c r="R6715">
        <v>756497001</v>
      </c>
    </row>
    <row r="6716" spans="1:18">
      <c r="A6716" t="s">
        <v>1594</v>
      </c>
      <c r="B6716" t="s">
        <v>1324</v>
      </c>
      <c r="C6716">
        <v>201001</v>
      </c>
      <c r="D6716">
        <v>31</v>
      </c>
      <c r="E6716" t="s">
        <v>1212</v>
      </c>
      <c r="F6716">
        <v>7884</v>
      </c>
      <c r="G6716">
        <v>187705</v>
      </c>
      <c r="H6716">
        <v>257677</v>
      </c>
      <c r="I6716">
        <v>43112065200</v>
      </c>
      <c r="J6716">
        <v>9</v>
      </c>
      <c r="K6716" t="s">
        <v>1595</v>
      </c>
      <c r="L6716">
        <v>2702</v>
      </c>
      <c r="M6716" t="s">
        <v>1596</v>
      </c>
      <c r="N6716" t="s">
        <v>1597</v>
      </c>
      <c r="O6716">
        <v>0</v>
      </c>
      <c r="P6716" t="s">
        <v>1207</v>
      </c>
      <c r="Q6716">
        <v>19940601</v>
      </c>
      <c r="R6716">
        <v>756497001</v>
      </c>
    </row>
    <row r="6717" spans="1:18">
      <c r="A6717" t="s">
        <v>1598</v>
      </c>
      <c r="B6717" t="s">
        <v>1360</v>
      </c>
      <c r="C6717">
        <v>201001</v>
      </c>
      <c r="D6717">
        <v>30</v>
      </c>
      <c r="E6717" t="s">
        <v>1212</v>
      </c>
      <c r="F6717">
        <v>12205</v>
      </c>
      <c r="G6717">
        <v>14782</v>
      </c>
      <c r="H6717">
        <v>93996</v>
      </c>
      <c r="I6717">
        <v>43112062502</v>
      </c>
      <c r="J6717">
        <v>9</v>
      </c>
      <c r="K6717" t="s">
        <v>1599</v>
      </c>
      <c r="L6717">
        <v>2702</v>
      </c>
      <c r="M6717" t="s">
        <v>1596</v>
      </c>
      <c r="N6717" t="s">
        <v>1597</v>
      </c>
      <c r="O6717">
        <v>0</v>
      </c>
      <c r="P6717" t="s">
        <v>1207</v>
      </c>
      <c r="Q6717">
        <v>20010123</v>
      </c>
      <c r="R6717">
        <v>756497001</v>
      </c>
    </row>
    <row r="6718" spans="1:18">
      <c r="A6718" t="s">
        <v>1598</v>
      </c>
      <c r="B6718" t="s">
        <v>1211</v>
      </c>
      <c r="C6718">
        <v>201001</v>
      </c>
      <c r="D6718">
        <v>29</v>
      </c>
      <c r="E6718" t="s">
        <v>1212</v>
      </c>
      <c r="F6718">
        <v>2744</v>
      </c>
      <c r="G6718">
        <v>5538</v>
      </c>
      <c r="H6718">
        <v>81481</v>
      </c>
      <c r="I6718">
        <v>43112062701</v>
      </c>
      <c r="J6718">
        <v>9</v>
      </c>
      <c r="K6718" t="s">
        <v>1599</v>
      </c>
      <c r="L6718">
        <v>2702</v>
      </c>
      <c r="M6718" t="s">
        <v>1596</v>
      </c>
      <c r="N6718" t="s">
        <v>1597</v>
      </c>
      <c r="O6718">
        <v>0</v>
      </c>
      <c r="P6718" t="s">
        <v>1207</v>
      </c>
      <c r="Q6718">
        <v>19981031</v>
      </c>
      <c r="R6718">
        <v>756497001</v>
      </c>
    </row>
    <row r="6719" spans="1:18">
      <c r="A6719" t="s">
        <v>1598</v>
      </c>
      <c r="B6719" t="s">
        <v>1215</v>
      </c>
      <c r="C6719">
        <v>201001</v>
      </c>
      <c r="D6719">
        <v>30</v>
      </c>
      <c r="E6719" t="s">
        <v>1212</v>
      </c>
      <c r="F6719">
        <v>5930</v>
      </c>
      <c r="G6719">
        <v>20152</v>
      </c>
      <c r="H6719">
        <v>35467</v>
      </c>
      <c r="I6719">
        <v>43112063101</v>
      </c>
      <c r="J6719">
        <v>9</v>
      </c>
      <c r="K6719" t="s">
        <v>1595</v>
      </c>
      <c r="L6719">
        <v>2702</v>
      </c>
      <c r="M6719" t="s">
        <v>1596</v>
      </c>
      <c r="N6719" t="s">
        <v>1597</v>
      </c>
      <c r="O6719">
        <v>0</v>
      </c>
      <c r="P6719" t="s">
        <v>1207</v>
      </c>
      <c r="Q6719">
        <v>20000827</v>
      </c>
      <c r="R6719">
        <v>756497001</v>
      </c>
    </row>
    <row r="6720" spans="1:18">
      <c r="A6720" t="s">
        <v>1598</v>
      </c>
      <c r="B6720" t="s">
        <v>1226</v>
      </c>
      <c r="C6720">
        <v>201001</v>
      </c>
      <c r="D6720">
        <v>29</v>
      </c>
      <c r="E6720" t="s">
        <v>1212</v>
      </c>
      <c r="F6720">
        <v>8188</v>
      </c>
      <c r="G6720">
        <v>13122</v>
      </c>
      <c r="H6720">
        <v>16514</v>
      </c>
      <c r="I6720">
        <v>43112063301</v>
      </c>
      <c r="J6720">
        <v>9</v>
      </c>
      <c r="K6720" t="s">
        <v>1599</v>
      </c>
      <c r="L6720">
        <v>2702</v>
      </c>
      <c r="M6720" t="s">
        <v>1596</v>
      </c>
      <c r="N6720" t="s">
        <v>1597</v>
      </c>
      <c r="O6720">
        <v>0</v>
      </c>
      <c r="P6720" t="s">
        <v>1207</v>
      </c>
      <c r="Q6720">
        <v>19951201</v>
      </c>
      <c r="R6720">
        <v>756497001</v>
      </c>
    </row>
    <row r="6721" spans="1:18">
      <c r="A6721" t="s">
        <v>1598</v>
      </c>
      <c r="B6721" t="s">
        <v>1303</v>
      </c>
      <c r="C6721">
        <v>201001</v>
      </c>
      <c r="D6721">
        <v>24</v>
      </c>
      <c r="E6721" t="s">
        <v>1212</v>
      </c>
      <c r="F6721">
        <v>6708</v>
      </c>
      <c r="G6721">
        <v>10312</v>
      </c>
      <c r="H6721">
        <v>36800</v>
      </c>
      <c r="I6721">
        <v>43112063701</v>
      </c>
      <c r="J6721">
        <v>9</v>
      </c>
      <c r="K6721" t="s">
        <v>1595</v>
      </c>
      <c r="L6721">
        <v>2702</v>
      </c>
      <c r="M6721" t="s">
        <v>1596</v>
      </c>
      <c r="N6721" t="s">
        <v>1597</v>
      </c>
      <c r="O6721">
        <v>0</v>
      </c>
      <c r="P6721" t="s">
        <v>1207</v>
      </c>
      <c r="Q6721">
        <v>19960201</v>
      </c>
      <c r="R6721">
        <v>756497001</v>
      </c>
    </row>
    <row r="6722" spans="1:18">
      <c r="A6722" t="s">
        <v>1598</v>
      </c>
      <c r="B6722" t="s">
        <v>1348</v>
      </c>
      <c r="C6722">
        <v>201001</v>
      </c>
      <c r="D6722">
        <v>29</v>
      </c>
      <c r="E6722" t="s">
        <v>1212</v>
      </c>
      <c r="F6722">
        <v>6022</v>
      </c>
      <c r="G6722">
        <v>33485</v>
      </c>
      <c r="H6722">
        <v>67719</v>
      </c>
      <c r="I6722">
        <v>43112064301</v>
      </c>
      <c r="J6722">
        <v>9</v>
      </c>
      <c r="K6722" t="s">
        <v>1595</v>
      </c>
      <c r="L6722">
        <v>2702</v>
      </c>
      <c r="M6722" t="s">
        <v>1596</v>
      </c>
      <c r="N6722" t="s">
        <v>1597</v>
      </c>
      <c r="O6722">
        <v>0</v>
      </c>
      <c r="P6722" t="s">
        <v>1207</v>
      </c>
      <c r="Q6722">
        <v>19970201</v>
      </c>
      <c r="R6722">
        <v>756497001</v>
      </c>
    </row>
    <row r="6723" spans="1:18">
      <c r="A6723" t="s">
        <v>1598</v>
      </c>
      <c r="B6723" t="s">
        <v>1228</v>
      </c>
      <c r="C6723">
        <v>201001</v>
      </c>
      <c r="D6723">
        <v>30</v>
      </c>
      <c r="E6723" t="s">
        <v>1212</v>
      </c>
      <c r="F6723">
        <v>3494</v>
      </c>
      <c r="G6723">
        <v>13546</v>
      </c>
      <c r="H6723">
        <v>86879</v>
      </c>
      <c r="I6723">
        <v>43112066201</v>
      </c>
      <c r="J6723">
        <v>9</v>
      </c>
      <c r="K6723" t="s">
        <v>1595</v>
      </c>
      <c r="L6723">
        <v>2702</v>
      </c>
      <c r="M6723" t="s">
        <v>1596</v>
      </c>
      <c r="N6723" t="s">
        <v>1597</v>
      </c>
      <c r="O6723">
        <v>0</v>
      </c>
      <c r="P6723" t="s">
        <v>1207</v>
      </c>
      <c r="Q6723">
        <v>19971112</v>
      </c>
      <c r="R6723">
        <v>756497001</v>
      </c>
    </row>
    <row r="6724" spans="1:18">
      <c r="A6724" t="s">
        <v>1601</v>
      </c>
      <c r="B6724" t="s">
        <v>1332</v>
      </c>
      <c r="C6724">
        <v>201001</v>
      </c>
      <c r="D6724">
        <v>31</v>
      </c>
      <c r="E6724" t="s">
        <v>1212</v>
      </c>
      <c r="F6724">
        <v>5773</v>
      </c>
      <c r="G6724">
        <v>13763</v>
      </c>
      <c r="H6724">
        <v>63774</v>
      </c>
      <c r="I6724">
        <v>560452006301</v>
      </c>
      <c r="J6724">
        <v>9</v>
      </c>
      <c r="K6724" t="s">
        <v>1602</v>
      </c>
      <c r="L6724">
        <v>2702</v>
      </c>
      <c r="M6724" t="s">
        <v>1596</v>
      </c>
      <c r="N6724" t="s">
        <v>1597</v>
      </c>
      <c r="O6724">
        <v>0</v>
      </c>
      <c r="P6724" t="s">
        <v>1207</v>
      </c>
      <c r="Q6724">
        <v>20000611</v>
      </c>
      <c r="R6724">
        <v>756497001</v>
      </c>
    </row>
    <row r="6725" spans="1:18">
      <c r="A6725" t="s">
        <v>1601</v>
      </c>
      <c r="B6725" t="s">
        <v>1333</v>
      </c>
      <c r="C6725">
        <v>201001</v>
      </c>
      <c r="D6725">
        <v>31</v>
      </c>
      <c r="E6725" t="s">
        <v>1212</v>
      </c>
      <c r="F6725">
        <v>4209</v>
      </c>
      <c r="G6725">
        <v>5944</v>
      </c>
      <c r="H6725">
        <v>29602</v>
      </c>
      <c r="I6725">
        <v>560452006402</v>
      </c>
      <c r="J6725">
        <v>9</v>
      </c>
      <c r="K6725" t="s">
        <v>1602</v>
      </c>
      <c r="L6725">
        <v>2702</v>
      </c>
      <c r="M6725" t="s">
        <v>1596</v>
      </c>
      <c r="N6725" t="s">
        <v>1597</v>
      </c>
      <c r="O6725">
        <v>0</v>
      </c>
      <c r="P6725" t="s">
        <v>1207</v>
      </c>
      <c r="Q6725">
        <v>20030411</v>
      </c>
      <c r="R6725">
        <v>756497001</v>
      </c>
    </row>
    <row r="6726" spans="1:18">
      <c r="A6726" t="s">
        <v>1601</v>
      </c>
      <c r="B6726" t="s">
        <v>1268</v>
      </c>
      <c r="C6726">
        <v>201001</v>
      </c>
      <c r="D6726">
        <v>31</v>
      </c>
      <c r="E6726" t="s">
        <v>1212</v>
      </c>
      <c r="F6726">
        <v>7171</v>
      </c>
      <c r="G6726">
        <v>4749</v>
      </c>
      <c r="H6726">
        <v>6345</v>
      </c>
      <c r="I6726">
        <v>560452006500</v>
      </c>
      <c r="J6726">
        <v>9</v>
      </c>
      <c r="K6726" t="s">
        <v>1602</v>
      </c>
      <c r="L6726">
        <v>2702</v>
      </c>
      <c r="M6726" t="s">
        <v>1596</v>
      </c>
      <c r="N6726" t="s">
        <v>1597</v>
      </c>
      <c r="O6726">
        <v>0</v>
      </c>
      <c r="P6726" t="s">
        <v>1207</v>
      </c>
      <c r="Q6726">
        <v>19910501</v>
      </c>
      <c r="R6726">
        <v>756497001</v>
      </c>
    </row>
    <row r="6727" spans="1:18">
      <c r="A6727" t="s">
        <v>1601</v>
      </c>
      <c r="B6727" t="s">
        <v>1269</v>
      </c>
      <c r="C6727">
        <v>201001</v>
      </c>
      <c r="D6727">
        <v>31</v>
      </c>
      <c r="E6727" t="s">
        <v>1212</v>
      </c>
      <c r="F6727">
        <v>15347</v>
      </c>
      <c r="G6727">
        <v>19959</v>
      </c>
      <c r="H6727">
        <v>137375</v>
      </c>
      <c r="I6727">
        <v>560452006600</v>
      </c>
      <c r="J6727">
        <v>9</v>
      </c>
      <c r="K6727" t="s">
        <v>1602</v>
      </c>
      <c r="L6727">
        <v>2702</v>
      </c>
      <c r="M6727" t="s">
        <v>1596</v>
      </c>
      <c r="N6727" t="s">
        <v>1597</v>
      </c>
      <c r="O6727">
        <v>0</v>
      </c>
      <c r="P6727" t="s">
        <v>1207</v>
      </c>
      <c r="Q6727">
        <v>19910601</v>
      </c>
      <c r="R6727">
        <v>756497001</v>
      </c>
    </row>
    <row r="6728" spans="1:18">
      <c r="A6728" t="s">
        <v>1601</v>
      </c>
      <c r="B6728" t="s">
        <v>1335</v>
      </c>
      <c r="C6728">
        <v>201001</v>
      </c>
      <c r="D6728">
        <v>9</v>
      </c>
      <c r="E6728" t="s">
        <v>1212</v>
      </c>
      <c r="F6728">
        <v>423</v>
      </c>
      <c r="G6728">
        <v>605</v>
      </c>
      <c r="H6728">
        <v>159</v>
      </c>
      <c r="I6728">
        <v>560452008003</v>
      </c>
      <c r="J6728">
        <v>9</v>
      </c>
      <c r="K6728" t="s">
        <v>1602</v>
      </c>
      <c r="L6728">
        <v>2702</v>
      </c>
      <c r="M6728" t="s">
        <v>1596</v>
      </c>
      <c r="N6728" t="s">
        <v>1597</v>
      </c>
      <c r="O6728">
        <v>0</v>
      </c>
      <c r="P6728" t="s">
        <v>1207</v>
      </c>
      <c r="Q6728">
        <v>20030726</v>
      </c>
      <c r="R6728">
        <v>756497001</v>
      </c>
    </row>
    <row r="6729" spans="1:18">
      <c r="A6729" t="s">
        <v>1601</v>
      </c>
      <c r="B6729" t="s">
        <v>1273</v>
      </c>
      <c r="C6729">
        <v>201001</v>
      </c>
      <c r="D6729">
        <v>30</v>
      </c>
      <c r="E6729" t="s">
        <v>1212</v>
      </c>
      <c r="F6729">
        <v>6445</v>
      </c>
      <c r="G6729">
        <v>48142</v>
      </c>
      <c r="H6729">
        <v>14471</v>
      </c>
      <c r="I6729">
        <v>560452006701</v>
      </c>
      <c r="J6729">
        <v>9</v>
      </c>
      <c r="K6729" t="s">
        <v>1602</v>
      </c>
      <c r="L6729">
        <v>2702</v>
      </c>
      <c r="M6729" t="s">
        <v>1596</v>
      </c>
      <c r="N6729" t="s">
        <v>1597</v>
      </c>
      <c r="O6729">
        <v>0</v>
      </c>
      <c r="P6729" t="s">
        <v>1207</v>
      </c>
      <c r="Q6729">
        <v>19940501</v>
      </c>
      <c r="R6729">
        <v>756497001</v>
      </c>
    </row>
    <row r="6730" spans="1:18">
      <c r="A6730" t="s">
        <v>1594</v>
      </c>
      <c r="B6730" t="s">
        <v>1304</v>
      </c>
      <c r="C6730">
        <v>201002</v>
      </c>
      <c r="D6730">
        <v>28</v>
      </c>
      <c r="E6730" t="s">
        <v>1212</v>
      </c>
      <c r="F6730">
        <v>3127</v>
      </c>
      <c r="G6730">
        <v>6342</v>
      </c>
      <c r="H6730">
        <v>38334</v>
      </c>
      <c r="I6730">
        <v>43112062201</v>
      </c>
      <c r="J6730">
        <v>9</v>
      </c>
      <c r="K6730" t="s">
        <v>1595</v>
      </c>
      <c r="L6730">
        <v>2702</v>
      </c>
      <c r="M6730" t="s">
        <v>1596</v>
      </c>
      <c r="N6730" t="s">
        <v>1597</v>
      </c>
      <c r="O6730">
        <v>0</v>
      </c>
      <c r="P6730" t="s">
        <v>1207</v>
      </c>
      <c r="Q6730">
        <v>20011213</v>
      </c>
      <c r="R6730">
        <v>756497001</v>
      </c>
    </row>
    <row r="6731" spans="1:18">
      <c r="A6731" t="s">
        <v>1594</v>
      </c>
      <c r="B6731" t="s">
        <v>1305</v>
      </c>
      <c r="C6731">
        <v>201002</v>
      </c>
      <c r="D6731">
        <v>28</v>
      </c>
      <c r="E6731" t="s">
        <v>1212</v>
      </c>
      <c r="F6731">
        <v>8413</v>
      </c>
      <c r="G6731">
        <v>36210</v>
      </c>
      <c r="H6731">
        <v>133342</v>
      </c>
      <c r="I6731">
        <v>43112062401</v>
      </c>
      <c r="J6731">
        <v>9</v>
      </c>
      <c r="K6731" t="s">
        <v>1595</v>
      </c>
      <c r="L6731">
        <v>2702</v>
      </c>
      <c r="M6731" t="s">
        <v>1596</v>
      </c>
      <c r="N6731" t="s">
        <v>1597</v>
      </c>
      <c r="O6731">
        <v>0</v>
      </c>
      <c r="P6731" t="s">
        <v>1207</v>
      </c>
      <c r="Q6731">
        <v>20020820</v>
      </c>
      <c r="R6731">
        <v>756497001</v>
      </c>
    </row>
    <row r="6732" spans="1:18">
      <c r="A6732" t="s">
        <v>1594</v>
      </c>
      <c r="B6732" t="s">
        <v>1356</v>
      </c>
      <c r="C6732">
        <v>201002</v>
      </c>
      <c r="D6732">
        <v>28</v>
      </c>
      <c r="E6732" t="s">
        <v>1212</v>
      </c>
      <c r="F6732">
        <v>13510</v>
      </c>
      <c r="G6732">
        <v>27322</v>
      </c>
      <c r="H6732">
        <v>130797</v>
      </c>
      <c r="I6732">
        <v>43112062600</v>
      </c>
      <c r="J6732">
        <v>9</v>
      </c>
      <c r="K6732" t="s">
        <v>1600</v>
      </c>
      <c r="L6732">
        <v>2702</v>
      </c>
      <c r="M6732" t="s">
        <v>1596</v>
      </c>
      <c r="N6732" t="s">
        <v>1597</v>
      </c>
      <c r="O6732">
        <v>0</v>
      </c>
      <c r="P6732" t="s">
        <v>1207</v>
      </c>
      <c r="Q6732">
        <v>19910601</v>
      </c>
      <c r="R6732">
        <v>756497001</v>
      </c>
    </row>
    <row r="6733" spans="1:18">
      <c r="A6733" t="s">
        <v>1594</v>
      </c>
      <c r="B6733" t="s">
        <v>1384</v>
      </c>
      <c r="C6733">
        <v>201002</v>
      </c>
      <c r="D6733">
        <v>28</v>
      </c>
      <c r="E6733" t="s">
        <v>1212</v>
      </c>
      <c r="F6733">
        <v>7795</v>
      </c>
      <c r="G6733">
        <v>5570</v>
      </c>
      <c r="H6733">
        <v>35123</v>
      </c>
      <c r="I6733">
        <v>43112062901</v>
      </c>
      <c r="J6733">
        <v>9</v>
      </c>
      <c r="K6733" t="s">
        <v>1595</v>
      </c>
      <c r="L6733">
        <v>2702</v>
      </c>
      <c r="M6733" t="s">
        <v>1596</v>
      </c>
      <c r="N6733" t="s">
        <v>1597</v>
      </c>
      <c r="O6733">
        <v>0</v>
      </c>
      <c r="P6733" t="s">
        <v>1207</v>
      </c>
      <c r="Q6733">
        <v>19990108</v>
      </c>
      <c r="R6733">
        <v>756497001</v>
      </c>
    </row>
    <row r="6734" spans="1:18">
      <c r="A6734" t="s">
        <v>1594</v>
      </c>
      <c r="B6734" t="s">
        <v>1254</v>
      </c>
      <c r="C6734">
        <v>201002</v>
      </c>
      <c r="D6734">
        <v>28</v>
      </c>
      <c r="E6734" t="s">
        <v>1212</v>
      </c>
      <c r="F6734">
        <v>5002</v>
      </c>
      <c r="G6734">
        <v>20400</v>
      </c>
      <c r="H6734">
        <v>70804</v>
      </c>
      <c r="I6734">
        <v>43112063000</v>
      </c>
      <c r="J6734">
        <v>9</v>
      </c>
      <c r="K6734" t="s">
        <v>1595</v>
      </c>
      <c r="L6734">
        <v>2702</v>
      </c>
      <c r="M6734" t="s">
        <v>1596</v>
      </c>
      <c r="N6734" t="s">
        <v>1597</v>
      </c>
      <c r="O6734">
        <v>0</v>
      </c>
      <c r="P6734" t="s">
        <v>1207</v>
      </c>
      <c r="Q6734">
        <v>19910701</v>
      </c>
      <c r="R6734">
        <v>756497001</v>
      </c>
    </row>
    <row r="6735" spans="1:18">
      <c r="A6735" t="s">
        <v>1594</v>
      </c>
      <c r="B6735" t="s">
        <v>1255</v>
      </c>
      <c r="C6735">
        <v>201002</v>
      </c>
      <c r="D6735">
        <v>28</v>
      </c>
      <c r="E6735" t="s">
        <v>1212</v>
      </c>
      <c r="F6735">
        <v>2363</v>
      </c>
      <c r="G6735">
        <v>49318</v>
      </c>
      <c r="H6735">
        <v>9951</v>
      </c>
      <c r="I6735">
        <v>43112063801</v>
      </c>
      <c r="J6735">
        <v>9</v>
      </c>
      <c r="K6735" t="s">
        <v>1595</v>
      </c>
      <c r="L6735">
        <v>2702</v>
      </c>
      <c r="M6735" t="s">
        <v>1596</v>
      </c>
      <c r="N6735" t="s">
        <v>1597</v>
      </c>
      <c r="O6735">
        <v>0</v>
      </c>
      <c r="P6735" t="s">
        <v>1207</v>
      </c>
      <c r="Q6735">
        <v>20000301</v>
      </c>
      <c r="R6735">
        <v>756497001</v>
      </c>
    </row>
    <row r="6736" spans="1:18">
      <c r="A6736" t="s">
        <v>1594</v>
      </c>
      <c r="B6736" t="s">
        <v>1306</v>
      </c>
      <c r="C6736">
        <v>201002</v>
      </c>
      <c r="D6736">
        <v>28</v>
      </c>
      <c r="E6736" t="s">
        <v>1212</v>
      </c>
      <c r="F6736">
        <v>455</v>
      </c>
      <c r="G6736">
        <v>31504</v>
      </c>
      <c r="H6736">
        <v>5106</v>
      </c>
      <c r="I6736">
        <v>43112064400</v>
      </c>
      <c r="J6736">
        <v>9</v>
      </c>
      <c r="K6736" t="s">
        <v>1600</v>
      </c>
      <c r="L6736">
        <v>2702</v>
      </c>
      <c r="M6736" t="s">
        <v>1596</v>
      </c>
      <c r="N6736" t="s">
        <v>1597</v>
      </c>
      <c r="O6736">
        <v>0</v>
      </c>
      <c r="P6736" t="s">
        <v>1207</v>
      </c>
      <c r="Q6736">
        <v>19940301</v>
      </c>
      <c r="R6736">
        <v>756497001</v>
      </c>
    </row>
    <row r="6737" spans="1:18">
      <c r="A6737" t="s">
        <v>1594</v>
      </c>
      <c r="B6737" t="s">
        <v>1323</v>
      </c>
      <c r="C6737">
        <v>201002</v>
      </c>
      <c r="D6737">
        <v>28</v>
      </c>
      <c r="E6737" t="s">
        <v>1212</v>
      </c>
      <c r="F6737">
        <v>1170</v>
      </c>
      <c r="G6737">
        <v>55687</v>
      </c>
      <c r="H6737">
        <v>5811</v>
      </c>
      <c r="I6737">
        <v>43112064801</v>
      </c>
      <c r="J6737">
        <v>9</v>
      </c>
      <c r="K6737" t="s">
        <v>1595</v>
      </c>
      <c r="L6737">
        <v>2702</v>
      </c>
      <c r="M6737" t="s">
        <v>1596</v>
      </c>
      <c r="N6737" t="s">
        <v>1597</v>
      </c>
      <c r="O6737">
        <v>0</v>
      </c>
      <c r="P6737" t="s">
        <v>1207</v>
      </c>
      <c r="Q6737">
        <v>19981216</v>
      </c>
      <c r="R6737">
        <v>756497001</v>
      </c>
    </row>
    <row r="6738" spans="1:18">
      <c r="A6738" t="s">
        <v>1594</v>
      </c>
      <c r="B6738" t="s">
        <v>1307</v>
      </c>
      <c r="C6738">
        <v>201002</v>
      </c>
      <c r="D6738">
        <v>28</v>
      </c>
      <c r="E6738" t="s">
        <v>1212</v>
      </c>
      <c r="F6738">
        <v>2285</v>
      </c>
      <c r="G6738">
        <v>6271</v>
      </c>
      <c r="H6738">
        <v>91008</v>
      </c>
      <c r="I6738">
        <v>43112065001</v>
      </c>
      <c r="J6738">
        <v>9</v>
      </c>
      <c r="K6738" t="s">
        <v>1595</v>
      </c>
      <c r="L6738">
        <v>2702</v>
      </c>
      <c r="M6738" t="s">
        <v>1596</v>
      </c>
      <c r="N6738" t="s">
        <v>1597</v>
      </c>
      <c r="O6738">
        <v>0</v>
      </c>
      <c r="P6738" t="s">
        <v>1207</v>
      </c>
      <c r="Q6738">
        <v>19980223</v>
      </c>
      <c r="R6738">
        <v>756497001</v>
      </c>
    </row>
    <row r="6739" spans="1:18">
      <c r="A6739" t="s">
        <v>1594</v>
      </c>
      <c r="B6739" t="s">
        <v>1324</v>
      </c>
      <c r="C6739">
        <v>201002</v>
      </c>
      <c r="D6739">
        <v>28</v>
      </c>
      <c r="E6739" t="s">
        <v>1212</v>
      </c>
      <c r="F6739">
        <v>8555</v>
      </c>
      <c r="G6739">
        <v>169402</v>
      </c>
      <c r="H6739">
        <v>226519</v>
      </c>
      <c r="I6739">
        <v>43112065200</v>
      </c>
      <c r="J6739">
        <v>9</v>
      </c>
      <c r="K6739" t="s">
        <v>1595</v>
      </c>
      <c r="L6739">
        <v>2702</v>
      </c>
      <c r="M6739" t="s">
        <v>1596</v>
      </c>
      <c r="N6739" t="s">
        <v>1597</v>
      </c>
      <c r="O6739">
        <v>0</v>
      </c>
      <c r="P6739" t="s">
        <v>1207</v>
      </c>
      <c r="Q6739">
        <v>19940601</v>
      </c>
      <c r="R6739">
        <v>756497001</v>
      </c>
    </row>
    <row r="6740" spans="1:18">
      <c r="A6740" t="s">
        <v>1598</v>
      </c>
      <c r="B6740" t="s">
        <v>1360</v>
      </c>
      <c r="C6740">
        <v>201002</v>
      </c>
      <c r="D6740">
        <v>28</v>
      </c>
      <c r="E6740" t="s">
        <v>1212</v>
      </c>
      <c r="F6740">
        <v>10364</v>
      </c>
      <c r="G6740">
        <v>11942</v>
      </c>
      <c r="H6740">
        <v>81227</v>
      </c>
      <c r="I6740">
        <v>43112062502</v>
      </c>
      <c r="J6740">
        <v>9</v>
      </c>
      <c r="K6740" t="s">
        <v>1599</v>
      </c>
      <c r="L6740">
        <v>2702</v>
      </c>
      <c r="M6740" t="s">
        <v>1596</v>
      </c>
      <c r="N6740" t="s">
        <v>1597</v>
      </c>
      <c r="O6740">
        <v>0</v>
      </c>
      <c r="P6740" t="s">
        <v>1207</v>
      </c>
      <c r="Q6740">
        <v>20010123</v>
      </c>
      <c r="R6740">
        <v>756497001</v>
      </c>
    </row>
    <row r="6741" spans="1:18">
      <c r="A6741" t="s">
        <v>1598</v>
      </c>
      <c r="B6741" t="s">
        <v>1211</v>
      </c>
      <c r="C6741">
        <v>201002</v>
      </c>
      <c r="D6741">
        <v>28</v>
      </c>
      <c r="E6741" t="s">
        <v>1212</v>
      </c>
      <c r="F6741">
        <v>2461</v>
      </c>
      <c r="G6741">
        <v>3357</v>
      </c>
      <c r="H6741">
        <v>75268</v>
      </c>
      <c r="I6741">
        <v>43112062701</v>
      </c>
      <c r="J6741">
        <v>9</v>
      </c>
      <c r="K6741" t="s">
        <v>1599</v>
      </c>
      <c r="L6741">
        <v>2702</v>
      </c>
      <c r="M6741" t="s">
        <v>1596</v>
      </c>
      <c r="N6741" t="s">
        <v>1597</v>
      </c>
      <c r="O6741">
        <v>0</v>
      </c>
      <c r="P6741" t="s">
        <v>1207</v>
      </c>
      <c r="Q6741">
        <v>19981031</v>
      </c>
      <c r="R6741">
        <v>756497001</v>
      </c>
    </row>
    <row r="6742" spans="1:18">
      <c r="A6742" t="s">
        <v>1598</v>
      </c>
      <c r="B6742" t="s">
        <v>1215</v>
      </c>
      <c r="C6742">
        <v>201002</v>
      </c>
      <c r="D6742">
        <v>28</v>
      </c>
      <c r="E6742" t="s">
        <v>1212</v>
      </c>
      <c r="F6742">
        <v>5060</v>
      </c>
      <c r="G6742">
        <v>13215</v>
      </c>
      <c r="H6742">
        <v>32389</v>
      </c>
      <c r="I6742">
        <v>43112063101</v>
      </c>
      <c r="J6742">
        <v>9</v>
      </c>
      <c r="K6742" t="s">
        <v>1595</v>
      </c>
      <c r="L6742">
        <v>2702</v>
      </c>
      <c r="M6742" t="s">
        <v>1596</v>
      </c>
      <c r="N6742" t="s">
        <v>1597</v>
      </c>
      <c r="O6742">
        <v>0</v>
      </c>
      <c r="P6742" t="s">
        <v>1207</v>
      </c>
      <c r="Q6742">
        <v>20000827</v>
      </c>
      <c r="R6742">
        <v>756497001</v>
      </c>
    </row>
    <row r="6743" spans="1:18">
      <c r="A6743" t="s">
        <v>1598</v>
      </c>
      <c r="B6743" t="s">
        <v>1226</v>
      </c>
      <c r="C6743">
        <v>201002</v>
      </c>
      <c r="D6743">
        <v>28</v>
      </c>
      <c r="E6743" t="s">
        <v>1212</v>
      </c>
      <c r="F6743">
        <v>8076</v>
      </c>
      <c r="G6743">
        <v>9698</v>
      </c>
      <c r="H6743">
        <v>15721</v>
      </c>
      <c r="I6743">
        <v>43112063301</v>
      </c>
      <c r="J6743">
        <v>9</v>
      </c>
      <c r="K6743" t="s">
        <v>1599</v>
      </c>
      <c r="L6743">
        <v>2702</v>
      </c>
      <c r="M6743" t="s">
        <v>1596</v>
      </c>
      <c r="N6743" t="s">
        <v>1597</v>
      </c>
      <c r="O6743">
        <v>0</v>
      </c>
      <c r="P6743" t="s">
        <v>1207</v>
      </c>
      <c r="Q6743">
        <v>19951201</v>
      </c>
      <c r="R6743">
        <v>756497001</v>
      </c>
    </row>
    <row r="6744" spans="1:18">
      <c r="A6744" t="s">
        <v>1598</v>
      </c>
      <c r="B6744" t="s">
        <v>1303</v>
      </c>
      <c r="C6744">
        <v>201002</v>
      </c>
      <c r="D6744">
        <v>28</v>
      </c>
      <c r="E6744" t="s">
        <v>1212</v>
      </c>
      <c r="F6744">
        <v>7794</v>
      </c>
      <c r="G6744">
        <v>7906</v>
      </c>
      <c r="H6744">
        <v>41908</v>
      </c>
      <c r="I6744">
        <v>43112063701</v>
      </c>
      <c r="J6744">
        <v>9</v>
      </c>
      <c r="K6744" t="s">
        <v>1595</v>
      </c>
      <c r="L6744">
        <v>2702</v>
      </c>
      <c r="M6744" t="s">
        <v>1596</v>
      </c>
      <c r="N6744" t="s">
        <v>1597</v>
      </c>
      <c r="O6744">
        <v>0</v>
      </c>
      <c r="P6744" t="s">
        <v>1207</v>
      </c>
      <c r="Q6744">
        <v>19960201</v>
      </c>
      <c r="R6744">
        <v>756497001</v>
      </c>
    </row>
    <row r="6745" spans="1:18">
      <c r="A6745" t="s">
        <v>1598</v>
      </c>
      <c r="B6745" t="s">
        <v>1348</v>
      </c>
      <c r="C6745">
        <v>201002</v>
      </c>
      <c r="D6745">
        <v>28</v>
      </c>
      <c r="E6745" t="s">
        <v>1212</v>
      </c>
      <c r="F6745">
        <v>4349</v>
      </c>
      <c r="G6745">
        <v>21124</v>
      </c>
      <c r="H6745">
        <v>49192</v>
      </c>
      <c r="I6745">
        <v>43112064301</v>
      </c>
      <c r="J6745">
        <v>9</v>
      </c>
      <c r="K6745" t="s">
        <v>1595</v>
      </c>
      <c r="L6745">
        <v>2702</v>
      </c>
      <c r="M6745" t="s">
        <v>1596</v>
      </c>
      <c r="N6745" t="s">
        <v>1597</v>
      </c>
      <c r="O6745">
        <v>0</v>
      </c>
      <c r="P6745" t="s">
        <v>1207</v>
      </c>
      <c r="Q6745">
        <v>19970201</v>
      </c>
      <c r="R6745">
        <v>756497001</v>
      </c>
    </row>
    <row r="6746" spans="1:18">
      <c r="A6746" t="s">
        <v>1598</v>
      </c>
      <c r="B6746" t="s">
        <v>1228</v>
      </c>
      <c r="C6746">
        <v>201002</v>
      </c>
      <c r="D6746">
        <v>27</v>
      </c>
      <c r="E6746" t="s">
        <v>1212</v>
      </c>
      <c r="F6746">
        <v>2731</v>
      </c>
      <c r="G6746">
        <v>10471</v>
      </c>
      <c r="H6746">
        <v>75632</v>
      </c>
      <c r="I6746">
        <v>43112066201</v>
      </c>
      <c r="J6746">
        <v>9</v>
      </c>
      <c r="K6746" t="s">
        <v>1595</v>
      </c>
      <c r="L6746">
        <v>2702</v>
      </c>
      <c r="M6746" t="s">
        <v>1596</v>
      </c>
      <c r="N6746" t="s">
        <v>1597</v>
      </c>
      <c r="O6746">
        <v>0</v>
      </c>
      <c r="P6746" t="s">
        <v>1207</v>
      </c>
      <c r="Q6746">
        <v>19971112</v>
      </c>
      <c r="R6746">
        <v>756497001</v>
      </c>
    </row>
    <row r="6747" spans="1:18">
      <c r="A6747" t="s">
        <v>1601</v>
      </c>
      <c r="B6747" t="s">
        <v>1332</v>
      </c>
      <c r="C6747">
        <v>201002</v>
      </c>
      <c r="D6747">
        <v>22</v>
      </c>
      <c r="E6747" t="s">
        <v>1212</v>
      </c>
      <c r="F6747">
        <v>4170</v>
      </c>
      <c r="G6747">
        <v>8868</v>
      </c>
      <c r="H6747">
        <v>44040</v>
      </c>
      <c r="I6747">
        <v>560452006301</v>
      </c>
      <c r="J6747">
        <v>9</v>
      </c>
      <c r="K6747" t="s">
        <v>1602</v>
      </c>
      <c r="L6747">
        <v>2702</v>
      </c>
      <c r="M6747" t="s">
        <v>1596</v>
      </c>
      <c r="N6747" t="s">
        <v>1597</v>
      </c>
      <c r="O6747">
        <v>0</v>
      </c>
      <c r="P6747" t="s">
        <v>1207</v>
      </c>
      <c r="Q6747">
        <v>20000611</v>
      </c>
      <c r="R6747">
        <v>756497001</v>
      </c>
    </row>
    <row r="6748" spans="1:18">
      <c r="A6748" t="s">
        <v>1601</v>
      </c>
      <c r="B6748" t="s">
        <v>1333</v>
      </c>
      <c r="C6748">
        <v>201002</v>
      </c>
      <c r="D6748">
        <v>22</v>
      </c>
      <c r="E6748" t="s">
        <v>1212</v>
      </c>
      <c r="F6748">
        <v>3266</v>
      </c>
      <c r="G6748">
        <v>3414</v>
      </c>
      <c r="H6748">
        <v>20185</v>
      </c>
      <c r="I6748">
        <v>560452006402</v>
      </c>
      <c r="J6748">
        <v>9</v>
      </c>
      <c r="K6748" t="s">
        <v>1602</v>
      </c>
      <c r="L6748">
        <v>2702</v>
      </c>
      <c r="M6748" t="s">
        <v>1596</v>
      </c>
      <c r="N6748" t="s">
        <v>1597</v>
      </c>
      <c r="O6748">
        <v>0</v>
      </c>
      <c r="P6748" t="s">
        <v>1207</v>
      </c>
      <c r="Q6748">
        <v>20030411</v>
      </c>
      <c r="R6748">
        <v>756497001</v>
      </c>
    </row>
    <row r="6749" spans="1:18">
      <c r="A6749" t="s">
        <v>1601</v>
      </c>
      <c r="B6749" t="s">
        <v>1268</v>
      </c>
      <c r="C6749">
        <v>201002</v>
      </c>
      <c r="D6749">
        <v>26</v>
      </c>
      <c r="E6749" t="s">
        <v>1212</v>
      </c>
      <c r="F6749">
        <v>6197</v>
      </c>
      <c r="G6749">
        <v>1678</v>
      </c>
      <c r="H6749">
        <v>4701</v>
      </c>
      <c r="I6749">
        <v>560452006500</v>
      </c>
      <c r="J6749">
        <v>9</v>
      </c>
      <c r="K6749" t="s">
        <v>1602</v>
      </c>
      <c r="L6749">
        <v>2702</v>
      </c>
      <c r="M6749" t="s">
        <v>1596</v>
      </c>
      <c r="N6749" t="s">
        <v>1597</v>
      </c>
      <c r="O6749">
        <v>0</v>
      </c>
      <c r="P6749" t="s">
        <v>1207</v>
      </c>
      <c r="Q6749">
        <v>19910501</v>
      </c>
      <c r="R6749">
        <v>756497001</v>
      </c>
    </row>
    <row r="6750" spans="1:18">
      <c r="A6750" t="s">
        <v>1601</v>
      </c>
      <c r="B6750" t="s">
        <v>1269</v>
      </c>
      <c r="C6750">
        <v>201002</v>
      </c>
      <c r="D6750">
        <v>26</v>
      </c>
      <c r="E6750" t="s">
        <v>1212</v>
      </c>
      <c r="F6750">
        <v>11320</v>
      </c>
      <c r="G6750">
        <v>16443</v>
      </c>
      <c r="H6750">
        <v>120287</v>
      </c>
      <c r="I6750">
        <v>560452006600</v>
      </c>
      <c r="J6750">
        <v>9</v>
      </c>
      <c r="K6750" t="s">
        <v>1602</v>
      </c>
      <c r="L6750">
        <v>2702</v>
      </c>
      <c r="M6750" t="s">
        <v>1596</v>
      </c>
      <c r="N6750" t="s">
        <v>1597</v>
      </c>
      <c r="O6750">
        <v>0</v>
      </c>
      <c r="P6750" t="s">
        <v>1207</v>
      </c>
      <c r="Q6750">
        <v>19910601</v>
      </c>
      <c r="R6750">
        <v>756497001</v>
      </c>
    </row>
    <row r="6751" spans="1:18">
      <c r="A6751" t="s">
        <v>1601</v>
      </c>
      <c r="B6751" t="s">
        <v>1335</v>
      </c>
      <c r="C6751">
        <v>201002</v>
      </c>
      <c r="D6751">
        <v>5</v>
      </c>
      <c r="E6751" t="s">
        <v>1212</v>
      </c>
      <c r="F6751">
        <v>279</v>
      </c>
      <c r="G6751">
        <v>443</v>
      </c>
      <c r="H6751">
        <v>99</v>
      </c>
      <c r="I6751">
        <v>560452008003</v>
      </c>
      <c r="J6751">
        <v>9</v>
      </c>
      <c r="K6751" t="s">
        <v>1602</v>
      </c>
      <c r="L6751">
        <v>2702</v>
      </c>
      <c r="M6751" t="s">
        <v>1596</v>
      </c>
      <c r="N6751" t="s">
        <v>1597</v>
      </c>
      <c r="O6751">
        <v>0</v>
      </c>
      <c r="P6751" t="s">
        <v>1207</v>
      </c>
      <c r="Q6751">
        <v>20030726</v>
      </c>
      <c r="R6751">
        <v>756497001</v>
      </c>
    </row>
    <row r="6752" spans="1:18">
      <c r="A6752" t="s">
        <v>1601</v>
      </c>
      <c r="B6752" t="s">
        <v>1273</v>
      </c>
      <c r="C6752">
        <v>201002</v>
      </c>
      <c r="D6752">
        <v>22</v>
      </c>
      <c r="E6752" t="s">
        <v>1212</v>
      </c>
      <c r="F6752">
        <v>5814</v>
      </c>
      <c r="G6752">
        <v>41587</v>
      </c>
      <c r="H6752">
        <v>13021</v>
      </c>
      <c r="I6752">
        <v>560452006701</v>
      </c>
      <c r="J6752">
        <v>9</v>
      </c>
      <c r="K6752" t="s">
        <v>1602</v>
      </c>
      <c r="L6752">
        <v>2702</v>
      </c>
      <c r="M6752" t="s">
        <v>1596</v>
      </c>
      <c r="N6752" t="s">
        <v>1597</v>
      </c>
      <c r="O6752">
        <v>0</v>
      </c>
      <c r="P6752" t="s">
        <v>1207</v>
      </c>
      <c r="Q6752">
        <v>19940501</v>
      </c>
      <c r="R6752">
        <v>756497001</v>
      </c>
    </row>
    <row r="6753" spans="1:18">
      <c r="A6753" t="s">
        <v>1594</v>
      </c>
      <c r="B6753" t="s">
        <v>1304</v>
      </c>
      <c r="C6753">
        <v>201003</v>
      </c>
      <c r="D6753">
        <v>31</v>
      </c>
      <c r="E6753" t="s">
        <v>1212</v>
      </c>
      <c r="F6753">
        <v>3550</v>
      </c>
      <c r="G6753">
        <v>5337</v>
      </c>
      <c r="H6753">
        <v>42588</v>
      </c>
      <c r="I6753">
        <v>43112062201</v>
      </c>
      <c r="J6753">
        <v>9</v>
      </c>
      <c r="K6753" t="s">
        <v>1595</v>
      </c>
      <c r="L6753">
        <v>2702</v>
      </c>
      <c r="M6753" t="s">
        <v>1596</v>
      </c>
      <c r="N6753" t="s">
        <v>1597</v>
      </c>
      <c r="O6753">
        <v>0</v>
      </c>
      <c r="P6753" t="s">
        <v>1207</v>
      </c>
      <c r="Q6753">
        <v>20011213</v>
      </c>
      <c r="R6753">
        <v>756497001</v>
      </c>
    </row>
    <row r="6754" spans="1:18">
      <c r="A6754" t="s">
        <v>1594</v>
      </c>
      <c r="B6754" t="s">
        <v>1305</v>
      </c>
      <c r="C6754">
        <v>201003</v>
      </c>
      <c r="D6754">
        <v>31</v>
      </c>
      <c r="E6754" t="s">
        <v>1212</v>
      </c>
      <c r="F6754">
        <v>8548</v>
      </c>
      <c r="G6754">
        <v>37878</v>
      </c>
      <c r="H6754">
        <v>131824</v>
      </c>
      <c r="I6754">
        <v>43112062401</v>
      </c>
      <c r="J6754">
        <v>9</v>
      </c>
      <c r="K6754" t="s">
        <v>1595</v>
      </c>
      <c r="L6754">
        <v>2702</v>
      </c>
      <c r="M6754" t="s">
        <v>1596</v>
      </c>
      <c r="N6754" t="s">
        <v>1597</v>
      </c>
      <c r="O6754">
        <v>0</v>
      </c>
      <c r="P6754" t="s">
        <v>1207</v>
      </c>
      <c r="Q6754">
        <v>20020820</v>
      </c>
      <c r="R6754">
        <v>756497001</v>
      </c>
    </row>
    <row r="6755" spans="1:18">
      <c r="A6755" t="s">
        <v>1594</v>
      </c>
      <c r="B6755" t="s">
        <v>1356</v>
      </c>
      <c r="C6755">
        <v>201003</v>
      </c>
      <c r="D6755">
        <v>31</v>
      </c>
      <c r="E6755" t="s">
        <v>1212</v>
      </c>
      <c r="F6755">
        <v>13528</v>
      </c>
      <c r="G6755">
        <v>23627</v>
      </c>
      <c r="H6755">
        <v>143230</v>
      </c>
      <c r="I6755">
        <v>43112062600</v>
      </c>
      <c r="J6755">
        <v>9</v>
      </c>
      <c r="K6755" t="s">
        <v>1600</v>
      </c>
      <c r="L6755">
        <v>2702</v>
      </c>
      <c r="M6755" t="s">
        <v>1596</v>
      </c>
      <c r="N6755" t="s">
        <v>1597</v>
      </c>
      <c r="O6755">
        <v>0</v>
      </c>
      <c r="P6755" t="s">
        <v>1207</v>
      </c>
      <c r="Q6755">
        <v>19910601</v>
      </c>
      <c r="R6755">
        <v>756497001</v>
      </c>
    </row>
    <row r="6756" spans="1:18">
      <c r="A6756" t="s">
        <v>1594</v>
      </c>
      <c r="B6756" t="s">
        <v>1384</v>
      </c>
      <c r="C6756">
        <v>201003</v>
      </c>
      <c r="D6756">
        <v>31</v>
      </c>
      <c r="E6756" t="s">
        <v>1212</v>
      </c>
      <c r="F6756">
        <v>6199</v>
      </c>
      <c r="G6756">
        <v>3758</v>
      </c>
      <c r="H6756">
        <v>39106</v>
      </c>
      <c r="I6756">
        <v>43112062901</v>
      </c>
      <c r="J6756">
        <v>9</v>
      </c>
      <c r="K6756" t="s">
        <v>1595</v>
      </c>
      <c r="L6756">
        <v>2702</v>
      </c>
      <c r="M6756" t="s">
        <v>1596</v>
      </c>
      <c r="N6756" t="s">
        <v>1597</v>
      </c>
      <c r="O6756">
        <v>0</v>
      </c>
      <c r="P6756" t="s">
        <v>1207</v>
      </c>
      <c r="Q6756">
        <v>19990108</v>
      </c>
      <c r="R6756">
        <v>756497001</v>
      </c>
    </row>
    <row r="6757" spans="1:18">
      <c r="A6757" t="s">
        <v>1594</v>
      </c>
      <c r="B6757" t="s">
        <v>1254</v>
      </c>
      <c r="C6757">
        <v>201003</v>
      </c>
      <c r="D6757">
        <v>31</v>
      </c>
      <c r="E6757" t="s">
        <v>1212</v>
      </c>
      <c r="F6757">
        <v>5116</v>
      </c>
      <c r="G6757">
        <v>19629</v>
      </c>
      <c r="H6757">
        <v>76969</v>
      </c>
      <c r="I6757">
        <v>43112063000</v>
      </c>
      <c r="J6757">
        <v>9</v>
      </c>
      <c r="K6757" t="s">
        <v>1595</v>
      </c>
      <c r="L6757">
        <v>2702</v>
      </c>
      <c r="M6757" t="s">
        <v>1596</v>
      </c>
      <c r="N6757" t="s">
        <v>1597</v>
      </c>
      <c r="O6757">
        <v>0</v>
      </c>
      <c r="P6757" t="s">
        <v>1207</v>
      </c>
      <c r="Q6757">
        <v>19910701</v>
      </c>
      <c r="R6757">
        <v>756497001</v>
      </c>
    </row>
    <row r="6758" spans="1:18">
      <c r="A6758" t="s">
        <v>1594</v>
      </c>
      <c r="B6758" t="s">
        <v>1255</v>
      </c>
      <c r="C6758">
        <v>201003</v>
      </c>
      <c r="D6758">
        <v>31</v>
      </c>
      <c r="E6758" t="s">
        <v>1212</v>
      </c>
      <c r="F6758">
        <v>3400</v>
      </c>
      <c r="G6758">
        <v>43954</v>
      </c>
      <c r="H6758">
        <v>11165</v>
      </c>
      <c r="I6758">
        <v>43112063801</v>
      </c>
      <c r="J6758">
        <v>9</v>
      </c>
      <c r="K6758" t="s">
        <v>1595</v>
      </c>
      <c r="L6758">
        <v>2702</v>
      </c>
      <c r="M6758" t="s">
        <v>1596</v>
      </c>
      <c r="N6758" t="s">
        <v>1597</v>
      </c>
      <c r="O6758">
        <v>0</v>
      </c>
      <c r="P6758" t="s">
        <v>1207</v>
      </c>
      <c r="Q6758">
        <v>20000301</v>
      </c>
      <c r="R6758">
        <v>756497001</v>
      </c>
    </row>
    <row r="6759" spans="1:18">
      <c r="A6759" t="s">
        <v>1594</v>
      </c>
      <c r="B6759" t="s">
        <v>1306</v>
      </c>
      <c r="C6759">
        <v>201003</v>
      </c>
      <c r="D6759">
        <v>31</v>
      </c>
      <c r="E6759" t="s">
        <v>1212</v>
      </c>
      <c r="F6759">
        <v>3581</v>
      </c>
      <c r="G6759">
        <v>84298</v>
      </c>
      <c r="H6759">
        <v>42777</v>
      </c>
      <c r="I6759">
        <v>43112064400</v>
      </c>
      <c r="J6759">
        <v>9</v>
      </c>
      <c r="K6759" t="s">
        <v>1600</v>
      </c>
      <c r="L6759">
        <v>2702</v>
      </c>
      <c r="M6759" t="s">
        <v>1596</v>
      </c>
      <c r="N6759" t="s">
        <v>1597</v>
      </c>
      <c r="O6759">
        <v>0</v>
      </c>
      <c r="P6759" t="s">
        <v>1207</v>
      </c>
      <c r="Q6759">
        <v>19940301</v>
      </c>
      <c r="R6759">
        <v>756497001</v>
      </c>
    </row>
    <row r="6760" spans="1:18">
      <c r="A6760" t="s">
        <v>1594</v>
      </c>
      <c r="B6760" t="s">
        <v>1323</v>
      </c>
      <c r="C6760">
        <v>201003</v>
      </c>
      <c r="D6760">
        <v>31</v>
      </c>
      <c r="E6760" t="s">
        <v>1212</v>
      </c>
      <c r="F6760">
        <v>1708</v>
      </c>
      <c r="G6760">
        <v>44250</v>
      </c>
      <c r="H6760">
        <v>6663</v>
      </c>
      <c r="I6760">
        <v>43112064801</v>
      </c>
      <c r="J6760">
        <v>9</v>
      </c>
      <c r="K6760" t="s">
        <v>1595</v>
      </c>
      <c r="L6760">
        <v>2702</v>
      </c>
      <c r="M6760" t="s">
        <v>1596</v>
      </c>
      <c r="N6760" t="s">
        <v>1597</v>
      </c>
      <c r="O6760">
        <v>0</v>
      </c>
      <c r="P6760" t="s">
        <v>1207</v>
      </c>
      <c r="Q6760">
        <v>19981216</v>
      </c>
      <c r="R6760">
        <v>756497001</v>
      </c>
    </row>
    <row r="6761" spans="1:18">
      <c r="A6761" t="s">
        <v>1594</v>
      </c>
      <c r="B6761" t="s">
        <v>1307</v>
      </c>
      <c r="C6761">
        <v>201003</v>
      </c>
      <c r="D6761">
        <v>31</v>
      </c>
      <c r="E6761" t="s">
        <v>1212</v>
      </c>
      <c r="F6761">
        <v>2487</v>
      </c>
      <c r="G6761">
        <v>5727</v>
      </c>
      <c r="H6761">
        <v>99747</v>
      </c>
      <c r="I6761">
        <v>43112065001</v>
      </c>
      <c r="J6761">
        <v>9</v>
      </c>
      <c r="K6761" t="s">
        <v>1595</v>
      </c>
      <c r="L6761">
        <v>2702</v>
      </c>
      <c r="M6761" t="s">
        <v>1596</v>
      </c>
      <c r="N6761" t="s">
        <v>1597</v>
      </c>
      <c r="O6761">
        <v>0</v>
      </c>
      <c r="P6761" t="s">
        <v>1207</v>
      </c>
      <c r="Q6761">
        <v>19980223</v>
      </c>
      <c r="R6761">
        <v>756497001</v>
      </c>
    </row>
    <row r="6762" spans="1:18">
      <c r="A6762" t="s">
        <v>1594</v>
      </c>
      <c r="B6762" t="s">
        <v>1324</v>
      </c>
      <c r="C6762">
        <v>201003</v>
      </c>
      <c r="D6762">
        <v>31</v>
      </c>
      <c r="E6762" t="s">
        <v>1212</v>
      </c>
      <c r="F6762">
        <v>6958</v>
      </c>
      <c r="G6762">
        <v>166957</v>
      </c>
      <c r="H6762">
        <v>233640</v>
      </c>
      <c r="I6762">
        <v>43112065200</v>
      </c>
      <c r="J6762">
        <v>9</v>
      </c>
      <c r="K6762" t="s">
        <v>1595</v>
      </c>
      <c r="L6762">
        <v>2702</v>
      </c>
      <c r="M6762" t="s">
        <v>1596</v>
      </c>
      <c r="N6762" t="s">
        <v>1597</v>
      </c>
      <c r="O6762">
        <v>0</v>
      </c>
      <c r="P6762" t="s">
        <v>1207</v>
      </c>
      <c r="Q6762">
        <v>19940601</v>
      </c>
      <c r="R6762">
        <v>756497001</v>
      </c>
    </row>
    <row r="6763" spans="1:18">
      <c r="A6763" t="s">
        <v>1598</v>
      </c>
      <c r="B6763" t="s">
        <v>1360</v>
      </c>
      <c r="C6763">
        <v>201003</v>
      </c>
      <c r="D6763">
        <v>31</v>
      </c>
      <c r="E6763" t="s">
        <v>1212</v>
      </c>
      <c r="F6763">
        <v>10884</v>
      </c>
      <c r="G6763">
        <v>30557</v>
      </c>
      <c r="H6763">
        <v>86060</v>
      </c>
      <c r="I6763">
        <v>43112062502</v>
      </c>
      <c r="J6763">
        <v>9</v>
      </c>
      <c r="K6763" t="s">
        <v>1599</v>
      </c>
      <c r="L6763">
        <v>2702</v>
      </c>
      <c r="M6763" t="s">
        <v>1596</v>
      </c>
      <c r="N6763" t="s">
        <v>1597</v>
      </c>
      <c r="O6763">
        <v>0</v>
      </c>
      <c r="P6763" t="s">
        <v>1207</v>
      </c>
      <c r="Q6763">
        <v>20010123</v>
      </c>
      <c r="R6763">
        <v>756497001</v>
      </c>
    </row>
    <row r="6764" spans="1:18">
      <c r="A6764" t="s">
        <v>1598</v>
      </c>
      <c r="B6764" t="s">
        <v>1211</v>
      </c>
      <c r="C6764">
        <v>201003</v>
      </c>
      <c r="D6764">
        <v>31</v>
      </c>
      <c r="E6764" t="s">
        <v>1212</v>
      </c>
      <c r="F6764">
        <v>2989</v>
      </c>
      <c r="G6764">
        <v>10817</v>
      </c>
      <c r="H6764">
        <v>85131</v>
      </c>
      <c r="I6764">
        <v>43112062701</v>
      </c>
      <c r="J6764">
        <v>9</v>
      </c>
      <c r="K6764" t="s">
        <v>1599</v>
      </c>
      <c r="L6764">
        <v>2702</v>
      </c>
      <c r="M6764" t="s">
        <v>1596</v>
      </c>
      <c r="N6764" t="s">
        <v>1597</v>
      </c>
      <c r="O6764">
        <v>0</v>
      </c>
      <c r="P6764" t="s">
        <v>1207</v>
      </c>
      <c r="Q6764">
        <v>19981031</v>
      </c>
      <c r="R6764">
        <v>756497001</v>
      </c>
    </row>
    <row r="6765" spans="1:18">
      <c r="A6765" t="s">
        <v>1598</v>
      </c>
      <c r="B6765" t="s">
        <v>1215</v>
      </c>
      <c r="C6765">
        <v>201003</v>
      </c>
      <c r="D6765">
        <v>31</v>
      </c>
      <c r="E6765" t="s">
        <v>1212</v>
      </c>
      <c r="F6765">
        <v>4719</v>
      </c>
      <c r="G6765">
        <v>12082</v>
      </c>
      <c r="H6765">
        <v>35850</v>
      </c>
      <c r="I6765">
        <v>43112063101</v>
      </c>
      <c r="J6765">
        <v>9</v>
      </c>
      <c r="K6765" t="s">
        <v>1595</v>
      </c>
      <c r="L6765">
        <v>2702</v>
      </c>
      <c r="M6765" t="s">
        <v>1596</v>
      </c>
      <c r="N6765" t="s">
        <v>1597</v>
      </c>
      <c r="O6765">
        <v>0</v>
      </c>
      <c r="P6765" t="s">
        <v>1207</v>
      </c>
      <c r="Q6765">
        <v>20000827</v>
      </c>
      <c r="R6765">
        <v>756497001</v>
      </c>
    </row>
    <row r="6766" spans="1:18">
      <c r="A6766" t="s">
        <v>1598</v>
      </c>
      <c r="B6766" t="s">
        <v>1226</v>
      </c>
      <c r="C6766">
        <v>201003</v>
      </c>
      <c r="D6766">
        <v>31</v>
      </c>
      <c r="E6766" t="s">
        <v>1212</v>
      </c>
      <c r="F6766">
        <v>8441</v>
      </c>
      <c r="G6766">
        <v>21045</v>
      </c>
      <c r="H6766">
        <v>16629</v>
      </c>
      <c r="I6766">
        <v>43112063301</v>
      </c>
      <c r="J6766">
        <v>9</v>
      </c>
      <c r="K6766" t="s">
        <v>1599</v>
      </c>
      <c r="L6766">
        <v>2702</v>
      </c>
      <c r="M6766" t="s">
        <v>1596</v>
      </c>
      <c r="N6766" t="s">
        <v>1597</v>
      </c>
      <c r="O6766">
        <v>0</v>
      </c>
      <c r="P6766" t="s">
        <v>1207</v>
      </c>
      <c r="Q6766">
        <v>19951201</v>
      </c>
      <c r="R6766">
        <v>756497001</v>
      </c>
    </row>
    <row r="6767" spans="1:18">
      <c r="A6767" t="s">
        <v>1598</v>
      </c>
      <c r="B6767" t="s">
        <v>1303</v>
      </c>
      <c r="C6767">
        <v>201003</v>
      </c>
      <c r="D6767">
        <v>31</v>
      </c>
      <c r="E6767" t="s">
        <v>1212</v>
      </c>
      <c r="F6767">
        <v>7064</v>
      </c>
      <c r="G6767">
        <v>13967</v>
      </c>
      <c r="H6767">
        <v>44692</v>
      </c>
      <c r="I6767">
        <v>43112063701</v>
      </c>
      <c r="J6767">
        <v>9</v>
      </c>
      <c r="K6767" t="s">
        <v>1595</v>
      </c>
      <c r="L6767">
        <v>2702</v>
      </c>
      <c r="M6767" t="s">
        <v>1596</v>
      </c>
      <c r="N6767" t="s">
        <v>1597</v>
      </c>
      <c r="O6767">
        <v>0</v>
      </c>
      <c r="P6767" t="s">
        <v>1207</v>
      </c>
      <c r="Q6767">
        <v>19960201</v>
      </c>
      <c r="R6767">
        <v>756497001</v>
      </c>
    </row>
    <row r="6768" spans="1:18">
      <c r="A6768" t="s">
        <v>1598</v>
      </c>
      <c r="B6768" t="s">
        <v>1348</v>
      </c>
      <c r="C6768">
        <v>201003</v>
      </c>
      <c r="D6768">
        <v>29</v>
      </c>
      <c r="E6768" t="s">
        <v>1212</v>
      </c>
      <c r="F6768">
        <v>5820</v>
      </c>
      <c r="G6768">
        <v>8538</v>
      </c>
      <c r="H6768">
        <v>63288</v>
      </c>
      <c r="I6768">
        <v>43112064301</v>
      </c>
      <c r="J6768">
        <v>9</v>
      </c>
      <c r="K6768" t="s">
        <v>1595</v>
      </c>
      <c r="L6768">
        <v>2702</v>
      </c>
      <c r="M6768" t="s">
        <v>1596</v>
      </c>
      <c r="N6768" t="s">
        <v>1597</v>
      </c>
      <c r="O6768">
        <v>0</v>
      </c>
      <c r="P6768" t="s">
        <v>1207</v>
      </c>
      <c r="Q6768">
        <v>19970201</v>
      </c>
      <c r="R6768">
        <v>756497001</v>
      </c>
    </row>
    <row r="6769" spans="1:18">
      <c r="A6769" t="s">
        <v>1598</v>
      </c>
      <c r="B6769" t="s">
        <v>1228</v>
      </c>
      <c r="C6769">
        <v>201003</v>
      </c>
      <c r="D6769">
        <v>31</v>
      </c>
      <c r="E6769" t="s">
        <v>1212</v>
      </c>
      <c r="F6769">
        <v>3064</v>
      </c>
      <c r="G6769">
        <v>13745</v>
      </c>
      <c r="H6769">
        <v>83145</v>
      </c>
      <c r="I6769">
        <v>43112066201</v>
      </c>
      <c r="J6769">
        <v>9</v>
      </c>
      <c r="K6769" t="s">
        <v>1595</v>
      </c>
      <c r="L6769">
        <v>2702</v>
      </c>
      <c r="M6769" t="s">
        <v>1596</v>
      </c>
      <c r="N6769" t="s">
        <v>1597</v>
      </c>
      <c r="O6769">
        <v>0</v>
      </c>
      <c r="P6769" t="s">
        <v>1207</v>
      </c>
      <c r="Q6769">
        <v>19971112</v>
      </c>
      <c r="R6769">
        <v>756497001</v>
      </c>
    </row>
    <row r="6770" spans="1:18">
      <c r="A6770" t="s">
        <v>1601</v>
      </c>
      <c r="B6770" t="s">
        <v>1332</v>
      </c>
      <c r="C6770">
        <v>201003</v>
      </c>
      <c r="D6770">
        <v>9</v>
      </c>
      <c r="E6770" t="s">
        <v>1212</v>
      </c>
      <c r="F6770">
        <v>470</v>
      </c>
      <c r="G6770">
        <v>2218</v>
      </c>
      <c r="H6770">
        <v>9145</v>
      </c>
      <c r="I6770">
        <v>560452006301</v>
      </c>
      <c r="J6770">
        <v>9</v>
      </c>
      <c r="K6770" t="s">
        <v>1602</v>
      </c>
      <c r="L6770">
        <v>2702</v>
      </c>
      <c r="M6770" t="s">
        <v>1596</v>
      </c>
      <c r="N6770" t="s">
        <v>1597</v>
      </c>
      <c r="O6770">
        <v>0</v>
      </c>
      <c r="P6770" t="s">
        <v>1207</v>
      </c>
      <c r="Q6770">
        <v>20000611</v>
      </c>
      <c r="R6770">
        <v>756497001</v>
      </c>
    </row>
    <row r="6771" spans="1:18">
      <c r="A6771" t="s">
        <v>1601</v>
      </c>
      <c r="B6771" t="s">
        <v>1333</v>
      </c>
      <c r="C6771">
        <v>201003</v>
      </c>
      <c r="D6771">
        <v>30</v>
      </c>
      <c r="E6771" t="s">
        <v>1212</v>
      </c>
      <c r="F6771">
        <v>4675</v>
      </c>
      <c r="G6771">
        <v>8629</v>
      </c>
      <c r="H6771">
        <v>36589</v>
      </c>
      <c r="I6771">
        <v>560452006402</v>
      </c>
      <c r="J6771">
        <v>9</v>
      </c>
      <c r="K6771" t="s">
        <v>1602</v>
      </c>
      <c r="L6771">
        <v>2702</v>
      </c>
      <c r="M6771" t="s">
        <v>1596</v>
      </c>
      <c r="N6771" t="s">
        <v>1597</v>
      </c>
      <c r="O6771">
        <v>0</v>
      </c>
      <c r="P6771" t="s">
        <v>1207</v>
      </c>
      <c r="Q6771">
        <v>20030411</v>
      </c>
      <c r="R6771">
        <v>756497001</v>
      </c>
    </row>
    <row r="6772" spans="1:18">
      <c r="A6772" t="s">
        <v>1601</v>
      </c>
      <c r="B6772" t="s">
        <v>1268</v>
      </c>
      <c r="C6772">
        <v>201003</v>
      </c>
      <c r="D6772">
        <v>30</v>
      </c>
      <c r="E6772" t="s">
        <v>1212</v>
      </c>
      <c r="F6772">
        <v>7544</v>
      </c>
      <c r="G6772">
        <v>1812</v>
      </c>
      <c r="H6772">
        <v>5104</v>
      </c>
      <c r="I6772">
        <v>560452006500</v>
      </c>
      <c r="J6772">
        <v>9</v>
      </c>
      <c r="K6772" t="s">
        <v>1602</v>
      </c>
      <c r="L6772">
        <v>2702</v>
      </c>
      <c r="M6772" t="s">
        <v>1596</v>
      </c>
      <c r="N6772" t="s">
        <v>1597</v>
      </c>
      <c r="O6772">
        <v>0</v>
      </c>
      <c r="P6772" t="s">
        <v>1207</v>
      </c>
      <c r="Q6772">
        <v>19910501</v>
      </c>
      <c r="R6772">
        <v>756497001</v>
      </c>
    </row>
    <row r="6773" spans="1:18">
      <c r="A6773" t="s">
        <v>1601</v>
      </c>
      <c r="B6773" t="s">
        <v>1269</v>
      </c>
      <c r="C6773">
        <v>201003</v>
      </c>
      <c r="D6773">
        <v>31</v>
      </c>
      <c r="E6773" t="s">
        <v>1212</v>
      </c>
      <c r="F6773">
        <v>12921</v>
      </c>
      <c r="G6773">
        <v>19209</v>
      </c>
      <c r="H6773">
        <v>140716</v>
      </c>
      <c r="I6773">
        <v>560452006600</v>
      </c>
      <c r="J6773">
        <v>9</v>
      </c>
      <c r="K6773" t="s">
        <v>1602</v>
      </c>
      <c r="L6773">
        <v>2702</v>
      </c>
      <c r="M6773" t="s">
        <v>1596</v>
      </c>
      <c r="N6773" t="s">
        <v>1597</v>
      </c>
      <c r="O6773">
        <v>0</v>
      </c>
      <c r="P6773" t="s">
        <v>1207</v>
      </c>
      <c r="Q6773">
        <v>19910601</v>
      </c>
      <c r="R6773">
        <v>756497001</v>
      </c>
    </row>
    <row r="6774" spans="1:18">
      <c r="A6774" t="s">
        <v>1601</v>
      </c>
      <c r="B6774" t="s">
        <v>1335</v>
      </c>
      <c r="C6774">
        <v>201003</v>
      </c>
      <c r="D6774">
        <v>29</v>
      </c>
      <c r="E6774" t="s">
        <v>1212</v>
      </c>
      <c r="F6774">
        <v>1406</v>
      </c>
      <c r="G6774">
        <v>934</v>
      </c>
      <c r="H6774">
        <v>589</v>
      </c>
      <c r="I6774">
        <v>560452008003</v>
      </c>
      <c r="J6774">
        <v>9</v>
      </c>
      <c r="K6774" t="s">
        <v>1602</v>
      </c>
      <c r="L6774">
        <v>2702</v>
      </c>
      <c r="M6774" t="s">
        <v>1596</v>
      </c>
      <c r="N6774" t="s">
        <v>1597</v>
      </c>
      <c r="O6774">
        <v>0</v>
      </c>
      <c r="P6774" t="s">
        <v>1207</v>
      </c>
      <c r="Q6774">
        <v>20030726</v>
      </c>
      <c r="R6774">
        <v>756497001</v>
      </c>
    </row>
    <row r="6775" spans="1:18">
      <c r="A6775" t="s">
        <v>1601</v>
      </c>
      <c r="B6775" t="s">
        <v>1273</v>
      </c>
      <c r="C6775">
        <v>201003</v>
      </c>
      <c r="D6775">
        <v>31</v>
      </c>
      <c r="E6775" t="s">
        <v>1212</v>
      </c>
      <c r="F6775">
        <v>5564</v>
      </c>
      <c r="G6775">
        <v>42153</v>
      </c>
      <c r="H6775">
        <v>14255</v>
      </c>
      <c r="I6775">
        <v>560452006701</v>
      </c>
      <c r="J6775">
        <v>9</v>
      </c>
      <c r="K6775" t="s">
        <v>1602</v>
      </c>
      <c r="L6775">
        <v>2702</v>
      </c>
      <c r="M6775" t="s">
        <v>1596</v>
      </c>
      <c r="N6775" t="s">
        <v>1597</v>
      </c>
      <c r="O6775">
        <v>0</v>
      </c>
      <c r="P6775" t="s">
        <v>1207</v>
      </c>
      <c r="Q6775">
        <v>19940501</v>
      </c>
      <c r="R6775">
        <v>756497001</v>
      </c>
    </row>
    <row r="6776" spans="1:18">
      <c r="A6776" t="s">
        <v>1594</v>
      </c>
      <c r="B6776" t="s">
        <v>1304</v>
      </c>
      <c r="C6776">
        <v>201004</v>
      </c>
      <c r="D6776">
        <v>30</v>
      </c>
      <c r="E6776" t="s">
        <v>1212</v>
      </c>
      <c r="F6776">
        <v>3670</v>
      </c>
      <c r="G6776">
        <v>5540</v>
      </c>
      <c r="H6776">
        <v>36593</v>
      </c>
      <c r="I6776">
        <v>43112062201</v>
      </c>
      <c r="J6776">
        <v>9</v>
      </c>
      <c r="K6776" t="s">
        <v>1595</v>
      </c>
      <c r="L6776">
        <v>2702</v>
      </c>
      <c r="M6776" t="s">
        <v>1596</v>
      </c>
      <c r="N6776" t="s">
        <v>1597</v>
      </c>
      <c r="O6776">
        <v>0</v>
      </c>
      <c r="P6776" t="s">
        <v>1207</v>
      </c>
      <c r="Q6776">
        <v>20011213</v>
      </c>
      <c r="R6776">
        <v>756497001</v>
      </c>
    </row>
    <row r="6777" spans="1:18">
      <c r="A6777" t="s">
        <v>1594</v>
      </c>
      <c r="B6777" t="s">
        <v>1305</v>
      </c>
      <c r="C6777">
        <v>201004</v>
      </c>
      <c r="D6777">
        <v>30</v>
      </c>
      <c r="E6777" t="s">
        <v>1212</v>
      </c>
      <c r="F6777">
        <v>5491</v>
      </c>
      <c r="G6777">
        <v>36789</v>
      </c>
      <c r="H6777">
        <v>120380</v>
      </c>
      <c r="I6777">
        <v>43112062401</v>
      </c>
      <c r="J6777">
        <v>9</v>
      </c>
      <c r="K6777" t="s">
        <v>1595</v>
      </c>
      <c r="L6777">
        <v>2702</v>
      </c>
      <c r="M6777" t="s">
        <v>1596</v>
      </c>
      <c r="N6777" t="s">
        <v>1597</v>
      </c>
      <c r="O6777">
        <v>0</v>
      </c>
      <c r="P6777" t="s">
        <v>1207</v>
      </c>
      <c r="Q6777">
        <v>20020820</v>
      </c>
      <c r="R6777">
        <v>756497001</v>
      </c>
    </row>
    <row r="6778" spans="1:18">
      <c r="A6778" t="s">
        <v>1594</v>
      </c>
      <c r="B6778" t="s">
        <v>1356</v>
      </c>
      <c r="C6778">
        <v>201004</v>
      </c>
      <c r="D6778">
        <v>30</v>
      </c>
      <c r="E6778" t="s">
        <v>1212</v>
      </c>
      <c r="F6778">
        <v>13108</v>
      </c>
      <c r="G6778">
        <v>22465</v>
      </c>
      <c r="H6778">
        <v>126715</v>
      </c>
      <c r="I6778">
        <v>43112062600</v>
      </c>
      <c r="J6778">
        <v>9</v>
      </c>
      <c r="K6778" t="s">
        <v>1600</v>
      </c>
      <c r="L6778">
        <v>2702</v>
      </c>
      <c r="M6778" t="s">
        <v>1596</v>
      </c>
      <c r="N6778" t="s">
        <v>1597</v>
      </c>
      <c r="O6778">
        <v>0</v>
      </c>
      <c r="P6778" t="s">
        <v>1207</v>
      </c>
      <c r="Q6778">
        <v>19910601</v>
      </c>
      <c r="R6778">
        <v>756497001</v>
      </c>
    </row>
    <row r="6779" spans="1:18">
      <c r="A6779" t="s">
        <v>1594</v>
      </c>
      <c r="B6779" t="s">
        <v>1384</v>
      </c>
      <c r="C6779">
        <v>201004</v>
      </c>
      <c r="D6779">
        <v>29</v>
      </c>
      <c r="E6779" t="s">
        <v>1212</v>
      </c>
      <c r="F6779">
        <v>4468</v>
      </c>
      <c r="G6779">
        <v>3219</v>
      </c>
      <c r="H6779">
        <v>25222</v>
      </c>
      <c r="I6779">
        <v>43112062901</v>
      </c>
      <c r="J6779">
        <v>9</v>
      </c>
      <c r="K6779" t="s">
        <v>1595</v>
      </c>
      <c r="L6779">
        <v>2702</v>
      </c>
      <c r="M6779" t="s">
        <v>1596</v>
      </c>
      <c r="N6779" t="s">
        <v>1597</v>
      </c>
      <c r="O6779">
        <v>0</v>
      </c>
      <c r="P6779" t="s">
        <v>1207</v>
      </c>
      <c r="Q6779">
        <v>19990108</v>
      </c>
      <c r="R6779">
        <v>756497001</v>
      </c>
    </row>
    <row r="6780" spans="1:18">
      <c r="A6780" t="s">
        <v>1594</v>
      </c>
      <c r="B6780" t="s">
        <v>1254</v>
      </c>
      <c r="C6780">
        <v>201004</v>
      </c>
      <c r="D6780">
        <v>30</v>
      </c>
      <c r="E6780" t="s">
        <v>1212</v>
      </c>
      <c r="F6780">
        <v>5149</v>
      </c>
      <c r="G6780">
        <v>19540</v>
      </c>
      <c r="H6780">
        <v>66006</v>
      </c>
      <c r="I6780">
        <v>43112063000</v>
      </c>
      <c r="J6780">
        <v>9</v>
      </c>
      <c r="K6780" t="s">
        <v>1595</v>
      </c>
      <c r="L6780">
        <v>2702</v>
      </c>
      <c r="M6780" t="s">
        <v>1596</v>
      </c>
      <c r="N6780" t="s">
        <v>1597</v>
      </c>
      <c r="O6780">
        <v>0</v>
      </c>
      <c r="P6780" t="s">
        <v>1207</v>
      </c>
      <c r="Q6780">
        <v>19910701</v>
      </c>
      <c r="R6780">
        <v>756497001</v>
      </c>
    </row>
    <row r="6781" spans="1:18">
      <c r="A6781" t="s">
        <v>1594</v>
      </c>
      <c r="B6781" t="s">
        <v>1255</v>
      </c>
      <c r="C6781">
        <v>201004</v>
      </c>
      <c r="D6781">
        <v>30</v>
      </c>
      <c r="E6781" t="s">
        <v>1212</v>
      </c>
      <c r="F6781">
        <v>4030</v>
      </c>
      <c r="G6781">
        <v>40498</v>
      </c>
      <c r="H6781">
        <v>20693</v>
      </c>
      <c r="I6781">
        <v>43112063801</v>
      </c>
      <c r="J6781">
        <v>9</v>
      </c>
      <c r="K6781" t="s">
        <v>1595</v>
      </c>
      <c r="L6781">
        <v>2702</v>
      </c>
      <c r="M6781" t="s">
        <v>1596</v>
      </c>
      <c r="N6781" t="s">
        <v>1597</v>
      </c>
      <c r="O6781">
        <v>0</v>
      </c>
      <c r="P6781" t="s">
        <v>1207</v>
      </c>
      <c r="Q6781">
        <v>20000301</v>
      </c>
      <c r="R6781">
        <v>756497001</v>
      </c>
    </row>
    <row r="6782" spans="1:18">
      <c r="A6782" t="s">
        <v>1594</v>
      </c>
      <c r="B6782" t="s">
        <v>1306</v>
      </c>
      <c r="C6782">
        <v>201004</v>
      </c>
      <c r="D6782">
        <v>30</v>
      </c>
      <c r="E6782" t="s">
        <v>1212</v>
      </c>
      <c r="F6782">
        <v>1793</v>
      </c>
      <c r="G6782">
        <v>90635</v>
      </c>
      <c r="H6782">
        <v>90010</v>
      </c>
      <c r="I6782">
        <v>43112064400</v>
      </c>
      <c r="J6782">
        <v>9</v>
      </c>
      <c r="K6782" t="s">
        <v>1600</v>
      </c>
      <c r="L6782">
        <v>2702</v>
      </c>
      <c r="M6782" t="s">
        <v>1596</v>
      </c>
      <c r="N6782" t="s">
        <v>1597</v>
      </c>
      <c r="O6782">
        <v>0</v>
      </c>
      <c r="P6782" t="s">
        <v>1207</v>
      </c>
      <c r="Q6782">
        <v>19940301</v>
      </c>
      <c r="R6782">
        <v>756497001</v>
      </c>
    </row>
    <row r="6783" spans="1:18">
      <c r="A6783" t="s">
        <v>1594</v>
      </c>
      <c r="B6783" t="s">
        <v>1323</v>
      </c>
      <c r="C6783">
        <v>201004</v>
      </c>
      <c r="D6783">
        <v>30</v>
      </c>
      <c r="E6783" t="s">
        <v>1212</v>
      </c>
      <c r="F6783">
        <v>2202</v>
      </c>
      <c r="G6783">
        <v>47453</v>
      </c>
      <c r="H6783">
        <v>7565</v>
      </c>
      <c r="I6783">
        <v>43112064801</v>
      </c>
      <c r="J6783">
        <v>9</v>
      </c>
      <c r="K6783" t="s">
        <v>1595</v>
      </c>
      <c r="L6783">
        <v>2702</v>
      </c>
      <c r="M6783" t="s">
        <v>1596</v>
      </c>
      <c r="N6783" t="s">
        <v>1597</v>
      </c>
      <c r="O6783">
        <v>0</v>
      </c>
      <c r="P6783" t="s">
        <v>1207</v>
      </c>
      <c r="Q6783">
        <v>19981216</v>
      </c>
      <c r="R6783">
        <v>756497001</v>
      </c>
    </row>
    <row r="6784" spans="1:18">
      <c r="A6784" t="s">
        <v>1594</v>
      </c>
      <c r="B6784" t="s">
        <v>1307</v>
      </c>
      <c r="C6784">
        <v>201004</v>
      </c>
      <c r="D6784">
        <v>30</v>
      </c>
      <c r="E6784" t="s">
        <v>1212</v>
      </c>
      <c r="F6784">
        <v>2202</v>
      </c>
      <c r="G6784">
        <v>4756</v>
      </c>
      <c r="H6784">
        <v>91604</v>
      </c>
      <c r="I6784">
        <v>43112065001</v>
      </c>
      <c r="J6784">
        <v>9</v>
      </c>
      <c r="K6784" t="s">
        <v>1595</v>
      </c>
      <c r="L6784">
        <v>2702</v>
      </c>
      <c r="M6784" t="s">
        <v>1596</v>
      </c>
      <c r="N6784" t="s">
        <v>1597</v>
      </c>
      <c r="O6784">
        <v>0</v>
      </c>
      <c r="P6784" t="s">
        <v>1207</v>
      </c>
      <c r="Q6784">
        <v>19980223</v>
      </c>
      <c r="R6784">
        <v>756497001</v>
      </c>
    </row>
    <row r="6785" spans="1:18">
      <c r="A6785" t="s">
        <v>1594</v>
      </c>
      <c r="B6785" t="s">
        <v>1324</v>
      </c>
      <c r="C6785">
        <v>201004</v>
      </c>
      <c r="D6785">
        <v>30</v>
      </c>
      <c r="E6785" t="s">
        <v>1212</v>
      </c>
      <c r="F6785">
        <v>3626</v>
      </c>
      <c r="G6785">
        <v>184431</v>
      </c>
      <c r="H6785">
        <v>211785</v>
      </c>
      <c r="I6785">
        <v>43112065200</v>
      </c>
      <c r="J6785">
        <v>9</v>
      </c>
      <c r="K6785" t="s">
        <v>1595</v>
      </c>
      <c r="L6785">
        <v>2702</v>
      </c>
      <c r="M6785" t="s">
        <v>1596</v>
      </c>
      <c r="N6785" t="s">
        <v>1597</v>
      </c>
      <c r="O6785">
        <v>0</v>
      </c>
      <c r="P6785" t="s">
        <v>1207</v>
      </c>
      <c r="Q6785">
        <v>19940601</v>
      </c>
      <c r="R6785">
        <v>756497001</v>
      </c>
    </row>
    <row r="6786" spans="1:18">
      <c r="A6786" t="s">
        <v>1598</v>
      </c>
      <c r="B6786" t="s">
        <v>1360</v>
      </c>
      <c r="C6786">
        <v>201004</v>
      </c>
      <c r="D6786">
        <v>29</v>
      </c>
      <c r="E6786" t="s">
        <v>1212</v>
      </c>
      <c r="F6786">
        <v>10412</v>
      </c>
      <c r="G6786">
        <v>13816</v>
      </c>
      <c r="H6786">
        <v>72242</v>
      </c>
      <c r="I6786">
        <v>43112062502</v>
      </c>
      <c r="J6786">
        <v>9</v>
      </c>
      <c r="K6786" t="s">
        <v>1599</v>
      </c>
      <c r="L6786">
        <v>2702</v>
      </c>
      <c r="M6786" t="s">
        <v>1596</v>
      </c>
      <c r="N6786" t="s">
        <v>1597</v>
      </c>
      <c r="O6786">
        <v>0</v>
      </c>
      <c r="P6786" t="s">
        <v>1207</v>
      </c>
      <c r="Q6786">
        <v>20010123</v>
      </c>
      <c r="R6786">
        <v>756497001</v>
      </c>
    </row>
    <row r="6787" spans="1:18">
      <c r="A6787" t="s">
        <v>1598</v>
      </c>
      <c r="B6787" t="s">
        <v>1211</v>
      </c>
      <c r="C6787">
        <v>201004</v>
      </c>
      <c r="D6787">
        <v>29</v>
      </c>
      <c r="E6787" t="s">
        <v>1212</v>
      </c>
      <c r="F6787">
        <v>2915</v>
      </c>
      <c r="G6787">
        <v>10181</v>
      </c>
      <c r="H6787">
        <v>67043</v>
      </c>
      <c r="I6787">
        <v>43112062701</v>
      </c>
      <c r="J6787">
        <v>9</v>
      </c>
      <c r="K6787" t="s">
        <v>1599</v>
      </c>
      <c r="L6787">
        <v>2702</v>
      </c>
      <c r="M6787" t="s">
        <v>1596</v>
      </c>
      <c r="N6787" t="s">
        <v>1597</v>
      </c>
      <c r="O6787">
        <v>0</v>
      </c>
      <c r="P6787" t="s">
        <v>1207</v>
      </c>
      <c r="Q6787">
        <v>19981031</v>
      </c>
      <c r="R6787">
        <v>756497001</v>
      </c>
    </row>
    <row r="6788" spans="1:18">
      <c r="A6788" t="s">
        <v>1598</v>
      </c>
      <c r="B6788" t="s">
        <v>1215</v>
      </c>
      <c r="C6788">
        <v>201004</v>
      </c>
      <c r="D6788">
        <v>29</v>
      </c>
      <c r="E6788" t="s">
        <v>1212</v>
      </c>
      <c r="F6788">
        <v>5215</v>
      </c>
      <c r="G6788">
        <v>15059</v>
      </c>
      <c r="H6788">
        <v>30381</v>
      </c>
      <c r="I6788">
        <v>43112063101</v>
      </c>
      <c r="J6788">
        <v>9</v>
      </c>
      <c r="K6788" t="s">
        <v>1595</v>
      </c>
      <c r="L6788">
        <v>2702</v>
      </c>
      <c r="M6788" t="s">
        <v>1596</v>
      </c>
      <c r="N6788" t="s">
        <v>1597</v>
      </c>
      <c r="O6788">
        <v>0</v>
      </c>
      <c r="P6788" t="s">
        <v>1207</v>
      </c>
      <c r="Q6788">
        <v>20000827</v>
      </c>
      <c r="R6788">
        <v>756497001</v>
      </c>
    </row>
    <row r="6789" spans="1:18">
      <c r="A6789" t="s">
        <v>1598</v>
      </c>
      <c r="B6789" t="s">
        <v>1226</v>
      </c>
      <c r="C6789">
        <v>201004</v>
      </c>
      <c r="D6789">
        <v>29</v>
      </c>
      <c r="E6789" t="s">
        <v>1212</v>
      </c>
      <c r="F6789">
        <v>7927</v>
      </c>
      <c r="G6789">
        <v>15621</v>
      </c>
      <c r="H6789">
        <v>14280</v>
      </c>
      <c r="I6789">
        <v>43112063301</v>
      </c>
      <c r="J6789">
        <v>9</v>
      </c>
      <c r="K6789" t="s">
        <v>1599</v>
      </c>
      <c r="L6789">
        <v>2702</v>
      </c>
      <c r="M6789" t="s">
        <v>1596</v>
      </c>
      <c r="N6789" t="s">
        <v>1597</v>
      </c>
      <c r="O6789">
        <v>0</v>
      </c>
      <c r="P6789" t="s">
        <v>1207</v>
      </c>
      <c r="Q6789">
        <v>19951201</v>
      </c>
      <c r="R6789">
        <v>756497001</v>
      </c>
    </row>
    <row r="6790" spans="1:18">
      <c r="A6790" t="s">
        <v>1598</v>
      </c>
      <c r="B6790" t="s">
        <v>1303</v>
      </c>
      <c r="C6790">
        <v>201004</v>
      </c>
      <c r="D6790">
        <v>29</v>
      </c>
      <c r="E6790" t="s">
        <v>1212</v>
      </c>
      <c r="F6790">
        <v>6811</v>
      </c>
      <c r="G6790">
        <v>8246</v>
      </c>
      <c r="H6790">
        <v>35851</v>
      </c>
      <c r="I6790">
        <v>43112063701</v>
      </c>
      <c r="J6790">
        <v>9</v>
      </c>
      <c r="K6790" t="s">
        <v>1595</v>
      </c>
      <c r="L6790">
        <v>2702</v>
      </c>
      <c r="M6790" t="s">
        <v>1596</v>
      </c>
      <c r="N6790" t="s">
        <v>1597</v>
      </c>
      <c r="O6790">
        <v>0</v>
      </c>
      <c r="P6790" t="s">
        <v>1207</v>
      </c>
      <c r="Q6790">
        <v>19960201</v>
      </c>
      <c r="R6790">
        <v>756497001</v>
      </c>
    </row>
    <row r="6791" spans="1:18">
      <c r="A6791" t="s">
        <v>1598</v>
      </c>
      <c r="B6791" t="s">
        <v>1348</v>
      </c>
      <c r="C6791">
        <v>201004</v>
      </c>
      <c r="D6791">
        <v>16</v>
      </c>
      <c r="E6791" t="s">
        <v>1212</v>
      </c>
      <c r="F6791">
        <v>6699</v>
      </c>
      <c r="G6791">
        <v>6686</v>
      </c>
      <c r="H6791">
        <v>52147</v>
      </c>
      <c r="I6791">
        <v>43112064301</v>
      </c>
      <c r="J6791">
        <v>9</v>
      </c>
      <c r="K6791" t="s">
        <v>1595</v>
      </c>
      <c r="L6791">
        <v>2702</v>
      </c>
      <c r="M6791" t="s">
        <v>1596</v>
      </c>
      <c r="N6791" t="s">
        <v>1597</v>
      </c>
      <c r="O6791">
        <v>0</v>
      </c>
      <c r="P6791" t="s">
        <v>1207</v>
      </c>
      <c r="Q6791">
        <v>19970201</v>
      </c>
      <c r="R6791">
        <v>756497001</v>
      </c>
    </row>
    <row r="6792" spans="1:18">
      <c r="A6792" t="s">
        <v>1598</v>
      </c>
      <c r="B6792" t="s">
        <v>1228</v>
      </c>
      <c r="C6792">
        <v>201004</v>
      </c>
      <c r="D6792">
        <v>29</v>
      </c>
      <c r="E6792" t="s">
        <v>1212</v>
      </c>
      <c r="F6792">
        <v>4398</v>
      </c>
      <c r="G6792">
        <v>9904</v>
      </c>
      <c r="H6792">
        <v>71922</v>
      </c>
      <c r="I6792">
        <v>43112066201</v>
      </c>
      <c r="J6792">
        <v>9</v>
      </c>
      <c r="K6792" t="s">
        <v>1595</v>
      </c>
      <c r="L6792">
        <v>2702</v>
      </c>
      <c r="M6792" t="s">
        <v>1596</v>
      </c>
      <c r="N6792" t="s">
        <v>1597</v>
      </c>
      <c r="O6792">
        <v>0</v>
      </c>
      <c r="P6792" t="s">
        <v>1207</v>
      </c>
      <c r="Q6792">
        <v>19971112</v>
      </c>
      <c r="R6792">
        <v>756497001</v>
      </c>
    </row>
    <row r="6793" spans="1:18">
      <c r="A6793" t="s">
        <v>1601</v>
      </c>
      <c r="B6793" t="s">
        <v>1332</v>
      </c>
      <c r="C6793">
        <v>201004</v>
      </c>
      <c r="D6793">
        <v>13</v>
      </c>
      <c r="E6793" t="s">
        <v>1212</v>
      </c>
      <c r="F6793">
        <v>926</v>
      </c>
      <c r="G6793">
        <v>5653</v>
      </c>
      <c r="H6793">
        <v>13709</v>
      </c>
      <c r="I6793">
        <v>560452006301</v>
      </c>
      <c r="J6793">
        <v>9</v>
      </c>
      <c r="K6793" t="s">
        <v>1602</v>
      </c>
      <c r="L6793">
        <v>2702</v>
      </c>
      <c r="M6793" t="s">
        <v>1596</v>
      </c>
      <c r="N6793" t="s">
        <v>1597</v>
      </c>
      <c r="O6793">
        <v>0</v>
      </c>
      <c r="P6793" t="s">
        <v>1207</v>
      </c>
      <c r="Q6793">
        <v>20000611</v>
      </c>
      <c r="R6793">
        <v>756497001</v>
      </c>
    </row>
    <row r="6794" spans="1:18">
      <c r="A6794" t="s">
        <v>1601</v>
      </c>
      <c r="B6794" t="s">
        <v>1333</v>
      </c>
      <c r="C6794">
        <v>201004</v>
      </c>
      <c r="D6794">
        <v>28</v>
      </c>
      <c r="E6794" t="s">
        <v>1212</v>
      </c>
      <c r="F6794">
        <v>4528</v>
      </c>
      <c r="G6794">
        <v>9629</v>
      </c>
      <c r="H6794">
        <v>27470</v>
      </c>
      <c r="I6794">
        <v>560452006402</v>
      </c>
      <c r="J6794">
        <v>9</v>
      </c>
      <c r="K6794" t="s">
        <v>1602</v>
      </c>
      <c r="L6794">
        <v>2702</v>
      </c>
      <c r="M6794" t="s">
        <v>1596</v>
      </c>
      <c r="N6794" t="s">
        <v>1597</v>
      </c>
      <c r="O6794">
        <v>0</v>
      </c>
      <c r="P6794" t="s">
        <v>1207</v>
      </c>
      <c r="Q6794">
        <v>20030411</v>
      </c>
      <c r="R6794">
        <v>756497001</v>
      </c>
    </row>
    <row r="6795" spans="1:18">
      <c r="A6795" t="s">
        <v>1601</v>
      </c>
      <c r="B6795" t="s">
        <v>1268</v>
      </c>
      <c r="C6795">
        <v>201004</v>
      </c>
      <c r="D6795">
        <v>29</v>
      </c>
      <c r="E6795" t="s">
        <v>1212</v>
      </c>
      <c r="F6795">
        <v>8304</v>
      </c>
      <c r="G6795">
        <v>4243</v>
      </c>
      <c r="H6795">
        <v>4574</v>
      </c>
      <c r="I6795">
        <v>560452006500</v>
      </c>
      <c r="J6795">
        <v>9</v>
      </c>
      <c r="K6795" t="s">
        <v>1602</v>
      </c>
      <c r="L6795">
        <v>2702</v>
      </c>
      <c r="M6795" t="s">
        <v>1596</v>
      </c>
      <c r="N6795" t="s">
        <v>1597</v>
      </c>
      <c r="O6795">
        <v>0</v>
      </c>
      <c r="P6795" t="s">
        <v>1207</v>
      </c>
      <c r="Q6795">
        <v>19910501</v>
      </c>
      <c r="R6795">
        <v>756497001</v>
      </c>
    </row>
    <row r="6796" spans="1:18">
      <c r="A6796" t="s">
        <v>1601</v>
      </c>
      <c r="B6796" t="s">
        <v>1269</v>
      </c>
      <c r="C6796">
        <v>201004</v>
      </c>
      <c r="D6796">
        <v>29</v>
      </c>
      <c r="E6796" t="s">
        <v>1212</v>
      </c>
      <c r="F6796">
        <v>14432</v>
      </c>
      <c r="G6796">
        <v>18723</v>
      </c>
      <c r="H6796">
        <v>117151</v>
      </c>
      <c r="I6796">
        <v>560452006600</v>
      </c>
      <c r="J6796">
        <v>9</v>
      </c>
      <c r="K6796" t="s">
        <v>1602</v>
      </c>
      <c r="L6796">
        <v>2702</v>
      </c>
      <c r="M6796" t="s">
        <v>1596</v>
      </c>
      <c r="N6796" t="s">
        <v>1597</v>
      </c>
      <c r="O6796">
        <v>0</v>
      </c>
      <c r="P6796" t="s">
        <v>1207</v>
      </c>
      <c r="Q6796">
        <v>19910601</v>
      </c>
      <c r="R6796">
        <v>756497001</v>
      </c>
    </row>
    <row r="6797" spans="1:18">
      <c r="A6797" t="s">
        <v>1601</v>
      </c>
      <c r="B6797" t="s">
        <v>1335</v>
      </c>
      <c r="C6797">
        <v>201004</v>
      </c>
      <c r="D6797">
        <v>21</v>
      </c>
      <c r="E6797" t="s">
        <v>1212</v>
      </c>
      <c r="F6797">
        <v>1049</v>
      </c>
      <c r="G6797">
        <v>1763</v>
      </c>
      <c r="H6797">
        <v>318</v>
      </c>
      <c r="I6797">
        <v>560452008003</v>
      </c>
      <c r="J6797">
        <v>9</v>
      </c>
      <c r="K6797" t="s">
        <v>1602</v>
      </c>
      <c r="L6797">
        <v>2702</v>
      </c>
      <c r="M6797" t="s">
        <v>1596</v>
      </c>
      <c r="N6797" t="s">
        <v>1597</v>
      </c>
      <c r="O6797">
        <v>0</v>
      </c>
      <c r="P6797" t="s">
        <v>1207</v>
      </c>
      <c r="Q6797">
        <v>20030726</v>
      </c>
      <c r="R6797">
        <v>756497001</v>
      </c>
    </row>
    <row r="6798" spans="1:18">
      <c r="A6798" t="s">
        <v>1601</v>
      </c>
      <c r="B6798" t="s">
        <v>1273</v>
      </c>
      <c r="C6798">
        <v>201004</v>
      </c>
      <c r="D6798">
        <v>28</v>
      </c>
      <c r="E6798" t="s">
        <v>1212</v>
      </c>
      <c r="F6798">
        <v>4180</v>
      </c>
      <c r="G6798">
        <v>30377</v>
      </c>
      <c r="H6798">
        <v>9723</v>
      </c>
      <c r="I6798">
        <v>560452006701</v>
      </c>
      <c r="J6798">
        <v>9</v>
      </c>
      <c r="K6798" t="s">
        <v>1602</v>
      </c>
      <c r="L6798">
        <v>2702</v>
      </c>
      <c r="M6798" t="s">
        <v>1596</v>
      </c>
      <c r="N6798" t="s">
        <v>1597</v>
      </c>
      <c r="O6798">
        <v>0</v>
      </c>
      <c r="P6798" t="s">
        <v>1207</v>
      </c>
      <c r="Q6798">
        <v>19940501</v>
      </c>
      <c r="R6798">
        <v>756497001</v>
      </c>
    </row>
    <row r="6799" spans="1:18">
      <c r="A6799" t="s">
        <v>1594</v>
      </c>
      <c r="B6799" t="s">
        <v>1304</v>
      </c>
      <c r="C6799">
        <v>201005</v>
      </c>
      <c r="D6799">
        <v>31</v>
      </c>
      <c r="E6799" t="s">
        <v>1212</v>
      </c>
      <c r="F6799">
        <v>3941</v>
      </c>
      <c r="G6799">
        <v>4850</v>
      </c>
      <c r="H6799">
        <v>33733</v>
      </c>
      <c r="I6799">
        <v>43112062201</v>
      </c>
      <c r="J6799">
        <v>9</v>
      </c>
      <c r="K6799" t="s">
        <v>1595</v>
      </c>
      <c r="L6799">
        <v>2702</v>
      </c>
      <c r="M6799" t="s">
        <v>1596</v>
      </c>
      <c r="N6799" t="s">
        <v>1597</v>
      </c>
      <c r="O6799">
        <v>0</v>
      </c>
      <c r="P6799" t="s">
        <v>1207</v>
      </c>
      <c r="Q6799">
        <v>20011213</v>
      </c>
      <c r="R6799">
        <v>756497001</v>
      </c>
    </row>
    <row r="6800" spans="1:18">
      <c r="A6800" t="s">
        <v>1594</v>
      </c>
      <c r="B6800" t="s">
        <v>1305</v>
      </c>
      <c r="C6800">
        <v>201005</v>
      </c>
      <c r="D6800">
        <v>31</v>
      </c>
      <c r="E6800" t="s">
        <v>1212</v>
      </c>
      <c r="F6800">
        <v>5921</v>
      </c>
      <c r="G6800">
        <v>32255</v>
      </c>
      <c r="H6800">
        <v>117474</v>
      </c>
      <c r="I6800">
        <v>43112062401</v>
      </c>
      <c r="J6800">
        <v>9</v>
      </c>
      <c r="K6800" t="s">
        <v>1595</v>
      </c>
      <c r="L6800">
        <v>2702</v>
      </c>
      <c r="M6800" t="s">
        <v>1596</v>
      </c>
      <c r="N6800" t="s">
        <v>1597</v>
      </c>
      <c r="O6800">
        <v>0</v>
      </c>
      <c r="P6800" t="s">
        <v>1207</v>
      </c>
      <c r="Q6800">
        <v>20020820</v>
      </c>
      <c r="R6800">
        <v>756497001</v>
      </c>
    </row>
    <row r="6801" spans="1:18">
      <c r="A6801" t="s">
        <v>1594</v>
      </c>
      <c r="B6801" t="s">
        <v>1356</v>
      </c>
      <c r="C6801">
        <v>201005</v>
      </c>
      <c r="D6801">
        <v>31</v>
      </c>
      <c r="E6801" t="s">
        <v>1212</v>
      </c>
      <c r="F6801">
        <v>13266</v>
      </c>
      <c r="G6801">
        <v>20825</v>
      </c>
      <c r="H6801">
        <v>118402</v>
      </c>
      <c r="I6801">
        <v>43112062600</v>
      </c>
      <c r="J6801">
        <v>9</v>
      </c>
      <c r="K6801" t="s">
        <v>1600</v>
      </c>
      <c r="L6801">
        <v>2702</v>
      </c>
      <c r="M6801" t="s">
        <v>1596</v>
      </c>
      <c r="N6801" t="s">
        <v>1597</v>
      </c>
      <c r="O6801">
        <v>0</v>
      </c>
      <c r="P6801" t="s">
        <v>1207</v>
      </c>
      <c r="Q6801">
        <v>19910601</v>
      </c>
      <c r="R6801">
        <v>756497001</v>
      </c>
    </row>
    <row r="6802" spans="1:18">
      <c r="A6802" t="s">
        <v>1594</v>
      </c>
      <c r="B6802" t="s">
        <v>1384</v>
      </c>
      <c r="C6802">
        <v>201005</v>
      </c>
      <c r="D6802">
        <v>31</v>
      </c>
      <c r="E6802" t="s">
        <v>1212</v>
      </c>
      <c r="F6802">
        <v>9765</v>
      </c>
      <c r="G6802">
        <v>17813</v>
      </c>
      <c r="H6802">
        <v>30733</v>
      </c>
      <c r="I6802">
        <v>43112062901</v>
      </c>
      <c r="J6802">
        <v>9</v>
      </c>
      <c r="K6802" t="s">
        <v>1595</v>
      </c>
      <c r="L6802">
        <v>2702</v>
      </c>
      <c r="M6802" t="s">
        <v>1596</v>
      </c>
      <c r="N6802" t="s">
        <v>1597</v>
      </c>
      <c r="O6802">
        <v>0</v>
      </c>
      <c r="P6802" t="s">
        <v>1207</v>
      </c>
      <c r="Q6802">
        <v>19990108</v>
      </c>
      <c r="R6802">
        <v>756497001</v>
      </c>
    </row>
    <row r="6803" spans="1:18">
      <c r="A6803" t="s">
        <v>1594</v>
      </c>
      <c r="B6803" t="s">
        <v>1254</v>
      </c>
      <c r="C6803">
        <v>201005</v>
      </c>
      <c r="D6803">
        <v>31</v>
      </c>
      <c r="E6803" t="s">
        <v>1212</v>
      </c>
      <c r="F6803">
        <v>5231</v>
      </c>
      <c r="G6803">
        <v>19465</v>
      </c>
      <c r="H6803">
        <v>62135</v>
      </c>
      <c r="I6803">
        <v>43112063000</v>
      </c>
      <c r="J6803">
        <v>9</v>
      </c>
      <c r="K6803" t="s">
        <v>1595</v>
      </c>
      <c r="L6803">
        <v>2702</v>
      </c>
      <c r="M6803" t="s">
        <v>1596</v>
      </c>
      <c r="N6803" t="s">
        <v>1597</v>
      </c>
      <c r="O6803">
        <v>0</v>
      </c>
      <c r="P6803" t="s">
        <v>1207</v>
      </c>
      <c r="Q6803">
        <v>19910701</v>
      </c>
      <c r="R6803">
        <v>756497001</v>
      </c>
    </row>
    <row r="6804" spans="1:18">
      <c r="A6804" t="s">
        <v>1594</v>
      </c>
      <c r="B6804" t="s">
        <v>1255</v>
      </c>
      <c r="C6804">
        <v>201005</v>
      </c>
      <c r="D6804">
        <v>31</v>
      </c>
      <c r="E6804" t="s">
        <v>1212</v>
      </c>
      <c r="F6804">
        <v>2158</v>
      </c>
      <c r="G6804">
        <v>35810</v>
      </c>
      <c r="H6804">
        <v>10375</v>
      </c>
      <c r="I6804">
        <v>43112063801</v>
      </c>
      <c r="J6804">
        <v>9</v>
      </c>
      <c r="K6804" t="s">
        <v>1595</v>
      </c>
      <c r="L6804">
        <v>2702</v>
      </c>
      <c r="M6804" t="s">
        <v>1596</v>
      </c>
      <c r="N6804" t="s">
        <v>1597</v>
      </c>
      <c r="O6804">
        <v>0</v>
      </c>
      <c r="P6804" t="s">
        <v>1207</v>
      </c>
      <c r="Q6804">
        <v>20000301</v>
      </c>
      <c r="R6804">
        <v>756497001</v>
      </c>
    </row>
    <row r="6805" spans="1:18">
      <c r="A6805" t="s">
        <v>1594</v>
      </c>
      <c r="B6805" t="s">
        <v>1306</v>
      </c>
      <c r="C6805">
        <v>201005</v>
      </c>
      <c r="D6805">
        <v>31</v>
      </c>
      <c r="E6805" t="s">
        <v>1212</v>
      </c>
      <c r="F6805">
        <v>849</v>
      </c>
      <c r="G6805">
        <v>39585</v>
      </c>
      <c r="H6805">
        <v>38314</v>
      </c>
      <c r="I6805">
        <v>43112064400</v>
      </c>
      <c r="J6805">
        <v>9</v>
      </c>
      <c r="K6805" t="s">
        <v>1600</v>
      </c>
      <c r="L6805">
        <v>2702</v>
      </c>
      <c r="M6805" t="s">
        <v>1596</v>
      </c>
      <c r="N6805" t="s">
        <v>1597</v>
      </c>
      <c r="O6805">
        <v>0</v>
      </c>
      <c r="P6805" t="s">
        <v>1207</v>
      </c>
      <c r="Q6805">
        <v>19940301</v>
      </c>
      <c r="R6805">
        <v>756497001</v>
      </c>
    </row>
    <row r="6806" spans="1:18">
      <c r="A6806" t="s">
        <v>1594</v>
      </c>
      <c r="B6806" t="s">
        <v>1323</v>
      </c>
      <c r="C6806">
        <v>201005</v>
      </c>
      <c r="D6806">
        <v>31</v>
      </c>
      <c r="E6806" t="s">
        <v>1212</v>
      </c>
      <c r="F6806">
        <v>2707</v>
      </c>
      <c r="G6806">
        <v>56661</v>
      </c>
      <c r="H6806">
        <v>8638</v>
      </c>
      <c r="I6806">
        <v>43112064801</v>
      </c>
      <c r="J6806">
        <v>9</v>
      </c>
      <c r="K6806" t="s">
        <v>1595</v>
      </c>
      <c r="L6806">
        <v>2702</v>
      </c>
      <c r="M6806" t="s">
        <v>1596</v>
      </c>
      <c r="N6806" t="s">
        <v>1597</v>
      </c>
      <c r="O6806">
        <v>0</v>
      </c>
      <c r="P6806" t="s">
        <v>1207</v>
      </c>
      <c r="Q6806">
        <v>19981216</v>
      </c>
      <c r="R6806">
        <v>756497001</v>
      </c>
    </row>
    <row r="6807" spans="1:18">
      <c r="A6807" t="s">
        <v>1594</v>
      </c>
      <c r="B6807" t="s">
        <v>1307</v>
      </c>
      <c r="C6807">
        <v>201005</v>
      </c>
      <c r="D6807">
        <v>31</v>
      </c>
      <c r="E6807" t="s">
        <v>1212</v>
      </c>
      <c r="F6807">
        <v>2525</v>
      </c>
      <c r="G6807">
        <v>4193</v>
      </c>
      <c r="H6807">
        <v>85633</v>
      </c>
      <c r="I6807">
        <v>43112065001</v>
      </c>
      <c r="J6807">
        <v>9</v>
      </c>
      <c r="K6807" t="s">
        <v>1595</v>
      </c>
      <c r="L6807">
        <v>2702</v>
      </c>
      <c r="M6807" t="s">
        <v>1596</v>
      </c>
      <c r="N6807" t="s">
        <v>1597</v>
      </c>
      <c r="O6807">
        <v>0</v>
      </c>
      <c r="P6807" t="s">
        <v>1207</v>
      </c>
      <c r="Q6807">
        <v>19980223</v>
      </c>
      <c r="R6807">
        <v>756497001</v>
      </c>
    </row>
    <row r="6808" spans="1:18">
      <c r="A6808" t="s">
        <v>1594</v>
      </c>
      <c r="B6808" t="s">
        <v>1324</v>
      </c>
      <c r="C6808">
        <v>201005</v>
      </c>
      <c r="D6808">
        <v>31</v>
      </c>
      <c r="E6808" t="s">
        <v>1212</v>
      </c>
      <c r="F6808">
        <v>6222</v>
      </c>
      <c r="G6808">
        <v>162652</v>
      </c>
      <c r="H6808">
        <v>205799</v>
      </c>
      <c r="I6808">
        <v>43112065200</v>
      </c>
      <c r="J6808">
        <v>9</v>
      </c>
      <c r="K6808" t="s">
        <v>1595</v>
      </c>
      <c r="L6808">
        <v>2702</v>
      </c>
      <c r="M6808" t="s">
        <v>1596</v>
      </c>
      <c r="N6808" t="s">
        <v>1597</v>
      </c>
      <c r="O6808">
        <v>0</v>
      </c>
      <c r="P6808" t="s">
        <v>1207</v>
      </c>
      <c r="Q6808">
        <v>19940601</v>
      </c>
      <c r="R6808">
        <v>756497001</v>
      </c>
    </row>
    <row r="6809" spans="1:18">
      <c r="A6809" t="s">
        <v>1598</v>
      </c>
      <c r="B6809" t="s">
        <v>1360</v>
      </c>
      <c r="C6809">
        <v>201005</v>
      </c>
      <c r="D6809">
        <v>29</v>
      </c>
      <c r="E6809" t="s">
        <v>1212</v>
      </c>
      <c r="F6809">
        <v>9549</v>
      </c>
      <c r="G6809">
        <v>10626</v>
      </c>
      <c r="H6809">
        <v>66938</v>
      </c>
      <c r="I6809">
        <v>43112062502</v>
      </c>
      <c r="J6809">
        <v>9</v>
      </c>
      <c r="K6809" t="s">
        <v>1599</v>
      </c>
      <c r="L6809">
        <v>2702</v>
      </c>
      <c r="M6809" t="s">
        <v>1596</v>
      </c>
      <c r="N6809" t="s">
        <v>1597</v>
      </c>
      <c r="O6809">
        <v>0</v>
      </c>
      <c r="P6809" t="s">
        <v>1207</v>
      </c>
      <c r="Q6809">
        <v>20010123</v>
      </c>
      <c r="R6809">
        <v>756497001</v>
      </c>
    </row>
    <row r="6810" spans="1:18">
      <c r="A6810" t="s">
        <v>1598</v>
      </c>
      <c r="B6810" t="s">
        <v>1211</v>
      </c>
      <c r="C6810">
        <v>201005</v>
      </c>
      <c r="D6810">
        <v>31</v>
      </c>
      <c r="E6810" t="s">
        <v>1212</v>
      </c>
      <c r="F6810">
        <v>2829</v>
      </c>
      <c r="G6810">
        <v>7555</v>
      </c>
      <c r="H6810">
        <v>72642</v>
      </c>
      <c r="I6810">
        <v>43112062701</v>
      </c>
      <c r="J6810">
        <v>9</v>
      </c>
      <c r="K6810" t="s">
        <v>1599</v>
      </c>
      <c r="L6810">
        <v>2702</v>
      </c>
      <c r="M6810" t="s">
        <v>1596</v>
      </c>
      <c r="N6810" t="s">
        <v>1597</v>
      </c>
      <c r="O6810">
        <v>0</v>
      </c>
      <c r="P6810" t="s">
        <v>1207</v>
      </c>
      <c r="Q6810">
        <v>19981031</v>
      </c>
      <c r="R6810">
        <v>756497001</v>
      </c>
    </row>
    <row r="6811" spans="1:18">
      <c r="A6811" t="s">
        <v>1598</v>
      </c>
      <c r="B6811" t="s">
        <v>1215</v>
      </c>
      <c r="C6811">
        <v>201005</v>
      </c>
      <c r="D6811">
        <v>31</v>
      </c>
      <c r="E6811" t="s">
        <v>1212</v>
      </c>
      <c r="F6811">
        <v>5850</v>
      </c>
      <c r="G6811">
        <v>21007</v>
      </c>
      <c r="H6811">
        <v>31832</v>
      </c>
      <c r="I6811">
        <v>43112063101</v>
      </c>
      <c r="J6811">
        <v>9</v>
      </c>
      <c r="K6811" t="s">
        <v>1595</v>
      </c>
      <c r="L6811">
        <v>2702</v>
      </c>
      <c r="M6811" t="s">
        <v>1596</v>
      </c>
      <c r="N6811" t="s">
        <v>1597</v>
      </c>
      <c r="O6811">
        <v>0</v>
      </c>
      <c r="P6811" t="s">
        <v>1207</v>
      </c>
      <c r="Q6811">
        <v>20000827</v>
      </c>
      <c r="R6811">
        <v>756497001</v>
      </c>
    </row>
    <row r="6812" spans="1:18">
      <c r="A6812" t="s">
        <v>1598</v>
      </c>
      <c r="B6812" t="s">
        <v>1226</v>
      </c>
      <c r="C6812">
        <v>201005</v>
      </c>
      <c r="D6812">
        <v>31</v>
      </c>
      <c r="E6812" t="s">
        <v>1212</v>
      </c>
      <c r="F6812">
        <v>8735</v>
      </c>
      <c r="G6812">
        <v>12111</v>
      </c>
      <c r="H6812">
        <v>15055</v>
      </c>
      <c r="I6812">
        <v>43112063301</v>
      </c>
      <c r="J6812">
        <v>9</v>
      </c>
      <c r="K6812" t="s">
        <v>1599</v>
      </c>
      <c r="L6812">
        <v>2702</v>
      </c>
      <c r="M6812" t="s">
        <v>1596</v>
      </c>
      <c r="N6812" t="s">
        <v>1597</v>
      </c>
      <c r="O6812">
        <v>0</v>
      </c>
      <c r="P6812" t="s">
        <v>1207</v>
      </c>
      <c r="Q6812">
        <v>19951201</v>
      </c>
      <c r="R6812">
        <v>756497001</v>
      </c>
    </row>
    <row r="6813" spans="1:18">
      <c r="A6813" t="s">
        <v>1598</v>
      </c>
      <c r="B6813" t="s">
        <v>1303</v>
      </c>
      <c r="C6813">
        <v>201005</v>
      </c>
      <c r="D6813">
        <v>31</v>
      </c>
      <c r="E6813" t="s">
        <v>1212</v>
      </c>
      <c r="F6813">
        <v>7969</v>
      </c>
      <c r="G6813">
        <v>15209</v>
      </c>
      <c r="H6813">
        <v>37037</v>
      </c>
      <c r="I6813">
        <v>43112063701</v>
      </c>
      <c r="J6813">
        <v>9</v>
      </c>
      <c r="K6813" t="s">
        <v>1595</v>
      </c>
      <c r="L6813">
        <v>2702</v>
      </c>
      <c r="M6813" t="s">
        <v>1596</v>
      </c>
      <c r="N6813" t="s">
        <v>1597</v>
      </c>
      <c r="O6813">
        <v>0</v>
      </c>
      <c r="P6813" t="s">
        <v>1207</v>
      </c>
      <c r="Q6813">
        <v>19960201</v>
      </c>
      <c r="R6813">
        <v>756497001</v>
      </c>
    </row>
    <row r="6814" spans="1:18">
      <c r="A6814" t="s">
        <v>1598</v>
      </c>
      <c r="B6814" t="s">
        <v>1348</v>
      </c>
      <c r="C6814">
        <v>201005</v>
      </c>
      <c r="D6814">
        <v>31</v>
      </c>
      <c r="E6814" t="s">
        <v>1212</v>
      </c>
      <c r="F6814">
        <v>7208</v>
      </c>
      <c r="G6814">
        <v>8655</v>
      </c>
      <c r="H6814">
        <v>64551</v>
      </c>
      <c r="I6814">
        <v>43112064301</v>
      </c>
      <c r="J6814">
        <v>9</v>
      </c>
      <c r="K6814" t="s">
        <v>1595</v>
      </c>
      <c r="L6814">
        <v>2702</v>
      </c>
      <c r="M6814" t="s">
        <v>1596</v>
      </c>
      <c r="N6814" t="s">
        <v>1597</v>
      </c>
      <c r="O6814">
        <v>0</v>
      </c>
      <c r="P6814" t="s">
        <v>1207</v>
      </c>
      <c r="Q6814">
        <v>19970201</v>
      </c>
      <c r="R6814">
        <v>756497001</v>
      </c>
    </row>
    <row r="6815" spans="1:18">
      <c r="A6815" t="s">
        <v>1598</v>
      </c>
      <c r="B6815" t="s">
        <v>1228</v>
      </c>
      <c r="C6815">
        <v>201005</v>
      </c>
      <c r="D6815">
        <v>31</v>
      </c>
      <c r="E6815" t="s">
        <v>1212</v>
      </c>
      <c r="F6815">
        <v>4562</v>
      </c>
      <c r="G6815">
        <v>16457</v>
      </c>
      <c r="H6815">
        <v>77632</v>
      </c>
      <c r="I6815">
        <v>43112066201</v>
      </c>
      <c r="J6815">
        <v>9</v>
      </c>
      <c r="K6815" t="s">
        <v>1595</v>
      </c>
      <c r="L6815">
        <v>2702</v>
      </c>
      <c r="M6815" t="s">
        <v>1596</v>
      </c>
      <c r="N6815" t="s">
        <v>1597</v>
      </c>
      <c r="O6815">
        <v>0</v>
      </c>
      <c r="P6815" t="s">
        <v>1207</v>
      </c>
      <c r="Q6815">
        <v>19971112</v>
      </c>
      <c r="R6815">
        <v>756497001</v>
      </c>
    </row>
    <row r="6816" spans="1:18">
      <c r="A6816" t="s">
        <v>1601</v>
      </c>
      <c r="B6816" t="s">
        <v>1332</v>
      </c>
      <c r="C6816">
        <v>201005</v>
      </c>
      <c r="D6816">
        <v>28</v>
      </c>
      <c r="E6816" t="s">
        <v>1212</v>
      </c>
      <c r="F6816">
        <v>3436</v>
      </c>
      <c r="G6816">
        <v>16449</v>
      </c>
      <c r="H6816">
        <v>45431</v>
      </c>
      <c r="I6816">
        <v>560452006301</v>
      </c>
      <c r="J6816">
        <v>9</v>
      </c>
      <c r="K6816" t="s">
        <v>1602</v>
      </c>
      <c r="L6816">
        <v>2702</v>
      </c>
      <c r="M6816" t="s">
        <v>1596</v>
      </c>
      <c r="N6816" t="s">
        <v>1597</v>
      </c>
      <c r="O6816">
        <v>0</v>
      </c>
      <c r="P6816" t="s">
        <v>1207</v>
      </c>
      <c r="Q6816">
        <v>20000611</v>
      </c>
      <c r="R6816">
        <v>756497001</v>
      </c>
    </row>
    <row r="6817" spans="1:18">
      <c r="A6817" t="s">
        <v>1601</v>
      </c>
      <c r="B6817" t="s">
        <v>1333</v>
      </c>
      <c r="C6817">
        <v>201005</v>
      </c>
      <c r="D6817">
        <v>28</v>
      </c>
      <c r="E6817" t="s">
        <v>1212</v>
      </c>
      <c r="F6817">
        <v>3711</v>
      </c>
      <c r="G6817">
        <v>7626</v>
      </c>
      <c r="H6817">
        <v>25731</v>
      </c>
      <c r="I6817">
        <v>560452006402</v>
      </c>
      <c r="J6817">
        <v>9</v>
      </c>
      <c r="K6817" t="s">
        <v>1602</v>
      </c>
      <c r="L6817">
        <v>2702</v>
      </c>
      <c r="M6817" t="s">
        <v>1596</v>
      </c>
      <c r="N6817" t="s">
        <v>1597</v>
      </c>
      <c r="O6817">
        <v>0</v>
      </c>
      <c r="P6817" t="s">
        <v>1207</v>
      </c>
      <c r="Q6817">
        <v>20030411</v>
      </c>
      <c r="R6817">
        <v>756497001</v>
      </c>
    </row>
    <row r="6818" spans="1:18">
      <c r="A6818" t="s">
        <v>1601</v>
      </c>
      <c r="B6818" t="s">
        <v>1268</v>
      </c>
      <c r="C6818">
        <v>201005</v>
      </c>
      <c r="D6818">
        <v>31</v>
      </c>
      <c r="E6818" t="s">
        <v>1212</v>
      </c>
      <c r="F6818">
        <v>8205</v>
      </c>
      <c r="G6818">
        <v>5605</v>
      </c>
      <c r="H6818">
        <v>5849</v>
      </c>
      <c r="I6818">
        <v>560452006500</v>
      </c>
      <c r="J6818">
        <v>9</v>
      </c>
      <c r="K6818" t="s">
        <v>1602</v>
      </c>
      <c r="L6818">
        <v>2702</v>
      </c>
      <c r="M6818" t="s">
        <v>1596</v>
      </c>
      <c r="N6818" t="s">
        <v>1597</v>
      </c>
      <c r="O6818">
        <v>0</v>
      </c>
      <c r="P6818" t="s">
        <v>1207</v>
      </c>
      <c r="Q6818">
        <v>19910501</v>
      </c>
      <c r="R6818">
        <v>756497001</v>
      </c>
    </row>
    <row r="6819" spans="1:18">
      <c r="A6819" t="s">
        <v>1601</v>
      </c>
      <c r="B6819" t="s">
        <v>1269</v>
      </c>
      <c r="C6819">
        <v>201005</v>
      </c>
      <c r="D6819">
        <v>31</v>
      </c>
      <c r="E6819" t="s">
        <v>1212</v>
      </c>
      <c r="F6819">
        <v>14186</v>
      </c>
      <c r="G6819">
        <v>17757</v>
      </c>
      <c r="H6819">
        <v>131535</v>
      </c>
      <c r="I6819">
        <v>560452006600</v>
      </c>
      <c r="J6819">
        <v>9</v>
      </c>
      <c r="K6819" t="s">
        <v>1602</v>
      </c>
      <c r="L6819">
        <v>2702</v>
      </c>
      <c r="M6819" t="s">
        <v>1596</v>
      </c>
      <c r="N6819" t="s">
        <v>1597</v>
      </c>
      <c r="O6819">
        <v>0</v>
      </c>
      <c r="P6819" t="s">
        <v>1207</v>
      </c>
      <c r="Q6819">
        <v>19910601</v>
      </c>
      <c r="R6819">
        <v>756497001</v>
      </c>
    </row>
    <row r="6820" spans="1:18">
      <c r="A6820" t="s">
        <v>1601</v>
      </c>
      <c r="B6820" t="s">
        <v>1335</v>
      </c>
      <c r="C6820">
        <v>201005</v>
      </c>
      <c r="D6820">
        <v>12</v>
      </c>
      <c r="E6820" t="s">
        <v>1212</v>
      </c>
      <c r="F6820">
        <v>395</v>
      </c>
      <c r="G6820">
        <v>751</v>
      </c>
      <c r="H6820">
        <v>123</v>
      </c>
      <c r="I6820">
        <v>560452008003</v>
      </c>
      <c r="J6820">
        <v>9</v>
      </c>
      <c r="K6820" t="s">
        <v>1602</v>
      </c>
      <c r="L6820">
        <v>2702</v>
      </c>
      <c r="M6820" t="s">
        <v>1596</v>
      </c>
      <c r="N6820" t="s">
        <v>1597</v>
      </c>
      <c r="O6820">
        <v>0</v>
      </c>
      <c r="P6820" t="s">
        <v>1207</v>
      </c>
      <c r="Q6820">
        <v>20030726</v>
      </c>
      <c r="R6820">
        <v>756497001</v>
      </c>
    </row>
    <row r="6821" spans="1:18">
      <c r="A6821" t="s">
        <v>1601</v>
      </c>
      <c r="B6821" t="s">
        <v>1273</v>
      </c>
      <c r="C6821">
        <v>201005</v>
      </c>
      <c r="D6821">
        <v>26</v>
      </c>
      <c r="E6821" t="s">
        <v>1212</v>
      </c>
      <c r="F6821">
        <v>3331</v>
      </c>
      <c r="G6821">
        <v>24494</v>
      </c>
      <c r="H6821">
        <v>9250</v>
      </c>
      <c r="I6821">
        <v>560452006701</v>
      </c>
      <c r="J6821">
        <v>9</v>
      </c>
      <c r="K6821" t="s">
        <v>1602</v>
      </c>
      <c r="L6821">
        <v>2702</v>
      </c>
      <c r="M6821" t="s">
        <v>1596</v>
      </c>
      <c r="N6821" t="s">
        <v>1597</v>
      </c>
      <c r="O6821">
        <v>0</v>
      </c>
      <c r="P6821" t="s">
        <v>1207</v>
      </c>
      <c r="Q6821">
        <v>19940501</v>
      </c>
      <c r="R6821">
        <v>756497001</v>
      </c>
    </row>
    <row r="6822" spans="1:18">
      <c r="A6822" t="s">
        <v>1594</v>
      </c>
      <c r="B6822" t="s">
        <v>1304</v>
      </c>
      <c r="C6822">
        <v>201006</v>
      </c>
      <c r="D6822">
        <v>30</v>
      </c>
      <c r="E6822" t="s">
        <v>1212</v>
      </c>
      <c r="F6822">
        <v>3337</v>
      </c>
      <c r="G6822">
        <v>4598</v>
      </c>
      <c r="H6822">
        <v>36119</v>
      </c>
      <c r="I6822">
        <v>43112062201</v>
      </c>
      <c r="J6822">
        <v>9</v>
      </c>
      <c r="K6822" t="s">
        <v>1595</v>
      </c>
      <c r="L6822">
        <v>2702</v>
      </c>
      <c r="M6822" t="s">
        <v>1596</v>
      </c>
      <c r="N6822" t="s">
        <v>1597</v>
      </c>
      <c r="O6822">
        <v>0</v>
      </c>
      <c r="P6822" t="s">
        <v>1207</v>
      </c>
      <c r="Q6822">
        <v>20011213</v>
      </c>
      <c r="R6822">
        <v>756497001</v>
      </c>
    </row>
    <row r="6823" spans="1:18">
      <c r="A6823" t="s">
        <v>1594</v>
      </c>
      <c r="B6823" t="s">
        <v>1305</v>
      </c>
      <c r="C6823">
        <v>201006</v>
      </c>
      <c r="D6823">
        <v>30</v>
      </c>
      <c r="E6823" t="s">
        <v>1212</v>
      </c>
      <c r="F6823">
        <v>7358</v>
      </c>
      <c r="G6823">
        <v>31518</v>
      </c>
      <c r="H6823">
        <v>126913</v>
      </c>
      <c r="I6823">
        <v>43112062401</v>
      </c>
      <c r="J6823">
        <v>9</v>
      </c>
      <c r="K6823" t="s">
        <v>1595</v>
      </c>
      <c r="L6823">
        <v>2702</v>
      </c>
      <c r="M6823" t="s">
        <v>1596</v>
      </c>
      <c r="N6823" t="s">
        <v>1597</v>
      </c>
      <c r="O6823">
        <v>0</v>
      </c>
      <c r="P6823" t="s">
        <v>1207</v>
      </c>
      <c r="Q6823">
        <v>20020820</v>
      </c>
      <c r="R6823">
        <v>756497001</v>
      </c>
    </row>
    <row r="6824" spans="1:18">
      <c r="A6824" t="s">
        <v>1594</v>
      </c>
      <c r="B6824" t="s">
        <v>1356</v>
      </c>
      <c r="C6824">
        <v>201006</v>
      </c>
      <c r="D6824">
        <v>30</v>
      </c>
      <c r="E6824" t="s">
        <v>1212</v>
      </c>
      <c r="F6824">
        <v>13099</v>
      </c>
      <c r="G6824">
        <v>21408</v>
      </c>
      <c r="H6824">
        <v>122648</v>
      </c>
      <c r="I6824">
        <v>43112062600</v>
      </c>
      <c r="J6824">
        <v>9</v>
      </c>
      <c r="K6824" t="s">
        <v>1600</v>
      </c>
      <c r="L6824">
        <v>2702</v>
      </c>
      <c r="M6824" t="s">
        <v>1596</v>
      </c>
      <c r="N6824" t="s">
        <v>1597</v>
      </c>
      <c r="O6824">
        <v>0</v>
      </c>
      <c r="P6824" t="s">
        <v>1207</v>
      </c>
      <c r="Q6824">
        <v>19910601</v>
      </c>
      <c r="R6824">
        <v>756497001</v>
      </c>
    </row>
    <row r="6825" spans="1:18">
      <c r="A6825" t="s">
        <v>1594</v>
      </c>
      <c r="B6825" t="s">
        <v>1384</v>
      </c>
      <c r="C6825">
        <v>201006</v>
      </c>
      <c r="D6825">
        <v>30</v>
      </c>
      <c r="E6825" t="s">
        <v>1212</v>
      </c>
      <c r="F6825">
        <v>7424</v>
      </c>
      <c r="G6825">
        <v>11532</v>
      </c>
      <c r="H6825">
        <v>34006</v>
      </c>
      <c r="I6825">
        <v>43112062901</v>
      </c>
      <c r="J6825">
        <v>9</v>
      </c>
      <c r="K6825" t="s">
        <v>1595</v>
      </c>
      <c r="L6825">
        <v>2702</v>
      </c>
      <c r="M6825" t="s">
        <v>1596</v>
      </c>
      <c r="N6825" t="s">
        <v>1597</v>
      </c>
      <c r="O6825">
        <v>0</v>
      </c>
      <c r="P6825" t="s">
        <v>1207</v>
      </c>
      <c r="Q6825">
        <v>19990108</v>
      </c>
      <c r="R6825">
        <v>756497001</v>
      </c>
    </row>
    <row r="6826" spans="1:18">
      <c r="A6826" t="s">
        <v>1594</v>
      </c>
      <c r="B6826" t="s">
        <v>1254</v>
      </c>
      <c r="C6826">
        <v>201006</v>
      </c>
      <c r="D6826">
        <v>30</v>
      </c>
      <c r="E6826" t="s">
        <v>1212</v>
      </c>
      <c r="F6826">
        <v>5311</v>
      </c>
      <c r="G6826">
        <v>21333</v>
      </c>
      <c r="H6826">
        <v>65469</v>
      </c>
      <c r="I6826">
        <v>43112063000</v>
      </c>
      <c r="J6826">
        <v>9</v>
      </c>
      <c r="K6826" t="s">
        <v>1595</v>
      </c>
      <c r="L6826">
        <v>2702</v>
      </c>
      <c r="M6826" t="s">
        <v>1596</v>
      </c>
      <c r="N6826" t="s">
        <v>1597</v>
      </c>
      <c r="O6826">
        <v>0</v>
      </c>
      <c r="P6826" t="s">
        <v>1207</v>
      </c>
      <c r="Q6826">
        <v>19910701</v>
      </c>
      <c r="R6826">
        <v>756497001</v>
      </c>
    </row>
    <row r="6827" spans="1:18">
      <c r="A6827" t="s">
        <v>1594</v>
      </c>
      <c r="B6827" t="s">
        <v>1255</v>
      </c>
      <c r="C6827">
        <v>201006</v>
      </c>
      <c r="D6827">
        <v>30</v>
      </c>
      <c r="E6827" t="s">
        <v>1212</v>
      </c>
      <c r="F6827">
        <v>2377</v>
      </c>
      <c r="G6827">
        <v>35955</v>
      </c>
      <c r="H6827">
        <v>8849</v>
      </c>
      <c r="I6827">
        <v>43112063801</v>
      </c>
      <c r="J6827">
        <v>9</v>
      </c>
      <c r="K6827" t="s">
        <v>1595</v>
      </c>
      <c r="L6827">
        <v>2702</v>
      </c>
      <c r="M6827" t="s">
        <v>1596</v>
      </c>
      <c r="N6827" t="s">
        <v>1597</v>
      </c>
      <c r="O6827">
        <v>0</v>
      </c>
      <c r="P6827" t="s">
        <v>1207</v>
      </c>
      <c r="Q6827">
        <v>20000301</v>
      </c>
      <c r="R6827">
        <v>756497001</v>
      </c>
    </row>
    <row r="6828" spans="1:18">
      <c r="A6828" t="s">
        <v>1594</v>
      </c>
      <c r="B6828" t="s">
        <v>1306</v>
      </c>
      <c r="C6828">
        <v>201006</v>
      </c>
      <c r="D6828">
        <v>11</v>
      </c>
      <c r="E6828" t="s">
        <v>1212</v>
      </c>
      <c r="F6828">
        <v>1109</v>
      </c>
      <c r="G6828">
        <v>29635</v>
      </c>
      <c r="H6828">
        <v>17956</v>
      </c>
      <c r="I6828">
        <v>43112064400</v>
      </c>
      <c r="J6828">
        <v>9</v>
      </c>
      <c r="K6828" t="s">
        <v>1600</v>
      </c>
      <c r="L6828">
        <v>2702</v>
      </c>
      <c r="M6828" t="s">
        <v>1596</v>
      </c>
      <c r="N6828" t="s">
        <v>1597</v>
      </c>
      <c r="O6828">
        <v>0</v>
      </c>
      <c r="P6828" t="s">
        <v>1207</v>
      </c>
      <c r="Q6828">
        <v>19940301</v>
      </c>
      <c r="R6828">
        <v>756497001</v>
      </c>
    </row>
    <row r="6829" spans="1:18">
      <c r="A6829" t="s">
        <v>1594</v>
      </c>
      <c r="B6829" t="s">
        <v>1323</v>
      </c>
      <c r="C6829">
        <v>201006</v>
      </c>
      <c r="D6829">
        <v>30</v>
      </c>
      <c r="E6829" t="s">
        <v>1212</v>
      </c>
      <c r="F6829">
        <v>2462</v>
      </c>
      <c r="G6829">
        <v>53945</v>
      </c>
      <c r="H6829">
        <v>9231</v>
      </c>
      <c r="I6829">
        <v>43112064801</v>
      </c>
      <c r="J6829">
        <v>9</v>
      </c>
      <c r="K6829" t="s">
        <v>1595</v>
      </c>
      <c r="L6829">
        <v>2702</v>
      </c>
      <c r="M6829" t="s">
        <v>1596</v>
      </c>
      <c r="N6829" t="s">
        <v>1597</v>
      </c>
      <c r="O6829">
        <v>0</v>
      </c>
      <c r="P6829" t="s">
        <v>1207</v>
      </c>
      <c r="Q6829">
        <v>19981216</v>
      </c>
      <c r="R6829">
        <v>756497001</v>
      </c>
    </row>
    <row r="6830" spans="1:18">
      <c r="A6830" t="s">
        <v>1594</v>
      </c>
      <c r="B6830" t="s">
        <v>1307</v>
      </c>
      <c r="C6830">
        <v>201006</v>
      </c>
      <c r="D6830">
        <v>14</v>
      </c>
      <c r="E6830" t="s">
        <v>1212</v>
      </c>
      <c r="F6830">
        <v>1271</v>
      </c>
      <c r="G6830">
        <v>1734</v>
      </c>
      <c r="H6830">
        <v>44306</v>
      </c>
      <c r="I6830">
        <v>43112065001</v>
      </c>
      <c r="J6830">
        <v>9</v>
      </c>
      <c r="K6830" t="s">
        <v>1595</v>
      </c>
      <c r="L6830">
        <v>2702</v>
      </c>
      <c r="M6830" t="s">
        <v>1596</v>
      </c>
      <c r="N6830" t="s">
        <v>1597</v>
      </c>
      <c r="O6830">
        <v>0</v>
      </c>
      <c r="P6830" t="s">
        <v>1207</v>
      </c>
      <c r="Q6830">
        <v>19980223</v>
      </c>
      <c r="R6830">
        <v>756497001</v>
      </c>
    </row>
    <row r="6831" spans="1:18">
      <c r="A6831" t="s">
        <v>1594</v>
      </c>
      <c r="B6831" t="s">
        <v>1324</v>
      </c>
      <c r="C6831">
        <v>201006</v>
      </c>
      <c r="D6831">
        <v>30</v>
      </c>
      <c r="E6831" t="s">
        <v>1212</v>
      </c>
      <c r="F6831">
        <v>7023</v>
      </c>
      <c r="G6831">
        <v>181756</v>
      </c>
      <c r="H6831">
        <v>245427</v>
      </c>
      <c r="I6831">
        <v>43112065200</v>
      </c>
      <c r="J6831">
        <v>9</v>
      </c>
      <c r="K6831" t="s">
        <v>1595</v>
      </c>
      <c r="L6831">
        <v>2702</v>
      </c>
      <c r="M6831" t="s">
        <v>1596</v>
      </c>
      <c r="N6831" t="s">
        <v>1597</v>
      </c>
      <c r="O6831">
        <v>0</v>
      </c>
      <c r="P6831" t="s">
        <v>1207</v>
      </c>
      <c r="Q6831">
        <v>19940601</v>
      </c>
      <c r="R6831">
        <v>756497001</v>
      </c>
    </row>
    <row r="6832" spans="1:18">
      <c r="A6832" t="s">
        <v>1598</v>
      </c>
      <c r="B6832" t="s">
        <v>1360</v>
      </c>
      <c r="C6832">
        <v>201006</v>
      </c>
      <c r="D6832">
        <v>30</v>
      </c>
      <c r="E6832" t="s">
        <v>1212</v>
      </c>
      <c r="F6832">
        <v>9465</v>
      </c>
      <c r="G6832">
        <v>14116</v>
      </c>
      <c r="H6832">
        <v>64391</v>
      </c>
      <c r="I6832">
        <v>43112062502</v>
      </c>
      <c r="J6832">
        <v>9</v>
      </c>
      <c r="K6832" t="s">
        <v>1599</v>
      </c>
      <c r="L6832">
        <v>2702</v>
      </c>
      <c r="M6832" t="s">
        <v>1596</v>
      </c>
      <c r="N6832" t="s">
        <v>1597</v>
      </c>
      <c r="O6832">
        <v>0</v>
      </c>
      <c r="P6832" t="s">
        <v>1207</v>
      </c>
      <c r="Q6832">
        <v>20010123</v>
      </c>
      <c r="R6832">
        <v>756497001</v>
      </c>
    </row>
    <row r="6833" spans="1:18">
      <c r="A6833" t="s">
        <v>1598</v>
      </c>
      <c r="B6833" t="s">
        <v>1211</v>
      </c>
      <c r="C6833">
        <v>201006</v>
      </c>
      <c r="D6833">
        <v>30</v>
      </c>
      <c r="E6833" t="s">
        <v>1212</v>
      </c>
      <c r="F6833">
        <v>2674</v>
      </c>
      <c r="G6833">
        <v>9962</v>
      </c>
      <c r="H6833">
        <v>72291</v>
      </c>
      <c r="I6833">
        <v>43112062701</v>
      </c>
      <c r="J6833">
        <v>9</v>
      </c>
      <c r="K6833" t="s">
        <v>1599</v>
      </c>
      <c r="L6833">
        <v>2702</v>
      </c>
      <c r="M6833" t="s">
        <v>1596</v>
      </c>
      <c r="N6833" t="s">
        <v>1597</v>
      </c>
      <c r="O6833">
        <v>0</v>
      </c>
      <c r="P6833" t="s">
        <v>1207</v>
      </c>
      <c r="Q6833">
        <v>19981031</v>
      </c>
      <c r="R6833">
        <v>756497001</v>
      </c>
    </row>
    <row r="6834" spans="1:18">
      <c r="A6834" t="s">
        <v>1598</v>
      </c>
      <c r="B6834" t="s">
        <v>1215</v>
      </c>
      <c r="C6834">
        <v>201006</v>
      </c>
      <c r="D6834">
        <v>30</v>
      </c>
      <c r="E6834" t="s">
        <v>1212</v>
      </c>
      <c r="F6834">
        <v>5634</v>
      </c>
      <c r="G6834">
        <v>19850</v>
      </c>
      <c r="H6834">
        <v>30507</v>
      </c>
      <c r="I6834">
        <v>43112063101</v>
      </c>
      <c r="J6834">
        <v>9</v>
      </c>
      <c r="K6834" t="s">
        <v>1595</v>
      </c>
      <c r="L6834">
        <v>2702</v>
      </c>
      <c r="M6834" t="s">
        <v>1596</v>
      </c>
      <c r="N6834" t="s">
        <v>1597</v>
      </c>
      <c r="O6834">
        <v>0</v>
      </c>
      <c r="P6834" t="s">
        <v>1207</v>
      </c>
      <c r="Q6834">
        <v>20000827</v>
      </c>
      <c r="R6834">
        <v>756497001</v>
      </c>
    </row>
    <row r="6835" spans="1:18">
      <c r="A6835" t="s">
        <v>1598</v>
      </c>
      <c r="B6835" t="s">
        <v>1226</v>
      </c>
      <c r="C6835">
        <v>201006</v>
      </c>
      <c r="D6835">
        <v>30</v>
      </c>
      <c r="E6835" t="s">
        <v>1212</v>
      </c>
      <c r="F6835">
        <v>8794</v>
      </c>
      <c r="G6835">
        <v>20184</v>
      </c>
      <c r="H6835">
        <v>14034</v>
      </c>
      <c r="I6835">
        <v>43112063301</v>
      </c>
      <c r="J6835">
        <v>9</v>
      </c>
      <c r="K6835" t="s">
        <v>1599</v>
      </c>
      <c r="L6835">
        <v>2702</v>
      </c>
      <c r="M6835" t="s">
        <v>1596</v>
      </c>
      <c r="N6835" t="s">
        <v>1597</v>
      </c>
      <c r="O6835">
        <v>0</v>
      </c>
      <c r="P6835" t="s">
        <v>1207</v>
      </c>
      <c r="Q6835">
        <v>19951201</v>
      </c>
      <c r="R6835">
        <v>756497001</v>
      </c>
    </row>
    <row r="6836" spans="1:18">
      <c r="A6836" t="s">
        <v>1598</v>
      </c>
      <c r="B6836" t="s">
        <v>1303</v>
      </c>
      <c r="C6836">
        <v>201006</v>
      </c>
      <c r="D6836">
        <v>30</v>
      </c>
      <c r="E6836" t="s">
        <v>1212</v>
      </c>
      <c r="F6836">
        <v>7852</v>
      </c>
      <c r="G6836">
        <v>17004</v>
      </c>
      <c r="H6836">
        <v>37358</v>
      </c>
      <c r="I6836">
        <v>43112063701</v>
      </c>
      <c r="J6836">
        <v>9</v>
      </c>
      <c r="K6836" t="s">
        <v>1595</v>
      </c>
      <c r="L6836">
        <v>2702</v>
      </c>
      <c r="M6836" t="s">
        <v>1596</v>
      </c>
      <c r="N6836" t="s">
        <v>1597</v>
      </c>
      <c r="O6836">
        <v>0</v>
      </c>
      <c r="P6836" t="s">
        <v>1207</v>
      </c>
      <c r="Q6836">
        <v>19960201</v>
      </c>
      <c r="R6836">
        <v>756497001</v>
      </c>
    </row>
    <row r="6837" spans="1:18">
      <c r="A6837" t="s">
        <v>1598</v>
      </c>
      <c r="B6837" t="s">
        <v>1348</v>
      </c>
      <c r="C6837">
        <v>201006</v>
      </c>
      <c r="D6837">
        <v>27</v>
      </c>
      <c r="E6837" t="s">
        <v>1212</v>
      </c>
      <c r="F6837">
        <v>5813</v>
      </c>
      <c r="G6837">
        <v>9358</v>
      </c>
      <c r="H6837">
        <v>49334</v>
      </c>
      <c r="I6837">
        <v>43112064301</v>
      </c>
      <c r="J6837">
        <v>9</v>
      </c>
      <c r="K6837" t="s">
        <v>1595</v>
      </c>
      <c r="L6837">
        <v>2702</v>
      </c>
      <c r="M6837" t="s">
        <v>1596</v>
      </c>
      <c r="N6837" t="s">
        <v>1597</v>
      </c>
      <c r="O6837">
        <v>0</v>
      </c>
      <c r="P6837" t="s">
        <v>1207</v>
      </c>
      <c r="Q6837">
        <v>19970201</v>
      </c>
      <c r="R6837">
        <v>756497001</v>
      </c>
    </row>
    <row r="6838" spans="1:18">
      <c r="A6838" t="s">
        <v>1598</v>
      </c>
      <c r="B6838" t="s">
        <v>1228</v>
      </c>
      <c r="C6838">
        <v>201006</v>
      </c>
      <c r="D6838">
        <v>30</v>
      </c>
      <c r="E6838" t="s">
        <v>1212</v>
      </c>
      <c r="F6838">
        <v>3381</v>
      </c>
      <c r="G6838">
        <v>10779</v>
      </c>
      <c r="H6838">
        <v>72371</v>
      </c>
      <c r="I6838">
        <v>43112066201</v>
      </c>
      <c r="J6838">
        <v>9</v>
      </c>
      <c r="K6838" t="s">
        <v>1595</v>
      </c>
      <c r="L6838">
        <v>2702</v>
      </c>
      <c r="M6838" t="s">
        <v>1596</v>
      </c>
      <c r="N6838" t="s">
        <v>1597</v>
      </c>
      <c r="O6838">
        <v>0</v>
      </c>
      <c r="P6838" t="s">
        <v>1207</v>
      </c>
      <c r="Q6838">
        <v>19971112</v>
      </c>
      <c r="R6838">
        <v>756497001</v>
      </c>
    </row>
    <row r="6839" spans="1:18">
      <c r="A6839" t="s">
        <v>1601</v>
      </c>
      <c r="B6839" t="s">
        <v>1332</v>
      </c>
      <c r="C6839">
        <v>201006</v>
      </c>
      <c r="D6839">
        <v>30</v>
      </c>
      <c r="E6839" t="s">
        <v>1212</v>
      </c>
      <c r="F6839">
        <v>3782</v>
      </c>
      <c r="G6839">
        <v>18339</v>
      </c>
      <c r="H6839">
        <v>47202</v>
      </c>
      <c r="I6839">
        <v>560452006301</v>
      </c>
      <c r="J6839">
        <v>9</v>
      </c>
      <c r="K6839" t="s">
        <v>1602</v>
      </c>
      <c r="L6839">
        <v>2702</v>
      </c>
      <c r="M6839" t="s">
        <v>1596</v>
      </c>
      <c r="N6839" t="s">
        <v>1597</v>
      </c>
      <c r="O6839">
        <v>0</v>
      </c>
      <c r="P6839" t="s">
        <v>1207</v>
      </c>
      <c r="Q6839">
        <v>20000611</v>
      </c>
      <c r="R6839">
        <v>756497001</v>
      </c>
    </row>
    <row r="6840" spans="1:18">
      <c r="A6840" t="s">
        <v>1601</v>
      </c>
      <c r="B6840" t="s">
        <v>1333</v>
      </c>
      <c r="C6840">
        <v>201006</v>
      </c>
      <c r="D6840">
        <v>30</v>
      </c>
      <c r="E6840" t="s">
        <v>1212</v>
      </c>
      <c r="F6840">
        <v>3847</v>
      </c>
      <c r="G6840">
        <v>5385</v>
      </c>
      <c r="H6840">
        <v>22850</v>
      </c>
      <c r="I6840">
        <v>560452006402</v>
      </c>
      <c r="J6840">
        <v>9</v>
      </c>
      <c r="K6840" t="s">
        <v>1602</v>
      </c>
      <c r="L6840">
        <v>2702</v>
      </c>
      <c r="M6840" t="s">
        <v>1596</v>
      </c>
      <c r="N6840" t="s">
        <v>1597</v>
      </c>
      <c r="O6840">
        <v>0</v>
      </c>
      <c r="P6840" t="s">
        <v>1207</v>
      </c>
      <c r="Q6840">
        <v>20030411</v>
      </c>
      <c r="R6840">
        <v>756497001</v>
      </c>
    </row>
    <row r="6841" spans="1:18">
      <c r="A6841" t="s">
        <v>1601</v>
      </c>
      <c r="B6841" t="s">
        <v>1268</v>
      </c>
      <c r="C6841">
        <v>201006</v>
      </c>
      <c r="D6841">
        <v>30</v>
      </c>
      <c r="E6841" t="s">
        <v>1212</v>
      </c>
      <c r="F6841">
        <v>6481</v>
      </c>
      <c r="G6841">
        <v>1997</v>
      </c>
      <c r="H6841">
        <v>4870</v>
      </c>
      <c r="I6841">
        <v>560452006500</v>
      </c>
      <c r="J6841">
        <v>9</v>
      </c>
      <c r="K6841" t="s">
        <v>1602</v>
      </c>
      <c r="L6841">
        <v>2702</v>
      </c>
      <c r="M6841" t="s">
        <v>1596</v>
      </c>
      <c r="N6841" t="s">
        <v>1597</v>
      </c>
      <c r="O6841">
        <v>0</v>
      </c>
      <c r="P6841" t="s">
        <v>1207</v>
      </c>
      <c r="Q6841">
        <v>19910501</v>
      </c>
      <c r="R6841">
        <v>756497001</v>
      </c>
    </row>
    <row r="6842" spans="1:18">
      <c r="A6842" t="s">
        <v>1601</v>
      </c>
      <c r="B6842" t="s">
        <v>1269</v>
      </c>
      <c r="C6842">
        <v>201006</v>
      </c>
      <c r="D6842">
        <v>30</v>
      </c>
      <c r="E6842" t="s">
        <v>1212</v>
      </c>
      <c r="F6842">
        <v>14108</v>
      </c>
      <c r="G6842">
        <v>17873</v>
      </c>
      <c r="H6842">
        <v>133605</v>
      </c>
      <c r="I6842">
        <v>560452006600</v>
      </c>
      <c r="J6842">
        <v>9</v>
      </c>
      <c r="K6842" t="s">
        <v>1602</v>
      </c>
      <c r="L6842">
        <v>2702</v>
      </c>
      <c r="M6842" t="s">
        <v>1596</v>
      </c>
      <c r="N6842" t="s">
        <v>1597</v>
      </c>
      <c r="O6842">
        <v>0</v>
      </c>
      <c r="P6842" t="s">
        <v>1207</v>
      </c>
      <c r="Q6842">
        <v>19910601</v>
      </c>
      <c r="R6842">
        <v>756497001</v>
      </c>
    </row>
    <row r="6843" spans="1:18">
      <c r="A6843" t="s">
        <v>1601</v>
      </c>
      <c r="B6843" t="s">
        <v>1335</v>
      </c>
      <c r="C6843">
        <v>201006</v>
      </c>
      <c r="D6843">
        <v>8</v>
      </c>
      <c r="E6843" t="s">
        <v>1212</v>
      </c>
      <c r="F6843">
        <v>299</v>
      </c>
      <c r="G6843">
        <v>605</v>
      </c>
      <c r="H6843">
        <v>92</v>
      </c>
      <c r="I6843">
        <v>560452008003</v>
      </c>
      <c r="J6843">
        <v>9</v>
      </c>
      <c r="K6843" t="s">
        <v>1602</v>
      </c>
      <c r="L6843">
        <v>2702</v>
      </c>
      <c r="M6843" t="s">
        <v>1596</v>
      </c>
      <c r="N6843" t="s">
        <v>1597</v>
      </c>
      <c r="O6843">
        <v>0</v>
      </c>
      <c r="P6843" t="s">
        <v>1207</v>
      </c>
      <c r="Q6843">
        <v>20030726</v>
      </c>
      <c r="R6843">
        <v>756497001</v>
      </c>
    </row>
    <row r="6844" spans="1:18">
      <c r="A6844" t="s">
        <v>1601</v>
      </c>
      <c r="B6844" t="s">
        <v>1273</v>
      </c>
      <c r="C6844">
        <v>201006</v>
      </c>
      <c r="D6844">
        <v>30</v>
      </c>
      <c r="E6844" t="s">
        <v>1212</v>
      </c>
      <c r="F6844">
        <v>4543</v>
      </c>
      <c r="G6844">
        <v>34741</v>
      </c>
      <c r="H6844">
        <v>11851</v>
      </c>
      <c r="I6844">
        <v>560452006701</v>
      </c>
      <c r="J6844">
        <v>9</v>
      </c>
      <c r="K6844" t="s">
        <v>1602</v>
      </c>
      <c r="L6844">
        <v>2702</v>
      </c>
      <c r="M6844" t="s">
        <v>1596</v>
      </c>
      <c r="N6844" t="s">
        <v>1597</v>
      </c>
      <c r="O6844">
        <v>0</v>
      </c>
      <c r="P6844" t="s">
        <v>1207</v>
      </c>
      <c r="Q6844">
        <v>19940501</v>
      </c>
      <c r="R6844">
        <v>756497001</v>
      </c>
    </row>
    <row r="6845" spans="1:18">
      <c r="A6845" t="s">
        <v>1594</v>
      </c>
      <c r="B6845" t="s">
        <v>1304</v>
      </c>
      <c r="C6845">
        <v>201007</v>
      </c>
      <c r="D6845">
        <v>31</v>
      </c>
      <c r="E6845" t="s">
        <v>1212</v>
      </c>
      <c r="F6845">
        <v>3335</v>
      </c>
      <c r="G6845">
        <v>4090</v>
      </c>
      <c r="H6845">
        <v>41679</v>
      </c>
      <c r="I6845">
        <v>43112062201</v>
      </c>
      <c r="J6845">
        <v>9</v>
      </c>
      <c r="K6845" t="s">
        <v>1595</v>
      </c>
      <c r="L6845">
        <v>2702</v>
      </c>
      <c r="M6845" t="s">
        <v>1596</v>
      </c>
      <c r="N6845" t="s">
        <v>1597</v>
      </c>
      <c r="O6845">
        <v>0</v>
      </c>
      <c r="P6845" t="s">
        <v>1207</v>
      </c>
      <c r="Q6845">
        <v>20011213</v>
      </c>
      <c r="R6845">
        <v>756497001</v>
      </c>
    </row>
    <row r="6846" spans="1:18">
      <c r="A6846" t="s">
        <v>1594</v>
      </c>
      <c r="B6846" t="s">
        <v>1305</v>
      </c>
      <c r="C6846">
        <v>201007</v>
      </c>
      <c r="D6846">
        <v>31</v>
      </c>
      <c r="E6846" t="s">
        <v>1212</v>
      </c>
      <c r="F6846">
        <v>5276</v>
      </c>
      <c r="G6846">
        <v>27733</v>
      </c>
      <c r="H6846">
        <v>146389</v>
      </c>
      <c r="I6846">
        <v>43112062401</v>
      </c>
      <c r="J6846">
        <v>9</v>
      </c>
      <c r="K6846" t="s">
        <v>1595</v>
      </c>
      <c r="L6846">
        <v>2702</v>
      </c>
      <c r="M6846" t="s">
        <v>1596</v>
      </c>
      <c r="N6846" t="s">
        <v>1597</v>
      </c>
      <c r="O6846">
        <v>0</v>
      </c>
      <c r="P6846" t="s">
        <v>1207</v>
      </c>
      <c r="Q6846">
        <v>20020820</v>
      </c>
      <c r="R6846">
        <v>756497001</v>
      </c>
    </row>
    <row r="6847" spans="1:18">
      <c r="A6847" t="s">
        <v>1594</v>
      </c>
      <c r="B6847" t="s">
        <v>1356</v>
      </c>
      <c r="C6847">
        <v>201007</v>
      </c>
      <c r="D6847">
        <v>31</v>
      </c>
      <c r="E6847" t="s">
        <v>1212</v>
      </c>
      <c r="F6847">
        <v>15035</v>
      </c>
      <c r="G6847">
        <v>19344</v>
      </c>
      <c r="H6847">
        <v>138827</v>
      </c>
      <c r="I6847">
        <v>43112062600</v>
      </c>
      <c r="J6847">
        <v>9</v>
      </c>
      <c r="K6847" t="s">
        <v>1600</v>
      </c>
      <c r="L6847">
        <v>2702</v>
      </c>
      <c r="M6847" t="s">
        <v>1596</v>
      </c>
      <c r="N6847" t="s">
        <v>1597</v>
      </c>
      <c r="O6847">
        <v>0</v>
      </c>
      <c r="P6847" t="s">
        <v>1207</v>
      </c>
      <c r="Q6847">
        <v>19910601</v>
      </c>
      <c r="R6847">
        <v>756497001</v>
      </c>
    </row>
    <row r="6848" spans="1:18">
      <c r="A6848" t="s">
        <v>1594</v>
      </c>
      <c r="B6848" t="s">
        <v>1384</v>
      </c>
      <c r="C6848">
        <v>201007</v>
      </c>
      <c r="D6848">
        <v>31</v>
      </c>
      <c r="E6848" t="s">
        <v>1212</v>
      </c>
      <c r="F6848">
        <v>7921</v>
      </c>
      <c r="G6848">
        <v>9093</v>
      </c>
      <c r="H6848">
        <v>38293</v>
      </c>
      <c r="I6848">
        <v>43112062901</v>
      </c>
      <c r="J6848">
        <v>9</v>
      </c>
      <c r="K6848" t="s">
        <v>1595</v>
      </c>
      <c r="L6848">
        <v>2702</v>
      </c>
      <c r="M6848" t="s">
        <v>1596</v>
      </c>
      <c r="N6848" t="s">
        <v>1597</v>
      </c>
      <c r="O6848">
        <v>0</v>
      </c>
      <c r="P6848" t="s">
        <v>1207</v>
      </c>
      <c r="Q6848">
        <v>19990108</v>
      </c>
      <c r="R6848">
        <v>756497001</v>
      </c>
    </row>
    <row r="6849" spans="1:18">
      <c r="A6849" t="s">
        <v>1594</v>
      </c>
      <c r="B6849" t="s">
        <v>1254</v>
      </c>
      <c r="C6849">
        <v>201007</v>
      </c>
      <c r="D6849">
        <v>31</v>
      </c>
      <c r="E6849" t="s">
        <v>1212</v>
      </c>
      <c r="F6849">
        <v>5011</v>
      </c>
      <c r="G6849">
        <v>16292</v>
      </c>
      <c r="H6849">
        <v>73888</v>
      </c>
      <c r="I6849">
        <v>43112063000</v>
      </c>
      <c r="J6849">
        <v>9</v>
      </c>
      <c r="K6849" t="s">
        <v>1595</v>
      </c>
      <c r="L6849">
        <v>2702</v>
      </c>
      <c r="M6849" t="s">
        <v>1596</v>
      </c>
      <c r="N6849" t="s">
        <v>1597</v>
      </c>
      <c r="O6849">
        <v>0</v>
      </c>
      <c r="P6849" t="s">
        <v>1207</v>
      </c>
      <c r="Q6849">
        <v>19910701</v>
      </c>
      <c r="R6849">
        <v>756497001</v>
      </c>
    </row>
    <row r="6850" spans="1:18">
      <c r="A6850" t="s">
        <v>1594</v>
      </c>
      <c r="B6850" t="s">
        <v>1255</v>
      </c>
      <c r="C6850">
        <v>201007</v>
      </c>
      <c r="D6850">
        <v>31</v>
      </c>
      <c r="E6850" t="s">
        <v>1212</v>
      </c>
      <c r="F6850">
        <v>2689</v>
      </c>
      <c r="G6850">
        <v>31795</v>
      </c>
      <c r="H6850">
        <v>10677</v>
      </c>
      <c r="I6850">
        <v>43112063801</v>
      </c>
      <c r="J6850">
        <v>9</v>
      </c>
      <c r="K6850" t="s">
        <v>1595</v>
      </c>
      <c r="L6850">
        <v>2702</v>
      </c>
      <c r="M6850" t="s">
        <v>1596</v>
      </c>
      <c r="N6850" t="s">
        <v>1597</v>
      </c>
      <c r="O6850">
        <v>0</v>
      </c>
      <c r="P6850" t="s">
        <v>1207</v>
      </c>
      <c r="Q6850">
        <v>20000301</v>
      </c>
      <c r="R6850">
        <v>756497001</v>
      </c>
    </row>
    <row r="6851" spans="1:18">
      <c r="A6851" t="s">
        <v>1594</v>
      </c>
      <c r="B6851" t="s">
        <v>1306</v>
      </c>
      <c r="C6851">
        <v>201007</v>
      </c>
      <c r="D6851">
        <v>31</v>
      </c>
      <c r="E6851" t="s">
        <v>1212</v>
      </c>
      <c r="F6851">
        <v>3924</v>
      </c>
      <c r="G6851">
        <v>73083</v>
      </c>
      <c r="H6851">
        <v>29388</v>
      </c>
      <c r="I6851">
        <v>43112064400</v>
      </c>
      <c r="J6851">
        <v>9</v>
      </c>
      <c r="K6851" t="s">
        <v>1600</v>
      </c>
      <c r="L6851">
        <v>2702</v>
      </c>
      <c r="M6851" t="s">
        <v>1596</v>
      </c>
      <c r="N6851" t="s">
        <v>1597</v>
      </c>
      <c r="O6851">
        <v>0</v>
      </c>
      <c r="P6851" t="s">
        <v>1207</v>
      </c>
      <c r="Q6851">
        <v>19940301</v>
      </c>
      <c r="R6851">
        <v>756497001</v>
      </c>
    </row>
    <row r="6852" spans="1:18">
      <c r="A6852" t="s">
        <v>1594</v>
      </c>
      <c r="B6852" t="s">
        <v>1323</v>
      </c>
      <c r="C6852">
        <v>201007</v>
      </c>
      <c r="D6852">
        <v>31</v>
      </c>
      <c r="E6852" t="s">
        <v>1212</v>
      </c>
      <c r="F6852">
        <v>2188</v>
      </c>
      <c r="G6852">
        <v>49111</v>
      </c>
      <c r="H6852">
        <v>9269</v>
      </c>
      <c r="I6852">
        <v>43112064801</v>
      </c>
      <c r="J6852">
        <v>9</v>
      </c>
      <c r="K6852" t="s">
        <v>1595</v>
      </c>
      <c r="L6852">
        <v>2702</v>
      </c>
      <c r="M6852" t="s">
        <v>1596</v>
      </c>
      <c r="N6852" t="s">
        <v>1597</v>
      </c>
      <c r="O6852">
        <v>0</v>
      </c>
      <c r="P6852" t="s">
        <v>1207</v>
      </c>
      <c r="Q6852">
        <v>19981216</v>
      </c>
      <c r="R6852">
        <v>756497001</v>
      </c>
    </row>
    <row r="6853" spans="1:18">
      <c r="A6853" t="s">
        <v>1594</v>
      </c>
      <c r="B6853" t="s">
        <v>1324</v>
      </c>
      <c r="C6853">
        <v>201007</v>
      </c>
      <c r="D6853">
        <v>31</v>
      </c>
      <c r="E6853" t="s">
        <v>1212</v>
      </c>
      <c r="F6853">
        <v>7022</v>
      </c>
      <c r="G6853">
        <v>163116</v>
      </c>
      <c r="H6853">
        <v>276722</v>
      </c>
      <c r="I6853">
        <v>43112065200</v>
      </c>
      <c r="J6853">
        <v>9</v>
      </c>
      <c r="K6853" t="s">
        <v>1595</v>
      </c>
      <c r="L6853">
        <v>2702</v>
      </c>
      <c r="M6853" t="s">
        <v>1596</v>
      </c>
      <c r="N6853" t="s">
        <v>1597</v>
      </c>
      <c r="O6853">
        <v>0</v>
      </c>
      <c r="P6853" t="s">
        <v>1207</v>
      </c>
      <c r="Q6853">
        <v>19940601</v>
      </c>
      <c r="R6853">
        <v>756497001</v>
      </c>
    </row>
    <row r="6854" spans="1:18">
      <c r="A6854" t="s">
        <v>1598</v>
      </c>
      <c r="B6854" t="s">
        <v>1360</v>
      </c>
      <c r="C6854">
        <v>201007</v>
      </c>
      <c r="D6854">
        <v>31</v>
      </c>
      <c r="E6854" t="s">
        <v>1212</v>
      </c>
      <c r="F6854">
        <v>9708</v>
      </c>
      <c r="G6854">
        <v>21540</v>
      </c>
      <c r="H6854">
        <v>58757</v>
      </c>
      <c r="I6854">
        <v>43112062502</v>
      </c>
      <c r="J6854">
        <v>9</v>
      </c>
      <c r="K6854" t="s">
        <v>1599</v>
      </c>
      <c r="L6854">
        <v>2702</v>
      </c>
      <c r="M6854" t="s">
        <v>1596</v>
      </c>
      <c r="N6854" t="s">
        <v>1597</v>
      </c>
      <c r="O6854">
        <v>0</v>
      </c>
      <c r="P6854" t="s">
        <v>1207</v>
      </c>
      <c r="Q6854">
        <v>20010123</v>
      </c>
      <c r="R6854">
        <v>756497001</v>
      </c>
    </row>
    <row r="6855" spans="1:18">
      <c r="A6855" t="s">
        <v>1598</v>
      </c>
      <c r="B6855" t="s">
        <v>1211</v>
      </c>
      <c r="C6855">
        <v>201007</v>
      </c>
      <c r="D6855">
        <v>31</v>
      </c>
      <c r="E6855" t="s">
        <v>1212</v>
      </c>
      <c r="F6855">
        <v>2602</v>
      </c>
      <c r="G6855">
        <v>9166</v>
      </c>
      <c r="H6855">
        <v>66476</v>
      </c>
      <c r="I6855">
        <v>43112062701</v>
      </c>
      <c r="J6855">
        <v>9</v>
      </c>
      <c r="K6855" t="s">
        <v>1599</v>
      </c>
      <c r="L6855">
        <v>2702</v>
      </c>
      <c r="M6855" t="s">
        <v>1596</v>
      </c>
      <c r="N6855" t="s">
        <v>1597</v>
      </c>
      <c r="O6855">
        <v>0</v>
      </c>
      <c r="P6855" t="s">
        <v>1207</v>
      </c>
      <c r="Q6855">
        <v>19981031</v>
      </c>
      <c r="R6855">
        <v>756497001</v>
      </c>
    </row>
    <row r="6856" spans="1:18">
      <c r="A6856" t="s">
        <v>1598</v>
      </c>
      <c r="B6856" t="s">
        <v>1215</v>
      </c>
      <c r="C6856">
        <v>201007</v>
      </c>
      <c r="D6856">
        <v>31</v>
      </c>
      <c r="E6856" t="s">
        <v>1212</v>
      </c>
      <c r="F6856">
        <v>5789</v>
      </c>
      <c r="G6856">
        <v>20994</v>
      </c>
      <c r="H6856">
        <v>27474</v>
      </c>
      <c r="I6856">
        <v>43112063101</v>
      </c>
      <c r="J6856">
        <v>9</v>
      </c>
      <c r="K6856" t="s">
        <v>1595</v>
      </c>
      <c r="L6856">
        <v>2702</v>
      </c>
      <c r="M6856" t="s">
        <v>1596</v>
      </c>
      <c r="N6856" t="s">
        <v>1597</v>
      </c>
      <c r="O6856">
        <v>0</v>
      </c>
      <c r="P6856" t="s">
        <v>1207</v>
      </c>
      <c r="Q6856">
        <v>20000827</v>
      </c>
      <c r="R6856">
        <v>756497001</v>
      </c>
    </row>
    <row r="6857" spans="1:18">
      <c r="A6857" t="s">
        <v>1598</v>
      </c>
      <c r="B6857" t="s">
        <v>1226</v>
      </c>
      <c r="C6857">
        <v>201007</v>
      </c>
      <c r="D6857">
        <v>31</v>
      </c>
      <c r="E6857" t="s">
        <v>1212</v>
      </c>
      <c r="F6857">
        <v>8603</v>
      </c>
      <c r="G6857">
        <v>15246</v>
      </c>
      <c r="H6857">
        <v>12527</v>
      </c>
      <c r="I6857">
        <v>43112063301</v>
      </c>
      <c r="J6857">
        <v>9</v>
      </c>
      <c r="K6857" t="s">
        <v>1599</v>
      </c>
      <c r="L6857">
        <v>2702</v>
      </c>
      <c r="M6857" t="s">
        <v>1596</v>
      </c>
      <c r="N6857" t="s">
        <v>1597</v>
      </c>
      <c r="O6857">
        <v>0</v>
      </c>
      <c r="P6857" t="s">
        <v>1207</v>
      </c>
      <c r="Q6857">
        <v>19951201</v>
      </c>
      <c r="R6857">
        <v>756497001</v>
      </c>
    </row>
    <row r="6858" spans="1:18">
      <c r="A6858" t="s">
        <v>1598</v>
      </c>
      <c r="B6858" t="s">
        <v>1303</v>
      </c>
      <c r="C6858">
        <v>201007</v>
      </c>
      <c r="D6858">
        <v>31</v>
      </c>
      <c r="E6858" t="s">
        <v>1212</v>
      </c>
      <c r="F6858">
        <v>7513</v>
      </c>
      <c r="G6858">
        <v>15212</v>
      </c>
      <c r="H6858">
        <v>34233</v>
      </c>
      <c r="I6858">
        <v>43112063701</v>
      </c>
      <c r="J6858">
        <v>9</v>
      </c>
      <c r="K6858" t="s">
        <v>1595</v>
      </c>
      <c r="L6858">
        <v>2702</v>
      </c>
      <c r="M6858" t="s">
        <v>1596</v>
      </c>
      <c r="N6858" t="s">
        <v>1597</v>
      </c>
      <c r="O6858">
        <v>0</v>
      </c>
      <c r="P6858" t="s">
        <v>1207</v>
      </c>
      <c r="Q6858">
        <v>19960201</v>
      </c>
      <c r="R6858">
        <v>756497001</v>
      </c>
    </row>
    <row r="6859" spans="1:18">
      <c r="A6859" t="s">
        <v>1598</v>
      </c>
      <c r="B6859" t="s">
        <v>1348</v>
      </c>
      <c r="C6859">
        <v>201007</v>
      </c>
      <c r="D6859">
        <v>31</v>
      </c>
      <c r="E6859" t="s">
        <v>1212</v>
      </c>
      <c r="F6859">
        <v>7986</v>
      </c>
      <c r="G6859">
        <v>13308</v>
      </c>
      <c r="H6859">
        <v>57213</v>
      </c>
      <c r="I6859">
        <v>43112064301</v>
      </c>
      <c r="J6859">
        <v>9</v>
      </c>
      <c r="K6859" t="s">
        <v>1595</v>
      </c>
      <c r="L6859">
        <v>2702</v>
      </c>
      <c r="M6859" t="s">
        <v>1596</v>
      </c>
      <c r="N6859" t="s">
        <v>1597</v>
      </c>
      <c r="O6859">
        <v>0</v>
      </c>
      <c r="P6859" t="s">
        <v>1207</v>
      </c>
      <c r="Q6859">
        <v>19970201</v>
      </c>
      <c r="R6859">
        <v>756497001</v>
      </c>
    </row>
    <row r="6860" spans="1:18">
      <c r="A6860" t="s">
        <v>1598</v>
      </c>
      <c r="B6860" t="s">
        <v>1228</v>
      </c>
      <c r="C6860">
        <v>201007</v>
      </c>
      <c r="D6860">
        <v>31</v>
      </c>
      <c r="E6860" t="s">
        <v>1212</v>
      </c>
      <c r="F6860">
        <v>3334</v>
      </c>
      <c r="G6860">
        <v>10360</v>
      </c>
      <c r="H6860">
        <v>65724</v>
      </c>
      <c r="I6860">
        <v>43112066201</v>
      </c>
      <c r="J6860">
        <v>9</v>
      </c>
      <c r="K6860" t="s">
        <v>1595</v>
      </c>
      <c r="L6860">
        <v>2702</v>
      </c>
      <c r="M6860" t="s">
        <v>1596</v>
      </c>
      <c r="N6860" t="s">
        <v>1597</v>
      </c>
      <c r="O6860">
        <v>0</v>
      </c>
      <c r="P6860" t="s">
        <v>1207</v>
      </c>
      <c r="Q6860">
        <v>19971112</v>
      </c>
      <c r="R6860">
        <v>756497001</v>
      </c>
    </row>
    <row r="6861" spans="1:18">
      <c r="A6861" t="s">
        <v>1601</v>
      </c>
      <c r="B6861" t="s">
        <v>1332</v>
      </c>
      <c r="C6861">
        <v>201007</v>
      </c>
      <c r="D6861">
        <v>31</v>
      </c>
      <c r="E6861" t="s">
        <v>1212</v>
      </c>
      <c r="F6861">
        <v>4629</v>
      </c>
      <c r="G6861">
        <v>15096</v>
      </c>
      <c r="H6861">
        <v>47778</v>
      </c>
      <c r="I6861">
        <v>560452006301</v>
      </c>
      <c r="J6861">
        <v>9</v>
      </c>
      <c r="K6861" t="s">
        <v>1602</v>
      </c>
      <c r="L6861">
        <v>2702</v>
      </c>
      <c r="M6861" t="s">
        <v>1596</v>
      </c>
      <c r="N6861" t="s">
        <v>1597</v>
      </c>
      <c r="O6861">
        <v>0</v>
      </c>
      <c r="P6861" t="s">
        <v>1207</v>
      </c>
      <c r="Q6861">
        <v>20000611</v>
      </c>
      <c r="R6861">
        <v>756497001</v>
      </c>
    </row>
    <row r="6862" spans="1:18">
      <c r="A6862" t="s">
        <v>1601</v>
      </c>
      <c r="B6862" t="s">
        <v>1333</v>
      </c>
      <c r="C6862">
        <v>201007</v>
      </c>
      <c r="D6862">
        <v>31</v>
      </c>
      <c r="E6862" t="s">
        <v>1212</v>
      </c>
      <c r="F6862">
        <v>5162</v>
      </c>
      <c r="G6862">
        <v>6752</v>
      </c>
      <c r="H6862">
        <v>32198</v>
      </c>
      <c r="I6862">
        <v>560452006402</v>
      </c>
      <c r="J6862">
        <v>9</v>
      </c>
      <c r="K6862" t="s">
        <v>1602</v>
      </c>
      <c r="L6862">
        <v>2702</v>
      </c>
      <c r="M6862" t="s">
        <v>1596</v>
      </c>
      <c r="N6862" t="s">
        <v>1597</v>
      </c>
      <c r="O6862">
        <v>0</v>
      </c>
      <c r="P6862" t="s">
        <v>1207</v>
      </c>
      <c r="Q6862">
        <v>20030411</v>
      </c>
      <c r="R6862">
        <v>756497001</v>
      </c>
    </row>
    <row r="6863" spans="1:18">
      <c r="A6863" t="s">
        <v>1601</v>
      </c>
      <c r="B6863" t="s">
        <v>1268</v>
      </c>
      <c r="C6863">
        <v>201007</v>
      </c>
      <c r="D6863">
        <v>31</v>
      </c>
      <c r="E6863" t="s">
        <v>1212</v>
      </c>
      <c r="F6863">
        <v>8935</v>
      </c>
      <c r="G6863">
        <v>5734</v>
      </c>
      <c r="H6863">
        <v>5987</v>
      </c>
      <c r="I6863">
        <v>560452006500</v>
      </c>
      <c r="J6863">
        <v>9</v>
      </c>
      <c r="K6863" t="s">
        <v>1602</v>
      </c>
      <c r="L6863">
        <v>2702</v>
      </c>
      <c r="M6863" t="s">
        <v>1596</v>
      </c>
      <c r="N6863" t="s">
        <v>1597</v>
      </c>
      <c r="O6863">
        <v>0</v>
      </c>
      <c r="P6863" t="s">
        <v>1207</v>
      </c>
      <c r="Q6863">
        <v>19910501</v>
      </c>
      <c r="R6863">
        <v>756497001</v>
      </c>
    </row>
    <row r="6864" spans="1:18">
      <c r="A6864" t="s">
        <v>1601</v>
      </c>
      <c r="B6864" t="s">
        <v>1269</v>
      </c>
      <c r="C6864">
        <v>201007</v>
      </c>
      <c r="D6864">
        <v>31</v>
      </c>
      <c r="E6864" t="s">
        <v>1212</v>
      </c>
      <c r="F6864">
        <v>13591</v>
      </c>
      <c r="G6864">
        <v>14733</v>
      </c>
      <c r="H6864">
        <v>126722</v>
      </c>
      <c r="I6864">
        <v>560452006600</v>
      </c>
      <c r="J6864">
        <v>9</v>
      </c>
      <c r="K6864" t="s">
        <v>1602</v>
      </c>
      <c r="L6864">
        <v>2702</v>
      </c>
      <c r="M6864" t="s">
        <v>1596</v>
      </c>
      <c r="N6864" t="s">
        <v>1597</v>
      </c>
      <c r="O6864">
        <v>0</v>
      </c>
      <c r="P6864" t="s">
        <v>1207</v>
      </c>
      <c r="Q6864">
        <v>19910601</v>
      </c>
      <c r="R6864">
        <v>756497001</v>
      </c>
    </row>
    <row r="6865" spans="1:18">
      <c r="A6865" t="s">
        <v>1601</v>
      </c>
      <c r="B6865" t="s">
        <v>1335</v>
      </c>
      <c r="C6865">
        <v>201007</v>
      </c>
      <c r="D6865">
        <v>21</v>
      </c>
      <c r="E6865" t="s">
        <v>1212</v>
      </c>
      <c r="F6865">
        <v>977</v>
      </c>
      <c r="G6865">
        <v>1773</v>
      </c>
      <c r="H6865">
        <v>291</v>
      </c>
      <c r="I6865">
        <v>560452008003</v>
      </c>
      <c r="J6865">
        <v>9</v>
      </c>
      <c r="K6865" t="s">
        <v>1602</v>
      </c>
      <c r="L6865">
        <v>2702</v>
      </c>
      <c r="M6865" t="s">
        <v>1596</v>
      </c>
      <c r="N6865" t="s">
        <v>1597</v>
      </c>
      <c r="O6865">
        <v>0</v>
      </c>
      <c r="P6865" t="s">
        <v>1207</v>
      </c>
      <c r="Q6865">
        <v>20030726</v>
      </c>
      <c r="R6865">
        <v>756497001</v>
      </c>
    </row>
    <row r="6866" spans="1:18">
      <c r="A6866" t="s">
        <v>1601</v>
      </c>
      <c r="B6866" t="s">
        <v>1273</v>
      </c>
      <c r="C6866">
        <v>201007</v>
      </c>
      <c r="D6866">
        <v>31</v>
      </c>
      <c r="E6866" t="s">
        <v>1212</v>
      </c>
      <c r="F6866">
        <v>4394</v>
      </c>
      <c r="G6866">
        <v>36058</v>
      </c>
      <c r="H6866">
        <v>10948</v>
      </c>
      <c r="I6866">
        <v>560452006701</v>
      </c>
      <c r="J6866">
        <v>9</v>
      </c>
      <c r="K6866" t="s">
        <v>1602</v>
      </c>
      <c r="L6866">
        <v>2702</v>
      </c>
      <c r="M6866" t="s">
        <v>1596</v>
      </c>
      <c r="N6866" t="s">
        <v>1597</v>
      </c>
      <c r="O6866">
        <v>0</v>
      </c>
      <c r="P6866" t="s">
        <v>1207</v>
      </c>
      <c r="Q6866">
        <v>19940501</v>
      </c>
      <c r="R6866">
        <v>756497001</v>
      </c>
    </row>
    <row r="6867" spans="1:18">
      <c r="A6867" t="s">
        <v>1594</v>
      </c>
      <c r="B6867" t="s">
        <v>1304</v>
      </c>
      <c r="C6867">
        <v>201008</v>
      </c>
      <c r="D6867">
        <v>31</v>
      </c>
      <c r="E6867" t="s">
        <v>1212</v>
      </c>
      <c r="F6867">
        <v>2427</v>
      </c>
      <c r="G6867">
        <v>3447</v>
      </c>
      <c r="H6867">
        <v>36868</v>
      </c>
      <c r="I6867">
        <v>43112062201</v>
      </c>
      <c r="J6867">
        <v>9</v>
      </c>
      <c r="K6867" t="s">
        <v>1595</v>
      </c>
      <c r="L6867">
        <v>2702</v>
      </c>
      <c r="M6867" t="s">
        <v>1596</v>
      </c>
      <c r="N6867" t="s">
        <v>1597</v>
      </c>
      <c r="O6867">
        <v>0</v>
      </c>
      <c r="P6867" t="s">
        <v>1207</v>
      </c>
      <c r="Q6867">
        <v>20011213</v>
      </c>
      <c r="R6867">
        <v>756497001</v>
      </c>
    </row>
    <row r="6868" spans="1:18">
      <c r="A6868" t="s">
        <v>1594</v>
      </c>
      <c r="B6868" t="s">
        <v>1305</v>
      </c>
      <c r="C6868">
        <v>201008</v>
      </c>
      <c r="D6868">
        <v>31</v>
      </c>
      <c r="E6868" t="s">
        <v>1212</v>
      </c>
      <c r="F6868">
        <v>4956</v>
      </c>
      <c r="G6868">
        <v>26205</v>
      </c>
      <c r="H6868">
        <v>125698</v>
      </c>
      <c r="I6868">
        <v>43112062401</v>
      </c>
      <c r="J6868">
        <v>9</v>
      </c>
      <c r="K6868" t="s">
        <v>1595</v>
      </c>
      <c r="L6868">
        <v>2702</v>
      </c>
      <c r="M6868" t="s">
        <v>1596</v>
      </c>
      <c r="N6868" t="s">
        <v>1597</v>
      </c>
      <c r="O6868">
        <v>0</v>
      </c>
      <c r="P6868" t="s">
        <v>1207</v>
      </c>
      <c r="Q6868">
        <v>20020820</v>
      </c>
      <c r="R6868">
        <v>756497001</v>
      </c>
    </row>
    <row r="6869" spans="1:18">
      <c r="A6869" t="s">
        <v>1594</v>
      </c>
      <c r="B6869" t="s">
        <v>1356</v>
      </c>
      <c r="C6869">
        <v>201008</v>
      </c>
      <c r="D6869">
        <v>31</v>
      </c>
      <c r="E6869" t="s">
        <v>1212</v>
      </c>
      <c r="F6869">
        <v>13077</v>
      </c>
      <c r="G6869">
        <v>17510</v>
      </c>
      <c r="H6869">
        <v>122116</v>
      </c>
      <c r="I6869">
        <v>43112062600</v>
      </c>
      <c r="J6869">
        <v>9</v>
      </c>
      <c r="K6869" t="s">
        <v>1600</v>
      </c>
      <c r="L6869">
        <v>2702</v>
      </c>
      <c r="M6869" t="s">
        <v>1596</v>
      </c>
      <c r="N6869" t="s">
        <v>1597</v>
      </c>
      <c r="O6869">
        <v>0</v>
      </c>
      <c r="P6869" t="s">
        <v>1207</v>
      </c>
      <c r="Q6869">
        <v>19910601</v>
      </c>
      <c r="R6869">
        <v>756497001</v>
      </c>
    </row>
    <row r="6870" spans="1:18">
      <c r="A6870" t="s">
        <v>1594</v>
      </c>
      <c r="B6870" t="s">
        <v>1384</v>
      </c>
      <c r="C6870">
        <v>201008</v>
      </c>
      <c r="D6870">
        <v>31</v>
      </c>
      <c r="E6870" t="s">
        <v>1212</v>
      </c>
      <c r="F6870">
        <v>6855</v>
      </c>
      <c r="G6870">
        <v>9443</v>
      </c>
      <c r="H6870">
        <v>33983</v>
      </c>
      <c r="I6870">
        <v>43112062901</v>
      </c>
      <c r="J6870">
        <v>9</v>
      </c>
      <c r="K6870" t="s">
        <v>1595</v>
      </c>
      <c r="L6870">
        <v>2702</v>
      </c>
      <c r="M6870" t="s">
        <v>1596</v>
      </c>
      <c r="N6870" t="s">
        <v>1597</v>
      </c>
      <c r="O6870">
        <v>0</v>
      </c>
      <c r="P6870" t="s">
        <v>1207</v>
      </c>
      <c r="Q6870">
        <v>19990108</v>
      </c>
      <c r="R6870">
        <v>756497001</v>
      </c>
    </row>
    <row r="6871" spans="1:18">
      <c r="A6871" t="s">
        <v>1594</v>
      </c>
      <c r="B6871" t="s">
        <v>1254</v>
      </c>
      <c r="C6871">
        <v>201008</v>
      </c>
      <c r="D6871">
        <v>31</v>
      </c>
      <c r="E6871" t="s">
        <v>1212</v>
      </c>
      <c r="F6871">
        <v>4807</v>
      </c>
      <c r="G6871">
        <v>14634</v>
      </c>
      <c r="H6871">
        <v>68124</v>
      </c>
      <c r="I6871">
        <v>43112063000</v>
      </c>
      <c r="J6871">
        <v>9</v>
      </c>
      <c r="K6871" t="s">
        <v>1595</v>
      </c>
      <c r="L6871">
        <v>2702</v>
      </c>
      <c r="M6871" t="s">
        <v>1596</v>
      </c>
      <c r="N6871" t="s">
        <v>1597</v>
      </c>
      <c r="O6871">
        <v>0</v>
      </c>
      <c r="P6871" t="s">
        <v>1207</v>
      </c>
      <c r="Q6871">
        <v>19910701</v>
      </c>
      <c r="R6871">
        <v>756497001</v>
      </c>
    </row>
    <row r="6872" spans="1:18">
      <c r="A6872" t="s">
        <v>1594</v>
      </c>
      <c r="B6872" t="s">
        <v>1255</v>
      </c>
      <c r="C6872">
        <v>201008</v>
      </c>
      <c r="D6872">
        <v>31</v>
      </c>
      <c r="E6872" t="s">
        <v>1212</v>
      </c>
      <c r="F6872">
        <v>1879</v>
      </c>
      <c r="G6872">
        <v>29056</v>
      </c>
      <c r="H6872">
        <v>7200</v>
      </c>
      <c r="I6872">
        <v>43112063801</v>
      </c>
      <c r="J6872">
        <v>9</v>
      </c>
      <c r="K6872" t="s">
        <v>1595</v>
      </c>
      <c r="L6872">
        <v>2702</v>
      </c>
      <c r="M6872" t="s">
        <v>1596</v>
      </c>
      <c r="N6872" t="s">
        <v>1597</v>
      </c>
      <c r="O6872">
        <v>0</v>
      </c>
      <c r="P6872" t="s">
        <v>1207</v>
      </c>
      <c r="Q6872">
        <v>20000301</v>
      </c>
      <c r="R6872">
        <v>756497001</v>
      </c>
    </row>
    <row r="6873" spans="1:18">
      <c r="A6873" t="s">
        <v>1594</v>
      </c>
      <c r="B6873" t="s">
        <v>1306</v>
      </c>
      <c r="C6873">
        <v>201008</v>
      </c>
      <c r="D6873">
        <v>31</v>
      </c>
      <c r="E6873" t="s">
        <v>1212</v>
      </c>
      <c r="F6873">
        <v>4426</v>
      </c>
      <c r="G6873">
        <v>73450</v>
      </c>
      <c r="H6873">
        <v>30541</v>
      </c>
      <c r="I6873">
        <v>43112064400</v>
      </c>
      <c r="J6873">
        <v>9</v>
      </c>
      <c r="K6873" t="s">
        <v>1600</v>
      </c>
      <c r="L6873">
        <v>2702</v>
      </c>
      <c r="M6873" t="s">
        <v>1596</v>
      </c>
      <c r="N6873" t="s">
        <v>1597</v>
      </c>
      <c r="O6873">
        <v>0</v>
      </c>
      <c r="P6873" t="s">
        <v>1207</v>
      </c>
      <c r="Q6873">
        <v>19940301</v>
      </c>
      <c r="R6873">
        <v>756497001</v>
      </c>
    </row>
    <row r="6874" spans="1:18">
      <c r="A6874" t="s">
        <v>1594</v>
      </c>
      <c r="B6874" t="s">
        <v>1323</v>
      </c>
      <c r="C6874">
        <v>201008</v>
      </c>
      <c r="D6874">
        <v>31</v>
      </c>
      <c r="E6874" t="s">
        <v>1212</v>
      </c>
      <c r="F6874">
        <v>2589</v>
      </c>
      <c r="G6874">
        <v>39896</v>
      </c>
      <c r="H6874">
        <v>9342</v>
      </c>
      <c r="I6874">
        <v>43112064801</v>
      </c>
      <c r="J6874">
        <v>9</v>
      </c>
      <c r="K6874" t="s">
        <v>1595</v>
      </c>
      <c r="L6874">
        <v>2702</v>
      </c>
      <c r="M6874" t="s">
        <v>1596</v>
      </c>
      <c r="N6874" t="s">
        <v>1597</v>
      </c>
      <c r="O6874">
        <v>0</v>
      </c>
      <c r="P6874" t="s">
        <v>1207</v>
      </c>
      <c r="Q6874">
        <v>19981216</v>
      </c>
      <c r="R6874">
        <v>756497001</v>
      </c>
    </row>
    <row r="6875" spans="1:18">
      <c r="A6875" t="s">
        <v>1594</v>
      </c>
      <c r="B6875" t="s">
        <v>1307</v>
      </c>
      <c r="C6875">
        <v>201008</v>
      </c>
      <c r="D6875">
        <v>30</v>
      </c>
      <c r="E6875" t="s">
        <v>1212</v>
      </c>
      <c r="F6875">
        <v>2356</v>
      </c>
      <c r="G6875">
        <v>4123</v>
      </c>
      <c r="H6875">
        <v>85282</v>
      </c>
      <c r="I6875">
        <v>43112065001</v>
      </c>
      <c r="J6875">
        <v>9</v>
      </c>
      <c r="K6875" t="s">
        <v>1595</v>
      </c>
      <c r="L6875">
        <v>2702</v>
      </c>
      <c r="M6875" t="s">
        <v>1596</v>
      </c>
      <c r="N6875" t="s">
        <v>1597</v>
      </c>
      <c r="O6875">
        <v>0</v>
      </c>
      <c r="P6875" t="s">
        <v>1207</v>
      </c>
      <c r="Q6875">
        <v>19980223</v>
      </c>
      <c r="R6875">
        <v>756497001</v>
      </c>
    </row>
    <row r="6876" spans="1:18">
      <c r="A6876" t="s">
        <v>1594</v>
      </c>
      <c r="B6876" t="s">
        <v>1324</v>
      </c>
      <c r="C6876">
        <v>201008</v>
      </c>
      <c r="D6876">
        <v>31</v>
      </c>
      <c r="E6876" t="s">
        <v>1212</v>
      </c>
      <c r="F6876">
        <v>7727</v>
      </c>
      <c r="G6876">
        <v>142509</v>
      </c>
      <c r="H6876">
        <v>239989</v>
      </c>
      <c r="I6876">
        <v>43112065200</v>
      </c>
      <c r="J6876">
        <v>9</v>
      </c>
      <c r="K6876" t="s">
        <v>1595</v>
      </c>
      <c r="L6876">
        <v>2702</v>
      </c>
      <c r="M6876" t="s">
        <v>1596</v>
      </c>
      <c r="N6876" t="s">
        <v>1597</v>
      </c>
      <c r="O6876">
        <v>0</v>
      </c>
      <c r="P6876" t="s">
        <v>1207</v>
      </c>
      <c r="Q6876">
        <v>19940601</v>
      </c>
      <c r="R6876">
        <v>756497001</v>
      </c>
    </row>
    <row r="6877" spans="1:18">
      <c r="A6877" t="s">
        <v>1598</v>
      </c>
      <c r="B6877" t="s">
        <v>1360</v>
      </c>
      <c r="C6877">
        <v>201008</v>
      </c>
      <c r="D6877">
        <v>31</v>
      </c>
      <c r="E6877" t="s">
        <v>1212</v>
      </c>
      <c r="F6877">
        <v>9630</v>
      </c>
      <c r="G6877">
        <v>23047</v>
      </c>
      <c r="H6877">
        <v>64812</v>
      </c>
      <c r="I6877">
        <v>43112062502</v>
      </c>
      <c r="J6877">
        <v>9</v>
      </c>
      <c r="K6877" t="s">
        <v>1599</v>
      </c>
      <c r="L6877">
        <v>2702</v>
      </c>
      <c r="M6877" t="s">
        <v>1596</v>
      </c>
      <c r="N6877" t="s">
        <v>1597</v>
      </c>
      <c r="O6877">
        <v>0</v>
      </c>
      <c r="P6877" t="s">
        <v>1207</v>
      </c>
      <c r="Q6877">
        <v>20010123</v>
      </c>
      <c r="R6877">
        <v>756497001</v>
      </c>
    </row>
    <row r="6878" spans="1:18">
      <c r="A6878" t="s">
        <v>1598</v>
      </c>
      <c r="B6878" t="s">
        <v>1211</v>
      </c>
      <c r="C6878">
        <v>201008</v>
      </c>
      <c r="D6878">
        <v>31</v>
      </c>
      <c r="E6878" t="s">
        <v>1212</v>
      </c>
      <c r="F6878">
        <v>2636</v>
      </c>
      <c r="G6878">
        <v>15659</v>
      </c>
      <c r="H6878">
        <v>77141</v>
      </c>
      <c r="I6878">
        <v>43112062701</v>
      </c>
      <c r="J6878">
        <v>9</v>
      </c>
      <c r="K6878" t="s">
        <v>1599</v>
      </c>
      <c r="L6878">
        <v>2702</v>
      </c>
      <c r="M6878" t="s">
        <v>1596</v>
      </c>
      <c r="N6878" t="s">
        <v>1597</v>
      </c>
      <c r="O6878">
        <v>0</v>
      </c>
      <c r="P6878" t="s">
        <v>1207</v>
      </c>
      <c r="Q6878">
        <v>19981031</v>
      </c>
      <c r="R6878">
        <v>756497001</v>
      </c>
    </row>
    <row r="6879" spans="1:18">
      <c r="A6879" t="s">
        <v>1598</v>
      </c>
      <c r="B6879" t="s">
        <v>1215</v>
      </c>
      <c r="C6879">
        <v>201008</v>
      </c>
      <c r="D6879">
        <v>31</v>
      </c>
      <c r="E6879" t="s">
        <v>1212</v>
      </c>
      <c r="F6879">
        <v>5456</v>
      </c>
      <c r="G6879">
        <v>21099</v>
      </c>
      <c r="H6879">
        <v>31299</v>
      </c>
      <c r="I6879">
        <v>43112063101</v>
      </c>
      <c r="J6879">
        <v>9</v>
      </c>
      <c r="K6879" t="s">
        <v>1595</v>
      </c>
      <c r="L6879">
        <v>2702</v>
      </c>
      <c r="M6879" t="s">
        <v>1596</v>
      </c>
      <c r="N6879" t="s">
        <v>1597</v>
      </c>
      <c r="O6879">
        <v>0</v>
      </c>
      <c r="P6879" t="s">
        <v>1207</v>
      </c>
      <c r="Q6879">
        <v>20000827</v>
      </c>
      <c r="R6879">
        <v>756497001</v>
      </c>
    </row>
    <row r="6880" spans="1:18">
      <c r="A6880" t="s">
        <v>1598</v>
      </c>
      <c r="B6880" t="s">
        <v>1226</v>
      </c>
      <c r="C6880">
        <v>201008</v>
      </c>
      <c r="D6880">
        <v>31</v>
      </c>
      <c r="E6880" t="s">
        <v>1212</v>
      </c>
      <c r="F6880">
        <v>8695</v>
      </c>
      <c r="G6880">
        <v>15129</v>
      </c>
      <c r="H6880">
        <v>13939</v>
      </c>
      <c r="I6880">
        <v>43112063301</v>
      </c>
      <c r="J6880">
        <v>9</v>
      </c>
      <c r="K6880" t="s">
        <v>1599</v>
      </c>
      <c r="L6880">
        <v>2702</v>
      </c>
      <c r="M6880" t="s">
        <v>1596</v>
      </c>
      <c r="N6880" t="s">
        <v>1597</v>
      </c>
      <c r="O6880">
        <v>0</v>
      </c>
      <c r="P6880" t="s">
        <v>1207</v>
      </c>
      <c r="Q6880">
        <v>19951201</v>
      </c>
      <c r="R6880">
        <v>756497001</v>
      </c>
    </row>
    <row r="6881" spans="1:18">
      <c r="A6881" t="s">
        <v>1598</v>
      </c>
      <c r="B6881" t="s">
        <v>1303</v>
      </c>
      <c r="C6881">
        <v>201008</v>
      </c>
      <c r="D6881">
        <v>31</v>
      </c>
      <c r="E6881" t="s">
        <v>1212</v>
      </c>
      <c r="F6881">
        <v>7097</v>
      </c>
      <c r="G6881">
        <v>18560</v>
      </c>
      <c r="H6881">
        <v>39293</v>
      </c>
      <c r="I6881">
        <v>43112063701</v>
      </c>
      <c r="J6881">
        <v>9</v>
      </c>
      <c r="K6881" t="s">
        <v>1595</v>
      </c>
      <c r="L6881">
        <v>2702</v>
      </c>
      <c r="M6881" t="s">
        <v>1596</v>
      </c>
      <c r="N6881" t="s">
        <v>1597</v>
      </c>
      <c r="O6881">
        <v>0</v>
      </c>
      <c r="P6881" t="s">
        <v>1207</v>
      </c>
      <c r="Q6881">
        <v>19960201</v>
      </c>
      <c r="R6881">
        <v>756497001</v>
      </c>
    </row>
    <row r="6882" spans="1:18">
      <c r="A6882" t="s">
        <v>1598</v>
      </c>
      <c r="B6882" t="s">
        <v>1348</v>
      </c>
      <c r="C6882">
        <v>201008</v>
      </c>
      <c r="D6882">
        <v>31</v>
      </c>
      <c r="E6882" t="s">
        <v>1212</v>
      </c>
      <c r="F6882">
        <v>5579</v>
      </c>
      <c r="G6882">
        <v>17454</v>
      </c>
      <c r="H6882">
        <v>51577</v>
      </c>
      <c r="I6882">
        <v>43112064301</v>
      </c>
      <c r="J6882">
        <v>9</v>
      </c>
      <c r="K6882" t="s">
        <v>1595</v>
      </c>
      <c r="L6882">
        <v>2702</v>
      </c>
      <c r="M6882" t="s">
        <v>1596</v>
      </c>
      <c r="N6882" t="s">
        <v>1597</v>
      </c>
      <c r="O6882">
        <v>0</v>
      </c>
      <c r="P6882" t="s">
        <v>1207</v>
      </c>
      <c r="Q6882">
        <v>19970201</v>
      </c>
      <c r="R6882">
        <v>756497001</v>
      </c>
    </row>
    <row r="6883" spans="1:18">
      <c r="A6883" t="s">
        <v>1598</v>
      </c>
      <c r="B6883" t="s">
        <v>1228</v>
      </c>
      <c r="C6883">
        <v>201008</v>
      </c>
      <c r="D6883">
        <v>31</v>
      </c>
      <c r="E6883" t="s">
        <v>1212</v>
      </c>
      <c r="F6883">
        <v>2769</v>
      </c>
      <c r="G6883">
        <v>11031</v>
      </c>
      <c r="H6883">
        <v>73377</v>
      </c>
      <c r="I6883">
        <v>43112066201</v>
      </c>
      <c r="J6883">
        <v>9</v>
      </c>
      <c r="K6883" t="s">
        <v>1595</v>
      </c>
      <c r="L6883">
        <v>2702</v>
      </c>
      <c r="M6883" t="s">
        <v>1596</v>
      </c>
      <c r="N6883" t="s">
        <v>1597</v>
      </c>
      <c r="O6883">
        <v>0</v>
      </c>
      <c r="P6883" t="s">
        <v>1207</v>
      </c>
      <c r="Q6883">
        <v>19971112</v>
      </c>
      <c r="R6883">
        <v>756497001</v>
      </c>
    </row>
    <row r="6884" spans="1:18">
      <c r="A6884" t="s">
        <v>1601</v>
      </c>
      <c r="B6884" t="s">
        <v>1332</v>
      </c>
      <c r="C6884">
        <v>201008</v>
      </c>
      <c r="D6884">
        <v>31</v>
      </c>
      <c r="E6884" t="s">
        <v>1212</v>
      </c>
      <c r="F6884">
        <v>5861</v>
      </c>
      <c r="G6884">
        <v>14141</v>
      </c>
      <c r="H6884">
        <v>48644</v>
      </c>
      <c r="I6884">
        <v>560452006301</v>
      </c>
      <c r="J6884">
        <v>9</v>
      </c>
      <c r="K6884" t="s">
        <v>1602</v>
      </c>
      <c r="L6884">
        <v>2702</v>
      </c>
      <c r="M6884" t="s">
        <v>1596</v>
      </c>
      <c r="N6884" t="s">
        <v>1597</v>
      </c>
      <c r="O6884">
        <v>0</v>
      </c>
      <c r="P6884" t="s">
        <v>1207</v>
      </c>
      <c r="Q6884">
        <v>20000611</v>
      </c>
      <c r="R6884">
        <v>756497001</v>
      </c>
    </row>
    <row r="6885" spans="1:18">
      <c r="A6885" t="s">
        <v>1601</v>
      </c>
      <c r="B6885" t="s">
        <v>1333</v>
      </c>
      <c r="C6885">
        <v>201008</v>
      </c>
      <c r="D6885">
        <v>31</v>
      </c>
      <c r="E6885" t="s">
        <v>1212</v>
      </c>
      <c r="F6885">
        <v>5012</v>
      </c>
      <c r="G6885">
        <v>5863</v>
      </c>
      <c r="H6885">
        <v>27567</v>
      </c>
      <c r="I6885">
        <v>560452006402</v>
      </c>
      <c r="J6885">
        <v>9</v>
      </c>
      <c r="K6885" t="s">
        <v>1602</v>
      </c>
      <c r="L6885">
        <v>2702</v>
      </c>
      <c r="M6885" t="s">
        <v>1596</v>
      </c>
      <c r="N6885" t="s">
        <v>1597</v>
      </c>
      <c r="O6885">
        <v>0</v>
      </c>
      <c r="P6885" t="s">
        <v>1207</v>
      </c>
      <c r="Q6885">
        <v>20030411</v>
      </c>
      <c r="R6885">
        <v>756497001</v>
      </c>
    </row>
    <row r="6886" spans="1:18">
      <c r="A6886" t="s">
        <v>1601</v>
      </c>
      <c r="B6886" t="s">
        <v>1268</v>
      </c>
      <c r="C6886">
        <v>201008</v>
      </c>
      <c r="D6886">
        <v>31</v>
      </c>
      <c r="E6886" t="s">
        <v>1212</v>
      </c>
      <c r="F6886">
        <v>8224</v>
      </c>
      <c r="G6886">
        <v>3793</v>
      </c>
      <c r="H6886">
        <v>5115</v>
      </c>
      <c r="I6886">
        <v>560452006500</v>
      </c>
      <c r="J6886">
        <v>9</v>
      </c>
      <c r="K6886" t="s">
        <v>1602</v>
      </c>
      <c r="L6886">
        <v>2702</v>
      </c>
      <c r="M6886" t="s">
        <v>1596</v>
      </c>
      <c r="N6886" t="s">
        <v>1597</v>
      </c>
      <c r="O6886">
        <v>0</v>
      </c>
      <c r="P6886" t="s">
        <v>1207</v>
      </c>
      <c r="Q6886">
        <v>19910501</v>
      </c>
      <c r="R6886">
        <v>756497001</v>
      </c>
    </row>
    <row r="6887" spans="1:18">
      <c r="A6887" t="s">
        <v>1601</v>
      </c>
      <c r="B6887" t="s">
        <v>1269</v>
      </c>
      <c r="C6887">
        <v>201008</v>
      </c>
      <c r="D6887">
        <v>31</v>
      </c>
      <c r="E6887" t="s">
        <v>1212</v>
      </c>
      <c r="F6887">
        <v>14540</v>
      </c>
      <c r="G6887">
        <v>16328</v>
      </c>
      <c r="H6887">
        <v>122549</v>
      </c>
      <c r="I6887">
        <v>560452006600</v>
      </c>
      <c r="J6887">
        <v>9</v>
      </c>
      <c r="K6887" t="s">
        <v>1602</v>
      </c>
      <c r="L6887">
        <v>2702</v>
      </c>
      <c r="M6887" t="s">
        <v>1596</v>
      </c>
      <c r="N6887" t="s">
        <v>1597</v>
      </c>
      <c r="O6887">
        <v>0</v>
      </c>
      <c r="P6887" t="s">
        <v>1207</v>
      </c>
      <c r="Q6887">
        <v>19910601</v>
      </c>
      <c r="R6887">
        <v>756497001</v>
      </c>
    </row>
    <row r="6888" spans="1:18">
      <c r="A6888" t="s">
        <v>1601</v>
      </c>
      <c r="B6888" t="s">
        <v>1335</v>
      </c>
      <c r="C6888">
        <v>201008</v>
      </c>
      <c r="D6888">
        <v>25</v>
      </c>
      <c r="E6888" t="s">
        <v>1212</v>
      </c>
      <c r="F6888">
        <v>1031</v>
      </c>
      <c r="G6888">
        <v>609</v>
      </c>
      <c r="H6888">
        <v>511</v>
      </c>
      <c r="I6888">
        <v>560452008003</v>
      </c>
      <c r="J6888">
        <v>9</v>
      </c>
      <c r="K6888" t="s">
        <v>1602</v>
      </c>
      <c r="L6888">
        <v>2702</v>
      </c>
      <c r="M6888" t="s">
        <v>1596</v>
      </c>
      <c r="N6888" t="s">
        <v>1597</v>
      </c>
      <c r="O6888">
        <v>0</v>
      </c>
      <c r="P6888" t="s">
        <v>1207</v>
      </c>
      <c r="Q6888">
        <v>20030726</v>
      </c>
      <c r="R6888">
        <v>756497001</v>
      </c>
    </row>
    <row r="6889" spans="1:18">
      <c r="A6889" t="s">
        <v>1601</v>
      </c>
      <c r="B6889" t="s">
        <v>1273</v>
      </c>
      <c r="C6889">
        <v>201008</v>
      </c>
      <c r="D6889">
        <v>31</v>
      </c>
      <c r="E6889" t="s">
        <v>1212</v>
      </c>
      <c r="F6889">
        <v>4088</v>
      </c>
      <c r="G6889">
        <v>38928</v>
      </c>
      <c r="H6889">
        <v>10608</v>
      </c>
      <c r="I6889">
        <v>560452006701</v>
      </c>
      <c r="J6889">
        <v>9</v>
      </c>
      <c r="K6889" t="s">
        <v>1602</v>
      </c>
      <c r="L6889">
        <v>2702</v>
      </c>
      <c r="M6889" t="s">
        <v>1596</v>
      </c>
      <c r="N6889" t="s">
        <v>1597</v>
      </c>
      <c r="O6889">
        <v>0</v>
      </c>
      <c r="P6889" t="s">
        <v>1207</v>
      </c>
      <c r="Q6889">
        <v>19940501</v>
      </c>
      <c r="R6889">
        <v>756497001</v>
      </c>
    </row>
    <row r="6890" spans="1:18">
      <c r="A6890" t="s">
        <v>1594</v>
      </c>
      <c r="B6890" t="s">
        <v>1304</v>
      </c>
      <c r="C6890">
        <v>201009</v>
      </c>
      <c r="D6890">
        <v>21</v>
      </c>
      <c r="E6890" t="s">
        <v>1212</v>
      </c>
      <c r="F6890">
        <v>2372</v>
      </c>
      <c r="G6890">
        <v>3915</v>
      </c>
      <c r="H6890">
        <v>27800</v>
      </c>
      <c r="I6890">
        <v>43112062201</v>
      </c>
      <c r="J6890">
        <v>9</v>
      </c>
      <c r="K6890" t="s">
        <v>1595</v>
      </c>
      <c r="L6890">
        <v>2702</v>
      </c>
      <c r="M6890" t="s">
        <v>1596</v>
      </c>
      <c r="N6890" t="s">
        <v>1597</v>
      </c>
      <c r="O6890">
        <v>0</v>
      </c>
      <c r="P6890" t="s">
        <v>1207</v>
      </c>
      <c r="Q6890">
        <v>20011213</v>
      </c>
      <c r="R6890">
        <v>756497001</v>
      </c>
    </row>
    <row r="6891" spans="1:18">
      <c r="A6891" t="s">
        <v>1594</v>
      </c>
      <c r="B6891" t="s">
        <v>1305</v>
      </c>
      <c r="C6891">
        <v>201009</v>
      </c>
      <c r="D6891">
        <v>30</v>
      </c>
      <c r="E6891" t="s">
        <v>1212</v>
      </c>
      <c r="F6891">
        <v>5033</v>
      </c>
      <c r="G6891">
        <v>29846</v>
      </c>
      <c r="H6891">
        <v>128859</v>
      </c>
      <c r="I6891">
        <v>43112062401</v>
      </c>
      <c r="J6891">
        <v>9</v>
      </c>
      <c r="K6891" t="s">
        <v>1595</v>
      </c>
      <c r="L6891">
        <v>2702</v>
      </c>
      <c r="M6891" t="s">
        <v>1596</v>
      </c>
      <c r="N6891" t="s">
        <v>1597</v>
      </c>
      <c r="O6891">
        <v>0</v>
      </c>
      <c r="P6891" t="s">
        <v>1207</v>
      </c>
      <c r="Q6891">
        <v>20020820</v>
      </c>
      <c r="R6891">
        <v>756497001</v>
      </c>
    </row>
    <row r="6892" spans="1:18">
      <c r="A6892" t="s">
        <v>1594</v>
      </c>
      <c r="B6892" t="s">
        <v>1356</v>
      </c>
      <c r="C6892">
        <v>201009</v>
      </c>
      <c r="D6892">
        <v>30</v>
      </c>
      <c r="E6892" t="s">
        <v>1212</v>
      </c>
      <c r="F6892">
        <v>14704</v>
      </c>
      <c r="G6892">
        <v>21651</v>
      </c>
      <c r="H6892">
        <v>126718</v>
      </c>
      <c r="I6892">
        <v>43112062600</v>
      </c>
      <c r="J6892">
        <v>9</v>
      </c>
      <c r="K6892" t="s">
        <v>1600</v>
      </c>
      <c r="L6892">
        <v>2702</v>
      </c>
      <c r="M6892" t="s">
        <v>1596</v>
      </c>
      <c r="N6892" t="s">
        <v>1597</v>
      </c>
      <c r="O6892">
        <v>0</v>
      </c>
      <c r="P6892" t="s">
        <v>1207</v>
      </c>
      <c r="Q6892">
        <v>19910601</v>
      </c>
      <c r="R6892">
        <v>756497001</v>
      </c>
    </row>
    <row r="6893" spans="1:18">
      <c r="A6893" t="s">
        <v>1594</v>
      </c>
      <c r="B6893" t="s">
        <v>1384</v>
      </c>
      <c r="C6893">
        <v>201009</v>
      </c>
      <c r="D6893">
        <v>30</v>
      </c>
      <c r="E6893" t="s">
        <v>1212</v>
      </c>
      <c r="F6893">
        <v>5471</v>
      </c>
      <c r="G6893">
        <v>9112</v>
      </c>
      <c r="H6893">
        <v>34713</v>
      </c>
      <c r="I6893">
        <v>43112062901</v>
      </c>
      <c r="J6893">
        <v>9</v>
      </c>
      <c r="K6893" t="s">
        <v>1595</v>
      </c>
      <c r="L6893">
        <v>2702</v>
      </c>
      <c r="M6893" t="s">
        <v>1596</v>
      </c>
      <c r="N6893" t="s">
        <v>1597</v>
      </c>
      <c r="O6893">
        <v>0</v>
      </c>
      <c r="P6893" t="s">
        <v>1207</v>
      </c>
      <c r="Q6893">
        <v>19990108</v>
      </c>
      <c r="R6893">
        <v>756497001</v>
      </c>
    </row>
    <row r="6894" spans="1:18">
      <c r="A6894" t="s">
        <v>1594</v>
      </c>
      <c r="B6894" t="s">
        <v>1254</v>
      </c>
      <c r="C6894">
        <v>201009</v>
      </c>
      <c r="D6894">
        <v>30</v>
      </c>
      <c r="E6894" t="s">
        <v>1212</v>
      </c>
      <c r="F6894">
        <v>5366</v>
      </c>
      <c r="G6894">
        <v>15586</v>
      </c>
      <c r="H6894">
        <v>67711</v>
      </c>
      <c r="I6894">
        <v>43112063000</v>
      </c>
      <c r="J6894">
        <v>9</v>
      </c>
      <c r="K6894" t="s">
        <v>1595</v>
      </c>
      <c r="L6894">
        <v>2702</v>
      </c>
      <c r="M6894" t="s">
        <v>1596</v>
      </c>
      <c r="N6894" t="s">
        <v>1597</v>
      </c>
      <c r="O6894">
        <v>0</v>
      </c>
      <c r="P6894" t="s">
        <v>1207</v>
      </c>
      <c r="Q6894">
        <v>19910701</v>
      </c>
      <c r="R6894">
        <v>756497001</v>
      </c>
    </row>
    <row r="6895" spans="1:18">
      <c r="A6895" t="s">
        <v>1594</v>
      </c>
      <c r="B6895" t="s">
        <v>1255</v>
      </c>
      <c r="C6895">
        <v>201009</v>
      </c>
      <c r="D6895">
        <v>30</v>
      </c>
      <c r="E6895" t="s">
        <v>1212</v>
      </c>
      <c r="F6895">
        <v>3405</v>
      </c>
      <c r="G6895">
        <v>41343</v>
      </c>
      <c r="H6895">
        <v>10336</v>
      </c>
      <c r="I6895">
        <v>43112063801</v>
      </c>
      <c r="J6895">
        <v>9</v>
      </c>
      <c r="K6895" t="s">
        <v>1595</v>
      </c>
      <c r="L6895">
        <v>2702</v>
      </c>
      <c r="M6895" t="s">
        <v>1596</v>
      </c>
      <c r="N6895" t="s">
        <v>1597</v>
      </c>
      <c r="O6895">
        <v>0</v>
      </c>
      <c r="P6895" t="s">
        <v>1207</v>
      </c>
      <c r="Q6895">
        <v>20000301</v>
      </c>
      <c r="R6895">
        <v>756497001</v>
      </c>
    </row>
    <row r="6896" spans="1:18">
      <c r="A6896" t="s">
        <v>1594</v>
      </c>
      <c r="B6896" t="s">
        <v>1306</v>
      </c>
      <c r="C6896">
        <v>201009</v>
      </c>
      <c r="D6896">
        <v>30</v>
      </c>
      <c r="E6896" t="s">
        <v>1212</v>
      </c>
      <c r="F6896">
        <v>11578</v>
      </c>
      <c r="G6896">
        <v>71691</v>
      </c>
      <c r="H6896">
        <v>36823</v>
      </c>
      <c r="I6896">
        <v>43112064400</v>
      </c>
      <c r="J6896">
        <v>9</v>
      </c>
      <c r="K6896" t="s">
        <v>1600</v>
      </c>
      <c r="L6896">
        <v>2702</v>
      </c>
      <c r="M6896" t="s">
        <v>1596</v>
      </c>
      <c r="N6896" t="s">
        <v>1597</v>
      </c>
      <c r="O6896">
        <v>0</v>
      </c>
      <c r="P6896" t="s">
        <v>1207</v>
      </c>
      <c r="Q6896">
        <v>19940301</v>
      </c>
      <c r="R6896">
        <v>756497001</v>
      </c>
    </row>
    <row r="6897" spans="1:18">
      <c r="A6897" t="s">
        <v>1594</v>
      </c>
      <c r="B6897" t="s">
        <v>1323</v>
      </c>
      <c r="C6897">
        <v>201009</v>
      </c>
      <c r="D6897">
        <v>30</v>
      </c>
      <c r="E6897" t="s">
        <v>1212</v>
      </c>
      <c r="F6897">
        <v>2521</v>
      </c>
      <c r="G6897">
        <v>46835</v>
      </c>
      <c r="H6897">
        <v>8223</v>
      </c>
      <c r="I6897">
        <v>43112064801</v>
      </c>
      <c r="J6897">
        <v>9</v>
      </c>
      <c r="K6897" t="s">
        <v>1595</v>
      </c>
      <c r="L6897">
        <v>2702</v>
      </c>
      <c r="M6897" t="s">
        <v>1596</v>
      </c>
      <c r="N6897" t="s">
        <v>1597</v>
      </c>
      <c r="O6897">
        <v>0</v>
      </c>
      <c r="P6897" t="s">
        <v>1207</v>
      </c>
      <c r="Q6897">
        <v>19981216</v>
      </c>
      <c r="R6897">
        <v>756497001</v>
      </c>
    </row>
    <row r="6898" spans="1:18">
      <c r="A6898" t="s">
        <v>1594</v>
      </c>
      <c r="B6898" t="s">
        <v>1307</v>
      </c>
      <c r="C6898">
        <v>201009</v>
      </c>
      <c r="D6898">
        <v>30</v>
      </c>
      <c r="E6898" t="s">
        <v>1212</v>
      </c>
      <c r="F6898">
        <v>1346</v>
      </c>
      <c r="G6898">
        <v>3566</v>
      </c>
      <c r="H6898">
        <v>52713</v>
      </c>
      <c r="I6898">
        <v>43112065001</v>
      </c>
      <c r="J6898">
        <v>9</v>
      </c>
      <c r="K6898" t="s">
        <v>1595</v>
      </c>
      <c r="L6898">
        <v>2702</v>
      </c>
      <c r="M6898" t="s">
        <v>1596</v>
      </c>
      <c r="N6898" t="s">
        <v>1597</v>
      </c>
      <c r="O6898">
        <v>0</v>
      </c>
      <c r="P6898" t="s">
        <v>1207</v>
      </c>
      <c r="Q6898">
        <v>19980223</v>
      </c>
      <c r="R6898">
        <v>756497001</v>
      </c>
    </row>
    <row r="6899" spans="1:18">
      <c r="A6899" t="s">
        <v>1594</v>
      </c>
      <c r="B6899" t="s">
        <v>1324</v>
      </c>
      <c r="C6899">
        <v>201009</v>
      </c>
      <c r="D6899">
        <v>30</v>
      </c>
      <c r="E6899" t="s">
        <v>1212</v>
      </c>
      <c r="F6899">
        <v>8027</v>
      </c>
      <c r="G6899">
        <v>169589</v>
      </c>
      <c r="H6899">
        <v>241620</v>
      </c>
      <c r="I6899">
        <v>43112065200</v>
      </c>
      <c r="J6899">
        <v>9</v>
      </c>
      <c r="K6899" t="s">
        <v>1595</v>
      </c>
      <c r="L6899">
        <v>2702</v>
      </c>
      <c r="M6899" t="s">
        <v>1596</v>
      </c>
      <c r="N6899" t="s">
        <v>1597</v>
      </c>
      <c r="O6899">
        <v>0</v>
      </c>
      <c r="P6899" t="s">
        <v>1207</v>
      </c>
      <c r="Q6899">
        <v>19940601</v>
      </c>
      <c r="R6899">
        <v>756497001</v>
      </c>
    </row>
    <row r="6900" spans="1:18">
      <c r="A6900" t="s">
        <v>1598</v>
      </c>
      <c r="B6900" t="s">
        <v>1360</v>
      </c>
      <c r="C6900">
        <v>201009</v>
      </c>
      <c r="D6900">
        <v>30</v>
      </c>
      <c r="E6900" t="s">
        <v>1212</v>
      </c>
      <c r="F6900">
        <v>9555</v>
      </c>
      <c r="G6900">
        <v>21579</v>
      </c>
      <c r="H6900">
        <v>84823</v>
      </c>
      <c r="I6900">
        <v>43112062502</v>
      </c>
      <c r="J6900">
        <v>9</v>
      </c>
      <c r="K6900" t="s">
        <v>1599</v>
      </c>
      <c r="L6900">
        <v>2702</v>
      </c>
      <c r="M6900" t="s">
        <v>1596</v>
      </c>
      <c r="N6900" t="s">
        <v>1597</v>
      </c>
      <c r="O6900">
        <v>0</v>
      </c>
      <c r="P6900" t="s">
        <v>1207</v>
      </c>
      <c r="Q6900">
        <v>20010123</v>
      </c>
      <c r="R6900">
        <v>756497001</v>
      </c>
    </row>
    <row r="6901" spans="1:18">
      <c r="A6901" t="s">
        <v>1598</v>
      </c>
      <c r="B6901" t="s">
        <v>1211</v>
      </c>
      <c r="C6901">
        <v>201009</v>
      </c>
      <c r="D6901">
        <v>30</v>
      </c>
      <c r="E6901" t="s">
        <v>1212</v>
      </c>
      <c r="F6901">
        <v>2666</v>
      </c>
      <c r="G6901">
        <v>13622</v>
      </c>
      <c r="H6901">
        <v>97463</v>
      </c>
      <c r="I6901">
        <v>43112062701</v>
      </c>
      <c r="J6901">
        <v>9</v>
      </c>
      <c r="K6901" t="s">
        <v>1599</v>
      </c>
      <c r="L6901">
        <v>2702</v>
      </c>
      <c r="M6901" t="s">
        <v>1596</v>
      </c>
      <c r="N6901" t="s">
        <v>1597</v>
      </c>
      <c r="O6901">
        <v>0</v>
      </c>
      <c r="P6901" t="s">
        <v>1207</v>
      </c>
      <c r="Q6901">
        <v>19981031</v>
      </c>
      <c r="R6901">
        <v>756497001</v>
      </c>
    </row>
    <row r="6902" spans="1:18">
      <c r="A6902" t="s">
        <v>1598</v>
      </c>
      <c r="B6902" t="s">
        <v>1215</v>
      </c>
      <c r="C6902">
        <v>201009</v>
      </c>
      <c r="D6902">
        <v>28</v>
      </c>
      <c r="E6902" t="s">
        <v>1212</v>
      </c>
      <c r="F6902">
        <v>5055</v>
      </c>
      <c r="G6902">
        <v>20741</v>
      </c>
      <c r="H6902">
        <v>38516</v>
      </c>
      <c r="I6902">
        <v>43112063101</v>
      </c>
      <c r="J6902">
        <v>9</v>
      </c>
      <c r="K6902" t="s">
        <v>1595</v>
      </c>
      <c r="L6902">
        <v>2702</v>
      </c>
      <c r="M6902" t="s">
        <v>1596</v>
      </c>
      <c r="N6902" t="s">
        <v>1597</v>
      </c>
      <c r="O6902">
        <v>0</v>
      </c>
      <c r="P6902" t="s">
        <v>1207</v>
      </c>
      <c r="Q6902">
        <v>20000827</v>
      </c>
      <c r="R6902">
        <v>756497001</v>
      </c>
    </row>
    <row r="6903" spans="1:18">
      <c r="A6903" t="s">
        <v>1598</v>
      </c>
      <c r="B6903" t="s">
        <v>1226</v>
      </c>
      <c r="C6903">
        <v>201009</v>
      </c>
      <c r="D6903">
        <v>30</v>
      </c>
      <c r="E6903" t="s">
        <v>1212</v>
      </c>
      <c r="F6903">
        <v>9416</v>
      </c>
      <c r="G6903">
        <v>14530</v>
      </c>
      <c r="H6903">
        <v>19631</v>
      </c>
      <c r="I6903">
        <v>43112063301</v>
      </c>
      <c r="J6903">
        <v>9</v>
      </c>
      <c r="K6903" t="s">
        <v>1599</v>
      </c>
      <c r="L6903">
        <v>2702</v>
      </c>
      <c r="M6903" t="s">
        <v>1596</v>
      </c>
      <c r="N6903" t="s">
        <v>1597</v>
      </c>
      <c r="O6903">
        <v>0</v>
      </c>
      <c r="P6903" t="s">
        <v>1207</v>
      </c>
      <c r="Q6903">
        <v>19951201</v>
      </c>
      <c r="R6903">
        <v>756497001</v>
      </c>
    </row>
    <row r="6904" spans="1:18">
      <c r="A6904" t="s">
        <v>1598</v>
      </c>
      <c r="B6904" t="s">
        <v>1303</v>
      </c>
      <c r="C6904">
        <v>201009</v>
      </c>
      <c r="D6904">
        <v>30</v>
      </c>
      <c r="E6904" t="s">
        <v>1212</v>
      </c>
      <c r="F6904">
        <v>6876</v>
      </c>
      <c r="G6904">
        <v>20363</v>
      </c>
      <c r="H6904">
        <v>50497</v>
      </c>
      <c r="I6904">
        <v>43112063701</v>
      </c>
      <c r="J6904">
        <v>9</v>
      </c>
      <c r="K6904" t="s">
        <v>1595</v>
      </c>
      <c r="L6904">
        <v>2702</v>
      </c>
      <c r="M6904" t="s">
        <v>1596</v>
      </c>
      <c r="N6904" t="s">
        <v>1597</v>
      </c>
      <c r="O6904">
        <v>0</v>
      </c>
      <c r="P6904" t="s">
        <v>1207</v>
      </c>
      <c r="Q6904">
        <v>19960201</v>
      </c>
      <c r="R6904">
        <v>756497001</v>
      </c>
    </row>
    <row r="6905" spans="1:18">
      <c r="A6905" t="s">
        <v>1598</v>
      </c>
      <c r="B6905" t="s">
        <v>1348</v>
      </c>
      <c r="C6905">
        <v>201009</v>
      </c>
      <c r="D6905">
        <v>27</v>
      </c>
      <c r="E6905" t="s">
        <v>1212</v>
      </c>
      <c r="F6905">
        <v>4030</v>
      </c>
      <c r="G6905">
        <v>15951</v>
      </c>
      <c r="H6905">
        <v>47147</v>
      </c>
      <c r="I6905">
        <v>43112064301</v>
      </c>
      <c r="J6905">
        <v>9</v>
      </c>
      <c r="K6905" t="s">
        <v>1595</v>
      </c>
      <c r="L6905">
        <v>2702</v>
      </c>
      <c r="M6905" t="s">
        <v>1596</v>
      </c>
      <c r="N6905" t="s">
        <v>1597</v>
      </c>
      <c r="O6905">
        <v>0</v>
      </c>
      <c r="P6905" t="s">
        <v>1207</v>
      </c>
      <c r="Q6905">
        <v>19970201</v>
      </c>
      <c r="R6905">
        <v>756497001</v>
      </c>
    </row>
    <row r="6906" spans="1:18">
      <c r="A6906" t="s">
        <v>1598</v>
      </c>
      <c r="B6906" t="s">
        <v>1228</v>
      </c>
      <c r="C6906">
        <v>201009</v>
      </c>
      <c r="D6906">
        <v>30</v>
      </c>
      <c r="E6906" t="s">
        <v>1212</v>
      </c>
      <c r="F6906">
        <v>2770</v>
      </c>
      <c r="G6906">
        <v>12564</v>
      </c>
      <c r="H6906">
        <v>94360</v>
      </c>
      <c r="I6906">
        <v>43112066201</v>
      </c>
      <c r="J6906">
        <v>9</v>
      </c>
      <c r="K6906" t="s">
        <v>1595</v>
      </c>
      <c r="L6906">
        <v>2702</v>
      </c>
      <c r="M6906" t="s">
        <v>1596</v>
      </c>
      <c r="N6906" t="s">
        <v>1597</v>
      </c>
      <c r="O6906">
        <v>0</v>
      </c>
      <c r="P6906" t="s">
        <v>1207</v>
      </c>
      <c r="Q6906">
        <v>19971112</v>
      </c>
      <c r="R6906">
        <v>756497001</v>
      </c>
    </row>
    <row r="6907" spans="1:18">
      <c r="A6907" t="s">
        <v>1601</v>
      </c>
      <c r="B6907" t="s">
        <v>1332</v>
      </c>
      <c r="C6907">
        <v>201009</v>
      </c>
      <c r="D6907">
        <v>30</v>
      </c>
      <c r="E6907" t="s">
        <v>1212</v>
      </c>
      <c r="F6907">
        <v>4257</v>
      </c>
      <c r="G6907">
        <v>15510</v>
      </c>
      <c r="H6907">
        <v>44403</v>
      </c>
      <c r="I6907">
        <v>560452006301</v>
      </c>
      <c r="J6907">
        <v>9</v>
      </c>
      <c r="K6907" t="s">
        <v>1602</v>
      </c>
      <c r="L6907">
        <v>2702</v>
      </c>
      <c r="M6907" t="s">
        <v>1596</v>
      </c>
      <c r="N6907" t="s">
        <v>1597</v>
      </c>
      <c r="O6907">
        <v>0</v>
      </c>
      <c r="P6907" t="s">
        <v>1207</v>
      </c>
      <c r="Q6907">
        <v>20000611</v>
      </c>
      <c r="R6907">
        <v>756497001</v>
      </c>
    </row>
    <row r="6908" spans="1:18">
      <c r="A6908" t="s">
        <v>1601</v>
      </c>
      <c r="B6908" t="s">
        <v>1333</v>
      </c>
      <c r="C6908">
        <v>201009</v>
      </c>
      <c r="D6908">
        <v>30</v>
      </c>
      <c r="E6908" t="s">
        <v>1212</v>
      </c>
      <c r="F6908">
        <v>5909</v>
      </c>
      <c r="G6908">
        <v>4386</v>
      </c>
      <c r="H6908">
        <v>33684</v>
      </c>
      <c r="I6908">
        <v>560452006402</v>
      </c>
      <c r="J6908">
        <v>9</v>
      </c>
      <c r="K6908" t="s">
        <v>1602</v>
      </c>
      <c r="L6908">
        <v>2702</v>
      </c>
      <c r="M6908" t="s">
        <v>1596</v>
      </c>
      <c r="N6908" t="s">
        <v>1597</v>
      </c>
      <c r="O6908">
        <v>0</v>
      </c>
      <c r="P6908" t="s">
        <v>1207</v>
      </c>
      <c r="Q6908">
        <v>20030411</v>
      </c>
      <c r="R6908">
        <v>756497001</v>
      </c>
    </row>
    <row r="6909" spans="1:18">
      <c r="A6909" t="s">
        <v>1601</v>
      </c>
      <c r="B6909" t="s">
        <v>1268</v>
      </c>
      <c r="C6909">
        <v>201009</v>
      </c>
      <c r="D6909">
        <v>28</v>
      </c>
      <c r="E6909" t="s">
        <v>1212</v>
      </c>
      <c r="F6909">
        <v>6374</v>
      </c>
      <c r="G6909">
        <v>1561</v>
      </c>
      <c r="H6909">
        <v>4409</v>
      </c>
      <c r="I6909">
        <v>560452006500</v>
      </c>
      <c r="J6909">
        <v>9</v>
      </c>
      <c r="K6909" t="s">
        <v>1602</v>
      </c>
      <c r="L6909">
        <v>2702</v>
      </c>
      <c r="M6909" t="s">
        <v>1596</v>
      </c>
      <c r="N6909" t="s">
        <v>1597</v>
      </c>
      <c r="O6909">
        <v>0</v>
      </c>
      <c r="P6909" t="s">
        <v>1207</v>
      </c>
      <c r="Q6909">
        <v>19910501</v>
      </c>
      <c r="R6909">
        <v>756497001</v>
      </c>
    </row>
    <row r="6910" spans="1:18">
      <c r="A6910" t="s">
        <v>1601</v>
      </c>
      <c r="B6910" t="s">
        <v>1269</v>
      </c>
      <c r="C6910">
        <v>201009</v>
      </c>
      <c r="D6910">
        <v>30</v>
      </c>
      <c r="E6910" t="s">
        <v>1212</v>
      </c>
      <c r="F6910">
        <v>14866</v>
      </c>
      <c r="G6910">
        <v>17171</v>
      </c>
      <c r="H6910">
        <v>126478</v>
      </c>
      <c r="I6910">
        <v>560452006600</v>
      </c>
      <c r="J6910">
        <v>9</v>
      </c>
      <c r="K6910" t="s">
        <v>1602</v>
      </c>
      <c r="L6910">
        <v>2702</v>
      </c>
      <c r="M6910" t="s">
        <v>1596</v>
      </c>
      <c r="N6910" t="s">
        <v>1597</v>
      </c>
      <c r="O6910">
        <v>0</v>
      </c>
      <c r="P6910" t="s">
        <v>1207</v>
      </c>
      <c r="Q6910">
        <v>19910601</v>
      </c>
      <c r="R6910">
        <v>756497001</v>
      </c>
    </row>
    <row r="6911" spans="1:18">
      <c r="A6911" t="s">
        <v>1601</v>
      </c>
      <c r="B6911" t="s">
        <v>1335</v>
      </c>
      <c r="C6911">
        <v>201009</v>
      </c>
      <c r="D6911">
        <v>19</v>
      </c>
      <c r="E6911" t="s">
        <v>1212</v>
      </c>
      <c r="F6911">
        <v>735</v>
      </c>
      <c r="G6911">
        <v>793</v>
      </c>
      <c r="H6911">
        <v>324</v>
      </c>
      <c r="I6911">
        <v>560452008003</v>
      </c>
      <c r="J6911">
        <v>9</v>
      </c>
      <c r="K6911" t="s">
        <v>1602</v>
      </c>
      <c r="L6911">
        <v>2702</v>
      </c>
      <c r="M6911" t="s">
        <v>1596</v>
      </c>
      <c r="N6911" t="s">
        <v>1597</v>
      </c>
      <c r="O6911">
        <v>0</v>
      </c>
      <c r="P6911" t="s">
        <v>1207</v>
      </c>
      <c r="Q6911">
        <v>20030726</v>
      </c>
      <c r="R6911">
        <v>756497001</v>
      </c>
    </row>
    <row r="6912" spans="1:18">
      <c r="A6912" t="s">
        <v>1601</v>
      </c>
      <c r="B6912" t="s">
        <v>1273</v>
      </c>
      <c r="C6912">
        <v>201009</v>
      </c>
      <c r="D6912">
        <v>30</v>
      </c>
      <c r="E6912" t="s">
        <v>1212</v>
      </c>
      <c r="F6912">
        <v>4051</v>
      </c>
      <c r="G6912">
        <v>34230</v>
      </c>
      <c r="H6912">
        <v>10791</v>
      </c>
      <c r="I6912">
        <v>560452006701</v>
      </c>
      <c r="J6912">
        <v>9</v>
      </c>
      <c r="K6912" t="s">
        <v>1602</v>
      </c>
      <c r="L6912">
        <v>2702</v>
      </c>
      <c r="M6912" t="s">
        <v>1596</v>
      </c>
      <c r="N6912" t="s">
        <v>1597</v>
      </c>
      <c r="O6912">
        <v>0</v>
      </c>
      <c r="P6912" t="s">
        <v>1207</v>
      </c>
      <c r="Q6912">
        <v>19940501</v>
      </c>
      <c r="R6912">
        <v>756497001</v>
      </c>
    </row>
    <row r="6913" spans="1:18">
      <c r="A6913" t="s">
        <v>1594</v>
      </c>
      <c r="B6913" t="s">
        <v>1304</v>
      </c>
      <c r="C6913">
        <v>201010</v>
      </c>
      <c r="D6913">
        <v>28</v>
      </c>
      <c r="E6913" t="s">
        <v>1212</v>
      </c>
      <c r="F6913">
        <v>2701</v>
      </c>
      <c r="G6913">
        <v>5214</v>
      </c>
      <c r="H6913">
        <v>34012</v>
      </c>
      <c r="I6913">
        <v>43112062201</v>
      </c>
      <c r="J6913">
        <v>9</v>
      </c>
      <c r="K6913" t="s">
        <v>1595</v>
      </c>
      <c r="L6913">
        <v>2702</v>
      </c>
      <c r="M6913" t="s">
        <v>1596</v>
      </c>
      <c r="N6913" t="s">
        <v>1597</v>
      </c>
      <c r="O6913">
        <v>0</v>
      </c>
      <c r="P6913" t="s">
        <v>1207</v>
      </c>
      <c r="Q6913">
        <v>20011213</v>
      </c>
      <c r="R6913">
        <v>756497001</v>
      </c>
    </row>
    <row r="6914" spans="1:18">
      <c r="A6914" t="s">
        <v>1594</v>
      </c>
      <c r="B6914" t="s">
        <v>1305</v>
      </c>
      <c r="C6914">
        <v>201010</v>
      </c>
      <c r="D6914">
        <v>27</v>
      </c>
      <c r="E6914" t="s">
        <v>1212</v>
      </c>
      <c r="F6914">
        <v>5014</v>
      </c>
      <c r="G6914">
        <v>28338</v>
      </c>
      <c r="H6914">
        <v>107012</v>
      </c>
      <c r="I6914">
        <v>43112062401</v>
      </c>
      <c r="J6914">
        <v>9</v>
      </c>
      <c r="K6914" t="s">
        <v>1595</v>
      </c>
      <c r="L6914">
        <v>2702</v>
      </c>
      <c r="M6914" t="s">
        <v>1596</v>
      </c>
      <c r="N6914" t="s">
        <v>1597</v>
      </c>
      <c r="O6914">
        <v>0</v>
      </c>
      <c r="P6914" t="s">
        <v>1207</v>
      </c>
      <c r="Q6914">
        <v>20020820</v>
      </c>
      <c r="R6914">
        <v>756497001</v>
      </c>
    </row>
    <row r="6915" spans="1:18">
      <c r="A6915" t="s">
        <v>1594</v>
      </c>
      <c r="B6915" t="s">
        <v>1356</v>
      </c>
      <c r="C6915">
        <v>201010</v>
      </c>
      <c r="D6915">
        <v>27</v>
      </c>
      <c r="E6915" t="s">
        <v>1212</v>
      </c>
      <c r="F6915">
        <v>14245</v>
      </c>
      <c r="G6915">
        <v>20436</v>
      </c>
      <c r="H6915">
        <v>104713</v>
      </c>
      <c r="I6915">
        <v>43112062600</v>
      </c>
      <c r="J6915">
        <v>9</v>
      </c>
      <c r="K6915" t="s">
        <v>1600</v>
      </c>
      <c r="L6915">
        <v>2702</v>
      </c>
      <c r="M6915" t="s">
        <v>1596</v>
      </c>
      <c r="N6915" t="s">
        <v>1597</v>
      </c>
      <c r="O6915">
        <v>0</v>
      </c>
      <c r="P6915" t="s">
        <v>1207</v>
      </c>
      <c r="Q6915">
        <v>19910601</v>
      </c>
      <c r="R6915">
        <v>756497001</v>
      </c>
    </row>
    <row r="6916" spans="1:18">
      <c r="A6916" t="s">
        <v>1594</v>
      </c>
      <c r="B6916" t="s">
        <v>1384</v>
      </c>
      <c r="C6916">
        <v>201010</v>
      </c>
      <c r="D6916">
        <v>27</v>
      </c>
      <c r="E6916" t="s">
        <v>1212</v>
      </c>
      <c r="F6916">
        <v>4426</v>
      </c>
      <c r="G6916">
        <v>8337</v>
      </c>
      <c r="H6916">
        <v>29199</v>
      </c>
      <c r="I6916">
        <v>43112062901</v>
      </c>
      <c r="J6916">
        <v>9</v>
      </c>
      <c r="K6916" t="s">
        <v>1595</v>
      </c>
      <c r="L6916">
        <v>2702</v>
      </c>
      <c r="M6916" t="s">
        <v>1596</v>
      </c>
      <c r="N6916" t="s">
        <v>1597</v>
      </c>
      <c r="O6916">
        <v>0</v>
      </c>
      <c r="P6916" t="s">
        <v>1207</v>
      </c>
      <c r="Q6916">
        <v>19990108</v>
      </c>
      <c r="R6916">
        <v>756497001</v>
      </c>
    </row>
    <row r="6917" spans="1:18">
      <c r="A6917" t="s">
        <v>1594</v>
      </c>
      <c r="B6917" t="s">
        <v>1254</v>
      </c>
      <c r="C6917">
        <v>201010</v>
      </c>
      <c r="D6917">
        <v>27</v>
      </c>
      <c r="E6917" t="s">
        <v>1212</v>
      </c>
      <c r="F6917">
        <v>4118</v>
      </c>
      <c r="G6917">
        <v>13164</v>
      </c>
      <c r="H6917">
        <v>55491</v>
      </c>
      <c r="I6917">
        <v>43112063000</v>
      </c>
      <c r="J6917">
        <v>9</v>
      </c>
      <c r="K6917" t="s">
        <v>1595</v>
      </c>
      <c r="L6917">
        <v>2702</v>
      </c>
      <c r="M6917" t="s">
        <v>1596</v>
      </c>
      <c r="N6917" t="s">
        <v>1597</v>
      </c>
      <c r="O6917">
        <v>0</v>
      </c>
      <c r="P6917" t="s">
        <v>1207</v>
      </c>
      <c r="Q6917">
        <v>19910701</v>
      </c>
      <c r="R6917">
        <v>756497001</v>
      </c>
    </row>
    <row r="6918" spans="1:18">
      <c r="A6918" t="s">
        <v>1594</v>
      </c>
      <c r="B6918" t="s">
        <v>1255</v>
      </c>
      <c r="C6918">
        <v>201010</v>
      </c>
      <c r="D6918">
        <v>28</v>
      </c>
      <c r="E6918" t="s">
        <v>1212</v>
      </c>
      <c r="F6918">
        <v>2566</v>
      </c>
      <c r="G6918">
        <v>40804</v>
      </c>
      <c r="H6918">
        <v>7866</v>
      </c>
      <c r="I6918">
        <v>43112063801</v>
      </c>
      <c r="J6918">
        <v>9</v>
      </c>
      <c r="K6918" t="s">
        <v>1595</v>
      </c>
      <c r="L6918">
        <v>2702</v>
      </c>
      <c r="M6918" t="s">
        <v>1596</v>
      </c>
      <c r="N6918" t="s">
        <v>1597</v>
      </c>
      <c r="O6918">
        <v>0</v>
      </c>
      <c r="P6918" t="s">
        <v>1207</v>
      </c>
      <c r="Q6918">
        <v>20000301</v>
      </c>
      <c r="R6918">
        <v>756497001</v>
      </c>
    </row>
    <row r="6919" spans="1:18">
      <c r="A6919" t="s">
        <v>1594</v>
      </c>
      <c r="B6919" t="s">
        <v>1306</v>
      </c>
      <c r="C6919">
        <v>201010</v>
      </c>
      <c r="D6919">
        <v>27</v>
      </c>
      <c r="E6919" t="s">
        <v>1212</v>
      </c>
      <c r="F6919">
        <v>9670</v>
      </c>
      <c r="G6919">
        <v>47186</v>
      </c>
      <c r="H6919">
        <v>28923</v>
      </c>
      <c r="I6919">
        <v>43112064400</v>
      </c>
      <c r="J6919">
        <v>9</v>
      </c>
      <c r="K6919" t="s">
        <v>1600</v>
      </c>
      <c r="L6919">
        <v>2702</v>
      </c>
      <c r="M6919" t="s">
        <v>1596</v>
      </c>
      <c r="N6919" t="s">
        <v>1597</v>
      </c>
      <c r="O6919">
        <v>0</v>
      </c>
      <c r="P6919" t="s">
        <v>1207</v>
      </c>
      <c r="Q6919">
        <v>19940301</v>
      </c>
      <c r="R6919">
        <v>756497001</v>
      </c>
    </row>
    <row r="6920" spans="1:18">
      <c r="A6920" t="s">
        <v>1594</v>
      </c>
      <c r="B6920" t="s">
        <v>1323</v>
      </c>
      <c r="C6920">
        <v>201010</v>
      </c>
      <c r="D6920">
        <v>28</v>
      </c>
      <c r="E6920" t="s">
        <v>1212</v>
      </c>
      <c r="F6920">
        <v>1687</v>
      </c>
      <c r="G6920">
        <v>45360</v>
      </c>
      <c r="H6920">
        <v>5644</v>
      </c>
      <c r="I6920">
        <v>43112064801</v>
      </c>
      <c r="J6920">
        <v>9</v>
      </c>
      <c r="K6920" t="s">
        <v>1595</v>
      </c>
      <c r="L6920">
        <v>2702</v>
      </c>
      <c r="M6920" t="s">
        <v>1596</v>
      </c>
      <c r="N6920" t="s">
        <v>1597</v>
      </c>
      <c r="O6920">
        <v>0</v>
      </c>
      <c r="P6920" t="s">
        <v>1207</v>
      </c>
      <c r="Q6920">
        <v>19981216</v>
      </c>
      <c r="R6920">
        <v>756497001</v>
      </c>
    </row>
    <row r="6921" spans="1:18">
      <c r="A6921" t="s">
        <v>1594</v>
      </c>
      <c r="B6921" t="s">
        <v>1307</v>
      </c>
      <c r="C6921">
        <v>201010</v>
      </c>
      <c r="D6921">
        <v>27</v>
      </c>
      <c r="E6921" t="s">
        <v>1212</v>
      </c>
      <c r="F6921">
        <v>1856</v>
      </c>
      <c r="G6921">
        <v>3979</v>
      </c>
      <c r="H6921">
        <v>70785</v>
      </c>
      <c r="I6921">
        <v>43112065001</v>
      </c>
      <c r="J6921">
        <v>9</v>
      </c>
      <c r="K6921" t="s">
        <v>1595</v>
      </c>
      <c r="L6921">
        <v>2702</v>
      </c>
      <c r="M6921" t="s">
        <v>1596</v>
      </c>
      <c r="N6921" t="s">
        <v>1597</v>
      </c>
      <c r="O6921">
        <v>0</v>
      </c>
      <c r="P6921" t="s">
        <v>1207</v>
      </c>
      <c r="Q6921">
        <v>19980223</v>
      </c>
      <c r="R6921">
        <v>756497001</v>
      </c>
    </row>
    <row r="6922" spans="1:18">
      <c r="A6922" t="s">
        <v>1594</v>
      </c>
      <c r="B6922" t="s">
        <v>1324</v>
      </c>
      <c r="C6922">
        <v>201010</v>
      </c>
      <c r="D6922">
        <v>28</v>
      </c>
      <c r="E6922" t="s">
        <v>1212</v>
      </c>
      <c r="F6922">
        <v>7600</v>
      </c>
      <c r="G6922">
        <v>170620</v>
      </c>
      <c r="H6922">
        <v>211829</v>
      </c>
      <c r="I6922">
        <v>43112065200</v>
      </c>
      <c r="J6922">
        <v>9</v>
      </c>
      <c r="K6922" t="s">
        <v>1595</v>
      </c>
      <c r="L6922">
        <v>2702</v>
      </c>
      <c r="M6922" t="s">
        <v>1596</v>
      </c>
      <c r="N6922" t="s">
        <v>1597</v>
      </c>
      <c r="O6922">
        <v>0</v>
      </c>
      <c r="P6922" t="s">
        <v>1207</v>
      </c>
      <c r="Q6922">
        <v>19940601</v>
      </c>
      <c r="R6922">
        <v>756497001</v>
      </c>
    </row>
    <row r="6923" spans="1:18">
      <c r="A6923" t="s">
        <v>1598</v>
      </c>
      <c r="B6923" t="s">
        <v>1360</v>
      </c>
      <c r="C6923">
        <v>201010</v>
      </c>
      <c r="D6923">
        <v>31</v>
      </c>
      <c r="E6923" t="s">
        <v>1212</v>
      </c>
      <c r="F6923">
        <v>10639</v>
      </c>
      <c r="G6923">
        <v>25735</v>
      </c>
      <c r="H6923">
        <v>104569</v>
      </c>
      <c r="I6923">
        <v>43112062502</v>
      </c>
      <c r="J6923">
        <v>9</v>
      </c>
      <c r="K6923" t="s">
        <v>1599</v>
      </c>
      <c r="L6923">
        <v>2702</v>
      </c>
      <c r="M6923" t="s">
        <v>1596</v>
      </c>
      <c r="N6923" t="s">
        <v>1597</v>
      </c>
      <c r="O6923">
        <v>0</v>
      </c>
      <c r="P6923" t="s">
        <v>1207</v>
      </c>
      <c r="Q6923">
        <v>20010123</v>
      </c>
      <c r="R6923">
        <v>756497001</v>
      </c>
    </row>
    <row r="6924" spans="1:18">
      <c r="A6924" t="s">
        <v>1598</v>
      </c>
      <c r="B6924" t="s">
        <v>1211</v>
      </c>
      <c r="C6924">
        <v>201010</v>
      </c>
      <c r="D6924">
        <v>31</v>
      </c>
      <c r="E6924" t="s">
        <v>1212</v>
      </c>
      <c r="F6924">
        <v>2714</v>
      </c>
      <c r="G6924">
        <v>19236</v>
      </c>
      <c r="H6924">
        <v>117963</v>
      </c>
      <c r="I6924">
        <v>43112062701</v>
      </c>
      <c r="J6924">
        <v>9</v>
      </c>
      <c r="K6924" t="s">
        <v>1599</v>
      </c>
      <c r="L6924">
        <v>2702</v>
      </c>
      <c r="M6924" t="s">
        <v>1596</v>
      </c>
      <c r="N6924" t="s">
        <v>1597</v>
      </c>
      <c r="O6924">
        <v>0</v>
      </c>
      <c r="P6924" t="s">
        <v>1207</v>
      </c>
      <c r="Q6924">
        <v>19981031</v>
      </c>
      <c r="R6924">
        <v>756497001</v>
      </c>
    </row>
    <row r="6925" spans="1:18">
      <c r="A6925" t="s">
        <v>1598</v>
      </c>
      <c r="B6925" t="s">
        <v>1215</v>
      </c>
      <c r="C6925">
        <v>201010</v>
      </c>
      <c r="D6925">
        <v>31</v>
      </c>
      <c r="E6925" t="s">
        <v>1212</v>
      </c>
      <c r="F6925">
        <v>5346</v>
      </c>
      <c r="G6925">
        <v>20543</v>
      </c>
      <c r="H6925">
        <v>50083</v>
      </c>
      <c r="I6925">
        <v>43112063101</v>
      </c>
      <c r="J6925">
        <v>9</v>
      </c>
      <c r="K6925" t="s">
        <v>1595</v>
      </c>
      <c r="L6925">
        <v>2702</v>
      </c>
      <c r="M6925" t="s">
        <v>1596</v>
      </c>
      <c r="N6925" t="s">
        <v>1597</v>
      </c>
      <c r="O6925">
        <v>0</v>
      </c>
      <c r="P6925" t="s">
        <v>1207</v>
      </c>
      <c r="Q6925">
        <v>20000827</v>
      </c>
      <c r="R6925">
        <v>756497001</v>
      </c>
    </row>
    <row r="6926" spans="1:18">
      <c r="A6926" t="s">
        <v>1598</v>
      </c>
      <c r="B6926" t="s">
        <v>1226</v>
      </c>
      <c r="C6926">
        <v>201010</v>
      </c>
      <c r="D6926">
        <v>31</v>
      </c>
      <c r="E6926" t="s">
        <v>1212</v>
      </c>
      <c r="F6926">
        <v>8861</v>
      </c>
      <c r="G6926">
        <v>15941</v>
      </c>
      <c r="H6926">
        <v>20764</v>
      </c>
      <c r="I6926">
        <v>43112063301</v>
      </c>
      <c r="J6926">
        <v>9</v>
      </c>
      <c r="K6926" t="s">
        <v>1599</v>
      </c>
      <c r="L6926">
        <v>2702</v>
      </c>
      <c r="M6926" t="s">
        <v>1596</v>
      </c>
      <c r="N6926" t="s">
        <v>1597</v>
      </c>
      <c r="O6926">
        <v>0</v>
      </c>
      <c r="P6926" t="s">
        <v>1207</v>
      </c>
      <c r="Q6926">
        <v>19951201</v>
      </c>
      <c r="R6926">
        <v>756497001</v>
      </c>
    </row>
    <row r="6927" spans="1:18">
      <c r="A6927" t="s">
        <v>1598</v>
      </c>
      <c r="B6927" t="s">
        <v>1303</v>
      </c>
      <c r="C6927">
        <v>201010</v>
      </c>
      <c r="D6927">
        <v>31</v>
      </c>
      <c r="E6927" t="s">
        <v>1212</v>
      </c>
      <c r="F6927">
        <v>6927</v>
      </c>
      <c r="G6927">
        <v>21833</v>
      </c>
      <c r="H6927">
        <v>58884</v>
      </c>
      <c r="I6927">
        <v>43112063701</v>
      </c>
      <c r="J6927">
        <v>9</v>
      </c>
      <c r="K6927" t="s">
        <v>1595</v>
      </c>
      <c r="L6927">
        <v>2702</v>
      </c>
      <c r="M6927" t="s">
        <v>1596</v>
      </c>
      <c r="N6927" t="s">
        <v>1597</v>
      </c>
      <c r="O6927">
        <v>0</v>
      </c>
      <c r="P6927" t="s">
        <v>1207</v>
      </c>
      <c r="Q6927">
        <v>19960201</v>
      </c>
      <c r="R6927">
        <v>756497001</v>
      </c>
    </row>
    <row r="6928" spans="1:18">
      <c r="A6928" t="s">
        <v>1598</v>
      </c>
      <c r="B6928" t="s">
        <v>1348</v>
      </c>
      <c r="C6928">
        <v>201010</v>
      </c>
      <c r="D6928">
        <v>28</v>
      </c>
      <c r="E6928" t="s">
        <v>1212</v>
      </c>
      <c r="F6928">
        <v>10449</v>
      </c>
      <c r="G6928">
        <v>16851</v>
      </c>
      <c r="H6928">
        <v>123023</v>
      </c>
      <c r="I6928">
        <v>43112064301</v>
      </c>
      <c r="J6928">
        <v>9</v>
      </c>
      <c r="K6928" t="s">
        <v>1595</v>
      </c>
      <c r="L6928">
        <v>2702</v>
      </c>
      <c r="M6928" t="s">
        <v>1596</v>
      </c>
      <c r="N6928" t="s">
        <v>1597</v>
      </c>
      <c r="O6928">
        <v>0</v>
      </c>
      <c r="P6928" t="s">
        <v>1207</v>
      </c>
      <c r="Q6928">
        <v>19970201</v>
      </c>
      <c r="R6928">
        <v>756497001</v>
      </c>
    </row>
    <row r="6929" spans="1:18">
      <c r="A6929" t="s">
        <v>1598</v>
      </c>
      <c r="B6929" t="s">
        <v>1228</v>
      </c>
      <c r="C6929">
        <v>201010</v>
      </c>
      <c r="D6929">
        <v>31</v>
      </c>
      <c r="E6929" t="s">
        <v>1212</v>
      </c>
      <c r="F6929">
        <v>3444</v>
      </c>
      <c r="G6929">
        <v>15438</v>
      </c>
      <c r="H6929">
        <v>120255</v>
      </c>
      <c r="I6929">
        <v>43112066201</v>
      </c>
      <c r="J6929">
        <v>9</v>
      </c>
      <c r="K6929" t="s">
        <v>1595</v>
      </c>
      <c r="L6929">
        <v>2702</v>
      </c>
      <c r="M6929" t="s">
        <v>1596</v>
      </c>
      <c r="N6929" t="s">
        <v>1597</v>
      </c>
      <c r="O6929">
        <v>0</v>
      </c>
      <c r="P6929" t="s">
        <v>1207</v>
      </c>
      <c r="Q6929">
        <v>19971112</v>
      </c>
      <c r="R6929">
        <v>756497001</v>
      </c>
    </row>
    <row r="6930" spans="1:18">
      <c r="A6930" t="s">
        <v>1601</v>
      </c>
      <c r="B6930" t="s">
        <v>1332</v>
      </c>
      <c r="C6930">
        <v>201010</v>
      </c>
      <c r="D6930">
        <v>31</v>
      </c>
      <c r="E6930" t="s">
        <v>1212</v>
      </c>
      <c r="F6930">
        <v>4664</v>
      </c>
      <c r="G6930">
        <v>15458</v>
      </c>
      <c r="H6930">
        <v>47987</v>
      </c>
      <c r="I6930">
        <v>560452006301</v>
      </c>
      <c r="J6930">
        <v>9</v>
      </c>
      <c r="K6930" t="s">
        <v>1602</v>
      </c>
      <c r="L6930">
        <v>2702</v>
      </c>
      <c r="M6930" t="s">
        <v>1596</v>
      </c>
      <c r="N6930" t="s">
        <v>1597</v>
      </c>
      <c r="O6930">
        <v>0</v>
      </c>
      <c r="P6930" t="s">
        <v>1207</v>
      </c>
      <c r="Q6930">
        <v>20000611</v>
      </c>
      <c r="R6930">
        <v>756497001</v>
      </c>
    </row>
    <row r="6931" spans="1:18">
      <c r="A6931" t="s">
        <v>1601</v>
      </c>
      <c r="B6931" t="s">
        <v>1333</v>
      </c>
      <c r="C6931">
        <v>201010</v>
      </c>
      <c r="D6931">
        <v>31</v>
      </c>
      <c r="E6931" t="s">
        <v>1212</v>
      </c>
      <c r="F6931">
        <v>4768</v>
      </c>
      <c r="G6931">
        <v>3373</v>
      </c>
      <c r="H6931">
        <v>31169</v>
      </c>
      <c r="I6931">
        <v>560452006402</v>
      </c>
      <c r="J6931">
        <v>9</v>
      </c>
      <c r="K6931" t="s">
        <v>1602</v>
      </c>
      <c r="L6931">
        <v>2702</v>
      </c>
      <c r="M6931" t="s">
        <v>1596</v>
      </c>
      <c r="N6931" t="s">
        <v>1597</v>
      </c>
      <c r="O6931">
        <v>0</v>
      </c>
      <c r="P6931" t="s">
        <v>1207</v>
      </c>
      <c r="Q6931">
        <v>20030411</v>
      </c>
      <c r="R6931">
        <v>756497001</v>
      </c>
    </row>
    <row r="6932" spans="1:18">
      <c r="A6932" t="s">
        <v>1601</v>
      </c>
      <c r="B6932" t="s">
        <v>1268</v>
      </c>
      <c r="C6932">
        <v>201010</v>
      </c>
      <c r="D6932">
        <v>31</v>
      </c>
      <c r="E6932" t="s">
        <v>1212</v>
      </c>
      <c r="F6932">
        <v>7322</v>
      </c>
      <c r="G6932">
        <v>893</v>
      </c>
      <c r="H6932">
        <v>5117</v>
      </c>
      <c r="I6932">
        <v>560452006500</v>
      </c>
      <c r="J6932">
        <v>9</v>
      </c>
      <c r="K6932" t="s">
        <v>1602</v>
      </c>
      <c r="L6932">
        <v>2702</v>
      </c>
      <c r="M6932" t="s">
        <v>1596</v>
      </c>
      <c r="N6932" t="s">
        <v>1597</v>
      </c>
      <c r="O6932">
        <v>0</v>
      </c>
      <c r="P6932" t="s">
        <v>1207</v>
      </c>
      <c r="Q6932">
        <v>19910501</v>
      </c>
      <c r="R6932">
        <v>756497001</v>
      </c>
    </row>
    <row r="6933" spans="1:18">
      <c r="A6933" t="s">
        <v>1601</v>
      </c>
      <c r="B6933" t="s">
        <v>1269</v>
      </c>
      <c r="C6933">
        <v>201010</v>
      </c>
      <c r="D6933">
        <v>31</v>
      </c>
      <c r="E6933" t="s">
        <v>1212</v>
      </c>
      <c r="F6933">
        <v>14856</v>
      </c>
      <c r="G6933">
        <v>19065</v>
      </c>
      <c r="H6933">
        <v>134796</v>
      </c>
      <c r="I6933">
        <v>560452006600</v>
      </c>
      <c r="J6933">
        <v>9</v>
      </c>
      <c r="K6933" t="s">
        <v>1602</v>
      </c>
      <c r="L6933">
        <v>2702</v>
      </c>
      <c r="M6933" t="s">
        <v>1596</v>
      </c>
      <c r="N6933" t="s">
        <v>1597</v>
      </c>
      <c r="O6933">
        <v>0</v>
      </c>
      <c r="P6933" t="s">
        <v>1207</v>
      </c>
      <c r="Q6933">
        <v>19910601</v>
      </c>
      <c r="R6933">
        <v>756497001</v>
      </c>
    </row>
    <row r="6934" spans="1:18">
      <c r="A6934" t="s">
        <v>1601</v>
      </c>
      <c r="B6934" t="s">
        <v>1335</v>
      </c>
      <c r="C6934">
        <v>201010</v>
      </c>
      <c r="D6934">
        <v>11</v>
      </c>
      <c r="E6934" t="s">
        <v>1212</v>
      </c>
      <c r="F6934">
        <v>530</v>
      </c>
      <c r="G6934">
        <v>431</v>
      </c>
      <c r="H6934">
        <v>215</v>
      </c>
      <c r="I6934">
        <v>560452008003</v>
      </c>
      <c r="J6934">
        <v>9</v>
      </c>
      <c r="K6934" t="s">
        <v>1602</v>
      </c>
      <c r="L6934">
        <v>2702</v>
      </c>
      <c r="M6934" t="s">
        <v>1596</v>
      </c>
      <c r="N6934" t="s">
        <v>1597</v>
      </c>
      <c r="O6934">
        <v>0</v>
      </c>
      <c r="P6934" t="s">
        <v>1207</v>
      </c>
      <c r="Q6934">
        <v>20030726</v>
      </c>
      <c r="R6934">
        <v>756497001</v>
      </c>
    </row>
    <row r="6935" spans="1:18">
      <c r="A6935" t="s">
        <v>1601</v>
      </c>
      <c r="B6935" t="s">
        <v>1273</v>
      </c>
      <c r="C6935">
        <v>201010</v>
      </c>
      <c r="D6935">
        <v>30</v>
      </c>
      <c r="E6935" t="s">
        <v>1212</v>
      </c>
      <c r="F6935">
        <v>4530</v>
      </c>
      <c r="G6935">
        <v>38860</v>
      </c>
      <c r="H6935">
        <v>9945</v>
      </c>
      <c r="I6935">
        <v>560452006701</v>
      </c>
      <c r="J6935">
        <v>9</v>
      </c>
      <c r="K6935" t="s">
        <v>1602</v>
      </c>
      <c r="L6935">
        <v>2702</v>
      </c>
      <c r="M6935" t="s">
        <v>1596</v>
      </c>
      <c r="N6935" t="s">
        <v>1597</v>
      </c>
      <c r="O6935">
        <v>0</v>
      </c>
      <c r="P6935" t="s">
        <v>1207</v>
      </c>
      <c r="Q6935">
        <v>19940501</v>
      </c>
      <c r="R6935">
        <v>756497001</v>
      </c>
    </row>
    <row r="6936" spans="1:18">
      <c r="A6936" t="s">
        <v>1594</v>
      </c>
      <c r="B6936" t="s">
        <v>1304</v>
      </c>
      <c r="C6936">
        <v>201011</v>
      </c>
      <c r="D6936">
        <v>29</v>
      </c>
      <c r="E6936" t="s">
        <v>1212</v>
      </c>
      <c r="F6936">
        <v>4645</v>
      </c>
      <c r="G6936">
        <v>7078</v>
      </c>
      <c r="H6936">
        <v>32475</v>
      </c>
      <c r="I6936">
        <v>43112062201</v>
      </c>
      <c r="J6936">
        <v>9</v>
      </c>
      <c r="K6936" t="s">
        <v>1595</v>
      </c>
      <c r="L6936">
        <v>2702</v>
      </c>
      <c r="M6936" t="s">
        <v>1596</v>
      </c>
      <c r="N6936" t="s">
        <v>1597</v>
      </c>
      <c r="O6936">
        <v>0</v>
      </c>
      <c r="P6936" t="s">
        <v>1207</v>
      </c>
      <c r="Q6936">
        <v>20011213</v>
      </c>
      <c r="R6936">
        <v>756497001</v>
      </c>
    </row>
    <row r="6937" spans="1:18">
      <c r="A6937" t="s">
        <v>1594</v>
      </c>
      <c r="B6937" t="s">
        <v>1305</v>
      </c>
      <c r="C6937">
        <v>201011</v>
      </c>
      <c r="D6937">
        <v>30</v>
      </c>
      <c r="E6937" t="s">
        <v>1212</v>
      </c>
      <c r="F6937">
        <v>4903</v>
      </c>
      <c r="G6937">
        <v>49502</v>
      </c>
      <c r="H6937">
        <v>103324</v>
      </c>
      <c r="I6937">
        <v>43112062401</v>
      </c>
      <c r="J6937">
        <v>9</v>
      </c>
      <c r="K6937" t="s">
        <v>1595</v>
      </c>
      <c r="L6937">
        <v>2702</v>
      </c>
      <c r="M6937" t="s">
        <v>1596</v>
      </c>
      <c r="N6937" t="s">
        <v>1597</v>
      </c>
      <c r="O6937">
        <v>0</v>
      </c>
      <c r="P6937" t="s">
        <v>1207</v>
      </c>
      <c r="Q6937">
        <v>20020820</v>
      </c>
      <c r="R6937">
        <v>756497001</v>
      </c>
    </row>
    <row r="6938" spans="1:18">
      <c r="A6938" t="s">
        <v>1594</v>
      </c>
      <c r="B6938" t="s">
        <v>1356</v>
      </c>
      <c r="C6938">
        <v>201011</v>
      </c>
      <c r="D6938">
        <v>30</v>
      </c>
      <c r="E6938" t="s">
        <v>1212</v>
      </c>
      <c r="F6938">
        <v>16776</v>
      </c>
      <c r="G6938">
        <v>25637</v>
      </c>
      <c r="H6938">
        <v>98813</v>
      </c>
      <c r="I6938">
        <v>43112062600</v>
      </c>
      <c r="J6938">
        <v>9</v>
      </c>
      <c r="K6938" t="s">
        <v>1600</v>
      </c>
      <c r="L6938">
        <v>2702</v>
      </c>
      <c r="M6938" t="s">
        <v>1596</v>
      </c>
      <c r="N6938" t="s">
        <v>1597</v>
      </c>
      <c r="O6938">
        <v>0</v>
      </c>
      <c r="P6938" t="s">
        <v>1207</v>
      </c>
      <c r="Q6938">
        <v>19910601</v>
      </c>
      <c r="R6938">
        <v>756497001</v>
      </c>
    </row>
    <row r="6939" spans="1:18">
      <c r="A6939" t="s">
        <v>1594</v>
      </c>
      <c r="B6939" t="s">
        <v>1384</v>
      </c>
      <c r="C6939">
        <v>201011</v>
      </c>
      <c r="D6939">
        <v>27</v>
      </c>
      <c r="E6939" t="s">
        <v>1212</v>
      </c>
      <c r="F6939">
        <v>6384</v>
      </c>
      <c r="G6939">
        <v>16230</v>
      </c>
      <c r="H6939">
        <v>30417</v>
      </c>
      <c r="I6939">
        <v>43112062901</v>
      </c>
      <c r="J6939">
        <v>9</v>
      </c>
      <c r="K6939" t="s">
        <v>1595</v>
      </c>
      <c r="L6939">
        <v>2702</v>
      </c>
      <c r="M6939" t="s">
        <v>1596</v>
      </c>
      <c r="N6939" t="s">
        <v>1597</v>
      </c>
      <c r="O6939">
        <v>0</v>
      </c>
      <c r="P6939" t="s">
        <v>1207</v>
      </c>
      <c r="Q6939">
        <v>19990108</v>
      </c>
      <c r="R6939">
        <v>756497001</v>
      </c>
    </row>
    <row r="6940" spans="1:18">
      <c r="A6940" t="s">
        <v>1594</v>
      </c>
      <c r="B6940" t="s">
        <v>1254</v>
      </c>
      <c r="C6940">
        <v>201011</v>
      </c>
      <c r="D6940">
        <v>29</v>
      </c>
      <c r="E6940" t="s">
        <v>1212</v>
      </c>
      <c r="F6940">
        <v>4158</v>
      </c>
      <c r="G6940">
        <v>21206</v>
      </c>
      <c r="H6940">
        <v>49891</v>
      </c>
      <c r="I6940">
        <v>43112063000</v>
      </c>
      <c r="J6940">
        <v>9</v>
      </c>
      <c r="K6940" t="s">
        <v>1595</v>
      </c>
      <c r="L6940">
        <v>2702</v>
      </c>
      <c r="M6940" t="s">
        <v>1596</v>
      </c>
      <c r="N6940" t="s">
        <v>1597</v>
      </c>
      <c r="O6940">
        <v>0</v>
      </c>
      <c r="P6940" t="s">
        <v>1207</v>
      </c>
      <c r="Q6940">
        <v>19910701</v>
      </c>
      <c r="R6940">
        <v>756497001</v>
      </c>
    </row>
    <row r="6941" spans="1:18">
      <c r="A6941" t="s">
        <v>1594</v>
      </c>
      <c r="B6941" t="s">
        <v>1255</v>
      </c>
      <c r="C6941">
        <v>201011</v>
      </c>
      <c r="D6941">
        <v>29</v>
      </c>
      <c r="E6941" t="s">
        <v>1212</v>
      </c>
      <c r="F6941">
        <v>4449</v>
      </c>
      <c r="G6941">
        <v>31971</v>
      </c>
      <c r="H6941">
        <v>14706</v>
      </c>
      <c r="I6941">
        <v>43112063801</v>
      </c>
      <c r="J6941">
        <v>9</v>
      </c>
      <c r="K6941" t="s">
        <v>1595</v>
      </c>
      <c r="L6941">
        <v>2702</v>
      </c>
      <c r="M6941" t="s">
        <v>1596</v>
      </c>
      <c r="N6941" t="s">
        <v>1597</v>
      </c>
      <c r="O6941">
        <v>0</v>
      </c>
      <c r="P6941" t="s">
        <v>1207</v>
      </c>
      <c r="Q6941">
        <v>20000301</v>
      </c>
      <c r="R6941">
        <v>756497001</v>
      </c>
    </row>
    <row r="6942" spans="1:18">
      <c r="A6942" t="s">
        <v>1594</v>
      </c>
      <c r="B6942" t="s">
        <v>1306</v>
      </c>
      <c r="C6942">
        <v>201011</v>
      </c>
      <c r="D6942">
        <v>29</v>
      </c>
      <c r="E6942" t="s">
        <v>1212</v>
      </c>
      <c r="F6942">
        <v>9853</v>
      </c>
      <c r="G6942">
        <v>50621</v>
      </c>
      <c r="H6942">
        <v>28128</v>
      </c>
      <c r="I6942">
        <v>43112064400</v>
      </c>
      <c r="J6942">
        <v>9</v>
      </c>
      <c r="K6942" t="s">
        <v>1600</v>
      </c>
      <c r="L6942">
        <v>2702</v>
      </c>
      <c r="M6942" t="s">
        <v>1596</v>
      </c>
      <c r="N6942" t="s">
        <v>1597</v>
      </c>
      <c r="O6942">
        <v>0</v>
      </c>
      <c r="P6942" t="s">
        <v>1207</v>
      </c>
      <c r="Q6942">
        <v>19940301</v>
      </c>
      <c r="R6942">
        <v>756497001</v>
      </c>
    </row>
    <row r="6943" spans="1:18">
      <c r="A6943" t="s">
        <v>1594</v>
      </c>
      <c r="B6943" t="s">
        <v>1323</v>
      </c>
      <c r="C6943">
        <v>201011</v>
      </c>
      <c r="D6943">
        <v>6</v>
      </c>
      <c r="E6943" t="s">
        <v>1212</v>
      </c>
      <c r="F6943">
        <v>281</v>
      </c>
      <c r="G6943">
        <v>9144</v>
      </c>
      <c r="H6943">
        <v>872</v>
      </c>
      <c r="I6943">
        <v>43112064801</v>
      </c>
      <c r="J6943">
        <v>9</v>
      </c>
      <c r="K6943" t="s">
        <v>1595</v>
      </c>
      <c r="L6943">
        <v>2702</v>
      </c>
      <c r="M6943" t="s">
        <v>1596</v>
      </c>
      <c r="N6943" t="s">
        <v>1597</v>
      </c>
      <c r="O6943">
        <v>0</v>
      </c>
      <c r="P6943" t="s">
        <v>1207</v>
      </c>
      <c r="Q6943">
        <v>19981216</v>
      </c>
      <c r="R6943">
        <v>756497001</v>
      </c>
    </row>
    <row r="6944" spans="1:18">
      <c r="A6944" t="s">
        <v>1594</v>
      </c>
      <c r="B6944" t="s">
        <v>1307</v>
      </c>
      <c r="C6944">
        <v>201011</v>
      </c>
      <c r="D6944">
        <v>28</v>
      </c>
      <c r="E6944" t="s">
        <v>1212</v>
      </c>
      <c r="F6944">
        <v>1848</v>
      </c>
      <c r="G6944">
        <v>4899</v>
      </c>
      <c r="H6944">
        <v>61202</v>
      </c>
      <c r="I6944">
        <v>43112065001</v>
      </c>
      <c r="J6944">
        <v>9</v>
      </c>
      <c r="K6944" t="s">
        <v>1595</v>
      </c>
      <c r="L6944">
        <v>2702</v>
      </c>
      <c r="M6944" t="s">
        <v>1596</v>
      </c>
      <c r="N6944" t="s">
        <v>1597</v>
      </c>
      <c r="O6944">
        <v>0</v>
      </c>
      <c r="P6944" t="s">
        <v>1207</v>
      </c>
      <c r="Q6944">
        <v>19980223</v>
      </c>
      <c r="R6944">
        <v>756497001</v>
      </c>
    </row>
    <row r="6945" spans="1:18">
      <c r="A6945" t="s">
        <v>1594</v>
      </c>
      <c r="B6945" t="s">
        <v>1324</v>
      </c>
      <c r="C6945">
        <v>201011</v>
      </c>
      <c r="D6945">
        <v>29</v>
      </c>
      <c r="E6945" t="s">
        <v>1212</v>
      </c>
      <c r="F6945">
        <v>7167</v>
      </c>
      <c r="G6945">
        <v>194262</v>
      </c>
      <c r="H6945">
        <v>184465</v>
      </c>
      <c r="I6945">
        <v>43112065200</v>
      </c>
      <c r="J6945">
        <v>9</v>
      </c>
      <c r="K6945" t="s">
        <v>1595</v>
      </c>
      <c r="L6945">
        <v>2702</v>
      </c>
      <c r="M6945" t="s">
        <v>1596</v>
      </c>
      <c r="N6945" t="s">
        <v>1597</v>
      </c>
      <c r="O6945">
        <v>0</v>
      </c>
      <c r="P6945" t="s">
        <v>1207</v>
      </c>
      <c r="Q6945">
        <v>19940601</v>
      </c>
      <c r="R6945">
        <v>756497001</v>
      </c>
    </row>
    <row r="6946" spans="1:18">
      <c r="A6946" t="s">
        <v>1598</v>
      </c>
      <c r="B6946" t="s">
        <v>1360</v>
      </c>
      <c r="C6946">
        <v>201011</v>
      </c>
      <c r="D6946">
        <v>30</v>
      </c>
      <c r="E6946" t="s">
        <v>1212</v>
      </c>
      <c r="F6946">
        <v>10012</v>
      </c>
      <c r="G6946">
        <v>23962</v>
      </c>
      <c r="H6946">
        <v>97662</v>
      </c>
      <c r="I6946">
        <v>43112062502</v>
      </c>
      <c r="J6946">
        <v>9</v>
      </c>
      <c r="K6946" t="s">
        <v>1599</v>
      </c>
      <c r="L6946">
        <v>2702</v>
      </c>
      <c r="M6946" t="s">
        <v>1596</v>
      </c>
      <c r="N6946" t="s">
        <v>1597</v>
      </c>
      <c r="O6946">
        <v>0</v>
      </c>
      <c r="P6946" t="s">
        <v>1207</v>
      </c>
      <c r="Q6946">
        <v>20010123</v>
      </c>
      <c r="R6946">
        <v>756497001</v>
      </c>
    </row>
    <row r="6947" spans="1:18">
      <c r="A6947" t="s">
        <v>1598</v>
      </c>
      <c r="B6947" t="s">
        <v>1211</v>
      </c>
      <c r="C6947">
        <v>201011</v>
      </c>
      <c r="D6947">
        <v>30</v>
      </c>
      <c r="E6947" t="s">
        <v>1212</v>
      </c>
      <c r="F6947">
        <v>2404</v>
      </c>
      <c r="G6947">
        <v>11164</v>
      </c>
      <c r="H6947">
        <v>108709</v>
      </c>
      <c r="I6947">
        <v>43112062701</v>
      </c>
      <c r="J6947">
        <v>9</v>
      </c>
      <c r="K6947" t="s">
        <v>1599</v>
      </c>
      <c r="L6947">
        <v>2702</v>
      </c>
      <c r="M6947" t="s">
        <v>1596</v>
      </c>
      <c r="N6947" t="s">
        <v>1597</v>
      </c>
      <c r="O6947">
        <v>0</v>
      </c>
      <c r="P6947" t="s">
        <v>1207</v>
      </c>
      <c r="Q6947">
        <v>19981031</v>
      </c>
      <c r="R6947">
        <v>756497001</v>
      </c>
    </row>
    <row r="6948" spans="1:18">
      <c r="A6948" t="s">
        <v>1598</v>
      </c>
      <c r="B6948" t="s">
        <v>1215</v>
      </c>
      <c r="C6948">
        <v>201011</v>
      </c>
      <c r="D6948">
        <v>30</v>
      </c>
      <c r="E6948" t="s">
        <v>1212</v>
      </c>
      <c r="F6948">
        <v>5176</v>
      </c>
      <c r="G6948">
        <v>18128</v>
      </c>
      <c r="H6948">
        <v>46688</v>
      </c>
      <c r="I6948">
        <v>43112063101</v>
      </c>
      <c r="J6948">
        <v>9</v>
      </c>
      <c r="K6948" t="s">
        <v>1595</v>
      </c>
      <c r="L6948">
        <v>2702</v>
      </c>
      <c r="M6948" t="s">
        <v>1596</v>
      </c>
      <c r="N6948" t="s">
        <v>1597</v>
      </c>
      <c r="O6948">
        <v>0</v>
      </c>
      <c r="P6948" t="s">
        <v>1207</v>
      </c>
      <c r="Q6948">
        <v>20000827</v>
      </c>
      <c r="R6948">
        <v>756497001</v>
      </c>
    </row>
    <row r="6949" spans="1:18">
      <c r="A6949" t="s">
        <v>1598</v>
      </c>
      <c r="B6949" t="s">
        <v>1226</v>
      </c>
      <c r="C6949">
        <v>201011</v>
      </c>
      <c r="D6949">
        <v>30</v>
      </c>
      <c r="E6949" t="s">
        <v>1212</v>
      </c>
      <c r="F6949">
        <v>7850</v>
      </c>
      <c r="G6949">
        <v>9333</v>
      </c>
      <c r="H6949">
        <v>18711</v>
      </c>
      <c r="I6949">
        <v>43112063301</v>
      </c>
      <c r="J6949">
        <v>9</v>
      </c>
      <c r="K6949" t="s">
        <v>1599</v>
      </c>
      <c r="L6949">
        <v>2702</v>
      </c>
      <c r="M6949" t="s">
        <v>1596</v>
      </c>
      <c r="N6949" t="s">
        <v>1597</v>
      </c>
      <c r="O6949">
        <v>0</v>
      </c>
      <c r="P6949" t="s">
        <v>1207</v>
      </c>
      <c r="Q6949">
        <v>19951201</v>
      </c>
      <c r="R6949">
        <v>756497001</v>
      </c>
    </row>
    <row r="6950" spans="1:18">
      <c r="A6950" t="s">
        <v>1598</v>
      </c>
      <c r="B6950" t="s">
        <v>1303</v>
      </c>
      <c r="C6950">
        <v>201011</v>
      </c>
      <c r="D6950">
        <v>30</v>
      </c>
      <c r="E6950" t="s">
        <v>1212</v>
      </c>
      <c r="F6950">
        <v>6126</v>
      </c>
      <c r="G6950">
        <v>22137</v>
      </c>
      <c r="H6950">
        <v>56612</v>
      </c>
      <c r="I6950">
        <v>43112063701</v>
      </c>
      <c r="J6950">
        <v>9</v>
      </c>
      <c r="K6950" t="s">
        <v>1595</v>
      </c>
      <c r="L6950">
        <v>2702</v>
      </c>
      <c r="M6950" t="s">
        <v>1596</v>
      </c>
      <c r="N6950" t="s">
        <v>1597</v>
      </c>
      <c r="O6950">
        <v>0</v>
      </c>
      <c r="P6950" t="s">
        <v>1207</v>
      </c>
      <c r="Q6950">
        <v>19960201</v>
      </c>
      <c r="R6950">
        <v>756497001</v>
      </c>
    </row>
    <row r="6951" spans="1:18">
      <c r="A6951" t="s">
        <v>1598</v>
      </c>
      <c r="B6951" t="s">
        <v>1348</v>
      </c>
      <c r="C6951">
        <v>201011</v>
      </c>
      <c r="D6951">
        <v>30</v>
      </c>
      <c r="E6951" t="s">
        <v>1212</v>
      </c>
      <c r="F6951">
        <v>9353</v>
      </c>
      <c r="G6951">
        <v>14498</v>
      </c>
      <c r="H6951">
        <v>139690</v>
      </c>
      <c r="I6951">
        <v>43112064301</v>
      </c>
      <c r="J6951">
        <v>9</v>
      </c>
      <c r="K6951" t="s">
        <v>1595</v>
      </c>
      <c r="L6951">
        <v>2702</v>
      </c>
      <c r="M6951" t="s">
        <v>1596</v>
      </c>
      <c r="N6951" t="s">
        <v>1597</v>
      </c>
      <c r="O6951">
        <v>0</v>
      </c>
      <c r="P6951" t="s">
        <v>1207</v>
      </c>
      <c r="Q6951">
        <v>19970201</v>
      </c>
      <c r="R6951">
        <v>756497001</v>
      </c>
    </row>
    <row r="6952" spans="1:18">
      <c r="A6952" t="s">
        <v>1598</v>
      </c>
      <c r="B6952" t="s">
        <v>1228</v>
      </c>
      <c r="C6952">
        <v>201011</v>
      </c>
      <c r="D6952">
        <v>30</v>
      </c>
      <c r="E6952" t="s">
        <v>1212</v>
      </c>
      <c r="F6952">
        <v>2829</v>
      </c>
      <c r="G6952">
        <v>13628</v>
      </c>
      <c r="H6952">
        <v>113888</v>
      </c>
      <c r="I6952">
        <v>43112066201</v>
      </c>
      <c r="J6952">
        <v>9</v>
      </c>
      <c r="K6952" t="s">
        <v>1595</v>
      </c>
      <c r="L6952">
        <v>2702</v>
      </c>
      <c r="M6952" t="s">
        <v>1596</v>
      </c>
      <c r="N6952" t="s">
        <v>1597</v>
      </c>
      <c r="O6952">
        <v>0</v>
      </c>
      <c r="P6952" t="s">
        <v>1207</v>
      </c>
      <c r="Q6952">
        <v>19971112</v>
      </c>
      <c r="R6952">
        <v>756497001</v>
      </c>
    </row>
    <row r="6953" spans="1:18">
      <c r="A6953" t="s">
        <v>1601</v>
      </c>
      <c r="B6953" t="s">
        <v>1332</v>
      </c>
      <c r="C6953">
        <v>201011</v>
      </c>
      <c r="D6953">
        <v>28</v>
      </c>
      <c r="E6953" t="s">
        <v>1212</v>
      </c>
      <c r="F6953">
        <v>3037</v>
      </c>
      <c r="G6953">
        <v>12473</v>
      </c>
      <c r="H6953">
        <v>38774</v>
      </c>
      <c r="I6953">
        <v>560452006301</v>
      </c>
      <c r="J6953">
        <v>9</v>
      </c>
      <c r="K6953" t="s">
        <v>1602</v>
      </c>
      <c r="L6953">
        <v>2702</v>
      </c>
      <c r="M6953" t="s">
        <v>1596</v>
      </c>
      <c r="N6953" t="s">
        <v>1597</v>
      </c>
      <c r="O6953">
        <v>0</v>
      </c>
      <c r="P6953" t="s">
        <v>1207</v>
      </c>
      <c r="Q6953">
        <v>20000611</v>
      </c>
      <c r="R6953">
        <v>756497001</v>
      </c>
    </row>
    <row r="6954" spans="1:18">
      <c r="A6954" t="s">
        <v>1601</v>
      </c>
      <c r="B6954" t="s">
        <v>1333</v>
      </c>
      <c r="C6954">
        <v>201011</v>
      </c>
      <c r="D6954">
        <v>30</v>
      </c>
      <c r="E6954" t="s">
        <v>1212</v>
      </c>
      <c r="F6954">
        <v>3691</v>
      </c>
      <c r="G6954">
        <v>2494</v>
      </c>
      <c r="H6954">
        <v>27931</v>
      </c>
      <c r="I6954">
        <v>560452006402</v>
      </c>
      <c r="J6954">
        <v>9</v>
      </c>
      <c r="K6954" t="s">
        <v>1602</v>
      </c>
      <c r="L6954">
        <v>2702</v>
      </c>
      <c r="M6954" t="s">
        <v>1596</v>
      </c>
      <c r="N6954" t="s">
        <v>1597</v>
      </c>
      <c r="O6954">
        <v>0</v>
      </c>
      <c r="P6954" t="s">
        <v>1207</v>
      </c>
      <c r="Q6954">
        <v>20030411</v>
      </c>
      <c r="R6954">
        <v>756497001</v>
      </c>
    </row>
    <row r="6955" spans="1:18">
      <c r="A6955" t="s">
        <v>1601</v>
      </c>
      <c r="B6955" t="s">
        <v>1268</v>
      </c>
      <c r="C6955">
        <v>201011</v>
      </c>
      <c r="D6955">
        <v>30</v>
      </c>
      <c r="E6955" t="s">
        <v>1212</v>
      </c>
      <c r="F6955">
        <v>7306</v>
      </c>
      <c r="G6955">
        <v>2847</v>
      </c>
      <c r="H6955">
        <v>5529</v>
      </c>
      <c r="I6955">
        <v>560452006500</v>
      </c>
      <c r="J6955">
        <v>9</v>
      </c>
      <c r="K6955" t="s">
        <v>1602</v>
      </c>
      <c r="L6955">
        <v>2702</v>
      </c>
      <c r="M6955" t="s">
        <v>1596</v>
      </c>
      <c r="N6955" t="s">
        <v>1597</v>
      </c>
      <c r="O6955">
        <v>0</v>
      </c>
      <c r="P6955" t="s">
        <v>1207</v>
      </c>
      <c r="Q6955">
        <v>19910501</v>
      </c>
      <c r="R6955">
        <v>756497001</v>
      </c>
    </row>
    <row r="6956" spans="1:18">
      <c r="A6956" t="s">
        <v>1601</v>
      </c>
      <c r="B6956" t="s">
        <v>1269</v>
      </c>
      <c r="C6956">
        <v>201011</v>
      </c>
      <c r="D6956">
        <v>30</v>
      </c>
      <c r="E6956" t="s">
        <v>1212</v>
      </c>
      <c r="F6956">
        <v>13081</v>
      </c>
      <c r="G6956">
        <v>18767</v>
      </c>
      <c r="H6956">
        <v>135353</v>
      </c>
      <c r="I6956">
        <v>560452006600</v>
      </c>
      <c r="J6956">
        <v>9</v>
      </c>
      <c r="K6956" t="s">
        <v>1602</v>
      </c>
      <c r="L6956">
        <v>2702</v>
      </c>
      <c r="M6956" t="s">
        <v>1596</v>
      </c>
      <c r="N6956" t="s">
        <v>1597</v>
      </c>
      <c r="O6956">
        <v>0</v>
      </c>
      <c r="P6956" t="s">
        <v>1207</v>
      </c>
      <c r="Q6956">
        <v>19910601</v>
      </c>
      <c r="R6956">
        <v>756497001</v>
      </c>
    </row>
    <row r="6957" spans="1:18">
      <c r="A6957" t="s">
        <v>1601</v>
      </c>
      <c r="B6957" t="s">
        <v>1335</v>
      </c>
      <c r="C6957">
        <v>201011</v>
      </c>
      <c r="D6957">
        <v>10</v>
      </c>
      <c r="E6957" t="s">
        <v>1212</v>
      </c>
      <c r="F6957">
        <v>414</v>
      </c>
      <c r="G6957">
        <v>687</v>
      </c>
      <c r="H6957">
        <v>175</v>
      </c>
      <c r="I6957">
        <v>560452008003</v>
      </c>
      <c r="J6957">
        <v>9</v>
      </c>
      <c r="K6957" t="s">
        <v>1602</v>
      </c>
      <c r="L6957">
        <v>2702</v>
      </c>
      <c r="M6957" t="s">
        <v>1596</v>
      </c>
      <c r="N6957" t="s">
        <v>1597</v>
      </c>
      <c r="O6957">
        <v>0</v>
      </c>
      <c r="P6957" t="s">
        <v>1207</v>
      </c>
      <c r="Q6957">
        <v>20030726</v>
      </c>
      <c r="R6957">
        <v>756497001</v>
      </c>
    </row>
    <row r="6958" spans="1:18">
      <c r="A6958" t="s">
        <v>1601</v>
      </c>
      <c r="B6958" t="s">
        <v>1273</v>
      </c>
      <c r="C6958">
        <v>201011</v>
      </c>
      <c r="D6958">
        <v>26</v>
      </c>
      <c r="E6958" t="s">
        <v>1212</v>
      </c>
      <c r="F6958">
        <v>4491</v>
      </c>
      <c r="G6958">
        <v>61105</v>
      </c>
      <c r="H6958">
        <v>12800</v>
      </c>
      <c r="I6958">
        <v>560452006701</v>
      </c>
      <c r="J6958">
        <v>9</v>
      </c>
      <c r="K6958" t="s">
        <v>1602</v>
      </c>
      <c r="L6958">
        <v>2702</v>
      </c>
      <c r="M6958" t="s">
        <v>1596</v>
      </c>
      <c r="N6958" t="s">
        <v>1597</v>
      </c>
      <c r="O6958">
        <v>0</v>
      </c>
      <c r="P6958" t="s">
        <v>1207</v>
      </c>
      <c r="Q6958">
        <v>19940501</v>
      </c>
      <c r="R6958">
        <v>756497001</v>
      </c>
    </row>
    <row r="6959" spans="1:18">
      <c r="A6959" t="s">
        <v>1594</v>
      </c>
      <c r="B6959" t="s">
        <v>1304</v>
      </c>
      <c r="C6959">
        <v>201012</v>
      </c>
      <c r="D6959">
        <v>31</v>
      </c>
      <c r="E6959" t="s">
        <v>1212</v>
      </c>
      <c r="F6959">
        <v>2625</v>
      </c>
      <c r="G6959">
        <v>6450</v>
      </c>
      <c r="H6959">
        <v>40568</v>
      </c>
      <c r="I6959">
        <v>43112062201</v>
      </c>
      <c r="J6959">
        <v>9</v>
      </c>
      <c r="K6959" t="s">
        <v>1595</v>
      </c>
      <c r="L6959">
        <v>2702</v>
      </c>
      <c r="M6959" t="s">
        <v>1596</v>
      </c>
      <c r="N6959" t="s">
        <v>1597</v>
      </c>
      <c r="O6959">
        <v>0</v>
      </c>
      <c r="P6959" t="s">
        <v>1207</v>
      </c>
      <c r="Q6959">
        <v>20011213</v>
      </c>
      <c r="R6959">
        <v>756497001</v>
      </c>
    </row>
    <row r="6960" spans="1:18">
      <c r="A6960" t="s">
        <v>1594</v>
      </c>
      <c r="B6960" t="s">
        <v>1305</v>
      </c>
      <c r="C6960">
        <v>201012</v>
      </c>
      <c r="D6960">
        <v>31</v>
      </c>
      <c r="E6960" t="s">
        <v>1212</v>
      </c>
      <c r="F6960">
        <v>4838</v>
      </c>
      <c r="G6960">
        <v>51586</v>
      </c>
      <c r="H6960">
        <v>125943</v>
      </c>
      <c r="I6960">
        <v>43112062401</v>
      </c>
      <c r="J6960">
        <v>9</v>
      </c>
      <c r="K6960" t="s">
        <v>1595</v>
      </c>
      <c r="L6960">
        <v>2702</v>
      </c>
      <c r="M6960" t="s">
        <v>1596</v>
      </c>
      <c r="N6960" t="s">
        <v>1597</v>
      </c>
      <c r="O6960">
        <v>0</v>
      </c>
      <c r="P6960" t="s">
        <v>1207</v>
      </c>
      <c r="Q6960">
        <v>20020820</v>
      </c>
      <c r="R6960">
        <v>756497001</v>
      </c>
    </row>
    <row r="6961" spans="1:18">
      <c r="A6961" t="s">
        <v>1594</v>
      </c>
      <c r="B6961" t="s">
        <v>1356</v>
      </c>
      <c r="C6961">
        <v>201012</v>
      </c>
      <c r="D6961">
        <v>31</v>
      </c>
      <c r="E6961" t="s">
        <v>1212</v>
      </c>
      <c r="F6961">
        <v>16537</v>
      </c>
      <c r="G6961">
        <v>37561</v>
      </c>
      <c r="H6961">
        <v>122620</v>
      </c>
      <c r="I6961">
        <v>43112062600</v>
      </c>
      <c r="J6961">
        <v>9</v>
      </c>
      <c r="K6961" t="s">
        <v>1600</v>
      </c>
      <c r="L6961">
        <v>2702</v>
      </c>
      <c r="M6961" t="s">
        <v>1596</v>
      </c>
      <c r="N6961" t="s">
        <v>1597</v>
      </c>
      <c r="O6961">
        <v>0</v>
      </c>
      <c r="P6961" t="s">
        <v>1207</v>
      </c>
      <c r="Q6961">
        <v>19910601</v>
      </c>
      <c r="R6961">
        <v>756497001</v>
      </c>
    </row>
    <row r="6962" spans="1:18">
      <c r="A6962" t="s">
        <v>1594</v>
      </c>
      <c r="B6962" t="s">
        <v>1384</v>
      </c>
      <c r="C6962">
        <v>201012</v>
      </c>
      <c r="D6962">
        <v>31</v>
      </c>
      <c r="E6962" t="s">
        <v>1212</v>
      </c>
      <c r="F6962">
        <v>9300</v>
      </c>
      <c r="G6962">
        <v>19299</v>
      </c>
      <c r="H6962">
        <v>41950</v>
      </c>
      <c r="I6962">
        <v>43112062901</v>
      </c>
      <c r="J6962">
        <v>9</v>
      </c>
      <c r="K6962" t="s">
        <v>1595</v>
      </c>
      <c r="L6962">
        <v>2702</v>
      </c>
      <c r="M6962" t="s">
        <v>1596</v>
      </c>
      <c r="N6962" t="s">
        <v>1597</v>
      </c>
      <c r="O6962">
        <v>0</v>
      </c>
      <c r="P6962" t="s">
        <v>1207</v>
      </c>
      <c r="Q6962">
        <v>19990108</v>
      </c>
      <c r="R6962">
        <v>756497001</v>
      </c>
    </row>
    <row r="6963" spans="1:18">
      <c r="A6963" t="s">
        <v>1594</v>
      </c>
      <c r="B6963" t="s">
        <v>1254</v>
      </c>
      <c r="C6963">
        <v>201012</v>
      </c>
      <c r="D6963">
        <v>31</v>
      </c>
      <c r="E6963" t="s">
        <v>1212</v>
      </c>
      <c r="F6963">
        <v>6172</v>
      </c>
      <c r="G6963">
        <v>28397</v>
      </c>
      <c r="H6963">
        <v>63973</v>
      </c>
      <c r="I6963">
        <v>43112063000</v>
      </c>
      <c r="J6963">
        <v>9</v>
      </c>
      <c r="K6963" t="s">
        <v>1595</v>
      </c>
      <c r="L6963">
        <v>2702</v>
      </c>
      <c r="M6963" t="s">
        <v>1596</v>
      </c>
      <c r="N6963" t="s">
        <v>1597</v>
      </c>
      <c r="O6963">
        <v>0</v>
      </c>
      <c r="P6963" t="s">
        <v>1207</v>
      </c>
      <c r="Q6963">
        <v>19910701</v>
      </c>
      <c r="R6963">
        <v>756497001</v>
      </c>
    </row>
    <row r="6964" spans="1:18">
      <c r="A6964" t="s">
        <v>1594</v>
      </c>
      <c r="B6964" t="s">
        <v>1255</v>
      </c>
      <c r="C6964">
        <v>201012</v>
      </c>
      <c r="D6964">
        <v>31</v>
      </c>
      <c r="E6964" t="s">
        <v>1212</v>
      </c>
      <c r="F6964">
        <v>5696</v>
      </c>
      <c r="G6964">
        <v>48108</v>
      </c>
      <c r="H6964">
        <v>22430</v>
      </c>
      <c r="I6964">
        <v>43112063801</v>
      </c>
      <c r="J6964">
        <v>9</v>
      </c>
      <c r="K6964" t="s">
        <v>1595</v>
      </c>
      <c r="L6964">
        <v>2702</v>
      </c>
      <c r="M6964" t="s">
        <v>1596</v>
      </c>
      <c r="N6964" t="s">
        <v>1597</v>
      </c>
      <c r="O6964">
        <v>0</v>
      </c>
      <c r="P6964" t="s">
        <v>1207</v>
      </c>
      <c r="Q6964">
        <v>20000301</v>
      </c>
      <c r="R6964">
        <v>756497001</v>
      </c>
    </row>
    <row r="6965" spans="1:18">
      <c r="A6965" t="s">
        <v>1594</v>
      </c>
      <c r="B6965" t="s">
        <v>1306</v>
      </c>
      <c r="C6965">
        <v>201012</v>
      </c>
      <c r="D6965">
        <v>31</v>
      </c>
      <c r="E6965" t="s">
        <v>1212</v>
      </c>
      <c r="F6965">
        <v>11714</v>
      </c>
      <c r="G6965">
        <v>46143</v>
      </c>
      <c r="H6965">
        <v>39527</v>
      </c>
      <c r="I6965">
        <v>43112064400</v>
      </c>
      <c r="J6965">
        <v>9</v>
      </c>
      <c r="K6965" t="s">
        <v>1600</v>
      </c>
      <c r="L6965">
        <v>2702</v>
      </c>
      <c r="M6965" t="s">
        <v>1596</v>
      </c>
      <c r="N6965" t="s">
        <v>1597</v>
      </c>
      <c r="O6965">
        <v>0</v>
      </c>
      <c r="P6965" t="s">
        <v>1207</v>
      </c>
      <c r="Q6965">
        <v>19940301</v>
      </c>
      <c r="R6965">
        <v>756497001</v>
      </c>
    </row>
    <row r="6966" spans="1:18">
      <c r="A6966" t="s">
        <v>1594</v>
      </c>
      <c r="B6966" t="s">
        <v>1323</v>
      </c>
      <c r="C6966">
        <v>201012</v>
      </c>
      <c r="D6966">
        <v>5</v>
      </c>
      <c r="E6966" t="s">
        <v>1212</v>
      </c>
      <c r="F6966">
        <v>378</v>
      </c>
      <c r="G6966">
        <v>8247</v>
      </c>
      <c r="H6966">
        <v>1227</v>
      </c>
      <c r="I6966">
        <v>43112064801</v>
      </c>
      <c r="J6966">
        <v>9</v>
      </c>
      <c r="K6966" t="s">
        <v>1595</v>
      </c>
      <c r="L6966">
        <v>2702</v>
      </c>
      <c r="M6966" t="s">
        <v>1596</v>
      </c>
      <c r="N6966" t="s">
        <v>1597</v>
      </c>
      <c r="O6966">
        <v>0</v>
      </c>
      <c r="P6966" t="s">
        <v>1207</v>
      </c>
      <c r="Q6966">
        <v>19981216</v>
      </c>
      <c r="R6966">
        <v>756497001</v>
      </c>
    </row>
    <row r="6967" spans="1:18">
      <c r="A6967" t="s">
        <v>1594</v>
      </c>
      <c r="B6967" t="s">
        <v>1307</v>
      </c>
      <c r="C6967">
        <v>201012</v>
      </c>
      <c r="D6967">
        <v>28</v>
      </c>
      <c r="E6967" t="s">
        <v>1212</v>
      </c>
      <c r="F6967">
        <v>2087</v>
      </c>
      <c r="G6967">
        <v>4596</v>
      </c>
      <c r="H6967">
        <v>72739</v>
      </c>
      <c r="I6967">
        <v>43112065001</v>
      </c>
      <c r="J6967">
        <v>9</v>
      </c>
      <c r="K6967" t="s">
        <v>1595</v>
      </c>
      <c r="L6967">
        <v>2702</v>
      </c>
      <c r="M6967" t="s">
        <v>1596</v>
      </c>
      <c r="N6967" t="s">
        <v>1597</v>
      </c>
      <c r="O6967">
        <v>0</v>
      </c>
      <c r="P6967" t="s">
        <v>1207</v>
      </c>
      <c r="Q6967">
        <v>19980223</v>
      </c>
      <c r="R6967">
        <v>756497001</v>
      </c>
    </row>
    <row r="6968" spans="1:18">
      <c r="A6968" t="s">
        <v>1594</v>
      </c>
      <c r="B6968" t="s">
        <v>1324</v>
      </c>
      <c r="C6968">
        <v>201012</v>
      </c>
      <c r="D6968">
        <v>31</v>
      </c>
      <c r="E6968" t="s">
        <v>1212</v>
      </c>
      <c r="F6968">
        <v>8443</v>
      </c>
      <c r="G6968">
        <v>233233</v>
      </c>
      <c r="H6968">
        <v>231532</v>
      </c>
      <c r="I6968">
        <v>43112065200</v>
      </c>
      <c r="J6968">
        <v>9</v>
      </c>
      <c r="K6968" t="s">
        <v>1595</v>
      </c>
      <c r="L6968">
        <v>2702</v>
      </c>
      <c r="M6968" t="s">
        <v>1596</v>
      </c>
      <c r="N6968" t="s">
        <v>1597</v>
      </c>
      <c r="O6968">
        <v>0</v>
      </c>
      <c r="P6968" t="s">
        <v>1207</v>
      </c>
      <c r="Q6968">
        <v>19940601</v>
      </c>
      <c r="R6968">
        <v>756497001</v>
      </c>
    </row>
    <row r="6969" spans="1:18">
      <c r="A6969" t="s">
        <v>1598</v>
      </c>
      <c r="B6969" t="s">
        <v>1360</v>
      </c>
      <c r="C6969">
        <v>201012</v>
      </c>
      <c r="D6969">
        <v>31</v>
      </c>
      <c r="E6969" t="s">
        <v>1212</v>
      </c>
      <c r="F6969">
        <v>9735</v>
      </c>
      <c r="G6969">
        <v>35849</v>
      </c>
      <c r="H6969">
        <v>96594</v>
      </c>
      <c r="I6969">
        <v>43112062502</v>
      </c>
      <c r="J6969">
        <v>9</v>
      </c>
      <c r="K6969" t="s">
        <v>1599</v>
      </c>
      <c r="L6969">
        <v>2702</v>
      </c>
      <c r="M6969" t="s">
        <v>1596</v>
      </c>
      <c r="N6969" t="s">
        <v>1597</v>
      </c>
      <c r="O6969">
        <v>0</v>
      </c>
      <c r="P6969" t="s">
        <v>1207</v>
      </c>
      <c r="Q6969">
        <v>20010123</v>
      </c>
      <c r="R6969">
        <v>756497001</v>
      </c>
    </row>
    <row r="6970" spans="1:18">
      <c r="A6970" t="s">
        <v>1598</v>
      </c>
      <c r="B6970" t="s">
        <v>1211</v>
      </c>
      <c r="C6970">
        <v>201012</v>
      </c>
      <c r="D6970">
        <v>31</v>
      </c>
      <c r="E6970" t="s">
        <v>1212</v>
      </c>
      <c r="F6970">
        <v>2623</v>
      </c>
      <c r="G6970">
        <v>8914</v>
      </c>
      <c r="H6970">
        <v>111661</v>
      </c>
      <c r="I6970">
        <v>43112062701</v>
      </c>
      <c r="J6970">
        <v>9</v>
      </c>
      <c r="K6970" t="s">
        <v>1599</v>
      </c>
      <c r="L6970">
        <v>2702</v>
      </c>
      <c r="M6970" t="s">
        <v>1596</v>
      </c>
      <c r="N6970" t="s">
        <v>1597</v>
      </c>
      <c r="O6970">
        <v>0</v>
      </c>
      <c r="P6970" t="s">
        <v>1207</v>
      </c>
      <c r="Q6970">
        <v>19981031</v>
      </c>
      <c r="R6970">
        <v>756497001</v>
      </c>
    </row>
    <row r="6971" spans="1:18">
      <c r="A6971" t="s">
        <v>1598</v>
      </c>
      <c r="B6971" t="s">
        <v>1215</v>
      </c>
      <c r="C6971">
        <v>201012</v>
      </c>
      <c r="D6971">
        <v>31</v>
      </c>
      <c r="E6971" t="s">
        <v>1212</v>
      </c>
      <c r="F6971">
        <v>5465</v>
      </c>
      <c r="G6971">
        <v>23755</v>
      </c>
      <c r="H6971">
        <v>47871</v>
      </c>
      <c r="I6971">
        <v>43112063101</v>
      </c>
      <c r="J6971">
        <v>9</v>
      </c>
      <c r="K6971" t="s">
        <v>1595</v>
      </c>
      <c r="L6971">
        <v>2702</v>
      </c>
      <c r="M6971" t="s">
        <v>1596</v>
      </c>
      <c r="N6971" t="s">
        <v>1597</v>
      </c>
      <c r="O6971">
        <v>0</v>
      </c>
      <c r="P6971" t="s">
        <v>1207</v>
      </c>
      <c r="Q6971">
        <v>20000827</v>
      </c>
      <c r="R6971">
        <v>756497001</v>
      </c>
    </row>
    <row r="6972" spans="1:18">
      <c r="A6972" t="s">
        <v>1598</v>
      </c>
      <c r="B6972" t="s">
        <v>1226</v>
      </c>
      <c r="C6972">
        <v>201012</v>
      </c>
      <c r="D6972">
        <v>31</v>
      </c>
      <c r="E6972" t="s">
        <v>1212</v>
      </c>
      <c r="F6972">
        <v>8737</v>
      </c>
      <c r="G6972">
        <v>6456</v>
      </c>
      <c r="H6972">
        <v>19558</v>
      </c>
      <c r="I6972">
        <v>43112063301</v>
      </c>
      <c r="J6972">
        <v>9</v>
      </c>
      <c r="K6972" t="s">
        <v>1599</v>
      </c>
      <c r="L6972">
        <v>2702</v>
      </c>
      <c r="M6972" t="s">
        <v>1596</v>
      </c>
      <c r="N6972" t="s">
        <v>1597</v>
      </c>
      <c r="O6972">
        <v>0</v>
      </c>
      <c r="P6972" t="s">
        <v>1207</v>
      </c>
      <c r="Q6972">
        <v>19951201</v>
      </c>
      <c r="R6972">
        <v>756497001</v>
      </c>
    </row>
    <row r="6973" spans="1:18">
      <c r="A6973" t="s">
        <v>1598</v>
      </c>
      <c r="B6973" t="s">
        <v>1303</v>
      </c>
      <c r="C6973">
        <v>201012</v>
      </c>
      <c r="D6973">
        <v>31</v>
      </c>
      <c r="E6973" t="s">
        <v>1212</v>
      </c>
      <c r="F6973">
        <v>6754</v>
      </c>
      <c r="G6973">
        <v>15086</v>
      </c>
      <c r="H6973">
        <v>57641</v>
      </c>
      <c r="I6973">
        <v>43112063701</v>
      </c>
      <c r="J6973">
        <v>9</v>
      </c>
      <c r="K6973" t="s">
        <v>1595</v>
      </c>
      <c r="L6973">
        <v>2702</v>
      </c>
      <c r="M6973" t="s">
        <v>1596</v>
      </c>
      <c r="N6973" t="s">
        <v>1597</v>
      </c>
      <c r="O6973">
        <v>0</v>
      </c>
      <c r="P6973" t="s">
        <v>1207</v>
      </c>
      <c r="Q6973">
        <v>19960201</v>
      </c>
      <c r="R6973">
        <v>756497001</v>
      </c>
    </row>
    <row r="6974" spans="1:18">
      <c r="A6974" t="s">
        <v>1598</v>
      </c>
      <c r="B6974" t="s">
        <v>1348</v>
      </c>
      <c r="C6974">
        <v>201012</v>
      </c>
      <c r="D6974">
        <v>29</v>
      </c>
      <c r="E6974" t="s">
        <v>1212</v>
      </c>
      <c r="F6974">
        <v>8468</v>
      </c>
      <c r="G6974">
        <v>10781</v>
      </c>
      <c r="H6974">
        <v>122393</v>
      </c>
      <c r="I6974">
        <v>43112064301</v>
      </c>
      <c r="J6974">
        <v>9</v>
      </c>
      <c r="K6974" t="s">
        <v>1595</v>
      </c>
      <c r="L6974">
        <v>2702</v>
      </c>
      <c r="M6974" t="s">
        <v>1596</v>
      </c>
      <c r="N6974" t="s">
        <v>1597</v>
      </c>
      <c r="O6974">
        <v>0</v>
      </c>
      <c r="P6974" t="s">
        <v>1207</v>
      </c>
      <c r="Q6974">
        <v>19970201</v>
      </c>
      <c r="R6974">
        <v>756497001</v>
      </c>
    </row>
    <row r="6975" spans="1:18">
      <c r="A6975" t="s">
        <v>1598</v>
      </c>
      <c r="B6975" t="s">
        <v>1228</v>
      </c>
      <c r="C6975">
        <v>201012</v>
      </c>
      <c r="D6975">
        <v>31</v>
      </c>
      <c r="E6975" t="s">
        <v>1212</v>
      </c>
      <c r="F6975">
        <v>2842</v>
      </c>
      <c r="G6975">
        <v>13499</v>
      </c>
      <c r="H6975">
        <v>116772</v>
      </c>
      <c r="I6975">
        <v>43112066201</v>
      </c>
      <c r="J6975">
        <v>9</v>
      </c>
      <c r="K6975" t="s">
        <v>1595</v>
      </c>
      <c r="L6975">
        <v>2702</v>
      </c>
      <c r="M6975" t="s">
        <v>1596</v>
      </c>
      <c r="N6975" t="s">
        <v>1597</v>
      </c>
      <c r="O6975">
        <v>0</v>
      </c>
      <c r="P6975" t="s">
        <v>1207</v>
      </c>
      <c r="Q6975">
        <v>19971112</v>
      </c>
      <c r="R6975">
        <v>756497001</v>
      </c>
    </row>
    <row r="6976" spans="1:18">
      <c r="A6976" t="s">
        <v>1601</v>
      </c>
      <c r="B6976" t="s">
        <v>1332</v>
      </c>
      <c r="C6976">
        <v>201012</v>
      </c>
      <c r="D6976">
        <v>31</v>
      </c>
      <c r="E6976" t="s">
        <v>1212</v>
      </c>
      <c r="F6976">
        <v>3506</v>
      </c>
      <c r="G6976">
        <v>13447</v>
      </c>
      <c r="H6976">
        <v>43850</v>
      </c>
      <c r="I6976">
        <v>560452006301</v>
      </c>
      <c r="J6976">
        <v>9</v>
      </c>
      <c r="K6976" t="s">
        <v>1602</v>
      </c>
      <c r="L6976">
        <v>2702</v>
      </c>
      <c r="M6976" t="s">
        <v>1596</v>
      </c>
      <c r="N6976" t="s">
        <v>1597</v>
      </c>
      <c r="O6976">
        <v>0</v>
      </c>
      <c r="P6976" t="s">
        <v>1207</v>
      </c>
      <c r="Q6976">
        <v>20000611</v>
      </c>
      <c r="R6976">
        <v>756497001</v>
      </c>
    </row>
    <row r="6977" spans="1:18">
      <c r="A6977" t="s">
        <v>1601</v>
      </c>
      <c r="B6977" t="s">
        <v>1333</v>
      </c>
      <c r="C6977">
        <v>201012</v>
      </c>
      <c r="D6977">
        <v>31</v>
      </c>
      <c r="E6977" t="s">
        <v>1212</v>
      </c>
      <c r="F6977">
        <v>3959</v>
      </c>
      <c r="G6977">
        <v>111</v>
      </c>
      <c r="H6977">
        <v>29029</v>
      </c>
      <c r="I6977">
        <v>560452006402</v>
      </c>
      <c r="J6977">
        <v>9</v>
      </c>
      <c r="K6977" t="s">
        <v>1602</v>
      </c>
      <c r="L6977">
        <v>2702</v>
      </c>
      <c r="M6977" t="s">
        <v>1596</v>
      </c>
      <c r="N6977" t="s">
        <v>1597</v>
      </c>
      <c r="O6977">
        <v>0</v>
      </c>
      <c r="P6977" t="s">
        <v>1207</v>
      </c>
      <c r="Q6977">
        <v>20030411</v>
      </c>
      <c r="R6977">
        <v>756497001</v>
      </c>
    </row>
    <row r="6978" spans="1:18">
      <c r="A6978" t="s">
        <v>1601</v>
      </c>
      <c r="B6978" t="s">
        <v>1268</v>
      </c>
      <c r="C6978">
        <v>201012</v>
      </c>
      <c r="D6978">
        <v>27</v>
      </c>
      <c r="E6978" t="s">
        <v>1212</v>
      </c>
      <c r="F6978">
        <v>5900</v>
      </c>
      <c r="G6978">
        <v>1842</v>
      </c>
      <c r="H6978">
        <v>4717</v>
      </c>
      <c r="I6978">
        <v>560452006500</v>
      </c>
      <c r="J6978">
        <v>9</v>
      </c>
      <c r="K6978" t="s">
        <v>1602</v>
      </c>
      <c r="L6978">
        <v>2702</v>
      </c>
      <c r="M6978" t="s">
        <v>1596</v>
      </c>
      <c r="N6978" t="s">
        <v>1597</v>
      </c>
      <c r="O6978">
        <v>0</v>
      </c>
      <c r="P6978" t="s">
        <v>1207</v>
      </c>
      <c r="Q6978">
        <v>19910501</v>
      </c>
      <c r="R6978">
        <v>756497001</v>
      </c>
    </row>
    <row r="6979" spans="1:18">
      <c r="A6979" t="s">
        <v>1601</v>
      </c>
      <c r="B6979" t="s">
        <v>1269</v>
      </c>
      <c r="C6979">
        <v>201012</v>
      </c>
      <c r="D6979">
        <v>31</v>
      </c>
      <c r="E6979" t="s">
        <v>1212</v>
      </c>
      <c r="F6979">
        <v>14059</v>
      </c>
      <c r="G6979">
        <v>20285</v>
      </c>
      <c r="H6979">
        <v>135999</v>
      </c>
      <c r="I6979">
        <v>560452006600</v>
      </c>
      <c r="J6979">
        <v>9</v>
      </c>
      <c r="K6979" t="s">
        <v>1602</v>
      </c>
      <c r="L6979">
        <v>2702</v>
      </c>
      <c r="M6979" t="s">
        <v>1596</v>
      </c>
      <c r="N6979" t="s">
        <v>1597</v>
      </c>
      <c r="O6979">
        <v>0</v>
      </c>
      <c r="P6979" t="s">
        <v>1207</v>
      </c>
      <c r="Q6979">
        <v>19910601</v>
      </c>
      <c r="R6979">
        <v>756497001</v>
      </c>
    </row>
    <row r="6980" spans="1:18">
      <c r="A6980" t="s">
        <v>1601</v>
      </c>
      <c r="B6980" t="s">
        <v>1335</v>
      </c>
      <c r="C6980">
        <v>201012</v>
      </c>
      <c r="D6980">
        <v>19</v>
      </c>
      <c r="E6980" t="s">
        <v>1212</v>
      </c>
      <c r="F6980">
        <v>774</v>
      </c>
      <c r="G6980">
        <v>739</v>
      </c>
      <c r="H6980">
        <v>262</v>
      </c>
      <c r="I6980">
        <v>560452008003</v>
      </c>
      <c r="J6980">
        <v>9</v>
      </c>
      <c r="K6980" t="s">
        <v>1602</v>
      </c>
      <c r="L6980">
        <v>2702</v>
      </c>
      <c r="M6980" t="s">
        <v>1596</v>
      </c>
      <c r="N6980" t="s">
        <v>1597</v>
      </c>
      <c r="O6980">
        <v>0</v>
      </c>
      <c r="P6980" t="s">
        <v>1207</v>
      </c>
      <c r="Q6980">
        <v>20030726</v>
      </c>
      <c r="R6980">
        <v>756497001</v>
      </c>
    </row>
    <row r="6981" spans="1:18">
      <c r="A6981" t="s">
        <v>1601</v>
      </c>
      <c r="B6981" t="s">
        <v>1273</v>
      </c>
      <c r="C6981">
        <v>201012</v>
      </c>
      <c r="D6981">
        <v>26</v>
      </c>
      <c r="E6981" t="s">
        <v>1212</v>
      </c>
      <c r="F6981">
        <v>4864</v>
      </c>
      <c r="G6981">
        <v>51082</v>
      </c>
      <c r="H6981">
        <v>13156</v>
      </c>
      <c r="I6981">
        <v>560452006701</v>
      </c>
      <c r="J6981">
        <v>9</v>
      </c>
      <c r="K6981" t="s">
        <v>1602</v>
      </c>
      <c r="L6981">
        <v>2702</v>
      </c>
      <c r="M6981" t="s">
        <v>1596</v>
      </c>
      <c r="N6981" t="s">
        <v>1597</v>
      </c>
      <c r="O6981">
        <v>0</v>
      </c>
      <c r="P6981" t="s">
        <v>1207</v>
      </c>
      <c r="Q6981">
        <v>19940501</v>
      </c>
      <c r="R6981">
        <v>756497001</v>
      </c>
    </row>
    <row r="6982" spans="1:18">
      <c r="A6982" t="s">
        <v>1594</v>
      </c>
      <c r="B6982" t="s">
        <v>1357</v>
      </c>
      <c r="C6982">
        <v>201001</v>
      </c>
      <c r="D6982">
        <v>0</v>
      </c>
      <c r="E6982" t="s">
        <v>1212</v>
      </c>
      <c r="F6982">
        <v>0</v>
      </c>
      <c r="G6982">
        <v>0</v>
      </c>
      <c r="H6982">
        <v>0</v>
      </c>
      <c r="I6982">
        <v>43112064101</v>
      </c>
      <c r="J6982">
        <v>12</v>
      </c>
      <c r="K6982" t="s">
        <v>1600</v>
      </c>
      <c r="L6982">
        <v>2702</v>
      </c>
      <c r="M6982" t="s">
        <v>1596</v>
      </c>
      <c r="N6982" t="s">
        <v>1597</v>
      </c>
      <c r="O6982">
        <v>0</v>
      </c>
      <c r="P6982" t="s">
        <v>1207</v>
      </c>
      <c r="Q6982">
        <v>20020111</v>
      </c>
      <c r="R6982">
        <v>756497001</v>
      </c>
    </row>
    <row r="6983" spans="1:18">
      <c r="A6983" t="s">
        <v>1594</v>
      </c>
      <c r="B6983" t="s">
        <v>1325</v>
      </c>
      <c r="C6983">
        <v>201001</v>
      </c>
      <c r="D6983">
        <v>0</v>
      </c>
      <c r="E6983" t="s">
        <v>1212</v>
      </c>
      <c r="F6983">
        <v>0</v>
      </c>
      <c r="G6983">
        <v>0</v>
      </c>
      <c r="H6983">
        <v>0</v>
      </c>
      <c r="I6983">
        <v>43112065600</v>
      </c>
      <c r="J6983">
        <v>12</v>
      </c>
      <c r="K6983" t="s">
        <v>1595</v>
      </c>
      <c r="L6983">
        <v>2702</v>
      </c>
      <c r="M6983" t="s">
        <v>1596</v>
      </c>
      <c r="N6983" t="s">
        <v>1597</v>
      </c>
      <c r="O6983">
        <v>0</v>
      </c>
      <c r="P6983" t="s">
        <v>1207</v>
      </c>
      <c r="Q6983">
        <v>19950201</v>
      </c>
      <c r="R6983">
        <v>756497001</v>
      </c>
    </row>
    <row r="6984" spans="1:18">
      <c r="A6984" t="s">
        <v>1598</v>
      </c>
      <c r="B6984" t="s">
        <v>1221</v>
      </c>
      <c r="C6984">
        <v>201001</v>
      </c>
      <c r="D6984">
        <v>0</v>
      </c>
      <c r="E6984" t="s">
        <v>1212</v>
      </c>
      <c r="F6984">
        <v>0</v>
      </c>
      <c r="G6984">
        <v>0</v>
      </c>
      <c r="H6984">
        <v>0</v>
      </c>
      <c r="I6984">
        <v>43112065101</v>
      </c>
      <c r="J6984">
        <v>12</v>
      </c>
      <c r="K6984" t="s">
        <v>1595</v>
      </c>
      <c r="L6984">
        <v>2702</v>
      </c>
      <c r="M6984" t="s">
        <v>1596</v>
      </c>
      <c r="N6984" t="s">
        <v>1597</v>
      </c>
      <c r="O6984">
        <v>0</v>
      </c>
      <c r="P6984" t="s">
        <v>1207</v>
      </c>
      <c r="Q6984">
        <v>20010108</v>
      </c>
      <c r="R6984">
        <v>756497001</v>
      </c>
    </row>
    <row r="6985" spans="1:18">
      <c r="A6985" t="s">
        <v>1594</v>
      </c>
      <c r="B6985" t="s">
        <v>1357</v>
      </c>
      <c r="C6985">
        <v>201002</v>
      </c>
      <c r="D6985">
        <v>0</v>
      </c>
      <c r="E6985" t="s">
        <v>1212</v>
      </c>
      <c r="F6985">
        <v>0</v>
      </c>
      <c r="G6985">
        <v>0</v>
      </c>
      <c r="H6985">
        <v>0</v>
      </c>
      <c r="I6985">
        <v>43112064101</v>
      </c>
      <c r="J6985">
        <v>12</v>
      </c>
      <c r="K6985" t="s">
        <v>1600</v>
      </c>
      <c r="L6985">
        <v>2702</v>
      </c>
      <c r="M6985" t="s">
        <v>1596</v>
      </c>
      <c r="N6985" t="s">
        <v>1597</v>
      </c>
      <c r="O6985">
        <v>0</v>
      </c>
      <c r="P6985" t="s">
        <v>1207</v>
      </c>
      <c r="Q6985">
        <v>20020111</v>
      </c>
      <c r="R6985">
        <v>756497001</v>
      </c>
    </row>
    <row r="6986" spans="1:18">
      <c r="A6986" t="s">
        <v>1594</v>
      </c>
      <c r="B6986" t="s">
        <v>1325</v>
      </c>
      <c r="C6986">
        <v>201002</v>
      </c>
      <c r="D6986">
        <v>0</v>
      </c>
      <c r="E6986" t="s">
        <v>1212</v>
      </c>
      <c r="F6986">
        <v>0</v>
      </c>
      <c r="G6986">
        <v>0</v>
      </c>
      <c r="H6986">
        <v>0</v>
      </c>
      <c r="I6986">
        <v>43112065600</v>
      </c>
      <c r="J6986">
        <v>12</v>
      </c>
      <c r="K6986" t="s">
        <v>1595</v>
      </c>
      <c r="L6986">
        <v>2702</v>
      </c>
      <c r="M6986" t="s">
        <v>1596</v>
      </c>
      <c r="N6986" t="s">
        <v>1597</v>
      </c>
      <c r="O6986">
        <v>0</v>
      </c>
      <c r="P6986" t="s">
        <v>1207</v>
      </c>
      <c r="Q6986">
        <v>19950201</v>
      </c>
      <c r="R6986">
        <v>756497001</v>
      </c>
    </row>
    <row r="6987" spans="1:18">
      <c r="A6987" t="s">
        <v>1598</v>
      </c>
      <c r="B6987" t="s">
        <v>1221</v>
      </c>
      <c r="C6987">
        <v>201002</v>
      </c>
      <c r="D6987">
        <v>0</v>
      </c>
      <c r="E6987" t="s">
        <v>1212</v>
      </c>
      <c r="F6987">
        <v>0</v>
      </c>
      <c r="G6987">
        <v>0</v>
      </c>
      <c r="H6987">
        <v>0</v>
      </c>
      <c r="I6987">
        <v>43112065101</v>
      </c>
      <c r="J6987">
        <v>12</v>
      </c>
      <c r="K6987" t="s">
        <v>1595</v>
      </c>
      <c r="L6987">
        <v>2702</v>
      </c>
      <c r="M6987" t="s">
        <v>1596</v>
      </c>
      <c r="N6987" t="s">
        <v>1597</v>
      </c>
      <c r="O6987">
        <v>0</v>
      </c>
      <c r="P6987" t="s">
        <v>1207</v>
      </c>
      <c r="Q6987">
        <v>20010108</v>
      </c>
      <c r="R6987">
        <v>756497001</v>
      </c>
    </row>
    <row r="6988" spans="1:18">
      <c r="A6988" t="s">
        <v>1594</v>
      </c>
      <c r="B6988" t="s">
        <v>1357</v>
      </c>
      <c r="C6988">
        <v>201003</v>
      </c>
      <c r="D6988">
        <v>0</v>
      </c>
      <c r="E6988" t="s">
        <v>1212</v>
      </c>
      <c r="F6988">
        <v>0</v>
      </c>
      <c r="G6988">
        <v>0</v>
      </c>
      <c r="H6988">
        <v>0</v>
      </c>
      <c r="I6988">
        <v>43112064101</v>
      </c>
      <c r="J6988">
        <v>12</v>
      </c>
      <c r="K6988" t="s">
        <v>1600</v>
      </c>
      <c r="L6988">
        <v>2702</v>
      </c>
      <c r="M6988" t="s">
        <v>1596</v>
      </c>
      <c r="N6988" t="s">
        <v>1597</v>
      </c>
      <c r="O6988">
        <v>0</v>
      </c>
      <c r="P6988" t="s">
        <v>1207</v>
      </c>
      <c r="Q6988">
        <v>20020111</v>
      </c>
      <c r="R6988">
        <v>756497001</v>
      </c>
    </row>
    <row r="6989" spans="1:18">
      <c r="A6989" t="s">
        <v>1594</v>
      </c>
      <c r="B6989" t="s">
        <v>1325</v>
      </c>
      <c r="C6989">
        <v>201003</v>
      </c>
      <c r="D6989">
        <v>0</v>
      </c>
      <c r="E6989" t="s">
        <v>1212</v>
      </c>
      <c r="F6989">
        <v>0</v>
      </c>
      <c r="G6989">
        <v>0</v>
      </c>
      <c r="H6989">
        <v>0</v>
      </c>
      <c r="I6989">
        <v>43112065600</v>
      </c>
      <c r="J6989">
        <v>12</v>
      </c>
      <c r="K6989" t="s">
        <v>1595</v>
      </c>
      <c r="L6989">
        <v>2702</v>
      </c>
      <c r="M6989" t="s">
        <v>1596</v>
      </c>
      <c r="N6989" t="s">
        <v>1597</v>
      </c>
      <c r="O6989">
        <v>0</v>
      </c>
      <c r="P6989" t="s">
        <v>1207</v>
      </c>
      <c r="Q6989">
        <v>19950201</v>
      </c>
      <c r="R6989">
        <v>756497001</v>
      </c>
    </row>
    <row r="6990" spans="1:18">
      <c r="A6990" t="s">
        <v>1598</v>
      </c>
      <c r="B6990" t="s">
        <v>1221</v>
      </c>
      <c r="C6990">
        <v>201003</v>
      </c>
      <c r="D6990">
        <v>0</v>
      </c>
      <c r="E6990" t="s">
        <v>1212</v>
      </c>
      <c r="F6990">
        <v>0</v>
      </c>
      <c r="G6990">
        <v>0</v>
      </c>
      <c r="H6990">
        <v>0</v>
      </c>
      <c r="I6990">
        <v>43112065101</v>
      </c>
      <c r="J6990">
        <v>12</v>
      </c>
      <c r="K6990" t="s">
        <v>1595</v>
      </c>
      <c r="L6990">
        <v>2702</v>
      </c>
      <c r="M6990" t="s">
        <v>1596</v>
      </c>
      <c r="N6990" t="s">
        <v>1597</v>
      </c>
      <c r="O6990">
        <v>0</v>
      </c>
      <c r="P6990" t="s">
        <v>1207</v>
      </c>
      <c r="Q6990">
        <v>20010108</v>
      </c>
      <c r="R6990">
        <v>756497001</v>
      </c>
    </row>
    <row r="6991" spans="1:18">
      <c r="A6991" t="s">
        <v>1594</v>
      </c>
      <c r="B6991" t="s">
        <v>1357</v>
      </c>
      <c r="C6991">
        <v>201004</v>
      </c>
      <c r="D6991">
        <v>0</v>
      </c>
      <c r="E6991" t="s">
        <v>1212</v>
      </c>
      <c r="F6991">
        <v>0</v>
      </c>
      <c r="G6991">
        <v>0</v>
      </c>
      <c r="H6991">
        <v>0</v>
      </c>
      <c r="I6991">
        <v>43112064101</v>
      </c>
      <c r="J6991">
        <v>12</v>
      </c>
      <c r="K6991" t="s">
        <v>1600</v>
      </c>
      <c r="L6991">
        <v>2702</v>
      </c>
      <c r="M6991" t="s">
        <v>1596</v>
      </c>
      <c r="N6991" t="s">
        <v>1597</v>
      </c>
      <c r="O6991">
        <v>0</v>
      </c>
      <c r="P6991" t="s">
        <v>1207</v>
      </c>
      <c r="Q6991">
        <v>20020111</v>
      </c>
      <c r="R6991">
        <v>756497001</v>
      </c>
    </row>
    <row r="6992" spans="1:18">
      <c r="A6992" t="s">
        <v>1594</v>
      </c>
      <c r="B6992" t="s">
        <v>1325</v>
      </c>
      <c r="C6992">
        <v>201004</v>
      </c>
      <c r="D6992">
        <v>0</v>
      </c>
      <c r="E6992" t="s">
        <v>1212</v>
      </c>
      <c r="F6992">
        <v>0</v>
      </c>
      <c r="G6992">
        <v>0</v>
      </c>
      <c r="H6992">
        <v>0</v>
      </c>
      <c r="I6992">
        <v>43112065600</v>
      </c>
      <c r="J6992">
        <v>12</v>
      </c>
      <c r="K6992" t="s">
        <v>1595</v>
      </c>
      <c r="L6992">
        <v>2702</v>
      </c>
      <c r="M6992" t="s">
        <v>1596</v>
      </c>
      <c r="N6992" t="s">
        <v>1597</v>
      </c>
      <c r="O6992">
        <v>0</v>
      </c>
      <c r="P6992" t="s">
        <v>1207</v>
      </c>
      <c r="Q6992">
        <v>19950201</v>
      </c>
      <c r="R6992">
        <v>756497001</v>
      </c>
    </row>
    <row r="6993" spans="1:18">
      <c r="A6993" t="s">
        <v>1598</v>
      </c>
      <c r="B6993" t="s">
        <v>1221</v>
      </c>
      <c r="C6993">
        <v>201004</v>
      </c>
      <c r="D6993">
        <v>0</v>
      </c>
      <c r="E6993" t="s">
        <v>1212</v>
      </c>
      <c r="F6993">
        <v>0</v>
      </c>
      <c r="G6993">
        <v>0</v>
      </c>
      <c r="H6993">
        <v>0</v>
      </c>
      <c r="I6993">
        <v>43112065101</v>
      </c>
      <c r="J6993">
        <v>12</v>
      </c>
      <c r="K6993" t="s">
        <v>1595</v>
      </c>
      <c r="L6993">
        <v>2702</v>
      </c>
      <c r="M6993" t="s">
        <v>1596</v>
      </c>
      <c r="N6993" t="s">
        <v>1597</v>
      </c>
      <c r="O6993">
        <v>0</v>
      </c>
      <c r="P6993" t="s">
        <v>1207</v>
      </c>
      <c r="Q6993">
        <v>20010108</v>
      </c>
      <c r="R6993">
        <v>756497001</v>
      </c>
    </row>
    <row r="6994" spans="1:18">
      <c r="A6994" t="s">
        <v>1594</v>
      </c>
      <c r="B6994" t="s">
        <v>1357</v>
      </c>
      <c r="C6994">
        <v>201005</v>
      </c>
      <c r="D6994">
        <v>0</v>
      </c>
      <c r="E6994" t="s">
        <v>1212</v>
      </c>
      <c r="F6994">
        <v>0</v>
      </c>
      <c r="G6994">
        <v>0</v>
      </c>
      <c r="H6994">
        <v>0</v>
      </c>
      <c r="I6994">
        <v>43112064101</v>
      </c>
      <c r="J6994">
        <v>12</v>
      </c>
      <c r="K6994" t="s">
        <v>1600</v>
      </c>
      <c r="L6994">
        <v>2702</v>
      </c>
      <c r="M6994" t="s">
        <v>1596</v>
      </c>
      <c r="N6994" t="s">
        <v>1597</v>
      </c>
      <c r="O6994">
        <v>0</v>
      </c>
      <c r="P6994" t="s">
        <v>1207</v>
      </c>
      <c r="Q6994">
        <v>20020111</v>
      </c>
      <c r="R6994">
        <v>756497001</v>
      </c>
    </row>
    <row r="6995" spans="1:18">
      <c r="A6995" t="s">
        <v>1594</v>
      </c>
      <c r="B6995" t="s">
        <v>1325</v>
      </c>
      <c r="C6995">
        <v>201005</v>
      </c>
      <c r="D6995">
        <v>0</v>
      </c>
      <c r="E6995" t="s">
        <v>1212</v>
      </c>
      <c r="F6995">
        <v>0</v>
      </c>
      <c r="G6995">
        <v>0</v>
      </c>
      <c r="H6995">
        <v>0</v>
      </c>
      <c r="I6995">
        <v>43112065600</v>
      </c>
      <c r="J6995">
        <v>12</v>
      </c>
      <c r="K6995" t="s">
        <v>1595</v>
      </c>
      <c r="L6995">
        <v>2702</v>
      </c>
      <c r="M6995" t="s">
        <v>1596</v>
      </c>
      <c r="N6995" t="s">
        <v>1597</v>
      </c>
      <c r="O6995">
        <v>0</v>
      </c>
      <c r="P6995" t="s">
        <v>1207</v>
      </c>
      <c r="Q6995">
        <v>19950201</v>
      </c>
      <c r="R6995">
        <v>756497001</v>
      </c>
    </row>
    <row r="6996" spans="1:18">
      <c r="A6996" t="s">
        <v>1598</v>
      </c>
      <c r="B6996" t="s">
        <v>1221</v>
      </c>
      <c r="C6996">
        <v>201005</v>
      </c>
      <c r="D6996">
        <v>0</v>
      </c>
      <c r="E6996" t="s">
        <v>1212</v>
      </c>
      <c r="F6996">
        <v>0</v>
      </c>
      <c r="G6996">
        <v>0</v>
      </c>
      <c r="H6996">
        <v>0</v>
      </c>
      <c r="I6996">
        <v>43112065101</v>
      </c>
      <c r="J6996">
        <v>12</v>
      </c>
      <c r="K6996" t="s">
        <v>1595</v>
      </c>
      <c r="L6996">
        <v>2702</v>
      </c>
      <c r="M6996" t="s">
        <v>1596</v>
      </c>
      <c r="N6996" t="s">
        <v>1597</v>
      </c>
      <c r="O6996">
        <v>0</v>
      </c>
      <c r="P6996" t="s">
        <v>1207</v>
      </c>
      <c r="Q6996">
        <v>20010108</v>
      </c>
      <c r="R6996">
        <v>756497001</v>
      </c>
    </row>
    <row r="6997" spans="1:18">
      <c r="A6997" t="s">
        <v>1594</v>
      </c>
      <c r="B6997" t="s">
        <v>1357</v>
      </c>
      <c r="C6997">
        <v>201006</v>
      </c>
      <c r="D6997">
        <v>0</v>
      </c>
      <c r="E6997" t="s">
        <v>1212</v>
      </c>
      <c r="F6997">
        <v>0</v>
      </c>
      <c r="G6997">
        <v>0</v>
      </c>
      <c r="H6997">
        <v>0</v>
      </c>
      <c r="I6997">
        <v>43112064101</v>
      </c>
      <c r="J6997">
        <v>12</v>
      </c>
      <c r="K6997" t="s">
        <v>1600</v>
      </c>
      <c r="L6997">
        <v>2702</v>
      </c>
      <c r="M6997" t="s">
        <v>1596</v>
      </c>
      <c r="N6997" t="s">
        <v>1597</v>
      </c>
      <c r="O6997">
        <v>0</v>
      </c>
      <c r="P6997" t="s">
        <v>1207</v>
      </c>
      <c r="Q6997">
        <v>20020111</v>
      </c>
      <c r="R6997">
        <v>756497001</v>
      </c>
    </row>
    <row r="6998" spans="1:18">
      <c r="A6998" t="s">
        <v>1594</v>
      </c>
      <c r="B6998" t="s">
        <v>1325</v>
      </c>
      <c r="C6998">
        <v>201006</v>
      </c>
      <c r="D6998">
        <v>0</v>
      </c>
      <c r="E6998" t="s">
        <v>1212</v>
      </c>
      <c r="F6998">
        <v>0</v>
      </c>
      <c r="G6998">
        <v>0</v>
      </c>
      <c r="H6998">
        <v>0</v>
      </c>
      <c r="I6998">
        <v>43112065600</v>
      </c>
      <c r="J6998">
        <v>12</v>
      </c>
      <c r="K6998" t="s">
        <v>1595</v>
      </c>
      <c r="L6998">
        <v>2702</v>
      </c>
      <c r="M6998" t="s">
        <v>1596</v>
      </c>
      <c r="N6998" t="s">
        <v>1597</v>
      </c>
      <c r="O6998">
        <v>0</v>
      </c>
      <c r="P6998" t="s">
        <v>1207</v>
      </c>
      <c r="Q6998">
        <v>19950201</v>
      </c>
      <c r="R6998">
        <v>756497001</v>
      </c>
    </row>
    <row r="6999" spans="1:18">
      <c r="A6999" t="s">
        <v>1598</v>
      </c>
      <c r="B6999" t="s">
        <v>1221</v>
      </c>
      <c r="C6999">
        <v>201006</v>
      </c>
      <c r="D6999">
        <v>0</v>
      </c>
      <c r="E6999" t="s">
        <v>1212</v>
      </c>
      <c r="F6999">
        <v>0</v>
      </c>
      <c r="G6999">
        <v>0</v>
      </c>
      <c r="H6999">
        <v>0</v>
      </c>
      <c r="I6999">
        <v>43112065101</v>
      </c>
      <c r="J6999">
        <v>12</v>
      </c>
      <c r="K6999" t="s">
        <v>1595</v>
      </c>
      <c r="L6999">
        <v>2702</v>
      </c>
      <c r="M6999" t="s">
        <v>1596</v>
      </c>
      <c r="N6999" t="s">
        <v>1597</v>
      </c>
      <c r="O6999">
        <v>0</v>
      </c>
      <c r="P6999" t="s">
        <v>1207</v>
      </c>
      <c r="Q6999">
        <v>20010108</v>
      </c>
      <c r="R6999">
        <v>756497001</v>
      </c>
    </row>
    <row r="7000" spans="1:18">
      <c r="A7000" t="s">
        <v>1594</v>
      </c>
      <c r="B7000" t="s">
        <v>1357</v>
      </c>
      <c r="C7000">
        <v>201007</v>
      </c>
      <c r="D7000">
        <v>0</v>
      </c>
      <c r="E7000" t="s">
        <v>1212</v>
      </c>
      <c r="F7000">
        <v>0</v>
      </c>
      <c r="G7000">
        <v>0</v>
      </c>
      <c r="H7000">
        <v>0</v>
      </c>
      <c r="I7000">
        <v>43112064101</v>
      </c>
      <c r="J7000">
        <v>12</v>
      </c>
      <c r="K7000" t="s">
        <v>1600</v>
      </c>
      <c r="L7000">
        <v>2702</v>
      </c>
      <c r="M7000" t="s">
        <v>1596</v>
      </c>
      <c r="N7000" t="s">
        <v>1597</v>
      </c>
      <c r="O7000">
        <v>0</v>
      </c>
      <c r="P7000" t="s">
        <v>1207</v>
      </c>
      <c r="Q7000">
        <v>20020111</v>
      </c>
      <c r="R7000">
        <v>756497001</v>
      </c>
    </row>
    <row r="7001" spans="1:18">
      <c r="A7001" t="s">
        <v>1594</v>
      </c>
      <c r="B7001" t="s">
        <v>1307</v>
      </c>
      <c r="C7001">
        <v>201007</v>
      </c>
      <c r="D7001">
        <v>0</v>
      </c>
      <c r="E7001" t="s">
        <v>1212</v>
      </c>
      <c r="F7001">
        <v>0</v>
      </c>
      <c r="G7001">
        <v>0</v>
      </c>
      <c r="H7001">
        <v>0</v>
      </c>
      <c r="I7001">
        <v>43112065001</v>
      </c>
      <c r="J7001">
        <v>12</v>
      </c>
      <c r="K7001" t="s">
        <v>1595</v>
      </c>
      <c r="L7001">
        <v>2702</v>
      </c>
      <c r="M7001" t="s">
        <v>1596</v>
      </c>
      <c r="N7001" t="s">
        <v>1597</v>
      </c>
      <c r="O7001">
        <v>0</v>
      </c>
      <c r="P7001" t="s">
        <v>1207</v>
      </c>
      <c r="Q7001">
        <v>19980223</v>
      </c>
      <c r="R7001">
        <v>756497001</v>
      </c>
    </row>
    <row r="7002" spans="1:18">
      <c r="A7002" t="s">
        <v>1594</v>
      </c>
      <c r="B7002" t="s">
        <v>1325</v>
      </c>
      <c r="C7002">
        <v>201007</v>
      </c>
      <c r="D7002">
        <v>0</v>
      </c>
      <c r="E7002" t="s">
        <v>1212</v>
      </c>
      <c r="F7002">
        <v>0</v>
      </c>
      <c r="G7002">
        <v>0</v>
      </c>
      <c r="H7002">
        <v>0</v>
      </c>
      <c r="I7002">
        <v>43112065600</v>
      </c>
      <c r="J7002">
        <v>12</v>
      </c>
      <c r="K7002" t="s">
        <v>1595</v>
      </c>
      <c r="L7002">
        <v>2702</v>
      </c>
      <c r="M7002" t="s">
        <v>1596</v>
      </c>
      <c r="N7002" t="s">
        <v>1597</v>
      </c>
      <c r="O7002">
        <v>0</v>
      </c>
      <c r="P7002" t="s">
        <v>1207</v>
      </c>
      <c r="Q7002">
        <v>19950201</v>
      </c>
      <c r="R7002">
        <v>756497001</v>
      </c>
    </row>
    <row r="7003" spans="1:18">
      <c r="A7003" t="s">
        <v>1598</v>
      </c>
      <c r="B7003" t="s">
        <v>1221</v>
      </c>
      <c r="C7003">
        <v>201007</v>
      </c>
      <c r="D7003">
        <v>0</v>
      </c>
      <c r="E7003" t="s">
        <v>1212</v>
      </c>
      <c r="F7003">
        <v>0</v>
      </c>
      <c r="G7003">
        <v>0</v>
      </c>
      <c r="H7003">
        <v>0</v>
      </c>
      <c r="I7003">
        <v>43112065101</v>
      </c>
      <c r="J7003">
        <v>12</v>
      </c>
      <c r="K7003" t="s">
        <v>1595</v>
      </c>
      <c r="L7003">
        <v>2702</v>
      </c>
      <c r="M7003" t="s">
        <v>1596</v>
      </c>
      <c r="N7003" t="s">
        <v>1597</v>
      </c>
      <c r="O7003">
        <v>0</v>
      </c>
      <c r="P7003" t="s">
        <v>1207</v>
      </c>
      <c r="Q7003">
        <v>20010108</v>
      </c>
      <c r="R7003">
        <v>756497001</v>
      </c>
    </row>
    <row r="7004" spans="1:18">
      <c r="A7004" t="s">
        <v>1594</v>
      </c>
      <c r="B7004" t="s">
        <v>1357</v>
      </c>
      <c r="C7004">
        <v>201008</v>
      </c>
      <c r="D7004">
        <v>0</v>
      </c>
      <c r="E7004" t="s">
        <v>1212</v>
      </c>
      <c r="F7004">
        <v>0</v>
      </c>
      <c r="G7004">
        <v>0</v>
      </c>
      <c r="H7004">
        <v>0</v>
      </c>
      <c r="I7004">
        <v>43112064101</v>
      </c>
      <c r="J7004">
        <v>12</v>
      </c>
      <c r="K7004" t="s">
        <v>1600</v>
      </c>
      <c r="L7004">
        <v>2702</v>
      </c>
      <c r="M7004" t="s">
        <v>1596</v>
      </c>
      <c r="N7004" t="s">
        <v>1597</v>
      </c>
      <c r="O7004">
        <v>0</v>
      </c>
      <c r="P7004" t="s">
        <v>1207</v>
      </c>
      <c r="Q7004">
        <v>20020111</v>
      </c>
      <c r="R7004">
        <v>756497001</v>
      </c>
    </row>
    <row r="7005" spans="1:18">
      <c r="A7005" t="s">
        <v>1594</v>
      </c>
      <c r="B7005" t="s">
        <v>1325</v>
      </c>
      <c r="C7005">
        <v>201008</v>
      </c>
      <c r="D7005">
        <v>0</v>
      </c>
      <c r="E7005" t="s">
        <v>1212</v>
      </c>
      <c r="F7005">
        <v>0</v>
      </c>
      <c r="G7005">
        <v>0</v>
      </c>
      <c r="H7005">
        <v>0</v>
      </c>
      <c r="I7005">
        <v>43112065600</v>
      </c>
      <c r="J7005">
        <v>12</v>
      </c>
      <c r="K7005" t="s">
        <v>1595</v>
      </c>
      <c r="L7005">
        <v>2702</v>
      </c>
      <c r="M7005" t="s">
        <v>1596</v>
      </c>
      <c r="N7005" t="s">
        <v>1597</v>
      </c>
      <c r="O7005">
        <v>0</v>
      </c>
      <c r="P7005" t="s">
        <v>1207</v>
      </c>
      <c r="Q7005">
        <v>19950201</v>
      </c>
      <c r="R7005">
        <v>756497001</v>
      </c>
    </row>
    <row r="7006" spans="1:18">
      <c r="A7006" t="s">
        <v>1598</v>
      </c>
      <c r="B7006" t="s">
        <v>1221</v>
      </c>
      <c r="C7006">
        <v>201008</v>
      </c>
      <c r="D7006">
        <v>0</v>
      </c>
      <c r="E7006" t="s">
        <v>1212</v>
      </c>
      <c r="F7006">
        <v>0</v>
      </c>
      <c r="G7006">
        <v>0</v>
      </c>
      <c r="H7006">
        <v>0</v>
      </c>
      <c r="I7006">
        <v>43112065101</v>
      </c>
      <c r="J7006">
        <v>12</v>
      </c>
      <c r="K7006" t="s">
        <v>1595</v>
      </c>
      <c r="L7006">
        <v>2702</v>
      </c>
      <c r="M7006" t="s">
        <v>1596</v>
      </c>
      <c r="N7006" t="s">
        <v>1597</v>
      </c>
      <c r="O7006">
        <v>0</v>
      </c>
      <c r="P7006" t="s">
        <v>1207</v>
      </c>
      <c r="Q7006">
        <v>20010108</v>
      </c>
      <c r="R7006">
        <v>756497001</v>
      </c>
    </row>
    <row r="7007" spans="1:18">
      <c r="A7007" t="s">
        <v>1594</v>
      </c>
      <c r="B7007" t="s">
        <v>1357</v>
      </c>
      <c r="C7007">
        <v>201009</v>
      </c>
      <c r="D7007">
        <v>0</v>
      </c>
      <c r="E7007" t="s">
        <v>1212</v>
      </c>
      <c r="F7007">
        <v>0</v>
      </c>
      <c r="G7007">
        <v>0</v>
      </c>
      <c r="H7007">
        <v>0</v>
      </c>
      <c r="I7007">
        <v>43112064101</v>
      </c>
      <c r="J7007">
        <v>12</v>
      </c>
      <c r="K7007" t="s">
        <v>1600</v>
      </c>
      <c r="L7007">
        <v>2702</v>
      </c>
      <c r="M7007" t="s">
        <v>1596</v>
      </c>
      <c r="N7007" t="s">
        <v>1597</v>
      </c>
      <c r="O7007">
        <v>0</v>
      </c>
      <c r="P7007" t="s">
        <v>1207</v>
      </c>
      <c r="Q7007">
        <v>20020111</v>
      </c>
      <c r="R7007">
        <v>756497001</v>
      </c>
    </row>
    <row r="7008" spans="1:18">
      <c r="A7008" t="s">
        <v>1594</v>
      </c>
      <c r="B7008" t="s">
        <v>1325</v>
      </c>
      <c r="C7008">
        <v>201009</v>
      </c>
      <c r="D7008">
        <v>0</v>
      </c>
      <c r="E7008" t="s">
        <v>1212</v>
      </c>
      <c r="F7008">
        <v>0</v>
      </c>
      <c r="G7008">
        <v>0</v>
      </c>
      <c r="H7008">
        <v>0</v>
      </c>
      <c r="I7008">
        <v>43112065600</v>
      </c>
      <c r="J7008">
        <v>12</v>
      </c>
      <c r="K7008" t="s">
        <v>1595</v>
      </c>
      <c r="L7008">
        <v>2702</v>
      </c>
      <c r="M7008" t="s">
        <v>1596</v>
      </c>
      <c r="N7008" t="s">
        <v>1597</v>
      </c>
      <c r="O7008">
        <v>0</v>
      </c>
      <c r="P7008" t="s">
        <v>1207</v>
      </c>
      <c r="Q7008">
        <v>19950201</v>
      </c>
      <c r="R7008">
        <v>756497001</v>
      </c>
    </row>
    <row r="7009" spans="1:18">
      <c r="A7009" t="s">
        <v>1598</v>
      </c>
      <c r="B7009" t="s">
        <v>1221</v>
      </c>
      <c r="C7009">
        <v>201009</v>
      </c>
      <c r="D7009">
        <v>0</v>
      </c>
      <c r="E7009" t="s">
        <v>1212</v>
      </c>
      <c r="F7009">
        <v>0</v>
      </c>
      <c r="G7009">
        <v>0</v>
      </c>
      <c r="H7009">
        <v>0</v>
      </c>
      <c r="I7009">
        <v>43112065101</v>
      </c>
      <c r="J7009">
        <v>12</v>
      </c>
      <c r="K7009" t="s">
        <v>1595</v>
      </c>
      <c r="L7009">
        <v>2702</v>
      </c>
      <c r="M7009" t="s">
        <v>1596</v>
      </c>
      <c r="N7009" t="s">
        <v>1597</v>
      </c>
      <c r="O7009">
        <v>0</v>
      </c>
      <c r="P7009" t="s">
        <v>1207</v>
      </c>
      <c r="Q7009">
        <v>20010108</v>
      </c>
      <c r="R7009">
        <v>756497001</v>
      </c>
    </row>
    <row r="7010" spans="1:18">
      <c r="A7010" t="s">
        <v>1594</v>
      </c>
      <c r="B7010" t="s">
        <v>1357</v>
      </c>
      <c r="C7010">
        <v>201010</v>
      </c>
      <c r="D7010">
        <v>0</v>
      </c>
      <c r="E7010" t="s">
        <v>1212</v>
      </c>
      <c r="F7010">
        <v>0</v>
      </c>
      <c r="G7010">
        <v>0</v>
      </c>
      <c r="H7010">
        <v>0</v>
      </c>
      <c r="I7010">
        <v>43112064101</v>
      </c>
      <c r="J7010">
        <v>12</v>
      </c>
      <c r="K7010" t="s">
        <v>1600</v>
      </c>
      <c r="L7010">
        <v>2702</v>
      </c>
      <c r="M7010" t="s">
        <v>1596</v>
      </c>
      <c r="N7010" t="s">
        <v>1597</v>
      </c>
      <c r="O7010">
        <v>0</v>
      </c>
      <c r="P7010" t="s">
        <v>1207</v>
      </c>
      <c r="Q7010">
        <v>20020111</v>
      </c>
      <c r="R7010">
        <v>756497001</v>
      </c>
    </row>
    <row r="7011" spans="1:18">
      <c r="A7011" t="s">
        <v>1594</v>
      </c>
      <c r="B7011" t="s">
        <v>1325</v>
      </c>
      <c r="C7011">
        <v>201010</v>
      </c>
      <c r="D7011">
        <v>0</v>
      </c>
      <c r="E7011" t="s">
        <v>1212</v>
      </c>
      <c r="F7011">
        <v>0</v>
      </c>
      <c r="G7011">
        <v>0</v>
      </c>
      <c r="H7011">
        <v>0</v>
      </c>
      <c r="I7011">
        <v>43112065600</v>
      </c>
      <c r="J7011">
        <v>12</v>
      </c>
      <c r="K7011" t="s">
        <v>1595</v>
      </c>
      <c r="L7011">
        <v>2702</v>
      </c>
      <c r="M7011" t="s">
        <v>1596</v>
      </c>
      <c r="N7011" t="s">
        <v>1597</v>
      </c>
      <c r="O7011">
        <v>0</v>
      </c>
      <c r="P7011" t="s">
        <v>1207</v>
      </c>
      <c r="Q7011">
        <v>19950201</v>
      </c>
      <c r="R7011">
        <v>756497001</v>
      </c>
    </row>
    <row r="7012" spans="1:18">
      <c r="A7012" t="s">
        <v>1598</v>
      </c>
      <c r="B7012" t="s">
        <v>1221</v>
      </c>
      <c r="C7012">
        <v>201010</v>
      </c>
      <c r="D7012">
        <v>0</v>
      </c>
      <c r="E7012" t="s">
        <v>1212</v>
      </c>
      <c r="F7012">
        <v>0</v>
      </c>
      <c r="G7012">
        <v>0</v>
      </c>
      <c r="H7012">
        <v>0</v>
      </c>
      <c r="I7012">
        <v>43112065101</v>
      </c>
      <c r="J7012">
        <v>12</v>
      </c>
      <c r="K7012" t="s">
        <v>1595</v>
      </c>
      <c r="L7012">
        <v>2702</v>
      </c>
      <c r="M7012" t="s">
        <v>1596</v>
      </c>
      <c r="N7012" t="s">
        <v>1597</v>
      </c>
      <c r="O7012">
        <v>0</v>
      </c>
      <c r="P7012" t="s">
        <v>1207</v>
      </c>
      <c r="Q7012">
        <v>20010108</v>
      </c>
      <c r="R7012">
        <v>756497001</v>
      </c>
    </row>
    <row r="7013" spans="1:18">
      <c r="A7013" t="s">
        <v>1594</v>
      </c>
      <c r="B7013" t="s">
        <v>1357</v>
      </c>
      <c r="C7013">
        <v>201011</v>
      </c>
      <c r="D7013">
        <v>0</v>
      </c>
      <c r="E7013" t="s">
        <v>1212</v>
      </c>
      <c r="F7013">
        <v>0</v>
      </c>
      <c r="G7013">
        <v>0</v>
      </c>
      <c r="H7013">
        <v>0</v>
      </c>
      <c r="I7013">
        <v>43112064101</v>
      </c>
      <c r="J7013">
        <v>12</v>
      </c>
      <c r="K7013" t="s">
        <v>1600</v>
      </c>
      <c r="L7013">
        <v>2702</v>
      </c>
      <c r="M7013" t="s">
        <v>1596</v>
      </c>
      <c r="N7013" t="s">
        <v>1597</v>
      </c>
      <c r="O7013">
        <v>0</v>
      </c>
      <c r="P7013" t="s">
        <v>1207</v>
      </c>
      <c r="Q7013">
        <v>20020111</v>
      </c>
      <c r="R7013">
        <v>756497001</v>
      </c>
    </row>
    <row r="7014" spans="1:18">
      <c r="A7014" t="s">
        <v>1594</v>
      </c>
      <c r="B7014" t="s">
        <v>1325</v>
      </c>
      <c r="C7014">
        <v>201011</v>
      </c>
      <c r="D7014">
        <v>0</v>
      </c>
      <c r="E7014" t="s">
        <v>1212</v>
      </c>
      <c r="F7014">
        <v>0</v>
      </c>
      <c r="G7014">
        <v>0</v>
      </c>
      <c r="H7014">
        <v>0</v>
      </c>
      <c r="I7014">
        <v>43112065600</v>
      </c>
      <c r="J7014">
        <v>12</v>
      </c>
      <c r="K7014" t="s">
        <v>1595</v>
      </c>
      <c r="L7014">
        <v>2702</v>
      </c>
      <c r="M7014" t="s">
        <v>1596</v>
      </c>
      <c r="N7014" t="s">
        <v>1597</v>
      </c>
      <c r="O7014">
        <v>0</v>
      </c>
      <c r="P7014" t="s">
        <v>1207</v>
      </c>
      <c r="Q7014">
        <v>19950201</v>
      </c>
      <c r="R7014">
        <v>756497001</v>
      </c>
    </row>
    <row r="7015" spans="1:18">
      <c r="A7015" t="s">
        <v>1598</v>
      </c>
      <c r="B7015" t="s">
        <v>1221</v>
      </c>
      <c r="C7015">
        <v>201011</v>
      </c>
      <c r="D7015">
        <v>0</v>
      </c>
      <c r="E7015" t="s">
        <v>1212</v>
      </c>
      <c r="F7015">
        <v>0</v>
      </c>
      <c r="G7015">
        <v>0</v>
      </c>
      <c r="H7015">
        <v>0</v>
      </c>
      <c r="I7015">
        <v>43112065101</v>
      </c>
      <c r="J7015">
        <v>12</v>
      </c>
      <c r="K7015" t="s">
        <v>1595</v>
      </c>
      <c r="L7015">
        <v>2702</v>
      </c>
      <c r="M7015" t="s">
        <v>1596</v>
      </c>
      <c r="N7015" t="s">
        <v>1597</v>
      </c>
      <c r="O7015">
        <v>0</v>
      </c>
      <c r="P7015" t="s">
        <v>1207</v>
      </c>
      <c r="Q7015">
        <v>20010108</v>
      </c>
      <c r="R7015">
        <v>756497001</v>
      </c>
    </row>
    <row r="7016" spans="1:18">
      <c r="A7016" t="s">
        <v>1594</v>
      </c>
      <c r="B7016" t="s">
        <v>1357</v>
      </c>
      <c r="C7016">
        <v>201012</v>
      </c>
      <c r="D7016">
        <v>0</v>
      </c>
      <c r="E7016" t="s">
        <v>1212</v>
      </c>
      <c r="F7016">
        <v>0</v>
      </c>
      <c r="G7016">
        <v>0</v>
      </c>
      <c r="H7016">
        <v>0</v>
      </c>
      <c r="I7016">
        <v>43112064101</v>
      </c>
      <c r="J7016">
        <v>12</v>
      </c>
      <c r="K7016" t="s">
        <v>1600</v>
      </c>
      <c r="L7016">
        <v>2702</v>
      </c>
      <c r="M7016" t="s">
        <v>1596</v>
      </c>
      <c r="N7016" t="s">
        <v>1597</v>
      </c>
      <c r="O7016">
        <v>0</v>
      </c>
      <c r="P7016" t="s">
        <v>1207</v>
      </c>
      <c r="Q7016">
        <v>20020111</v>
      </c>
      <c r="R7016">
        <v>756497001</v>
      </c>
    </row>
    <row r="7017" spans="1:18">
      <c r="A7017" t="s">
        <v>1594</v>
      </c>
      <c r="B7017" t="s">
        <v>1325</v>
      </c>
      <c r="C7017">
        <v>201012</v>
      </c>
      <c r="D7017">
        <v>0</v>
      </c>
      <c r="E7017" t="s">
        <v>1212</v>
      </c>
      <c r="F7017">
        <v>0</v>
      </c>
      <c r="G7017">
        <v>0</v>
      </c>
      <c r="H7017">
        <v>0</v>
      </c>
      <c r="I7017">
        <v>43112065600</v>
      </c>
      <c r="J7017">
        <v>12</v>
      </c>
      <c r="K7017" t="s">
        <v>1595</v>
      </c>
      <c r="L7017">
        <v>2702</v>
      </c>
      <c r="M7017" t="s">
        <v>1596</v>
      </c>
      <c r="N7017" t="s">
        <v>1597</v>
      </c>
      <c r="O7017">
        <v>0</v>
      </c>
      <c r="P7017" t="s">
        <v>1207</v>
      </c>
      <c r="Q7017">
        <v>19950201</v>
      </c>
      <c r="R7017">
        <v>756497001</v>
      </c>
    </row>
    <row r="7018" spans="1:18">
      <c r="A7018" t="s">
        <v>1598</v>
      </c>
      <c r="B7018" t="s">
        <v>1221</v>
      </c>
      <c r="C7018">
        <v>201012</v>
      </c>
      <c r="D7018">
        <v>0</v>
      </c>
      <c r="E7018" t="s">
        <v>1212</v>
      </c>
      <c r="F7018">
        <v>0</v>
      </c>
      <c r="G7018">
        <v>0</v>
      </c>
      <c r="H7018">
        <v>0</v>
      </c>
      <c r="I7018">
        <v>43112065101</v>
      </c>
      <c r="J7018">
        <v>12</v>
      </c>
      <c r="K7018" t="s">
        <v>1595</v>
      </c>
      <c r="L7018">
        <v>2702</v>
      </c>
      <c r="M7018" t="s">
        <v>1596</v>
      </c>
      <c r="N7018" t="s">
        <v>1597</v>
      </c>
      <c r="O7018">
        <v>0</v>
      </c>
      <c r="P7018" t="s">
        <v>1207</v>
      </c>
      <c r="Q7018">
        <v>20010108</v>
      </c>
      <c r="R7018">
        <v>756497001</v>
      </c>
    </row>
    <row r="7019" spans="1:18">
      <c r="A7019" t="s">
        <v>1594</v>
      </c>
      <c r="B7019" t="s">
        <v>1321</v>
      </c>
      <c r="C7019">
        <v>201001</v>
      </c>
      <c r="D7019">
        <v>31</v>
      </c>
      <c r="E7019" t="s">
        <v>1302</v>
      </c>
      <c r="F7019">
        <v>0</v>
      </c>
      <c r="G7019">
        <v>0</v>
      </c>
      <c r="H7019">
        <v>0</v>
      </c>
      <c r="I7019">
        <v>43112062800</v>
      </c>
      <c r="J7019">
        <v>3</v>
      </c>
      <c r="K7019" t="s">
        <v>1600</v>
      </c>
      <c r="L7019">
        <v>2702</v>
      </c>
      <c r="M7019" t="s">
        <v>1596</v>
      </c>
      <c r="N7019" t="s">
        <v>1597</v>
      </c>
      <c r="O7019">
        <v>147831</v>
      </c>
      <c r="P7019" t="s">
        <v>1207</v>
      </c>
      <c r="Q7019">
        <v>19910601</v>
      </c>
      <c r="R7019">
        <v>756497001</v>
      </c>
    </row>
    <row r="7020" spans="1:18">
      <c r="A7020" t="s">
        <v>1594</v>
      </c>
      <c r="B7020" t="s">
        <v>1390</v>
      </c>
      <c r="C7020">
        <v>201001</v>
      </c>
      <c r="D7020">
        <v>31</v>
      </c>
      <c r="E7020" t="s">
        <v>1302</v>
      </c>
      <c r="F7020">
        <v>0</v>
      </c>
      <c r="G7020">
        <v>0</v>
      </c>
      <c r="H7020">
        <v>0</v>
      </c>
      <c r="I7020">
        <v>43112064000</v>
      </c>
      <c r="J7020">
        <v>3</v>
      </c>
      <c r="K7020" t="s">
        <v>1595</v>
      </c>
      <c r="L7020">
        <v>2702</v>
      </c>
      <c r="M7020" t="s">
        <v>1596</v>
      </c>
      <c r="N7020" t="s">
        <v>1597</v>
      </c>
      <c r="O7020">
        <v>273765</v>
      </c>
      <c r="P7020" t="s">
        <v>1207</v>
      </c>
      <c r="Q7020">
        <v>19950301</v>
      </c>
      <c r="R7020">
        <v>756497001</v>
      </c>
    </row>
    <row r="7021" spans="1:18">
      <c r="A7021" t="s">
        <v>1598</v>
      </c>
      <c r="B7021" t="s">
        <v>1301</v>
      </c>
      <c r="C7021">
        <v>201001</v>
      </c>
      <c r="D7021">
        <v>30</v>
      </c>
      <c r="E7021" t="s">
        <v>1302</v>
      </c>
      <c r="F7021">
        <v>0</v>
      </c>
      <c r="G7021">
        <v>0</v>
      </c>
      <c r="H7021">
        <v>0</v>
      </c>
      <c r="I7021">
        <v>43112066300</v>
      </c>
      <c r="J7021">
        <v>3</v>
      </c>
      <c r="K7021" t="s">
        <v>1600</v>
      </c>
      <c r="L7021">
        <v>2702</v>
      </c>
      <c r="M7021" t="s">
        <v>1596</v>
      </c>
      <c r="N7021" t="s">
        <v>1597</v>
      </c>
      <c r="O7021">
        <v>8154</v>
      </c>
      <c r="P7021" t="s">
        <v>1207</v>
      </c>
      <c r="Q7021">
        <v>19910901</v>
      </c>
      <c r="R7021">
        <v>756497001</v>
      </c>
    </row>
    <row r="7022" spans="1:18">
      <c r="A7022" t="s">
        <v>1601</v>
      </c>
      <c r="B7022" t="s">
        <v>1267</v>
      </c>
      <c r="C7022">
        <v>201001</v>
      </c>
      <c r="D7022">
        <v>31</v>
      </c>
      <c r="E7022" t="s">
        <v>1302</v>
      </c>
      <c r="F7022">
        <v>0</v>
      </c>
      <c r="G7022">
        <v>0</v>
      </c>
      <c r="H7022">
        <v>0</v>
      </c>
      <c r="I7022">
        <v>560452006200</v>
      </c>
      <c r="J7022">
        <v>3</v>
      </c>
      <c r="K7022" t="s">
        <v>1602</v>
      </c>
      <c r="L7022">
        <v>2702</v>
      </c>
      <c r="M7022" t="s">
        <v>1596</v>
      </c>
      <c r="N7022" t="s">
        <v>1597</v>
      </c>
      <c r="O7022">
        <v>55708</v>
      </c>
      <c r="P7022" t="s">
        <v>1207</v>
      </c>
      <c r="Q7022">
        <v>19910601</v>
      </c>
      <c r="R7022">
        <v>756497001</v>
      </c>
    </row>
    <row r="7023" spans="1:18">
      <c r="A7023" t="s">
        <v>1603</v>
      </c>
      <c r="B7023" t="s">
        <v>1334</v>
      </c>
      <c r="C7023">
        <v>201001</v>
      </c>
      <c r="D7023">
        <v>0</v>
      </c>
      <c r="E7023" t="s">
        <v>1302</v>
      </c>
      <c r="F7023">
        <v>0</v>
      </c>
      <c r="G7023">
        <v>0</v>
      </c>
      <c r="H7023">
        <v>0</v>
      </c>
      <c r="I7023">
        <v>560452006801</v>
      </c>
      <c r="J7023">
        <v>3</v>
      </c>
      <c r="K7023" t="s">
        <v>1600</v>
      </c>
      <c r="L7023">
        <v>2702</v>
      </c>
      <c r="M7023" t="s">
        <v>1596</v>
      </c>
      <c r="N7023" t="s">
        <v>1597</v>
      </c>
      <c r="O7023">
        <v>0</v>
      </c>
      <c r="P7023" t="s">
        <v>1207</v>
      </c>
      <c r="Q7023">
        <v>20010608</v>
      </c>
      <c r="R7023">
        <v>756497001</v>
      </c>
    </row>
    <row r="7024" spans="1:18">
      <c r="A7024" t="s">
        <v>1594</v>
      </c>
      <c r="B7024" t="s">
        <v>1321</v>
      </c>
      <c r="C7024">
        <v>201002</v>
      </c>
      <c r="D7024">
        <v>28</v>
      </c>
      <c r="E7024" t="s">
        <v>1302</v>
      </c>
      <c r="F7024">
        <v>0</v>
      </c>
      <c r="G7024">
        <v>0</v>
      </c>
      <c r="H7024">
        <v>0</v>
      </c>
      <c r="I7024">
        <v>43112062800</v>
      </c>
      <c r="J7024">
        <v>3</v>
      </c>
      <c r="K7024" t="s">
        <v>1600</v>
      </c>
      <c r="L7024">
        <v>2702</v>
      </c>
      <c r="M7024" t="s">
        <v>1596</v>
      </c>
      <c r="N7024" t="s">
        <v>1597</v>
      </c>
      <c r="O7024">
        <v>127241</v>
      </c>
      <c r="P7024" t="s">
        <v>1207</v>
      </c>
      <c r="Q7024">
        <v>19910601</v>
      </c>
      <c r="R7024">
        <v>756497001</v>
      </c>
    </row>
    <row r="7025" spans="1:18">
      <c r="A7025" t="s">
        <v>1594</v>
      </c>
      <c r="B7025" t="s">
        <v>1390</v>
      </c>
      <c r="C7025">
        <v>201002</v>
      </c>
      <c r="D7025">
        <v>28</v>
      </c>
      <c r="E7025" t="s">
        <v>1302</v>
      </c>
      <c r="F7025">
        <v>0</v>
      </c>
      <c r="G7025">
        <v>0</v>
      </c>
      <c r="H7025">
        <v>0</v>
      </c>
      <c r="I7025">
        <v>43112064000</v>
      </c>
      <c r="J7025">
        <v>3</v>
      </c>
      <c r="K7025" t="s">
        <v>1595</v>
      </c>
      <c r="L7025">
        <v>2702</v>
      </c>
      <c r="M7025" t="s">
        <v>1596</v>
      </c>
      <c r="N7025" t="s">
        <v>1597</v>
      </c>
      <c r="O7025">
        <v>229134</v>
      </c>
      <c r="P7025" t="s">
        <v>1207</v>
      </c>
      <c r="Q7025">
        <v>19950301</v>
      </c>
      <c r="R7025">
        <v>756497001</v>
      </c>
    </row>
    <row r="7026" spans="1:18">
      <c r="A7026" t="s">
        <v>1598</v>
      </c>
      <c r="B7026" t="s">
        <v>1301</v>
      </c>
      <c r="C7026">
        <v>201002</v>
      </c>
      <c r="D7026">
        <v>28</v>
      </c>
      <c r="E7026" t="s">
        <v>1302</v>
      </c>
      <c r="F7026">
        <v>0</v>
      </c>
      <c r="G7026">
        <v>0</v>
      </c>
      <c r="H7026">
        <v>0</v>
      </c>
      <c r="I7026">
        <v>43112066300</v>
      </c>
      <c r="J7026">
        <v>3</v>
      </c>
      <c r="K7026" t="s">
        <v>1600</v>
      </c>
      <c r="L7026">
        <v>2702</v>
      </c>
      <c r="M7026" t="s">
        <v>1596</v>
      </c>
      <c r="N7026" t="s">
        <v>1597</v>
      </c>
      <c r="O7026">
        <v>7254</v>
      </c>
      <c r="P7026" t="s">
        <v>1207</v>
      </c>
      <c r="Q7026">
        <v>19910901</v>
      </c>
      <c r="R7026">
        <v>756497001</v>
      </c>
    </row>
    <row r="7027" spans="1:18">
      <c r="A7027" t="s">
        <v>1601</v>
      </c>
      <c r="B7027" t="s">
        <v>1267</v>
      </c>
      <c r="C7027">
        <v>201002</v>
      </c>
      <c r="D7027">
        <v>28</v>
      </c>
      <c r="E7027" t="s">
        <v>1302</v>
      </c>
      <c r="F7027">
        <v>0</v>
      </c>
      <c r="G7027">
        <v>0</v>
      </c>
      <c r="H7027">
        <v>0</v>
      </c>
      <c r="I7027">
        <v>560452006200</v>
      </c>
      <c r="J7027">
        <v>3</v>
      </c>
      <c r="K7027" t="s">
        <v>1602</v>
      </c>
      <c r="L7027">
        <v>2702</v>
      </c>
      <c r="M7027" t="s">
        <v>1596</v>
      </c>
      <c r="N7027" t="s">
        <v>1597</v>
      </c>
      <c r="O7027">
        <v>36977</v>
      </c>
      <c r="P7027" t="s">
        <v>1207</v>
      </c>
      <c r="Q7027">
        <v>19910601</v>
      </c>
      <c r="R7027">
        <v>756497001</v>
      </c>
    </row>
    <row r="7028" spans="1:18">
      <c r="A7028" t="s">
        <v>1603</v>
      </c>
      <c r="B7028" t="s">
        <v>1334</v>
      </c>
      <c r="C7028">
        <v>201002</v>
      </c>
      <c r="D7028">
        <v>0</v>
      </c>
      <c r="E7028" t="s">
        <v>1302</v>
      </c>
      <c r="F7028">
        <v>0</v>
      </c>
      <c r="G7028">
        <v>0</v>
      </c>
      <c r="H7028">
        <v>0</v>
      </c>
      <c r="I7028">
        <v>560452006801</v>
      </c>
      <c r="J7028">
        <v>3</v>
      </c>
      <c r="K7028" t="s">
        <v>1600</v>
      </c>
      <c r="L7028">
        <v>2702</v>
      </c>
      <c r="M7028" t="s">
        <v>1596</v>
      </c>
      <c r="N7028" t="s">
        <v>1597</v>
      </c>
      <c r="O7028">
        <v>0</v>
      </c>
      <c r="P7028" t="s">
        <v>1207</v>
      </c>
      <c r="Q7028">
        <v>20010608</v>
      </c>
      <c r="R7028">
        <v>756497001</v>
      </c>
    </row>
    <row r="7029" spans="1:18">
      <c r="A7029" t="s">
        <v>1594</v>
      </c>
      <c r="B7029" t="s">
        <v>1321</v>
      </c>
      <c r="C7029">
        <v>201003</v>
      </c>
      <c r="D7029">
        <v>31</v>
      </c>
      <c r="E7029" t="s">
        <v>1302</v>
      </c>
      <c r="F7029">
        <v>0</v>
      </c>
      <c r="G7029">
        <v>0</v>
      </c>
      <c r="H7029">
        <v>0</v>
      </c>
      <c r="I7029">
        <v>43112062800</v>
      </c>
      <c r="J7029">
        <v>3</v>
      </c>
      <c r="K7029" t="s">
        <v>1600</v>
      </c>
      <c r="L7029">
        <v>2702</v>
      </c>
      <c r="M7029" t="s">
        <v>1596</v>
      </c>
      <c r="N7029" t="s">
        <v>1597</v>
      </c>
      <c r="O7029">
        <v>147425</v>
      </c>
      <c r="P7029" t="s">
        <v>1207</v>
      </c>
      <c r="Q7029">
        <v>19910601</v>
      </c>
      <c r="R7029">
        <v>756497001</v>
      </c>
    </row>
    <row r="7030" spans="1:18">
      <c r="A7030" t="s">
        <v>1594</v>
      </c>
      <c r="B7030" t="s">
        <v>1390</v>
      </c>
      <c r="C7030">
        <v>201003</v>
      </c>
      <c r="D7030">
        <v>31</v>
      </c>
      <c r="E7030" t="s">
        <v>1302</v>
      </c>
      <c r="F7030">
        <v>0</v>
      </c>
      <c r="G7030">
        <v>0</v>
      </c>
      <c r="H7030">
        <v>0</v>
      </c>
      <c r="I7030">
        <v>43112064000</v>
      </c>
      <c r="J7030">
        <v>3</v>
      </c>
      <c r="K7030" t="s">
        <v>1595</v>
      </c>
      <c r="L7030">
        <v>2702</v>
      </c>
      <c r="M7030" t="s">
        <v>1596</v>
      </c>
      <c r="N7030" t="s">
        <v>1597</v>
      </c>
      <c r="O7030">
        <v>260632</v>
      </c>
      <c r="P7030" t="s">
        <v>1207</v>
      </c>
      <c r="Q7030">
        <v>19950301</v>
      </c>
      <c r="R7030">
        <v>756497001</v>
      </c>
    </row>
    <row r="7031" spans="1:18">
      <c r="A7031" t="s">
        <v>1598</v>
      </c>
      <c r="B7031" t="s">
        <v>1301</v>
      </c>
      <c r="C7031">
        <v>201003</v>
      </c>
      <c r="D7031">
        <v>30</v>
      </c>
      <c r="E7031" t="s">
        <v>1302</v>
      </c>
      <c r="F7031">
        <v>0</v>
      </c>
      <c r="G7031">
        <v>0</v>
      </c>
      <c r="H7031">
        <v>0</v>
      </c>
      <c r="I7031">
        <v>43112066300</v>
      </c>
      <c r="J7031">
        <v>3</v>
      </c>
      <c r="K7031" t="s">
        <v>1600</v>
      </c>
      <c r="L7031">
        <v>2702</v>
      </c>
      <c r="M7031" t="s">
        <v>1596</v>
      </c>
      <c r="N7031" t="s">
        <v>1597</v>
      </c>
      <c r="O7031">
        <v>8244</v>
      </c>
      <c r="P7031" t="s">
        <v>1207</v>
      </c>
      <c r="Q7031">
        <v>19910901</v>
      </c>
      <c r="R7031">
        <v>756497001</v>
      </c>
    </row>
    <row r="7032" spans="1:18">
      <c r="A7032" t="s">
        <v>1601</v>
      </c>
      <c r="B7032" t="s">
        <v>1267</v>
      </c>
      <c r="C7032">
        <v>201003</v>
      </c>
      <c r="D7032">
        <v>31</v>
      </c>
      <c r="E7032" t="s">
        <v>1302</v>
      </c>
      <c r="F7032">
        <v>0</v>
      </c>
      <c r="G7032">
        <v>0</v>
      </c>
      <c r="H7032">
        <v>0</v>
      </c>
      <c r="I7032">
        <v>560452006200</v>
      </c>
      <c r="J7032">
        <v>3</v>
      </c>
      <c r="K7032" t="s">
        <v>1602</v>
      </c>
      <c r="L7032">
        <v>2702</v>
      </c>
      <c r="M7032" t="s">
        <v>1596</v>
      </c>
      <c r="N7032" t="s">
        <v>1597</v>
      </c>
      <c r="O7032">
        <v>32786</v>
      </c>
      <c r="P7032" t="s">
        <v>1207</v>
      </c>
      <c r="Q7032">
        <v>19910601</v>
      </c>
      <c r="R7032">
        <v>756497001</v>
      </c>
    </row>
    <row r="7033" spans="1:18">
      <c r="A7033" t="s">
        <v>1603</v>
      </c>
      <c r="B7033" t="s">
        <v>1334</v>
      </c>
      <c r="C7033">
        <v>201003</v>
      </c>
      <c r="D7033">
        <v>0</v>
      </c>
      <c r="E7033" t="s">
        <v>1302</v>
      </c>
      <c r="F7033">
        <v>0</v>
      </c>
      <c r="G7033">
        <v>0</v>
      </c>
      <c r="H7033">
        <v>0</v>
      </c>
      <c r="I7033">
        <v>560452006801</v>
      </c>
      <c r="J7033">
        <v>3</v>
      </c>
      <c r="K7033" t="s">
        <v>1600</v>
      </c>
      <c r="L7033">
        <v>2702</v>
      </c>
      <c r="M7033" t="s">
        <v>1596</v>
      </c>
      <c r="N7033" t="s">
        <v>1597</v>
      </c>
      <c r="O7033">
        <v>0</v>
      </c>
      <c r="P7033" t="s">
        <v>1207</v>
      </c>
      <c r="Q7033">
        <v>20010608</v>
      </c>
      <c r="R7033">
        <v>756497001</v>
      </c>
    </row>
    <row r="7034" spans="1:18">
      <c r="A7034" t="s">
        <v>1594</v>
      </c>
      <c r="B7034" t="s">
        <v>1321</v>
      </c>
      <c r="C7034">
        <v>201004</v>
      </c>
      <c r="D7034">
        <v>30</v>
      </c>
      <c r="E7034" t="s">
        <v>1302</v>
      </c>
      <c r="F7034">
        <v>0</v>
      </c>
      <c r="G7034">
        <v>0</v>
      </c>
      <c r="H7034">
        <v>0</v>
      </c>
      <c r="I7034">
        <v>43112062800</v>
      </c>
      <c r="J7034">
        <v>3</v>
      </c>
      <c r="K7034" t="s">
        <v>1600</v>
      </c>
      <c r="L7034">
        <v>2702</v>
      </c>
      <c r="M7034" t="s">
        <v>1596</v>
      </c>
      <c r="N7034" t="s">
        <v>1597</v>
      </c>
      <c r="O7034">
        <v>150797</v>
      </c>
      <c r="P7034" t="s">
        <v>1207</v>
      </c>
      <c r="Q7034">
        <v>19910601</v>
      </c>
      <c r="R7034">
        <v>756497001</v>
      </c>
    </row>
    <row r="7035" spans="1:18">
      <c r="A7035" t="s">
        <v>1594</v>
      </c>
      <c r="B7035" t="s">
        <v>1390</v>
      </c>
      <c r="C7035">
        <v>201004</v>
      </c>
      <c r="D7035">
        <v>30</v>
      </c>
      <c r="E7035" t="s">
        <v>1302</v>
      </c>
      <c r="F7035">
        <v>0</v>
      </c>
      <c r="G7035">
        <v>0</v>
      </c>
      <c r="H7035">
        <v>0</v>
      </c>
      <c r="I7035">
        <v>43112064000</v>
      </c>
      <c r="J7035">
        <v>3</v>
      </c>
      <c r="K7035" t="s">
        <v>1595</v>
      </c>
      <c r="L7035">
        <v>2702</v>
      </c>
      <c r="M7035" t="s">
        <v>1596</v>
      </c>
      <c r="N7035" t="s">
        <v>1597</v>
      </c>
      <c r="O7035">
        <v>260668</v>
      </c>
      <c r="P7035" t="s">
        <v>1207</v>
      </c>
      <c r="Q7035">
        <v>19950301</v>
      </c>
      <c r="R7035">
        <v>756497001</v>
      </c>
    </row>
    <row r="7036" spans="1:18">
      <c r="A7036" t="s">
        <v>1598</v>
      </c>
      <c r="B7036" t="s">
        <v>1301</v>
      </c>
      <c r="C7036">
        <v>201004</v>
      </c>
      <c r="D7036">
        <v>30</v>
      </c>
      <c r="E7036" t="s">
        <v>1302</v>
      </c>
      <c r="F7036">
        <v>0</v>
      </c>
      <c r="G7036">
        <v>0</v>
      </c>
      <c r="H7036">
        <v>0</v>
      </c>
      <c r="I7036">
        <v>43112066300</v>
      </c>
      <c r="J7036">
        <v>3</v>
      </c>
      <c r="K7036" t="s">
        <v>1600</v>
      </c>
      <c r="L7036">
        <v>2702</v>
      </c>
      <c r="M7036" t="s">
        <v>1596</v>
      </c>
      <c r="N7036" t="s">
        <v>1597</v>
      </c>
      <c r="O7036">
        <v>9118</v>
      </c>
      <c r="P7036" t="s">
        <v>1207</v>
      </c>
      <c r="Q7036">
        <v>19910901</v>
      </c>
      <c r="R7036">
        <v>756497001</v>
      </c>
    </row>
    <row r="7037" spans="1:18">
      <c r="A7037" t="s">
        <v>1601</v>
      </c>
      <c r="B7037" t="s">
        <v>1267</v>
      </c>
      <c r="C7037">
        <v>201004</v>
      </c>
      <c r="D7037">
        <v>30</v>
      </c>
      <c r="E7037" t="s">
        <v>1302</v>
      </c>
      <c r="F7037">
        <v>0</v>
      </c>
      <c r="G7037">
        <v>0</v>
      </c>
      <c r="H7037">
        <v>0</v>
      </c>
      <c r="I7037">
        <v>560452006200</v>
      </c>
      <c r="J7037">
        <v>3</v>
      </c>
      <c r="K7037" t="s">
        <v>1602</v>
      </c>
      <c r="L7037">
        <v>2702</v>
      </c>
      <c r="M7037" t="s">
        <v>1596</v>
      </c>
      <c r="N7037" t="s">
        <v>1597</v>
      </c>
      <c r="O7037">
        <v>39353</v>
      </c>
      <c r="P7037" t="s">
        <v>1207</v>
      </c>
      <c r="Q7037">
        <v>19910601</v>
      </c>
      <c r="R7037">
        <v>756497001</v>
      </c>
    </row>
    <row r="7038" spans="1:18">
      <c r="A7038" t="s">
        <v>1603</v>
      </c>
      <c r="B7038" t="s">
        <v>1334</v>
      </c>
      <c r="C7038">
        <v>201004</v>
      </c>
      <c r="D7038">
        <v>0</v>
      </c>
      <c r="E7038" t="s">
        <v>1302</v>
      </c>
      <c r="F7038">
        <v>0</v>
      </c>
      <c r="G7038">
        <v>0</v>
      </c>
      <c r="H7038">
        <v>0</v>
      </c>
      <c r="I7038">
        <v>560452006801</v>
      </c>
      <c r="J7038">
        <v>3</v>
      </c>
      <c r="K7038" t="s">
        <v>1600</v>
      </c>
      <c r="L7038">
        <v>2702</v>
      </c>
      <c r="M7038" t="s">
        <v>1596</v>
      </c>
      <c r="N7038" t="s">
        <v>1597</v>
      </c>
      <c r="O7038">
        <v>0</v>
      </c>
      <c r="P7038" t="s">
        <v>1207</v>
      </c>
      <c r="Q7038">
        <v>20010608</v>
      </c>
      <c r="R7038">
        <v>756497001</v>
      </c>
    </row>
    <row r="7039" spans="1:18">
      <c r="A7039" t="s">
        <v>1594</v>
      </c>
      <c r="B7039" t="s">
        <v>1321</v>
      </c>
      <c r="C7039">
        <v>201005</v>
      </c>
      <c r="D7039">
        <v>31</v>
      </c>
      <c r="E7039" t="s">
        <v>1302</v>
      </c>
      <c r="F7039">
        <v>0</v>
      </c>
      <c r="G7039">
        <v>0</v>
      </c>
      <c r="H7039">
        <v>0</v>
      </c>
      <c r="I7039">
        <v>43112062800</v>
      </c>
      <c r="J7039">
        <v>3</v>
      </c>
      <c r="K7039" t="s">
        <v>1600</v>
      </c>
      <c r="L7039">
        <v>2702</v>
      </c>
      <c r="M7039" t="s">
        <v>1596</v>
      </c>
      <c r="N7039" t="s">
        <v>1597</v>
      </c>
      <c r="O7039">
        <v>145787</v>
      </c>
      <c r="P7039" t="s">
        <v>1207</v>
      </c>
      <c r="Q7039">
        <v>19910601</v>
      </c>
      <c r="R7039">
        <v>756497001</v>
      </c>
    </row>
    <row r="7040" spans="1:18">
      <c r="A7040" t="s">
        <v>1594</v>
      </c>
      <c r="B7040" t="s">
        <v>1390</v>
      </c>
      <c r="C7040">
        <v>201005</v>
      </c>
      <c r="D7040">
        <v>31</v>
      </c>
      <c r="E7040" t="s">
        <v>1302</v>
      </c>
      <c r="F7040">
        <v>0</v>
      </c>
      <c r="G7040">
        <v>0</v>
      </c>
      <c r="H7040">
        <v>0</v>
      </c>
      <c r="I7040">
        <v>43112064000</v>
      </c>
      <c r="J7040">
        <v>3</v>
      </c>
      <c r="K7040" t="s">
        <v>1595</v>
      </c>
      <c r="L7040">
        <v>2702</v>
      </c>
      <c r="M7040" t="s">
        <v>1596</v>
      </c>
      <c r="N7040" t="s">
        <v>1597</v>
      </c>
      <c r="O7040">
        <v>191921</v>
      </c>
      <c r="P7040" t="s">
        <v>1207</v>
      </c>
      <c r="Q7040">
        <v>19950301</v>
      </c>
      <c r="R7040">
        <v>756497001</v>
      </c>
    </row>
    <row r="7041" spans="1:18">
      <c r="A7041" t="s">
        <v>1598</v>
      </c>
      <c r="B7041" t="s">
        <v>1301</v>
      </c>
      <c r="C7041">
        <v>201005</v>
      </c>
      <c r="D7041">
        <v>31</v>
      </c>
      <c r="E7041" t="s">
        <v>1302</v>
      </c>
      <c r="F7041">
        <v>0</v>
      </c>
      <c r="G7041">
        <v>0</v>
      </c>
      <c r="H7041">
        <v>0</v>
      </c>
      <c r="I7041">
        <v>43112066300</v>
      </c>
      <c r="J7041">
        <v>3</v>
      </c>
      <c r="K7041" t="s">
        <v>1600</v>
      </c>
      <c r="L7041">
        <v>2702</v>
      </c>
      <c r="M7041" t="s">
        <v>1596</v>
      </c>
      <c r="N7041" t="s">
        <v>1597</v>
      </c>
      <c r="O7041">
        <v>10082</v>
      </c>
      <c r="P7041" t="s">
        <v>1207</v>
      </c>
      <c r="Q7041">
        <v>19910901</v>
      </c>
      <c r="R7041">
        <v>756497001</v>
      </c>
    </row>
    <row r="7042" spans="1:18">
      <c r="A7042" t="s">
        <v>1601</v>
      </c>
      <c r="B7042" t="s">
        <v>1267</v>
      </c>
      <c r="C7042">
        <v>201005</v>
      </c>
      <c r="D7042">
        <v>31</v>
      </c>
      <c r="E7042" t="s">
        <v>1302</v>
      </c>
      <c r="F7042">
        <v>0</v>
      </c>
      <c r="G7042">
        <v>0</v>
      </c>
      <c r="H7042">
        <v>0</v>
      </c>
      <c r="I7042">
        <v>560452006200</v>
      </c>
      <c r="J7042">
        <v>3</v>
      </c>
      <c r="K7042" t="s">
        <v>1602</v>
      </c>
      <c r="L7042">
        <v>2702</v>
      </c>
      <c r="M7042" t="s">
        <v>1596</v>
      </c>
      <c r="N7042" t="s">
        <v>1597</v>
      </c>
      <c r="O7042">
        <v>46983</v>
      </c>
      <c r="P7042" t="s">
        <v>1207</v>
      </c>
      <c r="Q7042">
        <v>19910601</v>
      </c>
      <c r="R7042">
        <v>756497001</v>
      </c>
    </row>
    <row r="7043" spans="1:18">
      <c r="A7043" t="s">
        <v>1603</v>
      </c>
      <c r="B7043" t="s">
        <v>1334</v>
      </c>
      <c r="C7043">
        <v>201005</v>
      </c>
      <c r="D7043">
        <v>0</v>
      </c>
      <c r="E7043" t="s">
        <v>1302</v>
      </c>
      <c r="F7043">
        <v>0</v>
      </c>
      <c r="G7043">
        <v>0</v>
      </c>
      <c r="H7043">
        <v>0</v>
      </c>
      <c r="I7043">
        <v>560452006801</v>
      </c>
      <c r="J7043">
        <v>3</v>
      </c>
      <c r="K7043" t="s">
        <v>1600</v>
      </c>
      <c r="L7043">
        <v>2702</v>
      </c>
      <c r="M7043" t="s">
        <v>1596</v>
      </c>
      <c r="N7043" t="s">
        <v>1597</v>
      </c>
      <c r="O7043">
        <v>0</v>
      </c>
      <c r="P7043" t="s">
        <v>1207</v>
      </c>
      <c r="Q7043">
        <v>20010608</v>
      </c>
      <c r="R7043">
        <v>756497001</v>
      </c>
    </row>
    <row r="7044" spans="1:18">
      <c r="A7044" t="s">
        <v>1594</v>
      </c>
      <c r="B7044" t="s">
        <v>1321</v>
      </c>
      <c r="C7044">
        <v>201006</v>
      </c>
      <c r="D7044">
        <v>30</v>
      </c>
      <c r="E7044" t="s">
        <v>1302</v>
      </c>
      <c r="F7044">
        <v>0</v>
      </c>
      <c r="G7044">
        <v>0</v>
      </c>
      <c r="H7044">
        <v>0</v>
      </c>
      <c r="I7044">
        <v>43112062800</v>
      </c>
      <c r="J7044">
        <v>3</v>
      </c>
      <c r="K7044" t="s">
        <v>1600</v>
      </c>
      <c r="L7044">
        <v>2702</v>
      </c>
      <c r="M7044" t="s">
        <v>1596</v>
      </c>
      <c r="N7044" t="s">
        <v>1597</v>
      </c>
      <c r="O7044">
        <v>124226</v>
      </c>
      <c r="P7044" t="s">
        <v>1207</v>
      </c>
      <c r="Q7044">
        <v>19910601</v>
      </c>
      <c r="R7044">
        <v>756497001</v>
      </c>
    </row>
    <row r="7045" spans="1:18">
      <c r="A7045" t="s">
        <v>1594</v>
      </c>
      <c r="B7045" t="s">
        <v>1390</v>
      </c>
      <c r="C7045">
        <v>201006</v>
      </c>
      <c r="D7045">
        <v>30</v>
      </c>
      <c r="E7045" t="s">
        <v>1302</v>
      </c>
      <c r="F7045">
        <v>0</v>
      </c>
      <c r="G7045">
        <v>0</v>
      </c>
      <c r="H7045">
        <v>0</v>
      </c>
      <c r="I7045">
        <v>43112064000</v>
      </c>
      <c r="J7045">
        <v>3</v>
      </c>
      <c r="K7045" t="s">
        <v>1595</v>
      </c>
      <c r="L7045">
        <v>2702</v>
      </c>
      <c r="M7045" t="s">
        <v>1596</v>
      </c>
      <c r="N7045" t="s">
        <v>1597</v>
      </c>
      <c r="O7045">
        <v>232197</v>
      </c>
      <c r="P7045" t="s">
        <v>1207</v>
      </c>
      <c r="Q7045">
        <v>19950301</v>
      </c>
      <c r="R7045">
        <v>756497001</v>
      </c>
    </row>
    <row r="7046" spans="1:18">
      <c r="A7046" t="s">
        <v>1598</v>
      </c>
      <c r="B7046" t="s">
        <v>1301</v>
      </c>
      <c r="C7046">
        <v>201006</v>
      </c>
      <c r="D7046">
        <v>30</v>
      </c>
      <c r="E7046" t="s">
        <v>1302</v>
      </c>
      <c r="F7046">
        <v>0</v>
      </c>
      <c r="G7046">
        <v>0</v>
      </c>
      <c r="H7046">
        <v>0</v>
      </c>
      <c r="I7046">
        <v>43112066300</v>
      </c>
      <c r="J7046">
        <v>3</v>
      </c>
      <c r="K7046" t="s">
        <v>1600</v>
      </c>
      <c r="L7046">
        <v>2702</v>
      </c>
      <c r="M7046" t="s">
        <v>1596</v>
      </c>
      <c r="N7046" t="s">
        <v>1597</v>
      </c>
      <c r="O7046">
        <v>10072</v>
      </c>
      <c r="P7046" t="s">
        <v>1207</v>
      </c>
      <c r="Q7046">
        <v>19910901</v>
      </c>
      <c r="R7046">
        <v>756497001</v>
      </c>
    </row>
    <row r="7047" spans="1:18">
      <c r="A7047" t="s">
        <v>1601</v>
      </c>
      <c r="B7047" t="s">
        <v>1267</v>
      </c>
      <c r="C7047">
        <v>201006</v>
      </c>
      <c r="D7047">
        <v>30</v>
      </c>
      <c r="E7047" t="s">
        <v>1302</v>
      </c>
      <c r="F7047">
        <v>0</v>
      </c>
      <c r="G7047">
        <v>0</v>
      </c>
      <c r="H7047">
        <v>0</v>
      </c>
      <c r="I7047">
        <v>560452006200</v>
      </c>
      <c r="J7047">
        <v>3</v>
      </c>
      <c r="K7047" t="s">
        <v>1602</v>
      </c>
      <c r="L7047">
        <v>2702</v>
      </c>
      <c r="M7047" t="s">
        <v>1596</v>
      </c>
      <c r="N7047" t="s">
        <v>1597</v>
      </c>
      <c r="O7047">
        <v>56747</v>
      </c>
      <c r="P7047" t="s">
        <v>1207</v>
      </c>
      <c r="Q7047">
        <v>19910601</v>
      </c>
      <c r="R7047">
        <v>756497001</v>
      </c>
    </row>
    <row r="7048" spans="1:18">
      <c r="A7048" t="s">
        <v>1603</v>
      </c>
      <c r="B7048" t="s">
        <v>1334</v>
      </c>
      <c r="C7048">
        <v>201006</v>
      </c>
      <c r="D7048">
        <v>0</v>
      </c>
      <c r="E7048" t="s">
        <v>1302</v>
      </c>
      <c r="F7048">
        <v>0</v>
      </c>
      <c r="G7048">
        <v>0</v>
      </c>
      <c r="H7048">
        <v>0</v>
      </c>
      <c r="I7048">
        <v>560452006801</v>
      </c>
      <c r="J7048">
        <v>3</v>
      </c>
      <c r="K7048" t="s">
        <v>1600</v>
      </c>
      <c r="L7048">
        <v>2702</v>
      </c>
      <c r="M7048" t="s">
        <v>1596</v>
      </c>
      <c r="N7048" t="s">
        <v>1597</v>
      </c>
      <c r="O7048">
        <v>0</v>
      </c>
      <c r="P7048" t="s">
        <v>1207</v>
      </c>
      <c r="Q7048">
        <v>20010608</v>
      </c>
      <c r="R7048">
        <v>756497001</v>
      </c>
    </row>
    <row r="7049" spans="1:18">
      <c r="A7049" t="s">
        <v>1594</v>
      </c>
      <c r="B7049" t="s">
        <v>1321</v>
      </c>
      <c r="C7049">
        <v>201007</v>
      </c>
      <c r="D7049">
        <v>31</v>
      </c>
      <c r="E7049" t="s">
        <v>1302</v>
      </c>
      <c r="F7049">
        <v>0</v>
      </c>
      <c r="G7049">
        <v>0</v>
      </c>
      <c r="H7049">
        <v>0</v>
      </c>
      <c r="I7049">
        <v>43112062800</v>
      </c>
      <c r="J7049">
        <v>3</v>
      </c>
      <c r="K7049" t="s">
        <v>1600</v>
      </c>
      <c r="L7049">
        <v>2702</v>
      </c>
      <c r="M7049" t="s">
        <v>1596</v>
      </c>
      <c r="N7049" t="s">
        <v>1597</v>
      </c>
      <c r="O7049">
        <v>97407</v>
      </c>
      <c r="P7049" t="s">
        <v>1207</v>
      </c>
      <c r="Q7049">
        <v>19910601</v>
      </c>
      <c r="R7049">
        <v>756497001</v>
      </c>
    </row>
    <row r="7050" spans="1:18">
      <c r="A7050" t="s">
        <v>1594</v>
      </c>
      <c r="B7050" t="s">
        <v>1390</v>
      </c>
      <c r="C7050">
        <v>201007</v>
      </c>
      <c r="D7050">
        <v>31</v>
      </c>
      <c r="E7050" t="s">
        <v>1302</v>
      </c>
      <c r="F7050">
        <v>0</v>
      </c>
      <c r="G7050">
        <v>0</v>
      </c>
      <c r="H7050">
        <v>0</v>
      </c>
      <c r="I7050">
        <v>43112064000</v>
      </c>
      <c r="J7050">
        <v>3</v>
      </c>
      <c r="K7050" t="s">
        <v>1595</v>
      </c>
      <c r="L7050">
        <v>2702</v>
      </c>
      <c r="M7050" t="s">
        <v>1596</v>
      </c>
      <c r="N7050" t="s">
        <v>1597</v>
      </c>
      <c r="O7050">
        <v>266614</v>
      </c>
      <c r="P7050" t="s">
        <v>1207</v>
      </c>
      <c r="Q7050">
        <v>19950301</v>
      </c>
      <c r="R7050">
        <v>756497001</v>
      </c>
    </row>
    <row r="7051" spans="1:18">
      <c r="A7051" t="s">
        <v>1598</v>
      </c>
      <c r="B7051" t="s">
        <v>1301</v>
      </c>
      <c r="C7051">
        <v>201007</v>
      </c>
      <c r="D7051">
        <v>31</v>
      </c>
      <c r="E7051" t="s">
        <v>1302</v>
      </c>
      <c r="F7051">
        <v>0</v>
      </c>
      <c r="G7051">
        <v>0</v>
      </c>
      <c r="H7051">
        <v>0</v>
      </c>
      <c r="I7051">
        <v>43112066300</v>
      </c>
      <c r="J7051">
        <v>3</v>
      </c>
      <c r="K7051" t="s">
        <v>1600</v>
      </c>
      <c r="L7051">
        <v>2702</v>
      </c>
      <c r="M7051" t="s">
        <v>1596</v>
      </c>
      <c r="N7051" t="s">
        <v>1597</v>
      </c>
      <c r="O7051">
        <v>10014</v>
      </c>
      <c r="P7051" t="s">
        <v>1207</v>
      </c>
      <c r="Q7051">
        <v>19910901</v>
      </c>
      <c r="R7051">
        <v>756497001</v>
      </c>
    </row>
    <row r="7052" spans="1:18">
      <c r="A7052" t="s">
        <v>1601</v>
      </c>
      <c r="B7052" t="s">
        <v>1267</v>
      </c>
      <c r="C7052">
        <v>201007</v>
      </c>
      <c r="D7052">
        <v>31</v>
      </c>
      <c r="E7052" t="s">
        <v>1302</v>
      </c>
      <c r="F7052">
        <v>0</v>
      </c>
      <c r="G7052">
        <v>0</v>
      </c>
      <c r="H7052">
        <v>0</v>
      </c>
      <c r="I7052">
        <v>560452006200</v>
      </c>
      <c r="J7052">
        <v>3</v>
      </c>
      <c r="K7052" t="s">
        <v>1602</v>
      </c>
      <c r="L7052">
        <v>2702</v>
      </c>
      <c r="M7052" t="s">
        <v>1596</v>
      </c>
      <c r="N7052" t="s">
        <v>1597</v>
      </c>
      <c r="O7052">
        <v>52977</v>
      </c>
      <c r="P7052" t="s">
        <v>1207</v>
      </c>
      <c r="Q7052">
        <v>19910601</v>
      </c>
      <c r="R7052">
        <v>756497001</v>
      </c>
    </row>
    <row r="7053" spans="1:18">
      <c r="A7053" t="s">
        <v>1603</v>
      </c>
      <c r="B7053" t="s">
        <v>1334</v>
      </c>
      <c r="C7053">
        <v>201007</v>
      </c>
      <c r="D7053">
        <v>0</v>
      </c>
      <c r="E7053" t="s">
        <v>1302</v>
      </c>
      <c r="F7053">
        <v>0</v>
      </c>
      <c r="G7053">
        <v>0</v>
      </c>
      <c r="H7053">
        <v>0</v>
      </c>
      <c r="I7053">
        <v>560452006801</v>
      </c>
      <c r="J7053">
        <v>3</v>
      </c>
      <c r="K7053" t="s">
        <v>1600</v>
      </c>
      <c r="L7053">
        <v>2702</v>
      </c>
      <c r="M7053" t="s">
        <v>1596</v>
      </c>
      <c r="N7053" t="s">
        <v>1597</v>
      </c>
      <c r="O7053">
        <v>0</v>
      </c>
      <c r="P7053" t="s">
        <v>1207</v>
      </c>
      <c r="Q7053">
        <v>20010608</v>
      </c>
      <c r="R7053">
        <v>756497001</v>
      </c>
    </row>
    <row r="7054" spans="1:18">
      <c r="A7054" t="s">
        <v>1594</v>
      </c>
      <c r="B7054" t="s">
        <v>1321</v>
      </c>
      <c r="C7054">
        <v>201008</v>
      </c>
      <c r="D7054">
        <v>31</v>
      </c>
      <c r="E7054" t="s">
        <v>1302</v>
      </c>
      <c r="F7054">
        <v>0</v>
      </c>
      <c r="G7054">
        <v>0</v>
      </c>
      <c r="H7054">
        <v>0</v>
      </c>
      <c r="I7054">
        <v>43112062800</v>
      </c>
      <c r="J7054">
        <v>3</v>
      </c>
      <c r="K7054" t="s">
        <v>1600</v>
      </c>
      <c r="L7054">
        <v>2702</v>
      </c>
      <c r="M7054" t="s">
        <v>1596</v>
      </c>
      <c r="N7054" t="s">
        <v>1597</v>
      </c>
      <c r="O7054">
        <v>106112</v>
      </c>
      <c r="P7054" t="s">
        <v>1207</v>
      </c>
      <c r="Q7054">
        <v>19910601</v>
      </c>
      <c r="R7054">
        <v>756497001</v>
      </c>
    </row>
    <row r="7055" spans="1:18">
      <c r="A7055" t="s">
        <v>1594</v>
      </c>
      <c r="B7055" t="s">
        <v>1390</v>
      </c>
      <c r="C7055">
        <v>201008</v>
      </c>
      <c r="D7055">
        <v>31</v>
      </c>
      <c r="E7055" t="s">
        <v>1302</v>
      </c>
      <c r="F7055">
        <v>0</v>
      </c>
      <c r="G7055">
        <v>0</v>
      </c>
      <c r="H7055">
        <v>0</v>
      </c>
      <c r="I7055">
        <v>43112064000</v>
      </c>
      <c r="J7055">
        <v>3</v>
      </c>
      <c r="K7055" t="s">
        <v>1595</v>
      </c>
      <c r="L7055">
        <v>2702</v>
      </c>
      <c r="M7055" t="s">
        <v>1596</v>
      </c>
      <c r="N7055" t="s">
        <v>1597</v>
      </c>
      <c r="O7055">
        <v>247290</v>
      </c>
      <c r="P7055" t="s">
        <v>1207</v>
      </c>
      <c r="Q7055">
        <v>19950301</v>
      </c>
      <c r="R7055">
        <v>756497001</v>
      </c>
    </row>
    <row r="7056" spans="1:18">
      <c r="A7056" t="s">
        <v>1598</v>
      </c>
      <c r="B7056" t="s">
        <v>1301</v>
      </c>
      <c r="C7056">
        <v>201008</v>
      </c>
      <c r="D7056">
        <v>31</v>
      </c>
      <c r="E7056" t="s">
        <v>1302</v>
      </c>
      <c r="F7056">
        <v>0</v>
      </c>
      <c r="G7056">
        <v>0</v>
      </c>
      <c r="H7056">
        <v>0</v>
      </c>
      <c r="I7056">
        <v>43112066300</v>
      </c>
      <c r="J7056">
        <v>3</v>
      </c>
      <c r="K7056" t="s">
        <v>1600</v>
      </c>
      <c r="L7056">
        <v>2702</v>
      </c>
      <c r="M7056" t="s">
        <v>1596</v>
      </c>
      <c r="N7056" t="s">
        <v>1597</v>
      </c>
      <c r="O7056">
        <v>10176</v>
      </c>
      <c r="P7056" t="s">
        <v>1207</v>
      </c>
      <c r="Q7056">
        <v>19910901</v>
      </c>
      <c r="R7056">
        <v>756497001</v>
      </c>
    </row>
    <row r="7057" spans="1:18">
      <c r="A7057" t="s">
        <v>1601</v>
      </c>
      <c r="B7057" t="s">
        <v>1267</v>
      </c>
      <c r="C7057">
        <v>201008</v>
      </c>
      <c r="D7057">
        <v>31</v>
      </c>
      <c r="E7057" t="s">
        <v>1302</v>
      </c>
      <c r="F7057">
        <v>0</v>
      </c>
      <c r="G7057">
        <v>0</v>
      </c>
      <c r="H7057">
        <v>0</v>
      </c>
      <c r="I7057">
        <v>560452006200</v>
      </c>
      <c r="J7057">
        <v>3</v>
      </c>
      <c r="K7057" t="s">
        <v>1602</v>
      </c>
      <c r="L7057">
        <v>2702</v>
      </c>
      <c r="M7057" t="s">
        <v>1596</v>
      </c>
      <c r="N7057" t="s">
        <v>1597</v>
      </c>
      <c r="O7057">
        <v>53165</v>
      </c>
      <c r="P7057" t="s">
        <v>1207</v>
      </c>
      <c r="Q7057">
        <v>19910601</v>
      </c>
      <c r="R7057">
        <v>756497001</v>
      </c>
    </row>
    <row r="7058" spans="1:18">
      <c r="A7058" t="s">
        <v>1603</v>
      </c>
      <c r="B7058" t="s">
        <v>1334</v>
      </c>
      <c r="C7058">
        <v>201008</v>
      </c>
      <c r="D7058">
        <v>0</v>
      </c>
      <c r="E7058" t="s">
        <v>1302</v>
      </c>
      <c r="F7058">
        <v>0</v>
      </c>
      <c r="G7058">
        <v>0</v>
      </c>
      <c r="H7058">
        <v>0</v>
      </c>
      <c r="I7058">
        <v>560452006801</v>
      </c>
      <c r="J7058">
        <v>3</v>
      </c>
      <c r="K7058" t="s">
        <v>1600</v>
      </c>
      <c r="L7058">
        <v>2702</v>
      </c>
      <c r="M7058" t="s">
        <v>1596</v>
      </c>
      <c r="N7058" t="s">
        <v>1597</v>
      </c>
      <c r="O7058">
        <v>0</v>
      </c>
      <c r="P7058" t="s">
        <v>1207</v>
      </c>
      <c r="Q7058">
        <v>20010608</v>
      </c>
      <c r="R7058">
        <v>756497001</v>
      </c>
    </row>
    <row r="7059" spans="1:18">
      <c r="A7059" t="s">
        <v>1594</v>
      </c>
      <c r="B7059" t="s">
        <v>1321</v>
      </c>
      <c r="C7059">
        <v>201009</v>
      </c>
      <c r="D7059">
        <v>30</v>
      </c>
      <c r="E7059" t="s">
        <v>1302</v>
      </c>
      <c r="F7059">
        <v>0</v>
      </c>
      <c r="G7059">
        <v>0</v>
      </c>
      <c r="H7059">
        <v>0</v>
      </c>
      <c r="I7059">
        <v>43112062800</v>
      </c>
      <c r="J7059">
        <v>3</v>
      </c>
      <c r="K7059" t="s">
        <v>1600</v>
      </c>
      <c r="L7059">
        <v>2702</v>
      </c>
      <c r="M7059" t="s">
        <v>1596</v>
      </c>
      <c r="N7059" t="s">
        <v>1597</v>
      </c>
      <c r="O7059">
        <v>134840</v>
      </c>
      <c r="P7059" t="s">
        <v>1207</v>
      </c>
      <c r="Q7059">
        <v>19910601</v>
      </c>
      <c r="R7059">
        <v>756497001</v>
      </c>
    </row>
    <row r="7060" spans="1:18">
      <c r="A7060" t="s">
        <v>1594</v>
      </c>
      <c r="B7060" t="s">
        <v>1390</v>
      </c>
      <c r="C7060">
        <v>201009</v>
      </c>
      <c r="D7060">
        <v>30</v>
      </c>
      <c r="E7060" t="s">
        <v>1302</v>
      </c>
      <c r="F7060">
        <v>0</v>
      </c>
      <c r="G7060">
        <v>0</v>
      </c>
      <c r="H7060">
        <v>0</v>
      </c>
      <c r="I7060">
        <v>43112064000</v>
      </c>
      <c r="J7060">
        <v>3</v>
      </c>
      <c r="K7060" t="s">
        <v>1595</v>
      </c>
      <c r="L7060">
        <v>2702</v>
      </c>
      <c r="M7060" t="s">
        <v>1596</v>
      </c>
      <c r="N7060" t="s">
        <v>1597</v>
      </c>
      <c r="O7060">
        <v>257089</v>
      </c>
      <c r="P7060" t="s">
        <v>1207</v>
      </c>
      <c r="Q7060">
        <v>19950301</v>
      </c>
      <c r="R7060">
        <v>756497001</v>
      </c>
    </row>
    <row r="7061" spans="1:18">
      <c r="A7061" t="s">
        <v>1598</v>
      </c>
      <c r="B7061" t="s">
        <v>1301</v>
      </c>
      <c r="C7061">
        <v>201009</v>
      </c>
      <c r="D7061">
        <v>30</v>
      </c>
      <c r="E7061" t="s">
        <v>1302</v>
      </c>
      <c r="F7061">
        <v>0</v>
      </c>
      <c r="G7061">
        <v>0</v>
      </c>
      <c r="H7061">
        <v>0</v>
      </c>
      <c r="I7061">
        <v>43112066300</v>
      </c>
      <c r="J7061">
        <v>3</v>
      </c>
      <c r="K7061" t="s">
        <v>1600</v>
      </c>
      <c r="L7061">
        <v>2702</v>
      </c>
      <c r="M7061" t="s">
        <v>1596</v>
      </c>
      <c r="N7061" t="s">
        <v>1597</v>
      </c>
      <c r="O7061">
        <v>9658</v>
      </c>
      <c r="P7061" t="s">
        <v>1207</v>
      </c>
      <c r="Q7061">
        <v>19910901</v>
      </c>
      <c r="R7061">
        <v>756497001</v>
      </c>
    </row>
    <row r="7062" spans="1:18">
      <c r="A7062" t="s">
        <v>1601</v>
      </c>
      <c r="B7062" t="s">
        <v>1267</v>
      </c>
      <c r="C7062">
        <v>201009</v>
      </c>
      <c r="D7062">
        <v>30</v>
      </c>
      <c r="E7062" t="s">
        <v>1302</v>
      </c>
      <c r="F7062">
        <v>0</v>
      </c>
      <c r="G7062">
        <v>0</v>
      </c>
      <c r="H7062">
        <v>0</v>
      </c>
      <c r="I7062">
        <v>560452006200</v>
      </c>
      <c r="J7062">
        <v>3</v>
      </c>
      <c r="K7062" t="s">
        <v>1602</v>
      </c>
      <c r="L7062">
        <v>2702</v>
      </c>
      <c r="M7062" t="s">
        <v>1596</v>
      </c>
      <c r="N7062" t="s">
        <v>1597</v>
      </c>
      <c r="O7062">
        <v>65898</v>
      </c>
      <c r="P7062" t="s">
        <v>1207</v>
      </c>
      <c r="Q7062">
        <v>19910601</v>
      </c>
      <c r="R7062">
        <v>756497001</v>
      </c>
    </row>
    <row r="7063" spans="1:18">
      <c r="A7063" t="s">
        <v>1603</v>
      </c>
      <c r="B7063" t="s">
        <v>1334</v>
      </c>
      <c r="C7063">
        <v>201009</v>
      </c>
      <c r="D7063">
        <v>0</v>
      </c>
      <c r="E7063" t="s">
        <v>1302</v>
      </c>
      <c r="F7063">
        <v>0</v>
      </c>
      <c r="G7063">
        <v>0</v>
      </c>
      <c r="H7063">
        <v>0</v>
      </c>
      <c r="I7063">
        <v>560452006801</v>
      </c>
      <c r="J7063">
        <v>3</v>
      </c>
      <c r="K7063" t="s">
        <v>1600</v>
      </c>
      <c r="L7063">
        <v>2702</v>
      </c>
      <c r="M7063" t="s">
        <v>1596</v>
      </c>
      <c r="N7063" t="s">
        <v>1597</v>
      </c>
      <c r="O7063">
        <v>0</v>
      </c>
      <c r="P7063" t="s">
        <v>1207</v>
      </c>
      <c r="Q7063">
        <v>20010608</v>
      </c>
      <c r="R7063">
        <v>756497001</v>
      </c>
    </row>
    <row r="7064" spans="1:18">
      <c r="A7064" t="s">
        <v>1594</v>
      </c>
      <c r="B7064" t="s">
        <v>1321</v>
      </c>
      <c r="C7064">
        <v>201010</v>
      </c>
      <c r="D7064">
        <v>25</v>
      </c>
      <c r="E7064" t="s">
        <v>1302</v>
      </c>
      <c r="F7064">
        <v>0</v>
      </c>
      <c r="G7064">
        <v>0</v>
      </c>
      <c r="H7064">
        <v>0</v>
      </c>
      <c r="I7064">
        <v>43112062800</v>
      </c>
      <c r="J7064">
        <v>3</v>
      </c>
      <c r="K7064" t="s">
        <v>1600</v>
      </c>
      <c r="L7064">
        <v>2702</v>
      </c>
      <c r="M7064" t="s">
        <v>1596</v>
      </c>
      <c r="N7064" t="s">
        <v>1597</v>
      </c>
      <c r="O7064">
        <v>128506</v>
      </c>
      <c r="P7064" t="s">
        <v>1207</v>
      </c>
      <c r="Q7064">
        <v>19910601</v>
      </c>
      <c r="R7064">
        <v>756497001</v>
      </c>
    </row>
    <row r="7065" spans="1:18">
      <c r="A7065" t="s">
        <v>1594</v>
      </c>
      <c r="B7065" t="s">
        <v>1390</v>
      </c>
      <c r="C7065">
        <v>201010</v>
      </c>
      <c r="D7065">
        <v>27</v>
      </c>
      <c r="E7065" t="s">
        <v>1302</v>
      </c>
      <c r="F7065">
        <v>0</v>
      </c>
      <c r="G7065">
        <v>0</v>
      </c>
      <c r="H7065">
        <v>0</v>
      </c>
      <c r="I7065">
        <v>43112064000</v>
      </c>
      <c r="J7065">
        <v>3</v>
      </c>
      <c r="K7065" t="s">
        <v>1595</v>
      </c>
      <c r="L7065">
        <v>2702</v>
      </c>
      <c r="M7065" t="s">
        <v>1596</v>
      </c>
      <c r="N7065" t="s">
        <v>1597</v>
      </c>
      <c r="O7065">
        <v>234536</v>
      </c>
      <c r="P7065" t="s">
        <v>1207</v>
      </c>
      <c r="Q7065">
        <v>19950301</v>
      </c>
      <c r="R7065">
        <v>756497001</v>
      </c>
    </row>
    <row r="7066" spans="1:18">
      <c r="A7066" t="s">
        <v>1598</v>
      </c>
      <c r="B7066" t="s">
        <v>1301</v>
      </c>
      <c r="C7066">
        <v>201010</v>
      </c>
      <c r="D7066">
        <v>31</v>
      </c>
      <c r="E7066" t="s">
        <v>1302</v>
      </c>
      <c r="F7066">
        <v>0</v>
      </c>
      <c r="G7066">
        <v>0</v>
      </c>
      <c r="H7066">
        <v>0</v>
      </c>
      <c r="I7066">
        <v>43112066300</v>
      </c>
      <c r="J7066">
        <v>3</v>
      </c>
      <c r="K7066" t="s">
        <v>1600</v>
      </c>
      <c r="L7066">
        <v>2702</v>
      </c>
      <c r="M7066" t="s">
        <v>1596</v>
      </c>
      <c r="N7066" t="s">
        <v>1597</v>
      </c>
      <c r="O7066">
        <v>8569</v>
      </c>
      <c r="P7066" t="s">
        <v>1207</v>
      </c>
      <c r="Q7066">
        <v>19910901</v>
      </c>
      <c r="R7066">
        <v>756497001</v>
      </c>
    </row>
    <row r="7067" spans="1:18">
      <c r="A7067" t="s">
        <v>1601</v>
      </c>
      <c r="B7067" t="s">
        <v>1267</v>
      </c>
      <c r="C7067">
        <v>201010</v>
      </c>
      <c r="D7067">
        <v>31</v>
      </c>
      <c r="E7067" t="s">
        <v>1302</v>
      </c>
      <c r="F7067">
        <v>0</v>
      </c>
      <c r="G7067">
        <v>0</v>
      </c>
      <c r="H7067">
        <v>0</v>
      </c>
      <c r="I7067">
        <v>560452006200</v>
      </c>
      <c r="J7067">
        <v>3</v>
      </c>
      <c r="K7067" t="s">
        <v>1602</v>
      </c>
      <c r="L7067">
        <v>2702</v>
      </c>
      <c r="M7067" t="s">
        <v>1596</v>
      </c>
      <c r="N7067" t="s">
        <v>1597</v>
      </c>
      <c r="O7067">
        <v>92386</v>
      </c>
      <c r="P7067" t="s">
        <v>1207</v>
      </c>
      <c r="Q7067">
        <v>19910601</v>
      </c>
      <c r="R7067">
        <v>756497001</v>
      </c>
    </row>
    <row r="7068" spans="1:18">
      <c r="A7068" t="s">
        <v>1603</v>
      </c>
      <c r="B7068" t="s">
        <v>1334</v>
      </c>
      <c r="C7068">
        <v>201010</v>
      </c>
      <c r="D7068">
        <v>0</v>
      </c>
      <c r="E7068" t="s">
        <v>1302</v>
      </c>
      <c r="F7068">
        <v>0</v>
      </c>
      <c r="G7068">
        <v>0</v>
      </c>
      <c r="H7068">
        <v>0</v>
      </c>
      <c r="I7068">
        <v>560452006801</v>
      </c>
      <c r="J7068">
        <v>3</v>
      </c>
      <c r="K7068" t="s">
        <v>1600</v>
      </c>
      <c r="L7068">
        <v>2702</v>
      </c>
      <c r="M7068" t="s">
        <v>1596</v>
      </c>
      <c r="N7068" t="s">
        <v>1597</v>
      </c>
      <c r="O7068">
        <v>0</v>
      </c>
      <c r="P7068" t="s">
        <v>1207</v>
      </c>
      <c r="Q7068">
        <v>20010608</v>
      </c>
      <c r="R7068">
        <v>756497001</v>
      </c>
    </row>
    <row r="7069" spans="1:18">
      <c r="A7069" t="s">
        <v>1594</v>
      </c>
      <c r="B7069" t="s">
        <v>1321</v>
      </c>
      <c r="C7069">
        <v>201011</v>
      </c>
      <c r="D7069">
        <v>30</v>
      </c>
      <c r="E7069" t="s">
        <v>1302</v>
      </c>
      <c r="F7069">
        <v>0</v>
      </c>
      <c r="G7069">
        <v>0</v>
      </c>
      <c r="H7069">
        <v>0</v>
      </c>
      <c r="I7069">
        <v>43112062800</v>
      </c>
      <c r="J7069">
        <v>3</v>
      </c>
      <c r="K7069" t="s">
        <v>1600</v>
      </c>
      <c r="L7069">
        <v>2702</v>
      </c>
      <c r="M7069" t="s">
        <v>1596</v>
      </c>
      <c r="N7069" t="s">
        <v>1597</v>
      </c>
      <c r="O7069">
        <v>128090</v>
      </c>
      <c r="P7069" t="s">
        <v>1207</v>
      </c>
      <c r="Q7069">
        <v>19910601</v>
      </c>
      <c r="R7069">
        <v>756497001</v>
      </c>
    </row>
    <row r="7070" spans="1:18">
      <c r="A7070" t="s">
        <v>1594</v>
      </c>
      <c r="B7070" t="s">
        <v>1390</v>
      </c>
      <c r="C7070">
        <v>201011</v>
      </c>
      <c r="D7070">
        <v>30</v>
      </c>
      <c r="E7070" t="s">
        <v>1302</v>
      </c>
      <c r="F7070">
        <v>0</v>
      </c>
      <c r="G7070">
        <v>0</v>
      </c>
      <c r="H7070">
        <v>0</v>
      </c>
      <c r="I7070">
        <v>43112064000</v>
      </c>
      <c r="J7070">
        <v>3</v>
      </c>
      <c r="K7070" t="s">
        <v>1595</v>
      </c>
      <c r="L7070">
        <v>2702</v>
      </c>
      <c r="M7070" t="s">
        <v>1596</v>
      </c>
      <c r="N7070" t="s">
        <v>1597</v>
      </c>
      <c r="O7070">
        <v>237095</v>
      </c>
      <c r="P7070" t="s">
        <v>1207</v>
      </c>
      <c r="Q7070">
        <v>19950301</v>
      </c>
      <c r="R7070">
        <v>756497001</v>
      </c>
    </row>
    <row r="7071" spans="1:18">
      <c r="A7071" t="s">
        <v>1598</v>
      </c>
      <c r="B7071" t="s">
        <v>1301</v>
      </c>
      <c r="C7071">
        <v>201011</v>
      </c>
      <c r="D7071">
        <v>30</v>
      </c>
      <c r="E7071" t="s">
        <v>1302</v>
      </c>
      <c r="F7071">
        <v>0</v>
      </c>
      <c r="G7071">
        <v>0</v>
      </c>
      <c r="H7071">
        <v>0</v>
      </c>
      <c r="I7071">
        <v>43112066300</v>
      </c>
      <c r="J7071">
        <v>3</v>
      </c>
      <c r="K7071" t="s">
        <v>1600</v>
      </c>
      <c r="L7071">
        <v>2702</v>
      </c>
      <c r="M7071" t="s">
        <v>1596</v>
      </c>
      <c r="N7071" t="s">
        <v>1597</v>
      </c>
      <c r="O7071">
        <v>8939</v>
      </c>
      <c r="P7071" t="s">
        <v>1207</v>
      </c>
      <c r="Q7071">
        <v>19910901</v>
      </c>
      <c r="R7071">
        <v>756497001</v>
      </c>
    </row>
    <row r="7072" spans="1:18">
      <c r="A7072" t="s">
        <v>1601</v>
      </c>
      <c r="B7072" t="s">
        <v>1267</v>
      </c>
      <c r="C7072">
        <v>201011</v>
      </c>
      <c r="D7072">
        <v>30</v>
      </c>
      <c r="E7072" t="s">
        <v>1302</v>
      </c>
      <c r="F7072">
        <v>0</v>
      </c>
      <c r="G7072">
        <v>0</v>
      </c>
      <c r="H7072">
        <v>0</v>
      </c>
      <c r="I7072">
        <v>560452006200</v>
      </c>
      <c r="J7072">
        <v>3</v>
      </c>
      <c r="K7072" t="s">
        <v>1602</v>
      </c>
      <c r="L7072">
        <v>2702</v>
      </c>
      <c r="M7072" t="s">
        <v>1596</v>
      </c>
      <c r="N7072" t="s">
        <v>1597</v>
      </c>
      <c r="O7072">
        <v>89163</v>
      </c>
      <c r="P7072" t="s">
        <v>1207</v>
      </c>
      <c r="Q7072">
        <v>19910601</v>
      </c>
      <c r="R7072">
        <v>756497001</v>
      </c>
    </row>
    <row r="7073" spans="1:18">
      <c r="A7073" t="s">
        <v>1603</v>
      </c>
      <c r="B7073" t="s">
        <v>1334</v>
      </c>
      <c r="C7073">
        <v>201011</v>
      </c>
      <c r="D7073">
        <v>0</v>
      </c>
      <c r="E7073" t="s">
        <v>1302</v>
      </c>
      <c r="F7073">
        <v>0</v>
      </c>
      <c r="G7073">
        <v>0</v>
      </c>
      <c r="H7073">
        <v>0</v>
      </c>
      <c r="I7073">
        <v>560452006801</v>
      </c>
      <c r="J7073">
        <v>3</v>
      </c>
      <c r="K7073" t="s">
        <v>1600</v>
      </c>
      <c r="L7073">
        <v>2702</v>
      </c>
      <c r="M7073" t="s">
        <v>1596</v>
      </c>
      <c r="N7073" t="s">
        <v>1597</v>
      </c>
      <c r="O7073">
        <v>0</v>
      </c>
      <c r="P7073" t="s">
        <v>1207</v>
      </c>
      <c r="Q7073">
        <v>20010608</v>
      </c>
      <c r="R7073">
        <v>756497001</v>
      </c>
    </row>
    <row r="7074" spans="1:18">
      <c r="A7074" t="s">
        <v>1594</v>
      </c>
      <c r="B7074" t="s">
        <v>1321</v>
      </c>
      <c r="C7074">
        <v>201012</v>
      </c>
      <c r="D7074">
        <v>31</v>
      </c>
      <c r="E7074" t="s">
        <v>1302</v>
      </c>
      <c r="F7074">
        <v>0</v>
      </c>
      <c r="G7074">
        <v>0</v>
      </c>
      <c r="H7074">
        <v>0</v>
      </c>
      <c r="I7074">
        <v>43112062800</v>
      </c>
      <c r="J7074">
        <v>3</v>
      </c>
      <c r="K7074" t="s">
        <v>1600</v>
      </c>
      <c r="L7074">
        <v>2702</v>
      </c>
      <c r="M7074" t="s">
        <v>1596</v>
      </c>
      <c r="N7074" t="s">
        <v>1597</v>
      </c>
      <c r="O7074">
        <v>157016</v>
      </c>
      <c r="P7074" t="s">
        <v>1207</v>
      </c>
      <c r="Q7074">
        <v>19910601</v>
      </c>
      <c r="R7074">
        <v>756497001</v>
      </c>
    </row>
    <row r="7075" spans="1:18">
      <c r="A7075" t="s">
        <v>1594</v>
      </c>
      <c r="B7075" t="s">
        <v>1390</v>
      </c>
      <c r="C7075">
        <v>201012</v>
      </c>
      <c r="D7075">
        <v>31</v>
      </c>
      <c r="E7075" t="s">
        <v>1302</v>
      </c>
      <c r="F7075">
        <v>0</v>
      </c>
      <c r="G7075">
        <v>0</v>
      </c>
      <c r="H7075">
        <v>0</v>
      </c>
      <c r="I7075">
        <v>43112064000</v>
      </c>
      <c r="J7075">
        <v>3</v>
      </c>
      <c r="K7075" t="s">
        <v>1595</v>
      </c>
      <c r="L7075">
        <v>2702</v>
      </c>
      <c r="M7075" t="s">
        <v>1596</v>
      </c>
      <c r="N7075" t="s">
        <v>1597</v>
      </c>
      <c r="O7075">
        <v>285605</v>
      </c>
      <c r="P7075" t="s">
        <v>1207</v>
      </c>
      <c r="Q7075">
        <v>19950301</v>
      </c>
      <c r="R7075">
        <v>756497001</v>
      </c>
    </row>
    <row r="7076" spans="1:18">
      <c r="A7076" t="s">
        <v>1598</v>
      </c>
      <c r="B7076" t="s">
        <v>1301</v>
      </c>
      <c r="C7076">
        <v>201012</v>
      </c>
      <c r="D7076">
        <v>31</v>
      </c>
      <c r="E7076" t="s">
        <v>1302</v>
      </c>
      <c r="F7076">
        <v>0</v>
      </c>
      <c r="G7076">
        <v>0</v>
      </c>
      <c r="H7076">
        <v>0</v>
      </c>
      <c r="I7076">
        <v>43112066300</v>
      </c>
      <c r="J7076">
        <v>3</v>
      </c>
      <c r="K7076" t="s">
        <v>1600</v>
      </c>
      <c r="L7076">
        <v>2702</v>
      </c>
      <c r="M7076" t="s">
        <v>1596</v>
      </c>
      <c r="N7076" t="s">
        <v>1597</v>
      </c>
      <c r="O7076">
        <v>9265</v>
      </c>
      <c r="P7076" t="s">
        <v>1207</v>
      </c>
      <c r="Q7076">
        <v>19910901</v>
      </c>
      <c r="R7076">
        <v>756497001</v>
      </c>
    </row>
    <row r="7077" spans="1:18">
      <c r="A7077" t="s">
        <v>1601</v>
      </c>
      <c r="B7077" t="s">
        <v>1267</v>
      </c>
      <c r="C7077">
        <v>201012</v>
      </c>
      <c r="D7077">
        <v>31</v>
      </c>
      <c r="E7077" t="s">
        <v>1302</v>
      </c>
      <c r="F7077">
        <v>0</v>
      </c>
      <c r="G7077">
        <v>0</v>
      </c>
      <c r="H7077">
        <v>0</v>
      </c>
      <c r="I7077">
        <v>560452006200</v>
      </c>
      <c r="J7077">
        <v>3</v>
      </c>
      <c r="K7077" t="s">
        <v>1602</v>
      </c>
      <c r="L7077">
        <v>2702</v>
      </c>
      <c r="M7077" t="s">
        <v>1596</v>
      </c>
      <c r="N7077" t="s">
        <v>1597</v>
      </c>
      <c r="O7077">
        <v>71798</v>
      </c>
      <c r="P7077" t="s">
        <v>1207</v>
      </c>
      <c r="Q7077">
        <v>19910601</v>
      </c>
      <c r="R7077">
        <v>756497001</v>
      </c>
    </row>
    <row r="7078" spans="1:18">
      <c r="A7078" t="s">
        <v>1603</v>
      </c>
      <c r="B7078" t="s">
        <v>1334</v>
      </c>
      <c r="C7078">
        <v>201012</v>
      </c>
      <c r="D7078">
        <v>0</v>
      </c>
      <c r="E7078" t="s">
        <v>1302</v>
      </c>
      <c r="F7078">
        <v>0</v>
      </c>
      <c r="G7078">
        <v>0</v>
      </c>
      <c r="H7078">
        <v>0</v>
      </c>
      <c r="I7078">
        <v>560452006801</v>
      </c>
      <c r="J7078">
        <v>3</v>
      </c>
      <c r="K7078" t="s">
        <v>1600</v>
      </c>
      <c r="L7078">
        <v>2702</v>
      </c>
      <c r="M7078" t="s">
        <v>1596</v>
      </c>
      <c r="N7078" t="s">
        <v>1597</v>
      </c>
      <c r="O7078">
        <v>0</v>
      </c>
      <c r="P7078" t="s">
        <v>1207</v>
      </c>
      <c r="Q7078">
        <v>20010608</v>
      </c>
      <c r="R7078">
        <v>756497001</v>
      </c>
    </row>
    <row r="7079" spans="1:18">
      <c r="A7079" t="s">
        <v>1594</v>
      </c>
      <c r="B7079" t="s">
        <v>1389</v>
      </c>
      <c r="C7079">
        <v>201001</v>
      </c>
      <c r="D7079">
        <v>31</v>
      </c>
      <c r="E7079" t="s">
        <v>1302</v>
      </c>
      <c r="F7079">
        <v>0</v>
      </c>
      <c r="G7079">
        <v>0</v>
      </c>
      <c r="H7079">
        <v>0</v>
      </c>
      <c r="I7079">
        <v>43112063600</v>
      </c>
      <c r="J7079">
        <v>5</v>
      </c>
      <c r="K7079" t="s">
        <v>1602</v>
      </c>
      <c r="L7079">
        <v>2702</v>
      </c>
      <c r="M7079" t="s">
        <v>1596</v>
      </c>
      <c r="N7079" t="s">
        <v>1597</v>
      </c>
      <c r="O7079">
        <v>5107</v>
      </c>
      <c r="P7079" t="s">
        <v>1207</v>
      </c>
      <c r="Q7079">
        <v>19930201</v>
      </c>
      <c r="R7079">
        <v>756497001</v>
      </c>
    </row>
    <row r="7080" spans="1:18">
      <c r="A7080" t="s">
        <v>1598</v>
      </c>
      <c r="B7080" t="s">
        <v>1223</v>
      </c>
      <c r="C7080">
        <v>201001</v>
      </c>
      <c r="D7080">
        <v>31</v>
      </c>
      <c r="E7080" t="s">
        <v>1302</v>
      </c>
      <c r="F7080">
        <v>0</v>
      </c>
      <c r="G7080">
        <v>0</v>
      </c>
      <c r="H7080">
        <v>0</v>
      </c>
      <c r="I7080">
        <v>43112065800</v>
      </c>
      <c r="J7080">
        <v>5</v>
      </c>
      <c r="K7080" t="s">
        <v>1595</v>
      </c>
      <c r="L7080">
        <v>2702</v>
      </c>
      <c r="M7080" t="s">
        <v>1596</v>
      </c>
      <c r="N7080" t="s">
        <v>1597</v>
      </c>
      <c r="O7080">
        <v>45336</v>
      </c>
      <c r="P7080" t="s">
        <v>1207</v>
      </c>
      <c r="Q7080">
        <v>19910701</v>
      </c>
      <c r="R7080">
        <v>756497001</v>
      </c>
    </row>
    <row r="7081" spans="1:18">
      <c r="A7081" t="s">
        <v>1601</v>
      </c>
      <c r="B7081" t="s">
        <v>1271</v>
      </c>
      <c r="C7081">
        <v>201001</v>
      </c>
      <c r="D7081">
        <v>31</v>
      </c>
      <c r="E7081" t="s">
        <v>1302</v>
      </c>
      <c r="F7081">
        <v>0</v>
      </c>
      <c r="G7081">
        <v>0</v>
      </c>
      <c r="H7081">
        <v>0</v>
      </c>
      <c r="I7081">
        <v>560452007800</v>
      </c>
      <c r="J7081">
        <v>5</v>
      </c>
      <c r="K7081" t="s">
        <v>1602</v>
      </c>
      <c r="L7081">
        <v>2702</v>
      </c>
      <c r="M7081" t="s">
        <v>1596</v>
      </c>
      <c r="N7081" t="s">
        <v>1597</v>
      </c>
      <c r="O7081">
        <v>30102</v>
      </c>
      <c r="P7081" t="s">
        <v>1207</v>
      </c>
      <c r="Q7081">
        <v>19940101</v>
      </c>
      <c r="R7081">
        <v>756497001</v>
      </c>
    </row>
    <row r="7082" spans="1:18">
      <c r="A7082" t="s">
        <v>1601</v>
      </c>
      <c r="B7082" t="s">
        <v>1272</v>
      </c>
      <c r="C7082">
        <v>201001</v>
      </c>
      <c r="D7082">
        <v>0</v>
      </c>
      <c r="E7082" t="s">
        <v>1302</v>
      </c>
      <c r="F7082">
        <v>0</v>
      </c>
      <c r="G7082">
        <v>0</v>
      </c>
      <c r="H7082">
        <v>0</v>
      </c>
      <c r="I7082">
        <v>560452007900</v>
      </c>
      <c r="J7082">
        <v>5</v>
      </c>
      <c r="K7082" t="s">
        <v>1602</v>
      </c>
      <c r="L7082">
        <v>2702</v>
      </c>
      <c r="M7082" t="s">
        <v>1596</v>
      </c>
      <c r="N7082" t="s">
        <v>1597</v>
      </c>
      <c r="O7082">
        <v>0</v>
      </c>
      <c r="P7082" t="s">
        <v>1207</v>
      </c>
      <c r="Q7082">
        <v>19940401</v>
      </c>
      <c r="R7082">
        <v>756497001</v>
      </c>
    </row>
    <row r="7083" spans="1:18">
      <c r="A7083" t="s">
        <v>1594</v>
      </c>
      <c r="B7083" t="s">
        <v>1389</v>
      </c>
      <c r="C7083">
        <v>201002</v>
      </c>
      <c r="D7083">
        <v>27</v>
      </c>
      <c r="E7083" t="s">
        <v>1302</v>
      </c>
      <c r="F7083">
        <v>0</v>
      </c>
      <c r="G7083">
        <v>0</v>
      </c>
      <c r="H7083">
        <v>0</v>
      </c>
      <c r="I7083">
        <v>43112063600</v>
      </c>
      <c r="J7083">
        <v>5</v>
      </c>
      <c r="K7083" t="s">
        <v>1602</v>
      </c>
      <c r="L7083">
        <v>2702</v>
      </c>
      <c r="M7083" t="s">
        <v>1596</v>
      </c>
      <c r="N7083" t="s">
        <v>1597</v>
      </c>
      <c r="O7083">
        <v>4078</v>
      </c>
      <c r="P7083" t="s">
        <v>1207</v>
      </c>
      <c r="Q7083">
        <v>19930201</v>
      </c>
      <c r="R7083">
        <v>756497001</v>
      </c>
    </row>
    <row r="7084" spans="1:18">
      <c r="A7084" t="s">
        <v>1598</v>
      </c>
      <c r="B7084" t="s">
        <v>1223</v>
      </c>
      <c r="C7084">
        <v>201002</v>
      </c>
      <c r="D7084">
        <v>28</v>
      </c>
      <c r="E7084" t="s">
        <v>1302</v>
      </c>
      <c r="F7084">
        <v>0</v>
      </c>
      <c r="G7084">
        <v>0</v>
      </c>
      <c r="H7084">
        <v>0</v>
      </c>
      <c r="I7084">
        <v>43112065800</v>
      </c>
      <c r="J7084">
        <v>5</v>
      </c>
      <c r="K7084" t="s">
        <v>1595</v>
      </c>
      <c r="L7084">
        <v>2702</v>
      </c>
      <c r="M7084" t="s">
        <v>1596</v>
      </c>
      <c r="N7084" t="s">
        <v>1597</v>
      </c>
      <c r="O7084">
        <v>24261</v>
      </c>
      <c r="P7084" t="s">
        <v>1207</v>
      </c>
      <c r="Q7084">
        <v>19910701</v>
      </c>
      <c r="R7084">
        <v>756497001</v>
      </c>
    </row>
    <row r="7085" spans="1:18">
      <c r="A7085" t="s">
        <v>1601</v>
      </c>
      <c r="B7085" t="s">
        <v>1271</v>
      </c>
      <c r="C7085">
        <v>201002</v>
      </c>
      <c r="D7085">
        <v>27</v>
      </c>
      <c r="E7085" t="s">
        <v>1302</v>
      </c>
      <c r="F7085">
        <v>0</v>
      </c>
      <c r="G7085">
        <v>0</v>
      </c>
      <c r="H7085">
        <v>0</v>
      </c>
      <c r="I7085">
        <v>560452007800</v>
      </c>
      <c r="J7085">
        <v>5</v>
      </c>
      <c r="K7085" t="s">
        <v>1602</v>
      </c>
      <c r="L7085">
        <v>2702</v>
      </c>
      <c r="M7085" t="s">
        <v>1596</v>
      </c>
      <c r="N7085" t="s">
        <v>1597</v>
      </c>
      <c r="O7085">
        <v>23730</v>
      </c>
      <c r="P7085" t="s">
        <v>1207</v>
      </c>
      <c r="Q7085">
        <v>19940101</v>
      </c>
      <c r="R7085">
        <v>756497001</v>
      </c>
    </row>
    <row r="7086" spans="1:18">
      <c r="A7086" t="s">
        <v>1601</v>
      </c>
      <c r="B7086" t="s">
        <v>1272</v>
      </c>
      <c r="C7086">
        <v>201002</v>
      </c>
      <c r="D7086">
        <v>0</v>
      </c>
      <c r="E7086" t="s">
        <v>1302</v>
      </c>
      <c r="F7086">
        <v>0</v>
      </c>
      <c r="G7086">
        <v>0</v>
      </c>
      <c r="H7086">
        <v>0</v>
      </c>
      <c r="I7086">
        <v>560452007900</v>
      </c>
      <c r="J7086">
        <v>5</v>
      </c>
      <c r="K7086" t="s">
        <v>1602</v>
      </c>
      <c r="L7086">
        <v>2702</v>
      </c>
      <c r="M7086" t="s">
        <v>1596</v>
      </c>
      <c r="N7086" t="s">
        <v>1597</v>
      </c>
      <c r="O7086">
        <v>0</v>
      </c>
      <c r="P7086" t="s">
        <v>1207</v>
      </c>
      <c r="Q7086">
        <v>19940401</v>
      </c>
      <c r="R7086">
        <v>756497001</v>
      </c>
    </row>
    <row r="7087" spans="1:18">
      <c r="A7087" t="s">
        <v>1594</v>
      </c>
      <c r="B7087" t="s">
        <v>1389</v>
      </c>
      <c r="C7087">
        <v>201003</v>
      </c>
      <c r="D7087">
        <v>31</v>
      </c>
      <c r="E7087" t="s">
        <v>1302</v>
      </c>
      <c r="F7087">
        <v>0</v>
      </c>
      <c r="G7087">
        <v>0</v>
      </c>
      <c r="H7087">
        <v>0</v>
      </c>
      <c r="I7087">
        <v>43112063600</v>
      </c>
      <c r="J7087">
        <v>5</v>
      </c>
      <c r="K7087" t="s">
        <v>1602</v>
      </c>
      <c r="L7087">
        <v>2702</v>
      </c>
      <c r="M7087" t="s">
        <v>1596</v>
      </c>
      <c r="N7087" t="s">
        <v>1597</v>
      </c>
      <c r="O7087">
        <v>5684</v>
      </c>
      <c r="P7087" t="s">
        <v>1207</v>
      </c>
      <c r="Q7087">
        <v>19930201</v>
      </c>
      <c r="R7087">
        <v>756497001</v>
      </c>
    </row>
    <row r="7088" spans="1:18">
      <c r="A7088" t="s">
        <v>1598</v>
      </c>
      <c r="B7088" t="s">
        <v>1223</v>
      </c>
      <c r="C7088">
        <v>201003</v>
      </c>
      <c r="D7088">
        <v>31</v>
      </c>
      <c r="E7088" t="s">
        <v>1302</v>
      </c>
      <c r="F7088">
        <v>0</v>
      </c>
      <c r="G7088">
        <v>0</v>
      </c>
      <c r="H7088">
        <v>0</v>
      </c>
      <c r="I7088">
        <v>43112065800</v>
      </c>
      <c r="J7088">
        <v>5</v>
      </c>
      <c r="K7088" t="s">
        <v>1595</v>
      </c>
      <c r="L7088">
        <v>2702</v>
      </c>
      <c r="M7088" t="s">
        <v>1596</v>
      </c>
      <c r="N7088" t="s">
        <v>1597</v>
      </c>
      <c r="O7088">
        <v>31566</v>
      </c>
      <c r="P7088" t="s">
        <v>1207</v>
      </c>
      <c r="Q7088">
        <v>19910701</v>
      </c>
      <c r="R7088">
        <v>756497001</v>
      </c>
    </row>
    <row r="7089" spans="1:18">
      <c r="A7089" t="s">
        <v>1601</v>
      </c>
      <c r="B7089" t="s">
        <v>1271</v>
      </c>
      <c r="C7089">
        <v>201003</v>
      </c>
      <c r="D7089">
        <v>31</v>
      </c>
      <c r="E7089" t="s">
        <v>1302</v>
      </c>
      <c r="F7089">
        <v>0</v>
      </c>
      <c r="G7089">
        <v>0</v>
      </c>
      <c r="H7089">
        <v>0</v>
      </c>
      <c r="I7089">
        <v>560452007800</v>
      </c>
      <c r="J7089">
        <v>5</v>
      </c>
      <c r="K7089" t="s">
        <v>1602</v>
      </c>
      <c r="L7089">
        <v>2702</v>
      </c>
      <c r="M7089" t="s">
        <v>1596</v>
      </c>
      <c r="N7089" t="s">
        <v>1597</v>
      </c>
      <c r="O7089">
        <v>30479</v>
      </c>
      <c r="P7089" t="s">
        <v>1207</v>
      </c>
      <c r="Q7089">
        <v>19940101</v>
      </c>
      <c r="R7089">
        <v>756497001</v>
      </c>
    </row>
    <row r="7090" spans="1:18">
      <c r="A7090" t="s">
        <v>1601</v>
      </c>
      <c r="B7090" t="s">
        <v>1272</v>
      </c>
      <c r="C7090">
        <v>201003</v>
      </c>
      <c r="D7090">
        <v>0</v>
      </c>
      <c r="E7090" t="s">
        <v>1302</v>
      </c>
      <c r="F7090">
        <v>0</v>
      </c>
      <c r="G7090">
        <v>0</v>
      </c>
      <c r="H7090">
        <v>0</v>
      </c>
      <c r="I7090">
        <v>560452007900</v>
      </c>
      <c r="J7090">
        <v>5</v>
      </c>
      <c r="K7090" t="s">
        <v>1602</v>
      </c>
      <c r="L7090">
        <v>2702</v>
      </c>
      <c r="M7090" t="s">
        <v>1596</v>
      </c>
      <c r="N7090" t="s">
        <v>1597</v>
      </c>
      <c r="O7090">
        <v>0</v>
      </c>
      <c r="P7090" t="s">
        <v>1207</v>
      </c>
      <c r="Q7090">
        <v>19940401</v>
      </c>
      <c r="R7090">
        <v>756497001</v>
      </c>
    </row>
    <row r="7091" spans="1:18">
      <c r="A7091" t="s">
        <v>1594</v>
      </c>
      <c r="B7091" t="s">
        <v>1389</v>
      </c>
      <c r="C7091">
        <v>201004</v>
      </c>
      <c r="D7091">
        <v>30</v>
      </c>
      <c r="E7091" t="s">
        <v>1302</v>
      </c>
      <c r="F7091">
        <v>0</v>
      </c>
      <c r="G7091">
        <v>0</v>
      </c>
      <c r="H7091">
        <v>0</v>
      </c>
      <c r="I7091">
        <v>43112063600</v>
      </c>
      <c r="J7091">
        <v>5</v>
      </c>
      <c r="K7091" t="s">
        <v>1602</v>
      </c>
      <c r="L7091">
        <v>2702</v>
      </c>
      <c r="M7091" t="s">
        <v>1596</v>
      </c>
      <c r="N7091" t="s">
        <v>1597</v>
      </c>
      <c r="O7091">
        <v>9757</v>
      </c>
      <c r="P7091" t="s">
        <v>1207</v>
      </c>
      <c r="Q7091">
        <v>19930201</v>
      </c>
      <c r="R7091">
        <v>756497001</v>
      </c>
    </row>
    <row r="7092" spans="1:18">
      <c r="A7092" t="s">
        <v>1598</v>
      </c>
      <c r="B7092" t="s">
        <v>1223</v>
      </c>
      <c r="C7092">
        <v>201004</v>
      </c>
      <c r="D7092">
        <v>30</v>
      </c>
      <c r="E7092" t="s">
        <v>1302</v>
      </c>
      <c r="F7092">
        <v>0</v>
      </c>
      <c r="G7092">
        <v>0</v>
      </c>
      <c r="H7092">
        <v>0</v>
      </c>
      <c r="I7092">
        <v>43112065800</v>
      </c>
      <c r="J7092">
        <v>5</v>
      </c>
      <c r="K7092" t="s">
        <v>1595</v>
      </c>
      <c r="L7092">
        <v>2702</v>
      </c>
      <c r="M7092" t="s">
        <v>1596</v>
      </c>
      <c r="N7092" t="s">
        <v>1597</v>
      </c>
      <c r="O7092">
        <v>60161</v>
      </c>
      <c r="P7092" t="s">
        <v>1207</v>
      </c>
      <c r="Q7092">
        <v>19910701</v>
      </c>
      <c r="R7092">
        <v>756497001</v>
      </c>
    </row>
    <row r="7093" spans="1:18">
      <c r="A7093" t="s">
        <v>1601</v>
      </c>
      <c r="B7093" t="s">
        <v>1271</v>
      </c>
      <c r="C7093">
        <v>201004</v>
      </c>
      <c r="D7093">
        <v>30</v>
      </c>
      <c r="E7093" t="s">
        <v>1302</v>
      </c>
      <c r="F7093">
        <v>0</v>
      </c>
      <c r="G7093">
        <v>0</v>
      </c>
      <c r="H7093">
        <v>0</v>
      </c>
      <c r="I7093">
        <v>560452007800</v>
      </c>
      <c r="J7093">
        <v>5</v>
      </c>
      <c r="K7093" t="s">
        <v>1602</v>
      </c>
      <c r="L7093">
        <v>2702</v>
      </c>
      <c r="M7093" t="s">
        <v>1596</v>
      </c>
      <c r="N7093" t="s">
        <v>1597</v>
      </c>
      <c r="O7093">
        <v>28667</v>
      </c>
      <c r="P7093" t="s">
        <v>1207</v>
      </c>
      <c r="Q7093">
        <v>19940101</v>
      </c>
      <c r="R7093">
        <v>756497001</v>
      </c>
    </row>
    <row r="7094" spans="1:18">
      <c r="A7094" t="s">
        <v>1601</v>
      </c>
      <c r="B7094" t="s">
        <v>1272</v>
      </c>
      <c r="C7094">
        <v>201004</v>
      </c>
      <c r="D7094">
        <v>0</v>
      </c>
      <c r="E7094" t="s">
        <v>1302</v>
      </c>
      <c r="F7094">
        <v>0</v>
      </c>
      <c r="G7094">
        <v>0</v>
      </c>
      <c r="H7094">
        <v>0</v>
      </c>
      <c r="I7094">
        <v>560452007900</v>
      </c>
      <c r="J7094">
        <v>5</v>
      </c>
      <c r="K7094" t="s">
        <v>1602</v>
      </c>
      <c r="L7094">
        <v>2702</v>
      </c>
      <c r="M7094" t="s">
        <v>1596</v>
      </c>
      <c r="N7094" t="s">
        <v>1597</v>
      </c>
      <c r="O7094">
        <v>0</v>
      </c>
      <c r="P7094" t="s">
        <v>1207</v>
      </c>
      <c r="Q7094">
        <v>19940401</v>
      </c>
      <c r="R7094">
        <v>756497001</v>
      </c>
    </row>
    <row r="7095" spans="1:18">
      <c r="A7095" t="s">
        <v>1594</v>
      </c>
      <c r="B7095" t="s">
        <v>1389</v>
      </c>
      <c r="C7095">
        <v>201005</v>
      </c>
      <c r="D7095">
        <v>31</v>
      </c>
      <c r="E7095" t="s">
        <v>1302</v>
      </c>
      <c r="F7095">
        <v>0</v>
      </c>
      <c r="G7095">
        <v>0</v>
      </c>
      <c r="H7095">
        <v>0</v>
      </c>
      <c r="I7095">
        <v>43112063600</v>
      </c>
      <c r="J7095">
        <v>5</v>
      </c>
      <c r="K7095" t="s">
        <v>1602</v>
      </c>
      <c r="L7095">
        <v>2702</v>
      </c>
      <c r="M7095" t="s">
        <v>1596</v>
      </c>
      <c r="N7095" t="s">
        <v>1597</v>
      </c>
      <c r="O7095">
        <v>8802</v>
      </c>
      <c r="P7095" t="s">
        <v>1207</v>
      </c>
      <c r="Q7095">
        <v>19930201</v>
      </c>
      <c r="R7095">
        <v>756497001</v>
      </c>
    </row>
    <row r="7096" spans="1:18">
      <c r="A7096" t="s">
        <v>1598</v>
      </c>
      <c r="B7096" t="s">
        <v>1223</v>
      </c>
      <c r="C7096">
        <v>201005</v>
      </c>
      <c r="D7096">
        <v>31</v>
      </c>
      <c r="E7096" t="s">
        <v>1302</v>
      </c>
      <c r="F7096">
        <v>0</v>
      </c>
      <c r="G7096">
        <v>0</v>
      </c>
      <c r="H7096">
        <v>0</v>
      </c>
      <c r="I7096">
        <v>43112065800</v>
      </c>
      <c r="J7096">
        <v>5</v>
      </c>
      <c r="K7096" t="s">
        <v>1595</v>
      </c>
      <c r="L7096">
        <v>2702</v>
      </c>
      <c r="M7096" t="s">
        <v>1596</v>
      </c>
      <c r="N7096" t="s">
        <v>1597</v>
      </c>
      <c r="O7096">
        <v>43691</v>
      </c>
      <c r="P7096" t="s">
        <v>1207</v>
      </c>
      <c r="Q7096">
        <v>19910701</v>
      </c>
      <c r="R7096">
        <v>756497001</v>
      </c>
    </row>
    <row r="7097" spans="1:18">
      <c r="A7097" t="s">
        <v>1601</v>
      </c>
      <c r="B7097" t="s">
        <v>1271</v>
      </c>
      <c r="C7097">
        <v>201005</v>
      </c>
      <c r="D7097">
        <v>31</v>
      </c>
      <c r="E7097" t="s">
        <v>1302</v>
      </c>
      <c r="F7097">
        <v>0</v>
      </c>
      <c r="G7097">
        <v>0</v>
      </c>
      <c r="H7097">
        <v>0</v>
      </c>
      <c r="I7097">
        <v>560452007800</v>
      </c>
      <c r="J7097">
        <v>5</v>
      </c>
      <c r="K7097" t="s">
        <v>1602</v>
      </c>
      <c r="L7097">
        <v>2702</v>
      </c>
      <c r="M7097" t="s">
        <v>1596</v>
      </c>
      <c r="N7097" t="s">
        <v>1597</v>
      </c>
      <c r="O7097">
        <v>28073</v>
      </c>
      <c r="P7097" t="s">
        <v>1207</v>
      </c>
      <c r="Q7097">
        <v>19940101</v>
      </c>
      <c r="R7097">
        <v>756497001</v>
      </c>
    </row>
    <row r="7098" spans="1:18">
      <c r="A7098" t="s">
        <v>1601</v>
      </c>
      <c r="B7098" t="s">
        <v>1272</v>
      </c>
      <c r="C7098">
        <v>201005</v>
      </c>
      <c r="D7098">
        <v>0</v>
      </c>
      <c r="E7098" t="s">
        <v>1302</v>
      </c>
      <c r="F7098">
        <v>0</v>
      </c>
      <c r="G7098">
        <v>0</v>
      </c>
      <c r="H7098">
        <v>0</v>
      </c>
      <c r="I7098">
        <v>560452007900</v>
      </c>
      <c r="J7098">
        <v>5</v>
      </c>
      <c r="K7098" t="s">
        <v>1602</v>
      </c>
      <c r="L7098">
        <v>2702</v>
      </c>
      <c r="M7098" t="s">
        <v>1596</v>
      </c>
      <c r="N7098" t="s">
        <v>1597</v>
      </c>
      <c r="O7098">
        <v>0</v>
      </c>
      <c r="P7098" t="s">
        <v>1207</v>
      </c>
      <c r="Q7098">
        <v>19940401</v>
      </c>
      <c r="R7098">
        <v>756497001</v>
      </c>
    </row>
    <row r="7099" spans="1:18">
      <c r="A7099" t="s">
        <v>1594</v>
      </c>
      <c r="B7099" t="s">
        <v>1389</v>
      </c>
      <c r="C7099">
        <v>201006</v>
      </c>
      <c r="D7099">
        <v>30</v>
      </c>
      <c r="E7099" t="s">
        <v>1302</v>
      </c>
      <c r="F7099">
        <v>0</v>
      </c>
      <c r="G7099">
        <v>0</v>
      </c>
      <c r="H7099">
        <v>0</v>
      </c>
      <c r="I7099">
        <v>43112063600</v>
      </c>
      <c r="J7099">
        <v>5</v>
      </c>
      <c r="K7099" t="s">
        <v>1602</v>
      </c>
      <c r="L7099">
        <v>2702</v>
      </c>
      <c r="M7099" t="s">
        <v>1596</v>
      </c>
      <c r="N7099" t="s">
        <v>1597</v>
      </c>
      <c r="O7099">
        <v>6466</v>
      </c>
      <c r="P7099" t="s">
        <v>1207</v>
      </c>
      <c r="Q7099">
        <v>19930201</v>
      </c>
      <c r="R7099">
        <v>756497001</v>
      </c>
    </row>
    <row r="7100" spans="1:18">
      <c r="A7100" t="s">
        <v>1598</v>
      </c>
      <c r="B7100" t="s">
        <v>1223</v>
      </c>
      <c r="C7100">
        <v>201006</v>
      </c>
      <c r="D7100">
        <v>30</v>
      </c>
      <c r="E7100" t="s">
        <v>1302</v>
      </c>
      <c r="F7100">
        <v>0</v>
      </c>
      <c r="G7100">
        <v>0</v>
      </c>
      <c r="H7100">
        <v>0</v>
      </c>
      <c r="I7100">
        <v>43112065800</v>
      </c>
      <c r="J7100">
        <v>5</v>
      </c>
      <c r="K7100" t="s">
        <v>1595</v>
      </c>
      <c r="L7100">
        <v>2702</v>
      </c>
      <c r="M7100" t="s">
        <v>1596</v>
      </c>
      <c r="N7100" t="s">
        <v>1597</v>
      </c>
      <c r="O7100">
        <v>41073</v>
      </c>
      <c r="P7100" t="s">
        <v>1207</v>
      </c>
      <c r="Q7100">
        <v>19910701</v>
      </c>
      <c r="R7100">
        <v>756497001</v>
      </c>
    </row>
    <row r="7101" spans="1:18">
      <c r="A7101" t="s">
        <v>1601</v>
      </c>
      <c r="B7101" t="s">
        <v>1271</v>
      </c>
      <c r="C7101">
        <v>201006</v>
      </c>
      <c r="D7101">
        <v>30</v>
      </c>
      <c r="E7101" t="s">
        <v>1302</v>
      </c>
      <c r="F7101">
        <v>0</v>
      </c>
      <c r="G7101">
        <v>0</v>
      </c>
      <c r="H7101">
        <v>0</v>
      </c>
      <c r="I7101">
        <v>560452007800</v>
      </c>
      <c r="J7101">
        <v>5</v>
      </c>
      <c r="K7101" t="s">
        <v>1602</v>
      </c>
      <c r="L7101">
        <v>2702</v>
      </c>
      <c r="M7101" t="s">
        <v>1596</v>
      </c>
      <c r="N7101" t="s">
        <v>1597</v>
      </c>
      <c r="O7101">
        <v>39926</v>
      </c>
      <c r="P7101" t="s">
        <v>1207</v>
      </c>
      <c r="Q7101">
        <v>19940101</v>
      </c>
      <c r="R7101">
        <v>756497001</v>
      </c>
    </row>
    <row r="7102" spans="1:18">
      <c r="A7102" t="s">
        <v>1601</v>
      </c>
      <c r="B7102" t="s">
        <v>1272</v>
      </c>
      <c r="C7102">
        <v>201006</v>
      </c>
      <c r="D7102">
        <v>0</v>
      </c>
      <c r="E7102" t="s">
        <v>1302</v>
      </c>
      <c r="F7102">
        <v>0</v>
      </c>
      <c r="G7102">
        <v>0</v>
      </c>
      <c r="H7102">
        <v>0</v>
      </c>
      <c r="I7102">
        <v>560452007900</v>
      </c>
      <c r="J7102">
        <v>5</v>
      </c>
      <c r="K7102" t="s">
        <v>1602</v>
      </c>
      <c r="L7102">
        <v>2702</v>
      </c>
      <c r="M7102" t="s">
        <v>1596</v>
      </c>
      <c r="N7102" t="s">
        <v>1597</v>
      </c>
      <c r="O7102">
        <v>0</v>
      </c>
      <c r="P7102" t="s">
        <v>1207</v>
      </c>
      <c r="Q7102">
        <v>19940401</v>
      </c>
      <c r="R7102">
        <v>756497001</v>
      </c>
    </row>
    <row r="7103" spans="1:18">
      <c r="A7103" t="s">
        <v>1594</v>
      </c>
      <c r="B7103" t="s">
        <v>1389</v>
      </c>
      <c r="C7103">
        <v>201007</v>
      </c>
      <c r="D7103">
        <v>31</v>
      </c>
      <c r="E7103" t="s">
        <v>1302</v>
      </c>
      <c r="F7103">
        <v>0</v>
      </c>
      <c r="G7103">
        <v>0</v>
      </c>
      <c r="H7103">
        <v>0</v>
      </c>
      <c r="I7103">
        <v>43112063600</v>
      </c>
      <c r="J7103">
        <v>5</v>
      </c>
      <c r="K7103" t="s">
        <v>1602</v>
      </c>
      <c r="L7103">
        <v>2702</v>
      </c>
      <c r="M7103" t="s">
        <v>1596</v>
      </c>
      <c r="N7103" t="s">
        <v>1597</v>
      </c>
      <c r="O7103">
        <v>4600</v>
      </c>
      <c r="P7103" t="s">
        <v>1207</v>
      </c>
      <c r="Q7103">
        <v>19930201</v>
      </c>
      <c r="R7103">
        <v>756497001</v>
      </c>
    </row>
    <row r="7104" spans="1:18">
      <c r="A7104" t="s">
        <v>1598</v>
      </c>
      <c r="B7104" t="s">
        <v>1223</v>
      </c>
      <c r="C7104">
        <v>201007</v>
      </c>
      <c r="D7104">
        <v>31</v>
      </c>
      <c r="E7104" t="s">
        <v>1302</v>
      </c>
      <c r="F7104">
        <v>0</v>
      </c>
      <c r="G7104">
        <v>0</v>
      </c>
      <c r="H7104">
        <v>0</v>
      </c>
      <c r="I7104">
        <v>43112065800</v>
      </c>
      <c r="J7104">
        <v>5</v>
      </c>
      <c r="K7104" t="s">
        <v>1595</v>
      </c>
      <c r="L7104">
        <v>2702</v>
      </c>
      <c r="M7104" t="s">
        <v>1596</v>
      </c>
      <c r="N7104" t="s">
        <v>1597</v>
      </c>
      <c r="O7104">
        <v>29997</v>
      </c>
      <c r="P7104" t="s">
        <v>1207</v>
      </c>
      <c r="Q7104">
        <v>19910701</v>
      </c>
      <c r="R7104">
        <v>756497001</v>
      </c>
    </row>
    <row r="7105" spans="1:18">
      <c r="A7105" t="s">
        <v>1601</v>
      </c>
      <c r="B7105" t="s">
        <v>1271</v>
      </c>
      <c r="C7105">
        <v>201007</v>
      </c>
      <c r="D7105">
        <v>31</v>
      </c>
      <c r="E7105" t="s">
        <v>1302</v>
      </c>
      <c r="F7105">
        <v>0</v>
      </c>
      <c r="G7105">
        <v>0</v>
      </c>
      <c r="H7105">
        <v>0</v>
      </c>
      <c r="I7105">
        <v>560452007800</v>
      </c>
      <c r="J7105">
        <v>5</v>
      </c>
      <c r="K7105" t="s">
        <v>1602</v>
      </c>
      <c r="L7105">
        <v>2702</v>
      </c>
      <c r="M7105" t="s">
        <v>1596</v>
      </c>
      <c r="N7105" t="s">
        <v>1597</v>
      </c>
      <c r="O7105">
        <v>39287</v>
      </c>
      <c r="P7105" t="s">
        <v>1207</v>
      </c>
      <c r="Q7105">
        <v>19940101</v>
      </c>
      <c r="R7105">
        <v>756497001</v>
      </c>
    </row>
    <row r="7106" spans="1:18">
      <c r="A7106" t="s">
        <v>1601</v>
      </c>
      <c r="B7106" t="s">
        <v>1272</v>
      </c>
      <c r="C7106">
        <v>201007</v>
      </c>
      <c r="D7106">
        <v>0</v>
      </c>
      <c r="E7106" t="s">
        <v>1302</v>
      </c>
      <c r="F7106">
        <v>0</v>
      </c>
      <c r="G7106">
        <v>0</v>
      </c>
      <c r="H7106">
        <v>0</v>
      </c>
      <c r="I7106">
        <v>560452007900</v>
      </c>
      <c r="J7106">
        <v>5</v>
      </c>
      <c r="K7106" t="s">
        <v>1602</v>
      </c>
      <c r="L7106">
        <v>2702</v>
      </c>
      <c r="M7106" t="s">
        <v>1596</v>
      </c>
      <c r="N7106" t="s">
        <v>1597</v>
      </c>
      <c r="O7106">
        <v>0</v>
      </c>
      <c r="P7106" t="s">
        <v>1207</v>
      </c>
      <c r="Q7106">
        <v>19940401</v>
      </c>
      <c r="R7106">
        <v>756497001</v>
      </c>
    </row>
    <row r="7107" spans="1:18">
      <c r="A7107" t="s">
        <v>1594</v>
      </c>
      <c r="B7107" t="s">
        <v>1389</v>
      </c>
      <c r="C7107">
        <v>201008</v>
      </c>
      <c r="D7107">
        <v>31</v>
      </c>
      <c r="E7107" t="s">
        <v>1302</v>
      </c>
      <c r="F7107">
        <v>0</v>
      </c>
      <c r="G7107">
        <v>0</v>
      </c>
      <c r="H7107">
        <v>0</v>
      </c>
      <c r="I7107">
        <v>43112063600</v>
      </c>
      <c r="J7107">
        <v>5</v>
      </c>
      <c r="K7107" t="s">
        <v>1602</v>
      </c>
      <c r="L7107">
        <v>2702</v>
      </c>
      <c r="M7107" t="s">
        <v>1596</v>
      </c>
      <c r="N7107" t="s">
        <v>1597</v>
      </c>
      <c r="O7107">
        <v>3822</v>
      </c>
      <c r="P7107" t="s">
        <v>1207</v>
      </c>
      <c r="Q7107">
        <v>19930201</v>
      </c>
      <c r="R7107">
        <v>756497001</v>
      </c>
    </row>
    <row r="7108" spans="1:18">
      <c r="A7108" t="s">
        <v>1598</v>
      </c>
      <c r="B7108" t="s">
        <v>1223</v>
      </c>
      <c r="C7108">
        <v>201008</v>
      </c>
      <c r="D7108">
        <v>31</v>
      </c>
      <c r="E7108" t="s">
        <v>1302</v>
      </c>
      <c r="F7108">
        <v>0</v>
      </c>
      <c r="G7108">
        <v>0</v>
      </c>
      <c r="H7108">
        <v>0</v>
      </c>
      <c r="I7108">
        <v>43112065800</v>
      </c>
      <c r="J7108">
        <v>5</v>
      </c>
      <c r="K7108" t="s">
        <v>1595</v>
      </c>
      <c r="L7108">
        <v>2702</v>
      </c>
      <c r="M7108" t="s">
        <v>1596</v>
      </c>
      <c r="N7108" t="s">
        <v>1597</v>
      </c>
      <c r="O7108">
        <v>20267</v>
      </c>
      <c r="P7108" t="s">
        <v>1207</v>
      </c>
      <c r="Q7108">
        <v>19910701</v>
      </c>
      <c r="R7108">
        <v>756497001</v>
      </c>
    </row>
    <row r="7109" spans="1:18">
      <c r="A7109" t="s">
        <v>1601</v>
      </c>
      <c r="B7109" t="s">
        <v>1271</v>
      </c>
      <c r="C7109">
        <v>201008</v>
      </c>
      <c r="D7109">
        <v>31</v>
      </c>
      <c r="E7109" t="s">
        <v>1302</v>
      </c>
      <c r="F7109">
        <v>0</v>
      </c>
      <c r="G7109">
        <v>0</v>
      </c>
      <c r="H7109">
        <v>0</v>
      </c>
      <c r="I7109">
        <v>560452007800</v>
      </c>
      <c r="J7109">
        <v>5</v>
      </c>
      <c r="K7109" t="s">
        <v>1602</v>
      </c>
      <c r="L7109">
        <v>2702</v>
      </c>
      <c r="M7109" t="s">
        <v>1596</v>
      </c>
      <c r="N7109" t="s">
        <v>1597</v>
      </c>
      <c r="O7109">
        <v>39142</v>
      </c>
      <c r="P7109" t="s">
        <v>1207</v>
      </c>
      <c r="Q7109">
        <v>19940101</v>
      </c>
      <c r="R7109">
        <v>756497001</v>
      </c>
    </row>
    <row r="7110" spans="1:18">
      <c r="A7110" t="s">
        <v>1601</v>
      </c>
      <c r="B7110" t="s">
        <v>1272</v>
      </c>
      <c r="C7110">
        <v>201008</v>
      </c>
      <c r="D7110">
        <v>0</v>
      </c>
      <c r="E7110" t="s">
        <v>1302</v>
      </c>
      <c r="F7110">
        <v>0</v>
      </c>
      <c r="G7110">
        <v>0</v>
      </c>
      <c r="H7110">
        <v>0</v>
      </c>
      <c r="I7110">
        <v>560452007900</v>
      </c>
      <c r="J7110">
        <v>5</v>
      </c>
      <c r="K7110" t="s">
        <v>1602</v>
      </c>
      <c r="L7110">
        <v>2702</v>
      </c>
      <c r="M7110" t="s">
        <v>1596</v>
      </c>
      <c r="N7110" t="s">
        <v>1597</v>
      </c>
      <c r="O7110">
        <v>0</v>
      </c>
      <c r="P7110" t="s">
        <v>1207</v>
      </c>
      <c r="Q7110">
        <v>19940401</v>
      </c>
      <c r="R7110">
        <v>756497001</v>
      </c>
    </row>
    <row r="7111" spans="1:18">
      <c r="A7111" t="s">
        <v>1594</v>
      </c>
      <c r="B7111" t="s">
        <v>1389</v>
      </c>
      <c r="C7111">
        <v>201009</v>
      </c>
      <c r="D7111">
        <v>30</v>
      </c>
      <c r="E7111" t="s">
        <v>1302</v>
      </c>
      <c r="F7111">
        <v>0</v>
      </c>
      <c r="G7111">
        <v>0</v>
      </c>
      <c r="H7111">
        <v>0</v>
      </c>
      <c r="I7111">
        <v>43112063600</v>
      </c>
      <c r="J7111">
        <v>5</v>
      </c>
      <c r="K7111" t="s">
        <v>1602</v>
      </c>
      <c r="L7111">
        <v>2702</v>
      </c>
      <c r="M7111" t="s">
        <v>1596</v>
      </c>
      <c r="N7111" t="s">
        <v>1597</v>
      </c>
      <c r="O7111">
        <v>4811</v>
      </c>
      <c r="P7111" t="s">
        <v>1207</v>
      </c>
      <c r="Q7111">
        <v>19930201</v>
      </c>
      <c r="R7111">
        <v>756497001</v>
      </c>
    </row>
    <row r="7112" spans="1:18">
      <c r="A7112" t="s">
        <v>1598</v>
      </c>
      <c r="B7112" t="s">
        <v>1223</v>
      </c>
      <c r="C7112">
        <v>201009</v>
      </c>
      <c r="D7112">
        <v>30</v>
      </c>
      <c r="E7112" t="s">
        <v>1302</v>
      </c>
      <c r="F7112">
        <v>0</v>
      </c>
      <c r="G7112">
        <v>0</v>
      </c>
      <c r="H7112">
        <v>0</v>
      </c>
      <c r="I7112">
        <v>43112065800</v>
      </c>
      <c r="J7112">
        <v>5</v>
      </c>
      <c r="K7112" t="s">
        <v>1595</v>
      </c>
      <c r="L7112">
        <v>2702</v>
      </c>
      <c r="M7112" t="s">
        <v>1596</v>
      </c>
      <c r="N7112" t="s">
        <v>1597</v>
      </c>
      <c r="O7112">
        <v>21935</v>
      </c>
      <c r="P7112" t="s">
        <v>1207</v>
      </c>
      <c r="Q7112">
        <v>19910701</v>
      </c>
      <c r="R7112">
        <v>756497001</v>
      </c>
    </row>
    <row r="7113" spans="1:18">
      <c r="A7113" t="s">
        <v>1601</v>
      </c>
      <c r="B7113" t="s">
        <v>1271</v>
      </c>
      <c r="C7113">
        <v>201009</v>
      </c>
      <c r="D7113">
        <v>30</v>
      </c>
      <c r="E7113" t="s">
        <v>1302</v>
      </c>
      <c r="F7113">
        <v>0</v>
      </c>
      <c r="G7113">
        <v>0</v>
      </c>
      <c r="H7113">
        <v>0</v>
      </c>
      <c r="I7113">
        <v>560452007800</v>
      </c>
      <c r="J7113">
        <v>5</v>
      </c>
      <c r="K7113" t="s">
        <v>1602</v>
      </c>
      <c r="L7113">
        <v>2702</v>
      </c>
      <c r="M7113" t="s">
        <v>1596</v>
      </c>
      <c r="N7113" t="s">
        <v>1597</v>
      </c>
      <c r="O7113">
        <v>29598</v>
      </c>
      <c r="P7113" t="s">
        <v>1207</v>
      </c>
      <c r="Q7113">
        <v>19940101</v>
      </c>
      <c r="R7113">
        <v>756497001</v>
      </c>
    </row>
    <row r="7114" spans="1:18">
      <c r="A7114" t="s">
        <v>1601</v>
      </c>
      <c r="B7114" t="s">
        <v>1272</v>
      </c>
      <c r="C7114">
        <v>201009</v>
      </c>
      <c r="D7114">
        <v>0</v>
      </c>
      <c r="E7114" t="s">
        <v>1302</v>
      </c>
      <c r="F7114">
        <v>0</v>
      </c>
      <c r="G7114">
        <v>0</v>
      </c>
      <c r="H7114">
        <v>0</v>
      </c>
      <c r="I7114">
        <v>560452007900</v>
      </c>
      <c r="J7114">
        <v>5</v>
      </c>
      <c r="K7114" t="s">
        <v>1602</v>
      </c>
      <c r="L7114">
        <v>2702</v>
      </c>
      <c r="M7114" t="s">
        <v>1596</v>
      </c>
      <c r="N7114" t="s">
        <v>1597</v>
      </c>
      <c r="O7114">
        <v>0</v>
      </c>
      <c r="P7114" t="s">
        <v>1207</v>
      </c>
      <c r="Q7114">
        <v>19940401</v>
      </c>
      <c r="R7114">
        <v>756497001</v>
      </c>
    </row>
    <row r="7115" spans="1:18">
      <c r="A7115" t="s">
        <v>1594</v>
      </c>
      <c r="B7115" t="s">
        <v>1389</v>
      </c>
      <c r="C7115">
        <v>201010</v>
      </c>
      <c r="D7115">
        <v>26</v>
      </c>
      <c r="E7115" t="s">
        <v>1302</v>
      </c>
      <c r="F7115">
        <v>0</v>
      </c>
      <c r="G7115">
        <v>0</v>
      </c>
      <c r="H7115">
        <v>0</v>
      </c>
      <c r="I7115">
        <v>43112063600</v>
      </c>
      <c r="J7115">
        <v>5</v>
      </c>
      <c r="K7115" t="s">
        <v>1602</v>
      </c>
      <c r="L7115">
        <v>2702</v>
      </c>
      <c r="M7115" t="s">
        <v>1596</v>
      </c>
      <c r="N7115" t="s">
        <v>1597</v>
      </c>
      <c r="O7115">
        <v>2983</v>
      </c>
      <c r="P7115" t="s">
        <v>1207</v>
      </c>
      <c r="Q7115">
        <v>19930201</v>
      </c>
      <c r="R7115">
        <v>756497001</v>
      </c>
    </row>
    <row r="7116" spans="1:18">
      <c r="A7116" t="s">
        <v>1598</v>
      </c>
      <c r="B7116" t="s">
        <v>1223</v>
      </c>
      <c r="C7116">
        <v>201010</v>
      </c>
      <c r="D7116">
        <v>31</v>
      </c>
      <c r="E7116" t="s">
        <v>1302</v>
      </c>
      <c r="F7116">
        <v>0</v>
      </c>
      <c r="G7116">
        <v>0</v>
      </c>
      <c r="H7116">
        <v>0</v>
      </c>
      <c r="I7116">
        <v>43112065800</v>
      </c>
      <c r="J7116">
        <v>5</v>
      </c>
      <c r="K7116" t="s">
        <v>1595</v>
      </c>
      <c r="L7116">
        <v>2702</v>
      </c>
      <c r="M7116" t="s">
        <v>1596</v>
      </c>
      <c r="N7116" t="s">
        <v>1597</v>
      </c>
      <c r="O7116">
        <v>22112</v>
      </c>
      <c r="P7116" t="s">
        <v>1207</v>
      </c>
      <c r="Q7116">
        <v>19910701</v>
      </c>
      <c r="R7116">
        <v>756497001</v>
      </c>
    </row>
    <row r="7117" spans="1:18">
      <c r="A7117" t="s">
        <v>1601</v>
      </c>
      <c r="B7117" t="s">
        <v>1271</v>
      </c>
      <c r="C7117">
        <v>201010</v>
      </c>
      <c r="D7117">
        <v>31</v>
      </c>
      <c r="E7117" t="s">
        <v>1302</v>
      </c>
      <c r="F7117">
        <v>0</v>
      </c>
      <c r="G7117">
        <v>0</v>
      </c>
      <c r="H7117">
        <v>0</v>
      </c>
      <c r="I7117">
        <v>560452007800</v>
      </c>
      <c r="J7117">
        <v>5</v>
      </c>
      <c r="K7117" t="s">
        <v>1602</v>
      </c>
      <c r="L7117">
        <v>2702</v>
      </c>
      <c r="M7117" t="s">
        <v>1596</v>
      </c>
      <c r="N7117" t="s">
        <v>1597</v>
      </c>
      <c r="O7117">
        <v>65567</v>
      </c>
      <c r="P7117" t="s">
        <v>1207</v>
      </c>
      <c r="Q7117">
        <v>19940101</v>
      </c>
      <c r="R7117">
        <v>756497001</v>
      </c>
    </row>
    <row r="7118" spans="1:18">
      <c r="A7118" t="s">
        <v>1601</v>
      </c>
      <c r="B7118" t="s">
        <v>1272</v>
      </c>
      <c r="C7118">
        <v>201010</v>
      </c>
      <c r="D7118">
        <v>0</v>
      </c>
      <c r="E7118" t="s">
        <v>1302</v>
      </c>
      <c r="F7118">
        <v>0</v>
      </c>
      <c r="G7118">
        <v>0</v>
      </c>
      <c r="H7118">
        <v>0</v>
      </c>
      <c r="I7118">
        <v>560452007900</v>
      </c>
      <c r="J7118">
        <v>5</v>
      </c>
      <c r="K7118" t="s">
        <v>1602</v>
      </c>
      <c r="L7118">
        <v>2702</v>
      </c>
      <c r="M7118" t="s">
        <v>1596</v>
      </c>
      <c r="N7118" t="s">
        <v>1597</v>
      </c>
      <c r="O7118">
        <v>0</v>
      </c>
      <c r="P7118" t="s">
        <v>1207</v>
      </c>
      <c r="Q7118">
        <v>19940401</v>
      </c>
      <c r="R7118">
        <v>756497001</v>
      </c>
    </row>
    <row r="7119" spans="1:18">
      <c r="A7119" t="s">
        <v>1594</v>
      </c>
      <c r="B7119" t="s">
        <v>1389</v>
      </c>
      <c r="C7119">
        <v>201011</v>
      </c>
      <c r="D7119">
        <v>30</v>
      </c>
      <c r="E7119" t="s">
        <v>1302</v>
      </c>
      <c r="F7119">
        <v>0</v>
      </c>
      <c r="G7119">
        <v>0</v>
      </c>
      <c r="H7119">
        <v>0</v>
      </c>
      <c r="I7119">
        <v>43112063600</v>
      </c>
      <c r="J7119">
        <v>5</v>
      </c>
      <c r="K7119" t="s">
        <v>1602</v>
      </c>
      <c r="L7119">
        <v>2702</v>
      </c>
      <c r="M7119" t="s">
        <v>1596</v>
      </c>
      <c r="N7119" t="s">
        <v>1597</v>
      </c>
      <c r="O7119">
        <v>2500</v>
      </c>
      <c r="P7119" t="s">
        <v>1207</v>
      </c>
      <c r="Q7119">
        <v>19930201</v>
      </c>
      <c r="R7119">
        <v>756497001</v>
      </c>
    </row>
    <row r="7120" spans="1:18">
      <c r="A7120" t="s">
        <v>1598</v>
      </c>
      <c r="B7120" t="s">
        <v>1223</v>
      </c>
      <c r="C7120">
        <v>201011</v>
      </c>
      <c r="D7120">
        <v>30</v>
      </c>
      <c r="E7120" t="s">
        <v>1302</v>
      </c>
      <c r="F7120">
        <v>0</v>
      </c>
      <c r="G7120">
        <v>0</v>
      </c>
      <c r="H7120">
        <v>0</v>
      </c>
      <c r="I7120">
        <v>43112065800</v>
      </c>
      <c r="J7120">
        <v>5</v>
      </c>
      <c r="K7120" t="s">
        <v>1595</v>
      </c>
      <c r="L7120">
        <v>2702</v>
      </c>
      <c r="M7120" t="s">
        <v>1596</v>
      </c>
      <c r="N7120" t="s">
        <v>1597</v>
      </c>
      <c r="O7120">
        <v>21905</v>
      </c>
      <c r="P7120" t="s">
        <v>1207</v>
      </c>
      <c r="Q7120">
        <v>19910701</v>
      </c>
      <c r="R7120">
        <v>756497001</v>
      </c>
    </row>
    <row r="7121" spans="1:18">
      <c r="A7121" t="s">
        <v>1601</v>
      </c>
      <c r="B7121" t="s">
        <v>1271</v>
      </c>
      <c r="C7121">
        <v>201011</v>
      </c>
      <c r="D7121">
        <v>30</v>
      </c>
      <c r="E7121" t="s">
        <v>1302</v>
      </c>
      <c r="F7121">
        <v>0</v>
      </c>
      <c r="G7121">
        <v>0</v>
      </c>
      <c r="H7121">
        <v>0</v>
      </c>
      <c r="I7121">
        <v>560452007800</v>
      </c>
      <c r="J7121">
        <v>5</v>
      </c>
      <c r="K7121" t="s">
        <v>1602</v>
      </c>
      <c r="L7121">
        <v>2702</v>
      </c>
      <c r="M7121" t="s">
        <v>1596</v>
      </c>
      <c r="N7121" t="s">
        <v>1597</v>
      </c>
      <c r="O7121">
        <v>78452</v>
      </c>
      <c r="P7121" t="s">
        <v>1207</v>
      </c>
      <c r="Q7121">
        <v>19940101</v>
      </c>
      <c r="R7121">
        <v>756497001</v>
      </c>
    </row>
    <row r="7122" spans="1:18">
      <c r="A7122" t="s">
        <v>1601</v>
      </c>
      <c r="B7122" t="s">
        <v>1272</v>
      </c>
      <c r="C7122">
        <v>201011</v>
      </c>
      <c r="D7122">
        <v>0</v>
      </c>
      <c r="E7122" t="s">
        <v>1302</v>
      </c>
      <c r="F7122">
        <v>0</v>
      </c>
      <c r="G7122">
        <v>0</v>
      </c>
      <c r="H7122">
        <v>0</v>
      </c>
      <c r="I7122">
        <v>560452007900</v>
      </c>
      <c r="J7122">
        <v>5</v>
      </c>
      <c r="K7122" t="s">
        <v>1602</v>
      </c>
      <c r="L7122">
        <v>2702</v>
      </c>
      <c r="M7122" t="s">
        <v>1596</v>
      </c>
      <c r="N7122" t="s">
        <v>1597</v>
      </c>
      <c r="O7122">
        <v>0</v>
      </c>
      <c r="P7122" t="s">
        <v>1207</v>
      </c>
      <c r="Q7122">
        <v>19940401</v>
      </c>
      <c r="R7122">
        <v>756497001</v>
      </c>
    </row>
    <row r="7123" spans="1:18">
      <c r="A7123" t="s">
        <v>1594</v>
      </c>
      <c r="B7123" t="s">
        <v>1389</v>
      </c>
      <c r="C7123">
        <v>201012</v>
      </c>
      <c r="D7123">
        <v>31</v>
      </c>
      <c r="E7123" t="s">
        <v>1302</v>
      </c>
      <c r="F7123">
        <v>0</v>
      </c>
      <c r="G7123">
        <v>0</v>
      </c>
      <c r="H7123">
        <v>0</v>
      </c>
      <c r="I7123">
        <v>43112063600</v>
      </c>
      <c r="J7123">
        <v>5</v>
      </c>
      <c r="K7123" t="s">
        <v>1602</v>
      </c>
      <c r="L7123">
        <v>2702</v>
      </c>
      <c r="M7123" t="s">
        <v>1596</v>
      </c>
      <c r="N7123" t="s">
        <v>1597</v>
      </c>
      <c r="O7123">
        <v>934</v>
      </c>
      <c r="P7123" t="s">
        <v>1207</v>
      </c>
      <c r="Q7123">
        <v>19930201</v>
      </c>
      <c r="R7123">
        <v>756497001</v>
      </c>
    </row>
    <row r="7124" spans="1:18">
      <c r="A7124" t="s">
        <v>1598</v>
      </c>
      <c r="B7124" t="s">
        <v>1223</v>
      </c>
      <c r="C7124">
        <v>201012</v>
      </c>
      <c r="D7124">
        <v>31</v>
      </c>
      <c r="E7124" t="s">
        <v>1302</v>
      </c>
      <c r="F7124">
        <v>0</v>
      </c>
      <c r="G7124">
        <v>0</v>
      </c>
      <c r="H7124">
        <v>0</v>
      </c>
      <c r="I7124">
        <v>43112065800</v>
      </c>
      <c r="J7124">
        <v>5</v>
      </c>
      <c r="K7124" t="s">
        <v>1595</v>
      </c>
      <c r="L7124">
        <v>2702</v>
      </c>
      <c r="M7124" t="s">
        <v>1596</v>
      </c>
      <c r="N7124" t="s">
        <v>1597</v>
      </c>
      <c r="O7124">
        <v>32380</v>
      </c>
      <c r="P7124" t="s">
        <v>1207</v>
      </c>
      <c r="Q7124">
        <v>19910701</v>
      </c>
      <c r="R7124">
        <v>756497001</v>
      </c>
    </row>
    <row r="7125" spans="1:18">
      <c r="A7125" t="s">
        <v>1601</v>
      </c>
      <c r="B7125" t="s">
        <v>1271</v>
      </c>
      <c r="C7125">
        <v>201012</v>
      </c>
      <c r="D7125">
        <v>31</v>
      </c>
      <c r="E7125" t="s">
        <v>1302</v>
      </c>
      <c r="F7125">
        <v>0</v>
      </c>
      <c r="G7125">
        <v>0</v>
      </c>
      <c r="H7125">
        <v>0</v>
      </c>
      <c r="I7125">
        <v>560452007800</v>
      </c>
      <c r="J7125">
        <v>5</v>
      </c>
      <c r="K7125" t="s">
        <v>1602</v>
      </c>
      <c r="L7125">
        <v>2702</v>
      </c>
      <c r="M7125" t="s">
        <v>1596</v>
      </c>
      <c r="N7125" t="s">
        <v>1597</v>
      </c>
      <c r="O7125">
        <v>66029</v>
      </c>
      <c r="P7125" t="s">
        <v>1207</v>
      </c>
      <c r="Q7125">
        <v>19940101</v>
      </c>
      <c r="R7125">
        <v>756497001</v>
      </c>
    </row>
    <row r="7126" spans="1:18">
      <c r="A7126" t="s">
        <v>1601</v>
      </c>
      <c r="B7126" t="s">
        <v>1272</v>
      </c>
      <c r="C7126">
        <v>201012</v>
      </c>
      <c r="D7126">
        <v>0</v>
      </c>
      <c r="E7126" t="s">
        <v>1302</v>
      </c>
      <c r="F7126">
        <v>0</v>
      </c>
      <c r="G7126">
        <v>0</v>
      </c>
      <c r="H7126">
        <v>0</v>
      </c>
      <c r="I7126">
        <v>560452007900</v>
      </c>
      <c r="J7126">
        <v>5</v>
      </c>
      <c r="K7126" t="s">
        <v>1602</v>
      </c>
      <c r="L7126">
        <v>2702</v>
      </c>
      <c r="M7126" t="s">
        <v>1596</v>
      </c>
      <c r="N7126" t="s">
        <v>1597</v>
      </c>
      <c r="O7126">
        <v>0</v>
      </c>
      <c r="P7126" t="s">
        <v>1207</v>
      </c>
      <c r="Q7126">
        <v>19940401</v>
      </c>
      <c r="R7126">
        <v>756497001</v>
      </c>
    </row>
    <row r="7127" spans="1:18">
      <c r="A7127" t="s">
        <v>1594</v>
      </c>
      <c r="B7127" t="s">
        <v>1232</v>
      </c>
      <c r="C7127">
        <v>201001</v>
      </c>
      <c r="D7127">
        <v>0</v>
      </c>
      <c r="E7127" t="s">
        <v>1349</v>
      </c>
      <c r="F7127">
        <v>0</v>
      </c>
      <c r="G7127">
        <v>0</v>
      </c>
      <c r="H7127">
        <v>0</v>
      </c>
      <c r="I7127">
        <v>43112061900</v>
      </c>
      <c r="J7127">
        <v>14</v>
      </c>
      <c r="K7127" t="s">
        <v>1600</v>
      </c>
      <c r="L7127">
        <v>2702</v>
      </c>
      <c r="M7127" t="s">
        <v>1596</v>
      </c>
      <c r="N7127" t="s">
        <v>1597</v>
      </c>
      <c r="O7127">
        <v>0</v>
      </c>
      <c r="P7127" t="s">
        <v>1350</v>
      </c>
    </row>
    <row r="7128" spans="1:18">
      <c r="A7128" t="s">
        <v>1594</v>
      </c>
      <c r="B7128" t="s">
        <v>1232</v>
      </c>
      <c r="C7128">
        <v>201002</v>
      </c>
      <c r="D7128">
        <v>0</v>
      </c>
      <c r="E7128" t="s">
        <v>1349</v>
      </c>
      <c r="F7128">
        <v>0</v>
      </c>
      <c r="G7128">
        <v>0</v>
      </c>
      <c r="H7128">
        <v>0</v>
      </c>
      <c r="I7128">
        <v>43112061900</v>
      </c>
      <c r="J7128">
        <v>14</v>
      </c>
      <c r="K7128" t="s">
        <v>1600</v>
      </c>
      <c r="L7128">
        <v>2702</v>
      </c>
      <c r="M7128" t="s">
        <v>1596</v>
      </c>
      <c r="N7128" t="s">
        <v>1597</v>
      </c>
      <c r="O7128">
        <v>0</v>
      </c>
      <c r="P7128" t="s">
        <v>1350</v>
      </c>
    </row>
    <row r="7129" spans="1:18">
      <c r="A7129" t="s">
        <v>1594</v>
      </c>
      <c r="B7129" t="s">
        <v>1232</v>
      </c>
      <c r="C7129">
        <v>201003</v>
      </c>
      <c r="D7129">
        <v>0</v>
      </c>
      <c r="E7129" t="s">
        <v>1349</v>
      </c>
      <c r="F7129">
        <v>0</v>
      </c>
      <c r="G7129">
        <v>0</v>
      </c>
      <c r="H7129">
        <v>0</v>
      </c>
      <c r="I7129">
        <v>43112061900</v>
      </c>
      <c r="J7129">
        <v>14</v>
      </c>
      <c r="K7129" t="s">
        <v>1600</v>
      </c>
      <c r="L7129">
        <v>2702</v>
      </c>
      <c r="M7129" t="s">
        <v>1596</v>
      </c>
      <c r="N7129" t="s">
        <v>1597</v>
      </c>
      <c r="O7129">
        <v>0</v>
      </c>
      <c r="P7129" t="s">
        <v>1350</v>
      </c>
    </row>
    <row r="7130" spans="1:18">
      <c r="A7130" t="s">
        <v>1594</v>
      </c>
      <c r="B7130" t="s">
        <v>1232</v>
      </c>
      <c r="C7130">
        <v>201004</v>
      </c>
      <c r="D7130">
        <v>0</v>
      </c>
      <c r="E7130" t="s">
        <v>1349</v>
      </c>
      <c r="F7130">
        <v>0</v>
      </c>
      <c r="G7130">
        <v>0</v>
      </c>
      <c r="H7130">
        <v>0</v>
      </c>
      <c r="I7130">
        <v>43112061900</v>
      </c>
      <c r="J7130">
        <v>14</v>
      </c>
      <c r="K7130" t="s">
        <v>1600</v>
      </c>
      <c r="L7130">
        <v>2702</v>
      </c>
      <c r="M7130" t="s">
        <v>1596</v>
      </c>
      <c r="N7130" t="s">
        <v>1597</v>
      </c>
      <c r="O7130">
        <v>0</v>
      </c>
      <c r="P7130" t="s">
        <v>1350</v>
      </c>
    </row>
    <row r="7131" spans="1:18">
      <c r="A7131" t="s">
        <v>1594</v>
      </c>
      <c r="B7131" t="s">
        <v>1232</v>
      </c>
      <c r="C7131">
        <v>201005</v>
      </c>
      <c r="D7131">
        <v>0</v>
      </c>
      <c r="E7131" t="s">
        <v>1349</v>
      </c>
      <c r="F7131">
        <v>0</v>
      </c>
      <c r="G7131">
        <v>0</v>
      </c>
      <c r="H7131">
        <v>0</v>
      </c>
      <c r="I7131">
        <v>43112061900</v>
      </c>
      <c r="J7131">
        <v>14</v>
      </c>
      <c r="K7131" t="s">
        <v>1600</v>
      </c>
      <c r="L7131">
        <v>2702</v>
      </c>
      <c r="M7131" t="s">
        <v>1596</v>
      </c>
      <c r="N7131" t="s">
        <v>1597</v>
      </c>
      <c r="O7131">
        <v>0</v>
      </c>
      <c r="P7131" t="s">
        <v>1350</v>
      </c>
    </row>
    <row r="7132" spans="1:18">
      <c r="A7132" t="s">
        <v>1594</v>
      </c>
      <c r="B7132" t="s">
        <v>1232</v>
      </c>
      <c r="C7132">
        <v>201006</v>
      </c>
      <c r="D7132">
        <v>0</v>
      </c>
      <c r="E7132" t="s">
        <v>1349</v>
      </c>
      <c r="F7132">
        <v>0</v>
      </c>
      <c r="G7132">
        <v>0</v>
      </c>
      <c r="H7132">
        <v>0</v>
      </c>
      <c r="I7132">
        <v>43112061900</v>
      </c>
      <c r="J7132">
        <v>14</v>
      </c>
      <c r="K7132" t="s">
        <v>1600</v>
      </c>
      <c r="L7132">
        <v>2702</v>
      </c>
      <c r="M7132" t="s">
        <v>1596</v>
      </c>
      <c r="N7132" t="s">
        <v>1597</v>
      </c>
      <c r="O7132">
        <v>0</v>
      </c>
      <c r="P7132" t="s">
        <v>1350</v>
      </c>
    </row>
    <row r="7133" spans="1:18">
      <c r="A7133" t="s">
        <v>1594</v>
      </c>
      <c r="B7133" t="s">
        <v>1232</v>
      </c>
      <c r="C7133">
        <v>201007</v>
      </c>
      <c r="D7133">
        <v>0</v>
      </c>
      <c r="E7133" t="s">
        <v>1349</v>
      </c>
      <c r="F7133">
        <v>0</v>
      </c>
      <c r="G7133">
        <v>0</v>
      </c>
      <c r="H7133">
        <v>0</v>
      </c>
      <c r="I7133">
        <v>43112061900</v>
      </c>
      <c r="J7133">
        <v>14</v>
      </c>
      <c r="K7133" t="s">
        <v>1600</v>
      </c>
      <c r="L7133">
        <v>2702</v>
      </c>
      <c r="M7133" t="s">
        <v>1596</v>
      </c>
      <c r="N7133" t="s">
        <v>1597</v>
      </c>
      <c r="O7133">
        <v>0</v>
      </c>
      <c r="P7133" t="s">
        <v>1350</v>
      </c>
    </row>
    <row r="7134" spans="1:18">
      <c r="A7134" t="s">
        <v>1594</v>
      </c>
      <c r="B7134" t="s">
        <v>1232</v>
      </c>
      <c r="C7134">
        <v>201008</v>
      </c>
      <c r="D7134">
        <v>0</v>
      </c>
      <c r="E7134" t="s">
        <v>1349</v>
      </c>
      <c r="F7134">
        <v>0</v>
      </c>
      <c r="G7134">
        <v>0</v>
      </c>
      <c r="H7134">
        <v>0</v>
      </c>
      <c r="I7134">
        <v>43112061900</v>
      </c>
      <c r="J7134">
        <v>14</v>
      </c>
      <c r="K7134" t="s">
        <v>1600</v>
      </c>
      <c r="L7134">
        <v>2702</v>
      </c>
      <c r="M7134" t="s">
        <v>1596</v>
      </c>
      <c r="N7134" t="s">
        <v>1597</v>
      </c>
      <c r="O7134">
        <v>0</v>
      </c>
      <c r="P7134" t="s">
        <v>1350</v>
      </c>
    </row>
    <row r="7135" spans="1:18">
      <c r="A7135" t="s">
        <v>1594</v>
      </c>
      <c r="B7135" t="s">
        <v>1232</v>
      </c>
      <c r="C7135">
        <v>201009</v>
      </c>
      <c r="D7135">
        <v>0</v>
      </c>
      <c r="E7135" t="s">
        <v>1349</v>
      </c>
      <c r="F7135">
        <v>0</v>
      </c>
      <c r="G7135">
        <v>0</v>
      </c>
      <c r="H7135">
        <v>0</v>
      </c>
      <c r="I7135">
        <v>43112061900</v>
      </c>
      <c r="J7135">
        <v>14</v>
      </c>
      <c r="K7135" t="s">
        <v>1600</v>
      </c>
      <c r="L7135">
        <v>2702</v>
      </c>
      <c r="M7135" t="s">
        <v>1596</v>
      </c>
      <c r="N7135" t="s">
        <v>1597</v>
      </c>
      <c r="O7135">
        <v>0</v>
      </c>
      <c r="P7135" t="s">
        <v>1350</v>
      </c>
    </row>
    <row r="7136" spans="1:18">
      <c r="A7136" t="s">
        <v>1594</v>
      </c>
      <c r="B7136" t="s">
        <v>1232</v>
      </c>
      <c r="C7136">
        <v>201010</v>
      </c>
      <c r="D7136">
        <v>0</v>
      </c>
      <c r="E7136" t="s">
        <v>1349</v>
      </c>
      <c r="F7136">
        <v>0</v>
      </c>
      <c r="G7136">
        <v>0</v>
      </c>
      <c r="H7136">
        <v>0</v>
      </c>
      <c r="I7136">
        <v>43112061900</v>
      </c>
      <c r="J7136">
        <v>14</v>
      </c>
      <c r="K7136" t="s">
        <v>1600</v>
      </c>
      <c r="L7136">
        <v>2702</v>
      </c>
      <c r="M7136" t="s">
        <v>1596</v>
      </c>
      <c r="N7136" t="s">
        <v>1597</v>
      </c>
      <c r="O7136">
        <v>0</v>
      </c>
      <c r="P7136" t="s">
        <v>1350</v>
      </c>
    </row>
    <row r="7137" spans="1:18">
      <c r="A7137" t="s">
        <v>1594</v>
      </c>
      <c r="B7137" t="s">
        <v>1232</v>
      </c>
      <c r="C7137">
        <v>201011</v>
      </c>
      <c r="D7137">
        <v>0</v>
      </c>
      <c r="E7137" t="s">
        <v>1349</v>
      </c>
      <c r="F7137">
        <v>0</v>
      </c>
      <c r="G7137">
        <v>0</v>
      </c>
      <c r="H7137">
        <v>0</v>
      </c>
      <c r="I7137">
        <v>43112061900</v>
      </c>
      <c r="J7137">
        <v>14</v>
      </c>
      <c r="K7137" t="s">
        <v>1600</v>
      </c>
      <c r="L7137">
        <v>2702</v>
      </c>
      <c r="M7137" t="s">
        <v>1596</v>
      </c>
      <c r="N7137" t="s">
        <v>1597</v>
      </c>
      <c r="O7137">
        <v>0</v>
      </c>
      <c r="P7137" t="s">
        <v>1350</v>
      </c>
    </row>
    <row r="7138" spans="1:18">
      <c r="A7138" t="s">
        <v>1594</v>
      </c>
      <c r="B7138" t="s">
        <v>1232</v>
      </c>
      <c r="C7138">
        <v>201012</v>
      </c>
      <c r="D7138">
        <v>0</v>
      </c>
      <c r="E7138" t="s">
        <v>1349</v>
      </c>
      <c r="F7138">
        <v>0</v>
      </c>
      <c r="G7138">
        <v>0</v>
      </c>
      <c r="H7138">
        <v>0</v>
      </c>
      <c r="I7138">
        <v>43112061900</v>
      </c>
      <c r="J7138">
        <v>14</v>
      </c>
      <c r="K7138" t="s">
        <v>1600</v>
      </c>
      <c r="L7138">
        <v>2702</v>
      </c>
      <c r="M7138" t="s">
        <v>1596</v>
      </c>
      <c r="N7138" t="s">
        <v>1597</v>
      </c>
      <c r="O7138">
        <v>0</v>
      </c>
      <c r="P7138" t="s">
        <v>1350</v>
      </c>
    </row>
    <row r="7139" spans="1:18">
      <c r="A7139" s="64" t="s">
        <v>317</v>
      </c>
      <c r="B7139" s="64">
        <f>F7143/F7139*100</f>
        <v>81.612580945824931</v>
      </c>
      <c r="C7139" s="64" t="s">
        <v>1532</v>
      </c>
      <c r="F7139">
        <f>SUM(F6671:F6981)</f>
        <v>1969836</v>
      </c>
      <c r="G7139">
        <f>SUM(G6671:G6981)</f>
        <v>7848017</v>
      </c>
      <c r="H7139">
        <f t="shared" ref="H7139" si="6">SUM(H6671:H6981)</f>
        <v>28066457</v>
      </c>
      <c r="I7139" t="s">
        <v>514</v>
      </c>
      <c r="O7139">
        <f>SUM(O7019:O7078)</f>
        <v>5375310</v>
      </c>
      <c r="P7139" t="s">
        <v>1533</v>
      </c>
    </row>
    <row r="7140" spans="1:18">
      <c r="F7140" s="248">
        <f>F7139/365</f>
        <v>5396.8109589041096</v>
      </c>
      <c r="G7140" s="248">
        <f>G7139*1000/F7139</f>
        <v>3984.0966456090759</v>
      </c>
      <c r="H7140" s="79">
        <f>H7139/F7139</f>
        <v>14.248118625103816</v>
      </c>
      <c r="O7140" s="79">
        <f>O7139/G7139</f>
        <v>0.68492588637358964</v>
      </c>
    </row>
    <row r="7141" spans="1:18">
      <c r="F7141" s="248">
        <f>SUM(F6671:F6706)</f>
        <v>362202</v>
      </c>
      <c r="G7141" s="248">
        <f t="shared" ref="G7141:H7141" si="7">SUM(G6671:G6706)</f>
        <v>624463</v>
      </c>
      <c r="H7141" s="248">
        <f t="shared" si="7"/>
        <v>11422288</v>
      </c>
      <c r="I7141" t="s">
        <v>318</v>
      </c>
      <c r="O7141" s="79"/>
    </row>
    <row r="7142" spans="1:18">
      <c r="F7142" s="248">
        <f>F7141/365</f>
        <v>992.33424657534249</v>
      </c>
      <c r="G7142" s="248">
        <f>G7141*1000/F7141</f>
        <v>1724.0738593381593</v>
      </c>
      <c r="H7142" s="79">
        <f>H7141/F7141</f>
        <v>31.53568450753999</v>
      </c>
      <c r="O7142">
        <f>SUM(O7079:O7126)</f>
        <v>953280</v>
      </c>
      <c r="P7142" t="s">
        <v>1534</v>
      </c>
    </row>
    <row r="7143" spans="1:18">
      <c r="F7143">
        <f>SUM(F6707:F6981)</f>
        <v>1607634</v>
      </c>
      <c r="G7143">
        <f t="shared" ref="G7143:H7143" si="8">SUM(G6707:G6981)</f>
        <v>7223554</v>
      </c>
      <c r="H7143">
        <f t="shared" si="8"/>
        <v>16644169</v>
      </c>
      <c r="I7143" t="s">
        <v>1583</v>
      </c>
      <c r="O7143" s="79">
        <f>O7142/H7139</f>
        <v>3.3965099335480781E-2</v>
      </c>
    </row>
    <row r="7144" spans="1:18">
      <c r="F7144" s="248">
        <f>F7143/365</f>
        <v>4404.4767123287675</v>
      </c>
      <c r="G7144" s="248">
        <f>G7143*1000/F7143</f>
        <v>4493.2826750367312</v>
      </c>
      <c r="H7144" s="79">
        <f>H7143/F7143</f>
        <v>10.353207881893516</v>
      </c>
    </row>
    <row r="7145" spans="1:18">
      <c r="A7145" t="s">
        <v>1604</v>
      </c>
      <c r="B7145" t="s">
        <v>1257</v>
      </c>
      <c r="C7145">
        <v>201001</v>
      </c>
      <c r="D7145">
        <v>13</v>
      </c>
      <c r="E7145" t="s">
        <v>1212</v>
      </c>
      <c r="F7145">
        <v>12836</v>
      </c>
      <c r="G7145">
        <v>2521</v>
      </c>
      <c r="H7145">
        <v>142001</v>
      </c>
      <c r="I7145">
        <v>560452007600</v>
      </c>
      <c r="J7145">
        <v>8</v>
      </c>
      <c r="K7145" t="s">
        <v>1605</v>
      </c>
      <c r="L7145">
        <v>2702</v>
      </c>
      <c r="M7145" t="s">
        <v>1596</v>
      </c>
      <c r="N7145" t="s">
        <v>1606</v>
      </c>
      <c r="O7145">
        <v>0</v>
      </c>
      <c r="P7145" t="s">
        <v>1207</v>
      </c>
      <c r="Q7145">
        <v>19910701</v>
      </c>
      <c r="R7145">
        <v>891018490</v>
      </c>
    </row>
    <row r="7146" spans="1:18">
      <c r="A7146" t="s">
        <v>1607</v>
      </c>
      <c r="B7146" t="s">
        <v>1324</v>
      </c>
      <c r="C7146">
        <v>201001</v>
      </c>
      <c r="D7146">
        <v>31</v>
      </c>
      <c r="E7146" t="s">
        <v>1212</v>
      </c>
      <c r="F7146">
        <v>7259</v>
      </c>
      <c r="G7146">
        <v>1282</v>
      </c>
      <c r="H7146">
        <v>40109</v>
      </c>
      <c r="I7146">
        <v>560452007301</v>
      </c>
      <c r="J7146">
        <v>8</v>
      </c>
      <c r="K7146" t="s">
        <v>1608</v>
      </c>
      <c r="L7146">
        <v>2702</v>
      </c>
      <c r="M7146" t="s">
        <v>1596</v>
      </c>
      <c r="N7146" t="s">
        <v>1606</v>
      </c>
      <c r="O7146">
        <v>0</v>
      </c>
      <c r="P7146" t="s">
        <v>1207</v>
      </c>
      <c r="Q7146">
        <v>20061101</v>
      </c>
      <c r="R7146">
        <v>891018490</v>
      </c>
    </row>
    <row r="7147" spans="1:18">
      <c r="A7147" t="s">
        <v>1607</v>
      </c>
      <c r="B7147" t="s">
        <v>1325</v>
      </c>
      <c r="C7147">
        <v>201001</v>
      </c>
      <c r="D7147">
        <v>31</v>
      </c>
      <c r="E7147" t="s">
        <v>1212</v>
      </c>
      <c r="F7147">
        <v>11021</v>
      </c>
      <c r="G7147">
        <v>7251</v>
      </c>
      <c r="H7147">
        <v>113931</v>
      </c>
      <c r="I7147">
        <v>560452007402</v>
      </c>
      <c r="J7147">
        <v>8</v>
      </c>
      <c r="K7147" t="s">
        <v>1609</v>
      </c>
      <c r="L7147">
        <v>2702</v>
      </c>
      <c r="M7147" t="s">
        <v>1596</v>
      </c>
      <c r="N7147" t="s">
        <v>1606</v>
      </c>
      <c r="O7147">
        <v>0</v>
      </c>
      <c r="P7147" t="s">
        <v>1207</v>
      </c>
      <c r="Q7147">
        <v>20060829</v>
      </c>
      <c r="R7147">
        <v>891018490</v>
      </c>
    </row>
    <row r="7148" spans="1:18">
      <c r="A7148" t="s">
        <v>1607</v>
      </c>
      <c r="B7148" t="s">
        <v>1235</v>
      </c>
      <c r="C7148">
        <v>201001</v>
      </c>
      <c r="D7148">
        <v>16</v>
      </c>
      <c r="E7148" t="s">
        <v>1212</v>
      </c>
      <c r="F7148">
        <v>12096</v>
      </c>
      <c r="G7148">
        <v>3536</v>
      </c>
      <c r="H7148">
        <v>34835</v>
      </c>
      <c r="I7148">
        <v>560452007501</v>
      </c>
      <c r="J7148">
        <v>8</v>
      </c>
      <c r="K7148" t="s">
        <v>1610</v>
      </c>
      <c r="L7148">
        <v>2702</v>
      </c>
      <c r="M7148" t="s">
        <v>1596</v>
      </c>
      <c r="N7148" t="s">
        <v>1606</v>
      </c>
      <c r="O7148">
        <v>0</v>
      </c>
      <c r="P7148" t="s">
        <v>1207</v>
      </c>
      <c r="Q7148">
        <v>20060328</v>
      </c>
      <c r="R7148">
        <v>891018490</v>
      </c>
    </row>
    <row r="7149" spans="1:18">
      <c r="A7149" t="s">
        <v>1607</v>
      </c>
      <c r="B7149" t="s">
        <v>1258</v>
      </c>
      <c r="C7149">
        <v>201001</v>
      </c>
      <c r="D7149">
        <v>30</v>
      </c>
      <c r="E7149" t="s">
        <v>1212</v>
      </c>
      <c r="F7149">
        <v>15107</v>
      </c>
      <c r="G7149">
        <v>7448</v>
      </c>
      <c r="H7149">
        <v>159759</v>
      </c>
      <c r="I7149">
        <v>560452007700</v>
      </c>
      <c r="J7149">
        <v>8</v>
      </c>
      <c r="K7149" t="s">
        <v>1610</v>
      </c>
      <c r="L7149">
        <v>2702</v>
      </c>
      <c r="M7149" t="s">
        <v>1596</v>
      </c>
      <c r="N7149" t="s">
        <v>1606</v>
      </c>
      <c r="O7149">
        <v>0</v>
      </c>
      <c r="P7149" t="s">
        <v>1207</v>
      </c>
      <c r="Q7149">
        <v>19930301</v>
      </c>
      <c r="R7149">
        <v>891018490</v>
      </c>
    </row>
    <row r="7150" spans="1:18">
      <c r="A7150" t="s">
        <v>1611</v>
      </c>
      <c r="B7150" t="s">
        <v>1234</v>
      </c>
      <c r="C7150">
        <v>201001</v>
      </c>
      <c r="D7150">
        <v>31</v>
      </c>
      <c r="E7150" t="s">
        <v>1212</v>
      </c>
      <c r="F7150">
        <v>13629</v>
      </c>
      <c r="G7150">
        <v>6835</v>
      </c>
      <c r="H7150">
        <v>503209</v>
      </c>
      <c r="I7150">
        <v>560452006900</v>
      </c>
      <c r="J7150">
        <v>8</v>
      </c>
      <c r="K7150" t="s">
        <v>1612</v>
      </c>
      <c r="L7150">
        <v>2702</v>
      </c>
      <c r="M7150" t="s">
        <v>1596</v>
      </c>
      <c r="N7150" t="s">
        <v>1606</v>
      </c>
      <c r="O7150">
        <v>0</v>
      </c>
      <c r="P7150" t="s">
        <v>1207</v>
      </c>
      <c r="Q7150">
        <v>19890201</v>
      </c>
      <c r="R7150">
        <v>891018490</v>
      </c>
    </row>
    <row r="7151" spans="1:18">
      <c r="A7151" t="s">
        <v>1611</v>
      </c>
      <c r="B7151" t="s">
        <v>1323</v>
      </c>
      <c r="C7151">
        <v>201001</v>
      </c>
      <c r="D7151">
        <v>31</v>
      </c>
      <c r="E7151" t="s">
        <v>1212</v>
      </c>
      <c r="F7151">
        <v>23055</v>
      </c>
      <c r="G7151">
        <v>6975</v>
      </c>
      <c r="H7151">
        <v>559207</v>
      </c>
      <c r="I7151">
        <v>560452007000</v>
      </c>
      <c r="J7151">
        <v>8</v>
      </c>
      <c r="K7151" t="s">
        <v>1613</v>
      </c>
      <c r="L7151">
        <v>2702</v>
      </c>
      <c r="M7151" t="s">
        <v>1596</v>
      </c>
      <c r="N7151" t="s">
        <v>1606</v>
      </c>
      <c r="O7151">
        <v>0</v>
      </c>
      <c r="P7151" t="s">
        <v>1207</v>
      </c>
      <c r="Q7151">
        <v>19890401</v>
      </c>
      <c r="R7151">
        <v>891018490</v>
      </c>
    </row>
    <row r="7152" spans="1:18">
      <c r="A7152" t="s">
        <v>1604</v>
      </c>
      <c r="B7152" t="s">
        <v>1257</v>
      </c>
      <c r="C7152">
        <v>201002</v>
      </c>
      <c r="D7152">
        <v>22</v>
      </c>
      <c r="E7152" t="s">
        <v>1212</v>
      </c>
      <c r="F7152">
        <v>9592</v>
      </c>
      <c r="G7152">
        <v>4554</v>
      </c>
      <c r="H7152">
        <v>364933</v>
      </c>
      <c r="I7152">
        <v>560452007600</v>
      </c>
      <c r="J7152">
        <v>8</v>
      </c>
      <c r="K7152" t="s">
        <v>1605</v>
      </c>
      <c r="L7152">
        <v>2702</v>
      </c>
      <c r="M7152" t="s">
        <v>1596</v>
      </c>
      <c r="N7152" t="s">
        <v>1606</v>
      </c>
      <c r="O7152">
        <v>0</v>
      </c>
      <c r="P7152" t="s">
        <v>1207</v>
      </c>
      <c r="Q7152">
        <v>19910701</v>
      </c>
      <c r="R7152">
        <v>891018490</v>
      </c>
    </row>
    <row r="7153" spans="1:18">
      <c r="A7153" t="s">
        <v>1607</v>
      </c>
      <c r="B7153" t="s">
        <v>1324</v>
      </c>
      <c r="C7153">
        <v>201002</v>
      </c>
      <c r="D7153">
        <v>28</v>
      </c>
      <c r="E7153" t="s">
        <v>1212</v>
      </c>
      <c r="F7153">
        <v>6245</v>
      </c>
      <c r="G7153">
        <v>537</v>
      </c>
      <c r="H7153">
        <v>36705</v>
      </c>
      <c r="I7153">
        <v>560452007301</v>
      </c>
      <c r="J7153">
        <v>8</v>
      </c>
      <c r="K7153" t="s">
        <v>1608</v>
      </c>
      <c r="L7153">
        <v>2702</v>
      </c>
      <c r="M7153" t="s">
        <v>1596</v>
      </c>
      <c r="N7153" t="s">
        <v>1606</v>
      </c>
      <c r="O7153">
        <v>0</v>
      </c>
      <c r="P7153" t="s">
        <v>1207</v>
      </c>
      <c r="Q7153">
        <v>20061101</v>
      </c>
      <c r="R7153">
        <v>891018490</v>
      </c>
    </row>
    <row r="7154" spans="1:18">
      <c r="A7154" t="s">
        <v>1607</v>
      </c>
      <c r="B7154" t="s">
        <v>1325</v>
      </c>
      <c r="C7154">
        <v>201002</v>
      </c>
      <c r="D7154">
        <v>28</v>
      </c>
      <c r="E7154" t="s">
        <v>1212</v>
      </c>
      <c r="F7154">
        <v>4723</v>
      </c>
      <c r="G7154">
        <v>8606</v>
      </c>
      <c r="H7154">
        <v>105725</v>
      </c>
      <c r="I7154">
        <v>560452007402</v>
      </c>
      <c r="J7154">
        <v>8</v>
      </c>
      <c r="K7154" t="s">
        <v>1609</v>
      </c>
      <c r="L7154">
        <v>2702</v>
      </c>
      <c r="M7154" t="s">
        <v>1596</v>
      </c>
      <c r="N7154" t="s">
        <v>1606</v>
      </c>
      <c r="O7154">
        <v>0</v>
      </c>
      <c r="P7154" t="s">
        <v>1207</v>
      </c>
      <c r="Q7154">
        <v>20060829</v>
      </c>
      <c r="R7154">
        <v>891018490</v>
      </c>
    </row>
    <row r="7155" spans="1:18">
      <c r="A7155" t="s">
        <v>1607</v>
      </c>
      <c r="B7155" t="s">
        <v>1235</v>
      </c>
      <c r="C7155">
        <v>201002</v>
      </c>
      <c r="D7155">
        <v>28</v>
      </c>
      <c r="E7155" t="s">
        <v>1212</v>
      </c>
      <c r="F7155">
        <v>23581</v>
      </c>
      <c r="G7155">
        <v>5734</v>
      </c>
      <c r="H7155">
        <v>63130</v>
      </c>
      <c r="I7155">
        <v>560452007501</v>
      </c>
      <c r="J7155">
        <v>8</v>
      </c>
      <c r="K7155" t="s">
        <v>1610</v>
      </c>
      <c r="L7155">
        <v>2702</v>
      </c>
      <c r="M7155" t="s">
        <v>1596</v>
      </c>
      <c r="N7155" t="s">
        <v>1606</v>
      </c>
      <c r="O7155">
        <v>0</v>
      </c>
      <c r="P7155" t="s">
        <v>1207</v>
      </c>
      <c r="Q7155">
        <v>20060328</v>
      </c>
      <c r="R7155">
        <v>891018490</v>
      </c>
    </row>
    <row r="7156" spans="1:18">
      <c r="A7156" t="s">
        <v>1607</v>
      </c>
      <c r="B7156" t="s">
        <v>1258</v>
      </c>
      <c r="C7156">
        <v>201002</v>
      </c>
      <c r="D7156">
        <v>28</v>
      </c>
      <c r="E7156" t="s">
        <v>1212</v>
      </c>
      <c r="F7156">
        <v>15697</v>
      </c>
      <c r="G7156">
        <v>7082</v>
      </c>
      <c r="H7156">
        <v>137374</v>
      </c>
      <c r="I7156">
        <v>560452007700</v>
      </c>
      <c r="J7156">
        <v>8</v>
      </c>
      <c r="K7156" t="s">
        <v>1610</v>
      </c>
      <c r="L7156">
        <v>2702</v>
      </c>
      <c r="M7156" t="s">
        <v>1596</v>
      </c>
      <c r="N7156" t="s">
        <v>1606</v>
      </c>
      <c r="O7156">
        <v>0</v>
      </c>
      <c r="P7156" t="s">
        <v>1207</v>
      </c>
      <c r="Q7156">
        <v>19930301</v>
      </c>
      <c r="R7156">
        <v>891018490</v>
      </c>
    </row>
    <row r="7157" spans="1:18">
      <c r="A7157" t="s">
        <v>1611</v>
      </c>
      <c r="B7157" t="s">
        <v>1234</v>
      </c>
      <c r="C7157">
        <v>201002</v>
      </c>
      <c r="D7157">
        <v>28</v>
      </c>
      <c r="E7157" t="s">
        <v>1212</v>
      </c>
      <c r="F7157">
        <v>9157</v>
      </c>
      <c r="G7157">
        <v>5249</v>
      </c>
      <c r="H7157">
        <v>386405</v>
      </c>
      <c r="I7157">
        <v>560452006900</v>
      </c>
      <c r="J7157">
        <v>8</v>
      </c>
      <c r="K7157" t="s">
        <v>1612</v>
      </c>
      <c r="L7157">
        <v>2702</v>
      </c>
      <c r="M7157" t="s">
        <v>1596</v>
      </c>
      <c r="N7157" t="s">
        <v>1606</v>
      </c>
      <c r="O7157">
        <v>0</v>
      </c>
      <c r="P7157" t="s">
        <v>1207</v>
      </c>
      <c r="Q7157">
        <v>19890201</v>
      </c>
      <c r="R7157">
        <v>891018490</v>
      </c>
    </row>
    <row r="7158" spans="1:18">
      <c r="A7158" t="s">
        <v>1611</v>
      </c>
      <c r="B7158" t="s">
        <v>1323</v>
      </c>
      <c r="C7158">
        <v>201002</v>
      </c>
      <c r="D7158">
        <v>28</v>
      </c>
      <c r="E7158" t="s">
        <v>1212</v>
      </c>
      <c r="F7158">
        <v>18158</v>
      </c>
      <c r="G7158">
        <v>4581</v>
      </c>
      <c r="H7158">
        <v>421762</v>
      </c>
      <c r="I7158">
        <v>560452007000</v>
      </c>
      <c r="J7158">
        <v>8</v>
      </c>
      <c r="K7158" t="s">
        <v>1613</v>
      </c>
      <c r="L7158">
        <v>2702</v>
      </c>
      <c r="M7158" t="s">
        <v>1596</v>
      </c>
      <c r="N7158" t="s">
        <v>1606</v>
      </c>
      <c r="O7158">
        <v>0</v>
      </c>
      <c r="P7158" t="s">
        <v>1207</v>
      </c>
      <c r="Q7158">
        <v>19890401</v>
      </c>
      <c r="R7158">
        <v>891018490</v>
      </c>
    </row>
    <row r="7159" spans="1:18">
      <c r="A7159" t="s">
        <v>1604</v>
      </c>
      <c r="B7159" t="s">
        <v>1257</v>
      </c>
      <c r="C7159">
        <v>201003</v>
      </c>
      <c r="D7159">
        <v>31</v>
      </c>
      <c r="E7159" t="s">
        <v>1212</v>
      </c>
      <c r="F7159">
        <v>40908</v>
      </c>
      <c r="G7159">
        <v>9135</v>
      </c>
      <c r="H7159">
        <v>521324</v>
      </c>
      <c r="I7159">
        <v>560452007600</v>
      </c>
      <c r="J7159">
        <v>8</v>
      </c>
      <c r="K7159" t="s">
        <v>1605</v>
      </c>
      <c r="L7159">
        <v>2702</v>
      </c>
      <c r="M7159" t="s">
        <v>1596</v>
      </c>
      <c r="N7159" t="s">
        <v>1606</v>
      </c>
      <c r="O7159">
        <v>0</v>
      </c>
      <c r="P7159" t="s">
        <v>1207</v>
      </c>
      <c r="Q7159">
        <v>19910701</v>
      </c>
      <c r="R7159">
        <v>891018490</v>
      </c>
    </row>
    <row r="7160" spans="1:18">
      <c r="A7160" t="s">
        <v>1607</v>
      </c>
      <c r="B7160" t="s">
        <v>1324</v>
      </c>
      <c r="C7160">
        <v>201003</v>
      </c>
      <c r="D7160">
        <v>31</v>
      </c>
      <c r="E7160" t="s">
        <v>1212</v>
      </c>
      <c r="F7160">
        <v>6442</v>
      </c>
      <c r="G7160">
        <v>366</v>
      </c>
      <c r="H7160">
        <v>41871</v>
      </c>
      <c r="I7160">
        <v>560452007301</v>
      </c>
      <c r="J7160">
        <v>8</v>
      </c>
      <c r="K7160" t="s">
        <v>1608</v>
      </c>
      <c r="L7160">
        <v>2702</v>
      </c>
      <c r="M7160" t="s">
        <v>1596</v>
      </c>
      <c r="N7160" t="s">
        <v>1606</v>
      </c>
      <c r="O7160">
        <v>0</v>
      </c>
      <c r="P7160" t="s">
        <v>1207</v>
      </c>
      <c r="Q7160">
        <v>20061101</v>
      </c>
      <c r="R7160">
        <v>891018490</v>
      </c>
    </row>
    <row r="7161" spans="1:18">
      <c r="A7161" t="s">
        <v>1607</v>
      </c>
      <c r="B7161" t="s">
        <v>1325</v>
      </c>
      <c r="C7161">
        <v>201003</v>
      </c>
      <c r="D7161">
        <v>31</v>
      </c>
      <c r="E7161" t="s">
        <v>1212</v>
      </c>
      <c r="F7161">
        <v>5091</v>
      </c>
      <c r="G7161">
        <v>9555</v>
      </c>
      <c r="H7161">
        <v>126411</v>
      </c>
      <c r="I7161">
        <v>560452007402</v>
      </c>
      <c r="J7161">
        <v>8</v>
      </c>
      <c r="K7161" t="s">
        <v>1609</v>
      </c>
      <c r="L7161">
        <v>2702</v>
      </c>
      <c r="M7161" t="s">
        <v>1596</v>
      </c>
      <c r="N7161" t="s">
        <v>1606</v>
      </c>
      <c r="O7161">
        <v>0</v>
      </c>
      <c r="P7161" t="s">
        <v>1207</v>
      </c>
      <c r="Q7161">
        <v>20060829</v>
      </c>
      <c r="R7161">
        <v>891018490</v>
      </c>
    </row>
    <row r="7162" spans="1:18">
      <c r="A7162" t="s">
        <v>1607</v>
      </c>
      <c r="B7162" t="s">
        <v>1235</v>
      </c>
      <c r="C7162">
        <v>201003</v>
      </c>
      <c r="D7162">
        <v>31</v>
      </c>
      <c r="E7162" t="s">
        <v>1212</v>
      </c>
      <c r="F7162">
        <v>24073</v>
      </c>
      <c r="G7162">
        <v>5665</v>
      </c>
      <c r="H7162">
        <v>71015</v>
      </c>
      <c r="I7162">
        <v>560452007501</v>
      </c>
      <c r="J7162">
        <v>8</v>
      </c>
      <c r="K7162" t="s">
        <v>1610</v>
      </c>
      <c r="L7162">
        <v>2702</v>
      </c>
      <c r="M7162" t="s">
        <v>1596</v>
      </c>
      <c r="N7162" t="s">
        <v>1606</v>
      </c>
      <c r="O7162">
        <v>0</v>
      </c>
      <c r="P7162" t="s">
        <v>1207</v>
      </c>
      <c r="Q7162">
        <v>20060328</v>
      </c>
      <c r="R7162">
        <v>891018490</v>
      </c>
    </row>
    <row r="7163" spans="1:18">
      <c r="A7163" t="s">
        <v>1607</v>
      </c>
      <c r="B7163" t="s">
        <v>1258</v>
      </c>
      <c r="C7163">
        <v>201003</v>
      </c>
      <c r="D7163">
        <v>31</v>
      </c>
      <c r="E7163" t="s">
        <v>1212</v>
      </c>
      <c r="F7163">
        <v>16015</v>
      </c>
      <c r="G7163">
        <v>7416</v>
      </c>
      <c r="H7163">
        <v>163829</v>
      </c>
      <c r="I7163">
        <v>560452007700</v>
      </c>
      <c r="J7163">
        <v>8</v>
      </c>
      <c r="K7163" t="s">
        <v>1610</v>
      </c>
      <c r="L7163">
        <v>2702</v>
      </c>
      <c r="M7163" t="s">
        <v>1596</v>
      </c>
      <c r="N7163" t="s">
        <v>1606</v>
      </c>
      <c r="O7163">
        <v>0</v>
      </c>
      <c r="P7163" t="s">
        <v>1207</v>
      </c>
      <c r="Q7163">
        <v>19930301</v>
      </c>
      <c r="R7163">
        <v>891018490</v>
      </c>
    </row>
    <row r="7164" spans="1:18">
      <c r="A7164" t="s">
        <v>1611</v>
      </c>
      <c r="B7164" t="s">
        <v>1234</v>
      </c>
      <c r="C7164">
        <v>201003</v>
      </c>
      <c r="D7164">
        <v>3</v>
      </c>
      <c r="E7164" t="s">
        <v>1212</v>
      </c>
      <c r="F7164">
        <v>641</v>
      </c>
      <c r="G7164">
        <v>421</v>
      </c>
      <c r="H7164">
        <v>41162</v>
      </c>
      <c r="I7164">
        <v>560452006900</v>
      </c>
      <c r="J7164">
        <v>8</v>
      </c>
      <c r="K7164" t="s">
        <v>1612</v>
      </c>
      <c r="L7164">
        <v>2702</v>
      </c>
      <c r="M7164" t="s">
        <v>1596</v>
      </c>
      <c r="N7164" t="s">
        <v>1606</v>
      </c>
      <c r="O7164">
        <v>0</v>
      </c>
      <c r="P7164" t="s">
        <v>1207</v>
      </c>
      <c r="Q7164">
        <v>19890201</v>
      </c>
      <c r="R7164">
        <v>891018490</v>
      </c>
    </row>
    <row r="7165" spans="1:18">
      <c r="A7165" t="s">
        <v>1611</v>
      </c>
      <c r="B7165" t="s">
        <v>1323</v>
      </c>
      <c r="C7165">
        <v>201003</v>
      </c>
      <c r="D7165">
        <v>31</v>
      </c>
      <c r="E7165" t="s">
        <v>1212</v>
      </c>
      <c r="F7165">
        <v>22461</v>
      </c>
      <c r="G7165">
        <v>6024</v>
      </c>
      <c r="H7165">
        <v>580615</v>
      </c>
      <c r="I7165">
        <v>560452007000</v>
      </c>
      <c r="J7165">
        <v>8</v>
      </c>
      <c r="K7165" t="s">
        <v>1613</v>
      </c>
      <c r="L7165">
        <v>2702</v>
      </c>
      <c r="M7165" t="s">
        <v>1596</v>
      </c>
      <c r="N7165" t="s">
        <v>1606</v>
      </c>
      <c r="O7165">
        <v>0</v>
      </c>
      <c r="P7165" t="s">
        <v>1207</v>
      </c>
      <c r="Q7165">
        <v>19890401</v>
      </c>
      <c r="R7165">
        <v>891018490</v>
      </c>
    </row>
    <row r="7166" spans="1:18">
      <c r="A7166" t="s">
        <v>1611</v>
      </c>
      <c r="B7166" t="s">
        <v>1309</v>
      </c>
      <c r="C7166">
        <v>201003</v>
      </c>
      <c r="D7166">
        <v>31</v>
      </c>
      <c r="E7166" t="s">
        <v>1212</v>
      </c>
      <c r="F7166">
        <v>46381</v>
      </c>
      <c r="G7166">
        <v>12001</v>
      </c>
      <c r="H7166">
        <v>291932</v>
      </c>
      <c r="I7166">
        <v>560452007103</v>
      </c>
      <c r="J7166">
        <v>8</v>
      </c>
      <c r="K7166" t="s">
        <v>1613</v>
      </c>
      <c r="L7166">
        <v>2702</v>
      </c>
      <c r="M7166" t="s">
        <v>1596</v>
      </c>
      <c r="N7166" t="s">
        <v>1606</v>
      </c>
      <c r="O7166">
        <v>0</v>
      </c>
      <c r="P7166" t="s">
        <v>1207</v>
      </c>
      <c r="Q7166">
        <v>20091025</v>
      </c>
      <c r="R7166">
        <v>891018490</v>
      </c>
    </row>
    <row r="7167" spans="1:18">
      <c r="A7167" t="s">
        <v>1604</v>
      </c>
      <c r="B7167" t="s">
        <v>1257</v>
      </c>
      <c r="C7167">
        <v>201004</v>
      </c>
      <c r="D7167">
        <v>30</v>
      </c>
      <c r="E7167" t="s">
        <v>1212</v>
      </c>
      <c r="F7167">
        <v>42481</v>
      </c>
      <c r="G7167">
        <v>11719</v>
      </c>
      <c r="H7167">
        <v>477654</v>
      </c>
      <c r="I7167">
        <v>560452007600</v>
      </c>
      <c r="J7167">
        <v>8</v>
      </c>
      <c r="K7167" t="s">
        <v>1605</v>
      </c>
      <c r="L7167">
        <v>2702</v>
      </c>
      <c r="M7167" t="s">
        <v>1596</v>
      </c>
      <c r="N7167" t="s">
        <v>1606</v>
      </c>
      <c r="O7167">
        <v>0</v>
      </c>
      <c r="P7167" t="s">
        <v>1207</v>
      </c>
      <c r="Q7167">
        <v>19910701</v>
      </c>
      <c r="R7167">
        <v>891018490</v>
      </c>
    </row>
    <row r="7168" spans="1:18">
      <c r="A7168" t="s">
        <v>1607</v>
      </c>
      <c r="B7168" t="s">
        <v>1324</v>
      </c>
      <c r="C7168">
        <v>201004</v>
      </c>
      <c r="D7168">
        <v>30</v>
      </c>
      <c r="E7168" t="s">
        <v>1212</v>
      </c>
      <c r="F7168">
        <v>5922</v>
      </c>
      <c r="G7168">
        <v>209</v>
      </c>
      <c r="H7168">
        <v>39368</v>
      </c>
      <c r="I7168">
        <v>560452007301</v>
      </c>
      <c r="J7168">
        <v>8</v>
      </c>
      <c r="K7168" t="s">
        <v>1608</v>
      </c>
      <c r="L7168">
        <v>2702</v>
      </c>
      <c r="M7168" t="s">
        <v>1596</v>
      </c>
      <c r="N7168" t="s">
        <v>1606</v>
      </c>
      <c r="O7168">
        <v>0</v>
      </c>
      <c r="P7168" t="s">
        <v>1207</v>
      </c>
      <c r="Q7168">
        <v>20061101</v>
      </c>
      <c r="R7168">
        <v>891018490</v>
      </c>
    </row>
    <row r="7169" spans="1:18">
      <c r="A7169" t="s">
        <v>1607</v>
      </c>
      <c r="B7169" t="s">
        <v>1325</v>
      </c>
      <c r="C7169">
        <v>201004</v>
      </c>
      <c r="D7169">
        <v>30</v>
      </c>
      <c r="E7169" t="s">
        <v>1212</v>
      </c>
      <c r="F7169">
        <v>8657</v>
      </c>
      <c r="G7169">
        <v>7185</v>
      </c>
      <c r="H7169">
        <v>119987</v>
      </c>
      <c r="I7169">
        <v>560452007402</v>
      </c>
      <c r="J7169">
        <v>8</v>
      </c>
      <c r="K7169" t="s">
        <v>1609</v>
      </c>
      <c r="L7169">
        <v>2702</v>
      </c>
      <c r="M7169" t="s">
        <v>1596</v>
      </c>
      <c r="N7169" t="s">
        <v>1606</v>
      </c>
      <c r="O7169">
        <v>0</v>
      </c>
      <c r="P7169" t="s">
        <v>1207</v>
      </c>
      <c r="Q7169">
        <v>20060829</v>
      </c>
      <c r="R7169">
        <v>891018490</v>
      </c>
    </row>
    <row r="7170" spans="1:18">
      <c r="A7170" t="s">
        <v>1607</v>
      </c>
      <c r="B7170" t="s">
        <v>1235</v>
      </c>
      <c r="C7170">
        <v>201004</v>
      </c>
      <c r="D7170">
        <v>30</v>
      </c>
      <c r="E7170" t="s">
        <v>1212</v>
      </c>
      <c r="F7170">
        <v>25725</v>
      </c>
      <c r="G7170">
        <v>5172</v>
      </c>
      <c r="H7170">
        <v>53406</v>
      </c>
      <c r="I7170">
        <v>560452007501</v>
      </c>
      <c r="J7170">
        <v>8</v>
      </c>
      <c r="K7170" t="s">
        <v>1610</v>
      </c>
      <c r="L7170">
        <v>2702</v>
      </c>
      <c r="M7170" t="s">
        <v>1596</v>
      </c>
      <c r="N7170" t="s">
        <v>1606</v>
      </c>
      <c r="O7170">
        <v>0</v>
      </c>
      <c r="P7170" t="s">
        <v>1207</v>
      </c>
      <c r="Q7170">
        <v>20060328</v>
      </c>
      <c r="R7170">
        <v>891018490</v>
      </c>
    </row>
    <row r="7171" spans="1:18">
      <c r="A7171" t="s">
        <v>1607</v>
      </c>
      <c r="B7171" t="s">
        <v>1258</v>
      </c>
      <c r="C7171">
        <v>201004</v>
      </c>
      <c r="D7171">
        <v>30</v>
      </c>
      <c r="E7171" t="s">
        <v>1212</v>
      </c>
      <c r="F7171">
        <v>14281</v>
      </c>
      <c r="G7171">
        <v>5215</v>
      </c>
      <c r="H7171">
        <v>160407</v>
      </c>
      <c r="I7171">
        <v>560452007700</v>
      </c>
      <c r="J7171">
        <v>8</v>
      </c>
      <c r="K7171" t="s">
        <v>1610</v>
      </c>
      <c r="L7171">
        <v>2702</v>
      </c>
      <c r="M7171" t="s">
        <v>1596</v>
      </c>
      <c r="N7171" t="s">
        <v>1606</v>
      </c>
      <c r="O7171">
        <v>0</v>
      </c>
      <c r="P7171" t="s">
        <v>1207</v>
      </c>
      <c r="Q7171">
        <v>19930301</v>
      </c>
      <c r="R7171">
        <v>891018490</v>
      </c>
    </row>
    <row r="7172" spans="1:18">
      <c r="A7172" t="s">
        <v>1611</v>
      </c>
      <c r="B7172" t="s">
        <v>1234</v>
      </c>
      <c r="C7172">
        <v>201004</v>
      </c>
      <c r="D7172">
        <v>28</v>
      </c>
      <c r="E7172" t="s">
        <v>1212</v>
      </c>
      <c r="F7172">
        <v>4847</v>
      </c>
      <c r="G7172">
        <v>3202</v>
      </c>
      <c r="H7172">
        <v>333763</v>
      </c>
      <c r="I7172">
        <v>560452006900</v>
      </c>
      <c r="J7172">
        <v>8</v>
      </c>
      <c r="K7172" t="s">
        <v>1612</v>
      </c>
      <c r="L7172">
        <v>2702</v>
      </c>
      <c r="M7172" t="s">
        <v>1596</v>
      </c>
      <c r="N7172" t="s">
        <v>1606</v>
      </c>
      <c r="O7172">
        <v>0</v>
      </c>
      <c r="P7172" t="s">
        <v>1207</v>
      </c>
      <c r="Q7172">
        <v>19890201</v>
      </c>
      <c r="R7172">
        <v>891018490</v>
      </c>
    </row>
    <row r="7173" spans="1:18">
      <c r="A7173" t="s">
        <v>1611</v>
      </c>
      <c r="B7173" t="s">
        <v>1323</v>
      </c>
      <c r="C7173">
        <v>201004</v>
      </c>
      <c r="D7173">
        <v>30</v>
      </c>
      <c r="E7173" t="s">
        <v>1212</v>
      </c>
      <c r="F7173">
        <v>20202</v>
      </c>
      <c r="G7173">
        <v>6258</v>
      </c>
      <c r="H7173">
        <v>573045</v>
      </c>
      <c r="I7173">
        <v>560452007000</v>
      </c>
      <c r="J7173">
        <v>8</v>
      </c>
      <c r="K7173" t="s">
        <v>1613</v>
      </c>
      <c r="L7173">
        <v>2702</v>
      </c>
      <c r="M7173" t="s">
        <v>1596</v>
      </c>
      <c r="N7173" t="s">
        <v>1606</v>
      </c>
      <c r="O7173">
        <v>0</v>
      </c>
      <c r="P7173" t="s">
        <v>1207</v>
      </c>
      <c r="Q7173">
        <v>19890401</v>
      </c>
      <c r="R7173">
        <v>891018490</v>
      </c>
    </row>
    <row r="7174" spans="1:18">
      <c r="A7174" t="s">
        <v>1611</v>
      </c>
      <c r="B7174" t="s">
        <v>1309</v>
      </c>
      <c r="C7174">
        <v>201004</v>
      </c>
      <c r="D7174">
        <v>30</v>
      </c>
      <c r="E7174" t="s">
        <v>1212</v>
      </c>
      <c r="F7174">
        <v>40144</v>
      </c>
      <c r="G7174">
        <v>8262</v>
      </c>
      <c r="H7174">
        <v>263202</v>
      </c>
      <c r="I7174">
        <v>560452007103</v>
      </c>
      <c r="J7174">
        <v>8</v>
      </c>
      <c r="K7174" t="s">
        <v>1613</v>
      </c>
      <c r="L7174">
        <v>2702</v>
      </c>
      <c r="M7174" t="s">
        <v>1596</v>
      </c>
      <c r="N7174" t="s">
        <v>1606</v>
      </c>
      <c r="O7174">
        <v>0</v>
      </c>
      <c r="P7174" t="s">
        <v>1207</v>
      </c>
      <c r="Q7174">
        <v>20091025</v>
      </c>
      <c r="R7174">
        <v>891018490</v>
      </c>
    </row>
    <row r="7175" spans="1:18">
      <c r="A7175" t="s">
        <v>1604</v>
      </c>
      <c r="B7175" t="s">
        <v>1257</v>
      </c>
      <c r="C7175">
        <v>201005</v>
      </c>
      <c r="D7175">
        <v>4</v>
      </c>
      <c r="E7175" t="s">
        <v>1212</v>
      </c>
      <c r="F7175">
        <v>4213</v>
      </c>
      <c r="G7175">
        <v>1367</v>
      </c>
      <c r="H7175">
        <v>56025</v>
      </c>
      <c r="I7175">
        <v>560452007600</v>
      </c>
      <c r="J7175">
        <v>8</v>
      </c>
      <c r="K7175" t="s">
        <v>1605</v>
      </c>
      <c r="L7175">
        <v>2702</v>
      </c>
      <c r="M7175" t="s">
        <v>1596</v>
      </c>
      <c r="N7175" t="s">
        <v>1606</v>
      </c>
      <c r="O7175">
        <v>0</v>
      </c>
      <c r="P7175" t="s">
        <v>1207</v>
      </c>
      <c r="Q7175">
        <v>19910701</v>
      </c>
      <c r="R7175">
        <v>891018490</v>
      </c>
    </row>
    <row r="7176" spans="1:18">
      <c r="A7176" t="s">
        <v>1607</v>
      </c>
      <c r="B7176" t="s">
        <v>1324</v>
      </c>
      <c r="C7176">
        <v>201005</v>
      </c>
      <c r="D7176">
        <v>31</v>
      </c>
      <c r="E7176" t="s">
        <v>1212</v>
      </c>
      <c r="F7176">
        <v>8405</v>
      </c>
      <c r="G7176">
        <v>512</v>
      </c>
      <c r="H7176">
        <v>41281</v>
      </c>
      <c r="I7176">
        <v>560452007301</v>
      </c>
      <c r="J7176">
        <v>8</v>
      </c>
      <c r="K7176" t="s">
        <v>1608</v>
      </c>
      <c r="L7176">
        <v>2702</v>
      </c>
      <c r="M7176" t="s">
        <v>1596</v>
      </c>
      <c r="N7176" t="s">
        <v>1606</v>
      </c>
      <c r="O7176">
        <v>0</v>
      </c>
      <c r="P7176" t="s">
        <v>1207</v>
      </c>
      <c r="Q7176">
        <v>20061101</v>
      </c>
      <c r="R7176">
        <v>891018490</v>
      </c>
    </row>
    <row r="7177" spans="1:18">
      <c r="A7177" t="s">
        <v>1607</v>
      </c>
      <c r="B7177" t="s">
        <v>1325</v>
      </c>
      <c r="C7177">
        <v>201005</v>
      </c>
      <c r="D7177">
        <v>31</v>
      </c>
      <c r="E7177" t="s">
        <v>1212</v>
      </c>
      <c r="F7177">
        <v>5031</v>
      </c>
      <c r="G7177">
        <v>7717</v>
      </c>
      <c r="H7177">
        <v>139221</v>
      </c>
      <c r="I7177">
        <v>560452007402</v>
      </c>
      <c r="J7177">
        <v>8</v>
      </c>
      <c r="K7177" t="s">
        <v>1609</v>
      </c>
      <c r="L7177">
        <v>2702</v>
      </c>
      <c r="M7177" t="s">
        <v>1596</v>
      </c>
      <c r="N7177" t="s">
        <v>1606</v>
      </c>
      <c r="O7177">
        <v>0</v>
      </c>
      <c r="P7177" t="s">
        <v>1207</v>
      </c>
      <c r="Q7177">
        <v>20060829</v>
      </c>
      <c r="R7177">
        <v>891018490</v>
      </c>
    </row>
    <row r="7178" spans="1:18">
      <c r="A7178" t="s">
        <v>1607</v>
      </c>
      <c r="B7178" t="s">
        <v>1235</v>
      </c>
      <c r="C7178">
        <v>201005</v>
      </c>
      <c r="D7178">
        <v>31</v>
      </c>
      <c r="E7178" t="s">
        <v>1212</v>
      </c>
      <c r="F7178">
        <v>21990</v>
      </c>
      <c r="G7178">
        <v>10642</v>
      </c>
      <c r="H7178">
        <v>42952</v>
      </c>
      <c r="I7178">
        <v>560452007501</v>
      </c>
      <c r="J7178">
        <v>8</v>
      </c>
      <c r="K7178" t="s">
        <v>1610</v>
      </c>
      <c r="L7178">
        <v>2702</v>
      </c>
      <c r="M7178" t="s">
        <v>1596</v>
      </c>
      <c r="N7178" t="s">
        <v>1606</v>
      </c>
      <c r="O7178">
        <v>0</v>
      </c>
      <c r="P7178" t="s">
        <v>1207</v>
      </c>
      <c r="Q7178">
        <v>20060328</v>
      </c>
      <c r="R7178">
        <v>891018490</v>
      </c>
    </row>
    <row r="7179" spans="1:18">
      <c r="A7179" t="s">
        <v>1607</v>
      </c>
      <c r="B7179" t="s">
        <v>1258</v>
      </c>
      <c r="C7179">
        <v>201005</v>
      </c>
      <c r="D7179">
        <v>31</v>
      </c>
      <c r="E7179" t="s">
        <v>1212</v>
      </c>
      <c r="F7179">
        <v>15667</v>
      </c>
      <c r="G7179">
        <v>5556</v>
      </c>
      <c r="H7179">
        <v>168232</v>
      </c>
      <c r="I7179">
        <v>560452007700</v>
      </c>
      <c r="J7179">
        <v>8</v>
      </c>
      <c r="K7179" t="s">
        <v>1610</v>
      </c>
      <c r="L7179">
        <v>2702</v>
      </c>
      <c r="M7179" t="s">
        <v>1596</v>
      </c>
      <c r="N7179" t="s">
        <v>1606</v>
      </c>
      <c r="O7179">
        <v>0</v>
      </c>
      <c r="P7179" t="s">
        <v>1207</v>
      </c>
      <c r="Q7179">
        <v>19930301</v>
      </c>
      <c r="R7179">
        <v>891018490</v>
      </c>
    </row>
    <row r="7180" spans="1:18">
      <c r="A7180" t="s">
        <v>1611</v>
      </c>
      <c r="B7180" t="s">
        <v>1234</v>
      </c>
      <c r="C7180">
        <v>201005</v>
      </c>
      <c r="D7180">
        <v>31</v>
      </c>
      <c r="E7180" t="s">
        <v>1212</v>
      </c>
      <c r="F7180">
        <v>6640</v>
      </c>
      <c r="G7180">
        <v>5055</v>
      </c>
      <c r="H7180">
        <v>414415</v>
      </c>
      <c r="I7180">
        <v>560452006900</v>
      </c>
      <c r="J7180">
        <v>8</v>
      </c>
      <c r="K7180" t="s">
        <v>1612</v>
      </c>
      <c r="L7180">
        <v>2702</v>
      </c>
      <c r="M7180" t="s">
        <v>1596</v>
      </c>
      <c r="N7180" t="s">
        <v>1606</v>
      </c>
      <c r="O7180">
        <v>0</v>
      </c>
      <c r="P7180" t="s">
        <v>1207</v>
      </c>
      <c r="Q7180">
        <v>19890201</v>
      </c>
      <c r="R7180">
        <v>891018490</v>
      </c>
    </row>
    <row r="7181" spans="1:18">
      <c r="A7181" t="s">
        <v>1611</v>
      </c>
      <c r="B7181" t="s">
        <v>1323</v>
      </c>
      <c r="C7181">
        <v>201005</v>
      </c>
      <c r="D7181">
        <v>31</v>
      </c>
      <c r="E7181" t="s">
        <v>1212</v>
      </c>
      <c r="F7181">
        <v>20355</v>
      </c>
      <c r="G7181">
        <v>5829</v>
      </c>
      <c r="H7181">
        <v>587777</v>
      </c>
      <c r="I7181">
        <v>560452007000</v>
      </c>
      <c r="J7181">
        <v>8</v>
      </c>
      <c r="K7181" t="s">
        <v>1613</v>
      </c>
      <c r="L7181">
        <v>2702</v>
      </c>
      <c r="M7181" t="s">
        <v>1596</v>
      </c>
      <c r="N7181" t="s">
        <v>1606</v>
      </c>
      <c r="O7181">
        <v>0</v>
      </c>
      <c r="P7181" t="s">
        <v>1207</v>
      </c>
      <c r="Q7181">
        <v>19890401</v>
      </c>
      <c r="R7181">
        <v>891018490</v>
      </c>
    </row>
    <row r="7182" spans="1:18">
      <c r="A7182" t="s">
        <v>1604</v>
      </c>
      <c r="B7182" t="s">
        <v>1257</v>
      </c>
      <c r="C7182">
        <v>201006</v>
      </c>
      <c r="D7182">
        <v>24</v>
      </c>
      <c r="E7182" t="s">
        <v>1212</v>
      </c>
      <c r="F7182">
        <v>10349</v>
      </c>
      <c r="G7182">
        <v>3667</v>
      </c>
      <c r="H7182">
        <v>386674</v>
      </c>
      <c r="I7182">
        <v>560452007600</v>
      </c>
      <c r="J7182">
        <v>8</v>
      </c>
      <c r="K7182" t="s">
        <v>1605</v>
      </c>
      <c r="L7182">
        <v>2702</v>
      </c>
      <c r="M7182" t="s">
        <v>1596</v>
      </c>
      <c r="N7182" t="s">
        <v>1606</v>
      </c>
      <c r="O7182">
        <v>0</v>
      </c>
      <c r="P7182" t="s">
        <v>1207</v>
      </c>
      <c r="Q7182">
        <v>19910701</v>
      </c>
      <c r="R7182">
        <v>891018490</v>
      </c>
    </row>
    <row r="7183" spans="1:18">
      <c r="A7183" t="s">
        <v>1607</v>
      </c>
      <c r="B7183" t="s">
        <v>1324</v>
      </c>
      <c r="C7183">
        <v>201006</v>
      </c>
      <c r="D7183">
        <v>30</v>
      </c>
      <c r="E7183" t="s">
        <v>1212</v>
      </c>
      <c r="F7183">
        <v>7077</v>
      </c>
      <c r="G7183">
        <v>649</v>
      </c>
      <c r="H7183">
        <v>40643</v>
      </c>
      <c r="I7183">
        <v>560452007301</v>
      </c>
      <c r="J7183">
        <v>8</v>
      </c>
      <c r="K7183" t="s">
        <v>1608</v>
      </c>
      <c r="L7183">
        <v>2702</v>
      </c>
      <c r="M7183" t="s">
        <v>1596</v>
      </c>
      <c r="N7183" t="s">
        <v>1606</v>
      </c>
      <c r="O7183">
        <v>0</v>
      </c>
      <c r="P7183" t="s">
        <v>1207</v>
      </c>
      <c r="Q7183">
        <v>20061101</v>
      </c>
      <c r="R7183">
        <v>891018490</v>
      </c>
    </row>
    <row r="7184" spans="1:18">
      <c r="A7184" t="s">
        <v>1607</v>
      </c>
      <c r="B7184" t="s">
        <v>1325</v>
      </c>
      <c r="C7184">
        <v>201006</v>
      </c>
      <c r="D7184">
        <v>30</v>
      </c>
      <c r="E7184" t="s">
        <v>1212</v>
      </c>
      <c r="F7184">
        <v>6440</v>
      </c>
      <c r="G7184">
        <v>7020</v>
      </c>
      <c r="H7184">
        <v>115543</v>
      </c>
      <c r="I7184">
        <v>560452007402</v>
      </c>
      <c r="J7184">
        <v>8</v>
      </c>
      <c r="K7184" t="s">
        <v>1609</v>
      </c>
      <c r="L7184">
        <v>2702</v>
      </c>
      <c r="M7184" t="s">
        <v>1596</v>
      </c>
      <c r="N7184" t="s">
        <v>1606</v>
      </c>
      <c r="O7184">
        <v>0</v>
      </c>
      <c r="P7184" t="s">
        <v>1207</v>
      </c>
      <c r="Q7184">
        <v>20060829</v>
      </c>
      <c r="R7184">
        <v>891018490</v>
      </c>
    </row>
    <row r="7185" spans="1:18">
      <c r="A7185" t="s">
        <v>1607</v>
      </c>
      <c r="B7185" t="s">
        <v>1235</v>
      </c>
      <c r="C7185">
        <v>201006</v>
      </c>
      <c r="D7185">
        <v>30</v>
      </c>
      <c r="E7185" t="s">
        <v>1212</v>
      </c>
      <c r="F7185">
        <v>15892</v>
      </c>
      <c r="G7185">
        <v>11522</v>
      </c>
      <c r="H7185">
        <v>41529</v>
      </c>
      <c r="I7185">
        <v>560452007501</v>
      </c>
      <c r="J7185">
        <v>8</v>
      </c>
      <c r="K7185" t="s">
        <v>1610</v>
      </c>
      <c r="L7185">
        <v>2702</v>
      </c>
      <c r="M7185" t="s">
        <v>1596</v>
      </c>
      <c r="N7185" t="s">
        <v>1606</v>
      </c>
      <c r="O7185">
        <v>0</v>
      </c>
      <c r="P7185" t="s">
        <v>1207</v>
      </c>
      <c r="Q7185">
        <v>20060328</v>
      </c>
      <c r="R7185">
        <v>891018490</v>
      </c>
    </row>
    <row r="7186" spans="1:18">
      <c r="A7186" t="s">
        <v>1607</v>
      </c>
      <c r="B7186" t="s">
        <v>1258</v>
      </c>
      <c r="C7186">
        <v>201006</v>
      </c>
      <c r="D7186">
        <v>30</v>
      </c>
      <c r="E7186" t="s">
        <v>1212</v>
      </c>
      <c r="F7186">
        <v>16015</v>
      </c>
      <c r="G7186">
        <v>4737</v>
      </c>
      <c r="H7186">
        <v>155204</v>
      </c>
      <c r="I7186">
        <v>560452007700</v>
      </c>
      <c r="J7186">
        <v>8</v>
      </c>
      <c r="K7186" t="s">
        <v>1610</v>
      </c>
      <c r="L7186">
        <v>2702</v>
      </c>
      <c r="M7186" t="s">
        <v>1596</v>
      </c>
      <c r="N7186" t="s">
        <v>1606</v>
      </c>
      <c r="O7186">
        <v>0</v>
      </c>
      <c r="P7186" t="s">
        <v>1207</v>
      </c>
      <c r="Q7186">
        <v>19930301</v>
      </c>
      <c r="R7186">
        <v>891018490</v>
      </c>
    </row>
    <row r="7187" spans="1:18">
      <c r="A7187" t="s">
        <v>1611</v>
      </c>
      <c r="B7187" t="s">
        <v>1234</v>
      </c>
      <c r="C7187">
        <v>201006</v>
      </c>
      <c r="D7187">
        <v>30</v>
      </c>
      <c r="E7187" t="s">
        <v>1212</v>
      </c>
      <c r="F7187">
        <v>5360</v>
      </c>
      <c r="G7187">
        <v>4476</v>
      </c>
      <c r="H7187">
        <v>404653</v>
      </c>
      <c r="I7187">
        <v>560452006900</v>
      </c>
      <c r="J7187">
        <v>8</v>
      </c>
      <c r="K7187" t="s">
        <v>1612</v>
      </c>
      <c r="L7187">
        <v>2702</v>
      </c>
      <c r="M7187" t="s">
        <v>1596</v>
      </c>
      <c r="N7187" t="s">
        <v>1606</v>
      </c>
      <c r="O7187">
        <v>0</v>
      </c>
      <c r="P7187" t="s">
        <v>1207</v>
      </c>
      <c r="Q7187">
        <v>19890201</v>
      </c>
      <c r="R7187">
        <v>891018490</v>
      </c>
    </row>
    <row r="7188" spans="1:18">
      <c r="A7188" t="s">
        <v>1611</v>
      </c>
      <c r="B7188" t="s">
        <v>1323</v>
      </c>
      <c r="C7188">
        <v>201006</v>
      </c>
      <c r="D7188">
        <v>30</v>
      </c>
      <c r="E7188" t="s">
        <v>1212</v>
      </c>
      <c r="F7188">
        <v>21166</v>
      </c>
      <c r="G7188">
        <v>5045</v>
      </c>
      <c r="H7188">
        <v>554595</v>
      </c>
      <c r="I7188">
        <v>560452007000</v>
      </c>
      <c r="J7188">
        <v>8</v>
      </c>
      <c r="K7188" t="s">
        <v>1613</v>
      </c>
      <c r="L7188">
        <v>2702</v>
      </c>
      <c r="M7188" t="s">
        <v>1596</v>
      </c>
      <c r="N7188" t="s">
        <v>1606</v>
      </c>
      <c r="O7188">
        <v>0</v>
      </c>
      <c r="P7188" t="s">
        <v>1207</v>
      </c>
      <c r="Q7188">
        <v>19890401</v>
      </c>
      <c r="R7188">
        <v>891018490</v>
      </c>
    </row>
    <row r="7189" spans="1:18">
      <c r="A7189" t="s">
        <v>1604</v>
      </c>
      <c r="B7189" t="s">
        <v>1257</v>
      </c>
      <c r="C7189">
        <v>201007</v>
      </c>
      <c r="D7189">
        <v>31</v>
      </c>
      <c r="E7189" t="s">
        <v>1212</v>
      </c>
      <c r="F7189">
        <v>31599</v>
      </c>
      <c r="G7189">
        <v>8051</v>
      </c>
      <c r="H7189">
        <v>487650</v>
      </c>
      <c r="I7189">
        <v>560452007600</v>
      </c>
      <c r="J7189">
        <v>8</v>
      </c>
      <c r="K7189" t="s">
        <v>1605</v>
      </c>
      <c r="L7189">
        <v>2702</v>
      </c>
      <c r="M7189" t="s">
        <v>1596</v>
      </c>
      <c r="N7189" t="s">
        <v>1606</v>
      </c>
      <c r="O7189">
        <v>0</v>
      </c>
      <c r="P7189" t="s">
        <v>1207</v>
      </c>
      <c r="Q7189">
        <v>19910701</v>
      </c>
      <c r="R7189">
        <v>891018490</v>
      </c>
    </row>
    <row r="7190" spans="1:18">
      <c r="A7190" t="s">
        <v>1607</v>
      </c>
      <c r="B7190" t="s">
        <v>1324</v>
      </c>
      <c r="C7190">
        <v>201007</v>
      </c>
      <c r="D7190">
        <v>31</v>
      </c>
      <c r="E7190" t="s">
        <v>1212</v>
      </c>
      <c r="F7190">
        <v>8891</v>
      </c>
      <c r="G7190">
        <v>348</v>
      </c>
      <c r="H7190">
        <v>39278</v>
      </c>
      <c r="I7190">
        <v>560452007301</v>
      </c>
      <c r="J7190">
        <v>8</v>
      </c>
      <c r="K7190" t="s">
        <v>1608</v>
      </c>
      <c r="L7190">
        <v>2702</v>
      </c>
      <c r="M7190" t="s">
        <v>1596</v>
      </c>
      <c r="N7190" t="s">
        <v>1606</v>
      </c>
      <c r="O7190">
        <v>0</v>
      </c>
      <c r="P7190" t="s">
        <v>1207</v>
      </c>
      <c r="Q7190">
        <v>20061101</v>
      </c>
      <c r="R7190">
        <v>891018490</v>
      </c>
    </row>
    <row r="7191" spans="1:18">
      <c r="A7191" t="s">
        <v>1607</v>
      </c>
      <c r="B7191" t="s">
        <v>1325</v>
      </c>
      <c r="C7191">
        <v>201007</v>
      </c>
      <c r="D7191">
        <v>31</v>
      </c>
      <c r="E7191" t="s">
        <v>1212</v>
      </c>
      <c r="F7191">
        <v>5536</v>
      </c>
      <c r="G7191">
        <v>6836</v>
      </c>
      <c r="H7191">
        <v>120609</v>
      </c>
      <c r="I7191">
        <v>560452007402</v>
      </c>
      <c r="J7191">
        <v>8</v>
      </c>
      <c r="K7191" t="s">
        <v>1609</v>
      </c>
      <c r="L7191">
        <v>2702</v>
      </c>
      <c r="M7191" t="s">
        <v>1596</v>
      </c>
      <c r="N7191" t="s">
        <v>1606</v>
      </c>
      <c r="O7191">
        <v>0</v>
      </c>
      <c r="P7191" t="s">
        <v>1207</v>
      </c>
      <c r="Q7191">
        <v>20060829</v>
      </c>
      <c r="R7191">
        <v>891018490</v>
      </c>
    </row>
    <row r="7192" spans="1:18">
      <c r="A7192" t="s">
        <v>1607</v>
      </c>
      <c r="B7192" t="s">
        <v>1235</v>
      </c>
      <c r="C7192">
        <v>201007</v>
      </c>
      <c r="D7192">
        <v>31</v>
      </c>
      <c r="E7192" t="s">
        <v>1212</v>
      </c>
      <c r="F7192">
        <v>29312</v>
      </c>
      <c r="G7192">
        <v>4287</v>
      </c>
      <c r="H7192">
        <v>52190</v>
      </c>
      <c r="I7192">
        <v>560452007501</v>
      </c>
      <c r="J7192">
        <v>8</v>
      </c>
      <c r="K7192" t="s">
        <v>1610</v>
      </c>
      <c r="L7192">
        <v>2702</v>
      </c>
      <c r="M7192" t="s">
        <v>1596</v>
      </c>
      <c r="N7192" t="s">
        <v>1606</v>
      </c>
      <c r="O7192">
        <v>0</v>
      </c>
      <c r="P7192" t="s">
        <v>1207</v>
      </c>
      <c r="Q7192">
        <v>20060328</v>
      </c>
      <c r="R7192">
        <v>891018490</v>
      </c>
    </row>
    <row r="7193" spans="1:18">
      <c r="A7193" t="s">
        <v>1607</v>
      </c>
      <c r="B7193" t="s">
        <v>1258</v>
      </c>
      <c r="C7193">
        <v>201007</v>
      </c>
      <c r="D7193">
        <v>31</v>
      </c>
      <c r="E7193" t="s">
        <v>1212</v>
      </c>
      <c r="F7193">
        <v>14366</v>
      </c>
      <c r="G7193">
        <v>4628</v>
      </c>
      <c r="H7193">
        <v>156347</v>
      </c>
      <c r="I7193">
        <v>560452007700</v>
      </c>
      <c r="J7193">
        <v>8</v>
      </c>
      <c r="K7193" t="s">
        <v>1610</v>
      </c>
      <c r="L7193">
        <v>2702</v>
      </c>
      <c r="M7193" t="s">
        <v>1596</v>
      </c>
      <c r="N7193" t="s">
        <v>1606</v>
      </c>
      <c r="O7193">
        <v>0</v>
      </c>
      <c r="P7193" t="s">
        <v>1207</v>
      </c>
      <c r="Q7193">
        <v>19930301</v>
      </c>
      <c r="R7193">
        <v>891018490</v>
      </c>
    </row>
    <row r="7194" spans="1:18">
      <c r="A7194" t="s">
        <v>1611</v>
      </c>
      <c r="B7194" t="s">
        <v>1234</v>
      </c>
      <c r="C7194">
        <v>201007</v>
      </c>
      <c r="D7194">
        <v>31</v>
      </c>
      <c r="E7194" t="s">
        <v>1212</v>
      </c>
      <c r="F7194">
        <v>4549</v>
      </c>
      <c r="G7194">
        <v>3625</v>
      </c>
      <c r="H7194">
        <v>382153</v>
      </c>
      <c r="I7194">
        <v>560452006900</v>
      </c>
      <c r="J7194">
        <v>8</v>
      </c>
      <c r="K7194" t="s">
        <v>1612</v>
      </c>
      <c r="L7194">
        <v>2702</v>
      </c>
      <c r="M7194" t="s">
        <v>1596</v>
      </c>
      <c r="N7194" t="s">
        <v>1606</v>
      </c>
      <c r="O7194">
        <v>0</v>
      </c>
      <c r="P7194" t="s">
        <v>1207</v>
      </c>
      <c r="Q7194">
        <v>19890201</v>
      </c>
      <c r="R7194">
        <v>891018490</v>
      </c>
    </row>
    <row r="7195" spans="1:18">
      <c r="A7195" t="s">
        <v>1611</v>
      </c>
      <c r="B7195" t="s">
        <v>1323</v>
      </c>
      <c r="C7195">
        <v>201007</v>
      </c>
      <c r="D7195">
        <v>31</v>
      </c>
      <c r="E7195" t="s">
        <v>1212</v>
      </c>
      <c r="F7195">
        <v>22070</v>
      </c>
      <c r="G7195">
        <v>4986</v>
      </c>
      <c r="H7195">
        <v>549951</v>
      </c>
      <c r="I7195">
        <v>560452007000</v>
      </c>
      <c r="J7195">
        <v>8</v>
      </c>
      <c r="K7195" t="s">
        <v>1613</v>
      </c>
      <c r="L7195">
        <v>2702</v>
      </c>
      <c r="M7195" t="s">
        <v>1596</v>
      </c>
      <c r="N7195" t="s">
        <v>1606</v>
      </c>
      <c r="O7195">
        <v>0</v>
      </c>
      <c r="P7195" t="s">
        <v>1207</v>
      </c>
      <c r="Q7195">
        <v>19890401</v>
      </c>
      <c r="R7195">
        <v>891018490</v>
      </c>
    </row>
    <row r="7196" spans="1:18">
      <c r="A7196" t="s">
        <v>1604</v>
      </c>
      <c r="B7196" t="s">
        <v>1257</v>
      </c>
      <c r="C7196">
        <v>201008</v>
      </c>
      <c r="D7196">
        <v>31</v>
      </c>
      <c r="E7196" t="s">
        <v>1212</v>
      </c>
      <c r="F7196">
        <v>33373</v>
      </c>
      <c r="G7196">
        <v>8656</v>
      </c>
      <c r="H7196">
        <v>468396</v>
      </c>
      <c r="I7196">
        <v>560452007600</v>
      </c>
      <c r="J7196">
        <v>8</v>
      </c>
      <c r="K7196" t="s">
        <v>1605</v>
      </c>
      <c r="L7196">
        <v>2702</v>
      </c>
      <c r="M7196" t="s">
        <v>1596</v>
      </c>
      <c r="N7196" t="s">
        <v>1606</v>
      </c>
      <c r="O7196">
        <v>0</v>
      </c>
      <c r="P7196" t="s">
        <v>1207</v>
      </c>
      <c r="Q7196">
        <v>19910701</v>
      </c>
      <c r="R7196">
        <v>891018490</v>
      </c>
    </row>
    <row r="7197" spans="1:18">
      <c r="A7197" t="s">
        <v>1607</v>
      </c>
      <c r="B7197" t="s">
        <v>1324</v>
      </c>
      <c r="C7197">
        <v>201008</v>
      </c>
      <c r="D7197">
        <v>31</v>
      </c>
      <c r="E7197" t="s">
        <v>1212</v>
      </c>
      <c r="F7197">
        <v>6173</v>
      </c>
      <c r="G7197">
        <v>192</v>
      </c>
      <c r="H7197">
        <v>42353</v>
      </c>
      <c r="I7197">
        <v>560452007301</v>
      </c>
      <c r="J7197">
        <v>8</v>
      </c>
      <c r="K7197" t="s">
        <v>1608</v>
      </c>
      <c r="L7197">
        <v>2702</v>
      </c>
      <c r="M7197" t="s">
        <v>1596</v>
      </c>
      <c r="N7197" t="s">
        <v>1606</v>
      </c>
      <c r="O7197">
        <v>0</v>
      </c>
      <c r="P7197" t="s">
        <v>1207</v>
      </c>
      <c r="Q7197">
        <v>20061101</v>
      </c>
      <c r="R7197">
        <v>891018490</v>
      </c>
    </row>
    <row r="7198" spans="1:18">
      <c r="A7198" t="s">
        <v>1607</v>
      </c>
      <c r="B7198" t="s">
        <v>1325</v>
      </c>
      <c r="C7198">
        <v>201008</v>
      </c>
      <c r="D7198">
        <v>31</v>
      </c>
      <c r="E7198" t="s">
        <v>1212</v>
      </c>
      <c r="F7198">
        <v>4562</v>
      </c>
      <c r="G7198">
        <v>7221</v>
      </c>
      <c r="H7198">
        <v>129095</v>
      </c>
      <c r="I7198">
        <v>560452007402</v>
      </c>
      <c r="J7198">
        <v>8</v>
      </c>
      <c r="K7198" t="s">
        <v>1609</v>
      </c>
      <c r="L7198">
        <v>2702</v>
      </c>
      <c r="M7198" t="s">
        <v>1596</v>
      </c>
      <c r="N7198" t="s">
        <v>1606</v>
      </c>
      <c r="O7198">
        <v>0</v>
      </c>
      <c r="P7198" t="s">
        <v>1207</v>
      </c>
      <c r="Q7198">
        <v>20060829</v>
      </c>
      <c r="R7198">
        <v>891018490</v>
      </c>
    </row>
    <row r="7199" spans="1:18">
      <c r="A7199" t="s">
        <v>1607</v>
      </c>
      <c r="B7199" t="s">
        <v>1235</v>
      </c>
      <c r="C7199">
        <v>201008</v>
      </c>
      <c r="D7199">
        <v>31</v>
      </c>
      <c r="E7199" t="s">
        <v>1212</v>
      </c>
      <c r="F7199">
        <v>23703</v>
      </c>
      <c r="G7199">
        <v>4729</v>
      </c>
      <c r="H7199">
        <v>58177</v>
      </c>
      <c r="I7199">
        <v>560452007501</v>
      </c>
      <c r="J7199">
        <v>8</v>
      </c>
      <c r="K7199" t="s">
        <v>1610</v>
      </c>
      <c r="L7199">
        <v>2702</v>
      </c>
      <c r="M7199" t="s">
        <v>1596</v>
      </c>
      <c r="N7199" t="s">
        <v>1606</v>
      </c>
      <c r="O7199">
        <v>0</v>
      </c>
      <c r="P7199" t="s">
        <v>1207</v>
      </c>
      <c r="Q7199">
        <v>20060328</v>
      </c>
      <c r="R7199">
        <v>891018490</v>
      </c>
    </row>
    <row r="7200" spans="1:18">
      <c r="A7200" t="s">
        <v>1607</v>
      </c>
      <c r="B7200" t="s">
        <v>1258</v>
      </c>
      <c r="C7200">
        <v>201008</v>
      </c>
      <c r="D7200">
        <v>31</v>
      </c>
      <c r="E7200" t="s">
        <v>1212</v>
      </c>
      <c r="F7200">
        <v>14627</v>
      </c>
      <c r="G7200">
        <v>4497</v>
      </c>
      <c r="H7200">
        <v>151959</v>
      </c>
      <c r="I7200">
        <v>560452007700</v>
      </c>
      <c r="J7200">
        <v>8</v>
      </c>
      <c r="K7200" t="s">
        <v>1610</v>
      </c>
      <c r="L7200">
        <v>2702</v>
      </c>
      <c r="M7200" t="s">
        <v>1596</v>
      </c>
      <c r="N7200" t="s">
        <v>1606</v>
      </c>
      <c r="O7200">
        <v>0</v>
      </c>
      <c r="P7200" t="s">
        <v>1207</v>
      </c>
      <c r="Q7200">
        <v>19930301</v>
      </c>
      <c r="R7200">
        <v>891018490</v>
      </c>
    </row>
    <row r="7201" spans="1:18">
      <c r="A7201" t="s">
        <v>1611</v>
      </c>
      <c r="B7201" t="s">
        <v>1234</v>
      </c>
      <c r="C7201">
        <v>201008</v>
      </c>
      <c r="D7201">
        <v>31</v>
      </c>
      <c r="E7201" t="s">
        <v>1212</v>
      </c>
      <c r="F7201">
        <v>4490</v>
      </c>
      <c r="G7201">
        <v>3591</v>
      </c>
      <c r="H7201">
        <v>383343</v>
      </c>
      <c r="I7201">
        <v>560452006900</v>
      </c>
      <c r="J7201">
        <v>8</v>
      </c>
      <c r="K7201" t="s">
        <v>1612</v>
      </c>
      <c r="L7201">
        <v>2702</v>
      </c>
      <c r="M7201" t="s">
        <v>1596</v>
      </c>
      <c r="N7201" t="s">
        <v>1606</v>
      </c>
      <c r="O7201">
        <v>0</v>
      </c>
      <c r="P7201" t="s">
        <v>1207</v>
      </c>
      <c r="Q7201">
        <v>19890201</v>
      </c>
      <c r="R7201">
        <v>891018490</v>
      </c>
    </row>
    <row r="7202" spans="1:18">
      <c r="A7202" t="s">
        <v>1611</v>
      </c>
      <c r="B7202" t="s">
        <v>1323</v>
      </c>
      <c r="C7202">
        <v>201008</v>
      </c>
      <c r="D7202">
        <v>31</v>
      </c>
      <c r="E7202" t="s">
        <v>1212</v>
      </c>
      <c r="F7202">
        <v>20300</v>
      </c>
      <c r="G7202">
        <v>4833</v>
      </c>
      <c r="H7202">
        <v>540264</v>
      </c>
      <c r="I7202">
        <v>560452007000</v>
      </c>
      <c r="J7202">
        <v>8</v>
      </c>
      <c r="K7202" t="s">
        <v>1613</v>
      </c>
      <c r="L7202">
        <v>2702</v>
      </c>
      <c r="M7202" t="s">
        <v>1596</v>
      </c>
      <c r="N7202" t="s">
        <v>1606</v>
      </c>
      <c r="O7202">
        <v>0</v>
      </c>
      <c r="P7202" t="s">
        <v>1207</v>
      </c>
      <c r="Q7202">
        <v>19890401</v>
      </c>
      <c r="R7202">
        <v>891018490</v>
      </c>
    </row>
    <row r="7203" spans="1:18">
      <c r="A7203" t="s">
        <v>1604</v>
      </c>
      <c r="B7203" t="s">
        <v>1257</v>
      </c>
      <c r="C7203">
        <v>201009</v>
      </c>
      <c r="D7203">
        <v>25</v>
      </c>
      <c r="E7203" t="s">
        <v>1212</v>
      </c>
      <c r="F7203">
        <v>25959</v>
      </c>
      <c r="G7203">
        <v>7949</v>
      </c>
      <c r="H7203">
        <v>357777</v>
      </c>
      <c r="I7203">
        <v>560452007600</v>
      </c>
      <c r="J7203">
        <v>8</v>
      </c>
      <c r="K7203" t="s">
        <v>1605</v>
      </c>
      <c r="L7203">
        <v>2702</v>
      </c>
      <c r="M7203" t="s">
        <v>1596</v>
      </c>
      <c r="N7203" t="s">
        <v>1606</v>
      </c>
      <c r="O7203">
        <v>0</v>
      </c>
      <c r="P7203" t="s">
        <v>1207</v>
      </c>
      <c r="Q7203">
        <v>19910701</v>
      </c>
      <c r="R7203">
        <v>891018490</v>
      </c>
    </row>
    <row r="7204" spans="1:18">
      <c r="A7204" t="s">
        <v>1607</v>
      </c>
      <c r="B7204" t="s">
        <v>1324</v>
      </c>
      <c r="C7204">
        <v>201009</v>
      </c>
      <c r="D7204">
        <v>30</v>
      </c>
      <c r="E7204" t="s">
        <v>1212</v>
      </c>
      <c r="F7204">
        <v>4264</v>
      </c>
      <c r="G7204">
        <v>1226</v>
      </c>
      <c r="H7204">
        <v>45965</v>
      </c>
      <c r="I7204">
        <v>560452007301</v>
      </c>
      <c r="J7204">
        <v>8</v>
      </c>
      <c r="K7204" t="s">
        <v>1608</v>
      </c>
      <c r="L7204">
        <v>2702</v>
      </c>
      <c r="M7204" t="s">
        <v>1596</v>
      </c>
      <c r="N7204" t="s">
        <v>1606</v>
      </c>
      <c r="O7204">
        <v>0</v>
      </c>
      <c r="P7204" t="s">
        <v>1207</v>
      </c>
      <c r="Q7204">
        <v>20061101</v>
      </c>
      <c r="R7204">
        <v>891018490</v>
      </c>
    </row>
    <row r="7205" spans="1:18">
      <c r="A7205" t="s">
        <v>1607</v>
      </c>
      <c r="B7205" t="s">
        <v>1325</v>
      </c>
      <c r="C7205">
        <v>201009</v>
      </c>
      <c r="D7205">
        <v>30</v>
      </c>
      <c r="E7205" t="s">
        <v>1212</v>
      </c>
      <c r="F7205">
        <v>4469</v>
      </c>
      <c r="G7205">
        <v>9266</v>
      </c>
      <c r="H7205">
        <v>132467</v>
      </c>
      <c r="I7205">
        <v>560452007402</v>
      </c>
      <c r="J7205">
        <v>8</v>
      </c>
      <c r="K7205" t="s">
        <v>1609</v>
      </c>
      <c r="L7205">
        <v>2702</v>
      </c>
      <c r="M7205" t="s">
        <v>1596</v>
      </c>
      <c r="N7205" t="s">
        <v>1606</v>
      </c>
      <c r="O7205">
        <v>0</v>
      </c>
      <c r="P7205" t="s">
        <v>1207</v>
      </c>
      <c r="Q7205">
        <v>20060829</v>
      </c>
      <c r="R7205">
        <v>891018490</v>
      </c>
    </row>
    <row r="7206" spans="1:18">
      <c r="A7206" t="s">
        <v>1607</v>
      </c>
      <c r="B7206" t="s">
        <v>1235</v>
      </c>
      <c r="C7206">
        <v>201009</v>
      </c>
      <c r="D7206">
        <v>30</v>
      </c>
      <c r="E7206" t="s">
        <v>1212</v>
      </c>
      <c r="F7206">
        <v>18681</v>
      </c>
      <c r="G7206">
        <v>7639</v>
      </c>
      <c r="H7206">
        <v>54341</v>
      </c>
      <c r="I7206">
        <v>560452007501</v>
      </c>
      <c r="J7206">
        <v>8</v>
      </c>
      <c r="K7206" t="s">
        <v>1610</v>
      </c>
      <c r="L7206">
        <v>2702</v>
      </c>
      <c r="M7206" t="s">
        <v>1596</v>
      </c>
      <c r="N7206" t="s">
        <v>1606</v>
      </c>
      <c r="O7206">
        <v>0</v>
      </c>
      <c r="P7206" t="s">
        <v>1207</v>
      </c>
      <c r="Q7206">
        <v>20060328</v>
      </c>
      <c r="R7206">
        <v>891018490</v>
      </c>
    </row>
    <row r="7207" spans="1:18">
      <c r="A7207" t="s">
        <v>1607</v>
      </c>
      <c r="B7207" t="s">
        <v>1258</v>
      </c>
      <c r="C7207">
        <v>201009</v>
      </c>
      <c r="D7207">
        <v>30</v>
      </c>
      <c r="E7207" t="s">
        <v>1212</v>
      </c>
      <c r="F7207">
        <v>19141</v>
      </c>
      <c r="G7207">
        <v>5576</v>
      </c>
      <c r="H7207">
        <v>137612</v>
      </c>
      <c r="I7207">
        <v>560452007700</v>
      </c>
      <c r="J7207">
        <v>8</v>
      </c>
      <c r="K7207" t="s">
        <v>1610</v>
      </c>
      <c r="L7207">
        <v>2702</v>
      </c>
      <c r="M7207" t="s">
        <v>1596</v>
      </c>
      <c r="N7207" t="s">
        <v>1606</v>
      </c>
      <c r="O7207">
        <v>0</v>
      </c>
      <c r="P7207" t="s">
        <v>1207</v>
      </c>
      <c r="Q7207">
        <v>19930301</v>
      </c>
      <c r="R7207">
        <v>891018490</v>
      </c>
    </row>
    <row r="7208" spans="1:18">
      <c r="A7208" t="s">
        <v>1611</v>
      </c>
      <c r="B7208" t="s">
        <v>1234</v>
      </c>
      <c r="C7208">
        <v>201009</v>
      </c>
      <c r="D7208">
        <v>30</v>
      </c>
      <c r="E7208" t="s">
        <v>1212</v>
      </c>
      <c r="F7208">
        <v>9136</v>
      </c>
      <c r="G7208">
        <v>5456</v>
      </c>
      <c r="H7208">
        <v>415238</v>
      </c>
      <c r="I7208">
        <v>560452006900</v>
      </c>
      <c r="J7208">
        <v>8</v>
      </c>
      <c r="K7208" t="s">
        <v>1612</v>
      </c>
      <c r="L7208">
        <v>2702</v>
      </c>
      <c r="M7208" t="s">
        <v>1596</v>
      </c>
      <c r="N7208" t="s">
        <v>1606</v>
      </c>
      <c r="O7208">
        <v>0</v>
      </c>
      <c r="P7208" t="s">
        <v>1207</v>
      </c>
      <c r="Q7208">
        <v>19890201</v>
      </c>
      <c r="R7208">
        <v>891018490</v>
      </c>
    </row>
    <row r="7209" spans="1:18">
      <c r="A7209" t="s">
        <v>1611</v>
      </c>
      <c r="B7209" t="s">
        <v>1323</v>
      </c>
      <c r="C7209">
        <v>201009</v>
      </c>
      <c r="D7209">
        <v>30</v>
      </c>
      <c r="E7209" t="s">
        <v>1212</v>
      </c>
      <c r="F7209">
        <v>21016</v>
      </c>
      <c r="G7209">
        <v>5617</v>
      </c>
      <c r="H7209">
        <v>548884</v>
      </c>
      <c r="I7209">
        <v>560452007000</v>
      </c>
      <c r="J7209">
        <v>8</v>
      </c>
      <c r="K7209" t="s">
        <v>1613</v>
      </c>
      <c r="L7209">
        <v>2702</v>
      </c>
      <c r="M7209" t="s">
        <v>1596</v>
      </c>
      <c r="N7209" t="s">
        <v>1606</v>
      </c>
      <c r="O7209">
        <v>0</v>
      </c>
      <c r="P7209" t="s">
        <v>1207</v>
      </c>
      <c r="Q7209">
        <v>19890401</v>
      </c>
      <c r="R7209">
        <v>891018490</v>
      </c>
    </row>
    <row r="7210" spans="1:18">
      <c r="A7210" t="s">
        <v>1611</v>
      </c>
      <c r="B7210" t="s">
        <v>1309</v>
      </c>
      <c r="C7210">
        <v>201009</v>
      </c>
      <c r="D7210">
        <v>30</v>
      </c>
      <c r="E7210" t="s">
        <v>1212</v>
      </c>
      <c r="F7210">
        <v>35556</v>
      </c>
      <c r="G7210">
        <v>12404</v>
      </c>
      <c r="H7210">
        <v>236038</v>
      </c>
      <c r="I7210">
        <v>560452007103</v>
      </c>
      <c r="J7210">
        <v>8</v>
      </c>
      <c r="K7210" t="s">
        <v>1613</v>
      </c>
      <c r="L7210">
        <v>2702</v>
      </c>
      <c r="M7210" t="s">
        <v>1596</v>
      </c>
      <c r="N7210" t="s">
        <v>1606</v>
      </c>
      <c r="O7210">
        <v>0</v>
      </c>
      <c r="P7210" t="s">
        <v>1207</v>
      </c>
      <c r="Q7210">
        <v>20091025</v>
      </c>
      <c r="R7210">
        <v>891018490</v>
      </c>
    </row>
    <row r="7211" spans="1:18">
      <c r="A7211" t="s">
        <v>1607</v>
      </c>
      <c r="B7211" t="s">
        <v>1324</v>
      </c>
      <c r="C7211">
        <v>201010</v>
      </c>
      <c r="D7211">
        <v>31</v>
      </c>
      <c r="E7211" t="s">
        <v>1212</v>
      </c>
      <c r="F7211">
        <v>4100</v>
      </c>
      <c r="G7211">
        <v>1082</v>
      </c>
      <c r="H7211">
        <v>42980</v>
      </c>
      <c r="I7211">
        <v>560452007301</v>
      </c>
      <c r="J7211">
        <v>8</v>
      </c>
      <c r="K7211" t="s">
        <v>1608</v>
      </c>
      <c r="L7211">
        <v>2702</v>
      </c>
      <c r="M7211" t="s">
        <v>1596</v>
      </c>
      <c r="N7211" t="s">
        <v>1606</v>
      </c>
      <c r="O7211">
        <v>0</v>
      </c>
      <c r="P7211" t="s">
        <v>1207</v>
      </c>
      <c r="Q7211">
        <v>20061101</v>
      </c>
      <c r="R7211">
        <v>891018490</v>
      </c>
    </row>
    <row r="7212" spans="1:18">
      <c r="A7212" t="s">
        <v>1607</v>
      </c>
      <c r="B7212" t="s">
        <v>1325</v>
      </c>
      <c r="C7212">
        <v>201010</v>
      </c>
      <c r="D7212">
        <v>31</v>
      </c>
      <c r="E7212" t="s">
        <v>1212</v>
      </c>
      <c r="F7212">
        <v>4361</v>
      </c>
      <c r="G7212">
        <v>10475</v>
      </c>
      <c r="H7212">
        <v>140210</v>
      </c>
      <c r="I7212">
        <v>560452007402</v>
      </c>
      <c r="J7212">
        <v>8</v>
      </c>
      <c r="K7212" t="s">
        <v>1609</v>
      </c>
      <c r="L7212">
        <v>2702</v>
      </c>
      <c r="M7212" t="s">
        <v>1596</v>
      </c>
      <c r="N7212" t="s">
        <v>1606</v>
      </c>
      <c r="O7212">
        <v>0</v>
      </c>
      <c r="P7212" t="s">
        <v>1207</v>
      </c>
      <c r="Q7212">
        <v>20060829</v>
      </c>
      <c r="R7212">
        <v>891018490</v>
      </c>
    </row>
    <row r="7213" spans="1:18">
      <c r="A7213" t="s">
        <v>1607</v>
      </c>
      <c r="B7213" t="s">
        <v>1235</v>
      </c>
      <c r="C7213">
        <v>201010</v>
      </c>
      <c r="D7213">
        <v>31</v>
      </c>
      <c r="E7213" t="s">
        <v>1212</v>
      </c>
      <c r="F7213">
        <v>16550</v>
      </c>
      <c r="G7213">
        <v>11210</v>
      </c>
      <c r="H7213">
        <v>50616</v>
      </c>
      <c r="I7213">
        <v>560452007501</v>
      </c>
      <c r="J7213">
        <v>8</v>
      </c>
      <c r="K7213" t="s">
        <v>1610</v>
      </c>
      <c r="L7213">
        <v>2702</v>
      </c>
      <c r="M7213" t="s">
        <v>1596</v>
      </c>
      <c r="N7213" t="s">
        <v>1606</v>
      </c>
      <c r="O7213">
        <v>0</v>
      </c>
      <c r="P7213" t="s">
        <v>1207</v>
      </c>
      <c r="Q7213">
        <v>20060328</v>
      </c>
      <c r="R7213">
        <v>891018490</v>
      </c>
    </row>
    <row r="7214" spans="1:18">
      <c r="A7214" t="s">
        <v>1607</v>
      </c>
      <c r="B7214" t="s">
        <v>1258</v>
      </c>
      <c r="C7214">
        <v>201010</v>
      </c>
      <c r="D7214">
        <v>31</v>
      </c>
      <c r="E7214" t="s">
        <v>1212</v>
      </c>
      <c r="F7214">
        <v>15447</v>
      </c>
      <c r="G7214">
        <v>6504</v>
      </c>
      <c r="H7214">
        <v>147649</v>
      </c>
      <c r="I7214">
        <v>560452007700</v>
      </c>
      <c r="J7214">
        <v>8</v>
      </c>
      <c r="K7214" t="s">
        <v>1610</v>
      </c>
      <c r="L7214">
        <v>2702</v>
      </c>
      <c r="M7214" t="s">
        <v>1596</v>
      </c>
      <c r="N7214" t="s">
        <v>1606</v>
      </c>
      <c r="O7214">
        <v>0</v>
      </c>
      <c r="P7214" t="s">
        <v>1207</v>
      </c>
      <c r="Q7214">
        <v>19930301</v>
      </c>
      <c r="R7214">
        <v>891018490</v>
      </c>
    </row>
    <row r="7215" spans="1:18">
      <c r="A7215" t="s">
        <v>1611</v>
      </c>
      <c r="B7215" t="s">
        <v>1234</v>
      </c>
      <c r="C7215">
        <v>201010</v>
      </c>
      <c r="D7215">
        <v>31</v>
      </c>
      <c r="E7215" t="s">
        <v>1212</v>
      </c>
      <c r="F7215">
        <v>9973</v>
      </c>
      <c r="G7215">
        <v>6121</v>
      </c>
      <c r="H7215">
        <v>406982</v>
      </c>
      <c r="I7215">
        <v>560452006900</v>
      </c>
      <c r="J7215">
        <v>8</v>
      </c>
      <c r="K7215" t="s">
        <v>1612</v>
      </c>
      <c r="L7215">
        <v>2702</v>
      </c>
      <c r="M7215" t="s">
        <v>1596</v>
      </c>
      <c r="N7215" t="s">
        <v>1606</v>
      </c>
      <c r="O7215">
        <v>0</v>
      </c>
      <c r="P7215" t="s">
        <v>1207</v>
      </c>
      <c r="Q7215">
        <v>19890201</v>
      </c>
      <c r="R7215">
        <v>891018490</v>
      </c>
    </row>
    <row r="7216" spans="1:18">
      <c r="A7216" t="s">
        <v>1611</v>
      </c>
      <c r="B7216" t="s">
        <v>1323</v>
      </c>
      <c r="C7216">
        <v>201010</v>
      </c>
      <c r="D7216">
        <v>31</v>
      </c>
      <c r="E7216" t="s">
        <v>1212</v>
      </c>
      <c r="F7216">
        <v>20519</v>
      </c>
      <c r="G7216">
        <v>5818</v>
      </c>
      <c r="H7216">
        <v>571059</v>
      </c>
      <c r="I7216">
        <v>560452007000</v>
      </c>
      <c r="J7216">
        <v>8</v>
      </c>
      <c r="K7216" t="s">
        <v>1613</v>
      </c>
      <c r="L7216">
        <v>2702</v>
      </c>
      <c r="M7216" t="s">
        <v>1596</v>
      </c>
      <c r="N7216" t="s">
        <v>1606</v>
      </c>
      <c r="O7216">
        <v>0</v>
      </c>
      <c r="P7216" t="s">
        <v>1207</v>
      </c>
      <c r="Q7216">
        <v>19890401</v>
      </c>
      <c r="R7216">
        <v>891018490</v>
      </c>
    </row>
    <row r="7217" spans="1:18">
      <c r="A7217" t="s">
        <v>1611</v>
      </c>
      <c r="B7217" t="s">
        <v>1309</v>
      </c>
      <c r="C7217">
        <v>201010</v>
      </c>
      <c r="D7217">
        <v>31</v>
      </c>
      <c r="E7217" t="s">
        <v>1212</v>
      </c>
      <c r="F7217">
        <v>34737</v>
      </c>
      <c r="G7217">
        <v>15206</v>
      </c>
      <c r="H7217">
        <v>231311</v>
      </c>
      <c r="I7217">
        <v>560452007103</v>
      </c>
      <c r="J7217">
        <v>8</v>
      </c>
      <c r="K7217" t="s">
        <v>1613</v>
      </c>
      <c r="L7217">
        <v>2702</v>
      </c>
      <c r="M7217" t="s">
        <v>1596</v>
      </c>
      <c r="N7217" t="s">
        <v>1606</v>
      </c>
      <c r="O7217">
        <v>0</v>
      </c>
      <c r="P7217" t="s">
        <v>1207</v>
      </c>
      <c r="Q7217">
        <v>20091025</v>
      </c>
      <c r="R7217">
        <v>891018490</v>
      </c>
    </row>
    <row r="7218" spans="1:18">
      <c r="A7218" t="s">
        <v>1604</v>
      </c>
      <c r="B7218" t="s">
        <v>1257</v>
      </c>
      <c r="C7218">
        <v>201011</v>
      </c>
      <c r="D7218">
        <v>9</v>
      </c>
      <c r="E7218" t="s">
        <v>1212</v>
      </c>
      <c r="F7218">
        <v>3508</v>
      </c>
      <c r="G7218">
        <v>1119</v>
      </c>
      <c r="H7218">
        <v>131473</v>
      </c>
      <c r="I7218">
        <v>560452007600</v>
      </c>
      <c r="J7218">
        <v>8</v>
      </c>
      <c r="K7218" t="s">
        <v>1605</v>
      </c>
      <c r="L7218">
        <v>2702</v>
      </c>
      <c r="M7218" t="s">
        <v>1596</v>
      </c>
      <c r="N7218" t="s">
        <v>1606</v>
      </c>
      <c r="O7218">
        <v>0</v>
      </c>
      <c r="P7218" t="s">
        <v>1207</v>
      </c>
      <c r="Q7218">
        <v>19910701</v>
      </c>
      <c r="R7218">
        <v>891018490</v>
      </c>
    </row>
    <row r="7219" spans="1:18">
      <c r="A7219" t="s">
        <v>1607</v>
      </c>
      <c r="B7219" t="s">
        <v>1324</v>
      </c>
      <c r="C7219">
        <v>201011</v>
      </c>
      <c r="D7219">
        <v>30</v>
      </c>
      <c r="E7219" t="s">
        <v>1212</v>
      </c>
      <c r="F7219">
        <v>3113</v>
      </c>
      <c r="G7219">
        <v>877</v>
      </c>
      <c r="H7219">
        <v>45228</v>
      </c>
      <c r="I7219">
        <v>560452007301</v>
      </c>
      <c r="J7219">
        <v>8</v>
      </c>
      <c r="K7219" t="s">
        <v>1608</v>
      </c>
      <c r="L7219">
        <v>2702</v>
      </c>
      <c r="M7219" t="s">
        <v>1596</v>
      </c>
      <c r="N7219" t="s">
        <v>1606</v>
      </c>
      <c r="O7219">
        <v>0</v>
      </c>
      <c r="P7219" t="s">
        <v>1207</v>
      </c>
      <c r="Q7219">
        <v>20061101</v>
      </c>
      <c r="R7219">
        <v>891018490</v>
      </c>
    </row>
    <row r="7220" spans="1:18">
      <c r="A7220" t="s">
        <v>1607</v>
      </c>
      <c r="B7220" t="s">
        <v>1325</v>
      </c>
      <c r="C7220">
        <v>201011</v>
      </c>
      <c r="D7220">
        <v>30</v>
      </c>
      <c r="E7220" t="s">
        <v>1212</v>
      </c>
      <c r="F7220">
        <v>4230</v>
      </c>
      <c r="G7220">
        <v>8588</v>
      </c>
      <c r="H7220">
        <v>146491</v>
      </c>
      <c r="I7220">
        <v>560452007402</v>
      </c>
      <c r="J7220">
        <v>8</v>
      </c>
      <c r="K7220" t="s">
        <v>1609</v>
      </c>
      <c r="L7220">
        <v>2702</v>
      </c>
      <c r="M7220" t="s">
        <v>1596</v>
      </c>
      <c r="N7220" t="s">
        <v>1606</v>
      </c>
      <c r="O7220">
        <v>0</v>
      </c>
      <c r="P7220" t="s">
        <v>1207</v>
      </c>
      <c r="Q7220">
        <v>20060829</v>
      </c>
      <c r="R7220">
        <v>891018490</v>
      </c>
    </row>
    <row r="7221" spans="1:18">
      <c r="A7221" t="s">
        <v>1607</v>
      </c>
      <c r="B7221" t="s">
        <v>1235</v>
      </c>
      <c r="C7221">
        <v>201011</v>
      </c>
      <c r="D7221">
        <v>30</v>
      </c>
      <c r="E7221" t="s">
        <v>1212</v>
      </c>
      <c r="F7221">
        <v>17031</v>
      </c>
      <c r="G7221">
        <v>5103</v>
      </c>
      <c r="H7221">
        <v>73060</v>
      </c>
      <c r="I7221">
        <v>560452007501</v>
      </c>
      <c r="J7221">
        <v>8</v>
      </c>
      <c r="K7221" t="s">
        <v>1610</v>
      </c>
      <c r="L7221">
        <v>2702</v>
      </c>
      <c r="M7221" t="s">
        <v>1596</v>
      </c>
      <c r="N7221" t="s">
        <v>1606</v>
      </c>
      <c r="O7221">
        <v>0</v>
      </c>
      <c r="P7221" t="s">
        <v>1207</v>
      </c>
      <c r="Q7221">
        <v>20060328</v>
      </c>
      <c r="R7221">
        <v>891018490</v>
      </c>
    </row>
    <row r="7222" spans="1:18">
      <c r="A7222" t="s">
        <v>1607</v>
      </c>
      <c r="B7222" t="s">
        <v>1258</v>
      </c>
      <c r="C7222">
        <v>201011</v>
      </c>
      <c r="D7222">
        <v>9</v>
      </c>
      <c r="E7222" t="s">
        <v>1212</v>
      </c>
      <c r="F7222">
        <v>3348</v>
      </c>
      <c r="G7222">
        <v>1339</v>
      </c>
      <c r="H7222">
        <v>44241</v>
      </c>
      <c r="I7222">
        <v>560452007700</v>
      </c>
      <c r="J7222">
        <v>8</v>
      </c>
      <c r="K7222" t="s">
        <v>1610</v>
      </c>
      <c r="L7222">
        <v>2702</v>
      </c>
      <c r="M7222" t="s">
        <v>1596</v>
      </c>
      <c r="N7222" t="s">
        <v>1606</v>
      </c>
      <c r="O7222">
        <v>0</v>
      </c>
      <c r="P7222" t="s">
        <v>1207</v>
      </c>
      <c r="Q7222">
        <v>19930301</v>
      </c>
      <c r="R7222">
        <v>891018490</v>
      </c>
    </row>
    <row r="7223" spans="1:18">
      <c r="A7223" t="s">
        <v>1611</v>
      </c>
      <c r="B7223" t="s">
        <v>1234</v>
      </c>
      <c r="C7223">
        <v>201011</v>
      </c>
      <c r="D7223">
        <v>30</v>
      </c>
      <c r="E7223" t="s">
        <v>1212</v>
      </c>
      <c r="F7223">
        <v>12478</v>
      </c>
      <c r="G7223">
        <v>4733</v>
      </c>
      <c r="H7223">
        <v>407337</v>
      </c>
      <c r="I7223">
        <v>560452006900</v>
      </c>
      <c r="J7223">
        <v>8</v>
      </c>
      <c r="K7223" t="s">
        <v>1612</v>
      </c>
      <c r="L7223">
        <v>2702</v>
      </c>
      <c r="M7223" t="s">
        <v>1596</v>
      </c>
      <c r="N7223" t="s">
        <v>1606</v>
      </c>
      <c r="O7223">
        <v>0</v>
      </c>
      <c r="P7223" t="s">
        <v>1207</v>
      </c>
      <c r="Q7223">
        <v>19890201</v>
      </c>
      <c r="R7223">
        <v>891018490</v>
      </c>
    </row>
    <row r="7224" spans="1:18">
      <c r="A7224" t="s">
        <v>1611</v>
      </c>
      <c r="B7224" t="s">
        <v>1323</v>
      </c>
      <c r="C7224">
        <v>201011</v>
      </c>
      <c r="D7224">
        <v>30</v>
      </c>
      <c r="E7224" t="s">
        <v>1212</v>
      </c>
      <c r="F7224">
        <v>20025</v>
      </c>
      <c r="G7224">
        <v>4844</v>
      </c>
      <c r="H7224">
        <v>569230</v>
      </c>
      <c r="I7224">
        <v>560452007000</v>
      </c>
      <c r="J7224">
        <v>8</v>
      </c>
      <c r="K7224" t="s">
        <v>1613</v>
      </c>
      <c r="L7224">
        <v>2702</v>
      </c>
      <c r="M7224" t="s">
        <v>1596</v>
      </c>
      <c r="N7224" t="s">
        <v>1606</v>
      </c>
      <c r="O7224">
        <v>0</v>
      </c>
      <c r="P7224" t="s">
        <v>1207</v>
      </c>
      <c r="Q7224">
        <v>19890401</v>
      </c>
      <c r="R7224">
        <v>891018490</v>
      </c>
    </row>
    <row r="7225" spans="1:18">
      <c r="A7225" t="s">
        <v>1611</v>
      </c>
      <c r="B7225" t="s">
        <v>1309</v>
      </c>
      <c r="C7225">
        <v>201011</v>
      </c>
      <c r="D7225">
        <v>30</v>
      </c>
      <c r="E7225" t="s">
        <v>1212</v>
      </c>
      <c r="F7225">
        <v>32196</v>
      </c>
      <c r="G7225">
        <v>12905</v>
      </c>
      <c r="H7225">
        <v>221995</v>
      </c>
      <c r="I7225">
        <v>560452007103</v>
      </c>
      <c r="J7225">
        <v>8</v>
      </c>
      <c r="K7225" t="s">
        <v>1613</v>
      </c>
      <c r="L7225">
        <v>2702</v>
      </c>
      <c r="M7225" t="s">
        <v>1596</v>
      </c>
      <c r="N7225" t="s">
        <v>1606</v>
      </c>
      <c r="O7225">
        <v>0</v>
      </c>
      <c r="P7225" t="s">
        <v>1207</v>
      </c>
      <c r="Q7225">
        <v>20091025</v>
      </c>
      <c r="R7225">
        <v>891018490</v>
      </c>
    </row>
    <row r="7226" spans="1:18">
      <c r="A7226" t="s">
        <v>1604</v>
      </c>
      <c r="B7226" t="s">
        <v>1257</v>
      </c>
      <c r="C7226">
        <v>201012</v>
      </c>
      <c r="D7226">
        <v>31</v>
      </c>
      <c r="E7226" t="s">
        <v>1212</v>
      </c>
      <c r="F7226">
        <v>28547</v>
      </c>
      <c r="G7226">
        <v>7377</v>
      </c>
      <c r="H7226">
        <v>435245</v>
      </c>
      <c r="I7226">
        <v>560452007600</v>
      </c>
      <c r="J7226">
        <v>8</v>
      </c>
      <c r="K7226" t="s">
        <v>1605</v>
      </c>
      <c r="L7226">
        <v>2702</v>
      </c>
      <c r="M7226" t="s">
        <v>1596</v>
      </c>
      <c r="N7226" t="s">
        <v>1606</v>
      </c>
      <c r="O7226">
        <v>0</v>
      </c>
      <c r="P7226" t="s">
        <v>1207</v>
      </c>
      <c r="Q7226">
        <v>19910701</v>
      </c>
      <c r="R7226">
        <v>891018490</v>
      </c>
    </row>
    <row r="7227" spans="1:18">
      <c r="A7227" t="s">
        <v>1607</v>
      </c>
      <c r="B7227" t="s">
        <v>1324</v>
      </c>
      <c r="C7227">
        <v>201012</v>
      </c>
      <c r="D7227">
        <v>31</v>
      </c>
      <c r="E7227" t="s">
        <v>1212</v>
      </c>
      <c r="F7227">
        <v>5348</v>
      </c>
      <c r="G7227">
        <v>868</v>
      </c>
      <c r="H7227">
        <v>49888</v>
      </c>
      <c r="I7227">
        <v>560452007301</v>
      </c>
      <c r="J7227">
        <v>8</v>
      </c>
      <c r="K7227" t="s">
        <v>1608</v>
      </c>
      <c r="L7227">
        <v>2702</v>
      </c>
      <c r="M7227" t="s">
        <v>1596</v>
      </c>
      <c r="N7227" t="s">
        <v>1606</v>
      </c>
      <c r="O7227">
        <v>0</v>
      </c>
      <c r="P7227" t="s">
        <v>1207</v>
      </c>
      <c r="Q7227">
        <v>20061101</v>
      </c>
      <c r="R7227">
        <v>891018490</v>
      </c>
    </row>
    <row r="7228" spans="1:18">
      <c r="A7228" t="s">
        <v>1607</v>
      </c>
      <c r="B7228" t="s">
        <v>1325</v>
      </c>
      <c r="C7228">
        <v>201012</v>
      </c>
      <c r="D7228">
        <v>31</v>
      </c>
      <c r="E7228" t="s">
        <v>1212</v>
      </c>
      <c r="F7228">
        <v>4519</v>
      </c>
      <c r="G7228">
        <v>9644</v>
      </c>
      <c r="H7228">
        <v>152654</v>
      </c>
      <c r="I7228">
        <v>560452007402</v>
      </c>
      <c r="J7228">
        <v>8</v>
      </c>
      <c r="K7228" t="s">
        <v>1609</v>
      </c>
      <c r="L7228">
        <v>2702</v>
      </c>
      <c r="M7228" t="s">
        <v>1596</v>
      </c>
      <c r="N7228" t="s">
        <v>1606</v>
      </c>
      <c r="O7228">
        <v>0</v>
      </c>
      <c r="P7228" t="s">
        <v>1207</v>
      </c>
      <c r="Q7228">
        <v>20060829</v>
      </c>
      <c r="R7228">
        <v>891018490</v>
      </c>
    </row>
    <row r="7229" spans="1:18">
      <c r="A7229" t="s">
        <v>1607</v>
      </c>
      <c r="B7229" t="s">
        <v>1235</v>
      </c>
      <c r="C7229">
        <v>201012</v>
      </c>
      <c r="D7229">
        <v>31</v>
      </c>
      <c r="E7229" t="s">
        <v>1212</v>
      </c>
      <c r="F7229">
        <v>21429</v>
      </c>
      <c r="G7229">
        <v>5330</v>
      </c>
      <c r="H7229">
        <v>84235</v>
      </c>
      <c r="I7229">
        <v>560452007501</v>
      </c>
      <c r="J7229">
        <v>8</v>
      </c>
      <c r="K7229" t="s">
        <v>1610</v>
      </c>
      <c r="L7229">
        <v>2702</v>
      </c>
      <c r="M7229" t="s">
        <v>1596</v>
      </c>
      <c r="N7229" t="s">
        <v>1606</v>
      </c>
      <c r="O7229">
        <v>0</v>
      </c>
      <c r="P7229" t="s">
        <v>1207</v>
      </c>
      <c r="Q7229">
        <v>20060328</v>
      </c>
      <c r="R7229">
        <v>891018490</v>
      </c>
    </row>
    <row r="7230" spans="1:18">
      <c r="A7230" t="s">
        <v>1607</v>
      </c>
      <c r="B7230" t="s">
        <v>1258</v>
      </c>
      <c r="C7230">
        <v>201012</v>
      </c>
      <c r="D7230">
        <v>31</v>
      </c>
      <c r="E7230" t="s">
        <v>1212</v>
      </c>
      <c r="F7230">
        <v>11797</v>
      </c>
      <c r="G7230">
        <v>3971</v>
      </c>
      <c r="H7230">
        <v>215589</v>
      </c>
      <c r="I7230">
        <v>560452007700</v>
      </c>
      <c r="J7230">
        <v>8</v>
      </c>
      <c r="K7230" t="s">
        <v>1610</v>
      </c>
      <c r="L7230">
        <v>2702</v>
      </c>
      <c r="M7230" t="s">
        <v>1596</v>
      </c>
      <c r="N7230" t="s">
        <v>1606</v>
      </c>
      <c r="O7230">
        <v>0</v>
      </c>
      <c r="P7230" t="s">
        <v>1207</v>
      </c>
      <c r="Q7230">
        <v>19930301</v>
      </c>
      <c r="R7230">
        <v>891018490</v>
      </c>
    </row>
    <row r="7231" spans="1:18">
      <c r="A7231" t="s">
        <v>1611</v>
      </c>
      <c r="B7231" t="s">
        <v>1234</v>
      </c>
      <c r="C7231">
        <v>201012</v>
      </c>
      <c r="D7231">
        <v>31</v>
      </c>
      <c r="E7231" t="s">
        <v>1212</v>
      </c>
      <c r="F7231">
        <v>9357</v>
      </c>
      <c r="G7231">
        <v>3846</v>
      </c>
      <c r="H7231">
        <v>333649</v>
      </c>
      <c r="I7231">
        <v>560452006900</v>
      </c>
      <c r="J7231">
        <v>8</v>
      </c>
      <c r="K7231" t="s">
        <v>1612</v>
      </c>
      <c r="L7231">
        <v>2702</v>
      </c>
      <c r="M7231" t="s">
        <v>1596</v>
      </c>
      <c r="N7231" t="s">
        <v>1606</v>
      </c>
      <c r="O7231">
        <v>0</v>
      </c>
      <c r="P7231" t="s">
        <v>1207</v>
      </c>
      <c r="Q7231">
        <v>19890201</v>
      </c>
      <c r="R7231">
        <v>891018490</v>
      </c>
    </row>
    <row r="7232" spans="1:18">
      <c r="A7232" t="s">
        <v>1611</v>
      </c>
      <c r="B7232" t="s">
        <v>1323</v>
      </c>
      <c r="C7232">
        <v>201012</v>
      </c>
      <c r="D7232">
        <v>31</v>
      </c>
      <c r="E7232" t="s">
        <v>1212</v>
      </c>
      <c r="F7232">
        <v>17941</v>
      </c>
      <c r="G7232">
        <v>5865</v>
      </c>
      <c r="H7232">
        <v>591002</v>
      </c>
      <c r="I7232">
        <v>560452007000</v>
      </c>
      <c r="J7232">
        <v>8</v>
      </c>
      <c r="K7232" t="s">
        <v>1613</v>
      </c>
      <c r="L7232">
        <v>2702</v>
      </c>
      <c r="M7232" t="s">
        <v>1596</v>
      </c>
      <c r="N7232" t="s">
        <v>1606</v>
      </c>
      <c r="O7232">
        <v>0</v>
      </c>
      <c r="P7232" t="s">
        <v>1207</v>
      </c>
      <c r="Q7232">
        <v>19890401</v>
      </c>
      <c r="R7232">
        <v>891018490</v>
      </c>
    </row>
    <row r="7233" spans="1:18">
      <c r="A7233" t="s">
        <v>1611</v>
      </c>
      <c r="B7233" t="s">
        <v>1309</v>
      </c>
      <c r="C7233">
        <v>201012</v>
      </c>
      <c r="D7233">
        <v>31</v>
      </c>
      <c r="E7233" t="s">
        <v>1212</v>
      </c>
      <c r="F7233">
        <v>36589</v>
      </c>
      <c r="G7233">
        <v>10180</v>
      </c>
      <c r="H7233">
        <v>246837</v>
      </c>
      <c r="I7233">
        <v>560452007103</v>
      </c>
      <c r="J7233">
        <v>8</v>
      </c>
      <c r="K7233" t="s">
        <v>1613</v>
      </c>
      <c r="L7233">
        <v>2702</v>
      </c>
      <c r="M7233" t="s">
        <v>1596</v>
      </c>
      <c r="N7233" t="s">
        <v>1606</v>
      </c>
      <c r="O7233">
        <v>0</v>
      </c>
      <c r="P7233" t="s">
        <v>1207</v>
      </c>
      <c r="Q7233">
        <v>20091025</v>
      </c>
      <c r="R7233">
        <v>891018490</v>
      </c>
    </row>
    <row r="7234" spans="1:18">
      <c r="A7234" t="s">
        <v>1607</v>
      </c>
      <c r="B7234" t="s">
        <v>1307</v>
      </c>
      <c r="C7234">
        <v>201001</v>
      </c>
      <c r="D7234">
        <v>31</v>
      </c>
      <c r="E7234" t="s">
        <v>1212</v>
      </c>
      <c r="F7234">
        <v>12334</v>
      </c>
      <c r="G7234">
        <v>23191</v>
      </c>
      <c r="H7234">
        <v>36037</v>
      </c>
      <c r="I7234">
        <v>560452007200</v>
      </c>
      <c r="J7234">
        <v>9</v>
      </c>
      <c r="K7234" t="s">
        <v>1610</v>
      </c>
      <c r="L7234">
        <v>2702</v>
      </c>
      <c r="M7234" t="s">
        <v>1596</v>
      </c>
      <c r="N7234" t="s">
        <v>1606</v>
      </c>
      <c r="O7234">
        <v>0</v>
      </c>
      <c r="P7234" t="s">
        <v>1207</v>
      </c>
      <c r="Q7234">
        <v>19890801</v>
      </c>
      <c r="R7234">
        <v>891018490</v>
      </c>
    </row>
    <row r="7235" spans="1:18">
      <c r="A7235" t="s">
        <v>1611</v>
      </c>
      <c r="B7235" t="s">
        <v>1232</v>
      </c>
      <c r="C7235">
        <v>201001</v>
      </c>
      <c r="D7235">
        <v>31</v>
      </c>
      <c r="E7235" t="s">
        <v>1212</v>
      </c>
      <c r="F7235">
        <v>12304</v>
      </c>
      <c r="G7235">
        <v>6645</v>
      </c>
      <c r="H7235">
        <v>41376</v>
      </c>
      <c r="I7235">
        <v>560452004800</v>
      </c>
      <c r="J7235">
        <v>9</v>
      </c>
      <c r="K7235" t="s">
        <v>1612</v>
      </c>
      <c r="L7235">
        <v>2702</v>
      </c>
      <c r="M7235" t="s">
        <v>1596</v>
      </c>
      <c r="N7235" t="s">
        <v>1606</v>
      </c>
      <c r="O7235">
        <v>0</v>
      </c>
      <c r="P7235" t="s">
        <v>1207</v>
      </c>
      <c r="Q7235">
        <v>19880401</v>
      </c>
      <c r="R7235">
        <v>891018490</v>
      </c>
    </row>
    <row r="7236" spans="1:18">
      <c r="A7236" t="s">
        <v>1611</v>
      </c>
      <c r="B7236" t="s">
        <v>1356</v>
      </c>
      <c r="C7236">
        <v>201001</v>
      </c>
      <c r="D7236">
        <v>31</v>
      </c>
      <c r="E7236" t="s">
        <v>1212</v>
      </c>
      <c r="F7236">
        <v>6867</v>
      </c>
      <c r="G7236">
        <v>7427</v>
      </c>
      <c r="H7236">
        <v>243055</v>
      </c>
      <c r="I7236">
        <v>560452005300</v>
      </c>
      <c r="J7236">
        <v>9</v>
      </c>
      <c r="K7236" t="s">
        <v>1612</v>
      </c>
      <c r="L7236">
        <v>2702</v>
      </c>
      <c r="M7236" t="s">
        <v>1596</v>
      </c>
      <c r="N7236" t="s">
        <v>1606</v>
      </c>
      <c r="O7236">
        <v>0</v>
      </c>
      <c r="P7236" t="s">
        <v>1207</v>
      </c>
      <c r="Q7236">
        <v>19870401</v>
      </c>
      <c r="R7236">
        <v>891018490</v>
      </c>
    </row>
    <row r="7237" spans="1:18">
      <c r="A7237" t="s">
        <v>1611</v>
      </c>
      <c r="B7237" t="s">
        <v>1306</v>
      </c>
      <c r="C7237">
        <v>201001</v>
      </c>
      <c r="D7237">
        <v>31</v>
      </c>
      <c r="E7237" t="s">
        <v>1212</v>
      </c>
      <c r="F7237">
        <v>8880</v>
      </c>
      <c r="G7237">
        <v>5342</v>
      </c>
      <c r="H7237">
        <v>49</v>
      </c>
      <c r="I7237">
        <v>560452006101</v>
      </c>
      <c r="J7237">
        <v>9</v>
      </c>
      <c r="K7237" t="s">
        <v>1613</v>
      </c>
      <c r="L7237">
        <v>2702</v>
      </c>
      <c r="M7237" t="s">
        <v>1596</v>
      </c>
      <c r="N7237" t="s">
        <v>1606</v>
      </c>
      <c r="O7237">
        <v>0</v>
      </c>
      <c r="P7237" t="s">
        <v>1207</v>
      </c>
      <c r="Q7237">
        <v>20060701</v>
      </c>
      <c r="R7237">
        <v>891018490</v>
      </c>
    </row>
    <row r="7238" spans="1:18">
      <c r="A7238" t="s">
        <v>1611</v>
      </c>
      <c r="B7238" t="s">
        <v>1309</v>
      </c>
      <c r="C7238">
        <v>201001</v>
      </c>
      <c r="D7238">
        <v>31</v>
      </c>
      <c r="E7238" t="s">
        <v>1212</v>
      </c>
      <c r="F7238">
        <v>48563</v>
      </c>
      <c r="G7238">
        <v>21238</v>
      </c>
      <c r="H7238">
        <v>286173</v>
      </c>
      <c r="I7238">
        <v>560452007103</v>
      </c>
      <c r="J7238">
        <v>9</v>
      </c>
      <c r="K7238" t="s">
        <v>1613</v>
      </c>
      <c r="L7238">
        <v>2702</v>
      </c>
      <c r="M7238" t="s">
        <v>1596</v>
      </c>
      <c r="N7238" t="s">
        <v>1606</v>
      </c>
      <c r="O7238">
        <v>0</v>
      </c>
      <c r="P7238" t="s">
        <v>1207</v>
      </c>
      <c r="Q7238">
        <v>20091025</v>
      </c>
      <c r="R7238">
        <v>891018490</v>
      </c>
    </row>
    <row r="7239" spans="1:18">
      <c r="A7239" t="s">
        <v>1611</v>
      </c>
      <c r="B7239" t="s">
        <v>1237</v>
      </c>
      <c r="C7239">
        <v>201001</v>
      </c>
      <c r="D7239">
        <v>31</v>
      </c>
      <c r="E7239" t="s">
        <v>1212</v>
      </c>
      <c r="F7239">
        <v>9196</v>
      </c>
      <c r="G7239">
        <v>5958</v>
      </c>
      <c r="H7239">
        <v>171348</v>
      </c>
      <c r="I7239">
        <v>560452008100</v>
      </c>
      <c r="J7239">
        <v>9</v>
      </c>
      <c r="K7239" t="s">
        <v>1612</v>
      </c>
      <c r="L7239">
        <v>2702</v>
      </c>
      <c r="M7239" t="s">
        <v>1596</v>
      </c>
      <c r="N7239" t="s">
        <v>1606</v>
      </c>
      <c r="O7239">
        <v>0</v>
      </c>
      <c r="P7239" t="s">
        <v>1207</v>
      </c>
      <c r="Q7239">
        <v>19950301</v>
      </c>
      <c r="R7239">
        <v>891018490</v>
      </c>
    </row>
    <row r="7240" spans="1:18">
      <c r="A7240" t="s">
        <v>1611</v>
      </c>
      <c r="B7240" t="s">
        <v>1259</v>
      </c>
      <c r="C7240">
        <v>201001</v>
      </c>
      <c r="D7240">
        <v>31</v>
      </c>
      <c r="E7240" t="s">
        <v>1212</v>
      </c>
      <c r="F7240">
        <v>927</v>
      </c>
      <c r="G7240">
        <v>3648</v>
      </c>
      <c r="H7240">
        <v>8486</v>
      </c>
      <c r="I7240">
        <v>560452008301</v>
      </c>
      <c r="J7240">
        <v>9</v>
      </c>
      <c r="K7240" t="s">
        <v>1612</v>
      </c>
      <c r="L7240">
        <v>2702</v>
      </c>
      <c r="M7240" t="s">
        <v>1596</v>
      </c>
      <c r="N7240" t="s">
        <v>1606</v>
      </c>
      <c r="O7240">
        <v>0</v>
      </c>
      <c r="P7240" t="s">
        <v>1207</v>
      </c>
      <c r="Q7240">
        <v>19970422</v>
      </c>
      <c r="R7240">
        <v>891018490</v>
      </c>
    </row>
    <row r="7241" spans="1:18">
      <c r="A7241" t="s">
        <v>1607</v>
      </c>
      <c r="B7241" t="s">
        <v>1307</v>
      </c>
      <c r="C7241">
        <v>201002</v>
      </c>
      <c r="D7241">
        <v>28</v>
      </c>
      <c r="E7241" t="s">
        <v>1212</v>
      </c>
      <c r="F7241">
        <v>15081</v>
      </c>
      <c r="G7241">
        <v>20420</v>
      </c>
      <c r="H7241">
        <v>29639</v>
      </c>
      <c r="I7241">
        <v>560452007200</v>
      </c>
      <c r="J7241">
        <v>9</v>
      </c>
      <c r="K7241" t="s">
        <v>1610</v>
      </c>
      <c r="L7241">
        <v>2702</v>
      </c>
      <c r="M7241" t="s">
        <v>1596</v>
      </c>
      <c r="N7241" t="s">
        <v>1606</v>
      </c>
      <c r="O7241">
        <v>0</v>
      </c>
      <c r="P7241" t="s">
        <v>1207</v>
      </c>
      <c r="Q7241">
        <v>19890801</v>
      </c>
      <c r="R7241">
        <v>891018490</v>
      </c>
    </row>
    <row r="7242" spans="1:18">
      <c r="A7242" t="s">
        <v>1611</v>
      </c>
      <c r="B7242" t="s">
        <v>1232</v>
      </c>
      <c r="C7242">
        <v>201002</v>
      </c>
      <c r="D7242">
        <v>28</v>
      </c>
      <c r="E7242" t="s">
        <v>1212</v>
      </c>
      <c r="F7242">
        <v>9527</v>
      </c>
      <c r="G7242">
        <v>6146</v>
      </c>
      <c r="H7242">
        <v>43522</v>
      </c>
      <c r="I7242">
        <v>560452004800</v>
      </c>
      <c r="J7242">
        <v>9</v>
      </c>
      <c r="K7242" t="s">
        <v>1612</v>
      </c>
      <c r="L7242">
        <v>2702</v>
      </c>
      <c r="M7242" t="s">
        <v>1596</v>
      </c>
      <c r="N7242" t="s">
        <v>1606</v>
      </c>
      <c r="O7242">
        <v>0</v>
      </c>
      <c r="P7242" t="s">
        <v>1207</v>
      </c>
      <c r="Q7242">
        <v>19880401</v>
      </c>
      <c r="R7242">
        <v>891018490</v>
      </c>
    </row>
    <row r="7243" spans="1:18">
      <c r="A7243" t="s">
        <v>1611</v>
      </c>
      <c r="B7243" t="s">
        <v>1356</v>
      </c>
      <c r="C7243">
        <v>201002</v>
      </c>
      <c r="D7243">
        <v>28</v>
      </c>
      <c r="E7243" t="s">
        <v>1212</v>
      </c>
      <c r="F7243">
        <v>3958</v>
      </c>
      <c r="G7243">
        <v>5707</v>
      </c>
      <c r="H7243">
        <v>176884</v>
      </c>
      <c r="I7243">
        <v>560452005300</v>
      </c>
      <c r="J7243">
        <v>9</v>
      </c>
      <c r="K7243" t="s">
        <v>1612</v>
      </c>
      <c r="L7243">
        <v>2702</v>
      </c>
      <c r="M7243" t="s">
        <v>1596</v>
      </c>
      <c r="N7243" t="s">
        <v>1606</v>
      </c>
      <c r="O7243">
        <v>0</v>
      </c>
      <c r="P7243" t="s">
        <v>1207</v>
      </c>
      <c r="Q7243">
        <v>19870401</v>
      </c>
      <c r="R7243">
        <v>891018490</v>
      </c>
    </row>
    <row r="7244" spans="1:18">
      <c r="A7244" t="s">
        <v>1611</v>
      </c>
      <c r="B7244" t="s">
        <v>1306</v>
      </c>
      <c r="C7244">
        <v>201002</v>
      </c>
      <c r="D7244">
        <v>28</v>
      </c>
      <c r="E7244" t="s">
        <v>1212</v>
      </c>
      <c r="F7244">
        <v>8939</v>
      </c>
      <c r="G7244">
        <v>5964</v>
      </c>
      <c r="H7244">
        <v>8</v>
      </c>
      <c r="I7244">
        <v>560452006101</v>
      </c>
      <c r="J7244">
        <v>9</v>
      </c>
      <c r="K7244" t="s">
        <v>1613</v>
      </c>
      <c r="L7244">
        <v>2702</v>
      </c>
      <c r="M7244" t="s">
        <v>1596</v>
      </c>
      <c r="N7244" t="s">
        <v>1606</v>
      </c>
      <c r="O7244">
        <v>0</v>
      </c>
      <c r="P7244" t="s">
        <v>1207</v>
      </c>
      <c r="Q7244">
        <v>20060701</v>
      </c>
      <c r="R7244">
        <v>891018490</v>
      </c>
    </row>
    <row r="7245" spans="1:18">
      <c r="A7245" t="s">
        <v>1611</v>
      </c>
      <c r="B7245" t="s">
        <v>1309</v>
      </c>
      <c r="C7245">
        <v>201002</v>
      </c>
      <c r="D7245">
        <v>28</v>
      </c>
      <c r="E7245" t="s">
        <v>1212</v>
      </c>
      <c r="F7245">
        <v>42157</v>
      </c>
      <c r="G7245">
        <v>22963</v>
      </c>
      <c r="H7245">
        <v>233005</v>
      </c>
      <c r="I7245">
        <v>560452007103</v>
      </c>
      <c r="J7245">
        <v>9</v>
      </c>
      <c r="K7245" t="s">
        <v>1613</v>
      </c>
      <c r="L7245">
        <v>2702</v>
      </c>
      <c r="M7245" t="s">
        <v>1596</v>
      </c>
      <c r="N7245" t="s">
        <v>1606</v>
      </c>
      <c r="O7245">
        <v>0</v>
      </c>
      <c r="P7245" t="s">
        <v>1207</v>
      </c>
      <c r="Q7245">
        <v>20091025</v>
      </c>
      <c r="R7245">
        <v>891018490</v>
      </c>
    </row>
    <row r="7246" spans="1:18">
      <c r="A7246" t="s">
        <v>1611</v>
      </c>
      <c r="B7246" t="s">
        <v>1237</v>
      </c>
      <c r="C7246">
        <v>201002</v>
      </c>
      <c r="D7246">
        <v>28</v>
      </c>
      <c r="E7246" t="s">
        <v>1212</v>
      </c>
      <c r="F7246">
        <v>2763</v>
      </c>
      <c r="G7246">
        <v>4841</v>
      </c>
      <c r="H7246">
        <v>159376</v>
      </c>
      <c r="I7246">
        <v>560452008100</v>
      </c>
      <c r="J7246">
        <v>9</v>
      </c>
      <c r="K7246" t="s">
        <v>1612</v>
      </c>
      <c r="L7246">
        <v>2702</v>
      </c>
      <c r="M7246" t="s">
        <v>1596</v>
      </c>
      <c r="N7246" t="s">
        <v>1606</v>
      </c>
      <c r="O7246">
        <v>0</v>
      </c>
      <c r="P7246" t="s">
        <v>1207</v>
      </c>
      <c r="Q7246">
        <v>19950301</v>
      </c>
      <c r="R7246">
        <v>891018490</v>
      </c>
    </row>
    <row r="7247" spans="1:18">
      <c r="A7247" t="s">
        <v>1611</v>
      </c>
      <c r="B7247" t="s">
        <v>1259</v>
      </c>
      <c r="C7247">
        <v>201002</v>
      </c>
      <c r="D7247">
        <v>28</v>
      </c>
      <c r="E7247" t="s">
        <v>1212</v>
      </c>
      <c r="F7247">
        <v>2191</v>
      </c>
      <c r="G7247">
        <v>3339</v>
      </c>
      <c r="H7247">
        <v>7771</v>
      </c>
      <c r="I7247">
        <v>560452008301</v>
      </c>
      <c r="J7247">
        <v>9</v>
      </c>
      <c r="K7247" t="s">
        <v>1612</v>
      </c>
      <c r="L7247">
        <v>2702</v>
      </c>
      <c r="M7247" t="s">
        <v>1596</v>
      </c>
      <c r="N7247" t="s">
        <v>1606</v>
      </c>
      <c r="O7247">
        <v>0</v>
      </c>
      <c r="P7247" t="s">
        <v>1207</v>
      </c>
      <c r="Q7247">
        <v>19970422</v>
      </c>
      <c r="R7247">
        <v>891018490</v>
      </c>
    </row>
    <row r="7248" spans="1:18">
      <c r="A7248" t="s">
        <v>1607</v>
      </c>
      <c r="B7248" t="s">
        <v>1307</v>
      </c>
      <c r="C7248">
        <v>201003</v>
      </c>
      <c r="D7248">
        <v>30</v>
      </c>
      <c r="E7248" t="s">
        <v>1212</v>
      </c>
      <c r="F7248">
        <v>17124</v>
      </c>
      <c r="G7248">
        <v>20371</v>
      </c>
      <c r="H7248">
        <v>32161</v>
      </c>
      <c r="I7248">
        <v>560452007200</v>
      </c>
      <c r="J7248">
        <v>9</v>
      </c>
      <c r="K7248" t="s">
        <v>1610</v>
      </c>
      <c r="L7248">
        <v>2702</v>
      </c>
      <c r="M7248" t="s">
        <v>1596</v>
      </c>
      <c r="N7248" t="s">
        <v>1606</v>
      </c>
      <c r="O7248">
        <v>0</v>
      </c>
      <c r="P7248" t="s">
        <v>1207</v>
      </c>
      <c r="Q7248">
        <v>19890801</v>
      </c>
      <c r="R7248">
        <v>891018490</v>
      </c>
    </row>
    <row r="7249" spans="1:18">
      <c r="A7249" t="s">
        <v>1611</v>
      </c>
      <c r="B7249" t="s">
        <v>1232</v>
      </c>
      <c r="C7249">
        <v>201003</v>
      </c>
      <c r="D7249">
        <v>31</v>
      </c>
      <c r="E7249" t="s">
        <v>1212</v>
      </c>
      <c r="F7249">
        <v>12877</v>
      </c>
      <c r="G7249">
        <v>7486</v>
      </c>
      <c r="H7249">
        <v>51235</v>
      </c>
      <c r="I7249">
        <v>560452004800</v>
      </c>
      <c r="J7249">
        <v>9</v>
      </c>
      <c r="K7249" t="s">
        <v>1612</v>
      </c>
      <c r="L7249">
        <v>2702</v>
      </c>
      <c r="M7249" t="s">
        <v>1596</v>
      </c>
      <c r="N7249" t="s">
        <v>1606</v>
      </c>
      <c r="O7249">
        <v>0</v>
      </c>
      <c r="P7249" t="s">
        <v>1207</v>
      </c>
      <c r="Q7249">
        <v>19880401</v>
      </c>
      <c r="R7249">
        <v>891018490</v>
      </c>
    </row>
    <row r="7250" spans="1:18">
      <c r="A7250" t="s">
        <v>1611</v>
      </c>
      <c r="B7250" t="s">
        <v>1356</v>
      </c>
      <c r="C7250">
        <v>201003</v>
      </c>
      <c r="D7250">
        <v>31</v>
      </c>
      <c r="E7250" t="s">
        <v>1212</v>
      </c>
      <c r="F7250">
        <v>7333</v>
      </c>
      <c r="G7250">
        <v>6505</v>
      </c>
      <c r="H7250">
        <v>225420</v>
      </c>
      <c r="I7250">
        <v>560452005300</v>
      </c>
      <c r="J7250">
        <v>9</v>
      </c>
      <c r="K7250" t="s">
        <v>1612</v>
      </c>
      <c r="L7250">
        <v>2702</v>
      </c>
      <c r="M7250" t="s">
        <v>1596</v>
      </c>
      <c r="N7250" t="s">
        <v>1606</v>
      </c>
      <c r="O7250">
        <v>0</v>
      </c>
      <c r="P7250" t="s">
        <v>1207</v>
      </c>
      <c r="Q7250">
        <v>19870401</v>
      </c>
      <c r="R7250">
        <v>891018490</v>
      </c>
    </row>
    <row r="7251" spans="1:18">
      <c r="A7251" t="s">
        <v>1611</v>
      </c>
      <c r="B7251" t="s">
        <v>1306</v>
      </c>
      <c r="C7251">
        <v>201003</v>
      </c>
      <c r="D7251">
        <v>31</v>
      </c>
      <c r="E7251" t="s">
        <v>1212</v>
      </c>
      <c r="F7251">
        <v>8580</v>
      </c>
      <c r="G7251">
        <v>5528</v>
      </c>
      <c r="H7251">
        <v>191</v>
      </c>
      <c r="I7251">
        <v>560452006101</v>
      </c>
      <c r="J7251">
        <v>9</v>
      </c>
      <c r="K7251" t="s">
        <v>1613</v>
      </c>
      <c r="L7251">
        <v>2702</v>
      </c>
      <c r="M7251" t="s">
        <v>1596</v>
      </c>
      <c r="N7251" t="s">
        <v>1606</v>
      </c>
      <c r="O7251">
        <v>0</v>
      </c>
      <c r="P7251" t="s">
        <v>1207</v>
      </c>
      <c r="Q7251">
        <v>20060701</v>
      </c>
      <c r="R7251">
        <v>891018490</v>
      </c>
    </row>
    <row r="7252" spans="1:18">
      <c r="A7252" t="s">
        <v>1611</v>
      </c>
      <c r="B7252" t="s">
        <v>1237</v>
      </c>
      <c r="C7252">
        <v>201003</v>
      </c>
      <c r="D7252">
        <v>31</v>
      </c>
      <c r="E7252" t="s">
        <v>1212</v>
      </c>
      <c r="F7252">
        <v>2563</v>
      </c>
      <c r="G7252">
        <v>5326</v>
      </c>
      <c r="H7252">
        <v>189848</v>
      </c>
      <c r="I7252">
        <v>560452008100</v>
      </c>
      <c r="J7252">
        <v>9</v>
      </c>
      <c r="K7252" t="s">
        <v>1612</v>
      </c>
      <c r="L7252">
        <v>2702</v>
      </c>
      <c r="M7252" t="s">
        <v>1596</v>
      </c>
      <c r="N7252" t="s">
        <v>1606</v>
      </c>
      <c r="O7252">
        <v>0</v>
      </c>
      <c r="P7252" t="s">
        <v>1207</v>
      </c>
      <c r="Q7252">
        <v>19950301</v>
      </c>
      <c r="R7252">
        <v>891018490</v>
      </c>
    </row>
    <row r="7253" spans="1:18">
      <c r="A7253" t="s">
        <v>1611</v>
      </c>
      <c r="B7253" t="s">
        <v>1259</v>
      </c>
      <c r="C7253">
        <v>201003</v>
      </c>
      <c r="D7253">
        <v>30</v>
      </c>
      <c r="E7253" t="s">
        <v>1212</v>
      </c>
      <c r="F7253">
        <v>2411</v>
      </c>
      <c r="G7253">
        <v>4117</v>
      </c>
      <c r="H7253">
        <v>9451</v>
      </c>
      <c r="I7253">
        <v>560452008301</v>
      </c>
      <c r="J7253">
        <v>9</v>
      </c>
      <c r="K7253" t="s">
        <v>1612</v>
      </c>
      <c r="L7253">
        <v>2702</v>
      </c>
      <c r="M7253" t="s">
        <v>1596</v>
      </c>
      <c r="N7253" t="s">
        <v>1606</v>
      </c>
      <c r="O7253">
        <v>0</v>
      </c>
      <c r="P7253" t="s">
        <v>1207</v>
      </c>
      <c r="Q7253">
        <v>19970422</v>
      </c>
      <c r="R7253">
        <v>891018490</v>
      </c>
    </row>
    <row r="7254" spans="1:18">
      <c r="A7254" t="s">
        <v>1607</v>
      </c>
      <c r="B7254" t="s">
        <v>1307</v>
      </c>
      <c r="C7254">
        <v>201004</v>
      </c>
      <c r="D7254">
        <v>30</v>
      </c>
      <c r="E7254" t="s">
        <v>1212</v>
      </c>
      <c r="F7254">
        <v>17217</v>
      </c>
      <c r="G7254">
        <v>24077</v>
      </c>
      <c r="H7254">
        <v>30836</v>
      </c>
      <c r="I7254">
        <v>560452007200</v>
      </c>
      <c r="J7254">
        <v>9</v>
      </c>
      <c r="K7254" t="s">
        <v>1610</v>
      </c>
      <c r="L7254">
        <v>2702</v>
      </c>
      <c r="M7254" t="s">
        <v>1596</v>
      </c>
      <c r="N7254" t="s">
        <v>1606</v>
      </c>
      <c r="O7254">
        <v>0</v>
      </c>
      <c r="P7254" t="s">
        <v>1207</v>
      </c>
      <c r="Q7254">
        <v>19890801</v>
      </c>
      <c r="R7254">
        <v>891018490</v>
      </c>
    </row>
    <row r="7255" spans="1:18">
      <c r="A7255" t="s">
        <v>1611</v>
      </c>
      <c r="B7255" t="s">
        <v>1232</v>
      </c>
      <c r="C7255">
        <v>201004</v>
      </c>
      <c r="D7255">
        <v>30</v>
      </c>
      <c r="E7255" t="s">
        <v>1212</v>
      </c>
      <c r="F7255">
        <v>10846</v>
      </c>
      <c r="G7255">
        <v>9304</v>
      </c>
      <c r="H7255">
        <v>49054</v>
      </c>
      <c r="I7255">
        <v>560452004800</v>
      </c>
      <c r="J7255">
        <v>9</v>
      </c>
      <c r="K7255" t="s">
        <v>1612</v>
      </c>
      <c r="L7255">
        <v>2702</v>
      </c>
      <c r="M7255" t="s">
        <v>1596</v>
      </c>
      <c r="N7255" t="s">
        <v>1606</v>
      </c>
      <c r="O7255">
        <v>0</v>
      </c>
      <c r="P7255" t="s">
        <v>1207</v>
      </c>
      <c r="Q7255">
        <v>19880401</v>
      </c>
      <c r="R7255">
        <v>891018490</v>
      </c>
    </row>
    <row r="7256" spans="1:18">
      <c r="A7256" t="s">
        <v>1611</v>
      </c>
      <c r="B7256" t="s">
        <v>1356</v>
      </c>
      <c r="C7256">
        <v>201004</v>
      </c>
      <c r="D7256">
        <v>14</v>
      </c>
      <c r="E7256" t="s">
        <v>1212</v>
      </c>
      <c r="F7256">
        <v>3828</v>
      </c>
      <c r="G7256">
        <v>3709</v>
      </c>
      <c r="H7256">
        <v>118387</v>
      </c>
      <c r="I7256">
        <v>560452005300</v>
      </c>
      <c r="J7256">
        <v>9</v>
      </c>
      <c r="K7256" t="s">
        <v>1612</v>
      </c>
      <c r="L7256">
        <v>2702</v>
      </c>
      <c r="M7256" t="s">
        <v>1596</v>
      </c>
      <c r="N7256" t="s">
        <v>1606</v>
      </c>
      <c r="O7256">
        <v>0</v>
      </c>
      <c r="P7256" t="s">
        <v>1207</v>
      </c>
      <c r="Q7256">
        <v>19870401</v>
      </c>
      <c r="R7256">
        <v>891018490</v>
      </c>
    </row>
    <row r="7257" spans="1:18">
      <c r="A7257" t="s">
        <v>1611</v>
      </c>
      <c r="B7257" t="s">
        <v>1306</v>
      </c>
      <c r="C7257">
        <v>201004</v>
      </c>
      <c r="D7257">
        <v>30</v>
      </c>
      <c r="E7257" t="s">
        <v>1212</v>
      </c>
      <c r="F7257">
        <v>7366</v>
      </c>
      <c r="G7257">
        <v>5926</v>
      </c>
      <c r="H7257">
        <v>190</v>
      </c>
      <c r="I7257">
        <v>560452006101</v>
      </c>
      <c r="J7257">
        <v>9</v>
      </c>
      <c r="K7257" t="s">
        <v>1613</v>
      </c>
      <c r="L7257">
        <v>2702</v>
      </c>
      <c r="M7257" t="s">
        <v>1596</v>
      </c>
      <c r="N7257" t="s">
        <v>1606</v>
      </c>
      <c r="O7257">
        <v>0</v>
      </c>
      <c r="P7257" t="s">
        <v>1207</v>
      </c>
      <c r="Q7257">
        <v>20060701</v>
      </c>
      <c r="R7257">
        <v>891018490</v>
      </c>
    </row>
    <row r="7258" spans="1:18">
      <c r="A7258" t="s">
        <v>1611</v>
      </c>
      <c r="B7258" t="s">
        <v>1237</v>
      </c>
      <c r="C7258">
        <v>201004</v>
      </c>
      <c r="D7258">
        <v>16</v>
      </c>
      <c r="E7258" t="s">
        <v>1212</v>
      </c>
      <c r="F7258">
        <v>489</v>
      </c>
      <c r="G7258">
        <v>3428</v>
      </c>
      <c r="H7258">
        <v>96776</v>
      </c>
      <c r="I7258">
        <v>560452008100</v>
      </c>
      <c r="J7258">
        <v>9</v>
      </c>
      <c r="K7258" t="s">
        <v>1612</v>
      </c>
      <c r="L7258">
        <v>2702</v>
      </c>
      <c r="M7258" t="s">
        <v>1596</v>
      </c>
      <c r="N7258" t="s">
        <v>1606</v>
      </c>
      <c r="O7258">
        <v>0</v>
      </c>
      <c r="P7258" t="s">
        <v>1207</v>
      </c>
      <c r="Q7258">
        <v>19950301</v>
      </c>
      <c r="R7258">
        <v>891018490</v>
      </c>
    </row>
    <row r="7259" spans="1:18">
      <c r="A7259" t="s">
        <v>1611</v>
      </c>
      <c r="B7259" t="s">
        <v>1259</v>
      </c>
      <c r="C7259">
        <v>201004</v>
      </c>
      <c r="D7259">
        <v>30</v>
      </c>
      <c r="E7259" t="s">
        <v>1212</v>
      </c>
      <c r="F7259">
        <v>1568</v>
      </c>
      <c r="G7259">
        <v>5207</v>
      </c>
      <c r="H7259">
        <v>6025</v>
      </c>
      <c r="I7259">
        <v>560452008301</v>
      </c>
      <c r="J7259">
        <v>9</v>
      </c>
      <c r="K7259" t="s">
        <v>1612</v>
      </c>
      <c r="L7259">
        <v>2702</v>
      </c>
      <c r="M7259" t="s">
        <v>1596</v>
      </c>
      <c r="N7259" t="s">
        <v>1606</v>
      </c>
      <c r="O7259">
        <v>0</v>
      </c>
      <c r="P7259" t="s">
        <v>1207</v>
      </c>
      <c r="Q7259">
        <v>19970422</v>
      </c>
      <c r="R7259">
        <v>891018490</v>
      </c>
    </row>
    <row r="7260" spans="1:18">
      <c r="A7260" t="s">
        <v>1607</v>
      </c>
      <c r="B7260" t="s">
        <v>1307</v>
      </c>
      <c r="C7260">
        <v>201005</v>
      </c>
      <c r="D7260">
        <v>31</v>
      </c>
      <c r="E7260" t="s">
        <v>1212</v>
      </c>
      <c r="F7260">
        <v>15738</v>
      </c>
      <c r="G7260">
        <v>23495</v>
      </c>
      <c r="H7260">
        <v>32634</v>
      </c>
      <c r="I7260">
        <v>560452007200</v>
      </c>
      <c r="J7260">
        <v>9</v>
      </c>
      <c r="K7260" t="s">
        <v>1610</v>
      </c>
      <c r="L7260">
        <v>2702</v>
      </c>
      <c r="M7260" t="s">
        <v>1596</v>
      </c>
      <c r="N7260" t="s">
        <v>1606</v>
      </c>
      <c r="O7260">
        <v>0</v>
      </c>
      <c r="P7260" t="s">
        <v>1207</v>
      </c>
      <c r="Q7260">
        <v>19890801</v>
      </c>
      <c r="R7260">
        <v>891018490</v>
      </c>
    </row>
    <row r="7261" spans="1:18">
      <c r="A7261" t="s">
        <v>1611</v>
      </c>
      <c r="B7261" t="s">
        <v>1232</v>
      </c>
      <c r="C7261">
        <v>201005</v>
      </c>
      <c r="D7261">
        <v>31</v>
      </c>
      <c r="E7261" t="s">
        <v>1212</v>
      </c>
      <c r="F7261">
        <v>11159</v>
      </c>
      <c r="G7261">
        <v>9142</v>
      </c>
      <c r="H7261">
        <v>51599</v>
      </c>
      <c r="I7261">
        <v>560452004800</v>
      </c>
      <c r="J7261">
        <v>9</v>
      </c>
      <c r="K7261" t="s">
        <v>1612</v>
      </c>
      <c r="L7261">
        <v>2702</v>
      </c>
      <c r="M7261" t="s">
        <v>1596</v>
      </c>
      <c r="N7261" t="s">
        <v>1606</v>
      </c>
      <c r="O7261">
        <v>0</v>
      </c>
      <c r="P7261" t="s">
        <v>1207</v>
      </c>
      <c r="Q7261">
        <v>19880401</v>
      </c>
      <c r="R7261">
        <v>891018490</v>
      </c>
    </row>
    <row r="7262" spans="1:18">
      <c r="A7262" t="s">
        <v>1611</v>
      </c>
      <c r="B7262" t="s">
        <v>1356</v>
      </c>
      <c r="C7262">
        <v>201005</v>
      </c>
      <c r="D7262">
        <v>31</v>
      </c>
      <c r="E7262" t="s">
        <v>1212</v>
      </c>
      <c r="F7262">
        <v>9150</v>
      </c>
      <c r="G7262">
        <v>8611</v>
      </c>
      <c r="H7262">
        <v>260398</v>
      </c>
      <c r="I7262">
        <v>560452005300</v>
      </c>
      <c r="J7262">
        <v>9</v>
      </c>
      <c r="K7262" t="s">
        <v>1612</v>
      </c>
      <c r="L7262">
        <v>2702</v>
      </c>
      <c r="M7262" t="s">
        <v>1596</v>
      </c>
      <c r="N7262" t="s">
        <v>1606</v>
      </c>
      <c r="O7262">
        <v>0</v>
      </c>
      <c r="P7262" t="s">
        <v>1207</v>
      </c>
      <c r="Q7262">
        <v>19870401</v>
      </c>
      <c r="R7262">
        <v>891018490</v>
      </c>
    </row>
    <row r="7263" spans="1:18">
      <c r="A7263" t="s">
        <v>1611</v>
      </c>
      <c r="B7263" t="s">
        <v>1306</v>
      </c>
      <c r="C7263">
        <v>201005</v>
      </c>
      <c r="D7263">
        <v>31</v>
      </c>
      <c r="E7263" t="s">
        <v>1212</v>
      </c>
      <c r="F7263">
        <v>7689</v>
      </c>
      <c r="G7263">
        <v>5134</v>
      </c>
      <c r="H7263">
        <v>33</v>
      </c>
      <c r="I7263">
        <v>560452006101</v>
      </c>
      <c r="J7263">
        <v>9</v>
      </c>
      <c r="K7263" t="s">
        <v>1613</v>
      </c>
      <c r="L7263">
        <v>2702</v>
      </c>
      <c r="M7263" t="s">
        <v>1596</v>
      </c>
      <c r="N7263" t="s">
        <v>1606</v>
      </c>
      <c r="O7263">
        <v>0</v>
      </c>
      <c r="P7263" t="s">
        <v>1207</v>
      </c>
      <c r="Q7263">
        <v>20060701</v>
      </c>
      <c r="R7263">
        <v>891018490</v>
      </c>
    </row>
    <row r="7264" spans="1:18">
      <c r="A7264" t="s">
        <v>1611</v>
      </c>
      <c r="B7264" t="s">
        <v>1309</v>
      </c>
      <c r="C7264">
        <v>201005</v>
      </c>
      <c r="D7264">
        <v>31</v>
      </c>
      <c r="E7264" t="s">
        <v>1212</v>
      </c>
      <c r="F7264">
        <v>39274</v>
      </c>
      <c r="G7264">
        <v>11053</v>
      </c>
      <c r="H7264">
        <v>252531</v>
      </c>
      <c r="I7264">
        <v>560452007103</v>
      </c>
      <c r="J7264">
        <v>9</v>
      </c>
      <c r="K7264" t="s">
        <v>1613</v>
      </c>
      <c r="L7264">
        <v>2702</v>
      </c>
      <c r="M7264" t="s">
        <v>1596</v>
      </c>
      <c r="N7264" t="s">
        <v>1606</v>
      </c>
      <c r="O7264">
        <v>0</v>
      </c>
      <c r="P7264" t="s">
        <v>1207</v>
      </c>
      <c r="Q7264">
        <v>20091025</v>
      </c>
      <c r="R7264">
        <v>891018490</v>
      </c>
    </row>
    <row r="7265" spans="1:18">
      <c r="A7265" t="s">
        <v>1611</v>
      </c>
      <c r="B7265" t="s">
        <v>1259</v>
      </c>
      <c r="C7265">
        <v>201005</v>
      </c>
      <c r="D7265">
        <v>31</v>
      </c>
      <c r="E7265" t="s">
        <v>1212</v>
      </c>
      <c r="F7265">
        <v>1618</v>
      </c>
      <c r="G7265">
        <v>5008</v>
      </c>
      <c r="H7265">
        <v>6154</v>
      </c>
      <c r="I7265">
        <v>560452008301</v>
      </c>
      <c r="J7265">
        <v>9</v>
      </c>
      <c r="K7265" t="s">
        <v>1612</v>
      </c>
      <c r="L7265">
        <v>2702</v>
      </c>
      <c r="M7265" t="s">
        <v>1596</v>
      </c>
      <c r="N7265" t="s">
        <v>1606</v>
      </c>
      <c r="O7265">
        <v>0</v>
      </c>
      <c r="P7265" t="s">
        <v>1207</v>
      </c>
      <c r="Q7265">
        <v>19970422</v>
      </c>
      <c r="R7265">
        <v>891018490</v>
      </c>
    </row>
    <row r="7266" spans="1:18">
      <c r="A7266" t="s">
        <v>1607</v>
      </c>
      <c r="B7266" t="s">
        <v>1307</v>
      </c>
      <c r="C7266">
        <v>201006</v>
      </c>
      <c r="D7266">
        <v>30</v>
      </c>
      <c r="E7266" t="s">
        <v>1212</v>
      </c>
      <c r="F7266">
        <v>15371</v>
      </c>
      <c r="G7266">
        <v>19408</v>
      </c>
      <c r="H7266">
        <v>31731</v>
      </c>
      <c r="I7266">
        <v>560452007200</v>
      </c>
      <c r="J7266">
        <v>9</v>
      </c>
      <c r="K7266" t="s">
        <v>1610</v>
      </c>
      <c r="L7266">
        <v>2702</v>
      </c>
      <c r="M7266" t="s">
        <v>1596</v>
      </c>
      <c r="N7266" t="s">
        <v>1606</v>
      </c>
      <c r="O7266">
        <v>0</v>
      </c>
      <c r="P7266" t="s">
        <v>1207</v>
      </c>
      <c r="Q7266">
        <v>19890801</v>
      </c>
      <c r="R7266">
        <v>891018490</v>
      </c>
    </row>
    <row r="7267" spans="1:18">
      <c r="A7267" t="s">
        <v>1611</v>
      </c>
      <c r="B7267" t="s">
        <v>1232</v>
      </c>
      <c r="C7267">
        <v>201006</v>
      </c>
      <c r="D7267">
        <v>30</v>
      </c>
      <c r="E7267" t="s">
        <v>1212</v>
      </c>
      <c r="F7267">
        <v>11344</v>
      </c>
      <c r="G7267">
        <v>6453</v>
      </c>
      <c r="H7267">
        <v>50411</v>
      </c>
      <c r="I7267">
        <v>560452004800</v>
      </c>
      <c r="J7267">
        <v>9</v>
      </c>
      <c r="K7267" t="s">
        <v>1612</v>
      </c>
      <c r="L7267">
        <v>2702</v>
      </c>
      <c r="M7267" t="s">
        <v>1596</v>
      </c>
      <c r="N7267" t="s">
        <v>1606</v>
      </c>
      <c r="O7267">
        <v>0</v>
      </c>
      <c r="P7267" t="s">
        <v>1207</v>
      </c>
      <c r="Q7267">
        <v>19880401</v>
      </c>
      <c r="R7267">
        <v>891018490</v>
      </c>
    </row>
    <row r="7268" spans="1:18">
      <c r="A7268" t="s">
        <v>1611</v>
      </c>
      <c r="B7268" t="s">
        <v>1356</v>
      </c>
      <c r="C7268">
        <v>201006</v>
      </c>
      <c r="D7268">
        <v>30</v>
      </c>
      <c r="E7268" t="s">
        <v>1212</v>
      </c>
      <c r="F7268">
        <v>9515</v>
      </c>
      <c r="G7268">
        <v>9561</v>
      </c>
      <c r="H7268">
        <v>251008</v>
      </c>
      <c r="I7268">
        <v>560452005300</v>
      </c>
      <c r="J7268">
        <v>9</v>
      </c>
      <c r="K7268" t="s">
        <v>1612</v>
      </c>
      <c r="L7268">
        <v>2702</v>
      </c>
      <c r="M7268" t="s">
        <v>1596</v>
      </c>
      <c r="N7268" t="s">
        <v>1606</v>
      </c>
      <c r="O7268">
        <v>0</v>
      </c>
      <c r="P7268" t="s">
        <v>1207</v>
      </c>
      <c r="Q7268">
        <v>19870401</v>
      </c>
      <c r="R7268">
        <v>891018490</v>
      </c>
    </row>
    <row r="7269" spans="1:18">
      <c r="A7269" t="s">
        <v>1611</v>
      </c>
      <c r="B7269" t="s">
        <v>1306</v>
      </c>
      <c r="C7269">
        <v>201006</v>
      </c>
      <c r="D7269">
        <v>30</v>
      </c>
      <c r="E7269" t="s">
        <v>1212</v>
      </c>
      <c r="F7269">
        <v>6686</v>
      </c>
      <c r="G7269">
        <v>4076</v>
      </c>
      <c r="H7269">
        <v>81</v>
      </c>
      <c r="I7269">
        <v>560452006101</v>
      </c>
      <c r="J7269">
        <v>9</v>
      </c>
      <c r="K7269" t="s">
        <v>1613</v>
      </c>
      <c r="L7269">
        <v>2702</v>
      </c>
      <c r="M7269" t="s">
        <v>1596</v>
      </c>
      <c r="N7269" t="s">
        <v>1606</v>
      </c>
      <c r="O7269">
        <v>0</v>
      </c>
      <c r="P7269" t="s">
        <v>1207</v>
      </c>
      <c r="Q7269">
        <v>20060701</v>
      </c>
      <c r="R7269">
        <v>891018490</v>
      </c>
    </row>
    <row r="7270" spans="1:18">
      <c r="A7270" t="s">
        <v>1611</v>
      </c>
      <c r="B7270" t="s">
        <v>1309</v>
      </c>
      <c r="C7270">
        <v>201006</v>
      </c>
      <c r="D7270">
        <v>30</v>
      </c>
      <c r="E7270" t="s">
        <v>1212</v>
      </c>
      <c r="F7270">
        <v>37581</v>
      </c>
      <c r="G7270">
        <v>12390</v>
      </c>
      <c r="H7270">
        <v>239536</v>
      </c>
      <c r="I7270">
        <v>560452007103</v>
      </c>
      <c r="J7270">
        <v>9</v>
      </c>
      <c r="K7270" t="s">
        <v>1613</v>
      </c>
      <c r="L7270">
        <v>2702</v>
      </c>
      <c r="M7270" t="s">
        <v>1596</v>
      </c>
      <c r="N7270" t="s">
        <v>1606</v>
      </c>
      <c r="O7270">
        <v>0</v>
      </c>
      <c r="P7270" t="s">
        <v>1207</v>
      </c>
      <c r="Q7270">
        <v>20091025</v>
      </c>
      <c r="R7270">
        <v>891018490</v>
      </c>
    </row>
    <row r="7271" spans="1:18">
      <c r="A7271" t="s">
        <v>1611</v>
      </c>
      <c r="B7271" t="s">
        <v>1259</v>
      </c>
      <c r="C7271">
        <v>201006</v>
      </c>
      <c r="D7271">
        <v>30</v>
      </c>
      <c r="E7271" t="s">
        <v>1212</v>
      </c>
      <c r="F7271">
        <v>1177</v>
      </c>
      <c r="G7271">
        <v>4368</v>
      </c>
      <c r="H7271">
        <v>6600</v>
      </c>
      <c r="I7271">
        <v>560452008301</v>
      </c>
      <c r="J7271">
        <v>9</v>
      </c>
      <c r="K7271" t="s">
        <v>1612</v>
      </c>
      <c r="L7271">
        <v>2702</v>
      </c>
      <c r="M7271" t="s">
        <v>1596</v>
      </c>
      <c r="N7271" t="s">
        <v>1606</v>
      </c>
      <c r="O7271">
        <v>0</v>
      </c>
      <c r="P7271" t="s">
        <v>1207</v>
      </c>
      <c r="Q7271">
        <v>19970422</v>
      </c>
      <c r="R7271">
        <v>891018490</v>
      </c>
    </row>
    <row r="7272" spans="1:18">
      <c r="A7272" t="s">
        <v>1607</v>
      </c>
      <c r="B7272" t="s">
        <v>1307</v>
      </c>
      <c r="C7272">
        <v>201007</v>
      </c>
      <c r="D7272">
        <v>31</v>
      </c>
      <c r="E7272" t="s">
        <v>1212</v>
      </c>
      <c r="F7272">
        <v>15995</v>
      </c>
      <c r="G7272">
        <v>20050</v>
      </c>
      <c r="H7272">
        <v>33268</v>
      </c>
      <c r="I7272">
        <v>560452007200</v>
      </c>
      <c r="J7272">
        <v>9</v>
      </c>
      <c r="K7272" t="s">
        <v>1610</v>
      </c>
      <c r="L7272">
        <v>2702</v>
      </c>
      <c r="M7272" t="s">
        <v>1596</v>
      </c>
      <c r="N7272" t="s">
        <v>1606</v>
      </c>
      <c r="O7272">
        <v>0</v>
      </c>
      <c r="P7272" t="s">
        <v>1207</v>
      </c>
      <c r="Q7272">
        <v>19890801</v>
      </c>
      <c r="R7272">
        <v>891018490</v>
      </c>
    </row>
    <row r="7273" spans="1:18">
      <c r="A7273" t="s">
        <v>1611</v>
      </c>
      <c r="B7273" t="s">
        <v>1232</v>
      </c>
      <c r="C7273">
        <v>201007</v>
      </c>
      <c r="D7273">
        <v>31</v>
      </c>
      <c r="E7273" t="s">
        <v>1212</v>
      </c>
      <c r="F7273">
        <v>12261</v>
      </c>
      <c r="G7273">
        <v>6819</v>
      </c>
      <c r="H7273">
        <v>50568</v>
      </c>
      <c r="I7273">
        <v>560452004800</v>
      </c>
      <c r="J7273">
        <v>9</v>
      </c>
      <c r="K7273" t="s">
        <v>1612</v>
      </c>
      <c r="L7273">
        <v>2702</v>
      </c>
      <c r="M7273" t="s">
        <v>1596</v>
      </c>
      <c r="N7273" t="s">
        <v>1606</v>
      </c>
      <c r="O7273">
        <v>0</v>
      </c>
      <c r="P7273" t="s">
        <v>1207</v>
      </c>
      <c r="Q7273">
        <v>19880401</v>
      </c>
      <c r="R7273">
        <v>891018490</v>
      </c>
    </row>
    <row r="7274" spans="1:18">
      <c r="A7274" t="s">
        <v>1611</v>
      </c>
      <c r="B7274" t="s">
        <v>1356</v>
      </c>
      <c r="C7274">
        <v>201007</v>
      </c>
      <c r="D7274">
        <v>31</v>
      </c>
      <c r="E7274" t="s">
        <v>1212</v>
      </c>
      <c r="F7274">
        <v>7127</v>
      </c>
      <c r="G7274">
        <v>12184</v>
      </c>
      <c r="H7274">
        <v>260792</v>
      </c>
      <c r="I7274">
        <v>560452005300</v>
      </c>
      <c r="J7274">
        <v>9</v>
      </c>
      <c r="K7274" t="s">
        <v>1612</v>
      </c>
      <c r="L7274">
        <v>2702</v>
      </c>
      <c r="M7274" t="s">
        <v>1596</v>
      </c>
      <c r="N7274" t="s">
        <v>1606</v>
      </c>
      <c r="O7274">
        <v>0</v>
      </c>
      <c r="P7274" t="s">
        <v>1207</v>
      </c>
      <c r="Q7274">
        <v>19870401</v>
      </c>
      <c r="R7274">
        <v>891018490</v>
      </c>
    </row>
    <row r="7275" spans="1:18">
      <c r="A7275" t="s">
        <v>1611</v>
      </c>
      <c r="B7275" t="s">
        <v>1306</v>
      </c>
      <c r="C7275">
        <v>201007</v>
      </c>
      <c r="D7275">
        <v>31</v>
      </c>
      <c r="E7275" t="s">
        <v>1212</v>
      </c>
      <c r="F7275">
        <v>7234</v>
      </c>
      <c r="G7275">
        <v>4580</v>
      </c>
      <c r="H7275">
        <v>356</v>
      </c>
      <c r="I7275">
        <v>560452006101</v>
      </c>
      <c r="J7275">
        <v>9</v>
      </c>
      <c r="K7275" t="s">
        <v>1613</v>
      </c>
      <c r="L7275">
        <v>2702</v>
      </c>
      <c r="M7275" t="s">
        <v>1596</v>
      </c>
      <c r="N7275" t="s">
        <v>1606</v>
      </c>
      <c r="O7275">
        <v>0</v>
      </c>
      <c r="P7275" t="s">
        <v>1207</v>
      </c>
      <c r="Q7275">
        <v>20060701</v>
      </c>
      <c r="R7275">
        <v>891018490</v>
      </c>
    </row>
    <row r="7276" spans="1:18">
      <c r="A7276" t="s">
        <v>1611</v>
      </c>
      <c r="B7276" t="s">
        <v>1309</v>
      </c>
      <c r="C7276">
        <v>201007</v>
      </c>
      <c r="D7276">
        <v>31</v>
      </c>
      <c r="E7276" t="s">
        <v>1212</v>
      </c>
      <c r="F7276">
        <v>38450</v>
      </c>
      <c r="G7276">
        <v>10703</v>
      </c>
      <c r="H7276">
        <v>254699</v>
      </c>
      <c r="I7276">
        <v>560452007103</v>
      </c>
      <c r="J7276">
        <v>9</v>
      </c>
      <c r="K7276" t="s">
        <v>1613</v>
      </c>
      <c r="L7276">
        <v>2702</v>
      </c>
      <c r="M7276" t="s">
        <v>1596</v>
      </c>
      <c r="N7276" t="s">
        <v>1606</v>
      </c>
      <c r="O7276">
        <v>0</v>
      </c>
      <c r="P7276" t="s">
        <v>1207</v>
      </c>
      <c r="Q7276">
        <v>20091025</v>
      </c>
      <c r="R7276">
        <v>891018490</v>
      </c>
    </row>
    <row r="7277" spans="1:18">
      <c r="A7277" t="s">
        <v>1611</v>
      </c>
      <c r="B7277" t="s">
        <v>1259</v>
      </c>
      <c r="C7277">
        <v>201007</v>
      </c>
      <c r="D7277">
        <v>31</v>
      </c>
      <c r="E7277" t="s">
        <v>1212</v>
      </c>
      <c r="F7277">
        <v>1789</v>
      </c>
      <c r="G7277">
        <v>3481</v>
      </c>
      <c r="H7277">
        <v>6003</v>
      </c>
      <c r="I7277">
        <v>560452008301</v>
      </c>
      <c r="J7277">
        <v>9</v>
      </c>
      <c r="K7277" t="s">
        <v>1612</v>
      </c>
      <c r="L7277">
        <v>2702</v>
      </c>
      <c r="M7277" t="s">
        <v>1596</v>
      </c>
      <c r="N7277" t="s">
        <v>1606</v>
      </c>
      <c r="O7277">
        <v>0</v>
      </c>
      <c r="P7277" t="s">
        <v>1207</v>
      </c>
      <c r="Q7277">
        <v>19970422</v>
      </c>
      <c r="R7277">
        <v>891018490</v>
      </c>
    </row>
    <row r="7278" spans="1:18">
      <c r="A7278" t="s">
        <v>1607</v>
      </c>
      <c r="B7278" t="s">
        <v>1307</v>
      </c>
      <c r="C7278">
        <v>201008</v>
      </c>
      <c r="D7278">
        <v>31</v>
      </c>
      <c r="E7278" t="s">
        <v>1212</v>
      </c>
      <c r="F7278">
        <v>20114</v>
      </c>
      <c r="G7278">
        <v>19619</v>
      </c>
      <c r="H7278">
        <v>27604</v>
      </c>
      <c r="I7278">
        <v>560452007200</v>
      </c>
      <c r="J7278">
        <v>9</v>
      </c>
      <c r="K7278" t="s">
        <v>1610</v>
      </c>
      <c r="L7278">
        <v>2702</v>
      </c>
      <c r="M7278" t="s">
        <v>1596</v>
      </c>
      <c r="N7278" t="s">
        <v>1606</v>
      </c>
      <c r="O7278">
        <v>0</v>
      </c>
      <c r="P7278" t="s">
        <v>1207</v>
      </c>
      <c r="Q7278">
        <v>19890801</v>
      </c>
      <c r="R7278">
        <v>891018490</v>
      </c>
    </row>
    <row r="7279" spans="1:18">
      <c r="A7279" t="s">
        <v>1611</v>
      </c>
      <c r="B7279" t="s">
        <v>1232</v>
      </c>
      <c r="C7279">
        <v>201008</v>
      </c>
      <c r="D7279">
        <v>31</v>
      </c>
      <c r="E7279" t="s">
        <v>1212</v>
      </c>
      <c r="F7279">
        <v>11611</v>
      </c>
      <c r="G7279">
        <v>7128</v>
      </c>
      <c r="H7279">
        <v>50570</v>
      </c>
      <c r="I7279">
        <v>560452004800</v>
      </c>
      <c r="J7279">
        <v>9</v>
      </c>
      <c r="K7279" t="s">
        <v>1612</v>
      </c>
      <c r="L7279">
        <v>2702</v>
      </c>
      <c r="M7279" t="s">
        <v>1596</v>
      </c>
      <c r="N7279" t="s">
        <v>1606</v>
      </c>
      <c r="O7279">
        <v>0</v>
      </c>
      <c r="P7279" t="s">
        <v>1207</v>
      </c>
      <c r="Q7279">
        <v>19880401</v>
      </c>
      <c r="R7279">
        <v>891018490</v>
      </c>
    </row>
    <row r="7280" spans="1:18">
      <c r="A7280" t="s">
        <v>1611</v>
      </c>
      <c r="B7280" t="s">
        <v>1356</v>
      </c>
      <c r="C7280">
        <v>201008</v>
      </c>
      <c r="D7280">
        <v>31</v>
      </c>
      <c r="E7280" t="s">
        <v>1212</v>
      </c>
      <c r="F7280">
        <v>6458</v>
      </c>
      <c r="G7280">
        <v>13769</v>
      </c>
      <c r="H7280">
        <v>259378</v>
      </c>
      <c r="I7280">
        <v>560452005300</v>
      </c>
      <c r="J7280">
        <v>9</v>
      </c>
      <c r="K7280" t="s">
        <v>1612</v>
      </c>
      <c r="L7280">
        <v>2702</v>
      </c>
      <c r="M7280" t="s">
        <v>1596</v>
      </c>
      <c r="N7280" t="s">
        <v>1606</v>
      </c>
      <c r="O7280">
        <v>0</v>
      </c>
      <c r="P7280" t="s">
        <v>1207</v>
      </c>
      <c r="Q7280">
        <v>19870401</v>
      </c>
      <c r="R7280">
        <v>891018490</v>
      </c>
    </row>
    <row r="7281" spans="1:18">
      <c r="A7281" t="s">
        <v>1611</v>
      </c>
      <c r="B7281" t="s">
        <v>1306</v>
      </c>
      <c r="C7281">
        <v>201008</v>
      </c>
      <c r="D7281">
        <v>31</v>
      </c>
      <c r="E7281" t="s">
        <v>1212</v>
      </c>
      <c r="F7281">
        <v>7126</v>
      </c>
      <c r="G7281">
        <v>4603</v>
      </c>
      <c r="H7281">
        <v>259</v>
      </c>
      <c r="I7281">
        <v>560452006101</v>
      </c>
      <c r="J7281">
        <v>9</v>
      </c>
      <c r="K7281" t="s">
        <v>1613</v>
      </c>
      <c r="L7281">
        <v>2702</v>
      </c>
      <c r="M7281" t="s">
        <v>1596</v>
      </c>
      <c r="N7281" t="s">
        <v>1606</v>
      </c>
      <c r="O7281">
        <v>0</v>
      </c>
      <c r="P7281" t="s">
        <v>1207</v>
      </c>
      <c r="Q7281">
        <v>20060701</v>
      </c>
      <c r="R7281">
        <v>891018490</v>
      </c>
    </row>
    <row r="7282" spans="1:18">
      <c r="A7282" t="s">
        <v>1611</v>
      </c>
      <c r="B7282" t="s">
        <v>1309</v>
      </c>
      <c r="C7282">
        <v>201008</v>
      </c>
      <c r="D7282">
        <v>31</v>
      </c>
      <c r="E7282" t="s">
        <v>1212</v>
      </c>
      <c r="F7282">
        <v>36515</v>
      </c>
      <c r="G7282">
        <v>11336</v>
      </c>
      <c r="H7282">
        <v>247557</v>
      </c>
      <c r="I7282">
        <v>560452007103</v>
      </c>
      <c r="J7282">
        <v>9</v>
      </c>
      <c r="K7282" t="s">
        <v>1613</v>
      </c>
      <c r="L7282">
        <v>2702</v>
      </c>
      <c r="M7282" t="s">
        <v>1596</v>
      </c>
      <c r="N7282" t="s">
        <v>1606</v>
      </c>
      <c r="O7282">
        <v>0</v>
      </c>
      <c r="P7282" t="s">
        <v>1207</v>
      </c>
      <c r="Q7282">
        <v>20091025</v>
      </c>
      <c r="R7282">
        <v>891018490</v>
      </c>
    </row>
    <row r="7283" spans="1:18">
      <c r="A7283" t="s">
        <v>1611</v>
      </c>
      <c r="B7283" t="s">
        <v>1259</v>
      </c>
      <c r="C7283">
        <v>201008</v>
      </c>
      <c r="D7283">
        <v>31</v>
      </c>
      <c r="E7283" t="s">
        <v>1212</v>
      </c>
      <c r="F7283">
        <v>1823</v>
      </c>
      <c r="G7283">
        <v>3074</v>
      </c>
      <c r="H7283">
        <v>6259</v>
      </c>
      <c r="I7283">
        <v>560452008301</v>
      </c>
      <c r="J7283">
        <v>9</v>
      </c>
      <c r="K7283" t="s">
        <v>1612</v>
      </c>
      <c r="L7283">
        <v>2702</v>
      </c>
      <c r="M7283" t="s">
        <v>1596</v>
      </c>
      <c r="N7283" t="s">
        <v>1606</v>
      </c>
      <c r="O7283">
        <v>0</v>
      </c>
      <c r="P7283" t="s">
        <v>1207</v>
      </c>
      <c r="Q7283">
        <v>19970422</v>
      </c>
      <c r="R7283">
        <v>891018490</v>
      </c>
    </row>
    <row r="7284" spans="1:18">
      <c r="A7284" t="s">
        <v>1607</v>
      </c>
      <c r="B7284" t="s">
        <v>1307</v>
      </c>
      <c r="C7284">
        <v>201009</v>
      </c>
      <c r="D7284">
        <v>30</v>
      </c>
      <c r="E7284" t="s">
        <v>1212</v>
      </c>
      <c r="F7284">
        <v>17563</v>
      </c>
      <c r="G7284">
        <v>21311</v>
      </c>
      <c r="H7284">
        <v>28710</v>
      </c>
      <c r="I7284">
        <v>560452007200</v>
      </c>
      <c r="J7284">
        <v>9</v>
      </c>
      <c r="K7284" t="s">
        <v>1610</v>
      </c>
      <c r="L7284">
        <v>2702</v>
      </c>
      <c r="M7284" t="s">
        <v>1596</v>
      </c>
      <c r="N7284" t="s">
        <v>1606</v>
      </c>
      <c r="O7284">
        <v>0</v>
      </c>
      <c r="P7284" t="s">
        <v>1207</v>
      </c>
      <c r="Q7284">
        <v>19890801</v>
      </c>
      <c r="R7284">
        <v>891018490</v>
      </c>
    </row>
    <row r="7285" spans="1:18">
      <c r="A7285" t="s">
        <v>1611</v>
      </c>
      <c r="B7285" t="s">
        <v>1232</v>
      </c>
      <c r="C7285">
        <v>201009</v>
      </c>
      <c r="D7285">
        <v>30</v>
      </c>
      <c r="E7285" t="s">
        <v>1212</v>
      </c>
      <c r="F7285">
        <v>11034</v>
      </c>
      <c r="G7285">
        <v>7443</v>
      </c>
      <c r="H7285">
        <v>50449</v>
      </c>
      <c r="I7285">
        <v>560452004800</v>
      </c>
      <c r="J7285">
        <v>9</v>
      </c>
      <c r="K7285" t="s">
        <v>1612</v>
      </c>
      <c r="L7285">
        <v>2702</v>
      </c>
      <c r="M7285" t="s">
        <v>1596</v>
      </c>
      <c r="N7285" t="s">
        <v>1606</v>
      </c>
      <c r="O7285">
        <v>0</v>
      </c>
      <c r="P7285" t="s">
        <v>1207</v>
      </c>
      <c r="Q7285">
        <v>19880401</v>
      </c>
      <c r="R7285">
        <v>891018490</v>
      </c>
    </row>
    <row r="7286" spans="1:18">
      <c r="A7286" t="s">
        <v>1611</v>
      </c>
      <c r="B7286" t="s">
        <v>1356</v>
      </c>
      <c r="C7286">
        <v>201009</v>
      </c>
      <c r="D7286">
        <v>30</v>
      </c>
      <c r="E7286" t="s">
        <v>1212</v>
      </c>
      <c r="F7286">
        <v>6322</v>
      </c>
      <c r="G7286">
        <v>11937</v>
      </c>
      <c r="H7286">
        <v>249697</v>
      </c>
      <c r="I7286">
        <v>560452005300</v>
      </c>
      <c r="J7286">
        <v>9</v>
      </c>
      <c r="K7286" t="s">
        <v>1612</v>
      </c>
      <c r="L7286">
        <v>2702</v>
      </c>
      <c r="M7286" t="s">
        <v>1596</v>
      </c>
      <c r="N7286" t="s">
        <v>1606</v>
      </c>
      <c r="O7286">
        <v>0</v>
      </c>
      <c r="P7286" t="s">
        <v>1207</v>
      </c>
      <c r="Q7286">
        <v>19870401</v>
      </c>
      <c r="R7286">
        <v>891018490</v>
      </c>
    </row>
    <row r="7287" spans="1:18">
      <c r="A7287" t="s">
        <v>1611</v>
      </c>
      <c r="B7287" t="s">
        <v>1306</v>
      </c>
      <c r="C7287">
        <v>201009</v>
      </c>
      <c r="D7287">
        <v>30</v>
      </c>
      <c r="E7287" t="s">
        <v>1212</v>
      </c>
      <c r="F7287">
        <v>7242</v>
      </c>
      <c r="G7287">
        <v>4193</v>
      </c>
      <c r="H7287">
        <v>55</v>
      </c>
      <c r="I7287">
        <v>560452006101</v>
      </c>
      <c r="J7287">
        <v>9</v>
      </c>
      <c r="K7287" t="s">
        <v>1613</v>
      </c>
      <c r="L7287">
        <v>2702</v>
      </c>
      <c r="M7287" t="s">
        <v>1596</v>
      </c>
      <c r="N7287" t="s">
        <v>1606</v>
      </c>
      <c r="O7287">
        <v>0</v>
      </c>
      <c r="P7287" t="s">
        <v>1207</v>
      </c>
      <c r="Q7287">
        <v>20060701</v>
      </c>
      <c r="R7287">
        <v>891018490</v>
      </c>
    </row>
    <row r="7288" spans="1:18">
      <c r="A7288" t="s">
        <v>1611</v>
      </c>
      <c r="B7288" t="s">
        <v>1236</v>
      </c>
      <c r="C7288">
        <v>201009</v>
      </c>
      <c r="D7288">
        <v>4</v>
      </c>
      <c r="E7288" t="s">
        <v>1212</v>
      </c>
      <c r="F7288">
        <v>92</v>
      </c>
      <c r="G7288">
        <v>719</v>
      </c>
      <c r="H7288">
        <v>9886</v>
      </c>
      <c r="I7288">
        <v>560452005801</v>
      </c>
      <c r="J7288">
        <v>9</v>
      </c>
      <c r="K7288" t="s">
        <v>1612</v>
      </c>
      <c r="L7288">
        <v>2702</v>
      </c>
      <c r="M7288" t="s">
        <v>1596</v>
      </c>
      <c r="N7288" t="s">
        <v>1606</v>
      </c>
      <c r="O7288">
        <v>0</v>
      </c>
      <c r="P7288" t="s">
        <v>1207</v>
      </c>
      <c r="Q7288">
        <v>19930501</v>
      </c>
      <c r="R7288">
        <v>891018490</v>
      </c>
    </row>
    <row r="7289" spans="1:18">
      <c r="A7289" t="s">
        <v>1611</v>
      </c>
      <c r="B7289" t="s">
        <v>1259</v>
      </c>
      <c r="C7289">
        <v>201009</v>
      </c>
      <c r="D7289">
        <v>30</v>
      </c>
      <c r="E7289" t="s">
        <v>1212</v>
      </c>
      <c r="F7289">
        <v>1595</v>
      </c>
      <c r="G7289">
        <v>2550</v>
      </c>
      <c r="H7289">
        <v>6289</v>
      </c>
      <c r="I7289">
        <v>560452008301</v>
      </c>
      <c r="J7289">
        <v>9</v>
      </c>
      <c r="K7289" t="s">
        <v>1612</v>
      </c>
      <c r="L7289">
        <v>2702</v>
      </c>
      <c r="M7289" t="s">
        <v>1596</v>
      </c>
      <c r="N7289" t="s">
        <v>1606</v>
      </c>
      <c r="O7289">
        <v>0</v>
      </c>
      <c r="P7289" t="s">
        <v>1207</v>
      </c>
      <c r="Q7289">
        <v>19970422</v>
      </c>
      <c r="R7289">
        <v>891018490</v>
      </c>
    </row>
    <row r="7290" spans="1:18">
      <c r="A7290" t="s">
        <v>1607</v>
      </c>
      <c r="B7290" t="s">
        <v>1307</v>
      </c>
      <c r="C7290">
        <v>201010</v>
      </c>
      <c r="D7290">
        <v>31</v>
      </c>
      <c r="E7290" t="s">
        <v>1212</v>
      </c>
      <c r="F7290">
        <v>11500</v>
      </c>
      <c r="G7290">
        <v>21268</v>
      </c>
      <c r="H7290">
        <v>36844</v>
      </c>
      <c r="I7290">
        <v>560452007200</v>
      </c>
      <c r="J7290">
        <v>9</v>
      </c>
      <c r="K7290" t="s">
        <v>1610</v>
      </c>
      <c r="L7290">
        <v>2702</v>
      </c>
      <c r="M7290" t="s">
        <v>1596</v>
      </c>
      <c r="N7290" t="s">
        <v>1606</v>
      </c>
      <c r="O7290">
        <v>0</v>
      </c>
      <c r="P7290" t="s">
        <v>1207</v>
      </c>
      <c r="Q7290">
        <v>19890801</v>
      </c>
      <c r="R7290">
        <v>891018490</v>
      </c>
    </row>
    <row r="7291" spans="1:18">
      <c r="A7291" t="s">
        <v>1611</v>
      </c>
      <c r="B7291" t="s">
        <v>1232</v>
      </c>
      <c r="C7291">
        <v>201010</v>
      </c>
      <c r="D7291">
        <v>31</v>
      </c>
      <c r="E7291" t="s">
        <v>1212</v>
      </c>
      <c r="F7291">
        <v>12378</v>
      </c>
      <c r="G7291">
        <v>5779</v>
      </c>
      <c r="H7291">
        <v>49654</v>
      </c>
      <c r="I7291">
        <v>560452004800</v>
      </c>
      <c r="J7291">
        <v>9</v>
      </c>
      <c r="K7291" t="s">
        <v>1612</v>
      </c>
      <c r="L7291">
        <v>2702</v>
      </c>
      <c r="M7291" t="s">
        <v>1596</v>
      </c>
      <c r="N7291" t="s">
        <v>1606</v>
      </c>
      <c r="O7291">
        <v>0</v>
      </c>
      <c r="P7291" t="s">
        <v>1207</v>
      </c>
      <c r="Q7291">
        <v>19880401</v>
      </c>
      <c r="R7291">
        <v>891018490</v>
      </c>
    </row>
    <row r="7292" spans="1:18">
      <c r="A7292" t="s">
        <v>1611</v>
      </c>
      <c r="B7292" t="s">
        <v>1356</v>
      </c>
      <c r="C7292">
        <v>201010</v>
      </c>
      <c r="D7292">
        <v>31</v>
      </c>
      <c r="E7292" t="s">
        <v>1212</v>
      </c>
      <c r="F7292">
        <v>4229</v>
      </c>
      <c r="G7292">
        <v>9609</v>
      </c>
      <c r="H7292">
        <v>259919</v>
      </c>
      <c r="I7292">
        <v>560452005300</v>
      </c>
      <c r="J7292">
        <v>9</v>
      </c>
      <c r="K7292" t="s">
        <v>1612</v>
      </c>
      <c r="L7292">
        <v>2702</v>
      </c>
      <c r="M7292" t="s">
        <v>1596</v>
      </c>
      <c r="N7292" t="s">
        <v>1606</v>
      </c>
      <c r="O7292">
        <v>0</v>
      </c>
      <c r="P7292" t="s">
        <v>1207</v>
      </c>
      <c r="Q7292">
        <v>19870401</v>
      </c>
      <c r="R7292">
        <v>891018490</v>
      </c>
    </row>
    <row r="7293" spans="1:18">
      <c r="A7293" t="s">
        <v>1611</v>
      </c>
      <c r="B7293" t="s">
        <v>1306</v>
      </c>
      <c r="C7293">
        <v>201010</v>
      </c>
      <c r="D7293">
        <v>31</v>
      </c>
      <c r="E7293" t="s">
        <v>1212</v>
      </c>
      <c r="F7293">
        <v>7722</v>
      </c>
      <c r="G7293">
        <v>4196</v>
      </c>
      <c r="H7293">
        <v>0</v>
      </c>
      <c r="I7293">
        <v>560452006101</v>
      </c>
      <c r="J7293">
        <v>9</v>
      </c>
      <c r="K7293" t="s">
        <v>1613</v>
      </c>
      <c r="L7293">
        <v>2702</v>
      </c>
      <c r="M7293" t="s">
        <v>1596</v>
      </c>
      <c r="N7293" t="s">
        <v>1606</v>
      </c>
      <c r="O7293">
        <v>0</v>
      </c>
      <c r="P7293" t="s">
        <v>1207</v>
      </c>
      <c r="Q7293">
        <v>20060701</v>
      </c>
      <c r="R7293">
        <v>891018490</v>
      </c>
    </row>
    <row r="7294" spans="1:18">
      <c r="A7294" t="s">
        <v>1611</v>
      </c>
      <c r="B7294" t="s">
        <v>1236</v>
      </c>
      <c r="C7294">
        <v>201010</v>
      </c>
      <c r="D7294">
        <v>31</v>
      </c>
      <c r="E7294" t="s">
        <v>1212</v>
      </c>
      <c r="F7294">
        <v>1680</v>
      </c>
      <c r="G7294">
        <v>5546</v>
      </c>
      <c r="H7294">
        <v>120554</v>
      </c>
      <c r="I7294">
        <v>560452005801</v>
      </c>
      <c r="J7294">
        <v>9</v>
      </c>
      <c r="K7294" t="s">
        <v>1612</v>
      </c>
      <c r="L7294">
        <v>2702</v>
      </c>
      <c r="M7294" t="s">
        <v>1596</v>
      </c>
      <c r="N7294" t="s">
        <v>1606</v>
      </c>
      <c r="O7294">
        <v>0</v>
      </c>
      <c r="P7294" t="s">
        <v>1207</v>
      </c>
      <c r="Q7294">
        <v>19930501</v>
      </c>
      <c r="R7294">
        <v>891018490</v>
      </c>
    </row>
    <row r="7295" spans="1:18">
      <c r="A7295" t="s">
        <v>1611</v>
      </c>
      <c r="B7295" t="s">
        <v>1259</v>
      </c>
      <c r="C7295">
        <v>201010</v>
      </c>
      <c r="D7295">
        <v>31</v>
      </c>
      <c r="E7295" t="s">
        <v>1212</v>
      </c>
      <c r="F7295">
        <v>1366</v>
      </c>
      <c r="G7295">
        <v>2323</v>
      </c>
      <c r="H7295">
        <v>5860</v>
      </c>
      <c r="I7295">
        <v>560452008301</v>
      </c>
      <c r="J7295">
        <v>9</v>
      </c>
      <c r="K7295" t="s">
        <v>1612</v>
      </c>
      <c r="L7295">
        <v>2702</v>
      </c>
      <c r="M7295" t="s">
        <v>1596</v>
      </c>
      <c r="N7295" t="s">
        <v>1606</v>
      </c>
      <c r="O7295">
        <v>0</v>
      </c>
      <c r="P7295" t="s">
        <v>1207</v>
      </c>
      <c r="Q7295">
        <v>19970422</v>
      </c>
      <c r="R7295">
        <v>891018490</v>
      </c>
    </row>
    <row r="7296" spans="1:18">
      <c r="A7296" t="s">
        <v>1607</v>
      </c>
      <c r="B7296" t="s">
        <v>1307</v>
      </c>
      <c r="C7296">
        <v>201011</v>
      </c>
      <c r="D7296">
        <v>30</v>
      </c>
      <c r="E7296" t="s">
        <v>1212</v>
      </c>
      <c r="F7296">
        <v>10587</v>
      </c>
      <c r="G7296">
        <v>13554</v>
      </c>
      <c r="H7296">
        <v>38208</v>
      </c>
      <c r="I7296">
        <v>560452007200</v>
      </c>
      <c r="J7296">
        <v>9</v>
      </c>
      <c r="K7296" t="s">
        <v>1610</v>
      </c>
      <c r="L7296">
        <v>2702</v>
      </c>
      <c r="M7296" t="s">
        <v>1596</v>
      </c>
      <c r="N7296" t="s">
        <v>1606</v>
      </c>
      <c r="O7296">
        <v>0</v>
      </c>
      <c r="P7296" t="s">
        <v>1207</v>
      </c>
      <c r="Q7296">
        <v>19890801</v>
      </c>
      <c r="R7296">
        <v>891018490</v>
      </c>
    </row>
    <row r="7297" spans="1:18">
      <c r="A7297" t="s">
        <v>1611</v>
      </c>
      <c r="B7297" t="s">
        <v>1232</v>
      </c>
      <c r="C7297">
        <v>201011</v>
      </c>
      <c r="D7297">
        <v>30</v>
      </c>
      <c r="E7297" t="s">
        <v>1212</v>
      </c>
      <c r="F7297">
        <v>9826</v>
      </c>
      <c r="G7297">
        <v>5474</v>
      </c>
      <c r="H7297">
        <v>48801</v>
      </c>
      <c r="I7297">
        <v>560452004800</v>
      </c>
      <c r="J7297">
        <v>9</v>
      </c>
      <c r="K7297" t="s">
        <v>1612</v>
      </c>
      <c r="L7297">
        <v>2702</v>
      </c>
      <c r="M7297" t="s">
        <v>1596</v>
      </c>
      <c r="N7297" t="s">
        <v>1606</v>
      </c>
      <c r="O7297">
        <v>0</v>
      </c>
      <c r="P7297" t="s">
        <v>1207</v>
      </c>
      <c r="Q7297">
        <v>19880401</v>
      </c>
      <c r="R7297">
        <v>891018490</v>
      </c>
    </row>
    <row r="7298" spans="1:18">
      <c r="A7298" t="s">
        <v>1611</v>
      </c>
      <c r="B7298" t="s">
        <v>1356</v>
      </c>
      <c r="C7298">
        <v>201011</v>
      </c>
      <c r="D7298">
        <v>30</v>
      </c>
      <c r="E7298" t="s">
        <v>1212</v>
      </c>
      <c r="F7298">
        <v>4025</v>
      </c>
      <c r="G7298">
        <v>5222</v>
      </c>
      <c r="H7298">
        <v>260540</v>
      </c>
      <c r="I7298">
        <v>560452005300</v>
      </c>
      <c r="J7298">
        <v>9</v>
      </c>
      <c r="K7298" t="s">
        <v>1612</v>
      </c>
      <c r="L7298">
        <v>2702</v>
      </c>
      <c r="M7298" t="s">
        <v>1596</v>
      </c>
      <c r="N7298" t="s">
        <v>1606</v>
      </c>
      <c r="O7298">
        <v>0</v>
      </c>
      <c r="P7298" t="s">
        <v>1207</v>
      </c>
      <c r="Q7298">
        <v>19870401</v>
      </c>
      <c r="R7298">
        <v>891018490</v>
      </c>
    </row>
    <row r="7299" spans="1:18">
      <c r="A7299" t="s">
        <v>1611</v>
      </c>
      <c r="B7299" t="s">
        <v>1306</v>
      </c>
      <c r="C7299">
        <v>201011</v>
      </c>
      <c r="D7299">
        <v>30</v>
      </c>
      <c r="E7299" t="s">
        <v>1212</v>
      </c>
      <c r="F7299">
        <v>7033</v>
      </c>
      <c r="G7299">
        <v>4928</v>
      </c>
      <c r="H7299">
        <v>1</v>
      </c>
      <c r="I7299">
        <v>560452006101</v>
      </c>
      <c r="J7299">
        <v>9</v>
      </c>
      <c r="K7299" t="s">
        <v>1613</v>
      </c>
      <c r="L7299">
        <v>2702</v>
      </c>
      <c r="M7299" t="s">
        <v>1596</v>
      </c>
      <c r="N7299" t="s">
        <v>1606</v>
      </c>
      <c r="O7299">
        <v>0</v>
      </c>
      <c r="P7299" t="s">
        <v>1207</v>
      </c>
      <c r="Q7299">
        <v>20060701</v>
      </c>
      <c r="R7299">
        <v>891018490</v>
      </c>
    </row>
    <row r="7300" spans="1:18">
      <c r="A7300" t="s">
        <v>1611</v>
      </c>
      <c r="B7300" t="s">
        <v>1236</v>
      </c>
      <c r="C7300">
        <v>201011</v>
      </c>
      <c r="D7300">
        <v>4</v>
      </c>
      <c r="E7300" t="s">
        <v>1212</v>
      </c>
      <c r="F7300">
        <v>188</v>
      </c>
      <c r="G7300">
        <v>568</v>
      </c>
      <c r="H7300">
        <v>14857</v>
      </c>
      <c r="I7300">
        <v>560452005801</v>
      </c>
      <c r="J7300">
        <v>9</v>
      </c>
      <c r="K7300" t="s">
        <v>1612</v>
      </c>
      <c r="L7300">
        <v>2702</v>
      </c>
      <c r="M7300" t="s">
        <v>1596</v>
      </c>
      <c r="N7300" t="s">
        <v>1606</v>
      </c>
      <c r="O7300">
        <v>0</v>
      </c>
      <c r="P7300" t="s">
        <v>1207</v>
      </c>
      <c r="Q7300">
        <v>19930501</v>
      </c>
      <c r="R7300">
        <v>891018490</v>
      </c>
    </row>
    <row r="7301" spans="1:18">
      <c r="A7301" t="s">
        <v>1611</v>
      </c>
      <c r="B7301" t="s">
        <v>1259</v>
      </c>
      <c r="C7301">
        <v>201011</v>
      </c>
      <c r="D7301">
        <v>30</v>
      </c>
      <c r="E7301" t="s">
        <v>1212</v>
      </c>
      <c r="F7301">
        <v>1478</v>
      </c>
      <c r="G7301">
        <v>1622</v>
      </c>
      <c r="H7301">
        <v>6553</v>
      </c>
      <c r="I7301">
        <v>560452008301</v>
      </c>
      <c r="J7301">
        <v>9</v>
      </c>
      <c r="K7301" t="s">
        <v>1612</v>
      </c>
      <c r="L7301">
        <v>2702</v>
      </c>
      <c r="M7301" t="s">
        <v>1596</v>
      </c>
      <c r="N7301" t="s">
        <v>1606</v>
      </c>
      <c r="O7301">
        <v>0</v>
      </c>
      <c r="P7301" t="s">
        <v>1207</v>
      </c>
      <c r="Q7301">
        <v>19970422</v>
      </c>
      <c r="R7301">
        <v>891018490</v>
      </c>
    </row>
    <row r="7302" spans="1:18">
      <c r="A7302" t="s">
        <v>1607</v>
      </c>
      <c r="B7302" t="s">
        <v>1307</v>
      </c>
      <c r="C7302">
        <v>201012</v>
      </c>
      <c r="D7302">
        <v>31</v>
      </c>
      <c r="E7302" t="s">
        <v>1212</v>
      </c>
      <c r="F7302">
        <v>12317</v>
      </c>
      <c r="G7302">
        <v>14205</v>
      </c>
      <c r="H7302">
        <v>40929</v>
      </c>
      <c r="I7302">
        <v>560452007200</v>
      </c>
      <c r="J7302">
        <v>9</v>
      </c>
      <c r="K7302" t="s">
        <v>1610</v>
      </c>
      <c r="L7302">
        <v>2702</v>
      </c>
      <c r="M7302" t="s">
        <v>1596</v>
      </c>
      <c r="N7302" t="s">
        <v>1606</v>
      </c>
      <c r="O7302">
        <v>0</v>
      </c>
      <c r="P7302" t="s">
        <v>1207</v>
      </c>
      <c r="Q7302">
        <v>19890801</v>
      </c>
      <c r="R7302">
        <v>891018490</v>
      </c>
    </row>
    <row r="7303" spans="1:18">
      <c r="A7303" t="s">
        <v>1611</v>
      </c>
      <c r="B7303" t="s">
        <v>1232</v>
      </c>
      <c r="C7303">
        <v>201012</v>
      </c>
      <c r="D7303">
        <v>31</v>
      </c>
      <c r="E7303" t="s">
        <v>1212</v>
      </c>
      <c r="F7303">
        <v>14357</v>
      </c>
      <c r="G7303">
        <v>6110</v>
      </c>
      <c r="H7303">
        <v>48328</v>
      </c>
      <c r="I7303">
        <v>560452004800</v>
      </c>
      <c r="J7303">
        <v>9</v>
      </c>
      <c r="K7303" t="s">
        <v>1612</v>
      </c>
      <c r="L7303">
        <v>2702</v>
      </c>
      <c r="M7303" t="s">
        <v>1596</v>
      </c>
      <c r="N7303" t="s">
        <v>1606</v>
      </c>
      <c r="O7303">
        <v>0</v>
      </c>
      <c r="P7303" t="s">
        <v>1207</v>
      </c>
      <c r="Q7303">
        <v>19880401</v>
      </c>
      <c r="R7303">
        <v>891018490</v>
      </c>
    </row>
    <row r="7304" spans="1:18">
      <c r="A7304" t="s">
        <v>1611</v>
      </c>
      <c r="B7304" t="s">
        <v>1356</v>
      </c>
      <c r="C7304">
        <v>201012</v>
      </c>
      <c r="D7304">
        <v>31</v>
      </c>
      <c r="E7304" t="s">
        <v>1212</v>
      </c>
      <c r="F7304">
        <v>4636</v>
      </c>
      <c r="G7304">
        <v>5897</v>
      </c>
      <c r="H7304">
        <v>251694</v>
      </c>
      <c r="I7304">
        <v>560452005300</v>
      </c>
      <c r="J7304">
        <v>9</v>
      </c>
      <c r="K7304" t="s">
        <v>1612</v>
      </c>
      <c r="L7304">
        <v>2702</v>
      </c>
      <c r="M7304" t="s">
        <v>1596</v>
      </c>
      <c r="N7304" t="s">
        <v>1606</v>
      </c>
      <c r="O7304">
        <v>0</v>
      </c>
      <c r="P7304" t="s">
        <v>1207</v>
      </c>
      <c r="Q7304">
        <v>19870401</v>
      </c>
      <c r="R7304">
        <v>891018490</v>
      </c>
    </row>
    <row r="7305" spans="1:18">
      <c r="A7305" t="s">
        <v>1611</v>
      </c>
      <c r="B7305" t="s">
        <v>1306</v>
      </c>
      <c r="C7305">
        <v>201012</v>
      </c>
      <c r="D7305">
        <v>31</v>
      </c>
      <c r="E7305" t="s">
        <v>1212</v>
      </c>
      <c r="F7305">
        <v>7516</v>
      </c>
      <c r="G7305">
        <v>8670</v>
      </c>
      <c r="H7305">
        <v>0</v>
      </c>
      <c r="I7305">
        <v>560452006101</v>
      </c>
      <c r="J7305">
        <v>9</v>
      </c>
      <c r="K7305" t="s">
        <v>1613</v>
      </c>
      <c r="L7305">
        <v>2702</v>
      </c>
      <c r="M7305" t="s">
        <v>1596</v>
      </c>
      <c r="N7305" t="s">
        <v>1606</v>
      </c>
      <c r="O7305">
        <v>0</v>
      </c>
      <c r="P7305" t="s">
        <v>1207</v>
      </c>
      <c r="Q7305">
        <v>20060701</v>
      </c>
      <c r="R7305">
        <v>891018490</v>
      </c>
    </row>
    <row r="7306" spans="1:18">
      <c r="A7306" t="s">
        <v>1611</v>
      </c>
      <c r="B7306" t="s">
        <v>1259</v>
      </c>
      <c r="C7306">
        <v>201012</v>
      </c>
      <c r="D7306">
        <v>31</v>
      </c>
      <c r="E7306" t="s">
        <v>1212</v>
      </c>
      <c r="F7306">
        <v>1604</v>
      </c>
      <c r="G7306">
        <v>2244</v>
      </c>
      <c r="H7306">
        <v>6007</v>
      </c>
      <c r="I7306">
        <v>560452008301</v>
      </c>
      <c r="J7306">
        <v>9</v>
      </c>
      <c r="K7306" t="s">
        <v>1612</v>
      </c>
      <c r="L7306">
        <v>2702</v>
      </c>
      <c r="M7306" t="s">
        <v>1596</v>
      </c>
      <c r="N7306" t="s">
        <v>1606</v>
      </c>
      <c r="O7306">
        <v>0</v>
      </c>
      <c r="P7306" t="s">
        <v>1207</v>
      </c>
      <c r="Q7306">
        <v>19970422</v>
      </c>
      <c r="R7306">
        <v>891018490</v>
      </c>
    </row>
    <row r="7307" spans="1:18">
      <c r="A7307" t="s">
        <v>1611</v>
      </c>
      <c r="B7307" t="s">
        <v>1389</v>
      </c>
      <c r="C7307">
        <v>201001</v>
      </c>
      <c r="D7307">
        <v>0</v>
      </c>
      <c r="E7307" t="s">
        <v>1212</v>
      </c>
      <c r="F7307">
        <v>0</v>
      </c>
      <c r="G7307">
        <v>0</v>
      </c>
      <c r="H7307">
        <v>0</v>
      </c>
      <c r="I7307">
        <v>560452005700</v>
      </c>
      <c r="J7307">
        <v>12</v>
      </c>
      <c r="K7307" t="s">
        <v>1612</v>
      </c>
      <c r="L7307">
        <v>2702</v>
      </c>
      <c r="M7307" t="s">
        <v>1596</v>
      </c>
      <c r="N7307" t="s">
        <v>1606</v>
      </c>
      <c r="O7307">
        <v>0</v>
      </c>
      <c r="P7307" t="s">
        <v>1207</v>
      </c>
      <c r="Q7307">
        <v>19911001</v>
      </c>
      <c r="R7307">
        <v>891018490</v>
      </c>
    </row>
    <row r="7308" spans="1:18">
      <c r="A7308" t="s">
        <v>1611</v>
      </c>
      <c r="B7308" t="s">
        <v>1236</v>
      </c>
      <c r="C7308">
        <v>201001</v>
      </c>
      <c r="D7308">
        <v>0</v>
      </c>
      <c r="E7308" t="s">
        <v>1212</v>
      </c>
      <c r="F7308">
        <v>0</v>
      </c>
      <c r="G7308">
        <v>0</v>
      </c>
      <c r="H7308">
        <v>0</v>
      </c>
      <c r="I7308">
        <v>560452005801</v>
      </c>
      <c r="J7308">
        <v>12</v>
      </c>
      <c r="K7308" t="s">
        <v>1612</v>
      </c>
      <c r="L7308">
        <v>2702</v>
      </c>
      <c r="M7308" t="s">
        <v>1596</v>
      </c>
      <c r="N7308" t="s">
        <v>1606</v>
      </c>
      <c r="O7308">
        <v>0</v>
      </c>
      <c r="P7308" t="s">
        <v>1207</v>
      </c>
      <c r="Q7308">
        <v>19930501</v>
      </c>
      <c r="R7308">
        <v>891018490</v>
      </c>
    </row>
    <row r="7309" spans="1:18">
      <c r="A7309" t="s">
        <v>1611</v>
      </c>
      <c r="B7309" t="s">
        <v>1310</v>
      </c>
      <c r="C7309">
        <v>201001</v>
      </c>
      <c r="D7309">
        <v>0</v>
      </c>
      <c r="E7309" t="s">
        <v>1212</v>
      </c>
      <c r="F7309">
        <v>0</v>
      </c>
      <c r="G7309">
        <v>0</v>
      </c>
      <c r="H7309">
        <v>0</v>
      </c>
      <c r="I7309">
        <v>560452008200</v>
      </c>
      <c r="J7309">
        <v>12</v>
      </c>
      <c r="K7309" t="s">
        <v>1612</v>
      </c>
      <c r="L7309">
        <v>2702</v>
      </c>
      <c r="M7309" t="s">
        <v>1596</v>
      </c>
      <c r="N7309" t="s">
        <v>1606</v>
      </c>
      <c r="O7309">
        <v>0</v>
      </c>
      <c r="P7309" t="s">
        <v>1207</v>
      </c>
      <c r="Q7309">
        <v>19950301</v>
      </c>
      <c r="R7309">
        <v>891018490</v>
      </c>
    </row>
    <row r="7310" spans="1:18">
      <c r="A7310" t="s">
        <v>1611</v>
      </c>
      <c r="B7310" t="s">
        <v>1389</v>
      </c>
      <c r="C7310">
        <v>201002</v>
      </c>
      <c r="D7310">
        <v>0</v>
      </c>
      <c r="E7310" t="s">
        <v>1212</v>
      </c>
      <c r="F7310">
        <v>0</v>
      </c>
      <c r="G7310">
        <v>0</v>
      </c>
      <c r="H7310">
        <v>0</v>
      </c>
      <c r="I7310">
        <v>560452005700</v>
      </c>
      <c r="J7310">
        <v>12</v>
      </c>
      <c r="K7310" t="s">
        <v>1612</v>
      </c>
      <c r="L7310">
        <v>2702</v>
      </c>
      <c r="M7310" t="s">
        <v>1596</v>
      </c>
      <c r="N7310" t="s">
        <v>1606</v>
      </c>
      <c r="O7310">
        <v>0</v>
      </c>
      <c r="P7310" t="s">
        <v>1207</v>
      </c>
      <c r="Q7310">
        <v>19911001</v>
      </c>
      <c r="R7310">
        <v>891018490</v>
      </c>
    </row>
    <row r="7311" spans="1:18">
      <c r="A7311" t="s">
        <v>1611</v>
      </c>
      <c r="B7311" t="s">
        <v>1236</v>
      </c>
      <c r="C7311">
        <v>201002</v>
      </c>
      <c r="D7311">
        <v>0</v>
      </c>
      <c r="E7311" t="s">
        <v>1212</v>
      </c>
      <c r="F7311">
        <v>0</v>
      </c>
      <c r="G7311">
        <v>0</v>
      </c>
      <c r="H7311">
        <v>0</v>
      </c>
      <c r="I7311">
        <v>560452005801</v>
      </c>
      <c r="J7311">
        <v>12</v>
      </c>
      <c r="K7311" t="s">
        <v>1612</v>
      </c>
      <c r="L7311">
        <v>2702</v>
      </c>
      <c r="M7311" t="s">
        <v>1596</v>
      </c>
      <c r="N7311" t="s">
        <v>1606</v>
      </c>
      <c r="O7311">
        <v>0</v>
      </c>
      <c r="P7311" t="s">
        <v>1207</v>
      </c>
      <c r="Q7311">
        <v>19930501</v>
      </c>
      <c r="R7311">
        <v>891018490</v>
      </c>
    </row>
    <row r="7312" spans="1:18">
      <c r="A7312" t="s">
        <v>1611</v>
      </c>
      <c r="B7312" t="s">
        <v>1310</v>
      </c>
      <c r="C7312">
        <v>201002</v>
      </c>
      <c r="D7312">
        <v>0</v>
      </c>
      <c r="E7312" t="s">
        <v>1212</v>
      </c>
      <c r="F7312">
        <v>0</v>
      </c>
      <c r="G7312">
        <v>0</v>
      </c>
      <c r="H7312">
        <v>0</v>
      </c>
      <c r="I7312">
        <v>560452008200</v>
      </c>
      <c r="J7312">
        <v>12</v>
      </c>
      <c r="K7312" t="s">
        <v>1612</v>
      </c>
      <c r="L7312">
        <v>2702</v>
      </c>
      <c r="M7312" t="s">
        <v>1596</v>
      </c>
      <c r="N7312" t="s">
        <v>1606</v>
      </c>
      <c r="O7312">
        <v>0</v>
      </c>
      <c r="P7312" t="s">
        <v>1207</v>
      </c>
      <c r="Q7312">
        <v>19950301</v>
      </c>
      <c r="R7312">
        <v>891018490</v>
      </c>
    </row>
    <row r="7313" spans="1:18">
      <c r="A7313" t="s">
        <v>1611</v>
      </c>
      <c r="B7313" t="s">
        <v>1389</v>
      </c>
      <c r="C7313">
        <v>201003</v>
      </c>
      <c r="D7313">
        <v>0</v>
      </c>
      <c r="E7313" t="s">
        <v>1212</v>
      </c>
      <c r="F7313">
        <v>0</v>
      </c>
      <c r="G7313">
        <v>0</v>
      </c>
      <c r="H7313">
        <v>0</v>
      </c>
      <c r="I7313">
        <v>560452005700</v>
      </c>
      <c r="J7313">
        <v>12</v>
      </c>
      <c r="K7313" t="s">
        <v>1612</v>
      </c>
      <c r="L7313">
        <v>2702</v>
      </c>
      <c r="M7313" t="s">
        <v>1596</v>
      </c>
      <c r="N7313" t="s">
        <v>1606</v>
      </c>
      <c r="O7313">
        <v>0</v>
      </c>
      <c r="P7313" t="s">
        <v>1207</v>
      </c>
      <c r="Q7313">
        <v>19911001</v>
      </c>
      <c r="R7313">
        <v>891018490</v>
      </c>
    </row>
    <row r="7314" spans="1:18">
      <c r="A7314" t="s">
        <v>1611</v>
      </c>
      <c r="B7314" t="s">
        <v>1236</v>
      </c>
      <c r="C7314">
        <v>201003</v>
      </c>
      <c r="D7314">
        <v>0</v>
      </c>
      <c r="E7314" t="s">
        <v>1212</v>
      </c>
      <c r="F7314">
        <v>0</v>
      </c>
      <c r="G7314">
        <v>0</v>
      </c>
      <c r="H7314">
        <v>0</v>
      </c>
      <c r="I7314">
        <v>560452005801</v>
      </c>
      <c r="J7314">
        <v>12</v>
      </c>
      <c r="K7314" t="s">
        <v>1612</v>
      </c>
      <c r="L7314">
        <v>2702</v>
      </c>
      <c r="M7314" t="s">
        <v>1596</v>
      </c>
      <c r="N7314" t="s">
        <v>1606</v>
      </c>
      <c r="O7314">
        <v>0</v>
      </c>
      <c r="P7314" t="s">
        <v>1207</v>
      </c>
      <c r="Q7314">
        <v>19930501</v>
      </c>
      <c r="R7314">
        <v>891018490</v>
      </c>
    </row>
    <row r="7315" spans="1:18">
      <c r="A7315" t="s">
        <v>1611</v>
      </c>
      <c r="B7315" t="s">
        <v>1310</v>
      </c>
      <c r="C7315">
        <v>201003</v>
      </c>
      <c r="D7315">
        <v>0</v>
      </c>
      <c r="E7315" t="s">
        <v>1212</v>
      </c>
      <c r="F7315">
        <v>0</v>
      </c>
      <c r="G7315">
        <v>0</v>
      </c>
      <c r="H7315">
        <v>0</v>
      </c>
      <c r="I7315">
        <v>560452008200</v>
      </c>
      <c r="J7315">
        <v>12</v>
      </c>
      <c r="K7315" t="s">
        <v>1612</v>
      </c>
      <c r="L7315">
        <v>2702</v>
      </c>
      <c r="M7315" t="s">
        <v>1596</v>
      </c>
      <c r="N7315" t="s">
        <v>1606</v>
      </c>
      <c r="O7315">
        <v>0</v>
      </c>
      <c r="P7315" t="s">
        <v>1207</v>
      </c>
      <c r="Q7315">
        <v>19950301</v>
      </c>
      <c r="R7315">
        <v>891018490</v>
      </c>
    </row>
    <row r="7316" spans="1:18">
      <c r="A7316" t="s">
        <v>1611</v>
      </c>
      <c r="B7316" t="s">
        <v>1389</v>
      </c>
      <c r="C7316">
        <v>201004</v>
      </c>
      <c r="D7316">
        <v>0</v>
      </c>
      <c r="E7316" t="s">
        <v>1212</v>
      </c>
      <c r="F7316">
        <v>0</v>
      </c>
      <c r="G7316">
        <v>0</v>
      </c>
      <c r="H7316">
        <v>0</v>
      </c>
      <c r="I7316">
        <v>560452005700</v>
      </c>
      <c r="J7316">
        <v>12</v>
      </c>
      <c r="K7316" t="s">
        <v>1612</v>
      </c>
      <c r="L7316">
        <v>2702</v>
      </c>
      <c r="M7316" t="s">
        <v>1596</v>
      </c>
      <c r="N7316" t="s">
        <v>1606</v>
      </c>
      <c r="O7316">
        <v>0</v>
      </c>
      <c r="P7316" t="s">
        <v>1207</v>
      </c>
      <c r="Q7316">
        <v>19911001</v>
      </c>
      <c r="R7316">
        <v>891018490</v>
      </c>
    </row>
    <row r="7317" spans="1:18">
      <c r="A7317" t="s">
        <v>1611</v>
      </c>
      <c r="B7317" t="s">
        <v>1236</v>
      </c>
      <c r="C7317">
        <v>201004</v>
      </c>
      <c r="D7317">
        <v>0</v>
      </c>
      <c r="E7317" t="s">
        <v>1212</v>
      </c>
      <c r="F7317">
        <v>0</v>
      </c>
      <c r="G7317">
        <v>0</v>
      </c>
      <c r="H7317">
        <v>0</v>
      </c>
      <c r="I7317">
        <v>560452005801</v>
      </c>
      <c r="J7317">
        <v>12</v>
      </c>
      <c r="K7317" t="s">
        <v>1612</v>
      </c>
      <c r="L7317">
        <v>2702</v>
      </c>
      <c r="M7317" t="s">
        <v>1596</v>
      </c>
      <c r="N7317" t="s">
        <v>1606</v>
      </c>
      <c r="O7317">
        <v>0</v>
      </c>
      <c r="P7317" t="s">
        <v>1207</v>
      </c>
      <c r="Q7317">
        <v>19930501</v>
      </c>
      <c r="R7317">
        <v>891018490</v>
      </c>
    </row>
    <row r="7318" spans="1:18">
      <c r="A7318" t="s">
        <v>1611</v>
      </c>
      <c r="B7318" t="s">
        <v>1310</v>
      </c>
      <c r="C7318">
        <v>201004</v>
      </c>
      <c r="D7318">
        <v>0</v>
      </c>
      <c r="E7318" t="s">
        <v>1212</v>
      </c>
      <c r="F7318">
        <v>0</v>
      </c>
      <c r="G7318">
        <v>0</v>
      </c>
      <c r="H7318">
        <v>0</v>
      </c>
      <c r="I7318">
        <v>560452008200</v>
      </c>
      <c r="J7318">
        <v>12</v>
      </c>
      <c r="K7318" t="s">
        <v>1612</v>
      </c>
      <c r="L7318">
        <v>2702</v>
      </c>
      <c r="M7318" t="s">
        <v>1596</v>
      </c>
      <c r="N7318" t="s">
        <v>1606</v>
      </c>
      <c r="O7318">
        <v>0</v>
      </c>
      <c r="P7318" t="s">
        <v>1207</v>
      </c>
      <c r="Q7318">
        <v>19950301</v>
      </c>
      <c r="R7318">
        <v>891018490</v>
      </c>
    </row>
    <row r="7319" spans="1:18">
      <c r="A7319" t="s">
        <v>1611</v>
      </c>
      <c r="B7319" t="s">
        <v>1389</v>
      </c>
      <c r="C7319">
        <v>201005</v>
      </c>
      <c r="D7319">
        <v>0</v>
      </c>
      <c r="E7319" t="s">
        <v>1212</v>
      </c>
      <c r="F7319">
        <v>0</v>
      </c>
      <c r="G7319">
        <v>0</v>
      </c>
      <c r="H7319">
        <v>0</v>
      </c>
      <c r="I7319">
        <v>560452005700</v>
      </c>
      <c r="J7319">
        <v>12</v>
      </c>
      <c r="K7319" t="s">
        <v>1612</v>
      </c>
      <c r="L7319">
        <v>2702</v>
      </c>
      <c r="M7319" t="s">
        <v>1596</v>
      </c>
      <c r="N7319" t="s">
        <v>1606</v>
      </c>
      <c r="O7319">
        <v>0</v>
      </c>
      <c r="P7319" t="s">
        <v>1207</v>
      </c>
      <c r="Q7319">
        <v>19911001</v>
      </c>
      <c r="R7319">
        <v>891018490</v>
      </c>
    </row>
    <row r="7320" spans="1:18">
      <c r="A7320" t="s">
        <v>1611</v>
      </c>
      <c r="B7320" t="s">
        <v>1236</v>
      </c>
      <c r="C7320">
        <v>201005</v>
      </c>
      <c r="D7320">
        <v>0</v>
      </c>
      <c r="E7320" t="s">
        <v>1212</v>
      </c>
      <c r="F7320">
        <v>0</v>
      </c>
      <c r="G7320">
        <v>0</v>
      </c>
      <c r="H7320">
        <v>0</v>
      </c>
      <c r="I7320">
        <v>560452005801</v>
      </c>
      <c r="J7320">
        <v>12</v>
      </c>
      <c r="K7320" t="s">
        <v>1612</v>
      </c>
      <c r="L7320">
        <v>2702</v>
      </c>
      <c r="M7320" t="s">
        <v>1596</v>
      </c>
      <c r="N7320" t="s">
        <v>1606</v>
      </c>
      <c r="O7320">
        <v>0</v>
      </c>
      <c r="P7320" t="s">
        <v>1207</v>
      </c>
      <c r="Q7320">
        <v>19930501</v>
      </c>
      <c r="R7320">
        <v>891018490</v>
      </c>
    </row>
    <row r="7321" spans="1:18">
      <c r="A7321" t="s">
        <v>1611</v>
      </c>
      <c r="B7321" t="s">
        <v>1237</v>
      </c>
      <c r="C7321">
        <v>201005</v>
      </c>
      <c r="D7321">
        <v>0</v>
      </c>
      <c r="E7321" t="s">
        <v>1212</v>
      </c>
      <c r="F7321">
        <v>0</v>
      </c>
      <c r="G7321">
        <v>0</v>
      </c>
      <c r="H7321">
        <v>0</v>
      </c>
      <c r="I7321">
        <v>560452008100</v>
      </c>
      <c r="J7321">
        <v>12</v>
      </c>
      <c r="K7321" t="s">
        <v>1612</v>
      </c>
      <c r="L7321">
        <v>2702</v>
      </c>
      <c r="M7321" t="s">
        <v>1596</v>
      </c>
      <c r="N7321" t="s">
        <v>1606</v>
      </c>
      <c r="O7321">
        <v>0</v>
      </c>
      <c r="P7321" t="s">
        <v>1207</v>
      </c>
      <c r="Q7321">
        <v>19950301</v>
      </c>
      <c r="R7321">
        <v>891018490</v>
      </c>
    </row>
    <row r="7322" spans="1:18">
      <c r="A7322" t="s">
        <v>1611</v>
      </c>
      <c r="B7322" t="s">
        <v>1310</v>
      </c>
      <c r="C7322">
        <v>201005</v>
      </c>
      <c r="D7322">
        <v>0</v>
      </c>
      <c r="E7322" t="s">
        <v>1212</v>
      </c>
      <c r="F7322">
        <v>0</v>
      </c>
      <c r="G7322">
        <v>0</v>
      </c>
      <c r="H7322">
        <v>0</v>
      </c>
      <c r="I7322">
        <v>560452008200</v>
      </c>
      <c r="J7322">
        <v>12</v>
      </c>
      <c r="K7322" t="s">
        <v>1612</v>
      </c>
      <c r="L7322">
        <v>2702</v>
      </c>
      <c r="M7322" t="s">
        <v>1596</v>
      </c>
      <c r="N7322" t="s">
        <v>1606</v>
      </c>
      <c r="O7322">
        <v>0</v>
      </c>
      <c r="P7322" t="s">
        <v>1207</v>
      </c>
      <c r="Q7322">
        <v>19950301</v>
      </c>
      <c r="R7322">
        <v>891018490</v>
      </c>
    </row>
    <row r="7323" spans="1:18">
      <c r="A7323" t="s">
        <v>1611</v>
      </c>
      <c r="B7323" t="s">
        <v>1389</v>
      </c>
      <c r="C7323">
        <v>201006</v>
      </c>
      <c r="D7323">
        <v>0</v>
      </c>
      <c r="E7323" t="s">
        <v>1212</v>
      </c>
      <c r="F7323">
        <v>0</v>
      </c>
      <c r="G7323">
        <v>0</v>
      </c>
      <c r="H7323">
        <v>0</v>
      </c>
      <c r="I7323">
        <v>560452005700</v>
      </c>
      <c r="J7323">
        <v>12</v>
      </c>
      <c r="K7323" t="s">
        <v>1612</v>
      </c>
      <c r="L7323">
        <v>2702</v>
      </c>
      <c r="M7323" t="s">
        <v>1596</v>
      </c>
      <c r="N7323" t="s">
        <v>1606</v>
      </c>
      <c r="O7323">
        <v>0</v>
      </c>
      <c r="P7323" t="s">
        <v>1207</v>
      </c>
      <c r="Q7323">
        <v>19911001</v>
      </c>
      <c r="R7323">
        <v>891018490</v>
      </c>
    </row>
    <row r="7324" spans="1:18">
      <c r="A7324" t="s">
        <v>1611</v>
      </c>
      <c r="B7324" t="s">
        <v>1236</v>
      </c>
      <c r="C7324">
        <v>201006</v>
      </c>
      <c r="D7324">
        <v>0</v>
      </c>
      <c r="E7324" t="s">
        <v>1212</v>
      </c>
      <c r="F7324">
        <v>0</v>
      </c>
      <c r="G7324">
        <v>0</v>
      </c>
      <c r="H7324">
        <v>0</v>
      </c>
      <c r="I7324">
        <v>560452005801</v>
      </c>
      <c r="J7324">
        <v>12</v>
      </c>
      <c r="K7324" t="s">
        <v>1612</v>
      </c>
      <c r="L7324">
        <v>2702</v>
      </c>
      <c r="M7324" t="s">
        <v>1596</v>
      </c>
      <c r="N7324" t="s">
        <v>1606</v>
      </c>
      <c r="O7324">
        <v>0</v>
      </c>
      <c r="P7324" t="s">
        <v>1207</v>
      </c>
      <c r="Q7324">
        <v>19930501</v>
      </c>
      <c r="R7324">
        <v>891018490</v>
      </c>
    </row>
    <row r="7325" spans="1:18">
      <c r="A7325" t="s">
        <v>1611</v>
      </c>
      <c r="B7325" t="s">
        <v>1237</v>
      </c>
      <c r="C7325">
        <v>201006</v>
      </c>
      <c r="D7325">
        <v>0</v>
      </c>
      <c r="E7325" t="s">
        <v>1212</v>
      </c>
      <c r="F7325">
        <v>0</v>
      </c>
      <c r="G7325">
        <v>0</v>
      </c>
      <c r="H7325">
        <v>0</v>
      </c>
      <c r="I7325">
        <v>560452008100</v>
      </c>
      <c r="J7325">
        <v>12</v>
      </c>
      <c r="K7325" t="s">
        <v>1612</v>
      </c>
      <c r="L7325">
        <v>2702</v>
      </c>
      <c r="M7325" t="s">
        <v>1596</v>
      </c>
      <c r="N7325" t="s">
        <v>1606</v>
      </c>
      <c r="O7325">
        <v>0</v>
      </c>
      <c r="P7325" t="s">
        <v>1207</v>
      </c>
      <c r="Q7325">
        <v>19950301</v>
      </c>
      <c r="R7325">
        <v>891018490</v>
      </c>
    </row>
    <row r="7326" spans="1:18">
      <c r="A7326" t="s">
        <v>1611</v>
      </c>
      <c r="B7326" t="s">
        <v>1310</v>
      </c>
      <c r="C7326">
        <v>201006</v>
      </c>
      <c r="D7326">
        <v>0</v>
      </c>
      <c r="E7326" t="s">
        <v>1212</v>
      </c>
      <c r="F7326">
        <v>0</v>
      </c>
      <c r="G7326">
        <v>0</v>
      </c>
      <c r="H7326">
        <v>0</v>
      </c>
      <c r="I7326">
        <v>560452008200</v>
      </c>
      <c r="J7326">
        <v>12</v>
      </c>
      <c r="K7326" t="s">
        <v>1612</v>
      </c>
      <c r="L7326">
        <v>2702</v>
      </c>
      <c r="M7326" t="s">
        <v>1596</v>
      </c>
      <c r="N7326" t="s">
        <v>1606</v>
      </c>
      <c r="O7326">
        <v>0</v>
      </c>
      <c r="P7326" t="s">
        <v>1207</v>
      </c>
      <c r="Q7326">
        <v>19950301</v>
      </c>
      <c r="R7326">
        <v>891018490</v>
      </c>
    </row>
    <row r="7327" spans="1:18">
      <c r="A7327" t="s">
        <v>1611</v>
      </c>
      <c r="B7327" t="s">
        <v>1389</v>
      </c>
      <c r="C7327">
        <v>201007</v>
      </c>
      <c r="D7327">
        <v>0</v>
      </c>
      <c r="E7327" t="s">
        <v>1212</v>
      </c>
      <c r="F7327">
        <v>0</v>
      </c>
      <c r="G7327">
        <v>0</v>
      </c>
      <c r="H7327">
        <v>0</v>
      </c>
      <c r="I7327">
        <v>560452005700</v>
      </c>
      <c r="J7327">
        <v>12</v>
      </c>
      <c r="K7327" t="s">
        <v>1612</v>
      </c>
      <c r="L7327">
        <v>2702</v>
      </c>
      <c r="M7327" t="s">
        <v>1596</v>
      </c>
      <c r="N7327" t="s">
        <v>1606</v>
      </c>
      <c r="O7327">
        <v>0</v>
      </c>
      <c r="P7327" t="s">
        <v>1207</v>
      </c>
      <c r="Q7327">
        <v>19911001</v>
      </c>
      <c r="R7327">
        <v>891018490</v>
      </c>
    </row>
    <row r="7328" spans="1:18">
      <c r="A7328" t="s">
        <v>1611</v>
      </c>
      <c r="B7328" t="s">
        <v>1236</v>
      </c>
      <c r="C7328">
        <v>201007</v>
      </c>
      <c r="D7328">
        <v>0</v>
      </c>
      <c r="E7328" t="s">
        <v>1212</v>
      </c>
      <c r="F7328">
        <v>0</v>
      </c>
      <c r="G7328">
        <v>0</v>
      </c>
      <c r="H7328">
        <v>0</v>
      </c>
      <c r="I7328">
        <v>560452005801</v>
      </c>
      <c r="J7328">
        <v>12</v>
      </c>
      <c r="K7328" t="s">
        <v>1612</v>
      </c>
      <c r="L7328">
        <v>2702</v>
      </c>
      <c r="M7328" t="s">
        <v>1596</v>
      </c>
      <c r="N7328" t="s">
        <v>1606</v>
      </c>
      <c r="O7328">
        <v>0</v>
      </c>
      <c r="P7328" t="s">
        <v>1207</v>
      </c>
      <c r="Q7328">
        <v>19930501</v>
      </c>
      <c r="R7328">
        <v>891018490</v>
      </c>
    </row>
    <row r="7329" spans="1:18">
      <c r="A7329" t="s">
        <v>1611</v>
      </c>
      <c r="B7329" t="s">
        <v>1237</v>
      </c>
      <c r="C7329">
        <v>201007</v>
      </c>
      <c r="D7329">
        <v>0</v>
      </c>
      <c r="E7329" t="s">
        <v>1212</v>
      </c>
      <c r="F7329">
        <v>0</v>
      </c>
      <c r="G7329">
        <v>0</v>
      </c>
      <c r="H7329">
        <v>0</v>
      </c>
      <c r="I7329">
        <v>560452008100</v>
      </c>
      <c r="J7329">
        <v>12</v>
      </c>
      <c r="K7329" t="s">
        <v>1612</v>
      </c>
      <c r="L7329">
        <v>2702</v>
      </c>
      <c r="M7329" t="s">
        <v>1596</v>
      </c>
      <c r="N7329" t="s">
        <v>1606</v>
      </c>
      <c r="O7329">
        <v>0</v>
      </c>
      <c r="P7329" t="s">
        <v>1207</v>
      </c>
      <c r="Q7329">
        <v>19950301</v>
      </c>
      <c r="R7329">
        <v>891018490</v>
      </c>
    </row>
    <row r="7330" spans="1:18">
      <c r="A7330" t="s">
        <v>1611</v>
      </c>
      <c r="B7330" t="s">
        <v>1310</v>
      </c>
      <c r="C7330">
        <v>201007</v>
      </c>
      <c r="D7330">
        <v>0</v>
      </c>
      <c r="E7330" t="s">
        <v>1212</v>
      </c>
      <c r="F7330">
        <v>0</v>
      </c>
      <c r="G7330">
        <v>0</v>
      </c>
      <c r="H7330">
        <v>0</v>
      </c>
      <c r="I7330">
        <v>560452008200</v>
      </c>
      <c r="J7330">
        <v>12</v>
      </c>
      <c r="K7330" t="s">
        <v>1612</v>
      </c>
      <c r="L7330">
        <v>2702</v>
      </c>
      <c r="M7330" t="s">
        <v>1596</v>
      </c>
      <c r="N7330" t="s">
        <v>1606</v>
      </c>
      <c r="O7330">
        <v>0</v>
      </c>
      <c r="P7330" t="s">
        <v>1207</v>
      </c>
      <c r="Q7330">
        <v>19950301</v>
      </c>
      <c r="R7330">
        <v>891018490</v>
      </c>
    </row>
    <row r="7331" spans="1:18">
      <c r="A7331" t="s">
        <v>1611</v>
      </c>
      <c r="B7331" t="s">
        <v>1389</v>
      </c>
      <c r="C7331">
        <v>201008</v>
      </c>
      <c r="D7331">
        <v>0</v>
      </c>
      <c r="E7331" t="s">
        <v>1212</v>
      </c>
      <c r="F7331">
        <v>0</v>
      </c>
      <c r="G7331">
        <v>0</v>
      </c>
      <c r="H7331">
        <v>0</v>
      </c>
      <c r="I7331">
        <v>560452005700</v>
      </c>
      <c r="J7331">
        <v>12</v>
      </c>
      <c r="K7331" t="s">
        <v>1612</v>
      </c>
      <c r="L7331">
        <v>2702</v>
      </c>
      <c r="M7331" t="s">
        <v>1596</v>
      </c>
      <c r="N7331" t="s">
        <v>1606</v>
      </c>
      <c r="O7331">
        <v>0</v>
      </c>
      <c r="P7331" t="s">
        <v>1207</v>
      </c>
      <c r="Q7331">
        <v>19911001</v>
      </c>
      <c r="R7331">
        <v>891018490</v>
      </c>
    </row>
    <row r="7332" spans="1:18">
      <c r="A7332" t="s">
        <v>1611</v>
      </c>
      <c r="B7332" t="s">
        <v>1236</v>
      </c>
      <c r="C7332">
        <v>201008</v>
      </c>
      <c r="D7332">
        <v>0</v>
      </c>
      <c r="E7332" t="s">
        <v>1212</v>
      </c>
      <c r="F7332">
        <v>0</v>
      </c>
      <c r="G7332">
        <v>0</v>
      </c>
      <c r="H7332">
        <v>0</v>
      </c>
      <c r="I7332">
        <v>560452005801</v>
      </c>
      <c r="J7332">
        <v>12</v>
      </c>
      <c r="K7332" t="s">
        <v>1612</v>
      </c>
      <c r="L7332">
        <v>2702</v>
      </c>
      <c r="M7332" t="s">
        <v>1596</v>
      </c>
      <c r="N7332" t="s">
        <v>1606</v>
      </c>
      <c r="O7332">
        <v>0</v>
      </c>
      <c r="P7332" t="s">
        <v>1207</v>
      </c>
      <c r="Q7332">
        <v>19930501</v>
      </c>
      <c r="R7332">
        <v>891018490</v>
      </c>
    </row>
    <row r="7333" spans="1:18">
      <c r="A7333" t="s">
        <v>1611</v>
      </c>
      <c r="B7333" t="s">
        <v>1237</v>
      </c>
      <c r="C7333">
        <v>201008</v>
      </c>
      <c r="D7333">
        <v>0</v>
      </c>
      <c r="E7333" t="s">
        <v>1212</v>
      </c>
      <c r="F7333">
        <v>0</v>
      </c>
      <c r="G7333">
        <v>0</v>
      </c>
      <c r="H7333">
        <v>0</v>
      </c>
      <c r="I7333">
        <v>560452008100</v>
      </c>
      <c r="J7333">
        <v>12</v>
      </c>
      <c r="K7333" t="s">
        <v>1612</v>
      </c>
      <c r="L7333">
        <v>2702</v>
      </c>
      <c r="M7333" t="s">
        <v>1596</v>
      </c>
      <c r="N7333" t="s">
        <v>1606</v>
      </c>
      <c r="O7333">
        <v>0</v>
      </c>
      <c r="P7333" t="s">
        <v>1207</v>
      </c>
      <c r="Q7333">
        <v>19950301</v>
      </c>
      <c r="R7333">
        <v>891018490</v>
      </c>
    </row>
    <row r="7334" spans="1:18">
      <c r="A7334" t="s">
        <v>1611</v>
      </c>
      <c r="B7334" t="s">
        <v>1310</v>
      </c>
      <c r="C7334">
        <v>201008</v>
      </c>
      <c r="D7334">
        <v>0</v>
      </c>
      <c r="E7334" t="s">
        <v>1212</v>
      </c>
      <c r="F7334">
        <v>0</v>
      </c>
      <c r="G7334">
        <v>0</v>
      </c>
      <c r="H7334">
        <v>0</v>
      </c>
      <c r="I7334">
        <v>560452008200</v>
      </c>
      <c r="J7334">
        <v>12</v>
      </c>
      <c r="K7334" t="s">
        <v>1612</v>
      </c>
      <c r="L7334">
        <v>2702</v>
      </c>
      <c r="M7334" t="s">
        <v>1596</v>
      </c>
      <c r="N7334" t="s">
        <v>1606</v>
      </c>
      <c r="O7334">
        <v>0</v>
      </c>
      <c r="P7334" t="s">
        <v>1207</v>
      </c>
      <c r="Q7334">
        <v>19950301</v>
      </c>
      <c r="R7334">
        <v>891018490</v>
      </c>
    </row>
    <row r="7335" spans="1:18">
      <c r="A7335" t="s">
        <v>1611</v>
      </c>
      <c r="B7335" t="s">
        <v>1389</v>
      </c>
      <c r="C7335">
        <v>201009</v>
      </c>
      <c r="D7335">
        <v>0</v>
      </c>
      <c r="E7335" t="s">
        <v>1212</v>
      </c>
      <c r="F7335">
        <v>0</v>
      </c>
      <c r="G7335">
        <v>0</v>
      </c>
      <c r="H7335">
        <v>0</v>
      </c>
      <c r="I7335">
        <v>560452005700</v>
      </c>
      <c r="J7335">
        <v>12</v>
      </c>
      <c r="K7335" t="s">
        <v>1612</v>
      </c>
      <c r="L7335">
        <v>2702</v>
      </c>
      <c r="M7335" t="s">
        <v>1596</v>
      </c>
      <c r="N7335" t="s">
        <v>1606</v>
      </c>
      <c r="O7335">
        <v>0</v>
      </c>
      <c r="P7335" t="s">
        <v>1207</v>
      </c>
      <c r="Q7335">
        <v>19911001</v>
      </c>
      <c r="R7335">
        <v>891018490</v>
      </c>
    </row>
    <row r="7336" spans="1:18">
      <c r="A7336" t="s">
        <v>1611</v>
      </c>
      <c r="B7336" t="s">
        <v>1237</v>
      </c>
      <c r="C7336">
        <v>201009</v>
      </c>
      <c r="D7336">
        <v>0</v>
      </c>
      <c r="E7336" t="s">
        <v>1212</v>
      </c>
      <c r="F7336">
        <v>0</v>
      </c>
      <c r="G7336">
        <v>0</v>
      </c>
      <c r="H7336">
        <v>0</v>
      </c>
      <c r="I7336">
        <v>560452008100</v>
      </c>
      <c r="J7336">
        <v>12</v>
      </c>
      <c r="K7336" t="s">
        <v>1612</v>
      </c>
      <c r="L7336">
        <v>2702</v>
      </c>
      <c r="M7336" t="s">
        <v>1596</v>
      </c>
      <c r="N7336" t="s">
        <v>1606</v>
      </c>
      <c r="O7336">
        <v>0</v>
      </c>
      <c r="P7336" t="s">
        <v>1207</v>
      </c>
      <c r="Q7336">
        <v>19950301</v>
      </c>
      <c r="R7336">
        <v>891018490</v>
      </c>
    </row>
    <row r="7337" spans="1:18">
      <c r="A7337" t="s">
        <v>1611</v>
      </c>
      <c r="B7337" t="s">
        <v>1310</v>
      </c>
      <c r="C7337">
        <v>201009</v>
      </c>
      <c r="D7337">
        <v>0</v>
      </c>
      <c r="E7337" t="s">
        <v>1212</v>
      </c>
      <c r="F7337">
        <v>0</v>
      </c>
      <c r="G7337">
        <v>0</v>
      </c>
      <c r="H7337">
        <v>0</v>
      </c>
      <c r="I7337">
        <v>560452008200</v>
      </c>
      <c r="J7337">
        <v>12</v>
      </c>
      <c r="K7337" t="s">
        <v>1612</v>
      </c>
      <c r="L7337">
        <v>2702</v>
      </c>
      <c r="M7337" t="s">
        <v>1596</v>
      </c>
      <c r="N7337" t="s">
        <v>1606</v>
      </c>
      <c r="O7337">
        <v>0</v>
      </c>
      <c r="P7337" t="s">
        <v>1207</v>
      </c>
      <c r="Q7337">
        <v>19950301</v>
      </c>
      <c r="R7337">
        <v>891018490</v>
      </c>
    </row>
    <row r="7338" spans="1:18">
      <c r="A7338" t="s">
        <v>1604</v>
      </c>
      <c r="B7338" t="s">
        <v>1257</v>
      </c>
      <c r="C7338">
        <v>201010</v>
      </c>
      <c r="D7338">
        <v>0</v>
      </c>
      <c r="E7338" t="s">
        <v>1212</v>
      </c>
      <c r="F7338">
        <v>0</v>
      </c>
      <c r="G7338">
        <v>0</v>
      </c>
      <c r="H7338">
        <v>0</v>
      </c>
      <c r="I7338">
        <v>560452007600</v>
      </c>
      <c r="J7338">
        <v>12</v>
      </c>
      <c r="K7338" t="s">
        <v>1605</v>
      </c>
      <c r="L7338">
        <v>2702</v>
      </c>
      <c r="M7338" t="s">
        <v>1596</v>
      </c>
      <c r="N7338" t="s">
        <v>1606</v>
      </c>
      <c r="O7338">
        <v>0</v>
      </c>
      <c r="P7338" t="s">
        <v>1207</v>
      </c>
      <c r="Q7338">
        <v>19910701</v>
      </c>
      <c r="R7338">
        <v>891018490</v>
      </c>
    </row>
    <row r="7339" spans="1:18">
      <c r="A7339" t="s">
        <v>1611</v>
      </c>
      <c r="B7339" t="s">
        <v>1389</v>
      </c>
      <c r="C7339">
        <v>201010</v>
      </c>
      <c r="D7339">
        <v>0</v>
      </c>
      <c r="E7339" t="s">
        <v>1212</v>
      </c>
      <c r="F7339">
        <v>0</v>
      </c>
      <c r="G7339">
        <v>0</v>
      </c>
      <c r="H7339">
        <v>0</v>
      </c>
      <c r="I7339">
        <v>560452005700</v>
      </c>
      <c r="J7339">
        <v>12</v>
      </c>
      <c r="K7339" t="s">
        <v>1612</v>
      </c>
      <c r="L7339">
        <v>2702</v>
      </c>
      <c r="M7339" t="s">
        <v>1596</v>
      </c>
      <c r="N7339" t="s">
        <v>1606</v>
      </c>
      <c r="O7339">
        <v>0</v>
      </c>
      <c r="P7339" t="s">
        <v>1207</v>
      </c>
      <c r="Q7339">
        <v>19911001</v>
      </c>
      <c r="R7339">
        <v>891018490</v>
      </c>
    </row>
    <row r="7340" spans="1:18">
      <c r="A7340" t="s">
        <v>1611</v>
      </c>
      <c r="B7340" t="s">
        <v>1237</v>
      </c>
      <c r="C7340">
        <v>201010</v>
      </c>
      <c r="D7340">
        <v>0</v>
      </c>
      <c r="E7340" t="s">
        <v>1212</v>
      </c>
      <c r="F7340">
        <v>0</v>
      </c>
      <c r="G7340">
        <v>0</v>
      </c>
      <c r="H7340">
        <v>0</v>
      </c>
      <c r="I7340">
        <v>560452008100</v>
      </c>
      <c r="J7340">
        <v>12</v>
      </c>
      <c r="K7340" t="s">
        <v>1612</v>
      </c>
      <c r="L7340">
        <v>2702</v>
      </c>
      <c r="M7340" t="s">
        <v>1596</v>
      </c>
      <c r="N7340" t="s">
        <v>1606</v>
      </c>
      <c r="O7340">
        <v>0</v>
      </c>
      <c r="P7340" t="s">
        <v>1207</v>
      </c>
      <c r="Q7340">
        <v>19950301</v>
      </c>
      <c r="R7340">
        <v>891018490</v>
      </c>
    </row>
    <row r="7341" spans="1:18">
      <c r="A7341" t="s">
        <v>1611</v>
      </c>
      <c r="B7341" t="s">
        <v>1310</v>
      </c>
      <c r="C7341">
        <v>201010</v>
      </c>
      <c r="D7341">
        <v>0</v>
      </c>
      <c r="E7341" t="s">
        <v>1212</v>
      </c>
      <c r="F7341">
        <v>0</v>
      </c>
      <c r="G7341">
        <v>0</v>
      </c>
      <c r="H7341">
        <v>0</v>
      </c>
      <c r="I7341">
        <v>560452008200</v>
      </c>
      <c r="J7341">
        <v>12</v>
      </c>
      <c r="K7341" t="s">
        <v>1612</v>
      </c>
      <c r="L7341">
        <v>2702</v>
      </c>
      <c r="M7341" t="s">
        <v>1596</v>
      </c>
      <c r="N7341" t="s">
        <v>1606</v>
      </c>
      <c r="O7341">
        <v>0</v>
      </c>
      <c r="P7341" t="s">
        <v>1207</v>
      </c>
      <c r="Q7341">
        <v>19950301</v>
      </c>
      <c r="R7341">
        <v>891018490</v>
      </c>
    </row>
    <row r="7342" spans="1:18">
      <c r="A7342" t="s">
        <v>1611</v>
      </c>
      <c r="B7342" t="s">
        <v>1389</v>
      </c>
      <c r="C7342">
        <v>201011</v>
      </c>
      <c r="D7342">
        <v>0</v>
      </c>
      <c r="E7342" t="s">
        <v>1212</v>
      </c>
      <c r="F7342">
        <v>0</v>
      </c>
      <c r="G7342">
        <v>0</v>
      </c>
      <c r="H7342">
        <v>0</v>
      </c>
      <c r="I7342">
        <v>560452005700</v>
      </c>
      <c r="J7342">
        <v>12</v>
      </c>
      <c r="K7342" t="s">
        <v>1612</v>
      </c>
      <c r="L7342">
        <v>2702</v>
      </c>
      <c r="M7342" t="s">
        <v>1596</v>
      </c>
      <c r="N7342" t="s">
        <v>1606</v>
      </c>
      <c r="O7342">
        <v>0</v>
      </c>
      <c r="P7342" t="s">
        <v>1207</v>
      </c>
      <c r="Q7342">
        <v>19911001</v>
      </c>
      <c r="R7342">
        <v>891018490</v>
      </c>
    </row>
    <row r="7343" spans="1:18">
      <c r="A7343" t="s">
        <v>1611</v>
      </c>
      <c r="B7343" t="s">
        <v>1237</v>
      </c>
      <c r="C7343">
        <v>201011</v>
      </c>
      <c r="D7343">
        <v>0</v>
      </c>
      <c r="E7343" t="s">
        <v>1212</v>
      </c>
      <c r="F7343">
        <v>0</v>
      </c>
      <c r="G7343">
        <v>0</v>
      </c>
      <c r="H7343">
        <v>0</v>
      </c>
      <c r="I7343">
        <v>560452008100</v>
      </c>
      <c r="J7343">
        <v>12</v>
      </c>
      <c r="K7343" t="s">
        <v>1612</v>
      </c>
      <c r="L7343">
        <v>2702</v>
      </c>
      <c r="M7343" t="s">
        <v>1596</v>
      </c>
      <c r="N7343" t="s">
        <v>1606</v>
      </c>
      <c r="O7343">
        <v>0</v>
      </c>
      <c r="P7343" t="s">
        <v>1207</v>
      </c>
      <c r="Q7343">
        <v>19950301</v>
      </c>
      <c r="R7343">
        <v>891018490</v>
      </c>
    </row>
    <row r="7344" spans="1:18">
      <c r="A7344" t="s">
        <v>1611</v>
      </c>
      <c r="B7344" t="s">
        <v>1310</v>
      </c>
      <c r="C7344">
        <v>201011</v>
      </c>
      <c r="D7344">
        <v>0</v>
      </c>
      <c r="E7344" t="s">
        <v>1212</v>
      </c>
      <c r="F7344">
        <v>0</v>
      </c>
      <c r="G7344">
        <v>0</v>
      </c>
      <c r="H7344">
        <v>0</v>
      </c>
      <c r="I7344">
        <v>560452008200</v>
      </c>
      <c r="J7344">
        <v>12</v>
      </c>
      <c r="K7344" t="s">
        <v>1612</v>
      </c>
      <c r="L7344">
        <v>2702</v>
      </c>
      <c r="M7344" t="s">
        <v>1596</v>
      </c>
      <c r="N7344" t="s">
        <v>1606</v>
      </c>
      <c r="O7344">
        <v>0</v>
      </c>
      <c r="P7344" t="s">
        <v>1207</v>
      </c>
      <c r="Q7344">
        <v>19950301</v>
      </c>
      <c r="R7344">
        <v>891018490</v>
      </c>
    </row>
    <row r="7345" spans="1:18">
      <c r="A7345" t="s">
        <v>1611</v>
      </c>
      <c r="B7345" t="s">
        <v>1389</v>
      </c>
      <c r="C7345">
        <v>201012</v>
      </c>
      <c r="D7345">
        <v>0</v>
      </c>
      <c r="E7345" t="s">
        <v>1212</v>
      </c>
      <c r="F7345">
        <v>0</v>
      </c>
      <c r="G7345">
        <v>0</v>
      </c>
      <c r="H7345">
        <v>0</v>
      </c>
      <c r="I7345">
        <v>560452005700</v>
      </c>
      <c r="J7345">
        <v>12</v>
      </c>
      <c r="K7345" t="s">
        <v>1612</v>
      </c>
      <c r="L7345">
        <v>2702</v>
      </c>
      <c r="M7345" t="s">
        <v>1596</v>
      </c>
      <c r="N7345" t="s">
        <v>1606</v>
      </c>
      <c r="O7345">
        <v>0</v>
      </c>
      <c r="P7345" t="s">
        <v>1207</v>
      </c>
      <c r="Q7345">
        <v>19911001</v>
      </c>
      <c r="R7345">
        <v>891018490</v>
      </c>
    </row>
    <row r="7346" spans="1:18">
      <c r="A7346" t="s">
        <v>1611</v>
      </c>
      <c r="B7346" t="s">
        <v>1236</v>
      </c>
      <c r="C7346">
        <v>201012</v>
      </c>
      <c r="D7346">
        <v>0</v>
      </c>
      <c r="E7346" t="s">
        <v>1212</v>
      </c>
      <c r="F7346">
        <v>0</v>
      </c>
      <c r="G7346">
        <v>0</v>
      </c>
      <c r="H7346">
        <v>0</v>
      </c>
      <c r="I7346">
        <v>560452005801</v>
      </c>
      <c r="J7346">
        <v>12</v>
      </c>
      <c r="K7346" t="s">
        <v>1612</v>
      </c>
      <c r="L7346">
        <v>2702</v>
      </c>
      <c r="M7346" t="s">
        <v>1596</v>
      </c>
      <c r="N7346" t="s">
        <v>1606</v>
      </c>
      <c r="O7346">
        <v>0</v>
      </c>
      <c r="P7346" t="s">
        <v>1207</v>
      </c>
      <c r="Q7346">
        <v>19930501</v>
      </c>
      <c r="R7346">
        <v>891018490</v>
      </c>
    </row>
    <row r="7347" spans="1:18">
      <c r="A7347" t="s">
        <v>1611</v>
      </c>
      <c r="B7347" t="s">
        <v>1237</v>
      </c>
      <c r="C7347">
        <v>201012</v>
      </c>
      <c r="D7347">
        <v>0</v>
      </c>
      <c r="E7347" t="s">
        <v>1212</v>
      </c>
      <c r="F7347">
        <v>0</v>
      </c>
      <c r="G7347">
        <v>0</v>
      </c>
      <c r="H7347">
        <v>0</v>
      </c>
      <c r="I7347">
        <v>560452008100</v>
      </c>
      <c r="J7347">
        <v>12</v>
      </c>
      <c r="K7347" t="s">
        <v>1612</v>
      </c>
      <c r="L7347">
        <v>2702</v>
      </c>
      <c r="M7347" t="s">
        <v>1596</v>
      </c>
      <c r="N7347" t="s">
        <v>1606</v>
      </c>
      <c r="O7347">
        <v>0</v>
      </c>
      <c r="P7347" t="s">
        <v>1207</v>
      </c>
      <c r="Q7347">
        <v>19950301</v>
      </c>
      <c r="R7347">
        <v>891018490</v>
      </c>
    </row>
    <row r="7348" spans="1:18">
      <c r="A7348" t="s">
        <v>1611</v>
      </c>
      <c r="B7348" t="s">
        <v>1310</v>
      </c>
      <c r="C7348">
        <v>201012</v>
      </c>
      <c r="D7348">
        <v>0</v>
      </c>
      <c r="E7348" t="s">
        <v>1212</v>
      </c>
      <c r="F7348">
        <v>0</v>
      </c>
      <c r="G7348">
        <v>0</v>
      </c>
      <c r="H7348">
        <v>0</v>
      </c>
      <c r="I7348">
        <v>560452008200</v>
      </c>
      <c r="J7348">
        <v>12</v>
      </c>
      <c r="K7348" t="s">
        <v>1612</v>
      </c>
      <c r="L7348">
        <v>2702</v>
      </c>
      <c r="M7348" t="s">
        <v>1596</v>
      </c>
      <c r="N7348" t="s">
        <v>1606</v>
      </c>
      <c r="O7348">
        <v>0</v>
      </c>
      <c r="P7348" t="s">
        <v>1207</v>
      </c>
      <c r="Q7348">
        <v>19950301</v>
      </c>
      <c r="R7348">
        <v>891018490</v>
      </c>
    </row>
    <row r="7349" spans="1:18">
      <c r="A7349" t="s">
        <v>1611</v>
      </c>
      <c r="B7349" t="s">
        <v>1305</v>
      </c>
      <c r="C7349">
        <v>201001</v>
      </c>
      <c r="D7349">
        <v>0</v>
      </c>
      <c r="E7349" t="s">
        <v>1302</v>
      </c>
      <c r="F7349">
        <v>0</v>
      </c>
      <c r="G7349">
        <v>0</v>
      </c>
      <c r="H7349">
        <v>0</v>
      </c>
      <c r="I7349">
        <v>560452005200</v>
      </c>
      <c r="J7349">
        <v>3</v>
      </c>
      <c r="K7349" t="s">
        <v>1612</v>
      </c>
      <c r="L7349">
        <v>2702</v>
      </c>
      <c r="M7349" t="s">
        <v>1596</v>
      </c>
      <c r="N7349" t="s">
        <v>1606</v>
      </c>
      <c r="O7349">
        <v>0</v>
      </c>
      <c r="P7349" t="s">
        <v>1207</v>
      </c>
      <c r="Q7349">
        <v>19870601</v>
      </c>
      <c r="R7349">
        <v>891018490</v>
      </c>
    </row>
    <row r="7350" spans="1:18">
      <c r="A7350" t="s">
        <v>1611</v>
      </c>
      <c r="B7350" t="s">
        <v>1305</v>
      </c>
      <c r="C7350">
        <v>201002</v>
      </c>
      <c r="D7350">
        <v>0</v>
      </c>
      <c r="E7350" t="s">
        <v>1302</v>
      </c>
      <c r="F7350">
        <v>0</v>
      </c>
      <c r="G7350">
        <v>0</v>
      </c>
      <c r="H7350">
        <v>0</v>
      </c>
      <c r="I7350">
        <v>560452005200</v>
      </c>
      <c r="J7350">
        <v>3</v>
      </c>
      <c r="K7350" t="s">
        <v>1612</v>
      </c>
      <c r="L7350">
        <v>2702</v>
      </c>
      <c r="M7350" t="s">
        <v>1596</v>
      </c>
      <c r="N7350" t="s">
        <v>1606</v>
      </c>
      <c r="O7350">
        <v>0</v>
      </c>
      <c r="P7350" t="s">
        <v>1207</v>
      </c>
      <c r="Q7350">
        <v>19870601</v>
      </c>
      <c r="R7350">
        <v>891018490</v>
      </c>
    </row>
    <row r="7351" spans="1:18">
      <c r="A7351" t="s">
        <v>1611</v>
      </c>
      <c r="B7351" t="s">
        <v>1305</v>
      </c>
      <c r="C7351">
        <v>201003</v>
      </c>
      <c r="D7351">
        <v>0</v>
      </c>
      <c r="E7351" t="s">
        <v>1302</v>
      </c>
      <c r="F7351">
        <v>0</v>
      </c>
      <c r="G7351">
        <v>0</v>
      </c>
      <c r="H7351">
        <v>0</v>
      </c>
      <c r="I7351">
        <v>560452005200</v>
      </c>
      <c r="J7351">
        <v>3</v>
      </c>
      <c r="K7351" t="s">
        <v>1612</v>
      </c>
      <c r="L7351">
        <v>2702</v>
      </c>
      <c r="M7351" t="s">
        <v>1596</v>
      </c>
      <c r="N7351" t="s">
        <v>1606</v>
      </c>
      <c r="O7351">
        <v>0</v>
      </c>
      <c r="P7351" t="s">
        <v>1207</v>
      </c>
      <c r="Q7351">
        <v>19870601</v>
      </c>
      <c r="R7351">
        <v>891018490</v>
      </c>
    </row>
    <row r="7352" spans="1:18">
      <c r="A7352" t="s">
        <v>1611</v>
      </c>
      <c r="B7352" t="s">
        <v>1305</v>
      </c>
      <c r="C7352">
        <v>201004</v>
      </c>
      <c r="D7352">
        <v>0</v>
      </c>
      <c r="E7352" t="s">
        <v>1302</v>
      </c>
      <c r="F7352">
        <v>0</v>
      </c>
      <c r="G7352">
        <v>0</v>
      </c>
      <c r="H7352">
        <v>0</v>
      </c>
      <c r="I7352">
        <v>560452005200</v>
      </c>
      <c r="J7352">
        <v>3</v>
      </c>
      <c r="K7352" t="s">
        <v>1612</v>
      </c>
      <c r="L7352">
        <v>2702</v>
      </c>
      <c r="M7352" t="s">
        <v>1596</v>
      </c>
      <c r="N7352" t="s">
        <v>1606</v>
      </c>
      <c r="O7352">
        <v>0</v>
      </c>
      <c r="P7352" t="s">
        <v>1207</v>
      </c>
      <c r="Q7352">
        <v>19870601</v>
      </c>
      <c r="R7352">
        <v>891018490</v>
      </c>
    </row>
    <row r="7353" spans="1:18">
      <c r="A7353" t="s">
        <v>1611</v>
      </c>
      <c r="B7353" t="s">
        <v>1305</v>
      </c>
      <c r="C7353">
        <v>201005</v>
      </c>
      <c r="D7353">
        <v>0</v>
      </c>
      <c r="E7353" t="s">
        <v>1302</v>
      </c>
      <c r="F7353">
        <v>0</v>
      </c>
      <c r="G7353">
        <v>0</v>
      </c>
      <c r="H7353">
        <v>0</v>
      </c>
      <c r="I7353">
        <v>560452005200</v>
      </c>
      <c r="J7353">
        <v>3</v>
      </c>
      <c r="K7353" t="s">
        <v>1612</v>
      </c>
      <c r="L7353">
        <v>2702</v>
      </c>
      <c r="M7353" t="s">
        <v>1596</v>
      </c>
      <c r="N7353" t="s">
        <v>1606</v>
      </c>
      <c r="O7353">
        <v>0</v>
      </c>
      <c r="P7353" t="s">
        <v>1207</v>
      </c>
      <c r="Q7353">
        <v>19870601</v>
      </c>
      <c r="R7353">
        <v>891018490</v>
      </c>
    </row>
    <row r="7354" spans="1:18">
      <c r="A7354" t="s">
        <v>1611</v>
      </c>
      <c r="B7354" t="s">
        <v>1305</v>
      </c>
      <c r="C7354">
        <v>201006</v>
      </c>
      <c r="D7354">
        <v>0</v>
      </c>
      <c r="E7354" t="s">
        <v>1302</v>
      </c>
      <c r="F7354">
        <v>0</v>
      </c>
      <c r="G7354">
        <v>0</v>
      </c>
      <c r="H7354">
        <v>0</v>
      </c>
      <c r="I7354">
        <v>560452005200</v>
      </c>
      <c r="J7354">
        <v>3</v>
      </c>
      <c r="K7354" t="s">
        <v>1612</v>
      </c>
      <c r="L7354">
        <v>2702</v>
      </c>
      <c r="M7354" t="s">
        <v>1596</v>
      </c>
      <c r="N7354" t="s">
        <v>1606</v>
      </c>
      <c r="O7354">
        <v>0</v>
      </c>
      <c r="P7354" t="s">
        <v>1207</v>
      </c>
      <c r="Q7354">
        <v>19870601</v>
      </c>
      <c r="R7354">
        <v>891018490</v>
      </c>
    </row>
    <row r="7355" spans="1:18">
      <c r="A7355" t="s">
        <v>1611</v>
      </c>
      <c r="B7355" t="s">
        <v>1305</v>
      </c>
      <c r="C7355">
        <v>201007</v>
      </c>
      <c r="D7355">
        <v>0</v>
      </c>
      <c r="E7355" t="s">
        <v>1302</v>
      </c>
      <c r="F7355">
        <v>0</v>
      </c>
      <c r="G7355">
        <v>0</v>
      </c>
      <c r="H7355">
        <v>0</v>
      </c>
      <c r="I7355">
        <v>560452005200</v>
      </c>
      <c r="J7355">
        <v>3</v>
      </c>
      <c r="K7355" t="s">
        <v>1612</v>
      </c>
      <c r="L7355">
        <v>2702</v>
      </c>
      <c r="M7355" t="s">
        <v>1596</v>
      </c>
      <c r="N7355" t="s">
        <v>1606</v>
      </c>
      <c r="O7355">
        <v>0</v>
      </c>
      <c r="P7355" t="s">
        <v>1207</v>
      </c>
      <c r="Q7355">
        <v>19870601</v>
      </c>
      <c r="R7355">
        <v>891018490</v>
      </c>
    </row>
    <row r="7356" spans="1:18">
      <c r="A7356" t="s">
        <v>1611</v>
      </c>
      <c r="B7356" t="s">
        <v>1305</v>
      </c>
      <c r="C7356">
        <v>201008</v>
      </c>
      <c r="D7356">
        <v>0</v>
      </c>
      <c r="E7356" t="s">
        <v>1302</v>
      </c>
      <c r="F7356">
        <v>0</v>
      </c>
      <c r="G7356">
        <v>0</v>
      </c>
      <c r="H7356">
        <v>0</v>
      </c>
      <c r="I7356">
        <v>560452005200</v>
      </c>
      <c r="J7356">
        <v>3</v>
      </c>
      <c r="K7356" t="s">
        <v>1612</v>
      </c>
      <c r="L7356">
        <v>2702</v>
      </c>
      <c r="M7356" t="s">
        <v>1596</v>
      </c>
      <c r="N7356" t="s">
        <v>1606</v>
      </c>
      <c r="O7356">
        <v>0</v>
      </c>
      <c r="P7356" t="s">
        <v>1207</v>
      </c>
      <c r="Q7356">
        <v>19870601</v>
      </c>
      <c r="R7356">
        <v>891018490</v>
      </c>
    </row>
    <row r="7357" spans="1:18">
      <c r="A7357" t="s">
        <v>1611</v>
      </c>
      <c r="B7357" t="s">
        <v>1305</v>
      </c>
      <c r="C7357">
        <v>201009</v>
      </c>
      <c r="D7357">
        <v>0</v>
      </c>
      <c r="E7357" t="s">
        <v>1302</v>
      </c>
      <c r="F7357">
        <v>0</v>
      </c>
      <c r="G7357">
        <v>0</v>
      </c>
      <c r="H7357">
        <v>0</v>
      </c>
      <c r="I7357">
        <v>560452005200</v>
      </c>
      <c r="J7357">
        <v>3</v>
      </c>
      <c r="K7357" t="s">
        <v>1612</v>
      </c>
      <c r="L7357">
        <v>2702</v>
      </c>
      <c r="M7357" t="s">
        <v>1596</v>
      </c>
      <c r="N7357" t="s">
        <v>1606</v>
      </c>
      <c r="O7357">
        <v>0</v>
      </c>
      <c r="P7357" t="s">
        <v>1207</v>
      </c>
      <c r="Q7357">
        <v>19870601</v>
      </c>
      <c r="R7357">
        <v>891018490</v>
      </c>
    </row>
    <row r="7358" spans="1:18">
      <c r="A7358" t="s">
        <v>1611</v>
      </c>
      <c r="B7358" t="s">
        <v>1305</v>
      </c>
      <c r="C7358">
        <v>201010</v>
      </c>
      <c r="D7358">
        <v>0</v>
      </c>
      <c r="E7358" t="s">
        <v>1302</v>
      </c>
      <c r="F7358">
        <v>0</v>
      </c>
      <c r="G7358">
        <v>0</v>
      </c>
      <c r="H7358">
        <v>0</v>
      </c>
      <c r="I7358">
        <v>560452005200</v>
      </c>
      <c r="J7358">
        <v>3</v>
      </c>
      <c r="K7358" t="s">
        <v>1612</v>
      </c>
      <c r="L7358">
        <v>2702</v>
      </c>
      <c r="M7358" t="s">
        <v>1596</v>
      </c>
      <c r="N7358" t="s">
        <v>1606</v>
      </c>
      <c r="O7358">
        <v>0</v>
      </c>
      <c r="P7358" t="s">
        <v>1207</v>
      </c>
      <c r="Q7358">
        <v>19870601</v>
      </c>
      <c r="R7358">
        <v>891018490</v>
      </c>
    </row>
    <row r="7359" spans="1:18">
      <c r="A7359" t="s">
        <v>1611</v>
      </c>
      <c r="B7359" t="s">
        <v>1305</v>
      </c>
      <c r="C7359">
        <v>201011</v>
      </c>
      <c r="D7359">
        <v>0</v>
      </c>
      <c r="E7359" t="s">
        <v>1302</v>
      </c>
      <c r="F7359">
        <v>0</v>
      </c>
      <c r="G7359">
        <v>0</v>
      </c>
      <c r="H7359">
        <v>0</v>
      </c>
      <c r="I7359">
        <v>560452005200</v>
      </c>
      <c r="J7359">
        <v>3</v>
      </c>
      <c r="K7359" t="s">
        <v>1612</v>
      </c>
      <c r="L7359">
        <v>2702</v>
      </c>
      <c r="M7359" t="s">
        <v>1596</v>
      </c>
      <c r="N7359" t="s">
        <v>1606</v>
      </c>
      <c r="O7359">
        <v>0</v>
      </c>
      <c r="P7359" t="s">
        <v>1207</v>
      </c>
      <c r="Q7359">
        <v>19870601</v>
      </c>
      <c r="R7359">
        <v>891018490</v>
      </c>
    </row>
    <row r="7360" spans="1:18">
      <c r="A7360" t="s">
        <v>1611</v>
      </c>
      <c r="B7360" t="s">
        <v>1305</v>
      </c>
      <c r="C7360">
        <v>201012</v>
      </c>
      <c r="D7360">
        <v>0</v>
      </c>
      <c r="E7360" t="s">
        <v>1302</v>
      </c>
      <c r="F7360">
        <v>0</v>
      </c>
      <c r="G7360">
        <v>0</v>
      </c>
      <c r="H7360">
        <v>0</v>
      </c>
      <c r="I7360">
        <v>560452005200</v>
      </c>
      <c r="J7360">
        <v>3</v>
      </c>
      <c r="K7360" t="s">
        <v>1612</v>
      </c>
      <c r="L7360">
        <v>2702</v>
      </c>
      <c r="M7360" t="s">
        <v>1596</v>
      </c>
      <c r="N7360" t="s">
        <v>1606</v>
      </c>
      <c r="O7360">
        <v>0</v>
      </c>
      <c r="P7360" t="s">
        <v>1207</v>
      </c>
      <c r="Q7360">
        <v>19870601</v>
      </c>
      <c r="R7360">
        <v>891018490</v>
      </c>
    </row>
    <row r="7361" spans="1:18">
      <c r="A7361" t="s">
        <v>1611</v>
      </c>
      <c r="B7361" t="s">
        <v>1384</v>
      </c>
      <c r="C7361">
        <v>201001</v>
      </c>
      <c r="D7361">
        <v>31</v>
      </c>
      <c r="E7361" t="s">
        <v>1302</v>
      </c>
      <c r="F7361">
        <v>0</v>
      </c>
      <c r="G7361">
        <v>0</v>
      </c>
      <c r="H7361">
        <v>0</v>
      </c>
      <c r="I7361">
        <v>560452005500</v>
      </c>
      <c r="J7361">
        <v>4</v>
      </c>
      <c r="K7361" t="s">
        <v>1612</v>
      </c>
      <c r="L7361">
        <v>2702</v>
      </c>
      <c r="M7361" t="s">
        <v>1596</v>
      </c>
      <c r="N7361" t="s">
        <v>1606</v>
      </c>
      <c r="O7361">
        <v>69984</v>
      </c>
      <c r="P7361" t="s">
        <v>1207</v>
      </c>
      <c r="Q7361">
        <v>19910101</v>
      </c>
      <c r="R7361">
        <v>891018490</v>
      </c>
    </row>
    <row r="7362" spans="1:18">
      <c r="A7362" t="s">
        <v>1611</v>
      </c>
      <c r="B7362" t="s">
        <v>1254</v>
      </c>
      <c r="C7362">
        <v>201001</v>
      </c>
      <c r="D7362">
        <v>31</v>
      </c>
      <c r="E7362" t="s">
        <v>1302</v>
      </c>
      <c r="F7362">
        <v>0</v>
      </c>
      <c r="G7362">
        <v>0</v>
      </c>
      <c r="H7362">
        <v>0</v>
      </c>
      <c r="I7362">
        <v>560452005600</v>
      </c>
      <c r="J7362">
        <v>4</v>
      </c>
      <c r="K7362" t="s">
        <v>1612</v>
      </c>
      <c r="L7362">
        <v>2702</v>
      </c>
      <c r="M7362" t="s">
        <v>1596</v>
      </c>
      <c r="N7362" t="s">
        <v>1606</v>
      </c>
      <c r="O7362">
        <v>705696</v>
      </c>
      <c r="P7362" t="s">
        <v>1207</v>
      </c>
      <c r="Q7362">
        <v>19870401</v>
      </c>
      <c r="R7362">
        <v>891018490</v>
      </c>
    </row>
    <row r="7363" spans="1:18">
      <c r="A7363" t="s">
        <v>1611</v>
      </c>
      <c r="B7363" t="s">
        <v>1390</v>
      </c>
      <c r="C7363">
        <v>201001</v>
      </c>
      <c r="D7363">
        <v>31</v>
      </c>
      <c r="E7363" t="s">
        <v>1302</v>
      </c>
      <c r="F7363">
        <v>0</v>
      </c>
      <c r="G7363">
        <v>0</v>
      </c>
      <c r="H7363">
        <v>0</v>
      </c>
      <c r="I7363">
        <v>560452005900</v>
      </c>
      <c r="J7363">
        <v>4</v>
      </c>
      <c r="K7363" t="s">
        <v>1612</v>
      </c>
      <c r="L7363">
        <v>2702</v>
      </c>
      <c r="M7363" t="s">
        <v>1596</v>
      </c>
      <c r="N7363" t="s">
        <v>1606</v>
      </c>
      <c r="O7363">
        <v>85810</v>
      </c>
      <c r="P7363" t="s">
        <v>1207</v>
      </c>
      <c r="Q7363">
        <v>19870701</v>
      </c>
      <c r="R7363">
        <v>891018490</v>
      </c>
    </row>
    <row r="7364" spans="1:18">
      <c r="A7364" t="s">
        <v>1611</v>
      </c>
      <c r="B7364" t="s">
        <v>1357</v>
      </c>
      <c r="C7364">
        <v>201001</v>
      </c>
      <c r="D7364">
        <v>31</v>
      </c>
      <c r="E7364" t="s">
        <v>1302</v>
      </c>
      <c r="F7364">
        <v>0</v>
      </c>
      <c r="G7364">
        <v>0</v>
      </c>
      <c r="H7364">
        <v>0</v>
      </c>
      <c r="I7364">
        <v>560452006000</v>
      </c>
      <c r="J7364">
        <v>4</v>
      </c>
      <c r="K7364" t="s">
        <v>1612</v>
      </c>
      <c r="L7364">
        <v>2702</v>
      </c>
      <c r="M7364" t="s">
        <v>1596</v>
      </c>
      <c r="N7364" t="s">
        <v>1606</v>
      </c>
      <c r="O7364">
        <v>368618</v>
      </c>
      <c r="P7364" t="s">
        <v>1207</v>
      </c>
      <c r="Q7364">
        <v>19870401</v>
      </c>
      <c r="R7364">
        <v>891018490</v>
      </c>
    </row>
    <row r="7365" spans="1:18">
      <c r="A7365" t="s">
        <v>1611</v>
      </c>
      <c r="B7365" t="s">
        <v>1384</v>
      </c>
      <c r="C7365">
        <v>201002</v>
      </c>
      <c r="D7365">
        <v>28</v>
      </c>
      <c r="E7365" t="s">
        <v>1302</v>
      </c>
      <c r="F7365">
        <v>0</v>
      </c>
      <c r="G7365">
        <v>0</v>
      </c>
      <c r="H7365">
        <v>0</v>
      </c>
      <c r="I7365">
        <v>560452005500</v>
      </c>
      <c r="J7365">
        <v>4</v>
      </c>
      <c r="K7365" t="s">
        <v>1612</v>
      </c>
      <c r="L7365">
        <v>2702</v>
      </c>
      <c r="M7365" t="s">
        <v>1596</v>
      </c>
      <c r="N7365" t="s">
        <v>1606</v>
      </c>
      <c r="O7365">
        <v>437826</v>
      </c>
      <c r="P7365" t="s">
        <v>1207</v>
      </c>
      <c r="Q7365">
        <v>19910101</v>
      </c>
      <c r="R7365">
        <v>891018490</v>
      </c>
    </row>
    <row r="7366" spans="1:18">
      <c r="A7366" t="s">
        <v>1611</v>
      </c>
      <c r="B7366" t="s">
        <v>1254</v>
      </c>
      <c r="C7366">
        <v>201002</v>
      </c>
      <c r="D7366">
        <v>28</v>
      </c>
      <c r="E7366" t="s">
        <v>1302</v>
      </c>
      <c r="F7366">
        <v>0</v>
      </c>
      <c r="G7366">
        <v>0</v>
      </c>
      <c r="H7366">
        <v>0</v>
      </c>
      <c r="I7366">
        <v>560452005600</v>
      </c>
      <c r="J7366">
        <v>4</v>
      </c>
      <c r="K7366" t="s">
        <v>1612</v>
      </c>
      <c r="L7366">
        <v>2702</v>
      </c>
      <c r="M7366" t="s">
        <v>1596</v>
      </c>
      <c r="N7366" t="s">
        <v>1606</v>
      </c>
      <c r="O7366">
        <v>403255</v>
      </c>
      <c r="P7366" t="s">
        <v>1207</v>
      </c>
      <c r="Q7366">
        <v>19870401</v>
      </c>
      <c r="R7366">
        <v>891018490</v>
      </c>
    </row>
    <row r="7367" spans="1:18">
      <c r="A7367" t="s">
        <v>1611</v>
      </c>
      <c r="B7367" t="s">
        <v>1390</v>
      </c>
      <c r="C7367">
        <v>201002</v>
      </c>
      <c r="D7367">
        <v>28</v>
      </c>
      <c r="E7367" t="s">
        <v>1302</v>
      </c>
      <c r="F7367">
        <v>0</v>
      </c>
      <c r="G7367">
        <v>0</v>
      </c>
      <c r="H7367">
        <v>0</v>
      </c>
      <c r="I7367">
        <v>560452005900</v>
      </c>
      <c r="J7367">
        <v>4</v>
      </c>
      <c r="K7367" t="s">
        <v>1612</v>
      </c>
      <c r="L7367">
        <v>2702</v>
      </c>
      <c r="M7367" t="s">
        <v>1596</v>
      </c>
      <c r="N7367" t="s">
        <v>1606</v>
      </c>
      <c r="O7367">
        <v>58127</v>
      </c>
      <c r="P7367" t="s">
        <v>1207</v>
      </c>
      <c r="Q7367">
        <v>19870701</v>
      </c>
      <c r="R7367">
        <v>891018490</v>
      </c>
    </row>
    <row r="7368" spans="1:18">
      <c r="A7368" t="s">
        <v>1611</v>
      </c>
      <c r="B7368" t="s">
        <v>1357</v>
      </c>
      <c r="C7368">
        <v>201002</v>
      </c>
      <c r="D7368">
        <v>28</v>
      </c>
      <c r="E7368" t="s">
        <v>1302</v>
      </c>
      <c r="F7368">
        <v>0</v>
      </c>
      <c r="G7368">
        <v>0</v>
      </c>
      <c r="H7368">
        <v>0</v>
      </c>
      <c r="I7368">
        <v>560452006000</v>
      </c>
      <c r="J7368">
        <v>4</v>
      </c>
      <c r="K7368" t="s">
        <v>1612</v>
      </c>
      <c r="L7368">
        <v>2702</v>
      </c>
      <c r="M7368" t="s">
        <v>1596</v>
      </c>
      <c r="N7368" t="s">
        <v>1606</v>
      </c>
      <c r="O7368">
        <v>332005</v>
      </c>
      <c r="P7368" t="s">
        <v>1207</v>
      </c>
      <c r="Q7368">
        <v>19870401</v>
      </c>
      <c r="R7368">
        <v>891018490</v>
      </c>
    </row>
    <row r="7369" spans="1:18">
      <c r="A7369" t="s">
        <v>1611</v>
      </c>
      <c r="B7369" t="s">
        <v>1384</v>
      </c>
      <c r="C7369">
        <v>201003</v>
      </c>
      <c r="D7369">
        <v>31</v>
      </c>
      <c r="E7369" t="s">
        <v>1302</v>
      </c>
      <c r="F7369">
        <v>0</v>
      </c>
      <c r="G7369">
        <v>0</v>
      </c>
      <c r="H7369">
        <v>0</v>
      </c>
      <c r="I7369">
        <v>560452005500</v>
      </c>
      <c r="J7369">
        <v>4</v>
      </c>
      <c r="K7369" t="s">
        <v>1612</v>
      </c>
      <c r="L7369">
        <v>2702</v>
      </c>
      <c r="M7369" t="s">
        <v>1596</v>
      </c>
      <c r="N7369" t="s">
        <v>1606</v>
      </c>
      <c r="O7369">
        <v>353453</v>
      </c>
      <c r="P7369" t="s">
        <v>1207</v>
      </c>
      <c r="Q7369">
        <v>19910101</v>
      </c>
      <c r="R7369">
        <v>891018490</v>
      </c>
    </row>
    <row r="7370" spans="1:18">
      <c r="A7370" t="s">
        <v>1611</v>
      </c>
      <c r="B7370" t="s">
        <v>1254</v>
      </c>
      <c r="C7370">
        <v>201003</v>
      </c>
      <c r="D7370">
        <v>31</v>
      </c>
      <c r="E7370" t="s">
        <v>1302</v>
      </c>
      <c r="F7370">
        <v>0</v>
      </c>
      <c r="G7370">
        <v>0</v>
      </c>
      <c r="H7370">
        <v>0</v>
      </c>
      <c r="I7370">
        <v>560452005600</v>
      </c>
      <c r="J7370">
        <v>4</v>
      </c>
      <c r="K7370" t="s">
        <v>1612</v>
      </c>
      <c r="L7370">
        <v>2702</v>
      </c>
      <c r="M7370" t="s">
        <v>1596</v>
      </c>
      <c r="N7370" t="s">
        <v>1606</v>
      </c>
      <c r="O7370">
        <v>496701</v>
      </c>
      <c r="P7370" t="s">
        <v>1207</v>
      </c>
      <c r="Q7370">
        <v>19870401</v>
      </c>
      <c r="R7370">
        <v>891018490</v>
      </c>
    </row>
    <row r="7371" spans="1:18">
      <c r="A7371" t="s">
        <v>1611</v>
      </c>
      <c r="B7371" t="s">
        <v>1390</v>
      </c>
      <c r="C7371">
        <v>201003</v>
      </c>
      <c r="D7371">
        <v>31</v>
      </c>
      <c r="E7371" t="s">
        <v>1302</v>
      </c>
      <c r="F7371">
        <v>0</v>
      </c>
      <c r="G7371">
        <v>0</v>
      </c>
      <c r="H7371">
        <v>0</v>
      </c>
      <c r="I7371">
        <v>560452005900</v>
      </c>
      <c r="J7371">
        <v>4</v>
      </c>
      <c r="K7371" t="s">
        <v>1612</v>
      </c>
      <c r="L7371">
        <v>2702</v>
      </c>
      <c r="M7371" t="s">
        <v>1596</v>
      </c>
      <c r="N7371" t="s">
        <v>1606</v>
      </c>
      <c r="O7371">
        <v>72402</v>
      </c>
      <c r="P7371" t="s">
        <v>1207</v>
      </c>
      <c r="Q7371">
        <v>19870701</v>
      </c>
      <c r="R7371">
        <v>891018490</v>
      </c>
    </row>
    <row r="7372" spans="1:18">
      <c r="A7372" t="s">
        <v>1611</v>
      </c>
      <c r="B7372" t="s">
        <v>1357</v>
      </c>
      <c r="C7372">
        <v>201003</v>
      </c>
      <c r="D7372">
        <v>31</v>
      </c>
      <c r="E7372" t="s">
        <v>1302</v>
      </c>
      <c r="F7372">
        <v>0</v>
      </c>
      <c r="G7372">
        <v>0</v>
      </c>
      <c r="H7372">
        <v>0</v>
      </c>
      <c r="I7372">
        <v>560452006000</v>
      </c>
      <c r="J7372">
        <v>4</v>
      </c>
      <c r="K7372" t="s">
        <v>1612</v>
      </c>
      <c r="L7372">
        <v>2702</v>
      </c>
      <c r="M7372" t="s">
        <v>1596</v>
      </c>
      <c r="N7372" t="s">
        <v>1606</v>
      </c>
      <c r="O7372">
        <v>297956</v>
      </c>
      <c r="P7372" t="s">
        <v>1207</v>
      </c>
      <c r="Q7372">
        <v>19870401</v>
      </c>
      <c r="R7372">
        <v>891018490</v>
      </c>
    </row>
    <row r="7373" spans="1:18">
      <c r="A7373" t="s">
        <v>1611</v>
      </c>
      <c r="B7373" t="s">
        <v>1384</v>
      </c>
      <c r="C7373">
        <v>201004</v>
      </c>
      <c r="D7373">
        <v>30</v>
      </c>
      <c r="E7373" t="s">
        <v>1302</v>
      </c>
      <c r="F7373">
        <v>0</v>
      </c>
      <c r="G7373">
        <v>0</v>
      </c>
      <c r="H7373">
        <v>0</v>
      </c>
      <c r="I7373">
        <v>560452005500</v>
      </c>
      <c r="J7373">
        <v>4</v>
      </c>
      <c r="K7373" t="s">
        <v>1612</v>
      </c>
      <c r="L7373">
        <v>2702</v>
      </c>
      <c r="M7373" t="s">
        <v>1596</v>
      </c>
      <c r="N7373" t="s">
        <v>1606</v>
      </c>
      <c r="O7373">
        <v>286756</v>
      </c>
      <c r="P7373" t="s">
        <v>1207</v>
      </c>
      <c r="Q7373">
        <v>19910101</v>
      </c>
      <c r="R7373">
        <v>891018490</v>
      </c>
    </row>
    <row r="7374" spans="1:18">
      <c r="A7374" t="s">
        <v>1611</v>
      </c>
      <c r="B7374" t="s">
        <v>1254</v>
      </c>
      <c r="C7374">
        <v>201004</v>
      </c>
      <c r="D7374">
        <v>30</v>
      </c>
      <c r="E7374" t="s">
        <v>1302</v>
      </c>
      <c r="F7374">
        <v>0</v>
      </c>
      <c r="G7374">
        <v>0</v>
      </c>
      <c r="H7374">
        <v>0</v>
      </c>
      <c r="I7374">
        <v>560452005600</v>
      </c>
      <c r="J7374">
        <v>4</v>
      </c>
      <c r="K7374" t="s">
        <v>1612</v>
      </c>
      <c r="L7374">
        <v>2702</v>
      </c>
      <c r="M7374" t="s">
        <v>1596</v>
      </c>
      <c r="N7374" t="s">
        <v>1606</v>
      </c>
      <c r="O7374">
        <v>516084</v>
      </c>
      <c r="P7374" t="s">
        <v>1207</v>
      </c>
      <c r="Q7374">
        <v>19870401</v>
      </c>
      <c r="R7374">
        <v>891018490</v>
      </c>
    </row>
    <row r="7375" spans="1:18">
      <c r="A7375" t="s">
        <v>1611</v>
      </c>
      <c r="B7375" t="s">
        <v>1390</v>
      </c>
      <c r="C7375">
        <v>201004</v>
      </c>
      <c r="D7375">
        <v>30</v>
      </c>
      <c r="E7375" t="s">
        <v>1302</v>
      </c>
      <c r="F7375">
        <v>0</v>
      </c>
      <c r="G7375">
        <v>0</v>
      </c>
      <c r="H7375">
        <v>0</v>
      </c>
      <c r="I7375">
        <v>560452005900</v>
      </c>
      <c r="J7375">
        <v>4</v>
      </c>
      <c r="K7375" t="s">
        <v>1612</v>
      </c>
      <c r="L7375">
        <v>2702</v>
      </c>
      <c r="M7375" t="s">
        <v>1596</v>
      </c>
      <c r="N7375" t="s">
        <v>1606</v>
      </c>
      <c r="O7375">
        <v>77608</v>
      </c>
      <c r="P7375" t="s">
        <v>1207</v>
      </c>
      <c r="Q7375">
        <v>19870701</v>
      </c>
      <c r="R7375">
        <v>891018490</v>
      </c>
    </row>
    <row r="7376" spans="1:18">
      <c r="A7376" t="s">
        <v>1611</v>
      </c>
      <c r="B7376" t="s">
        <v>1357</v>
      </c>
      <c r="C7376">
        <v>201004</v>
      </c>
      <c r="D7376">
        <v>30</v>
      </c>
      <c r="E7376" t="s">
        <v>1302</v>
      </c>
      <c r="F7376">
        <v>0</v>
      </c>
      <c r="G7376">
        <v>0</v>
      </c>
      <c r="H7376">
        <v>0</v>
      </c>
      <c r="I7376">
        <v>560452006000</v>
      </c>
      <c r="J7376">
        <v>4</v>
      </c>
      <c r="K7376" t="s">
        <v>1612</v>
      </c>
      <c r="L7376">
        <v>2702</v>
      </c>
      <c r="M7376" t="s">
        <v>1596</v>
      </c>
      <c r="N7376" t="s">
        <v>1606</v>
      </c>
      <c r="O7376">
        <v>295856</v>
      </c>
      <c r="P7376" t="s">
        <v>1207</v>
      </c>
      <c r="Q7376">
        <v>19870401</v>
      </c>
      <c r="R7376">
        <v>891018490</v>
      </c>
    </row>
    <row r="7377" spans="1:18">
      <c r="A7377" t="s">
        <v>1611</v>
      </c>
      <c r="B7377" t="s">
        <v>1384</v>
      </c>
      <c r="C7377">
        <v>201005</v>
      </c>
      <c r="D7377">
        <v>31</v>
      </c>
      <c r="E7377" t="s">
        <v>1302</v>
      </c>
      <c r="F7377">
        <v>0</v>
      </c>
      <c r="G7377">
        <v>0</v>
      </c>
      <c r="H7377">
        <v>0</v>
      </c>
      <c r="I7377">
        <v>560452005500</v>
      </c>
      <c r="J7377">
        <v>4</v>
      </c>
      <c r="K7377" t="s">
        <v>1612</v>
      </c>
      <c r="L7377">
        <v>2702</v>
      </c>
      <c r="M7377" t="s">
        <v>1596</v>
      </c>
      <c r="N7377" t="s">
        <v>1606</v>
      </c>
      <c r="O7377">
        <v>245117</v>
      </c>
      <c r="P7377" t="s">
        <v>1207</v>
      </c>
      <c r="Q7377">
        <v>19910101</v>
      </c>
      <c r="R7377">
        <v>891018490</v>
      </c>
    </row>
    <row r="7378" spans="1:18">
      <c r="A7378" t="s">
        <v>1611</v>
      </c>
      <c r="B7378" t="s">
        <v>1254</v>
      </c>
      <c r="C7378">
        <v>201005</v>
      </c>
      <c r="D7378">
        <v>31</v>
      </c>
      <c r="E7378" t="s">
        <v>1302</v>
      </c>
      <c r="F7378">
        <v>0</v>
      </c>
      <c r="G7378">
        <v>0</v>
      </c>
      <c r="H7378">
        <v>0</v>
      </c>
      <c r="I7378">
        <v>560452005600</v>
      </c>
      <c r="J7378">
        <v>4</v>
      </c>
      <c r="K7378" t="s">
        <v>1612</v>
      </c>
      <c r="L7378">
        <v>2702</v>
      </c>
      <c r="M7378" t="s">
        <v>1596</v>
      </c>
      <c r="N7378" t="s">
        <v>1606</v>
      </c>
      <c r="O7378">
        <v>559116</v>
      </c>
      <c r="P7378" t="s">
        <v>1207</v>
      </c>
      <c r="Q7378">
        <v>19870401</v>
      </c>
      <c r="R7378">
        <v>891018490</v>
      </c>
    </row>
    <row r="7379" spans="1:18">
      <c r="A7379" t="s">
        <v>1611</v>
      </c>
      <c r="B7379" t="s">
        <v>1390</v>
      </c>
      <c r="C7379">
        <v>201005</v>
      </c>
      <c r="D7379">
        <v>31</v>
      </c>
      <c r="E7379" t="s">
        <v>1302</v>
      </c>
      <c r="F7379">
        <v>0</v>
      </c>
      <c r="G7379">
        <v>0</v>
      </c>
      <c r="H7379">
        <v>0</v>
      </c>
      <c r="I7379">
        <v>560452005900</v>
      </c>
      <c r="J7379">
        <v>4</v>
      </c>
      <c r="K7379" t="s">
        <v>1612</v>
      </c>
      <c r="L7379">
        <v>2702</v>
      </c>
      <c r="M7379" t="s">
        <v>1596</v>
      </c>
      <c r="N7379" t="s">
        <v>1606</v>
      </c>
      <c r="O7379">
        <v>81112</v>
      </c>
      <c r="P7379" t="s">
        <v>1207</v>
      </c>
      <c r="Q7379">
        <v>19870701</v>
      </c>
      <c r="R7379">
        <v>891018490</v>
      </c>
    </row>
    <row r="7380" spans="1:18">
      <c r="A7380" t="s">
        <v>1611</v>
      </c>
      <c r="B7380" t="s">
        <v>1357</v>
      </c>
      <c r="C7380">
        <v>201005</v>
      </c>
      <c r="D7380">
        <v>31</v>
      </c>
      <c r="E7380" t="s">
        <v>1302</v>
      </c>
      <c r="F7380">
        <v>0</v>
      </c>
      <c r="G7380">
        <v>0</v>
      </c>
      <c r="H7380">
        <v>0</v>
      </c>
      <c r="I7380">
        <v>560452006000</v>
      </c>
      <c r="J7380">
        <v>4</v>
      </c>
      <c r="K7380" t="s">
        <v>1612</v>
      </c>
      <c r="L7380">
        <v>2702</v>
      </c>
      <c r="M7380" t="s">
        <v>1596</v>
      </c>
      <c r="N7380" t="s">
        <v>1606</v>
      </c>
      <c r="O7380">
        <v>311463</v>
      </c>
      <c r="P7380" t="s">
        <v>1207</v>
      </c>
      <c r="Q7380">
        <v>19870401</v>
      </c>
      <c r="R7380">
        <v>891018490</v>
      </c>
    </row>
    <row r="7381" spans="1:18">
      <c r="A7381" t="s">
        <v>1611</v>
      </c>
      <c r="B7381" t="s">
        <v>1384</v>
      </c>
      <c r="C7381">
        <v>201006</v>
      </c>
      <c r="D7381">
        <v>30</v>
      </c>
      <c r="E7381" t="s">
        <v>1302</v>
      </c>
      <c r="F7381">
        <v>0</v>
      </c>
      <c r="G7381">
        <v>0</v>
      </c>
      <c r="H7381">
        <v>0</v>
      </c>
      <c r="I7381">
        <v>560452005500</v>
      </c>
      <c r="J7381">
        <v>4</v>
      </c>
      <c r="K7381" t="s">
        <v>1612</v>
      </c>
      <c r="L7381">
        <v>2702</v>
      </c>
      <c r="M7381" t="s">
        <v>1596</v>
      </c>
      <c r="N7381" t="s">
        <v>1606</v>
      </c>
      <c r="O7381">
        <v>209391</v>
      </c>
      <c r="P7381" t="s">
        <v>1207</v>
      </c>
      <c r="Q7381">
        <v>19910101</v>
      </c>
      <c r="R7381">
        <v>891018490</v>
      </c>
    </row>
    <row r="7382" spans="1:18">
      <c r="A7382" t="s">
        <v>1611</v>
      </c>
      <c r="B7382" t="s">
        <v>1254</v>
      </c>
      <c r="C7382">
        <v>201006</v>
      </c>
      <c r="D7382">
        <v>30</v>
      </c>
      <c r="E7382" t="s">
        <v>1302</v>
      </c>
      <c r="F7382">
        <v>0</v>
      </c>
      <c r="G7382">
        <v>0</v>
      </c>
      <c r="H7382">
        <v>0</v>
      </c>
      <c r="I7382">
        <v>560452005600</v>
      </c>
      <c r="J7382">
        <v>4</v>
      </c>
      <c r="K7382" t="s">
        <v>1612</v>
      </c>
      <c r="L7382">
        <v>2702</v>
      </c>
      <c r="M7382" t="s">
        <v>1596</v>
      </c>
      <c r="N7382" t="s">
        <v>1606</v>
      </c>
      <c r="O7382">
        <v>554484</v>
      </c>
      <c r="P7382" t="s">
        <v>1207</v>
      </c>
      <c r="Q7382">
        <v>19870401</v>
      </c>
      <c r="R7382">
        <v>891018490</v>
      </c>
    </row>
    <row r="7383" spans="1:18">
      <c r="A7383" t="s">
        <v>1611</v>
      </c>
      <c r="B7383" t="s">
        <v>1390</v>
      </c>
      <c r="C7383">
        <v>201006</v>
      </c>
      <c r="D7383">
        <v>30</v>
      </c>
      <c r="E7383" t="s">
        <v>1302</v>
      </c>
      <c r="F7383">
        <v>0</v>
      </c>
      <c r="G7383">
        <v>0</v>
      </c>
      <c r="H7383">
        <v>0</v>
      </c>
      <c r="I7383">
        <v>560452005900</v>
      </c>
      <c r="J7383">
        <v>4</v>
      </c>
      <c r="K7383" t="s">
        <v>1612</v>
      </c>
      <c r="L7383">
        <v>2702</v>
      </c>
      <c r="M7383" t="s">
        <v>1596</v>
      </c>
      <c r="N7383" t="s">
        <v>1606</v>
      </c>
      <c r="O7383">
        <v>109741</v>
      </c>
      <c r="P7383" t="s">
        <v>1207</v>
      </c>
      <c r="Q7383">
        <v>19870701</v>
      </c>
      <c r="R7383">
        <v>891018490</v>
      </c>
    </row>
    <row r="7384" spans="1:18">
      <c r="A7384" t="s">
        <v>1611</v>
      </c>
      <c r="B7384" t="s">
        <v>1357</v>
      </c>
      <c r="C7384">
        <v>201006</v>
      </c>
      <c r="D7384">
        <v>30</v>
      </c>
      <c r="E7384" t="s">
        <v>1302</v>
      </c>
      <c r="F7384">
        <v>0</v>
      </c>
      <c r="G7384">
        <v>0</v>
      </c>
      <c r="H7384">
        <v>0</v>
      </c>
      <c r="I7384">
        <v>560452006000</v>
      </c>
      <c r="J7384">
        <v>4</v>
      </c>
      <c r="K7384" t="s">
        <v>1612</v>
      </c>
      <c r="L7384">
        <v>2702</v>
      </c>
      <c r="M7384" t="s">
        <v>1596</v>
      </c>
      <c r="N7384" t="s">
        <v>1606</v>
      </c>
      <c r="O7384">
        <v>322435</v>
      </c>
      <c r="P7384" t="s">
        <v>1207</v>
      </c>
      <c r="Q7384">
        <v>19870401</v>
      </c>
      <c r="R7384">
        <v>891018490</v>
      </c>
    </row>
    <row r="7385" spans="1:18">
      <c r="A7385" t="s">
        <v>1611</v>
      </c>
      <c r="B7385" t="s">
        <v>1384</v>
      </c>
      <c r="C7385">
        <v>201007</v>
      </c>
      <c r="D7385">
        <v>31</v>
      </c>
      <c r="E7385" t="s">
        <v>1302</v>
      </c>
      <c r="F7385">
        <v>0</v>
      </c>
      <c r="G7385">
        <v>0</v>
      </c>
      <c r="H7385">
        <v>0</v>
      </c>
      <c r="I7385">
        <v>560452005500</v>
      </c>
      <c r="J7385">
        <v>4</v>
      </c>
      <c r="K7385" t="s">
        <v>1612</v>
      </c>
      <c r="L7385">
        <v>2702</v>
      </c>
      <c r="M7385" t="s">
        <v>1596</v>
      </c>
      <c r="N7385" t="s">
        <v>1606</v>
      </c>
      <c r="O7385">
        <v>204723</v>
      </c>
      <c r="P7385" t="s">
        <v>1207</v>
      </c>
      <c r="Q7385">
        <v>19910101</v>
      </c>
      <c r="R7385">
        <v>891018490</v>
      </c>
    </row>
    <row r="7386" spans="1:18">
      <c r="A7386" t="s">
        <v>1611</v>
      </c>
      <c r="B7386" t="s">
        <v>1254</v>
      </c>
      <c r="C7386">
        <v>201007</v>
      </c>
      <c r="D7386">
        <v>31</v>
      </c>
      <c r="E7386" t="s">
        <v>1302</v>
      </c>
      <c r="F7386">
        <v>0</v>
      </c>
      <c r="G7386">
        <v>0</v>
      </c>
      <c r="H7386">
        <v>0</v>
      </c>
      <c r="I7386">
        <v>560452005600</v>
      </c>
      <c r="J7386">
        <v>4</v>
      </c>
      <c r="K7386" t="s">
        <v>1612</v>
      </c>
      <c r="L7386">
        <v>2702</v>
      </c>
      <c r="M7386" t="s">
        <v>1596</v>
      </c>
      <c r="N7386" t="s">
        <v>1606</v>
      </c>
      <c r="O7386">
        <v>553829</v>
      </c>
      <c r="P7386" t="s">
        <v>1207</v>
      </c>
      <c r="Q7386">
        <v>19870401</v>
      </c>
      <c r="R7386">
        <v>891018490</v>
      </c>
    </row>
    <row r="7387" spans="1:18">
      <c r="A7387" t="s">
        <v>1611</v>
      </c>
      <c r="B7387" t="s">
        <v>1390</v>
      </c>
      <c r="C7387">
        <v>201007</v>
      </c>
      <c r="D7387">
        <v>31</v>
      </c>
      <c r="E7387" t="s">
        <v>1302</v>
      </c>
      <c r="F7387">
        <v>0</v>
      </c>
      <c r="G7387">
        <v>0</v>
      </c>
      <c r="H7387">
        <v>0</v>
      </c>
      <c r="I7387">
        <v>560452005900</v>
      </c>
      <c r="J7387">
        <v>4</v>
      </c>
      <c r="K7387" t="s">
        <v>1612</v>
      </c>
      <c r="L7387">
        <v>2702</v>
      </c>
      <c r="M7387" t="s">
        <v>1596</v>
      </c>
      <c r="N7387" t="s">
        <v>1606</v>
      </c>
      <c r="O7387">
        <v>97555</v>
      </c>
      <c r="P7387" t="s">
        <v>1207</v>
      </c>
      <c r="Q7387">
        <v>19870701</v>
      </c>
      <c r="R7387">
        <v>891018490</v>
      </c>
    </row>
    <row r="7388" spans="1:18">
      <c r="A7388" t="s">
        <v>1611</v>
      </c>
      <c r="B7388" t="s">
        <v>1357</v>
      </c>
      <c r="C7388">
        <v>201007</v>
      </c>
      <c r="D7388">
        <v>31</v>
      </c>
      <c r="E7388" t="s">
        <v>1302</v>
      </c>
      <c r="F7388">
        <v>0</v>
      </c>
      <c r="G7388">
        <v>0</v>
      </c>
      <c r="H7388">
        <v>0</v>
      </c>
      <c r="I7388">
        <v>560452006000</v>
      </c>
      <c r="J7388">
        <v>4</v>
      </c>
      <c r="K7388" t="s">
        <v>1612</v>
      </c>
      <c r="L7388">
        <v>2702</v>
      </c>
      <c r="M7388" t="s">
        <v>1596</v>
      </c>
      <c r="N7388" t="s">
        <v>1606</v>
      </c>
      <c r="O7388">
        <v>345717</v>
      </c>
      <c r="P7388" t="s">
        <v>1207</v>
      </c>
      <c r="Q7388">
        <v>19870401</v>
      </c>
      <c r="R7388">
        <v>891018490</v>
      </c>
    </row>
    <row r="7389" spans="1:18">
      <c r="A7389" t="s">
        <v>1611</v>
      </c>
      <c r="B7389" t="s">
        <v>1384</v>
      </c>
      <c r="C7389">
        <v>201008</v>
      </c>
      <c r="D7389">
        <v>31</v>
      </c>
      <c r="E7389" t="s">
        <v>1302</v>
      </c>
      <c r="F7389">
        <v>0</v>
      </c>
      <c r="G7389">
        <v>0</v>
      </c>
      <c r="H7389">
        <v>0</v>
      </c>
      <c r="I7389">
        <v>560452005500</v>
      </c>
      <c r="J7389">
        <v>4</v>
      </c>
      <c r="K7389" t="s">
        <v>1612</v>
      </c>
      <c r="L7389">
        <v>2702</v>
      </c>
      <c r="M7389" t="s">
        <v>1596</v>
      </c>
      <c r="N7389" t="s">
        <v>1606</v>
      </c>
      <c r="O7389">
        <v>221970</v>
      </c>
      <c r="P7389" t="s">
        <v>1207</v>
      </c>
      <c r="Q7389">
        <v>19910101</v>
      </c>
      <c r="R7389">
        <v>891018490</v>
      </c>
    </row>
    <row r="7390" spans="1:18">
      <c r="A7390" t="s">
        <v>1611</v>
      </c>
      <c r="B7390" t="s">
        <v>1254</v>
      </c>
      <c r="C7390">
        <v>201008</v>
      </c>
      <c r="D7390">
        <v>31</v>
      </c>
      <c r="E7390" t="s">
        <v>1302</v>
      </c>
      <c r="F7390">
        <v>0</v>
      </c>
      <c r="G7390">
        <v>0</v>
      </c>
      <c r="H7390">
        <v>0</v>
      </c>
      <c r="I7390">
        <v>560452005600</v>
      </c>
      <c r="J7390">
        <v>4</v>
      </c>
      <c r="K7390" t="s">
        <v>1612</v>
      </c>
      <c r="L7390">
        <v>2702</v>
      </c>
      <c r="M7390" t="s">
        <v>1596</v>
      </c>
      <c r="N7390" t="s">
        <v>1606</v>
      </c>
      <c r="O7390">
        <v>527171</v>
      </c>
      <c r="P7390" t="s">
        <v>1207</v>
      </c>
      <c r="Q7390">
        <v>19870401</v>
      </c>
      <c r="R7390">
        <v>891018490</v>
      </c>
    </row>
    <row r="7391" spans="1:18">
      <c r="A7391" t="s">
        <v>1611</v>
      </c>
      <c r="B7391" t="s">
        <v>1390</v>
      </c>
      <c r="C7391">
        <v>201008</v>
      </c>
      <c r="D7391">
        <v>31</v>
      </c>
      <c r="E7391" t="s">
        <v>1302</v>
      </c>
      <c r="F7391">
        <v>0</v>
      </c>
      <c r="G7391">
        <v>0</v>
      </c>
      <c r="H7391">
        <v>0</v>
      </c>
      <c r="I7391">
        <v>560452005900</v>
      </c>
      <c r="J7391">
        <v>4</v>
      </c>
      <c r="K7391" t="s">
        <v>1612</v>
      </c>
      <c r="L7391">
        <v>2702</v>
      </c>
      <c r="M7391" t="s">
        <v>1596</v>
      </c>
      <c r="N7391" t="s">
        <v>1606</v>
      </c>
      <c r="O7391">
        <v>89558</v>
      </c>
      <c r="P7391" t="s">
        <v>1207</v>
      </c>
      <c r="Q7391">
        <v>19870701</v>
      </c>
      <c r="R7391">
        <v>891018490</v>
      </c>
    </row>
    <row r="7392" spans="1:18">
      <c r="A7392" t="s">
        <v>1611</v>
      </c>
      <c r="B7392" t="s">
        <v>1357</v>
      </c>
      <c r="C7392">
        <v>201008</v>
      </c>
      <c r="D7392">
        <v>31</v>
      </c>
      <c r="E7392" t="s">
        <v>1302</v>
      </c>
      <c r="F7392">
        <v>0</v>
      </c>
      <c r="G7392">
        <v>0</v>
      </c>
      <c r="H7392">
        <v>0</v>
      </c>
      <c r="I7392">
        <v>560452006000</v>
      </c>
      <c r="J7392">
        <v>4</v>
      </c>
      <c r="K7392" t="s">
        <v>1612</v>
      </c>
      <c r="L7392">
        <v>2702</v>
      </c>
      <c r="M7392" t="s">
        <v>1596</v>
      </c>
      <c r="N7392" t="s">
        <v>1606</v>
      </c>
      <c r="O7392">
        <v>327505</v>
      </c>
      <c r="P7392" t="s">
        <v>1207</v>
      </c>
      <c r="Q7392">
        <v>19870401</v>
      </c>
      <c r="R7392">
        <v>891018490</v>
      </c>
    </row>
    <row r="7393" spans="1:18">
      <c r="A7393" t="s">
        <v>1611</v>
      </c>
      <c r="B7393" t="s">
        <v>1384</v>
      </c>
      <c r="C7393">
        <v>201009</v>
      </c>
      <c r="D7393">
        <v>30</v>
      </c>
      <c r="E7393" t="s">
        <v>1302</v>
      </c>
      <c r="F7393">
        <v>0</v>
      </c>
      <c r="G7393">
        <v>0</v>
      </c>
      <c r="H7393">
        <v>0</v>
      </c>
      <c r="I7393">
        <v>560452005500</v>
      </c>
      <c r="J7393">
        <v>4</v>
      </c>
      <c r="K7393" t="s">
        <v>1612</v>
      </c>
      <c r="L7393">
        <v>2702</v>
      </c>
      <c r="M7393" t="s">
        <v>1596</v>
      </c>
      <c r="N7393" t="s">
        <v>1606</v>
      </c>
      <c r="O7393">
        <v>225232</v>
      </c>
      <c r="P7393" t="s">
        <v>1207</v>
      </c>
      <c r="Q7393">
        <v>19910101</v>
      </c>
      <c r="R7393">
        <v>891018490</v>
      </c>
    </row>
    <row r="7394" spans="1:18">
      <c r="A7394" t="s">
        <v>1611</v>
      </c>
      <c r="B7394" t="s">
        <v>1254</v>
      </c>
      <c r="C7394">
        <v>201009</v>
      </c>
      <c r="D7394">
        <v>30</v>
      </c>
      <c r="E7394" t="s">
        <v>1302</v>
      </c>
      <c r="F7394">
        <v>0</v>
      </c>
      <c r="G7394">
        <v>0</v>
      </c>
      <c r="H7394">
        <v>0</v>
      </c>
      <c r="I7394">
        <v>560452005600</v>
      </c>
      <c r="J7394">
        <v>4</v>
      </c>
      <c r="K7394" t="s">
        <v>1612</v>
      </c>
      <c r="L7394">
        <v>2702</v>
      </c>
      <c r="M7394" t="s">
        <v>1596</v>
      </c>
      <c r="N7394" t="s">
        <v>1606</v>
      </c>
      <c r="O7394">
        <v>547201</v>
      </c>
      <c r="P7394" t="s">
        <v>1207</v>
      </c>
      <c r="Q7394">
        <v>19870401</v>
      </c>
      <c r="R7394">
        <v>891018490</v>
      </c>
    </row>
    <row r="7395" spans="1:18">
      <c r="A7395" t="s">
        <v>1611</v>
      </c>
      <c r="B7395" t="s">
        <v>1390</v>
      </c>
      <c r="C7395">
        <v>201009</v>
      </c>
      <c r="D7395">
        <v>30</v>
      </c>
      <c r="E7395" t="s">
        <v>1302</v>
      </c>
      <c r="F7395">
        <v>0</v>
      </c>
      <c r="G7395">
        <v>0</v>
      </c>
      <c r="H7395">
        <v>0</v>
      </c>
      <c r="I7395">
        <v>560452005900</v>
      </c>
      <c r="J7395">
        <v>4</v>
      </c>
      <c r="K7395" t="s">
        <v>1612</v>
      </c>
      <c r="L7395">
        <v>2702</v>
      </c>
      <c r="M7395" t="s">
        <v>1596</v>
      </c>
      <c r="N7395" t="s">
        <v>1606</v>
      </c>
      <c r="O7395">
        <v>70694</v>
      </c>
      <c r="P7395" t="s">
        <v>1207</v>
      </c>
      <c r="Q7395">
        <v>19870701</v>
      </c>
      <c r="R7395">
        <v>891018490</v>
      </c>
    </row>
    <row r="7396" spans="1:18">
      <c r="A7396" t="s">
        <v>1611</v>
      </c>
      <c r="B7396" t="s">
        <v>1357</v>
      </c>
      <c r="C7396">
        <v>201009</v>
      </c>
      <c r="D7396">
        <v>30</v>
      </c>
      <c r="E7396" t="s">
        <v>1302</v>
      </c>
      <c r="F7396">
        <v>0</v>
      </c>
      <c r="G7396">
        <v>0</v>
      </c>
      <c r="H7396">
        <v>0</v>
      </c>
      <c r="I7396">
        <v>560452006000</v>
      </c>
      <c r="J7396">
        <v>4</v>
      </c>
      <c r="K7396" t="s">
        <v>1612</v>
      </c>
      <c r="L7396">
        <v>2702</v>
      </c>
      <c r="M7396" t="s">
        <v>1596</v>
      </c>
      <c r="N7396" t="s">
        <v>1606</v>
      </c>
      <c r="O7396">
        <v>348830</v>
      </c>
      <c r="P7396" t="s">
        <v>1207</v>
      </c>
      <c r="Q7396">
        <v>19870401</v>
      </c>
      <c r="R7396">
        <v>891018490</v>
      </c>
    </row>
    <row r="7397" spans="1:18">
      <c r="A7397" t="s">
        <v>1611</v>
      </c>
      <c r="B7397" t="s">
        <v>1384</v>
      </c>
      <c r="C7397">
        <v>201010</v>
      </c>
      <c r="D7397">
        <v>31</v>
      </c>
      <c r="E7397" t="s">
        <v>1302</v>
      </c>
      <c r="F7397">
        <v>0</v>
      </c>
      <c r="G7397">
        <v>0</v>
      </c>
      <c r="H7397">
        <v>0</v>
      </c>
      <c r="I7397">
        <v>560452005500</v>
      </c>
      <c r="J7397">
        <v>4</v>
      </c>
      <c r="K7397" t="s">
        <v>1612</v>
      </c>
      <c r="L7397">
        <v>2702</v>
      </c>
      <c r="M7397" t="s">
        <v>1596</v>
      </c>
      <c r="N7397" t="s">
        <v>1606</v>
      </c>
      <c r="O7397">
        <v>255815</v>
      </c>
      <c r="P7397" t="s">
        <v>1207</v>
      </c>
      <c r="Q7397">
        <v>19910101</v>
      </c>
      <c r="R7397">
        <v>891018490</v>
      </c>
    </row>
    <row r="7398" spans="1:18">
      <c r="A7398" t="s">
        <v>1611</v>
      </c>
      <c r="B7398" t="s">
        <v>1254</v>
      </c>
      <c r="C7398">
        <v>201010</v>
      </c>
      <c r="D7398">
        <v>31</v>
      </c>
      <c r="E7398" t="s">
        <v>1302</v>
      </c>
      <c r="F7398">
        <v>0</v>
      </c>
      <c r="G7398">
        <v>0</v>
      </c>
      <c r="H7398">
        <v>0</v>
      </c>
      <c r="I7398">
        <v>560452005600</v>
      </c>
      <c r="J7398">
        <v>4</v>
      </c>
      <c r="K7398" t="s">
        <v>1612</v>
      </c>
      <c r="L7398">
        <v>2702</v>
      </c>
      <c r="M7398" t="s">
        <v>1596</v>
      </c>
      <c r="N7398" t="s">
        <v>1606</v>
      </c>
      <c r="O7398">
        <v>540014</v>
      </c>
      <c r="P7398" t="s">
        <v>1207</v>
      </c>
      <c r="Q7398">
        <v>19870401</v>
      </c>
      <c r="R7398">
        <v>891018490</v>
      </c>
    </row>
    <row r="7399" spans="1:18">
      <c r="A7399" t="s">
        <v>1611</v>
      </c>
      <c r="B7399" t="s">
        <v>1390</v>
      </c>
      <c r="C7399">
        <v>201010</v>
      </c>
      <c r="D7399">
        <v>0</v>
      </c>
      <c r="E7399" t="s">
        <v>1302</v>
      </c>
      <c r="F7399">
        <v>0</v>
      </c>
      <c r="G7399">
        <v>0</v>
      </c>
      <c r="H7399">
        <v>0</v>
      </c>
      <c r="I7399">
        <v>560452005900</v>
      </c>
      <c r="J7399">
        <v>4</v>
      </c>
      <c r="K7399" t="s">
        <v>1612</v>
      </c>
      <c r="L7399">
        <v>2702</v>
      </c>
      <c r="M7399" t="s">
        <v>1596</v>
      </c>
      <c r="N7399" t="s">
        <v>1606</v>
      </c>
      <c r="O7399">
        <v>0</v>
      </c>
      <c r="P7399" t="s">
        <v>1207</v>
      </c>
      <c r="Q7399">
        <v>19870701</v>
      </c>
      <c r="R7399">
        <v>891018490</v>
      </c>
    </row>
    <row r="7400" spans="1:18">
      <c r="A7400" t="s">
        <v>1611</v>
      </c>
      <c r="B7400" t="s">
        <v>1357</v>
      </c>
      <c r="C7400">
        <v>201010</v>
      </c>
      <c r="D7400">
        <v>31</v>
      </c>
      <c r="E7400" t="s">
        <v>1302</v>
      </c>
      <c r="F7400">
        <v>0</v>
      </c>
      <c r="G7400">
        <v>0</v>
      </c>
      <c r="H7400">
        <v>0</v>
      </c>
      <c r="I7400">
        <v>560452006000</v>
      </c>
      <c r="J7400">
        <v>4</v>
      </c>
      <c r="K7400" t="s">
        <v>1612</v>
      </c>
      <c r="L7400">
        <v>2702</v>
      </c>
      <c r="M7400" t="s">
        <v>1596</v>
      </c>
      <c r="N7400" t="s">
        <v>1606</v>
      </c>
      <c r="O7400">
        <v>356796</v>
      </c>
      <c r="P7400" t="s">
        <v>1207</v>
      </c>
      <c r="Q7400">
        <v>19870401</v>
      </c>
      <c r="R7400">
        <v>891018490</v>
      </c>
    </row>
    <row r="7401" spans="1:18">
      <c r="A7401" t="s">
        <v>1611</v>
      </c>
      <c r="B7401" t="s">
        <v>1384</v>
      </c>
      <c r="C7401">
        <v>201011</v>
      </c>
      <c r="D7401">
        <v>30</v>
      </c>
      <c r="E7401" t="s">
        <v>1302</v>
      </c>
      <c r="F7401">
        <v>0</v>
      </c>
      <c r="G7401">
        <v>0</v>
      </c>
      <c r="H7401">
        <v>0</v>
      </c>
      <c r="I7401">
        <v>560452005500</v>
      </c>
      <c r="J7401">
        <v>4</v>
      </c>
      <c r="K7401" t="s">
        <v>1612</v>
      </c>
      <c r="L7401">
        <v>2702</v>
      </c>
      <c r="M7401" t="s">
        <v>1596</v>
      </c>
      <c r="N7401" t="s">
        <v>1606</v>
      </c>
      <c r="O7401">
        <v>271650</v>
      </c>
      <c r="P7401" t="s">
        <v>1207</v>
      </c>
      <c r="Q7401">
        <v>19910101</v>
      </c>
      <c r="R7401">
        <v>891018490</v>
      </c>
    </row>
    <row r="7402" spans="1:18">
      <c r="A7402" t="s">
        <v>1611</v>
      </c>
      <c r="B7402" t="s">
        <v>1254</v>
      </c>
      <c r="C7402">
        <v>201011</v>
      </c>
      <c r="D7402">
        <v>30</v>
      </c>
      <c r="E7402" t="s">
        <v>1302</v>
      </c>
      <c r="F7402">
        <v>0</v>
      </c>
      <c r="G7402">
        <v>0</v>
      </c>
      <c r="H7402">
        <v>0</v>
      </c>
      <c r="I7402">
        <v>560452005600</v>
      </c>
      <c r="J7402">
        <v>4</v>
      </c>
      <c r="K7402" t="s">
        <v>1612</v>
      </c>
      <c r="L7402">
        <v>2702</v>
      </c>
      <c r="M7402" t="s">
        <v>1596</v>
      </c>
      <c r="N7402" t="s">
        <v>1606</v>
      </c>
      <c r="O7402">
        <v>607166</v>
      </c>
      <c r="P7402" t="s">
        <v>1207</v>
      </c>
      <c r="Q7402">
        <v>19870401</v>
      </c>
      <c r="R7402">
        <v>891018490</v>
      </c>
    </row>
    <row r="7403" spans="1:18">
      <c r="A7403" t="s">
        <v>1611</v>
      </c>
      <c r="B7403" t="s">
        <v>1390</v>
      </c>
      <c r="C7403">
        <v>201011</v>
      </c>
      <c r="D7403">
        <v>0</v>
      </c>
      <c r="E7403" t="s">
        <v>1302</v>
      </c>
      <c r="F7403">
        <v>0</v>
      </c>
      <c r="G7403">
        <v>0</v>
      </c>
      <c r="H7403">
        <v>0</v>
      </c>
      <c r="I7403">
        <v>560452005900</v>
      </c>
      <c r="J7403">
        <v>4</v>
      </c>
      <c r="K7403" t="s">
        <v>1612</v>
      </c>
      <c r="L7403">
        <v>2702</v>
      </c>
      <c r="M7403" t="s">
        <v>1596</v>
      </c>
      <c r="N7403" t="s">
        <v>1606</v>
      </c>
      <c r="O7403">
        <v>0</v>
      </c>
      <c r="P7403" t="s">
        <v>1207</v>
      </c>
      <c r="Q7403">
        <v>19870701</v>
      </c>
      <c r="R7403">
        <v>891018490</v>
      </c>
    </row>
    <row r="7404" spans="1:18">
      <c r="A7404" t="s">
        <v>1611</v>
      </c>
      <c r="B7404" t="s">
        <v>1357</v>
      </c>
      <c r="C7404">
        <v>201011</v>
      </c>
      <c r="D7404">
        <v>30</v>
      </c>
      <c r="E7404" t="s">
        <v>1302</v>
      </c>
      <c r="F7404">
        <v>0</v>
      </c>
      <c r="G7404">
        <v>0</v>
      </c>
      <c r="H7404">
        <v>0</v>
      </c>
      <c r="I7404">
        <v>560452006000</v>
      </c>
      <c r="J7404">
        <v>4</v>
      </c>
      <c r="K7404" t="s">
        <v>1612</v>
      </c>
      <c r="L7404">
        <v>2702</v>
      </c>
      <c r="M7404" t="s">
        <v>1596</v>
      </c>
      <c r="N7404" t="s">
        <v>1606</v>
      </c>
      <c r="O7404">
        <v>343411</v>
      </c>
      <c r="P7404" t="s">
        <v>1207</v>
      </c>
      <c r="Q7404">
        <v>19870401</v>
      </c>
      <c r="R7404">
        <v>891018490</v>
      </c>
    </row>
    <row r="7405" spans="1:18">
      <c r="A7405" t="s">
        <v>1611</v>
      </c>
      <c r="B7405" t="s">
        <v>1384</v>
      </c>
      <c r="C7405">
        <v>201012</v>
      </c>
      <c r="D7405">
        <v>31</v>
      </c>
      <c r="E7405" t="s">
        <v>1302</v>
      </c>
      <c r="F7405">
        <v>0</v>
      </c>
      <c r="G7405">
        <v>0</v>
      </c>
      <c r="H7405">
        <v>0</v>
      </c>
      <c r="I7405">
        <v>560452005500</v>
      </c>
      <c r="J7405">
        <v>4</v>
      </c>
      <c r="K7405" t="s">
        <v>1612</v>
      </c>
      <c r="L7405">
        <v>2702</v>
      </c>
      <c r="M7405" t="s">
        <v>1596</v>
      </c>
      <c r="N7405" t="s">
        <v>1606</v>
      </c>
      <c r="O7405">
        <v>441325</v>
      </c>
      <c r="P7405" t="s">
        <v>1207</v>
      </c>
      <c r="Q7405">
        <v>19910101</v>
      </c>
      <c r="R7405">
        <v>891018490</v>
      </c>
    </row>
    <row r="7406" spans="1:18">
      <c r="A7406" t="s">
        <v>1611</v>
      </c>
      <c r="B7406" t="s">
        <v>1254</v>
      </c>
      <c r="C7406">
        <v>201012</v>
      </c>
      <c r="D7406">
        <v>31</v>
      </c>
      <c r="E7406" t="s">
        <v>1302</v>
      </c>
      <c r="F7406">
        <v>0</v>
      </c>
      <c r="G7406">
        <v>0</v>
      </c>
      <c r="H7406">
        <v>0</v>
      </c>
      <c r="I7406">
        <v>560452005600</v>
      </c>
      <c r="J7406">
        <v>4</v>
      </c>
      <c r="K7406" t="s">
        <v>1612</v>
      </c>
      <c r="L7406">
        <v>2702</v>
      </c>
      <c r="M7406" t="s">
        <v>1596</v>
      </c>
      <c r="N7406" t="s">
        <v>1606</v>
      </c>
      <c r="O7406">
        <v>524344</v>
      </c>
      <c r="P7406" t="s">
        <v>1207</v>
      </c>
      <c r="Q7406">
        <v>19870401</v>
      </c>
      <c r="R7406">
        <v>891018490</v>
      </c>
    </row>
    <row r="7407" spans="1:18">
      <c r="A7407" t="s">
        <v>1611</v>
      </c>
      <c r="B7407" t="s">
        <v>1390</v>
      </c>
      <c r="C7407">
        <v>201012</v>
      </c>
      <c r="D7407">
        <v>0</v>
      </c>
      <c r="E7407" t="s">
        <v>1302</v>
      </c>
      <c r="F7407">
        <v>0</v>
      </c>
      <c r="G7407">
        <v>0</v>
      </c>
      <c r="H7407">
        <v>0</v>
      </c>
      <c r="I7407">
        <v>560452005900</v>
      </c>
      <c r="J7407">
        <v>4</v>
      </c>
      <c r="K7407" t="s">
        <v>1612</v>
      </c>
      <c r="L7407">
        <v>2702</v>
      </c>
      <c r="M7407" t="s">
        <v>1596</v>
      </c>
      <c r="N7407" t="s">
        <v>1606</v>
      </c>
      <c r="O7407">
        <v>0</v>
      </c>
      <c r="P7407" t="s">
        <v>1207</v>
      </c>
      <c r="Q7407">
        <v>19870701</v>
      </c>
      <c r="R7407">
        <v>891018490</v>
      </c>
    </row>
    <row r="7408" spans="1:18">
      <c r="A7408" t="s">
        <v>1611</v>
      </c>
      <c r="B7408" t="s">
        <v>1357</v>
      </c>
      <c r="C7408">
        <v>201012</v>
      </c>
      <c r="D7408">
        <v>31</v>
      </c>
      <c r="E7408" t="s">
        <v>1302</v>
      </c>
      <c r="F7408">
        <v>0</v>
      </c>
      <c r="G7408">
        <v>0</v>
      </c>
      <c r="H7408">
        <v>0</v>
      </c>
      <c r="I7408">
        <v>560452006000</v>
      </c>
      <c r="J7408">
        <v>4</v>
      </c>
      <c r="K7408" t="s">
        <v>1612</v>
      </c>
      <c r="L7408">
        <v>2702</v>
      </c>
      <c r="M7408" t="s">
        <v>1596</v>
      </c>
      <c r="N7408" t="s">
        <v>1606</v>
      </c>
      <c r="O7408">
        <v>343565</v>
      </c>
      <c r="P7408" t="s">
        <v>1207</v>
      </c>
      <c r="Q7408">
        <v>19870401</v>
      </c>
      <c r="R7408">
        <v>891018490</v>
      </c>
    </row>
    <row r="7409" spans="1:16">
      <c r="A7409" t="s">
        <v>1611</v>
      </c>
      <c r="B7409" t="s">
        <v>1304</v>
      </c>
      <c r="C7409">
        <v>201001</v>
      </c>
      <c r="D7409">
        <v>0</v>
      </c>
      <c r="E7409" t="s">
        <v>1349</v>
      </c>
      <c r="F7409">
        <v>0</v>
      </c>
      <c r="G7409">
        <v>0</v>
      </c>
      <c r="H7409">
        <v>0</v>
      </c>
      <c r="I7409">
        <v>560452005100</v>
      </c>
      <c r="J7409">
        <v>14</v>
      </c>
      <c r="K7409" t="s">
        <v>1612</v>
      </c>
      <c r="L7409">
        <v>2702</v>
      </c>
      <c r="M7409" t="s">
        <v>1596</v>
      </c>
      <c r="N7409" t="s">
        <v>1606</v>
      </c>
      <c r="O7409">
        <v>0</v>
      </c>
      <c r="P7409" t="s">
        <v>1350</v>
      </c>
    </row>
    <row r="7410" spans="1:16">
      <c r="A7410" t="s">
        <v>1611</v>
      </c>
      <c r="B7410" t="s">
        <v>1304</v>
      </c>
      <c r="C7410">
        <v>201002</v>
      </c>
      <c r="D7410">
        <v>0</v>
      </c>
      <c r="E7410" t="s">
        <v>1349</v>
      </c>
      <c r="F7410">
        <v>0</v>
      </c>
      <c r="G7410">
        <v>0</v>
      </c>
      <c r="H7410">
        <v>0</v>
      </c>
      <c r="I7410">
        <v>560452005100</v>
      </c>
      <c r="J7410">
        <v>14</v>
      </c>
      <c r="K7410" t="s">
        <v>1612</v>
      </c>
      <c r="L7410">
        <v>2702</v>
      </c>
      <c r="M7410" t="s">
        <v>1596</v>
      </c>
      <c r="N7410" t="s">
        <v>1606</v>
      </c>
      <c r="O7410">
        <v>0</v>
      </c>
      <c r="P7410" t="s">
        <v>1350</v>
      </c>
    </row>
    <row r="7411" spans="1:16">
      <c r="A7411" t="s">
        <v>1611</v>
      </c>
      <c r="B7411" t="s">
        <v>1304</v>
      </c>
      <c r="C7411">
        <v>201003</v>
      </c>
      <c r="D7411">
        <v>0</v>
      </c>
      <c r="E7411" t="s">
        <v>1349</v>
      </c>
      <c r="F7411">
        <v>0</v>
      </c>
      <c r="G7411">
        <v>0</v>
      </c>
      <c r="H7411">
        <v>0</v>
      </c>
      <c r="I7411">
        <v>560452005100</v>
      </c>
      <c r="J7411">
        <v>14</v>
      </c>
      <c r="K7411" t="s">
        <v>1612</v>
      </c>
      <c r="L7411">
        <v>2702</v>
      </c>
      <c r="M7411" t="s">
        <v>1596</v>
      </c>
      <c r="N7411" t="s">
        <v>1606</v>
      </c>
      <c r="O7411">
        <v>0</v>
      </c>
      <c r="P7411" t="s">
        <v>1350</v>
      </c>
    </row>
    <row r="7412" spans="1:16">
      <c r="A7412" t="s">
        <v>1611</v>
      </c>
      <c r="B7412" t="s">
        <v>1304</v>
      </c>
      <c r="C7412">
        <v>201004</v>
      </c>
      <c r="D7412">
        <v>0</v>
      </c>
      <c r="E7412" t="s">
        <v>1349</v>
      </c>
      <c r="F7412">
        <v>0</v>
      </c>
      <c r="G7412">
        <v>0</v>
      </c>
      <c r="H7412">
        <v>0</v>
      </c>
      <c r="I7412">
        <v>560452005100</v>
      </c>
      <c r="J7412">
        <v>14</v>
      </c>
      <c r="K7412" t="s">
        <v>1612</v>
      </c>
      <c r="L7412">
        <v>2702</v>
      </c>
      <c r="M7412" t="s">
        <v>1596</v>
      </c>
      <c r="N7412" t="s">
        <v>1606</v>
      </c>
      <c r="O7412">
        <v>0</v>
      </c>
      <c r="P7412" t="s">
        <v>1350</v>
      </c>
    </row>
    <row r="7413" spans="1:16">
      <c r="A7413" t="s">
        <v>1611</v>
      </c>
      <c r="B7413" t="s">
        <v>1304</v>
      </c>
      <c r="C7413">
        <v>201005</v>
      </c>
      <c r="D7413">
        <v>0</v>
      </c>
      <c r="E7413" t="s">
        <v>1349</v>
      </c>
      <c r="F7413">
        <v>0</v>
      </c>
      <c r="G7413">
        <v>0</v>
      </c>
      <c r="H7413">
        <v>0</v>
      </c>
      <c r="I7413">
        <v>560452005100</v>
      </c>
      <c r="J7413">
        <v>14</v>
      </c>
      <c r="K7413" t="s">
        <v>1612</v>
      </c>
      <c r="L7413">
        <v>2702</v>
      </c>
      <c r="M7413" t="s">
        <v>1596</v>
      </c>
      <c r="N7413" t="s">
        <v>1606</v>
      </c>
      <c r="O7413">
        <v>0</v>
      </c>
      <c r="P7413" t="s">
        <v>1350</v>
      </c>
    </row>
    <row r="7414" spans="1:16">
      <c r="A7414" t="s">
        <v>1611</v>
      </c>
      <c r="B7414" t="s">
        <v>1304</v>
      </c>
      <c r="C7414">
        <v>201006</v>
      </c>
      <c r="D7414">
        <v>0</v>
      </c>
      <c r="E7414" t="s">
        <v>1349</v>
      </c>
      <c r="F7414">
        <v>0</v>
      </c>
      <c r="G7414">
        <v>0</v>
      </c>
      <c r="H7414">
        <v>0</v>
      </c>
      <c r="I7414">
        <v>560452005100</v>
      </c>
      <c r="J7414">
        <v>14</v>
      </c>
      <c r="K7414" t="s">
        <v>1612</v>
      </c>
      <c r="L7414">
        <v>2702</v>
      </c>
      <c r="M7414" t="s">
        <v>1596</v>
      </c>
      <c r="N7414" t="s">
        <v>1606</v>
      </c>
      <c r="O7414">
        <v>0</v>
      </c>
      <c r="P7414" t="s">
        <v>1350</v>
      </c>
    </row>
    <row r="7415" spans="1:16">
      <c r="A7415" t="s">
        <v>1611</v>
      </c>
      <c r="B7415" t="s">
        <v>1304</v>
      </c>
      <c r="C7415">
        <v>201007</v>
      </c>
      <c r="D7415">
        <v>0</v>
      </c>
      <c r="E7415" t="s">
        <v>1349</v>
      </c>
      <c r="F7415">
        <v>0</v>
      </c>
      <c r="G7415">
        <v>0</v>
      </c>
      <c r="H7415">
        <v>0</v>
      </c>
      <c r="I7415">
        <v>560452005100</v>
      </c>
      <c r="J7415">
        <v>14</v>
      </c>
      <c r="K7415" t="s">
        <v>1612</v>
      </c>
      <c r="L7415">
        <v>2702</v>
      </c>
      <c r="M7415" t="s">
        <v>1596</v>
      </c>
      <c r="N7415" t="s">
        <v>1606</v>
      </c>
      <c r="O7415">
        <v>0</v>
      </c>
      <c r="P7415" t="s">
        <v>1350</v>
      </c>
    </row>
    <row r="7416" spans="1:16">
      <c r="A7416" t="s">
        <v>1611</v>
      </c>
      <c r="B7416" t="s">
        <v>1304</v>
      </c>
      <c r="C7416">
        <v>201008</v>
      </c>
      <c r="D7416">
        <v>0</v>
      </c>
      <c r="E7416" t="s">
        <v>1349</v>
      </c>
      <c r="F7416">
        <v>0</v>
      </c>
      <c r="G7416">
        <v>0</v>
      </c>
      <c r="H7416">
        <v>0</v>
      </c>
      <c r="I7416">
        <v>560452005100</v>
      </c>
      <c r="J7416">
        <v>14</v>
      </c>
      <c r="K7416" t="s">
        <v>1612</v>
      </c>
      <c r="L7416">
        <v>2702</v>
      </c>
      <c r="M7416" t="s">
        <v>1596</v>
      </c>
      <c r="N7416" t="s">
        <v>1606</v>
      </c>
      <c r="O7416">
        <v>0</v>
      </c>
      <c r="P7416" t="s">
        <v>1350</v>
      </c>
    </row>
    <row r="7417" spans="1:16">
      <c r="A7417" t="s">
        <v>1611</v>
      </c>
      <c r="B7417" t="s">
        <v>1304</v>
      </c>
      <c r="C7417">
        <v>201009</v>
      </c>
      <c r="D7417">
        <v>0</v>
      </c>
      <c r="E7417" t="s">
        <v>1349</v>
      </c>
      <c r="F7417">
        <v>0</v>
      </c>
      <c r="G7417">
        <v>0</v>
      </c>
      <c r="H7417">
        <v>0</v>
      </c>
      <c r="I7417">
        <v>560452005100</v>
      </c>
      <c r="J7417">
        <v>14</v>
      </c>
      <c r="K7417" t="s">
        <v>1612</v>
      </c>
      <c r="L7417">
        <v>2702</v>
      </c>
      <c r="M7417" t="s">
        <v>1596</v>
      </c>
      <c r="N7417" t="s">
        <v>1606</v>
      </c>
      <c r="O7417">
        <v>0</v>
      </c>
      <c r="P7417" t="s">
        <v>1350</v>
      </c>
    </row>
    <row r="7418" spans="1:16">
      <c r="A7418" t="s">
        <v>1611</v>
      </c>
      <c r="B7418" t="s">
        <v>1304</v>
      </c>
      <c r="C7418">
        <v>201010</v>
      </c>
      <c r="D7418">
        <v>0</v>
      </c>
      <c r="E7418" t="s">
        <v>1349</v>
      </c>
      <c r="F7418">
        <v>0</v>
      </c>
      <c r="G7418">
        <v>0</v>
      </c>
      <c r="H7418">
        <v>0</v>
      </c>
      <c r="I7418">
        <v>560452005100</v>
      </c>
      <c r="J7418">
        <v>14</v>
      </c>
      <c r="K7418" t="s">
        <v>1612</v>
      </c>
      <c r="L7418">
        <v>2702</v>
      </c>
      <c r="M7418" t="s">
        <v>1596</v>
      </c>
      <c r="N7418" t="s">
        <v>1606</v>
      </c>
      <c r="O7418">
        <v>0</v>
      </c>
      <c r="P7418" t="s">
        <v>1350</v>
      </c>
    </row>
    <row r="7419" spans="1:16">
      <c r="A7419" t="s">
        <v>1611</v>
      </c>
      <c r="B7419" t="s">
        <v>1304</v>
      </c>
      <c r="C7419">
        <v>201011</v>
      </c>
      <c r="D7419">
        <v>0</v>
      </c>
      <c r="E7419" t="s">
        <v>1349</v>
      </c>
      <c r="F7419">
        <v>0</v>
      </c>
      <c r="G7419">
        <v>0</v>
      </c>
      <c r="H7419">
        <v>0</v>
      </c>
      <c r="I7419">
        <v>560452005100</v>
      </c>
      <c r="J7419">
        <v>14</v>
      </c>
      <c r="K7419" t="s">
        <v>1612</v>
      </c>
      <c r="L7419">
        <v>2702</v>
      </c>
      <c r="M7419" t="s">
        <v>1596</v>
      </c>
      <c r="N7419" t="s">
        <v>1606</v>
      </c>
      <c r="O7419">
        <v>0</v>
      </c>
      <c r="P7419" t="s">
        <v>1350</v>
      </c>
    </row>
    <row r="7420" spans="1:16">
      <c r="A7420" t="s">
        <v>1611</v>
      </c>
      <c r="B7420" t="s">
        <v>1304</v>
      </c>
      <c r="C7420">
        <v>201012</v>
      </c>
      <c r="D7420">
        <v>0</v>
      </c>
      <c r="E7420" t="s">
        <v>1349</v>
      </c>
      <c r="F7420">
        <v>0</v>
      </c>
      <c r="G7420">
        <v>0</v>
      </c>
      <c r="H7420">
        <v>0</v>
      </c>
      <c r="I7420">
        <v>560452005100</v>
      </c>
      <c r="J7420">
        <v>14</v>
      </c>
      <c r="K7420" t="s">
        <v>1612</v>
      </c>
      <c r="L7420">
        <v>2702</v>
      </c>
      <c r="M7420" t="s">
        <v>1596</v>
      </c>
      <c r="N7420" t="s">
        <v>1606</v>
      </c>
      <c r="O7420">
        <v>0</v>
      </c>
      <c r="P7420" t="s">
        <v>1350</v>
      </c>
    </row>
    <row r="7421" spans="1:16">
      <c r="A7421" s="64" t="s">
        <v>317</v>
      </c>
      <c r="B7421" s="64">
        <f>F7425/F7421*100</f>
        <v>35.831857482714867</v>
      </c>
      <c r="C7421" s="64" t="s">
        <v>1532</v>
      </c>
      <c r="F7421">
        <f>SUM(F7145:F7348)</f>
        <v>2134927</v>
      </c>
      <c r="G7421">
        <f t="shared" ref="G7421:H7421" si="9">SUM(G7145:G7348)</f>
        <v>1153634</v>
      </c>
      <c r="H7421">
        <f t="shared" si="9"/>
        <v>27066035</v>
      </c>
      <c r="O7421">
        <f>SUM(O7349:O7360)</f>
        <v>0</v>
      </c>
      <c r="P7421" t="s">
        <v>1581</v>
      </c>
    </row>
    <row r="7422" spans="1:16">
      <c r="F7422" s="248">
        <f>F7421/365</f>
        <v>5849.1150684931508</v>
      </c>
      <c r="G7422" s="248">
        <f>G7421*1000/F7421</f>
        <v>540.36226999799055</v>
      </c>
      <c r="H7422" s="79">
        <f>H7421/F7421</f>
        <v>12.677733243338063</v>
      </c>
    </row>
    <row r="7423" spans="1:16">
      <c r="F7423" s="248">
        <f>SUM(F7145:F7233)</f>
        <v>1369943</v>
      </c>
      <c r="G7423" s="248">
        <f t="shared" ref="G7423:H7423" si="10">SUM(G7145:G7233)</f>
        <v>508408</v>
      </c>
      <c r="H7423" s="248">
        <f t="shared" si="10"/>
        <v>20905868</v>
      </c>
    </row>
    <row r="7424" spans="1:16">
      <c r="F7424" s="248">
        <f>F7423/365</f>
        <v>3753.2684931506851</v>
      </c>
      <c r="G7424" s="248">
        <f>G7423*1000/F7423</f>
        <v>371.11617052680293</v>
      </c>
      <c r="H7424" s="79">
        <f>H7423/F7423</f>
        <v>15.260392585676922</v>
      </c>
      <c r="O7424">
        <f>SUM(O7361:O7408)</f>
        <v>14495067</v>
      </c>
      <c r="P7424" t="s">
        <v>1582</v>
      </c>
    </row>
    <row r="7425" spans="1:17">
      <c r="F7425">
        <f>SUM(F7234:F7306)</f>
        <v>764984</v>
      </c>
      <c r="G7425">
        <f t="shared" ref="G7425:H7425" si="11">SUM(G7234:G7306)</f>
        <v>645226</v>
      </c>
      <c r="H7425">
        <f t="shared" si="11"/>
        <v>6160167</v>
      </c>
      <c r="O7425" s="79">
        <f>O7424/H7421</f>
        <v>0.53554453025720239</v>
      </c>
    </row>
    <row r="7426" spans="1:17">
      <c r="F7426" s="248">
        <f>F7425/365</f>
        <v>2095.8465753424657</v>
      </c>
      <c r="G7426" s="248">
        <f>G7425*1000/F7425</f>
        <v>843.4503205295797</v>
      </c>
      <c r="H7426" s="79">
        <f>H7425/F7425</f>
        <v>8.0526743042991757</v>
      </c>
    </row>
    <row r="7427" spans="1:17">
      <c r="A7427" t="s">
        <v>1603</v>
      </c>
      <c r="B7427" t="s">
        <v>1220</v>
      </c>
      <c r="C7427">
        <v>201001</v>
      </c>
      <c r="D7427">
        <v>0</v>
      </c>
      <c r="E7427" t="s">
        <v>1349</v>
      </c>
      <c r="F7427">
        <v>0</v>
      </c>
      <c r="G7427">
        <v>0</v>
      </c>
      <c r="H7427">
        <v>0</v>
      </c>
      <c r="I7427">
        <v>43112064700</v>
      </c>
      <c r="J7427">
        <v>14</v>
      </c>
      <c r="K7427" t="s">
        <v>1600</v>
      </c>
      <c r="L7427">
        <v>2702</v>
      </c>
      <c r="M7427" t="s">
        <v>1596</v>
      </c>
      <c r="N7427" t="s">
        <v>1614</v>
      </c>
      <c r="O7427">
        <v>0</v>
      </c>
      <c r="P7427" t="s">
        <v>1350</v>
      </c>
    </row>
    <row r="7428" spans="1:17">
      <c r="A7428" t="s">
        <v>1603</v>
      </c>
      <c r="B7428" t="s">
        <v>1336</v>
      </c>
      <c r="C7428">
        <v>201001</v>
      </c>
      <c r="D7428">
        <v>29</v>
      </c>
      <c r="E7428" t="s">
        <v>1212</v>
      </c>
      <c r="F7428">
        <v>3809</v>
      </c>
      <c r="G7428">
        <v>8173</v>
      </c>
      <c r="H7428">
        <v>42965</v>
      </c>
      <c r="I7428">
        <v>560452008700</v>
      </c>
      <c r="J7428">
        <v>9</v>
      </c>
      <c r="K7428" t="s">
        <v>1600</v>
      </c>
      <c r="L7428">
        <v>2702</v>
      </c>
      <c r="M7428" t="s">
        <v>1596</v>
      </c>
      <c r="N7428" t="s">
        <v>1614</v>
      </c>
      <c r="O7428">
        <v>0</v>
      </c>
      <c r="P7428" t="s">
        <v>1207</v>
      </c>
      <c r="Q7428">
        <v>20041002</v>
      </c>
    </row>
    <row r="7429" spans="1:17">
      <c r="A7429" t="s">
        <v>1603</v>
      </c>
      <c r="B7429" t="s">
        <v>1274</v>
      </c>
      <c r="C7429">
        <v>201001</v>
      </c>
      <c r="D7429">
        <v>30</v>
      </c>
      <c r="E7429" t="s">
        <v>1212</v>
      </c>
      <c r="F7429">
        <v>2729</v>
      </c>
      <c r="G7429">
        <v>245</v>
      </c>
      <c r="H7429">
        <v>16663</v>
      </c>
      <c r="I7429">
        <v>560452008602</v>
      </c>
      <c r="J7429">
        <v>9</v>
      </c>
      <c r="K7429" t="s">
        <v>1600</v>
      </c>
      <c r="L7429">
        <v>2702</v>
      </c>
      <c r="M7429" t="s">
        <v>1596</v>
      </c>
      <c r="N7429" t="s">
        <v>1614</v>
      </c>
      <c r="O7429">
        <v>0</v>
      </c>
      <c r="P7429" t="s">
        <v>1207</v>
      </c>
      <c r="Q7429">
        <v>20060126</v>
      </c>
    </row>
    <row r="7430" spans="1:17">
      <c r="A7430" t="s">
        <v>1603</v>
      </c>
      <c r="B7430" t="s">
        <v>1337</v>
      </c>
      <c r="C7430">
        <v>201001</v>
      </c>
      <c r="D7430">
        <v>30</v>
      </c>
      <c r="E7430" t="s">
        <v>1212</v>
      </c>
      <c r="F7430">
        <v>6565</v>
      </c>
      <c r="G7430">
        <v>6119</v>
      </c>
      <c r="H7430">
        <v>9975</v>
      </c>
      <c r="I7430">
        <v>560452008504</v>
      </c>
      <c r="J7430">
        <v>9</v>
      </c>
      <c r="K7430" t="s">
        <v>1600</v>
      </c>
      <c r="L7430">
        <v>2702</v>
      </c>
      <c r="M7430" t="s">
        <v>1596</v>
      </c>
      <c r="N7430" t="s">
        <v>1614</v>
      </c>
      <c r="O7430">
        <v>0</v>
      </c>
      <c r="P7430" t="s">
        <v>1207</v>
      </c>
      <c r="Q7430">
        <v>20051030</v>
      </c>
    </row>
    <row r="7431" spans="1:17">
      <c r="A7431" t="s">
        <v>1603</v>
      </c>
      <c r="B7431" t="s">
        <v>1413</v>
      </c>
      <c r="C7431">
        <v>201001</v>
      </c>
      <c r="D7431">
        <v>0</v>
      </c>
      <c r="E7431" t="s">
        <v>1212</v>
      </c>
      <c r="F7431">
        <v>0</v>
      </c>
      <c r="G7431">
        <v>0</v>
      </c>
      <c r="H7431">
        <v>0</v>
      </c>
      <c r="I7431">
        <v>560452008801</v>
      </c>
      <c r="J7431">
        <v>12</v>
      </c>
      <c r="K7431" t="s">
        <v>1600</v>
      </c>
      <c r="L7431">
        <v>2702</v>
      </c>
      <c r="M7431" t="s">
        <v>1596</v>
      </c>
      <c r="N7431" t="s">
        <v>1614</v>
      </c>
      <c r="O7431">
        <v>0</v>
      </c>
      <c r="P7431" t="s">
        <v>1207</v>
      </c>
      <c r="Q7431">
        <v>20060523</v>
      </c>
    </row>
    <row r="7432" spans="1:17">
      <c r="A7432" t="s">
        <v>1603</v>
      </c>
      <c r="B7432" t="s">
        <v>1220</v>
      </c>
      <c r="C7432">
        <v>201002</v>
      </c>
      <c r="D7432">
        <v>0</v>
      </c>
      <c r="E7432" t="s">
        <v>1349</v>
      </c>
      <c r="F7432">
        <v>0</v>
      </c>
      <c r="G7432">
        <v>0</v>
      </c>
      <c r="H7432">
        <v>0</v>
      </c>
      <c r="I7432">
        <v>43112064700</v>
      </c>
      <c r="J7432">
        <v>14</v>
      </c>
      <c r="K7432" t="s">
        <v>1600</v>
      </c>
      <c r="L7432">
        <v>2702</v>
      </c>
      <c r="M7432" t="s">
        <v>1596</v>
      </c>
      <c r="N7432" t="s">
        <v>1614</v>
      </c>
      <c r="O7432">
        <v>0</v>
      </c>
      <c r="P7432" t="s">
        <v>1350</v>
      </c>
    </row>
    <row r="7433" spans="1:17">
      <c r="A7433" t="s">
        <v>1603</v>
      </c>
      <c r="B7433" t="s">
        <v>1336</v>
      </c>
      <c r="C7433">
        <v>201002</v>
      </c>
      <c r="D7433">
        <v>20</v>
      </c>
      <c r="E7433" t="s">
        <v>1212</v>
      </c>
      <c r="F7433">
        <v>2205</v>
      </c>
      <c r="G7433">
        <v>3697</v>
      </c>
      <c r="H7433">
        <v>31040</v>
      </c>
      <c r="I7433">
        <v>560452008700</v>
      </c>
      <c r="J7433">
        <v>9</v>
      </c>
      <c r="K7433" t="s">
        <v>1600</v>
      </c>
      <c r="L7433">
        <v>2702</v>
      </c>
      <c r="M7433" t="s">
        <v>1596</v>
      </c>
      <c r="N7433" t="s">
        <v>1614</v>
      </c>
      <c r="O7433">
        <v>0</v>
      </c>
      <c r="P7433" t="s">
        <v>1207</v>
      </c>
      <c r="Q7433">
        <v>20041002</v>
      </c>
    </row>
    <row r="7434" spans="1:17">
      <c r="A7434" t="s">
        <v>1603</v>
      </c>
      <c r="B7434" t="s">
        <v>1274</v>
      </c>
      <c r="C7434">
        <v>201002</v>
      </c>
      <c r="D7434">
        <v>22</v>
      </c>
      <c r="E7434" t="s">
        <v>1212</v>
      </c>
      <c r="F7434">
        <v>2097</v>
      </c>
      <c r="G7434">
        <v>0</v>
      </c>
      <c r="H7434">
        <v>12322</v>
      </c>
      <c r="I7434">
        <v>560452008602</v>
      </c>
      <c r="J7434">
        <v>9</v>
      </c>
      <c r="K7434" t="s">
        <v>1600</v>
      </c>
      <c r="L7434">
        <v>2702</v>
      </c>
      <c r="M7434" t="s">
        <v>1596</v>
      </c>
      <c r="N7434" t="s">
        <v>1614</v>
      </c>
      <c r="O7434">
        <v>0</v>
      </c>
      <c r="P7434" t="s">
        <v>1207</v>
      </c>
      <c r="Q7434">
        <v>20060126</v>
      </c>
    </row>
    <row r="7435" spans="1:17">
      <c r="A7435" t="s">
        <v>1603</v>
      </c>
      <c r="B7435" t="s">
        <v>1337</v>
      </c>
      <c r="C7435">
        <v>201002</v>
      </c>
      <c r="D7435">
        <v>26</v>
      </c>
      <c r="E7435" t="s">
        <v>1212</v>
      </c>
      <c r="F7435">
        <v>5101</v>
      </c>
      <c r="G7435">
        <v>7869</v>
      </c>
      <c r="H7435">
        <v>13230</v>
      </c>
      <c r="I7435">
        <v>560452008504</v>
      </c>
      <c r="J7435">
        <v>9</v>
      </c>
      <c r="K7435" t="s">
        <v>1600</v>
      </c>
      <c r="L7435">
        <v>2702</v>
      </c>
      <c r="M7435" t="s">
        <v>1596</v>
      </c>
      <c r="N7435" t="s">
        <v>1614</v>
      </c>
      <c r="O7435">
        <v>0</v>
      </c>
      <c r="P7435" t="s">
        <v>1207</v>
      </c>
      <c r="Q7435">
        <v>20051030</v>
      </c>
    </row>
    <row r="7436" spans="1:17">
      <c r="A7436" t="s">
        <v>1603</v>
      </c>
      <c r="B7436" t="s">
        <v>1413</v>
      </c>
      <c r="C7436">
        <v>201002</v>
      </c>
      <c r="D7436">
        <v>0</v>
      </c>
      <c r="E7436" t="s">
        <v>1212</v>
      </c>
      <c r="F7436">
        <v>0</v>
      </c>
      <c r="G7436">
        <v>0</v>
      </c>
      <c r="H7436">
        <v>0</v>
      </c>
      <c r="I7436">
        <v>560452008801</v>
      </c>
      <c r="J7436">
        <v>12</v>
      </c>
      <c r="K7436" t="s">
        <v>1600</v>
      </c>
      <c r="L7436">
        <v>2702</v>
      </c>
      <c r="M7436" t="s">
        <v>1596</v>
      </c>
      <c r="N7436" t="s">
        <v>1614</v>
      </c>
      <c r="O7436">
        <v>0</v>
      </c>
      <c r="P7436" t="s">
        <v>1207</v>
      </c>
      <c r="Q7436">
        <v>20060523</v>
      </c>
    </row>
    <row r="7437" spans="1:17">
      <c r="A7437" t="s">
        <v>1603</v>
      </c>
      <c r="B7437" t="s">
        <v>1220</v>
      </c>
      <c r="C7437">
        <v>201003</v>
      </c>
      <c r="D7437">
        <v>0</v>
      </c>
      <c r="E7437" t="s">
        <v>1349</v>
      </c>
      <c r="F7437">
        <v>0</v>
      </c>
      <c r="G7437">
        <v>0</v>
      </c>
      <c r="H7437">
        <v>0</v>
      </c>
      <c r="I7437">
        <v>43112064700</v>
      </c>
      <c r="J7437">
        <v>14</v>
      </c>
      <c r="K7437" t="s">
        <v>1600</v>
      </c>
      <c r="L7437">
        <v>2702</v>
      </c>
      <c r="M7437" t="s">
        <v>1596</v>
      </c>
      <c r="N7437" t="s">
        <v>1614</v>
      </c>
      <c r="O7437">
        <v>0</v>
      </c>
      <c r="P7437" t="s">
        <v>1350</v>
      </c>
    </row>
    <row r="7438" spans="1:17">
      <c r="A7438" t="s">
        <v>1603</v>
      </c>
      <c r="B7438" t="s">
        <v>1336</v>
      </c>
      <c r="C7438">
        <v>201003</v>
      </c>
      <c r="D7438">
        <v>30</v>
      </c>
      <c r="E7438" t="s">
        <v>1212</v>
      </c>
      <c r="F7438">
        <v>3925</v>
      </c>
      <c r="G7438">
        <v>4863</v>
      </c>
      <c r="H7438">
        <v>45599</v>
      </c>
      <c r="I7438">
        <v>560452008700</v>
      </c>
      <c r="J7438">
        <v>9</v>
      </c>
      <c r="K7438" t="s">
        <v>1600</v>
      </c>
      <c r="L7438">
        <v>2702</v>
      </c>
      <c r="M7438" t="s">
        <v>1596</v>
      </c>
      <c r="N7438" t="s">
        <v>1614</v>
      </c>
      <c r="O7438">
        <v>0</v>
      </c>
      <c r="P7438" t="s">
        <v>1207</v>
      </c>
      <c r="Q7438">
        <v>20041002</v>
      </c>
    </row>
    <row r="7439" spans="1:17">
      <c r="A7439" t="s">
        <v>1603</v>
      </c>
      <c r="B7439" t="s">
        <v>1274</v>
      </c>
      <c r="C7439">
        <v>201003</v>
      </c>
      <c r="D7439">
        <v>30</v>
      </c>
      <c r="E7439" t="s">
        <v>1212</v>
      </c>
      <c r="F7439">
        <v>3254</v>
      </c>
      <c r="G7439">
        <v>0</v>
      </c>
      <c r="H7439">
        <v>17826</v>
      </c>
      <c r="I7439">
        <v>560452008602</v>
      </c>
      <c r="J7439">
        <v>9</v>
      </c>
      <c r="K7439" t="s">
        <v>1600</v>
      </c>
      <c r="L7439">
        <v>2702</v>
      </c>
      <c r="M7439" t="s">
        <v>1596</v>
      </c>
      <c r="N7439" t="s">
        <v>1614</v>
      </c>
      <c r="O7439">
        <v>0</v>
      </c>
      <c r="P7439" t="s">
        <v>1207</v>
      </c>
      <c r="Q7439">
        <v>20060126</v>
      </c>
    </row>
    <row r="7440" spans="1:17">
      <c r="A7440" t="s">
        <v>1603</v>
      </c>
      <c r="B7440" t="s">
        <v>1337</v>
      </c>
      <c r="C7440">
        <v>201003</v>
      </c>
      <c r="D7440">
        <v>30</v>
      </c>
      <c r="E7440" t="s">
        <v>1212</v>
      </c>
      <c r="F7440">
        <v>6775</v>
      </c>
      <c r="G7440">
        <v>9045</v>
      </c>
      <c r="H7440">
        <v>11986</v>
      </c>
      <c r="I7440">
        <v>560452008504</v>
      </c>
      <c r="J7440">
        <v>9</v>
      </c>
      <c r="K7440" t="s">
        <v>1600</v>
      </c>
      <c r="L7440">
        <v>2702</v>
      </c>
      <c r="M7440" t="s">
        <v>1596</v>
      </c>
      <c r="N7440" t="s">
        <v>1614</v>
      </c>
      <c r="O7440">
        <v>0</v>
      </c>
      <c r="P7440" t="s">
        <v>1207</v>
      </c>
      <c r="Q7440">
        <v>20051030</v>
      </c>
    </row>
    <row r="7441" spans="1:17">
      <c r="A7441" t="s">
        <v>1603</v>
      </c>
      <c r="B7441" t="s">
        <v>1413</v>
      </c>
      <c r="C7441">
        <v>201003</v>
      </c>
      <c r="D7441">
        <v>21</v>
      </c>
      <c r="E7441" t="s">
        <v>1212</v>
      </c>
      <c r="F7441">
        <v>1296</v>
      </c>
      <c r="G7441">
        <v>545</v>
      </c>
      <c r="H7441">
        <v>4086</v>
      </c>
      <c r="I7441">
        <v>560452008801</v>
      </c>
      <c r="J7441">
        <v>9</v>
      </c>
      <c r="K7441" t="s">
        <v>1600</v>
      </c>
      <c r="L7441">
        <v>2702</v>
      </c>
      <c r="M7441" t="s">
        <v>1596</v>
      </c>
      <c r="N7441" t="s">
        <v>1614</v>
      </c>
      <c r="O7441">
        <v>0</v>
      </c>
      <c r="P7441" t="s">
        <v>1207</v>
      </c>
      <c r="Q7441">
        <v>20060523</v>
      </c>
    </row>
    <row r="7442" spans="1:17">
      <c r="A7442" t="s">
        <v>1603</v>
      </c>
      <c r="B7442" t="s">
        <v>1220</v>
      </c>
      <c r="C7442">
        <v>201004</v>
      </c>
      <c r="D7442">
        <v>0</v>
      </c>
      <c r="E7442" t="s">
        <v>1349</v>
      </c>
      <c r="F7442">
        <v>0</v>
      </c>
      <c r="G7442">
        <v>0</v>
      </c>
      <c r="H7442">
        <v>0</v>
      </c>
      <c r="I7442">
        <v>43112064700</v>
      </c>
      <c r="J7442">
        <v>14</v>
      </c>
      <c r="K7442" t="s">
        <v>1600</v>
      </c>
      <c r="L7442">
        <v>2702</v>
      </c>
      <c r="M7442" t="s">
        <v>1596</v>
      </c>
      <c r="N7442" t="s">
        <v>1614</v>
      </c>
      <c r="O7442">
        <v>0</v>
      </c>
      <c r="P7442" t="s">
        <v>1350</v>
      </c>
    </row>
    <row r="7443" spans="1:17">
      <c r="A7443" t="s">
        <v>1603</v>
      </c>
      <c r="B7443" t="s">
        <v>1336</v>
      </c>
      <c r="C7443">
        <v>201004</v>
      </c>
      <c r="D7443">
        <v>27</v>
      </c>
      <c r="E7443" t="s">
        <v>1212</v>
      </c>
      <c r="F7443">
        <v>3234</v>
      </c>
      <c r="G7443">
        <v>3914</v>
      </c>
      <c r="H7443">
        <v>37824</v>
      </c>
      <c r="I7443">
        <v>560452008700</v>
      </c>
      <c r="J7443">
        <v>9</v>
      </c>
      <c r="K7443" t="s">
        <v>1600</v>
      </c>
      <c r="L7443">
        <v>2702</v>
      </c>
      <c r="M7443" t="s">
        <v>1596</v>
      </c>
      <c r="N7443" t="s">
        <v>1614</v>
      </c>
      <c r="O7443">
        <v>0</v>
      </c>
      <c r="P7443" t="s">
        <v>1207</v>
      </c>
      <c r="Q7443">
        <v>20041002</v>
      </c>
    </row>
    <row r="7444" spans="1:17">
      <c r="A7444" t="s">
        <v>1603</v>
      </c>
      <c r="B7444" t="s">
        <v>1274</v>
      </c>
      <c r="C7444">
        <v>201004</v>
      </c>
      <c r="D7444">
        <v>27</v>
      </c>
      <c r="E7444" t="s">
        <v>1212</v>
      </c>
      <c r="F7444">
        <v>2958</v>
      </c>
      <c r="G7444">
        <v>0</v>
      </c>
      <c r="H7444">
        <v>14929</v>
      </c>
      <c r="I7444">
        <v>560452008602</v>
      </c>
      <c r="J7444">
        <v>9</v>
      </c>
      <c r="K7444" t="s">
        <v>1600</v>
      </c>
      <c r="L7444">
        <v>2702</v>
      </c>
      <c r="M7444" t="s">
        <v>1596</v>
      </c>
      <c r="N7444" t="s">
        <v>1614</v>
      </c>
      <c r="O7444">
        <v>0</v>
      </c>
      <c r="P7444" t="s">
        <v>1207</v>
      </c>
      <c r="Q7444">
        <v>20060126</v>
      </c>
    </row>
    <row r="7445" spans="1:17">
      <c r="A7445" t="s">
        <v>1603</v>
      </c>
      <c r="B7445" t="s">
        <v>1337</v>
      </c>
      <c r="C7445">
        <v>201004</v>
      </c>
      <c r="D7445">
        <v>29</v>
      </c>
      <c r="E7445" t="s">
        <v>1212</v>
      </c>
      <c r="F7445">
        <v>6420</v>
      </c>
      <c r="G7445">
        <v>9696</v>
      </c>
      <c r="H7445">
        <v>10886</v>
      </c>
      <c r="I7445">
        <v>560452008504</v>
      </c>
      <c r="J7445">
        <v>9</v>
      </c>
      <c r="K7445" t="s">
        <v>1600</v>
      </c>
      <c r="L7445">
        <v>2702</v>
      </c>
      <c r="M7445" t="s">
        <v>1596</v>
      </c>
      <c r="N7445" t="s">
        <v>1614</v>
      </c>
      <c r="O7445">
        <v>0</v>
      </c>
      <c r="P7445" t="s">
        <v>1207</v>
      </c>
      <c r="Q7445">
        <v>20051030</v>
      </c>
    </row>
    <row r="7446" spans="1:17">
      <c r="A7446" t="s">
        <v>1603</v>
      </c>
      <c r="B7446" t="s">
        <v>1413</v>
      </c>
      <c r="C7446">
        <v>201004</v>
      </c>
      <c r="D7446">
        <v>21</v>
      </c>
      <c r="E7446" t="s">
        <v>1212</v>
      </c>
      <c r="F7446">
        <v>1009</v>
      </c>
      <c r="G7446">
        <v>6422</v>
      </c>
      <c r="H7446">
        <v>6544</v>
      </c>
      <c r="I7446">
        <v>560452008801</v>
      </c>
      <c r="J7446">
        <v>9</v>
      </c>
      <c r="K7446" t="s">
        <v>1600</v>
      </c>
      <c r="L7446">
        <v>2702</v>
      </c>
      <c r="M7446" t="s">
        <v>1596</v>
      </c>
      <c r="N7446" t="s">
        <v>1614</v>
      </c>
      <c r="O7446">
        <v>0</v>
      </c>
      <c r="P7446" t="s">
        <v>1207</v>
      </c>
      <c r="Q7446">
        <v>20060523</v>
      </c>
    </row>
    <row r="7447" spans="1:17">
      <c r="A7447" t="s">
        <v>1603</v>
      </c>
      <c r="B7447" t="s">
        <v>1220</v>
      </c>
      <c r="C7447">
        <v>201005</v>
      </c>
      <c r="D7447">
        <v>0</v>
      </c>
      <c r="E7447" t="s">
        <v>1349</v>
      </c>
      <c r="F7447">
        <v>0</v>
      </c>
      <c r="G7447">
        <v>0</v>
      </c>
      <c r="H7447">
        <v>0</v>
      </c>
      <c r="I7447">
        <v>43112064700</v>
      </c>
      <c r="J7447">
        <v>14</v>
      </c>
      <c r="K7447" t="s">
        <v>1600</v>
      </c>
      <c r="L7447">
        <v>2702</v>
      </c>
      <c r="M7447" t="s">
        <v>1596</v>
      </c>
      <c r="N7447" t="s">
        <v>1614</v>
      </c>
      <c r="O7447">
        <v>0</v>
      </c>
      <c r="P7447" t="s">
        <v>1350</v>
      </c>
    </row>
    <row r="7448" spans="1:17">
      <c r="A7448" t="s">
        <v>1603</v>
      </c>
      <c r="B7448" t="s">
        <v>1336</v>
      </c>
      <c r="C7448">
        <v>201005</v>
      </c>
      <c r="D7448">
        <v>28</v>
      </c>
      <c r="E7448" t="s">
        <v>1212</v>
      </c>
      <c r="F7448">
        <v>2761</v>
      </c>
      <c r="G7448">
        <v>4938</v>
      </c>
      <c r="H7448">
        <v>39699</v>
      </c>
      <c r="I7448">
        <v>560452008700</v>
      </c>
      <c r="J7448">
        <v>9</v>
      </c>
      <c r="K7448" t="s">
        <v>1600</v>
      </c>
      <c r="L7448">
        <v>2702</v>
      </c>
      <c r="M7448" t="s">
        <v>1596</v>
      </c>
      <c r="N7448" t="s">
        <v>1614</v>
      </c>
      <c r="O7448">
        <v>0</v>
      </c>
      <c r="P7448" t="s">
        <v>1207</v>
      </c>
      <c r="Q7448">
        <v>20041002</v>
      </c>
    </row>
    <row r="7449" spans="1:17">
      <c r="A7449" t="s">
        <v>1603</v>
      </c>
      <c r="B7449" t="s">
        <v>1274</v>
      </c>
      <c r="C7449">
        <v>201005</v>
      </c>
      <c r="D7449">
        <v>28</v>
      </c>
      <c r="E7449" t="s">
        <v>1212</v>
      </c>
      <c r="F7449">
        <v>2158</v>
      </c>
      <c r="G7449">
        <v>0</v>
      </c>
      <c r="H7449">
        <v>14327</v>
      </c>
      <c r="I7449">
        <v>560452008602</v>
      </c>
      <c r="J7449">
        <v>9</v>
      </c>
      <c r="K7449" t="s">
        <v>1600</v>
      </c>
      <c r="L7449">
        <v>2702</v>
      </c>
      <c r="M7449" t="s">
        <v>1596</v>
      </c>
      <c r="N7449" t="s">
        <v>1614</v>
      </c>
      <c r="O7449">
        <v>0</v>
      </c>
      <c r="P7449" t="s">
        <v>1207</v>
      </c>
      <c r="Q7449">
        <v>20060126</v>
      </c>
    </row>
    <row r="7450" spans="1:17">
      <c r="A7450" t="s">
        <v>1603</v>
      </c>
      <c r="B7450" t="s">
        <v>1337</v>
      </c>
      <c r="C7450">
        <v>201005</v>
      </c>
      <c r="D7450">
        <v>31</v>
      </c>
      <c r="E7450" t="s">
        <v>1212</v>
      </c>
      <c r="F7450">
        <v>5843</v>
      </c>
      <c r="G7450">
        <v>8092</v>
      </c>
      <c r="H7450">
        <v>9822</v>
      </c>
      <c r="I7450">
        <v>560452008504</v>
      </c>
      <c r="J7450">
        <v>9</v>
      </c>
      <c r="K7450" t="s">
        <v>1600</v>
      </c>
      <c r="L7450">
        <v>2702</v>
      </c>
      <c r="M7450" t="s">
        <v>1596</v>
      </c>
      <c r="N7450" t="s">
        <v>1614</v>
      </c>
      <c r="O7450">
        <v>0</v>
      </c>
      <c r="P7450" t="s">
        <v>1207</v>
      </c>
      <c r="Q7450">
        <v>20051030</v>
      </c>
    </row>
    <row r="7451" spans="1:17">
      <c r="A7451" t="s">
        <v>1603</v>
      </c>
      <c r="B7451" t="s">
        <v>1413</v>
      </c>
      <c r="C7451">
        <v>201005</v>
      </c>
      <c r="D7451">
        <v>0</v>
      </c>
      <c r="E7451" t="s">
        <v>1212</v>
      </c>
      <c r="F7451">
        <v>0</v>
      </c>
      <c r="G7451">
        <v>0</v>
      </c>
      <c r="H7451">
        <v>0</v>
      </c>
      <c r="I7451">
        <v>560452008801</v>
      </c>
      <c r="J7451">
        <v>12</v>
      </c>
      <c r="K7451" t="s">
        <v>1600</v>
      </c>
      <c r="L7451">
        <v>2702</v>
      </c>
      <c r="M7451" t="s">
        <v>1596</v>
      </c>
      <c r="N7451" t="s">
        <v>1614</v>
      </c>
      <c r="O7451">
        <v>0</v>
      </c>
      <c r="P7451" t="s">
        <v>1207</v>
      </c>
      <c r="Q7451">
        <v>20060523</v>
      </c>
    </row>
    <row r="7452" spans="1:17">
      <c r="A7452" t="s">
        <v>1603</v>
      </c>
      <c r="B7452" t="s">
        <v>1220</v>
      </c>
      <c r="C7452">
        <v>201006</v>
      </c>
      <c r="D7452">
        <v>0</v>
      </c>
      <c r="E7452" t="s">
        <v>1349</v>
      </c>
      <c r="F7452">
        <v>0</v>
      </c>
      <c r="G7452">
        <v>0</v>
      </c>
      <c r="H7452">
        <v>0</v>
      </c>
      <c r="I7452">
        <v>43112064700</v>
      </c>
      <c r="J7452">
        <v>14</v>
      </c>
      <c r="K7452" t="s">
        <v>1600</v>
      </c>
      <c r="L7452">
        <v>2702</v>
      </c>
      <c r="M7452" t="s">
        <v>1596</v>
      </c>
      <c r="N7452" t="s">
        <v>1614</v>
      </c>
      <c r="O7452">
        <v>0</v>
      </c>
      <c r="P7452" t="s">
        <v>1350</v>
      </c>
    </row>
    <row r="7453" spans="1:17">
      <c r="A7453" t="s">
        <v>1603</v>
      </c>
      <c r="B7453" t="s">
        <v>1336</v>
      </c>
      <c r="C7453">
        <v>201006</v>
      </c>
      <c r="D7453">
        <v>26</v>
      </c>
      <c r="E7453" t="s">
        <v>1212</v>
      </c>
      <c r="F7453">
        <v>2421</v>
      </c>
      <c r="G7453">
        <v>5836</v>
      </c>
      <c r="H7453">
        <v>40016</v>
      </c>
      <c r="I7453">
        <v>560452008700</v>
      </c>
      <c r="J7453">
        <v>9</v>
      </c>
      <c r="K7453" t="s">
        <v>1600</v>
      </c>
      <c r="L7453">
        <v>2702</v>
      </c>
      <c r="M7453" t="s">
        <v>1596</v>
      </c>
      <c r="N7453" t="s">
        <v>1614</v>
      </c>
      <c r="O7453">
        <v>0</v>
      </c>
      <c r="P7453" t="s">
        <v>1207</v>
      </c>
      <c r="Q7453">
        <v>20041002</v>
      </c>
    </row>
    <row r="7454" spans="1:17">
      <c r="A7454" t="s">
        <v>1603</v>
      </c>
      <c r="B7454" t="s">
        <v>1274</v>
      </c>
      <c r="C7454">
        <v>201006</v>
      </c>
      <c r="D7454">
        <v>29</v>
      </c>
      <c r="E7454" t="s">
        <v>1212</v>
      </c>
      <c r="F7454">
        <v>2496</v>
      </c>
      <c r="G7454">
        <v>0</v>
      </c>
      <c r="H7454">
        <v>18031</v>
      </c>
      <c r="I7454">
        <v>560452008602</v>
      </c>
      <c r="J7454">
        <v>9</v>
      </c>
      <c r="K7454" t="s">
        <v>1600</v>
      </c>
      <c r="L7454">
        <v>2702</v>
      </c>
      <c r="M7454" t="s">
        <v>1596</v>
      </c>
      <c r="N7454" t="s">
        <v>1614</v>
      </c>
      <c r="O7454">
        <v>0</v>
      </c>
      <c r="P7454" t="s">
        <v>1207</v>
      </c>
      <c r="Q7454">
        <v>20060126</v>
      </c>
    </row>
    <row r="7455" spans="1:17">
      <c r="A7455" t="s">
        <v>1603</v>
      </c>
      <c r="B7455" t="s">
        <v>1337</v>
      </c>
      <c r="C7455">
        <v>201006</v>
      </c>
      <c r="D7455">
        <v>30</v>
      </c>
      <c r="E7455" t="s">
        <v>1212</v>
      </c>
      <c r="F7455">
        <v>6115</v>
      </c>
      <c r="G7455">
        <v>8248</v>
      </c>
      <c r="H7455">
        <v>10567</v>
      </c>
      <c r="I7455">
        <v>560452008504</v>
      </c>
      <c r="J7455">
        <v>9</v>
      </c>
      <c r="K7455" t="s">
        <v>1600</v>
      </c>
      <c r="L7455">
        <v>2702</v>
      </c>
      <c r="M7455" t="s">
        <v>1596</v>
      </c>
      <c r="N7455" t="s">
        <v>1614</v>
      </c>
      <c r="O7455">
        <v>0</v>
      </c>
      <c r="P7455" t="s">
        <v>1207</v>
      </c>
      <c r="Q7455">
        <v>20051030</v>
      </c>
    </row>
    <row r="7456" spans="1:17">
      <c r="A7456" t="s">
        <v>1603</v>
      </c>
      <c r="B7456" t="s">
        <v>1413</v>
      </c>
      <c r="C7456">
        <v>201006</v>
      </c>
      <c r="D7456">
        <v>0</v>
      </c>
      <c r="E7456" t="s">
        <v>1212</v>
      </c>
      <c r="F7456">
        <v>0</v>
      </c>
      <c r="G7456">
        <v>0</v>
      </c>
      <c r="H7456">
        <v>0</v>
      </c>
      <c r="I7456">
        <v>560452008801</v>
      </c>
      <c r="J7456">
        <v>12</v>
      </c>
      <c r="K7456" t="s">
        <v>1600</v>
      </c>
      <c r="L7456">
        <v>2702</v>
      </c>
      <c r="M7456" t="s">
        <v>1596</v>
      </c>
      <c r="N7456" t="s">
        <v>1614</v>
      </c>
      <c r="O7456">
        <v>0</v>
      </c>
      <c r="P7456" t="s">
        <v>1207</v>
      </c>
      <c r="Q7456">
        <v>20060523</v>
      </c>
    </row>
    <row r="7457" spans="1:17">
      <c r="A7457" t="s">
        <v>1603</v>
      </c>
      <c r="B7457" t="s">
        <v>1220</v>
      </c>
      <c r="C7457">
        <v>201007</v>
      </c>
      <c r="D7457">
        <v>0</v>
      </c>
      <c r="E7457" t="s">
        <v>1349</v>
      </c>
      <c r="F7457">
        <v>0</v>
      </c>
      <c r="G7457">
        <v>0</v>
      </c>
      <c r="H7457">
        <v>0</v>
      </c>
      <c r="I7457">
        <v>43112064700</v>
      </c>
      <c r="J7457">
        <v>14</v>
      </c>
      <c r="K7457" t="s">
        <v>1600</v>
      </c>
      <c r="L7457">
        <v>2702</v>
      </c>
      <c r="M7457" t="s">
        <v>1596</v>
      </c>
      <c r="N7457" t="s">
        <v>1614</v>
      </c>
      <c r="O7457">
        <v>0</v>
      </c>
      <c r="P7457" t="s">
        <v>1350</v>
      </c>
    </row>
    <row r="7458" spans="1:17">
      <c r="A7458" t="s">
        <v>1603</v>
      </c>
      <c r="B7458" t="s">
        <v>1336</v>
      </c>
      <c r="C7458">
        <v>201007</v>
      </c>
      <c r="D7458">
        <v>20</v>
      </c>
      <c r="E7458" t="s">
        <v>1212</v>
      </c>
      <c r="F7458">
        <v>1470</v>
      </c>
      <c r="G7458">
        <v>2080</v>
      </c>
      <c r="H7458">
        <v>27278</v>
      </c>
      <c r="I7458">
        <v>560452008700</v>
      </c>
      <c r="J7458">
        <v>9</v>
      </c>
      <c r="K7458" t="s">
        <v>1600</v>
      </c>
      <c r="L7458">
        <v>2702</v>
      </c>
      <c r="M7458" t="s">
        <v>1596</v>
      </c>
      <c r="N7458" t="s">
        <v>1614</v>
      </c>
      <c r="O7458">
        <v>0</v>
      </c>
      <c r="P7458" t="s">
        <v>1207</v>
      </c>
      <c r="Q7458">
        <v>20041002</v>
      </c>
    </row>
    <row r="7459" spans="1:17">
      <c r="A7459" t="s">
        <v>1603</v>
      </c>
      <c r="B7459" t="s">
        <v>1274</v>
      </c>
      <c r="C7459">
        <v>201007</v>
      </c>
      <c r="D7459">
        <v>31</v>
      </c>
      <c r="E7459" t="s">
        <v>1212</v>
      </c>
      <c r="F7459">
        <v>2609</v>
      </c>
      <c r="G7459">
        <v>0</v>
      </c>
      <c r="H7459">
        <v>18200</v>
      </c>
      <c r="I7459">
        <v>560452008602</v>
      </c>
      <c r="J7459">
        <v>9</v>
      </c>
      <c r="K7459" t="s">
        <v>1600</v>
      </c>
      <c r="L7459">
        <v>2702</v>
      </c>
      <c r="M7459" t="s">
        <v>1596</v>
      </c>
      <c r="N7459" t="s">
        <v>1614</v>
      </c>
      <c r="O7459">
        <v>0</v>
      </c>
      <c r="P7459" t="s">
        <v>1207</v>
      </c>
      <c r="Q7459">
        <v>20060126</v>
      </c>
    </row>
    <row r="7460" spans="1:17">
      <c r="A7460" t="s">
        <v>1603</v>
      </c>
      <c r="B7460" t="s">
        <v>1337</v>
      </c>
      <c r="C7460">
        <v>201007</v>
      </c>
      <c r="D7460">
        <v>31</v>
      </c>
      <c r="E7460" t="s">
        <v>1212</v>
      </c>
      <c r="F7460">
        <v>5659</v>
      </c>
      <c r="G7460">
        <v>6507</v>
      </c>
      <c r="H7460">
        <v>12851</v>
      </c>
      <c r="I7460">
        <v>560452008504</v>
      </c>
      <c r="J7460">
        <v>9</v>
      </c>
      <c r="K7460" t="s">
        <v>1600</v>
      </c>
      <c r="L7460">
        <v>2702</v>
      </c>
      <c r="M7460" t="s">
        <v>1596</v>
      </c>
      <c r="N7460" t="s">
        <v>1614</v>
      </c>
      <c r="O7460">
        <v>0</v>
      </c>
      <c r="P7460" t="s">
        <v>1207</v>
      </c>
      <c r="Q7460">
        <v>20051030</v>
      </c>
    </row>
    <row r="7461" spans="1:17">
      <c r="A7461" t="s">
        <v>1603</v>
      </c>
      <c r="B7461" t="s">
        <v>1413</v>
      </c>
      <c r="C7461">
        <v>201007</v>
      </c>
      <c r="D7461">
        <v>0</v>
      </c>
      <c r="E7461" t="s">
        <v>1212</v>
      </c>
      <c r="F7461">
        <v>0</v>
      </c>
      <c r="G7461">
        <v>0</v>
      </c>
      <c r="H7461">
        <v>0</v>
      </c>
      <c r="I7461">
        <v>560452008801</v>
      </c>
      <c r="J7461">
        <v>12</v>
      </c>
      <c r="K7461" t="s">
        <v>1600</v>
      </c>
      <c r="L7461">
        <v>2702</v>
      </c>
      <c r="M7461" t="s">
        <v>1596</v>
      </c>
      <c r="N7461" t="s">
        <v>1614</v>
      </c>
      <c r="O7461">
        <v>0</v>
      </c>
      <c r="P7461" t="s">
        <v>1207</v>
      </c>
      <c r="Q7461">
        <v>20060523</v>
      </c>
    </row>
    <row r="7462" spans="1:17">
      <c r="A7462" t="s">
        <v>1603</v>
      </c>
      <c r="B7462" t="s">
        <v>1220</v>
      </c>
      <c r="C7462">
        <v>201008</v>
      </c>
      <c r="D7462">
        <v>0</v>
      </c>
      <c r="E7462" t="s">
        <v>1349</v>
      </c>
      <c r="F7462">
        <v>0</v>
      </c>
      <c r="G7462">
        <v>0</v>
      </c>
      <c r="H7462">
        <v>0</v>
      </c>
      <c r="I7462">
        <v>43112064700</v>
      </c>
      <c r="J7462">
        <v>14</v>
      </c>
      <c r="K7462" t="s">
        <v>1600</v>
      </c>
      <c r="L7462">
        <v>2702</v>
      </c>
      <c r="M7462" t="s">
        <v>1596</v>
      </c>
      <c r="N7462" t="s">
        <v>1614</v>
      </c>
      <c r="O7462">
        <v>0</v>
      </c>
      <c r="P7462" t="s">
        <v>1350</v>
      </c>
    </row>
    <row r="7463" spans="1:17">
      <c r="A7463" t="s">
        <v>1603</v>
      </c>
      <c r="B7463" t="s">
        <v>1336</v>
      </c>
      <c r="C7463">
        <v>201008</v>
      </c>
      <c r="D7463">
        <v>16</v>
      </c>
      <c r="E7463" t="s">
        <v>1212</v>
      </c>
      <c r="F7463">
        <v>828</v>
      </c>
      <c r="G7463">
        <v>3184</v>
      </c>
      <c r="H7463">
        <v>25683</v>
      </c>
      <c r="I7463">
        <v>560452008700</v>
      </c>
      <c r="J7463">
        <v>9</v>
      </c>
      <c r="K7463" t="s">
        <v>1600</v>
      </c>
      <c r="L7463">
        <v>2702</v>
      </c>
      <c r="M7463" t="s">
        <v>1596</v>
      </c>
      <c r="N7463" t="s">
        <v>1614</v>
      </c>
      <c r="O7463">
        <v>0</v>
      </c>
      <c r="P7463" t="s">
        <v>1207</v>
      </c>
      <c r="Q7463">
        <v>20041002</v>
      </c>
    </row>
    <row r="7464" spans="1:17">
      <c r="A7464" t="s">
        <v>1603</v>
      </c>
      <c r="B7464" t="s">
        <v>1274</v>
      </c>
      <c r="C7464">
        <v>201008</v>
      </c>
      <c r="D7464">
        <v>31</v>
      </c>
      <c r="E7464" t="s">
        <v>1212</v>
      </c>
      <c r="F7464">
        <v>2528</v>
      </c>
      <c r="G7464">
        <v>0</v>
      </c>
      <c r="H7464">
        <v>16786</v>
      </c>
      <c r="I7464">
        <v>560452008602</v>
      </c>
      <c r="J7464">
        <v>9</v>
      </c>
      <c r="K7464" t="s">
        <v>1600</v>
      </c>
      <c r="L7464">
        <v>2702</v>
      </c>
      <c r="M7464" t="s">
        <v>1596</v>
      </c>
      <c r="N7464" t="s">
        <v>1614</v>
      </c>
      <c r="O7464">
        <v>0</v>
      </c>
      <c r="P7464" t="s">
        <v>1207</v>
      </c>
      <c r="Q7464">
        <v>20060126</v>
      </c>
    </row>
    <row r="7465" spans="1:17">
      <c r="A7465" t="s">
        <v>1603</v>
      </c>
      <c r="B7465" t="s">
        <v>1337</v>
      </c>
      <c r="C7465">
        <v>201008</v>
      </c>
      <c r="D7465">
        <v>31</v>
      </c>
      <c r="E7465" t="s">
        <v>1212</v>
      </c>
      <c r="F7465">
        <v>5880</v>
      </c>
      <c r="G7465">
        <v>6179</v>
      </c>
      <c r="H7465">
        <v>15828</v>
      </c>
      <c r="I7465">
        <v>560452008504</v>
      </c>
      <c r="J7465">
        <v>9</v>
      </c>
      <c r="K7465" t="s">
        <v>1600</v>
      </c>
      <c r="L7465">
        <v>2702</v>
      </c>
      <c r="M7465" t="s">
        <v>1596</v>
      </c>
      <c r="N7465" t="s">
        <v>1614</v>
      </c>
      <c r="O7465">
        <v>0</v>
      </c>
      <c r="P7465" t="s">
        <v>1207</v>
      </c>
      <c r="Q7465">
        <v>20051030</v>
      </c>
    </row>
    <row r="7466" spans="1:17">
      <c r="A7466" t="s">
        <v>1603</v>
      </c>
      <c r="B7466" t="s">
        <v>1413</v>
      </c>
      <c r="C7466">
        <v>201008</v>
      </c>
      <c r="D7466">
        <v>13</v>
      </c>
      <c r="E7466" t="s">
        <v>1212</v>
      </c>
      <c r="F7466">
        <v>632</v>
      </c>
      <c r="G7466">
        <v>2218</v>
      </c>
      <c r="H7466">
        <v>3637</v>
      </c>
      <c r="I7466">
        <v>560452008801</v>
      </c>
      <c r="J7466">
        <v>9</v>
      </c>
      <c r="K7466" t="s">
        <v>1600</v>
      </c>
      <c r="L7466">
        <v>2702</v>
      </c>
      <c r="M7466" t="s">
        <v>1596</v>
      </c>
      <c r="N7466" t="s">
        <v>1614</v>
      </c>
      <c r="O7466">
        <v>0</v>
      </c>
      <c r="P7466" t="s">
        <v>1207</v>
      </c>
      <c r="Q7466">
        <v>20060523</v>
      </c>
    </row>
    <row r="7467" spans="1:17">
      <c r="A7467" t="s">
        <v>1603</v>
      </c>
      <c r="B7467" t="s">
        <v>1220</v>
      </c>
      <c r="C7467">
        <v>201009</v>
      </c>
      <c r="D7467">
        <v>0</v>
      </c>
      <c r="E7467" t="s">
        <v>1349</v>
      </c>
      <c r="F7467">
        <v>0</v>
      </c>
      <c r="G7467">
        <v>0</v>
      </c>
      <c r="H7467">
        <v>0</v>
      </c>
      <c r="I7467">
        <v>43112064700</v>
      </c>
      <c r="J7467">
        <v>14</v>
      </c>
      <c r="K7467" t="s">
        <v>1600</v>
      </c>
      <c r="L7467">
        <v>2702</v>
      </c>
      <c r="M7467" t="s">
        <v>1596</v>
      </c>
      <c r="N7467" t="s">
        <v>1614</v>
      </c>
      <c r="O7467">
        <v>0</v>
      </c>
      <c r="P7467" t="s">
        <v>1350</v>
      </c>
    </row>
    <row r="7468" spans="1:17">
      <c r="A7468" t="s">
        <v>1603</v>
      </c>
      <c r="B7468" t="s">
        <v>1336</v>
      </c>
      <c r="C7468">
        <v>201009</v>
      </c>
      <c r="D7468">
        <v>3</v>
      </c>
      <c r="E7468" t="s">
        <v>1212</v>
      </c>
      <c r="F7468">
        <v>146</v>
      </c>
      <c r="G7468">
        <v>710</v>
      </c>
      <c r="H7468">
        <v>5104</v>
      </c>
      <c r="I7468">
        <v>560452008700</v>
      </c>
      <c r="J7468">
        <v>9</v>
      </c>
      <c r="K7468" t="s">
        <v>1600</v>
      </c>
      <c r="L7468">
        <v>2702</v>
      </c>
      <c r="M7468" t="s">
        <v>1596</v>
      </c>
      <c r="N7468" t="s">
        <v>1614</v>
      </c>
      <c r="O7468">
        <v>0</v>
      </c>
      <c r="P7468" t="s">
        <v>1207</v>
      </c>
      <c r="Q7468">
        <v>20041002</v>
      </c>
    </row>
    <row r="7469" spans="1:17">
      <c r="A7469" t="s">
        <v>1603</v>
      </c>
      <c r="B7469" t="s">
        <v>1274</v>
      </c>
      <c r="C7469">
        <v>201009</v>
      </c>
      <c r="D7469">
        <v>30</v>
      </c>
      <c r="E7469" t="s">
        <v>1212</v>
      </c>
      <c r="F7469">
        <v>2595</v>
      </c>
      <c r="G7469">
        <v>0</v>
      </c>
      <c r="H7469">
        <v>17090</v>
      </c>
      <c r="I7469">
        <v>560452008602</v>
      </c>
      <c r="J7469">
        <v>9</v>
      </c>
      <c r="K7469" t="s">
        <v>1600</v>
      </c>
      <c r="L7469">
        <v>2702</v>
      </c>
      <c r="M7469" t="s">
        <v>1596</v>
      </c>
      <c r="N7469" t="s">
        <v>1614</v>
      </c>
      <c r="O7469">
        <v>0</v>
      </c>
      <c r="P7469" t="s">
        <v>1207</v>
      </c>
      <c r="Q7469">
        <v>20060126</v>
      </c>
    </row>
    <row r="7470" spans="1:17">
      <c r="A7470" t="s">
        <v>1603</v>
      </c>
      <c r="B7470" t="s">
        <v>1337</v>
      </c>
      <c r="C7470">
        <v>201009</v>
      </c>
      <c r="D7470">
        <v>30</v>
      </c>
      <c r="E7470" t="s">
        <v>1212</v>
      </c>
      <c r="F7470">
        <v>5482</v>
      </c>
      <c r="G7470">
        <v>7054</v>
      </c>
      <c r="H7470">
        <v>9310</v>
      </c>
      <c r="I7470">
        <v>560452008504</v>
      </c>
      <c r="J7470">
        <v>9</v>
      </c>
      <c r="K7470" t="s">
        <v>1600</v>
      </c>
      <c r="L7470">
        <v>2702</v>
      </c>
      <c r="M7470" t="s">
        <v>1596</v>
      </c>
      <c r="N7470" t="s">
        <v>1614</v>
      </c>
      <c r="O7470">
        <v>0</v>
      </c>
      <c r="P7470" t="s">
        <v>1207</v>
      </c>
      <c r="Q7470">
        <v>20051030</v>
      </c>
    </row>
    <row r="7471" spans="1:17">
      <c r="A7471" t="s">
        <v>1603</v>
      </c>
      <c r="B7471" t="s">
        <v>1413</v>
      </c>
      <c r="C7471">
        <v>201009</v>
      </c>
      <c r="D7471">
        <v>10</v>
      </c>
      <c r="E7471" t="s">
        <v>1212</v>
      </c>
      <c r="F7471">
        <v>566</v>
      </c>
      <c r="G7471">
        <v>1317</v>
      </c>
      <c r="H7471">
        <v>3058</v>
      </c>
      <c r="I7471">
        <v>560452008801</v>
      </c>
      <c r="J7471">
        <v>9</v>
      </c>
      <c r="K7471" t="s">
        <v>1600</v>
      </c>
      <c r="L7471">
        <v>2702</v>
      </c>
      <c r="M7471" t="s">
        <v>1596</v>
      </c>
      <c r="N7471" t="s">
        <v>1614</v>
      </c>
      <c r="O7471">
        <v>0</v>
      </c>
      <c r="P7471" t="s">
        <v>1207</v>
      </c>
      <c r="Q7471">
        <v>20060523</v>
      </c>
    </row>
    <row r="7472" spans="1:17">
      <c r="A7472" t="s">
        <v>1603</v>
      </c>
      <c r="B7472" t="s">
        <v>1220</v>
      </c>
      <c r="C7472">
        <v>201010</v>
      </c>
      <c r="D7472">
        <v>0</v>
      </c>
      <c r="E7472" t="s">
        <v>1349</v>
      </c>
      <c r="F7472">
        <v>0</v>
      </c>
      <c r="G7472">
        <v>0</v>
      </c>
      <c r="H7472">
        <v>0</v>
      </c>
      <c r="I7472">
        <v>43112064700</v>
      </c>
      <c r="J7472">
        <v>14</v>
      </c>
      <c r="K7472" t="s">
        <v>1600</v>
      </c>
      <c r="L7472">
        <v>2702</v>
      </c>
      <c r="M7472" t="s">
        <v>1596</v>
      </c>
      <c r="N7472" t="s">
        <v>1614</v>
      </c>
      <c r="O7472">
        <v>0</v>
      </c>
      <c r="P7472" t="s">
        <v>1350</v>
      </c>
    </row>
    <row r="7473" spans="1:17">
      <c r="A7473" t="s">
        <v>1603</v>
      </c>
      <c r="B7473" t="s">
        <v>1336</v>
      </c>
      <c r="C7473">
        <v>201010</v>
      </c>
      <c r="D7473">
        <v>0</v>
      </c>
      <c r="E7473" t="s">
        <v>1212</v>
      </c>
      <c r="F7473">
        <v>0</v>
      </c>
      <c r="G7473">
        <v>0</v>
      </c>
      <c r="H7473">
        <v>0</v>
      </c>
      <c r="I7473">
        <v>560452008700</v>
      </c>
      <c r="J7473">
        <v>12</v>
      </c>
      <c r="K7473" t="s">
        <v>1600</v>
      </c>
      <c r="L7473">
        <v>2702</v>
      </c>
      <c r="M7473" t="s">
        <v>1596</v>
      </c>
      <c r="N7473" t="s">
        <v>1614</v>
      </c>
      <c r="O7473">
        <v>0</v>
      </c>
      <c r="P7473" t="s">
        <v>1207</v>
      </c>
      <c r="Q7473">
        <v>20041002</v>
      </c>
    </row>
    <row r="7474" spans="1:17">
      <c r="A7474" t="s">
        <v>1603</v>
      </c>
      <c r="B7474" t="s">
        <v>1274</v>
      </c>
      <c r="C7474">
        <v>201010</v>
      </c>
      <c r="D7474">
        <v>30</v>
      </c>
      <c r="E7474" t="s">
        <v>1212</v>
      </c>
      <c r="F7474">
        <v>2182</v>
      </c>
      <c r="G7474">
        <v>0</v>
      </c>
      <c r="H7474">
        <v>14662</v>
      </c>
      <c r="I7474">
        <v>560452008602</v>
      </c>
      <c r="J7474">
        <v>9</v>
      </c>
      <c r="K7474" t="s">
        <v>1600</v>
      </c>
      <c r="L7474">
        <v>2702</v>
      </c>
      <c r="M7474" t="s">
        <v>1596</v>
      </c>
      <c r="N7474" t="s">
        <v>1614</v>
      </c>
      <c r="O7474">
        <v>0</v>
      </c>
      <c r="P7474" t="s">
        <v>1207</v>
      </c>
      <c r="Q7474">
        <v>20060126</v>
      </c>
    </row>
    <row r="7475" spans="1:17">
      <c r="A7475" t="s">
        <v>1603</v>
      </c>
      <c r="B7475" t="s">
        <v>1337</v>
      </c>
      <c r="C7475">
        <v>201010</v>
      </c>
      <c r="D7475">
        <v>31</v>
      </c>
      <c r="E7475" t="s">
        <v>1212</v>
      </c>
      <c r="F7475">
        <v>6535</v>
      </c>
      <c r="G7475">
        <v>7157</v>
      </c>
      <c r="H7475">
        <v>13787</v>
      </c>
      <c r="I7475">
        <v>560452008504</v>
      </c>
      <c r="J7475">
        <v>9</v>
      </c>
      <c r="K7475" t="s">
        <v>1600</v>
      </c>
      <c r="L7475">
        <v>2702</v>
      </c>
      <c r="M7475" t="s">
        <v>1596</v>
      </c>
      <c r="N7475" t="s">
        <v>1614</v>
      </c>
      <c r="O7475">
        <v>0</v>
      </c>
      <c r="P7475" t="s">
        <v>1207</v>
      </c>
      <c r="Q7475">
        <v>20051030</v>
      </c>
    </row>
    <row r="7476" spans="1:17">
      <c r="A7476" t="s">
        <v>1603</v>
      </c>
      <c r="B7476" t="s">
        <v>1413</v>
      </c>
      <c r="C7476">
        <v>201010</v>
      </c>
      <c r="D7476">
        <v>8</v>
      </c>
      <c r="E7476" t="s">
        <v>1212</v>
      </c>
      <c r="F7476">
        <v>450</v>
      </c>
      <c r="G7476">
        <v>974</v>
      </c>
      <c r="H7476">
        <v>2569</v>
      </c>
      <c r="I7476">
        <v>560452008801</v>
      </c>
      <c r="J7476">
        <v>9</v>
      </c>
      <c r="K7476" t="s">
        <v>1600</v>
      </c>
      <c r="L7476">
        <v>2702</v>
      </c>
      <c r="M7476" t="s">
        <v>1596</v>
      </c>
      <c r="N7476" t="s">
        <v>1614</v>
      </c>
      <c r="O7476">
        <v>0</v>
      </c>
      <c r="P7476" t="s">
        <v>1207</v>
      </c>
      <c r="Q7476">
        <v>20060523</v>
      </c>
    </row>
    <row r="7477" spans="1:17">
      <c r="A7477" t="s">
        <v>1603</v>
      </c>
      <c r="B7477" t="s">
        <v>1220</v>
      </c>
      <c r="C7477">
        <v>201011</v>
      </c>
      <c r="D7477">
        <v>0</v>
      </c>
      <c r="E7477" t="s">
        <v>1349</v>
      </c>
      <c r="F7477">
        <v>0</v>
      </c>
      <c r="G7477">
        <v>0</v>
      </c>
      <c r="H7477">
        <v>0</v>
      </c>
      <c r="I7477">
        <v>43112064700</v>
      </c>
      <c r="J7477">
        <v>14</v>
      </c>
      <c r="K7477" t="s">
        <v>1600</v>
      </c>
      <c r="L7477">
        <v>2702</v>
      </c>
      <c r="M7477" t="s">
        <v>1596</v>
      </c>
      <c r="N7477" t="s">
        <v>1614</v>
      </c>
      <c r="O7477">
        <v>0</v>
      </c>
      <c r="P7477" t="s">
        <v>1350</v>
      </c>
    </row>
    <row r="7478" spans="1:17">
      <c r="A7478" t="s">
        <v>1603</v>
      </c>
      <c r="B7478" t="s">
        <v>1336</v>
      </c>
      <c r="C7478">
        <v>201011</v>
      </c>
      <c r="D7478">
        <v>0</v>
      </c>
      <c r="E7478" t="s">
        <v>1212</v>
      </c>
      <c r="F7478">
        <v>0</v>
      </c>
      <c r="G7478">
        <v>0</v>
      </c>
      <c r="H7478">
        <v>0</v>
      </c>
      <c r="I7478">
        <v>560452008700</v>
      </c>
      <c r="J7478">
        <v>12</v>
      </c>
      <c r="K7478" t="s">
        <v>1600</v>
      </c>
      <c r="L7478">
        <v>2702</v>
      </c>
      <c r="M7478" t="s">
        <v>1596</v>
      </c>
      <c r="N7478" t="s">
        <v>1614</v>
      </c>
      <c r="O7478">
        <v>0</v>
      </c>
      <c r="P7478" t="s">
        <v>1207</v>
      </c>
      <c r="Q7478">
        <v>20041002</v>
      </c>
    </row>
    <row r="7479" spans="1:17">
      <c r="A7479" t="s">
        <v>1603</v>
      </c>
      <c r="B7479" t="s">
        <v>1274</v>
      </c>
      <c r="C7479">
        <v>201011</v>
      </c>
      <c r="D7479">
        <v>27</v>
      </c>
      <c r="E7479" t="s">
        <v>1212</v>
      </c>
      <c r="F7479">
        <v>1769</v>
      </c>
      <c r="G7479">
        <v>0</v>
      </c>
      <c r="H7479">
        <v>13112</v>
      </c>
      <c r="I7479">
        <v>560452008602</v>
      </c>
      <c r="J7479">
        <v>9</v>
      </c>
      <c r="K7479" t="s">
        <v>1600</v>
      </c>
      <c r="L7479">
        <v>2702</v>
      </c>
      <c r="M7479" t="s">
        <v>1596</v>
      </c>
      <c r="N7479" t="s">
        <v>1614</v>
      </c>
      <c r="O7479">
        <v>0</v>
      </c>
      <c r="P7479" t="s">
        <v>1207</v>
      </c>
      <c r="Q7479">
        <v>20060126</v>
      </c>
    </row>
    <row r="7480" spans="1:17">
      <c r="A7480" t="s">
        <v>1603</v>
      </c>
      <c r="B7480" t="s">
        <v>1337</v>
      </c>
      <c r="C7480">
        <v>201011</v>
      </c>
      <c r="D7480">
        <v>30</v>
      </c>
      <c r="E7480" t="s">
        <v>1212</v>
      </c>
      <c r="F7480">
        <v>4568</v>
      </c>
      <c r="G7480">
        <v>5067</v>
      </c>
      <c r="H7480">
        <v>9204</v>
      </c>
      <c r="I7480">
        <v>560452008504</v>
      </c>
      <c r="J7480">
        <v>9</v>
      </c>
      <c r="K7480" t="s">
        <v>1600</v>
      </c>
      <c r="L7480">
        <v>2702</v>
      </c>
      <c r="M7480" t="s">
        <v>1596</v>
      </c>
      <c r="N7480" t="s">
        <v>1614</v>
      </c>
      <c r="O7480">
        <v>0</v>
      </c>
      <c r="P7480" t="s">
        <v>1207</v>
      </c>
      <c r="Q7480">
        <v>20051030</v>
      </c>
    </row>
    <row r="7481" spans="1:17">
      <c r="A7481" t="s">
        <v>1603</v>
      </c>
      <c r="B7481" t="s">
        <v>1413</v>
      </c>
      <c r="C7481">
        <v>201011</v>
      </c>
      <c r="D7481">
        <v>0</v>
      </c>
      <c r="E7481" t="s">
        <v>1212</v>
      </c>
      <c r="F7481">
        <v>0</v>
      </c>
      <c r="G7481">
        <v>0</v>
      </c>
      <c r="H7481">
        <v>0</v>
      </c>
      <c r="I7481">
        <v>560452008801</v>
      </c>
      <c r="J7481">
        <v>12</v>
      </c>
      <c r="K7481" t="s">
        <v>1600</v>
      </c>
      <c r="L7481">
        <v>2702</v>
      </c>
      <c r="M7481" t="s">
        <v>1596</v>
      </c>
      <c r="N7481" t="s">
        <v>1614</v>
      </c>
      <c r="O7481">
        <v>0</v>
      </c>
      <c r="P7481" t="s">
        <v>1207</v>
      </c>
      <c r="Q7481">
        <v>20060523</v>
      </c>
    </row>
    <row r="7482" spans="1:17">
      <c r="A7482" t="s">
        <v>1603</v>
      </c>
      <c r="B7482" t="s">
        <v>1220</v>
      </c>
      <c r="C7482">
        <v>201012</v>
      </c>
      <c r="D7482">
        <v>0</v>
      </c>
      <c r="E7482" t="s">
        <v>1349</v>
      </c>
      <c r="F7482">
        <v>0</v>
      </c>
      <c r="G7482">
        <v>0</v>
      </c>
      <c r="H7482">
        <v>0</v>
      </c>
      <c r="I7482">
        <v>43112064700</v>
      </c>
      <c r="J7482">
        <v>14</v>
      </c>
      <c r="K7482" t="s">
        <v>1600</v>
      </c>
      <c r="L7482">
        <v>2702</v>
      </c>
      <c r="M7482" t="s">
        <v>1596</v>
      </c>
      <c r="N7482" t="s">
        <v>1614</v>
      </c>
      <c r="O7482">
        <v>0</v>
      </c>
      <c r="P7482" t="s">
        <v>1350</v>
      </c>
    </row>
    <row r="7483" spans="1:17">
      <c r="A7483" t="s">
        <v>1603</v>
      </c>
      <c r="B7483" t="s">
        <v>1336</v>
      </c>
      <c r="C7483">
        <v>201012</v>
      </c>
      <c r="D7483">
        <v>4</v>
      </c>
      <c r="E7483" t="s">
        <v>1212</v>
      </c>
      <c r="F7483">
        <v>177</v>
      </c>
      <c r="G7483">
        <v>822</v>
      </c>
      <c r="H7483">
        <v>4526</v>
      </c>
      <c r="I7483">
        <v>560452008700</v>
      </c>
      <c r="J7483">
        <v>9</v>
      </c>
      <c r="K7483" t="s">
        <v>1600</v>
      </c>
      <c r="L7483">
        <v>2702</v>
      </c>
      <c r="M7483" t="s">
        <v>1596</v>
      </c>
      <c r="N7483" t="s">
        <v>1614</v>
      </c>
      <c r="O7483">
        <v>0</v>
      </c>
      <c r="P7483" t="s">
        <v>1207</v>
      </c>
      <c r="Q7483">
        <v>20041002</v>
      </c>
    </row>
    <row r="7484" spans="1:17">
      <c r="A7484" t="s">
        <v>1603</v>
      </c>
      <c r="B7484" t="s">
        <v>1274</v>
      </c>
      <c r="C7484">
        <v>201012</v>
      </c>
      <c r="D7484">
        <v>30</v>
      </c>
      <c r="E7484" t="s">
        <v>1212</v>
      </c>
      <c r="F7484">
        <v>2000</v>
      </c>
      <c r="G7484">
        <v>0</v>
      </c>
      <c r="H7484">
        <v>14393</v>
      </c>
      <c r="I7484">
        <v>560452008602</v>
      </c>
      <c r="J7484">
        <v>9</v>
      </c>
      <c r="K7484" t="s">
        <v>1600</v>
      </c>
      <c r="L7484">
        <v>2702</v>
      </c>
      <c r="M7484" t="s">
        <v>1596</v>
      </c>
      <c r="N7484" t="s">
        <v>1614</v>
      </c>
      <c r="O7484">
        <v>0</v>
      </c>
      <c r="P7484" t="s">
        <v>1207</v>
      </c>
      <c r="Q7484">
        <v>20060126</v>
      </c>
    </row>
    <row r="7485" spans="1:17">
      <c r="A7485" t="s">
        <v>1603</v>
      </c>
      <c r="B7485" t="s">
        <v>1337</v>
      </c>
      <c r="C7485">
        <v>201012</v>
      </c>
      <c r="D7485">
        <v>31</v>
      </c>
      <c r="E7485" t="s">
        <v>1212</v>
      </c>
      <c r="F7485">
        <v>5339</v>
      </c>
      <c r="G7485">
        <v>3667</v>
      </c>
      <c r="H7485">
        <v>11187</v>
      </c>
      <c r="I7485">
        <v>560452008504</v>
      </c>
      <c r="J7485">
        <v>9</v>
      </c>
      <c r="K7485" t="s">
        <v>1600</v>
      </c>
      <c r="L7485">
        <v>2702</v>
      </c>
      <c r="M7485" t="s">
        <v>1596</v>
      </c>
      <c r="N7485" t="s">
        <v>1614</v>
      </c>
      <c r="O7485">
        <v>0</v>
      </c>
      <c r="P7485" t="s">
        <v>1207</v>
      </c>
      <c r="Q7485">
        <v>20051030</v>
      </c>
    </row>
    <row r="7486" spans="1:17">
      <c r="A7486" t="s">
        <v>1603</v>
      </c>
      <c r="B7486" t="s">
        <v>1413</v>
      </c>
      <c r="C7486">
        <v>201012</v>
      </c>
      <c r="D7486">
        <v>6</v>
      </c>
      <c r="E7486" t="s">
        <v>1212</v>
      </c>
      <c r="F7486">
        <v>231</v>
      </c>
      <c r="G7486">
        <v>590</v>
      </c>
      <c r="H7486">
        <v>1367</v>
      </c>
      <c r="I7486">
        <v>560452008801</v>
      </c>
      <c r="J7486">
        <v>9</v>
      </c>
      <c r="K7486" t="s">
        <v>1600</v>
      </c>
      <c r="L7486">
        <v>2702</v>
      </c>
      <c r="M7486" t="s">
        <v>1596</v>
      </c>
      <c r="N7486" t="s">
        <v>1614</v>
      </c>
      <c r="O7486">
        <v>0</v>
      </c>
      <c r="P7486" t="s">
        <v>1207</v>
      </c>
      <c r="Q7486">
        <v>20060523</v>
      </c>
    </row>
    <row r="7490" spans="1:18">
      <c r="A7490" t="s">
        <v>1615</v>
      </c>
      <c r="B7490" t="s">
        <v>1616</v>
      </c>
      <c r="C7490">
        <v>201006</v>
      </c>
      <c r="D7490">
        <v>0</v>
      </c>
      <c r="E7490" t="s">
        <v>1349</v>
      </c>
      <c r="F7490">
        <v>0</v>
      </c>
      <c r="G7490">
        <v>0</v>
      </c>
      <c r="H7490">
        <v>0</v>
      </c>
      <c r="I7490">
        <v>43112074204</v>
      </c>
      <c r="J7490">
        <v>1</v>
      </c>
      <c r="K7490" t="s">
        <v>1617</v>
      </c>
      <c r="L7490">
        <v>276</v>
      </c>
      <c r="M7490" t="s">
        <v>1457</v>
      </c>
      <c r="N7490" t="s">
        <v>1618</v>
      </c>
      <c r="O7490">
        <v>0</v>
      </c>
      <c r="P7490" t="s">
        <v>1207</v>
      </c>
      <c r="R7490">
        <v>891008979</v>
      </c>
    </row>
    <row r="7491" spans="1:18">
      <c r="A7491" t="s">
        <v>1615</v>
      </c>
      <c r="B7491" t="s">
        <v>1616</v>
      </c>
      <c r="C7491">
        <v>201007</v>
      </c>
      <c r="D7491">
        <v>0</v>
      </c>
      <c r="E7491" t="s">
        <v>1349</v>
      </c>
      <c r="F7491">
        <v>0</v>
      </c>
      <c r="G7491">
        <v>0</v>
      </c>
      <c r="H7491">
        <v>0</v>
      </c>
      <c r="I7491">
        <v>43112074204</v>
      </c>
      <c r="J7491">
        <v>1</v>
      </c>
      <c r="K7491" t="s">
        <v>1617</v>
      </c>
      <c r="L7491">
        <v>276</v>
      </c>
      <c r="M7491" t="s">
        <v>1457</v>
      </c>
      <c r="N7491" t="s">
        <v>1618</v>
      </c>
      <c r="O7491">
        <v>0</v>
      </c>
      <c r="P7491" t="s">
        <v>1207</v>
      </c>
      <c r="R7491">
        <v>891008979</v>
      </c>
    </row>
    <row r="7492" spans="1:18">
      <c r="A7492" t="s">
        <v>1615</v>
      </c>
      <c r="B7492" t="s">
        <v>1616</v>
      </c>
      <c r="C7492">
        <v>201008</v>
      </c>
      <c r="D7492">
        <v>0</v>
      </c>
      <c r="E7492" t="s">
        <v>1349</v>
      </c>
      <c r="F7492">
        <v>0</v>
      </c>
      <c r="G7492">
        <v>0</v>
      </c>
      <c r="H7492">
        <v>0</v>
      </c>
      <c r="I7492">
        <v>43112074204</v>
      </c>
      <c r="J7492">
        <v>1</v>
      </c>
      <c r="K7492" t="s">
        <v>1617</v>
      </c>
      <c r="L7492">
        <v>276</v>
      </c>
      <c r="M7492" t="s">
        <v>1457</v>
      </c>
      <c r="N7492" t="s">
        <v>1618</v>
      </c>
      <c r="O7492">
        <v>0</v>
      </c>
      <c r="P7492" t="s">
        <v>1207</v>
      </c>
      <c r="R7492">
        <v>891008979</v>
      </c>
    </row>
    <row r="7493" spans="1:18">
      <c r="A7493" t="s">
        <v>1615</v>
      </c>
      <c r="B7493" t="s">
        <v>1616</v>
      </c>
      <c r="C7493">
        <v>201009</v>
      </c>
      <c r="D7493">
        <v>0</v>
      </c>
      <c r="E7493" t="s">
        <v>1349</v>
      </c>
      <c r="F7493">
        <v>0</v>
      </c>
      <c r="G7493">
        <v>0</v>
      </c>
      <c r="H7493">
        <v>0</v>
      </c>
      <c r="I7493">
        <v>43112074204</v>
      </c>
      <c r="J7493">
        <v>1</v>
      </c>
      <c r="K7493" t="s">
        <v>1617</v>
      </c>
      <c r="L7493">
        <v>276</v>
      </c>
      <c r="M7493" t="s">
        <v>1457</v>
      </c>
      <c r="N7493" t="s">
        <v>1618</v>
      </c>
      <c r="O7493">
        <v>0</v>
      </c>
      <c r="P7493" t="s">
        <v>1207</v>
      </c>
      <c r="R7493">
        <v>891008979</v>
      </c>
    </row>
    <row r="7494" spans="1:18">
      <c r="A7494" t="s">
        <v>1615</v>
      </c>
      <c r="B7494" t="s">
        <v>1616</v>
      </c>
      <c r="C7494">
        <v>201010</v>
      </c>
      <c r="D7494">
        <v>0</v>
      </c>
      <c r="E7494" t="s">
        <v>1349</v>
      </c>
      <c r="F7494">
        <v>0</v>
      </c>
      <c r="G7494">
        <v>0</v>
      </c>
      <c r="H7494">
        <v>0</v>
      </c>
      <c r="I7494">
        <v>43112074204</v>
      </c>
      <c r="J7494">
        <v>1</v>
      </c>
      <c r="K7494" t="s">
        <v>1617</v>
      </c>
      <c r="L7494">
        <v>276</v>
      </c>
      <c r="M7494" t="s">
        <v>1457</v>
      </c>
      <c r="N7494" t="s">
        <v>1618</v>
      </c>
      <c r="O7494">
        <v>0</v>
      </c>
      <c r="P7494" t="s">
        <v>1207</v>
      </c>
      <c r="Q7494">
        <v>20101113</v>
      </c>
      <c r="R7494">
        <v>891008979</v>
      </c>
    </row>
    <row r="7495" spans="1:18">
      <c r="A7495" t="s">
        <v>1506</v>
      </c>
      <c r="B7495" t="s">
        <v>1619</v>
      </c>
      <c r="C7495">
        <v>201001</v>
      </c>
      <c r="D7495">
        <v>31</v>
      </c>
      <c r="E7495" t="s">
        <v>1212</v>
      </c>
      <c r="F7495">
        <v>10548</v>
      </c>
      <c r="G7495">
        <v>16415</v>
      </c>
      <c r="H7495">
        <v>17233</v>
      </c>
      <c r="I7495">
        <v>43112077902</v>
      </c>
      <c r="J7495">
        <v>8</v>
      </c>
      <c r="K7495" t="s">
        <v>1548</v>
      </c>
      <c r="L7495">
        <v>276</v>
      </c>
      <c r="M7495" t="s">
        <v>1457</v>
      </c>
      <c r="N7495" t="s">
        <v>1618</v>
      </c>
      <c r="O7495">
        <v>0</v>
      </c>
      <c r="P7495" t="s">
        <v>1207</v>
      </c>
      <c r="Q7495">
        <v>20090712</v>
      </c>
      <c r="R7495">
        <v>891008979</v>
      </c>
    </row>
    <row r="7496" spans="1:18">
      <c r="A7496" t="s">
        <v>1615</v>
      </c>
      <c r="B7496" t="s">
        <v>1620</v>
      </c>
      <c r="C7496">
        <v>201001</v>
      </c>
      <c r="D7496">
        <v>31</v>
      </c>
      <c r="E7496" t="s">
        <v>1212</v>
      </c>
      <c r="F7496">
        <v>16435</v>
      </c>
      <c r="G7496">
        <v>114550</v>
      </c>
      <c r="H7496">
        <v>2456</v>
      </c>
      <c r="I7496">
        <v>43112077503</v>
      </c>
      <c r="J7496">
        <v>8</v>
      </c>
      <c r="K7496" t="s">
        <v>1621</v>
      </c>
      <c r="L7496">
        <v>276</v>
      </c>
      <c r="M7496" t="s">
        <v>1457</v>
      </c>
      <c r="N7496" t="s">
        <v>1618</v>
      </c>
      <c r="O7496">
        <v>0</v>
      </c>
      <c r="P7496" t="s">
        <v>1423</v>
      </c>
      <c r="Q7496">
        <v>20020124</v>
      </c>
      <c r="R7496">
        <v>891008979</v>
      </c>
    </row>
    <row r="7497" spans="1:18">
      <c r="A7497" t="s">
        <v>1506</v>
      </c>
      <c r="B7497" t="s">
        <v>1619</v>
      </c>
      <c r="C7497">
        <v>201002</v>
      </c>
      <c r="D7497">
        <v>27</v>
      </c>
      <c r="E7497" t="s">
        <v>1212</v>
      </c>
      <c r="F7497">
        <v>8930</v>
      </c>
      <c r="G7497">
        <v>14320</v>
      </c>
      <c r="H7497">
        <v>16043</v>
      </c>
      <c r="I7497">
        <v>43112077902</v>
      </c>
      <c r="J7497">
        <v>8</v>
      </c>
      <c r="K7497" t="s">
        <v>1548</v>
      </c>
      <c r="L7497">
        <v>276</v>
      </c>
      <c r="M7497" t="s">
        <v>1457</v>
      </c>
      <c r="N7497" t="s">
        <v>1618</v>
      </c>
      <c r="O7497">
        <v>0</v>
      </c>
      <c r="P7497" t="s">
        <v>1207</v>
      </c>
      <c r="Q7497">
        <v>20090712</v>
      </c>
      <c r="R7497">
        <v>891008979</v>
      </c>
    </row>
    <row r="7498" spans="1:18">
      <c r="A7498" t="s">
        <v>1615</v>
      </c>
      <c r="B7498" t="s">
        <v>1620</v>
      </c>
      <c r="C7498">
        <v>201002</v>
      </c>
      <c r="D7498">
        <v>27</v>
      </c>
      <c r="E7498" t="s">
        <v>1212</v>
      </c>
      <c r="F7498">
        <v>13878</v>
      </c>
      <c r="G7498">
        <v>94419</v>
      </c>
      <c r="H7498">
        <v>1645</v>
      </c>
      <c r="I7498">
        <v>43112077503</v>
      </c>
      <c r="J7498">
        <v>8</v>
      </c>
      <c r="K7498" t="s">
        <v>1621</v>
      </c>
      <c r="L7498">
        <v>276</v>
      </c>
      <c r="M7498" t="s">
        <v>1457</v>
      </c>
      <c r="N7498" t="s">
        <v>1618</v>
      </c>
      <c r="O7498">
        <v>0</v>
      </c>
      <c r="P7498" t="s">
        <v>1423</v>
      </c>
      <c r="Q7498">
        <v>20020124</v>
      </c>
      <c r="R7498">
        <v>891008979</v>
      </c>
    </row>
    <row r="7499" spans="1:18">
      <c r="A7499" t="s">
        <v>1506</v>
      </c>
      <c r="B7499" t="s">
        <v>1619</v>
      </c>
      <c r="C7499">
        <v>201003</v>
      </c>
      <c r="D7499">
        <v>31</v>
      </c>
      <c r="E7499" t="s">
        <v>1212</v>
      </c>
      <c r="F7499">
        <v>8587</v>
      </c>
      <c r="G7499">
        <v>14489</v>
      </c>
      <c r="H7499">
        <v>18322</v>
      </c>
      <c r="I7499">
        <v>43112077902</v>
      </c>
      <c r="J7499">
        <v>8</v>
      </c>
      <c r="K7499" t="s">
        <v>1548</v>
      </c>
      <c r="L7499">
        <v>276</v>
      </c>
      <c r="M7499" t="s">
        <v>1457</v>
      </c>
      <c r="N7499" t="s">
        <v>1618</v>
      </c>
      <c r="O7499">
        <v>0</v>
      </c>
      <c r="P7499" t="s">
        <v>1207</v>
      </c>
      <c r="Q7499">
        <v>20090712</v>
      </c>
      <c r="R7499">
        <v>891008979</v>
      </c>
    </row>
    <row r="7500" spans="1:18">
      <c r="A7500" t="s">
        <v>1615</v>
      </c>
      <c r="B7500" t="s">
        <v>1620</v>
      </c>
      <c r="C7500">
        <v>201003</v>
      </c>
      <c r="D7500">
        <v>30</v>
      </c>
      <c r="E7500" t="s">
        <v>1212</v>
      </c>
      <c r="F7500">
        <v>12562</v>
      </c>
      <c r="G7500">
        <v>95231</v>
      </c>
      <c r="H7500">
        <v>1508</v>
      </c>
      <c r="I7500">
        <v>43112077503</v>
      </c>
      <c r="J7500">
        <v>8</v>
      </c>
      <c r="K7500" t="s">
        <v>1621</v>
      </c>
      <c r="L7500">
        <v>276</v>
      </c>
      <c r="M7500" t="s">
        <v>1457</v>
      </c>
      <c r="N7500" t="s">
        <v>1618</v>
      </c>
      <c r="O7500">
        <v>0</v>
      </c>
      <c r="P7500" t="s">
        <v>1423</v>
      </c>
      <c r="Q7500">
        <v>20020124</v>
      </c>
      <c r="R7500">
        <v>891008979</v>
      </c>
    </row>
    <row r="7501" spans="1:18">
      <c r="A7501" t="s">
        <v>1622</v>
      </c>
      <c r="B7501" t="s">
        <v>1623</v>
      </c>
      <c r="C7501">
        <v>201003</v>
      </c>
      <c r="D7501">
        <v>31</v>
      </c>
      <c r="E7501" t="s">
        <v>1212</v>
      </c>
      <c r="F7501">
        <v>150140</v>
      </c>
      <c r="G7501">
        <v>53078</v>
      </c>
      <c r="H7501">
        <v>1738</v>
      </c>
      <c r="I7501">
        <v>43112080001</v>
      </c>
      <c r="J7501">
        <v>8</v>
      </c>
      <c r="K7501" t="s">
        <v>1617</v>
      </c>
      <c r="L7501">
        <v>276</v>
      </c>
      <c r="M7501" t="s">
        <v>1457</v>
      </c>
      <c r="N7501" t="s">
        <v>1618</v>
      </c>
      <c r="O7501">
        <v>0</v>
      </c>
      <c r="P7501" t="s">
        <v>1207</v>
      </c>
      <c r="Q7501">
        <v>20100220</v>
      </c>
      <c r="R7501">
        <v>891008979</v>
      </c>
    </row>
    <row r="7502" spans="1:18">
      <c r="A7502" t="s">
        <v>1615</v>
      </c>
      <c r="B7502" t="s">
        <v>1620</v>
      </c>
      <c r="C7502">
        <v>201004</v>
      </c>
      <c r="D7502">
        <v>29</v>
      </c>
      <c r="E7502" t="s">
        <v>1212</v>
      </c>
      <c r="F7502">
        <v>12122</v>
      </c>
      <c r="G7502">
        <v>91698</v>
      </c>
      <c r="H7502">
        <v>1661</v>
      </c>
      <c r="I7502">
        <v>43112077503</v>
      </c>
      <c r="J7502">
        <v>8</v>
      </c>
      <c r="K7502" t="s">
        <v>1621</v>
      </c>
      <c r="L7502">
        <v>276</v>
      </c>
      <c r="M7502" t="s">
        <v>1457</v>
      </c>
      <c r="N7502" t="s">
        <v>1618</v>
      </c>
      <c r="O7502">
        <v>0</v>
      </c>
      <c r="P7502" t="s">
        <v>1423</v>
      </c>
      <c r="Q7502">
        <v>20020124</v>
      </c>
      <c r="R7502">
        <v>891008979</v>
      </c>
    </row>
    <row r="7503" spans="1:18">
      <c r="A7503" t="s">
        <v>1615</v>
      </c>
      <c r="B7503" t="s">
        <v>1620</v>
      </c>
      <c r="C7503">
        <v>201005</v>
      </c>
      <c r="D7503">
        <v>31</v>
      </c>
      <c r="E7503" t="s">
        <v>1212</v>
      </c>
      <c r="F7503">
        <v>13826</v>
      </c>
      <c r="G7503">
        <v>106512</v>
      </c>
      <c r="H7503">
        <v>1746</v>
      </c>
      <c r="I7503">
        <v>43112077503</v>
      </c>
      <c r="J7503">
        <v>8</v>
      </c>
      <c r="K7503" t="s">
        <v>1621</v>
      </c>
      <c r="L7503">
        <v>276</v>
      </c>
      <c r="M7503" t="s">
        <v>1457</v>
      </c>
      <c r="N7503" t="s">
        <v>1618</v>
      </c>
      <c r="O7503">
        <v>0</v>
      </c>
      <c r="P7503" t="s">
        <v>1423</v>
      </c>
      <c r="Q7503">
        <v>20020124</v>
      </c>
      <c r="R7503">
        <v>891008979</v>
      </c>
    </row>
    <row r="7504" spans="1:18">
      <c r="A7504" t="s">
        <v>1615</v>
      </c>
      <c r="B7504" t="s">
        <v>1620</v>
      </c>
      <c r="C7504">
        <v>201006</v>
      </c>
      <c r="D7504">
        <v>30</v>
      </c>
      <c r="E7504" t="s">
        <v>1212</v>
      </c>
      <c r="F7504">
        <v>12728</v>
      </c>
      <c r="G7504">
        <v>101370</v>
      </c>
      <c r="H7504">
        <v>1727</v>
      </c>
      <c r="I7504">
        <v>43112077503</v>
      </c>
      <c r="J7504">
        <v>8</v>
      </c>
      <c r="K7504" t="s">
        <v>1621</v>
      </c>
      <c r="L7504">
        <v>276</v>
      </c>
      <c r="M7504" t="s">
        <v>1457</v>
      </c>
      <c r="N7504" t="s">
        <v>1618</v>
      </c>
      <c r="O7504">
        <v>0</v>
      </c>
      <c r="P7504" t="s">
        <v>1423</v>
      </c>
      <c r="Q7504">
        <v>20020124</v>
      </c>
      <c r="R7504">
        <v>891008979</v>
      </c>
    </row>
    <row r="7505" spans="1:18">
      <c r="A7505" t="s">
        <v>1615</v>
      </c>
      <c r="B7505" t="s">
        <v>1620</v>
      </c>
      <c r="C7505">
        <v>201007</v>
      </c>
      <c r="D7505">
        <v>31</v>
      </c>
      <c r="E7505" t="s">
        <v>1212</v>
      </c>
      <c r="F7505">
        <v>11132</v>
      </c>
      <c r="G7505">
        <v>91882</v>
      </c>
      <c r="H7505">
        <v>1792</v>
      </c>
      <c r="I7505">
        <v>43112077503</v>
      </c>
      <c r="J7505">
        <v>8</v>
      </c>
      <c r="K7505" t="s">
        <v>1621</v>
      </c>
      <c r="L7505">
        <v>276</v>
      </c>
      <c r="M7505" t="s">
        <v>1457</v>
      </c>
      <c r="N7505" t="s">
        <v>1618</v>
      </c>
      <c r="O7505">
        <v>0</v>
      </c>
      <c r="P7505" t="s">
        <v>1423</v>
      </c>
      <c r="Q7505">
        <v>20020124</v>
      </c>
      <c r="R7505">
        <v>891008979</v>
      </c>
    </row>
    <row r="7506" spans="1:18">
      <c r="A7506" t="s">
        <v>1615</v>
      </c>
      <c r="B7506" t="s">
        <v>1620</v>
      </c>
      <c r="C7506">
        <v>201008</v>
      </c>
      <c r="D7506">
        <v>27</v>
      </c>
      <c r="E7506" t="s">
        <v>1212</v>
      </c>
      <c r="F7506">
        <v>10214</v>
      </c>
      <c r="G7506">
        <v>86154</v>
      </c>
      <c r="H7506">
        <v>1567</v>
      </c>
      <c r="I7506">
        <v>43112077503</v>
      </c>
      <c r="J7506">
        <v>8</v>
      </c>
      <c r="K7506" t="s">
        <v>1621</v>
      </c>
      <c r="L7506">
        <v>276</v>
      </c>
      <c r="M7506" t="s">
        <v>1457</v>
      </c>
      <c r="N7506" t="s">
        <v>1618</v>
      </c>
      <c r="O7506">
        <v>0</v>
      </c>
      <c r="P7506" t="s">
        <v>1423</v>
      </c>
      <c r="Q7506">
        <v>20020124</v>
      </c>
      <c r="R7506">
        <v>891008979</v>
      </c>
    </row>
    <row r="7507" spans="1:18">
      <c r="A7507" t="s">
        <v>1615</v>
      </c>
      <c r="B7507" t="s">
        <v>1620</v>
      </c>
      <c r="C7507">
        <v>201009</v>
      </c>
      <c r="D7507">
        <v>30</v>
      </c>
      <c r="E7507" t="s">
        <v>1212</v>
      </c>
      <c r="F7507">
        <v>10525</v>
      </c>
      <c r="G7507">
        <v>87229</v>
      </c>
      <c r="H7507">
        <v>1473</v>
      </c>
      <c r="I7507">
        <v>43112077503</v>
      </c>
      <c r="J7507">
        <v>8</v>
      </c>
      <c r="K7507" t="s">
        <v>1621</v>
      </c>
      <c r="L7507">
        <v>276</v>
      </c>
      <c r="M7507" t="s">
        <v>1457</v>
      </c>
      <c r="N7507" t="s">
        <v>1618</v>
      </c>
      <c r="O7507">
        <v>0</v>
      </c>
      <c r="P7507" t="s">
        <v>1423</v>
      </c>
      <c r="Q7507">
        <v>20020124</v>
      </c>
      <c r="R7507">
        <v>891008979</v>
      </c>
    </row>
    <row r="7508" spans="1:18">
      <c r="A7508" t="s">
        <v>1615</v>
      </c>
      <c r="B7508" t="s">
        <v>1620</v>
      </c>
      <c r="C7508">
        <v>201010</v>
      </c>
      <c r="D7508">
        <v>30</v>
      </c>
      <c r="E7508" t="s">
        <v>1212</v>
      </c>
      <c r="F7508">
        <v>9667</v>
      </c>
      <c r="G7508">
        <v>87790</v>
      </c>
      <c r="H7508">
        <v>1627</v>
      </c>
      <c r="I7508">
        <v>43112077503</v>
      </c>
      <c r="J7508">
        <v>8</v>
      </c>
      <c r="K7508" t="s">
        <v>1621</v>
      </c>
      <c r="L7508">
        <v>276</v>
      </c>
      <c r="M7508" t="s">
        <v>1457</v>
      </c>
      <c r="N7508" t="s">
        <v>1618</v>
      </c>
      <c r="O7508">
        <v>0</v>
      </c>
      <c r="P7508" t="s">
        <v>1423</v>
      </c>
      <c r="Q7508">
        <v>20020124</v>
      </c>
      <c r="R7508">
        <v>891008979</v>
      </c>
    </row>
    <row r="7509" spans="1:18">
      <c r="A7509" t="s">
        <v>1615</v>
      </c>
      <c r="B7509" t="s">
        <v>1620</v>
      </c>
      <c r="C7509">
        <v>201011</v>
      </c>
      <c r="D7509">
        <v>30</v>
      </c>
      <c r="E7509" t="s">
        <v>1212</v>
      </c>
      <c r="F7509">
        <v>10201</v>
      </c>
      <c r="G7509">
        <v>87991</v>
      </c>
      <c r="H7509">
        <v>1804</v>
      </c>
      <c r="I7509">
        <v>43112077503</v>
      </c>
      <c r="J7509">
        <v>8</v>
      </c>
      <c r="K7509" t="s">
        <v>1621</v>
      </c>
      <c r="L7509">
        <v>276</v>
      </c>
      <c r="M7509" t="s">
        <v>1457</v>
      </c>
      <c r="N7509" t="s">
        <v>1618</v>
      </c>
      <c r="O7509">
        <v>0</v>
      </c>
      <c r="P7509" t="s">
        <v>1423</v>
      </c>
      <c r="Q7509">
        <v>20020124</v>
      </c>
      <c r="R7509">
        <v>891008979</v>
      </c>
    </row>
    <row r="7510" spans="1:18">
      <c r="A7510" t="s">
        <v>1615</v>
      </c>
      <c r="B7510" t="s">
        <v>1620</v>
      </c>
      <c r="C7510">
        <v>201012</v>
      </c>
      <c r="D7510">
        <v>31</v>
      </c>
      <c r="E7510" t="s">
        <v>1212</v>
      </c>
      <c r="F7510">
        <v>11735</v>
      </c>
      <c r="G7510">
        <v>105161</v>
      </c>
      <c r="H7510">
        <v>1909</v>
      </c>
      <c r="I7510">
        <v>43112077503</v>
      </c>
      <c r="J7510">
        <v>8</v>
      </c>
      <c r="K7510" t="s">
        <v>1621</v>
      </c>
      <c r="L7510">
        <v>276</v>
      </c>
      <c r="M7510" t="s">
        <v>1457</v>
      </c>
      <c r="N7510" t="s">
        <v>1618</v>
      </c>
      <c r="O7510">
        <v>0</v>
      </c>
      <c r="P7510" t="s">
        <v>1423</v>
      </c>
      <c r="Q7510">
        <v>20020124</v>
      </c>
      <c r="R7510">
        <v>891008979</v>
      </c>
    </row>
    <row r="7511" spans="1:18">
      <c r="A7511" t="s">
        <v>1615</v>
      </c>
      <c r="B7511" t="s">
        <v>1624</v>
      </c>
      <c r="C7511">
        <v>201001</v>
      </c>
      <c r="D7511">
        <v>31</v>
      </c>
      <c r="E7511" t="s">
        <v>1212</v>
      </c>
      <c r="F7511">
        <v>42734</v>
      </c>
      <c r="G7511">
        <v>6906</v>
      </c>
      <c r="H7511">
        <v>12954</v>
      </c>
      <c r="I7511">
        <v>43112077000</v>
      </c>
      <c r="J7511">
        <v>9</v>
      </c>
      <c r="K7511" t="s">
        <v>1617</v>
      </c>
      <c r="L7511">
        <v>276</v>
      </c>
      <c r="M7511" t="s">
        <v>1457</v>
      </c>
      <c r="N7511" t="s">
        <v>1618</v>
      </c>
      <c r="O7511">
        <v>0</v>
      </c>
      <c r="P7511" t="s">
        <v>1207</v>
      </c>
      <c r="Q7511">
        <v>19990926</v>
      </c>
      <c r="R7511">
        <v>891008979</v>
      </c>
    </row>
    <row r="7512" spans="1:18">
      <c r="A7512" t="s">
        <v>1615</v>
      </c>
      <c r="B7512" t="s">
        <v>1625</v>
      </c>
      <c r="C7512">
        <v>201001</v>
      </c>
      <c r="D7512">
        <v>31</v>
      </c>
      <c r="E7512" t="s">
        <v>1212</v>
      </c>
      <c r="F7512">
        <v>12242</v>
      </c>
      <c r="G7512">
        <v>14387</v>
      </c>
      <c r="H7512">
        <v>23686</v>
      </c>
      <c r="I7512">
        <v>43112077100</v>
      </c>
      <c r="J7512">
        <v>9</v>
      </c>
      <c r="K7512" t="s">
        <v>1617</v>
      </c>
      <c r="L7512">
        <v>276</v>
      </c>
      <c r="M7512" t="s">
        <v>1457</v>
      </c>
      <c r="N7512" t="s">
        <v>1618</v>
      </c>
      <c r="O7512">
        <v>0</v>
      </c>
      <c r="P7512" t="s">
        <v>1207</v>
      </c>
      <c r="Q7512">
        <v>20000623</v>
      </c>
      <c r="R7512">
        <v>891008979</v>
      </c>
    </row>
    <row r="7513" spans="1:18">
      <c r="A7513" t="s">
        <v>1615</v>
      </c>
      <c r="B7513" t="s">
        <v>1626</v>
      </c>
      <c r="C7513">
        <v>201001</v>
      </c>
      <c r="D7513">
        <v>31</v>
      </c>
      <c r="E7513" t="s">
        <v>1212</v>
      </c>
      <c r="F7513">
        <v>24660</v>
      </c>
      <c r="G7513">
        <v>21187</v>
      </c>
      <c r="H7513">
        <v>35543</v>
      </c>
      <c r="I7513">
        <v>43112077303</v>
      </c>
      <c r="J7513">
        <v>9</v>
      </c>
      <c r="K7513" t="s">
        <v>1621</v>
      </c>
      <c r="L7513">
        <v>276</v>
      </c>
      <c r="M7513" t="s">
        <v>1457</v>
      </c>
      <c r="N7513" t="s">
        <v>1618</v>
      </c>
      <c r="O7513">
        <v>0</v>
      </c>
      <c r="P7513" t="s">
        <v>1207</v>
      </c>
      <c r="Q7513">
        <v>20060313</v>
      </c>
      <c r="R7513">
        <v>891008979</v>
      </c>
    </row>
    <row r="7514" spans="1:18">
      <c r="A7514" t="s">
        <v>1615</v>
      </c>
      <c r="B7514" t="s">
        <v>1627</v>
      </c>
      <c r="C7514">
        <v>201001</v>
      </c>
      <c r="D7514">
        <v>31</v>
      </c>
      <c r="E7514" t="s">
        <v>1212</v>
      </c>
      <c r="F7514">
        <v>30246</v>
      </c>
      <c r="G7514">
        <v>21379</v>
      </c>
      <c r="H7514">
        <v>4059</v>
      </c>
      <c r="I7514">
        <v>43112076004</v>
      </c>
      <c r="J7514">
        <v>9</v>
      </c>
      <c r="K7514" t="s">
        <v>1621</v>
      </c>
      <c r="L7514">
        <v>276</v>
      </c>
      <c r="M7514" t="s">
        <v>1457</v>
      </c>
      <c r="N7514" t="s">
        <v>1618</v>
      </c>
      <c r="O7514">
        <v>0</v>
      </c>
      <c r="P7514" t="s">
        <v>1207</v>
      </c>
      <c r="Q7514">
        <v>20090406</v>
      </c>
      <c r="R7514">
        <v>891008979</v>
      </c>
    </row>
    <row r="7515" spans="1:18">
      <c r="A7515" t="s">
        <v>1622</v>
      </c>
      <c r="B7515" t="s">
        <v>1628</v>
      </c>
      <c r="C7515">
        <v>201001</v>
      </c>
      <c r="D7515">
        <v>31</v>
      </c>
      <c r="E7515" t="s">
        <v>1212</v>
      </c>
      <c r="F7515">
        <v>13343</v>
      </c>
      <c r="G7515">
        <v>16746</v>
      </c>
      <c r="H7515">
        <v>71457</v>
      </c>
      <c r="I7515">
        <v>43112079802</v>
      </c>
      <c r="J7515">
        <v>9</v>
      </c>
      <c r="K7515" t="s">
        <v>1617</v>
      </c>
      <c r="L7515">
        <v>276</v>
      </c>
      <c r="M7515" t="s">
        <v>1457</v>
      </c>
      <c r="N7515" t="s">
        <v>1618</v>
      </c>
      <c r="O7515">
        <v>0</v>
      </c>
      <c r="P7515" t="s">
        <v>1207</v>
      </c>
      <c r="Q7515">
        <v>20070209</v>
      </c>
      <c r="R7515">
        <v>891008979</v>
      </c>
    </row>
    <row r="7516" spans="1:18">
      <c r="A7516" t="s">
        <v>1629</v>
      </c>
      <c r="B7516" t="s">
        <v>1630</v>
      </c>
      <c r="C7516">
        <v>201001</v>
      </c>
      <c r="D7516">
        <v>31</v>
      </c>
      <c r="E7516" t="s">
        <v>1212</v>
      </c>
      <c r="F7516">
        <v>6789</v>
      </c>
      <c r="G7516">
        <v>10451</v>
      </c>
      <c r="H7516">
        <v>28658</v>
      </c>
      <c r="I7516">
        <v>43112077400</v>
      </c>
      <c r="J7516">
        <v>9</v>
      </c>
      <c r="K7516" t="s">
        <v>1621</v>
      </c>
      <c r="L7516">
        <v>276</v>
      </c>
      <c r="M7516" t="s">
        <v>1457</v>
      </c>
      <c r="N7516" t="s">
        <v>1618</v>
      </c>
      <c r="O7516">
        <v>0</v>
      </c>
      <c r="P7516" t="s">
        <v>1207</v>
      </c>
      <c r="Q7516">
        <v>20010313</v>
      </c>
      <c r="R7516">
        <v>891008979</v>
      </c>
    </row>
    <row r="7517" spans="1:18">
      <c r="A7517" t="s">
        <v>1629</v>
      </c>
      <c r="B7517" t="s">
        <v>1631</v>
      </c>
      <c r="C7517">
        <v>201001</v>
      </c>
      <c r="D7517">
        <v>31</v>
      </c>
      <c r="E7517" t="s">
        <v>1212</v>
      </c>
      <c r="F7517">
        <v>8788</v>
      </c>
      <c r="G7517">
        <v>16802</v>
      </c>
      <c r="H7517">
        <v>14982</v>
      </c>
      <c r="I7517">
        <v>43112078100</v>
      </c>
      <c r="J7517">
        <v>9</v>
      </c>
      <c r="K7517" t="s">
        <v>1548</v>
      </c>
      <c r="L7517">
        <v>276</v>
      </c>
      <c r="M7517" t="s">
        <v>1457</v>
      </c>
      <c r="N7517" t="s">
        <v>1618</v>
      </c>
      <c r="O7517">
        <v>0</v>
      </c>
      <c r="P7517" t="s">
        <v>1207</v>
      </c>
      <c r="Q7517">
        <v>20021215</v>
      </c>
      <c r="R7517">
        <v>891008979</v>
      </c>
    </row>
    <row r="7518" spans="1:18">
      <c r="A7518" t="s">
        <v>1629</v>
      </c>
      <c r="B7518" t="s">
        <v>1632</v>
      </c>
      <c r="C7518">
        <v>201001</v>
      </c>
      <c r="D7518">
        <v>31</v>
      </c>
      <c r="E7518" t="s">
        <v>1212</v>
      </c>
      <c r="F7518">
        <v>9880</v>
      </c>
      <c r="G7518">
        <v>17816</v>
      </c>
      <c r="H7518">
        <v>31179</v>
      </c>
      <c r="I7518">
        <v>43112078600</v>
      </c>
      <c r="J7518">
        <v>9</v>
      </c>
      <c r="K7518" t="s">
        <v>1548</v>
      </c>
      <c r="L7518">
        <v>276</v>
      </c>
      <c r="M7518" t="s">
        <v>1457</v>
      </c>
      <c r="N7518" t="s">
        <v>1618</v>
      </c>
      <c r="O7518">
        <v>0</v>
      </c>
      <c r="P7518" t="s">
        <v>1207</v>
      </c>
      <c r="Q7518">
        <v>20030501</v>
      </c>
      <c r="R7518">
        <v>891008979</v>
      </c>
    </row>
    <row r="7519" spans="1:18">
      <c r="A7519" t="s">
        <v>1629</v>
      </c>
      <c r="B7519" t="s">
        <v>1633</v>
      </c>
      <c r="C7519">
        <v>201001</v>
      </c>
      <c r="D7519">
        <v>31</v>
      </c>
      <c r="E7519" t="s">
        <v>1212</v>
      </c>
      <c r="F7519">
        <v>16504</v>
      </c>
      <c r="G7519">
        <v>20402</v>
      </c>
      <c r="H7519">
        <v>68257</v>
      </c>
      <c r="I7519">
        <v>43112079100</v>
      </c>
      <c r="J7519">
        <v>9</v>
      </c>
      <c r="K7519" t="s">
        <v>1634</v>
      </c>
      <c r="L7519">
        <v>276</v>
      </c>
      <c r="M7519" t="s">
        <v>1457</v>
      </c>
      <c r="N7519" t="s">
        <v>1618</v>
      </c>
      <c r="O7519">
        <v>0</v>
      </c>
      <c r="P7519" t="s">
        <v>1207</v>
      </c>
      <c r="Q7519">
        <v>20040303</v>
      </c>
      <c r="R7519">
        <v>891008979</v>
      </c>
    </row>
    <row r="7520" spans="1:18">
      <c r="A7520" t="s">
        <v>1629</v>
      </c>
      <c r="B7520" t="s">
        <v>1635</v>
      </c>
      <c r="C7520">
        <v>201001</v>
      </c>
      <c r="D7520">
        <v>31</v>
      </c>
      <c r="E7520" t="s">
        <v>1212</v>
      </c>
      <c r="F7520">
        <v>8827</v>
      </c>
      <c r="G7520">
        <v>38851</v>
      </c>
      <c r="H7520">
        <v>19377</v>
      </c>
      <c r="I7520">
        <v>43112079301</v>
      </c>
      <c r="J7520">
        <v>9</v>
      </c>
      <c r="K7520" t="s">
        <v>1548</v>
      </c>
      <c r="L7520">
        <v>276</v>
      </c>
      <c r="M7520" t="s">
        <v>1457</v>
      </c>
      <c r="N7520" t="s">
        <v>1618</v>
      </c>
      <c r="O7520">
        <v>0</v>
      </c>
      <c r="P7520" t="s">
        <v>1207</v>
      </c>
      <c r="Q7520">
        <v>20040423</v>
      </c>
      <c r="R7520">
        <v>891008979</v>
      </c>
    </row>
    <row r="7521" spans="1:18">
      <c r="A7521" t="s">
        <v>1615</v>
      </c>
      <c r="B7521" t="s">
        <v>1624</v>
      </c>
      <c r="C7521">
        <v>201002</v>
      </c>
      <c r="D7521">
        <v>27</v>
      </c>
      <c r="E7521" t="s">
        <v>1212</v>
      </c>
      <c r="F7521">
        <v>36641</v>
      </c>
      <c r="G7521">
        <v>902</v>
      </c>
      <c r="H7521">
        <v>12245</v>
      </c>
      <c r="I7521">
        <v>43112077000</v>
      </c>
      <c r="J7521">
        <v>9</v>
      </c>
      <c r="K7521" t="s">
        <v>1617</v>
      </c>
      <c r="L7521">
        <v>276</v>
      </c>
      <c r="M7521" t="s">
        <v>1457</v>
      </c>
      <c r="N7521" t="s">
        <v>1618</v>
      </c>
      <c r="O7521">
        <v>0</v>
      </c>
      <c r="P7521" t="s">
        <v>1207</v>
      </c>
      <c r="Q7521">
        <v>19990926</v>
      </c>
      <c r="R7521">
        <v>891008979</v>
      </c>
    </row>
    <row r="7522" spans="1:18">
      <c r="A7522" t="s">
        <v>1615</v>
      </c>
      <c r="B7522" t="s">
        <v>1625</v>
      </c>
      <c r="C7522">
        <v>201002</v>
      </c>
      <c r="D7522">
        <v>27</v>
      </c>
      <c r="E7522" t="s">
        <v>1212</v>
      </c>
      <c r="F7522">
        <v>11561</v>
      </c>
      <c r="G7522">
        <v>10358</v>
      </c>
      <c r="H7522">
        <v>19159</v>
      </c>
      <c r="I7522">
        <v>43112077100</v>
      </c>
      <c r="J7522">
        <v>9</v>
      </c>
      <c r="K7522" t="s">
        <v>1617</v>
      </c>
      <c r="L7522">
        <v>276</v>
      </c>
      <c r="M7522" t="s">
        <v>1457</v>
      </c>
      <c r="N7522" t="s">
        <v>1618</v>
      </c>
      <c r="O7522">
        <v>0</v>
      </c>
      <c r="P7522" t="s">
        <v>1207</v>
      </c>
      <c r="Q7522">
        <v>20000623</v>
      </c>
      <c r="R7522">
        <v>891008979</v>
      </c>
    </row>
    <row r="7523" spans="1:18">
      <c r="A7523" t="s">
        <v>1615</v>
      </c>
      <c r="B7523" t="s">
        <v>1626</v>
      </c>
      <c r="C7523">
        <v>201002</v>
      </c>
      <c r="D7523">
        <v>27</v>
      </c>
      <c r="E7523" t="s">
        <v>1212</v>
      </c>
      <c r="F7523">
        <v>31160</v>
      </c>
      <c r="G7523">
        <v>3349</v>
      </c>
      <c r="H7523">
        <v>39098</v>
      </c>
      <c r="I7523">
        <v>43112077303</v>
      </c>
      <c r="J7523">
        <v>9</v>
      </c>
      <c r="K7523" t="s">
        <v>1621</v>
      </c>
      <c r="L7523">
        <v>276</v>
      </c>
      <c r="M7523" t="s">
        <v>1457</v>
      </c>
      <c r="N7523" t="s">
        <v>1618</v>
      </c>
      <c r="O7523">
        <v>0</v>
      </c>
      <c r="P7523" t="s">
        <v>1207</v>
      </c>
      <c r="Q7523">
        <v>20060313</v>
      </c>
      <c r="R7523">
        <v>891008979</v>
      </c>
    </row>
    <row r="7524" spans="1:18">
      <c r="A7524" t="s">
        <v>1615</v>
      </c>
      <c r="B7524" t="s">
        <v>1627</v>
      </c>
      <c r="C7524">
        <v>201002</v>
      </c>
      <c r="D7524">
        <v>27</v>
      </c>
      <c r="E7524" t="s">
        <v>1212</v>
      </c>
      <c r="F7524">
        <v>25905</v>
      </c>
      <c r="G7524">
        <v>16185</v>
      </c>
      <c r="H7524">
        <v>3827</v>
      </c>
      <c r="I7524">
        <v>43112076004</v>
      </c>
      <c r="J7524">
        <v>9</v>
      </c>
      <c r="K7524" t="s">
        <v>1621</v>
      </c>
      <c r="L7524">
        <v>276</v>
      </c>
      <c r="M7524" t="s">
        <v>1457</v>
      </c>
      <c r="N7524" t="s">
        <v>1618</v>
      </c>
      <c r="O7524">
        <v>0</v>
      </c>
      <c r="P7524" t="s">
        <v>1207</v>
      </c>
      <c r="Q7524">
        <v>20090406</v>
      </c>
      <c r="R7524">
        <v>891008979</v>
      </c>
    </row>
    <row r="7525" spans="1:18">
      <c r="A7525" t="s">
        <v>1622</v>
      </c>
      <c r="B7525" t="s">
        <v>1628</v>
      </c>
      <c r="C7525">
        <v>201002</v>
      </c>
      <c r="D7525">
        <v>26</v>
      </c>
      <c r="E7525" t="s">
        <v>1212</v>
      </c>
      <c r="F7525">
        <v>8319</v>
      </c>
      <c r="G7525">
        <v>11661</v>
      </c>
      <c r="H7525">
        <v>73897</v>
      </c>
      <c r="I7525">
        <v>43112079802</v>
      </c>
      <c r="J7525">
        <v>9</v>
      </c>
      <c r="K7525" t="s">
        <v>1617</v>
      </c>
      <c r="L7525">
        <v>276</v>
      </c>
      <c r="M7525" t="s">
        <v>1457</v>
      </c>
      <c r="N7525" t="s">
        <v>1618</v>
      </c>
      <c r="O7525">
        <v>0</v>
      </c>
      <c r="P7525" t="s">
        <v>1207</v>
      </c>
      <c r="Q7525">
        <v>20070209</v>
      </c>
      <c r="R7525">
        <v>891008979</v>
      </c>
    </row>
    <row r="7526" spans="1:18">
      <c r="A7526" t="s">
        <v>1622</v>
      </c>
      <c r="B7526" t="s">
        <v>1623</v>
      </c>
      <c r="C7526">
        <v>201002</v>
      </c>
      <c r="D7526">
        <v>4</v>
      </c>
      <c r="E7526" t="s">
        <v>1212</v>
      </c>
      <c r="F7526">
        <v>19762</v>
      </c>
      <c r="G7526">
        <v>5956</v>
      </c>
      <c r="H7526">
        <v>203</v>
      </c>
      <c r="I7526">
        <v>43112080001</v>
      </c>
      <c r="J7526">
        <v>9</v>
      </c>
      <c r="K7526" t="s">
        <v>1617</v>
      </c>
      <c r="L7526">
        <v>276</v>
      </c>
      <c r="M7526" t="s">
        <v>1457</v>
      </c>
      <c r="N7526" t="s">
        <v>1618</v>
      </c>
      <c r="O7526">
        <v>0</v>
      </c>
      <c r="P7526" t="s">
        <v>1207</v>
      </c>
      <c r="Q7526">
        <v>20100220</v>
      </c>
      <c r="R7526">
        <v>891008979</v>
      </c>
    </row>
    <row r="7527" spans="1:18">
      <c r="A7527" t="s">
        <v>1629</v>
      </c>
      <c r="B7527" t="s">
        <v>1630</v>
      </c>
      <c r="C7527">
        <v>201002</v>
      </c>
      <c r="D7527">
        <v>27</v>
      </c>
      <c r="E7527" t="s">
        <v>1212</v>
      </c>
      <c r="F7527">
        <v>7851</v>
      </c>
      <c r="G7527">
        <v>8106</v>
      </c>
      <c r="H7527">
        <v>27803</v>
      </c>
      <c r="I7527">
        <v>43112077400</v>
      </c>
      <c r="J7527">
        <v>9</v>
      </c>
      <c r="K7527" t="s">
        <v>1621</v>
      </c>
      <c r="L7527">
        <v>276</v>
      </c>
      <c r="M7527" t="s">
        <v>1457</v>
      </c>
      <c r="N7527" t="s">
        <v>1618</v>
      </c>
      <c r="O7527">
        <v>0</v>
      </c>
      <c r="P7527" t="s">
        <v>1207</v>
      </c>
      <c r="Q7527">
        <v>20010313</v>
      </c>
      <c r="R7527">
        <v>891008979</v>
      </c>
    </row>
    <row r="7528" spans="1:18">
      <c r="A7528" t="s">
        <v>1629</v>
      </c>
      <c r="B7528" t="s">
        <v>1631</v>
      </c>
      <c r="C7528">
        <v>201002</v>
      </c>
      <c r="D7528">
        <v>27</v>
      </c>
      <c r="E7528" t="s">
        <v>1212</v>
      </c>
      <c r="F7528">
        <v>6549</v>
      </c>
      <c r="G7528">
        <v>11731</v>
      </c>
      <c r="H7528">
        <v>13408</v>
      </c>
      <c r="I7528">
        <v>43112078100</v>
      </c>
      <c r="J7528">
        <v>9</v>
      </c>
      <c r="K7528" t="s">
        <v>1548</v>
      </c>
      <c r="L7528">
        <v>276</v>
      </c>
      <c r="M7528" t="s">
        <v>1457</v>
      </c>
      <c r="N7528" t="s">
        <v>1618</v>
      </c>
      <c r="O7528">
        <v>0</v>
      </c>
      <c r="P7528" t="s">
        <v>1207</v>
      </c>
      <c r="Q7528">
        <v>20021215</v>
      </c>
      <c r="R7528">
        <v>891008979</v>
      </c>
    </row>
    <row r="7529" spans="1:18">
      <c r="A7529" t="s">
        <v>1629</v>
      </c>
      <c r="B7529" t="s">
        <v>1632</v>
      </c>
      <c r="C7529">
        <v>201002</v>
      </c>
      <c r="D7529">
        <v>27</v>
      </c>
      <c r="E7529" t="s">
        <v>1212</v>
      </c>
      <c r="F7529">
        <v>8155</v>
      </c>
      <c r="G7529">
        <v>14552</v>
      </c>
      <c r="H7529">
        <v>27686</v>
      </c>
      <c r="I7529">
        <v>43112078600</v>
      </c>
      <c r="J7529">
        <v>9</v>
      </c>
      <c r="K7529" t="s">
        <v>1548</v>
      </c>
      <c r="L7529">
        <v>276</v>
      </c>
      <c r="M7529" t="s">
        <v>1457</v>
      </c>
      <c r="N7529" t="s">
        <v>1618</v>
      </c>
      <c r="O7529">
        <v>0</v>
      </c>
      <c r="P7529" t="s">
        <v>1207</v>
      </c>
      <c r="Q7529">
        <v>20030501</v>
      </c>
      <c r="R7529">
        <v>891008979</v>
      </c>
    </row>
    <row r="7530" spans="1:18">
      <c r="A7530" t="s">
        <v>1629</v>
      </c>
      <c r="B7530" t="s">
        <v>1633</v>
      </c>
      <c r="C7530">
        <v>201002</v>
      </c>
      <c r="D7530">
        <v>27</v>
      </c>
      <c r="E7530" t="s">
        <v>1212</v>
      </c>
      <c r="F7530">
        <v>13794</v>
      </c>
      <c r="G7530">
        <v>13039</v>
      </c>
      <c r="H7530">
        <v>51329</v>
      </c>
      <c r="I7530">
        <v>43112079100</v>
      </c>
      <c r="J7530">
        <v>9</v>
      </c>
      <c r="K7530" t="s">
        <v>1634</v>
      </c>
      <c r="L7530">
        <v>276</v>
      </c>
      <c r="M7530" t="s">
        <v>1457</v>
      </c>
      <c r="N7530" t="s">
        <v>1618</v>
      </c>
      <c r="O7530">
        <v>0</v>
      </c>
      <c r="P7530" t="s">
        <v>1207</v>
      </c>
      <c r="Q7530">
        <v>20040303</v>
      </c>
      <c r="R7530">
        <v>891008979</v>
      </c>
    </row>
    <row r="7531" spans="1:18">
      <c r="A7531" t="s">
        <v>1629</v>
      </c>
      <c r="B7531" t="s">
        <v>1635</v>
      </c>
      <c r="C7531">
        <v>201002</v>
      </c>
      <c r="D7531">
        <v>27</v>
      </c>
      <c r="E7531" t="s">
        <v>1212</v>
      </c>
      <c r="F7531">
        <v>4303</v>
      </c>
      <c r="G7531">
        <v>12226</v>
      </c>
      <c r="H7531">
        <v>24038</v>
      </c>
      <c r="I7531">
        <v>43112079301</v>
      </c>
      <c r="J7531">
        <v>9</v>
      </c>
      <c r="K7531" t="s">
        <v>1548</v>
      </c>
      <c r="L7531">
        <v>276</v>
      </c>
      <c r="M7531" t="s">
        <v>1457</v>
      </c>
      <c r="N7531" t="s">
        <v>1618</v>
      </c>
      <c r="O7531">
        <v>0</v>
      </c>
      <c r="P7531" t="s">
        <v>1207</v>
      </c>
      <c r="Q7531">
        <v>20040423</v>
      </c>
      <c r="R7531">
        <v>891008979</v>
      </c>
    </row>
    <row r="7532" spans="1:18">
      <c r="A7532" t="s">
        <v>1615</v>
      </c>
      <c r="B7532" t="s">
        <v>1624</v>
      </c>
      <c r="C7532">
        <v>201003</v>
      </c>
      <c r="D7532">
        <v>31</v>
      </c>
      <c r="E7532" t="s">
        <v>1212</v>
      </c>
      <c r="F7532">
        <v>37750</v>
      </c>
      <c r="G7532">
        <v>6452</v>
      </c>
      <c r="H7532">
        <v>14341</v>
      </c>
      <c r="I7532">
        <v>43112077000</v>
      </c>
      <c r="J7532">
        <v>9</v>
      </c>
      <c r="K7532" t="s">
        <v>1617</v>
      </c>
      <c r="L7532">
        <v>276</v>
      </c>
      <c r="M7532" t="s">
        <v>1457</v>
      </c>
      <c r="N7532" t="s">
        <v>1618</v>
      </c>
      <c r="O7532">
        <v>0</v>
      </c>
      <c r="P7532" t="s">
        <v>1207</v>
      </c>
      <c r="Q7532">
        <v>19990926</v>
      </c>
      <c r="R7532">
        <v>891008979</v>
      </c>
    </row>
    <row r="7533" spans="1:18">
      <c r="A7533" t="s">
        <v>1615</v>
      </c>
      <c r="B7533" t="s">
        <v>1625</v>
      </c>
      <c r="C7533">
        <v>201003</v>
      </c>
      <c r="D7533">
        <v>31</v>
      </c>
      <c r="E7533" t="s">
        <v>1212</v>
      </c>
      <c r="F7533">
        <v>11824</v>
      </c>
      <c r="G7533">
        <v>16706</v>
      </c>
      <c r="H7533">
        <v>21749</v>
      </c>
      <c r="I7533">
        <v>43112077100</v>
      </c>
      <c r="J7533">
        <v>9</v>
      </c>
      <c r="K7533" t="s">
        <v>1617</v>
      </c>
      <c r="L7533">
        <v>276</v>
      </c>
      <c r="M7533" t="s">
        <v>1457</v>
      </c>
      <c r="N7533" t="s">
        <v>1618</v>
      </c>
      <c r="O7533">
        <v>0</v>
      </c>
      <c r="P7533" t="s">
        <v>1207</v>
      </c>
      <c r="Q7533">
        <v>20000623</v>
      </c>
      <c r="R7533">
        <v>891008979</v>
      </c>
    </row>
    <row r="7534" spans="1:18">
      <c r="A7534" t="s">
        <v>1615</v>
      </c>
      <c r="B7534" t="s">
        <v>1626</v>
      </c>
      <c r="C7534">
        <v>201003</v>
      </c>
      <c r="D7534">
        <v>31</v>
      </c>
      <c r="E7534" t="s">
        <v>1212</v>
      </c>
      <c r="F7534">
        <v>24816</v>
      </c>
      <c r="G7534">
        <v>7360</v>
      </c>
      <c r="H7534">
        <v>38671</v>
      </c>
      <c r="I7534">
        <v>43112077303</v>
      </c>
      <c r="J7534">
        <v>9</v>
      </c>
      <c r="K7534" t="s">
        <v>1621</v>
      </c>
      <c r="L7534">
        <v>276</v>
      </c>
      <c r="M7534" t="s">
        <v>1457</v>
      </c>
      <c r="N7534" t="s">
        <v>1618</v>
      </c>
      <c r="O7534">
        <v>0</v>
      </c>
      <c r="P7534" t="s">
        <v>1207</v>
      </c>
      <c r="Q7534">
        <v>20060313</v>
      </c>
      <c r="R7534">
        <v>891008979</v>
      </c>
    </row>
    <row r="7535" spans="1:18">
      <c r="A7535" t="s">
        <v>1615</v>
      </c>
      <c r="B7535" t="s">
        <v>1627</v>
      </c>
      <c r="C7535">
        <v>201003</v>
      </c>
      <c r="D7535">
        <v>31</v>
      </c>
      <c r="E7535" t="s">
        <v>1212</v>
      </c>
      <c r="F7535">
        <v>27084</v>
      </c>
      <c r="G7535">
        <v>21702</v>
      </c>
      <c r="H7535">
        <v>4450</v>
      </c>
      <c r="I7535">
        <v>43112076004</v>
      </c>
      <c r="J7535">
        <v>9</v>
      </c>
      <c r="K7535" t="s">
        <v>1621</v>
      </c>
      <c r="L7535">
        <v>276</v>
      </c>
      <c r="M7535" t="s">
        <v>1457</v>
      </c>
      <c r="N7535" t="s">
        <v>1618</v>
      </c>
      <c r="O7535">
        <v>0</v>
      </c>
      <c r="P7535" t="s">
        <v>1207</v>
      </c>
      <c r="Q7535">
        <v>20090406</v>
      </c>
      <c r="R7535">
        <v>891008979</v>
      </c>
    </row>
    <row r="7536" spans="1:18">
      <c r="A7536" t="s">
        <v>1622</v>
      </c>
      <c r="B7536" t="s">
        <v>1628</v>
      </c>
      <c r="C7536">
        <v>201003</v>
      </c>
      <c r="D7536">
        <v>31</v>
      </c>
      <c r="E7536" t="s">
        <v>1212</v>
      </c>
      <c r="F7536">
        <v>802</v>
      </c>
      <c r="G7536">
        <v>11435</v>
      </c>
      <c r="H7536">
        <v>15233</v>
      </c>
      <c r="I7536">
        <v>43112079802</v>
      </c>
      <c r="J7536">
        <v>9</v>
      </c>
      <c r="K7536" t="s">
        <v>1617</v>
      </c>
      <c r="L7536">
        <v>276</v>
      </c>
      <c r="M7536" t="s">
        <v>1457</v>
      </c>
      <c r="N7536" t="s">
        <v>1618</v>
      </c>
      <c r="O7536">
        <v>0</v>
      </c>
      <c r="P7536" t="s">
        <v>1207</v>
      </c>
      <c r="Q7536">
        <v>20070209</v>
      </c>
      <c r="R7536">
        <v>891008979</v>
      </c>
    </row>
    <row r="7537" spans="1:18">
      <c r="A7537" t="s">
        <v>1629</v>
      </c>
      <c r="B7537" t="s">
        <v>1630</v>
      </c>
      <c r="C7537">
        <v>201003</v>
      </c>
      <c r="D7537">
        <v>31</v>
      </c>
      <c r="E7537" t="s">
        <v>1212</v>
      </c>
      <c r="F7537">
        <v>5395</v>
      </c>
      <c r="G7537">
        <v>10067</v>
      </c>
      <c r="H7537">
        <v>26566</v>
      </c>
      <c r="I7537">
        <v>43112077400</v>
      </c>
      <c r="J7537">
        <v>9</v>
      </c>
      <c r="K7537" t="s">
        <v>1621</v>
      </c>
      <c r="L7537">
        <v>276</v>
      </c>
      <c r="M7537" t="s">
        <v>1457</v>
      </c>
      <c r="N7537" t="s">
        <v>1618</v>
      </c>
      <c r="O7537">
        <v>0</v>
      </c>
      <c r="P7537" t="s">
        <v>1207</v>
      </c>
      <c r="Q7537">
        <v>20010313</v>
      </c>
      <c r="R7537">
        <v>891008979</v>
      </c>
    </row>
    <row r="7538" spans="1:18">
      <c r="A7538" t="s">
        <v>1629</v>
      </c>
      <c r="B7538" t="s">
        <v>1631</v>
      </c>
      <c r="C7538">
        <v>201003</v>
      </c>
      <c r="D7538">
        <v>31</v>
      </c>
      <c r="E7538" t="s">
        <v>1212</v>
      </c>
      <c r="F7538">
        <v>6654</v>
      </c>
      <c r="G7538">
        <v>18957</v>
      </c>
      <c r="H7538">
        <v>16011</v>
      </c>
      <c r="I7538">
        <v>43112078100</v>
      </c>
      <c r="J7538">
        <v>9</v>
      </c>
      <c r="K7538" t="s">
        <v>1548</v>
      </c>
      <c r="L7538">
        <v>276</v>
      </c>
      <c r="M7538" t="s">
        <v>1457</v>
      </c>
      <c r="N7538" t="s">
        <v>1618</v>
      </c>
      <c r="O7538">
        <v>0</v>
      </c>
      <c r="P7538" t="s">
        <v>1207</v>
      </c>
      <c r="Q7538">
        <v>20021215</v>
      </c>
      <c r="R7538">
        <v>891008979</v>
      </c>
    </row>
    <row r="7539" spans="1:18">
      <c r="A7539" t="s">
        <v>1629</v>
      </c>
      <c r="B7539" t="s">
        <v>1632</v>
      </c>
      <c r="C7539">
        <v>201003</v>
      </c>
      <c r="D7539">
        <v>31</v>
      </c>
      <c r="E7539" t="s">
        <v>1212</v>
      </c>
      <c r="F7539">
        <v>7727</v>
      </c>
      <c r="G7539">
        <v>19530</v>
      </c>
      <c r="H7539">
        <v>28653</v>
      </c>
      <c r="I7539">
        <v>43112078600</v>
      </c>
      <c r="J7539">
        <v>9</v>
      </c>
      <c r="K7539" t="s">
        <v>1548</v>
      </c>
      <c r="L7539">
        <v>276</v>
      </c>
      <c r="M7539" t="s">
        <v>1457</v>
      </c>
      <c r="N7539" t="s">
        <v>1618</v>
      </c>
      <c r="O7539">
        <v>0</v>
      </c>
      <c r="P7539" t="s">
        <v>1207</v>
      </c>
      <c r="Q7539">
        <v>20030501</v>
      </c>
      <c r="R7539">
        <v>891008979</v>
      </c>
    </row>
    <row r="7540" spans="1:18">
      <c r="A7540" t="s">
        <v>1629</v>
      </c>
      <c r="B7540" t="s">
        <v>1636</v>
      </c>
      <c r="C7540">
        <v>201003</v>
      </c>
      <c r="D7540">
        <v>27</v>
      </c>
      <c r="E7540" t="s">
        <v>1212</v>
      </c>
      <c r="F7540">
        <v>9934</v>
      </c>
      <c r="G7540">
        <v>10439</v>
      </c>
      <c r="H7540">
        <v>22149</v>
      </c>
      <c r="I7540">
        <v>43112078900</v>
      </c>
      <c r="J7540">
        <v>9</v>
      </c>
      <c r="K7540" t="s">
        <v>1634</v>
      </c>
      <c r="L7540">
        <v>276</v>
      </c>
      <c r="M7540" t="s">
        <v>1457</v>
      </c>
      <c r="N7540" t="s">
        <v>1618</v>
      </c>
      <c r="O7540">
        <v>0</v>
      </c>
      <c r="P7540" t="s">
        <v>1207</v>
      </c>
      <c r="Q7540">
        <v>20031005</v>
      </c>
      <c r="R7540">
        <v>891008979</v>
      </c>
    </row>
    <row r="7541" spans="1:18">
      <c r="A7541" t="s">
        <v>1629</v>
      </c>
      <c r="B7541" t="s">
        <v>1633</v>
      </c>
      <c r="C7541">
        <v>201003</v>
      </c>
      <c r="D7541">
        <v>30</v>
      </c>
      <c r="E7541" t="s">
        <v>1212</v>
      </c>
      <c r="F7541">
        <v>17175</v>
      </c>
      <c r="G7541">
        <v>20986</v>
      </c>
      <c r="H7541">
        <v>53175</v>
      </c>
      <c r="I7541">
        <v>43112079100</v>
      </c>
      <c r="J7541">
        <v>9</v>
      </c>
      <c r="K7541" t="s">
        <v>1634</v>
      </c>
      <c r="L7541">
        <v>276</v>
      </c>
      <c r="M7541" t="s">
        <v>1457</v>
      </c>
      <c r="N7541" t="s">
        <v>1618</v>
      </c>
      <c r="O7541">
        <v>0</v>
      </c>
      <c r="P7541" t="s">
        <v>1207</v>
      </c>
      <c r="Q7541">
        <v>20040303</v>
      </c>
      <c r="R7541">
        <v>891008979</v>
      </c>
    </row>
    <row r="7542" spans="1:18">
      <c r="A7542" t="s">
        <v>1629</v>
      </c>
      <c r="B7542" t="s">
        <v>1635</v>
      </c>
      <c r="C7542">
        <v>201003</v>
      </c>
      <c r="D7542">
        <v>5</v>
      </c>
      <c r="E7542" t="s">
        <v>1212</v>
      </c>
      <c r="F7542">
        <v>624</v>
      </c>
      <c r="G7542">
        <v>2299</v>
      </c>
      <c r="H7542">
        <v>3978</v>
      </c>
      <c r="I7542">
        <v>43112079301</v>
      </c>
      <c r="J7542">
        <v>9</v>
      </c>
      <c r="K7542" t="s">
        <v>1548</v>
      </c>
      <c r="L7542">
        <v>276</v>
      </c>
      <c r="M7542" t="s">
        <v>1457</v>
      </c>
      <c r="N7542" t="s">
        <v>1618</v>
      </c>
      <c r="O7542">
        <v>0</v>
      </c>
      <c r="P7542" t="s">
        <v>1207</v>
      </c>
      <c r="Q7542">
        <v>20040423</v>
      </c>
      <c r="R7542">
        <v>891008979</v>
      </c>
    </row>
    <row r="7543" spans="1:18">
      <c r="A7543" t="s">
        <v>1629</v>
      </c>
      <c r="B7543" t="s">
        <v>1637</v>
      </c>
      <c r="C7543">
        <v>201003</v>
      </c>
      <c r="D7543">
        <v>26</v>
      </c>
      <c r="E7543" t="s">
        <v>1212</v>
      </c>
      <c r="F7543">
        <v>8737</v>
      </c>
      <c r="G7543">
        <v>9545</v>
      </c>
      <c r="H7543">
        <v>12875</v>
      </c>
      <c r="I7543">
        <v>43112079500</v>
      </c>
      <c r="J7543">
        <v>9</v>
      </c>
      <c r="K7543" t="s">
        <v>1634</v>
      </c>
      <c r="L7543">
        <v>276</v>
      </c>
      <c r="M7543" t="s">
        <v>1457</v>
      </c>
      <c r="N7543" t="s">
        <v>1618</v>
      </c>
      <c r="O7543">
        <v>0</v>
      </c>
      <c r="P7543" t="s">
        <v>1207</v>
      </c>
      <c r="Q7543">
        <v>20050903</v>
      </c>
      <c r="R7543">
        <v>891008979</v>
      </c>
    </row>
    <row r="7544" spans="1:18">
      <c r="A7544" t="s">
        <v>1506</v>
      </c>
      <c r="B7544" t="s">
        <v>1619</v>
      </c>
      <c r="C7544">
        <v>201004</v>
      </c>
      <c r="D7544">
        <v>29</v>
      </c>
      <c r="E7544" t="s">
        <v>1212</v>
      </c>
      <c r="F7544">
        <v>8207</v>
      </c>
      <c r="G7544">
        <v>12852</v>
      </c>
      <c r="H7544">
        <v>17203</v>
      </c>
      <c r="I7544">
        <v>43112077902</v>
      </c>
      <c r="J7544">
        <v>9</v>
      </c>
      <c r="K7544" t="s">
        <v>1548</v>
      </c>
      <c r="L7544">
        <v>276</v>
      </c>
      <c r="M7544" t="s">
        <v>1457</v>
      </c>
      <c r="N7544" t="s">
        <v>1618</v>
      </c>
      <c r="O7544">
        <v>0</v>
      </c>
      <c r="P7544" t="s">
        <v>1207</v>
      </c>
      <c r="Q7544">
        <v>20090712</v>
      </c>
      <c r="R7544">
        <v>891008979</v>
      </c>
    </row>
    <row r="7545" spans="1:18">
      <c r="A7545" t="s">
        <v>1615</v>
      </c>
      <c r="B7545" t="s">
        <v>1624</v>
      </c>
      <c r="C7545">
        <v>201004</v>
      </c>
      <c r="D7545">
        <v>30</v>
      </c>
      <c r="E7545" t="s">
        <v>1212</v>
      </c>
      <c r="F7545">
        <v>35760</v>
      </c>
      <c r="G7545">
        <v>7702</v>
      </c>
      <c r="H7545">
        <v>15098</v>
      </c>
      <c r="I7545">
        <v>43112077000</v>
      </c>
      <c r="J7545">
        <v>9</v>
      </c>
      <c r="K7545" t="s">
        <v>1617</v>
      </c>
      <c r="L7545">
        <v>276</v>
      </c>
      <c r="M7545" t="s">
        <v>1457</v>
      </c>
      <c r="N7545" t="s">
        <v>1618</v>
      </c>
      <c r="O7545">
        <v>0</v>
      </c>
      <c r="P7545" t="s">
        <v>1207</v>
      </c>
      <c r="Q7545">
        <v>19990926</v>
      </c>
      <c r="R7545">
        <v>891008979</v>
      </c>
    </row>
    <row r="7546" spans="1:18">
      <c r="A7546" t="s">
        <v>1615</v>
      </c>
      <c r="B7546" t="s">
        <v>1625</v>
      </c>
      <c r="C7546">
        <v>201004</v>
      </c>
      <c r="D7546">
        <v>29</v>
      </c>
      <c r="E7546" t="s">
        <v>1212</v>
      </c>
      <c r="F7546">
        <v>10559</v>
      </c>
      <c r="G7546">
        <v>10674</v>
      </c>
      <c r="H7546">
        <v>20813</v>
      </c>
      <c r="I7546">
        <v>43112077100</v>
      </c>
      <c r="J7546">
        <v>9</v>
      </c>
      <c r="K7546" t="s">
        <v>1617</v>
      </c>
      <c r="L7546">
        <v>276</v>
      </c>
      <c r="M7546" t="s">
        <v>1457</v>
      </c>
      <c r="N7546" t="s">
        <v>1618</v>
      </c>
      <c r="O7546">
        <v>0</v>
      </c>
      <c r="P7546" t="s">
        <v>1207</v>
      </c>
      <c r="Q7546">
        <v>20000623</v>
      </c>
      <c r="R7546">
        <v>891008979</v>
      </c>
    </row>
    <row r="7547" spans="1:18">
      <c r="A7547" t="s">
        <v>1615</v>
      </c>
      <c r="B7547" t="s">
        <v>1626</v>
      </c>
      <c r="C7547">
        <v>201004</v>
      </c>
      <c r="D7547">
        <v>29</v>
      </c>
      <c r="E7547" t="s">
        <v>1212</v>
      </c>
      <c r="F7547">
        <v>24238</v>
      </c>
      <c r="G7547">
        <v>1931</v>
      </c>
      <c r="H7547">
        <v>36910</v>
      </c>
      <c r="I7547">
        <v>43112077303</v>
      </c>
      <c r="J7547">
        <v>9</v>
      </c>
      <c r="K7547" t="s">
        <v>1621</v>
      </c>
      <c r="L7547">
        <v>276</v>
      </c>
      <c r="M7547" t="s">
        <v>1457</v>
      </c>
      <c r="N7547" t="s">
        <v>1618</v>
      </c>
      <c r="O7547">
        <v>0</v>
      </c>
      <c r="P7547" t="s">
        <v>1207</v>
      </c>
      <c r="Q7547">
        <v>20060313</v>
      </c>
      <c r="R7547">
        <v>891008979</v>
      </c>
    </row>
    <row r="7548" spans="1:18">
      <c r="A7548" t="s">
        <v>1615</v>
      </c>
      <c r="B7548" t="s">
        <v>1627</v>
      </c>
      <c r="C7548">
        <v>201004</v>
      </c>
      <c r="D7548">
        <v>30</v>
      </c>
      <c r="E7548" t="s">
        <v>1212</v>
      </c>
      <c r="F7548">
        <v>25014</v>
      </c>
      <c r="G7548">
        <v>18388</v>
      </c>
      <c r="H7548">
        <v>3892</v>
      </c>
      <c r="I7548">
        <v>43112076004</v>
      </c>
      <c r="J7548">
        <v>9</v>
      </c>
      <c r="K7548" t="s">
        <v>1621</v>
      </c>
      <c r="L7548">
        <v>276</v>
      </c>
      <c r="M7548" t="s">
        <v>1457</v>
      </c>
      <c r="N7548" t="s">
        <v>1618</v>
      </c>
      <c r="O7548">
        <v>0</v>
      </c>
      <c r="P7548" t="s">
        <v>1207</v>
      </c>
      <c r="Q7548">
        <v>20090406</v>
      </c>
      <c r="R7548">
        <v>891008979</v>
      </c>
    </row>
    <row r="7549" spans="1:18">
      <c r="A7549" t="s">
        <v>1622</v>
      </c>
      <c r="B7549" t="s">
        <v>1623</v>
      </c>
      <c r="C7549">
        <v>201004</v>
      </c>
      <c r="D7549">
        <v>30</v>
      </c>
      <c r="E7549" t="s">
        <v>1212</v>
      </c>
      <c r="F7549">
        <v>144391</v>
      </c>
      <c r="G7549">
        <v>45775</v>
      </c>
      <c r="H7549">
        <v>1821</v>
      </c>
      <c r="I7549">
        <v>43112080001</v>
      </c>
      <c r="J7549">
        <v>9</v>
      </c>
      <c r="K7549" t="s">
        <v>1617</v>
      </c>
      <c r="L7549">
        <v>276</v>
      </c>
      <c r="M7549" t="s">
        <v>1457</v>
      </c>
      <c r="N7549" t="s">
        <v>1618</v>
      </c>
      <c r="O7549">
        <v>0</v>
      </c>
      <c r="P7549" t="s">
        <v>1207</v>
      </c>
      <c r="Q7549">
        <v>20100220</v>
      </c>
      <c r="R7549">
        <v>891008979</v>
      </c>
    </row>
    <row r="7550" spans="1:18">
      <c r="A7550" t="s">
        <v>1629</v>
      </c>
      <c r="B7550" t="s">
        <v>1630</v>
      </c>
      <c r="C7550">
        <v>201004</v>
      </c>
      <c r="D7550">
        <v>30</v>
      </c>
      <c r="E7550" t="s">
        <v>1212</v>
      </c>
      <c r="F7550">
        <v>7054</v>
      </c>
      <c r="G7550">
        <v>8064</v>
      </c>
      <c r="H7550">
        <v>30615</v>
      </c>
      <c r="I7550">
        <v>43112077400</v>
      </c>
      <c r="J7550">
        <v>9</v>
      </c>
      <c r="K7550" t="s">
        <v>1621</v>
      </c>
      <c r="L7550">
        <v>276</v>
      </c>
      <c r="M7550" t="s">
        <v>1457</v>
      </c>
      <c r="N7550" t="s">
        <v>1618</v>
      </c>
      <c r="O7550">
        <v>0</v>
      </c>
      <c r="P7550" t="s">
        <v>1207</v>
      </c>
      <c r="Q7550">
        <v>20010313</v>
      </c>
      <c r="R7550">
        <v>891008979</v>
      </c>
    </row>
    <row r="7551" spans="1:18">
      <c r="A7551" t="s">
        <v>1629</v>
      </c>
      <c r="B7551" t="s">
        <v>1631</v>
      </c>
      <c r="C7551">
        <v>201004</v>
      </c>
      <c r="D7551">
        <v>29</v>
      </c>
      <c r="E7551" t="s">
        <v>1212</v>
      </c>
      <c r="F7551">
        <v>5553</v>
      </c>
      <c r="G7551">
        <v>11316</v>
      </c>
      <c r="H7551">
        <v>15027</v>
      </c>
      <c r="I7551">
        <v>43112078100</v>
      </c>
      <c r="J7551">
        <v>9</v>
      </c>
      <c r="K7551" t="s">
        <v>1548</v>
      </c>
      <c r="L7551">
        <v>276</v>
      </c>
      <c r="M7551" t="s">
        <v>1457</v>
      </c>
      <c r="N7551" t="s">
        <v>1618</v>
      </c>
      <c r="O7551">
        <v>0</v>
      </c>
      <c r="P7551" t="s">
        <v>1207</v>
      </c>
      <c r="Q7551">
        <v>20021215</v>
      </c>
      <c r="R7551">
        <v>891008979</v>
      </c>
    </row>
    <row r="7552" spans="1:18">
      <c r="A7552" t="s">
        <v>1629</v>
      </c>
      <c r="B7552" t="s">
        <v>1632</v>
      </c>
      <c r="C7552">
        <v>201004</v>
      </c>
      <c r="D7552">
        <v>29</v>
      </c>
      <c r="E7552" t="s">
        <v>1212</v>
      </c>
      <c r="F7552">
        <v>6038</v>
      </c>
      <c r="G7552">
        <v>11665</v>
      </c>
      <c r="H7552">
        <v>27580</v>
      </c>
      <c r="I7552">
        <v>43112078600</v>
      </c>
      <c r="J7552">
        <v>9</v>
      </c>
      <c r="K7552" t="s">
        <v>1548</v>
      </c>
      <c r="L7552">
        <v>276</v>
      </c>
      <c r="M7552" t="s">
        <v>1457</v>
      </c>
      <c r="N7552" t="s">
        <v>1618</v>
      </c>
      <c r="O7552">
        <v>0</v>
      </c>
      <c r="P7552" t="s">
        <v>1207</v>
      </c>
      <c r="Q7552">
        <v>20030501</v>
      </c>
      <c r="R7552">
        <v>891008979</v>
      </c>
    </row>
    <row r="7553" spans="1:18">
      <c r="A7553" t="s">
        <v>1629</v>
      </c>
      <c r="B7553" t="s">
        <v>1636</v>
      </c>
      <c r="C7553">
        <v>201004</v>
      </c>
      <c r="D7553">
        <v>29</v>
      </c>
      <c r="E7553" t="s">
        <v>1212</v>
      </c>
      <c r="F7553">
        <v>10378</v>
      </c>
      <c r="G7553">
        <v>8352</v>
      </c>
      <c r="H7553">
        <v>22133</v>
      </c>
      <c r="I7553">
        <v>43112078900</v>
      </c>
      <c r="J7553">
        <v>9</v>
      </c>
      <c r="K7553" t="s">
        <v>1634</v>
      </c>
      <c r="L7553">
        <v>276</v>
      </c>
      <c r="M7553" t="s">
        <v>1457</v>
      </c>
      <c r="N7553" t="s">
        <v>1618</v>
      </c>
      <c r="O7553">
        <v>0</v>
      </c>
      <c r="P7553" t="s">
        <v>1207</v>
      </c>
      <c r="Q7553">
        <v>20031005</v>
      </c>
      <c r="R7553">
        <v>891008979</v>
      </c>
    </row>
    <row r="7554" spans="1:18">
      <c r="A7554" t="s">
        <v>1629</v>
      </c>
      <c r="B7554" t="s">
        <v>1633</v>
      </c>
      <c r="C7554">
        <v>201004</v>
      </c>
      <c r="D7554">
        <v>30</v>
      </c>
      <c r="E7554" t="s">
        <v>1212</v>
      </c>
      <c r="F7554">
        <v>19040</v>
      </c>
      <c r="G7554">
        <v>17279</v>
      </c>
      <c r="H7554">
        <v>62570</v>
      </c>
      <c r="I7554">
        <v>43112079100</v>
      </c>
      <c r="J7554">
        <v>9</v>
      </c>
      <c r="K7554" t="s">
        <v>1634</v>
      </c>
      <c r="L7554">
        <v>276</v>
      </c>
      <c r="M7554" t="s">
        <v>1457</v>
      </c>
      <c r="N7554" t="s">
        <v>1618</v>
      </c>
      <c r="O7554">
        <v>0</v>
      </c>
      <c r="P7554" t="s">
        <v>1207</v>
      </c>
      <c r="Q7554">
        <v>20040303</v>
      </c>
      <c r="R7554">
        <v>891008979</v>
      </c>
    </row>
    <row r="7555" spans="1:18">
      <c r="A7555" t="s">
        <v>1629</v>
      </c>
      <c r="B7555" t="s">
        <v>1637</v>
      </c>
      <c r="C7555">
        <v>201004</v>
      </c>
      <c r="D7555">
        <v>7</v>
      </c>
      <c r="E7555" t="s">
        <v>1212</v>
      </c>
      <c r="F7555">
        <v>1758</v>
      </c>
      <c r="G7555">
        <v>1662</v>
      </c>
      <c r="H7555">
        <v>3194</v>
      </c>
      <c r="I7555">
        <v>43112079500</v>
      </c>
      <c r="J7555">
        <v>9</v>
      </c>
      <c r="K7555" t="s">
        <v>1634</v>
      </c>
      <c r="L7555">
        <v>276</v>
      </c>
      <c r="M7555" t="s">
        <v>1457</v>
      </c>
      <c r="N7555" t="s">
        <v>1618</v>
      </c>
      <c r="O7555">
        <v>0</v>
      </c>
      <c r="P7555" t="s">
        <v>1207</v>
      </c>
      <c r="Q7555">
        <v>20050903</v>
      </c>
      <c r="R7555">
        <v>891008979</v>
      </c>
    </row>
    <row r="7556" spans="1:18">
      <c r="A7556" t="s">
        <v>1506</v>
      </c>
      <c r="B7556" t="s">
        <v>1619</v>
      </c>
      <c r="C7556">
        <v>201005</v>
      </c>
      <c r="D7556">
        <v>31</v>
      </c>
      <c r="E7556" t="s">
        <v>1212</v>
      </c>
      <c r="F7556">
        <v>9202</v>
      </c>
      <c r="G7556">
        <v>13292</v>
      </c>
      <c r="H7556">
        <v>16231</v>
      </c>
      <c r="I7556">
        <v>43112077902</v>
      </c>
      <c r="J7556">
        <v>9</v>
      </c>
      <c r="K7556" t="s">
        <v>1548</v>
      </c>
      <c r="L7556">
        <v>276</v>
      </c>
      <c r="M7556" t="s">
        <v>1457</v>
      </c>
      <c r="N7556" t="s">
        <v>1618</v>
      </c>
      <c r="O7556">
        <v>0</v>
      </c>
      <c r="P7556" t="s">
        <v>1207</v>
      </c>
      <c r="Q7556">
        <v>20090712</v>
      </c>
      <c r="R7556">
        <v>891008979</v>
      </c>
    </row>
    <row r="7557" spans="1:18">
      <c r="A7557" t="s">
        <v>1615</v>
      </c>
      <c r="B7557" t="s">
        <v>1624</v>
      </c>
      <c r="C7557">
        <v>201005</v>
      </c>
      <c r="D7557">
        <v>31</v>
      </c>
      <c r="E7557" t="s">
        <v>1212</v>
      </c>
      <c r="F7557">
        <v>37874</v>
      </c>
      <c r="G7557">
        <v>8462</v>
      </c>
      <c r="H7557">
        <v>14035</v>
      </c>
      <c r="I7557">
        <v>43112077000</v>
      </c>
      <c r="J7557">
        <v>9</v>
      </c>
      <c r="K7557" t="s">
        <v>1617</v>
      </c>
      <c r="L7557">
        <v>276</v>
      </c>
      <c r="M7557" t="s">
        <v>1457</v>
      </c>
      <c r="N7557" t="s">
        <v>1618</v>
      </c>
      <c r="O7557">
        <v>0</v>
      </c>
      <c r="P7557" t="s">
        <v>1207</v>
      </c>
      <c r="Q7557">
        <v>19990926</v>
      </c>
      <c r="R7557">
        <v>891008979</v>
      </c>
    </row>
    <row r="7558" spans="1:18">
      <c r="A7558" t="s">
        <v>1615</v>
      </c>
      <c r="B7558" t="s">
        <v>1625</v>
      </c>
      <c r="C7558">
        <v>201005</v>
      </c>
      <c r="D7558">
        <v>31</v>
      </c>
      <c r="E7558" t="s">
        <v>1212</v>
      </c>
      <c r="F7558">
        <v>12911</v>
      </c>
      <c r="G7558">
        <v>7696</v>
      </c>
      <c r="H7558">
        <v>21900</v>
      </c>
      <c r="I7558">
        <v>43112077100</v>
      </c>
      <c r="J7558">
        <v>9</v>
      </c>
      <c r="K7558" t="s">
        <v>1617</v>
      </c>
      <c r="L7558">
        <v>276</v>
      </c>
      <c r="M7558" t="s">
        <v>1457</v>
      </c>
      <c r="N7558" t="s">
        <v>1618</v>
      </c>
      <c r="O7558">
        <v>0</v>
      </c>
      <c r="P7558" t="s">
        <v>1207</v>
      </c>
      <c r="Q7558">
        <v>20000623</v>
      </c>
      <c r="R7558">
        <v>891008979</v>
      </c>
    </row>
    <row r="7559" spans="1:18">
      <c r="A7559" t="s">
        <v>1615</v>
      </c>
      <c r="B7559" t="s">
        <v>1626</v>
      </c>
      <c r="C7559">
        <v>201005</v>
      </c>
      <c r="D7559">
        <v>31</v>
      </c>
      <c r="E7559" t="s">
        <v>1212</v>
      </c>
      <c r="F7559">
        <v>28244</v>
      </c>
      <c r="G7559">
        <v>92</v>
      </c>
      <c r="H7559">
        <v>48345</v>
      </c>
      <c r="I7559">
        <v>43112077303</v>
      </c>
      <c r="J7559">
        <v>9</v>
      </c>
      <c r="K7559" t="s">
        <v>1621</v>
      </c>
      <c r="L7559">
        <v>276</v>
      </c>
      <c r="M7559" t="s">
        <v>1457</v>
      </c>
      <c r="N7559" t="s">
        <v>1618</v>
      </c>
      <c r="O7559">
        <v>0</v>
      </c>
      <c r="P7559" t="s">
        <v>1207</v>
      </c>
      <c r="Q7559">
        <v>20060313</v>
      </c>
      <c r="R7559">
        <v>891008979</v>
      </c>
    </row>
    <row r="7560" spans="1:18">
      <c r="A7560" t="s">
        <v>1615</v>
      </c>
      <c r="B7560" t="s">
        <v>1627</v>
      </c>
      <c r="C7560">
        <v>201005</v>
      </c>
      <c r="D7560">
        <v>31</v>
      </c>
      <c r="E7560" t="s">
        <v>1212</v>
      </c>
      <c r="F7560">
        <v>24438</v>
      </c>
      <c r="G7560">
        <v>12199</v>
      </c>
      <c r="H7560">
        <v>3712</v>
      </c>
      <c r="I7560">
        <v>43112076004</v>
      </c>
      <c r="J7560">
        <v>9</v>
      </c>
      <c r="K7560" t="s">
        <v>1621</v>
      </c>
      <c r="L7560">
        <v>276</v>
      </c>
      <c r="M7560" t="s">
        <v>1457</v>
      </c>
      <c r="N7560" t="s">
        <v>1618</v>
      </c>
      <c r="O7560">
        <v>0</v>
      </c>
      <c r="P7560" t="s">
        <v>1207</v>
      </c>
      <c r="Q7560">
        <v>20090406</v>
      </c>
      <c r="R7560">
        <v>891008979</v>
      </c>
    </row>
    <row r="7561" spans="1:18">
      <c r="A7561" t="s">
        <v>1622</v>
      </c>
      <c r="B7561" t="s">
        <v>1623</v>
      </c>
      <c r="C7561">
        <v>201005</v>
      </c>
      <c r="D7561">
        <v>31</v>
      </c>
      <c r="E7561" t="s">
        <v>1212</v>
      </c>
      <c r="F7561">
        <v>119970</v>
      </c>
      <c r="G7561">
        <v>33492</v>
      </c>
      <c r="H7561">
        <v>6278</v>
      </c>
      <c r="I7561">
        <v>43112080001</v>
      </c>
      <c r="J7561">
        <v>9</v>
      </c>
      <c r="K7561" t="s">
        <v>1617</v>
      </c>
      <c r="L7561">
        <v>276</v>
      </c>
      <c r="M7561" t="s">
        <v>1457</v>
      </c>
      <c r="N7561" t="s">
        <v>1618</v>
      </c>
      <c r="O7561">
        <v>0</v>
      </c>
      <c r="P7561" t="s">
        <v>1207</v>
      </c>
      <c r="Q7561">
        <v>20100220</v>
      </c>
      <c r="R7561">
        <v>891008979</v>
      </c>
    </row>
    <row r="7562" spans="1:18">
      <c r="A7562" t="s">
        <v>1629</v>
      </c>
      <c r="B7562" t="s">
        <v>1630</v>
      </c>
      <c r="C7562">
        <v>201005</v>
      </c>
      <c r="D7562">
        <v>31</v>
      </c>
      <c r="E7562" t="s">
        <v>1212</v>
      </c>
      <c r="F7562">
        <v>7545</v>
      </c>
      <c r="G7562">
        <v>6076</v>
      </c>
      <c r="H7562">
        <v>29094</v>
      </c>
      <c r="I7562">
        <v>43112077400</v>
      </c>
      <c r="J7562">
        <v>9</v>
      </c>
      <c r="K7562" t="s">
        <v>1621</v>
      </c>
      <c r="L7562">
        <v>276</v>
      </c>
      <c r="M7562" t="s">
        <v>1457</v>
      </c>
      <c r="N7562" t="s">
        <v>1618</v>
      </c>
      <c r="O7562">
        <v>0</v>
      </c>
      <c r="P7562" t="s">
        <v>1207</v>
      </c>
      <c r="Q7562">
        <v>20010313</v>
      </c>
      <c r="R7562">
        <v>891008979</v>
      </c>
    </row>
    <row r="7563" spans="1:18">
      <c r="A7563" t="s">
        <v>1629</v>
      </c>
      <c r="B7563" t="s">
        <v>1631</v>
      </c>
      <c r="C7563">
        <v>201005</v>
      </c>
      <c r="D7563">
        <v>31</v>
      </c>
      <c r="E7563" t="s">
        <v>1212</v>
      </c>
      <c r="F7563">
        <v>6044</v>
      </c>
      <c r="G7563">
        <v>6734</v>
      </c>
      <c r="H7563">
        <v>13747</v>
      </c>
      <c r="I7563">
        <v>43112078100</v>
      </c>
      <c r="J7563">
        <v>9</v>
      </c>
      <c r="K7563" t="s">
        <v>1548</v>
      </c>
      <c r="L7563">
        <v>276</v>
      </c>
      <c r="M7563" t="s">
        <v>1457</v>
      </c>
      <c r="N7563" t="s">
        <v>1618</v>
      </c>
      <c r="O7563">
        <v>0</v>
      </c>
      <c r="P7563" t="s">
        <v>1207</v>
      </c>
      <c r="Q7563">
        <v>20021215</v>
      </c>
      <c r="R7563">
        <v>891008979</v>
      </c>
    </row>
    <row r="7564" spans="1:18">
      <c r="A7564" t="s">
        <v>1629</v>
      </c>
      <c r="B7564" t="s">
        <v>1632</v>
      </c>
      <c r="C7564">
        <v>201005</v>
      </c>
      <c r="D7564">
        <v>31</v>
      </c>
      <c r="E7564" t="s">
        <v>1212</v>
      </c>
      <c r="F7564">
        <v>7289</v>
      </c>
      <c r="G7564">
        <v>8818</v>
      </c>
      <c r="H7564">
        <v>30731</v>
      </c>
      <c r="I7564">
        <v>43112078600</v>
      </c>
      <c r="J7564">
        <v>9</v>
      </c>
      <c r="K7564" t="s">
        <v>1548</v>
      </c>
      <c r="L7564">
        <v>276</v>
      </c>
      <c r="M7564" t="s">
        <v>1457</v>
      </c>
      <c r="N7564" t="s">
        <v>1618</v>
      </c>
      <c r="O7564">
        <v>0</v>
      </c>
      <c r="P7564" t="s">
        <v>1207</v>
      </c>
      <c r="Q7564">
        <v>20030501</v>
      </c>
      <c r="R7564">
        <v>891008979</v>
      </c>
    </row>
    <row r="7565" spans="1:18">
      <c r="A7565" t="s">
        <v>1629</v>
      </c>
      <c r="B7565" t="s">
        <v>1636</v>
      </c>
      <c r="C7565">
        <v>201005</v>
      </c>
      <c r="D7565">
        <v>31</v>
      </c>
      <c r="E7565" t="s">
        <v>1212</v>
      </c>
      <c r="F7565">
        <v>11888</v>
      </c>
      <c r="G7565">
        <v>4408</v>
      </c>
      <c r="H7565">
        <v>16167</v>
      </c>
      <c r="I7565">
        <v>43112078900</v>
      </c>
      <c r="J7565">
        <v>9</v>
      </c>
      <c r="K7565" t="s">
        <v>1634</v>
      </c>
      <c r="L7565">
        <v>276</v>
      </c>
      <c r="M7565" t="s">
        <v>1457</v>
      </c>
      <c r="N7565" t="s">
        <v>1618</v>
      </c>
      <c r="O7565">
        <v>0</v>
      </c>
      <c r="P7565" t="s">
        <v>1207</v>
      </c>
      <c r="Q7565">
        <v>20031005</v>
      </c>
      <c r="R7565">
        <v>891008979</v>
      </c>
    </row>
    <row r="7566" spans="1:18">
      <c r="A7566" t="s">
        <v>1629</v>
      </c>
      <c r="B7566" t="s">
        <v>1633</v>
      </c>
      <c r="C7566">
        <v>201005</v>
      </c>
      <c r="D7566">
        <v>31</v>
      </c>
      <c r="E7566" t="s">
        <v>1212</v>
      </c>
      <c r="F7566">
        <v>15067</v>
      </c>
      <c r="G7566">
        <v>9835</v>
      </c>
      <c r="H7566">
        <v>58672</v>
      </c>
      <c r="I7566">
        <v>43112079100</v>
      </c>
      <c r="J7566">
        <v>9</v>
      </c>
      <c r="K7566" t="s">
        <v>1634</v>
      </c>
      <c r="L7566">
        <v>276</v>
      </c>
      <c r="M7566" t="s">
        <v>1457</v>
      </c>
      <c r="N7566" t="s">
        <v>1618</v>
      </c>
      <c r="O7566">
        <v>0</v>
      </c>
      <c r="P7566" t="s">
        <v>1207</v>
      </c>
      <c r="Q7566">
        <v>20040303</v>
      </c>
      <c r="R7566">
        <v>891008979</v>
      </c>
    </row>
    <row r="7567" spans="1:18">
      <c r="A7567" t="s">
        <v>1629</v>
      </c>
      <c r="B7567" t="s">
        <v>1637</v>
      </c>
      <c r="C7567">
        <v>201005</v>
      </c>
      <c r="D7567">
        <v>31</v>
      </c>
      <c r="E7567" t="s">
        <v>1212</v>
      </c>
      <c r="F7567">
        <v>5607</v>
      </c>
      <c r="G7567">
        <v>5080</v>
      </c>
      <c r="H7567">
        <v>16230</v>
      </c>
      <c r="I7567">
        <v>43112079500</v>
      </c>
      <c r="J7567">
        <v>9</v>
      </c>
      <c r="K7567" t="s">
        <v>1634</v>
      </c>
      <c r="L7567">
        <v>276</v>
      </c>
      <c r="M7567" t="s">
        <v>1457</v>
      </c>
      <c r="N7567" t="s">
        <v>1618</v>
      </c>
      <c r="O7567">
        <v>0</v>
      </c>
      <c r="P7567" t="s">
        <v>1207</v>
      </c>
      <c r="Q7567">
        <v>20050903</v>
      </c>
      <c r="R7567">
        <v>891008979</v>
      </c>
    </row>
    <row r="7568" spans="1:18">
      <c r="A7568" t="s">
        <v>1506</v>
      </c>
      <c r="B7568" t="s">
        <v>1619</v>
      </c>
      <c r="C7568">
        <v>201006</v>
      </c>
      <c r="D7568">
        <v>30</v>
      </c>
      <c r="E7568" t="s">
        <v>1212</v>
      </c>
      <c r="F7568">
        <v>8883</v>
      </c>
      <c r="G7568">
        <v>15404</v>
      </c>
      <c r="H7568">
        <v>15129</v>
      </c>
      <c r="I7568">
        <v>43112077902</v>
      </c>
      <c r="J7568">
        <v>9</v>
      </c>
      <c r="K7568" t="s">
        <v>1548</v>
      </c>
      <c r="L7568">
        <v>276</v>
      </c>
      <c r="M7568" t="s">
        <v>1457</v>
      </c>
      <c r="N7568" t="s">
        <v>1618</v>
      </c>
      <c r="O7568">
        <v>0</v>
      </c>
      <c r="P7568" t="s">
        <v>1207</v>
      </c>
      <c r="Q7568">
        <v>20090712</v>
      </c>
      <c r="R7568">
        <v>891008979</v>
      </c>
    </row>
    <row r="7569" spans="1:18">
      <c r="A7569" t="s">
        <v>1615</v>
      </c>
      <c r="B7569" t="s">
        <v>1624</v>
      </c>
      <c r="C7569">
        <v>201006</v>
      </c>
      <c r="D7569">
        <v>30</v>
      </c>
      <c r="E7569" t="s">
        <v>1212</v>
      </c>
      <c r="F7569">
        <v>36699</v>
      </c>
      <c r="G7569">
        <v>10877</v>
      </c>
      <c r="H7569">
        <v>15295</v>
      </c>
      <c r="I7569">
        <v>43112077000</v>
      </c>
      <c r="J7569">
        <v>9</v>
      </c>
      <c r="K7569" t="s">
        <v>1617</v>
      </c>
      <c r="L7569">
        <v>276</v>
      </c>
      <c r="M7569" t="s">
        <v>1457</v>
      </c>
      <c r="N7569" t="s">
        <v>1618</v>
      </c>
      <c r="O7569">
        <v>0</v>
      </c>
      <c r="P7569" t="s">
        <v>1207</v>
      </c>
      <c r="Q7569">
        <v>19990926</v>
      </c>
      <c r="R7569">
        <v>891008979</v>
      </c>
    </row>
    <row r="7570" spans="1:18">
      <c r="A7570" t="s">
        <v>1615</v>
      </c>
      <c r="B7570" t="s">
        <v>1625</v>
      </c>
      <c r="C7570">
        <v>201006</v>
      </c>
      <c r="D7570">
        <v>30</v>
      </c>
      <c r="E7570" t="s">
        <v>1212</v>
      </c>
      <c r="F7570">
        <v>11211</v>
      </c>
      <c r="G7570">
        <v>11628</v>
      </c>
      <c r="H7570">
        <v>20822</v>
      </c>
      <c r="I7570">
        <v>43112077100</v>
      </c>
      <c r="J7570">
        <v>9</v>
      </c>
      <c r="K7570" t="s">
        <v>1617</v>
      </c>
      <c r="L7570">
        <v>276</v>
      </c>
      <c r="M7570" t="s">
        <v>1457</v>
      </c>
      <c r="N7570" t="s">
        <v>1618</v>
      </c>
      <c r="O7570">
        <v>0</v>
      </c>
      <c r="P7570" t="s">
        <v>1207</v>
      </c>
      <c r="Q7570">
        <v>20000623</v>
      </c>
      <c r="R7570">
        <v>891008979</v>
      </c>
    </row>
    <row r="7571" spans="1:18">
      <c r="A7571" t="s">
        <v>1615</v>
      </c>
      <c r="B7571" t="s">
        <v>1626</v>
      </c>
      <c r="C7571">
        <v>201006</v>
      </c>
      <c r="D7571">
        <v>30</v>
      </c>
      <c r="E7571" t="s">
        <v>1212</v>
      </c>
      <c r="F7571">
        <v>26803</v>
      </c>
      <c r="G7571">
        <v>3761</v>
      </c>
      <c r="H7571">
        <v>49400</v>
      </c>
      <c r="I7571">
        <v>43112077303</v>
      </c>
      <c r="J7571">
        <v>9</v>
      </c>
      <c r="K7571" t="s">
        <v>1621</v>
      </c>
      <c r="L7571">
        <v>276</v>
      </c>
      <c r="M7571" t="s">
        <v>1457</v>
      </c>
      <c r="N7571" t="s">
        <v>1618</v>
      </c>
      <c r="O7571">
        <v>0</v>
      </c>
      <c r="P7571" t="s">
        <v>1207</v>
      </c>
      <c r="Q7571">
        <v>20060313</v>
      </c>
      <c r="R7571">
        <v>891008979</v>
      </c>
    </row>
    <row r="7572" spans="1:18">
      <c r="A7572" t="s">
        <v>1615</v>
      </c>
      <c r="B7572" t="s">
        <v>1627</v>
      </c>
      <c r="C7572">
        <v>201006</v>
      </c>
      <c r="D7572">
        <v>30</v>
      </c>
      <c r="E7572" t="s">
        <v>1212</v>
      </c>
      <c r="F7572">
        <v>22915</v>
      </c>
      <c r="G7572">
        <v>14651</v>
      </c>
      <c r="H7572">
        <v>3471</v>
      </c>
      <c r="I7572">
        <v>43112076004</v>
      </c>
      <c r="J7572">
        <v>9</v>
      </c>
      <c r="K7572" t="s">
        <v>1621</v>
      </c>
      <c r="L7572">
        <v>276</v>
      </c>
      <c r="M7572" t="s">
        <v>1457</v>
      </c>
      <c r="N7572" t="s">
        <v>1618</v>
      </c>
      <c r="O7572">
        <v>0</v>
      </c>
      <c r="P7572" t="s">
        <v>1207</v>
      </c>
      <c r="Q7572">
        <v>20090406</v>
      </c>
      <c r="R7572">
        <v>891008979</v>
      </c>
    </row>
    <row r="7573" spans="1:18">
      <c r="A7573" t="s">
        <v>1622</v>
      </c>
      <c r="B7573" t="s">
        <v>1623</v>
      </c>
      <c r="C7573">
        <v>201006</v>
      </c>
      <c r="D7573">
        <v>30</v>
      </c>
      <c r="E7573" t="s">
        <v>1212</v>
      </c>
      <c r="F7573">
        <v>97460</v>
      </c>
      <c r="G7573">
        <v>32682</v>
      </c>
      <c r="H7573">
        <v>4846</v>
      </c>
      <c r="I7573">
        <v>43112080001</v>
      </c>
      <c r="J7573">
        <v>9</v>
      </c>
      <c r="K7573" t="s">
        <v>1617</v>
      </c>
      <c r="L7573">
        <v>276</v>
      </c>
      <c r="M7573" t="s">
        <v>1457</v>
      </c>
      <c r="N7573" t="s">
        <v>1618</v>
      </c>
      <c r="O7573">
        <v>0</v>
      </c>
      <c r="P7573" t="s">
        <v>1207</v>
      </c>
      <c r="Q7573">
        <v>20100220</v>
      </c>
      <c r="R7573">
        <v>891008979</v>
      </c>
    </row>
    <row r="7574" spans="1:18">
      <c r="A7574" t="s">
        <v>1629</v>
      </c>
      <c r="B7574" t="s">
        <v>1630</v>
      </c>
      <c r="C7574">
        <v>201006</v>
      </c>
      <c r="D7574">
        <v>30</v>
      </c>
      <c r="E7574" t="s">
        <v>1212</v>
      </c>
      <c r="F7574">
        <v>3715</v>
      </c>
      <c r="G7574">
        <v>10163</v>
      </c>
      <c r="H7574">
        <v>32170</v>
      </c>
      <c r="I7574">
        <v>43112077400</v>
      </c>
      <c r="J7574">
        <v>9</v>
      </c>
      <c r="K7574" t="s">
        <v>1621</v>
      </c>
      <c r="L7574">
        <v>276</v>
      </c>
      <c r="M7574" t="s">
        <v>1457</v>
      </c>
      <c r="N7574" t="s">
        <v>1618</v>
      </c>
      <c r="O7574">
        <v>0</v>
      </c>
      <c r="P7574" t="s">
        <v>1207</v>
      </c>
      <c r="Q7574">
        <v>20010313</v>
      </c>
      <c r="R7574">
        <v>891008979</v>
      </c>
    </row>
    <row r="7575" spans="1:18">
      <c r="A7575" t="s">
        <v>1629</v>
      </c>
      <c r="B7575" t="s">
        <v>1631</v>
      </c>
      <c r="C7575">
        <v>201006</v>
      </c>
      <c r="D7575">
        <v>30</v>
      </c>
      <c r="E7575" t="s">
        <v>1212</v>
      </c>
      <c r="F7575">
        <v>5651</v>
      </c>
      <c r="G7575">
        <v>13200</v>
      </c>
      <c r="H7575">
        <v>14021</v>
      </c>
      <c r="I7575">
        <v>43112078100</v>
      </c>
      <c r="J7575">
        <v>9</v>
      </c>
      <c r="K7575" t="s">
        <v>1548</v>
      </c>
      <c r="L7575">
        <v>276</v>
      </c>
      <c r="M7575" t="s">
        <v>1457</v>
      </c>
      <c r="N7575" t="s">
        <v>1618</v>
      </c>
      <c r="O7575">
        <v>0</v>
      </c>
      <c r="P7575" t="s">
        <v>1207</v>
      </c>
      <c r="Q7575">
        <v>20021215</v>
      </c>
      <c r="R7575">
        <v>891008979</v>
      </c>
    </row>
    <row r="7576" spans="1:18">
      <c r="A7576" t="s">
        <v>1629</v>
      </c>
      <c r="B7576" t="s">
        <v>1632</v>
      </c>
      <c r="C7576">
        <v>201006</v>
      </c>
      <c r="D7576">
        <v>30</v>
      </c>
      <c r="E7576" t="s">
        <v>1212</v>
      </c>
      <c r="F7576">
        <v>11744</v>
      </c>
      <c r="G7576">
        <v>13890</v>
      </c>
      <c r="H7576">
        <v>29768</v>
      </c>
      <c r="I7576">
        <v>43112078600</v>
      </c>
      <c r="J7576">
        <v>9</v>
      </c>
      <c r="K7576" t="s">
        <v>1548</v>
      </c>
      <c r="L7576">
        <v>276</v>
      </c>
      <c r="M7576" t="s">
        <v>1457</v>
      </c>
      <c r="N7576" t="s">
        <v>1618</v>
      </c>
      <c r="O7576">
        <v>0</v>
      </c>
      <c r="P7576" t="s">
        <v>1207</v>
      </c>
      <c r="Q7576">
        <v>20030501</v>
      </c>
      <c r="R7576">
        <v>891008979</v>
      </c>
    </row>
    <row r="7577" spans="1:18">
      <c r="A7577" t="s">
        <v>1629</v>
      </c>
      <c r="B7577" t="s">
        <v>1636</v>
      </c>
      <c r="C7577">
        <v>201006</v>
      </c>
      <c r="D7577">
        <v>30</v>
      </c>
      <c r="E7577" t="s">
        <v>1212</v>
      </c>
      <c r="F7577">
        <v>9894</v>
      </c>
      <c r="G7577">
        <v>8135</v>
      </c>
      <c r="H7577">
        <v>13331</v>
      </c>
      <c r="I7577">
        <v>43112078900</v>
      </c>
      <c r="J7577">
        <v>9</v>
      </c>
      <c r="K7577" t="s">
        <v>1634</v>
      </c>
      <c r="L7577">
        <v>276</v>
      </c>
      <c r="M7577" t="s">
        <v>1457</v>
      </c>
      <c r="N7577" t="s">
        <v>1618</v>
      </c>
      <c r="O7577">
        <v>0</v>
      </c>
      <c r="P7577" t="s">
        <v>1207</v>
      </c>
      <c r="Q7577">
        <v>20031005</v>
      </c>
      <c r="R7577">
        <v>891008979</v>
      </c>
    </row>
    <row r="7578" spans="1:18">
      <c r="A7578" t="s">
        <v>1629</v>
      </c>
      <c r="B7578" t="s">
        <v>1633</v>
      </c>
      <c r="C7578">
        <v>201006</v>
      </c>
      <c r="D7578">
        <v>30</v>
      </c>
      <c r="E7578" t="s">
        <v>1212</v>
      </c>
      <c r="F7578">
        <v>15203</v>
      </c>
      <c r="G7578">
        <v>16083</v>
      </c>
      <c r="H7578">
        <v>54824</v>
      </c>
      <c r="I7578">
        <v>43112079100</v>
      </c>
      <c r="J7578">
        <v>9</v>
      </c>
      <c r="K7578" t="s">
        <v>1634</v>
      </c>
      <c r="L7578">
        <v>276</v>
      </c>
      <c r="M7578" t="s">
        <v>1457</v>
      </c>
      <c r="N7578" t="s">
        <v>1618</v>
      </c>
      <c r="O7578">
        <v>0</v>
      </c>
      <c r="P7578" t="s">
        <v>1207</v>
      </c>
      <c r="Q7578">
        <v>20040303</v>
      </c>
      <c r="R7578">
        <v>891008979</v>
      </c>
    </row>
    <row r="7579" spans="1:18">
      <c r="A7579" t="s">
        <v>1629</v>
      </c>
      <c r="B7579" t="s">
        <v>1637</v>
      </c>
      <c r="C7579">
        <v>201006</v>
      </c>
      <c r="D7579">
        <v>30</v>
      </c>
      <c r="E7579" t="s">
        <v>1212</v>
      </c>
      <c r="F7579">
        <v>5751</v>
      </c>
      <c r="G7579">
        <v>9367</v>
      </c>
      <c r="H7579">
        <v>15421</v>
      </c>
      <c r="I7579">
        <v>43112079500</v>
      </c>
      <c r="J7579">
        <v>9</v>
      </c>
      <c r="K7579" t="s">
        <v>1634</v>
      </c>
      <c r="L7579">
        <v>276</v>
      </c>
      <c r="M7579" t="s">
        <v>1457</v>
      </c>
      <c r="N7579" t="s">
        <v>1618</v>
      </c>
      <c r="O7579">
        <v>0</v>
      </c>
      <c r="P7579" t="s">
        <v>1207</v>
      </c>
      <c r="Q7579">
        <v>20050903</v>
      </c>
      <c r="R7579">
        <v>891008979</v>
      </c>
    </row>
    <row r="7580" spans="1:18">
      <c r="A7580" t="s">
        <v>1506</v>
      </c>
      <c r="B7580" t="s">
        <v>1619</v>
      </c>
      <c r="C7580">
        <v>201007</v>
      </c>
      <c r="D7580">
        <v>31</v>
      </c>
      <c r="E7580" t="s">
        <v>1212</v>
      </c>
      <c r="F7580">
        <v>7874</v>
      </c>
      <c r="G7580">
        <v>16003</v>
      </c>
      <c r="H7580">
        <v>16415</v>
      </c>
      <c r="I7580">
        <v>43112077902</v>
      </c>
      <c r="J7580">
        <v>9</v>
      </c>
      <c r="K7580" t="s">
        <v>1548</v>
      </c>
      <c r="L7580">
        <v>276</v>
      </c>
      <c r="M7580" t="s">
        <v>1457</v>
      </c>
      <c r="N7580" t="s">
        <v>1618</v>
      </c>
      <c r="O7580">
        <v>0</v>
      </c>
      <c r="P7580" t="s">
        <v>1207</v>
      </c>
      <c r="Q7580">
        <v>20090712</v>
      </c>
      <c r="R7580">
        <v>891008979</v>
      </c>
    </row>
    <row r="7581" spans="1:18">
      <c r="A7581" t="s">
        <v>1615</v>
      </c>
      <c r="B7581" t="s">
        <v>1624</v>
      </c>
      <c r="C7581">
        <v>201007</v>
      </c>
      <c r="D7581">
        <v>31</v>
      </c>
      <c r="E7581" t="s">
        <v>1212</v>
      </c>
      <c r="F7581">
        <v>33684</v>
      </c>
      <c r="G7581">
        <v>11538</v>
      </c>
      <c r="H7581">
        <v>16478</v>
      </c>
      <c r="I7581">
        <v>43112077000</v>
      </c>
      <c r="J7581">
        <v>9</v>
      </c>
      <c r="K7581" t="s">
        <v>1617</v>
      </c>
      <c r="L7581">
        <v>276</v>
      </c>
      <c r="M7581" t="s">
        <v>1457</v>
      </c>
      <c r="N7581" t="s">
        <v>1618</v>
      </c>
      <c r="O7581">
        <v>0</v>
      </c>
      <c r="P7581" t="s">
        <v>1207</v>
      </c>
      <c r="Q7581">
        <v>19990926</v>
      </c>
      <c r="R7581">
        <v>891008979</v>
      </c>
    </row>
    <row r="7582" spans="1:18">
      <c r="A7582" t="s">
        <v>1615</v>
      </c>
      <c r="B7582" t="s">
        <v>1625</v>
      </c>
      <c r="C7582">
        <v>201007</v>
      </c>
      <c r="D7582">
        <v>31</v>
      </c>
      <c r="E7582" t="s">
        <v>1212</v>
      </c>
      <c r="F7582">
        <v>10664</v>
      </c>
      <c r="G7582">
        <v>12326</v>
      </c>
      <c r="H7582">
        <v>22846</v>
      </c>
      <c r="I7582">
        <v>43112077100</v>
      </c>
      <c r="J7582">
        <v>9</v>
      </c>
      <c r="K7582" t="s">
        <v>1617</v>
      </c>
      <c r="L7582">
        <v>276</v>
      </c>
      <c r="M7582" t="s">
        <v>1457</v>
      </c>
      <c r="N7582" t="s">
        <v>1618</v>
      </c>
      <c r="O7582">
        <v>0</v>
      </c>
      <c r="P7582" t="s">
        <v>1207</v>
      </c>
      <c r="Q7582">
        <v>20000623</v>
      </c>
      <c r="R7582">
        <v>891008979</v>
      </c>
    </row>
    <row r="7583" spans="1:18">
      <c r="A7583" t="s">
        <v>1615</v>
      </c>
      <c r="B7583" t="s">
        <v>1626</v>
      </c>
      <c r="C7583">
        <v>201007</v>
      </c>
      <c r="D7583">
        <v>31</v>
      </c>
      <c r="E7583" t="s">
        <v>1212</v>
      </c>
      <c r="F7583">
        <v>26220</v>
      </c>
      <c r="G7583">
        <v>3067</v>
      </c>
      <c r="H7583">
        <v>51642</v>
      </c>
      <c r="I7583">
        <v>43112077303</v>
      </c>
      <c r="J7583">
        <v>9</v>
      </c>
      <c r="K7583" t="s">
        <v>1621</v>
      </c>
      <c r="L7583">
        <v>276</v>
      </c>
      <c r="M7583" t="s">
        <v>1457</v>
      </c>
      <c r="N7583" t="s">
        <v>1618</v>
      </c>
      <c r="O7583">
        <v>0</v>
      </c>
      <c r="P7583" t="s">
        <v>1207</v>
      </c>
      <c r="Q7583">
        <v>20060313</v>
      </c>
      <c r="R7583">
        <v>891008979</v>
      </c>
    </row>
    <row r="7584" spans="1:18">
      <c r="A7584" t="s">
        <v>1615</v>
      </c>
      <c r="B7584" t="s">
        <v>1638</v>
      </c>
      <c r="C7584">
        <v>201007</v>
      </c>
      <c r="D7584">
        <v>10</v>
      </c>
      <c r="E7584" t="s">
        <v>1212</v>
      </c>
      <c r="F7584">
        <v>10363</v>
      </c>
      <c r="G7584">
        <v>28063</v>
      </c>
      <c r="H7584">
        <v>16111</v>
      </c>
      <c r="I7584">
        <v>43112079400</v>
      </c>
      <c r="J7584">
        <v>9</v>
      </c>
      <c r="K7584" t="s">
        <v>1621</v>
      </c>
      <c r="L7584">
        <v>276</v>
      </c>
      <c r="M7584" t="s">
        <v>1457</v>
      </c>
      <c r="N7584" t="s">
        <v>1618</v>
      </c>
      <c r="O7584">
        <v>0</v>
      </c>
      <c r="P7584" t="s">
        <v>1207</v>
      </c>
      <c r="Q7584">
        <v>20041204</v>
      </c>
      <c r="R7584">
        <v>891008979</v>
      </c>
    </row>
    <row r="7585" spans="1:18">
      <c r="A7585" t="s">
        <v>1615</v>
      </c>
      <c r="B7585" t="s">
        <v>1627</v>
      </c>
      <c r="C7585">
        <v>201007</v>
      </c>
      <c r="D7585">
        <v>31</v>
      </c>
      <c r="E7585" t="s">
        <v>1212</v>
      </c>
      <c r="F7585">
        <v>23160</v>
      </c>
      <c r="G7585">
        <v>16511</v>
      </c>
      <c r="H7585">
        <v>3349</v>
      </c>
      <c r="I7585">
        <v>43112076004</v>
      </c>
      <c r="J7585">
        <v>9</v>
      </c>
      <c r="K7585" t="s">
        <v>1621</v>
      </c>
      <c r="L7585">
        <v>276</v>
      </c>
      <c r="M7585" t="s">
        <v>1457</v>
      </c>
      <c r="N7585" t="s">
        <v>1618</v>
      </c>
      <c r="O7585">
        <v>0</v>
      </c>
      <c r="P7585" t="s">
        <v>1207</v>
      </c>
      <c r="Q7585">
        <v>20090406</v>
      </c>
      <c r="R7585">
        <v>891008979</v>
      </c>
    </row>
    <row r="7586" spans="1:18">
      <c r="A7586" t="s">
        <v>1622</v>
      </c>
      <c r="B7586" t="s">
        <v>1623</v>
      </c>
      <c r="C7586">
        <v>201007</v>
      </c>
      <c r="D7586">
        <v>31</v>
      </c>
      <c r="E7586" t="s">
        <v>1212</v>
      </c>
      <c r="F7586">
        <v>77852</v>
      </c>
      <c r="G7586">
        <v>37154</v>
      </c>
      <c r="H7586">
        <v>6133</v>
      </c>
      <c r="I7586">
        <v>43112080001</v>
      </c>
      <c r="J7586">
        <v>9</v>
      </c>
      <c r="K7586" t="s">
        <v>1617</v>
      </c>
      <c r="L7586">
        <v>276</v>
      </c>
      <c r="M7586" t="s">
        <v>1457</v>
      </c>
      <c r="N7586" t="s">
        <v>1618</v>
      </c>
      <c r="O7586">
        <v>0</v>
      </c>
      <c r="P7586" t="s">
        <v>1207</v>
      </c>
      <c r="Q7586">
        <v>20100220</v>
      </c>
      <c r="R7586">
        <v>891008979</v>
      </c>
    </row>
    <row r="7587" spans="1:18">
      <c r="A7587" t="s">
        <v>1629</v>
      </c>
      <c r="B7587" t="s">
        <v>1630</v>
      </c>
      <c r="C7587">
        <v>201007</v>
      </c>
      <c r="D7587">
        <v>31</v>
      </c>
      <c r="E7587" t="s">
        <v>1212</v>
      </c>
      <c r="F7587">
        <v>2807</v>
      </c>
      <c r="G7587">
        <v>10031</v>
      </c>
      <c r="H7587">
        <v>33513</v>
      </c>
      <c r="I7587">
        <v>43112077400</v>
      </c>
      <c r="J7587">
        <v>9</v>
      </c>
      <c r="K7587" t="s">
        <v>1621</v>
      </c>
      <c r="L7587">
        <v>276</v>
      </c>
      <c r="M7587" t="s">
        <v>1457</v>
      </c>
      <c r="N7587" t="s">
        <v>1618</v>
      </c>
      <c r="O7587">
        <v>0</v>
      </c>
      <c r="P7587" t="s">
        <v>1207</v>
      </c>
      <c r="Q7587">
        <v>20010313</v>
      </c>
      <c r="R7587">
        <v>891008979</v>
      </c>
    </row>
    <row r="7588" spans="1:18">
      <c r="A7588" t="s">
        <v>1629</v>
      </c>
      <c r="B7588" t="s">
        <v>1631</v>
      </c>
      <c r="C7588">
        <v>201007</v>
      </c>
      <c r="D7588">
        <v>16</v>
      </c>
      <c r="E7588" t="s">
        <v>1212</v>
      </c>
      <c r="F7588">
        <v>2600</v>
      </c>
      <c r="G7588">
        <v>5956</v>
      </c>
      <c r="H7588">
        <v>6159</v>
      </c>
      <c r="I7588">
        <v>43112078100</v>
      </c>
      <c r="J7588">
        <v>9</v>
      </c>
      <c r="K7588" t="s">
        <v>1548</v>
      </c>
      <c r="L7588">
        <v>276</v>
      </c>
      <c r="M7588" t="s">
        <v>1457</v>
      </c>
      <c r="N7588" t="s">
        <v>1618</v>
      </c>
      <c r="O7588">
        <v>0</v>
      </c>
      <c r="P7588" t="s">
        <v>1207</v>
      </c>
      <c r="Q7588">
        <v>20021215</v>
      </c>
      <c r="R7588">
        <v>891008979</v>
      </c>
    </row>
    <row r="7589" spans="1:18">
      <c r="A7589" t="s">
        <v>1629</v>
      </c>
      <c r="B7589" t="s">
        <v>1632</v>
      </c>
      <c r="C7589">
        <v>201007</v>
      </c>
      <c r="D7589">
        <v>31</v>
      </c>
      <c r="E7589" t="s">
        <v>1212</v>
      </c>
      <c r="F7589">
        <v>11110</v>
      </c>
      <c r="G7589">
        <v>13570</v>
      </c>
      <c r="H7589">
        <v>31531</v>
      </c>
      <c r="I7589">
        <v>43112078600</v>
      </c>
      <c r="J7589">
        <v>9</v>
      </c>
      <c r="K7589" t="s">
        <v>1548</v>
      </c>
      <c r="L7589">
        <v>276</v>
      </c>
      <c r="M7589" t="s">
        <v>1457</v>
      </c>
      <c r="N7589" t="s">
        <v>1618</v>
      </c>
      <c r="O7589">
        <v>0</v>
      </c>
      <c r="P7589" t="s">
        <v>1207</v>
      </c>
      <c r="Q7589">
        <v>20030501</v>
      </c>
      <c r="R7589">
        <v>891008979</v>
      </c>
    </row>
    <row r="7590" spans="1:18">
      <c r="A7590" t="s">
        <v>1629</v>
      </c>
      <c r="B7590" t="s">
        <v>1639</v>
      </c>
      <c r="C7590">
        <v>201007</v>
      </c>
      <c r="D7590">
        <v>5</v>
      </c>
      <c r="E7590" t="s">
        <v>1212</v>
      </c>
      <c r="F7590">
        <v>3862</v>
      </c>
      <c r="G7590">
        <v>1758</v>
      </c>
      <c r="H7590">
        <v>4107</v>
      </c>
      <c r="I7590">
        <v>43112078700</v>
      </c>
      <c r="J7590">
        <v>9</v>
      </c>
      <c r="K7590" t="s">
        <v>1634</v>
      </c>
      <c r="L7590">
        <v>276</v>
      </c>
      <c r="M7590" t="s">
        <v>1457</v>
      </c>
      <c r="N7590" t="s">
        <v>1618</v>
      </c>
      <c r="O7590">
        <v>0</v>
      </c>
      <c r="P7590" t="s">
        <v>1207</v>
      </c>
      <c r="Q7590">
        <v>20030722</v>
      </c>
      <c r="R7590">
        <v>891008979</v>
      </c>
    </row>
    <row r="7591" spans="1:18">
      <c r="A7591" t="s">
        <v>1629</v>
      </c>
      <c r="B7591" t="s">
        <v>1636</v>
      </c>
      <c r="C7591">
        <v>201007</v>
      </c>
      <c r="D7591">
        <v>31</v>
      </c>
      <c r="E7591" t="s">
        <v>1212</v>
      </c>
      <c r="F7591">
        <v>8369</v>
      </c>
      <c r="G7591">
        <v>8491</v>
      </c>
      <c r="H7591">
        <v>13041</v>
      </c>
      <c r="I7591">
        <v>43112078900</v>
      </c>
      <c r="J7591">
        <v>9</v>
      </c>
      <c r="K7591" t="s">
        <v>1634</v>
      </c>
      <c r="L7591">
        <v>276</v>
      </c>
      <c r="M7591" t="s">
        <v>1457</v>
      </c>
      <c r="N7591" t="s">
        <v>1618</v>
      </c>
      <c r="O7591">
        <v>0</v>
      </c>
      <c r="P7591" t="s">
        <v>1207</v>
      </c>
      <c r="Q7591">
        <v>20031005</v>
      </c>
      <c r="R7591">
        <v>891008979</v>
      </c>
    </row>
    <row r="7592" spans="1:18">
      <c r="A7592" t="s">
        <v>1629</v>
      </c>
      <c r="B7592" t="s">
        <v>1633</v>
      </c>
      <c r="C7592">
        <v>201007</v>
      </c>
      <c r="D7592">
        <v>31</v>
      </c>
      <c r="E7592" t="s">
        <v>1212</v>
      </c>
      <c r="F7592">
        <v>18815</v>
      </c>
      <c r="G7592">
        <v>17668</v>
      </c>
      <c r="H7592">
        <v>57931</v>
      </c>
      <c r="I7592">
        <v>43112079100</v>
      </c>
      <c r="J7592">
        <v>9</v>
      </c>
      <c r="K7592" t="s">
        <v>1634</v>
      </c>
      <c r="L7592">
        <v>276</v>
      </c>
      <c r="M7592" t="s">
        <v>1457</v>
      </c>
      <c r="N7592" t="s">
        <v>1618</v>
      </c>
      <c r="O7592">
        <v>0</v>
      </c>
      <c r="P7592" t="s">
        <v>1207</v>
      </c>
      <c r="Q7592">
        <v>20040303</v>
      </c>
      <c r="R7592">
        <v>891008979</v>
      </c>
    </row>
    <row r="7593" spans="1:18">
      <c r="A7593" t="s">
        <v>1629</v>
      </c>
      <c r="B7593" t="s">
        <v>1637</v>
      </c>
      <c r="C7593">
        <v>201007</v>
      </c>
      <c r="D7593">
        <v>31</v>
      </c>
      <c r="E7593" t="s">
        <v>1212</v>
      </c>
      <c r="F7593">
        <v>3950</v>
      </c>
      <c r="G7593">
        <v>9648</v>
      </c>
      <c r="H7593">
        <v>15493</v>
      </c>
      <c r="I7593">
        <v>43112079500</v>
      </c>
      <c r="J7593">
        <v>9</v>
      </c>
      <c r="K7593" t="s">
        <v>1634</v>
      </c>
      <c r="L7593">
        <v>276</v>
      </c>
      <c r="M7593" t="s">
        <v>1457</v>
      </c>
      <c r="N7593" t="s">
        <v>1618</v>
      </c>
      <c r="O7593">
        <v>0</v>
      </c>
      <c r="P7593" t="s">
        <v>1207</v>
      </c>
      <c r="Q7593">
        <v>20050903</v>
      </c>
      <c r="R7593">
        <v>891008979</v>
      </c>
    </row>
    <row r="7594" spans="1:18">
      <c r="A7594" t="s">
        <v>1506</v>
      </c>
      <c r="B7594" t="s">
        <v>1619</v>
      </c>
      <c r="C7594">
        <v>201008</v>
      </c>
      <c r="D7594">
        <v>22</v>
      </c>
      <c r="E7594" t="s">
        <v>1212</v>
      </c>
      <c r="F7594">
        <v>5594</v>
      </c>
      <c r="G7594">
        <v>10904</v>
      </c>
      <c r="H7594">
        <v>11617</v>
      </c>
      <c r="I7594">
        <v>43112077902</v>
      </c>
      <c r="J7594">
        <v>9</v>
      </c>
      <c r="K7594" t="s">
        <v>1548</v>
      </c>
      <c r="L7594">
        <v>276</v>
      </c>
      <c r="M7594" t="s">
        <v>1457</v>
      </c>
      <c r="N7594" t="s">
        <v>1618</v>
      </c>
      <c r="O7594">
        <v>0</v>
      </c>
      <c r="P7594" t="s">
        <v>1207</v>
      </c>
      <c r="Q7594">
        <v>20090712</v>
      </c>
      <c r="R7594">
        <v>891008979</v>
      </c>
    </row>
    <row r="7595" spans="1:18">
      <c r="A7595" t="s">
        <v>1615</v>
      </c>
      <c r="B7595" t="s">
        <v>1624</v>
      </c>
      <c r="C7595">
        <v>201008</v>
      </c>
      <c r="D7595">
        <v>28</v>
      </c>
      <c r="E7595" t="s">
        <v>1212</v>
      </c>
      <c r="F7595">
        <v>30812</v>
      </c>
      <c r="G7595">
        <v>10041</v>
      </c>
      <c r="H7595">
        <v>15155</v>
      </c>
      <c r="I7595">
        <v>43112077000</v>
      </c>
      <c r="J7595">
        <v>9</v>
      </c>
      <c r="K7595" t="s">
        <v>1617</v>
      </c>
      <c r="L7595">
        <v>276</v>
      </c>
      <c r="M7595" t="s">
        <v>1457</v>
      </c>
      <c r="N7595" t="s">
        <v>1618</v>
      </c>
      <c r="O7595">
        <v>0</v>
      </c>
      <c r="P7595" t="s">
        <v>1207</v>
      </c>
      <c r="Q7595">
        <v>19990926</v>
      </c>
      <c r="R7595">
        <v>891008979</v>
      </c>
    </row>
    <row r="7596" spans="1:18">
      <c r="A7596" t="s">
        <v>1615</v>
      </c>
      <c r="B7596" t="s">
        <v>1625</v>
      </c>
      <c r="C7596">
        <v>201008</v>
      </c>
      <c r="D7596">
        <v>28</v>
      </c>
      <c r="E7596" t="s">
        <v>1212</v>
      </c>
      <c r="F7596">
        <v>9055</v>
      </c>
      <c r="G7596">
        <v>11157</v>
      </c>
      <c r="H7596">
        <v>19996</v>
      </c>
      <c r="I7596">
        <v>43112077100</v>
      </c>
      <c r="J7596">
        <v>9</v>
      </c>
      <c r="K7596" t="s">
        <v>1617</v>
      </c>
      <c r="L7596">
        <v>276</v>
      </c>
      <c r="M7596" t="s">
        <v>1457</v>
      </c>
      <c r="N7596" t="s">
        <v>1618</v>
      </c>
      <c r="O7596">
        <v>0</v>
      </c>
      <c r="P7596" t="s">
        <v>1207</v>
      </c>
      <c r="Q7596">
        <v>20000623</v>
      </c>
      <c r="R7596">
        <v>891008979</v>
      </c>
    </row>
    <row r="7597" spans="1:18">
      <c r="A7597" t="s">
        <v>1615</v>
      </c>
      <c r="B7597" t="s">
        <v>1626</v>
      </c>
      <c r="C7597">
        <v>201008</v>
      </c>
      <c r="D7597">
        <v>28</v>
      </c>
      <c r="E7597" t="s">
        <v>1212</v>
      </c>
      <c r="F7597">
        <v>26064</v>
      </c>
      <c r="G7597">
        <v>4465</v>
      </c>
      <c r="H7597">
        <v>46967</v>
      </c>
      <c r="I7597">
        <v>43112077303</v>
      </c>
      <c r="J7597">
        <v>9</v>
      </c>
      <c r="K7597" t="s">
        <v>1621</v>
      </c>
      <c r="L7597">
        <v>276</v>
      </c>
      <c r="M7597" t="s">
        <v>1457</v>
      </c>
      <c r="N7597" t="s">
        <v>1618</v>
      </c>
      <c r="O7597">
        <v>0</v>
      </c>
      <c r="P7597" t="s">
        <v>1207</v>
      </c>
      <c r="Q7597">
        <v>20060313</v>
      </c>
      <c r="R7597">
        <v>891008979</v>
      </c>
    </row>
    <row r="7598" spans="1:18">
      <c r="A7598" t="s">
        <v>1615</v>
      </c>
      <c r="B7598" t="s">
        <v>1638</v>
      </c>
      <c r="C7598">
        <v>201008</v>
      </c>
      <c r="D7598">
        <v>14</v>
      </c>
      <c r="E7598" t="s">
        <v>1212</v>
      </c>
      <c r="F7598">
        <v>16240</v>
      </c>
      <c r="G7598">
        <v>8541</v>
      </c>
      <c r="H7598">
        <v>40144</v>
      </c>
      <c r="I7598">
        <v>43112079400</v>
      </c>
      <c r="J7598">
        <v>9</v>
      </c>
      <c r="K7598" t="s">
        <v>1621</v>
      </c>
      <c r="L7598">
        <v>276</v>
      </c>
      <c r="M7598" t="s">
        <v>1457</v>
      </c>
      <c r="N7598" t="s">
        <v>1618</v>
      </c>
      <c r="O7598">
        <v>0</v>
      </c>
      <c r="P7598" t="s">
        <v>1207</v>
      </c>
      <c r="Q7598">
        <v>20041204</v>
      </c>
      <c r="R7598">
        <v>891008979</v>
      </c>
    </row>
    <row r="7599" spans="1:18">
      <c r="A7599" t="s">
        <v>1615</v>
      </c>
      <c r="B7599" t="s">
        <v>1627</v>
      </c>
      <c r="C7599">
        <v>201008</v>
      </c>
      <c r="D7599">
        <v>31</v>
      </c>
      <c r="E7599" t="s">
        <v>1212</v>
      </c>
      <c r="F7599">
        <v>21658</v>
      </c>
      <c r="G7599">
        <v>16739</v>
      </c>
      <c r="H7599">
        <v>3872</v>
      </c>
      <c r="I7599">
        <v>43112076004</v>
      </c>
      <c r="J7599">
        <v>9</v>
      </c>
      <c r="K7599" t="s">
        <v>1621</v>
      </c>
      <c r="L7599">
        <v>276</v>
      </c>
      <c r="M7599" t="s">
        <v>1457</v>
      </c>
      <c r="N7599" t="s">
        <v>1618</v>
      </c>
      <c r="O7599">
        <v>0</v>
      </c>
      <c r="P7599" t="s">
        <v>1207</v>
      </c>
      <c r="Q7599">
        <v>20090406</v>
      </c>
      <c r="R7599">
        <v>891008979</v>
      </c>
    </row>
    <row r="7600" spans="1:18">
      <c r="A7600" t="s">
        <v>1622</v>
      </c>
      <c r="B7600" t="s">
        <v>1623</v>
      </c>
      <c r="C7600">
        <v>201008</v>
      </c>
      <c r="D7600">
        <v>30</v>
      </c>
      <c r="E7600" t="s">
        <v>1212</v>
      </c>
      <c r="F7600">
        <v>61810</v>
      </c>
      <c r="G7600">
        <v>28754</v>
      </c>
      <c r="H7600">
        <v>15539</v>
      </c>
      <c r="I7600">
        <v>43112080001</v>
      </c>
      <c r="J7600">
        <v>9</v>
      </c>
      <c r="K7600" t="s">
        <v>1617</v>
      </c>
      <c r="L7600">
        <v>276</v>
      </c>
      <c r="M7600" t="s">
        <v>1457</v>
      </c>
      <c r="N7600" t="s">
        <v>1618</v>
      </c>
      <c r="O7600">
        <v>0</v>
      </c>
      <c r="P7600" t="s">
        <v>1207</v>
      </c>
      <c r="Q7600">
        <v>20100220</v>
      </c>
      <c r="R7600">
        <v>891008979</v>
      </c>
    </row>
    <row r="7601" spans="1:18">
      <c r="A7601" t="s">
        <v>1629</v>
      </c>
      <c r="B7601" t="s">
        <v>1630</v>
      </c>
      <c r="C7601">
        <v>201008</v>
      </c>
      <c r="D7601">
        <v>28</v>
      </c>
      <c r="E7601" t="s">
        <v>1212</v>
      </c>
      <c r="F7601">
        <v>4809</v>
      </c>
      <c r="G7601">
        <v>9122</v>
      </c>
      <c r="H7601">
        <v>27762</v>
      </c>
      <c r="I7601">
        <v>43112077400</v>
      </c>
      <c r="J7601">
        <v>9</v>
      </c>
      <c r="K7601" t="s">
        <v>1621</v>
      </c>
      <c r="L7601">
        <v>276</v>
      </c>
      <c r="M7601" t="s">
        <v>1457</v>
      </c>
      <c r="N7601" t="s">
        <v>1618</v>
      </c>
      <c r="O7601">
        <v>0</v>
      </c>
      <c r="P7601" t="s">
        <v>1207</v>
      </c>
      <c r="Q7601">
        <v>20010313</v>
      </c>
      <c r="R7601">
        <v>891008979</v>
      </c>
    </row>
    <row r="7602" spans="1:18">
      <c r="A7602" t="s">
        <v>1629</v>
      </c>
      <c r="B7602" t="s">
        <v>1631</v>
      </c>
      <c r="C7602">
        <v>201008</v>
      </c>
      <c r="D7602">
        <v>21</v>
      </c>
      <c r="E7602" t="s">
        <v>1212</v>
      </c>
      <c r="F7602">
        <v>3600</v>
      </c>
      <c r="G7602">
        <v>7793</v>
      </c>
      <c r="H7602">
        <v>5873</v>
      </c>
      <c r="I7602">
        <v>43112078100</v>
      </c>
      <c r="J7602">
        <v>9</v>
      </c>
      <c r="K7602" t="s">
        <v>1548</v>
      </c>
      <c r="L7602">
        <v>276</v>
      </c>
      <c r="M7602" t="s">
        <v>1457</v>
      </c>
      <c r="N7602" t="s">
        <v>1618</v>
      </c>
      <c r="O7602">
        <v>0</v>
      </c>
      <c r="P7602" t="s">
        <v>1207</v>
      </c>
      <c r="Q7602">
        <v>20021215</v>
      </c>
      <c r="R7602">
        <v>891008979</v>
      </c>
    </row>
    <row r="7603" spans="1:18">
      <c r="A7603" t="s">
        <v>1629</v>
      </c>
      <c r="B7603" t="s">
        <v>1632</v>
      </c>
      <c r="C7603">
        <v>201008</v>
      </c>
      <c r="D7603">
        <v>27</v>
      </c>
      <c r="E7603" t="s">
        <v>1212</v>
      </c>
      <c r="F7603">
        <v>6594</v>
      </c>
      <c r="G7603">
        <v>12659</v>
      </c>
      <c r="H7603">
        <v>28124</v>
      </c>
      <c r="I7603">
        <v>43112078600</v>
      </c>
      <c r="J7603">
        <v>9</v>
      </c>
      <c r="K7603" t="s">
        <v>1548</v>
      </c>
      <c r="L7603">
        <v>276</v>
      </c>
      <c r="M7603" t="s">
        <v>1457</v>
      </c>
      <c r="N7603" t="s">
        <v>1618</v>
      </c>
      <c r="O7603">
        <v>0</v>
      </c>
      <c r="P7603" t="s">
        <v>1207</v>
      </c>
      <c r="Q7603">
        <v>20030501</v>
      </c>
      <c r="R7603">
        <v>891008979</v>
      </c>
    </row>
    <row r="7604" spans="1:18">
      <c r="A7604" t="s">
        <v>1629</v>
      </c>
      <c r="B7604" t="s">
        <v>1639</v>
      </c>
      <c r="C7604">
        <v>201008</v>
      </c>
      <c r="D7604">
        <v>31</v>
      </c>
      <c r="E7604" t="s">
        <v>1212</v>
      </c>
      <c r="F7604">
        <v>27876</v>
      </c>
      <c r="G7604">
        <v>16326</v>
      </c>
      <c r="H7604">
        <v>15816</v>
      </c>
      <c r="I7604">
        <v>43112078700</v>
      </c>
      <c r="J7604">
        <v>9</v>
      </c>
      <c r="K7604" t="s">
        <v>1634</v>
      </c>
      <c r="L7604">
        <v>276</v>
      </c>
      <c r="M7604" t="s">
        <v>1457</v>
      </c>
      <c r="N7604" t="s">
        <v>1618</v>
      </c>
      <c r="O7604">
        <v>0</v>
      </c>
      <c r="P7604" t="s">
        <v>1207</v>
      </c>
      <c r="Q7604">
        <v>20030722</v>
      </c>
      <c r="R7604">
        <v>891008979</v>
      </c>
    </row>
    <row r="7605" spans="1:18">
      <c r="A7605" t="s">
        <v>1629</v>
      </c>
      <c r="B7605" t="s">
        <v>1636</v>
      </c>
      <c r="C7605">
        <v>201008</v>
      </c>
      <c r="D7605">
        <v>28</v>
      </c>
      <c r="E7605" t="s">
        <v>1212</v>
      </c>
      <c r="F7605">
        <v>4497</v>
      </c>
      <c r="G7605">
        <v>9312</v>
      </c>
      <c r="H7605">
        <v>17377</v>
      </c>
      <c r="I7605">
        <v>43112078900</v>
      </c>
      <c r="J7605">
        <v>9</v>
      </c>
      <c r="K7605" t="s">
        <v>1634</v>
      </c>
      <c r="L7605">
        <v>276</v>
      </c>
      <c r="M7605" t="s">
        <v>1457</v>
      </c>
      <c r="N7605" t="s">
        <v>1618</v>
      </c>
      <c r="O7605">
        <v>0</v>
      </c>
      <c r="P7605" t="s">
        <v>1207</v>
      </c>
      <c r="Q7605">
        <v>20031005</v>
      </c>
      <c r="R7605">
        <v>891008979</v>
      </c>
    </row>
    <row r="7606" spans="1:18">
      <c r="A7606" t="s">
        <v>1629</v>
      </c>
      <c r="B7606" t="s">
        <v>1633</v>
      </c>
      <c r="C7606">
        <v>201008</v>
      </c>
      <c r="D7606">
        <v>28</v>
      </c>
      <c r="E7606" t="s">
        <v>1212</v>
      </c>
      <c r="F7606">
        <v>17225</v>
      </c>
      <c r="G7606">
        <v>16535</v>
      </c>
      <c r="H7606">
        <v>48756</v>
      </c>
      <c r="I7606">
        <v>43112079100</v>
      </c>
      <c r="J7606">
        <v>9</v>
      </c>
      <c r="K7606" t="s">
        <v>1634</v>
      </c>
      <c r="L7606">
        <v>276</v>
      </c>
      <c r="M7606" t="s">
        <v>1457</v>
      </c>
      <c r="N7606" t="s">
        <v>1618</v>
      </c>
      <c r="O7606">
        <v>0</v>
      </c>
      <c r="P7606" t="s">
        <v>1207</v>
      </c>
      <c r="Q7606">
        <v>20040303</v>
      </c>
      <c r="R7606">
        <v>891008979</v>
      </c>
    </row>
    <row r="7607" spans="1:18">
      <c r="A7607" t="s">
        <v>1629</v>
      </c>
      <c r="B7607" t="s">
        <v>1637</v>
      </c>
      <c r="C7607">
        <v>201008</v>
      </c>
      <c r="D7607">
        <v>27</v>
      </c>
      <c r="E7607" t="s">
        <v>1212</v>
      </c>
      <c r="F7607">
        <v>3864</v>
      </c>
      <c r="G7607">
        <v>8964</v>
      </c>
      <c r="H7607">
        <v>14169</v>
      </c>
      <c r="I7607">
        <v>43112079500</v>
      </c>
      <c r="J7607">
        <v>9</v>
      </c>
      <c r="K7607" t="s">
        <v>1634</v>
      </c>
      <c r="L7607">
        <v>276</v>
      </c>
      <c r="M7607" t="s">
        <v>1457</v>
      </c>
      <c r="N7607" t="s">
        <v>1618</v>
      </c>
      <c r="O7607">
        <v>0</v>
      </c>
      <c r="P7607" t="s">
        <v>1207</v>
      </c>
      <c r="Q7607">
        <v>20050903</v>
      </c>
      <c r="R7607">
        <v>891008979</v>
      </c>
    </row>
    <row r="7608" spans="1:18">
      <c r="A7608" t="s">
        <v>1506</v>
      </c>
      <c r="B7608" t="s">
        <v>1619</v>
      </c>
      <c r="C7608">
        <v>201009</v>
      </c>
      <c r="D7608">
        <v>29</v>
      </c>
      <c r="E7608" t="s">
        <v>1212</v>
      </c>
      <c r="F7608">
        <v>9107</v>
      </c>
      <c r="G7608">
        <v>15552</v>
      </c>
      <c r="H7608">
        <v>16131</v>
      </c>
      <c r="I7608">
        <v>43112077902</v>
      </c>
      <c r="J7608">
        <v>9</v>
      </c>
      <c r="K7608" t="s">
        <v>1548</v>
      </c>
      <c r="L7608">
        <v>276</v>
      </c>
      <c r="M7608" t="s">
        <v>1457</v>
      </c>
      <c r="N7608" t="s">
        <v>1618</v>
      </c>
      <c r="O7608">
        <v>0</v>
      </c>
      <c r="P7608" t="s">
        <v>1207</v>
      </c>
      <c r="Q7608">
        <v>20090712</v>
      </c>
      <c r="R7608">
        <v>891008979</v>
      </c>
    </row>
    <row r="7609" spans="1:18">
      <c r="A7609" t="s">
        <v>1615</v>
      </c>
      <c r="B7609" t="s">
        <v>1624</v>
      </c>
      <c r="C7609">
        <v>201009</v>
      </c>
      <c r="D7609">
        <v>30</v>
      </c>
      <c r="E7609" t="s">
        <v>1212</v>
      </c>
      <c r="F7609">
        <v>31324</v>
      </c>
      <c r="G7609">
        <v>14186</v>
      </c>
      <c r="H7609">
        <v>14055</v>
      </c>
      <c r="I7609">
        <v>43112077000</v>
      </c>
      <c r="J7609">
        <v>9</v>
      </c>
      <c r="K7609" t="s">
        <v>1617</v>
      </c>
      <c r="L7609">
        <v>276</v>
      </c>
      <c r="M7609" t="s">
        <v>1457</v>
      </c>
      <c r="N7609" t="s">
        <v>1618</v>
      </c>
      <c r="O7609">
        <v>0</v>
      </c>
      <c r="P7609" t="s">
        <v>1207</v>
      </c>
      <c r="Q7609">
        <v>19990926</v>
      </c>
      <c r="R7609">
        <v>891008979</v>
      </c>
    </row>
    <row r="7610" spans="1:18">
      <c r="A7610" t="s">
        <v>1615</v>
      </c>
      <c r="B7610" t="s">
        <v>1625</v>
      </c>
      <c r="C7610">
        <v>201009</v>
      </c>
      <c r="D7610">
        <v>30</v>
      </c>
      <c r="E7610" t="s">
        <v>1212</v>
      </c>
      <c r="F7610">
        <v>9546</v>
      </c>
      <c r="G7610">
        <v>12385</v>
      </c>
      <c r="H7610">
        <v>18840</v>
      </c>
      <c r="I7610">
        <v>43112077100</v>
      </c>
      <c r="J7610">
        <v>9</v>
      </c>
      <c r="K7610" t="s">
        <v>1617</v>
      </c>
      <c r="L7610">
        <v>276</v>
      </c>
      <c r="M7610" t="s">
        <v>1457</v>
      </c>
      <c r="N7610" t="s">
        <v>1618</v>
      </c>
      <c r="O7610">
        <v>0</v>
      </c>
      <c r="P7610" t="s">
        <v>1207</v>
      </c>
      <c r="Q7610">
        <v>20000623</v>
      </c>
      <c r="R7610">
        <v>891008979</v>
      </c>
    </row>
    <row r="7611" spans="1:18">
      <c r="A7611" t="s">
        <v>1615</v>
      </c>
      <c r="B7611" t="s">
        <v>1626</v>
      </c>
      <c r="C7611">
        <v>201009</v>
      </c>
      <c r="D7611">
        <v>30</v>
      </c>
      <c r="E7611" t="s">
        <v>1212</v>
      </c>
      <c r="F7611">
        <v>24510</v>
      </c>
      <c r="G7611">
        <v>6507</v>
      </c>
      <c r="H7611">
        <v>38917</v>
      </c>
      <c r="I7611">
        <v>43112077303</v>
      </c>
      <c r="J7611">
        <v>9</v>
      </c>
      <c r="K7611" t="s">
        <v>1621</v>
      </c>
      <c r="L7611">
        <v>276</v>
      </c>
      <c r="M7611" t="s">
        <v>1457</v>
      </c>
      <c r="N7611" t="s">
        <v>1618</v>
      </c>
      <c r="O7611">
        <v>0</v>
      </c>
      <c r="P7611" t="s">
        <v>1207</v>
      </c>
      <c r="Q7611">
        <v>20060313</v>
      </c>
      <c r="R7611">
        <v>891008979</v>
      </c>
    </row>
    <row r="7612" spans="1:18">
      <c r="A7612" t="s">
        <v>1615</v>
      </c>
      <c r="B7612" t="s">
        <v>1638</v>
      </c>
      <c r="C7612">
        <v>201009</v>
      </c>
      <c r="D7612">
        <v>22</v>
      </c>
      <c r="E7612" t="s">
        <v>1212</v>
      </c>
      <c r="F7612">
        <v>34054</v>
      </c>
      <c r="G7612">
        <v>5690</v>
      </c>
      <c r="H7612">
        <v>48318</v>
      </c>
      <c r="I7612">
        <v>43112079400</v>
      </c>
      <c r="J7612">
        <v>9</v>
      </c>
      <c r="K7612" t="s">
        <v>1621</v>
      </c>
      <c r="L7612">
        <v>276</v>
      </c>
      <c r="M7612" t="s">
        <v>1457</v>
      </c>
      <c r="N7612" t="s">
        <v>1618</v>
      </c>
      <c r="O7612">
        <v>0</v>
      </c>
      <c r="P7612" t="s">
        <v>1207</v>
      </c>
      <c r="Q7612">
        <v>20041204</v>
      </c>
      <c r="R7612">
        <v>891008979</v>
      </c>
    </row>
    <row r="7613" spans="1:18">
      <c r="A7613" t="s">
        <v>1615</v>
      </c>
      <c r="B7613" t="s">
        <v>1627</v>
      </c>
      <c r="C7613">
        <v>201009</v>
      </c>
      <c r="D7613">
        <v>30</v>
      </c>
      <c r="E7613" t="s">
        <v>1212</v>
      </c>
      <c r="F7613">
        <v>19213</v>
      </c>
      <c r="G7613">
        <v>18582</v>
      </c>
      <c r="H7613">
        <v>3316</v>
      </c>
      <c r="I7613">
        <v>43112076004</v>
      </c>
      <c r="J7613">
        <v>9</v>
      </c>
      <c r="K7613" t="s">
        <v>1621</v>
      </c>
      <c r="L7613">
        <v>276</v>
      </c>
      <c r="M7613" t="s">
        <v>1457</v>
      </c>
      <c r="N7613" t="s">
        <v>1618</v>
      </c>
      <c r="O7613">
        <v>0</v>
      </c>
      <c r="P7613" t="s">
        <v>1207</v>
      </c>
      <c r="Q7613">
        <v>20090406</v>
      </c>
      <c r="R7613">
        <v>891008979</v>
      </c>
    </row>
    <row r="7614" spans="1:18">
      <c r="A7614" t="s">
        <v>1622</v>
      </c>
      <c r="B7614" t="s">
        <v>1623</v>
      </c>
      <c r="C7614">
        <v>201009</v>
      </c>
      <c r="D7614">
        <v>30</v>
      </c>
      <c r="E7614" t="s">
        <v>1212</v>
      </c>
      <c r="F7614">
        <v>59713</v>
      </c>
      <c r="G7614">
        <v>25000</v>
      </c>
      <c r="H7614">
        <v>15218</v>
      </c>
      <c r="I7614">
        <v>43112080001</v>
      </c>
      <c r="J7614">
        <v>9</v>
      </c>
      <c r="K7614" t="s">
        <v>1617</v>
      </c>
      <c r="L7614">
        <v>276</v>
      </c>
      <c r="M7614" t="s">
        <v>1457</v>
      </c>
      <c r="N7614" t="s">
        <v>1618</v>
      </c>
      <c r="O7614">
        <v>0</v>
      </c>
      <c r="P7614" t="s">
        <v>1207</v>
      </c>
      <c r="Q7614">
        <v>20100220</v>
      </c>
      <c r="R7614">
        <v>891008979</v>
      </c>
    </row>
    <row r="7615" spans="1:18">
      <c r="A7615" t="s">
        <v>1629</v>
      </c>
      <c r="B7615" t="s">
        <v>1630</v>
      </c>
      <c r="C7615">
        <v>201009</v>
      </c>
      <c r="D7615">
        <v>30</v>
      </c>
      <c r="E7615" t="s">
        <v>1212</v>
      </c>
      <c r="F7615">
        <v>6052</v>
      </c>
      <c r="G7615">
        <v>9775</v>
      </c>
      <c r="H7615">
        <v>25322</v>
      </c>
      <c r="I7615">
        <v>43112077400</v>
      </c>
      <c r="J7615">
        <v>9</v>
      </c>
      <c r="K7615" t="s">
        <v>1621</v>
      </c>
      <c r="L7615">
        <v>276</v>
      </c>
      <c r="M7615" t="s">
        <v>1457</v>
      </c>
      <c r="N7615" t="s">
        <v>1618</v>
      </c>
      <c r="O7615">
        <v>0</v>
      </c>
      <c r="P7615" t="s">
        <v>1207</v>
      </c>
      <c r="Q7615">
        <v>20010313</v>
      </c>
      <c r="R7615">
        <v>891008979</v>
      </c>
    </row>
    <row r="7616" spans="1:18">
      <c r="A7616" t="s">
        <v>1629</v>
      </c>
      <c r="B7616" t="s">
        <v>1631</v>
      </c>
      <c r="C7616">
        <v>201009</v>
      </c>
      <c r="D7616">
        <v>29</v>
      </c>
      <c r="E7616" t="s">
        <v>1212</v>
      </c>
      <c r="F7616">
        <v>5341</v>
      </c>
      <c r="G7616">
        <v>12806</v>
      </c>
      <c r="H7616">
        <v>8116</v>
      </c>
      <c r="I7616">
        <v>43112078100</v>
      </c>
      <c r="J7616">
        <v>9</v>
      </c>
      <c r="K7616" t="s">
        <v>1548</v>
      </c>
      <c r="L7616">
        <v>276</v>
      </c>
      <c r="M7616" t="s">
        <v>1457</v>
      </c>
      <c r="N7616" t="s">
        <v>1618</v>
      </c>
      <c r="O7616">
        <v>0</v>
      </c>
      <c r="P7616" t="s">
        <v>1207</v>
      </c>
      <c r="Q7616">
        <v>20021215</v>
      </c>
      <c r="R7616">
        <v>891008979</v>
      </c>
    </row>
    <row r="7617" spans="1:18">
      <c r="A7617" t="s">
        <v>1629</v>
      </c>
      <c r="B7617" t="s">
        <v>1632</v>
      </c>
      <c r="C7617">
        <v>201009</v>
      </c>
      <c r="D7617">
        <v>30</v>
      </c>
      <c r="E7617" t="s">
        <v>1212</v>
      </c>
      <c r="F7617">
        <v>6569</v>
      </c>
      <c r="G7617">
        <v>13393</v>
      </c>
      <c r="H7617">
        <v>25623</v>
      </c>
      <c r="I7617">
        <v>43112078600</v>
      </c>
      <c r="J7617">
        <v>9</v>
      </c>
      <c r="K7617" t="s">
        <v>1548</v>
      </c>
      <c r="L7617">
        <v>276</v>
      </c>
      <c r="M7617" t="s">
        <v>1457</v>
      </c>
      <c r="N7617" t="s">
        <v>1618</v>
      </c>
      <c r="O7617">
        <v>0</v>
      </c>
      <c r="P7617" t="s">
        <v>1207</v>
      </c>
      <c r="Q7617">
        <v>20030501</v>
      </c>
      <c r="R7617">
        <v>891008979</v>
      </c>
    </row>
    <row r="7618" spans="1:18">
      <c r="A7618" t="s">
        <v>1629</v>
      </c>
      <c r="B7618" t="s">
        <v>1639</v>
      </c>
      <c r="C7618">
        <v>201009</v>
      </c>
      <c r="D7618">
        <v>30</v>
      </c>
      <c r="E7618" t="s">
        <v>1212</v>
      </c>
      <c r="F7618">
        <v>19757</v>
      </c>
      <c r="G7618">
        <v>11118</v>
      </c>
      <c r="H7618">
        <v>12644</v>
      </c>
      <c r="I7618">
        <v>43112078700</v>
      </c>
      <c r="J7618">
        <v>9</v>
      </c>
      <c r="K7618" t="s">
        <v>1634</v>
      </c>
      <c r="L7618">
        <v>276</v>
      </c>
      <c r="M7618" t="s">
        <v>1457</v>
      </c>
      <c r="N7618" t="s">
        <v>1618</v>
      </c>
      <c r="O7618">
        <v>0</v>
      </c>
      <c r="P7618" t="s">
        <v>1207</v>
      </c>
      <c r="Q7618">
        <v>20030722</v>
      </c>
      <c r="R7618">
        <v>891008979</v>
      </c>
    </row>
    <row r="7619" spans="1:18">
      <c r="A7619" t="s">
        <v>1629</v>
      </c>
      <c r="B7619" t="s">
        <v>1636</v>
      </c>
      <c r="C7619">
        <v>201009</v>
      </c>
      <c r="D7619">
        <v>30</v>
      </c>
      <c r="E7619" t="s">
        <v>1212</v>
      </c>
      <c r="F7619">
        <v>6655</v>
      </c>
      <c r="G7619">
        <v>10396</v>
      </c>
      <c r="H7619">
        <v>14013</v>
      </c>
      <c r="I7619">
        <v>43112078900</v>
      </c>
      <c r="J7619">
        <v>9</v>
      </c>
      <c r="K7619" t="s">
        <v>1634</v>
      </c>
      <c r="L7619">
        <v>276</v>
      </c>
      <c r="M7619" t="s">
        <v>1457</v>
      </c>
      <c r="N7619" t="s">
        <v>1618</v>
      </c>
      <c r="O7619">
        <v>0</v>
      </c>
      <c r="P7619" t="s">
        <v>1207</v>
      </c>
      <c r="Q7619">
        <v>20031005</v>
      </c>
      <c r="R7619">
        <v>891008979</v>
      </c>
    </row>
    <row r="7620" spans="1:18">
      <c r="A7620" t="s">
        <v>1629</v>
      </c>
      <c r="B7620" t="s">
        <v>1633</v>
      </c>
      <c r="C7620">
        <v>201009</v>
      </c>
      <c r="D7620">
        <v>30</v>
      </c>
      <c r="E7620" t="s">
        <v>1212</v>
      </c>
      <c r="F7620">
        <v>17935</v>
      </c>
      <c r="G7620">
        <v>18179</v>
      </c>
      <c r="H7620">
        <v>46644</v>
      </c>
      <c r="I7620">
        <v>43112079100</v>
      </c>
      <c r="J7620">
        <v>9</v>
      </c>
      <c r="K7620" t="s">
        <v>1634</v>
      </c>
      <c r="L7620">
        <v>276</v>
      </c>
      <c r="M7620" t="s">
        <v>1457</v>
      </c>
      <c r="N7620" t="s">
        <v>1618</v>
      </c>
      <c r="O7620">
        <v>0</v>
      </c>
      <c r="P7620" t="s">
        <v>1207</v>
      </c>
      <c r="Q7620">
        <v>20040303</v>
      </c>
      <c r="R7620">
        <v>891008979</v>
      </c>
    </row>
    <row r="7621" spans="1:18">
      <c r="A7621" t="s">
        <v>1629</v>
      </c>
      <c r="B7621" t="s">
        <v>1635</v>
      </c>
      <c r="C7621">
        <v>201009</v>
      </c>
      <c r="D7621">
        <v>13</v>
      </c>
      <c r="E7621" t="s">
        <v>1212</v>
      </c>
      <c r="F7621">
        <v>1267</v>
      </c>
      <c r="G7621">
        <v>4741</v>
      </c>
      <c r="H7621">
        <v>8993</v>
      </c>
      <c r="I7621">
        <v>43112079301</v>
      </c>
      <c r="J7621">
        <v>9</v>
      </c>
      <c r="K7621" t="s">
        <v>1548</v>
      </c>
      <c r="L7621">
        <v>276</v>
      </c>
      <c r="M7621" t="s">
        <v>1457</v>
      </c>
      <c r="N7621" t="s">
        <v>1618</v>
      </c>
      <c r="O7621">
        <v>0</v>
      </c>
      <c r="P7621" t="s">
        <v>1207</v>
      </c>
      <c r="Q7621">
        <v>20040423</v>
      </c>
      <c r="R7621">
        <v>891008979</v>
      </c>
    </row>
    <row r="7622" spans="1:18">
      <c r="A7622" t="s">
        <v>1629</v>
      </c>
      <c r="B7622" t="s">
        <v>1637</v>
      </c>
      <c r="C7622">
        <v>201009</v>
      </c>
      <c r="D7622">
        <v>30</v>
      </c>
      <c r="E7622" t="s">
        <v>1212</v>
      </c>
      <c r="F7622">
        <v>4336</v>
      </c>
      <c r="G7622">
        <v>11285</v>
      </c>
      <c r="H7622">
        <v>14161</v>
      </c>
      <c r="I7622">
        <v>43112079500</v>
      </c>
      <c r="J7622">
        <v>9</v>
      </c>
      <c r="K7622" t="s">
        <v>1634</v>
      </c>
      <c r="L7622">
        <v>276</v>
      </c>
      <c r="M7622" t="s">
        <v>1457</v>
      </c>
      <c r="N7622" t="s">
        <v>1618</v>
      </c>
      <c r="O7622">
        <v>0</v>
      </c>
      <c r="P7622" t="s">
        <v>1207</v>
      </c>
      <c r="Q7622">
        <v>20050903</v>
      </c>
      <c r="R7622">
        <v>891008979</v>
      </c>
    </row>
    <row r="7623" spans="1:18">
      <c r="A7623" t="s">
        <v>1506</v>
      </c>
      <c r="B7623" t="s">
        <v>1619</v>
      </c>
      <c r="C7623">
        <v>201010</v>
      </c>
      <c r="D7623">
        <v>31</v>
      </c>
      <c r="E7623" t="s">
        <v>1212</v>
      </c>
      <c r="F7623">
        <v>9509</v>
      </c>
      <c r="G7623">
        <v>16643</v>
      </c>
      <c r="H7623">
        <v>16282</v>
      </c>
      <c r="I7623">
        <v>43112077902</v>
      </c>
      <c r="J7623">
        <v>9</v>
      </c>
      <c r="K7623" t="s">
        <v>1548</v>
      </c>
      <c r="L7623">
        <v>276</v>
      </c>
      <c r="M7623" t="s">
        <v>1457</v>
      </c>
      <c r="N7623" t="s">
        <v>1618</v>
      </c>
      <c r="O7623">
        <v>0</v>
      </c>
      <c r="P7623" t="s">
        <v>1207</v>
      </c>
      <c r="Q7623">
        <v>20090712</v>
      </c>
      <c r="R7623">
        <v>891008979</v>
      </c>
    </row>
    <row r="7624" spans="1:18">
      <c r="A7624" t="s">
        <v>1615</v>
      </c>
      <c r="B7624" t="s">
        <v>1624</v>
      </c>
      <c r="C7624">
        <v>201010</v>
      </c>
      <c r="D7624">
        <v>31</v>
      </c>
      <c r="E7624" t="s">
        <v>1212</v>
      </c>
      <c r="F7624">
        <v>31339</v>
      </c>
      <c r="G7624">
        <v>15119</v>
      </c>
      <c r="H7624">
        <v>16762</v>
      </c>
      <c r="I7624">
        <v>43112077000</v>
      </c>
      <c r="J7624">
        <v>9</v>
      </c>
      <c r="K7624" t="s">
        <v>1617</v>
      </c>
      <c r="L7624">
        <v>276</v>
      </c>
      <c r="M7624" t="s">
        <v>1457</v>
      </c>
      <c r="N7624" t="s">
        <v>1618</v>
      </c>
      <c r="O7624">
        <v>0</v>
      </c>
      <c r="P7624" t="s">
        <v>1207</v>
      </c>
      <c r="Q7624">
        <v>19990926</v>
      </c>
      <c r="R7624">
        <v>891008979</v>
      </c>
    </row>
    <row r="7625" spans="1:18">
      <c r="A7625" t="s">
        <v>1615</v>
      </c>
      <c r="B7625" t="s">
        <v>1625</v>
      </c>
      <c r="C7625">
        <v>201010</v>
      </c>
      <c r="D7625">
        <v>31</v>
      </c>
      <c r="E7625" t="s">
        <v>1212</v>
      </c>
      <c r="F7625">
        <v>9319</v>
      </c>
      <c r="G7625">
        <v>13498</v>
      </c>
      <c r="H7625">
        <v>21410</v>
      </c>
      <c r="I7625">
        <v>43112077100</v>
      </c>
      <c r="J7625">
        <v>9</v>
      </c>
      <c r="K7625" t="s">
        <v>1617</v>
      </c>
      <c r="L7625">
        <v>276</v>
      </c>
      <c r="M7625" t="s">
        <v>1457</v>
      </c>
      <c r="N7625" t="s">
        <v>1618</v>
      </c>
      <c r="O7625">
        <v>0</v>
      </c>
      <c r="P7625" t="s">
        <v>1207</v>
      </c>
      <c r="Q7625">
        <v>20000623</v>
      </c>
      <c r="R7625">
        <v>891008979</v>
      </c>
    </row>
    <row r="7626" spans="1:18">
      <c r="A7626" t="s">
        <v>1615</v>
      </c>
      <c r="B7626" t="s">
        <v>1626</v>
      </c>
      <c r="C7626">
        <v>201010</v>
      </c>
      <c r="D7626">
        <v>31</v>
      </c>
      <c r="E7626" t="s">
        <v>1212</v>
      </c>
      <c r="F7626">
        <v>22690</v>
      </c>
      <c r="G7626">
        <v>7545</v>
      </c>
      <c r="H7626">
        <v>53884</v>
      </c>
      <c r="I7626">
        <v>43112077303</v>
      </c>
      <c r="J7626">
        <v>9</v>
      </c>
      <c r="K7626" t="s">
        <v>1621</v>
      </c>
      <c r="L7626">
        <v>276</v>
      </c>
      <c r="M7626" t="s">
        <v>1457</v>
      </c>
      <c r="N7626" t="s">
        <v>1618</v>
      </c>
      <c r="O7626">
        <v>0</v>
      </c>
      <c r="P7626" t="s">
        <v>1207</v>
      </c>
      <c r="Q7626">
        <v>20060313</v>
      </c>
      <c r="R7626">
        <v>891008979</v>
      </c>
    </row>
    <row r="7627" spans="1:18">
      <c r="A7627" t="s">
        <v>1615</v>
      </c>
      <c r="B7627" t="s">
        <v>1638</v>
      </c>
      <c r="C7627">
        <v>201010</v>
      </c>
      <c r="D7627">
        <v>31</v>
      </c>
      <c r="E7627" t="s">
        <v>1212</v>
      </c>
      <c r="F7627">
        <v>47289</v>
      </c>
      <c r="G7627">
        <v>15778</v>
      </c>
      <c r="H7627">
        <v>59228</v>
      </c>
      <c r="I7627">
        <v>43112079400</v>
      </c>
      <c r="J7627">
        <v>9</v>
      </c>
      <c r="K7627" t="s">
        <v>1621</v>
      </c>
      <c r="L7627">
        <v>276</v>
      </c>
      <c r="M7627" t="s">
        <v>1457</v>
      </c>
      <c r="N7627" t="s">
        <v>1618</v>
      </c>
      <c r="O7627">
        <v>0</v>
      </c>
      <c r="P7627" t="s">
        <v>1207</v>
      </c>
      <c r="Q7627">
        <v>20041204</v>
      </c>
      <c r="R7627">
        <v>891008979</v>
      </c>
    </row>
    <row r="7628" spans="1:18">
      <c r="A7628" t="s">
        <v>1615</v>
      </c>
      <c r="B7628" t="s">
        <v>1627</v>
      </c>
      <c r="C7628">
        <v>201010</v>
      </c>
      <c r="D7628">
        <v>31</v>
      </c>
      <c r="E7628" t="s">
        <v>1212</v>
      </c>
      <c r="F7628">
        <v>23316</v>
      </c>
      <c r="G7628">
        <v>20618</v>
      </c>
      <c r="H7628">
        <v>4326</v>
      </c>
      <c r="I7628">
        <v>43112076004</v>
      </c>
      <c r="J7628">
        <v>9</v>
      </c>
      <c r="K7628" t="s">
        <v>1621</v>
      </c>
      <c r="L7628">
        <v>276</v>
      </c>
      <c r="M7628" t="s">
        <v>1457</v>
      </c>
      <c r="N7628" t="s">
        <v>1618</v>
      </c>
      <c r="O7628">
        <v>0</v>
      </c>
      <c r="P7628" t="s">
        <v>1207</v>
      </c>
      <c r="Q7628">
        <v>20090406</v>
      </c>
      <c r="R7628">
        <v>891008979</v>
      </c>
    </row>
    <row r="7629" spans="1:18">
      <c r="A7629" t="s">
        <v>1622</v>
      </c>
      <c r="B7629" t="s">
        <v>1623</v>
      </c>
      <c r="C7629">
        <v>201010</v>
      </c>
      <c r="D7629">
        <v>31</v>
      </c>
      <c r="E7629" t="s">
        <v>1212</v>
      </c>
      <c r="F7629">
        <v>60934</v>
      </c>
      <c r="G7629">
        <v>25743</v>
      </c>
      <c r="H7629">
        <v>14580</v>
      </c>
      <c r="I7629">
        <v>43112080001</v>
      </c>
      <c r="J7629">
        <v>9</v>
      </c>
      <c r="K7629" t="s">
        <v>1617</v>
      </c>
      <c r="L7629">
        <v>276</v>
      </c>
      <c r="M7629" t="s">
        <v>1457</v>
      </c>
      <c r="N7629" t="s">
        <v>1618</v>
      </c>
      <c r="O7629">
        <v>0</v>
      </c>
      <c r="P7629" t="s">
        <v>1207</v>
      </c>
      <c r="Q7629">
        <v>20100220</v>
      </c>
      <c r="R7629">
        <v>891008979</v>
      </c>
    </row>
    <row r="7630" spans="1:18">
      <c r="A7630" t="s">
        <v>1629</v>
      </c>
      <c r="B7630" t="s">
        <v>1630</v>
      </c>
      <c r="C7630">
        <v>201010</v>
      </c>
      <c r="D7630">
        <v>28</v>
      </c>
      <c r="E7630" t="s">
        <v>1212</v>
      </c>
      <c r="F7630">
        <v>5699</v>
      </c>
      <c r="G7630">
        <v>9311</v>
      </c>
      <c r="H7630">
        <v>26082</v>
      </c>
      <c r="I7630">
        <v>43112077400</v>
      </c>
      <c r="J7630">
        <v>9</v>
      </c>
      <c r="K7630" t="s">
        <v>1621</v>
      </c>
      <c r="L7630">
        <v>276</v>
      </c>
      <c r="M7630" t="s">
        <v>1457</v>
      </c>
      <c r="N7630" t="s">
        <v>1618</v>
      </c>
      <c r="O7630">
        <v>0</v>
      </c>
      <c r="P7630" t="s">
        <v>1207</v>
      </c>
      <c r="Q7630">
        <v>20010313</v>
      </c>
      <c r="R7630">
        <v>891008979</v>
      </c>
    </row>
    <row r="7631" spans="1:18">
      <c r="A7631" t="s">
        <v>1629</v>
      </c>
      <c r="B7631" t="s">
        <v>1631</v>
      </c>
      <c r="C7631">
        <v>201010</v>
      </c>
      <c r="D7631">
        <v>17</v>
      </c>
      <c r="E7631" t="s">
        <v>1212</v>
      </c>
      <c r="F7631">
        <v>1811</v>
      </c>
      <c r="G7631">
        <v>5249</v>
      </c>
      <c r="H7631">
        <v>3007</v>
      </c>
      <c r="I7631">
        <v>43112078100</v>
      </c>
      <c r="J7631">
        <v>9</v>
      </c>
      <c r="K7631" t="s">
        <v>1548</v>
      </c>
      <c r="L7631">
        <v>276</v>
      </c>
      <c r="M7631" t="s">
        <v>1457</v>
      </c>
      <c r="N7631" t="s">
        <v>1618</v>
      </c>
      <c r="O7631">
        <v>0</v>
      </c>
      <c r="P7631" t="s">
        <v>1207</v>
      </c>
      <c r="Q7631">
        <v>20021215</v>
      </c>
      <c r="R7631">
        <v>891008979</v>
      </c>
    </row>
    <row r="7632" spans="1:18">
      <c r="A7632" t="s">
        <v>1629</v>
      </c>
      <c r="B7632" t="s">
        <v>1632</v>
      </c>
      <c r="C7632">
        <v>201010</v>
      </c>
      <c r="D7632">
        <v>31</v>
      </c>
      <c r="E7632" t="s">
        <v>1212</v>
      </c>
      <c r="F7632">
        <v>12809</v>
      </c>
      <c r="G7632">
        <v>14614</v>
      </c>
      <c r="H7632">
        <v>22828</v>
      </c>
      <c r="I7632">
        <v>43112078600</v>
      </c>
      <c r="J7632">
        <v>9</v>
      </c>
      <c r="K7632" t="s">
        <v>1548</v>
      </c>
      <c r="L7632">
        <v>276</v>
      </c>
      <c r="M7632" t="s">
        <v>1457</v>
      </c>
      <c r="N7632" t="s">
        <v>1618</v>
      </c>
      <c r="O7632">
        <v>0</v>
      </c>
      <c r="P7632" t="s">
        <v>1207</v>
      </c>
      <c r="Q7632">
        <v>20030501</v>
      </c>
      <c r="R7632">
        <v>891008979</v>
      </c>
    </row>
    <row r="7633" spans="1:18">
      <c r="A7633" t="s">
        <v>1629</v>
      </c>
      <c r="B7633" t="s">
        <v>1639</v>
      </c>
      <c r="C7633">
        <v>201010</v>
      </c>
      <c r="D7633">
        <v>31</v>
      </c>
      <c r="E7633" t="s">
        <v>1212</v>
      </c>
      <c r="F7633">
        <v>16939</v>
      </c>
      <c r="G7633">
        <v>11026</v>
      </c>
      <c r="H7633">
        <v>12120</v>
      </c>
      <c r="I7633">
        <v>43112078700</v>
      </c>
      <c r="J7633">
        <v>9</v>
      </c>
      <c r="K7633" t="s">
        <v>1634</v>
      </c>
      <c r="L7633">
        <v>276</v>
      </c>
      <c r="M7633" t="s">
        <v>1457</v>
      </c>
      <c r="N7633" t="s">
        <v>1618</v>
      </c>
      <c r="O7633">
        <v>0</v>
      </c>
      <c r="P7633" t="s">
        <v>1207</v>
      </c>
      <c r="Q7633">
        <v>20030722</v>
      </c>
      <c r="R7633">
        <v>891008979</v>
      </c>
    </row>
    <row r="7634" spans="1:18">
      <c r="A7634" t="s">
        <v>1629</v>
      </c>
      <c r="B7634" t="s">
        <v>1636</v>
      </c>
      <c r="C7634">
        <v>201010</v>
      </c>
      <c r="D7634">
        <v>31</v>
      </c>
      <c r="E7634" t="s">
        <v>1212</v>
      </c>
      <c r="F7634">
        <v>9138</v>
      </c>
      <c r="G7634">
        <v>13323</v>
      </c>
      <c r="H7634">
        <v>17231</v>
      </c>
      <c r="I7634">
        <v>43112078900</v>
      </c>
      <c r="J7634">
        <v>9</v>
      </c>
      <c r="K7634" t="s">
        <v>1634</v>
      </c>
      <c r="L7634">
        <v>276</v>
      </c>
      <c r="M7634" t="s">
        <v>1457</v>
      </c>
      <c r="N7634" t="s">
        <v>1618</v>
      </c>
      <c r="O7634">
        <v>0</v>
      </c>
      <c r="P7634" t="s">
        <v>1207</v>
      </c>
      <c r="Q7634">
        <v>20031005</v>
      </c>
      <c r="R7634">
        <v>891008979</v>
      </c>
    </row>
    <row r="7635" spans="1:18">
      <c r="A7635" t="s">
        <v>1629</v>
      </c>
      <c r="B7635" t="s">
        <v>1633</v>
      </c>
      <c r="C7635">
        <v>201010</v>
      </c>
      <c r="D7635">
        <v>31</v>
      </c>
      <c r="E7635" t="s">
        <v>1212</v>
      </c>
      <c r="F7635">
        <v>4310</v>
      </c>
      <c r="G7635">
        <v>6004</v>
      </c>
      <c r="H7635">
        <v>15684</v>
      </c>
      <c r="I7635">
        <v>43112079100</v>
      </c>
      <c r="J7635">
        <v>9</v>
      </c>
      <c r="K7635" t="s">
        <v>1634</v>
      </c>
      <c r="L7635">
        <v>276</v>
      </c>
      <c r="M7635" t="s">
        <v>1457</v>
      </c>
      <c r="N7635" t="s">
        <v>1618</v>
      </c>
      <c r="O7635">
        <v>0</v>
      </c>
      <c r="P7635" t="s">
        <v>1207</v>
      </c>
      <c r="Q7635">
        <v>20040303</v>
      </c>
      <c r="R7635">
        <v>891008979</v>
      </c>
    </row>
    <row r="7636" spans="1:18">
      <c r="A7636" t="s">
        <v>1629</v>
      </c>
      <c r="B7636" t="s">
        <v>1637</v>
      </c>
      <c r="C7636">
        <v>201010</v>
      </c>
      <c r="D7636">
        <v>19</v>
      </c>
      <c r="E7636" t="s">
        <v>1212</v>
      </c>
      <c r="F7636">
        <v>2326</v>
      </c>
      <c r="G7636">
        <v>6982</v>
      </c>
      <c r="H7636">
        <v>9166</v>
      </c>
      <c r="I7636">
        <v>43112079500</v>
      </c>
      <c r="J7636">
        <v>9</v>
      </c>
      <c r="K7636" t="s">
        <v>1634</v>
      </c>
      <c r="L7636">
        <v>276</v>
      </c>
      <c r="M7636" t="s">
        <v>1457</v>
      </c>
      <c r="N7636" t="s">
        <v>1618</v>
      </c>
      <c r="O7636">
        <v>0</v>
      </c>
      <c r="P7636" t="s">
        <v>1207</v>
      </c>
      <c r="Q7636">
        <v>20050903</v>
      </c>
      <c r="R7636">
        <v>891008979</v>
      </c>
    </row>
    <row r="7637" spans="1:18">
      <c r="A7637" t="s">
        <v>1506</v>
      </c>
      <c r="B7637" t="s">
        <v>1619</v>
      </c>
      <c r="C7637">
        <v>201011</v>
      </c>
      <c r="D7637">
        <v>30</v>
      </c>
      <c r="E7637" t="s">
        <v>1212</v>
      </c>
      <c r="F7637">
        <v>9878</v>
      </c>
      <c r="G7637">
        <v>17043</v>
      </c>
      <c r="H7637">
        <v>17239</v>
      </c>
      <c r="I7637">
        <v>43112077902</v>
      </c>
      <c r="J7637">
        <v>9</v>
      </c>
      <c r="K7637" t="s">
        <v>1548</v>
      </c>
      <c r="L7637">
        <v>276</v>
      </c>
      <c r="M7637" t="s">
        <v>1457</v>
      </c>
      <c r="N7637" t="s">
        <v>1618</v>
      </c>
      <c r="O7637">
        <v>0</v>
      </c>
      <c r="P7637" t="s">
        <v>1207</v>
      </c>
      <c r="Q7637">
        <v>20090712</v>
      </c>
      <c r="R7637">
        <v>891008979</v>
      </c>
    </row>
    <row r="7638" spans="1:18">
      <c r="A7638" t="s">
        <v>1615</v>
      </c>
      <c r="B7638" t="s">
        <v>1624</v>
      </c>
      <c r="C7638">
        <v>201011</v>
      </c>
      <c r="D7638">
        <v>30</v>
      </c>
      <c r="E7638" t="s">
        <v>1212</v>
      </c>
      <c r="F7638">
        <v>30002</v>
      </c>
      <c r="G7638">
        <v>15955</v>
      </c>
      <c r="H7638">
        <v>17015</v>
      </c>
      <c r="I7638">
        <v>43112077000</v>
      </c>
      <c r="J7638">
        <v>9</v>
      </c>
      <c r="K7638" t="s">
        <v>1617</v>
      </c>
      <c r="L7638">
        <v>276</v>
      </c>
      <c r="M7638" t="s">
        <v>1457</v>
      </c>
      <c r="N7638" t="s">
        <v>1618</v>
      </c>
      <c r="O7638">
        <v>0</v>
      </c>
      <c r="P7638" t="s">
        <v>1207</v>
      </c>
      <c r="Q7638">
        <v>19990926</v>
      </c>
      <c r="R7638">
        <v>891008979</v>
      </c>
    </row>
    <row r="7639" spans="1:18">
      <c r="A7639" t="s">
        <v>1615</v>
      </c>
      <c r="B7639" t="s">
        <v>1625</v>
      </c>
      <c r="C7639">
        <v>201011</v>
      </c>
      <c r="D7639">
        <v>30</v>
      </c>
      <c r="E7639" t="s">
        <v>1212</v>
      </c>
      <c r="F7639">
        <v>9087</v>
      </c>
      <c r="G7639">
        <v>13598</v>
      </c>
      <c r="H7639">
        <v>21293</v>
      </c>
      <c r="I7639">
        <v>43112077100</v>
      </c>
      <c r="J7639">
        <v>9</v>
      </c>
      <c r="K7639" t="s">
        <v>1617</v>
      </c>
      <c r="L7639">
        <v>276</v>
      </c>
      <c r="M7639" t="s">
        <v>1457</v>
      </c>
      <c r="N7639" t="s">
        <v>1618</v>
      </c>
      <c r="O7639">
        <v>0</v>
      </c>
      <c r="P7639" t="s">
        <v>1207</v>
      </c>
      <c r="Q7639">
        <v>20000623</v>
      </c>
      <c r="R7639">
        <v>891008979</v>
      </c>
    </row>
    <row r="7640" spans="1:18">
      <c r="A7640" t="s">
        <v>1615</v>
      </c>
      <c r="B7640" t="s">
        <v>1626</v>
      </c>
      <c r="C7640">
        <v>201011</v>
      </c>
      <c r="D7640">
        <v>30</v>
      </c>
      <c r="E7640" t="s">
        <v>1212</v>
      </c>
      <c r="F7640">
        <v>23856</v>
      </c>
      <c r="G7640">
        <v>8921</v>
      </c>
      <c r="H7640">
        <v>46511</v>
      </c>
      <c r="I7640">
        <v>43112077303</v>
      </c>
      <c r="J7640">
        <v>9</v>
      </c>
      <c r="K7640" t="s">
        <v>1621</v>
      </c>
      <c r="L7640">
        <v>276</v>
      </c>
      <c r="M7640" t="s">
        <v>1457</v>
      </c>
      <c r="N7640" t="s">
        <v>1618</v>
      </c>
      <c r="O7640">
        <v>0</v>
      </c>
      <c r="P7640" t="s">
        <v>1207</v>
      </c>
      <c r="Q7640">
        <v>20060313</v>
      </c>
      <c r="R7640">
        <v>891008979</v>
      </c>
    </row>
    <row r="7641" spans="1:18">
      <c r="A7641" t="s">
        <v>1615</v>
      </c>
      <c r="B7641" t="s">
        <v>1638</v>
      </c>
      <c r="C7641">
        <v>201011</v>
      </c>
      <c r="D7641">
        <v>30</v>
      </c>
      <c r="E7641" t="s">
        <v>1212</v>
      </c>
      <c r="F7641">
        <v>45218</v>
      </c>
      <c r="G7641">
        <v>14017</v>
      </c>
      <c r="H7641">
        <v>52714</v>
      </c>
      <c r="I7641">
        <v>43112079400</v>
      </c>
      <c r="J7641">
        <v>9</v>
      </c>
      <c r="K7641" t="s">
        <v>1621</v>
      </c>
      <c r="L7641">
        <v>276</v>
      </c>
      <c r="M7641" t="s">
        <v>1457</v>
      </c>
      <c r="N7641" t="s">
        <v>1618</v>
      </c>
      <c r="O7641">
        <v>0</v>
      </c>
      <c r="P7641" t="s">
        <v>1207</v>
      </c>
      <c r="Q7641">
        <v>20041204</v>
      </c>
      <c r="R7641">
        <v>891008979</v>
      </c>
    </row>
    <row r="7642" spans="1:18">
      <c r="A7642" t="s">
        <v>1615</v>
      </c>
      <c r="B7642" t="s">
        <v>1627</v>
      </c>
      <c r="C7642">
        <v>201011</v>
      </c>
      <c r="D7642">
        <v>15</v>
      </c>
      <c r="E7642" t="s">
        <v>1212</v>
      </c>
      <c r="F7642">
        <v>9631</v>
      </c>
      <c r="G7642">
        <v>7583</v>
      </c>
      <c r="H7642">
        <v>2261</v>
      </c>
      <c r="I7642">
        <v>43112076004</v>
      </c>
      <c r="J7642">
        <v>9</v>
      </c>
      <c r="K7642" t="s">
        <v>1621</v>
      </c>
      <c r="L7642">
        <v>276</v>
      </c>
      <c r="M7642" t="s">
        <v>1457</v>
      </c>
      <c r="N7642" t="s">
        <v>1618</v>
      </c>
      <c r="O7642">
        <v>0</v>
      </c>
      <c r="P7642" t="s">
        <v>1207</v>
      </c>
      <c r="Q7642">
        <v>20090406</v>
      </c>
      <c r="R7642">
        <v>891008979</v>
      </c>
    </row>
    <row r="7643" spans="1:18">
      <c r="A7643" t="s">
        <v>1615</v>
      </c>
      <c r="B7643" t="s">
        <v>1616</v>
      </c>
      <c r="C7643">
        <v>201011</v>
      </c>
      <c r="D7643">
        <v>12</v>
      </c>
      <c r="E7643" t="s">
        <v>1212</v>
      </c>
      <c r="F7643">
        <v>7402</v>
      </c>
      <c r="G7643">
        <v>8861</v>
      </c>
      <c r="H7643">
        <v>15848</v>
      </c>
      <c r="I7643">
        <v>43112074204</v>
      </c>
      <c r="J7643">
        <v>9</v>
      </c>
      <c r="K7643" t="s">
        <v>1617</v>
      </c>
      <c r="L7643">
        <v>276</v>
      </c>
      <c r="M7643" t="s">
        <v>1457</v>
      </c>
      <c r="N7643" t="s">
        <v>1618</v>
      </c>
      <c r="O7643">
        <v>0</v>
      </c>
      <c r="P7643" t="s">
        <v>1207</v>
      </c>
      <c r="Q7643">
        <v>20101113</v>
      </c>
      <c r="R7643">
        <v>891008979</v>
      </c>
    </row>
    <row r="7644" spans="1:18">
      <c r="A7644" t="s">
        <v>1622</v>
      </c>
      <c r="B7644" t="s">
        <v>1623</v>
      </c>
      <c r="C7644">
        <v>201011</v>
      </c>
      <c r="D7644">
        <v>30</v>
      </c>
      <c r="E7644" t="s">
        <v>1212</v>
      </c>
      <c r="F7644">
        <v>51357</v>
      </c>
      <c r="G7644">
        <v>22909</v>
      </c>
      <c r="H7644">
        <v>12472</v>
      </c>
      <c r="I7644">
        <v>43112080001</v>
      </c>
      <c r="J7644">
        <v>9</v>
      </c>
      <c r="K7644" t="s">
        <v>1617</v>
      </c>
      <c r="L7644">
        <v>276</v>
      </c>
      <c r="M7644" t="s">
        <v>1457</v>
      </c>
      <c r="N7644" t="s">
        <v>1618</v>
      </c>
      <c r="O7644">
        <v>0</v>
      </c>
      <c r="P7644" t="s">
        <v>1207</v>
      </c>
      <c r="Q7644">
        <v>20100220</v>
      </c>
      <c r="R7644">
        <v>891008979</v>
      </c>
    </row>
    <row r="7645" spans="1:18">
      <c r="A7645" t="s">
        <v>1629</v>
      </c>
      <c r="B7645" t="s">
        <v>1630</v>
      </c>
      <c r="C7645">
        <v>201011</v>
      </c>
      <c r="D7645">
        <v>28</v>
      </c>
      <c r="E7645" t="s">
        <v>1212</v>
      </c>
      <c r="F7645">
        <v>6932</v>
      </c>
      <c r="G7645">
        <v>9036</v>
      </c>
      <c r="H7645">
        <v>26882</v>
      </c>
      <c r="I7645">
        <v>43112077400</v>
      </c>
      <c r="J7645">
        <v>9</v>
      </c>
      <c r="K7645" t="s">
        <v>1621</v>
      </c>
      <c r="L7645">
        <v>276</v>
      </c>
      <c r="M7645" t="s">
        <v>1457</v>
      </c>
      <c r="N7645" t="s">
        <v>1618</v>
      </c>
      <c r="O7645">
        <v>0</v>
      </c>
      <c r="P7645" t="s">
        <v>1207</v>
      </c>
      <c r="Q7645">
        <v>20010313</v>
      </c>
      <c r="R7645">
        <v>891008979</v>
      </c>
    </row>
    <row r="7646" spans="1:18">
      <c r="A7646" t="s">
        <v>1629</v>
      </c>
      <c r="B7646" t="s">
        <v>1631</v>
      </c>
      <c r="C7646">
        <v>201011</v>
      </c>
      <c r="D7646">
        <v>20</v>
      </c>
      <c r="E7646" t="s">
        <v>1212</v>
      </c>
      <c r="F7646">
        <v>1731</v>
      </c>
      <c r="G7646">
        <v>5983</v>
      </c>
      <c r="H7646">
        <v>2758</v>
      </c>
      <c r="I7646">
        <v>43112078100</v>
      </c>
      <c r="J7646">
        <v>9</v>
      </c>
      <c r="K7646" t="s">
        <v>1548</v>
      </c>
      <c r="L7646">
        <v>276</v>
      </c>
      <c r="M7646" t="s">
        <v>1457</v>
      </c>
      <c r="N7646" t="s">
        <v>1618</v>
      </c>
      <c r="O7646">
        <v>0</v>
      </c>
      <c r="P7646" t="s">
        <v>1207</v>
      </c>
      <c r="Q7646">
        <v>20021215</v>
      </c>
      <c r="R7646">
        <v>891008979</v>
      </c>
    </row>
    <row r="7647" spans="1:18">
      <c r="A7647" t="s">
        <v>1629</v>
      </c>
      <c r="B7647" t="s">
        <v>1632</v>
      </c>
      <c r="C7647">
        <v>201011</v>
      </c>
      <c r="D7647">
        <v>30</v>
      </c>
      <c r="E7647" t="s">
        <v>1212</v>
      </c>
      <c r="F7647">
        <v>12775</v>
      </c>
      <c r="G7647">
        <v>16536</v>
      </c>
      <c r="H7647">
        <v>17975</v>
      </c>
      <c r="I7647">
        <v>43112078600</v>
      </c>
      <c r="J7647">
        <v>9</v>
      </c>
      <c r="K7647" t="s">
        <v>1548</v>
      </c>
      <c r="L7647">
        <v>276</v>
      </c>
      <c r="M7647" t="s">
        <v>1457</v>
      </c>
      <c r="N7647" t="s">
        <v>1618</v>
      </c>
      <c r="O7647">
        <v>0</v>
      </c>
      <c r="P7647" t="s">
        <v>1207</v>
      </c>
      <c r="Q7647">
        <v>20030501</v>
      </c>
      <c r="R7647">
        <v>891008979</v>
      </c>
    </row>
    <row r="7648" spans="1:18">
      <c r="A7648" t="s">
        <v>1629</v>
      </c>
      <c r="B7648" t="s">
        <v>1639</v>
      </c>
      <c r="C7648">
        <v>201011</v>
      </c>
      <c r="D7648">
        <v>30</v>
      </c>
      <c r="E7648" t="s">
        <v>1212</v>
      </c>
      <c r="F7648">
        <v>11348</v>
      </c>
      <c r="G7648">
        <v>9323</v>
      </c>
      <c r="H7648">
        <v>6819</v>
      </c>
      <c r="I7648">
        <v>43112078700</v>
      </c>
      <c r="J7648">
        <v>9</v>
      </c>
      <c r="K7648" t="s">
        <v>1634</v>
      </c>
      <c r="L7648">
        <v>276</v>
      </c>
      <c r="M7648" t="s">
        <v>1457</v>
      </c>
      <c r="N7648" t="s">
        <v>1618</v>
      </c>
      <c r="O7648">
        <v>0</v>
      </c>
      <c r="P7648" t="s">
        <v>1207</v>
      </c>
      <c r="Q7648">
        <v>20030722</v>
      </c>
      <c r="R7648">
        <v>891008979</v>
      </c>
    </row>
    <row r="7649" spans="1:18">
      <c r="A7649" t="s">
        <v>1629</v>
      </c>
      <c r="B7649" t="s">
        <v>1636</v>
      </c>
      <c r="C7649">
        <v>201011</v>
      </c>
      <c r="D7649">
        <v>30</v>
      </c>
      <c r="E7649" t="s">
        <v>1212</v>
      </c>
      <c r="F7649">
        <v>9803</v>
      </c>
      <c r="G7649">
        <v>16389</v>
      </c>
      <c r="H7649">
        <v>18551</v>
      </c>
      <c r="I7649">
        <v>43112078900</v>
      </c>
      <c r="J7649">
        <v>9</v>
      </c>
      <c r="K7649" t="s">
        <v>1634</v>
      </c>
      <c r="L7649">
        <v>276</v>
      </c>
      <c r="M7649" t="s">
        <v>1457</v>
      </c>
      <c r="N7649" t="s">
        <v>1618</v>
      </c>
      <c r="O7649">
        <v>0</v>
      </c>
      <c r="P7649" t="s">
        <v>1207</v>
      </c>
      <c r="Q7649">
        <v>20031005</v>
      </c>
      <c r="R7649">
        <v>891008979</v>
      </c>
    </row>
    <row r="7650" spans="1:18">
      <c r="A7650" t="s">
        <v>1629</v>
      </c>
      <c r="B7650" t="s">
        <v>1633</v>
      </c>
      <c r="C7650">
        <v>201011</v>
      </c>
      <c r="D7650">
        <v>30</v>
      </c>
      <c r="E7650" t="s">
        <v>1212</v>
      </c>
      <c r="F7650">
        <v>13492</v>
      </c>
      <c r="G7650">
        <v>18530</v>
      </c>
      <c r="H7650">
        <v>47301</v>
      </c>
      <c r="I7650">
        <v>43112079100</v>
      </c>
      <c r="J7650">
        <v>9</v>
      </c>
      <c r="K7650" t="s">
        <v>1634</v>
      </c>
      <c r="L7650">
        <v>276</v>
      </c>
      <c r="M7650" t="s">
        <v>1457</v>
      </c>
      <c r="N7650" t="s">
        <v>1618</v>
      </c>
      <c r="O7650">
        <v>0</v>
      </c>
      <c r="P7650" t="s">
        <v>1207</v>
      </c>
      <c r="Q7650">
        <v>20040303</v>
      </c>
      <c r="R7650">
        <v>891008979</v>
      </c>
    </row>
    <row r="7651" spans="1:18">
      <c r="A7651" t="s">
        <v>1629</v>
      </c>
      <c r="B7651" t="s">
        <v>1637</v>
      </c>
      <c r="C7651">
        <v>201011</v>
      </c>
      <c r="D7651">
        <v>30</v>
      </c>
      <c r="E7651" t="s">
        <v>1212</v>
      </c>
      <c r="F7651">
        <v>4324</v>
      </c>
      <c r="G7651">
        <v>13793</v>
      </c>
      <c r="H7651">
        <v>17907</v>
      </c>
      <c r="I7651">
        <v>43112079500</v>
      </c>
      <c r="J7651">
        <v>9</v>
      </c>
      <c r="K7651" t="s">
        <v>1634</v>
      </c>
      <c r="L7651">
        <v>276</v>
      </c>
      <c r="M7651" t="s">
        <v>1457</v>
      </c>
      <c r="N7651" t="s">
        <v>1618</v>
      </c>
      <c r="O7651">
        <v>0</v>
      </c>
      <c r="P7651" t="s">
        <v>1207</v>
      </c>
      <c r="Q7651">
        <v>20050903</v>
      </c>
      <c r="R7651">
        <v>891008979</v>
      </c>
    </row>
    <row r="7652" spans="1:18">
      <c r="A7652" t="s">
        <v>1506</v>
      </c>
      <c r="B7652" t="s">
        <v>1619</v>
      </c>
      <c r="C7652">
        <v>201012</v>
      </c>
      <c r="D7652">
        <v>31</v>
      </c>
      <c r="E7652" t="s">
        <v>1212</v>
      </c>
      <c r="F7652">
        <v>8797</v>
      </c>
      <c r="G7652">
        <v>17600</v>
      </c>
      <c r="H7652">
        <v>11252</v>
      </c>
      <c r="I7652">
        <v>43112077902</v>
      </c>
      <c r="J7652">
        <v>9</v>
      </c>
      <c r="K7652" t="s">
        <v>1548</v>
      </c>
      <c r="L7652">
        <v>276</v>
      </c>
      <c r="M7652" t="s">
        <v>1457</v>
      </c>
      <c r="N7652" t="s">
        <v>1618</v>
      </c>
      <c r="O7652">
        <v>0</v>
      </c>
      <c r="P7652" t="s">
        <v>1207</v>
      </c>
      <c r="Q7652">
        <v>20090712</v>
      </c>
      <c r="R7652">
        <v>891008979</v>
      </c>
    </row>
    <row r="7653" spans="1:18">
      <c r="A7653" t="s">
        <v>1615</v>
      </c>
      <c r="B7653" t="s">
        <v>1624</v>
      </c>
      <c r="C7653">
        <v>201012</v>
      </c>
      <c r="D7653">
        <v>31</v>
      </c>
      <c r="E7653" t="s">
        <v>1212</v>
      </c>
      <c r="F7653">
        <v>37523</v>
      </c>
      <c r="G7653">
        <v>30549</v>
      </c>
      <c r="H7653">
        <v>20182</v>
      </c>
      <c r="I7653">
        <v>43112077000</v>
      </c>
      <c r="J7653">
        <v>9</v>
      </c>
      <c r="K7653" t="s">
        <v>1617</v>
      </c>
      <c r="L7653">
        <v>276</v>
      </c>
      <c r="M7653" t="s">
        <v>1457</v>
      </c>
      <c r="N7653" t="s">
        <v>1618</v>
      </c>
      <c r="O7653">
        <v>0</v>
      </c>
      <c r="P7653" t="s">
        <v>1207</v>
      </c>
      <c r="Q7653">
        <v>19990926</v>
      </c>
      <c r="R7653">
        <v>891008979</v>
      </c>
    </row>
    <row r="7654" spans="1:18">
      <c r="A7654" t="s">
        <v>1615</v>
      </c>
      <c r="B7654" t="s">
        <v>1625</v>
      </c>
      <c r="C7654">
        <v>201012</v>
      </c>
      <c r="D7654">
        <v>30</v>
      </c>
      <c r="E7654" t="s">
        <v>1212</v>
      </c>
      <c r="F7654">
        <v>11292</v>
      </c>
      <c r="G7654">
        <v>16681</v>
      </c>
      <c r="H7654">
        <v>22166</v>
      </c>
      <c r="I7654">
        <v>43112077100</v>
      </c>
      <c r="J7654">
        <v>9</v>
      </c>
      <c r="K7654" t="s">
        <v>1617</v>
      </c>
      <c r="L7654">
        <v>276</v>
      </c>
      <c r="M7654" t="s">
        <v>1457</v>
      </c>
      <c r="N7654" t="s">
        <v>1618</v>
      </c>
      <c r="O7654">
        <v>0</v>
      </c>
      <c r="P7654" t="s">
        <v>1207</v>
      </c>
      <c r="Q7654">
        <v>20000623</v>
      </c>
      <c r="R7654">
        <v>891008979</v>
      </c>
    </row>
    <row r="7655" spans="1:18">
      <c r="A7655" t="s">
        <v>1615</v>
      </c>
      <c r="B7655" t="s">
        <v>1626</v>
      </c>
      <c r="C7655">
        <v>201012</v>
      </c>
      <c r="D7655">
        <v>31</v>
      </c>
      <c r="E7655" t="s">
        <v>1212</v>
      </c>
      <c r="F7655">
        <v>24694</v>
      </c>
      <c r="G7655">
        <v>8153</v>
      </c>
      <c r="H7655">
        <v>45449</v>
      </c>
      <c r="I7655">
        <v>43112077303</v>
      </c>
      <c r="J7655">
        <v>9</v>
      </c>
      <c r="K7655" t="s">
        <v>1621</v>
      </c>
      <c r="L7655">
        <v>276</v>
      </c>
      <c r="M7655" t="s">
        <v>1457</v>
      </c>
      <c r="N7655" t="s">
        <v>1618</v>
      </c>
      <c r="O7655">
        <v>0</v>
      </c>
      <c r="P7655" t="s">
        <v>1207</v>
      </c>
      <c r="Q7655">
        <v>20060313</v>
      </c>
      <c r="R7655">
        <v>891008979</v>
      </c>
    </row>
    <row r="7656" spans="1:18">
      <c r="A7656" t="s">
        <v>1615</v>
      </c>
      <c r="B7656" t="s">
        <v>1638</v>
      </c>
      <c r="C7656">
        <v>201012</v>
      </c>
      <c r="D7656">
        <v>31</v>
      </c>
      <c r="E7656" t="s">
        <v>1212</v>
      </c>
      <c r="F7656">
        <v>57046</v>
      </c>
      <c r="G7656">
        <v>15160</v>
      </c>
      <c r="H7656">
        <v>50770</v>
      </c>
      <c r="I7656">
        <v>43112079400</v>
      </c>
      <c r="J7656">
        <v>9</v>
      </c>
      <c r="K7656" t="s">
        <v>1621</v>
      </c>
      <c r="L7656">
        <v>276</v>
      </c>
      <c r="M7656" t="s">
        <v>1457</v>
      </c>
      <c r="N7656" t="s">
        <v>1618</v>
      </c>
      <c r="O7656">
        <v>0</v>
      </c>
      <c r="P7656" t="s">
        <v>1207</v>
      </c>
      <c r="Q7656">
        <v>20041204</v>
      </c>
      <c r="R7656">
        <v>891008979</v>
      </c>
    </row>
    <row r="7657" spans="1:18">
      <c r="A7657" t="s">
        <v>1615</v>
      </c>
      <c r="B7657" t="s">
        <v>1627</v>
      </c>
      <c r="C7657">
        <v>201012</v>
      </c>
      <c r="D7657">
        <v>30</v>
      </c>
      <c r="E7657" t="s">
        <v>1212</v>
      </c>
      <c r="F7657">
        <v>19608</v>
      </c>
      <c r="G7657">
        <v>15653</v>
      </c>
      <c r="H7657">
        <v>4533</v>
      </c>
      <c r="I7657">
        <v>43112076004</v>
      </c>
      <c r="J7657">
        <v>9</v>
      </c>
      <c r="K7657" t="s">
        <v>1621</v>
      </c>
      <c r="L7657">
        <v>276</v>
      </c>
      <c r="M7657" t="s">
        <v>1457</v>
      </c>
      <c r="N7657" t="s">
        <v>1618</v>
      </c>
      <c r="O7657">
        <v>0</v>
      </c>
      <c r="P7657" t="s">
        <v>1207</v>
      </c>
      <c r="Q7657">
        <v>20090406</v>
      </c>
      <c r="R7657">
        <v>891008979</v>
      </c>
    </row>
    <row r="7658" spans="1:18">
      <c r="A7658" t="s">
        <v>1615</v>
      </c>
      <c r="B7658" t="s">
        <v>1616</v>
      </c>
      <c r="C7658">
        <v>201012</v>
      </c>
      <c r="D7658">
        <v>31</v>
      </c>
      <c r="E7658" t="s">
        <v>1212</v>
      </c>
      <c r="F7658">
        <v>21678</v>
      </c>
      <c r="G7658">
        <v>29541</v>
      </c>
      <c r="H7658">
        <v>35126</v>
      </c>
      <c r="I7658">
        <v>43112074204</v>
      </c>
      <c r="J7658">
        <v>9</v>
      </c>
      <c r="K7658" t="s">
        <v>1617</v>
      </c>
      <c r="L7658">
        <v>276</v>
      </c>
      <c r="M7658" t="s">
        <v>1457</v>
      </c>
      <c r="N7658" t="s">
        <v>1618</v>
      </c>
      <c r="O7658">
        <v>0</v>
      </c>
      <c r="P7658" t="s">
        <v>1207</v>
      </c>
      <c r="Q7658">
        <v>20101113</v>
      </c>
      <c r="R7658">
        <v>891008979</v>
      </c>
    </row>
    <row r="7659" spans="1:18">
      <c r="A7659" t="s">
        <v>1622</v>
      </c>
      <c r="B7659" t="s">
        <v>1623</v>
      </c>
      <c r="C7659">
        <v>201012</v>
      </c>
      <c r="D7659">
        <v>31</v>
      </c>
      <c r="E7659" t="s">
        <v>1212</v>
      </c>
      <c r="F7659">
        <v>67702</v>
      </c>
      <c r="G7659">
        <v>22904</v>
      </c>
      <c r="H7659">
        <v>13762</v>
      </c>
      <c r="I7659">
        <v>43112080001</v>
      </c>
      <c r="J7659">
        <v>9</v>
      </c>
      <c r="K7659" t="s">
        <v>1617</v>
      </c>
      <c r="L7659">
        <v>276</v>
      </c>
      <c r="M7659" t="s">
        <v>1457</v>
      </c>
      <c r="N7659" t="s">
        <v>1618</v>
      </c>
      <c r="O7659">
        <v>0</v>
      </c>
      <c r="P7659" t="s">
        <v>1207</v>
      </c>
      <c r="Q7659">
        <v>20100220</v>
      </c>
      <c r="R7659">
        <v>891008979</v>
      </c>
    </row>
    <row r="7660" spans="1:18">
      <c r="A7660" t="s">
        <v>1629</v>
      </c>
      <c r="B7660" t="s">
        <v>1630</v>
      </c>
      <c r="C7660">
        <v>201012</v>
      </c>
      <c r="D7660">
        <v>25</v>
      </c>
      <c r="E7660" t="s">
        <v>1212</v>
      </c>
      <c r="F7660">
        <v>7848</v>
      </c>
      <c r="G7660">
        <v>11117</v>
      </c>
      <c r="H7660">
        <v>24185</v>
      </c>
      <c r="I7660">
        <v>43112077400</v>
      </c>
      <c r="J7660">
        <v>9</v>
      </c>
      <c r="K7660" t="s">
        <v>1621</v>
      </c>
      <c r="L7660">
        <v>276</v>
      </c>
      <c r="M7660" t="s">
        <v>1457</v>
      </c>
      <c r="N7660" t="s">
        <v>1618</v>
      </c>
      <c r="O7660">
        <v>0</v>
      </c>
      <c r="P7660" t="s">
        <v>1207</v>
      </c>
      <c r="Q7660">
        <v>20010313</v>
      </c>
      <c r="R7660">
        <v>891008979</v>
      </c>
    </row>
    <row r="7661" spans="1:18">
      <c r="A7661" t="s">
        <v>1629</v>
      </c>
      <c r="B7661" t="s">
        <v>1631</v>
      </c>
      <c r="C7661">
        <v>201012</v>
      </c>
      <c r="D7661">
        <v>25</v>
      </c>
      <c r="E7661" t="s">
        <v>1212</v>
      </c>
      <c r="F7661">
        <v>2738</v>
      </c>
      <c r="G7661">
        <v>8527</v>
      </c>
      <c r="H7661">
        <v>4002</v>
      </c>
      <c r="I7661">
        <v>43112078100</v>
      </c>
      <c r="J7661">
        <v>9</v>
      </c>
      <c r="K7661" t="s">
        <v>1548</v>
      </c>
      <c r="L7661">
        <v>276</v>
      </c>
      <c r="M7661" t="s">
        <v>1457</v>
      </c>
      <c r="N7661" t="s">
        <v>1618</v>
      </c>
      <c r="O7661">
        <v>0</v>
      </c>
      <c r="P7661" t="s">
        <v>1207</v>
      </c>
      <c r="Q7661">
        <v>20021215</v>
      </c>
      <c r="R7661">
        <v>891008979</v>
      </c>
    </row>
    <row r="7662" spans="1:18">
      <c r="A7662" t="s">
        <v>1629</v>
      </c>
      <c r="B7662" t="s">
        <v>1632</v>
      </c>
      <c r="C7662">
        <v>201012</v>
      </c>
      <c r="D7662">
        <v>31</v>
      </c>
      <c r="E7662" t="s">
        <v>1212</v>
      </c>
      <c r="F7662">
        <v>14311</v>
      </c>
      <c r="G7662">
        <v>17629</v>
      </c>
      <c r="H7662">
        <v>18528</v>
      </c>
      <c r="I7662">
        <v>43112078600</v>
      </c>
      <c r="J7662">
        <v>9</v>
      </c>
      <c r="K7662" t="s">
        <v>1548</v>
      </c>
      <c r="L7662">
        <v>276</v>
      </c>
      <c r="M7662" t="s">
        <v>1457</v>
      </c>
      <c r="N7662" t="s">
        <v>1618</v>
      </c>
      <c r="O7662">
        <v>0</v>
      </c>
      <c r="P7662" t="s">
        <v>1207</v>
      </c>
      <c r="Q7662">
        <v>20030501</v>
      </c>
      <c r="R7662">
        <v>891008979</v>
      </c>
    </row>
    <row r="7663" spans="1:18">
      <c r="A7663" t="s">
        <v>1629</v>
      </c>
      <c r="B7663" t="s">
        <v>1639</v>
      </c>
      <c r="C7663">
        <v>201012</v>
      </c>
      <c r="D7663">
        <v>31</v>
      </c>
      <c r="E7663" t="s">
        <v>1212</v>
      </c>
      <c r="F7663">
        <v>12652</v>
      </c>
      <c r="G7663">
        <v>10883</v>
      </c>
      <c r="H7663">
        <v>11578</v>
      </c>
      <c r="I7663">
        <v>43112078700</v>
      </c>
      <c r="J7663">
        <v>9</v>
      </c>
      <c r="K7663" t="s">
        <v>1634</v>
      </c>
      <c r="L7663">
        <v>276</v>
      </c>
      <c r="M7663" t="s">
        <v>1457</v>
      </c>
      <c r="N7663" t="s">
        <v>1618</v>
      </c>
      <c r="O7663">
        <v>0</v>
      </c>
      <c r="P7663" t="s">
        <v>1207</v>
      </c>
      <c r="Q7663">
        <v>20030722</v>
      </c>
      <c r="R7663">
        <v>891008979</v>
      </c>
    </row>
    <row r="7664" spans="1:18">
      <c r="A7664" t="s">
        <v>1629</v>
      </c>
      <c r="B7664" t="s">
        <v>1636</v>
      </c>
      <c r="C7664">
        <v>201012</v>
      </c>
      <c r="D7664">
        <v>31</v>
      </c>
      <c r="E7664" t="s">
        <v>1212</v>
      </c>
      <c r="F7664">
        <v>1480</v>
      </c>
      <c r="G7664">
        <v>18751</v>
      </c>
      <c r="H7664">
        <v>2545</v>
      </c>
      <c r="I7664">
        <v>43112078900</v>
      </c>
      <c r="J7664">
        <v>9</v>
      </c>
      <c r="K7664" t="s">
        <v>1634</v>
      </c>
      <c r="L7664">
        <v>276</v>
      </c>
      <c r="M7664" t="s">
        <v>1457</v>
      </c>
      <c r="N7664" t="s">
        <v>1618</v>
      </c>
      <c r="O7664">
        <v>0</v>
      </c>
      <c r="P7664" t="s">
        <v>1207</v>
      </c>
      <c r="Q7664">
        <v>20031005</v>
      </c>
      <c r="R7664">
        <v>891008979</v>
      </c>
    </row>
    <row r="7665" spans="1:18">
      <c r="A7665" t="s">
        <v>1629</v>
      </c>
      <c r="B7665" t="s">
        <v>1633</v>
      </c>
      <c r="C7665">
        <v>201012</v>
      </c>
      <c r="D7665">
        <v>7</v>
      </c>
      <c r="E7665" t="s">
        <v>1212</v>
      </c>
      <c r="F7665">
        <v>3805</v>
      </c>
      <c r="G7665">
        <v>4660</v>
      </c>
      <c r="H7665">
        <v>12869</v>
      </c>
      <c r="I7665">
        <v>43112079100</v>
      </c>
      <c r="J7665">
        <v>9</v>
      </c>
      <c r="K7665" t="s">
        <v>1634</v>
      </c>
      <c r="L7665">
        <v>276</v>
      </c>
      <c r="M7665" t="s">
        <v>1457</v>
      </c>
      <c r="N7665" t="s">
        <v>1618</v>
      </c>
      <c r="O7665">
        <v>0</v>
      </c>
      <c r="P7665" t="s">
        <v>1207</v>
      </c>
      <c r="Q7665">
        <v>20040303</v>
      </c>
      <c r="R7665">
        <v>891008979</v>
      </c>
    </row>
    <row r="7666" spans="1:18">
      <c r="A7666" t="s">
        <v>1629</v>
      </c>
      <c r="B7666" t="s">
        <v>1637</v>
      </c>
      <c r="C7666">
        <v>201012</v>
      </c>
      <c r="D7666">
        <v>31</v>
      </c>
      <c r="E7666" t="s">
        <v>1212</v>
      </c>
      <c r="F7666">
        <v>5260</v>
      </c>
      <c r="G7666">
        <v>14776</v>
      </c>
      <c r="H7666">
        <v>18513</v>
      </c>
      <c r="I7666">
        <v>43112079500</v>
      </c>
      <c r="J7666">
        <v>9</v>
      </c>
      <c r="K7666" t="s">
        <v>1634</v>
      </c>
      <c r="L7666">
        <v>276</v>
      </c>
      <c r="M7666" t="s">
        <v>1457</v>
      </c>
      <c r="N7666" t="s">
        <v>1618</v>
      </c>
      <c r="O7666">
        <v>0</v>
      </c>
      <c r="P7666" t="s">
        <v>1207</v>
      </c>
      <c r="Q7666">
        <v>20050903</v>
      </c>
      <c r="R7666">
        <v>891008979</v>
      </c>
    </row>
    <row r="7667" spans="1:18">
      <c r="A7667" t="s">
        <v>1615</v>
      </c>
      <c r="B7667" t="s">
        <v>1620</v>
      </c>
      <c r="C7667">
        <v>201001</v>
      </c>
      <c r="D7667">
        <v>0</v>
      </c>
      <c r="E7667" t="s">
        <v>1212</v>
      </c>
      <c r="F7667">
        <v>0</v>
      </c>
      <c r="G7667">
        <v>0</v>
      </c>
      <c r="H7667">
        <v>0</v>
      </c>
      <c r="I7667">
        <v>43112077503</v>
      </c>
      <c r="J7667">
        <v>12</v>
      </c>
      <c r="K7667" t="s">
        <v>1621</v>
      </c>
      <c r="L7667">
        <v>276</v>
      </c>
      <c r="M7667" t="s">
        <v>1457</v>
      </c>
      <c r="N7667" t="s">
        <v>1618</v>
      </c>
      <c r="O7667">
        <v>0</v>
      </c>
      <c r="P7667" t="s">
        <v>1425</v>
      </c>
      <c r="Q7667">
        <v>20020106</v>
      </c>
      <c r="R7667">
        <v>891008979</v>
      </c>
    </row>
    <row r="7668" spans="1:18">
      <c r="A7668" t="s">
        <v>1615</v>
      </c>
      <c r="B7668" t="s">
        <v>1638</v>
      </c>
      <c r="C7668">
        <v>201001</v>
      </c>
      <c r="D7668">
        <v>0</v>
      </c>
      <c r="E7668" t="s">
        <v>1212</v>
      </c>
      <c r="F7668">
        <v>0</v>
      </c>
      <c r="G7668">
        <v>0</v>
      </c>
      <c r="H7668">
        <v>0</v>
      </c>
      <c r="I7668">
        <v>43112079400</v>
      </c>
      <c r="J7668">
        <v>12</v>
      </c>
      <c r="K7668" t="s">
        <v>1621</v>
      </c>
      <c r="L7668">
        <v>276</v>
      </c>
      <c r="M7668" t="s">
        <v>1457</v>
      </c>
      <c r="N7668" t="s">
        <v>1618</v>
      </c>
      <c r="O7668">
        <v>0</v>
      </c>
      <c r="P7668" t="s">
        <v>1207</v>
      </c>
      <c r="Q7668">
        <v>20041204</v>
      </c>
      <c r="R7668">
        <v>891008979</v>
      </c>
    </row>
    <row r="7669" spans="1:18">
      <c r="A7669" t="s">
        <v>1629</v>
      </c>
      <c r="B7669" t="s">
        <v>1639</v>
      </c>
      <c r="C7669">
        <v>201001</v>
      </c>
      <c r="D7669">
        <v>0</v>
      </c>
      <c r="E7669" t="s">
        <v>1212</v>
      </c>
      <c r="F7669">
        <v>0</v>
      </c>
      <c r="G7669">
        <v>0</v>
      </c>
      <c r="H7669">
        <v>0</v>
      </c>
      <c r="I7669">
        <v>43112078700</v>
      </c>
      <c r="J7669">
        <v>12</v>
      </c>
      <c r="K7669" t="s">
        <v>1634</v>
      </c>
      <c r="L7669">
        <v>276</v>
      </c>
      <c r="M7669" t="s">
        <v>1457</v>
      </c>
      <c r="N7669" t="s">
        <v>1618</v>
      </c>
      <c r="O7669">
        <v>0</v>
      </c>
      <c r="P7669" t="s">
        <v>1207</v>
      </c>
      <c r="Q7669">
        <v>20030722</v>
      </c>
      <c r="R7669">
        <v>891008979</v>
      </c>
    </row>
    <row r="7670" spans="1:18">
      <c r="A7670" t="s">
        <v>1629</v>
      </c>
      <c r="B7670" t="s">
        <v>1636</v>
      </c>
      <c r="C7670">
        <v>201001</v>
      </c>
      <c r="D7670">
        <v>0</v>
      </c>
      <c r="E7670" t="s">
        <v>1212</v>
      </c>
      <c r="F7670">
        <v>0</v>
      </c>
      <c r="G7670">
        <v>0</v>
      </c>
      <c r="H7670">
        <v>0</v>
      </c>
      <c r="I7670">
        <v>43112078900</v>
      </c>
      <c r="J7670">
        <v>12</v>
      </c>
      <c r="K7670" t="s">
        <v>1634</v>
      </c>
      <c r="L7670">
        <v>276</v>
      </c>
      <c r="M7670" t="s">
        <v>1457</v>
      </c>
      <c r="N7670" t="s">
        <v>1618</v>
      </c>
      <c r="O7670">
        <v>0</v>
      </c>
      <c r="P7670" t="s">
        <v>1207</v>
      </c>
      <c r="Q7670">
        <v>20031005</v>
      </c>
      <c r="R7670">
        <v>891008979</v>
      </c>
    </row>
    <row r="7671" spans="1:18">
      <c r="A7671" t="s">
        <v>1629</v>
      </c>
      <c r="B7671" t="s">
        <v>1637</v>
      </c>
      <c r="C7671">
        <v>201001</v>
      </c>
      <c r="D7671">
        <v>0</v>
      </c>
      <c r="E7671" t="s">
        <v>1212</v>
      </c>
      <c r="F7671">
        <v>0</v>
      </c>
      <c r="G7671">
        <v>0</v>
      </c>
      <c r="H7671">
        <v>0</v>
      </c>
      <c r="I7671">
        <v>43112079500</v>
      </c>
      <c r="J7671">
        <v>12</v>
      </c>
      <c r="K7671" t="s">
        <v>1634</v>
      </c>
      <c r="L7671">
        <v>276</v>
      </c>
      <c r="M7671" t="s">
        <v>1457</v>
      </c>
      <c r="N7671" t="s">
        <v>1618</v>
      </c>
      <c r="O7671">
        <v>0</v>
      </c>
      <c r="P7671" t="s">
        <v>1207</v>
      </c>
      <c r="Q7671">
        <v>20050903</v>
      </c>
      <c r="R7671">
        <v>891008979</v>
      </c>
    </row>
    <row r="7672" spans="1:18">
      <c r="A7672" t="s">
        <v>1615</v>
      </c>
      <c r="B7672" t="s">
        <v>1620</v>
      </c>
      <c r="C7672">
        <v>201002</v>
      </c>
      <c r="D7672">
        <v>0</v>
      </c>
      <c r="E7672" t="s">
        <v>1212</v>
      </c>
      <c r="F7672">
        <v>0</v>
      </c>
      <c r="G7672">
        <v>0</v>
      </c>
      <c r="H7672">
        <v>0</v>
      </c>
      <c r="I7672">
        <v>43112077503</v>
      </c>
      <c r="J7672">
        <v>12</v>
      </c>
      <c r="K7672" t="s">
        <v>1621</v>
      </c>
      <c r="L7672">
        <v>276</v>
      </c>
      <c r="M7672" t="s">
        <v>1457</v>
      </c>
      <c r="N7672" t="s">
        <v>1618</v>
      </c>
      <c r="O7672">
        <v>0</v>
      </c>
      <c r="P7672" t="s">
        <v>1425</v>
      </c>
      <c r="Q7672">
        <v>20020106</v>
      </c>
      <c r="R7672">
        <v>891008979</v>
      </c>
    </row>
    <row r="7673" spans="1:18">
      <c r="A7673" t="s">
        <v>1615</v>
      </c>
      <c r="B7673" t="s">
        <v>1638</v>
      </c>
      <c r="C7673">
        <v>201002</v>
      </c>
      <c r="D7673">
        <v>0</v>
      </c>
      <c r="E7673" t="s">
        <v>1212</v>
      </c>
      <c r="F7673">
        <v>0</v>
      </c>
      <c r="G7673">
        <v>0</v>
      </c>
      <c r="H7673">
        <v>0</v>
      </c>
      <c r="I7673">
        <v>43112079400</v>
      </c>
      <c r="J7673">
        <v>12</v>
      </c>
      <c r="K7673" t="s">
        <v>1621</v>
      </c>
      <c r="L7673">
        <v>276</v>
      </c>
      <c r="M7673" t="s">
        <v>1457</v>
      </c>
      <c r="N7673" t="s">
        <v>1618</v>
      </c>
      <c r="O7673">
        <v>0</v>
      </c>
      <c r="P7673" t="s">
        <v>1207</v>
      </c>
      <c r="Q7673">
        <v>20041204</v>
      </c>
      <c r="R7673">
        <v>891008979</v>
      </c>
    </row>
    <row r="7674" spans="1:18">
      <c r="A7674" t="s">
        <v>1629</v>
      </c>
      <c r="B7674" t="s">
        <v>1639</v>
      </c>
      <c r="C7674">
        <v>201002</v>
      </c>
      <c r="D7674">
        <v>0</v>
      </c>
      <c r="E7674" t="s">
        <v>1212</v>
      </c>
      <c r="F7674">
        <v>0</v>
      </c>
      <c r="G7674">
        <v>0</v>
      </c>
      <c r="H7674">
        <v>0</v>
      </c>
      <c r="I7674">
        <v>43112078700</v>
      </c>
      <c r="J7674">
        <v>12</v>
      </c>
      <c r="K7674" t="s">
        <v>1634</v>
      </c>
      <c r="L7674">
        <v>276</v>
      </c>
      <c r="M7674" t="s">
        <v>1457</v>
      </c>
      <c r="N7674" t="s">
        <v>1618</v>
      </c>
      <c r="O7674">
        <v>0</v>
      </c>
      <c r="P7674" t="s">
        <v>1207</v>
      </c>
      <c r="Q7674">
        <v>20030722</v>
      </c>
      <c r="R7674">
        <v>891008979</v>
      </c>
    </row>
    <row r="7675" spans="1:18">
      <c r="A7675" t="s">
        <v>1629</v>
      </c>
      <c r="B7675" t="s">
        <v>1636</v>
      </c>
      <c r="C7675">
        <v>201002</v>
      </c>
      <c r="D7675">
        <v>0</v>
      </c>
      <c r="E7675" t="s">
        <v>1212</v>
      </c>
      <c r="F7675">
        <v>0</v>
      </c>
      <c r="G7675">
        <v>0</v>
      </c>
      <c r="H7675">
        <v>0</v>
      </c>
      <c r="I7675">
        <v>43112078900</v>
      </c>
      <c r="J7675">
        <v>12</v>
      </c>
      <c r="K7675" t="s">
        <v>1634</v>
      </c>
      <c r="L7675">
        <v>276</v>
      </c>
      <c r="M7675" t="s">
        <v>1457</v>
      </c>
      <c r="N7675" t="s">
        <v>1618</v>
      </c>
      <c r="O7675">
        <v>0</v>
      </c>
      <c r="P7675" t="s">
        <v>1207</v>
      </c>
      <c r="Q7675">
        <v>20031005</v>
      </c>
      <c r="R7675">
        <v>891008979</v>
      </c>
    </row>
    <row r="7676" spans="1:18">
      <c r="A7676" t="s">
        <v>1629</v>
      </c>
      <c r="B7676" t="s">
        <v>1637</v>
      </c>
      <c r="C7676">
        <v>201002</v>
      </c>
      <c r="D7676">
        <v>0</v>
      </c>
      <c r="E7676" t="s">
        <v>1212</v>
      </c>
      <c r="F7676">
        <v>0</v>
      </c>
      <c r="G7676">
        <v>0</v>
      </c>
      <c r="H7676">
        <v>0</v>
      </c>
      <c r="I7676">
        <v>43112079500</v>
      </c>
      <c r="J7676">
        <v>12</v>
      </c>
      <c r="K7676" t="s">
        <v>1634</v>
      </c>
      <c r="L7676">
        <v>276</v>
      </c>
      <c r="M7676" t="s">
        <v>1457</v>
      </c>
      <c r="N7676" t="s">
        <v>1618</v>
      </c>
      <c r="O7676">
        <v>0</v>
      </c>
      <c r="P7676" t="s">
        <v>1207</v>
      </c>
      <c r="Q7676">
        <v>20050903</v>
      </c>
      <c r="R7676">
        <v>891008979</v>
      </c>
    </row>
    <row r="7677" spans="1:18">
      <c r="A7677" t="s">
        <v>1615</v>
      </c>
      <c r="B7677" t="s">
        <v>1620</v>
      </c>
      <c r="C7677">
        <v>201003</v>
      </c>
      <c r="D7677">
        <v>0</v>
      </c>
      <c r="E7677" t="s">
        <v>1212</v>
      </c>
      <c r="F7677">
        <v>0</v>
      </c>
      <c r="G7677">
        <v>0</v>
      </c>
      <c r="H7677">
        <v>0</v>
      </c>
      <c r="I7677">
        <v>43112077503</v>
      </c>
      <c r="J7677">
        <v>12</v>
      </c>
      <c r="K7677" t="s">
        <v>1621</v>
      </c>
      <c r="L7677">
        <v>276</v>
      </c>
      <c r="M7677" t="s">
        <v>1457</v>
      </c>
      <c r="N7677" t="s">
        <v>1618</v>
      </c>
      <c r="O7677">
        <v>0</v>
      </c>
      <c r="P7677" t="s">
        <v>1425</v>
      </c>
      <c r="Q7677">
        <v>20020106</v>
      </c>
      <c r="R7677">
        <v>891008979</v>
      </c>
    </row>
    <row r="7678" spans="1:18">
      <c r="A7678" t="s">
        <v>1615</v>
      </c>
      <c r="B7678" t="s">
        <v>1638</v>
      </c>
      <c r="C7678">
        <v>201003</v>
      </c>
      <c r="D7678">
        <v>0</v>
      </c>
      <c r="E7678" t="s">
        <v>1212</v>
      </c>
      <c r="F7678">
        <v>0</v>
      </c>
      <c r="G7678">
        <v>0</v>
      </c>
      <c r="H7678">
        <v>0</v>
      </c>
      <c r="I7678">
        <v>43112079400</v>
      </c>
      <c r="J7678">
        <v>12</v>
      </c>
      <c r="K7678" t="s">
        <v>1621</v>
      </c>
      <c r="L7678">
        <v>276</v>
      </c>
      <c r="M7678" t="s">
        <v>1457</v>
      </c>
      <c r="N7678" t="s">
        <v>1618</v>
      </c>
      <c r="O7678">
        <v>0</v>
      </c>
      <c r="P7678" t="s">
        <v>1207</v>
      </c>
      <c r="Q7678">
        <v>20041204</v>
      </c>
      <c r="R7678">
        <v>891008979</v>
      </c>
    </row>
    <row r="7679" spans="1:18">
      <c r="A7679" t="s">
        <v>1629</v>
      </c>
      <c r="B7679" t="s">
        <v>1639</v>
      </c>
      <c r="C7679">
        <v>201003</v>
      </c>
      <c r="D7679">
        <v>0</v>
      </c>
      <c r="E7679" t="s">
        <v>1212</v>
      </c>
      <c r="F7679">
        <v>0</v>
      </c>
      <c r="G7679">
        <v>0</v>
      </c>
      <c r="H7679">
        <v>0</v>
      </c>
      <c r="I7679">
        <v>43112078700</v>
      </c>
      <c r="J7679">
        <v>12</v>
      </c>
      <c r="K7679" t="s">
        <v>1634</v>
      </c>
      <c r="L7679">
        <v>276</v>
      </c>
      <c r="M7679" t="s">
        <v>1457</v>
      </c>
      <c r="N7679" t="s">
        <v>1618</v>
      </c>
      <c r="O7679">
        <v>0</v>
      </c>
      <c r="P7679" t="s">
        <v>1207</v>
      </c>
      <c r="Q7679">
        <v>20030722</v>
      </c>
      <c r="R7679">
        <v>891008979</v>
      </c>
    </row>
    <row r="7680" spans="1:18">
      <c r="A7680" t="s">
        <v>1615</v>
      </c>
      <c r="B7680" t="s">
        <v>1620</v>
      </c>
      <c r="C7680">
        <v>201004</v>
      </c>
      <c r="D7680">
        <v>0</v>
      </c>
      <c r="E7680" t="s">
        <v>1212</v>
      </c>
      <c r="F7680">
        <v>0</v>
      </c>
      <c r="G7680">
        <v>0</v>
      </c>
      <c r="H7680">
        <v>0</v>
      </c>
      <c r="I7680">
        <v>43112077503</v>
      </c>
      <c r="J7680">
        <v>12</v>
      </c>
      <c r="K7680" t="s">
        <v>1621</v>
      </c>
      <c r="L7680">
        <v>276</v>
      </c>
      <c r="M7680" t="s">
        <v>1457</v>
      </c>
      <c r="N7680" t="s">
        <v>1618</v>
      </c>
      <c r="O7680">
        <v>0</v>
      </c>
      <c r="P7680" t="s">
        <v>1425</v>
      </c>
      <c r="Q7680">
        <v>20020106</v>
      </c>
      <c r="R7680">
        <v>891008979</v>
      </c>
    </row>
    <row r="7681" spans="1:18">
      <c r="A7681" t="s">
        <v>1615</v>
      </c>
      <c r="B7681" t="s">
        <v>1638</v>
      </c>
      <c r="C7681">
        <v>201004</v>
      </c>
      <c r="D7681">
        <v>0</v>
      </c>
      <c r="E7681" t="s">
        <v>1212</v>
      </c>
      <c r="F7681">
        <v>0</v>
      </c>
      <c r="G7681">
        <v>0</v>
      </c>
      <c r="H7681">
        <v>0</v>
      </c>
      <c r="I7681">
        <v>43112079400</v>
      </c>
      <c r="J7681">
        <v>12</v>
      </c>
      <c r="K7681" t="s">
        <v>1621</v>
      </c>
      <c r="L7681">
        <v>276</v>
      </c>
      <c r="M7681" t="s">
        <v>1457</v>
      </c>
      <c r="N7681" t="s">
        <v>1618</v>
      </c>
      <c r="O7681">
        <v>0</v>
      </c>
      <c r="P7681" t="s">
        <v>1207</v>
      </c>
      <c r="Q7681">
        <v>20041204</v>
      </c>
      <c r="R7681">
        <v>891008979</v>
      </c>
    </row>
    <row r="7682" spans="1:18">
      <c r="A7682" t="s">
        <v>1622</v>
      </c>
      <c r="B7682" t="s">
        <v>1628</v>
      </c>
      <c r="C7682">
        <v>201004</v>
      </c>
      <c r="D7682">
        <v>0</v>
      </c>
      <c r="E7682" t="s">
        <v>1212</v>
      </c>
      <c r="F7682">
        <v>0</v>
      </c>
      <c r="G7682">
        <v>0</v>
      </c>
      <c r="H7682">
        <v>0</v>
      </c>
      <c r="I7682">
        <v>43112079802</v>
      </c>
      <c r="J7682">
        <v>12</v>
      </c>
      <c r="K7682" t="s">
        <v>1617</v>
      </c>
      <c r="L7682">
        <v>276</v>
      </c>
      <c r="M7682" t="s">
        <v>1457</v>
      </c>
      <c r="N7682" t="s">
        <v>1618</v>
      </c>
      <c r="O7682">
        <v>0</v>
      </c>
      <c r="P7682" t="s">
        <v>1207</v>
      </c>
      <c r="Q7682">
        <v>20070209</v>
      </c>
      <c r="R7682">
        <v>891008979</v>
      </c>
    </row>
    <row r="7683" spans="1:18">
      <c r="A7683" t="s">
        <v>1629</v>
      </c>
      <c r="B7683" t="s">
        <v>1639</v>
      </c>
      <c r="C7683">
        <v>201004</v>
      </c>
      <c r="D7683">
        <v>0</v>
      </c>
      <c r="E7683" t="s">
        <v>1212</v>
      </c>
      <c r="F7683">
        <v>0</v>
      </c>
      <c r="G7683">
        <v>0</v>
      </c>
      <c r="H7683">
        <v>0</v>
      </c>
      <c r="I7683">
        <v>43112078700</v>
      </c>
      <c r="J7683">
        <v>12</v>
      </c>
      <c r="K7683" t="s">
        <v>1634</v>
      </c>
      <c r="L7683">
        <v>276</v>
      </c>
      <c r="M7683" t="s">
        <v>1457</v>
      </c>
      <c r="N7683" t="s">
        <v>1618</v>
      </c>
      <c r="O7683">
        <v>0</v>
      </c>
      <c r="P7683" t="s">
        <v>1207</v>
      </c>
      <c r="Q7683">
        <v>20030722</v>
      </c>
      <c r="R7683">
        <v>891008979</v>
      </c>
    </row>
    <row r="7684" spans="1:18">
      <c r="A7684" t="s">
        <v>1629</v>
      </c>
      <c r="B7684" t="s">
        <v>1635</v>
      </c>
      <c r="C7684">
        <v>201004</v>
      </c>
      <c r="D7684">
        <v>0</v>
      </c>
      <c r="E7684" t="s">
        <v>1212</v>
      </c>
      <c r="F7684">
        <v>0</v>
      </c>
      <c r="G7684">
        <v>0</v>
      </c>
      <c r="H7684">
        <v>0</v>
      </c>
      <c r="I7684">
        <v>43112079301</v>
      </c>
      <c r="J7684">
        <v>12</v>
      </c>
      <c r="K7684" t="s">
        <v>1548</v>
      </c>
      <c r="L7684">
        <v>276</v>
      </c>
      <c r="M7684" t="s">
        <v>1457</v>
      </c>
      <c r="N7684" t="s">
        <v>1618</v>
      </c>
      <c r="O7684">
        <v>0</v>
      </c>
      <c r="P7684" t="s">
        <v>1207</v>
      </c>
      <c r="Q7684">
        <v>20040423</v>
      </c>
      <c r="R7684">
        <v>891008979</v>
      </c>
    </row>
    <row r="7685" spans="1:18">
      <c r="A7685" t="s">
        <v>1615</v>
      </c>
      <c r="B7685" t="s">
        <v>1620</v>
      </c>
      <c r="C7685">
        <v>201005</v>
      </c>
      <c r="D7685">
        <v>0</v>
      </c>
      <c r="E7685" t="s">
        <v>1212</v>
      </c>
      <c r="F7685">
        <v>0</v>
      </c>
      <c r="G7685">
        <v>0</v>
      </c>
      <c r="H7685">
        <v>0</v>
      </c>
      <c r="I7685">
        <v>43112077503</v>
      </c>
      <c r="J7685">
        <v>12</v>
      </c>
      <c r="K7685" t="s">
        <v>1621</v>
      </c>
      <c r="L7685">
        <v>276</v>
      </c>
      <c r="M7685" t="s">
        <v>1457</v>
      </c>
      <c r="N7685" t="s">
        <v>1618</v>
      </c>
      <c r="O7685">
        <v>0</v>
      </c>
      <c r="P7685" t="s">
        <v>1425</v>
      </c>
      <c r="Q7685">
        <v>20020106</v>
      </c>
      <c r="R7685">
        <v>891008979</v>
      </c>
    </row>
    <row r="7686" spans="1:18">
      <c r="A7686" t="s">
        <v>1615</v>
      </c>
      <c r="B7686" t="s">
        <v>1638</v>
      </c>
      <c r="C7686">
        <v>201005</v>
      </c>
      <c r="D7686">
        <v>0</v>
      </c>
      <c r="E7686" t="s">
        <v>1212</v>
      </c>
      <c r="F7686">
        <v>0</v>
      </c>
      <c r="G7686">
        <v>0</v>
      </c>
      <c r="H7686">
        <v>0</v>
      </c>
      <c r="I7686">
        <v>43112079400</v>
      </c>
      <c r="J7686">
        <v>12</v>
      </c>
      <c r="K7686" t="s">
        <v>1621</v>
      </c>
      <c r="L7686">
        <v>276</v>
      </c>
      <c r="M7686" t="s">
        <v>1457</v>
      </c>
      <c r="N7686" t="s">
        <v>1618</v>
      </c>
      <c r="O7686">
        <v>0</v>
      </c>
      <c r="P7686" t="s">
        <v>1207</v>
      </c>
      <c r="Q7686">
        <v>20041204</v>
      </c>
      <c r="R7686">
        <v>891008979</v>
      </c>
    </row>
    <row r="7687" spans="1:18">
      <c r="A7687" t="s">
        <v>1622</v>
      </c>
      <c r="B7687" t="s">
        <v>1628</v>
      </c>
      <c r="C7687">
        <v>201005</v>
      </c>
      <c r="D7687">
        <v>0</v>
      </c>
      <c r="E7687" t="s">
        <v>1212</v>
      </c>
      <c r="F7687">
        <v>0</v>
      </c>
      <c r="G7687">
        <v>0</v>
      </c>
      <c r="H7687">
        <v>0</v>
      </c>
      <c r="I7687">
        <v>43112079802</v>
      </c>
      <c r="J7687">
        <v>12</v>
      </c>
      <c r="K7687" t="s">
        <v>1617</v>
      </c>
      <c r="L7687">
        <v>276</v>
      </c>
      <c r="M7687" t="s">
        <v>1457</v>
      </c>
      <c r="N7687" t="s">
        <v>1618</v>
      </c>
      <c r="O7687">
        <v>0</v>
      </c>
      <c r="P7687" t="s">
        <v>1207</v>
      </c>
      <c r="Q7687">
        <v>20070209</v>
      </c>
      <c r="R7687">
        <v>891008979</v>
      </c>
    </row>
    <row r="7688" spans="1:18">
      <c r="A7688" t="s">
        <v>1629</v>
      </c>
      <c r="B7688" t="s">
        <v>1639</v>
      </c>
      <c r="C7688">
        <v>201005</v>
      </c>
      <c r="D7688">
        <v>0</v>
      </c>
      <c r="E7688" t="s">
        <v>1212</v>
      </c>
      <c r="F7688">
        <v>0</v>
      </c>
      <c r="G7688">
        <v>0</v>
      </c>
      <c r="H7688">
        <v>0</v>
      </c>
      <c r="I7688">
        <v>43112078700</v>
      </c>
      <c r="J7688">
        <v>12</v>
      </c>
      <c r="K7688" t="s">
        <v>1634</v>
      </c>
      <c r="L7688">
        <v>276</v>
      </c>
      <c r="M7688" t="s">
        <v>1457</v>
      </c>
      <c r="N7688" t="s">
        <v>1618</v>
      </c>
      <c r="O7688">
        <v>0</v>
      </c>
      <c r="P7688" t="s">
        <v>1207</v>
      </c>
      <c r="Q7688">
        <v>20030722</v>
      </c>
      <c r="R7688">
        <v>891008979</v>
      </c>
    </row>
    <row r="7689" spans="1:18">
      <c r="A7689" t="s">
        <v>1629</v>
      </c>
      <c r="B7689" t="s">
        <v>1635</v>
      </c>
      <c r="C7689">
        <v>201005</v>
      </c>
      <c r="D7689">
        <v>0</v>
      </c>
      <c r="E7689" t="s">
        <v>1212</v>
      </c>
      <c r="F7689">
        <v>0</v>
      </c>
      <c r="G7689">
        <v>0</v>
      </c>
      <c r="H7689">
        <v>0</v>
      </c>
      <c r="I7689">
        <v>43112079301</v>
      </c>
      <c r="J7689">
        <v>12</v>
      </c>
      <c r="K7689" t="s">
        <v>1548</v>
      </c>
      <c r="L7689">
        <v>276</v>
      </c>
      <c r="M7689" t="s">
        <v>1457</v>
      </c>
      <c r="N7689" t="s">
        <v>1618</v>
      </c>
      <c r="O7689">
        <v>0</v>
      </c>
      <c r="P7689" t="s">
        <v>1207</v>
      </c>
      <c r="Q7689">
        <v>20040423</v>
      </c>
      <c r="R7689">
        <v>891008979</v>
      </c>
    </row>
    <row r="7690" spans="1:18">
      <c r="A7690" t="s">
        <v>1615</v>
      </c>
      <c r="B7690" t="s">
        <v>1620</v>
      </c>
      <c r="C7690">
        <v>201006</v>
      </c>
      <c r="D7690">
        <v>0</v>
      </c>
      <c r="E7690" t="s">
        <v>1212</v>
      </c>
      <c r="F7690">
        <v>0</v>
      </c>
      <c r="G7690">
        <v>0</v>
      </c>
      <c r="H7690">
        <v>0</v>
      </c>
      <c r="I7690">
        <v>43112077503</v>
      </c>
      <c r="J7690">
        <v>12</v>
      </c>
      <c r="K7690" t="s">
        <v>1621</v>
      </c>
      <c r="L7690">
        <v>276</v>
      </c>
      <c r="M7690" t="s">
        <v>1457</v>
      </c>
      <c r="N7690" t="s">
        <v>1618</v>
      </c>
      <c r="O7690">
        <v>0</v>
      </c>
      <c r="P7690" t="s">
        <v>1425</v>
      </c>
      <c r="Q7690">
        <v>20020106</v>
      </c>
      <c r="R7690">
        <v>891008979</v>
      </c>
    </row>
    <row r="7691" spans="1:18">
      <c r="A7691" t="s">
        <v>1615</v>
      </c>
      <c r="B7691" t="s">
        <v>1638</v>
      </c>
      <c r="C7691">
        <v>201006</v>
      </c>
      <c r="D7691">
        <v>0</v>
      </c>
      <c r="E7691" t="s">
        <v>1212</v>
      </c>
      <c r="F7691">
        <v>0</v>
      </c>
      <c r="G7691">
        <v>0</v>
      </c>
      <c r="H7691">
        <v>0</v>
      </c>
      <c r="I7691">
        <v>43112079400</v>
      </c>
      <c r="J7691">
        <v>12</v>
      </c>
      <c r="K7691" t="s">
        <v>1621</v>
      </c>
      <c r="L7691">
        <v>276</v>
      </c>
      <c r="M7691" t="s">
        <v>1457</v>
      </c>
      <c r="N7691" t="s">
        <v>1618</v>
      </c>
      <c r="O7691">
        <v>0</v>
      </c>
      <c r="P7691" t="s">
        <v>1207</v>
      </c>
      <c r="Q7691">
        <v>20041204</v>
      </c>
      <c r="R7691">
        <v>891008979</v>
      </c>
    </row>
    <row r="7692" spans="1:18">
      <c r="A7692" t="s">
        <v>1622</v>
      </c>
      <c r="B7692" t="s">
        <v>1628</v>
      </c>
      <c r="C7692">
        <v>201006</v>
      </c>
      <c r="D7692">
        <v>0</v>
      </c>
      <c r="E7692" t="s">
        <v>1212</v>
      </c>
      <c r="F7692">
        <v>0</v>
      </c>
      <c r="G7692">
        <v>0</v>
      </c>
      <c r="H7692">
        <v>0</v>
      </c>
      <c r="I7692">
        <v>43112079802</v>
      </c>
      <c r="J7692">
        <v>12</v>
      </c>
      <c r="K7692" t="s">
        <v>1617</v>
      </c>
      <c r="L7692">
        <v>276</v>
      </c>
      <c r="M7692" t="s">
        <v>1457</v>
      </c>
      <c r="N7692" t="s">
        <v>1618</v>
      </c>
      <c r="O7692">
        <v>0</v>
      </c>
      <c r="P7692" t="s">
        <v>1207</v>
      </c>
      <c r="Q7692">
        <v>20070209</v>
      </c>
      <c r="R7692">
        <v>891008979</v>
      </c>
    </row>
    <row r="7693" spans="1:18">
      <c r="A7693" t="s">
        <v>1629</v>
      </c>
      <c r="B7693" t="s">
        <v>1639</v>
      </c>
      <c r="C7693">
        <v>201006</v>
      </c>
      <c r="D7693">
        <v>0</v>
      </c>
      <c r="E7693" t="s">
        <v>1212</v>
      </c>
      <c r="F7693">
        <v>0</v>
      </c>
      <c r="G7693">
        <v>0</v>
      </c>
      <c r="H7693">
        <v>0</v>
      </c>
      <c r="I7693">
        <v>43112078700</v>
      </c>
      <c r="J7693">
        <v>12</v>
      </c>
      <c r="K7693" t="s">
        <v>1634</v>
      </c>
      <c r="L7693">
        <v>276</v>
      </c>
      <c r="M7693" t="s">
        <v>1457</v>
      </c>
      <c r="N7693" t="s">
        <v>1618</v>
      </c>
      <c r="O7693">
        <v>0</v>
      </c>
      <c r="P7693" t="s">
        <v>1207</v>
      </c>
      <c r="Q7693">
        <v>20030722</v>
      </c>
      <c r="R7693">
        <v>891008979</v>
      </c>
    </row>
    <row r="7694" spans="1:18">
      <c r="A7694" t="s">
        <v>1629</v>
      </c>
      <c r="B7694" t="s">
        <v>1635</v>
      </c>
      <c r="C7694">
        <v>201006</v>
      </c>
      <c r="D7694">
        <v>0</v>
      </c>
      <c r="E7694" t="s">
        <v>1212</v>
      </c>
      <c r="F7694">
        <v>0</v>
      </c>
      <c r="G7694">
        <v>0</v>
      </c>
      <c r="H7694">
        <v>0</v>
      </c>
      <c r="I7694">
        <v>43112079301</v>
      </c>
      <c r="J7694">
        <v>12</v>
      </c>
      <c r="K7694" t="s">
        <v>1548</v>
      </c>
      <c r="L7694">
        <v>276</v>
      </c>
      <c r="M7694" t="s">
        <v>1457</v>
      </c>
      <c r="N7694" t="s">
        <v>1618</v>
      </c>
      <c r="O7694">
        <v>0</v>
      </c>
      <c r="P7694" t="s">
        <v>1207</v>
      </c>
      <c r="Q7694">
        <v>20040423</v>
      </c>
      <c r="R7694">
        <v>891008979</v>
      </c>
    </row>
    <row r="7695" spans="1:18">
      <c r="A7695" t="s">
        <v>1615</v>
      </c>
      <c r="B7695" t="s">
        <v>1620</v>
      </c>
      <c r="C7695">
        <v>201007</v>
      </c>
      <c r="D7695">
        <v>0</v>
      </c>
      <c r="E7695" t="s">
        <v>1212</v>
      </c>
      <c r="F7695">
        <v>0</v>
      </c>
      <c r="G7695">
        <v>0</v>
      </c>
      <c r="H7695">
        <v>0</v>
      </c>
      <c r="I7695">
        <v>43112077503</v>
      </c>
      <c r="J7695">
        <v>12</v>
      </c>
      <c r="K7695" t="s">
        <v>1621</v>
      </c>
      <c r="L7695">
        <v>276</v>
      </c>
      <c r="M7695" t="s">
        <v>1457</v>
      </c>
      <c r="N7695" t="s">
        <v>1618</v>
      </c>
      <c r="O7695">
        <v>0</v>
      </c>
      <c r="P7695" t="s">
        <v>1425</v>
      </c>
      <c r="Q7695">
        <v>20020106</v>
      </c>
      <c r="R7695">
        <v>891008979</v>
      </c>
    </row>
    <row r="7696" spans="1:18">
      <c r="A7696" t="s">
        <v>1622</v>
      </c>
      <c r="B7696" t="s">
        <v>1628</v>
      </c>
      <c r="C7696">
        <v>201007</v>
      </c>
      <c r="D7696">
        <v>0</v>
      </c>
      <c r="E7696" t="s">
        <v>1212</v>
      </c>
      <c r="F7696">
        <v>0</v>
      </c>
      <c r="G7696">
        <v>0</v>
      </c>
      <c r="H7696">
        <v>0</v>
      </c>
      <c r="I7696">
        <v>43112079802</v>
      </c>
      <c r="J7696">
        <v>12</v>
      </c>
      <c r="K7696" t="s">
        <v>1617</v>
      </c>
      <c r="L7696">
        <v>276</v>
      </c>
      <c r="M7696" t="s">
        <v>1457</v>
      </c>
      <c r="N7696" t="s">
        <v>1618</v>
      </c>
      <c r="O7696">
        <v>0</v>
      </c>
      <c r="P7696" t="s">
        <v>1207</v>
      </c>
      <c r="Q7696">
        <v>20070209</v>
      </c>
      <c r="R7696">
        <v>891008979</v>
      </c>
    </row>
    <row r="7697" spans="1:18">
      <c r="A7697" t="s">
        <v>1629</v>
      </c>
      <c r="B7697" t="s">
        <v>1635</v>
      </c>
      <c r="C7697">
        <v>201007</v>
      </c>
      <c r="D7697">
        <v>0</v>
      </c>
      <c r="E7697" t="s">
        <v>1212</v>
      </c>
      <c r="F7697">
        <v>0</v>
      </c>
      <c r="G7697">
        <v>0</v>
      </c>
      <c r="H7697">
        <v>0</v>
      </c>
      <c r="I7697">
        <v>43112079301</v>
      </c>
      <c r="J7697">
        <v>12</v>
      </c>
      <c r="K7697" t="s">
        <v>1548</v>
      </c>
      <c r="L7697">
        <v>276</v>
      </c>
      <c r="M7697" t="s">
        <v>1457</v>
      </c>
      <c r="N7697" t="s">
        <v>1618</v>
      </c>
      <c r="O7697">
        <v>0</v>
      </c>
      <c r="P7697" t="s">
        <v>1207</v>
      </c>
      <c r="Q7697">
        <v>20040423</v>
      </c>
      <c r="R7697">
        <v>891008979</v>
      </c>
    </row>
    <row r="7698" spans="1:18">
      <c r="A7698" t="s">
        <v>1615</v>
      </c>
      <c r="B7698" t="s">
        <v>1620</v>
      </c>
      <c r="C7698">
        <v>201008</v>
      </c>
      <c r="D7698">
        <v>0</v>
      </c>
      <c r="E7698" t="s">
        <v>1212</v>
      </c>
      <c r="F7698">
        <v>0</v>
      </c>
      <c r="G7698">
        <v>0</v>
      </c>
      <c r="H7698">
        <v>0</v>
      </c>
      <c r="I7698">
        <v>43112077503</v>
      </c>
      <c r="J7698">
        <v>12</v>
      </c>
      <c r="K7698" t="s">
        <v>1621</v>
      </c>
      <c r="L7698">
        <v>276</v>
      </c>
      <c r="M7698" t="s">
        <v>1457</v>
      </c>
      <c r="N7698" t="s">
        <v>1618</v>
      </c>
      <c r="O7698">
        <v>0</v>
      </c>
      <c r="P7698" t="s">
        <v>1425</v>
      </c>
      <c r="Q7698">
        <v>20020106</v>
      </c>
      <c r="R7698">
        <v>891008979</v>
      </c>
    </row>
    <row r="7699" spans="1:18">
      <c r="A7699" t="s">
        <v>1622</v>
      </c>
      <c r="B7699" t="s">
        <v>1628</v>
      </c>
      <c r="C7699">
        <v>201008</v>
      </c>
      <c r="D7699">
        <v>0</v>
      </c>
      <c r="E7699" t="s">
        <v>1212</v>
      </c>
      <c r="F7699">
        <v>0</v>
      </c>
      <c r="G7699">
        <v>0</v>
      </c>
      <c r="H7699">
        <v>0</v>
      </c>
      <c r="I7699">
        <v>43112079802</v>
      </c>
      <c r="J7699">
        <v>12</v>
      </c>
      <c r="K7699" t="s">
        <v>1617</v>
      </c>
      <c r="L7699">
        <v>276</v>
      </c>
      <c r="M7699" t="s">
        <v>1457</v>
      </c>
      <c r="N7699" t="s">
        <v>1618</v>
      </c>
      <c r="O7699">
        <v>0</v>
      </c>
      <c r="P7699" t="s">
        <v>1207</v>
      </c>
      <c r="Q7699">
        <v>20070209</v>
      </c>
      <c r="R7699">
        <v>891008979</v>
      </c>
    </row>
    <row r="7700" spans="1:18">
      <c r="A7700" t="s">
        <v>1629</v>
      </c>
      <c r="B7700" t="s">
        <v>1635</v>
      </c>
      <c r="C7700">
        <v>201008</v>
      </c>
      <c r="D7700">
        <v>0</v>
      </c>
      <c r="E7700" t="s">
        <v>1212</v>
      </c>
      <c r="F7700">
        <v>0</v>
      </c>
      <c r="G7700">
        <v>0</v>
      </c>
      <c r="H7700">
        <v>0</v>
      </c>
      <c r="I7700">
        <v>43112079301</v>
      </c>
      <c r="J7700">
        <v>12</v>
      </c>
      <c r="K7700" t="s">
        <v>1548</v>
      </c>
      <c r="L7700">
        <v>276</v>
      </c>
      <c r="M7700" t="s">
        <v>1457</v>
      </c>
      <c r="N7700" t="s">
        <v>1618</v>
      </c>
      <c r="O7700">
        <v>0</v>
      </c>
      <c r="P7700" t="s">
        <v>1207</v>
      </c>
      <c r="Q7700">
        <v>20040423</v>
      </c>
      <c r="R7700">
        <v>891008979</v>
      </c>
    </row>
    <row r="7701" spans="1:18">
      <c r="A7701" t="s">
        <v>1615</v>
      </c>
      <c r="B7701" t="s">
        <v>1620</v>
      </c>
      <c r="C7701">
        <v>201009</v>
      </c>
      <c r="D7701">
        <v>0</v>
      </c>
      <c r="E7701" t="s">
        <v>1212</v>
      </c>
      <c r="F7701">
        <v>0</v>
      </c>
      <c r="G7701">
        <v>0</v>
      </c>
      <c r="H7701">
        <v>0</v>
      </c>
      <c r="I7701">
        <v>43112077503</v>
      </c>
      <c r="J7701">
        <v>12</v>
      </c>
      <c r="K7701" t="s">
        <v>1621</v>
      </c>
      <c r="L7701">
        <v>276</v>
      </c>
      <c r="M7701" t="s">
        <v>1457</v>
      </c>
      <c r="N7701" t="s">
        <v>1618</v>
      </c>
      <c r="O7701">
        <v>0</v>
      </c>
      <c r="P7701" t="s">
        <v>1425</v>
      </c>
      <c r="Q7701">
        <v>20020106</v>
      </c>
      <c r="R7701">
        <v>891008979</v>
      </c>
    </row>
    <row r="7702" spans="1:18">
      <c r="A7702" t="s">
        <v>1622</v>
      </c>
      <c r="B7702" t="s">
        <v>1628</v>
      </c>
      <c r="C7702">
        <v>201009</v>
      </c>
      <c r="D7702">
        <v>0</v>
      </c>
      <c r="E7702" t="s">
        <v>1212</v>
      </c>
      <c r="F7702">
        <v>0</v>
      </c>
      <c r="G7702">
        <v>0</v>
      </c>
      <c r="H7702">
        <v>0</v>
      </c>
      <c r="I7702">
        <v>43112079802</v>
      </c>
      <c r="J7702">
        <v>12</v>
      </c>
      <c r="K7702" t="s">
        <v>1617</v>
      </c>
      <c r="L7702">
        <v>276</v>
      </c>
      <c r="M7702" t="s">
        <v>1457</v>
      </c>
      <c r="N7702" t="s">
        <v>1618</v>
      </c>
      <c r="O7702">
        <v>0</v>
      </c>
      <c r="P7702" t="s">
        <v>1207</v>
      </c>
      <c r="Q7702">
        <v>20070209</v>
      </c>
      <c r="R7702">
        <v>891008979</v>
      </c>
    </row>
    <row r="7703" spans="1:18">
      <c r="A7703" t="s">
        <v>1615</v>
      </c>
      <c r="B7703" t="s">
        <v>1620</v>
      </c>
      <c r="C7703">
        <v>201010</v>
      </c>
      <c r="D7703">
        <v>0</v>
      </c>
      <c r="E7703" t="s">
        <v>1212</v>
      </c>
      <c r="F7703">
        <v>0</v>
      </c>
      <c r="G7703">
        <v>0</v>
      </c>
      <c r="H7703">
        <v>0</v>
      </c>
      <c r="I7703">
        <v>43112077503</v>
      </c>
      <c r="J7703">
        <v>12</v>
      </c>
      <c r="K7703" t="s">
        <v>1621</v>
      </c>
      <c r="L7703">
        <v>276</v>
      </c>
      <c r="M7703" t="s">
        <v>1457</v>
      </c>
      <c r="N7703" t="s">
        <v>1618</v>
      </c>
      <c r="O7703">
        <v>0</v>
      </c>
      <c r="P7703" t="s">
        <v>1425</v>
      </c>
      <c r="Q7703">
        <v>20020106</v>
      </c>
      <c r="R7703">
        <v>891008979</v>
      </c>
    </row>
    <row r="7704" spans="1:18">
      <c r="A7704" t="s">
        <v>1622</v>
      </c>
      <c r="B7704" t="s">
        <v>1628</v>
      </c>
      <c r="C7704">
        <v>201010</v>
      </c>
      <c r="D7704">
        <v>0</v>
      </c>
      <c r="E7704" t="s">
        <v>1212</v>
      </c>
      <c r="F7704">
        <v>0</v>
      </c>
      <c r="G7704">
        <v>0</v>
      </c>
      <c r="H7704">
        <v>0</v>
      </c>
      <c r="I7704">
        <v>43112079802</v>
      </c>
      <c r="J7704">
        <v>12</v>
      </c>
      <c r="K7704" t="s">
        <v>1617</v>
      </c>
      <c r="L7704">
        <v>276</v>
      </c>
      <c r="M7704" t="s">
        <v>1457</v>
      </c>
      <c r="N7704" t="s">
        <v>1618</v>
      </c>
      <c r="O7704">
        <v>0</v>
      </c>
      <c r="P7704" t="s">
        <v>1207</v>
      </c>
      <c r="Q7704">
        <v>20070209</v>
      </c>
      <c r="R7704">
        <v>891008979</v>
      </c>
    </row>
    <row r="7705" spans="1:18">
      <c r="A7705" t="s">
        <v>1629</v>
      </c>
      <c r="B7705" t="s">
        <v>1635</v>
      </c>
      <c r="C7705">
        <v>201010</v>
      </c>
      <c r="D7705">
        <v>0</v>
      </c>
      <c r="E7705" t="s">
        <v>1212</v>
      </c>
      <c r="F7705">
        <v>0</v>
      </c>
      <c r="G7705">
        <v>0</v>
      </c>
      <c r="H7705">
        <v>0</v>
      </c>
      <c r="I7705">
        <v>43112079301</v>
      </c>
      <c r="J7705">
        <v>12</v>
      </c>
      <c r="K7705" t="s">
        <v>1548</v>
      </c>
      <c r="L7705">
        <v>276</v>
      </c>
      <c r="M7705" t="s">
        <v>1457</v>
      </c>
      <c r="N7705" t="s">
        <v>1618</v>
      </c>
      <c r="O7705">
        <v>0</v>
      </c>
      <c r="P7705" t="s">
        <v>1207</v>
      </c>
      <c r="Q7705">
        <v>20040423</v>
      </c>
      <c r="R7705">
        <v>891008979</v>
      </c>
    </row>
    <row r="7706" spans="1:18">
      <c r="A7706" t="s">
        <v>1615</v>
      </c>
      <c r="B7706" t="s">
        <v>1620</v>
      </c>
      <c r="C7706">
        <v>201011</v>
      </c>
      <c r="D7706">
        <v>0</v>
      </c>
      <c r="E7706" t="s">
        <v>1212</v>
      </c>
      <c r="F7706">
        <v>0</v>
      </c>
      <c r="G7706">
        <v>0</v>
      </c>
      <c r="H7706">
        <v>0</v>
      </c>
      <c r="I7706">
        <v>43112077503</v>
      </c>
      <c r="J7706">
        <v>12</v>
      </c>
      <c r="K7706" t="s">
        <v>1621</v>
      </c>
      <c r="L7706">
        <v>276</v>
      </c>
      <c r="M7706" t="s">
        <v>1457</v>
      </c>
      <c r="N7706" t="s">
        <v>1618</v>
      </c>
      <c r="O7706">
        <v>0</v>
      </c>
      <c r="P7706" t="s">
        <v>1425</v>
      </c>
      <c r="Q7706">
        <v>20020106</v>
      </c>
      <c r="R7706">
        <v>891008979</v>
      </c>
    </row>
    <row r="7707" spans="1:18">
      <c r="A7707" t="s">
        <v>1622</v>
      </c>
      <c r="B7707" t="s">
        <v>1628</v>
      </c>
      <c r="C7707">
        <v>201011</v>
      </c>
      <c r="D7707">
        <v>0</v>
      </c>
      <c r="E7707" t="s">
        <v>1212</v>
      </c>
      <c r="F7707">
        <v>0</v>
      </c>
      <c r="G7707">
        <v>0</v>
      </c>
      <c r="H7707">
        <v>0</v>
      </c>
      <c r="I7707">
        <v>43112079802</v>
      </c>
      <c r="J7707">
        <v>12</v>
      </c>
      <c r="K7707" t="s">
        <v>1617</v>
      </c>
      <c r="L7707">
        <v>276</v>
      </c>
      <c r="M7707" t="s">
        <v>1457</v>
      </c>
      <c r="N7707" t="s">
        <v>1618</v>
      </c>
      <c r="O7707">
        <v>0</v>
      </c>
      <c r="P7707" t="s">
        <v>1207</v>
      </c>
      <c r="Q7707">
        <v>20070209</v>
      </c>
      <c r="R7707">
        <v>891008979</v>
      </c>
    </row>
    <row r="7708" spans="1:18">
      <c r="A7708" t="s">
        <v>1629</v>
      </c>
      <c r="B7708" t="s">
        <v>1635</v>
      </c>
      <c r="C7708">
        <v>201011</v>
      </c>
      <c r="D7708">
        <v>0</v>
      </c>
      <c r="E7708" t="s">
        <v>1212</v>
      </c>
      <c r="F7708">
        <v>0</v>
      </c>
      <c r="G7708">
        <v>0</v>
      </c>
      <c r="H7708">
        <v>0</v>
      </c>
      <c r="I7708">
        <v>43112079301</v>
      </c>
      <c r="J7708">
        <v>12</v>
      </c>
      <c r="K7708" t="s">
        <v>1548</v>
      </c>
      <c r="L7708">
        <v>276</v>
      </c>
      <c r="M7708" t="s">
        <v>1457</v>
      </c>
      <c r="N7708" t="s">
        <v>1618</v>
      </c>
      <c r="O7708">
        <v>0</v>
      </c>
      <c r="P7708" t="s">
        <v>1207</v>
      </c>
      <c r="Q7708">
        <v>20040423</v>
      </c>
      <c r="R7708">
        <v>891008979</v>
      </c>
    </row>
    <row r="7709" spans="1:18">
      <c r="A7709" t="s">
        <v>1629</v>
      </c>
      <c r="B7709" t="s">
        <v>1635</v>
      </c>
      <c r="C7709">
        <v>201011</v>
      </c>
      <c r="D7709">
        <v>0</v>
      </c>
      <c r="E7709" t="s">
        <v>1212</v>
      </c>
      <c r="F7709">
        <v>0</v>
      </c>
      <c r="G7709">
        <v>0</v>
      </c>
      <c r="H7709">
        <v>0</v>
      </c>
      <c r="I7709">
        <v>43112079301</v>
      </c>
      <c r="J7709">
        <v>12</v>
      </c>
      <c r="K7709" t="s">
        <v>1548</v>
      </c>
      <c r="L7709">
        <v>276</v>
      </c>
      <c r="M7709" t="s">
        <v>1457</v>
      </c>
      <c r="N7709" t="s">
        <v>1618</v>
      </c>
      <c r="O7709">
        <v>0</v>
      </c>
      <c r="P7709" t="s">
        <v>1350</v>
      </c>
      <c r="R7709">
        <v>891008979</v>
      </c>
    </row>
    <row r="7710" spans="1:18">
      <c r="A7710" t="s">
        <v>1615</v>
      </c>
      <c r="B7710" t="s">
        <v>1620</v>
      </c>
      <c r="C7710">
        <v>201012</v>
      </c>
      <c r="D7710">
        <v>0</v>
      </c>
      <c r="E7710" t="s">
        <v>1212</v>
      </c>
      <c r="F7710">
        <v>0</v>
      </c>
      <c r="G7710">
        <v>0</v>
      </c>
      <c r="H7710">
        <v>0</v>
      </c>
      <c r="I7710">
        <v>43112077503</v>
      </c>
      <c r="J7710">
        <v>12</v>
      </c>
      <c r="K7710" t="s">
        <v>1621</v>
      </c>
      <c r="L7710">
        <v>276</v>
      </c>
      <c r="M7710" t="s">
        <v>1457</v>
      </c>
      <c r="N7710" t="s">
        <v>1618</v>
      </c>
      <c r="O7710">
        <v>0</v>
      </c>
      <c r="P7710" t="s">
        <v>1425</v>
      </c>
      <c r="Q7710">
        <v>20020106</v>
      </c>
      <c r="R7710">
        <v>891008979</v>
      </c>
    </row>
    <row r="7711" spans="1:18">
      <c r="A7711" t="s">
        <v>1622</v>
      </c>
      <c r="B7711" t="s">
        <v>1628</v>
      </c>
      <c r="C7711">
        <v>201012</v>
      </c>
      <c r="D7711">
        <v>0</v>
      </c>
      <c r="E7711" t="s">
        <v>1212</v>
      </c>
      <c r="F7711">
        <v>0</v>
      </c>
      <c r="G7711">
        <v>0</v>
      </c>
      <c r="H7711">
        <v>0</v>
      </c>
      <c r="I7711">
        <v>43112079802</v>
      </c>
      <c r="J7711">
        <v>12</v>
      </c>
      <c r="K7711" t="s">
        <v>1617</v>
      </c>
      <c r="L7711">
        <v>276</v>
      </c>
      <c r="M7711" t="s">
        <v>1457</v>
      </c>
      <c r="N7711" t="s">
        <v>1618</v>
      </c>
      <c r="O7711">
        <v>0</v>
      </c>
      <c r="P7711" t="s">
        <v>1207</v>
      </c>
      <c r="Q7711">
        <v>20070209</v>
      </c>
      <c r="R7711">
        <v>891008979</v>
      </c>
    </row>
    <row r="7712" spans="1:18">
      <c r="A7712" t="s">
        <v>1629</v>
      </c>
      <c r="B7712" t="s">
        <v>1635</v>
      </c>
      <c r="C7712">
        <v>201012</v>
      </c>
      <c r="D7712">
        <v>0</v>
      </c>
      <c r="E7712" t="s">
        <v>1212</v>
      </c>
      <c r="F7712">
        <v>0</v>
      </c>
      <c r="G7712">
        <v>0</v>
      </c>
      <c r="H7712">
        <v>0</v>
      </c>
      <c r="I7712">
        <v>43112079301</v>
      </c>
      <c r="J7712">
        <v>12</v>
      </c>
      <c r="K7712" t="s">
        <v>1548</v>
      </c>
      <c r="L7712">
        <v>276</v>
      </c>
      <c r="M7712" t="s">
        <v>1457</v>
      </c>
      <c r="N7712" t="s">
        <v>1618</v>
      </c>
      <c r="O7712">
        <v>0</v>
      </c>
      <c r="P7712" t="s">
        <v>1350</v>
      </c>
      <c r="R7712">
        <v>891008979</v>
      </c>
    </row>
    <row r="7713" spans="1:18">
      <c r="A7713" t="s">
        <v>1615</v>
      </c>
      <c r="B7713" t="s">
        <v>1616</v>
      </c>
      <c r="C7713">
        <v>201004</v>
      </c>
      <c r="D7713">
        <v>0</v>
      </c>
      <c r="E7713" t="s">
        <v>1349</v>
      </c>
      <c r="F7713">
        <v>0</v>
      </c>
      <c r="G7713">
        <v>0</v>
      </c>
      <c r="H7713">
        <v>0</v>
      </c>
      <c r="I7713">
        <v>43112074202</v>
      </c>
      <c r="J7713">
        <v>16</v>
      </c>
      <c r="K7713" t="s">
        <v>1617</v>
      </c>
      <c r="L7713">
        <v>276</v>
      </c>
      <c r="M7713" t="s">
        <v>1457</v>
      </c>
      <c r="N7713" t="s">
        <v>1618</v>
      </c>
      <c r="O7713">
        <v>0</v>
      </c>
      <c r="P7713" t="s">
        <v>1350</v>
      </c>
    </row>
    <row r="7714" spans="1:18">
      <c r="A7714" t="s">
        <v>1615</v>
      </c>
      <c r="B7714" t="s">
        <v>1616</v>
      </c>
      <c r="C7714">
        <v>201005</v>
      </c>
      <c r="D7714">
        <v>0</v>
      </c>
      <c r="E7714" t="s">
        <v>1349</v>
      </c>
      <c r="F7714">
        <v>0</v>
      </c>
      <c r="G7714">
        <v>0</v>
      </c>
      <c r="H7714">
        <v>0</v>
      </c>
      <c r="I7714">
        <v>43112074203</v>
      </c>
      <c r="J7714">
        <v>16</v>
      </c>
      <c r="K7714" t="s">
        <v>1617</v>
      </c>
      <c r="L7714">
        <v>276</v>
      </c>
      <c r="M7714" t="s">
        <v>1457</v>
      </c>
      <c r="N7714" t="s">
        <v>1618</v>
      </c>
      <c r="O7714">
        <v>0</v>
      </c>
      <c r="P7714" t="s">
        <v>1350</v>
      </c>
    </row>
    <row r="7715" spans="1:18">
      <c r="A7715" s="64" t="s">
        <v>317</v>
      </c>
      <c r="B7715" s="64">
        <f>F7719/F7715*100</f>
        <v>89.920695207910029</v>
      </c>
      <c r="C7715" s="64" t="s">
        <v>1532</v>
      </c>
      <c r="F7715">
        <f>SUM(F7490:F7714)</f>
        <v>3206868</v>
      </c>
      <c r="G7715">
        <f t="shared" ref="G7715:H7715" si="12">SUM(G7490:G7714)</f>
        <v>3303649</v>
      </c>
      <c r="H7715">
        <f t="shared" si="12"/>
        <v>3563266</v>
      </c>
      <c r="I7715" t="s">
        <v>514</v>
      </c>
    </row>
    <row r="7716" spans="1:18">
      <c r="F7716" s="248">
        <f>F7715/365</f>
        <v>8785.9397260273981</v>
      </c>
      <c r="G7716" s="248">
        <f>G7715*1000/F7715</f>
        <v>1030.1792901984118</v>
      </c>
      <c r="H7716" s="79">
        <f>H7715/F7715</f>
        <v>1.1111358496826187</v>
      </c>
    </row>
    <row r="7717" spans="1:18">
      <c r="F7717" s="248">
        <f>SUM(F7495:F7510)</f>
        <v>323230</v>
      </c>
      <c r="G7717" s="248">
        <f t="shared" ref="G7717:H7717" si="13">SUM(G7495:G7510)</f>
        <v>1248289</v>
      </c>
      <c r="H7717" s="248">
        <f t="shared" si="13"/>
        <v>74251</v>
      </c>
      <c r="I7717" t="s">
        <v>318</v>
      </c>
    </row>
    <row r="7718" spans="1:18">
      <c r="F7718" s="248">
        <f>F7717/365</f>
        <v>885.56164383561645</v>
      </c>
      <c r="G7718" s="248">
        <f>G7717*1000/F7717</f>
        <v>3861.9218513133064</v>
      </c>
      <c r="H7718" s="79">
        <f>H7717/F7717</f>
        <v>0.22971568233146675</v>
      </c>
    </row>
    <row r="7719" spans="1:18">
      <c r="F7719">
        <f>SUM(F7511:F7666)</f>
        <v>2883638</v>
      </c>
      <c r="G7719">
        <f t="shared" ref="G7719:H7719" si="14">SUM(G7511:G7666)</f>
        <v>2055360</v>
      </c>
      <c r="H7719">
        <f t="shared" si="14"/>
        <v>3489015</v>
      </c>
      <c r="I7719" t="s">
        <v>1583</v>
      </c>
    </row>
    <row r="7720" spans="1:18">
      <c r="F7720" s="248">
        <f>F7719/365</f>
        <v>7900.3780821917808</v>
      </c>
      <c r="G7720" s="248">
        <f>G7719*1000/F7719</f>
        <v>712.76630423097492</v>
      </c>
      <c r="H7720" s="79">
        <f>H7719/F7719</f>
        <v>1.2099351582965685</v>
      </c>
    </row>
    <row r="7721" spans="1:18">
      <c r="A7721" t="s">
        <v>1640</v>
      </c>
      <c r="B7721" t="s">
        <v>1641</v>
      </c>
      <c r="C7721">
        <v>201001</v>
      </c>
      <c r="D7721">
        <v>0</v>
      </c>
      <c r="E7721" t="s">
        <v>1203</v>
      </c>
      <c r="F7721">
        <v>0</v>
      </c>
      <c r="G7721">
        <v>0</v>
      </c>
      <c r="H7721">
        <v>0</v>
      </c>
      <c r="I7721">
        <v>43112054701</v>
      </c>
      <c r="J7721">
        <v>13</v>
      </c>
      <c r="K7721" t="s">
        <v>1642</v>
      </c>
      <c r="L7721">
        <v>2531</v>
      </c>
      <c r="M7721" t="s">
        <v>1214</v>
      </c>
      <c r="N7721" t="s">
        <v>1643</v>
      </c>
      <c r="O7721">
        <v>0</v>
      </c>
      <c r="P7721" t="s">
        <v>1207</v>
      </c>
      <c r="R7721">
        <v>891012369</v>
      </c>
    </row>
    <row r="7722" spans="1:18">
      <c r="A7722" t="s">
        <v>1640</v>
      </c>
      <c r="B7722" t="s">
        <v>1641</v>
      </c>
      <c r="C7722">
        <v>201003</v>
      </c>
      <c r="D7722">
        <v>0</v>
      </c>
      <c r="E7722" t="s">
        <v>1203</v>
      </c>
      <c r="F7722">
        <v>0</v>
      </c>
      <c r="G7722">
        <v>0</v>
      </c>
      <c r="H7722">
        <v>0</v>
      </c>
      <c r="I7722">
        <v>43112054701</v>
      </c>
      <c r="J7722">
        <v>13</v>
      </c>
      <c r="K7722" t="s">
        <v>1642</v>
      </c>
      <c r="L7722">
        <v>2531</v>
      </c>
      <c r="M7722" t="s">
        <v>1214</v>
      </c>
      <c r="N7722" t="s">
        <v>1643</v>
      </c>
      <c r="O7722">
        <v>0</v>
      </c>
      <c r="P7722" t="s">
        <v>1207</v>
      </c>
      <c r="R7722">
        <v>891012369</v>
      </c>
    </row>
    <row r="7723" spans="1:18">
      <c r="A7723" t="s">
        <v>1640</v>
      </c>
      <c r="B7723" t="s">
        <v>1641</v>
      </c>
      <c r="C7723">
        <v>201004</v>
      </c>
      <c r="D7723">
        <v>0</v>
      </c>
      <c r="E7723" t="s">
        <v>1203</v>
      </c>
      <c r="F7723">
        <v>0</v>
      </c>
      <c r="G7723">
        <v>0</v>
      </c>
      <c r="H7723">
        <v>0</v>
      </c>
      <c r="I7723">
        <v>43112054701</v>
      </c>
      <c r="J7723">
        <v>13</v>
      </c>
      <c r="K7723" t="s">
        <v>1642</v>
      </c>
      <c r="L7723">
        <v>2531</v>
      </c>
      <c r="M7723" t="s">
        <v>1214</v>
      </c>
      <c r="N7723" t="s">
        <v>1643</v>
      </c>
      <c r="O7723">
        <v>0</v>
      </c>
      <c r="P7723" t="s">
        <v>1207</v>
      </c>
      <c r="R7723">
        <v>891012369</v>
      </c>
    </row>
    <row r="7724" spans="1:18">
      <c r="A7724" t="s">
        <v>1640</v>
      </c>
      <c r="B7724" t="s">
        <v>1641</v>
      </c>
      <c r="C7724">
        <v>201005</v>
      </c>
      <c r="D7724">
        <v>0</v>
      </c>
      <c r="E7724" t="s">
        <v>1203</v>
      </c>
      <c r="F7724">
        <v>0</v>
      </c>
      <c r="G7724">
        <v>0</v>
      </c>
      <c r="H7724">
        <v>0</v>
      </c>
      <c r="I7724">
        <v>43112054701</v>
      </c>
      <c r="J7724">
        <v>13</v>
      </c>
      <c r="K7724" t="s">
        <v>1642</v>
      </c>
      <c r="L7724">
        <v>2531</v>
      </c>
      <c r="M7724" t="s">
        <v>1214</v>
      </c>
      <c r="N7724" t="s">
        <v>1643</v>
      </c>
      <c r="O7724">
        <v>0</v>
      </c>
      <c r="P7724" t="s">
        <v>1207</v>
      </c>
      <c r="R7724">
        <v>891012369</v>
      </c>
    </row>
    <row r="7725" spans="1:18">
      <c r="A7725" t="s">
        <v>1640</v>
      </c>
      <c r="B7725" t="s">
        <v>1641</v>
      </c>
      <c r="C7725">
        <v>201006</v>
      </c>
      <c r="D7725">
        <v>0</v>
      </c>
      <c r="E7725" t="s">
        <v>1203</v>
      </c>
      <c r="F7725">
        <v>0</v>
      </c>
      <c r="G7725">
        <v>0</v>
      </c>
      <c r="H7725">
        <v>0</v>
      </c>
      <c r="I7725">
        <v>43112054701</v>
      </c>
      <c r="J7725">
        <v>13</v>
      </c>
      <c r="K7725" t="s">
        <v>1642</v>
      </c>
      <c r="L7725">
        <v>2531</v>
      </c>
      <c r="M7725" t="s">
        <v>1214</v>
      </c>
      <c r="N7725" t="s">
        <v>1643</v>
      </c>
      <c r="O7725">
        <v>0</v>
      </c>
      <c r="P7725" t="s">
        <v>1207</v>
      </c>
      <c r="R7725">
        <v>891012369</v>
      </c>
    </row>
    <row r="7726" spans="1:18">
      <c r="A7726" t="s">
        <v>1640</v>
      </c>
      <c r="B7726" t="s">
        <v>1641</v>
      </c>
      <c r="C7726">
        <v>201007</v>
      </c>
      <c r="D7726">
        <v>0</v>
      </c>
      <c r="E7726" t="s">
        <v>1203</v>
      </c>
      <c r="F7726">
        <v>0</v>
      </c>
      <c r="G7726">
        <v>0</v>
      </c>
      <c r="H7726">
        <v>0</v>
      </c>
      <c r="I7726">
        <v>43112054701</v>
      </c>
      <c r="J7726">
        <v>13</v>
      </c>
      <c r="K7726" t="s">
        <v>1642</v>
      </c>
      <c r="L7726">
        <v>2531</v>
      </c>
      <c r="M7726" t="s">
        <v>1214</v>
      </c>
      <c r="N7726" t="s">
        <v>1643</v>
      </c>
      <c r="O7726">
        <v>0</v>
      </c>
      <c r="P7726" t="s">
        <v>1207</v>
      </c>
      <c r="R7726">
        <v>891012369</v>
      </c>
    </row>
    <row r="7727" spans="1:18">
      <c r="A7727" t="s">
        <v>1640</v>
      </c>
      <c r="B7727" t="s">
        <v>1641</v>
      </c>
      <c r="C7727">
        <v>201008</v>
      </c>
      <c r="D7727">
        <v>0</v>
      </c>
      <c r="E7727" t="s">
        <v>1203</v>
      </c>
      <c r="F7727">
        <v>0</v>
      </c>
      <c r="G7727">
        <v>0</v>
      </c>
      <c r="H7727">
        <v>0</v>
      </c>
      <c r="I7727">
        <v>43112054701</v>
      </c>
      <c r="J7727">
        <v>13</v>
      </c>
      <c r="K7727" t="s">
        <v>1642</v>
      </c>
      <c r="L7727">
        <v>2531</v>
      </c>
      <c r="M7727" t="s">
        <v>1214</v>
      </c>
      <c r="N7727" t="s">
        <v>1643</v>
      </c>
      <c r="O7727">
        <v>0</v>
      </c>
      <c r="P7727" t="s">
        <v>1207</v>
      </c>
      <c r="R7727">
        <v>891012369</v>
      </c>
    </row>
    <row r="7728" spans="1:18">
      <c r="A7728" t="s">
        <v>1640</v>
      </c>
      <c r="B7728" t="s">
        <v>1641</v>
      </c>
      <c r="C7728">
        <v>201009</v>
      </c>
      <c r="D7728">
        <v>0</v>
      </c>
      <c r="E7728" t="s">
        <v>1203</v>
      </c>
      <c r="F7728">
        <v>0</v>
      </c>
      <c r="G7728">
        <v>0</v>
      </c>
      <c r="H7728">
        <v>0</v>
      </c>
      <c r="I7728">
        <v>43112054701</v>
      </c>
      <c r="J7728">
        <v>13</v>
      </c>
      <c r="K7728" t="s">
        <v>1642</v>
      </c>
      <c r="L7728">
        <v>2531</v>
      </c>
      <c r="M7728" t="s">
        <v>1214</v>
      </c>
      <c r="N7728" t="s">
        <v>1643</v>
      </c>
      <c r="O7728">
        <v>0</v>
      </c>
      <c r="P7728" t="s">
        <v>1207</v>
      </c>
      <c r="R7728">
        <v>891012369</v>
      </c>
    </row>
    <row r="7729" spans="1:18">
      <c r="A7729" t="s">
        <v>1640</v>
      </c>
      <c r="B7729" t="s">
        <v>1641</v>
      </c>
      <c r="C7729">
        <v>201010</v>
      </c>
      <c r="D7729">
        <v>0</v>
      </c>
      <c r="E7729" t="s">
        <v>1203</v>
      </c>
      <c r="F7729">
        <v>0</v>
      </c>
      <c r="G7729">
        <v>0</v>
      </c>
      <c r="H7729">
        <v>0</v>
      </c>
      <c r="I7729">
        <v>43112054701</v>
      </c>
      <c r="J7729">
        <v>13</v>
      </c>
      <c r="K7729" t="s">
        <v>1642</v>
      </c>
      <c r="L7729">
        <v>2531</v>
      </c>
      <c r="M7729" t="s">
        <v>1214</v>
      </c>
      <c r="N7729" t="s">
        <v>1643</v>
      </c>
      <c r="O7729">
        <v>0</v>
      </c>
      <c r="P7729" t="s">
        <v>1207</v>
      </c>
      <c r="R7729">
        <v>891012369</v>
      </c>
    </row>
    <row r="7730" spans="1:18">
      <c r="A7730" t="s">
        <v>1640</v>
      </c>
      <c r="B7730" t="s">
        <v>1641</v>
      </c>
      <c r="C7730">
        <v>201011</v>
      </c>
      <c r="D7730">
        <v>0</v>
      </c>
      <c r="E7730" t="s">
        <v>1203</v>
      </c>
      <c r="F7730">
        <v>0</v>
      </c>
      <c r="G7730">
        <v>0</v>
      </c>
      <c r="H7730">
        <v>0</v>
      </c>
      <c r="I7730">
        <v>43112054701</v>
      </c>
      <c r="J7730">
        <v>13</v>
      </c>
      <c r="K7730" t="s">
        <v>1642</v>
      </c>
      <c r="L7730">
        <v>2531</v>
      </c>
      <c r="M7730" t="s">
        <v>1214</v>
      </c>
      <c r="N7730" t="s">
        <v>1643</v>
      </c>
      <c r="O7730">
        <v>0</v>
      </c>
      <c r="P7730" t="s">
        <v>1207</v>
      </c>
      <c r="R7730">
        <v>891012369</v>
      </c>
    </row>
    <row r="7731" spans="1:18">
      <c r="A7731" t="s">
        <v>1640</v>
      </c>
      <c r="B7731" t="s">
        <v>1641</v>
      </c>
      <c r="C7731">
        <v>201012</v>
      </c>
      <c r="D7731">
        <v>0</v>
      </c>
      <c r="E7731" t="s">
        <v>1203</v>
      </c>
      <c r="F7731">
        <v>0</v>
      </c>
      <c r="G7731">
        <v>0</v>
      </c>
      <c r="H7731">
        <v>0</v>
      </c>
      <c r="I7731">
        <v>43112054701</v>
      </c>
      <c r="J7731">
        <v>13</v>
      </c>
      <c r="K7731" t="s">
        <v>1642</v>
      </c>
      <c r="L7731">
        <v>2531</v>
      </c>
      <c r="M7731" t="s">
        <v>1214</v>
      </c>
      <c r="N7731" t="s">
        <v>1643</v>
      </c>
      <c r="O7731">
        <v>0</v>
      </c>
      <c r="P7731" t="s">
        <v>1207</v>
      </c>
      <c r="R7731">
        <v>891012369</v>
      </c>
    </row>
    <row r="7732" spans="1:18">
      <c r="A7732" t="s">
        <v>1644</v>
      </c>
      <c r="B7732" t="s">
        <v>1645</v>
      </c>
      <c r="C7732">
        <v>201001</v>
      </c>
      <c r="D7732">
        <v>23</v>
      </c>
      <c r="E7732" t="s">
        <v>1212</v>
      </c>
      <c r="F7732">
        <v>9260</v>
      </c>
      <c r="G7732">
        <v>5918</v>
      </c>
      <c r="H7732">
        <v>13</v>
      </c>
      <c r="I7732">
        <v>43112058201</v>
      </c>
      <c r="J7732">
        <v>8</v>
      </c>
      <c r="K7732" t="s">
        <v>1646</v>
      </c>
      <c r="L7732">
        <v>2531</v>
      </c>
      <c r="M7732" t="s">
        <v>1214</v>
      </c>
      <c r="N7732" t="s">
        <v>1643</v>
      </c>
      <c r="O7732">
        <v>0</v>
      </c>
      <c r="P7732" t="s">
        <v>1207</v>
      </c>
      <c r="Q7732">
        <v>19980322</v>
      </c>
      <c r="R7732">
        <v>891012369</v>
      </c>
    </row>
    <row r="7733" spans="1:18">
      <c r="A7733" t="s">
        <v>1640</v>
      </c>
      <c r="B7733" t="s">
        <v>1647</v>
      </c>
      <c r="C7733">
        <v>201001</v>
      </c>
      <c r="D7733">
        <v>30</v>
      </c>
      <c r="E7733" t="s">
        <v>1212</v>
      </c>
      <c r="F7733">
        <v>2501</v>
      </c>
      <c r="G7733">
        <v>826</v>
      </c>
      <c r="H7733">
        <v>731</v>
      </c>
      <c r="I7733">
        <v>43112047200</v>
      </c>
      <c r="J7733">
        <v>8</v>
      </c>
      <c r="K7733" t="s">
        <v>1642</v>
      </c>
      <c r="L7733">
        <v>2531</v>
      </c>
      <c r="M7733" t="s">
        <v>1214</v>
      </c>
      <c r="N7733" t="s">
        <v>1643</v>
      </c>
      <c r="O7733">
        <v>0</v>
      </c>
      <c r="P7733" t="s">
        <v>1207</v>
      </c>
      <c r="Q7733">
        <v>19811201</v>
      </c>
      <c r="R7733">
        <v>891012369</v>
      </c>
    </row>
    <row r="7734" spans="1:18">
      <c r="A7734" t="s">
        <v>1640</v>
      </c>
      <c r="B7734" t="s">
        <v>1648</v>
      </c>
      <c r="C7734">
        <v>201001</v>
      </c>
      <c r="D7734">
        <v>31</v>
      </c>
      <c r="E7734" t="s">
        <v>1212</v>
      </c>
      <c r="F7734">
        <v>1217</v>
      </c>
      <c r="G7734">
        <v>3225</v>
      </c>
      <c r="H7734">
        <v>351</v>
      </c>
      <c r="I7734">
        <v>43112048901</v>
      </c>
      <c r="J7734">
        <v>8</v>
      </c>
      <c r="K7734" t="s">
        <v>1642</v>
      </c>
      <c r="L7734">
        <v>2531</v>
      </c>
      <c r="M7734" t="s">
        <v>1214</v>
      </c>
      <c r="N7734" t="s">
        <v>1643</v>
      </c>
      <c r="O7734">
        <v>0</v>
      </c>
      <c r="P7734" t="s">
        <v>1207</v>
      </c>
      <c r="Q7734">
        <v>19830101</v>
      </c>
      <c r="R7734">
        <v>891012369</v>
      </c>
    </row>
    <row r="7735" spans="1:18">
      <c r="A7735" t="s">
        <v>1640</v>
      </c>
      <c r="B7735" t="s">
        <v>1649</v>
      </c>
      <c r="C7735">
        <v>201001</v>
      </c>
      <c r="D7735">
        <v>31</v>
      </c>
      <c r="E7735" t="s">
        <v>1212</v>
      </c>
      <c r="F7735">
        <v>1126</v>
      </c>
      <c r="G7735">
        <v>656</v>
      </c>
      <c r="H7735">
        <v>5149</v>
      </c>
      <c r="I7735">
        <v>43112051300</v>
      </c>
      <c r="J7735">
        <v>8</v>
      </c>
      <c r="K7735" t="s">
        <v>1642</v>
      </c>
      <c r="L7735">
        <v>2531</v>
      </c>
      <c r="M7735" t="s">
        <v>1214</v>
      </c>
      <c r="N7735" t="s">
        <v>1643</v>
      </c>
      <c r="O7735">
        <v>0</v>
      </c>
      <c r="P7735" t="s">
        <v>1207</v>
      </c>
      <c r="Q7735">
        <v>19820901</v>
      </c>
      <c r="R7735">
        <v>891012369</v>
      </c>
    </row>
    <row r="7736" spans="1:18">
      <c r="A7736" t="s">
        <v>1640</v>
      </c>
      <c r="B7736" t="s">
        <v>1650</v>
      </c>
      <c r="C7736">
        <v>201001</v>
      </c>
      <c r="D7736">
        <v>30</v>
      </c>
      <c r="E7736" t="s">
        <v>1212</v>
      </c>
      <c r="F7736">
        <v>1415</v>
      </c>
      <c r="G7736">
        <v>600</v>
      </c>
      <c r="H7736">
        <v>4985</v>
      </c>
      <c r="I7736">
        <v>43112054600</v>
      </c>
      <c r="J7736">
        <v>8</v>
      </c>
      <c r="K7736" t="s">
        <v>1642</v>
      </c>
      <c r="L7736">
        <v>2531</v>
      </c>
      <c r="M7736" t="s">
        <v>1214</v>
      </c>
      <c r="N7736" t="s">
        <v>1643</v>
      </c>
      <c r="O7736">
        <v>0</v>
      </c>
      <c r="P7736" t="s">
        <v>1207</v>
      </c>
      <c r="Q7736">
        <v>19830701</v>
      </c>
      <c r="R7736">
        <v>891012369</v>
      </c>
    </row>
    <row r="7737" spans="1:18">
      <c r="A7737" t="s">
        <v>1640</v>
      </c>
      <c r="B7737" t="s">
        <v>1651</v>
      </c>
      <c r="C7737">
        <v>201001</v>
      </c>
      <c r="D7737">
        <v>30</v>
      </c>
      <c r="E7737" t="s">
        <v>1212</v>
      </c>
      <c r="F7737">
        <v>1226</v>
      </c>
      <c r="G7737">
        <v>958</v>
      </c>
      <c r="H7737">
        <v>21868</v>
      </c>
      <c r="I7737">
        <v>43112056600</v>
      </c>
      <c r="J7737">
        <v>8</v>
      </c>
      <c r="K7737" t="s">
        <v>1642</v>
      </c>
      <c r="L7737">
        <v>2531</v>
      </c>
      <c r="M7737" t="s">
        <v>1214</v>
      </c>
      <c r="N7737" t="s">
        <v>1643</v>
      </c>
      <c r="O7737">
        <v>0</v>
      </c>
      <c r="P7737" t="s">
        <v>1207</v>
      </c>
      <c r="Q7737">
        <v>19831201</v>
      </c>
      <c r="R7737">
        <v>891012369</v>
      </c>
    </row>
    <row r="7738" spans="1:18">
      <c r="A7738" t="s">
        <v>1640</v>
      </c>
      <c r="B7738" t="s">
        <v>1652</v>
      </c>
      <c r="C7738">
        <v>201001</v>
      </c>
      <c r="D7738">
        <v>31</v>
      </c>
      <c r="E7738" t="s">
        <v>1212</v>
      </c>
      <c r="F7738">
        <v>1165</v>
      </c>
      <c r="G7738">
        <v>820</v>
      </c>
      <c r="H7738">
        <v>48</v>
      </c>
      <c r="I7738">
        <v>43112057500</v>
      </c>
      <c r="J7738">
        <v>8</v>
      </c>
      <c r="K7738" t="s">
        <v>1642</v>
      </c>
      <c r="L7738">
        <v>2531</v>
      </c>
      <c r="M7738" t="s">
        <v>1214</v>
      </c>
      <c r="N7738" t="s">
        <v>1643</v>
      </c>
      <c r="O7738">
        <v>0</v>
      </c>
      <c r="P7738" t="s">
        <v>1207</v>
      </c>
      <c r="Q7738">
        <v>19840501</v>
      </c>
      <c r="R7738">
        <v>891012369</v>
      </c>
    </row>
    <row r="7739" spans="1:18">
      <c r="A7739" t="s">
        <v>1640</v>
      </c>
      <c r="B7739" t="s">
        <v>1653</v>
      </c>
      <c r="C7739">
        <v>201001</v>
      </c>
      <c r="D7739">
        <v>30</v>
      </c>
      <c r="E7739" t="s">
        <v>1212</v>
      </c>
      <c r="F7739">
        <v>1970</v>
      </c>
      <c r="G7739">
        <v>853</v>
      </c>
      <c r="H7739">
        <v>3629</v>
      </c>
      <c r="I7739">
        <v>43112055700</v>
      </c>
      <c r="J7739">
        <v>8</v>
      </c>
      <c r="K7739" t="s">
        <v>1642</v>
      </c>
      <c r="L7739">
        <v>2531</v>
      </c>
      <c r="M7739" t="s">
        <v>1214</v>
      </c>
      <c r="N7739" t="s">
        <v>1643</v>
      </c>
      <c r="O7739">
        <v>0</v>
      </c>
      <c r="P7739" t="s">
        <v>1207</v>
      </c>
      <c r="Q7739">
        <v>19831001</v>
      </c>
      <c r="R7739">
        <v>891012369</v>
      </c>
    </row>
    <row r="7740" spans="1:18">
      <c r="A7740" t="s">
        <v>1640</v>
      </c>
      <c r="B7740" t="s">
        <v>1654</v>
      </c>
      <c r="C7740">
        <v>201001</v>
      </c>
      <c r="D7740">
        <v>30</v>
      </c>
      <c r="E7740" t="s">
        <v>1212</v>
      </c>
      <c r="F7740">
        <v>1563</v>
      </c>
      <c r="G7740">
        <v>1354</v>
      </c>
      <c r="H7740">
        <v>365</v>
      </c>
      <c r="I7740">
        <v>43112057200</v>
      </c>
      <c r="J7740">
        <v>8</v>
      </c>
      <c r="K7740" t="s">
        <v>1642</v>
      </c>
      <c r="L7740">
        <v>2531</v>
      </c>
      <c r="M7740" t="s">
        <v>1214</v>
      </c>
      <c r="N7740" t="s">
        <v>1643</v>
      </c>
      <c r="O7740">
        <v>0</v>
      </c>
      <c r="P7740" t="s">
        <v>1207</v>
      </c>
      <c r="Q7740">
        <v>19840201</v>
      </c>
      <c r="R7740">
        <v>891012369</v>
      </c>
    </row>
    <row r="7741" spans="1:18">
      <c r="A7741" t="s">
        <v>1640</v>
      </c>
      <c r="B7741" t="s">
        <v>1655</v>
      </c>
      <c r="C7741">
        <v>201001</v>
      </c>
      <c r="D7741">
        <v>30</v>
      </c>
      <c r="E7741" t="s">
        <v>1212</v>
      </c>
      <c r="F7741">
        <v>839</v>
      </c>
      <c r="G7741">
        <v>600</v>
      </c>
      <c r="H7741">
        <v>13</v>
      </c>
      <c r="I7741">
        <v>43112059400</v>
      </c>
      <c r="J7741">
        <v>8</v>
      </c>
      <c r="K7741" t="s">
        <v>1642</v>
      </c>
      <c r="L7741">
        <v>2531</v>
      </c>
      <c r="M7741" t="s">
        <v>1214</v>
      </c>
      <c r="N7741" t="s">
        <v>1643</v>
      </c>
      <c r="O7741">
        <v>0</v>
      </c>
      <c r="P7741" t="s">
        <v>1207</v>
      </c>
      <c r="Q7741">
        <v>19841201</v>
      </c>
      <c r="R7741">
        <v>891012369</v>
      </c>
    </row>
    <row r="7742" spans="1:18">
      <c r="A7742" t="s">
        <v>1640</v>
      </c>
      <c r="B7742" t="s">
        <v>1656</v>
      </c>
      <c r="C7742">
        <v>201001</v>
      </c>
      <c r="D7742">
        <v>31</v>
      </c>
      <c r="E7742" t="s">
        <v>1212</v>
      </c>
      <c r="F7742">
        <v>4768</v>
      </c>
      <c r="G7742">
        <v>2149</v>
      </c>
      <c r="H7742">
        <v>165</v>
      </c>
      <c r="I7742">
        <v>43112058000</v>
      </c>
      <c r="J7742">
        <v>8</v>
      </c>
      <c r="K7742" t="s">
        <v>1642</v>
      </c>
      <c r="L7742">
        <v>2531</v>
      </c>
      <c r="M7742" t="s">
        <v>1214</v>
      </c>
      <c r="N7742" t="s">
        <v>1643</v>
      </c>
      <c r="O7742">
        <v>0</v>
      </c>
      <c r="P7742" t="s">
        <v>1207</v>
      </c>
      <c r="Q7742">
        <v>19840501</v>
      </c>
      <c r="R7742">
        <v>891012369</v>
      </c>
    </row>
    <row r="7743" spans="1:18">
      <c r="A7743" t="s">
        <v>1640</v>
      </c>
      <c r="B7743" t="s">
        <v>1657</v>
      </c>
      <c r="C7743">
        <v>201001</v>
      </c>
      <c r="D7743">
        <v>31</v>
      </c>
      <c r="E7743" t="s">
        <v>1212</v>
      </c>
      <c r="F7743">
        <v>3433</v>
      </c>
      <c r="G7743">
        <v>2425</v>
      </c>
      <c r="H7743">
        <v>59</v>
      </c>
      <c r="I7743">
        <v>43112061700</v>
      </c>
      <c r="J7743">
        <v>8</v>
      </c>
      <c r="K7743" t="s">
        <v>1642</v>
      </c>
      <c r="L7743">
        <v>2531</v>
      </c>
      <c r="M7743" t="s">
        <v>1214</v>
      </c>
      <c r="N7743" t="s">
        <v>1643</v>
      </c>
      <c r="O7743">
        <v>0</v>
      </c>
      <c r="P7743" t="s">
        <v>1207</v>
      </c>
      <c r="Q7743">
        <v>19860401</v>
      </c>
      <c r="R7743">
        <v>891012369</v>
      </c>
    </row>
    <row r="7744" spans="1:18">
      <c r="A7744" t="s">
        <v>1640</v>
      </c>
      <c r="B7744" t="s">
        <v>1658</v>
      </c>
      <c r="C7744">
        <v>201001</v>
      </c>
      <c r="D7744">
        <v>30</v>
      </c>
      <c r="E7744" t="s">
        <v>1212</v>
      </c>
      <c r="F7744">
        <v>1471</v>
      </c>
      <c r="G7744">
        <v>272</v>
      </c>
      <c r="H7744">
        <v>37</v>
      </c>
      <c r="I7744">
        <v>43112060301</v>
      </c>
      <c r="J7744">
        <v>8</v>
      </c>
      <c r="K7744" t="s">
        <v>1642</v>
      </c>
      <c r="L7744">
        <v>2531</v>
      </c>
      <c r="M7744" t="s">
        <v>1214</v>
      </c>
      <c r="N7744" t="s">
        <v>1643</v>
      </c>
      <c r="O7744">
        <v>0</v>
      </c>
      <c r="P7744" t="s">
        <v>1207</v>
      </c>
      <c r="Q7744">
        <v>19851201</v>
      </c>
      <c r="R7744">
        <v>891012369</v>
      </c>
    </row>
    <row r="7745" spans="1:18">
      <c r="A7745" t="s">
        <v>1640</v>
      </c>
      <c r="B7745" t="s">
        <v>1659</v>
      </c>
      <c r="C7745">
        <v>201001</v>
      </c>
      <c r="D7745">
        <v>31</v>
      </c>
      <c r="E7745" t="s">
        <v>1212</v>
      </c>
      <c r="F7745">
        <v>715</v>
      </c>
      <c r="G7745">
        <v>447</v>
      </c>
      <c r="H7745">
        <v>4766</v>
      </c>
      <c r="I7745">
        <v>43112061100</v>
      </c>
      <c r="J7745">
        <v>8</v>
      </c>
      <c r="K7745" t="s">
        <v>1642</v>
      </c>
      <c r="L7745">
        <v>2531</v>
      </c>
      <c r="M7745" t="s">
        <v>1214</v>
      </c>
      <c r="N7745" t="s">
        <v>1643</v>
      </c>
      <c r="O7745">
        <v>0</v>
      </c>
      <c r="P7745" t="s">
        <v>1207</v>
      </c>
      <c r="Q7745">
        <v>19850801</v>
      </c>
      <c r="R7745">
        <v>891012369</v>
      </c>
    </row>
    <row r="7746" spans="1:18">
      <c r="A7746" t="s">
        <v>1640</v>
      </c>
      <c r="B7746" t="s">
        <v>1660</v>
      </c>
      <c r="C7746">
        <v>201001</v>
      </c>
      <c r="D7746">
        <v>31</v>
      </c>
      <c r="E7746" t="s">
        <v>1212</v>
      </c>
      <c r="F7746">
        <v>2201</v>
      </c>
      <c r="G7746">
        <v>2201</v>
      </c>
      <c r="H7746">
        <v>969</v>
      </c>
      <c r="I7746">
        <v>43112061501</v>
      </c>
      <c r="J7746">
        <v>8</v>
      </c>
      <c r="K7746" t="s">
        <v>1642</v>
      </c>
      <c r="L7746">
        <v>2531</v>
      </c>
      <c r="M7746" t="s">
        <v>1214</v>
      </c>
      <c r="N7746" t="s">
        <v>1643</v>
      </c>
      <c r="O7746">
        <v>0</v>
      </c>
      <c r="P7746" t="s">
        <v>1207</v>
      </c>
      <c r="Q7746">
        <v>19980816</v>
      </c>
      <c r="R7746">
        <v>891012369</v>
      </c>
    </row>
    <row r="7747" spans="1:18">
      <c r="A7747" t="s">
        <v>1640</v>
      </c>
      <c r="B7747" t="s">
        <v>1661</v>
      </c>
      <c r="C7747">
        <v>201001</v>
      </c>
      <c r="D7747">
        <v>31</v>
      </c>
      <c r="E7747" t="s">
        <v>1212</v>
      </c>
      <c r="F7747">
        <v>1909</v>
      </c>
      <c r="G7747">
        <v>1470</v>
      </c>
      <c r="H7747">
        <v>35</v>
      </c>
      <c r="I7747">
        <v>43112063901</v>
      </c>
      <c r="J7747">
        <v>8</v>
      </c>
      <c r="K7747" t="s">
        <v>1642</v>
      </c>
      <c r="L7747">
        <v>2531</v>
      </c>
      <c r="M7747" t="s">
        <v>1214</v>
      </c>
      <c r="N7747" t="s">
        <v>1643</v>
      </c>
      <c r="O7747">
        <v>0</v>
      </c>
      <c r="P7747" t="s">
        <v>1207</v>
      </c>
      <c r="Q7747">
        <v>19970628</v>
      </c>
      <c r="R7747">
        <v>891012369</v>
      </c>
    </row>
    <row r="7748" spans="1:18">
      <c r="A7748" t="s">
        <v>1640</v>
      </c>
      <c r="B7748" t="s">
        <v>1662</v>
      </c>
      <c r="C7748">
        <v>201001</v>
      </c>
      <c r="D7748">
        <v>30</v>
      </c>
      <c r="E7748" t="s">
        <v>1212</v>
      </c>
      <c r="F7748">
        <v>5050</v>
      </c>
      <c r="G7748">
        <v>1964</v>
      </c>
      <c r="H7748">
        <v>1478</v>
      </c>
      <c r="I7748">
        <v>43112058401</v>
      </c>
      <c r="J7748">
        <v>8</v>
      </c>
      <c r="K7748" t="s">
        <v>1642</v>
      </c>
      <c r="L7748">
        <v>2531</v>
      </c>
      <c r="M7748" t="s">
        <v>1214</v>
      </c>
      <c r="N7748" t="s">
        <v>1643</v>
      </c>
      <c r="O7748">
        <v>0</v>
      </c>
      <c r="P7748" t="s">
        <v>1207</v>
      </c>
      <c r="Q7748">
        <v>19940101</v>
      </c>
      <c r="R7748">
        <v>891012369</v>
      </c>
    </row>
    <row r="7749" spans="1:18">
      <c r="A7749" t="s">
        <v>1640</v>
      </c>
      <c r="B7749" t="s">
        <v>1663</v>
      </c>
      <c r="C7749">
        <v>201001</v>
      </c>
      <c r="D7749">
        <v>31</v>
      </c>
      <c r="E7749" t="s">
        <v>1212</v>
      </c>
      <c r="F7749">
        <v>3518</v>
      </c>
      <c r="G7749">
        <v>1969</v>
      </c>
      <c r="H7749">
        <v>1029</v>
      </c>
      <c r="I7749">
        <v>43112075400</v>
      </c>
      <c r="J7749">
        <v>8</v>
      </c>
      <c r="K7749" t="s">
        <v>1642</v>
      </c>
      <c r="L7749">
        <v>2531</v>
      </c>
      <c r="M7749" t="s">
        <v>1214</v>
      </c>
      <c r="N7749" t="s">
        <v>1643</v>
      </c>
      <c r="O7749">
        <v>0</v>
      </c>
      <c r="P7749" t="s">
        <v>1207</v>
      </c>
      <c r="Q7749">
        <v>19970329</v>
      </c>
      <c r="R7749">
        <v>891012369</v>
      </c>
    </row>
    <row r="7750" spans="1:18">
      <c r="A7750" t="s">
        <v>1640</v>
      </c>
      <c r="B7750" t="s">
        <v>1664</v>
      </c>
      <c r="C7750">
        <v>201001</v>
      </c>
      <c r="D7750">
        <v>30</v>
      </c>
      <c r="E7750" t="s">
        <v>1212</v>
      </c>
      <c r="F7750">
        <v>1110</v>
      </c>
      <c r="G7750">
        <v>581</v>
      </c>
      <c r="H7750">
        <v>723</v>
      </c>
      <c r="I7750">
        <v>43112060501</v>
      </c>
      <c r="J7750">
        <v>8</v>
      </c>
      <c r="K7750" t="s">
        <v>1642</v>
      </c>
      <c r="L7750">
        <v>2531</v>
      </c>
      <c r="M7750" t="s">
        <v>1214</v>
      </c>
      <c r="N7750" t="s">
        <v>1643</v>
      </c>
      <c r="O7750">
        <v>0</v>
      </c>
      <c r="P7750" t="s">
        <v>1207</v>
      </c>
      <c r="Q7750">
        <v>19961123</v>
      </c>
      <c r="R7750">
        <v>891012369</v>
      </c>
    </row>
    <row r="7751" spans="1:18">
      <c r="A7751" t="s">
        <v>1640</v>
      </c>
      <c r="B7751" t="s">
        <v>1665</v>
      </c>
      <c r="C7751">
        <v>201001</v>
      </c>
      <c r="D7751">
        <v>31</v>
      </c>
      <c r="E7751" t="s">
        <v>1212</v>
      </c>
      <c r="F7751">
        <v>105</v>
      </c>
      <c r="G7751">
        <v>4941</v>
      </c>
      <c r="H7751">
        <v>3592</v>
      </c>
      <c r="I7751">
        <v>43112064202</v>
      </c>
      <c r="J7751">
        <v>8</v>
      </c>
      <c r="K7751" t="s">
        <v>1642</v>
      </c>
      <c r="L7751">
        <v>2531</v>
      </c>
      <c r="M7751" t="s">
        <v>1214</v>
      </c>
      <c r="N7751" t="s">
        <v>1643</v>
      </c>
      <c r="O7751">
        <v>0</v>
      </c>
      <c r="P7751" t="s">
        <v>1207</v>
      </c>
      <c r="Q7751">
        <v>19970317</v>
      </c>
      <c r="R7751">
        <v>891012369</v>
      </c>
    </row>
    <row r="7752" spans="1:18">
      <c r="A7752" t="s">
        <v>1644</v>
      </c>
      <c r="B7752" t="s">
        <v>1645</v>
      </c>
      <c r="C7752">
        <v>201002</v>
      </c>
      <c r="D7752">
        <v>10</v>
      </c>
      <c r="E7752" t="s">
        <v>1212</v>
      </c>
      <c r="F7752">
        <v>1503</v>
      </c>
      <c r="G7752">
        <v>798</v>
      </c>
      <c r="H7752">
        <v>5</v>
      </c>
      <c r="I7752">
        <v>43112058201</v>
      </c>
      <c r="J7752">
        <v>8</v>
      </c>
      <c r="K7752" t="s">
        <v>1646</v>
      </c>
      <c r="L7752">
        <v>2531</v>
      </c>
      <c r="M7752" t="s">
        <v>1214</v>
      </c>
      <c r="N7752" t="s">
        <v>1643</v>
      </c>
      <c r="O7752">
        <v>0</v>
      </c>
      <c r="P7752" t="s">
        <v>1207</v>
      </c>
      <c r="Q7752">
        <v>19980322</v>
      </c>
      <c r="R7752">
        <v>891012369</v>
      </c>
    </row>
    <row r="7753" spans="1:18">
      <c r="A7753" t="s">
        <v>1640</v>
      </c>
      <c r="B7753" t="s">
        <v>1647</v>
      </c>
      <c r="C7753">
        <v>201002</v>
      </c>
      <c r="D7753">
        <v>27</v>
      </c>
      <c r="E7753" t="s">
        <v>1212</v>
      </c>
      <c r="F7753">
        <v>2275</v>
      </c>
      <c r="G7753">
        <v>988</v>
      </c>
      <c r="H7753">
        <v>831</v>
      </c>
      <c r="I7753">
        <v>43112047200</v>
      </c>
      <c r="J7753">
        <v>8</v>
      </c>
      <c r="K7753" t="s">
        <v>1642</v>
      </c>
      <c r="L7753">
        <v>2531</v>
      </c>
      <c r="M7753" t="s">
        <v>1214</v>
      </c>
      <c r="N7753" t="s">
        <v>1643</v>
      </c>
      <c r="O7753">
        <v>0</v>
      </c>
      <c r="P7753" t="s">
        <v>1207</v>
      </c>
      <c r="Q7753">
        <v>19811201</v>
      </c>
      <c r="R7753">
        <v>891012369</v>
      </c>
    </row>
    <row r="7754" spans="1:18">
      <c r="A7754" t="s">
        <v>1640</v>
      </c>
      <c r="B7754" t="s">
        <v>1648</v>
      </c>
      <c r="C7754">
        <v>201002</v>
      </c>
      <c r="D7754">
        <v>27</v>
      </c>
      <c r="E7754" t="s">
        <v>1212</v>
      </c>
      <c r="F7754">
        <v>1115</v>
      </c>
      <c r="G7754">
        <v>2900</v>
      </c>
      <c r="H7754">
        <v>374</v>
      </c>
      <c r="I7754">
        <v>43112048901</v>
      </c>
      <c r="J7754">
        <v>8</v>
      </c>
      <c r="K7754" t="s">
        <v>1642</v>
      </c>
      <c r="L7754">
        <v>2531</v>
      </c>
      <c r="M7754" t="s">
        <v>1214</v>
      </c>
      <c r="N7754" t="s">
        <v>1643</v>
      </c>
      <c r="O7754">
        <v>0</v>
      </c>
      <c r="P7754" t="s">
        <v>1207</v>
      </c>
      <c r="Q7754">
        <v>19830101</v>
      </c>
      <c r="R7754">
        <v>891012369</v>
      </c>
    </row>
    <row r="7755" spans="1:18">
      <c r="A7755" t="s">
        <v>1640</v>
      </c>
      <c r="B7755" t="s">
        <v>1649</v>
      </c>
      <c r="C7755">
        <v>201002</v>
      </c>
      <c r="D7755">
        <v>27</v>
      </c>
      <c r="E7755" t="s">
        <v>1212</v>
      </c>
      <c r="F7755">
        <v>2110</v>
      </c>
      <c r="G7755">
        <v>594</v>
      </c>
      <c r="H7755">
        <v>4528</v>
      </c>
      <c r="I7755">
        <v>43112051300</v>
      </c>
      <c r="J7755">
        <v>8</v>
      </c>
      <c r="K7755" t="s">
        <v>1642</v>
      </c>
      <c r="L7755">
        <v>2531</v>
      </c>
      <c r="M7755" t="s">
        <v>1214</v>
      </c>
      <c r="N7755" t="s">
        <v>1643</v>
      </c>
      <c r="O7755">
        <v>0</v>
      </c>
      <c r="P7755" t="s">
        <v>1207</v>
      </c>
      <c r="Q7755">
        <v>19820901</v>
      </c>
      <c r="R7755">
        <v>891012369</v>
      </c>
    </row>
    <row r="7756" spans="1:18">
      <c r="A7756" t="s">
        <v>1640</v>
      </c>
      <c r="B7756" t="s">
        <v>1666</v>
      </c>
      <c r="C7756">
        <v>201002</v>
      </c>
      <c r="D7756">
        <v>3</v>
      </c>
      <c r="E7756" t="s">
        <v>1212</v>
      </c>
      <c r="F7756">
        <v>4</v>
      </c>
      <c r="G7756">
        <v>8</v>
      </c>
      <c r="H7756">
        <v>123</v>
      </c>
      <c r="I7756">
        <v>43112052200</v>
      </c>
      <c r="J7756">
        <v>8</v>
      </c>
      <c r="K7756" t="s">
        <v>1642</v>
      </c>
      <c r="L7756">
        <v>2531</v>
      </c>
      <c r="M7756" t="s">
        <v>1214</v>
      </c>
      <c r="N7756" t="s">
        <v>1643</v>
      </c>
      <c r="O7756">
        <v>0</v>
      </c>
      <c r="P7756" t="s">
        <v>1207</v>
      </c>
      <c r="Q7756">
        <v>19821101</v>
      </c>
      <c r="R7756">
        <v>891012369</v>
      </c>
    </row>
    <row r="7757" spans="1:18">
      <c r="A7757" t="s">
        <v>1640</v>
      </c>
      <c r="B7757" t="s">
        <v>1650</v>
      </c>
      <c r="C7757">
        <v>201002</v>
      </c>
      <c r="D7757">
        <v>26</v>
      </c>
      <c r="E7757" t="s">
        <v>1212</v>
      </c>
      <c r="F7757">
        <v>1437</v>
      </c>
      <c r="G7757">
        <v>541</v>
      </c>
      <c r="H7757">
        <v>4856</v>
      </c>
      <c r="I7757">
        <v>43112054600</v>
      </c>
      <c r="J7757">
        <v>8</v>
      </c>
      <c r="K7757" t="s">
        <v>1642</v>
      </c>
      <c r="L7757">
        <v>2531</v>
      </c>
      <c r="M7757" t="s">
        <v>1214</v>
      </c>
      <c r="N7757" t="s">
        <v>1643</v>
      </c>
      <c r="O7757">
        <v>0</v>
      </c>
      <c r="P7757" t="s">
        <v>1207</v>
      </c>
      <c r="Q7757">
        <v>19830701</v>
      </c>
      <c r="R7757">
        <v>891012369</v>
      </c>
    </row>
    <row r="7758" spans="1:18">
      <c r="A7758" t="s">
        <v>1640</v>
      </c>
      <c r="B7758" t="s">
        <v>1651</v>
      </c>
      <c r="C7758">
        <v>201002</v>
      </c>
      <c r="D7758">
        <v>27</v>
      </c>
      <c r="E7758" t="s">
        <v>1212</v>
      </c>
      <c r="F7758">
        <v>1641</v>
      </c>
      <c r="G7758">
        <v>1094</v>
      </c>
      <c r="H7758">
        <v>22895</v>
      </c>
      <c r="I7758">
        <v>43112056600</v>
      </c>
      <c r="J7758">
        <v>8</v>
      </c>
      <c r="K7758" t="s">
        <v>1642</v>
      </c>
      <c r="L7758">
        <v>2531</v>
      </c>
      <c r="M7758" t="s">
        <v>1214</v>
      </c>
      <c r="N7758" t="s">
        <v>1643</v>
      </c>
      <c r="O7758">
        <v>0</v>
      </c>
      <c r="P7758" t="s">
        <v>1207</v>
      </c>
      <c r="Q7758">
        <v>19831201</v>
      </c>
      <c r="R7758">
        <v>891012369</v>
      </c>
    </row>
    <row r="7759" spans="1:18">
      <c r="A7759" t="s">
        <v>1640</v>
      </c>
      <c r="B7759" t="s">
        <v>1652</v>
      </c>
      <c r="C7759">
        <v>201002</v>
      </c>
      <c r="D7759">
        <v>27</v>
      </c>
      <c r="E7759" t="s">
        <v>1212</v>
      </c>
      <c r="F7759">
        <v>1201</v>
      </c>
      <c r="G7759">
        <v>1089</v>
      </c>
      <c r="H7759">
        <v>303</v>
      </c>
      <c r="I7759">
        <v>43112057500</v>
      </c>
      <c r="J7759">
        <v>8</v>
      </c>
      <c r="K7759" t="s">
        <v>1642</v>
      </c>
      <c r="L7759">
        <v>2531</v>
      </c>
      <c r="M7759" t="s">
        <v>1214</v>
      </c>
      <c r="N7759" t="s">
        <v>1643</v>
      </c>
      <c r="O7759">
        <v>0</v>
      </c>
      <c r="P7759" t="s">
        <v>1207</v>
      </c>
      <c r="Q7759">
        <v>19840501</v>
      </c>
      <c r="R7759">
        <v>891012369</v>
      </c>
    </row>
    <row r="7760" spans="1:18">
      <c r="A7760" t="s">
        <v>1640</v>
      </c>
      <c r="B7760" t="s">
        <v>1653</v>
      </c>
      <c r="C7760">
        <v>201002</v>
      </c>
      <c r="D7760">
        <v>27</v>
      </c>
      <c r="E7760" t="s">
        <v>1212</v>
      </c>
      <c r="F7760">
        <v>1291</v>
      </c>
      <c r="G7760">
        <v>1044</v>
      </c>
      <c r="H7760">
        <v>3044</v>
      </c>
      <c r="I7760">
        <v>43112055700</v>
      </c>
      <c r="J7760">
        <v>8</v>
      </c>
      <c r="K7760" t="s">
        <v>1642</v>
      </c>
      <c r="L7760">
        <v>2531</v>
      </c>
      <c r="M7760" t="s">
        <v>1214</v>
      </c>
      <c r="N7760" t="s">
        <v>1643</v>
      </c>
      <c r="O7760">
        <v>0</v>
      </c>
      <c r="P7760" t="s">
        <v>1207</v>
      </c>
      <c r="Q7760">
        <v>19831001</v>
      </c>
      <c r="R7760">
        <v>891012369</v>
      </c>
    </row>
    <row r="7761" spans="1:18">
      <c r="A7761" t="s">
        <v>1640</v>
      </c>
      <c r="B7761" t="s">
        <v>1654</v>
      </c>
      <c r="C7761">
        <v>201002</v>
      </c>
      <c r="D7761">
        <v>27</v>
      </c>
      <c r="E7761" t="s">
        <v>1212</v>
      </c>
      <c r="F7761">
        <v>1611</v>
      </c>
      <c r="G7761">
        <v>1118</v>
      </c>
      <c r="H7761">
        <v>491</v>
      </c>
      <c r="I7761">
        <v>43112057200</v>
      </c>
      <c r="J7761">
        <v>8</v>
      </c>
      <c r="K7761" t="s">
        <v>1642</v>
      </c>
      <c r="L7761">
        <v>2531</v>
      </c>
      <c r="M7761" t="s">
        <v>1214</v>
      </c>
      <c r="N7761" t="s">
        <v>1643</v>
      </c>
      <c r="O7761">
        <v>0</v>
      </c>
      <c r="P7761" t="s">
        <v>1207</v>
      </c>
      <c r="Q7761">
        <v>19840201</v>
      </c>
      <c r="R7761">
        <v>891012369</v>
      </c>
    </row>
    <row r="7762" spans="1:18">
      <c r="A7762" t="s">
        <v>1640</v>
      </c>
      <c r="B7762" t="s">
        <v>1655</v>
      </c>
      <c r="C7762">
        <v>201002</v>
      </c>
      <c r="D7762">
        <v>26</v>
      </c>
      <c r="E7762" t="s">
        <v>1212</v>
      </c>
      <c r="F7762">
        <v>583</v>
      </c>
      <c r="G7762">
        <v>834</v>
      </c>
      <c r="H7762">
        <v>61</v>
      </c>
      <c r="I7762">
        <v>43112059400</v>
      </c>
      <c r="J7762">
        <v>8</v>
      </c>
      <c r="K7762" t="s">
        <v>1642</v>
      </c>
      <c r="L7762">
        <v>2531</v>
      </c>
      <c r="M7762" t="s">
        <v>1214</v>
      </c>
      <c r="N7762" t="s">
        <v>1643</v>
      </c>
      <c r="O7762">
        <v>0</v>
      </c>
      <c r="P7762" t="s">
        <v>1207</v>
      </c>
      <c r="Q7762">
        <v>19841201</v>
      </c>
      <c r="R7762">
        <v>891012369</v>
      </c>
    </row>
    <row r="7763" spans="1:18">
      <c r="A7763" t="s">
        <v>1640</v>
      </c>
      <c r="B7763" t="s">
        <v>1656</v>
      </c>
      <c r="C7763">
        <v>201002</v>
      </c>
      <c r="D7763">
        <v>27</v>
      </c>
      <c r="E7763" t="s">
        <v>1212</v>
      </c>
      <c r="F7763">
        <v>4346</v>
      </c>
      <c r="G7763">
        <v>1945</v>
      </c>
      <c r="H7763">
        <v>168</v>
      </c>
      <c r="I7763">
        <v>43112058000</v>
      </c>
      <c r="J7763">
        <v>8</v>
      </c>
      <c r="K7763" t="s">
        <v>1642</v>
      </c>
      <c r="L7763">
        <v>2531</v>
      </c>
      <c r="M7763" t="s">
        <v>1214</v>
      </c>
      <c r="N7763" t="s">
        <v>1643</v>
      </c>
      <c r="O7763">
        <v>0</v>
      </c>
      <c r="P7763" t="s">
        <v>1207</v>
      </c>
      <c r="Q7763">
        <v>19840501</v>
      </c>
      <c r="R7763">
        <v>891012369</v>
      </c>
    </row>
    <row r="7764" spans="1:18">
      <c r="A7764" t="s">
        <v>1640</v>
      </c>
      <c r="B7764" t="s">
        <v>1657</v>
      </c>
      <c r="C7764">
        <v>201002</v>
      </c>
      <c r="D7764">
        <v>25</v>
      </c>
      <c r="E7764" t="s">
        <v>1212</v>
      </c>
      <c r="F7764">
        <v>2924</v>
      </c>
      <c r="G7764">
        <v>2114</v>
      </c>
      <c r="H7764">
        <v>43</v>
      </c>
      <c r="I7764">
        <v>43112061700</v>
      </c>
      <c r="J7764">
        <v>8</v>
      </c>
      <c r="K7764" t="s">
        <v>1642</v>
      </c>
      <c r="L7764">
        <v>2531</v>
      </c>
      <c r="M7764" t="s">
        <v>1214</v>
      </c>
      <c r="N7764" t="s">
        <v>1643</v>
      </c>
      <c r="O7764">
        <v>0</v>
      </c>
      <c r="P7764" t="s">
        <v>1207</v>
      </c>
      <c r="Q7764">
        <v>19860401</v>
      </c>
      <c r="R7764">
        <v>891012369</v>
      </c>
    </row>
    <row r="7765" spans="1:18">
      <c r="A7765" t="s">
        <v>1640</v>
      </c>
      <c r="B7765" t="s">
        <v>1658</v>
      </c>
      <c r="C7765">
        <v>201002</v>
      </c>
      <c r="D7765">
        <v>28</v>
      </c>
      <c r="E7765" t="s">
        <v>1212</v>
      </c>
      <c r="F7765">
        <v>945</v>
      </c>
      <c r="G7765">
        <v>286</v>
      </c>
      <c r="H7765">
        <v>16</v>
      </c>
      <c r="I7765">
        <v>43112060301</v>
      </c>
      <c r="J7765">
        <v>8</v>
      </c>
      <c r="K7765" t="s">
        <v>1642</v>
      </c>
      <c r="L7765">
        <v>2531</v>
      </c>
      <c r="M7765" t="s">
        <v>1214</v>
      </c>
      <c r="N7765" t="s">
        <v>1643</v>
      </c>
      <c r="O7765">
        <v>0</v>
      </c>
      <c r="P7765" t="s">
        <v>1207</v>
      </c>
      <c r="Q7765">
        <v>19851201</v>
      </c>
      <c r="R7765">
        <v>891012369</v>
      </c>
    </row>
    <row r="7766" spans="1:18">
      <c r="A7766" t="s">
        <v>1640</v>
      </c>
      <c r="B7766" t="s">
        <v>1659</v>
      </c>
      <c r="C7766">
        <v>201002</v>
      </c>
      <c r="D7766">
        <v>28</v>
      </c>
      <c r="E7766" t="s">
        <v>1212</v>
      </c>
      <c r="F7766">
        <v>1182</v>
      </c>
      <c r="G7766">
        <v>347</v>
      </c>
      <c r="H7766">
        <v>2987</v>
      </c>
      <c r="I7766">
        <v>43112061100</v>
      </c>
      <c r="J7766">
        <v>8</v>
      </c>
      <c r="K7766" t="s">
        <v>1642</v>
      </c>
      <c r="L7766">
        <v>2531</v>
      </c>
      <c r="M7766" t="s">
        <v>1214</v>
      </c>
      <c r="N7766" t="s">
        <v>1643</v>
      </c>
      <c r="O7766">
        <v>0</v>
      </c>
      <c r="P7766" t="s">
        <v>1207</v>
      </c>
      <c r="Q7766">
        <v>19850801</v>
      </c>
      <c r="R7766">
        <v>891012369</v>
      </c>
    </row>
    <row r="7767" spans="1:18">
      <c r="A7767" t="s">
        <v>1640</v>
      </c>
      <c r="B7767" t="s">
        <v>1660</v>
      </c>
      <c r="C7767">
        <v>201002</v>
      </c>
      <c r="D7767">
        <v>27</v>
      </c>
      <c r="E7767" t="s">
        <v>1212</v>
      </c>
      <c r="F7767">
        <v>2010</v>
      </c>
      <c r="G7767">
        <v>2192</v>
      </c>
      <c r="H7767">
        <v>1080</v>
      </c>
      <c r="I7767">
        <v>43112061501</v>
      </c>
      <c r="J7767">
        <v>8</v>
      </c>
      <c r="K7767" t="s">
        <v>1642</v>
      </c>
      <c r="L7767">
        <v>2531</v>
      </c>
      <c r="M7767" t="s">
        <v>1214</v>
      </c>
      <c r="N7767" t="s">
        <v>1643</v>
      </c>
      <c r="O7767">
        <v>0</v>
      </c>
      <c r="P7767" t="s">
        <v>1207</v>
      </c>
      <c r="Q7767">
        <v>19980816</v>
      </c>
      <c r="R7767">
        <v>891012369</v>
      </c>
    </row>
    <row r="7768" spans="1:18">
      <c r="A7768" t="s">
        <v>1640</v>
      </c>
      <c r="B7768" t="s">
        <v>1661</v>
      </c>
      <c r="C7768">
        <v>201002</v>
      </c>
      <c r="D7768">
        <v>27</v>
      </c>
      <c r="E7768" t="s">
        <v>1212</v>
      </c>
      <c r="F7768">
        <v>1375</v>
      </c>
      <c r="G7768">
        <v>1004</v>
      </c>
      <c r="H7768">
        <v>5</v>
      </c>
      <c r="I7768">
        <v>43112063901</v>
      </c>
      <c r="J7768">
        <v>8</v>
      </c>
      <c r="K7768" t="s">
        <v>1642</v>
      </c>
      <c r="L7768">
        <v>2531</v>
      </c>
      <c r="M7768" t="s">
        <v>1214</v>
      </c>
      <c r="N7768" t="s">
        <v>1643</v>
      </c>
      <c r="O7768">
        <v>0</v>
      </c>
      <c r="P7768" t="s">
        <v>1207</v>
      </c>
      <c r="Q7768">
        <v>19970628</v>
      </c>
      <c r="R7768">
        <v>891012369</v>
      </c>
    </row>
    <row r="7769" spans="1:18">
      <c r="A7769" t="s">
        <v>1640</v>
      </c>
      <c r="B7769" t="s">
        <v>1662</v>
      </c>
      <c r="C7769">
        <v>201002</v>
      </c>
      <c r="D7769">
        <v>27</v>
      </c>
      <c r="E7769" t="s">
        <v>1212</v>
      </c>
      <c r="F7769">
        <v>5158</v>
      </c>
      <c r="G7769">
        <v>1786</v>
      </c>
      <c r="H7769">
        <v>1881</v>
      </c>
      <c r="I7769">
        <v>43112058401</v>
      </c>
      <c r="J7769">
        <v>8</v>
      </c>
      <c r="K7769" t="s">
        <v>1642</v>
      </c>
      <c r="L7769">
        <v>2531</v>
      </c>
      <c r="M7769" t="s">
        <v>1214</v>
      </c>
      <c r="N7769" t="s">
        <v>1643</v>
      </c>
      <c r="O7769">
        <v>0</v>
      </c>
      <c r="P7769" t="s">
        <v>1207</v>
      </c>
      <c r="Q7769">
        <v>19940101</v>
      </c>
      <c r="R7769">
        <v>891012369</v>
      </c>
    </row>
    <row r="7770" spans="1:18">
      <c r="A7770" t="s">
        <v>1640</v>
      </c>
      <c r="B7770" t="s">
        <v>1663</v>
      </c>
      <c r="C7770">
        <v>201002</v>
      </c>
      <c r="D7770">
        <v>27</v>
      </c>
      <c r="E7770" t="s">
        <v>1212</v>
      </c>
      <c r="F7770">
        <v>3347</v>
      </c>
      <c r="G7770">
        <v>1596</v>
      </c>
      <c r="H7770">
        <v>1266</v>
      </c>
      <c r="I7770">
        <v>43112075400</v>
      </c>
      <c r="J7770">
        <v>8</v>
      </c>
      <c r="K7770" t="s">
        <v>1642</v>
      </c>
      <c r="L7770">
        <v>2531</v>
      </c>
      <c r="M7770" t="s">
        <v>1214</v>
      </c>
      <c r="N7770" t="s">
        <v>1643</v>
      </c>
      <c r="O7770">
        <v>0</v>
      </c>
      <c r="P7770" t="s">
        <v>1207</v>
      </c>
      <c r="Q7770">
        <v>19970329</v>
      </c>
      <c r="R7770">
        <v>891012369</v>
      </c>
    </row>
    <row r="7771" spans="1:18">
      <c r="A7771" t="s">
        <v>1640</v>
      </c>
      <c r="B7771" t="s">
        <v>1664</v>
      </c>
      <c r="C7771">
        <v>201002</v>
      </c>
      <c r="D7771">
        <v>27</v>
      </c>
      <c r="E7771" t="s">
        <v>1212</v>
      </c>
      <c r="F7771">
        <v>964</v>
      </c>
      <c r="G7771">
        <v>527</v>
      </c>
      <c r="H7771">
        <v>807</v>
      </c>
      <c r="I7771">
        <v>43112060501</v>
      </c>
      <c r="J7771">
        <v>8</v>
      </c>
      <c r="K7771" t="s">
        <v>1642</v>
      </c>
      <c r="L7771">
        <v>2531</v>
      </c>
      <c r="M7771" t="s">
        <v>1214</v>
      </c>
      <c r="N7771" t="s">
        <v>1643</v>
      </c>
      <c r="O7771">
        <v>0</v>
      </c>
      <c r="P7771" t="s">
        <v>1207</v>
      </c>
      <c r="Q7771">
        <v>19961123</v>
      </c>
      <c r="R7771">
        <v>891012369</v>
      </c>
    </row>
    <row r="7772" spans="1:18">
      <c r="A7772" t="s">
        <v>1640</v>
      </c>
      <c r="B7772" t="s">
        <v>1665</v>
      </c>
      <c r="C7772">
        <v>201002</v>
      </c>
      <c r="D7772">
        <v>26</v>
      </c>
      <c r="E7772" t="s">
        <v>1212</v>
      </c>
      <c r="F7772">
        <v>648</v>
      </c>
      <c r="G7772">
        <v>4525</v>
      </c>
      <c r="H7772">
        <v>2812</v>
      </c>
      <c r="I7772">
        <v>43112064202</v>
      </c>
      <c r="J7772">
        <v>8</v>
      </c>
      <c r="K7772" t="s">
        <v>1642</v>
      </c>
      <c r="L7772">
        <v>2531</v>
      </c>
      <c r="M7772" t="s">
        <v>1214</v>
      </c>
      <c r="N7772" t="s">
        <v>1643</v>
      </c>
      <c r="O7772">
        <v>0</v>
      </c>
      <c r="P7772" t="s">
        <v>1207</v>
      </c>
      <c r="Q7772">
        <v>19970317</v>
      </c>
      <c r="R7772">
        <v>891012369</v>
      </c>
    </row>
    <row r="7773" spans="1:18">
      <c r="A7773" t="s">
        <v>1644</v>
      </c>
      <c r="B7773" t="s">
        <v>1645</v>
      </c>
      <c r="C7773">
        <v>201003</v>
      </c>
      <c r="D7773">
        <v>23</v>
      </c>
      <c r="E7773" t="s">
        <v>1212</v>
      </c>
      <c r="F7773">
        <v>8259</v>
      </c>
      <c r="G7773">
        <v>4850</v>
      </c>
      <c r="H7773">
        <v>410</v>
      </c>
      <c r="I7773">
        <v>43112058201</v>
      </c>
      <c r="J7773">
        <v>8</v>
      </c>
      <c r="K7773" t="s">
        <v>1646</v>
      </c>
      <c r="L7773">
        <v>2531</v>
      </c>
      <c r="M7773" t="s">
        <v>1214</v>
      </c>
      <c r="N7773" t="s">
        <v>1643</v>
      </c>
      <c r="O7773">
        <v>0</v>
      </c>
      <c r="P7773" t="s">
        <v>1207</v>
      </c>
      <c r="Q7773">
        <v>19980322</v>
      </c>
      <c r="R7773">
        <v>891012369</v>
      </c>
    </row>
    <row r="7774" spans="1:18">
      <c r="A7774" t="s">
        <v>1640</v>
      </c>
      <c r="B7774" t="s">
        <v>1647</v>
      </c>
      <c r="C7774">
        <v>201003</v>
      </c>
      <c r="D7774">
        <v>30</v>
      </c>
      <c r="E7774" t="s">
        <v>1212</v>
      </c>
      <c r="F7774">
        <v>3051</v>
      </c>
      <c r="G7774">
        <v>1022</v>
      </c>
      <c r="H7774">
        <v>1030</v>
      </c>
      <c r="I7774">
        <v>43112047200</v>
      </c>
      <c r="J7774">
        <v>8</v>
      </c>
      <c r="K7774" t="s">
        <v>1642</v>
      </c>
      <c r="L7774">
        <v>2531</v>
      </c>
      <c r="M7774" t="s">
        <v>1214</v>
      </c>
      <c r="N7774" t="s">
        <v>1643</v>
      </c>
      <c r="O7774">
        <v>0</v>
      </c>
      <c r="P7774" t="s">
        <v>1207</v>
      </c>
      <c r="Q7774">
        <v>19811201</v>
      </c>
      <c r="R7774">
        <v>891012369</v>
      </c>
    </row>
    <row r="7775" spans="1:18">
      <c r="A7775" t="s">
        <v>1640</v>
      </c>
      <c r="B7775" t="s">
        <v>1648</v>
      </c>
      <c r="C7775">
        <v>201003</v>
      </c>
      <c r="D7775">
        <v>30</v>
      </c>
      <c r="E7775" t="s">
        <v>1212</v>
      </c>
      <c r="F7775">
        <v>1342</v>
      </c>
      <c r="G7775">
        <v>3417</v>
      </c>
      <c r="H7775">
        <v>378</v>
      </c>
      <c r="I7775">
        <v>43112048901</v>
      </c>
      <c r="J7775">
        <v>8</v>
      </c>
      <c r="K7775" t="s">
        <v>1642</v>
      </c>
      <c r="L7775">
        <v>2531</v>
      </c>
      <c r="M7775" t="s">
        <v>1214</v>
      </c>
      <c r="N7775" t="s">
        <v>1643</v>
      </c>
      <c r="O7775">
        <v>0</v>
      </c>
      <c r="P7775" t="s">
        <v>1207</v>
      </c>
      <c r="Q7775">
        <v>19830101</v>
      </c>
      <c r="R7775">
        <v>891012369</v>
      </c>
    </row>
    <row r="7776" spans="1:18">
      <c r="A7776" t="s">
        <v>1640</v>
      </c>
      <c r="B7776" t="s">
        <v>1649</v>
      </c>
      <c r="C7776">
        <v>201003</v>
      </c>
      <c r="D7776">
        <v>30</v>
      </c>
      <c r="E7776" t="s">
        <v>1212</v>
      </c>
      <c r="F7776">
        <v>1544</v>
      </c>
      <c r="G7776">
        <v>903</v>
      </c>
      <c r="H7776">
        <v>5950</v>
      </c>
      <c r="I7776">
        <v>43112051300</v>
      </c>
      <c r="J7776">
        <v>8</v>
      </c>
      <c r="K7776" t="s">
        <v>1642</v>
      </c>
      <c r="L7776">
        <v>2531</v>
      </c>
      <c r="M7776" t="s">
        <v>1214</v>
      </c>
      <c r="N7776" t="s">
        <v>1643</v>
      </c>
      <c r="O7776">
        <v>0</v>
      </c>
      <c r="P7776" t="s">
        <v>1207</v>
      </c>
      <c r="Q7776">
        <v>19820901</v>
      </c>
      <c r="R7776">
        <v>891012369</v>
      </c>
    </row>
    <row r="7777" spans="1:18">
      <c r="A7777" t="s">
        <v>1640</v>
      </c>
      <c r="B7777" t="s">
        <v>1666</v>
      </c>
      <c r="C7777">
        <v>201003</v>
      </c>
      <c r="D7777">
        <v>1</v>
      </c>
      <c r="E7777" t="s">
        <v>1212</v>
      </c>
      <c r="F7777">
        <v>31</v>
      </c>
      <c r="G7777">
        <v>15</v>
      </c>
      <c r="H7777">
        <v>5</v>
      </c>
      <c r="I7777">
        <v>43112052200</v>
      </c>
      <c r="J7777">
        <v>8</v>
      </c>
      <c r="K7777" t="s">
        <v>1642</v>
      </c>
      <c r="L7777">
        <v>2531</v>
      </c>
      <c r="M7777" t="s">
        <v>1214</v>
      </c>
      <c r="N7777" t="s">
        <v>1643</v>
      </c>
      <c r="O7777">
        <v>0</v>
      </c>
      <c r="P7777" t="s">
        <v>1207</v>
      </c>
      <c r="Q7777">
        <v>19821101</v>
      </c>
      <c r="R7777">
        <v>891012369</v>
      </c>
    </row>
    <row r="7778" spans="1:18">
      <c r="A7778" t="s">
        <v>1640</v>
      </c>
      <c r="B7778" t="s">
        <v>1650</v>
      </c>
      <c r="C7778">
        <v>201003</v>
      </c>
      <c r="D7778">
        <v>30</v>
      </c>
      <c r="E7778" t="s">
        <v>1212</v>
      </c>
      <c r="F7778">
        <v>1381</v>
      </c>
      <c r="G7778">
        <v>623</v>
      </c>
      <c r="H7778">
        <v>5157</v>
      </c>
      <c r="I7778">
        <v>43112054600</v>
      </c>
      <c r="J7778">
        <v>8</v>
      </c>
      <c r="K7778" t="s">
        <v>1642</v>
      </c>
      <c r="L7778">
        <v>2531</v>
      </c>
      <c r="M7778" t="s">
        <v>1214</v>
      </c>
      <c r="N7778" t="s">
        <v>1643</v>
      </c>
      <c r="O7778">
        <v>0</v>
      </c>
      <c r="P7778" t="s">
        <v>1207</v>
      </c>
      <c r="Q7778">
        <v>19830701</v>
      </c>
      <c r="R7778">
        <v>891012369</v>
      </c>
    </row>
    <row r="7779" spans="1:18">
      <c r="A7779" t="s">
        <v>1640</v>
      </c>
      <c r="B7779" t="s">
        <v>1667</v>
      </c>
      <c r="C7779">
        <v>201003</v>
      </c>
      <c r="D7779">
        <v>9</v>
      </c>
      <c r="E7779" t="s">
        <v>1212</v>
      </c>
      <c r="F7779">
        <v>231</v>
      </c>
      <c r="G7779">
        <v>209</v>
      </c>
      <c r="H7779">
        <v>8390</v>
      </c>
      <c r="I7779">
        <v>43112055000</v>
      </c>
      <c r="J7779">
        <v>8</v>
      </c>
      <c r="K7779" t="s">
        <v>1642</v>
      </c>
      <c r="L7779">
        <v>2531</v>
      </c>
      <c r="M7779" t="s">
        <v>1214</v>
      </c>
      <c r="N7779" t="s">
        <v>1643</v>
      </c>
      <c r="O7779">
        <v>0</v>
      </c>
      <c r="P7779" t="s">
        <v>1207</v>
      </c>
      <c r="Q7779">
        <v>19830701</v>
      </c>
      <c r="R7779">
        <v>891012369</v>
      </c>
    </row>
    <row r="7780" spans="1:18">
      <c r="A7780" t="s">
        <v>1640</v>
      </c>
      <c r="B7780" t="s">
        <v>1651</v>
      </c>
      <c r="C7780">
        <v>201003</v>
      </c>
      <c r="D7780">
        <v>30</v>
      </c>
      <c r="E7780" t="s">
        <v>1212</v>
      </c>
      <c r="F7780">
        <v>1468</v>
      </c>
      <c r="G7780">
        <v>1195</v>
      </c>
      <c r="H7780">
        <v>22868</v>
      </c>
      <c r="I7780">
        <v>43112056600</v>
      </c>
      <c r="J7780">
        <v>8</v>
      </c>
      <c r="K7780" t="s">
        <v>1642</v>
      </c>
      <c r="L7780">
        <v>2531</v>
      </c>
      <c r="M7780" t="s">
        <v>1214</v>
      </c>
      <c r="N7780" t="s">
        <v>1643</v>
      </c>
      <c r="O7780">
        <v>0</v>
      </c>
      <c r="P7780" t="s">
        <v>1207</v>
      </c>
      <c r="Q7780">
        <v>19831201</v>
      </c>
      <c r="R7780">
        <v>891012369</v>
      </c>
    </row>
    <row r="7781" spans="1:18">
      <c r="A7781" t="s">
        <v>1640</v>
      </c>
      <c r="B7781" t="s">
        <v>1668</v>
      </c>
      <c r="C7781">
        <v>201003</v>
      </c>
      <c r="D7781">
        <v>3</v>
      </c>
      <c r="E7781" t="s">
        <v>1212</v>
      </c>
      <c r="F7781">
        <v>12</v>
      </c>
      <c r="G7781">
        <v>146</v>
      </c>
      <c r="H7781">
        <v>419</v>
      </c>
      <c r="I7781">
        <v>43112055500</v>
      </c>
      <c r="J7781">
        <v>8</v>
      </c>
      <c r="K7781" t="s">
        <v>1642</v>
      </c>
      <c r="L7781">
        <v>2531</v>
      </c>
      <c r="M7781" t="s">
        <v>1214</v>
      </c>
      <c r="N7781" t="s">
        <v>1643</v>
      </c>
      <c r="O7781">
        <v>0</v>
      </c>
      <c r="P7781" t="s">
        <v>1207</v>
      </c>
      <c r="Q7781">
        <v>19830901</v>
      </c>
      <c r="R7781">
        <v>891012369</v>
      </c>
    </row>
    <row r="7782" spans="1:18">
      <c r="A7782" t="s">
        <v>1640</v>
      </c>
      <c r="B7782" t="s">
        <v>1652</v>
      </c>
      <c r="C7782">
        <v>201003</v>
      </c>
      <c r="D7782">
        <v>31</v>
      </c>
      <c r="E7782" t="s">
        <v>1212</v>
      </c>
      <c r="F7782">
        <v>1093</v>
      </c>
      <c r="G7782">
        <v>996</v>
      </c>
      <c r="H7782">
        <v>142</v>
      </c>
      <c r="I7782">
        <v>43112057500</v>
      </c>
      <c r="J7782">
        <v>8</v>
      </c>
      <c r="K7782" t="s">
        <v>1642</v>
      </c>
      <c r="L7782">
        <v>2531</v>
      </c>
      <c r="M7782" t="s">
        <v>1214</v>
      </c>
      <c r="N7782" t="s">
        <v>1643</v>
      </c>
      <c r="O7782">
        <v>0</v>
      </c>
      <c r="P7782" t="s">
        <v>1207</v>
      </c>
      <c r="Q7782">
        <v>19840501</v>
      </c>
      <c r="R7782">
        <v>891012369</v>
      </c>
    </row>
    <row r="7783" spans="1:18">
      <c r="A7783" t="s">
        <v>1640</v>
      </c>
      <c r="B7783" t="s">
        <v>1653</v>
      </c>
      <c r="C7783">
        <v>201003</v>
      </c>
      <c r="D7783">
        <v>30</v>
      </c>
      <c r="E7783" t="s">
        <v>1212</v>
      </c>
      <c r="F7783">
        <v>1530</v>
      </c>
      <c r="G7783">
        <v>1462</v>
      </c>
      <c r="H7783">
        <v>3224</v>
      </c>
      <c r="I7783">
        <v>43112055700</v>
      </c>
      <c r="J7783">
        <v>8</v>
      </c>
      <c r="K7783" t="s">
        <v>1642</v>
      </c>
      <c r="L7783">
        <v>2531</v>
      </c>
      <c r="M7783" t="s">
        <v>1214</v>
      </c>
      <c r="N7783" t="s">
        <v>1643</v>
      </c>
      <c r="O7783">
        <v>0</v>
      </c>
      <c r="P7783" t="s">
        <v>1207</v>
      </c>
      <c r="Q7783">
        <v>19831001</v>
      </c>
      <c r="R7783">
        <v>891012369</v>
      </c>
    </row>
    <row r="7784" spans="1:18">
      <c r="A7784" t="s">
        <v>1640</v>
      </c>
      <c r="B7784" t="s">
        <v>1654</v>
      </c>
      <c r="C7784">
        <v>201003</v>
      </c>
      <c r="D7784">
        <v>30</v>
      </c>
      <c r="E7784" t="s">
        <v>1212</v>
      </c>
      <c r="F7784">
        <v>1977</v>
      </c>
      <c r="G7784">
        <v>1038</v>
      </c>
      <c r="H7784">
        <v>535</v>
      </c>
      <c r="I7784">
        <v>43112057200</v>
      </c>
      <c r="J7784">
        <v>8</v>
      </c>
      <c r="K7784" t="s">
        <v>1642</v>
      </c>
      <c r="L7784">
        <v>2531</v>
      </c>
      <c r="M7784" t="s">
        <v>1214</v>
      </c>
      <c r="N7784" t="s">
        <v>1643</v>
      </c>
      <c r="O7784">
        <v>0</v>
      </c>
      <c r="P7784" t="s">
        <v>1207</v>
      </c>
      <c r="Q7784">
        <v>19840201</v>
      </c>
      <c r="R7784">
        <v>891012369</v>
      </c>
    </row>
    <row r="7785" spans="1:18">
      <c r="A7785" t="s">
        <v>1640</v>
      </c>
      <c r="B7785" t="s">
        <v>1655</v>
      </c>
      <c r="C7785">
        <v>201003</v>
      </c>
      <c r="D7785">
        <v>31</v>
      </c>
      <c r="E7785" t="s">
        <v>1212</v>
      </c>
      <c r="F7785">
        <v>911</v>
      </c>
      <c r="G7785">
        <v>574</v>
      </c>
      <c r="H7785">
        <v>51</v>
      </c>
      <c r="I7785">
        <v>43112059400</v>
      </c>
      <c r="J7785">
        <v>8</v>
      </c>
      <c r="K7785" t="s">
        <v>1642</v>
      </c>
      <c r="L7785">
        <v>2531</v>
      </c>
      <c r="M7785" t="s">
        <v>1214</v>
      </c>
      <c r="N7785" t="s">
        <v>1643</v>
      </c>
      <c r="O7785">
        <v>0</v>
      </c>
      <c r="P7785" t="s">
        <v>1207</v>
      </c>
      <c r="Q7785">
        <v>19841201</v>
      </c>
      <c r="R7785">
        <v>891012369</v>
      </c>
    </row>
    <row r="7786" spans="1:18">
      <c r="A7786" t="s">
        <v>1640</v>
      </c>
      <c r="B7786" t="s">
        <v>1656</v>
      </c>
      <c r="C7786">
        <v>201003</v>
      </c>
      <c r="D7786">
        <v>30</v>
      </c>
      <c r="E7786" t="s">
        <v>1212</v>
      </c>
      <c r="F7786">
        <v>4212</v>
      </c>
      <c r="G7786">
        <v>1997</v>
      </c>
      <c r="H7786">
        <v>149</v>
      </c>
      <c r="I7786">
        <v>43112058000</v>
      </c>
      <c r="J7786">
        <v>8</v>
      </c>
      <c r="K7786" t="s">
        <v>1642</v>
      </c>
      <c r="L7786">
        <v>2531</v>
      </c>
      <c r="M7786" t="s">
        <v>1214</v>
      </c>
      <c r="N7786" t="s">
        <v>1643</v>
      </c>
      <c r="O7786">
        <v>0</v>
      </c>
      <c r="P7786" t="s">
        <v>1207</v>
      </c>
      <c r="Q7786">
        <v>19840501</v>
      </c>
      <c r="R7786">
        <v>891012369</v>
      </c>
    </row>
    <row r="7787" spans="1:18">
      <c r="A7787" t="s">
        <v>1640</v>
      </c>
      <c r="B7787" t="s">
        <v>1657</v>
      </c>
      <c r="C7787">
        <v>201003</v>
      </c>
      <c r="D7787">
        <v>31</v>
      </c>
      <c r="E7787" t="s">
        <v>1212</v>
      </c>
      <c r="F7787">
        <v>3229</v>
      </c>
      <c r="G7787">
        <v>2355</v>
      </c>
      <c r="H7787">
        <v>56</v>
      </c>
      <c r="I7787">
        <v>43112061700</v>
      </c>
      <c r="J7787">
        <v>8</v>
      </c>
      <c r="K7787" t="s">
        <v>1642</v>
      </c>
      <c r="L7787">
        <v>2531</v>
      </c>
      <c r="M7787" t="s">
        <v>1214</v>
      </c>
      <c r="N7787" t="s">
        <v>1643</v>
      </c>
      <c r="O7787">
        <v>0</v>
      </c>
      <c r="P7787" t="s">
        <v>1207</v>
      </c>
      <c r="Q7787">
        <v>19860401</v>
      </c>
      <c r="R7787">
        <v>891012369</v>
      </c>
    </row>
    <row r="7788" spans="1:18">
      <c r="A7788" t="s">
        <v>1640</v>
      </c>
      <c r="B7788" t="s">
        <v>1658</v>
      </c>
      <c r="C7788">
        <v>201003</v>
      </c>
      <c r="D7788">
        <v>31</v>
      </c>
      <c r="E7788" t="s">
        <v>1212</v>
      </c>
      <c r="F7788">
        <v>1310</v>
      </c>
      <c r="G7788">
        <v>302</v>
      </c>
      <c r="H7788">
        <v>25</v>
      </c>
      <c r="I7788">
        <v>43112060301</v>
      </c>
      <c r="J7788">
        <v>8</v>
      </c>
      <c r="K7788" t="s">
        <v>1642</v>
      </c>
      <c r="L7788">
        <v>2531</v>
      </c>
      <c r="M7788" t="s">
        <v>1214</v>
      </c>
      <c r="N7788" t="s">
        <v>1643</v>
      </c>
      <c r="O7788">
        <v>0</v>
      </c>
      <c r="P7788" t="s">
        <v>1207</v>
      </c>
      <c r="Q7788">
        <v>19851201</v>
      </c>
      <c r="R7788">
        <v>891012369</v>
      </c>
    </row>
    <row r="7789" spans="1:18">
      <c r="A7789" t="s">
        <v>1640</v>
      </c>
      <c r="B7789" t="s">
        <v>1659</v>
      </c>
      <c r="C7789">
        <v>201003</v>
      </c>
      <c r="D7789">
        <v>31</v>
      </c>
      <c r="E7789" t="s">
        <v>1212</v>
      </c>
      <c r="F7789">
        <v>874</v>
      </c>
      <c r="G7789">
        <v>342</v>
      </c>
      <c r="H7789">
        <v>6321</v>
      </c>
      <c r="I7789">
        <v>43112061100</v>
      </c>
      <c r="J7789">
        <v>8</v>
      </c>
      <c r="K7789" t="s">
        <v>1642</v>
      </c>
      <c r="L7789">
        <v>2531</v>
      </c>
      <c r="M7789" t="s">
        <v>1214</v>
      </c>
      <c r="N7789" t="s">
        <v>1643</v>
      </c>
      <c r="O7789">
        <v>0</v>
      </c>
      <c r="P7789" t="s">
        <v>1207</v>
      </c>
      <c r="Q7789">
        <v>19850801</v>
      </c>
      <c r="R7789">
        <v>891012369</v>
      </c>
    </row>
    <row r="7790" spans="1:18">
      <c r="A7790" t="s">
        <v>1640</v>
      </c>
      <c r="B7790" t="s">
        <v>1660</v>
      </c>
      <c r="C7790">
        <v>201003</v>
      </c>
      <c r="D7790">
        <v>30</v>
      </c>
      <c r="E7790" t="s">
        <v>1212</v>
      </c>
      <c r="F7790">
        <v>2351</v>
      </c>
      <c r="G7790">
        <v>2440</v>
      </c>
      <c r="H7790">
        <v>1212</v>
      </c>
      <c r="I7790">
        <v>43112061501</v>
      </c>
      <c r="J7790">
        <v>8</v>
      </c>
      <c r="K7790" t="s">
        <v>1642</v>
      </c>
      <c r="L7790">
        <v>2531</v>
      </c>
      <c r="M7790" t="s">
        <v>1214</v>
      </c>
      <c r="N7790" t="s">
        <v>1643</v>
      </c>
      <c r="O7790">
        <v>0</v>
      </c>
      <c r="P7790" t="s">
        <v>1207</v>
      </c>
      <c r="Q7790">
        <v>19980816</v>
      </c>
      <c r="R7790">
        <v>891012369</v>
      </c>
    </row>
    <row r="7791" spans="1:18">
      <c r="A7791" t="s">
        <v>1640</v>
      </c>
      <c r="B7791" t="s">
        <v>1661</v>
      </c>
      <c r="C7791">
        <v>201003</v>
      </c>
      <c r="D7791">
        <v>31</v>
      </c>
      <c r="E7791" t="s">
        <v>1212</v>
      </c>
      <c r="F7791">
        <v>1205</v>
      </c>
      <c r="G7791">
        <v>332</v>
      </c>
      <c r="H7791">
        <v>0</v>
      </c>
      <c r="I7791">
        <v>43112063901</v>
      </c>
      <c r="J7791">
        <v>8</v>
      </c>
      <c r="K7791" t="s">
        <v>1642</v>
      </c>
      <c r="L7791">
        <v>2531</v>
      </c>
      <c r="M7791" t="s">
        <v>1214</v>
      </c>
      <c r="N7791" t="s">
        <v>1643</v>
      </c>
      <c r="O7791">
        <v>0</v>
      </c>
      <c r="P7791" t="s">
        <v>1207</v>
      </c>
      <c r="Q7791">
        <v>19970628</v>
      </c>
      <c r="R7791">
        <v>891012369</v>
      </c>
    </row>
    <row r="7792" spans="1:18">
      <c r="A7792" t="s">
        <v>1640</v>
      </c>
      <c r="B7792" t="s">
        <v>1662</v>
      </c>
      <c r="C7792">
        <v>201003</v>
      </c>
      <c r="D7792">
        <v>30</v>
      </c>
      <c r="E7792" t="s">
        <v>1212</v>
      </c>
      <c r="F7792">
        <v>5165</v>
      </c>
      <c r="G7792">
        <v>2034</v>
      </c>
      <c r="H7792">
        <v>1518</v>
      </c>
      <c r="I7792">
        <v>43112058401</v>
      </c>
      <c r="J7792">
        <v>8</v>
      </c>
      <c r="K7792" t="s">
        <v>1642</v>
      </c>
      <c r="L7792">
        <v>2531</v>
      </c>
      <c r="M7792" t="s">
        <v>1214</v>
      </c>
      <c r="N7792" t="s">
        <v>1643</v>
      </c>
      <c r="O7792">
        <v>0</v>
      </c>
      <c r="P7792" t="s">
        <v>1207</v>
      </c>
      <c r="Q7792">
        <v>19940101</v>
      </c>
      <c r="R7792">
        <v>891012369</v>
      </c>
    </row>
    <row r="7793" spans="1:18">
      <c r="A7793" t="s">
        <v>1640</v>
      </c>
      <c r="B7793" t="s">
        <v>1663</v>
      </c>
      <c r="C7793">
        <v>201003</v>
      </c>
      <c r="D7793">
        <v>30</v>
      </c>
      <c r="E7793" t="s">
        <v>1212</v>
      </c>
      <c r="F7793">
        <v>3604</v>
      </c>
      <c r="G7793">
        <v>1995</v>
      </c>
      <c r="H7793">
        <v>1405</v>
      </c>
      <c r="I7793">
        <v>43112075400</v>
      </c>
      <c r="J7793">
        <v>8</v>
      </c>
      <c r="K7793" t="s">
        <v>1642</v>
      </c>
      <c r="L7793">
        <v>2531</v>
      </c>
      <c r="M7793" t="s">
        <v>1214</v>
      </c>
      <c r="N7793" t="s">
        <v>1643</v>
      </c>
      <c r="O7793">
        <v>0</v>
      </c>
      <c r="P7793" t="s">
        <v>1207</v>
      </c>
      <c r="Q7793">
        <v>19970329</v>
      </c>
      <c r="R7793">
        <v>891012369</v>
      </c>
    </row>
    <row r="7794" spans="1:18">
      <c r="A7794" t="s">
        <v>1640</v>
      </c>
      <c r="B7794" t="s">
        <v>1664</v>
      </c>
      <c r="C7794">
        <v>201003</v>
      </c>
      <c r="D7794">
        <v>30</v>
      </c>
      <c r="E7794" t="s">
        <v>1212</v>
      </c>
      <c r="F7794">
        <v>955</v>
      </c>
      <c r="G7794">
        <v>657</v>
      </c>
      <c r="H7794">
        <v>875</v>
      </c>
      <c r="I7794">
        <v>43112060501</v>
      </c>
      <c r="J7794">
        <v>8</v>
      </c>
      <c r="K7794" t="s">
        <v>1642</v>
      </c>
      <c r="L7794">
        <v>2531</v>
      </c>
      <c r="M7794" t="s">
        <v>1214</v>
      </c>
      <c r="N7794" t="s">
        <v>1643</v>
      </c>
      <c r="O7794">
        <v>0</v>
      </c>
      <c r="P7794" t="s">
        <v>1207</v>
      </c>
      <c r="Q7794">
        <v>19961123</v>
      </c>
      <c r="R7794">
        <v>891012369</v>
      </c>
    </row>
    <row r="7795" spans="1:18">
      <c r="A7795" t="s">
        <v>1640</v>
      </c>
      <c r="B7795" t="s">
        <v>1665</v>
      </c>
      <c r="C7795">
        <v>201003</v>
      </c>
      <c r="D7795">
        <v>29</v>
      </c>
      <c r="E7795" t="s">
        <v>1212</v>
      </c>
      <c r="F7795">
        <v>207</v>
      </c>
      <c r="G7795">
        <v>4249</v>
      </c>
      <c r="H7795">
        <v>2895</v>
      </c>
      <c r="I7795">
        <v>43112064202</v>
      </c>
      <c r="J7795">
        <v>8</v>
      </c>
      <c r="K7795" t="s">
        <v>1642</v>
      </c>
      <c r="L7795">
        <v>2531</v>
      </c>
      <c r="M7795" t="s">
        <v>1214</v>
      </c>
      <c r="N7795" t="s">
        <v>1643</v>
      </c>
      <c r="O7795">
        <v>0</v>
      </c>
      <c r="P7795" t="s">
        <v>1207</v>
      </c>
      <c r="Q7795">
        <v>19970317</v>
      </c>
      <c r="R7795">
        <v>891012369</v>
      </c>
    </row>
    <row r="7796" spans="1:18">
      <c r="A7796" t="s">
        <v>1644</v>
      </c>
      <c r="B7796" t="s">
        <v>1645</v>
      </c>
      <c r="C7796">
        <v>201004</v>
      </c>
      <c r="D7796">
        <v>29</v>
      </c>
      <c r="E7796" t="s">
        <v>1212</v>
      </c>
      <c r="F7796">
        <v>9847</v>
      </c>
      <c r="G7796">
        <v>6148</v>
      </c>
      <c r="H7796">
        <v>32</v>
      </c>
      <c r="I7796">
        <v>43112058201</v>
      </c>
      <c r="J7796">
        <v>8</v>
      </c>
      <c r="K7796" t="s">
        <v>1646</v>
      </c>
      <c r="L7796">
        <v>2531</v>
      </c>
      <c r="M7796" t="s">
        <v>1214</v>
      </c>
      <c r="N7796" t="s">
        <v>1643</v>
      </c>
      <c r="O7796">
        <v>0</v>
      </c>
      <c r="P7796" t="s">
        <v>1207</v>
      </c>
      <c r="Q7796">
        <v>19980322</v>
      </c>
      <c r="R7796">
        <v>891012369</v>
      </c>
    </row>
    <row r="7797" spans="1:18">
      <c r="A7797" t="s">
        <v>1640</v>
      </c>
      <c r="B7797" t="s">
        <v>1647</v>
      </c>
      <c r="C7797">
        <v>201004</v>
      </c>
      <c r="D7797">
        <v>29</v>
      </c>
      <c r="E7797" t="s">
        <v>1212</v>
      </c>
      <c r="F7797">
        <v>2820</v>
      </c>
      <c r="G7797">
        <v>1030</v>
      </c>
      <c r="H7797">
        <v>669</v>
      </c>
      <c r="I7797">
        <v>43112047200</v>
      </c>
      <c r="J7797">
        <v>8</v>
      </c>
      <c r="K7797" t="s">
        <v>1642</v>
      </c>
      <c r="L7797">
        <v>2531</v>
      </c>
      <c r="M7797" t="s">
        <v>1214</v>
      </c>
      <c r="N7797" t="s">
        <v>1643</v>
      </c>
      <c r="O7797">
        <v>0</v>
      </c>
      <c r="P7797" t="s">
        <v>1207</v>
      </c>
      <c r="Q7797">
        <v>19811201</v>
      </c>
      <c r="R7797">
        <v>891012369</v>
      </c>
    </row>
    <row r="7798" spans="1:18">
      <c r="A7798" t="s">
        <v>1640</v>
      </c>
      <c r="B7798" t="s">
        <v>1669</v>
      </c>
      <c r="C7798">
        <v>201004</v>
      </c>
      <c r="D7798">
        <v>29</v>
      </c>
      <c r="E7798" t="s">
        <v>1212</v>
      </c>
      <c r="F7798">
        <v>2950</v>
      </c>
      <c r="G7798">
        <v>1013</v>
      </c>
      <c r="H7798">
        <v>626</v>
      </c>
      <c r="I7798">
        <v>43112048100</v>
      </c>
      <c r="J7798">
        <v>8</v>
      </c>
      <c r="K7798" t="s">
        <v>1642</v>
      </c>
      <c r="L7798">
        <v>2531</v>
      </c>
      <c r="M7798" t="s">
        <v>1214</v>
      </c>
      <c r="N7798" t="s">
        <v>1643</v>
      </c>
      <c r="O7798">
        <v>0</v>
      </c>
      <c r="P7798" t="s">
        <v>1207</v>
      </c>
      <c r="Q7798">
        <v>19820101</v>
      </c>
      <c r="R7798">
        <v>891012369</v>
      </c>
    </row>
    <row r="7799" spans="1:18">
      <c r="A7799" t="s">
        <v>1640</v>
      </c>
      <c r="B7799" t="s">
        <v>1648</v>
      </c>
      <c r="C7799">
        <v>201004</v>
      </c>
      <c r="D7799">
        <v>29</v>
      </c>
      <c r="E7799" t="s">
        <v>1212</v>
      </c>
      <c r="F7799">
        <v>1483</v>
      </c>
      <c r="G7799">
        <v>2885</v>
      </c>
      <c r="H7799">
        <v>353</v>
      </c>
      <c r="I7799">
        <v>43112048901</v>
      </c>
      <c r="J7799">
        <v>8</v>
      </c>
      <c r="K7799" t="s">
        <v>1642</v>
      </c>
      <c r="L7799">
        <v>2531</v>
      </c>
      <c r="M7799" t="s">
        <v>1214</v>
      </c>
      <c r="N7799" t="s">
        <v>1643</v>
      </c>
      <c r="O7799">
        <v>0</v>
      </c>
      <c r="P7799" t="s">
        <v>1207</v>
      </c>
      <c r="Q7799">
        <v>19830101</v>
      </c>
      <c r="R7799">
        <v>891012369</v>
      </c>
    </row>
    <row r="7800" spans="1:18">
      <c r="A7800" t="s">
        <v>1640</v>
      </c>
      <c r="B7800" t="s">
        <v>1649</v>
      </c>
      <c r="C7800">
        <v>201004</v>
      </c>
      <c r="D7800">
        <v>29</v>
      </c>
      <c r="E7800" t="s">
        <v>1212</v>
      </c>
      <c r="F7800">
        <v>1346</v>
      </c>
      <c r="G7800">
        <v>747</v>
      </c>
      <c r="H7800">
        <v>4402</v>
      </c>
      <c r="I7800">
        <v>43112051300</v>
      </c>
      <c r="J7800">
        <v>8</v>
      </c>
      <c r="K7800" t="s">
        <v>1642</v>
      </c>
      <c r="L7800">
        <v>2531</v>
      </c>
      <c r="M7800" t="s">
        <v>1214</v>
      </c>
      <c r="N7800" t="s">
        <v>1643</v>
      </c>
      <c r="O7800">
        <v>0</v>
      </c>
      <c r="P7800" t="s">
        <v>1207</v>
      </c>
      <c r="Q7800">
        <v>19820901</v>
      </c>
      <c r="R7800">
        <v>891012369</v>
      </c>
    </row>
    <row r="7801" spans="1:18">
      <c r="A7801" t="s">
        <v>1640</v>
      </c>
      <c r="B7801" t="s">
        <v>1650</v>
      </c>
      <c r="C7801">
        <v>201004</v>
      </c>
      <c r="D7801">
        <v>28</v>
      </c>
      <c r="E7801" t="s">
        <v>1212</v>
      </c>
      <c r="F7801">
        <v>1407</v>
      </c>
      <c r="G7801">
        <v>435</v>
      </c>
      <c r="H7801">
        <v>4389</v>
      </c>
      <c r="I7801">
        <v>43112054600</v>
      </c>
      <c r="J7801">
        <v>8</v>
      </c>
      <c r="K7801" t="s">
        <v>1642</v>
      </c>
      <c r="L7801">
        <v>2531</v>
      </c>
      <c r="M7801" t="s">
        <v>1214</v>
      </c>
      <c r="N7801" t="s">
        <v>1643</v>
      </c>
      <c r="O7801">
        <v>0</v>
      </c>
      <c r="P7801" t="s">
        <v>1207</v>
      </c>
      <c r="Q7801">
        <v>19830701</v>
      </c>
      <c r="R7801">
        <v>891012369</v>
      </c>
    </row>
    <row r="7802" spans="1:18">
      <c r="A7802" t="s">
        <v>1640</v>
      </c>
      <c r="B7802" t="s">
        <v>1667</v>
      </c>
      <c r="C7802">
        <v>201004</v>
      </c>
      <c r="D7802">
        <v>29</v>
      </c>
      <c r="E7802" t="s">
        <v>1212</v>
      </c>
      <c r="F7802">
        <v>2289</v>
      </c>
      <c r="G7802">
        <v>712</v>
      </c>
      <c r="H7802">
        <v>11828</v>
      </c>
      <c r="I7802">
        <v>43112055000</v>
      </c>
      <c r="J7802">
        <v>8</v>
      </c>
      <c r="K7802" t="s">
        <v>1642</v>
      </c>
      <c r="L7802">
        <v>2531</v>
      </c>
      <c r="M7802" t="s">
        <v>1214</v>
      </c>
      <c r="N7802" t="s">
        <v>1643</v>
      </c>
      <c r="O7802">
        <v>0</v>
      </c>
      <c r="P7802" t="s">
        <v>1207</v>
      </c>
      <c r="Q7802">
        <v>19830701</v>
      </c>
      <c r="R7802">
        <v>891012369</v>
      </c>
    </row>
    <row r="7803" spans="1:18">
      <c r="A7803" t="s">
        <v>1640</v>
      </c>
      <c r="B7803" t="s">
        <v>1651</v>
      </c>
      <c r="C7803">
        <v>201004</v>
      </c>
      <c r="D7803">
        <v>29</v>
      </c>
      <c r="E7803" t="s">
        <v>1212</v>
      </c>
      <c r="F7803">
        <v>1149</v>
      </c>
      <c r="G7803">
        <v>978</v>
      </c>
      <c r="H7803">
        <v>19020</v>
      </c>
      <c r="I7803">
        <v>43112056600</v>
      </c>
      <c r="J7803">
        <v>8</v>
      </c>
      <c r="K7803" t="s">
        <v>1642</v>
      </c>
      <c r="L7803">
        <v>2531</v>
      </c>
      <c r="M7803" t="s">
        <v>1214</v>
      </c>
      <c r="N7803" t="s">
        <v>1643</v>
      </c>
      <c r="O7803">
        <v>0</v>
      </c>
      <c r="P7803" t="s">
        <v>1207</v>
      </c>
      <c r="Q7803">
        <v>19831201</v>
      </c>
      <c r="R7803">
        <v>891012369</v>
      </c>
    </row>
    <row r="7804" spans="1:18">
      <c r="A7804" t="s">
        <v>1640</v>
      </c>
      <c r="B7804" t="s">
        <v>1668</v>
      </c>
      <c r="C7804">
        <v>201004</v>
      </c>
      <c r="D7804">
        <v>1</v>
      </c>
      <c r="E7804" t="s">
        <v>1212</v>
      </c>
      <c r="F7804">
        <v>1</v>
      </c>
      <c r="G7804">
        <v>31</v>
      </c>
      <c r="H7804">
        <v>86</v>
      </c>
      <c r="I7804">
        <v>43112055500</v>
      </c>
      <c r="J7804">
        <v>8</v>
      </c>
      <c r="K7804" t="s">
        <v>1642</v>
      </c>
      <c r="L7804">
        <v>2531</v>
      </c>
      <c r="M7804" t="s">
        <v>1214</v>
      </c>
      <c r="N7804" t="s">
        <v>1643</v>
      </c>
      <c r="O7804">
        <v>0</v>
      </c>
      <c r="P7804" t="s">
        <v>1207</v>
      </c>
      <c r="Q7804">
        <v>19830901</v>
      </c>
      <c r="R7804">
        <v>891012369</v>
      </c>
    </row>
    <row r="7805" spans="1:18">
      <c r="A7805" t="s">
        <v>1640</v>
      </c>
      <c r="B7805" t="s">
        <v>1652</v>
      </c>
      <c r="C7805">
        <v>201004</v>
      </c>
      <c r="D7805">
        <v>29</v>
      </c>
      <c r="E7805" t="s">
        <v>1212</v>
      </c>
      <c r="F7805">
        <v>1444</v>
      </c>
      <c r="G7805">
        <v>1391</v>
      </c>
      <c r="H7805">
        <v>23</v>
      </c>
      <c r="I7805">
        <v>43112057500</v>
      </c>
      <c r="J7805">
        <v>8</v>
      </c>
      <c r="K7805" t="s">
        <v>1642</v>
      </c>
      <c r="L7805">
        <v>2531</v>
      </c>
      <c r="M7805" t="s">
        <v>1214</v>
      </c>
      <c r="N7805" t="s">
        <v>1643</v>
      </c>
      <c r="O7805">
        <v>0</v>
      </c>
      <c r="P7805" t="s">
        <v>1207</v>
      </c>
      <c r="Q7805">
        <v>19840501</v>
      </c>
      <c r="R7805">
        <v>891012369</v>
      </c>
    </row>
    <row r="7806" spans="1:18">
      <c r="A7806" t="s">
        <v>1640</v>
      </c>
      <c r="B7806" t="s">
        <v>1653</v>
      </c>
      <c r="C7806">
        <v>201004</v>
      </c>
      <c r="D7806">
        <v>29</v>
      </c>
      <c r="E7806" t="s">
        <v>1212</v>
      </c>
      <c r="F7806">
        <v>1804</v>
      </c>
      <c r="G7806">
        <v>741</v>
      </c>
      <c r="H7806">
        <v>2952</v>
      </c>
      <c r="I7806">
        <v>43112055700</v>
      </c>
      <c r="J7806">
        <v>8</v>
      </c>
      <c r="K7806" t="s">
        <v>1642</v>
      </c>
      <c r="L7806">
        <v>2531</v>
      </c>
      <c r="M7806" t="s">
        <v>1214</v>
      </c>
      <c r="N7806" t="s">
        <v>1643</v>
      </c>
      <c r="O7806">
        <v>0</v>
      </c>
      <c r="P7806" t="s">
        <v>1207</v>
      </c>
      <c r="Q7806">
        <v>19831001</v>
      </c>
      <c r="R7806">
        <v>891012369</v>
      </c>
    </row>
    <row r="7807" spans="1:18">
      <c r="A7807" t="s">
        <v>1640</v>
      </c>
      <c r="B7807" t="s">
        <v>1654</v>
      </c>
      <c r="C7807">
        <v>201004</v>
      </c>
      <c r="D7807">
        <v>29</v>
      </c>
      <c r="E7807" t="s">
        <v>1212</v>
      </c>
      <c r="F7807">
        <v>1354</v>
      </c>
      <c r="G7807">
        <v>927</v>
      </c>
      <c r="H7807">
        <v>293</v>
      </c>
      <c r="I7807">
        <v>43112057200</v>
      </c>
      <c r="J7807">
        <v>8</v>
      </c>
      <c r="K7807" t="s">
        <v>1642</v>
      </c>
      <c r="L7807">
        <v>2531</v>
      </c>
      <c r="M7807" t="s">
        <v>1214</v>
      </c>
      <c r="N7807" t="s">
        <v>1643</v>
      </c>
      <c r="O7807">
        <v>0</v>
      </c>
      <c r="P7807" t="s">
        <v>1207</v>
      </c>
      <c r="Q7807">
        <v>19840201</v>
      </c>
      <c r="R7807">
        <v>891012369</v>
      </c>
    </row>
    <row r="7808" spans="1:18">
      <c r="A7808" t="s">
        <v>1640</v>
      </c>
      <c r="B7808" t="s">
        <v>1655</v>
      </c>
      <c r="C7808">
        <v>201004</v>
      </c>
      <c r="D7808">
        <v>29</v>
      </c>
      <c r="E7808" t="s">
        <v>1212</v>
      </c>
      <c r="F7808">
        <v>528</v>
      </c>
      <c r="G7808">
        <v>747</v>
      </c>
      <c r="H7808">
        <v>8</v>
      </c>
      <c r="I7808">
        <v>43112059400</v>
      </c>
      <c r="J7808">
        <v>8</v>
      </c>
      <c r="K7808" t="s">
        <v>1642</v>
      </c>
      <c r="L7808">
        <v>2531</v>
      </c>
      <c r="M7808" t="s">
        <v>1214</v>
      </c>
      <c r="N7808" t="s">
        <v>1643</v>
      </c>
      <c r="O7808">
        <v>0</v>
      </c>
      <c r="P7808" t="s">
        <v>1207</v>
      </c>
      <c r="Q7808">
        <v>19841201</v>
      </c>
      <c r="R7808">
        <v>891012369</v>
      </c>
    </row>
    <row r="7809" spans="1:18">
      <c r="A7809" t="s">
        <v>1640</v>
      </c>
      <c r="B7809" t="s">
        <v>1656</v>
      </c>
      <c r="C7809">
        <v>201004</v>
      </c>
      <c r="D7809">
        <v>29</v>
      </c>
      <c r="E7809" t="s">
        <v>1212</v>
      </c>
      <c r="F7809">
        <v>4593</v>
      </c>
      <c r="G7809">
        <v>1642</v>
      </c>
      <c r="H7809">
        <v>254</v>
      </c>
      <c r="I7809">
        <v>43112058000</v>
      </c>
      <c r="J7809">
        <v>8</v>
      </c>
      <c r="K7809" t="s">
        <v>1642</v>
      </c>
      <c r="L7809">
        <v>2531</v>
      </c>
      <c r="M7809" t="s">
        <v>1214</v>
      </c>
      <c r="N7809" t="s">
        <v>1643</v>
      </c>
      <c r="O7809">
        <v>0</v>
      </c>
      <c r="P7809" t="s">
        <v>1207</v>
      </c>
      <c r="Q7809">
        <v>19840501</v>
      </c>
      <c r="R7809">
        <v>891012369</v>
      </c>
    </row>
    <row r="7810" spans="1:18">
      <c r="A7810" t="s">
        <v>1640</v>
      </c>
      <c r="B7810" t="s">
        <v>1657</v>
      </c>
      <c r="C7810">
        <v>201004</v>
      </c>
      <c r="D7810">
        <v>29</v>
      </c>
      <c r="E7810" t="s">
        <v>1212</v>
      </c>
      <c r="F7810">
        <v>3253</v>
      </c>
      <c r="G7810">
        <v>1906</v>
      </c>
      <c r="H7810">
        <v>8</v>
      </c>
      <c r="I7810">
        <v>43112061700</v>
      </c>
      <c r="J7810">
        <v>8</v>
      </c>
      <c r="K7810" t="s">
        <v>1642</v>
      </c>
      <c r="L7810">
        <v>2531</v>
      </c>
      <c r="M7810" t="s">
        <v>1214</v>
      </c>
      <c r="N7810" t="s">
        <v>1643</v>
      </c>
      <c r="O7810">
        <v>0</v>
      </c>
      <c r="P7810" t="s">
        <v>1207</v>
      </c>
      <c r="Q7810">
        <v>19860401</v>
      </c>
      <c r="R7810">
        <v>891012369</v>
      </c>
    </row>
    <row r="7811" spans="1:18">
      <c r="A7811" t="s">
        <v>1640</v>
      </c>
      <c r="B7811" t="s">
        <v>1670</v>
      </c>
      <c r="C7811">
        <v>201004</v>
      </c>
      <c r="D7811">
        <v>18</v>
      </c>
      <c r="E7811" t="s">
        <v>1212</v>
      </c>
      <c r="F7811">
        <v>1243</v>
      </c>
      <c r="G7811">
        <v>506</v>
      </c>
      <c r="H7811">
        <v>32765</v>
      </c>
      <c r="I7811">
        <v>43112061300</v>
      </c>
      <c r="J7811">
        <v>8</v>
      </c>
      <c r="K7811" t="s">
        <v>1642</v>
      </c>
      <c r="L7811">
        <v>2531</v>
      </c>
      <c r="M7811" t="s">
        <v>1214</v>
      </c>
      <c r="N7811" t="s">
        <v>1643</v>
      </c>
      <c r="O7811">
        <v>0</v>
      </c>
      <c r="P7811" t="s">
        <v>1207</v>
      </c>
      <c r="Q7811">
        <v>19851001</v>
      </c>
      <c r="R7811">
        <v>891012369</v>
      </c>
    </row>
    <row r="7812" spans="1:18">
      <c r="A7812" t="s">
        <v>1640</v>
      </c>
      <c r="B7812" t="s">
        <v>1658</v>
      </c>
      <c r="C7812">
        <v>201004</v>
      </c>
      <c r="D7812">
        <v>29</v>
      </c>
      <c r="E7812" t="s">
        <v>1212</v>
      </c>
      <c r="F7812">
        <v>1000</v>
      </c>
      <c r="G7812">
        <v>309</v>
      </c>
      <c r="H7812">
        <v>15</v>
      </c>
      <c r="I7812">
        <v>43112060301</v>
      </c>
      <c r="J7812">
        <v>8</v>
      </c>
      <c r="K7812" t="s">
        <v>1642</v>
      </c>
      <c r="L7812">
        <v>2531</v>
      </c>
      <c r="M7812" t="s">
        <v>1214</v>
      </c>
      <c r="N7812" t="s">
        <v>1643</v>
      </c>
      <c r="O7812">
        <v>0</v>
      </c>
      <c r="P7812" t="s">
        <v>1207</v>
      </c>
      <c r="Q7812">
        <v>19851201</v>
      </c>
      <c r="R7812">
        <v>891012369</v>
      </c>
    </row>
    <row r="7813" spans="1:18">
      <c r="A7813" t="s">
        <v>1640</v>
      </c>
      <c r="B7813" t="s">
        <v>1659</v>
      </c>
      <c r="C7813">
        <v>201004</v>
      </c>
      <c r="D7813">
        <v>29</v>
      </c>
      <c r="E7813" t="s">
        <v>1212</v>
      </c>
      <c r="F7813">
        <v>948</v>
      </c>
      <c r="G7813">
        <v>378</v>
      </c>
      <c r="H7813">
        <v>3303</v>
      </c>
      <c r="I7813">
        <v>43112061100</v>
      </c>
      <c r="J7813">
        <v>8</v>
      </c>
      <c r="K7813" t="s">
        <v>1642</v>
      </c>
      <c r="L7813">
        <v>2531</v>
      </c>
      <c r="M7813" t="s">
        <v>1214</v>
      </c>
      <c r="N7813" t="s">
        <v>1643</v>
      </c>
      <c r="O7813">
        <v>0</v>
      </c>
      <c r="P7813" t="s">
        <v>1207</v>
      </c>
      <c r="Q7813">
        <v>19850801</v>
      </c>
      <c r="R7813">
        <v>891012369</v>
      </c>
    </row>
    <row r="7814" spans="1:18">
      <c r="A7814" t="s">
        <v>1640</v>
      </c>
      <c r="B7814" t="s">
        <v>1660</v>
      </c>
      <c r="C7814">
        <v>201004</v>
      </c>
      <c r="D7814">
        <v>29</v>
      </c>
      <c r="E7814" t="s">
        <v>1212</v>
      </c>
      <c r="F7814">
        <v>3224</v>
      </c>
      <c r="G7814">
        <v>1973</v>
      </c>
      <c r="H7814">
        <v>1003</v>
      </c>
      <c r="I7814">
        <v>43112061501</v>
      </c>
      <c r="J7814">
        <v>8</v>
      </c>
      <c r="K7814" t="s">
        <v>1642</v>
      </c>
      <c r="L7814">
        <v>2531</v>
      </c>
      <c r="M7814" t="s">
        <v>1214</v>
      </c>
      <c r="N7814" t="s">
        <v>1643</v>
      </c>
      <c r="O7814">
        <v>0</v>
      </c>
      <c r="P7814" t="s">
        <v>1207</v>
      </c>
      <c r="Q7814">
        <v>19980816</v>
      </c>
      <c r="R7814">
        <v>891012369</v>
      </c>
    </row>
    <row r="7815" spans="1:18">
      <c r="A7815" t="s">
        <v>1640</v>
      </c>
      <c r="B7815" t="s">
        <v>1661</v>
      </c>
      <c r="C7815">
        <v>201004</v>
      </c>
      <c r="D7815">
        <v>29</v>
      </c>
      <c r="E7815" t="s">
        <v>1212</v>
      </c>
      <c r="F7815">
        <v>1320</v>
      </c>
      <c r="G7815">
        <v>335</v>
      </c>
      <c r="H7815">
        <v>0</v>
      </c>
      <c r="I7815">
        <v>43112063901</v>
      </c>
      <c r="J7815">
        <v>8</v>
      </c>
      <c r="K7815" t="s">
        <v>1642</v>
      </c>
      <c r="L7815">
        <v>2531</v>
      </c>
      <c r="M7815" t="s">
        <v>1214</v>
      </c>
      <c r="N7815" t="s">
        <v>1643</v>
      </c>
      <c r="O7815">
        <v>0</v>
      </c>
      <c r="P7815" t="s">
        <v>1207</v>
      </c>
      <c r="Q7815">
        <v>19970628</v>
      </c>
      <c r="R7815">
        <v>891012369</v>
      </c>
    </row>
    <row r="7816" spans="1:18">
      <c r="A7816" t="s">
        <v>1640</v>
      </c>
      <c r="B7816" t="s">
        <v>1662</v>
      </c>
      <c r="C7816">
        <v>201004</v>
      </c>
      <c r="D7816">
        <v>29</v>
      </c>
      <c r="E7816" t="s">
        <v>1212</v>
      </c>
      <c r="F7816">
        <v>4280</v>
      </c>
      <c r="G7816">
        <v>1662</v>
      </c>
      <c r="H7816">
        <v>921</v>
      </c>
      <c r="I7816">
        <v>43112058401</v>
      </c>
      <c r="J7816">
        <v>8</v>
      </c>
      <c r="K7816" t="s">
        <v>1642</v>
      </c>
      <c r="L7816">
        <v>2531</v>
      </c>
      <c r="M7816" t="s">
        <v>1214</v>
      </c>
      <c r="N7816" t="s">
        <v>1643</v>
      </c>
      <c r="O7816">
        <v>0</v>
      </c>
      <c r="P7816" t="s">
        <v>1207</v>
      </c>
      <c r="Q7816">
        <v>19940101</v>
      </c>
      <c r="R7816">
        <v>891012369</v>
      </c>
    </row>
    <row r="7817" spans="1:18">
      <c r="A7817" t="s">
        <v>1640</v>
      </c>
      <c r="B7817" t="s">
        <v>1663</v>
      </c>
      <c r="C7817">
        <v>201004</v>
      </c>
      <c r="D7817">
        <v>29</v>
      </c>
      <c r="E7817" t="s">
        <v>1212</v>
      </c>
      <c r="F7817">
        <v>3003</v>
      </c>
      <c r="G7817">
        <v>1996</v>
      </c>
      <c r="H7817">
        <v>849</v>
      </c>
      <c r="I7817">
        <v>43112075400</v>
      </c>
      <c r="J7817">
        <v>8</v>
      </c>
      <c r="K7817" t="s">
        <v>1642</v>
      </c>
      <c r="L7817">
        <v>2531</v>
      </c>
      <c r="M7817" t="s">
        <v>1214</v>
      </c>
      <c r="N7817" t="s">
        <v>1643</v>
      </c>
      <c r="O7817">
        <v>0</v>
      </c>
      <c r="P7817" t="s">
        <v>1207</v>
      </c>
      <c r="Q7817">
        <v>19970329</v>
      </c>
      <c r="R7817">
        <v>891012369</v>
      </c>
    </row>
    <row r="7818" spans="1:18">
      <c r="A7818" t="s">
        <v>1640</v>
      </c>
      <c r="B7818" t="s">
        <v>1664</v>
      </c>
      <c r="C7818">
        <v>201004</v>
      </c>
      <c r="D7818">
        <v>29</v>
      </c>
      <c r="E7818" t="s">
        <v>1212</v>
      </c>
      <c r="F7818">
        <v>1404</v>
      </c>
      <c r="G7818">
        <v>523</v>
      </c>
      <c r="H7818">
        <v>998</v>
      </c>
      <c r="I7818">
        <v>43112060501</v>
      </c>
      <c r="J7818">
        <v>8</v>
      </c>
      <c r="K7818" t="s">
        <v>1642</v>
      </c>
      <c r="L7818">
        <v>2531</v>
      </c>
      <c r="M7818" t="s">
        <v>1214</v>
      </c>
      <c r="N7818" t="s">
        <v>1643</v>
      </c>
      <c r="O7818">
        <v>0</v>
      </c>
      <c r="P7818" t="s">
        <v>1207</v>
      </c>
      <c r="Q7818">
        <v>19961123</v>
      </c>
      <c r="R7818">
        <v>891012369</v>
      </c>
    </row>
    <row r="7819" spans="1:18">
      <c r="A7819" t="s">
        <v>1640</v>
      </c>
      <c r="B7819" t="s">
        <v>1665</v>
      </c>
      <c r="C7819">
        <v>201004</v>
      </c>
      <c r="D7819">
        <v>29</v>
      </c>
      <c r="E7819" t="s">
        <v>1212</v>
      </c>
      <c r="F7819">
        <v>498</v>
      </c>
      <c r="G7819">
        <v>3984</v>
      </c>
      <c r="H7819">
        <v>3136</v>
      </c>
      <c r="I7819">
        <v>43112064202</v>
      </c>
      <c r="J7819">
        <v>8</v>
      </c>
      <c r="K7819" t="s">
        <v>1642</v>
      </c>
      <c r="L7819">
        <v>2531</v>
      </c>
      <c r="M7819" t="s">
        <v>1214</v>
      </c>
      <c r="N7819" t="s">
        <v>1643</v>
      </c>
      <c r="O7819">
        <v>0</v>
      </c>
      <c r="P7819" t="s">
        <v>1207</v>
      </c>
      <c r="Q7819">
        <v>19970317</v>
      </c>
      <c r="R7819">
        <v>891012369</v>
      </c>
    </row>
    <row r="7820" spans="1:18">
      <c r="A7820" t="s">
        <v>1644</v>
      </c>
      <c r="B7820" t="s">
        <v>1645</v>
      </c>
      <c r="C7820">
        <v>201005</v>
      </c>
      <c r="D7820">
        <v>30</v>
      </c>
      <c r="E7820" t="s">
        <v>1212</v>
      </c>
      <c r="F7820">
        <v>10995</v>
      </c>
      <c r="G7820">
        <v>5612</v>
      </c>
      <c r="H7820">
        <v>26</v>
      </c>
      <c r="I7820">
        <v>43112058201</v>
      </c>
      <c r="J7820">
        <v>8</v>
      </c>
      <c r="K7820" t="s">
        <v>1646</v>
      </c>
      <c r="L7820">
        <v>2531</v>
      </c>
      <c r="M7820" t="s">
        <v>1214</v>
      </c>
      <c r="N7820" t="s">
        <v>1643</v>
      </c>
      <c r="O7820">
        <v>0</v>
      </c>
      <c r="P7820" t="s">
        <v>1207</v>
      </c>
      <c r="Q7820">
        <v>19980322</v>
      </c>
      <c r="R7820">
        <v>891012369</v>
      </c>
    </row>
    <row r="7821" spans="1:18">
      <c r="A7821" t="s">
        <v>1640</v>
      </c>
      <c r="B7821" t="s">
        <v>1647</v>
      </c>
      <c r="C7821">
        <v>201005</v>
      </c>
      <c r="D7821">
        <v>31</v>
      </c>
      <c r="E7821" t="s">
        <v>1212</v>
      </c>
      <c r="F7821">
        <v>2667</v>
      </c>
      <c r="G7821">
        <v>998</v>
      </c>
      <c r="H7821">
        <v>699</v>
      </c>
      <c r="I7821">
        <v>43112047200</v>
      </c>
      <c r="J7821">
        <v>8</v>
      </c>
      <c r="K7821" t="s">
        <v>1642</v>
      </c>
      <c r="L7821">
        <v>2531</v>
      </c>
      <c r="M7821" t="s">
        <v>1214</v>
      </c>
      <c r="N7821" t="s">
        <v>1643</v>
      </c>
      <c r="O7821">
        <v>0</v>
      </c>
      <c r="P7821" t="s">
        <v>1207</v>
      </c>
      <c r="Q7821">
        <v>19811201</v>
      </c>
      <c r="R7821">
        <v>891012369</v>
      </c>
    </row>
    <row r="7822" spans="1:18">
      <c r="A7822" t="s">
        <v>1640</v>
      </c>
      <c r="B7822" t="s">
        <v>1669</v>
      </c>
      <c r="C7822">
        <v>201005</v>
      </c>
      <c r="D7822">
        <v>31</v>
      </c>
      <c r="E7822" t="s">
        <v>1212</v>
      </c>
      <c r="F7822">
        <v>2785</v>
      </c>
      <c r="G7822">
        <v>1069</v>
      </c>
      <c r="H7822">
        <v>450</v>
      </c>
      <c r="I7822">
        <v>43112048100</v>
      </c>
      <c r="J7822">
        <v>8</v>
      </c>
      <c r="K7822" t="s">
        <v>1642</v>
      </c>
      <c r="L7822">
        <v>2531</v>
      </c>
      <c r="M7822" t="s">
        <v>1214</v>
      </c>
      <c r="N7822" t="s">
        <v>1643</v>
      </c>
      <c r="O7822">
        <v>0</v>
      </c>
      <c r="P7822" t="s">
        <v>1207</v>
      </c>
      <c r="Q7822">
        <v>19820101</v>
      </c>
      <c r="R7822">
        <v>891012369</v>
      </c>
    </row>
    <row r="7823" spans="1:18">
      <c r="A7823" t="s">
        <v>1640</v>
      </c>
      <c r="B7823" t="s">
        <v>1648</v>
      </c>
      <c r="C7823">
        <v>201005</v>
      </c>
      <c r="D7823">
        <v>30</v>
      </c>
      <c r="E7823" t="s">
        <v>1212</v>
      </c>
      <c r="F7823">
        <v>1196</v>
      </c>
      <c r="G7823">
        <v>3169</v>
      </c>
      <c r="H7823">
        <v>248</v>
      </c>
      <c r="I7823">
        <v>43112048901</v>
      </c>
      <c r="J7823">
        <v>8</v>
      </c>
      <c r="K7823" t="s">
        <v>1642</v>
      </c>
      <c r="L7823">
        <v>2531</v>
      </c>
      <c r="M7823" t="s">
        <v>1214</v>
      </c>
      <c r="N7823" t="s">
        <v>1643</v>
      </c>
      <c r="O7823">
        <v>0</v>
      </c>
      <c r="P7823" t="s">
        <v>1207</v>
      </c>
      <c r="Q7823">
        <v>19830101</v>
      </c>
      <c r="R7823">
        <v>891012369</v>
      </c>
    </row>
    <row r="7824" spans="1:18">
      <c r="A7824" t="s">
        <v>1640</v>
      </c>
      <c r="B7824" t="s">
        <v>1649</v>
      </c>
      <c r="C7824">
        <v>201005</v>
      </c>
      <c r="D7824">
        <v>31</v>
      </c>
      <c r="E7824" t="s">
        <v>1212</v>
      </c>
      <c r="F7824">
        <v>1043</v>
      </c>
      <c r="G7824">
        <v>768</v>
      </c>
      <c r="H7824">
        <v>3989</v>
      </c>
      <c r="I7824">
        <v>43112051300</v>
      </c>
      <c r="J7824">
        <v>8</v>
      </c>
      <c r="K7824" t="s">
        <v>1642</v>
      </c>
      <c r="L7824">
        <v>2531</v>
      </c>
      <c r="M7824" t="s">
        <v>1214</v>
      </c>
      <c r="N7824" t="s">
        <v>1643</v>
      </c>
      <c r="O7824">
        <v>0</v>
      </c>
      <c r="P7824" t="s">
        <v>1207</v>
      </c>
      <c r="Q7824">
        <v>19820901</v>
      </c>
      <c r="R7824">
        <v>891012369</v>
      </c>
    </row>
    <row r="7825" spans="1:18">
      <c r="A7825" t="s">
        <v>1640</v>
      </c>
      <c r="B7825" t="s">
        <v>1666</v>
      </c>
      <c r="C7825">
        <v>201005</v>
      </c>
      <c r="D7825">
        <v>3</v>
      </c>
      <c r="E7825" t="s">
        <v>1212</v>
      </c>
      <c r="F7825">
        <v>67</v>
      </c>
      <c r="G7825">
        <v>32</v>
      </c>
      <c r="H7825">
        <v>22</v>
      </c>
      <c r="I7825">
        <v>43112052200</v>
      </c>
      <c r="J7825">
        <v>8</v>
      </c>
      <c r="K7825" t="s">
        <v>1642</v>
      </c>
      <c r="L7825">
        <v>2531</v>
      </c>
      <c r="M7825" t="s">
        <v>1214</v>
      </c>
      <c r="N7825" t="s">
        <v>1643</v>
      </c>
      <c r="O7825">
        <v>0</v>
      </c>
      <c r="P7825" t="s">
        <v>1207</v>
      </c>
      <c r="Q7825">
        <v>19821101</v>
      </c>
      <c r="R7825">
        <v>891012369</v>
      </c>
    </row>
    <row r="7826" spans="1:18">
      <c r="A7826" t="s">
        <v>1640</v>
      </c>
      <c r="B7826" t="s">
        <v>1650</v>
      </c>
      <c r="C7826">
        <v>201005</v>
      </c>
      <c r="D7826">
        <v>31</v>
      </c>
      <c r="E7826" t="s">
        <v>1212</v>
      </c>
      <c r="F7826">
        <v>1356</v>
      </c>
      <c r="G7826">
        <v>505</v>
      </c>
      <c r="H7826">
        <v>3935</v>
      </c>
      <c r="I7826">
        <v>43112054600</v>
      </c>
      <c r="J7826">
        <v>8</v>
      </c>
      <c r="K7826" t="s">
        <v>1642</v>
      </c>
      <c r="L7826">
        <v>2531</v>
      </c>
      <c r="M7826" t="s">
        <v>1214</v>
      </c>
      <c r="N7826" t="s">
        <v>1643</v>
      </c>
      <c r="O7826">
        <v>0</v>
      </c>
      <c r="P7826" t="s">
        <v>1207</v>
      </c>
      <c r="Q7826">
        <v>19830701</v>
      </c>
      <c r="R7826">
        <v>891012369</v>
      </c>
    </row>
    <row r="7827" spans="1:18">
      <c r="A7827" t="s">
        <v>1640</v>
      </c>
      <c r="B7827" t="s">
        <v>1667</v>
      </c>
      <c r="C7827">
        <v>201005</v>
      </c>
      <c r="D7827">
        <v>31</v>
      </c>
      <c r="E7827" t="s">
        <v>1212</v>
      </c>
      <c r="F7827">
        <v>2521</v>
      </c>
      <c r="G7827">
        <v>691</v>
      </c>
      <c r="H7827">
        <v>11273</v>
      </c>
      <c r="I7827">
        <v>43112055000</v>
      </c>
      <c r="J7827">
        <v>8</v>
      </c>
      <c r="K7827" t="s">
        <v>1642</v>
      </c>
      <c r="L7827">
        <v>2531</v>
      </c>
      <c r="M7827" t="s">
        <v>1214</v>
      </c>
      <c r="N7827" t="s">
        <v>1643</v>
      </c>
      <c r="O7827">
        <v>0</v>
      </c>
      <c r="P7827" t="s">
        <v>1207</v>
      </c>
      <c r="Q7827">
        <v>19830701</v>
      </c>
      <c r="R7827">
        <v>891012369</v>
      </c>
    </row>
    <row r="7828" spans="1:18">
      <c r="A7828" t="s">
        <v>1640</v>
      </c>
      <c r="B7828" t="s">
        <v>1651</v>
      </c>
      <c r="C7828">
        <v>201005</v>
      </c>
      <c r="D7828">
        <v>30</v>
      </c>
      <c r="E7828" t="s">
        <v>1212</v>
      </c>
      <c r="F7828">
        <v>2125</v>
      </c>
      <c r="G7828">
        <v>916</v>
      </c>
      <c r="H7828">
        <v>15962</v>
      </c>
      <c r="I7828">
        <v>43112056600</v>
      </c>
      <c r="J7828">
        <v>8</v>
      </c>
      <c r="K7828" t="s">
        <v>1642</v>
      </c>
      <c r="L7828">
        <v>2531</v>
      </c>
      <c r="M7828" t="s">
        <v>1214</v>
      </c>
      <c r="N7828" t="s">
        <v>1643</v>
      </c>
      <c r="O7828">
        <v>0</v>
      </c>
      <c r="P7828" t="s">
        <v>1207</v>
      </c>
      <c r="Q7828">
        <v>19831201</v>
      </c>
      <c r="R7828">
        <v>891012369</v>
      </c>
    </row>
    <row r="7829" spans="1:18">
      <c r="A7829" t="s">
        <v>1640</v>
      </c>
      <c r="B7829" t="s">
        <v>1668</v>
      </c>
      <c r="C7829">
        <v>201005</v>
      </c>
      <c r="D7829">
        <v>3</v>
      </c>
      <c r="E7829" t="s">
        <v>1212</v>
      </c>
      <c r="F7829">
        <v>18</v>
      </c>
      <c r="G7829">
        <v>54</v>
      </c>
      <c r="H7829">
        <v>218</v>
      </c>
      <c r="I7829">
        <v>43112055500</v>
      </c>
      <c r="J7829">
        <v>8</v>
      </c>
      <c r="K7829" t="s">
        <v>1642</v>
      </c>
      <c r="L7829">
        <v>2531</v>
      </c>
      <c r="M7829" t="s">
        <v>1214</v>
      </c>
      <c r="N7829" t="s">
        <v>1643</v>
      </c>
      <c r="O7829">
        <v>0</v>
      </c>
      <c r="P7829" t="s">
        <v>1207</v>
      </c>
      <c r="Q7829">
        <v>19830901</v>
      </c>
      <c r="R7829">
        <v>891012369</v>
      </c>
    </row>
    <row r="7830" spans="1:18">
      <c r="A7830" t="s">
        <v>1640</v>
      </c>
      <c r="B7830" t="s">
        <v>1652</v>
      </c>
      <c r="C7830">
        <v>201005</v>
      </c>
      <c r="D7830">
        <v>31</v>
      </c>
      <c r="E7830" t="s">
        <v>1212</v>
      </c>
      <c r="F7830">
        <v>1021</v>
      </c>
      <c r="G7830">
        <v>1625</v>
      </c>
      <c r="H7830">
        <v>91</v>
      </c>
      <c r="I7830">
        <v>43112057500</v>
      </c>
      <c r="J7830">
        <v>8</v>
      </c>
      <c r="K7830" t="s">
        <v>1642</v>
      </c>
      <c r="L7830">
        <v>2531</v>
      </c>
      <c r="M7830" t="s">
        <v>1214</v>
      </c>
      <c r="N7830" t="s">
        <v>1643</v>
      </c>
      <c r="O7830">
        <v>0</v>
      </c>
      <c r="P7830" t="s">
        <v>1207</v>
      </c>
      <c r="Q7830">
        <v>19840501</v>
      </c>
      <c r="R7830">
        <v>891012369</v>
      </c>
    </row>
    <row r="7831" spans="1:18">
      <c r="A7831" t="s">
        <v>1640</v>
      </c>
      <c r="B7831" t="s">
        <v>1653</v>
      </c>
      <c r="C7831">
        <v>201005</v>
      </c>
      <c r="D7831">
        <v>30</v>
      </c>
      <c r="E7831" t="s">
        <v>1212</v>
      </c>
      <c r="F7831">
        <v>1438</v>
      </c>
      <c r="G7831">
        <v>665</v>
      </c>
      <c r="H7831">
        <v>2229</v>
      </c>
      <c r="I7831">
        <v>43112055700</v>
      </c>
      <c r="J7831">
        <v>8</v>
      </c>
      <c r="K7831" t="s">
        <v>1642</v>
      </c>
      <c r="L7831">
        <v>2531</v>
      </c>
      <c r="M7831" t="s">
        <v>1214</v>
      </c>
      <c r="N7831" t="s">
        <v>1643</v>
      </c>
      <c r="O7831">
        <v>0</v>
      </c>
      <c r="P7831" t="s">
        <v>1207</v>
      </c>
      <c r="Q7831">
        <v>19831001</v>
      </c>
      <c r="R7831">
        <v>891012369</v>
      </c>
    </row>
    <row r="7832" spans="1:18">
      <c r="A7832" t="s">
        <v>1640</v>
      </c>
      <c r="B7832" t="s">
        <v>1654</v>
      </c>
      <c r="C7832">
        <v>201005</v>
      </c>
      <c r="D7832">
        <v>31</v>
      </c>
      <c r="E7832" t="s">
        <v>1212</v>
      </c>
      <c r="F7832">
        <v>1512</v>
      </c>
      <c r="G7832">
        <v>904</v>
      </c>
      <c r="H7832">
        <v>339</v>
      </c>
      <c r="I7832">
        <v>43112057200</v>
      </c>
      <c r="J7832">
        <v>8</v>
      </c>
      <c r="K7832" t="s">
        <v>1642</v>
      </c>
      <c r="L7832">
        <v>2531</v>
      </c>
      <c r="M7832" t="s">
        <v>1214</v>
      </c>
      <c r="N7832" t="s">
        <v>1643</v>
      </c>
      <c r="O7832">
        <v>0</v>
      </c>
      <c r="P7832" t="s">
        <v>1207</v>
      </c>
      <c r="Q7832">
        <v>19840201</v>
      </c>
      <c r="R7832">
        <v>891012369</v>
      </c>
    </row>
    <row r="7833" spans="1:18">
      <c r="A7833" t="s">
        <v>1640</v>
      </c>
      <c r="B7833" t="s">
        <v>1655</v>
      </c>
      <c r="C7833">
        <v>201005</v>
      </c>
      <c r="D7833">
        <v>31</v>
      </c>
      <c r="E7833" t="s">
        <v>1212</v>
      </c>
      <c r="F7833">
        <v>742</v>
      </c>
      <c r="G7833">
        <v>512</v>
      </c>
      <c r="H7833">
        <v>10</v>
      </c>
      <c r="I7833">
        <v>43112059400</v>
      </c>
      <c r="J7833">
        <v>8</v>
      </c>
      <c r="K7833" t="s">
        <v>1642</v>
      </c>
      <c r="L7833">
        <v>2531</v>
      </c>
      <c r="M7833" t="s">
        <v>1214</v>
      </c>
      <c r="N7833" t="s">
        <v>1643</v>
      </c>
      <c r="O7833">
        <v>0</v>
      </c>
      <c r="P7833" t="s">
        <v>1207</v>
      </c>
      <c r="Q7833">
        <v>19841201</v>
      </c>
      <c r="R7833">
        <v>891012369</v>
      </c>
    </row>
    <row r="7834" spans="1:18">
      <c r="A7834" t="s">
        <v>1640</v>
      </c>
      <c r="B7834" t="s">
        <v>1656</v>
      </c>
      <c r="C7834">
        <v>201005</v>
      </c>
      <c r="D7834">
        <v>31</v>
      </c>
      <c r="E7834" t="s">
        <v>1212</v>
      </c>
      <c r="F7834">
        <v>3828</v>
      </c>
      <c r="G7834">
        <v>2149</v>
      </c>
      <c r="H7834">
        <v>144</v>
      </c>
      <c r="I7834">
        <v>43112058000</v>
      </c>
      <c r="J7834">
        <v>8</v>
      </c>
      <c r="K7834" t="s">
        <v>1642</v>
      </c>
      <c r="L7834">
        <v>2531</v>
      </c>
      <c r="M7834" t="s">
        <v>1214</v>
      </c>
      <c r="N7834" t="s">
        <v>1643</v>
      </c>
      <c r="O7834">
        <v>0</v>
      </c>
      <c r="P7834" t="s">
        <v>1207</v>
      </c>
      <c r="Q7834">
        <v>19840501</v>
      </c>
      <c r="R7834">
        <v>891012369</v>
      </c>
    </row>
    <row r="7835" spans="1:18">
      <c r="A7835" t="s">
        <v>1640</v>
      </c>
      <c r="B7835" t="s">
        <v>1657</v>
      </c>
      <c r="C7835">
        <v>201005</v>
      </c>
      <c r="D7835">
        <v>31</v>
      </c>
      <c r="E7835" t="s">
        <v>1212</v>
      </c>
      <c r="F7835">
        <v>4286</v>
      </c>
      <c r="G7835">
        <v>630</v>
      </c>
      <c r="H7835">
        <v>59</v>
      </c>
      <c r="I7835">
        <v>43112061700</v>
      </c>
      <c r="J7835">
        <v>8</v>
      </c>
      <c r="K7835" t="s">
        <v>1642</v>
      </c>
      <c r="L7835">
        <v>2531</v>
      </c>
      <c r="M7835" t="s">
        <v>1214</v>
      </c>
      <c r="N7835" t="s">
        <v>1643</v>
      </c>
      <c r="O7835">
        <v>0</v>
      </c>
      <c r="P7835" t="s">
        <v>1207</v>
      </c>
      <c r="Q7835">
        <v>19860401</v>
      </c>
      <c r="R7835">
        <v>891012369</v>
      </c>
    </row>
    <row r="7836" spans="1:18">
      <c r="A7836" t="s">
        <v>1640</v>
      </c>
      <c r="B7836" t="s">
        <v>1670</v>
      </c>
      <c r="C7836">
        <v>201005</v>
      </c>
      <c r="D7836">
        <v>30</v>
      </c>
      <c r="E7836" t="s">
        <v>1212</v>
      </c>
      <c r="F7836">
        <v>2607</v>
      </c>
      <c r="G7836">
        <v>2336</v>
      </c>
      <c r="H7836">
        <v>56279</v>
      </c>
      <c r="I7836">
        <v>43112061300</v>
      </c>
      <c r="J7836">
        <v>8</v>
      </c>
      <c r="K7836" t="s">
        <v>1642</v>
      </c>
      <c r="L7836">
        <v>2531</v>
      </c>
      <c r="M7836" t="s">
        <v>1214</v>
      </c>
      <c r="N7836" t="s">
        <v>1643</v>
      </c>
      <c r="O7836">
        <v>0</v>
      </c>
      <c r="P7836" t="s">
        <v>1207</v>
      </c>
      <c r="Q7836">
        <v>19851001</v>
      </c>
      <c r="R7836">
        <v>891012369</v>
      </c>
    </row>
    <row r="7837" spans="1:18">
      <c r="A7837" t="s">
        <v>1640</v>
      </c>
      <c r="B7837" t="s">
        <v>1658</v>
      </c>
      <c r="C7837">
        <v>201005</v>
      </c>
      <c r="D7837">
        <v>31</v>
      </c>
      <c r="E7837" t="s">
        <v>1212</v>
      </c>
      <c r="F7837">
        <v>1362</v>
      </c>
      <c r="G7837">
        <v>412</v>
      </c>
      <c r="H7837">
        <v>0</v>
      </c>
      <c r="I7837">
        <v>43112060301</v>
      </c>
      <c r="J7837">
        <v>8</v>
      </c>
      <c r="K7837" t="s">
        <v>1642</v>
      </c>
      <c r="L7837">
        <v>2531</v>
      </c>
      <c r="M7837" t="s">
        <v>1214</v>
      </c>
      <c r="N7837" t="s">
        <v>1643</v>
      </c>
      <c r="O7837">
        <v>0</v>
      </c>
      <c r="P7837" t="s">
        <v>1207</v>
      </c>
      <c r="Q7837">
        <v>19851201</v>
      </c>
      <c r="R7837">
        <v>891012369</v>
      </c>
    </row>
    <row r="7838" spans="1:18">
      <c r="A7838" t="s">
        <v>1640</v>
      </c>
      <c r="B7838" t="s">
        <v>1671</v>
      </c>
      <c r="C7838">
        <v>201005</v>
      </c>
      <c r="D7838">
        <v>18</v>
      </c>
      <c r="E7838" t="s">
        <v>1212</v>
      </c>
      <c r="F7838">
        <v>889</v>
      </c>
      <c r="G7838">
        <v>1208</v>
      </c>
      <c r="H7838">
        <v>38117</v>
      </c>
      <c r="I7838">
        <v>43112060700</v>
      </c>
      <c r="J7838">
        <v>8</v>
      </c>
      <c r="K7838" t="s">
        <v>1642</v>
      </c>
      <c r="L7838">
        <v>2531</v>
      </c>
      <c r="M7838" t="s">
        <v>1214</v>
      </c>
      <c r="N7838" t="s">
        <v>1643</v>
      </c>
      <c r="O7838">
        <v>0</v>
      </c>
      <c r="P7838" t="s">
        <v>1207</v>
      </c>
      <c r="Q7838">
        <v>19850501</v>
      </c>
      <c r="R7838">
        <v>891012369</v>
      </c>
    </row>
    <row r="7839" spans="1:18">
      <c r="A7839" t="s">
        <v>1640</v>
      </c>
      <c r="B7839" t="s">
        <v>1659</v>
      </c>
      <c r="C7839">
        <v>201005</v>
      </c>
      <c r="D7839">
        <v>31</v>
      </c>
      <c r="E7839" t="s">
        <v>1212</v>
      </c>
      <c r="F7839">
        <v>709</v>
      </c>
      <c r="G7839">
        <v>271</v>
      </c>
      <c r="H7839">
        <v>3790</v>
      </c>
      <c r="I7839">
        <v>43112061100</v>
      </c>
      <c r="J7839">
        <v>8</v>
      </c>
      <c r="K7839" t="s">
        <v>1642</v>
      </c>
      <c r="L7839">
        <v>2531</v>
      </c>
      <c r="M7839" t="s">
        <v>1214</v>
      </c>
      <c r="N7839" t="s">
        <v>1643</v>
      </c>
      <c r="O7839">
        <v>0</v>
      </c>
      <c r="P7839" t="s">
        <v>1207</v>
      </c>
      <c r="Q7839">
        <v>19850801</v>
      </c>
      <c r="R7839">
        <v>891012369</v>
      </c>
    </row>
    <row r="7840" spans="1:18">
      <c r="A7840" t="s">
        <v>1640</v>
      </c>
      <c r="B7840" t="s">
        <v>1660</v>
      </c>
      <c r="C7840">
        <v>201005</v>
      </c>
      <c r="D7840">
        <v>30</v>
      </c>
      <c r="E7840" t="s">
        <v>1212</v>
      </c>
      <c r="F7840">
        <v>2556</v>
      </c>
      <c r="G7840">
        <v>2811</v>
      </c>
      <c r="H7840">
        <v>881</v>
      </c>
      <c r="I7840">
        <v>43112061501</v>
      </c>
      <c r="J7840">
        <v>8</v>
      </c>
      <c r="K7840" t="s">
        <v>1642</v>
      </c>
      <c r="L7840">
        <v>2531</v>
      </c>
      <c r="M7840" t="s">
        <v>1214</v>
      </c>
      <c r="N7840" t="s">
        <v>1643</v>
      </c>
      <c r="O7840">
        <v>0</v>
      </c>
      <c r="P7840" t="s">
        <v>1207</v>
      </c>
      <c r="Q7840">
        <v>19980816</v>
      </c>
      <c r="R7840">
        <v>891012369</v>
      </c>
    </row>
    <row r="7841" spans="1:18">
      <c r="A7841" t="s">
        <v>1640</v>
      </c>
      <c r="B7841" t="s">
        <v>1661</v>
      </c>
      <c r="C7841">
        <v>201005</v>
      </c>
      <c r="D7841">
        <v>31</v>
      </c>
      <c r="E7841" t="s">
        <v>1212</v>
      </c>
      <c r="F7841">
        <v>1075</v>
      </c>
      <c r="G7841">
        <v>614</v>
      </c>
      <c r="H7841">
        <v>7</v>
      </c>
      <c r="I7841">
        <v>43112063901</v>
      </c>
      <c r="J7841">
        <v>8</v>
      </c>
      <c r="K7841" t="s">
        <v>1642</v>
      </c>
      <c r="L7841">
        <v>2531</v>
      </c>
      <c r="M7841" t="s">
        <v>1214</v>
      </c>
      <c r="N7841" t="s">
        <v>1643</v>
      </c>
      <c r="O7841">
        <v>0</v>
      </c>
      <c r="P7841" t="s">
        <v>1207</v>
      </c>
      <c r="Q7841">
        <v>19970628</v>
      </c>
      <c r="R7841">
        <v>891012369</v>
      </c>
    </row>
    <row r="7842" spans="1:18">
      <c r="A7842" t="s">
        <v>1640</v>
      </c>
      <c r="B7842" t="s">
        <v>1662</v>
      </c>
      <c r="C7842">
        <v>201005</v>
      </c>
      <c r="D7842">
        <v>31</v>
      </c>
      <c r="E7842" t="s">
        <v>1212</v>
      </c>
      <c r="F7842">
        <v>4221</v>
      </c>
      <c r="G7842">
        <v>1740</v>
      </c>
      <c r="H7842">
        <v>826</v>
      </c>
      <c r="I7842">
        <v>43112058401</v>
      </c>
      <c r="J7842">
        <v>8</v>
      </c>
      <c r="K7842" t="s">
        <v>1642</v>
      </c>
      <c r="L7842">
        <v>2531</v>
      </c>
      <c r="M7842" t="s">
        <v>1214</v>
      </c>
      <c r="N7842" t="s">
        <v>1643</v>
      </c>
      <c r="O7842">
        <v>0</v>
      </c>
      <c r="P7842" t="s">
        <v>1207</v>
      </c>
      <c r="Q7842">
        <v>19940101</v>
      </c>
      <c r="R7842">
        <v>891012369</v>
      </c>
    </row>
    <row r="7843" spans="1:18">
      <c r="A7843" t="s">
        <v>1640</v>
      </c>
      <c r="B7843" t="s">
        <v>1663</v>
      </c>
      <c r="C7843">
        <v>201005</v>
      </c>
      <c r="D7843">
        <v>31</v>
      </c>
      <c r="E7843" t="s">
        <v>1212</v>
      </c>
      <c r="F7843">
        <v>2721</v>
      </c>
      <c r="G7843">
        <v>1919</v>
      </c>
      <c r="H7843">
        <v>749</v>
      </c>
      <c r="I7843">
        <v>43112075400</v>
      </c>
      <c r="J7843">
        <v>8</v>
      </c>
      <c r="K7843" t="s">
        <v>1642</v>
      </c>
      <c r="L7843">
        <v>2531</v>
      </c>
      <c r="M7843" t="s">
        <v>1214</v>
      </c>
      <c r="N7843" t="s">
        <v>1643</v>
      </c>
      <c r="O7843">
        <v>0</v>
      </c>
      <c r="P7843" t="s">
        <v>1207</v>
      </c>
      <c r="Q7843">
        <v>19970329</v>
      </c>
      <c r="R7843">
        <v>891012369</v>
      </c>
    </row>
    <row r="7844" spans="1:18">
      <c r="A7844" t="s">
        <v>1640</v>
      </c>
      <c r="B7844" t="s">
        <v>1664</v>
      </c>
      <c r="C7844">
        <v>201005</v>
      </c>
      <c r="D7844">
        <v>30</v>
      </c>
      <c r="E7844" t="s">
        <v>1212</v>
      </c>
      <c r="F7844">
        <v>1134</v>
      </c>
      <c r="G7844">
        <v>560</v>
      </c>
      <c r="H7844">
        <v>768</v>
      </c>
      <c r="I7844">
        <v>43112060501</v>
      </c>
      <c r="J7844">
        <v>8</v>
      </c>
      <c r="K7844" t="s">
        <v>1642</v>
      </c>
      <c r="L7844">
        <v>2531</v>
      </c>
      <c r="M7844" t="s">
        <v>1214</v>
      </c>
      <c r="N7844" t="s">
        <v>1643</v>
      </c>
      <c r="O7844">
        <v>0</v>
      </c>
      <c r="P7844" t="s">
        <v>1207</v>
      </c>
      <c r="Q7844">
        <v>19961123</v>
      </c>
      <c r="R7844">
        <v>891012369</v>
      </c>
    </row>
    <row r="7845" spans="1:18">
      <c r="A7845" t="s">
        <v>1644</v>
      </c>
      <c r="B7845" t="s">
        <v>1645</v>
      </c>
      <c r="C7845">
        <v>201006</v>
      </c>
      <c r="D7845">
        <v>28</v>
      </c>
      <c r="E7845" t="s">
        <v>1212</v>
      </c>
      <c r="F7845">
        <v>10154</v>
      </c>
      <c r="G7845">
        <v>5909</v>
      </c>
      <c r="H7845">
        <v>14</v>
      </c>
      <c r="I7845">
        <v>43112058201</v>
      </c>
      <c r="J7845">
        <v>8</v>
      </c>
      <c r="K7845" t="s">
        <v>1646</v>
      </c>
      <c r="L7845">
        <v>2531</v>
      </c>
      <c r="M7845" t="s">
        <v>1214</v>
      </c>
      <c r="N7845" t="s">
        <v>1643</v>
      </c>
      <c r="O7845">
        <v>0</v>
      </c>
      <c r="P7845" t="s">
        <v>1207</v>
      </c>
      <c r="Q7845">
        <v>19980322</v>
      </c>
      <c r="R7845">
        <v>891012369</v>
      </c>
    </row>
    <row r="7846" spans="1:18">
      <c r="A7846" t="s">
        <v>1640</v>
      </c>
      <c r="B7846" t="s">
        <v>1647</v>
      </c>
      <c r="C7846">
        <v>201006</v>
      </c>
      <c r="D7846">
        <v>28</v>
      </c>
      <c r="E7846" t="s">
        <v>1212</v>
      </c>
      <c r="F7846">
        <v>2141</v>
      </c>
      <c r="G7846">
        <v>824</v>
      </c>
      <c r="H7846">
        <v>501</v>
      </c>
      <c r="I7846">
        <v>43112047200</v>
      </c>
      <c r="J7846">
        <v>8</v>
      </c>
      <c r="K7846" t="s">
        <v>1642</v>
      </c>
      <c r="L7846">
        <v>2531</v>
      </c>
      <c r="M7846" t="s">
        <v>1214</v>
      </c>
      <c r="N7846" t="s">
        <v>1643</v>
      </c>
      <c r="O7846">
        <v>0</v>
      </c>
      <c r="P7846" t="s">
        <v>1207</v>
      </c>
      <c r="Q7846">
        <v>19811201</v>
      </c>
      <c r="R7846">
        <v>891012369</v>
      </c>
    </row>
    <row r="7847" spans="1:18">
      <c r="A7847" t="s">
        <v>1640</v>
      </c>
      <c r="B7847" t="s">
        <v>1669</v>
      </c>
      <c r="C7847">
        <v>201006</v>
      </c>
      <c r="D7847">
        <v>28</v>
      </c>
      <c r="E7847" t="s">
        <v>1212</v>
      </c>
      <c r="F7847">
        <v>2395</v>
      </c>
      <c r="G7847">
        <v>1123</v>
      </c>
      <c r="H7847">
        <v>390</v>
      </c>
      <c r="I7847">
        <v>43112048100</v>
      </c>
      <c r="J7847">
        <v>8</v>
      </c>
      <c r="K7847" t="s">
        <v>1642</v>
      </c>
      <c r="L7847">
        <v>2531</v>
      </c>
      <c r="M7847" t="s">
        <v>1214</v>
      </c>
      <c r="N7847" t="s">
        <v>1643</v>
      </c>
      <c r="O7847">
        <v>0</v>
      </c>
      <c r="P7847" t="s">
        <v>1207</v>
      </c>
      <c r="Q7847">
        <v>19820101</v>
      </c>
      <c r="R7847">
        <v>891012369</v>
      </c>
    </row>
    <row r="7848" spans="1:18">
      <c r="A7848" t="s">
        <v>1640</v>
      </c>
      <c r="B7848" t="s">
        <v>1648</v>
      </c>
      <c r="C7848">
        <v>201006</v>
      </c>
      <c r="D7848">
        <v>28</v>
      </c>
      <c r="E7848" t="s">
        <v>1212</v>
      </c>
      <c r="F7848">
        <v>1101</v>
      </c>
      <c r="G7848">
        <v>3301</v>
      </c>
      <c r="H7848">
        <v>236</v>
      </c>
      <c r="I7848">
        <v>43112048901</v>
      </c>
      <c r="J7848">
        <v>8</v>
      </c>
      <c r="K7848" t="s">
        <v>1642</v>
      </c>
      <c r="L7848">
        <v>2531</v>
      </c>
      <c r="M7848" t="s">
        <v>1214</v>
      </c>
      <c r="N7848" t="s">
        <v>1643</v>
      </c>
      <c r="O7848">
        <v>0</v>
      </c>
      <c r="P7848" t="s">
        <v>1207</v>
      </c>
      <c r="Q7848">
        <v>19830101</v>
      </c>
      <c r="R7848">
        <v>891012369</v>
      </c>
    </row>
    <row r="7849" spans="1:18">
      <c r="A7849" t="s">
        <v>1640</v>
      </c>
      <c r="B7849" t="s">
        <v>1649</v>
      </c>
      <c r="C7849">
        <v>201006</v>
      </c>
      <c r="D7849">
        <v>28</v>
      </c>
      <c r="E7849" t="s">
        <v>1212</v>
      </c>
      <c r="F7849">
        <v>1181</v>
      </c>
      <c r="G7849">
        <v>620</v>
      </c>
      <c r="H7849">
        <v>3484</v>
      </c>
      <c r="I7849">
        <v>43112051300</v>
      </c>
      <c r="J7849">
        <v>8</v>
      </c>
      <c r="K7849" t="s">
        <v>1642</v>
      </c>
      <c r="L7849">
        <v>2531</v>
      </c>
      <c r="M7849" t="s">
        <v>1214</v>
      </c>
      <c r="N7849" t="s">
        <v>1643</v>
      </c>
      <c r="O7849">
        <v>0</v>
      </c>
      <c r="P7849" t="s">
        <v>1207</v>
      </c>
      <c r="Q7849">
        <v>19820901</v>
      </c>
      <c r="R7849">
        <v>891012369</v>
      </c>
    </row>
    <row r="7850" spans="1:18">
      <c r="A7850" t="s">
        <v>1640</v>
      </c>
      <c r="B7850" t="s">
        <v>1666</v>
      </c>
      <c r="C7850">
        <v>201006</v>
      </c>
      <c r="D7850">
        <v>29</v>
      </c>
      <c r="E7850" t="s">
        <v>1212</v>
      </c>
      <c r="F7850">
        <v>544</v>
      </c>
      <c r="G7850">
        <v>636</v>
      </c>
      <c r="H7850">
        <v>98</v>
      </c>
      <c r="I7850">
        <v>43112052200</v>
      </c>
      <c r="J7850">
        <v>8</v>
      </c>
      <c r="K7850" t="s">
        <v>1642</v>
      </c>
      <c r="L7850">
        <v>2531</v>
      </c>
      <c r="M7850" t="s">
        <v>1214</v>
      </c>
      <c r="N7850" t="s">
        <v>1643</v>
      </c>
      <c r="O7850">
        <v>0</v>
      </c>
      <c r="P7850" t="s">
        <v>1207</v>
      </c>
      <c r="Q7850">
        <v>19821101</v>
      </c>
      <c r="R7850">
        <v>891012369</v>
      </c>
    </row>
    <row r="7851" spans="1:18">
      <c r="A7851" t="s">
        <v>1640</v>
      </c>
      <c r="B7851" t="s">
        <v>1650</v>
      </c>
      <c r="C7851">
        <v>201006</v>
      </c>
      <c r="D7851">
        <v>28</v>
      </c>
      <c r="E7851" t="s">
        <v>1212</v>
      </c>
      <c r="F7851">
        <v>1031</v>
      </c>
      <c r="G7851">
        <v>593</v>
      </c>
      <c r="H7851">
        <v>3349</v>
      </c>
      <c r="I7851">
        <v>43112054600</v>
      </c>
      <c r="J7851">
        <v>8</v>
      </c>
      <c r="K7851" t="s">
        <v>1642</v>
      </c>
      <c r="L7851">
        <v>2531</v>
      </c>
      <c r="M7851" t="s">
        <v>1214</v>
      </c>
      <c r="N7851" t="s">
        <v>1643</v>
      </c>
      <c r="O7851">
        <v>0</v>
      </c>
      <c r="P7851" t="s">
        <v>1207</v>
      </c>
      <c r="Q7851">
        <v>19830701</v>
      </c>
      <c r="R7851">
        <v>891012369</v>
      </c>
    </row>
    <row r="7852" spans="1:18">
      <c r="A7852" t="s">
        <v>1640</v>
      </c>
      <c r="B7852" t="s">
        <v>1667</v>
      </c>
      <c r="C7852">
        <v>201006</v>
      </c>
      <c r="D7852">
        <v>28</v>
      </c>
      <c r="E7852" t="s">
        <v>1212</v>
      </c>
      <c r="F7852">
        <v>2670</v>
      </c>
      <c r="G7852">
        <v>727</v>
      </c>
      <c r="H7852">
        <v>8541</v>
      </c>
      <c r="I7852">
        <v>43112055000</v>
      </c>
      <c r="J7852">
        <v>8</v>
      </c>
      <c r="K7852" t="s">
        <v>1642</v>
      </c>
      <c r="L7852">
        <v>2531</v>
      </c>
      <c r="M7852" t="s">
        <v>1214</v>
      </c>
      <c r="N7852" t="s">
        <v>1643</v>
      </c>
      <c r="O7852">
        <v>0</v>
      </c>
      <c r="P7852" t="s">
        <v>1207</v>
      </c>
      <c r="Q7852">
        <v>19830701</v>
      </c>
      <c r="R7852">
        <v>891012369</v>
      </c>
    </row>
    <row r="7853" spans="1:18">
      <c r="A7853" t="s">
        <v>1640</v>
      </c>
      <c r="B7853" t="s">
        <v>1651</v>
      </c>
      <c r="C7853">
        <v>201006</v>
      </c>
      <c r="D7853">
        <v>28</v>
      </c>
      <c r="E7853" t="s">
        <v>1212</v>
      </c>
      <c r="F7853">
        <v>2149</v>
      </c>
      <c r="G7853">
        <v>964</v>
      </c>
      <c r="H7853">
        <v>14964</v>
      </c>
      <c r="I7853">
        <v>43112056600</v>
      </c>
      <c r="J7853">
        <v>8</v>
      </c>
      <c r="K7853" t="s">
        <v>1642</v>
      </c>
      <c r="L7853">
        <v>2531</v>
      </c>
      <c r="M7853" t="s">
        <v>1214</v>
      </c>
      <c r="N7853" t="s">
        <v>1643</v>
      </c>
      <c r="O7853">
        <v>0</v>
      </c>
      <c r="P7853" t="s">
        <v>1207</v>
      </c>
      <c r="Q7853">
        <v>19831201</v>
      </c>
      <c r="R7853">
        <v>891012369</v>
      </c>
    </row>
    <row r="7854" spans="1:18">
      <c r="A7854" t="s">
        <v>1640</v>
      </c>
      <c r="B7854" t="s">
        <v>1668</v>
      </c>
      <c r="C7854">
        <v>201006</v>
      </c>
      <c r="D7854">
        <v>29</v>
      </c>
      <c r="E7854" t="s">
        <v>1212</v>
      </c>
      <c r="F7854">
        <v>89</v>
      </c>
      <c r="G7854">
        <v>1742</v>
      </c>
      <c r="H7854">
        <v>2244</v>
      </c>
      <c r="I7854">
        <v>43112055500</v>
      </c>
      <c r="J7854">
        <v>8</v>
      </c>
      <c r="K7854" t="s">
        <v>1642</v>
      </c>
      <c r="L7854">
        <v>2531</v>
      </c>
      <c r="M7854" t="s">
        <v>1214</v>
      </c>
      <c r="N7854" t="s">
        <v>1643</v>
      </c>
      <c r="O7854">
        <v>0</v>
      </c>
      <c r="P7854" t="s">
        <v>1207</v>
      </c>
      <c r="Q7854">
        <v>19830901</v>
      </c>
      <c r="R7854">
        <v>891012369</v>
      </c>
    </row>
    <row r="7855" spans="1:18">
      <c r="A7855" t="s">
        <v>1640</v>
      </c>
      <c r="B7855" t="s">
        <v>1652</v>
      </c>
      <c r="C7855">
        <v>201006</v>
      </c>
      <c r="D7855">
        <v>29</v>
      </c>
      <c r="E7855" t="s">
        <v>1212</v>
      </c>
      <c r="F7855">
        <v>1163</v>
      </c>
      <c r="G7855">
        <v>1134</v>
      </c>
      <c r="H7855">
        <v>48</v>
      </c>
      <c r="I7855">
        <v>43112057500</v>
      </c>
      <c r="J7855">
        <v>8</v>
      </c>
      <c r="K7855" t="s">
        <v>1642</v>
      </c>
      <c r="L7855">
        <v>2531</v>
      </c>
      <c r="M7855" t="s">
        <v>1214</v>
      </c>
      <c r="N7855" t="s">
        <v>1643</v>
      </c>
      <c r="O7855">
        <v>0</v>
      </c>
      <c r="P7855" t="s">
        <v>1207</v>
      </c>
      <c r="Q7855">
        <v>19840501</v>
      </c>
      <c r="R7855">
        <v>891012369</v>
      </c>
    </row>
    <row r="7856" spans="1:18">
      <c r="A7856" t="s">
        <v>1640</v>
      </c>
      <c r="B7856" t="s">
        <v>1653</v>
      </c>
      <c r="C7856">
        <v>201006</v>
      </c>
      <c r="D7856">
        <v>28</v>
      </c>
      <c r="E7856" t="s">
        <v>1212</v>
      </c>
      <c r="F7856">
        <v>1614</v>
      </c>
      <c r="G7856">
        <v>1171</v>
      </c>
      <c r="H7856">
        <v>2666</v>
      </c>
      <c r="I7856">
        <v>43112055700</v>
      </c>
      <c r="J7856">
        <v>8</v>
      </c>
      <c r="K7856" t="s">
        <v>1642</v>
      </c>
      <c r="L7856">
        <v>2531</v>
      </c>
      <c r="M7856" t="s">
        <v>1214</v>
      </c>
      <c r="N7856" t="s">
        <v>1643</v>
      </c>
      <c r="O7856">
        <v>0</v>
      </c>
      <c r="P7856" t="s">
        <v>1207</v>
      </c>
      <c r="Q7856">
        <v>19831001</v>
      </c>
      <c r="R7856">
        <v>891012369</v>
      </c>
    </row>
    <row r="7857" spans="1:18">
      <c r="A7857" t="s">
        <v>1640</v>
      </c>
      <c r="B7857" t="s">
        <v>1654</v>
      </c>
      <c r="C7857">
        <v>201006</v>
      </c>
      <c r="D7857">
        <v>28</v>
      </c>
      <c r="E7857" t="s">
        <v>1212</v>
      </c>
      <c r="F7857">
        <v>1610</v>
      </c>
      <c r="G7857">
        <v>966</v>
      </c>
      <c r="H7857">
        <v>347</v>
      </c>
      <c r="I7857">
        <v>43112057200</v>
      </c>
      <c r="J7857">
        <v>8</v>
      </c>
      <c r="K7857" t="s">
        <v>1642</v>
      </c>
      <c r="L7857">
        <v>2531</v>
      </c>
      <c r="M7857" t="s">
        <v>1214</v>
      </c>
      <c r="N7857" t="s">
        <v>1643</v>
      </c>
      <c r="O7857">
        <v>0</v>
      </c>
      <c r="P7857" t="s">
        <v>1207</v>
      </c>
      <c r="Q7857">
        <v>19840201</v>
      </c>
      <c r="R7857">
        <v>891012369</v>
      </c>
    </row>
    <row r="7858" spans="1:18">
      <c r="A7858" t="s">
        <v>1640</v>
      </c>
      <c r="B7858" t="s">
        <v>1655</v>
      </c>
      <c r="C7858">
        <v>201006</v>
      </c>
      <c r="D7858">
        <v>29</v>
      </c>
      <c r="E7858" t="s">
        <v>1212</v>
      </c>
      <c r="F7858">
        <v>717</v>
      </c>
      <c r="G7858">
        <v>608</v>
      </c>
      <c r="H7858">
        <v>0</v>
      </c>
      <c r="I7858">
        <v>43112059400</v>
      </c>
      <c r="J7858">
        <v>8</v>
      </c>
      <c r="K7858" t="s">
        <v>1642</v>
      </c>
      <c r="L7858">
        <v>2531</v>
      </c>
      <c r="M7858" t="s">
        <v>1214</v>
      </c>
      <c r="N7858" t="s">
        <v>1643</v>
      </c>
      <c r="O7858">
        <v>0</v>
      </c>
      <c r="P7858" t="s">
        <v>1207</v>
      </c>
      <c r="Q7858">
        <v>19841201</v>
      </c>
      <c r="R7858">
        <v>891012369</v>
      </c>
    </row>
    <row r="7859" spans="1:18">
      <c r="A7859" t="s">
        <v>1640</v>
      </c>
      <c r="B7859" t="s">
        <v>1656</v>
      </c>
      <c r="C7859">
        <v>201006</v>
      </c>
      <c r="D7859">
        <v>23</v>
      </c>
      <c r="E7859" t="s">
        <v>1212</v>
      </c>
      <c r="F7859">
        <v>3112</v>
      </c>
      <c r="G7859">
        <v>1749</v>
      </c>
      <c r="H7859">
        <v>128</v>
      </c>
      <c r="I7859">
        <v>43112058000</v>
      </c>
      <c r="J7859">
        <v>8</v>
      </c>
      <c r="K7859" t="s">
        <v>1642</v>
      </c>
      <c r="L7859">
        <v>2531</v>
      </c>
      <c r="M7859" t="s">
        <v>1214</v>
      </c>
      <c r="N7859" t="s">
        <v>1643</v>
      </c>
      <c r="O7859">
        <v>0</v>
      </c>
      <c r="P7859" t="s">
        <v>1207</v>
      </c>
      <c r="Q7859">
        <v>19840501</v>
      </c>
      <c r="R7859">
        <v>891012369</v>
      </c>
    </row>
    <row r="7860" spans="1:18">
      <c r="A7860" t="s">
        <v>1640</v>
      </c>
      <c r="B7860" t="s">
        <v>1657</v>
      </c>
      <c r="C7860">
        <v>201006</v>
      </c>
      <c r="D7860">
        <v>29</v>
      </c>
      <c r="E7860" t="s">
        <v>1212</v>
      </c>
      <c r="F7860">
        <v>2817</v>
      </c>
      <c r="G7860">
        <v>1687</v>
      </c>
      <c r="H7860">
        <v>39</v>
      </c>
      <c r="I7860">
        <v>43112061700</v>
      </c>
      <c r="J7860">
        <v>8</v>
      </c>
      <c r="K7860" t="s">
        <v>1642</v>
      </c>
      <c r="L7860">
        <v>2531</v>
      </c>
      <c r="M7860" t="s">
        <v>1214</v>
      </c>
      <c r="N7860" t="s">
        <v>1643</v>
      </c>
      <c r="O7860">
        <v>0</v>
      </c>
      <c r="P7860" t="s">
        <v>1207</v>
      </c>
      <c r="Q7860">
        <v>19860401</v>
      </c>
      <c r="R7860">
        <v>891012369</v>
      </c>
    </row>
    <row r="7861" spans="1:18">
      <c r="A7861" t="s">
        <v>1640</v>
      </c>
      <c r="B7861" t="s">
        <v>1670</v>
      </c>
      <c r="C7861">
        <v>201006</v>
      </c>
      <c r="D7861">
        <v>28</v>
      </c>
      <c r="E7861" t="s">
        <v>1212</v>
      </c>
      <c r="F7861">
        <v>1953</v>
      </c>
      <c r="G7861">
        <v>3985</v>
      </c>
      <c r="H7861">
        <v>53541</v>
      </c>
      <c r="I7861">
        <v>43112061300</v>
      </c>
      <c r="J7861">
        <v>8</v>
      </c>
      <c r="K7861" t="s">
        <v>1642</v>
      </c>
      <c r="L7861">
        <v>2531</v>
      </c>
      <c r="M7861" t="s">
        <v>1214</v>
      </c>
      <c r="N7861" t="s">
        <v>1643</v>
      </c>
      <c r="O7861">
        <v>0</v>
      </c>
      <c r="P7861" t="s">
        <v>1207</v>
      </c>
      <c r="Q7861">
        <v>19851001</v>
      </c>
      <c r="R7861">
        <v>891012369</v>
      </c>
    </row>
    <row r="7862" spans="1:18">
      <c r="A7862" t="s">
        <v>1640</v>
      </c>
      <c r="B7862" t="s">
        <v>1658</v>
      </c>
      <c r="C7862">
        <v>201006</v>
      </c>
      <c r="D7862">
        <v>29</v>
      </c>
      <c r="E7862" t="s">
        <v>1212</v>
      </c>
      <c r="F7862">
        <v>885</v>
      </c>
      <c r="G7862">
        <v>267</v>
      </c>
      <c r="H7862">
        <v>8</v>
      </c>
      <c r="I7862">
        <v>43112060301</v>
      </c>
      <c r="J7862">
        <v>8</v>
      </c>
      <c r="K7862" t="s">
        <v>1642</v>
      </c>
      <c r="L7862">
        <v>2531</v>
      </c>
      <c r="M7862" t="s">
        <v>1214</v>
      </c>
      <c r="N7862" t="s">
        <v>1643</v>
      </c>
      <c r="O7862">
        <v>0</v>
      </c>
      <c r="P7862" t="s">
        <v>1207</v>
      </c>
      <c r="Q7862">
        <v>19851201</v>
      </c>
      <c r="R7862">
        <v>891012369</v>
      </c>
    </row>
    <row r="7863" spans="1:18">
      <c r="A7863" t="s">
        <v>1640</v>
      </c>
      <c r="B7863" t="s">
        <v>1671</v>
      </c>
      <c r="C7863">
        <v>201006</v>
      </c>
      <c r="D7863">
        <v>28</v>
      </c>
      <c r="E7863" t="s">
        <v>1212</v>
      </c>
      <c r="F7863">
        <v>2181</v>
      </c>
      <c r="G7863">
        <v>4327</v>
      </c>
      <c r="H7863">
        <v>60032</v>
      </c>
      <c r="I7863">
        <v>43112060700</v>
      </c>
      <c r="J7863">
        <v>8</v>
      </c>
      <c r="K7863" t="s">
        <v>1642</v>
      </c>
      <c r="L7863">
        <v>2531</v>
      </c>
      <c r="M7863" t="s">
        <v>1214</v>
      </c>
      <c r="N7863" t="s">
        <v>1643</v>
      </c>
      <c r="O7863">
        <v>0</v>
      </c>
      <c r="P7863" t="s">
        <v>1207</v>
      </c>
      <c r="Q7863">
        <v>19850501</v>
      </c>
      <c r="R7863">
        <v>891012369</v>
      </c>
    </row>
    <row r="7864" spans="1:18">
      <c r="A7864" t="s">
        <v>1640</v>
      </c>
      <c r="B7864" t="s">
        <v>1659</v>
      </c>
      <c r="C7864">
        <v>201006</v>
      </c>
      <c r="D7864">
        <v>29</v>
      </c>
      <c r="E7864" t="s">
        <v>1212</v>
      </c>
      <c r="F7864">
        <v>962</v>
      </c>
      <c r="G7864">
        <v>996</v>
      </c>
      <c r="H7864">
        <v>3284</v>
      </c>
      <c r="I7864">
        <v>43112061100</v>
      </c>
      <c r="J7864">
        <v>8</v>
      </c>
      <c r="K7864" t="s">
        <v>1642</v>
      </c>
      <c r="L7864">
        <v>2531</v>
      </c>
      <c r="M7864" t="s">
        <v>1214</v>
      </c>
      <c r="N7864" t="s">
        <v>1643</v>
      </c>
      <c r="O7864">
        <v>0</v>
      </c>
      <c r="P7864" t="s">
        <v>1207</v>
      </c>
      <c r="Q7864">
        <v>19850801</v>
      </c>
      <c r="R7864">
        <v>891012369</v>
      </c>
    </row>
    <row r="7865" spans="1:18">
      <c r="A7865" t="s">
        <v>1640</v>
      </c>
      <c r="B7865" t="s">
        <v>1660</v>
      </c>
      <c r="C7865">
        <v>201006</v>
      </c>
      <c r="D7865">
        <v>28</v>
      </c>
      <c r="E7865" t="s">
        <v>1212</v>
      </c>
      <c r="F7865">
        <v>3100</v>
      </c>
      <c r="G7865">
        <v>2033</v>
      </c>
      <c r="H7865">
        <v>901</v>
      </c>
      <c r="I7865">
        <v>43112061501</v>
      </c>
      <c r="J7865">
        <v>8</v>
      </c>
      <c r="K7865" t="s">
        <v>1642</v>
      </c>
      <c r="L7865">
        <v>2531</v>
      </c>
      <c r="M7865" t="s">
        <v>1214</v>
      </c>
      <c r="N7865" t="s">
        <v>1643</v>
      </c>
      <c r="O7865">
        <v>0</v>
      </c>
      <c r="P7865" t="s">
        <v>1207</v>
      </c>
      <c r="Q7865">
        <v>19980816</v>
      </c>
      <c r="R7865">
        <v>891012369</v>
      </c>
    </row>
    <row r="7866" spans="1:18">
      <c r="A7866" t="s">
        <v>1640</v>
      </c>
      <c r="B7866" t="s">
        <v>1661</v>
      </c>
      <c r="C7866">
        <v>201006</v>
      </c>
      <c r="D7866">
        <v>29</v>
      </c>
      <c r="E7866" t="s">
        <v>1212</v>
      </c>
      <c r="F7866">
        <v>1101</v>
      </c>
      <c r="G7866">
        <v>595</v>
      </c>
      <c r="H7866">
        <v>0</v>
      </c>
      <c r="I7866">
        <v>43112063901</v>
      </c>
      <c r="J7866">
        <v>8</v>
      </c>
      <c r="K7866" t="s">
        <v>1642</v>
      </c>
      <c r="L7866">
        <v>2531</v>
      </c>
      <c r="M7866" t="s">
        <v>1214</v>
      </c>
      <c r="N7866" t="s">
        <v>1643</v>
      </c>
      <c r="O7866">
        <v>0</v>
      </c>
      <c r="P7866" t="s">
        <v>1207</v>
      </c>
      <c r="Q7866">
        <v>19970628</v>
      </c>
      <c r="R7866">
        <v>891012369</v>
      </c>
    </row>
    <row r="7867" spans="1:18">
      <c r="A7867" t="s">
        <v>1640</v>
      </c>
      <c r="B7867" t="s">
        <v>1662</v>
      </c>
      <c r="C7867">
        <v>201006</v>
      </c>
      <c r="D7867">
        <v>28</v>
      </c>
      <c r="E7867" t="s">
        <v>1212</v>
      </c>
      <c r="F7867">
        <v>3492</v>
      </c>
      <c r="G7867">
        <v>1665</v>
      </c>
      <c r="H7867">
        <v>692</v>
      </c>
      <c r="I7867">
        <v>43112058401</v>
      </c>
      <c r="J7867">
        <v>8</v>
      </c>
      <c r="K7867" t="s">
        <v>1642</v>
      </c>
      <c r="L7867">
        <v>2531</v>
      </c>
      <c r="M7867" t="s">
        <v>1214</v>
      </c>
      <c r="N7867" t="s">
        <v>1643</v>
      </c>
      <c r="O7867">
        <v>0</v>
      </c>
      <c r="P7867" t="s">
        <v>1207</v>
      </c>
      <c r="Q7867">
        <v>19940101</v>
      </c>
      <c r="R7867">
        <v>891012369</v>
      </c>
    </row>
    <row r="7868" spans="1:18">
      <c r="A7868" t="s">
        <v>1640</v>
      </c>
      <c r="B7868" t="s">
        <v>1663</v>
      </c>
      <c r="C7868">
        <v>201006</v>
      </c>
      <c r="D7868">
        <v>28</v>
      </c>
      <c r="E7868" t="s">
        <v>1212</v>
      </c>
      <c r="F7868">
        <v>2536</v>
      </c>
      <c r="G7868">
        <v>2110</v>
      </c>
      <c r="H7868">
        <v>691</v>
      </c>
      <c r="I7868">
        <v>43112075400</v>
      </c>
      <c r="J7868">
        <v>8</v>
      </c>
      <c r="K7868" t="s">
        <v>1642</v>
      </c>
      <c r="L7868">
        <v>2531</v>
      </c>
      <c r="M7868" t="s">
        <v>1214</v>
      </c>
      <c r="N7868" t="s">
        <v>1643</v>
      </c>
      <c r="O7868">
        <v>0</v>
      </c>
      <c r="P7868" t="s">
        <v>1207</v>
      </c>
      <c r="Q7868">
        <v>19970329</v>
      </c>
      <c r="R7868">
        <v>891012369</v>
      </c>
    </row>
    <row r="7869" spans="1:18">
      <c r="A7869" t="s">
        <v>1640</v>
      </c>
      <c r="B7869" t="s">
        <v>1664</v>
      </c>
      <c r="C7869">
        <v>201006</v>
      </c>
      <c r="D7869">
        <v>28</v>
      </c>
      <c r="E7869" t="s">
        <v>1212</v>
      </c>
      <c r="F7869">
        <v>1355</v>
      </c>
      <c r="G7869">
        <v>580</v>
      </c>
      <c r="H7869">
        <v>828</v>
      </c>
      <c r="I7869">
        <v>43112060501</v>
      </c>
      <c r="J7869">
        <v>8</v>
      </c>
      <c r="K7869" t="s">
        <v>1642</v>
      </c>
      <c r="L7869">
        <v>2531</v>
      </c>
      <c r="M7869" t="s">
        <v>1214</v>
      </c>
      <c r="N7869" t="s">
        <v>1643</v>
      </c>
      <c r="O7869">
        <v>0</v>
      </c>
      <c r="P7869" t="s">
        <v>1207</v>
      </c>
      <c r="Q7869">
        <v>19961123</v>
      </c>
      <c r="R7869">
        <v>891012369</v>
      </c>
    </row>
    <row r="7870" spans="1:18">
      <c r="A7870" t="s">
        <v>1640</v>
      </c>
      <c r="B7870" t="s">
        <v>1665</v>
      </c>
      <c r="C7870">
        <v>201006</v>
      </c>
      <c r="D7870">
        <v>28</v>
      </c>
      <c r="E7870" t="s">
        <v>1212</v>
      </c>
      <c r="F7870">
        <v>2595</v>
      </c>
      <c r="G7870">
        <v>1902</v>
      </c>
      <c r="H7870">
        <v>8292</v>
      </c>
      <c r="I7870">
        <v>43112064202</v>
      </c>
      <c r="J7870">
        <v>8</v>
      </c>
      <c r="K7870" t="s">
        <v>1642</v>
      </c>
      <c r="L7870">
        <v>2531</v>
      </c>
      <c r="M7870" t="s">
        <v>1214</v>
      </c>
      <c r="N7870" t="s">
        <v>1643</v>
      </c>
      <c r="O7870">
        <v>0</v>
      </c>
      <c r="P7870" t="s">
        <v>1207</v>
      </c>
      <c r="Q7870">
        <v>19970317</v>
      </c>
      <c r="R7870">
        <v>891012369</v>
      </c>
    </row>
    <row r="7871" spans="1:18">
      <c r="A7871" t="s">
        <v>1644</v>
      </c>
      <c r="B7871" t="s">
        <v>1645</v>
      </c>
      <c r="C7871">
        <v>201007</v>
      </c>
      <c r="D7871">
        <v>31</v>
      </c>
      <c r="E7871" t="s">
        <v>1212</v>
      </c>
      <c r="F7871">
        <v>11522</v>
      </c>
      <c r="G7871">
        <v>5953</v>
      </c>
      <c r="H7871">
        <v>59</v>
      </c>
      <c r="I7871">
        <v>43112058201</v>
      </c>
      <c r="J7871">
        <v>8</v>
      </c>
      <c r="K7871" t="s">
        <v>1646</v>
      </c>
      <c r="L7871">
        <v>2531</v>
      </c>
      <c r="M7871" t="s">
        <v>1214</v>
      </c>
      <c r="N7871" t="s">
        <v>1643</v>
      </c>
      <c r="O7871">
        <v>0</v>
      </c>
      <c r="P7871" t="s">
        <v>1207</v>
      </c>
      <c r="Q7871">
        <v>19980322</v>
      </c>
      <c r="R7871">
        <v>891012369</v>
      </c>
    </row>
    <row r="7872" spans="1:18">
      <c r="A7872" t="s">
        <v>1640</v>
      </c>
      <c r="B7872" t="s">
        <v>1647</v>
      </c>
      <c r="C7872">
        <v>201007</v>
      </c>
      <c r="D7872">
        <v>30</v>
      </c>
      <c r="E7872" t="s">
        <v>1212</v>
      </c>
      <c r="F7872">
        <v>2665</v>
      </c>
      <c r="G7872">
        <v>1108</v>
      </c>
      <c r="H7872">
        <v>677</v>
      </c>
      <c r="I7872">
        <v>43112047200</v>
      </c>
      <c r="J7872">
        <v>8</v>
      </c>
      <c r="K7872" t="s">
        <v>1642</v>
      </c>
      <c r="L7872">
        <v>2531</v>
      </c>
      <c r="M7872" t="s">
        <v>1214</v>
      </c>
      <c r="N7872" t="s">
        <v>1643</v>
      </c>
      <c r="O7872">
        <v>0</v>
      </c>
      <c r="P7872" t="s">
        <v>1207</v>
      </c>
      <c r="Q7872">
        <v>19811201</v>
      </c>
      <c r="R7872">
        <v>891012369</v>
      </c>
    </row>
    <row r="7873" spans="1:18">
      <c r="A7873" t="s">
        <v>1640</v>
      </c>
      <c r="B7873" t="s">
        <v>1669</v>
      </c>
      <c r="C7873">
        <v>201007</v>
      </c>
      <c r="D7873">
        <v>30</v>
      </c>
      <c r="E7873" t="s">
        <v>1212</v>
      </c>
      <c r="F7873">
        <v>2857</v>
      </c>
      <c r="G7873">
        <v>1375</v>
      </c>
      <c r="H7873">
        <v>474</v>
      </c>
      <c r="I7873">
        <v>43112048100</v>
      </c>
      <c r="J7873">
        <v>8</v>
      </c>
      <c r="K7873" t="s">
        <v>1642</v>
      </c>
      <c r="L7873">
        <v>2531</v>
      </c>
      <c r="M7873" t="s">
        <v>1214</v>
      </c>
      <c r="N7873" t="s">
        <v>1643</v>
      </c>
      <c r="O7873">
        <v>0</v>
      </c>
      <c r="P7873" t="s">
        <v>1207</v>
      </c>
      <c r="Q7873">
        <v>19820101</v>
      </c>
      <c r="R7873">
        <v>891012369</v>
      </c>
    </row>
    <row r="7874" spans="1:18">
      <c r="A7874" t="s">
        <v>1640</v>
      </c>
      <c r="B7874" t="s">
        <v>1648</v>
      </c>
      <c r="C7874">
        <v>201007</v>
      </c>
      <c r="D7874">
        <v>31</v>
      </c>
      <c r="E7874" t="s">
        <v>1212</v>
      </c>
      <c r="F7874">
        <v>1235</v>
      </c>
      <c r="G7874">
        <v>3212</v>
      </c>
      <c r="H7874">
        <v>250</v>
      </c>
      <c r="I7874">
        <v>43112048901</v>
      </c>
      <c r="J7874">
        <v>8</v>
      </c>
      <c r="K7874" t="s">
        <v>1642</v>
      </c>
      <c r="L7874">
        <v>2531</v>
      </c>
      <c r="M7874" t="s">
        <v>1214</v>
      </c>
      <c r="N7874" t="s">
        <v>1643</v>
      </c>
      <c r="O7874">
        <v>0</v>
      </c>
      <c r="P7874" t="s">
        <v>1207</v>
      </c>
      <c r="Q7874">
        <v>19830101</v>
      </c>
      <c r="R7874">
        <v>891012369</v>
      </c>
    </row>
    <row r="7875" spans="1:18">
      <c r="A7875" t="s">
        <v>1640</v>
      </c>
      <c r="B7875" t="s">
        <v>1649</v>
      </c>
      <c r="C7875">
        <v>201007</v>
      </c>
      <c r="D7875">
        <v>30</v>
      </c>
      <c r="E7875" t="s">
        <v>1212</v>
      </c>
      <c r="F7875">
        <v>1092</v>
      </c>
      <c r="G7875">
        <v>661</v>
      </c>
      <c r="H7875">
        <v>3779</v>
      </c>
      <c r="I7875">
        <v>43112051300</v>
      </c>
      <c r="J7875">
        <v>8</v>
      </c>
      <c r="K7875" t="s">
        <v>1642</v>
      </c>
      <c r="L7875">
        <v>2531</v>
      </c>
      <c r="M7875" t="s">
        <v>1214</v>
      </c>
      <c r="N7875" t="s">
        <v>1643</v>
      </c>
      <c r="O7875">
        <v>0</v>
      </c>
      <c r="P7875" t="s">
        <v>1207</v>
      </c>
      <c r="Q7875">
        <v>19820901</v>
      </c>
      <c r="R7875">
        <v>891012369</v>
      </c>
    </row>
    <row r="7876" spans="1:18">
      <c r="A7876" t="s">
        <v>1640</v>
      </c>
      <c r="B7876" t="s">
        <v>1666</v>
      </c>
      <c r="C7876">
        <v>201007</v>
      </c>
      <c r="D7876">
        <v>31</v>
      </c>
      <c r="E7876" t="s">
        <v>1212</v>
      </c>
      <c r="F7876">
        <v>478</v>
      </c>
      <c r="G7876">
        <v>636</v>
      </c>
      <c r="H7876">
        <v>873</v>
      </c>
      <c r="I7876">
        <v>43112052200</v>
      </c>
      <c r="J7876">
        <v>8</v>
      </c>
      <c r="K7876" t="s">
        <v>1642</v>
      </c>
      <c r="L7876">
        <v>2531</v>
      </c>
      <c r="M7876" t="s">
        <v>1214</v>
      </c>
      <c r="N7876" t="s">
        <v>1643</v>
      </c>
      <c r="O7876">
        <v>0</v>
      </c>
      <c r="P7876" t="s">
        <v>1207</v>
      </c>
      <c r="Q7876">
        <v>19821101</v>
      </c>
      <c r="R7876">
        <v>891012369</v>
      </c>
    </row>
    <row r="7877" spans="1:18">
      <c r="A7877" t="s">
        <v>1640</v>
      </c>
      <c r="B7877" t="s">
        <v>1650</v>
      </c>
      <c r="C7877">
        <v>201007</v>
      </c>
      <c r="D7877">
        <v>30</v>
      </c>
      <c r="E7877" t="s">
        <v>1212</v>
      </c>
      <c r="F7877">
        <v>1391</v>
      </c>
      <c r="G7877">
        <v>579</v>
      </c>
      <c r="H7877">
        <v>3140</v>
      </c>
      <c r="I7877">
        <v>43112054600</v>
      </c>
      <c r="J7877">
        <v>8</v>
      </c>
      <c r="K7877" t="s">
        <v>1642</v>
      </c>
      <c r="L7877">
        <v>2531</v>
      </c>
      <c r="M7877" t="s">
        <v>1214</v>
      </c>
      <c r="N7877" t="s">
        <v>1643</v>
      </c>
      <c r="O7877">
        <v>0</v>
      </c>
      <c r="P7877" t="s">
        <v>1207</v>
      </c>
      <c r="Q7877">
        <v>19830701</v>
      </c>
      <c r="R7877">
        <v>891012369</v>
      </c>
    </row>
    <row r="7878" spans="1:18">
      <c r="A7878" t="s">
        <v>1640</v>
      </c>
      <c r="B7878" t="s">
        <v>1667</v>
      </c>
      <c r="C7878">
        <v>201007</v>
      </c>
      <c r="D7878">
        <v>31</v>
      </c>
      <c r="E7878" t="s">
        <v>1212</v>
      </c>
      <c r="F7878">
        <v>3208</v>
      </c>
      <c r="G7878">
        <v>746</v>
      </c>
      <c r="H7878">
        <v>8727</v>
      </c>
      <c r="I7878">
        <v>43112055000</v>
      </c>
      <c r="J7878">
        <v>8</v>
      </c>
      <c r="K7878" t="s">
        <v>1642</v>
      </c>
      <c r="L7878">
        <v>2531</v>
      </c>
      <c r="M7878" t="s">
        <v>1214</v>
      </c>
      <c r="N7878" t="s">
        <v>1643</v>
      </c>
      <c r="O7878">
        <v>0</v>
      </c>
      <c r="P7878" t="s">
        <v>1207</v>
      </c>
      <c r="Q7878">
        <v>19830701</v>
      </c>
      <c r="R7878">
        <v>891012369</v>
      </c>
    </row>
    <row r="7879" spans="1:18">
      <c r="A7879" t="s">
        <v>1640</v>
      </c>
      <c r="B7879" t="s">
        <v>1651</v>
      </c>
      <c r="C7879">
        <v>201007</v>
      </c>
      <c r="D7879">
        <v>30</v>
      </c>
      <c r="E7879" t="s">
        <v>1212</v>
      </c>
      <c r="F7879">
        <v>1637</v>
      </c>
      <c r="G7879">
        <v>983</v>
      </c>
      <c r="H7879">
        <v>14584</v>
      </c>
      <c r="I7879">
        <v>43112056600</v>
      </c>
      <c r="J7879">
        <v>8</v>
      </c>
      <c r="K7879" t="s">
        <v>1642</v>
      </c>
      <c r="L7879">
        <v>2531</v>
      </c>
      <c r="M7879" t="s">
        <v>1214</v>
      </c>
      <c r="N7879" t="s">
        <v>1643</v>
      </c>
      <c r="O7879">
        <v>0</v>
      </c>
      <c r="P7879" t="s">
        <v>1207</v>
      </c>
      <c r="Q7879">
        <v>19831201</v>
      </c>
      <c r="R7879">
        <v>891012369</v>
      </c>
    </row>
    <row r="7880" spans="1:18">
      <c r="A7880" t="s">
        <v>1640</v>
      </c>
      <c r="B7880" t="s">
        <v>1668</v>
      </c>
      <c r="C7880">
        <v>201007</v>
      </c>
      <c r="D7880">
        <v>30</v>
      </c>
      <c r="E7880" t="s">
        <v>1212</v>
      </c>
      <c r="F7880">
        <v>113</v>
      </c>
      <c r="G7880">
        <v>789</v>
      </c>
      <c r="H7880">
        <v>2265</v>
      </c>
      <c r="I7880">
        <v>43112055500</v>
      </c>
      <c r="J7880">
        <v>8</v>
      </c>
      <c r="K7880" t="s">
        <v>1642</v>
      </c>
      <c r="L7880">
        <v>2531</v>
      </c>
      <c r="M7880" t="s">
        <v>1214</v>
      </c>
      <c r="N7880" t="s">
        <v>1643</v>
      </c>
      <c r="O7880">
        <v>0</v>
      </c>
      <c r="P7880" t="s">
        <v>1207</v>
      </c>
      <c r="Q7880">
        <v>19830901</v>
      </c>
      <c r="R7880">
        <v>891012369</v>
      </c>
    </row>
    <row r="7881" spans="1:18">
      <c r="A7881" t="s">
        <v>1640</v>
      </c>
      <c r="B7881" t="s">
        <v>1652</v>
      </c>
      <c r="C7881">
        <v>201007</v>
      </c>
      <c r="D7881">
        <v>30</v>
      </c>
      <c r="E7881" t="s">
        <v>1212</v>
      </c>
      <c r="F7881">
        <v>1381</v>
      </c>
      <c r="G7881">
        <v>1179</v>
      </c>
      <c r="H7881">
        <v>22</v>
      </c>
      <c r="I7881">
        <v>43112057500</v>
      </c>
      <c r="J7881">
        <v>8</v>
      </c>
      <c r="K7881" t="s">
        <v>1642</v>
      </c>
      <c r="L7881">
        <v>2531</v>
      </c>
      <c r="M7881" t="s">
        <v>1214</v>
      </c>
      <c r="N7881" t="s">
        <v>1643</v>
      </c>
      <c r="O7881">
        <v>0</v>
      </c>
      <c r="P7881" t="s">
        <v>1207</v>
      </c>
      <c r="Q7881">
        <v>19840501</v>
      </c>
      <c r="R7881">
        <v>891012369</v>
      </c>
    </row>
    <row r="7882" spans="1:18">
      <c r="A7882" t="s">
        <v>1640</v>
      </c>
      <c r="B7882" t="s">
        <v>1653</v>
      </c>
      <c r="C7882">
        <v>201007</v>
      </c>
      <c r="D7882">
        <v>30</v>
      </c>
      <c r="E7882" t="s">
        <v>1212</v>
      </c>
      <c r="F7882">
        <v>1926</v>
      </c>
      <c r="G7882">
        <v>1131</v>
      </c>
      <c r="H7882">
        <v>2639</v>
      </c>
      <c r="I7882">
        <v>43112055700</v>
      </c>
      <c r="J7882">
        <v>8</v>
      </c>
      <c r="K7882" t="s">
        <v>1642</v>
      </c>
      <c r="L7882">
        <v>2531</v>
      </c>
      <c r="M7882" t="s">
        <v>1214</v>
      </c>
      <c r="N7882" t="s">
        <v>1643</v>
      </c>
      <c r="O7882">
        <v>0</v>
      </c>
      <c r="P7882" t="s">
        <v>1207</v>
      </c>
      <c r="Q7882">
        <v>19831001</v>
      </c>
      <c r="R7882">
        <v>891012369</v>
      </c>
    </row>
    <row r="7883" spans="1:18">
      <c r="A7883" t="s">
        <v>1640</v>
      </c>
      <c r="B7883" t="s">
        <v>1654</v>
      </c>
      <c r="C7883">
        <v>201007</v>
      </c>
      <c r="D7883">
        <v>31</v>
      </c>
      <c r="E7883" t="s">
        <v>1212</v>
      </c>
      <c r="F7883">
        <v>1778</v>
      </c>
      <c r="G7883">
        <v>1078</v>
      </c>
      <c r="H7883">
        <v>350</v>
      </c>
      <c r="I7883">
        <v>43112057200</v>
      </c>
      <c r="J7883">
        <v>8</v>
      </c>
      <c r="K7883" t="s">
        <v>1642</v>
      </c>
      <c r="L7883">
        <v>2531</v>
      </c>
      <c r="M7883" t="s">
        <v>1214</v>
      </c>
      <c r="N7883" t="s">
        <v>1643</v>
      </c>
      <c r="O7883">
        <v>0</v>
      </c>
      <c r="P7883" t="s">
        <v>1207</v>
      </c>
      <c r="Q7883">
        <v>19840201</v>
      </c>
      <c r="R7883">
        <v>891012369</v>
      </c>
    </row>
    <row r="7884" spans="1:18">
      <c r="A7884" t="s">
        <v>1640</v>
      </c>
      <c r="B7884" t="s">
        <v>1655</v>
      </c>
      <c r="C7884">
        <v>201007</v>
      </c>
      <c r="D7884">
        <v>31</v>
      </c>
      <c r="E7884" t="s">
        <v>1212</v>
      </c>
      <c r="F7884">
        <v>163</v>
      </c>
      <c r="G7884">
        <v>500</v>
      </c>
      <c r="H7884">
        <v>3</v>
      </c>
      <c r="I7884">
        <v>43112059400</v>
      </c>
      <c r="J7884">
        <v>8</v>
      </c>
      <c r="K7884" t="s">
        <v>1642</v>
      </c>
      <c r="L7884">
        <v>2531</v>
      </c>
      <c r="M7884" t="s">
        <v>1214</v>
      </c>
      <c r="N7884" t="s">
        <v>1643</v>
      </c>
      <c r="O7884">
        <v>0</v>
      </c>
      <c r="P7884" t="s">
        <v>1207</v>
      </c>
      <c r="Q7884">
        <v>19841201</v>
      </c>
      <c r="R7884">
        <v>891012369</v>
      </c>
    </row>
    <row r="7885" spans="1:18">
      <c r="A7885" t="s">
        <v>1640</v>
      </c>
      <c r="B7885" t="s">
        <v>1656</v>
      </c>
      <c r="C7885">
        <v>201007</v>
      </c>
      <c r="D7885">
        <v>1</v>
      </c>
      <c r="E7885" t="s">
        <v>1212</v>
      </c>
      <c r="F7885">
        <v>66</v>
      </c>
      <c r="G7885">
        <v>76</v>
      </c>
      <c r="H7885">
        <v>2</v>
      </c>
      <c r="I7885">
        <v>43112058000</v>
      </c>
      <c r="J7885">
        <v>8</v>
      </c>
      <c r="K7885" t="s">
        <v>1642</v>
      </c>
      <c r="L7885">
        <v>2531</v>
      </c>
      <c r="M7885" t="s">
        <v>1214</v>
      </c>
      <c r="N7885" t="s">
        <v>1643</v>
      </c>
      <c r="O7885">
        <v>0</v>
      </c>
      <c r="P7885" t="s">
        <v>1207</v>
      </c>
      <c r="Q7885">
        <v>19840501</v>
      </c>
      <c r="R7885">
        <v>891012369</v>
      </c>
    </row>
    <row r="7886" spans="1:18">
      <c r="A7886" t="s">
        <v>1640</v>
      </c>
      <c r="B7886" t="s">
        <v>1657</v>
      </c>
      <c r="C7886">
        <v>201007</v>
      </c>
      <c r="D7886">
        <v>31</v>
      </c>
      <c r="E7886" t="s">
        <v>1212</v>
      </c>
      <c r="F7886">
        <v>3284</v>
      </c>
      <c r="G7886">
        <v>1741</v>
      </c>
      <c r="H7886">
        <v>40</v>
      </c>
      <c r="I7886">
        <v>43112061700</v>
      </c>
      <c r="J7886">
        <v>8</v>
      </c>
      <c r="K7886" t="s">
        <v>1642</v>
      </c>
      <c r="L7886">
        <v>2531</v>
      </c>
      <c r="M7886" t="s">
        <v>1214</v>
      </c>
      <c r="N7886" t="s">
        <v>1643</v>
      </c>
      <c r="O7886">
        <v>0</v>
      </c>
      <c r="P7886" t="s">
        <v>1207</v>
      </c>
      <c r="Q7886">
        <v>19860401</v>
      </c>
      <c r="R7886">
        <v>891012369</v>
      </c>
    </row>
    <row r="7887" spans="1:18">
      <c r="A7887" t="s">
        <v>1640</v>
      </c>
      <c r="B7887" t="s">
        <v>1670</v>
      </c>
      <c r="C7887">
        <v>201007</v>
      </c>
      <c r="D7887">
        <v>30</v>
      </c>
      <c r="E7887" t="s">
        <v>1212</v>
      </c>
      <c r="F7887">
        <v>2230</v>
      </c>
      <c r="G7887">
        <v>4371</v>
      </c>
      <c r="H7887">
        <v>52138</v>
      </c>
      <c r="I7887">
        <v>43112061300</v>
      </c>
      <c r="J7887">
        <v>8</v>
      </c>
      <c r="K7887" t="s">
        <v>1642</v>
      </c>
      <c r="L7887">
        <v>2531</v>
      </c>
      <c r="M7887" t="s">
        <v>1214</v>
      </c>
      <c r="N7887" t="s">
        <v>1643</v>
      </c>
      <c r="O7887">
        <v>0</v>
      </c>
      <c r="P7887" t="s">
        <v>1207</v>
      </c>
      <c r="Q7887">
        <v>19851001</v>
      </c>
      <c r="R7887">
        <v>891012369</v>
      </c>
    </row>
    <row r="7888" spans="1:18">
      <c r="A7888" t="s">
        <v>1640</v>
      </c>
      <c r="B7888" t="s">
        <v>1658</v>
      </c>
      <c r="C7888">
        <v>201007</v>
      </c>
      <c r="D7888">
        <v>31</v>
      </c>
      <c r="E7888" t="s">
        <v>1212</v>
      </c>
      <c r="F7888">
        <v>973</v>
      </c>
      <c r="G7888">
        <v>332</v>
      </c>
      <c r="H7888">
        <v>7</v>
      </c>
      <c r="I7888">
        <v>43112060301</v>
      </c>
      <c r="J7888">
        <v>8</v>
      </c>
      <c r="K7888" t="s">
        <v>1642</v>
      </c>
      <c r="L7888">
        <v>2531</v>
      </c>
      <c r="M7888" t="s">
        <v>1214</v>
      </c>
      <c r="N7888" t="s">
        <v>1643</v>
      </c>
      <c r="O7888">
        <v>0</v>
      </c>
      <c r="P7888" t="s">
        <v>1207</v>
      </c>
      <c r="Q7888">
        <v>19851201</v>
      </c>
      <c r="R7888">
        <v>891012369</v>
      </c>
    </row>
    <row r="7889" spans="1:18">
      <c r="A7889" t="s">
        <v>1640</v>
      </c>
      <c r="B7889" t="s">
        <v>1671</v>
      </c>
      <c r="C7889">
        <v>201007</v>
      </c>
      <c r="D7889">
        <v>30</v>
      </c>
      <c r="E7889" t="s">
        <v>1212</v>
      </c>
      <c r="F7889">
        <v>7679</v>
      </c>
      <c r="G7889">
        <v>9755</v>
      </c>
      <c r="H7889">
        <v>56956</v>
      </c>
      <c r="I7889">
        <v>43112060700</v>
      </c>
      <c r="J7889">
        <v>8</v>
      </c>
      <c r="K7889" t="s">
        <v>1642</v>
      </c>
      <c r="L7889">
        <v>2531</v>
      </c>
      <c r="M7889" t="s">
        <v>1214</v>
      </c>
      <c r="N7889" t="s">
        <v>1643</v>
      </c>
      <c r="O7889">
        <v>0</v>
      </c>
      <c r="P7889" t="s">
        <v>1207</v>
      </c>
      <c r="Q7889">
        <v>19850501</v>
      </c>
      <c r="R7889">
        <v>891012369</v>
      </c>
    </row>
    <row r="7890" spans="1:18">
      <c r="A7890" t="s">
        <v>1640</v>
      </c>
      <c r="B7890" t="s">
        <v>1659</v>
      </c>
      <c r="C7890">
        <v>201007</v>
      </c>
      <c r="D7890">
        <v>30</v>
      </c>
      <c r="E7890" t="s">
        <v>1212</v>
      </c>
      <c r="F7890">
        <v>933</v>
      </c>
      <c r="G7890">
        <v>1199</v>
      </c>
      <c r="H7890">
        <v>3399</v>
      </c>
      <c r="I7890">
        <v>43112061100</v>
      </c>
      <c r="J7890">
        <v>8</v>
      </c>
      <c r="K7890" t="s">
        <v>1642</v>
      </c>
      <c r="L7890">
        <v>2531</v>
      </c>
      <c r="M7890" t="s">
        <v>1214</v>
      </c>
      <c r="N7890" t="s">
        <v>1643</v>
      </c>
      <c r="O7890">
        <v>0</v>
      </c>
      <c r="P7890" t="s">
        <v>1207</v>
      </c>
      <c r="Q7890">
        <v>19850801</v>
      </c>
      <c r="R7890">
        <v>891012369</v>
      </c>
    </row>
    <row r="7891" spans="1:18">
      <c r="A7891" t="s">
        <v>1640</v>
      </c>
      <c r="B7891" t="s">
        <v>1660</v>
      </c>
      <c r="C7891">
        <v>201007</v>
      </c>
      <c r="D7891">
        <v>15</v>
      </c>
      <c r="E7891" t="s">
        <v>1212</v>
      </c>
      <c r="F7891">
        <v>378</v>
      </c>
      <c r="G7891">
        <v>347</v>
      </c>
      <c r="H7891">
        <v>2</v>
      </c>
      <c r="I7891">
        <v>43112061501</v>
      </c>
      <c r="J7891">
        <v>8</v>
      </c>
      <c r="K7891" t="s">
        <v>1642</v>
      </c>
      <c r="L7891">
        <v>2531</v>
      </c>
      <c r="M7891" t="s">
        <v>1214</v>
      </c>
      <c r="N7891" t="s">
        <v>1643</v>
      </c>
      <c r="O7891">
        <v>0</v>
      </c>
      <c r="P7891" t="s">
        <v>1207</v>
      </c>
      <c r="Q7891">
        <v>19980816</v>
      </c>
      <c r="R7891">
        <v>891012369</v>
      </c>
    </row>
    <row r="7892" spans="1:18">
      <c r="A7892" t="s">
        <v>1640</v>
      </c>
      <c r="B7892" t="s">
        <v>1661</v>
      </c>
      <c r="C7892">
        <v>201007</v>
      </c>
      <c r="D7892">
        <v>31</v>
      </c>
      <c r="E7892" t="s">
        <v>1212</v>
      </c>
      <c r="F7892">
        <v>1256</v>
      </c>
      <c r="G7892">
        <v>553</v>
      </c>
      <c r="H7892">
        <v>10</v>
      </c>
      <c r="I7892">
        <v>43112063901</v>
      </c>
      <c r="J7892">
        <v>8</v>
      </c>
      <c r="K7892" t="s">
        <v>1642</v>
      </c>
      <c r="L7892">
        <v>2531</v>
      </c>
      <c r="M7892" t="s">
        <v>1214</v>
      </c>
      <c r="N7892" t="s">
        <v>1643</v>
      </c>
      <c r="O7892">
        <v>0</v>
      </c>
      <c r="P7892" t="s">
        <v>1207</v>
      </c>
      <c r="Q7892">
        <v>19970628</v>
      </c>
      <c r="R7892">
        <v>891012369</v>
      </c>
    </row>
    <row r="7893" spans="1:18">
      <c r="A7893" t="s">
        <v>1640</v>
      </c>
      <c r="B7893" t="s">
        <v>1662</v>
      </c>
      <c r="C7893">
        <v>201007</v>
      </c>
      <c r="D7893">
        <v>30</v>
      </c>
      <c r="E7893" t="s">
        <v>1212</v>
      </c>
      <c r="F7893">
        <v>4034</v>
      </c>
      <c r="G7893">
        <v>1759</v>
      </c>
      <c r="H7893">
        <v>781</v>
      </c>
      <c r="I7893">
        <v>43112058401</v>
      </c>
      <c r="J7893">
        <v>8</v>
      </c>
      <c r="K7893" t="s">
        <v>1642</v>
      </c>
      <c r="L7893">
        <v>2531</v>
      </c>
      <c r="M7893" t="s">
        <v>1214</v>
      </c>
      <c r="N7893" t="s">
        <v>1643</v>
      </c>
      <c r="O7893">
        <v>0</v>
      </c>
      <c r="P7893" t="s">
        <v>1207</v>
      </c>
      <c r="Q7893">
        <v>19940101</v>
      </c>
      <c r="R7893">
        <v>891012369</v>
      </c>
    </row>
    <row r="7894" spans="1:18">
      <c r="A7894" t="s">
        <v>1640</v>
      </c>
      <c r="B7894" t="s">
        <v>1663</v>
      </c>
      <c r="C7894">
        <v>201007</v>
      </c>
      <c r="D7894">
        <v>26</v>
      </c>
      <c r="E7894" t="s">
        <v>1212</v>
      </c>
      <c r="F7894">
        <v>2987</v>
      </c>
      <c r="G7894">
        <v>1797</v>
      </c>
      <c r="H7894">
        <v>916</v>
      </c>
      <c r="I7894">
        <v>43112075400</v>
      </c>
      <c r="J7894">
        <v>8</v>
      </c>
      <c r="K7894" t="s">
        <v>1642</v>
      </c>
      <c r="L7894">
        <v>2531</v>
      </c>
      <c r="M7894" t="s">
        <v>1214</v>
      </c>
      <c r="N7894" t="s">
        <v>1643</v>
      </c>
      <c r="O7894">
        <v>0</v>
      </c>
      <c r="P7894" t="s">
        <v>1207</v>
      </c>
      <c r="Q7894">
        <v>19970329</v>
      </c>
      <c r="R7894">
        <v>891012369</v>
      </c>
    </row>
    <row r="7895" spans="1:18">
      <c r="A7895" t="s">
        <v>1640</v>
      </c>
      <c r="B7895" t="s">
        <v>1664</v>
      </c>
      <c r="C7895">
        <v>201007</v>
      </c>
      <c r="D7895">
        <v>30</v>
      </c>
      <c r="E7895" t="s">
        <v>1212</v>
      </c>
      <c r="F7895">
        <v>1429</v>
      </c>
      <c r="G7895">
        <v>561</v>
      </c>
      <c r="H7895">
        <v>1003</v>
      </c>
      <c r="I7895">
        <v>43112060501</v>
      </c>
      <c r="J7895">
        <v>8</v>
      </c>
      <c r="K7895" t="s">
        <v>1642</v>
      </c>
      <c r="L7895">
        <v>2531</v>
      </c>
      <c r="M7895" t="s">
        <v>1214</v>
      </c>
      <c r="N7895" t="s">
        <v>1643</v>
      </c>
      <c r="O7895">
        <v>0</v>
      </c>
      <c r="P7895" t="s">
        <v>1207</v>
      </c>
      <c r="Q7895">
        <v>19961123</v>
      </c>
      <c r="R7895">
        <v>891012369</v>
      </c>
    </row>
    <row r="7896" spans="1:18">
      <c r="A7896" t="s">
        <v>1640</v>
      </c>
      <c r="B7896" t="s">
        <v>1665</v>
      </c>
      <c r="C7896">
        <v>201007</v>
      </c>
      <c r="D7896">
        <v>31</v>
      </c>
      <c r="E7896" t="s">
        <v>1212</v>
      </c>
      <c r="F7896">
        <v>3483</v>
      </c>
      <c r="G7896">
        <v>1285</v>
      </c>
      <c r="H7896">
        <v>5397</v>
      </c>
      <c r="I7896">
        <v>43112064202</v>
      </c>
      <c r="J7896">
        <v>8</v>
      </c>
      <c r="K7896" t="s">
        <v>1642</v>
      </c>
      <c r="L7896">
        <v>2531</v>
      </c>
      <c r="M7896" t="s">
        <v>1214</v>
      </c>
      <c r="N7896" t="s">
        <v>1643</v>
      </c>
      <c r="O7896">
        <v>0</v>
      </c>
      <c r="P7896" t="s">
        <v>1207</v>
      </c>
      <c r="Q7896">
        <v>19970317</v>
      </c>
      <c r="R7896">
        <v>891012369</v>
      </c>
    </row>
    <row r="7897" spans="1:18">
      <c r="A7897" t="s">
        <v>1644</v>
      </c>
      <c r="B7897" t="s">
        <v>1645</v>
      </c>
      <c r="C7897">
        <v>201008</v>
      </c>
      <c r="D7897">
        <v>30</v>
      </c>
      <c r="E7897" t="s">
        <v>1212</v>
      </c>
      <c r="F7897">
        <v>10001</v>
      </c>
      <c r="G7897">
        <v>7386</v>
      </c>
      <c r="H7897">
        <v>15</v>
      </c>
      <c r="I7897">
        <v>43112058201</v>
      </c>
      <c r="J7897">
        <v>8</v>
      </c>
      <c r="K7897" t="s">
        <v>1646</v>
      </c>
      <c r="L7897">
        <v>2531</v>
      </c>
      <c r="M7897" t="s">
        <v>1214</v>
      </c>
      <c r="N7897" t="s">
        <v>1643</v>
      </c>
      <c r="O7897">
        <v>0</v>
      </c>
      <c r="P7897" t="s">
        <v>1207</v>
      </c>
      <c r="Q7897">
        <v>19980322</v>
      </c>
      <c r="R7897">
        <v>891012369</v>
      </c>
    </row>
    <row r="7898" spans="1:18">
      <c r="A7898" t="s">
        <v>1640</v>
      </c>
      <c r="B7898" t="s">
        <v>1669</v>
      </c>
      <c r="C7898">
        <v>201008</v>
      </c>
      <c r="D7898">
        <v>31</v>
      </c>
      <c r="E7898" t="s">
        <v>1212</v>
      </c>
      <c r="F7898">
        <v>2707</v>
      </c>
      <c r="G7898">
        <v>1407</v>
      </c>
      <c r="H7898">
        <v>633</v>
      </c>
      <c r="I7898">
        <v>43112048100</v>
      </c>
      <c r="J7898">
        <v>8</v>
      </c>
      <c r="K7898" t="s">
        <v>1642</v>
      </c>
      <c r="L7898">
        <v>2531</v>
      </c>
      <c r="M7898" t="s">
        <v>1214</v>
      </c>
      <c r="N7898" t="s">
        <v>1643</v>
      </c>
      <c r="O7898">
        <v>0</v>
      </c>
      <c r="P7898" t="s">
        <v>1207</v>
      </c>
      <c r="Q7898">
        <v>19820101</v>
      </c>
      <c r="R7898">
        <v>891012369</v>
      </c>
    </row>
    <row r="7899" spans="1:18">
      <c r="A7899" t="s">
        <v>1640</v>
      </c>
      <c r="B7899" t="s">
        <v>1648</v>
      </c>
      <c r="C7899">
        <v>201008</v>
      </c>
      <c r="D7899">
        <v>30</v>
      </c>
      <c r="E7899" t="s">
        <v>1212</v>
      </c>
      <c r="F7899">
        <v>1360</v>
      </c>
      <c r="G7899">
        <v>3485</v>
      </c>
      <c r="H7899">
        <v>277</v>
      </c>
      <c r="I7899">
        <v>43112048901</v>
      </c>
      <c r="J7899">
        <v>8</v>
      </c>
      <c r="K7899" t="s">
        <v>1642</v>
      </c>
      <c r="L7899">
        <v>2531</v>
      </c>
      <c r="M7899" t="s">
        <v>1214</v>
      </c>
      <c r="N7899" t="s">
        <v>1643</v>
      </c>
      <c r="O7899">
        <v>0</v>
      </c>
      <c r="P7899" t="s">
        <v>1207</v>
      </c>
      <c r="Q7899">
        <v>19830101</v>
      </c>
      <c r="R7899">
        <v>891012369</v>
      </c>
    </row>
    <row r="7900" spans="1:18">
      <c r="A7900" t="s">
        <v>1640</v>
      </c>
      <c r="B7900" t="s">
        <v>1649</v>
      </c>
      <c r="C7900">
        <v>201008</v>
      </c>
      <c r="D7900">
        <v>31</v>
      </c>
      <c r="E7900" t="s">
        <v>1212</v>
      </c>
      <c r="F7900">
        <v>1270</v>
      </c>
      <c r="G7900">
        <v>750</v>
      </c>
      <c r="H7900">
        <v>3824</v>
      </c>
      <c r="I7900">
        <v>43112051300</v>
      </c>
      <c r="J7900">
        <v>8</v>
      </c>
      <c r="K7900" t="s">
        <v>1642</v>
      </c>
      <c r="L7900">
        <v>2531</v>
      </c>
      <c r="M7900" t="s">
        <v>1214</v>
      </c>
      <c r="N7900" t="s">
        <v>1643</v>
      </c>
      <c r="O7900">
        <v>0</v>
      </c>
      <c r="P7900" t="s">
        <v>1207</v>
      </c>
      <c r="Q7900">
        <v>19820901</v>
      </c>
      <c r="R7900">
        <v>891012369</v>
      </c>
    </row>
    <row r="7901" spans="1:18">
      <c r="A7901" t="s">
        <v>1640</v>
      </c>
      <c r="B7901" t="s">
        <v>1666</v>
      </c>
      <c r="C7901">
        <v>201008</v>
      </c>
      <c r="D7901">
        <v>30</v>
      </c>
      <c r="E7901" t="s">
        <v>1212</v>
      </c>
      <c r="F7901">
        <v>213</v>
      </c>
      <c r="G7901">
        <v>124</v>
      </c>
      <c r="H7901">
        <v>123</v>
      </c>
      <c r="I7901">
        <v>43112052200</v>
      </c>
      <c r="J7901">
        <v>8</v>
      </c>
      <c r="K7901" t="s">
        <v>1642</v>
      </c>
      <c r="L7901">
        <v>2531</v>
      </c>
      <c r="M7901" t="s">
        <v>1214</v>
      </c>
      <c r="N7901" t="s">
        <v>1643</v>
      </c>
      <c r="O7901">
        <v>0</v>
      </c>
      <c r="P7901" t="s">
        <v>1207</v>
      </c>
      <c r="Q7901">
        <v>19821101</v>
      </c>
      <c r="R7901">
        <v>891012369</v>
      </c>
    </row>
    <row r="7902" spans="1:18">
      <c r="A7902" t="s">
        <v>1640</v>
      </c>
      <c r="B7902" t="s">
        <v>1650</v>
      </c>
      <c r="C7902">
        <v>201008</v>
      </c>
      <c r="D7902">
        <v>30</v>
      </c>
      <c r="E7902" t="s">
        <v>1212</v>
      </c>
      <c r="F7902">
        <v>1488</v>
      </c>
      <c r="G7902">
        <v>590</v>
      </c>
      <c r="H7902">
        <v>3296</v>
      </c>
      <c r="I7902">
        <v>43112054600</v>
      </c>
      <c r="J7902">
        <v>8</v>
      </c>
      <c r="K7902" t="s">
        <v>1642</v>
      </c>
      <c r="L7902">
        <v>2531</v>
      </c>
      <c r="M7902" t="s">
        <v>1214</v>
      </c>
      <c r="N7902" t="s">
        <v>1643</v>
      </c>
      <c r="O7902">
        <v>0</v>
      </c>
      <c r="P7902" t="s">
        <v>1207</v>
      </c>
      <c r="Q7902">
        <v>19830701</v>
      </c>
      <c r="R7902">
        <v>891012369</v>
      </c>
    </row>
    <row r="7903" spans="1:18">
      <c r="A7903" t="s">
        <v>1640</v>
      </c>
      <c r="B7903" t="s">
        <v>1667</v>
      </c>
      <c r="C7903">
        <v>201008</v>
      </c>
      <c r="D7903">
        <v>30</v>
      </c>
      <c r="E7903" t="s">
        <v>1212</v>
      </c>
      <c r="F7903">
        <v>3145</v>
      </c>
      <c r="G7903">
        <v>858</v>
      </c>
      <c r="H7903">
        <v>7825</v>
      </c>
      <c r="I7903">
        <v>43112055000</v>
      </c>
      <c r="J7903">
        <v>8</v>
      </c>
      <c r="K7903" t="s">
        <v>1642</v>
      </c>
      <c r="L7903">
        <v>2531</v>
      </c>
      <c r="M7903" t="s">
        <v>1214</v>
      </c>
      <c r="N7903" t="s">
        <v>1643</v>
      </c>
      <c r="O7903">
        <v>0</v>
      </c>
      <c r="P7903" t="s">
        <v>1207</v>
      </c>
      <c r="Q7903">
        <v>19830701</v>
      </c>
      <c r="R7903">
        <v>891012369</v>
      </c>
    </row>
    <row r="7904" spans="1:18">
      <c r="A7904" t="s">
        <v>1640</v>
      </c>
      <c r="B7904" t="s">
        <v>1651</v>
      </c>
      <c r="C7904">
        <v>201008</v>
      </c>
      <c r="D7904">
        <v>30</v>
      </c>
      <c r="E7904" t="s">
        <v>1212</v>
      </c>
      <c r="F7904">
        <v>2135</v>
      </c>
      <c r="G7904">
        <v>1124</v>
      </c>
      <c r="H7904">
        <v>14933</v>
      </c>
      <c r="I7904">
        <v>43112056600</v>
      </c>
      <c r="J7904">
        <v>8</v>
      </c>
      <c r="K7904" t="s">
        <v>1642</v>
      </c>
      <c r="L7904">
        <v>2531</v>
      </c>
      <c r="M7904" t="s">
        <v>1214</v>
      </c>
      <c r="N7904" t="s">
        <v>1643</v>
      </c>
      <c r="O7904">
        <v>0</v>
      </c>
      <c r="P7904" t="s">
        <v>1207</v>
      </c>
      <c r="Q7904">
        <v>19831201</v>
      </c>
      <c r="R7904">
        <v>891012369</v>
      </c>
    </row>
    <row r="7905" spans="1:18">
      <c r="A7905" t="s">
        <v>1640</v>
      </c>
      <c r="B7905" t="s">
        <v>1668</v>
      </c>
      <c r="C7905">
        <v>201008</v>
      </c>
      <c r="D7905">
        <v>31</v>
      </c>
      <c r="E7905" t="s">
        <v>1212</v>
      </c>
      <c r="F7905">
        <v>85</v>
      </c>
      <c r="G7905">
        <v>985</v>
      </c>
      <c r="H7905">
        <v>2298</v>
      </c>
      <c r="I7905">
        <v>43112055500</v>
      </c>
      <c r="J7905">
        <v>8</v>
      </c>
      <c r="K7905" t="s">
        <v>1642</v>
      </c>
      <c r="L7905">
        <v>2531</v>
      </c>
      <c r="M7905" t="s">
        <v>1214</v>
      </c>
      <c r="N7905" t="s">
        <v>1643</v>
      </c>
      <c r="O7905">
        <v>0</v>
      </c>
      <c r="P7905" t="s">
        <v>1207</v>
      </c>
      <c r="Q7905">
        <v>19830901</v>
      </c>
      <c r="R7905">
        <v>891012369</v>
      </c>
    </row>
    <row r="7906" spans="1:18">
      <c r="A7906" t="s">
        <v>1640</v>
      </c>
      <c r="B7906" t="s">
        <v>1652</v>
      </c>
      <c r="C7906">
        <v>201008</v>
      </c>
      <c r="D7906">
        <v>29</v>
      </c>
      <c r="E7906" t="s">
        <v>1212</v>
      </c>
      <c r="F7906">
        <v>1181</v>
      </c>
      <c r="G7906">
        <v>1203</v>
      </c>
      <c r="H7906">
        <v>6</v>
      </c>
      <c r="I7906">
        <v>43112057500</v>
      </c>
      <c r="J7906">
        <v>8</v>
      </c>
      <c r="K7906" t="s">
        <v>1642</v>
      </c>
      <c r="L7906">
        <v>2531</v>
      </c>
      <c r="M7906" t="s">
        <v>1214</v>
      </c>
      <c r="N7906" t="s">
        <v>1643</v>
      </c>
      <c r="O7906">
        <v>0</v>
      </c>
      <c r="P7906" t="s">
        <v>1207</v>
      </c>
      <c r="Q7906">
        <v>19840501</v>
      </c>
      <c r="R7906">
        <v>891012369</v>
      </c>
    </row>
    <row r="7907" spans="1:18">
      <c r="A7907" t="s">
        <v>1640</v>
      </c>
      <c r="B7907" t="s">
        <v>1653</v>
      </c>
      <c r="C7907">
        <v>201008</v>
      </c>
      <c r="D7907">
        <v>31</v>
      </c>
      <c r="E7907" t="s">
        <v>1212</v>
      </c>
      <c r="F7907">
        <v>2185</v>
      </c>
      <c r="G7907">
        <v>815</v>
      </c>
      <c r="H7907">
        <v>2881</v>
      </c>
      <c r="I7907">
        <v>43112055700</v>
      </c>
      <c r="J7907">
        <v>8</v>
      </c>
      <c r="K7907" t="s">
        <v>1642</v>
      </c>
      <c r="L7907">
        <v>2531</v>
      </c>
      <c r="M7907" t="s">
        <v>1214</v>
      </c>
      <c r="N7907" t="s">
        <v>1643</v>
      </c>
      <c r="O7907">
        <v>0</v>
      </c>
      <c r="P7907" t="s">
        <v>1207</v>
      </c>
      <c r="Q7907">
        <v>19831001</v>
      </c>
      <c r="R7907">
        <v>891012369</v>
      </c>
    </row>
    <row r="7908" spans="1:18">
      <c r="A7908" t="s">
        <v>1640</v>
      </c>
      <c r="B7908" t="s">
        <v>1654</v>
      </c>
      <c r="C7908">
        <v>201008</v>
      </c>
      <c r="D7908">
        <v>30</v>
      </c>
      <c r="E7908" t="s">
        <v>1212</v>
      </c>
      <c r="F7908">
        <v>1647</v>
      </c>
      <c r="G7908">
        <v>1121</v>
      </c>
      <c r="H7908">
        <v>316</v>
      </c>
      <c r="I7908">
        <v>43112057200</v>
      </c>
      <c r="J7908">
        <v>8</v>
      </c>
      <c r="K7908" t="s">
        <v>1642</v>
      </c>
      <c r="L7908">
        <v>2531</v>
      </c>
      <c r="M7908" t="s">
        <v>1214</v>
      </c>
      <c r="N7908" t="s">
        <v>1643</v>
      </c>
      <c r="O7908">
        <v>0</v>
      </c>
      <c r="P7908" t="s">
        <v>1207</v>
      </c>
      <c r="Q7908">
        <v>19840201</v>
      </c>
      <c r="R7908">
        <v>891012369</v>
      </c>
    </row>
    <row r="7909" spans="1:18">
      <c r="A7909" t="s">
        <v>1640</v>
      </c>
      <c r="B7909" t="s">
        <v>1655</v>
      </c>
      <c r="C7909">
        <v>201008</v>
      </c>
      <c r="D7909">
        <v>30</v>
      </c>
      <c r="E7909" t="s">
        <v>1212</v>
      </c>
      <c r="F7909">
        <v>1068</v>
      </c>
      <c r="G7909">
        <v>1124</v>
      </c>
      <c r="H7909">
        <v>53</v>
      </c>
      <c r="I7909">
        <v>43112059400</v>
      </c>
      <c r="J7909">
        <v>8</v>
      </c>
      <c r="K7909" t="s">
        <v>1642</v>
      </c>
      <c r="L7909">
        <v>2531</v>
      </c>
      <c r="M7909" t="s">
        <v>1214</v>
      </c>
      <c r="N7909" t="s">
        <v>1643</v>
      </c>
      <c r="O7909">
        <v>0</v>
      </c>
      <c r="P7909" t="s">
        <v>1207</v>
      </c>
      <c r="Q7909">
        <v>19841201</v>
      </c>
      <c r="R7909">
        <v>891012369</v>
      </c>
    </row>
    <row r="7910" spans="1:18">
      <c r="A7910" t="s">
        <v>1640</v>
      </c>
      <c r="B7910" t="s">
        <v>1657</v>
      </c>
      <c r="C7910">
        <v>201008</v>
      </c>
      <c r="D7910">
        <v>30</v>
      </c>
      <c r="E7910" t="s">
        <v>1212</v>
      </c>
      <c r="F7910">
        <v>2741</v>
      </c>
      <c r="G7910">
        <v>1530</v>
      </c>
      <c r="H7910">
        <v>20</v>
      </c>
      <c r="I7910">
        <v>43112061700</v>
      </c>
      <c r="J7910">
        <v>8</v>
      </c>
      <c r="K7910" t="s">
        <v>1642</v>
      </c>
      <c r="L7910">
        <v>2531</v>
      </c>
      <c r="M7910" t="s">
        <v>1214</v>
      </c>
      <c r="N7910" t="s">
        <v>1643</v>
      </c>
      <c r="O7910">
        <v>0</v>
      </c>
      <c r="P7910" t="s">
        <v>1207</v>
      </c>
      <c r="Q7910">
        <v>19860401</v>
      </c>
      <c r="R7910">
        <v>891012369</v>
      </c>
    </row>
    <row r="7911" spans="1:18">
      <c r="A7911" t="s">
        <v>1640</v>
      </c>
      <c r="B7911" t="s">
        <v>1670</v>
      </c>
      <c r="C7911">
        <v>201008</v>
      </c>
      <c r="D7911">
        <v>30</v>
      </c>
      <c r="E7911" t="s">
        <v>1212</v>
      </c>
      <c r="F7911">
        <v>2334</v>
      </c>
      <c r="G7911">
        <v>4725</v>
      </c>
      <c r="H7911">
        <v>50496</v>
      </c>
      <c r="I7911">
        <v>43112061300</v>
      </c>
      <c r="J7911">
        <v>8</v>
      </c>
      <c r="K7911" t="s">
        <v>1642</v>
      </c>
      <c r="L7911">
        <v>2531</v>
      </c>
      <c r="M7911" t="s">
        <v>1214</v>
      </c>
      <c r="N7911" t="s">
        <v>1643</v>
      </c>
      <c r="O7911">
        <v>0</v>
      </c>
      <c r="P7911" t="s">
        <v>1207</v>
      </c>
      <c r="Q7911">
        <v>19851001</v>
      </c>
      <c r="R7911">
        <v>891012369</v>
      </c>
    </row>
    <row r="7912" spans="1:18">
      <c r="A7912" t="s">
        <v>1640</v>
      </c>
      <c r="B7912" t="s">
        <v>1658</v>
      </c>
      <c r="C7912">
        <v>201008</v>
      </c>
      <c r="D7912">
        <v>31</v>
      </c>
      <c r="E7912" t="s">
        <v>1212</v>
      </c>
      <c r="F7912">
        <v>908</v>
      </c>
      <c r="G7912">
        <v>313</v>
      </c>
      <c r="H7912">
        <v>3</v>
      </c>
      <c r="I7912">
        <v>43112060301</v>
      </c>
      <c r="J7912">
        <v>8</v>
      </c>
      <c r="K7912" t="s">
        <v>1642</v>
      </c>
      <c r="L7912">
        <v>2531</v>
      </c>
      <c r="M7912" t="s">
        <v>1214</v>
      </c>
      <c r="N7912" t="s">
        <v>1643</v>
      </c>
      <c r="O7912">
        <v>0</v>
      </c>
      <c r="P7912" t="s">
        <v>1207</v>
      </c>
      <c r="Q7912">
        <v>19851201</v>
      </c>
      <c r="R7912">
        <v>891012369</v>
      </c>
    </row>
    <row r="7913" spans="1:18">
      <c r="A7913" t="s">
        <v>1640</v>
      </c>
      <c r="B7913" t="s">
        <v>1671</v>
      </c>
      <c r="C7913">
        <v>201008</v>
      </c>
      <c r="D7913">
        <v>30</v>
      </c>
      <c r="E7913" t="s">
        <v>1212</v>
      </c>
      <c r="F7913">
        <v>10363</v>
      </c>
      <c r="G7913">
        <v>12512</v>
      </c>
      <c r="H7913">
        <v>52200</v>
      </c>
      <c r="I7913">
        <v>43112060700</v>
      </c>
      <c r="J7913">
        <v>8</v>
      </c>
      <c r="K7913" t="s">
        <v>1642</v>
      </c>
      <c r="L7913">
        <v>2531</v>
      </c>
      <c r="M7913" t="s">
        <v>1214</v>
      </c>
      <c r="N7913" t="s">
        <v>1643</v>
      </c>
      <c r="O7913">
        <v>0</v>
      </c>
      <c r="P7913" t="s">
        <v>1207</v>
      </c>
      <c r="Q7913">
        <v>19850501</v>
      </c>
      <c r="R7913">
        <v>891012369</v>
      </c>
    </row>
    <row r="7914" spans="1:18">
      <c r="A7914" t="s">
        <v>1640</v>
      </c>
      <c r="B7914" t="s">
        <v>1659</v>
      </c>
      <c r="C7914">
        <v>201008</v>
      </c>
      <c r="D7914">
        <v>30</v>
      </c>
      <c r="E7914" t="s">
        <v>1212</v>
      </c>
      <c r="F7914">
        <v>601</v>
      </c>
      <c r="G7914">
        <v>551</v>
      </c>
      <c r="H7914">
        <v>2918</v>
      </c>
      <c r="I7914">
        <v>43112061100</v>
      </c>
      <c r="J7914">
        <v>8</v>
      </c>
      <c r="K7914" t="s">
        <v>1642</v>
      </c>
      <c r="L7914">
        <v>2531</v>
      </c>
      <c r="M7914" t="s">
        <v>1214</v>
      </c>
      <c r="N7914" t="s">
        <v>1643</v>
      </c>
      <c r="O7914">
        <v>0</v>
      </c>
      <c r="P7914" t="s">
        <v>1207</v>
      </c>
      <c r="Q7914">
        <v>19850801</v>
      </c>
      <c r="R7914">
        <v>891012369</v>
      </c>
    </row>
    <row r="7915" spans="1:18">
      <c r="A7915" t="s">
        <v>1640</v>
      </c>
      <c r="B7915" t="s">
        <v>1660</v>
      </c>
      <c r="C7915">
        <v>201008</v>
      </c>
      <c r="D7915">
        <v>1</v>
      </c>
      <c r="E7915" t="s">
        <v>1212</v>
      </c>
      <c r="F7915">
        <v>36</v>
      </c>
      <c r="G7915">
        <v>5</v>
      </c>
      <c r="H7915">
        <v>1</v>
      </c>
      <c r="I7915">
        <v>43112061501</v>
      </c>
      <c r="J7915">
        <v>8</v>
      </c>
      <c r="K7915" t="s">
        <v>1642</v>
      </c>
      <c r="L7915">
        <v>2531</v>
      </c>
      <c r="M7915" t="s">
        <v>1214</v>
      </c>
      <c r="N7915" t="s">
        <v>1643</v>
      </c>
      <c r="O7915">
        <v>0</v>
      </c>
      <c r="P7915" t="s">
        <v>1207</v>
      </c>
      <c r="Q7915">
        <v>19980816</v>
      </c>
      <c r="R7915">
        <v>891012369</v>
      </c>
    </row>
    <row r="7916" spans="1:18">
      <c r="A7916" t="s">
        <v>1640</v>
      </c>
      <c r="B7916" t="s">
        <v>1661</v>
      </c>
      <c r="C7916">
        <v>201008</v>
      </c>
      <c r="D7916">
        <v>30</v>
      </c>
      <c r="E7916" t="s">
        <v>1212</v>
      </c>
      <c r="F7916">
        <v>1398</v>
      </c>
      <c r="G7916">
        <v>667</v>
      </c>
      <c r="H7916">
        <v>2</v>
      </c>
      <c r="I7916">
        <v>43112063901</v>
      </c>
      <c r="J7916">
        <v>8</v>
      </c>
      <c r="K7916" t="s">
        <v>1642</v>
      </c>
      <c r="L7916">
        <v>2531</v>
      </c>
      <c r="M7916" t="s">
        <v>1214</v>
      </c>
      <c r="N7916" t="s">
        <v>1643</v>
      </c>
      <c r="O7916">
        <v>0</v>
      </c>
      <c r="P7916" t="s">
        <v>1207</v>
      </c>
      <c r="Q7916">
        <v>19970628</v>
      </c>
      <c r="R7916">
        <v>891012369</v>
      </c>
    </row>
    <row r="7917" spans="1:18">
      <c r="A7917" t="s">
        <v>1640</v>
      </c>
      <c r="B7917" t="s">
        <v>1662</v>
      </c>
      <c r="C7917">
        <v>201008</v>
      </c>
      <c r="D7917">
        <v>31</v>
      </c>
      <c r="E7917" t="s">
        <v>1212</v>
      </c>
      <c r="F7917">
        <v>3944</v>
      </c>
      <c r="G7917">
        <v>2127</v>
      </c>
      <c r="H7917">
        <v>730</v>
      </c>
      <c r="I7917">
        <v>43112058401</v>
      </c>
      <c r="J7917">
        <v>8</v>
      </c>
      <c r="K7917" t="s">
        <v>1642</v>
      </c>
      <c r="L7917">
        <v>2531</v>
      </c>
      <c r="M7917" t="s">
        <v>1214</v>
      </c>
      <c r="N7917" t="s">
        <v>1643</v>
      </c>
      <c r="O7917">
        <v>0</v>
      </c>
      <c r="P7917" t="s">
        <v>1207</v>
      </c>
      <c r="Q7917">
        <v>19940101</v>
      </c>
      <c r="R7917">
        <v>891012369</v>
      </c>
    </row>
    <row r="7918" spans="1:18">
      <c r="A7918" t="s">
        <v>1640</v>
      </c>
      <c r="B7918" t="s">
        <v>1663</v>
      </c>
      <c r="C7918">
        <v>201008</v>
      </c>
      <c r="D7918">
        <v>31</v>
      </c>
      <c r="E7918" t="s">
        <v>1212</v>
      </c>
      <c r="F7918">
        <v>3215</v>
      </c>
      <c r="G7918">
        <v>1814</v>
      </c>
      <c r="H7918">
        <v>860</v>
      </c>
      <c r="I7918">
        <v>43112075400</v>
      </c>
      <c r="J7918">
        <v>8</v>
      </c>
      <c r="K7918" t="s">
        <v>1642</v>
      </c>
      <c r="L7918">
        <v>2531</v>
      </c>
      <c r="M7918" t="s">
        <v>1214</v>
      </c>
      <c r="N7918" t="s">
        <v>1643</v>
      </c>
      <c r="O7918">
        <v>0</v>
      </c>
      <c r="P7918" t="s">
        <v>1207</v>
      </c>
      <c r="Q7918">
        <v>19970329</v>
      </c>
      <c r="R7918">
        <v>891012369</v>
      </c>
    </row>
    <row r="7919" spans="1:18">
      <c r="A7919" t="s">
        <v>1640</v>
      </c>
      <c r="B7919" t="s">
        <v>1664</v>
      </c>
      <c r="C7919">
        <v>201008</v>
      </c>
      <c r="D7919">
        <v>31</v>
      </c>
      <c r="E7919" t="s">
        <v>1212</v>
      </c>
      <c r="F7919">
        <v>1475</v>
      </c>
      <c r="G7919">
        <v>532</v>
      </c>
      <c r="H7919">
        <v>1031</v>
      </c>
      <c r="I7919">
        <v>43112060501</v>
      </c>
      <c r="J7919">
        <v>8</v>
      </c>
      <c r="K7919" t="s">
        <v>1642</v>
      </c>
      <c r="L7919">
        <v>2531</v>
      </c>
      <c r="M7919" t="s">
        <v>1214</v>
      </c>
      <c r="N7919" t="s">
        <v>1643</v>
      </c>
      <c r="O7919">
        <v>0</v>
      </c>
      <c r="P7919" t="s">
        <v>1207</v>
      </c>
      <c r="Q7919">
        <v>19961123</v>
      </c>
      <c r="R7919">
        <v>891012369</v>
      </c>
    </row>
    <row r="7920" spans="1:18">
      <c r="A7920" t="s">
        <v>1640</v>
      </c>
      <c r="B7920" t="s">
        <v>1665</v>
      </c>
      <c r="C7920">
        <v>201008</v>
      </c>
      <c r="D7920">
        <v>31</v>
      </c>
      <c r="E7920" t="s">
        <v>1212</v>
      </c>
      <c r="F7920">
        <v>3422</v>
      </c>
      <c r="G7920">
        <v>1262</v>
      </c>
      <c r="H7920">
        <v>4176</v>
      </c>
      <c r="I7920">
        <v>43112064202</v>
      </c>
      <c r="J7920">
        <v>8</v>
      </c>
      <c r="K7920" t="s">
        <v>1642</v>
      </c>
      <c r="L7920">
        <v>2531</v>
      </c>
      <c r="M7920" t="s">
        <v>1214</v>
      </c>
      <c r="N7920" t="s">
        <v>1643</v>
      </c>
      <c r="O7920">
        <v>0</v>
      </c>
      <c r="P7920" t="s">
        <v>1207</v>
      </c>
      <c r="Q7920">
        <v>19970317</v>
      </c>
      <c r="R7920">
        <v>891012369</v>
      </c>
    </row>
    <row r="7921" spans="1:18">
      <c r="A7921" t="s">
        <v>1644</v>
      </c>
      <c r="B7921" t="s">
        <v>1645</v>
      </c>
      <c r="C7921">
        <v>201009</v>
      </c>
      <c r="D7921">
        <v>29</v>
      </c>
      <c r="E7921" t="s">
        <v>1212</v>
      </c>
      <c r="F7921">
        <v>9294</v>
      </c>
      <c r="G7921">
        <v>7910</v>
      </c>
      <c r="H7921">
        <v>31</v>
      </c>
      <c r="I7921">
        <v>43112058201</v>
      </c>
      <c r="J7921">
        <v>8</v>
      </c>
      <c r="K7921" t="s">
        <v>1646</v>
      </c>
      <c r="L7921">
        <v>2531</v>
      </c>
      <c r="M7921" t="s">
        <v>1214</v>
      </c>
      <c r="N7921" t="s">
        <v>1643</v>
      </c>
      <c r="O7921">
        <v>0</v>
      </c>
      <c r="P7921" t="s">
        <v>1207</v>
      </c>
      <c r="Q7921">
        <v>19980322</v>
      </c>
      <c r="R7921">
        <v>891012369</v>
      </c>
    </row>
    <row r="7922" spans="1:18">
      <c r="A7922" t="s">
        <v>1640</v>
      </c>
      <c r="B7922" t="s">
        <v>1669</v>
      </c>
      <c r="C7922">
        <v>201009</v>
      </c>
      <c r="D7922">
        <v>30</v>
      </c>
      <c r="E7922" t="s">
        <v>1212</v>
      </c>
      <c r="F7922">
        <v>2792</v>
      </c>
      <c r="G7922">
        <v>1458</v>
      </c>
      <c r="H7922">
        <v>506</v>
      </c>
      <c r="I7922">
        <v>43112048100</v>
      </c>
      <c r="J7922">
        <v>8</v>
      </c>
      <c r="K7922" t="s">
        <v>1642</v>
      </c>
      <c r="L7922">
        <v>2531</v>
      </c>
      <c r="M7922" t="s">
        <v>1214</v>
      </c>
      <c r="N7922" t="s">
        <v>1643</v>
      </c>
      <c r="O7922">
        <v>0</v>
      </c>
      <c r="P7922" t="s">
        <v>1207</v>
      </c>
      <c r="Q7922">
        <v>19820101</v>
      </c>
      <c r="R7922">
        <v>891012369</v>
      </c>
    </row>
    <row r="7923" spans="1:18">
      <c r="A7923" t="s">
        <v>1640</v>
      </c>
      <c r="B7923" t="s">
        <v>1648</v>
      </c>
      <c r="C7923">
        <v>201009</v>
      </c>
      <c r="D7923">
        <v>30</v>
      </c>
      <c r="E7923" t="s">
        <v>1212</v>
      </c>
      <c r="F7923">
        <v>1380</v>
      </c>
      <c r="G7923">
        <v>3611</v>
      </c>
      <c r="H7923">
        <v>271</v>
      </c>
      <c r="I7923">
        <v>43112048901</v>
      </c>
      <c r="J7923">
        <v>8</v>
      </c>
      <c r="K7923" t="s">
        <v>1642</v>
      </c>
      <c r="L7923">
        <v>2531</v>
      </c>
      <c r="M7923" t="s">
        <v>1214</v>
      </c>
      <c r="N7923" t="s">
        <v>1643</v>
      </c>
      <c r="O7923">
        <v>0</v>
      </c>
      <c r="P7923" t="s">
        <v>1207</v>
      </c>
      <c r="Q7923">
        <v>19830101</v>
      </c>
      <c r="R7923">
        <v>891012369</v>
      </c>
    </row>
    <row r="7924" spans="1:18">
      <c r="A7924" t="s">
        <v>1640</v>
      </c>
      <c r="B7924" t="s">
        <v>1649</v>
      </c>
      <c r="C7924">
        <v>201009</v>
      </c>
      <c r="D7924">
        <v>30</v>
      </c>
      <c r="E7924" t="s">
        <v>1212</v>
      </c>
      <c r="F7924">
        <v>1212</v>
      </c>
      <c r="G7924">
        <v>776</v>
      </c>
      <c r="H7924">
        <v>3729</v>
      </c>
      <c r="I7924">
        <v>43112051300</v>
      </c>
      <c r="J7924">
        <v>8</v>
      </c>
      <c r="K7924" t="s">
        <v>1642</v>
      </c>
      <c r="L7924">
        <v>2531</v>
      </c>
      <c r="M7924" t="s">
        <v>1214</v>
      </c>
      <c r="N7924" t="s">
        <v>1643</v>
      </c>
      <c r="O7924">
        <v>0</v>
      </c>
      <c r="P7924" t="s">
        <v>1207</v>
      </c>
      <c r="Q7924">
        <v>19820901</v>
      </c>
      <c r="R7924">
        <v>891012369</v>
      </c>
    </row>
    <row r="7925" spans="1:18">
      <c r="A7925" t="s">
        <v>1640</v>
      </c>
      <c r="B7925" t="s">
        <v>1666</v>
      </c>
      <c r="C7925">
        <v>201009</v>
      </c>
      <c r="D7925">
        <v>27</v>
      </c>
      <c r="E7925" t="s">
        <v>1212</v>
      </c>
      <c r="F7925">
        <v>1</v>
      </c>
      <c r="G7925">
        <v>166</v>
      </c>
      <c r="H7925">
        <v>57</v>
      </c>
      <c r="I7925">
        <v>43112052200</v>
      </c>
      <c r="J7925">
        <v>8</v>
      </c>
      <c r="K7925" t="s">
        <v>1642</v>
      </c>
      <c r="L7925">
        <v>2531</v>
      </c>
      <c r="M7925" t="s">
        <v>1214</v>
      </c>
      <c r="N7925" t="s">
        <v>1643</v>
      </c>
      <c r="O7925">
        <v>0</v>
      </c>
      <c r="P7925" t="s">
        <v>1207</v>
      </c>
      <c r="Q7925">
        <v>19821101</v>
      </c>
      <c r="R7925">
        <v>891012369</v>
      </c>
    </row>
    <row r="7926" spans="1:18">
      <c r="A7926" t="s">
        <v>1640</v>
      </c>
      <c r="B7926" t="s">
        <v>1650</v>
      </c>
      <c r="C7926">
        <v>201009</v>
      </c>
      <c r="D7926">
        <v>30</v>
      </c>
      <c r="E7926" t="s">
        <v>1212</v>
      </c>
      <c r="F7926">
        <v>1137</v>
      </c>
      <c r="G7926">
        <v>398</v>
      </c>
      <c r="H7926">
        <v>3415</v>
      </c>
      <c r="I7926">
        <v>43112054600</v>
      </c>
      <c r="J7926">
        <v>8</v>
      </c>
      <c r="K7926" t="s">
        <v>1642</v>
      </c>
      <c r="L7926">
        <v>2531</v>
      </c>
      <c r="M7926" t="s">
        <v>1214</v>
      </c>
      <c r="N7926" t="s">
        <v>1643</v>
      </c>
      <c r="O7926">
        <v>0</v>
      </c>
      <c r="P7926" t="s">
        <v>1207</v>
      </c>
      <c r="Q7926">
        <v>19830701</v>
      </c>
      <c r="R7926">
        <v>891012369</v>
      </c>
    </row>
    <row r="7927" spans="1:18">
      <c r="A7927" t="s">
        <v>1640</v>
      </c>
      <c r="B7927" t="s">
        <v>1667</v>
      </c>
      <c r="C7927">
        <v>201009</v>
      </c>
      <c r="D7927">
        <v>30</v>
      </c>
      <c r="E7927" t="s">
        <v>1212</v>
      </c>
      <c r="F7927">
        <v>2556</v>
      </c>
      <c r="G7927">
        <v>961</v>
      </c>
      <c r="H7927">
        <v>8527</v>
      </c>
      <c r="I7927">
        <v>43112055000</v>
      </c>
      <c r="J7927">
        <v>8</v>
      </c>
      <c r="K7927" t="s">
        <v>1642</v>
      </c>
      <c r="L7927">
        <v>2531</v>
      </c>
      <c r="M7927" t="s">
        <v>1214</v>
      </c>
      <c r="N7927" t="s">
        <v>1643</v>
      </c>
      <c r="O7927">
        <v>0</v>
      </c>
      <c r="P7927" t="s">
        <v>1207</v>
      </c>
      <c r="Q7927">
        <v>19830701</v>
      </c>
      <c r="R7927">
        <v>891012369</v>
      </c>
    </row>
    <row r="7928" spans="1:18">
      <c r="A7928" t="s">
        <v>1640</v>
      </c>
      <c r="B7928" t="s">
        <v>1651</v>
      </c>
      <c r="C7928">
        <v>201009</v>
      </c>
      <c r="D7928">
        <v>29</v>
      </c>
      <c r="E7928" t="s">
        <v>1212</v>
      </c>
      <c r="F7928">
        <v>1268</v>
      </c>
      <c r="G7928">
        <v>1205</v>
      </c>
      <c r="H7928">
        <v>15220</v>
      </c>
      <c r="I7928">
        <v>43112056600</v>
      </c>
      <c r="J7928">
        <v>8</v>
      </c>
      <c r="K7928" t="s">
        <v>1642</v>
      </c>
      <c r="L7928">
        <v>2531</v>
      </c>
      <c r="M7928" t="s">
        <v>1214</v>
      </c>
      <c r="N7928" t="s">
        <v>1643</v>
      </c>
      <c r="O7928">
        <v>0</v>
      </c>
      <c r="P7928" t="s">
        <v>1207</v>
      </c>
      <c r="Q7928">
        <v>19831201</v>
      </c>
      <c r="R7928">
        <v>891012369</v>
      </c>
    </row>
    <row r="7929" spans="1:18">
      <c r="A7929" t="s">
        <v>1640</v>
      </c>
      <c r="B7929" t="s">
        <v>1668</v>
      </c>
      <c r="C7929">
        <v>201009</v>
      </c>
      <c r="D7929">
        <v>30</v>
      </c>
      <c r="E7929" t="s">
        <v>1212</v>
      </c>
      <c r="F7929">
        <v>162</v>
      </c>
      <c r="G7929">
        <v>174</v>
      </c>
      <c r="H7929">
        <v>1997</v>
      </c>
      <c r="I7929">
        <v>43112055500</v>
      </c>
      <c r="J7929">
        <v>8</v>
      </c>
      <c r="K7929" t="s">
        <v>1642</v>
      </c>
      <c r="L7929">
        <v>2531</v>
      </c>
      <c r="M7929" t="s">
        <v>1214</v>
      </c>
      <c r="N7929" t="s">
        <v>1643</v>
      </c>
      <c r="O7929">
        <v>0</v>
      </c>
      <c r="P7929" t="s">
        <v>1207</v>
      </c>
      <c r="Q7929">
        <v>19830901</v>
      </c>
      <c r="R7929">
        <v>891012369</v>
      </c>
    </row>
    <row r="7930" spans="1:18">
      <c r="A7930" t="s">
        <v>1640</v>
      </c>
      <c r="B7930" t="s">
        <v>1652</v>
      </c>
      <c r="C7930">
        <v>201009</v>
      </c>
      <c r="D7930">
        <v>30</v>
      </c>
      <c r="E7930" t="s">
        <v>1212</v>
      </c>
      <c r="F7930">
        <v>1640</v>
      </c>
      <c r="G7930">
        <v>1607</v>
      </c>
      <c r="H7930">
        <v>15</v>
      </c>
      <c r="I7930">
        <v>43112057500</v>
      </c>
      <c r="J7930">
        <v>8</v>
      </c>
      <c r="K7930" t="s">
        <v>1642</v>
      </c>
      <c r="L7930">
        <v>2531</v>
      </c>
      <c r="M7930" t="s">
        <v>1214</v>
      </c>
      <c r="N7930" t="s">
        <v>1643</v>
      </c>
      <c r="O7930">
        <v>0</v>
      </c>
      <c r="P7930" t="s">
        <v>1207</v>
      </c>
      <c r="Q7930">
        <v>19840501</v>
      </c>
      <c r="R7930">
        <v>891012369</v>
      </c>
    </row>
    <row r="7931" spans="1:18">
      <c r="A7931" t="s">
        <v>1640</v>
      </c>
      <c r="B7931" t="s">
        <v>1653</v>
      </c>
      <c r="C7931">
        <v>201009</v>
      </c>
      <c r="D7931">
        <v>29</v>
      </c>
      <c r="E7931" t="s">
        <v>1212</v>
      </c>
      <c r="F7931">
        <v>1885</v>
      </c>
      <c r="G7931">
        <v>793</v>
      </c>
      <c r="H7931">
        <v>2611</v>
      </c>
      <c r="I7931">
        <v>43112055700</v>
      </c>
      <c r="J7931">
        <v>8</v>
      </c>
      <c r="K7931" t="s">
        <v>1642</v>
      </c>
      <c r="L7931">
        <v>2531</v>
      </c>
      <c r="M7931" t="s">
        <v>1214</v>
      </c>
      <c r="N7931" t="s">
        <v>1643</v>
      </c>
      <c r="O7931">
        <v>0</v>
      </c>
      <c r="P7931" t="s">
        <v>1207</v>
      </c>
      <c r="Q7931">
        <v>19831001</v>
      </c>
      <c r="R7931">
        <v>891012369</v>
      </c>
    </row>
    <row r="7932" spans="1:18">
      <c r="A7932" t="s">
        <v>1640</v>
      </c>
      <c r="B7932" t="s">
        <v>1654</v>
      </c>
      <c r="C7932">
        <v>201009</v>
      </c>
      <c r="D7932">
        <v>29</v>
      </c>
      <c r="E7932" t="s">
        <v>1212</v>
      </c>
      <c r="F7932">
        <v>1824</v>
      </c>
      <c r="G7932">
        <v>1257</v>
      </c>
      <c r="H7932">
        <v>386</v>
      </c>
      <c r="I7932">
        <v>43112057200</v>
      </c>
      <c r="J7932">
        <v>8</v>
      </c>
      <c r="K7932" t="s">
        <v>1642</v>
      </c>
      <c r="L7932">
        <v>2531</v>
      </c>
      <c r="M7932" t="s">
        <v>1214</v>
      </c>
      <c r="N7932" t="s">
        <v>1643</v>
      </c>
      <c r="O7932">
        <v>0</v>
      </c>
      <c r="P7932" t="s">
        <v>1207</v>
      </c>
      <c r="Q7932">
        <v>19840201</v>
      </c>
      <c r="R7932">
        <v>891012369</v>
      </c>
    </row>
    <row r="7933" spans="1:18">
      <c r="A7933" t="s">
        <v>1640</v>
      </c>
      <c r="B7933" t="s">
        <v>1655</v>
      </c>
      <c r="C7933">
        <v>201009</v>
      </c>
      <c r="D7933">
        <v>30</v>
      </c>
      <c r="E7933" t="s">
        <v>1212</v>
      </c>
      <c r="F7933">
        <v>794</v>
      </c>
      <c r="G7933">
        <v>961</v>
      </c>
      <c r="H7933">
        <v>19</v>
      </c>
      <c r="I7933">
        <v>43112059400</v>
      </c>
      <c r="J7933">
        <v>8</v>
      </c>
      <c r="K7933" t="s">
        <v>1642</v>
      </c>
      <c r="L7933">
        <v>2531</v>
      </c>
      <c r="M7933" t="s">
        <v>1214</v>
      </c>
      <c r="N7933" t="s">
        <v>1643</v>
      </c>
      <c r="O7933">
        <v>0</v>
      </c>
      <c r="P7933" t="s">
        <v>1207</v>
      </c>
      <c r="Q7933">
        <v>19841201</v>
      </c>
      <c r="R7933">
        <v>891012369</v>
      </c>
    </row>
    <row r="7934" spans="1:18">
      <c r="A7934" t="s">
        <v>1640</v>
      </c>
      <c r="B7934" t="s">
        <v>1656</v>
      </c>
      <c r="C7934">
        <v>201009</v>
      </c>
      <c r="D7934">
        <v>4</v>
      </c>
      <c r="E7934" t="s">
        <v>1212</v>
      </c>
      <c r="F7934">
        <v>91</v>
      </c>
      <c r="G7934">
        <v>59</v>
      </c>
      <c r="H7934">
        <v>3</v>
      </c>
      <c r="I7934">
        <v>43112058000</v>
      </c>
      <c r="J7934">
        <v>8</v>
      </c>
      <c r="K7934" t="s">
        <v>1642</v>
      </c>
      <c r="L7934">
        <v>2531</v>
      </c>
      <c r="M7934" t="s">
        <v>1214</v>
      </c>
      <c r="N7934" t="s">
        <v>1643</v>
      </c>
      <c r="O7934">
        <v>0</v>
      </c>
      <c r="P7934" t="s">
        <v>1207</v>
      </c>
      <c r="Q7934">
        <v>19840501</v>
      </c>
      <c r="R7934">
        <v>891012369</v>
      </c>
    </row>
    <row r="7935" spans="1:18">
      <c r="A7935" t="s">
        <v>1640</v>
      </c>
      <c r="B7935" t="s">
        <v>1657</v>
      </c>
      <c r="C7935">
        <v>201009</v>
      </c>
      <c r="D7935">
        <v>30</v>
      </c>
      <c r="E7935" t="s">
        <v>1212</v>
      </c>
      <c r="F7935">
        <v>2670</v>
      </c>
      <c r="G7935">
        <v>1358</v>
      </c>
      <c r="H7935">
        <v>29</v>
      </c>
      <c r="I7935">
        <v>43112061700</v>
      </c>
      <c r="J7935">
        <v>8</v>
      </c>
      <c r="K7935" t="s">
        <v>1642</v>
      </c>
      <c r="L7935">
        <v>2531</v>
      </c>
      <c r="M7935" t="s">
        <v>1214</v>
      </c>
      <c r="N7935" t="s">
        <v>1643</v>
      </c>
      <c r="O7935">
        <v>0</v>
      </c>
      <c r="P7935" t="s">
        <v>1207</v>
      </c>
      <c r="Q7935">
        <v>19860401</v>
      </c>
      <c r="R7935">
        <v>891012369</v>
      </c>
    </row>
    <row r="7936" spans="1:18">
      <c r="A7936" t="s">
        <v>1640</v>
      </c>
      <c r="B7936" t="s">
        <v>1670</v>
      </c>
      <c r="C7936">
        <v>201009</v>
      </c>
      <c r="D7936">
        <v>29</v>
      </c>
      <c r="E7936" t="s">
        <v>1212</v>
      </c>
      <c r="F7936">
        <v>2778</v>
      </c>
      <c r="G7936">
        <v>4378</v>
      </c>
      <c r="H7936">
        <v>45666</v>
      </c>
      <c r="I7936">
        <v>43112061300</v>
      </c>
      <c r="J7936">
        <v>8</v>
      </c>
      <c r="K7936" t="s">
        <v>1642</v>
      </c>
      <c r="L7936">
        <v>2531</v>
      </c>
      <c r="M7936" t="s">
        <v>1214</v>
      </c>
      <c r="N7936" t="s">
        <v>1643</v>
      </c>
      <c r="O7936">
        <v>0</v>
      </c>
      <c r="P7936" t="s">
        <v>1207</v>
      </c>
      <c r="Q7936">
        <v>19851001</v>
      </c>
      <c r="R7936">
        <v>891012369</v>
      </c>
    </row>
    <row r="7937" spans="1:18">
      <c r="A7937" t="s">
        <v>1640</v>
      </c>
      <c r="B7937" t="s">
        <v>1658</v>
      </c>
      <c r="C7937">
        <v>201009</v>
      </c>
      <c r="D7937">
        <v>30</v>
      </c>
      <c r="E7937" t="s">
        <v>1212</v>
      </c>
      <c r="F7937">
        <v>1580</v>
      </c>
      <c r="G7937">
        <v>364</v>
      </c>
      <c r="H7937">
        <v>19</v>
      </c>
      <c r="I7937">
        <v>43112060301</v>
      </c>
      <c r="J7937">
        <v>8</v>
      </c>
      <c r="K7937" t="s">
        <v>1642</v>
      </c>
      <c r="L7937">
        <v>2531</v>
      </c>
      <c r="M7937" t="s">
        <v>1214</v>
      </c>
      <c r="N7937" t="s">
        <v>1643</v>
      </c>
      <c r="O7937">
        <v>0</v>
      </c>
      <c r="P7937" t="s">
        <v>1207</v>
      </c>
      <c r="Q7937">
        <v>19851201</v>
      </c>
      <c r="R7937">
        <v>891012369</v>
      </c>
    </row>
    <row r="7938" spans="1:18">
      <c r="A7938" t="s">
        <v>1640</v>
      </c>
      <c r="B7938" t="s">
        <v>1671</v>
      </c>
      <c r="C7938">
        <v>201009</v>
      </c>
      <c r="D7938">
        <v>29</v>
      </c>
      <c r="E7938" t="s">
        <v>1212</v>
      </c>
      <c r="F7938">
        <v>7921</v>
      </c>
      <c r="G7938">
        <v>9629</v>
      </c>
      <c r="H7938">
        <v>46204</v>
      </c>
      <c r="I7938">
        <v>43112060700</v>
      </c>
      <c r="J7938">
        <v>8</v>
      </c>
      <c r="K7938" t="s">
        <v>1642</v>
      </c>
      <c r="L7938">
        <v>2531</v>
      </c>
      <c r="M7938" t="s">
        <v>1214</v>
      </c>
      <c r="N7938" t="s">
        <v>1643</v>
      </c>
      <c r="O7938">
        <v>0</v>
      </c>
      <c r="P7938" t="s">
        <v>1207</v>
      </c>
      <c r="Q7938">
        <v>19850501</v>
      </c>
      <c r="R7938">
        <v>891012369</v>
      </c>
    </row>
    <row r="7939" spans="1:18">
      <c r="A7939" t="s">
        <v>1640</v>
      </c>
      <c r="B7939" t="s">
        <v>1659</v>
      </c>
      <c r="C7939">
        <v>201009</v>
      </c>
      <c r="D7939">
        <v>30</v>
      </c>
      <c r="E7939" t="s">
        <v>1212</v>
      </c>
      <c r="F7939">
        <v>441</v>
      </c>
      <c r="G7939">
        <v>894</v>
      </c>
      <c r="H7939">
        <v>3567</v>
      </c>
      <c r="I7939">
        <v>43112061100</v>
      </c>
      <c r="J7939">
        <v>8</v>
      </c>
      <c r="K7939" t="s">
        <v>1642</v>
      </c>
      <c r="L7939">
        <v>2531</v>
      </c>
      <c r="M7939" t="s">
        <v>1214</v>
      </c>
      <c r="N7939" t="s">
        <v>1643</v>
      </c>
      <c r="O7939">
        <v>0</v>
      </c>
      <c r="P7939" t="s">
        <v>1207</v>
      </c>
      <c r="Q7939">
        <v>19850801</v>
      </c>
      <c r="R7939">
        <v>891012369</v>
      </c>
    </row>
    <row r="7940" spans="1:18">
      <c r="A7940" t="s">
        <v>1640</v>
      </c>
      <c r="B7940" t="s">
        <v>1660</v>
      </c>
      <c r="C7940">
        <v>201009</v>
      </c>
      <c r="D7940">
        <v>4</v>
      </c>
      <c r="E7940" t="s">
        <v>1212</v>
      </c>
      <c r="F7940">
        <v>86</v>
      </c>
      <c r="G7940">
        <v>82</v>
      </c>
      <c r="H7940">
        <v>7</v>
      </c>
      <c r="I7940">
        <v>43112061501</v>
      </c>
      <c r="J7940">
        <v>8</v>
      </c>
      <c r="K7940" t="s">
        <v>1642</v>
      </c>
      <c r="L7940">
        <v>2531</v>
      </c>
      <c r="M7940" t="s">
        <v>1214</v>
      </c>
      <c r="N7940" t="s">
        <v>1643</v>
      </c>
      <c r="O7940">
        <v>0</v>
      </c>
      <c r="P7940" t="s">
        <v>1207</v>
      </c>
      <c r="Q7940">
        <v>19980816</v>
      </c>
      <c r="R7940">
        <v>891012369</v>
      </c>
    </row>
    <row r="7941" spans="1:18">
      <c r="A7941" t="s">
        <v>1640</v>
      </c>
      <c r="B7941" t="s">
        <v>1661</v>
      </c>
      <c r="C7941">
        <v>201009</v>
      </c>
      <c r="D7941">
        <v>30</v>
      </c>
      <c r="E7941" t="s">
        <v>1212</v>
      </c>
      <c r="F7941">
        <v>1357</v>
      </c>
      <c r="G7941">
        <v>166</v>
      </c>
      <c r="H7941">
        <v>6</v>
      </c>
      <c r="I7941">
        <v>43112063901</v>
      </c>
      <c r="J7941">
        <v>8</v>
      </c>
      <c r="K7941" t="s">
        <v>1642</v>
      </c>
      <c r="L7941">
        <v>2531</v>
      </c>
      <c r="M7941" t="s">
        <v>1214</v>
      </c>
      <c r="N7941" t="s">
        <v>1643</v>
      </c>
      <c r="O7941">
        <v>0</v>
      </c>
      <c r="P7941" t="s">
        <v>1207</v>
      </c>
      <c r="Q7941">
        <v>19970628</v>
      </c>
      <c r="R7941">
        <v>891012369</v>
      </c>
    </row>
    <row r="7942" spans="1:18">
      <c r="A7942" t="s">
        <v>1640</v>
      </c>
      <c r="B7942" t="s">
        <v>1662</v>
      </c>
      <c r="C7942">
        <v>201009</v>
      </c>
      <c r="D7942">
        <v>30</v>
      </c>
      <c r="E7942" t="s">
        <v>1212</v>
      </c>
      <c r="F7942">
        <v>3761</v>
      </c>
      <c r="G7942">
        <v>2001</v>
      </c>
      <c r="H7942">
        <v>693</v>
      </c>
      <c r="I7942">
        <v>43112058401</v>
      </c>
      <c r="J7942">
        <v>8</v>
      </c>
      <c r="K7942" t="s">
        <v>1642</v>
      </c>
      <c r="L7942">
        <v>2531</v>
      </c>
      <c r="M7942" t="s">
        <v>1214</v>
      </c>
      <c r="N7942" t="s">
        <v>1643</v>
      </c>
      <c r="O7942">
        <v>0</v>
      </c>
      <c r="P7942" t="s">
        <v>1207</v>
      </c>
      <c r="Q7942">
        <v>19940101</v>
      </c>
      <c r="R7942">
        <v>891012369</v>
      </c>
    </row>
    <row r="7943" spans="1:18">
      <c r="A7943" t="s">
        <v>1640</v>
      </c>
      <c r="B7943" t="s">
        <v>1663</v>
      </c>
      <c r="C7943">
        <v>201009</v>
      </c>
      <c r="D7943">
        <v>30</v>
      </c>
      <c r="E7943" t="s">
        <v>1212</v>
      </c>
      <c r="F7943">
        <v>2776</v>
      </c>
      <c r="G7943">
        <v>2435</v>
      </c>
      <c r="H7943">
        <v>798</v>
      </c>
      <c r="I7943">
        <v>43112075400</v>
      </c>
      <c r="J7943">
        <v>8</v>
      </c>
      <c r="K7943" t="s">
        <v>1642</v>
      </c>
      <c r="L7943">
        <v>2531</v>
      </c>
      <c r="M7943" t="s">
        <v>1214</v>
      </c>
      <c r="N7943" t="s">
        <v>1643</v>
      </c>
      <c r="O7943">
        <v>0</v>
      </c>
      <c r="P7943" t="s">
        <v>1207</v>
      </c>
      <c r="Q7943">
        <v>19970329</v>
      </c>
      <c r="R7943">
        <v>891012369</v>
      </c>
    </row>
    <row r="7944" spans="1:18">
      <c r="A7944" t="s">
        <v>1640</v>
      </c>
      <c r="B7944" t="s">
        <v>1664</v>
      </c>
      <c r="C7944">
        <v>201009</v>
      </c>
      <c r="D7944">
        <v>30</v>
      </c>
      <c r="E7944" t="s">
        <v>1212</v>
      </c>
      <c r="F7944">
        <v>1308</v>
      </c>
      <c r="G7944">
        <v>515</v>
      </c>
      <c r="H7944">
        <v>885</v>
      </c>
      <c r="I7944">
        <v>43112060501</v>
      </c>
      <c r="J7944">
        <v>8</v>
      </c>
      <c r="K7944" t="s">
        <v>1642</v>
      </c>
      <c r="L7944">
        <v>2531</v>
      </c>
      <c r="M7944" t="s">
        <v>1214</v>
      </c>
      <c r="N7944" t="s">
        <v>1643</v>
      </c>
      <c r="O7944">
        <v>0</v>
      </c>
      <c r="P7944" t="s">
        <v>1207</v>
      </c>
      <c r="Q7944">
        <v>19961123</v>
      </c>
      <c r="R7944">
        <v>891012369</v>
      </c>
    </row>
    <row r="7945" spans="1:18">
      <c r="A7945" t="s">
        <v>1640</v>
      </c>
      <c r="B7945" t="s">
        <v>1665</v>
      </c>
      <c r="C7945">
        <v>201009</v>
      </c>
      <c r="D7945">
        <v>30</v>
      </c>
      <c r="E7945" t="s">
        <v>1212</v>
      </c>
      <c r="F7945">
        <v>3551</v>
      </c>
      <c r="G7945">
        <v>1509</v>
      </c>
      <c r="H7945">
        <v>4086</v>
      </c>
      <c r="I7945">
        <v>43112064202</v>
      </c>
      <c r="J7945">
        <v>8</v>
      </c>
      <c r="K7945" t="s">
        <v>1642</v>
      </c>
      <c r="L7945">
        <v>2531</v>
      </c>
      <c r="M7945" t="s">
        <v>1214</v>
      </c>
      <c r="N7945" t="s">
        <v>1643</v>
      </c>
      <c r="O7945">
        <v>0</v>
      </c>
      <c r="P7945" t="s">
        <v>1207</v>
      </c>
      <c r="Q7945">
        <v>19970317</v>
      </c>
      <c r="R7945">
        <v>891012369</v>
      </c>
    </row>
    <row r="7946" spans="1:18">
      <c r="A7946" t="s">
        <v>1644</v>
      </c>
      <c r="B7946" t="s">
        <v>1645</v>
      </c>
      <c r="C7946">
        <v>201010</v>
      </c>
      <c r="D7946">
        <v>30</v>
      </c>
      <c r="E7946" t="s">
        <v>1212</v>
      </c>
      <c r="F7946">
        <v>9706</v>
      </c>
      <c r="G7946">
        <v>7726</v>
      </c>
      <c r="H7946">
        <v>12</v>
      </c>
      <c r="I7946">
        <v>43112058201</v>
      </c>
      <c r="J7946">
        <v>8</v>
      </c>
      <c r="K7946" t="s">
        <v>1646</v>
      </c>
      <c r="L7946">
        <v>2531</v>
      </c>
      <c r="M7946" t="s">
        <v>1214</v>
      </c>
      <c r="N7946" t="s">
        <v>1643</v>
      </c>
      <c r="O7946">
        <v>0</v>
      </c>
      <c r="P7946" t="s">
        <v>1207</v>
      </c>
      <c r="Q7946">
        <v>19980322</v>
      </c>
      <c r="R7946">
        <v>891012369</v>
      </c>
    </row>
    <row r="7947" spans="1:18">
      <c r="A7947" t="s">
        <v>1640</v>
      </c>
      <c r="B7947" t="s">
        <v>1669</v>
      </c>
      <c r="C7947">
        <v>201010</v>
      </c>
      <c r="D7947">
        <v>31</v>
      </c>
      <c r="E7947" t="s">
        <v>1212</v>
      </c>
      <c r="F7947">
        <v>2854</v>
      </c>
      <c r="G7947">
        <v>1326</v>
      </c>
      <c r="H7947">
        <v>615</v>
      </c>
      <c r="I7947">
        <v>43112048100</v>
      </c>
      <c r="J7947">
        <v>8</v>
      </c>
      <c r="K7947" t="s">
        <v>1642</v>
      </c>
      <c r="L7947">
        <v>2531</v>
      </c>
      <c r="M7947" t="s">
        <v>1214</v>
      </c>
      <c r="N7947" t="s">
        <v>1643</v>
      </c>
      <c r="O7947">
        <v>0</v>
      </c>
      <c r="P7947" t="s">
        <v>1207</v>
      </c>
      <c r="Q7947">
        <v>19820101</v>
      </c>
      <c r="R7947">
        <v>891012369</v>
      </c>
    </row>
    <row r="7948" spans="1:18">
      <c r="A7948" t="s">
        <v>1640</v>
      </c>
      <c r="B7948" t="s">
        <v>1648</v>
      </c>
      <c r="C7948">
        <v>201010</v>
      </c>
      <c r="D7948">
        <v>30</v>
      </c>
      <c r="E7948" t="s">
        <v>1212</v>
      </c>
      <c r="F7948">
        <v>1330</v>
      </c>
      <c r="G7948">
        <v>3555</v>
      </c>
      <c r="H7948">
        <v>285</v>
      </c>
      <c r="I7948">
        <v>43112048901</v>
      </c>
      <c r="J7948">
        <v>8</v>
      </c>
      <c r="K7948" t="s">
        <v>1642</v>
      </c>
      <c r="L7948">
        <v>2531</v>
      </c>
      <c r="M7948" t="s">
        <v>1214</v>
      </c>
      <c r="N7948" t="s">
        <v>1643</v>
      </c>
      <c r="O7948">
        <v>0</v>
      </c>
      <c r="P7948" t="s">
        <v>1207</v>
      </c>
      <c r="Q7948">
        <v>19830101</v>
      </c>
      <c r="R7948">
        <v>891012369</v>
      </c>
    </row>
    <row r="7949" spans="1:18">
      <c r="A7949" t="s">
        <v>1640</v>
      </c>
      <c r="B7949" t="s">
        <v>1649</v>
      </c>
      <c r="C7949">
        <v>201010</v>
      </c>
      <c r="D7949">
        <v>31</v>
      </c>
      <c r="E7949" t="s">
        <v>1212</v>
      </c>
      <c r="F7949">
        <v>1057</v>
      </c>
      <c r="G7949">
        <v>772</v>
      </c>
      <c r="H7949">
        <v>3946</v>
      </c>
      <c r="I7949">
        <v>43112051300</v>
      </c>
      <c r="J7949">
        <v>8</v>
      </c>
      <c r="K7949" t="s">
        <v>1642</v>
      </c>
      <c r="L7949">
        <v>2531</v>
      </c>
      <c r="M7949" t="s">
        <v>1214</v>
      </c>
      <c r="N7949" t="s">
        <v>1643</v>
      </c>
      <c r="O7949">
        <v>0</v>
      </c>
      <c r="P7949" t="s">
        <v>1207</v>
      </c>
      <c r="Q7949">
        <v>19820901</v>
      </c>
      <c r="R7949">
        <v>891012369</v>
      </c>
    </row>
    <row r="7950" spans="1:18">
      <c r="A7950" t="s">
        <v>1640</v>
      </c>
      <c r="B7950" t="s">
        <v>1666</v>
      </c>
      <c r="C7950">
        <v>201010</v>
      </c>
      <c r="D7950">
        <v>31</v>
      </c>
      <c r="E7950" t="s">
        <v>1212</v>
      </c>
      <c r="F7950">
        <v>772</v>
      </c>
      <c r="G7950">
        <v>66</v>
      </c>
      <c r="H7950">
        <v>904</v>
      </c>
      <c r="I7950">
        <v>43112052200</v>
      </c>
      <c r="J7950">
        <v>8</v>
      </c>
      <c r="K7950" t="s">
        <v>1642</v>
      </c>
      <c r="L7950">
        <v>2531</v>
      </c>
      <c r="M7950" t="s">
        <v>1214</v>
      </c>
      <c r="N7950" t="s">
        <v>1643</v>
      </c>
      <c r="O7950">
        <v>0</v>
      </c>
      <c r="P7950" t="s">
        <v>1207</v>
      </c>
      <c r="Q7950">
        <v>19821101</v>
      </c>
      <c r="R7950">
        <v>891012369</v>
      </c>
    </row>
    <row r="7951" spans="1:18">
      <c r="A7951" t="s">
        <v>1640</v>
      </c>
      <c r="B7951" t="s">
        <v>1650</v>
      </c>
      <c r="C7951">
        <v>201010</v>
      </c>
      <c r="D7951">
        <v>30</v>
      </c>
      <c r="E7951" t="s">
        <v>1212</v>
      </c>
      <c r="F7951">
        <v>1321</v>
      </c>
      <c r="G7951">
        <v>727</v>
      </c>
      <c r="H7951">
        <v>3657</v>
      </c>
      <c r="I7951">
        <v>43112054600</v>
      </c>
      <c r="J7951">
        <v>8</v>
      </c>
      <c r="K7951" t="s">
        <v>1642</v>
      </c>
      <c r="L7951">
        <v>2531</v>
      </c>
      <c r="M7951" t="s">
        <v>1214</v>
      </c>
      <c r="N7951" t="s">
        <v>1643</v>
      </c>
      <c r="O7951">
        <v>0</v>
      </c>
      <c r="P7951" t="s">
        <v>1207</v>
      </c>
      <c r="Q7951">
        <v>19830701</v>
      </c>
      <c r="R7951">
        <v>891012369</v>
      </c>
    </row>
    <row r="7952" spans="1:18">
      <c r="A7952" t="s">
        <v>1640</v>
      </c>
      <c r="B7952" t="s">
        <v>1667</v>
      </c>
      <c r="C7952">
        <v>201010</v>
      </c>
      <c r="D7952">
        <v>31</v>
      </c>
      <c r="E7952" t="s">
        <v>1212</v>
      </c>
      <c r="F7952">
        <v>2820</v>
      </c>
      <c r="G7952">
        <v>995</v>
      </c>
      <c r="H7952">
        <v>8605</v>
      </c>
      <c r="I7952">
        <v>43112055000</v>
      </c>
      <c r="J7952">
        <v>8</v>
      </c>
      <c r="K7952" t="s">
        <v>1642</v>
      </c>
      <c r="L7952">
        <v>2531</v>
      </c>
      <c r="M7952" t="s">
        <v>1214</v>
      </c>
      <c r="N7952" t="s">
        <v>1643</v>
      </c>
      <c r="O7952">
        <v>0</v>
      </c>
      <c r="P7952" t="s">
        <v>1207</v>
      </c>
      <c r="Q7952">
        <v>19830701</v>
      </c>
      <c r="R7952">
        <v>891012369</v>
      </c>
    </row>
    <row r="7953" spans="1:18">
      <c r="A7953" t="s">
        <v>1640</v>
      </c>
      <c r="B7953" t="s">
        <v>1651</v>
      </c>
      <c r="C7953">
        <v>201010</v>
      </c>
      <c r="D7953">
        <v>30</v>
      </c>
      <c r="E7953" t="s">
        <v>1212</v>
      </c>
      <c r="F7953">
        <v>1173</v>
      </c>
      <c r="G7953">
        <v>1223</v>
      </c>
      <c r="H7953">
        <v>18947</v>
      </c>
      <c r="I7953">
        <v>43112056600</v>
      </c>
      <c r="J7953">
        <v>8</v>
      </c>
      <c r="K7953" t="s">
        <v>1642</v>
      </c>
      <c r="L7953">
        <v>2531</v>
      </c>
      <c r="M7953" t="s">
        <v>1214</v>
      </c>
      <c r="N7953" t="s">
        <v>1643</v>
      </c>
      <c r="O7953">
        <v>0</v>
      </c>
      <c r="P7953" t="s">
        <v>1207</v>
      </c>
      <c r="Q7953">
        <v>19831201</v>
      </c>
      <c r="R7953">
        <v>891012369</v>
      </c>
    </row>
    <row r="7954" spans="1:18">
      <c r="A7954" t="s">
        <v>1640</v>
      </c>
      <c r="B7954" t="s">
        <v>1668</v>
      </c>
      <c r="C7954">
        <v>201010</v>
      </c>
      <c r="D7954">
        <v>31</v>
      </c>
      <c r="E7954" t="s">
        <v>1212</v>
      </c>
      <c r="F7954">
        <v>92</v>
      </c>
      <c r="G7954">
        <v>138</v>
      </c>
      <c r="H7954">
        <v>2107</v>
      </c>
      <c r="I7954">
        <v>43112055500</v>
      </c>
      <c r="J7954">
        <v>8</v>
      </c>
      <c r="K7954" t="s">
        <v>1642</v>
      </c>
      <c r="L7954">
        <v>2531</v>
      </c>
      <c r="M7954" t="s">
        <v>1214</v>
      </c>
      <c r="N7954" t="s">
        <v>1643</v>
      </c>
      <c r="O7954">
        <v>0</v>
      </c>
      <c r="P7954" t="s">
        <v>1207</v>
      </c>
      <c r="Q7954">
        <v>19830901</v>
      </c>
      <c r="R7954">
        <v>891012369</v>
      </c>
    </row>
    <row r="7955" spans="1:18">
      <c r="A7955" t="s">
        <v>1640</v>
      </c>
      <c r="B7955" t="s">
        <v>1652</v>
      </c>
      <c r="C7955">
        <v>201010</v>
      </c>
      <c r="D7955">
        <v>31</v>
      </c>
      <c r="E7955" t="s">
        <v>1212</v>
      </c>
      <c r="F7955">
        <v>1411</v>
      </c>
      <c r="G7955">
        <v>1525</v>
      </c>
      <c r="H7955">
        <v>54</v>
      </c>
      <c r="I7955">
        <v>43112057500</v>
      </c>
      <c r="J7955">
        <v>8</v>
      </c>
      <c r="K7955" t="s">
        <v>1642</v>
      </c>
      <c r="L7955">
        <v>2531</v>
      </c>
      <c r="M7955" t="s">
        <v>1214</v>
      </c>
      <c r="N7955" t="s">
        <v>1643</v>
      </c>
      <c r="O7955">
        <v>0</v>
      </c>
      <c r="P7955" t="s">
        <v>1207</v>
      </c>
      <c r="Q7955">
        <v>19840501</v>
      </c>
      <c r="R7955">
        <v>891012369</v>
      </c>
    </row>
    <row r="7956" spans="1:18">
      <c r="A7956" t="s">
        <v>1640</v>
      </c>
      <c r="B7956" t="s">
        <v>1653</v>
      </c>
      <c r="C7956">
        <v>201010</v>
      </c>
      <c r="D7956">
        <v>30</v>
      </c>
      <c r="E7956" t="s">
        <v>1212</v>
      </c>
      <c r="F7956">
        <v>2172</v>
      </c>
      <c r="G7956">
        <v>892</v>
      </c>
      <c r="H7956">
        <v>2907</v>
      </c>
      <c r="I7956">
        <v>43112055700</v>
      </c>
      <c r="J7956">
        <v>8</v>
      </c>
      <c r="K7956" t="s">
        <v>1642</v>
      </c>
      <c r="L7956">
        <v>2531</v>
      </c>
      <c r="M7956" t="s">
        <v>1214</v>
      </c>
      <c r="N7956" t="s">
        <v>1643</v>
      </c>
      <c r="O7956">
        <v>0</v>
      </c>
      <c r="P7956" t="s">
        <v>1207</v>
      </c>
      <c r="Q7956">
        <v>19831001</v>
      </c>
      <c r="R7956">
        <v>891012369</v>
      </c>
    </row>
    <row r="7957" spans="1:18">
      <c r="A7957" t="s">
        <v>1640</v>
      </c>
      <c r="B7957" t="s">
        <v>1654</v>
      </c>
      <c r="C7957">
        <v>201010</v>
      </c>
      <c r="D7957">
        <v>30</v>
      </c>
      <c r="E7957" t="s">
        <v>1212</v>
      </c>
      <c r="F7957">
        <v>1492</v>
      </c>
      <c r="G7957">
        <v>1487</v>
      </c>
      <c r="H7957">
        <v>346</v>
      </c>
      <c r="I7957">
        <v>43112057200</v>
      </c>
      <c r="J7957">
        <v>8</v>
      </c>
      <c r="K7957" t="s">
        <v>1642</v>
      </c>
      <c r="L7957">
        <v>2531</v>
      </c>
      <c r="M7957" t="s">
        <v>1214</v>
      </c>
      <c r="N7957" t="s">
        <v>1643</v>
      </c>
      <c r="O7957">
        <v>0</v>
      </c>
      <c r="P7957" t="s">
        <v>1207</v>
      </c>
      <c r="Q7957">
        <v>19840201</v>
      </c>
      <c r="R7957">
        <v>891012369</v>
      </c>
    </row>
    <row r="7958" spans="1:18">
      <c r="A7958" t="s">
        <v>1640</v>
      </c>
      <c r="B7958" t="s">
        <v>1655</v>
      </c>
      <c r="C7958">
        <v>201010</v>
      </c>
      <c r="D7958">
        <v>31</v>
      </c>
      <c r="E7958" t="s">
        <v>1212</v>
      </c>
      <c r="F7958">
        <v>793</v>
      </c>
      <c r="G7958">
        <v>829</v>
      </c>
      <c r="H7958">
        <v>11</v>
      </c>
      <c r="I7958">
        <v>43112059400</v>
      </c>
      <c r="J7958">
        <v>8</v>
      </c>
      <c r="K7958" t="s">
        <v>1642</v>
      </c>
      <c r="L7958">
        <v>2531</v>
      </c>
      <c r="M7958" t="s">
        <v>1214</v>
      </c>
      <c r="N7958" t="s">
        <v>1643</v>
      </c>
      <c r="O7958">
        <v>0</v>
      </c>
      <c r="P7958" t="s">
        <v>1207</v>
      </c>
      <c r="Q7958">
        <v>19841201</v>
      </c>
      <c r="R7958">
        <v>891012369</v>
      </c>
    </row>
    <row r="7959" spans="1:18">
      <c r="A7959" t="s">
        <v>1640</v>
      </c>
      <c r="B7959" t="s">
        <v>1657</v>
      </c>
      <c r="C7959">
        <v>201010</v>
      </c>
      <c r="D7959">
        <v>31</v>
      </c>
      <c r="E7959" t="s">
        <v>1212</v>
      </c>
      <c r="F7959">
        <v>2441</v>
      </c>
      <c r="G7959">
        <v>1260</v>
      </c>
      <c r="H7959">
        <v>29</v>
      </c>
      <c r="I7959">
        <v>43112061700</v>
      </c>
      <c r="J7959">
        <v>8</v>
      </c>
      <c r="K7959" t="s">
        <v>1642</v>
      </c>
      <c r="L7959">
        <v>2531</v>
      </c>
      <c r="M7959" t="s">
        <v>1214</v>
      </c>
      <c r="N7959" t="s">
        <v>1643</v>
      </c>
      <c r="O7959">
        <v>0</v>
      </c>
      <c r="P7959" t="s">
        <v>1207</v>
      </c>
      <c r="Q7959">
        <v>19860401</v>
      </c>
      <c r="R7959">
        <v>891012369</v>
      </c>
    </row>
    <row r="7960" spans="1:18">
      <c r="A7960" t="s">
        <v>1640</v>
      </c>
      <c r="B7960" t="s">
        <v>1670</v>
      </c>
      <c r="C7960">
        <v>201010</v>
      </c>
      <c r="D7960">
        <v>30</v>
      </c>
      <c r="E7960" t="s">
        <v>1212</v>
      </c>
      <c r="F7960">
        <v>3243</v>
      </c>
      <c r="G7960">
        <v>4373</v>
      </c>
      <c r="H7960">
        <v>48694</v>
      </c>
      <c r="I7960">
        <v>43112061300</v>
      </c>
      <c r="J7960">
        <v>8</v>
      </c>
      <c r="K7960" t="s">
        <v>1642</v>
      </c>
      <c r="L7960">
        <v>2531</v>
      </c>
      <c r="M7960" t="s">
        <v>1214</v>
      </c>
      <c r="N7960" t="s">
        <v>1643</v>
      </c>
      <c r="O7960">
        <v>0</v>
      </c>
      <c r="P7960" t="s">
        <v>1207</v>
      </c>
      <c r="Q7960">
        <v>19851001</v>
      </c>
      <c r="R7960">
        <v>891012369</v>
      </c>
    </row>
    <row r="7961" spans="1:18">
      <c r="A7961" t="s">
        <v>1640</v>
      </c>
      <c r="B7961" t="s">
        <v>1658</v>
      </c>
      <c r="C7961">
        <v>201010</v>
      </c>
      <c r="D7961">
        <v>31</v>
      </c>
      <c r="E7961" t="s">
        <v>1212</v>
      </c>
      <c r="F7961">
        <v>1283</v>
      </c>
      <c r="G7961">
        <v>215</v>
      </c>
      <c r="H7961">
        <v>5</v>
      </c>
      <c r="I7961">
        <v>43112060301</v>
      </c>
      <c r="J7961">
        <v>8</v>
      </c>
      <c r="K7961" t="s">
        <v>1642</v>
      </c>
      <c r="L7961">
        <v>2531</v>
      </c>
      <c r="M7961" t="s">
        <v>1214</v>
      </c>
      <c r="N7961" t="s">
        <v>1643</v>
      </c>
      <c r="O7961">
        <v>0</v>
      </c>
      <c r="P7961" t="s">
        <v>1207</v>
      </c>
      <c r="Q7961">
        <v>19851201</v>
      </c>
      <c r="R7961">
        <v>891012369</v>
      </c>
    </row>
    <row r="7962" spans="1:18">
      <c r="A7962" t="s">
        <v>1640</v>
      </c>
      <c r="B7962" t="s">
        <v>1671</v>
      </c>
      <c r="C7962">
        <v>201010</v>
      </c>
      <c r="D7962">
        <v>27</v>
      </c>
      <c r="E7962" t="s">
        <v>1212</v>
      </c>
      <c r="F7962">
        <v>4045</v>
      </c>
      <c r="G7962">
        <v>10862</v>
      </c>
      <c r="H7962">
        <v>37013</v>
      </c>
      <c r="I7962">
        <v>43112060700</v>
      </c>
      <c r="J7962">
        <v>8</v>
      </c>
      <c r="K7962" t="s">
        <v>1642</v>
      </c>
      <c r="L7962">
        <v>2531</v>
      </c>
      <c r="M7962" t="s">
        <v>1214</v>
      </c>
      <c r="N7962" t="s">
        <v>1643</v>
      </c>
      <c r="O7962">
        <v>0</v>
      </c>
      <c r="P7962" t="s">
        <v>1207</v>
      </c>
      <c r="Q7962">
        <v>19850501</v>
      </c>
      <c r="R7962">
        <v>891012369</v>
      </c>
    </row>
    <row r="7963" spans="1:18">
      <c r="A7963" t="s">
        <v>1640</v>
      </c>
      <c r="B7963" t="s">
        <v>1659</v>
      </c>
      <c r="C7963">
        <v>201010</v>
      </c>
      <c r="D7963">
        <v>31</v>
      </c>
      <c r="E7963" t="s">
        <v>1212</v>
      </c>
      <c r="F7963">
        <v>759</v>
      </c>
      <c r="G7963">
        <v>829</v>
      </c>
      <c r="H7963">
        <v>1511</v>
      </c>
      <c r="I7963">
        <v>43112061100</v>
      </c>
      <c r="J7963">
        <v>8</v>
      </c>
      <c r="K7963" t="s">
        <v>1642</v>
      </c>
      <c r="L7963">
        <v>2531</v>
      </c>
      <c r="M7963" t="s">
        <v>1214</v>
      </c>
      <c r="N7963" t="s">
        <v>1643</v>
      </c>
      <c r="O7963">
        <v>0</v>
      </c>
      <c r="P7963" t="s">
        <v>1207</v>
      </c>
      <c r="Q7963">
        <v>19850801</v>
      </c>
      <c r="R7963">
        <v>891012369</v>
      </c>
    </row>
    <row r="7964" spans="1:18">
      <c r="A7964" t="s">
        <v>1640</v>
      </c>
      <c r="B7964" t="s">
        <v>1660</v>
      </c>
      <c r="C7964">
        <v>201010</v>
      </c>
      <c r="D7964">
        <v>6</v>
      </c>
      <c r="E7964" t="s">
        <v>1212</v>
      </c>
      <c r="F7964">
        <v>278</v>
      </c>
      <c r="G7964">
        <v>99</v>
      </c>
      <c r="H7964">
        <v>14</v>
      </c>
      <c r="I7964">
        <v>43112061501</v>
      </c>
      <c r="J7964">
        <v>8</v>
      </c>
      <c r="K7964" t="s">
        <v>1642</v>
      </c>
      <c r="L7964">
        <v>2531</v>
      </c>
      <c r="M7964" t="s">
        <v>1214</v>
      </c>
      <c r="N7964" t="s">
        <v>1643</v>
      </c>
      <c r="O7964">
        <v>0</v>
      </c>
      <c r="P7964" t="s">
        <v>1207</v>
      </c>
      <c r="Q7964">
        <v>19980816</v>
      </c>
      <c r="R7964">
        <v>891012369</v>
      </c>
    </row>
    <row r="7965" spans="1:18">
      <c r="A7965" t="s">
        <v>1640</v>
      </c>
      <c r="B7965" t="s">
        <v>1661</v>
      </c>
      <c r="C7965">
        <v>201010</v>
      </c>
      <c r="D7965">
        <v>31</v>
      </c>
      <c r="E7965" t="s">
        <v>1212</v>
      </c>
      <c r="F7965">
        <v>1552</v>
      </c>
      <c r="G7965">
        <v>842</v>
      </c>
      <c r="H7965">
        <v>4</v>
      </c>
      <c r="I7965">
        <v>43112063901</v>
      </c>
      <c r="J7965">
        <v>8</v>
      </c>
      <c r="K7965" t="s">
        <v>1642</v>
      </c>
      <c r="L7965">
        <v>2531</v>
      </c>
      <c r="M7965" t="s">
        <v>1214</v>
      </c>
      <c r="N7965" t="s">
        <v>1643</v>
      </c>
      <c r="O7965">
        <v>0</v>
      </c>
      <c r="P7965" t="s">
        <v>1207</v>
      </c>
      <c r="Q7965">
        <v>19970628</v>
      </c>
      <c r="R7965">
        <v>891012369</v>
      </c>
    </row>
    <row r="7966" spans="1:18">
      <c r="A7966" t="s">
        <v>1640</v>
      </c>
      <c r="B7966" t="s">
        <v>1662</v>
      </c>
      <c r="C7966">
        <v>201010</v>
      </c>
      <c r="D7966">
        <v>31</v>
      </c>
      <c r="E7966" t="s">
        <v>1212</v>
      </c>
      <c r="F7966">
        <v>4042</v>
      </c>
      <c r="G7966">
        <v>1946</v>
      </c>
      <c r="H7966">
        <v>800</v>
      </c>
      <c r="I7966">
        <v>43112058401</v>
      </c>
      <c r="J7966">
        <v>8</v>
      </c>
      <c r="K7966" t="s">
        <v>1642</v>
      </c>
      <c r="L7966">
        <v>2531</v>
      </c>
      <c r="M7966" t="s">
        <v>1214</v>
      </c>
      <c r="N7966" t="s">
        <v>1643</v>
      </c>
      <c r="O7966">
        <v>0</v>
      </c>
      <c r="P7966" t="s">
        <v>1207</v>
      </c>
      <c r="Q7966">
        <v>19940101</v>
      </c>
      <c r="R7966">
        <v>891012369</v>
      </c>
    </row>
    <row r="7967" spans="1:18">
      <c r="A7967" t="s">
        <v>1640</v>
      </c>
      <c r="B7967" t="s">
        <v>1663</v>
      </c>
      <c r="C7967">
        <v>201010</v>
      </c>
      <c r="D7967">
        <v>30</v>
      </c>
      <c r="E7967" t="s">
        <v>1212</v>
      </c>
      <c r="F7967">
        <v>2840</v>
      </c>
      <c r="G7967">
        <v>2995</v>
      </c>
      <c r="H7967">
        <v>938</v>
      </c>
      <c r="I7967">
        <v>43112075400</v>
      </c>
      <c r="J7967">
        <v>8</v>
      </c>
      <c r="K7967" t="s">
        <v>1642</v>
      </c>
      <c r="L7967">
        <v>2531</v>
      </c>
      <c r="M7967" t="s">
        <v>1214</v>
      </c>
      <c r="N7967" t="s">
        <v>1643</v>
      </c>
      <c r="O7967">
        <v>0</v>
      </c>
      <c r="P7967" t="s">
        <v>1207</v>
      </c>
      <c r="Q7967">
        <v>19970329</v>
      </c>
      <c r="R7967">
        <v>891012369</v>
      </c>
    </row>
    <row r="7968" spans="1:18">
      <c r="A7968" t="s">
        <v>1640</v>
      </c>
      <c r="B7968" t="s">
        <v>1664</v>
      </c>
      <c r="C7968">
        <v>201010</v>
      </c>
      <c r="D7968">
        <v>30</v>
      </c>
      <c r="E7968" t="s">
        <v>1212</v>
      </c>
      <c r="F7968">
        <v>1505</v>
      </c>
      <c r="G7968">
        <v>599</v>
      </c>
      <c r="H7968">
        <v>842</v>
      </c>
      <c r="I7968">
        <v>43112060501</v>
      </c>
      <c r="J7968">
        <v>8</v>
      </c>
      <c r="K7968" t="s">
        <v>1642</v>
      </c>
      <c r="L7968">
        <v>2531</v>
      </c>
      <c r="M7968" t="s">
        <v>1214</v>
      </c>
      <c r="N7968" t="s">
        <v>1643</v>
      </c>
      <c r="O7968">
        <v>0</v>
      </c>
      <c r="P7968" t="s">
        <v>1207</v>
      </c>
      <c r="Q7968">
        <v>19961123</v>
      </c>
      <c r="R7968">
        <v>891012369</v>
      </c>
    </row>
    <row r="7969" spans="1:18">
      <c r="A7969" t="s">
        <v>1640</v>
      </c>
      <c r="B7969" t="s">
        <v>1665</v>
      </c>
      <c r="C7969">
        <v>201010</v>
      </c>
      <c r="D7969">
        <v>31</v>
      </c>
      <c r="E7969" t="s">
        <v>1212</v>
      </c>
      <c r="F7969">
        <v>3834</v>
      </c>
      <c r="G7969">
        <v>1540</v>
      </c>
      <c r="H7969">
        <v>4206</v>
      </c>
      <c r="I7969">
        <v>43112064202</v>
      </c>
      <c r="J7969">
        <v>8</v>
      </c>
      <c r="K7969" t="s">
        <v>1642</v>
      </c>
      <c r="L7969">
        <v>2531</v>
      </c>
      <c r="M7969" t="s">
        <v>1214</v>
      </c>
      <c r="N7969" t="s">
        <v>1643</v>
      </c>
      <c r="O7969">
        <v>0</v>
      </c>
      <c r="P7969" t="s">
        <v>1207</v>
      </c>
      <c r="Q7969">
        <v>19970317</v>
      </c>
      <c r="R7969">
        <v>891012369</v>
      </c>
    </row>
    <row r="7970" spans="1:18">
      <c r="A7970" t="s">
        <v>1644</v>
      </c>
      <c r="B7970" t="s">
        <v>1645</v>
      </c>
      <c r="C7970">
        <v>201011</v>
      </c>
      <c r="D7970">
        <v>30</v>
      </c>
      <c r="E7970" t="s">
        <v>1212</v>
      </c>
      <c r="F7970">
        <v>10880</v>
      </c>
      <c r="G7970">
        <v>6412</v>
      </c>
      <c r="H7970">
        <v>12</v>
      </c>
      <c r="I7970">
        <v>43112058201</v>
      </c>
      <c r="J7970">
        <v>8</v>
      </c>
      <c r="K7970" t="s">
        <v>1646</v>
      </c>
      <c r="L7970">
        <v>2531</v>
      </c>
      <c r="M7970" t="s">
        <v>1214</v>
      </c>
      <c r="N7970" t="s">
        <v>1643</v>
      </c>
      <c r="O7970">
        <v>0</v>
      </c>
      <c r="P7970" t="s">
        <v>1207</v>
      </c>
      <c r="Q7970">
        <v>19980322</v>
      </c>
      <c r="R7970">
        <v>891012369</v>
      </c>
    </row>
    <row r="7971" spans="1:18">
      <c r="A7971" t="s">
        <v>1640</v>
      </c>
      <c r="B7971" t="s">
        <v>1669</v>
      </c>
      <c r="C7971">
        <v>201011</v>
      </c>
      <c r="D7971">
        <v>30</v>
      </c>
      <c r="E7971" t="s">
        <v>1212</v>
      </c>
      <c r="F7971">
        <v>2681</v>
      </c>
      <c r="G7971">
        <v>1253</v>
      </c>
      <c r="H7971">
        <v>566</v>
      </c>
      <c r="I7971">
        <v>43112048100</v>
      </c>
      <c r="J7971">
        <v>8</v>
      </c>
      <c r="K7971" t="s">
        <v>1642</v>
      </c>
      <c r="L7971">
        <v>2531</v>
      </c>
      <c r="M7971" t="s">
        <v>1214</v>
      </c>
      <c r="N7971" t="s">
        <v>1643</v>
      </c>
      <c r="O7971">
        <v>0</v>
      </c>
      <c r="P7971" t="s">
        <v>1207</v>
      </c>
      <c r="Q7971">
        <v>19820101</v>
      </c>
      <c r="R7971">
        <v>891012369</v>
      </c>
    </row>
    <row r="7972" spans="1:18">
      <c r="A7972" t="s">
        <v>1640</v>
      </c>
      <c r="B7972" t="s">
        <v>1648</v>
      </c>
      <c r="C7972">
        <v>201011</v>
      </c>
      <c r="D7972">
        <v>30</v>
      </c>
      <c r="E7972" t="s">
        <v>1212</v>
      </c>
      <c r="F7972">
        <v>1109</v>
      </c>
      <c r="G7972">
        <v>2976</v>
      </c>
      <c r="H7972">
        <v>318</v>
      </c>
      <c r="I7972">
        <v>43112048901</v>
      </c>
      <c r="J7972">
        <v>8</v>
      </c>
      <c r="K7972" t="s">
        <v>1642</v>
      </c>
      <c r="L7972">
        <v>2531</v>
      </c>
      <c r="M7972" t="s">
        <v>1214</v>
      </c>
      <c r="N7972" t="s">
        <v>1643</v>
      </c>
      <c r="O7972">
        <v>0</v>
      </c>
      <c r="P7972" t="s">
        <v>1207</v>
      </c>
      <c r="Q7972">
        <v>19830101</v>
      </c>
      <c r="R7972">
        <v>891012369</v>
      </c>
    </row>
    <row r="7973" spans="1:18">
      <c r="A7973" t="s">
        <v>1640</v>
      </c>
      <c r="B7973" t="s">
        <v>1649</v>
      </c>
      <c r="C7973">
        <v>201011</v>
      </c>
      <c r="D7973">
        <v>30</v>
      </c>
      <c r="E7973" t="s">
        <v>1212</v>
      </c>
      <c r="F7973">
        <v>981</v>
      </c>
      <c r="G7973">
        <v>657</v>
      </c>
      <c r="H7973">
        <v>3900</v>
      </c>
      <c r="I7973">
        <v>43112051300</v>
      </c>
      <c r="J7973">
        <v>8</v>
      </c>
      <c r="K7973" t="s">
        <v>1642</v>
      </c>
      <c r="L7973">
        <v>2531</v>
      </c>
      <c r="M7973" t="s">
        <v>1214</v>
      </c>
      <c r="N7973" t="s">
        <v>1643</v>
      </c>
      <c r="O7973">
        <v>0</v>
      </c>
      <c r="P7973" t="s">
        <v>1207</v>
      </c>
      <c r="Q7973">
        <v>19820901</v>
      </c>
      <c r="R7973">
        <v>891012369</v>
      </c>
    </row>
    <row r="7974" spans="1:18">
      <c r="A7974" t="s">
        <v>1640</v>
      </c>
      <c r="B7974" t="s">
        <v>1666</v>
      </c>
      <c r="C7974">
        <v>201011</v>
      </c>
      <c r="D7974">
        <v>29</v>
      </c>
      <c r="E7974" t="s">
        <v>1212</v>
      </c>
      <c r="F7974">
        <v>238</v>
      </c>
      <c r="G7974">
        <v>158</v>
      </c>
      <c r="H7974">
        <v>389</v>
      </c>
      <c r="I7974">
        <v>43112052200</v>
      </c>
      <c r="J7974">
        <v>8</v>
      </c>
      <c r="K7974" t="s">
        <v>1642</v>
      </c>
      <c r="L7974">
        <v>2531</v>
      </c>
      <c r="M7974" t="s">
        <v>1214</v>
      </c>
      <c r="N7974" t="s">
        <v>1643</v>
      </c>
      <c r="O7974">
        <v>0</v>
      </c>
      <c r="P7974" t="s">
        <v>1207</v>
      </c>
      <c r="Q7974">
        <v>19821101</v>
      </c>
      <c r="R7974">
        <v>891012369</v>
      </c>
    </row>
    <row r="7975" spans="1:18">
      <c r="A7975" t="s">
        <v>1640</v>
      </c>
      <c r="B7975" t="s">
        <v>1650</v>
      </c>
      <c r="C7975">
        <v>201011</v>
      </c>
      <c r="D7975">
        <v>30</v>
      </c>
      <c r="E7975" t="s">
        <v>1212</v>
      </c>
      <c r="F7975">
        <v>1039</v>
      </c>
      <c r="G7975">
        <v>406</v>
      </c>
      <c r="H7975">
        <v>3400</v>
      </c>
      <c r="I7975">
        <v>43112054600</v>
      </c>
      <c r="J7975">
        <v>8</v>
      </c>
      <c r="K7975" t="s">
        <v>1642</v>
      </c>
      <c r="L7975">
        <v>2531</v>
      </c>
      <c r="M7975" t="s">
        <v>1214</v>
      </c>
      <c r="N7975" t="s">
        <v>1643</v>
      </c>
      <c r="O7975">
        <v>0</v>
      </c>
      <c r="P7975" t="s">
        <v>1207</v>
      </c>
      <c r="Q7975">
        <v>19830701</v>
      </c>
      <c r="R7975">
        <v>891012369</v>
      </c>
    </row>
    <row r="7976" spans="1:18">
      <c r="A7976" t="s">
        <v>1640</v>
      </c>
      <c r="B7976" t="s">
        <v>1667</v>
      </c>
      <c r="C7976">
        <v>201011</v>
      </c>
      <c r="D7976">
        <v>29</v>
      </c>
      <c r="E7976" t="s">
        <v>1212</v>
      </c>
      <c r="F7976">
        <v>2351</v>
      </c>
      <c r="G7976">
        <v>810</v>
      </c>
      <c r="H7976">
        <v>8076</v>
      </c>
      <c r="I7976">
        <v>43112055000</v>
      </c>
      <c r="J7976">
        <v>8</v>
      </c>
      <c r="K7976" t="s">
        <v>1642</v>
      </c>
      <c r="L7976">
        <v>2531</v>
      </c>
      <c r="M7976" t="s">
        <v>1214</v>
      </c>
      <c r="N7976" t="s">
        <v>1643</v>
      </c>
      <c r="O7976">
        <v>0</v>
      </c>
      <c r="P7976" t="s">
        <v>1207</v>
      </c>
      <c r="Q7976">
        <v>19830701</v>
      </c>
      <c r="R7976">
        <v>891012369</v>
      </c>
    </row>
    <row r="7977" spans="1:18">
      <c r="A7977" t="s">
        <v>1640</v>
      </c>
      <c r="B7977" t="s">
        <v>1651</v>
      </c>
      <c r="C7977">
        <v>201011</v>
      </c>
      <c r="D7977">
        <v>30</v>
      </c>
      <c r="E7977" t="s">
        <v>1212</v>
      </c>
      <c r="F7977">
        <v>1584</v>
      </c>
      <c r="G7977">
        <v>1001</v>
      </c>
      <c r="H7977">
        <v>17989</v>
      </c>
      <c r="I7977">
        <v>43112056600</v>
      </c>
      <c r="J7977">
        <v>8</v>
      </c>
      <c r="K7977" t="s">
        <v>1642</v>
      </c>
      <c r="L7977">
        <v>2531</v>
      </c>
      <c r="M7977" t="s">
        <v>1214</v>
      </c>
      <c r="N7977" t="s">
        <v>1643</v>
      </c>
      <c r="O7977">
        <v>0</v>
      </c>
      <c r="P7977" t="s">
        <v>1207</v>
      </c>
      <c r="Q7977">
        <v>19831201</v>
      </c>
      <c r="R7977">
        <v>891012369</v>
      </c>
    </row>
    <row r="7978" spans="1:18">
      <c r="A7978" t="s">
        <v>1640</v>
      </c>
      <c r="B7978" t="s">
        <v>1668</v>
      </c>
      <c r="C7978">
        <v>201011</v>
      </c>
      <c r="D7978">
        <v>30</v>
      </c>
      <c r="E7978" t="s">
        <v>1212</v>
      </c>
      <c r="F7978">
        <v>41</v>
      </c>
      <c r="G7978">
        <v>12</v>
      </c>
      <c r="H7978">
        <v>2012</v>
      </c>
      <c r="I7978">
        <v>43112055500</v>
      </c>
      <c r="J7978">
        <v>8</v>
      </c>
      <c r="K7978" t="s">
        <v>1642</v>
      </c>
      <c r="L7978">
        <v>2531</v>
      </c>
      <c r="M7978" t="s">
        <v>1214</v>
      </c>
      <c r="N7978" t="s">
        <v>1643</v>
      </c>
      <c r="O7978">
        <v>0</v>
      </c>
      <c r="P7978" t="s">
        <v>1207</v>
      </c>
      <c r="Q7978">
        <v>19830901</v>
      </c>
      <c r="R7978">
        <v>891012369</v>
      </c>
    </row>
    <row r="7979" spans="1:18">
      <c r="A7979" t="s">
        <v>1640</v>
      </c>
      <c r="B7979" t="s">
        <v>1652</v>
      </c>
      <c r="C7979">
        <v>201011</v>
      </c>
      <c r="D7979">
        <v>30</v>
      </c>
      <c r="E7979" t="s">
        <v>1212</v>
      </c>
      <c r="F7979">
        <v>1522</v>
      </c>
      <c r="G7979">
        <v>1244</v>
      </c>
      <c r="H7979">
        <v>21</v>
      </c>
      <c r="I7979">
        <v>43112057500</v>
      </c>
      <c r="J7979">
        <v>8</v>
      </c>
      <c r="K7979" t="s">
        <v>1642</v>
      </c>
      <c r="L7979">
        <v>2531</v>
      </c>
      <c r="M7979" t="s">
        <v>1214</v>
      </c>
      <c r="N7979" t="s">
        <v>1643</v>
      </c>
      <c r="O7979">
        <v>0</v>
      </c>
      <c r="P7979" t="s">
        <v>1207</v>
      </c>
      <c r="Q7979">
        <v>19840501</v>
      </c>
      <c r="R7979">
        <v>891012369</v>
      </c>
    </row>
    <row r="7980" spans="1:18">
      <c r="A7980" t="s">
        <v>1640</v>
      </c>
      <c r="B7980" t="s">
        <v>1653</v>
      </c>
      <c r="C7980">
        <v>201011</v>
      </c>
      <c r="D7980">
        <v>30</v>
      </c>
      <c r="E7980" t="s">
        <v>1212</v>
      </c>
      <c r="F7980">
        <v>1858</v>
      </c>
      <c r="G7980">
        <v>567</v>
      </c>
      <c r="H7980">
        <v>2715</v>
      </c>
      <c r="I7980">
        <v>43112055700</v>
      </c>
      <c r="J7980">
        <v>8</v>
      </c>
      <c r="K7980" t="s">
        <v>1642</v>
      </c>
      <c r="L7980">
        <v>2531</v>
      </c>
      <c r="M7980" t="s">
        <v>1214</v>
      </c>
      <c r="N7980" t="s">
        <v>1643</v>
      </c>
      <c r="O7980">
        <v>0</v>
      </c>
      <c r="P7980" t="s">
        <v>1207</v>
      </c>
      <c r="Q7980">
        <v>19831001</v>
      </c>
      <c r="R7980">
        <v>891012369</v>
      </c>
    </row>
    <row r="7981" spans="1:18">
      <c r="A7981" t="s">
        <v>1640</v>
      </c>
      <c r="B7981" t="s">
        <v>1654</v>
      </c>
      <c r="C7981">
        <v>201011</v>
      </c>
      <c r="D7981">
        <v>30</v>
      </c>
      <c r="E7981" t="s">
        <v>1212</v>
      </c>
      <c r="F7981">
        <v>1439</v>
      </c>
      <c r="G7981">
        <v>974</v>
      </c>
      <c r="H7981">
        <v>342</v>
      </c>
      <c r="I7981">
        <v>43112057200</v>
      </c>
      <c r="J7981">
        <v>8</v>
      </c>
      <c r="K7981" t="s">
        <v>1642</v>
      </c>
      <c r="L7981">
        <v>2531</v>
      </c>
      <c r="M7981" t="s">
        <v>1214</v>
      </c>
      <c r="N7981" t="s">
        <v>1643</v>
      </c>
      <c r="O7981">
        <v>0</v>
      </c>
      <c r="P7981" t="s">
        <v>1207</v>
      </c>
      <c r="Q7981">
        <v>19840201</v>
      </c>
      <c r="R7981">
        <v>891012369</v>
      </c>
    </row>
    <row r="7982" spans="1:18">
      <c r="A7982" t="s">
        <v>1640</v>
      </c>
      <c r="B7982" t="s">
        <v>1655</v>
      </c>
      <c r="C7982">
        <v>201011</v>
      </c>
      <c r="D7982">
        <v>29</v>
      </c>
      <c r="E7982" t="s">
        <v>1212</v>
      </c>
      <c r="F7982">
        <v>780</v>
      </c>
      <c r="G7982">
        <v>497</v>
      </c>
      <c r="H7982">
        <v>34</v>
      </c>
      <c r="I7982">
        <v>43112059400</v>
      </c>
      <c r="J7982">
        <v>8</v>
      </c>
      <c r="K7982" t="s">
        <v>1642</v>
      </c>
      <c r="L7982">
        <v>2531</v>
      </c>
      <c r="M7982" t="s">
        <v>1214</v>
      </c>
      <c r="N7982" t="s">
        <v>1643</v>
      </c>
      <c r="O7982">
        <v>0</v>
      </c>
      <c r="P7982" t="s">
        <v>1207</v>
      </c>
      <c r="Q7982">
        <v>19841201</v>
      </c>
      <c r="R7982">
        <v>891012369</v>
      </c>
    </row>
    <row r="7983" spans="1:18">
      <c r="A7983" t="s">
        <v>1640</v>
      </c>
      <c r="B7983" t="s">
        <v>1656</v>
      </c>
      <c r="C7983">
        <v>201011</v>
      </c>
      <c r="D7983">
        <v>3</v>
      </c>
      <c r="E7983" t="s">
        <v>1212</v>
      </c>
      <c r="F7983">
        <v>34</v>
      </c>
      <c r="G7983">
        <v>57</v>
      </c>
      <c r="H7983">
        <v>1</v>
      </c>
      <c r="I7983">
        <v>43112058000</v>
      </c>
      <c r="J7983">
        <v>8</v>
      </c>
      <c r="K7983" t="s">
        <v>1642</v>
      </c>
      <c r="L7983">
        <v>2531</v>
      </c>
      <c r="M7983" t="s">
        <v>1214</v>
      </c>
      <c r="N7983" t="s">
        <v>1643</v>
      </c>
      <c r="O7983">
        <v>0</v>
      </c>
      <c r="P7983" t="s">
        <v>1207</v>
      </c>
      <c r="Q7983">
        <v>19840501</v>
      </c>
      <c r="R7983">
        <v>891012369</v>
      </c>
    </row>
    <row r="7984" spans="1:18">
      <c r="A7984" t="s">
        <v>1640</v>
      </c>
      <c r="B7984" t="s">
        <v>1657</v>
      </c>
      <c r="C7984">
        <v>201011</v>
      </c>
      <c r="D7984">
        <v>30</v>
      </c>
      <c r="E7984" t="s">
        <v>1212</v>
      </c>
      <c r="F7984">
        <v>2621</v>
      </c>
      <c r="G7984">
        <v>595</v>
      </c>
      <c r="H7984">
        <v>39</v>
      </c>
      <c r="I7984">
        <v>43112061700</v>
      </c>
      <c r="J7984">
        <v>8</v>
      </c>
      <c r="K7984" t="s">
        <v>1642</v>
      </c>
      <c r="L7984">
        <v>2531</v>
      </c>
      <c r="M7984" t="s">
        <v>1214</v>
      </c>
      <c r="N7984" t="s">
        <v>1643</v>
      </c>
      <c r="O7984">
        <v>0</v>
      </c>
      <c r="P7984" t="s">
        <v>1207</v>
      </c>
      <c r="Q7984">
        <v>19860401</v>
      </c>
      <c r="R7984">
        <v>891012369</v>
      </c>
    </row>
    <row r="7985" spans="1:18">
      <c r="A7985" t="s">
        <v>1640</v>
      </c>
      <c r="B7985" t="s">
        <v>1670</v>
      </c>
      <c r="C7985">
        <v>201011</v>
      </c>
      <c r="D7985">
        <v>29</v>
      </c>
      <c r="E7985" t="s">
        <v>1212</v>
      </c>
      <c r="F7985">
        <v>3027</v>
      </c>
      <c r="G7985">
        <v>3672</v>
      </c>
      <c r="H7985">
        <v>48824</v>
      </c>
      <c r="I7985">
        <v>43112061300</v>
      </c>
      <c r="J7985">
        <v>8</v>
      </c>
      <c r="K7985" t="s">
        <v>1642</v>
      </c>
      <c r="L7985">
        <v>2531</v>
      </c>
      <c r="M7985" t="s">
        <v>1214</v>
      </c>
      <c r="N7985" t="s">
        <v>1643</v>
      </c>
      <c r="O7985">
        <v>0</v>
      </c>
      <c r="P7985" t="s">
        <v>1207</v>
      </c>
      <c r="Q7985">
        <v>19851001</v>
      </c>
      <c r="R7985">
        <v>891012369</v>
      </c>
    </row>
    <row r="7986" spans="1:18">
      <c r="A7986" t="s">
        <v>1640</v>
      </c>
      <c r="B7986" t="s">
        <v>1658</v>
      </c>
      <c r="C7986">
        <v>201011</v>
      </c>
      <c r="D7986">
        <v>30</v>
      </c>
      <c r="E7986" t="s">
        <v>1212</v>
      </c>
      <c r="F7986">
        <v>1348</v>
      </c>
      <c r="G7986">
        <v>271</v>
      </c>
      <c r="H7986">
        <v>18</v>
      </c>
      <c r="I7986">
        <v>43112060301</v>
      </c>
      <c r="J7986">
        <v>8</v>
      </c>
      <c r="K7986" t="s">
        <v>1642</v>
      </c>
      <c r="L7986">
        <v>2531</v>
      </c>
      <c r="M7986" t="s">
        <v>1214</v>
      </c>
      <c r="N7986" t="s">
        <v>1643</v>
      </c>
      <c r="O7986">
        <v>0</v>
      </c>
      <c r="P7986" t="s">
        <v>1207</v>
      </c>
      <c r="Q7986">
        <v>19851201</v>
      </c>
      <c r="R7986">
        <v>891012369</v>
      </c>
    </row>
    <row r="7987" spans="1:18">
      <c r="A7987" t="s">
        <v>1640</v>
      </c>
      <c r="B7987" t="s">
        <v>1671</v>
      </c>
      <c r="C7987">
        <v>201011</v>
      </c>
      <c r="D7987">
        <v>29</v>
      </c>
      <c r="E7987" t="s">
        <v>1212</v>
      </c>
      <c r="F7987">
        <v>5256</v>
      </c>
      <c r="G7987">
        <v>11531</v>
      </c>
      <c r="H7987">
        <v>43310</v>
      </c>
      <c r="I7987">
        <v>43112060700</v>
      </c>
      <c r="J7987">
        <v>8</v>
      </c>
      <c r="K7987" t="s">
        <v>1642</v>
      </c>
      <c r="L7987">
        <v>2531</v>
      </c>
      <c r="M7987" t="s">
        <v>1214</v>
      </c>
      <c r="N7987" t="s">
        <v>1643</v>
      </c>
      <c r="O7987">
        <v>0</v>
      </c>
      <c r="P7987" t="s">
        <v>1207</v>
      </c>
      <c r="Q7987">
        <v>19850501</v>
      </c>
      <c r="R7987">
        <v>891012369</v>
      </c>
    </row>
    <row r="7988" spans="1:18">
      <c r="A7988" t="s">
        <v>1640</v>
      </c>
      <c r="B7988" t="s">
        <v>1659</v>
      </c>
      <c r="C7988">
        <v>201011</v>
      </c>
      <c r="D7988">
        <v>30</v>
      </c>
      <c r="E7988" t="s">
        <v>1212</v>
      </c>
      <c r="F7988">
        <v>844</v>
      </c>
      <c r="G7988">
        <v>514</v>
      </c>
      <c r="H7988">
        <v>1185</v>
      </c>
      <c r="I7988">
        <v>43112061100</v>
      </c>
      <c r="J7988">
        <v>8</v>
      </c>
      <c r="K7988" t="s">
        <v>1642</v>
      </c>
      <c r="L7988">
        <v>2531</v>
      </c>
      <c r="M7988" t="s">
        <v>1214</v>
      </c>
      <c r="N7988" t="s">
        <v>1643</v>
      </c>
      <c r="O7988">
        <v>0</v>
      </c>
      <c r="P7988" t="s">
        <v>1207</v>
      </c>
      <c r="Q7988">
        <v>19850801</v>
      </c>
      <c r="R7988">
        <v>891012369</v>
      </c>
    </row>
    <row r="7989" spans="1:18">
      <c r="A7989" t="s">
        <v>1640</v>
      </c>
      <c r="B7989" t="s">
        <v>1660</v>
      </c>
      <c r="C7989">
        <v>201011</v>
      </c>
      <c r="D7989">
        <v>2</v>
      </c>
      <c r="E7989" t="s">
        <v>1212</v>
      </c>
      <c r="F7989">
        <v>35</v>
      </c>
      <c r="G7989">
        <v>26</v>
      </c>
      <c r="H7989">
        <v>5</v>
      </c>
      <c r="I7989">
        <v>43112061501</v>
      </c>
      <c r="J7989">
        <v>8</v>
      </c>
      <c r="K7989" t="s">
        <v>1642</v>
      </c>
      <c r="L7989">
        <v>2531</v>
      </c>
      <c r="M7989" t="s">
        <v>1214</v>
      </c>
      <c r="N7989" t="s">
        <v>1643</v>
      </c>
      <c r="O7989">
        <v>0</v>
      </c>
      <c r="P7989" t="s">
        <v>1207</v>
      </c>
      <c r="Q7989">
        <v>19980816</v>
      </c>
      <c r="R7989">
        <v>891012369</v>
      </c>
    </row>
    <row r="7990" spans="1:18">
      <c r="A7990" t="s">
        <v>1640</v>
      </c>
      <c r="B7990" t="s">
        <v>1661</v>
      </c>
      <c r="C7990">
        <v>201011</v>
      </c>
      <c r="D7990">
        <v>30</v>
      </c>
      <c r="E7990" t="s">
        <v>1212</v>
      </c>
      <c r="F7990">
        <v>1532</v>
      </c>
      <c r="G7990">
        <v>622</v>
      </c>
      <c r="H7990">
        <v>7</v>
      </c>
      <c r="I7990">
        <v>43112063901</v>
      </c>
      <c r="J7990">
        <v>8</v>
      </c>
      <c r="K7990" t="s">
        <v>1642</v>
      </c>
      <c r="L7990">
        <v>2531</v>
      </c>
      <c r="M7990" t="s">
        <v>1214</v>
      </c>
      <c r="N7990" t="s">
        <v>1643</v>
      </c>
      <c r="O7990">
        <v>0</v>
      </c>
      <c r="P7990" t="s">
        <v>1207</v>
      </c>
      <c r="Q7990">
        <v>19970628</v>
      </c>
      <c r="R7990">
        <v>891012369</v>
      </c>
    </row>
    <row r="7991" spans="1:18">
      <c r="A7991" t="s">
        <v>1640</v>
      </c>
      <c r="B7991" t="s">
        <v>1662</v>
      </c>
      <c r="C7991">
        <v>201011</v>
      </c>
      <c r="D7991">
        <v>30</v>
      </c>
      <c r="E7991" t="s">
        <v>1212</v>
      </c>
      <c r="F7991">
        <v>3321</v>
      </c>
      <c r="G7991">
        <v>1677</v>
      </c>
      <c r="H7991">
        <v>858</v>
      </c>
      <c r="I7991">
        <v>43112058401</v>
      </c>
      <c r="J7991">
        <v>8</v>
      </c>
      <c r="K7991" t="s">
        <v>1642</v>
      </c>
      <c r="L7991">
        <v>2531</v>
      </c>
      <c r="M7991" t="s">
        <v>1214</v>
      </c>
      <c r="N7991" t="s">
        <v>1643</v>
      </c>
      <c r="O7991">
        <v>0</v>
      </c>
      <c r="P7991" t="s">
        <v>1207</v>
      </c>
      <c r="Q7991">
        <v>19940101</v>
      </c>
      <c r="R7991">
        <v>891012369</v>
      </c>
    </row>
    <row r="7992" spans="1:18">
      <c r="A7992" t="s">
        <v>1640</v>
      </c>
      <c r="B7992" t="s">
        <v>1663</v>
      </c>
      <c r="C7992">
        <v>201011</v>
      </c>
      <c r="D7992">
        <v>30</v>
      </c>
      <c r="E7992" t="s">
        <v>1212</v>
      </c>
      <c r="F7992">
        <v>2539</v>
      </c>
      <c r="G7992">
        <v>1554</v>
      </c>
      <c r="H7992">
        <v>782</v>
      </c>
      <c r="I7992">
        <v>43112075400</v>
      </c>
      <c r="J7992">
        <v>8</v>
      </c>
      <c r="K7992" t="s">
        <v>1642</v>
      </c>
      <c r="L7992">
        <v>2531</v>
      </c>
      <c r="M7992" t="s">
        <v>1214</v>
      </c>
      <c r="N7992" t="s">
        <v>1643</v>
      </c>
      <c r="O7992">
        <v>0</v>
      </c>
      <c r="P7992" t="s">
        <v>1207</v>
      </c>
      <c r="Q7992">
        <v>19970329</v>
      </c>
      <c r="R7992">
        <v>891012369</v>
      </c>
    </row>
    <row r="7993" spans="1:18">
      <c r="A7993" t="s">
        <v>1640</v>
      </c>
      <c r="B7993" t="s">
        <v>1664</v>
      </c>
      <c r="C7993">
        <v>201011</v>
      </c>
      <c r="D7993">
        <v>30</v>
      </c>
      <c r="E7993" t="s">
        <v>1212</v>
      </c>
      <c r="F7993">
        <v>1288</v>
      </c>
      <c r="G7993">
        <v>526</v>
      </c>
      <c r="H7993">
        <v>881</v>
      </c>
      <c r="I7993">
        <v>43112060501</v>
      </c>
      <c r="J7993">
        <v>8</v>
      </c>
      <c r="K7993" t="s">
        <v>1642</v>
      </c>
      <c r="L7993">
        <v>2531</v>
      </c>
      <c r="M7993" t="s">
        <v>1214</v>
      </c>
      <c r="N7993" t="s">
        <v>1643</v>
      </c>
      <c r="O7993">
        <v>0</v>
      </c>
      <c r="P7993" t="s">
        <v>1207</v>
      </c>
      <c r="Q7993">
        <v>19961123</v>
      </c>
      <c r="R7993">
        <v>891012369</v>
      </c>
    </row>
    <row r="7994" spans="1:18">
      <c r="A7994" t="s">
        <v>1640</v>
      </c>
      <c r="B7994" t="s">
        <v>1665</v>
      </c>
      <c r="C7994">
        <v>201011</v>
      </c>
      <c r="D7994">
        <v>29</v>
      </c>
      <c r="E7994" t="s">
        <v>1212</v>
      </c>
      <c r="F7994">
        <v>3198</v>
      </c>
      <c r="G7994">
        <v>1301</v>
      </c>
      <c r="H7994">
        <v>4073</v>
      </c>
      <c r="I7994">
        <v>43112064202</v>
      </c>
      <c r="J7994">
        <v>8</v>
      </c>
      <c r="K7994" t="s">
        <v>1642</v>
      </c>
      <c r="L7994">
        <v>2531</v>
      </c>
      <c r="M7994" t="s">
        <v>1214</v>
      </c>
      <c r="N7994" t="s">
        <v>1643</v>
      </c>
      <c r="O7994">
        <v>0</v>
      </c>
      <c r="P7994" t="s">
        <v>1207</v>
      </c>
      <c r="Q7994">
        <v>19970317</v>
      </c>
      <c r="R7994">
        <v>891012369</v>
      </c>
    </row>
    <row r="7995" spans="1:18">
      <c r="A7995" t="s">
        <v>1644</v>
      </c>
      <c r="B7995" t="s">
        <v>1645</v>
      </c>
      <c r="C7995">
        <v>201012</v>
      </c>
      <c r="D7995">
        <v>30</v>
      </c>
      <c r="E7995" t="s">
        <v>1212</v>
      </c>
      <c r="F7995">
        <v>11387</v>
      </c>
      <c r="G7995">
        <v>7605</v>
      </c>
      <c r="H7995">
        <v>52</v>
      </c>
      <c r="I7995">
        <v>43112058201</v>
      </c>
      <c r="J7995">
        <v>8</v>
      </c>
      <c r="K7995" t="s">
        <v>1646</v>
      </c>
      <c r="L7995">
        <v>2531</v>
      </c>
      <c r="M7995" t="s">
        <v>1214</v>
      </c>
      <c r="N7995" t="s">
        <v>1643</v>
      </c>
      <c r="O7995">
        <v>0</v>
      </c>
      <c r="P7995" t="s">
        <v>1207</v>
      </c>
      <c r="Q7995">
        <v>19980322</v>
      </c>
      <c r="R7995">
        <v>891012369</v>
      </c>
    </row>
    <row r="7996" spans="1:18">
      <c r="A7996" t="s">
        <v>1640</v>
      </c>
      <c r="B7996" t="s">
        <v>1669</v>
      </c>
      <c r="C7996">
        <v>201012</v>
      </c>
      <c r="D7996">
        <v>30</v>
      </c>
      <c r="E7996" t="s">
        <v>1212</v>
      </c>
      <c r="F7996">
        <v>2505</v>
      </c>
      <c r="G7996">
        <v>1467</v>
      </c>
      <c r="H7996">
        <v>415</v>
      </c>
      <c r="I7996">
        <v>43112048100</v>
      </c>
      <c r="J7996">
        <v>8</v>
      </c>
      <c r="K7996" t="s">
        <v>1642</v>
      </c>
      <c r="L7996">
        <v>2531</v>
      </c>
      <c r="M7996" t="s">
        <v>1214</v>
      </c>
      <c r="N7996" t="s">
        <v>1643</v>
      </c>
      <c r="O7996">
        <v>0</v>
      </c>
      <c r="P7996" t="s">
        <v>1207</v>
      </c>
      <c r="Q7996">
        <v>19820101</v>
      </c>
      <c r="R7996">
        <v>891012369</v>
      </c>
    </row>
    <row r="7997" spans="1:18">
      <c r="A7997" t="s">
        <v>1640</v>
      </c>
      <c r="B7997" t="s">
        <v>1648</v>
      </c>
      <c r="C7997">
        <v>201012</v>
      </c>
      <c r="D7997">
        <v>30</v>
      </c>
      <c r="E7997" t="s">
        <v>1212</v>
      </c>
      <c r="F7997">
        <v>1210</v>
      </c>
      <c r="G7997">
        <v>2835</v>
      </c>
      <c r="H7997">
        <v>264</v>
      </c>
      <c r="I7997">
        <v>43112048901</v>
      </c>
      <c r="J7997">
        <v>8</v>
      </c>
      <c r="K7997" t="s">
        <v>1642</v>
      </c>
      <c r="L7997">
        <v>2531</v>
      </c>
      <c r="M7997" t="s">
        <v>1214</v>
      </c>
      <c r="N7997" t="s">
        <v>1643</v>
      </c>
      <c r="O7997">
        <v>0</v>
      </c>
      <c r="P7997" t="s">
        <v>1207</v>
      </c>
      <c r="Q7997">
        <v>19830101</v>
      </c>
      <c r="R7997">
        <v>891012369</v>
      </c>
    </row>
    <row r="7998" spans="1:18">
      <c r="A7998" t="s">
        <v>1640</v>
      </c>
      <c r="B7998" t="s">
        <v>1649</v>
      </c>
      <c r="C7998">
        <v>201012</v>
      </c>
      <c r="D7998">
        <v>31</v>
      </c>
      <c r="E7998" t="s">
        <v>1212</v>
      </c>
      <c r="F7998">
        <v>980</v>
      </c>
      <c r="G7998">
        <v>799</v>
      </c>
      <c r="H7998">
        <v>3696</v>
      </c>
      <c r="I7998">
        <v>43112051300</v>
      </c>
      <c r="J7998">
        <v>8</v>
      </c>
      <c r="K7998" t="s">
        <v>1642</v>
      </c>
      <c r="L7998">
        <v>2531</v>
      </c>
      <c r="M7998" t="s">
        <v>1214</v>
      </c>
      <c r="N7998" t="s">
        <v>1643</v>
      </c>
      <c r="O7998">
        <v>0</v>
      </c>
      <c r="P7998" t="s">
        <v>1207</v>
      </c>
      <c r="Q7998">
        <v>19820901</v>
      </c>
      <c r="R7998">
        <v>891012369</v>
      </c>
    </row>
    <row r="7999" spans="1:18">
      <c r="A7999" t="s">
        <v>1640</v>
      </c>
      <c r="B7999" t="s">
        <v>1666</v>
      </c>
      <c r="C7999">
        <v>201012</v>
      </c>
      <c r="D7999">
        <v>31</v>
      </c>
      <c r="E7999" t="s">
        <v>1212</v>
      </c>
      <c r="F7999">
        <v>71</v>
      </c>
      <c r="G7999">
        <v>33</v>
      </c>
      <c r="H7999">
        <v>1137</v>
      </c>
      <c r="I7999">
        <v>43112052200</v>
      </c>
      <c r="J7999">
        <v>8</v>
      </c>
      <c r="K7999" t="s">
        <v>1642</v>
      </c>
      <c r="L7999">
        <v>2531</v>
      </c>
      <c r="M7999" t="s">
        <v>1214</v>
      </c>
      <c r="N7999" t="s">
        <v>1643</v>
      </c>
      <c r="O7999">
        <v>0</v>
      </c>
      <c r="P7999" t="s">
        <v>1207</v>
      </c>
      <c r="Q7999">
        <v>19821101</v>
      </c>
      <c r="R7999">
        <v>891012369</v>
      </c>
    </row>
    <row r="8000" spans="1:18">
      <c r="A8000" t="s">
        <v>1640</v>
      </c>
      <c r="B8000" t="s">
        <v>1650</v>
      </c>
      <c r="C8000">
        <v>201012</v>
      </c>
      <c r="D8000">
        <v>30</v>
      </c>
      <c r="E8000" t="s">
        <v>1212</v>
      </c>
      <c r="F8000">
        <v>1387</v>
      </c>
      <c r="G8000">
        <v>555</v>
      </c>
      <c r="H8000">
        <v>3076</v>
      </c>
      <c r="I8000">
        <v>43112054600</v>
      </c>
      <c r="J8000">
        <v>8</v>
      </c>
      <c r="K8000" t="s">
        <v>1642</v>
      </c>
      <c r="L8000">
        <v>2531</v>
      </c>
      <c r="M8000" t="s">
        <v>1214</v>
      </c>
      <c r="N8000" t="s">
        <v>1643</v>
      </c>
      <c r="O8000">
        <v>0</v>
      </c>
      <c r="P8000" t="s">
        <v>1207</v>
      </c>
      <c r="Q8000">
        <v>19830701</v>
      </c>
      <c r="R8000">
        <v>891012369</v>
      </c>
    </row>
    <row r="8001" spans="1:18">
      <c r="A8001" t="s">
        <v>1640</v>
      </c>
      <c r="B8001" t="s">
        <v>1667</v>
      </c>
      <c r="C8001">
        <v>201012</v>
      </c>
      <c r="D8001">
        <v>30</v>
      </c>
      <c r="E8001" t="s">
        <v>1212</v>
      </c>
      <c r="F8001">
        <v>2725</v>
      </c>
      <c r="G8001">
        <v>967</v>
      </c>
      <c r="H8001">
        <v>7961</v>
      </c>
      <c r="I8001">
        <v>43112055000</v>
      </c>
      <c r="J8001">
        <v>8</v>
      </c>
      <c r="K8001" t="s">
        <v>1642</v>
      </c>
      <c r="L8001">
        <v>2531</v>
      </c>
      <c r="M8001" t="s">
        <v>1214</v>
      </c>
      <c r="N8001" t="s">
        <v>1643</v>
      </c>
      <c r="O8001">
        <v>0</v>
      </c>
      <c r="P8001" t="s">
        <v>1207</v>
      </c>
      <c r="Q8001">
        <v>19830701</v>
      </c>
      <c r="R8001">
        <v>891012369</v>
      </c>
    </row>
    <row r="8002" spans="1:18">
      <c r="A8002" t="s">
        <v>1640</v>
      </c>
      <c r="B8002" t="s">
        <v>1651</v>
      </c>
      <c r="C8002">
        <v>201012</v>
      </c>
      <c r="D8002">
        <v>30</v>
      </c>
      <c r="E8002" t="s">
        <v>1212</v>
      </c>
      <c r="F8002">
        <v>1595</v>
      </c>
      <c r="G8002">
        <v>1364</v>
      </c>
      <c r="H8002">
        <v>17810</v>
      </c>
      <c r="I8002">
        <v>43112056600</v>
      </c>
      <c r="J8002">
        <v>8</v>
      </c>
      <c r="K8002" t="s">
        <v>1642</v>
      </c>
      <c r="L8002">
        <v>2531</v>
      </c>
      <c r="M8002" t="s">
        <v>1214</v>
      </c>
      <c r="N8002" t="s">
        <v>1643</v>
      </c>
      <c r="O8002">
        <v>0</v>
      </c>
      <c r="P8002" t="s">
        <v>1207</v>
      </c>
      <c r="Q8002">
        <v>19831201</v>
      </c>
      <c r="R8002">
        <v>891012369</v>
      </c>
    </row>
    <row r="8003" spans="1:18">
      <c r="A8003" t="s">
        <v>1640</v>
      </c>
      <c r="B8003" t="s">
        <v>1668</v>
      </c>
      <c r="C8003">
        <v>201012</v>
      </c>
      <c r="D8003">
        <v>29</v>
      </c>
      <c r="E8003" t="s">
        <v>1212</v>
      </c>
      <c r="F8003">
        <v>140</v>
      </c>
      <c r="G8003">
        <v>845</v>
      </c>
      <c r="H8003">
        <v>2015</v>
      </c>
      <c r="I8003">
        <v>43112055500</v>
      </c>
      <c r="J8003">
        <v>8</v>
      </c>
      <c r="K8003" t="s">
        <v>1642</v>
      </c>
      <c r="L8003">
        <v>2531</v>
      </c>
      <c r="M8003" t="s">
        <v>1214</v>
      </c>
      <c r="N8003" t="s">
        <v>1643</v>
      </c>
      <c r="O8003">
        <v>0</v>
      </c>
      <c r="P8003" t="s">
        <v>1207</v>
      </c>
      <c r="Q8003">
        <v>19830901</v>
      </c>
      <c r="R8003">
        <v>891012369</v>
      </c>
    </row>
    <row r="8004" spans="1:18">
      <c r="A8004" t="s">
        <v>1640</v>
      </c>
      <c r="B8004" t="s">
        <v>1652</v>
      </c>
      <c r="C8004">
        <v>201012</v>
      </c>
      <c r="D8004">
        <v>31</v>
      </c>
      <c r="E8004" t="s">
        <v>1212</v>
      </c>
      <c r="F8004">
        <v>1992</v>
      </c>
      <c r="G8004">
        <v>1510</v>
      </c>
      <c r="H8004">
        <v>54</v>
      </c>
      <c r="I8004">
        <v>43112057500</v>
      </c>
      <c r="J8004">
        <v>8</v>
      </c>
      <c r="K8004" t="s">
        <v>1642</v>
      </c>
      <c r="L8004">
        <v>2531</v>
      </c>
      <c r="M8004" t="s">
        <v>1214</v>
      </c>
      <c r="N8004" t="s">
        <v>1643</v>
      </c>
      <c r="O8004">
        <v>0</v>
      </c>
      <c r="P8004" t="s">
        <v>1207</v>
      </c>
      <c r="Q8004">
        <v>19840501</v>
      </c>
      <c r="R8004">
        <v>891012369</v>
      </c>
    </row>
    <row r="8005" spans="1:18">
      <c r="A8005" t="s">
        <v>1640</v>
      </c>
      <c r="B8005" t="s">
        <v>1653</v>
      </c>
      <c r="C8005">
        <v>201012</v>
      </c>
      <c r="D8005">
        <v>30</v>
      </c>
      <c r="E8005" t="s">
        <v>1212</v>
      </c>
      <c r="F8005">
        <v>1721</v>
      </c>
      <c r="G8005">
        <v>863</v>
      </c>
      <c r="H8005">
        <v>2404</v>
      </c>
      <c r="I8005">
        <v>43112055700</v>
      </c>
      <c r="J8005">
        <v>8</v>
      </c>
      <c r="K8005" t="s">
        <v>1642</v>
      </c>
      <c r="L8005">
        <v>2531</v>
      </c>
      <c r="M8005" t="s">
        <v>1214</v>
      </c>
      <c r="N8005" t="s">
        <v>1643</v>
      </c>
      <c r="O8005">
        <v>0</v>
      </c>
      <c r="P8005" t="s">
        <v>1207</v>
      </c>
      <c r="Q8005">
        <v>19831001</v>
      </c>
      <c r="R8005">
        <v>891012369</v>
      </c>
    </row>
    <row r="8006" spans="1:18">
      <c r="A8006" t="s">
        <v>1640</v>
      </c>
      <c r="B8006" t="s">
        <v>1654</v>
      </c>
      <c r="C8006">
        <v>201012</v>
      </c>
      <c r="D8006">
        <v>30</v>
      </c>
      <c r="E8006" t="s">
        <v>1212</v>
      </c>
      <c r="F8006">
        <v>1390</v>
      </c>
      <c r="G8006">
        <v>1179</v>
      </c>
      <c r="H8006">
        <v>404</v>
      </c>
      <c r="I8006">
        <v>43112057200</v>
      </c>
      <c r="J8006">
        <v>8</v>
      </c>
      <c r="K8006" t="s">
        <v>1642</v>
      </c>
      <c r="L8006">
        <v>2531</v>
      </c>
      <c r="M8006" t="s">
        <v>1214</v>
      </c>
      <c r="N8006" t="s">
        <v>1643</v>
      </c>
      <c r="O8006">
        <v>0</v>
      </c>
      <c r="P8006" t="s">
        <v>1207</v>
      </c>
      <c r="Q8006">
        <v>19840201</v>
      </c>
      <c r="R8006">
        <v>891012369</v>
      </c>
    </row>
    <row r="8007" spans="1:18">
      <c r="A8007" t="s">
        <v>1640</v>
      </c>
      <c r="B8007" t="s">
        <v>1655</v>
      </c>
      <c r="C8007">
        <v>201012</v>
      </c>
      <c r="D8007">
        <v>31</v>
      </c>
      <c r="E8007" t="s">
        <v>1212</v>
      </c>
      <c r="F8007">
        <v>620</v>
      </c>
      <c r="G8007">
        <v>328</v>
      </c>
      <c r="H8007">
        <v>18</v>
      </c>
      <c r="I8007">
        <v>43112059400</v>
      </c>
      <c r="J8007">
        <v>8</v>
      </c>
      <c r="K8007" t="s">
        <v>1642</v>
      </c>
      <c r="L8007">
        <v>2531</v>
      </c>
      <c r="M8007" t="s">
        <v>1214</v>
      </c>
      <c r="N8007" t="s">
        <v>1643</v>
      </c>
      <c r="O8007">
        <v>0</v>
      </c>
      <c r="P8007" t="s">
        <v>1207</v>
      </c>
      <c r="Q8007">
        <v>19841201</v>
      </c>
      <c r="R8007">
        <v>891012369</v>
      </c>
    </row>
    <row r="8008" spans="1:18">
      <c r="A8008" t="s">
        <v>1640</v>
      </c>
      <c r="B8008" t="s">
        <v>1656</v>
      </c>
      <c r="C8008">
        <v>201012</v>
      </c>
      <c r="D8008">
        <v>8</v>
      </c>
      <c r="E8008" t="s">
        <v>1212</v>
      </c>
      <c r="F8008">
        <v>210</v>
      </c>
      <c r="G8008">
        <v>161</v>
      </c>
      <c r="H8008">
        <v>16</v>
      </c>
      <c r="I8008">
        <v>43112058000</v>
      </c>
      <c r="J8008">
        <v>8</v>
      </c>
      <c r="K8008" t="s">
        <v>1642</v>
      </c>
      <c r="L8008">
        <v>2531</v>
      </c>
      <c r="M8008" t="s">
        <v>1214</v>
      </c>
      <c r="N8008" t="s">
        <v>1643</v>
      </c>
      <c r="O8008">
        <v>0</v>
      </c>
      <c r="P8008" t="s">
        <v>1207</v>
      </c>
      <c r="Q8008">
        <v>19840501</v>
      </c>
      <c r="R8008">
        <v>891012369</v>
      </c>
    </row>
    <row r="8009" spans="1:18">
      <c r="A8009" t="s">
        <v>1640</v>
      </c>
      <c r="B8009" t="s">
        <v>1657</v>
      </c>
      <c r="C8009">
        <v>201012</v>
      </c>
      <c r="D8009">
        <v>31</v>
      </c>
      <c r="E8009" t="s">
        <v>1212</v>
      </c>
      <c r="F8009">
        <v>3172</v>
      </c>
      <c r="G8009">
        <v>939</v>
      </c>
      <c r="H8009">
        <v>45</v>
      </c>
      <c r="I8009">
        <v>43112061700</v>
      </c>
      <c r="J8009">
        <v>8</v>
      </c>
      <c r="K8009" t="s">
        <v>1642</v>
      </c>
      <c r="L8009">
        <v>2531</v>
      </c>
      <c r="M8009" t="s">
        <v>1214</v>
      </c>
      <c r="N8009" t="s">
        <v>1643</v>
      </c>
      <c r="O8009">
        <v>0</v>
      </c>
      <c r="P8009" t="s">
        <v>1207</v>
      </c>
      <c r="Q8009">
        <v>19860401</v>
      </c>
      <c r="R8009">
        <v>891012369</v>
      </c>
    </row>
    <row r="8010" spans="1:18">
      <c r="A8010" t="s">
        <v>1640</v>
      </c>
      <c r="B8010" t="s">
        <v>1670</v>
      </c>
      <c r="C8010">
        <v>201012</v>
      </c>
      <c r="D8010">
        <v>31</v>
      </c>
      <c r="E8010" t="s">
        <v>1212</v>
      </c>
      <c r="F8010">
        <v>3500</v>
      </c>
      <c r="G8010">
        <v>3898</v>
      </c>
      <c r="H8010">
        <v>48741</v>
      </c>
      <c r="I8010">
        <v>43112061300</v>
      </c>
      <c r="J8010">
        <v>8</v>
      </c>
      <c r="K8010" t="s">
        <v>1642</v>
      </c>
      <c r="L8010">
        <v>2531</v>
      </c>
      <c r="M8010" t="s">
        <v>1214</v>
      </c>
      <c r="N8010" t="s">
        <v>1643</v>
      </c>
      <c r="O8010">
        <v>0</v>
      </c>
      <c r="P8010" t="s">
        <v>1207</v>
      </c>
      <c r="Q8010">
        <v>19851001</v>
      </c>
      <c r="R8010">
        <v>891012369</v>
      </c>
    </row>
    <row r="8011" spans="1:18">
      <c r="A8011" t="s">
        <v>1640</v>
      </c>
      <c r="B8011" t="s">
        <v>1658</v>
      </c>
      <c r="C8011">
        <v>201012</v>
      </c>
      <c r="D8011">
        <v>29</v>
      </c>
      <c r="E8011" t="s">
        <v>1212</v>
      </c>
      <c r="F8011">
        <v>980</v>
      </c>
      <c r="G8011">
        <v>244</v>
      </c>
      <c r="H8011">
        <v>0</v>
      </c>
      <c r="I8011">
        <v>43112060301</v>
      </c>
      <c r="J8011">
        <v>8</v>
      </c>
      <c r="K8011" t="s">
        <v>1642</v>
      </c>
      <c r="L8011">
        <v>2531</v>
      </c>
      <c r="M8011" t="s">
        <v>1214</v>
      </c>
      <c r="N8011" t="s">
        <v>1643</v>
      </c>
      <c r="O8011">
        <v>0</v>
      </c>
      <c r="P8011" t="s">
        <v>1207</v>
      </c>
      <c r="Q8011">
        <v>19851201</v>
      </c>
      <c r="R8011">
        <v>891012369</v>
      </c>
    </row>
    <row r="8012" spans="1:18">
      <c r="A8012" t="s">
        <v>1640</v>
      </c>
      <c r="B8012" t="s">
        <v>1671</v>
      </c>
      <c r="C8012">
        <v>201012</v>
      </c>
      <c r="D8012">
        <v>30</v>
      </c>
      <c r="E8012" t="s">
        <v>1212</v>
      </c>
      <c r="F8012">
        <v>4192</v>
      </c>
      <c r="G8012">
        <v>12255</v>
      </c>
      <c r="H8012">
        <v>39419</v>
      </c>
      <c r="I8012">
        <v>43112060700</v>
      </c>
      <c r="J8012">
        <v>8</v>
      </c>
      <c r="K8012" t="s">
        <v>1642</v>
      </c>
      <c r="L8012">
        <v>2531</v>
      </c>
      <c r="M8012" t="s">
        <v>1214</v>
      </c>
      <c r="N8012" t="s">
        <v>1643</v>
      </c>
      <c r="O8012">
        <v>0</v>
      </c>
      <c r="P8012" t="s">
        <v>1207</v>
      </c>
      <c r="Q8012">
        <v>19850501</v>
      </c>
      <c r="R8012">
        <v>891012369</v>
      </c>
    </row>
    <row r="8013" spans="1:18">
      <c r="A8013" t="s">
        <v>1640</v>
      </c>
      <c r="B8013" t="s">
        <v>1659</v>
      </c>
      <c r="C8013">
        <v>201012</v>
      </c>
      <c r="D8013">
        <v>31</v>
      </c>
      <c r="E8013" t="s">
        <v>1212</v>
      </c>
      <c r="F8013">
        <v>803</v>
      </c>
      <c r="G8013">
        <v>843</v>
      </c>
      <c r="H8013">
        <v>1510</v>
      </c>
      <c r="I8013">
        <v>43112061100</v>
      </c>
      <c r="J8013">
        <v>8</v>
      </c>
      <c r="K8013" t="s">
        <v>1642</v>
      </c>
      <c r="L8013">
        <v>2531</v>
      </c>
      <c r="M8013" t="s">
        <v>1214</v>
      </c>
      <c r="N8013" t="s">
        <v>1643</v>
      </c>
      <c r="O8013">
        <v>0</v>
      </c>
      <c r="P8013" t="s">
        <v>1207</v>
      </c>
      <c r="Q8013">
        <v>19850801</v>
      </c>
      <c r="R8013">
        <v>891012369</v>
      </c>
    </row>
    <row r="8014" spans="1:18">
      <c r="A8014" t="s">
        <v>1640</v>
      </c>
      <c r="B8014" t="s">
        <v>1660</v>
      </c>
      <c r="C8014">
        <v>201012</v>
      </c>
      <c r="D8014">
        <v>8</v>
      </c>
      <c r="E8014" t="s">
        <v>1212</v>
      </c>
      <c r="F8014">
        <v>286</v>
      </c>
      <c r="G8014">
        <v>213</v>
      </c>
      <c r="H8014">
        <v>15</v>
      </c>
      <c r="I8014">
        <v>43112061501</v>
      </c>
      <c r="J8014">
        <v>8</v>
      </c>
      <c r="K8014" t="s">
        <v>1642</v>
      </c>
      <c r="L8014">
        <v>2531</v>
      </c>
      <c r="M8014" t="s">
        <v>1214</v>
      </c>
      <c r="N8014" t="s">
        <v>1643</v>
      </c>
      <c r="O8014">
        <v>0</v>
      </c>
      <c r="P8014" t="s">
        <v>1207</v>
      </c>
      <c r="Q8014">
        <v>19980816</v>
      </c>
      <c r="R8014">
        <v>891012369</v>
      </c>
    </row>
    <row r="8015" spans="1:18">
      <c r="A8015" t="s">
        <v>1640</v>
      </c>
      <c r="B8015" t="s">
        <v>1661</v>
      </c>
      <c r="C8015">
        <v>201012</v>
      </c>
      <c r="D8015">
        <v>31</v>
      </c>
      <c r="E8015" t="s">
        <v>1212</v>
      </c>
      <c r="F8015">
        <v>1604</v>
      </c>
      <c r="G8015">
        <v>722</v>
      </c>
      <c r="H8015">
        <v>7</v>
      </c>
      <c r="I8015">
        <v>43112063901</v>
      </c>
      <c r="J8015">
        <v>8</v>
      </c>
      <c r="K8015" t="s">
        <v>1642</v>
      </c>
      <c r="L8015">
        <v>2531</v>
      </c>
      <c r="M8015" t="s">
        <v>1214</v>
      </c>
      <c r="N8015" t="s">
        <v>1643</v>
      </c>
      <c r="O8015">
        <v>0</v>
      </c>
      <c r="P8015" t="s">
        <v>1207</v>
      </c>
      <c r="Q8015">
        <v>19970628</v>
      </c>
      <c r="R8015">
        <v>891012369</v>
      </c>
    </row>
    <row r="8016" spans="1:18">
      <c r="A8016" t="s">
        <v>1640</v>
      </c>
      <c r="B8016" t="s">
        <v>1662</v>
      </c>
      <c r="C8016">
        <v>201012</v>
      </c>
      <c r="D8016">
        <v>30</v>
      </c>
      <c r="E8016" t="s">
        <v>1212</v>
      </c>
      <c r="F8016">
        <v>2926</v>
      </c>
      <c r="G8016">
        <v>2001</v>
      </c>
      <c r="H8016">
        <v>948</v>
      </c>
      <c r="I8016">
        <v>43112058401</v>
      </c>
      <c r="J8016">
        <v>8</v>
      </c>
      <c r="K8016" t="s">
        <v>1642</v>
      </c>
      <c r="L8016">
        <v>2531</v>
      </c>
      <c r="M8016" t="s">
        <v>1214</v>
      </c>
      <c r="N8016" t="s">
        <v>1643</v>
      </c>
      <c r="O8016">
        <v>0</v>
      </c>
      <c r="P8016" t="s">
        <v>1207</v>
      </c>
      <c r="Q8016">
        <v>19940101</v>
      </c>
      <c r="R8016">
        <v>891012369</v>
      </c>
    </row>
    <row r="8017" spans="1:18">
      <c r="A8017" t="s">
        <v>1640</v>
      </c>
      <c r="B8017" t="s">
        <v>1663</v>
      </c>
      <c r="C8017">
        <v>201012</v>
      </c>
      <c r="D8017">
        <v>30</v>
      </c>
      <c r="E8017" t="s">
        <v>1212</v>
      </c>
      <c r="F8017">
        <v>2476</v>
      </c>
      <c r="G8017">
        <v>2072</v>
      </c>
      <c r="H8017">
        <v>626</v>
      </c>
      <c r="I8017">
        <v>43112075400</v>
      </c>
      <c r="J8017">
        <v>8</v>
      </c>
      <c r="K8017" t="s">
        <v>1642</v>
      </c>
      <c r="L8017">
        <v>2531</v>
      </c>
      <c r="M8017" t="s">
        <v>1214</v>
      </c>
      <c r="N8017" t="s">
        <v>1643</v>
      </c>
      <c r="O8017">
        <v>0</v>
      </c>
      <c r="P8017" t="s">
        <v>1207</v>
      </c>
      <c r="Q8017">
        <v>19970329</v>
      </c>
      <c r="R8017">
        <v>891012369</v>
      </c>
    </row>
    <row r="8018" spans="1:18">
      <c r="A8018" t="s">
        <v>1640</v>
      </c>
      <c r="B8018" t="s">
        <v>1664</v>
      </c>
      <c r="C8018">
        <v>201012</v>
      </c>
      <c r="D8018">
        <v>30</v>
      </c>
      <c r="E8018" t="s">
        <v>1212</v>
      </c>
      <c r="F8018">
        <v>1159</v>
      </c>
      <c r="G8018">
        <v>577</v>
      </c>
      <c r="H8018">
        <v>923</v>
      </c>
      <c r="I8018">
        <v>43112060501</v>
      </c>
      <c r="J8018">
        <v>8</v>
      </c>
      <c r="K8018" t="s">
        <v>1642</v>
      </c>
      <c r="L8018">
        <v>2531</v>
      </c>
      <c r="M8018" t="s">
        <v>1214</v>
      </c>
      <c r="N8018" t="s">
        <v>1643</v>
      </c>
      <c r="O8018">
        <v>0</v>
      </c>
      <c r="P8018" t="s">
        <v>1207</v>
      </c>
      <c r="Q8018">
        <v>19961123</v>
      </c>
      <c r="R8018">
        <v>891012369</v>
      </c>
    </row>
    <row r="8019" spans="1:18">
      <c r="A8019" t="s">
        <v>1640</v>
      </c>
      <c r="B8019" t="s">
        <v>1665</v>
      </c>
      <c r="C8019">
        <v>201012</v>
      </c>
      <c r="D8019">
        <v>30</v>
      </c>
      <c r="E8019" t="s">
        <v>1212</v>
      </c>
      <c r="F8019">
        <v>3246</v>
      </c>
      <c r="G8019">
        <v>1516</v>
      </c>
      <c r="H8019">
        <v>4114</v>
      </c>
      <c r="I8019">
        <v>43112064202</v>
      </c>
      <c r="J8019">
        <v>8</v>
      </c>
      <c r="K8019" t="s">
        <v>1642</v>
      </c>
      <c r="L8019">
        <v>2531</v>
      </c>
      <c r="M8019" t="s">
        <v>1214</v>
      </c>
      <c r="N8019" t="s">
        <v>1643</v>
      </c>
      <c r="O8019">
        <v>0</v>
      </c>
      <c r="P8019" t="s">
        <v>1207</v>
      </c>
      <c r="Q8019">
        <v>19970317</v>
      </c>
      <c r="R8019">
        <v>891012369</v>
      </c>
    </row>
    <row r="8020" spans="1:18">
      <c r="A8020" t="s">
        <v>1640</v>
      </c>
      <c r="B8020" t="s">
        <v>1669</v>
      </c>
      <c r="C8020">
        <v>201001</v>
      </c>
      <c r="D8020">
        <v>0</v>
      </c>
      <c r="E8020" t="s">
        <v>1212</v>
      </c>
      <c r="F8020">
        <v>0</v>
      </c>
      <c r="G8020">
        <v>0</v>
      </c>
      <c r="H8020">
        <v>0</v>
      </c>
      <c r="I8020">
        <v>43112048100</v>
      </c>
      <c r="J8020">
        <v>12</v>
      </c>
      <c r="K8020" t="s">
        <v>1642</v>
      </c>
      <c r="L8020">
        <v>2531</v>
      </c>
      <c r="M8020" t="s">
        <v>1214</v>
      </c>
      <c r="N8020" t="s">
        <v>1643</v>
      </c>
      <c r="O8020">
        <v>0</v>
      </c>
      <c r="P8020" t="s">
        <v>1207</v>
      </c>
      <c r="Q8020">
        <v>19820101</v>
      </c>
      <c r="R8020">
        <v>891012369</v>
      </c>
    </row>
    <row r="8021" spans="1:18">
      <c r="A8021" t="s">
        <v>1640</v>
      </c>
      <c r="B8021" t="s">
        <v>1672</v>
      </c>
      <c r="C8021">
        <v>201001</v>
      </c>
      <c r="D8021">
        <v>0</v>
      </c>
      <c r="E8021" t="s">
        <v>1212</v>
      </c>
      <c r="F8021">
        <v>0</v>
      </c>
      <c r="G8021">
        <v>0</v>
      </c>
      <c r="H8021">
        <v>0</v>
      </c>
      <c r="I8021">
        <v>43112049500</v>
      </c>
      <c r="J8021">
        <v>12</v>
      </c>
      <c r="K8021" t="s">
        <v>1642</v>
      </c>
      <c r="L8021">
        <v>2531</v>
      </c>
      <c r="M8021" t="s">
        <v>1214</v>
      </c>
      <c r="N8021" t="s">
        <v>1643</v>
      </c>
      <c r="O8021">
        <v>0</v>
      </c>
      <c r="P8021" t="s">
        <v>1207</v>
      </c>
      <c r="Q8021">
        <v>19820601</v>
      </c>
      <c r="R8021">
        <v>891012369</v>
      </c>
    </row>
    <row r="8022" spans="1:18">
      <c r="A8022" t="s">
        <v>1640</v>
      </c>
      <c r="B8022" t="s">
        <v>1666</v>
      </c>
      <c r="C8022">
        <v>201001</v>
      </c>
      <c r="D8022">
        <v>0</v>
      </c>
      <c r="E8022" t="s">
        <v>1212</v>
      </c>
      <c r="F8022">
        <v>0</v>
      </c>
      <c r="G8022">
        <v>0</v>
      </c>
      <c r="H8022">
        <v>0</v>
      </c>
      <c r="I8022">
        <v>43112052200</v>
      </c>
      <c r="J8022">
        <v>12</v>
      </c>
      <c r="K8022" t="s">
        <v>1642</v>
      </c>
      <c r="L8022">
        <v>2531</v>
      </c>
      <c r="M8022" t="s">
        <v>1214</v>
      </c>
      <c r="N8022" t="s">
        <v>1643</v>
      </c>
      <c r="O8022">
        <v>0</v>
      </c>
      <c r="P8022" t="s">
        <v>1207</v>
      </c>
      <c r="Q8022">
        <v>19821101</v>
      </c>
      <c r="R8022">
        <v>891012369</v>
      </c>
    </row>
    <row r="8023" spans="1:18">
      <c r="A8023" t="s">
        <v>1640</v>
      </c>
      <c r="B8023" t="s">
        <v>1673</v>
      </c>
      <c r="C8023">
        <v>201001</v>
      </c>
      <c r="D8023">
        <v>0</v>
      </c>
      <c r="E8023" t="s">
        <v>1212</v>
      </c>
      <c r="F8023">
        <v>0</v>
      </c>
      <c r="G8023">
        <v>0</v>
      </c>
      <c r="H8023">
        <v>0</v>
      </c>
      <c r="I8023">
        <v>43112054400</v>
      </c>
      <c r="J8023">
        <v>12</v>
      </c>
      <c r="K8023" t="s">
        <v>1642</v>
      </c>
      <c r="L8023">
        <v>2531</v>
      </c>
      <c r="M8023" t="s">
        <v>1214</v>
      </c>
      <c r="N8023" t="s">
        <v>1643</v>
      </c>
      <c r="O8023">
        <v>0</v>
      </c>
      <c r="P8023" t="s">
        <v>1207</v>
      </c>
      <c r="Q8023">
        <v>19830601</v>
      </c>
      <c r="R8023">
        <v>891012369</v>
      </c>
    </row>
    <row r="8024" spans="1:18">
      <c r="A8024" t="s">
        <v>1640</v>
      </c>
      <c r="B8024" t="s">
        <v>1674</v>
      </c>
      <c r="C8024">
        <v>201001</v>
      </c>
      <c r="D8024">
        <v>0</v>
      </c>
      <c r="E8024" t="s">
        <v>1212</v>
      </c>
      <c r="F8024">
        <v>0</v>
      </c>
      <c r="G8024">
        <v>0</v>
      </c>
      <c r="H8024">
        <v>0</v>
      </c>
      <c r="I8024">
        <v>43112054300</v>
      </c>
      <c r="J8024">
        <v>12</v>
      </c>
      <c r="K8024" t="s">
        <v>1642</v>
      </c>
      <c r="L8024">
        <v>2531</v>
      </c>
      <c r="M8024" t="s">
        <v>1214</v>
      </c>
      <c r="N8024" t="s">
        <v>1643</v>
      </c>
      <c r="O8024">
        <v>0</v>
      </c>
      <c r="P8024" t="s">
        <v>1207</v>
      </c>
      <c r="Q8024">
        <v>19830601</v>
      </c>
      <c r="R8024">
        <v>891012369</v>
      </c>
    </row>
    <row r="8025" spans="1:18">
      <c r="A8025" t="s">
        <v>1640</v>
      </c>
      <c r="B8025" t="s">
        <v>1675</v>
      </c>
      <c r="C8025">
        <v>201001</v>
      </c>
      <c r="D8025">
        <v>0</v>
      </c>
      <c r="E8025" t="s">
        <v>1212</v>
      </c>
      <c r="F8025">
        <v>0</v>
      </c>
      <c r="G8025">
        <v>0</v>
      </c>
      <c r="H8025">
        <v>0</v>
      </c>
      <c r="I8025">
        <v>43112055100</v>
      </c>
      <c r="J8025">
        <v>12</v>
      </c>
      <c r="K8025" t="s">
        <v>1642</v>
      </c>
      <c r="L8025">
        <v>2531</v>
      </c>
      <c r="M8025" t="s">
        <v>1214</v>
      </c>
      <c r="N8025" t="s">
        <v>1643</v>
      </c>
      <c r="O8025">
        <v>0</v>
      </c>
      <c r="P8025" t="s">
        <v>1207</v>
      </c>
      <c r="Q8025">
        <v>19830901</v>
      </c>
      <c r="R8025">
        <v>891012369</v>
      </c>
    </row>
    <row r="8026" spans="1:18">
      <c r="A8026" t="s">
        <v>1640</v>
      </c>
      <c r="B8026" t="s">
        <v>1667</v>
      </c>
      <c r="C8026">
        <v>201001</v>
      </c>
      <c r="D8026">
        <v>0</v>
      </c>
      <c r="E8026" t="s">
        <v>1212</v>
      </c>
      <c r="F8026">
        <v>0</v>
      </c>
      <c r="G8026">
        <v>0</v>
      </c>
      <c r="H8026">
        <v>0</v>
      </c>
      <c r="I8026">
        <v>43112055000</v>
      </c>
      <c r="J8026">
        <v>12</v>
      </c>
      <c r="K8026" t="s">
        <v>1642</v>
      </c>
      <c r="L8026">
        <v>2531</v>
      </c>
      <c r="M8026" t="s">
        <v>1214</v>
      </c>
      <c r="N8026" t="s">
        <v>1643</v>
      </c>
      <c r="O8026">
        <v>0</v>
      </c>
      <c r="P8026" t="s">
        <v>1207</v>
      </c>
      <c r="Q8026">
        <v>19830701</v>
      </c>
      <c r="R8026">
        <v>891012369</v>
      </c>
    </row>
    <row r="8027" spans="1:18">
      <c r="A8027" t="s">
        <v>1640</v>
      </c>
      <c r="B8027" t="s">
        <v>1676</v>
      </c>
      <c r="C8027">
        <v>201001</v>
      </c>
      <c r="D8027">
        <v>0</v>
      </c>
      <c r="E8027" t="s">
        <v>1212</v>
      </c>
      <c r="F8027">
        <v>0</v>
      </c>
      <c r="G8027">
        <v>0</v>
      </c>
      <c r="H8027">
        <v>0</v>
      </c>
      <c r="I8027">
        <v>43112055300</v>
      </c>
      <c r="J8027">
        <v>12</v>
      </c>
      <c r="K8027" t="s">
        <v>1642</v>
      </c>
      <c r="L8027">
        <v>2531</v>
      </c>
      <c r="M8027" t="s">
        <v>1214</v>
      </c>
      <c r="N8027" t="s">
        <v>1643</v>
      </c>
      <c r="O8027">
        <v>0</v>
      </c>
      <c r="P8027" t="s">
        <v>1207</v>
      </c>
      <c r="Q8027">
        <v>19830801</v>
      </c>
      <c r="R8027">
        <v>891012369</v>
      </c>
    </row>
    <row r="8028" spans="1:18">
      <c r="A8028" t="s">
        <v>1640</v>
      </c>
      <c r="B8028" t="s">
        <v>1668</v>
      </c>
      <c r="C8028">
        <v>201001</v>
      </c>
      <c r="D8028">
        <v>0</v>
      </c>
      <c r="E8028" t="s">
        <v>1212</v>
      </c>
      <c r="F8028">
        <v>0</v>
      </c>
      <c r="G8028">
        <v>0</v>
      </c>
      <c r="H8028">
        <v>0</v>
      </c>
      <c r="I8028">
        <v>43112055500</v>
      </c>
      <c r="J8028">
        <v>12</v>
      </c>
      <c r="K8028" t="s">
        <v>1642</v>
      </c>
      <c r="L8028">
        <v>2531</v>
      </c>
      <c r="M8028" t="s">
        <v>1214</v>
      </c>
      <c r="N8028" t="s">
        <v>1643</v>
      </c>
      <c r="O8028">
        <v>0</v>
      </c>
      <c r="P8028" t="s">
        <v>1207</v>
      </c>
      <c r="Q8028">
        <v>19830901</v>
      </c>
      <c r="R8028">
        <v>891012369</v>
      </c>
    </row>
    <row r="8029" spans="1:18">
      <c r="A8029" t="s">
        <v>1640</v>
      </c>
      <c r="B8029" t="s">
        <v>1677</v>
      </c>
      <c r="C8029">
        <v>201001</v>
      </c>
      <c r="D8029">
        <v>0</v>
      </c>
      <c r="E8029" t="s">
        <v>1212</v>
      </c>
      <c r="F8029">
        <v>0</v>
      </c>
      <c r="G8029">
        <v>0</v>
      </c>
      <c r="H8029">
        <v>0</v>
      </c>
      <c r="I8029">
        <v>43112056800</v>
      </c>
      <c r="J8029">
        <v>12</v>
      </c>
      <c r="K8029" t="s">
        <v>1642</v>
      </c>
      <c r="L8029">
        <v>2531</v>
      </c>
      <c r="M8029" t="s">
        <v>1214</v>
      </c>
      <c r="N8029" t="s">
        <v>1643</v>
      </c>
      <c r="O8029">
        <v>0</v>
      </c>
      <c r="P8029" t="s">
        <v>1207</v>
      </c>
      <c r="Q8029">
        <v>19840101</v>
      </c>
      <c r="R8029">
        <v>891012369</v>
      </c>
    </row>
    <row r="8030" spans="1:18">
      <c r="A8030" t="s">
        <v>1640</v>
      </c>
      <c r="B8030" t="s">
        <v>1678</v>
      </c>
      <c r="C8030">
        <v>201001</v>
      </c>
      <c r="D8030">
        <v>0</v>
      </c>
      <c r="E8030" t="s">
        <v>1212</v>
      </c>
      <c r="F8030">
        <v>0</v>
      </c>
      <c r="G8030">
        <v>0</v>
      </c>
      <c r="H8030">
        <v>0</v>
      </c>
      <c r="I8030">
        <v>43112061000</v>
      </c>
      <c r="J8030">
        <v>12</v>
      </c>
      <c r="K8030" t="s">
        <v>1642</v>
      </c>
      <c r="L8030">
        <v>2531</v>
      </c>
      <c r="M8030" t="s">
        <v>1214</v>
      </c>
      <c r="N8030" t="s">
        <v>1643</v>
      </c>
      <c r="O8030">
        <v>0</v>
      </c>
      <c r="P8030" t="s">
        <v>1233</v>
      </c>
      <c r="Q8030">
        <v>19871001</v>
      </c>
      <c r="R8030">
        <v>891012369</v>
      </c>
    </row>
    <row r="8031" spans="1:18">
      <c r="A8031" t="s">
        <v>1640</v>
      </c>
      <c r="B8031" t="s">
        <v>1670</v>
      </c>
      <c r="C8031">
        <v>201001</v>
      </c>
      <c r="D8031">
        <v>0</v>
      </c>
      <c r="E8031" t="s">
        <v>1212</v>
      </c>
      <c r="F8031">
        <v>0</v>
      </c>
      <c r="G8031">
        <v>0</v>
      </c>
      <c r="H8031">
        <v>0</v>
      </c>
      <c r="I8031">
        <v>43112061300</v>
      </c>
      <c r="J8031">
        <v>12</v>
      </c>
      <c r="K8031" t="s">
        <v>1642</v>
      </c>
      <c r="L8031">
        <v>2531</v>
      </c>
      <c r="M8031" t="s">
        <v>1214</v>
      </c>
      <c r="N8031" t="s">
        <v>1643</v>
      </c>
      <c r="O8031">
        <v>0</v>
      </c>
      <c r="P8031" t="s">
        <v>1207</v>
      </c>
      <c r="Q8031">
        <v>19851001</v>
      </c>
      <c r="R8031">
        <v>891012369</v>
      </c>
    </row>
    <row r="8032" spans="1:18">
      <c r="A8032" t="s">
        <v>1640</v>
      </c>
      <c r="B8032" t="s">
        <v>1679</v>
      </c>
      <c r="C8032">
        <v>201001</v>
      </c>
      <c r="D8032">
        <v>0</v>
      </c>
      <c r="E8032" t="s">
        <v>1212</v>
      </c>
      <c r="F8032">
        <v>0</v>
      </c>
      <c r="G8032">
        <v>0</v>
      </c>
      <c r="H8032">
        <v>0</v>
      </c>
      <c r="I8032">
        <v>43112052401</v>
      </c>
      <c r="J8032">
        <v>12</v>
      </c>
      <c r="K8032" t="s">
        <v>1642</v>
      </c>
      <c r="L8032">
        <v>2531</v>
      </c>
      <c r="M8032" t="s">
        <v>1214</v>
      </c>
      <c r="N8032" t="s">
        <v>1643</v>
      </c>
      <c r="O8032">
        <v>0</v>
      </c>
      <c r="P8032" t="s">
        <v>1207</v>
      </c>
      <c r="Q8032">
        <v>19860101</v>
      </c>
      <c r="R8032">
        <v>891012369</v>
      </c>
    </row>
    <row r="8033" spans="1:18">
      <c r="A8033" t="s">
        <v>1640</v>
      </c>
      <c r="B8033" t="s">
        <v>1680</v>
      </c>
      <c r="C8033">
        <v>201001</v>
      </c>
      <c r="D8033">
        <v>0</v>
      </c>
      <c r="E8033" t="s">
        <v>1212</v>
      </c>
      <c r="F8033">
        <v>0</v>
      </c>
      <c r="G8033">
        <v>0</v>
      </c>
      <c r="H8033">
        <v>0</v>
      </c>
      <c r="I8033">
        <v>43112053001</v>
      </c>
      <c r="J8033">
        <v>12</v>
      </c>
      <c r="K8033" t="s">
        <v>1646</v>
      </c>
      <c r="L8033">
        <v>2531</v>
      </c>
      <c r="M8033" t="s">
        <v>1214</v>
      </c>
      <c r="N8033" t="s">
        <v>1643</v>
      </c>
      <c r="O8033">
        <v>0</v>
      </c>
      <c r="P8033" t="s">
        <v>1207</v>
      </c>
      <c r="Q8033">
        <v>19870401</v>
      </c>
      <c r="R8033">
        <v>891012369</v>
      </c>
    </row>
    <row r="8034" spans="1:18">
      <c r="A8034" t="s">
        <v>1640</v>
      </c>
      <c r="B8034" t="s">
        <v>1671</v>
      </c>
      <c r="C8034">
        <v>201001</v>
      </c>
      <c r="D8034">
        <v>0</v>
      </c>
      <c r="E8034" t="s">
        <v>1212</v>
      </c>
      <c r="F8034">
        <v>0</v>
      </c>
      <c r="G8034">
        <v>0</v>
      </c>
      <c r="H8034">
        <v>0</v>
      </c>
      <c r="I8034">
        <v>43112060700</v>
      </c>
      <c r="J8034">
        <v>12</v>
      </c>
      <c r="K8034" t="s">
        <v>1642</v>
      </c>
      <c r="L8034">
        <v>2531</v>
      </c>
      <c r="M8034" t="s">
        <v>1214</v>
      </c>
      <c r="N8034" t="s">
        <v>1643</v>
      </c>
      <c r="O8034">
        <v>0</v>
      </c>
      <c r="P8034" t="s">
        <v>1207</v>
      </c>
      <c r="Q8034">
        <v>19850501</v>
      </c>
      <c r="R8034">
        <v>891012369</v>
      </c>
    </row>
    <row r="8035" spans="1:18">
      <c r="A8035" t="s">
        <v>1640</v>
      </c>
      <c r="B8035" t="s">
        <v>1681</v>
      </c>
      <c r="C8035">
        <v>201001</v>
      </c>
      <c r="D8035">
        <v>0</v>
      </c>
      <c r="E8035" t="s">
        <v>1212</v>
      </c>
      <c r="F8035">
        <v>0</v>
      </c>
      <c r="G8035">
        <v>0</v>
      </c>
      <c r="H8035">
        <v>0</v>
      </c>
      <c r="I8035">
        <v>43112056101</v>
      </c>
      <c r="J8035">
        <v>12</v>
      </c>
      <c r="K8035" t="s">
        <v>1642</v>
      </c>
      <c r="L8035">
        <v>2531</v>
      </c>
      <c r="M8035" t="s">
        <v>1214</v>
      </c>
      <c r="N8035" t="s">
        <v>1643</v>
      </c>
      <c r="O8035">
        <v>0</v>
      </c>
      <c r="P8035" t="s">
        <v>1207</v>
      </c>
      <c r="Q8035">
        <v>19940501</v>
      </c>
      <c r="R8035">
        <v>891012369</v>
      </c>
    </row>
    <row r="8036" spans="1:18">
      <c r="A8036" t="s">
        <v>1640</v>
      </c>
      <c r="B8036" t="s">
        <v>1682</v>
      </c>
      <c r="C8036">
        <v>201001</v>
      </c>
      <c r="D8036">
        <v>0</v>
      </c>
      <c r="E8036" t="s">
        <v>1212</v>
      </c>
      <c r="F8036">
        <v>0</v>
      </c>
      <c r="G8036">
        <v>0</v>
      </c>
      <c r="H8036">
        <v>0</v>
      </c>
      <c r="I8036">
        <v>43112062300</v>
      </c>
      <c r="J8036">
        <v>12</v>
      </c>
      <c r="K8036" t="s">
        <v>1642</v>
      </c>
      <c r="L8036">
        <v>2531</v>
      </c>
      <c r="M8036" t="s">
        <v>1214</v>
      </c>
      <c r="N8036" t="s">
        <v>1643</v>
      </c>
      <c r="O8036">
        <v>0</v>
      </c>
      <c r="P8036" t="s">
        <v>1233</v>
      </c>
      <c r="Q8036">
        <v>19880501</v>
      </c>
      <c r="R8036">
        <v>891012369</v>
      </c>
    </row>
    <row r="8037" spans="1:18">
      <c r="A8037" t="s">
        <v>1640</v>
      </c>
      <c r="B8037" t="s">
        <v>1683</v>
      </c>
      <c r="C8037">
        <v>201001</v>
      </c>
      <c r="D8037">
        <v>0</v>
      </c>
      <c r="E8037" t="s">
        <v>1212</v>
      </c>
      <c r="F8037">
        <v>0</v>
      </c>
      <c r="G8037">
        <v>0</v>
      </c>
      <c r="H8037">
        <v>0</v>
      </c>
      <c r="I8037">
        <v>43112067202</v>
      </c>
      <c r="J8037">
        <v>12</v>
      </c>
      <c r="K8037" t="s">
        <v>1642</v>
      </c>
      <c r="L8037">
        <v>2531</v>
      </c>
      <c r="M8037" t="s">
        <v>1214</v>
      </c>
      <c r="N8037" t="s">
        <v>1643</v>
      </c>
      <c r="O8037">
        <v>0</v>
      </c>
      <c r="P8037" t="s">
        <v>1207</v>
      </c>
      <c r="Q8037">
        <v>19971127</v>
      </c>
      <c r="R8037">
        <v>891012369</v>
      </c>
    </row>
    <row r="8038" spans="1:18">
      <c r="A8038" t="s">
        <v>1640</v>
      </c>
      <c r="B8038" t="s">
        <v>1684</v>
      </c>
      <c r="C8038">
        <v>201001</v>
      </c>
      <c r="D8038">
        <v>0</v>
      </c>
      <c r="E8038" t="s">
        <v>1212</v>
      </c>
      <c r="F8038">
        <v>0</v>
      </c>
      <c r="G8038">
        <v>0</v>
      </c>
      <c r="H8038">
        <v>0</v>
      </c>
      <c r="I8038">
        <v>43112061600</v>
      </c>
      <c r="J8038">
        <v>12</v>
      </c>
      <c r="K8038" t="s">
        <v>1642</v>
      </c>
      <c r="L8038">
        <v>2531</v>
      </c>
      <c r="M8038" t="s">
        <v>1214</v>
      </c>
      <c r="N8038" t="s">
        <v>1643</v>
      </c>
      <c r="O8038">
        <v>0</v>
      </c>
      <c r="P8038" t="s">
        <v>1207</v>
      </c>
      <c r="Q8038">
        <v>19860301</v>
      </c>
      <c r="R8038">
        <v>891012369</v>
      </c>
    </row>
    <row r="8039" spans="1:18">
      <c r="A8039" t="s">
        <v>1640</v>
      </c>
      <c r="B8039" t="s">
        <v>1685</v>
      </c>
      <c r="C8039">
        <v>201001</v>
      </c>
      <c r="D8039">
        <v>0</v>
      </c>
      <c r="E8039" t="s">
        <v>1212</v>
      </c>
      <c r="F8039">
        <v>0</v>
      </c>
      <c r="G8039">
        <v>0</v>
      </c>
      <c r="H8039">
        <v>0</v>
      </c>
      <c r="I8039">
        <v>43112068100</v>
      </c>
      <c r="J8039">
        <v>12</v>
      </c>
      <c r="K8039" t="s">
        <v>1642</v>
      </c>
      <c r="L8039">
        <v>2531</v>
      </c>
      <c r="M8039" t="s">
        <v>1214</v>
      </c>
      <c r="N8039" t="s">
        <v>1643</v>
      </c>
      <c r="O8039">
        <v>0</v>
      </c>
      <c r="P8039" t="s">
        <v>1207</v>
      </c>
      <c r="Q8039">
        <v>19900301</v>
      </c>
      <c r="R8039">
        <v>891012369</v>
      </c>
    </row>
    <row r="8040" spans="1:18">
      <c r="A8040" t="s">
        <v>1640</v>
      </c>
      <c r="B8040" t="s">
        <v>1686</v>
      </c>
      <c r="C8040">
        <v>201001</v>
      </c>
      <c r="D8040">
        <v>0</v>
      </c>
      <c r="E8040" t="s">
        <v>1212</v>
      </c>
      <c r="F8040">
        <v>0</v>
      </c>
      <c r="G8040">
        <v>0</v>
      </c>
      <c r="H8040">
        <v>0</v>
      </c>
      <c r="I8040">
        <v>43112068400</v>
      </c>
      <c r="J8040">
        <v>12</v>
      </c>
      <c r="K8040" t="s">
        <v>1642</v>
      </c>
      <c r="L8040">
        <v>2531</v>
      </c>
      <c r="M8040" t="s">
        <v>1214</v>
      </c>
      <c r="N8040" t="s">
        <v>1643</v>
      </c>
      <c r="O8040">
        <v>0</v>
      </c>
      <c r="P8040" t="s">
        <v>1207</v>
      </c>
      <c r="Q8040">
        <v>19900201</v>
      </c>
      <c r="R8040">
        <v>891012369</v>
      </c>
    </row>
    <row r="8041" spans="1:18">
      <c r="A8041" t="s">
        <v>1640</v>
      </c>
      <c r="B8041" t="s">
        <v>1687</v>
      </c>
      <c r="C8041">
        <v>201001</v>
      </c>
      <c r="D8041">
        <v>0</v>
      </c>
      <c r="E8041" t="s">
        <v>1212</v>
      </c>
      <c r="F8041">
        <v>0</v>
      </c>
      <c r="G8041">
        <v>0</v>
      </c>
      <c r="H8041">
        <v>0</v>
      </c>
      <c r="I8041">
        <v>43112059301</v>
      </c>
      <c r="J8041">
        <v>12</v>
      </c>
      <c r="K8041" t="s">
        <v>1642</v>
      </c>
      <c r="L8041">
        <v>2531</v>
      </c>
      <c r="M8041" t="s">
        <v>1214</v>
      </c>
      <c r="N8041" t="s">
        <v>1643</v>
      </c>
      <c r="O8041">
        <v>0</v>
      </c>
      <c r="P8041" t="s">
        <v>1207</v>
      </c>
      <c r="Q8041">
        <v>19940601</v>
      </c>
      <c r="R8041">
        <v>891012369</v>
      </c>
    </row>
    <row r="8042" spans="1:18">
      <c r="A8042" t="s">
        <v>1688</v>
      </c>
      <c r="B8042" t="s">
        <v>1389</v>
      </c>
      <c r="C8042">
        <v>201001</v>
      </c>
      <c r="D8042">
        <v>0</v>
      </c>
      <c r="E8042" t="s">
        <v>1212</v>
      </c>
      <c r="F8042">
        <v>0</v>
      </c>
      <c r="G8042">
        <v>0</v>
      </c>
      <c r="H8042">
        <v>0</v>
      </c>
      <c r="I8042">
        <v>43112043701</v>
      </c>
      <c r="J8042">
        <v>12</v>
      </c>
      <c r="K8042" t="s">
        <v>1689</v>
      </c>
      <c r="L8042">
        <v>2309</v>
      </c>
      <c r="M8042" t="s">
        <v>1690</v>
      </c>
      <c r="N8042" t="s">
        <v>1643</v>
      </c>
      <c r="O8042">
        <v>0</v>
      </c>
      <c r="P8042" t="s">
        <v>1207</v>
      </c>
      <c r="Q8042">
        <v>20071113</v>
      </c>
      <c r="R8042">
        <v>891012369</v>
      </c>
    </row>
    <row r="8043" spans="1:18">
      <c r="A8043" t="s">
        <v>1640</v>
      </c>
      <c r="B8043" t="s">
        <v>1669</v>
      </c>
      <c r="C8043">
        <v>201002</v>
      </c>
      <c r="D8043">
        <v>0</v>
      </c>
      <c r="E8043" t="s">
        <v>1212</v>
      </c>
      <c r="F8043">
        <v>0</v>
      </c>
      <c r="G8043">
        <v>0</v>
      </c>
      <c r="H8043">
        <v>0</v>
      </c>
      <c r="I8043">
        <v>43112048100</v>
      </c>
      <c r="J8043">
        <v>12</v>
      </c>
      <c r="K8043" t="s">
        <v>1642</v>
      </c>
      <c r="L8043">
        <v>2531</v>
      </c>
      <c r="M8043" t="s">
        <v>1214</v>
      </c>
      <c r="N8043" t="s">
        <v>1643</v>
      </c>
      <c r="O8043">
        <v>0</v>
      </c>
      <c r="P8043" t="s">
        <v>1207</v>
      </c>
      <c r="Q8043">
        <v>19820101</v>
      </c>
      <c r="R8043">
        <v>891012369</v>
      </c>
    </row>
    <row r="8044" spans="1:18">
      <c r="A8044" t="s">
        <v>1640</v>
      </c>
      <c r="B8044" t="s">
        <v>1672</v>
      </c>
      <c r="C8044">
        <v>201002</v>
      </c>
      <c r="D8044">
        <v>0</v>
      </c>
      <c r="E8044" t="s">
        <v>1212</v>
      </c>
      <c r="F8044">
        <v>0</v>
      </c>
      <c r="G8044">
        <v>0</v>
      </c>
      <c r="H8044">
        <v>0</v>
      </c>
      <c r="I8044">
        <v>43112049500</v>
      </c>
      <c r="J8044">
        <v>12</v>
      </c>
      <c r="K8044" t="s">
        <v>1642</v>
      </c>
      <c r="L8044">
        <v>2531</v>
      </c>
      <c r="M8044" t="s">
        <v>1214</v>
      </c>
      <c r="N8044" t="s">
        <v>1643</v>
      </c>
      <c r="O8044">
        <v>0</v>
      </c>
      <c r="P8044" t="s">
        <v>1207</v>
      </c>
      <c r="Q8044">
        <v>19820601</v>
      </c>
      <c r="R8044">
        <v>891012369</v>
      </c>
    </row>
    <row r="8045" spans="1:18">
      <c r="A8045" t="s">
        <v>1640</v>
      </c>
      <c r="B8045" t="s">
        <v>1673</v>
      </c>
      <c r="C8045">
        <v>201002</v>
      </c>
      <c r="D8045">
        <v>0</v>
      </c>
      <c r="E8045" t="s">
        <v>1212</v>
      </c>
      <c r="F8045">
        <v>0</v>
      </c>
      <c r="G8045">
        <v>0</v>
      </c>
      <c r="H8045">
        <v>0</v>
      </c>
      <c r="I8045">
        <v>43112054400</v>
      </c>
      <c r="J8045">
        <v>12</v>
      </c>
      <c r="K8045" t="s">
        <v>1642</v>
      </c>
      <c r="L8045">
        <v>2531</v>
      </c>
      <c r="M8045" t="s">
        <v>1214</v>
      </c>
      <c r="N8045" t="s">
        <v>1643</v>
      </c>
      <c r="O8045">
        <v>0</v>
      </c>
      <c r="P8045" t="s">
        <v>1207</v>
      </c>
      <c r="Q8045">
        <v>19830601</v>
      </c>
      <c r="R8045">
        <v>891012369</v>
      </c>
    </row>
    <row r="8046" spans="1:18">
      <c r="A8046" t="s">
        <v>1640</v>
      </c>
      <c r="B8046" t="s">
        <v>1674</v>
      </c>
      <c r="C8046">
        <v>201002</v>
      </c>
      <c r="D8046">
        <v>0</v>
      </c>
      <c r="E8046" t="s">
        <v>1212</v>
      </c>
      <c r="F8046">
        <v>0</v>
      </c>
      <c r="G8046">
        <v>0</v>
      </c>
      <c r="H8046">
        <v>0</v>
      </c>
      <c r="I8046">
        <v>43112054300</v>
      </c>
      <c r="J8046">
        <v>12</v>
      </c>
      <c r="K8046" t="s">
        <v>1642</v>
      </c>
      <c r="L8046">
        <v>2531</v>
      </c>
      <c r="M8046" t="s">
        <v>1214</v>
      </c>
      <c r="N8046" t="s">
        <v>1643</v>
      </c>
      <c r="O8046">
        <v>0</v>
      </c>
      <c r="P8046" t="s">
        <v>1207</v>
      </c>
      <c r="Q8046">
        <v>19830601</v>
      </c>
      <c r="R8046">
        <v>891012369</v>
      </c>
    </row>
    <row r="8047" spans="1:18">
      <c r="A8047" t="s">
        <v>1640</v>
      </c>
      <c r="B8047" t="s">
        <v>1675</v>
      </c>
      <c r="C8047">
        <v>201002</v>
      </c>
      <c r="D8047">
        <v>0</v>
      </c>
      <c r="E8047" t="s">
        <v>1212</v>
      </c>
      <c r="F8047">
        <v>0</v>
      </c>
      <c r="G8047">
        <v>0</v>
      </c>
      <c r="H8047">
        <v>0</v>
      </c>
      <c r="I8047">
        <v>43112055100</v>
      </c>
      <c r="J8047">
        <v>12</v>
      </c>
      <c r="K8047" t="s">
        <v>1642</v>
      </c>
      <c r="L8047">
        <v>2531</v>
      </c>
      <c r="M8047" t="s">
        <v>1214</v>
      </c>
      <c r="N8047" t="s">
        <v>1643</v>
      </c>
      <c r="O8047">
        <v>0</v>
      </c>
      <c r="P8047" t="s">
        <v>1207</v>
      </c>
      <c r="Q8047">
        <v>19830901</v>
      </c>
      <c r="R8047">
        <v>891012369</v>
      </c>
    </row>
    <row r="8048" spans="1:18">
      <c r="A8048" t="s">
        <v>1640</v>
      </c>
      <c r="B8048" t="s">
        <v>1667</v>
      </c>
      <c r="C8048">
        <v>201002</v>
      </c>
      <c r="D8048">
        <v>0</v>
      </c>
      <c r="E8048" t="s">
        <v>1212</v>
      </c>
      <c r="F8048">
        <v>0</v>
      </c>
      <c r="G8048">
        <v>0</v>
      </c>
      <c r="H8048">
        <v>0</v>
      </c>
      <c r="I8048">
        <v>43112055000</v>
      </c>
      <c r="J8048">
        <v>12</v>
      </c>
      <c r="K8048" t="s">
        <v>1642</v>
      </c>
      <c r="L8048">
        <v>2531</v>
      </c>
      <c r="M8048" t="s">
        <v>1214</v>
      </c>
      <c r="N8048" t="s">
        <v>1643</v>
      </c>
      <c r="O8048">
        <v>0</v>
      </c>
      <c r="P8048" t="s">
        <v>1207</v>
      </c>
      <c r="Q8048">
        <v>19830701</v>
      </c>
      <c r="R8048">
        <v>891012369</v>
      </c>
    </row>
    <row r="8049" spans="1:18">
      <c r="A8049" t="s">
        <v>1640</v>
      </c>
      <c r="B8049" t="s">
        <v>1676</v>
      </c>
      <c r="C8049">
        <v>201002</v>
      </c>
      <c r="D8049">
        <v>0</v>
      </c>
      <c r="E8049" t="s">
        <v>1212</v>
      </c>
      <c r="F8049">
        <v>0</v>
      </c>
      <c r="G8049">
        <v>0</v>
      </c>
      <c r="H8049">
        <v>0</v>
      </c>
      <c r="I8049">
        <v>43112055300</v>
      </c>
      <c r="J8049">
        <v>12</v>
      </c>
      <c r="K8049" t="s">
        <v>1642</v>
      </c>
      <c r="L8049">
        <v>2531</v>
      </c>
      <c r="M8049" t="s">
        <v>1214</v>
      </c>
      <c r="N8049" t="s">
        <v>1643</v>
      </c>
      <c r="O8049">
        <v>0</v>
      </c>
      <c r="P8049" t="s">
        <v>1207</v>
      </c>
      <c r="Q8049">
        <v>19830801</v>
      </c>
      <c r="R8049">
        <v>891012369</v>
      </c>
    </row>
    <row r="8050" spans="1:18">
      <c r="A8050" t="s">
        <v>1640</v>
      </c>
      <c r="B8050" t="s">
        <v>1668</v>
      </c>
      <c r="C8050">
        <v>201002</v>
      </c>
      <c r="D8050">
        <v>0</v>
      </c>
      <c r="E8050" t="s">
        <v>1212</v>
      </c>
      <c r="F8050">
        <v>0</v>
      </c>
      <c r="G8050">
        <v>0</v>
      </c>
      <c r="H8050">
        <v>0</v>
      </c>
      <c r="I8050">
        <v>43112055500</v>
      </c>
      <c r="J8050">
        <v>12</v>
      </c>
      <c r="K8050" t="s">
        <v>1642</v>
      </c>
      <c r="L8050">
        <v>2531</v>
      </c>
      <c r="M8050" t="s">
        <v>1214</v>
      </c>
      <c r="N8050" t="s">
        <v>1643</v>
      </c>
      <c r="O8050">
        <v>0</v>
      </c>
      <c r="P8050" t="s">
        <v>1207</v>
      </c>
      <c r="Q8050">
        <v>19830901</v>
      </c>
      <c r="R8050">
        <v>891012369</v>
      </c>
    </row>
    <row r="8051" spans="1:18">
      <c r="A8051" t="s">
        <v>1640</v>
      </c>
      <c r="B8051" t="s">
        <v>1677</v>
      </c>
      <c r="C8051">
        <v>201002</v>
      </c>
      <c r="D8051">
        <v>0</v>
      </c>
      <c r="E8051" t="s">
        <v>1212</v>
      </c>
      <c r="F8051">
        <v>0</v>
      </c>
      <c r="G8051">
        <v>0</v>
      </c>
      <c r="H8051">
        <v>0</v>
      </c>
      <c r="I8051">
        <v>43112056800</v>
      </c>
      <c r="J8051">
        <v>12</v>
      </c>
      <c r="K8051" t="s">
        <v>1642</v>
      </c>
      <c r="L8051">
        <v>2531</v>
      </c>
      <c r="M8051" t="s">
        <v>1214</v>
      </c>
      <c r="N8051" t="s">
        <v>1643</v>
      </c>
      <c r="O8051">
        <v>0</v>
      </c>
      <c r="P8051" t="s">
        <v>1207</v>
      </c>
      <c r="Q8051">
        <v>19840101</v>
      </c>
      <c r="R8051">
        <v>891012369</v>
      </c>
    </row>
    <row r="8052" spans="1:18">
      <c r="A8052" t="s">
        <v>1640</v>
      </c>
      <c r="B8052" t="s">
        <v>1678</v>
      </c>
      <c r="C8052">
        <v>201002</v>
      </c>
      <c r="D8052">
        <v>0</v>
      </c>
      <c r="E8052" t="s">
        <v>1212</v>
      </c>
      <c r="F8052">
        <v>0</v>
      </c>
      <c r="G8052">
        <v>0</v>
      </c>
      <c r="H8052">
        <v>0</v>
      </c>
      <c r="I8052">
        <v>43112061000</v>
      </c>
      <c r="J8052">
        <v>12</v>
      </c>
      <c r="K8052" t="s">
        <v>1642</v>
      </c>
      <c r="L8052">
        <v>2531</v>
      </c>
      <c r="M8052" t="s">
        <v>1214</v>
      </c>
      <c r="N8052" t="s">
        <v>1643</v>
      </c>
      <c r="O8052">
        <v>0</v>
      </c>
      <c r="P8052" t="s">
        <v>1233</v>
      </c>
      <c r="Q8052">
        <v>19871001</v>
      </c>
      <c r="R8052">
        <v>891012369</v>
      </c>
    </row>
    <row r="8053" spans="1:18">
      <c r="A8053" t="s">
        <v>1640</v>
      </c>
      <c r="B8053" t="s">
        <v>1670</v>
      </c>
      <c r="C8053">
        <v>201002</v>
      </c>
      <c r="D8053">
        <v>0</v>
      </c>
      <c r="E8053" t="s">
        <v>1212</v>
      </c>
      <c r="F8053">
        <v>0</v>
      </c>
      <c r="G8053">
        <v>0</v>
      </c>
      <c r="H8053">
        <v>0</v>
      </c>
      <c r="I8053">
        <v>43112061300</v>
      </c>
      <c r="J8053">
        <v>12</v>
      </c>
      <c r="K8053" t="s">
        <v>1642</v>
      </c>
      <c r="L8053">
        <v>2531</v>
      </c>
      <c r="M8053" t="s">
        <v>1214</v>
      </c>
      <c r="N8053" t="s">
        <v>1643</v>
      </c>
      <c r="O8053">
        <v>0</v>
      </c>
      <c r="P8053" t="s">
        <v>1207</v>
      </c>
      <c r="Q8053">
        <v>19851001</v>
      </c>
      <c r="R8053">
        <v>891012369</v>
      </c>
    </row>
    <row r="8054" spans="1:18">
      <c r="A8054" t="s">
        <v>1640</v>
      </c>
      <c r="B8054" t="s">
        <v>1679</v>
      </c>
      <c r="C8054">
        <v>201002</v>
      </c>
      <c r="D8054">
        <v>0</v>
      </c>
      <c r="E8054" t="s">
        <v>1212</v>
      </c>
      <c r="F8054">
        <v>0</v>
      </c>
      <c r="G8054">
        <v>0</v>
      </c>
      <c r="H8054">
        <v>0</v>
      </c>
      <c r="I8054">
        <v>43112052401</v>
      </c>
      <c r="J8054">
        <v>12</v>
      </c>
      <c r="K8054" t="s">
        <v>1642</v>
      </c>
      <c r="L8054">
        <v>2531</v>
      </c>
      <c r="M8054" t="s">
        <v>1214</v>
      </c>
      <c r="N8054" t="s">
        <v>1643</v>
      </c>
      <c r="O8054">
        <v>0</v>
      </c>
      <c r="P8054" t="s">
        <v>1207</v>
      </c>
      <c r="Q8054">
        <v>19860101</v>
      </c>
      <c r="R8054">
        <v>891012369</v>
      </c>
    </row>
    <row r="8055" spans="1:18">
      <c r="A8055" t="s">
        <v>1640</v>
      </c>
      <c r="B8055" t="s">
        <v>1680</v>
      </c>
      <c r="C8055">
        <v>201002</v>
      </c>
      <c r="D8055">
        <v>0</v>
      </c>
      <c r="E8055" t="s">
        <v>1212</v>
      </c>
      <c r="F8055">
        <v>0</v>
      </c>
      <c r="G8055">
        <v>0</v>
      </c>
      <c r="H8055">
        <v>0</v>
      </c>
      <c r="I8055">
        <v>43112053001</v>
      </c>
      <c r="J8055">
        <v>12</v>
      </c>
      <c r="K8055" t="s">
        <v>1646</v>
      </c>
      <c r="L8055">
        <v>2531</v>
      </c>
      <c r="M8055" t="s">
        <v>1214</v>
      </c>
      <c r="N8055" t="s">
        <v>1643</v>
      </c>
      <c r="O8055">
        <v>0</v>
      </c>
      <c r="P8055" t="s">
        <v>1207</v>
      </c>
      <c r="Q8055">
        <v>19870401</v>
      </c>
      <c r="R8055">
        <v>891012369</v>
      </c>
    </row>
    <row r="8056" spans="1:18">
      <c r="A8056" t="s">
        <v>1640</v>
      </c>
      <c r="B8056" t="s">
        <v>1671</v>
      </c>
      <c r="C8056">
        <v>201002</v>
      </c>
      <c r="D8056">
        <v>0</v>
      </c>
      <c r="E8056" t="s">
        <v>1212</v>
      </c>
      <c r="F8056">
        <v>0</v>
      </c>
      <c r="G8056">
        <v>0</v>
      </c>
      <c r="H8056">
        <v>0</v>
      </c>
      <c r="I8056">
        <v>43112060700</v>
      </c>
      <c r="J8056">
        <v>12</v>
      </c>
      <c r="K8056" t="s">
        <v>1642</v>
      </c>
      <c r="L8056">
        <v>2531</v>
      </c>
      <c r="M8056" t="s">
        <v>1214</v>
      </c>
      <c r="N8056" t="s">
        <v>1643</v>
      </c>
      <c r="O8056">
        <v>0</v>
      </c>
      <c r="P8056" t="s">
        <v>1207</v>
      </c>
      <c r="Q8056">
        <v>19850501</v>
      </c>
      <c r="R8056">
        <v>891012369</v>
      </c>
    </row>
    <row r="8057" spans="1:18">
      <c r="A8057" t="s">
        <v>1640</v>
      </c>
      <c r="B8057" t="s">
        <v>1641</v>
      </c>
      <c r="C8057">
        <v>201002</v>
      </c>
      <c r="D8057">
        <v>0</v>
      </c>
      <c r="E8057" t="s">
        <v>1212</v>
      </c>
      <c r="F8057">
        <v>0</v>
      </c>
      <c r="G8057">
        <v>0</v>
      </c>
      <c r="H8057">
        <v>0</v>
      </c>
      <c r="I8057">
        <v>43112054701</v>
      </c>
      <c r="J8057">
        <v>12</v>
      </c>
      <c r="K8057" t="s">
        <v>1642</v>
      </c>
      <c r="L8057">
        <v>2531</v>
      </c>
      <c r="M8057" t="s">
        <v>1214</v>
      </c>
      <c r="N8057" t="s">
        <v>1643</v>
      </c>
      <c r="O8057">
        <v>0</v>
      </c>
      <c r="P8057" t="s">
        <v>1207</v>
      </c>
      <c r="R8057">
        <v>891012369</v>
      </c>
    </row>
    <row r="8058" spans="1:18">
      <c r="A8058" t="s">
        <v>1640</v>
      </c>
      <c r="B8058" t="s">
        <v>1681</v>
      </c>
      <c r="C8058">
        <v>201002</v>
      </c>
      <c r="D8058">
        <v>0</v>
      </c>
      <c r="E8058" t="s">
        <v>1212</v>
      </c>
      <c r="F8058">
        <v>0</v>
      </c>
      <c r="G8058">
        <v>0</v>
      </c>
      <c r="H8058">
        <v>0</v>
      </c>
      <c r="I8058">
        <v>43112056101</v>
      </c>
      <c r="J8058">
        <v>12</v>
      </c>
      <c r="K8058" t="s">
        <v>1642</v>
      </c>
      <c r="L8058">
        <v>2531</v>
      </c>
      <c r="M8058" t="s">
        <v>1214</v>
      </c>
      <c r="N8058" t="s">
        <v>1643</v>
      </c>
      <c r="O8058">
        <v>0</v>
      </c>
      <c r="P8058" t="s">
        <v>1207</v>
      </c>
      <c r="Q8058">
        <v>19940501</v>
      </c>
      <c r="R8058">
        <v>891012369</v>
      </c>
    </row>
    <row r="8059" spans="1:18">
      <c r="A8059" t="s">
        <v>1640</v>
      </c>
      <c r="B8059" t="s">
        <v>1682</v>
      </c>
      <c r="C8059">
        <v>201002</v>
      </c>
      <c r="D8059">
        <v>0</v>
      </c>
      <c r="E8059" t="s">
        <v>1212</v>
      </c>
      <c r="F8059">
        <v>0</v>
      </c>
      <c r="G8059">
        <v>0</v>
      </c>
      <c r="H8059">
        <v>0</v>
      </c>
      <c r="I8059">
        <v>43112062300</v>
      </c>
      <c r="J8059">
        <v>12</v>
      </c>
      <c r="K8059" t="s">
        <v>1642</v>
      </c>
      <c r="L8059">
        <v>2531</v>
      </c>
      <c r="M8059" t="s">
        <v>1214</v>
      </c>
      <c r="N8059" t="s">
        <v>1643</v>
      </c>
      <c r="O8059">
        <v>0</v>
      </c>
      <c r="P8059" t="s">
        <v>1233</v>
      </c>
      <c r="Q8059">
        <v>19880501</v>
      </c>
      <c r="R8059">
        <v>891012369</v>
      </c>
    </row>
    <row r="8060" spans="1:18">
      <c r="A8060" t="s">
        <v>1640</v>
      </c>
      <c r="B8060" t="s">
        <v>1683</v>
      </c>
      <c r="C8060">
        <v>201002</v>
      </c>
      <c r="D8060">
        <v>0</v>
      </c>
      <c r="E8060" t="s">
        <v>1212</v>
      </c>
      <c r="F8060">
        <v>0</v>
      </c>
      <c r="G8060">
        <v>0</v>
      </c>
      <c r="H8060">
        <v>0</v>
      </c>
      <c r="I8060">
        <v>43112067202</v>
      </c>
      <c r="J8060">
        <v>12</v>
      </c>
      <c r="K8060" t="s">
        <v>1642</v>
      </c>
      <c r="L8060">
        <v>2531</v>
      </c>
      <c r="M8060" t="s">
        <v>1214</v>
      </c>
      <c r="N8060" t="s">
        <v>1643</v>
      </c>
      <c r="O8060">
        <v>0</v>
      </c>
      <c r="P8060" t="s">
        <v>1207</v>
      </c>
      <c r="Q8060">
        <v>19971127</v>
      </c>
      <c r="R8060">
        <v>891012369</v>
      </c>
    </row>
    <row r="8061" spans="1:18">
      <c r="A8061" t="s">
        <v>1640</v>
      </c>
      <c r="B8061" t="s">
        <v>1684</v>
      </c>
      <c r="C8061">
        <v>201002</v>
      </c>
      <c r="D8061">
        <v>0</v>
      </c>
      <c r="E8061" t="s">
        <v>1212</v>
      </c>
      <c r="F8061">
        <v>0</v>
      </c>
      <c r="G8061">
        <v>0</v>
      </c>
      <c r="H8061">
        <v>0</v>
      </c>
      <c r="I8061">
        <v>43112061600</v>
      </c>
      <c r="J8061">
        <v>12</v>
      </c>
      <c r="K8061" t="s">
        <v>1642</v>
      </c>
      <c r="L8061">
        <v>2531</v>
      </c>
      <c r="M8061" t="s">
        <v>1214</v>
      </c>
      <c r="N8061" t="s">
        <v>1643</v>
      </c>
      <c r="O8061">
        <v>0</v>
      </c>
      <c r="P8061" t="s">
        <v>1207</v>
      </c>
      <c r="Q8061">
        <v>19860301</v>
      </c>
      <c r="R8061">
        <v>891012369</v>
      </c>
    </row>
    <row r="8062" spans="1:18">
      <c r="A8062" t="s">
        <v>1640</v>
      </c>
      <c r="B8062" t="s">
        <v>1685</v>
      </c>
      <c r="C8062">
        <v>201002</v>
      </c>
      <c r="D8062">
        <v>0</v>
      </c>
      <c r="E8062" t="s">
        <v>1212</v>
      </c>
      <c r="F8062">
        <v>0</v>
      </c>
      <c r="G8062">
        <v>0</v>
      </c>
      <c r="H8062">
        <v>0</v>
      </c>
      <c r="I8062">
        <v>43112068100</v>
      </c>
      <c r="J8062">
        <v>12</v>
      </c>
      <c r="K8062" t="s">
        <v>1642</v>
      </c>
      <c r="L8062">
        <v>2531</v>
      </c>
      <c r="M8062" t="s">
        <v>1214</v>
      </c>
      <c r="N8062" t="s">
        <v>1643</v>
      </c>
      <c r="O8062">
        <v>0</v>
      </c>
      <c r="P8062" t="s">
        <v>1207</v>
      </c>
      <c r="Q8062">
        <v>19900301</v>
      </c>
      <c r="R8062">
        <v>891012369</v>
      </c>
    </row>
    <row r="8063" spans="1:18">
      <c r="A8063" t="s">
        <v>1640</v>
      </c>
      <c r="B8063" t="s">
        <v>1686</v>
      </c>
      <c r="C8063">
        <v>201002</v>
      </c>
      <c r="D8063">
        <v>0</v>
      </c>
      <c r="E8063" t="s">
        <v>1212</v>
      </c>
      <c r="F8063">
        <v>0</v>
      </c>
      <c r="G8063">
        <v>0</v>
      </c>
      <c r="H8063">
        <v>0</v>
      </c>
      <c r="I8063">
        <v>43112068400</v>
      </c>
      <c r="J8063">
        <v>12</v>
      </c>
      <c r="K8063" t="s">
        <v>1642</v>
      </c>
      <c r="L8063">
        <v>2531</v>
      </c>
      <c r="M8063" t="s">
        <v>1214</v>
      </c>
      <c r="N8063" t="s">
        <v>1643</v>
      </c>
      <c r="O8063">
        <v>0</v>
      </c>
      <c r="P8063" t="s">
        <v>1207</v>
      </c>
      <c r="Q8063">
        <v>19900201</v>
      </c>
      <c r="R8063">
        <v>891012369</v>
      </c>
    </row>
    <row r="8064" spans="1:18">
      <c r="A8064" t="s">
        <v>1640</v>
      </c>
      <c r="B8064" t="s">
        <v>1687</v>
      </c>
      <c r="C8064">
        <v>201002</v>
      </c>
      <c r="D8064">
        <v>0</v>
      </c>
      <c r="E8064" t="s">
        <v>1212</v>
      </c>
      <c r="F8064">
        <v>0</v>
      </c>
      <c r="G8064">
        <v>0</v>
      </c>
      <c r="H8064">
        <v>0</v>
      </c>
      <c r="I8064">
        <v>43112059301</v>
      </c>
      <c r="J8064">
        <v>12</v>
      </c>
      <c r="K8064" t="s">
        <v>1642</v>
      </c>
      <c r="L8064">
        <v>2531</v>
      </c>
      <c r="M8064" t="s">
        <v>1214</v>
      </c>
      <c r="N8064" t="s">
        <v>1643</v>
      </c>
      <c r="O8064">
        <v>0</v>
      </c>
      <c r="P8064" t="s">
        <v>1207</v>
      </c>
      <c r="Q8064">
        <v>19940601</v>
      </c>
      <c r="R8064">
        <v>891012369</v>
      </c>
    </row>
    <row r="8065" spans="1:18">
      <c r="A8065" t="s">
        <v>1688</v>
      </c>
      <c r="B8065" t="s">
        <v>1389</v>
      </c>
      <c r="C8065">
        <v>201002</v>
      </c>
      <c r="D8065">
        <v>0</v>
      </c>
      <c r="E8065" t="s">
        <v>1212</v>
      </c>
      <c r="F8065">
        <v>0</v>
      </c>
      <c r="G8065">
        <v>0</v>
      </c>
      <c r="H8065">
        <v>0</v>
      </c>
      <c r="I8065">
        <v>43112043701</v>
      </c>
      <c r="J8065">
        <v>12</v>
      </c>
      <c r="K8065" t="s">
        <v>1689</v>
      </c>
      <c r="L8065">
        <v>2309</v>
      </c>
      <c r="M8065" t="s">
        <v>1690</v>
      </c>
      <c r="N8065" t="s">
        <v>1643</v>
      </c>
      <c r="O8065">
        <v>0</v>
      </c>
      <c r="P8065" t="s">
        <v>1207</v>
      </c>
      <c r="Q8065">
        <v>20071113</v>
      </c>
      <c r="R8065">
        <v>891012369</v>
      </c>
    </row>
    <row r="8066" spans="1:18">
      <c r="A8066" t="s">
        <v>1640</v>
      </c>
      <c r="B8066" t="s">
        <v>1669</v>
      </c>
      <c r="C8066">
        <v>201003</v>
      </c>
      <c r="D8066">
        <v>0</v>
      </c>
      <c r="E8066" t="s">
        <v>1212</v>
      </c>
      <c r="F8066">
        <v>0</v>
      </c>
      <c r="G8066">
        <v>0</v>
      </c>
      <c r="H8066">
        <v>0</v>
      </c>
      <c r="I8066">
        <v>43112048100</v>
      </c>
      <c r="J8066">
        <v>12</v>
      </c>
      <c r="K8066" t="s">
        <v>1642</v>
      </c>
      <c r="L8066">
        <v>2531</v>
      </c>
      <c r="M8066" t="s">
        <v>1214</v>
      </c>
      <c r="N8066" t="s">
        <v>1643</v>
      </c>
      <c r="O8066">
        <v>0</v>
      </c>
      <c r="P8066" t="s">
        <v>1207</v>
      </c>
      <c r="Q8066">
        <v>19820101</v>
      </c>
      <c r="R8066">
        <v>891012369</v>
      </c>
    </row>
    <row r="8067" spans="1:18">
      <c r="A8067" t="s">
        <v>1640</v>
      </c>
      <c r="B8067" t="s">
        <v>1672</v>
      </c>
      <c r="C8067">
        <v>201003</v>
      </c>
      <c r="D8067">
        <v>0</v>
      </c>
      <c r="E8067" t="s">
        <v>1212</v>
      </c>
      <c r="F8067">
        <v>0</v>
      </c>
      <c r="G8067">
        <v>0</v>
      </c>
      <c r="H8067">
        <v>0</v>
      </c>
      <c r="I8067">
        <v>43112049500</v>
      </c>
      <c r="J8067">
        <v>12</v>
      </c>
      <c r="K8067" t="s">
        <v>1642</v>
      </c>
      <c r="L8067">
        <v>2531</v>
      </c>
      <c r="M8067" t="s">
        <v>1214</v>
      </c>
      <c r="N8067" t="s">
        <v>1643</v>
      </c>
      <c r="O8067">
        <v>0</v>
      </c>
      <c r="P8067" t="s">
        <v>1207</v>
      </c>
      <c r="Q8067">
        <v>19820601</v>
      </c>
      <c r="R8067">
        <v>891012369</v>
      </c>
    </row>
    <row r="8068" spans="1:18">
      <c r="A8068" t="s">
        <v>1640</v>
      </c>
      <c r="B8068" t="s">
        <v>1673</v>
      </c>
      <c r="C8068">
        <v>201003</v>
      </c>
      <c r="D8068">
        <v>0</v>
      </c>
      <c r="E8068" t="s">
        <v>1212</v>
      </c>
      <c r="F8068">
        <v>0</v>
      </c>
      <c r="G8068">
        <v>0</v>
      </c>
      <c r="H8068">
        <v>0</v>
      </c>
      <c r="I8068">
        <v>43112054400</v>
      </c>
      <c r="J8068">
        <v>12</v>
      </c>
      <c r="K8068" t="s">
        <v>1642</v>
      </c>
      <c r="L8068">
        <v>2531</v>
      </c>
      <c r="M8068" t="s">
        <v>1214</v>
      </c>
      <c r="N8068" t="s">
        <v>1643</v>
      </c>
      <c r="O8068">
        <v>0</v>
      </c>
      <c r="P8068" t="s">
        <v>1207</v>
      </c>
      <c r="Q8068">
        <v>19830601</v>
      </c>
      <c r="R8068">
        <v>891012369</v>
      </c>
    </row>
    <row r="8069" spans="1:18">
      <c r="A8069" t="s">
        <v>1640</v>
      </c>
      <c r="B8069" t="s">
        <v>1674</v>
      </c>
      <c r="C8069">
        <v>201003</v>
      </c>
      <c r="D8069">
        <v>0</v>
      </c>
      <c r="E8069" t="s">
        <v>1212</v>
      </c>
      <c r="F8069">
        <v>0</v>
      </c>
      <c r="G8069">
        <v>0</v>
      </c>
      <c r="H8069">
        <v>0</v>
      </c>
      <c r="I8069">
        <v>43112054300</v>
      </c>
      <c r="J8069">
        <v>12</v>
      </c>
      <c r="K8069" t="s">
        <v>1642</v>
      </c>
      <c r="L8069">
        <v>2531</v>
      </c>
      <c r="M8069" t="s">
        <v>1214</v>
      </c>
      <c r="N8069" t="s">
        <v>1643</v>
      </c>
      <c r="O8069">
        <v>0</v>
      </c>
      <c r="P8069" t="s">
        <v>1207</v>
      </c>
      <c r="Q8069">
        <v>19830601</v>
      </c>
      <c r="R8069">
        <v>891012369</v>
      </c>
    </row>
    <row r="8070" spans="1:18">
      <c r="A8070" t="s">
        <v>1640</v>
      </c>
      <c r="B8070" t="s">
        <v>1675</v>
      </c>
      <c r="C8070">
        <v>201003</v>
      </c>
      <c r="D8070">
        <v>0</v>
      </c>
      <c r="E8070" t="s">
        <v>1212</v>
      </c>
      <c r="F8070">
        <v>0</v>
      </c>
      <c r="G8070">
        <v>0</v>
      </c>
      <c r="H8070">
        <v>0</v>
      </c>
      <c r="I8070">
        <v>43112055100</v>
      </c>
      <c r="J8070">
        <v>12</v>
      </c>
      <c r="K8070" t="s">
        <v>1642</v>
      </c>
      <c r="L8070">
        <v>2531</v>
      </c>
      <c r="M8070" t="s">
        <v>1214</v>
      </c>
      <c r="N8070" t="s">
        <v>1643</v>
      </c>
      <c r="O8070">
        <v>0</v>
      </c>
      <c r="P8070" t="s">
        <v>1207</v>
      </c>
      <c r="Q8070">
        <v>19830901</v>
      </c>
      <c r="R8070">
        <v>891012369</v>
      </c>
    </row>
    <row r="8071" spans="1:18">
      <c r="A8071" t="s">
        <v>1640</v>
      </c>
      <c r="B8071" t="s">
        <v>1676</v>
      </c>
      <c r="C8071">
        <v>201003</v>
      </c>
      <c r="D8071">
        <v>0</v>
      </c>
      <c r="E8071" t="s">
        <v>1212</v>
      </c>
      <c r="F8071">
        <v>0</v>
      </c>
      <c r="G8071">
        <v>0</v>
      </c>
      <c r="H8071">
        <v>0</v>
      </c>
      <c r="I8071">
        <v>43112055300</v>
      </c>
      <c r="J8071">
        <v>12</v>
      </c>
      <c r="K8071" t="s">
        <v>1642</v>
      </c>
      <c r="L8071">
        <v>2531</v>
      </c>
      <c r="M8071" t="s">
        <v>1214</v>
      </c>
      <c r="N8071" t="s">
        <v>1643</v>
      </c>
      <c r="O8071">
        <v>0</v>
      </c>
      <c r="P8071" t="s">
        <v>1207</v>
      </c>
      <c r="Q8071">
        <v>19830801</v>
      </c>
      <c r="R8071">
        <v>891012369</v>
      </c>
    </row>
    <row r="8072" spans="1:18">
      <c r="A8072" t="s">
        <v>1640</v>
      </c>
      <c r="B8072" t="s">
        <v>1677</v>
      </c>
      <c r="C8072">
        <v>201003</v>
      </c>
      <c r="D8072">
        <v>0</v>
      </c>
      <c r="E8072" t="s">
        <v>1212</v>
      </c>
      <c r="F8072">
        <v>0</v>
      </c>
      <c r="G8072">
        <v>0</v>
      </c>
      <c r="H8072">
        <v>0</v>
      </c>
      <c r="I8072">
        <v>43112056800</v>
      </c>
      <c r="J8072">
        <v>12</v>
      </c>
      <c r="K8072" t="s">
        <v>1642</v>
      </c>
      <c r="L8072">
        <v>2531</v>
      </c>
      <c r="M8072" t="s">
        <v>1214</v>
      </c>
      <c r="N8072" t="s">
        <v>1643</v>
      </c>
      <c r="O8072">
        <v>0</v>
      </c>
      <c r="P8072" t="s">
        <v>1207</v>
      </c>
      <c r="Q8072">
        <v>19840101</v>
      </c>
      <c r="R8072">
        <v>891012369</v>
      </c>
    </row>
    <row r="8073" spans="1:18">
      <c r="A8073" t="s">
        <v>1640</v>
      </c>
      <c r="B8073" t="s">
        <v>1678</v>
      </c>
      <c r="C8073">
        <v>201003</v>
      </c>
      <c r="D8073">
        <v>0</v>
      </c>
      <c r="E8073" t="s">
        <v>1212</v>
      </c>
      <c r="F8073">
        <v>0</v>
      </c>
      <c r="G8073">
        <v>0</v>
      </c>
      <c r="H8073">
        <v>0</v>
      </c>
      <c r="I8073">
        <v>43112061000</v>
      </c>
      <c r="J8073">
        <v>12</v>
      </c>
      <c r="K8073" t="s">
        <v>1642</v>
      </c>
      <c r="L8073">
        <v>2531</v>
      </c>
      <c r="M8073" t="s">
        <v>1214</v>
      </c>
      <c r="N8073" t="s">
        <v>1643</v>
      </c>
      <c r="O8073">
        <v>0</v>
      </c>
      <c r="P8073" t="s">
        <v>1233</v>
      </c>
      <c r="Q8073">
        <v>19871001</v>
      </c>
      <c r="R8073">
        <v>891012369</v>
      </c>
    </row>
    <row r="8074" spans="1:18">
      <c r="A8074" t="s">
        <v>1640</v>
      </c>
      <c r="B8074" t="s">
        <v>1670</v>
      </c>
      <c r="C8074">
        <v>201003</v>
      </c>
      <c r="D8074">
        <v>0</v>
      </c>
      <c r="E8074" t="s">
        <v>1212</v>
      </c>
      <c r="F8074">
        <v>0</v>
      </c>
      <c r="G8074">
        <v>0</v>
      </c>
      <c r="H8074">
        <v>0</v>
      </c>
      <c r="I8074">
        <v>43112061300</v>
      </c>
      <c r="J8074">
        <v>12</v>
      </c>
      <c r="K8074" t="s">
        <v>1642</v>
      </c>
      <c r="L8074">
        <v>2531</v>
      </c>
      <c r="M8074" t="s">
        <v>1214</v>
      </c>
      <c r="N8074" t="s">
        <v>1643</v>
      </c>
      <c r="O8074">
        <v>0</v>
      </c>
      <c r="P8074" t="s">
        <v>1207</v>
      </c>
      <c r="Q8074">
        <v>19851001</v>
      </c>
      <c r="R8074">
        <v>891012369</v>
      </c>
    </row>
    <row r="8075" spans="1:18">
      <c r="A8075" t="s">
        <v>1640</v>
      </c>
      <c r="B8075" t="s">
        <v>1679</v>
      </c>
      <c r="C8075">
        <v>201003</v>
      </c>
      <c r="D8075">
        <v>0</v>
      </c>
      <c r="E8075" t="s">
        <v>1212</v>
      </c>
      <c r="F8075">
        <v>0</v>
      </c>
      <c r="G8075">
        <v>0</v>
      </c>
      <c r="H8075">
        <v>0</v>
      </c>
      <c r="I8075">
        <v>43112052401</v>
      </c>
      <c r="J8075">
        <v>12</v>
      </c>
      <c r="K8075" t="s">
        <v>1642</v>
      </c>
      <c r="L8075">
        <v>2531</v>
      </c>
      <c r="M8075" t="s">
        <v>1214</v>
      </c>
      <c r="N8075" t="s">
        <v>1643</v>
      </c>
      <c r="O8075">
        <v>0</v>
      </c>
      <c r="P8075" t="s">
        <v>1207</v>
      </c>
      <c r="Q8075">
        <v>19860101</v>
      </c>
      <c r="R8075">
        <v>891012369</v>
      </c>
    </row>
    <row r="8076" spans="1:18">
      <c r="A8076" t="s">
        <v>1640</v>
      </c>
      <c r="B8076" t="s">
        <v>1680</v>
      </c>
      <c r="C8076">
        <v>201003</v>
      </c>
      <c r="D8076">
        <v>0</v>
      </c>
      <c r="E8076" t="s">
        <v>1212</v>
      </c>
      <c r="F8076">
        <v>0</v>
      </c>
      <c r="G8076">
        <v>0</v>
      </c>
      <c r="H8076">
        <v>0</v>
      </c>
      <c r="I8076">
        <v>43112053001</v>
      </c>
      <c r="J8076">
        <v>12</v>
      </c>
      <c r="K8076" t="s">
        <v>1646</v>
      </c>
      <c r="L8076">
        <v>2531</v>
      </c>
      <c r="M8076" t="s">
        <v>1214</v>
      </c>
      <c r="N8076" t="s">
        <v>1643</v>
      </c>
      <c r="O8076">
        <v>0</v>
      </c>
      <c r="P8076" t="s">
        <v>1207</v>
      </c>
      <c r="Q8076">
        <v>19870401</v>
      </c>
      <c r="R8076">
        <v>891012369</v>
      </c>
    </row>
    <row r="8077" spans="1:18">
      <c r="A8077" t="s">
        <v>1640</v>
      </c>
      <c r="B8077" t="s">
        <v>1671</v>
      </c>
      <c r="C8077">
        <v>201003</v>
      </c>
      <c r="D8077">
        <v>0</v>
      </c>
      <c r="E8077" t="s">
        <v>1212</v>
      </c>
      <c r="F8077">
        <v>0</v>
      </c>
      <c r="G8077">
        <v>0</v>
      </c>
      <c r="H8077">
        <v>0</v>
      </c>
      <c r="I8077">
        <v>43112060700</v>
      </c>
      <c r="J8077">
        <v>12</v>
      </c>
      <c r="K8077" t="s">
        <v>1642</v>
      </c>
      <c r="L8077">
        <v>2531</v>
      </c>
      <c r="M8077" t="s">
        <v>1214</v>
      </c>
      <c r="N8077" t="s">
        <v>1643</v>
      </c>
      <c r="O8077">
        <v>0</v>
      </c>
      <c r="P8077" t="s">
        <v>1207</v>
      </c>
      <c r="Q8077">
        <v>19850501</v>
      </c>
      <c r="R8077">
        <v>891012369</v>
      </c>
    </row>
    <row r="8078" spans="1:18">
      <c r="A8078" t="s">
        <v>1640</v>
      </c>
      <c r="B8078" t="s">
        <v>1681</v>
      </c>
      <c r="C8078">
        <v>201003</v>
      </c>
      <c r="D8078">
        <v>0</v>
      </c>
      <c r="E8078" t="s">
        <v>1212</v>
      </c>
      <c r="F8078">
        <v>0</v>
      </c>
      <c r="G8078">
        <v>0</v>
      </c>
      <c r="H8078">
        <v>0</v>
      </c>
      <c r="I8078">
        <v>43112056101</v>
      </c>
      <c r="J8078">
        <v>12</v>
      </c>
      <c r="K8078" t="s">
        <v>1642</v>
      </c>
      <c r="L8078">
        <v>2531</v>
      </c>
      <c r="M8078" t="s">
        <v>1214</v>
      </c>
      <c r="N8078" t="s">
        <v>1643</v>
      </c>
      <c r="O8078">
        <v>0</v>
      </c>
      <c r="P8078" t="s">
        <v>1207</v>
      </c>
      <c r="Q8078">
        <v>19940501</v>
      </c>
      <c r="R8078">
        <v>891012369</v>
      </c>
    </row>
    <row r="8079" spans="1:18">
      <c r="A8079" t="s">
        <v>1640</v>
      </c>
      <c r="B8079" t="s">
        <v>1682</v>
      </c>
      <c r="C8079">
        <v>201003</v>
      </c>
      <c r="D8079">
        <v>0</v>
      </c>
      <c r="E8079" t="s">
        <v>1212</v>
      </c>
      <c r="F8079">
        <v>0</v>
      </c>
      <c r="G8079">
        <v>0</v>
      </c>
      <c r="H8079">
        <v>0</v>
      </c>
      <c r="I8079">
        <v>43112062300</v>
      </c>
      <c r="J8079">
        <v>12</v>
      </c>
      <c r="K8079" t="s">
        <v>1642</v>
      </c>
      <c r="L8079">
        <v>2531</v>
      </c>
      <c r="M8079" t="s">
        <v>1214</v>
      </c>
      <c r="N8079" t="s">
        <v>1643</v>
      </c>
      <c r="O8079">
        <v>0</v>
      </c>
      <c r="P8079" t="s">
        <v>1233</v>
      </c>
      <c r="Q8079">
        <v>19880501</v>
      </c>
      <c r="R8079">
        <v>891012369</v>
      </c>
    </row>
    <row r="8080" spans="1:18">
      <c r="A8080" t="s">
        <v>1640</v>
      </c>
      <c r="B8080" t="s">
        <v>1683</v>
      </c>
      <c r="C8080">
        <v>201003</v>
      </c>
      <c r="D8080">
        <v>0</v>
      </c>
      <c r="E8080" t="s">
        <v>1212</v>
      </c>
      <c r="F8080">
        <v>0</v>
      </c>
      <c r="G8080">
        <v>0</v>
      </c>
      <c r="H8080">
        <v>0</v>
      </c>
      <c r="I8080">
        <v>43112067202</v>
      </c>
      <c r="J8080">
        <v>12</v>
      </c>
      <c r="K8080" t="s">
        <v>1642</v>
      </c>
      <c r="L8080">
        <v>2531</v>
      </c>
      <c r="M8080" t="s">
        <v>1214</v>
      </c>
      <c r="N8080" t="s">
        <v>1643</v>
      </c>
      <c r="O8080">
        <v>0</v>
      </c>
      <c r="P8080" t="s">
        <v>1207</v>
      </c>
      <c r="Q8080">
        <v>19971127</v>
      </c>
      <c r="R8080">
        <v>891012369</v>
      </c>
    </row>
    <row r="8081" spans="1:18">
      <c r="A8081" t="s">
        <v>1640</v>
      </c>
      <c r="B8081" t="s">
        <v>1684</v>
      </c>
      <c r="C8081">
        <v>201003</v>
      </c>
      <c r="D8081">
        <v>0</v>
      </c>
      <c r="E8081" t="s">
        <v>1212</v>
      </c>
      <c r="F8081">
        <v>0</v>
      </c>
      <c r="G8081">
        <v>0</v>
      </c>
      <c r="H8081">
        <v>0</v>
      </c>
      <c r="I8081">
        <v>43112061600</v>
      </c>
      <c r="J8081">
        <v>12</v>
      </c>
      <c r="K8081" t="s">
        <v>1642</v>
      </c>
      <c r="L8081">
        <v>2531</v>
      </c>
      <c r="M8081" t="s">
        <v>1214</v>
      </c>
      <c r="N8081" t="s">
        <v>1643</v>
      </c>
      <c r="O8081">
        <v>0</v>
      </c>
      <c r="P8081" t="s">
        <v>1207</v>
      </c>
      <c r="Q8081">
        <v>19860301</v>
      </c>
      <c r="R8081">
        <v>891012369</v>
      </c>
    </row>
    <row r="8082" spans="1:18">
      <c r="A8082" t="s">
        <v>1640</v>
      </c>
      <c r="B8082" t="s">
        <v>1685</v>
      </c>
      <c r="C8082">
        <v>201003</v>
      </c>
      <c r="D8082">
        <v>0</v>
      </c>
      <c r="E8082" t="s">
        <v>1212</v>
      </c>
      <c r="F8082">
        <v>0</v>
      </c>
      <c r="G8082">
        <v>0</v>
      </c>
      <c r="H8082">
        <v>0</v>
      </c>
      <c r="I8082">
        <v>43112068100</v>
      </c>
      <c r="J8082">
        <v>12</v>
      </c>
      <c r="K8082" t="s">
        <v>1642</v>
      </c>
      <c r="L8082">
        <v>2531</v>
      </c>
      <c r="M8082" t="s">
        <v>1214</v>
      </c>
      <c r="N8082" t="s">
        <v>1643</v>
      </c>
      <c r="O8082">
        <v>0</v>
      </c>
      <c r="P8082" t="s">
        <v>1207</v>
      </c>
      <c r="Q8082">
        <v>19900301</v>
      </c>
      <c r="R8082">
        <v>891012369</v>
      </c>
    </row>
    <row r="8083" spans="1:18">
      <c r="A8083" t="s">
        <v>1640</v>
      </c>
      <c r="B8083" t="s">
        <v>1686</v>
      </c>
      <c r="C8083">
        <v>201003</v>
      </c>
      <c r="D8083">
        <v>0</v>
      </c>
      <c r="E8083" t="s">
        <v>1212</v>
      </c>
      <c r="F8083">
        <v>0</v>
      </c>
      <c r="G8083">
        <v>0</v>
      </c>
      <c r="H8083">
        <v>0</v>
      </c>
      <c r="I8083">
        <v>43112068400</v>
      </c>
      <c r="J8083">
        <v>12</v>
      </c>
      <c r="K8083" t="s">
        <v>1642</v>
      </c>
      <c r="L8083">
        <v>2531</v>
      </c>
      <c r="M8083" t="s">
        <v>1214</v>
      </c>
      <c r="N8083" t="s">
        <v>1643</v>
      </c>
      <c r="O8083">
        <v>0</v>
      </c>
      <c r="P8083" t="s">
        <v>1207</v>
      </c>
      <c r="Q8083">
        <v>19900201</v>
      </c>
      <c r="R8083">
        <v>891012369</v>
      </c>
    </row>
    <row r="8084" spans="1:18">
      <c r="A8084" t="s">
        <v>1640</v>
      </c>
      <c r="B8084" t="s">
        <v>1687</v>
      </c>
      <c r="C8084">
        <v>201003</v>
      </c>
      <c r="D8084">
        <v>0</v>
      </c>
      <c r="E8084" t="s">
        <v>1212</v>
      </c>
      <c r="F8084">
        <v>0</v>
      </c>
      <c r="G8084">
        <v>0</v>
      </c>
      <c r="H8084">
        <v>0</v>
      </c>
      <c r="I8084">
        <v>43112059301</v>
      </c>
      <c r="J8084">
        <v>12</v>
      </c>
      <c r="K8084" t="s">
        <v>1642</v>
      </c>
      <c r="L8084">
        <v>2531</v>
      </c>
      <c r="M8084" t="s">
        <v>1214</v>
      </c>
      <c r="N8084" t="s">
        <v>1643</v>
      </c>
      <c r="O8084">
        <v>0</v>
      </c>
      <c r="P8084" t="s">
        <v>1207</v>
      </c>
      <c r="Q8084">
        <v>19940601</v>
      </c>
      <c r="R8084">
        <v>891012369</v>
      </c>
    </row>
    <row r="8085" spans="1:18">
      <c r="A8085" t="s">
        <v>1688</v>
      </c>
      <c r="B8085" t="s">
        <v>1389</v>
      </c>
      <c r="C8085">
        <v>201003</v>
      </c>
      <c r="D8085">
        <v>0</v>
      </c>
      <c r="E8085" t="s">
        <v>1212</v>
      </c>
      <c r="F8085">
        <v>0</v>
      </c>
      <c r="G8085">
        <v>0</v>
      </c>
      <c r="H8085">
        <v>0</v>
      </c>
      <c r="I8085">
        <v>43112043701</v>
      </c>
      <c r="J8085">
        <v>12</v>
      </c>
      <c r="K8085" t="s">
        <v>1689</v>
      </c>
      <c r="L8085">
        <v>2309</v>
      </c>
      <c r="M8085" t="s">
        <v>1690</v>
      </c>
      <c r="N8085" t="s">
        <v>1643</v>
      </c>
      <c r="O8085">
        <v>0</v>
      </c>
      <c r="P8085" t="s">
        <v>1207</v>
      </c>
      <c r="Q8085">
        <v>20071113</v>
      </c>
      <c r="R8085">
        <v>891012369</v>
      </c>
    </row>
    <row r="8086" spans="1:18">
      <c r="A8086" t="s">
        <v>1640</v>
      </c>
      <c r="B8086" t="s">
        <v>1672</v>
      </c>
      <c r="C8086">
        <v>201004</v>
      </c>
      <c r="D8086">
        <v>0</v>
      </c>
      <c r="E8086" t="s">
        <v>1212</v>
      </c>
      <c r="F8086">
        <v>0</v>
      </c>
      <c r="G8086">
        <v>0</v>
      </c>
      <c r="H8086">
        <v>0</v>
      </c>
      <c r="I8086">
        <v>43112049500</v>
      </c>
      <c r="J8086">
        <v>12</v>
      </c>
      <c r="K8086" t="s">
        <v>1642</v>
      </c>
      <c r="L8086">
        <v>2531</v>
      </c>
      <c r="M8086" t="s">
        <v>1214</v>
      </c>
      <c r="N8086" t="s">
        <v>1643</v>
      </c>
      <c r="O8086">
        <v>0</v>
      </c>
      <c r="P8086" t="s">
        <v>1207</v>
      </c>
      <c r="Q8086">
        <v>19820601</v>
      </c>
      <c r="R8086">
        <v>891012369</v>
      </c>
    </row>
    <row r="8087" spans="1:18">
      <c r="A8087" t="s">
        <v>1640</v>
      </c>
      <c r="B8087" t="s">
        <v>1666</v>
      </c>
      <c r="C8087">
        <v>201004</v>
      </c>
      <c r="D8087">
        <v>0</v>
      </c>
      <c r="E8087" t="s">
        <v>1212</v>
      </c>
      <c r="F8087">
        <v>0</v>
      </c>
      <c r="G8087">
        <v>0</v>
      </c>
      <c r="H8087">
        <v>0</v>
      </c>
      <c r="I8087">
        <v>43112052200</v>
      </c>
      <c r="J8087">
        <v>12</v>
      </c>
      <c r="K8087" t="s">
        <v>1642</v>
      </c>
      <c r="L8087">
        <v>2531</v>
      </c>
      <c r="M8087" t="s">
        <v>1214</v>
      </c>
      <c r="N8087" t="s">
        <v>1643</v>
      </c>
      <c r="O8087">
        <v>0</v>
      </c>
      <c r="P8087" t="s">
        <v>1207</v>
      </c>
      <c r="Q8087">
        <v>19821101</v>
      </c>
      <c r="R8087">
        <v>891012369</v>
      </c>
    </row>
    <row r="8088" spans="1:18">
      <c r="A8088" t="s">
        <v>1640</v>
      </c>
      <c r="B8088" t="s">
        <v>1673</v>
      </c>
      <c r="C8088">
        <v>201004</v>
      </c>
      <c r="D8088">
        <v>0</v>
      </c>
      <c r="E8088" t="s">
        <v>1212</v>
      </c>
      <c r="F8088">
        <v>0</v>
      </c>
      <c r="G8088">
        <v>0</v>
      </c>
      <c r="H8088">
        <v>0</v>
      </c>
      <c r="I8088">
        <v>43112054400</v>
      </c>
      <c r="J8088">
        <v>12</v>
      </c>
      <c r="K8088" t="s">
        <v>1642</v>
      </c>
      <c r="L8088">
        <v>2531</v>
      </c>
      <c r="M8088" t="s">
        <v>1214</v>
      </c>
      <c r="N8088" t="s">
        <v>1643</v>
      </c>
      <c r="O8088">
        <v>0</v>
      </c>
      <c r="P8088" t="s">
        <v>1207</v>
      </c>
      <c r="Q8088">
        <v>19830601</v>
      </c>
      <c r="R8088">
        <v>891012369</v>
      </c>
    </row>
    <row r="8089" spans="1:18">
      <c r="A8089" t="s">
        <v>1640</v>
      </c>
      <c r="B8089" t="s">
        <v>1674</v>
      </c>
      <c r="C8089">
        <v>201004</v>
      </c>
      <c r="D8089">
        <v>0</v>
      </c>
      <c r="E8089" t="s">
        <v>1212</v>
      </c>
      <c r="F8089">
        <v>0</v>
      </c>
      <c r="G8089">
        <v>0</v>
      </c>
      <c r="H8089">
        <v>0</v>
      </c>
      <c r="I8089">
        <v>43112054300</v>
      </c>
      <c r="J8089">
        <v>12</v>
      </c>
      <c r="K8089" t="s">
        <v>1642</v>
      </c>
      <c r="L8089">
        <v>2531</v>
      </c>
      <c r="M8089" t="s">
        <v>1214</v>
      </c>
      <c r="N8089" t="s">
        <v>1643</v>
      </c>
      <c r="O8089">
        <v>0</v>
      </c>
      <c r="P8089" t="s">
        <v>1207</v>
      </c>
      <c r="Q8089">
        <v>19830601</v>
      </c>
      <c r="R8089">
        <v>891012369</v>
      </c>
    </row>
    <row r="8090" spans="1:18">
      <c r="A8090" t="s">
        <v>1640</v>
      </c>
      <c r="B8090" t="s">
        <v>1675</v>
      </c>
      <c r="C8090">
        <v>201004</v>
      </c>
      <c r="D8090">
        <v>0</v>
      </c>
      <c r="E8090" t="s">
        <v>1212</v>
      </c>
      <c r="F8090">
        <v>0</v>
      </c>
      <c r="G8090">
        <v>0</v>
      </c>
      <c r="H8090">
        <v>0</v>
      </c>
      <c r="I8090">
        <v>43112055100</v>
      </c>
      <c r="J8090">
        <v>12</v>
      </c>
      <c r="K8090" t="s">
        <v>1642</v>
      </c>
      <c r="L8090">
        <v>2531</v>
      </c>
      <c r="M8090" t="s">
        <v>1214</v>
      </c>
      <c r="N8090" t="s">
        <v>1643</v>
      </c>
      <c r="O8090">
        <v>0</v>
      </c>
      <c r="P8090" t="s">
        <v>1207</v>
      </c>
      <c r="Q8090">
        <v>19830901</v>
      </c>
      <c r="R8090">
        <v>891012369</v>
      </c>
    </row>
    <row r="8091" spans="1:18">
      <c r="A8091" t="s">
        <v>1640</v>
      </c>
      <c r="B8091" t="s">
        <v>1676</v>
      </c>
      <c r="C8091">
        <v>201004</v>
      </c>
      <c r="D8091">
        <v>0</v>
      </c>
      <c r="E8091" t="s">
        <v>1212</v>
      </c>
      <c r="F8091">
        <v>0</v>
      </c>
      <c r="G8091">
        <v>0</v>
      </c>
      <c r="H8091">
        <v>0</v>
      </c>
      <c r="I8091">
        <v>43112055300</v>
      </c>
      <c r="J8091">
        <v>12</v>
      </c>
      <c r="K8091" t="s">
        <v>1642</v>
      </c>
      <c r="L8091">
        <v>2531</v>
      </c>
      <c r="M8091" t="s">
        <v>1214</v>
      </c>
      <c r="N8091" t="s">
        <v>1643</v>
      </c>
      <c r="O8091">
        <v>0</v>
      </c>
      <c r="P8091" t="s">
        <v>1207</v>
      </c>
      <c r="Q8091">
        <v>19830801</v>
      </c>
      <c r="R8091">
        <v>891012369</v>
      </c>
    </row>
    <row r="8092" spans="1:18">
      <c r="A8092" t="s">
        <v>1640</v>
      </c>
      <c r="B8092" t="s">
        <v>1677</v>
      </c>
      <c r="C8092">
        <v>201004</v>
      </c>
      <c r="D8092">
        <v>0</v>
      </c>
      <c r="E8092" t="s">
        <v>1212</v>
      </c>
      <c r="F8092">
        <v>0</v>
      </c>
      <c r="G8092">
        <v>0</v>
      </c>
      <c r="H8092">
        <v>0</v>
      </c>
      <c r="I8092">
        <v>43112056800</v>
      </c>
      <c r="J8092">
        <v>12</v>
      </c>
      <c r="K8092" t="s">
        <v>1642</v>
      </c>
      <c r="L8092">
        <v>2531</v>
      </c>
      <c r="M8092" t="s">
        <v>1214</v>
      </c>
      <c r="N8092" t="s">
        <v>1643</v>
      </c>
      <c r="O8092">
        <v>0</v>
      </c>
      <c r="P8092" t="s">
        <v>1207</v>
      </c>
      <c r="Q8092">
        <v>19840101</v>
      </c>
      <c r="R8092">
        <v>891012369</v>
      </c>
    </row>
    <row r="8093" spans="1:18">
      <c r="A8093" t="s">
        <v>1640</v>
      </c>
      <c r="B8093" t="s">
        <v>1678</v>
      </c>
      <c r="C8093">
        <v>201004</v>
      </c>
      <c r="D8093">
        <v>0</v>
      </c>
      <c r="E8093" t="s">
        <v>1212</v>
      </c>
      <c r="F8093">
        <v>0</v>
      </c>
      <c r="G8093">
        <v>0</v>
      </c>
      <c r="H8093">
        <v>0</v>
      </c>
      <c r="I8093">
        <v>43112061000</v>
      </c>
      <c r="J8093">
        <v>12</v>
      </c>
      <c r="K8093" t="s">
        <v>1642</v>
      </c>
      <c r="L8093">
        <v>2531</v>
      </c>
      <c r="M8093" t="s">
        <v>1214</v>
      </c>
      <c r="N8093" t="s">
        <v>1643</v>
      </c>
      <c r="O8093">
        <v>0</v>
      </c>
      <c r="P8093" t="s">
        <v>1233</v>
      </c>
      <c r="Q8093">
        <v>19871001</v>
      </c>
      <c r="R8093">
        <v>891012369</v>
      </c>
    </row>
    <row r="8094" spans="1:18">
      <c r="A8094" t="s">
        <v>1640</v>
      </c>
      <c r="B8094" t="s">
        <v>1679</v>
      </c>
      <c r="C8094">
        <v>201004</v>
      </c>
      <c r="D8094">
        <v>0</v>
      </c>
      <c r="E8094" t="s">
        <v>1212</v>
      </c>
      <c r="F8094">
        <v>0</v>
      </c>
      <c r="G8094">
        <v>0</v>
      </c>
      <c r="H8094">
        <v>0</v>
      </c>
      <c r="I8094">
        <v>43112052401</v>
      </c>
      <c r="J8094">
        <v>12</v>
      </c>
      <c r="K8094" t="s">
        <v>1642</v>
      </c>
      <c r="L8094">
        <v>2531</v>
      </c>
      <c r="M8094" t="s">
        <v>1214</v>
      </c>
      <c r="N8094" t="s">
        <v>1643</v>
      </c>
      <c r="O8094">
        <v>0</v>
      </c>
      <c r="P8094" t="s">
        <v>1207</v>
      </c>
      <c r="Q8094">
        <v>19860101</v>
      </c>
      <c r="R8094">
        <v>891012369</v>
      </c>
    </row>
    <row r="8095" spans="1:18">
      <c r="A8095" t="s">
        <v>1640</v>
      </c>
      <c r="B8095" t="s">
        <v>1680</v>
      </c>
      <c r="C8095">
        <v>201004</v>
      </c>
      <c r="D8095">
        <v>0</v>
      </c>
      <c r="E8095" t="s">
        <v>1212</v>
      </c>
      <c r="F8095">
        <v>0</v>
      </c>
      <c r="G8095">
        <v>0</v>
      </c>
      <c r="H8095">
        <v>0</v>
      </c>
      <c r="I8095">
        <v>43112053001</v>
      </c>
      <c r="J8095">
        <v>12</v>
      </c>
      <c r="K8095" t="s">
        <v>1646</v>
      </c>
      <c r="L8095">
        <v>2531</v>
      </c>
      <c r="M8095" t="s">
        <v>1214</v>
      </c>
      <c r="N8095" t="s">
        <v>1643</v>
      </c>
      <c r="O8095">
        <v>0</v>
      </c>
      <c r="P8095" t="s">
        <v>1207</v>
      </c>
      <c r="Q8095">
        <v>19870401</v>
      </c>
      <c r="R8095">
        <v>891012369</v>
      </c>
    </row>
    <row r="8096" spans="1:18">
      <c r="A8096" t="s">
        <v>1640</v>
      </c>
      <c r="B8096" t="s">
        <v>1671</v>
      </c>
      <c r="C8096">
        <v>201004</v>
      </c>
      <c r="D8096">
        <v>0</v>
      </c>
      <c r="E8096" t="s">
        <v>1212</v>
      </c>
      <c r="F8096">
        <v>0</v>
      </c>
      <c r="G8096">
        <v>0</v>
      </c>
      <c r="H8096">
        <v>0</v>
      </c>
      <c r="I8096">
        <v>43112060700</v>
      </c>
      <c r="J8096">
        <v>12</v>
      </c>
      <c r="K8096" t="s">
        <v>1642</v>
      </c>
      <c r="L8096">
        <v>2531</v>
      </c>
      <c r="M8096" t="s">
        <v>1214</v>
      </c>
      <c r="N8096" t="s">
        <v>1643</v>
      </c>
      <c r="O8096">
        <v>0</v>
      </c>
      <c r="P8096" t="s">
        <v>1207</v>
      </c>
      <c r="Q8096">
        <v>19850501</v>
      </c>
      <c r="R8096">
        <v>891012369</v>
      </c>
    </row>
    <row r="8097" spans="1:18">
      <c r="A8097" t="s">
        <v>1640</v>
      </c>
      <c r="B8097" t="s">
        <v>1681</v>
      </c>
      <c r="C8097">
        <v>201004</v>
      </c>
      <c r="D8097">
        <v>0</v>
      </c>
      <c r="E8097" t="s">
        <v>1212</v>
      </c>
      <c r="F8097">
        <v>0</v>
      </c>
      <c r="G8097">
        <v>0</v>
      </c>
      <c r="H8097">
        <v>0</v>
      </c>
      <c r="I8097">
        <v>43112056101</v>
      </c>
      <c r="J8097">
        <v>12</v>
      </c>
      <c r="K8097" t="s">
        <v>1642</v>
      </c>
      <c r="L8097">
        <v>2531</v>
      </c>
      <c r="M8097" t="s">
        <v>1214</v>
      </c>
      <c r="N8097" t="s">
        <v>1643</v>
      </c>
      <c r="O8097">
        <v>0</v>
      </c>
      <c r="P8097" t="s">
        <v>1207</v>
      </c>
      <c r="Q8097">
        <v>19940501</v>
      </c>
      <c r="R8097">
        <v>891012369</v>
      </c>
    </row>
    <row r="8098" spans="1:18">
      <c r="A8098" t="s">
        <v>1640</v>
      </c>
      <c r="B8098" t="s">
        <v>1682</v>
      </c>
      <c r="C8098">
        <v>201004</v>
      </c>
      <c r="D8098">
        <v>0</v>
      </c>
      <c r="E8098" t="s">
        <v>1212</v>
      </c>
      <c r="F8098">
        <v>0</v>
      </c>
      <c r="G8098">
        <v>0</v>
      </c>
      <c r="H8098">
        <v>0</v>
      </c>
      <c r="I8098">
        <v>43112062300</v>
      </c>
      <c r="J8098">
        <v>12</v>
      </c>
      <c r="K8098" t="s">
        <v>1642</v>
      </c>
      <c r="L8098">
        <v>2531</v>
      </c>
      <c r="M8098" t="s">
        <v>1214</v>
      </c>
      <c r="N8098" t="s">
        <v>1643</v>
      </c>
      <c r="O8098">
        <v>0</v>
      </c>
      <c r="P8098" t="s">
        <v>1233</v>
      </c>
      <c r="Q8098">
        <v>19880501</v>
      </c>
      <c r="R8098">
        <v>891012369</v>
      </c>
    </row>
    <row r="8099" spans="1:18">
      <c r="A8099" t="s">
        <v>1640</v>
      </c>
      <c r="B8099" t="s">
        <v>1683</v>
      </c>
      <c r="C8099">
        <v>201004</v>
      </c>
      <c r="D8099">
        <v>0</v>
      </c>
      <c r="E8099" t="s">
        <v>1212</v>
      </c>
      <c r="F8099">
        <v>0</v>
      </c>
      <c r="G8099">
        <v>0</v>
      </c>
      <c r="H8099">
        <v>0</v>
      </c>
      <c r="I8099">
        <v>43112067202</v>
      </c>
      <c r="J8099">
        <v>12</v>
      </c>
      <c r="K8099" t="s">
        <v>1642</v>
      </c>
      <c r="L8099">
        <v>2531</v>
      </c>
      <c r="M8099" t="s">
        <v>1214</v>
      </c>
      <c r="N8099" t="s">
        <v>1643</v>
      </c>
      <c r="O8099">
        <v>0</v>
      </c>
      <c r="P8099" t="s">
        <v>1207</v>
      </c>
      <c r="Q8099">
        <v>19971127</v>
      </c>
      <c r="R8099">
        <v>891012369</v>
      </c>
    </row>
    <row r="8100" spans="1:18">
      <c r="A8100" t="s">
        <v>1640</v>
      </c>
      <c r="B8100" t="s">
        <v>1684</v>
      </c>
      <c r="C8100">
        <v>201004</v>
      </c>
      <c r="D8100">
        <v>0</v>
      </c>
      <c r="E8100" t="s">
        <v>1212</v>
      </c>
      <c r="F8100">
        <v>0</v>
      </c>
      <c r="G8100">
        <v>0</v>
      </c>
      <c r="H8100">
        <v>0</v>
      </c>
      <c r="I8100">
        <v>43112061600</v>
      </c>
      <c r="J8100">
        <v>12</v>
      </c>
      <c r="K8100" t="s">
        <v>1642</v>
      </c>
      <c r="L8100">
        <v>2531</v>
      </c>
      <c r="M8100" t="s">
        <v>1214</v>
      </c>
      <c r="N8100" t="s">
        <v>1643</v>
      </c>
      <c r="O8100">
        <v>0</v>
      </c>
      <c r="P8100" t="s">
        <v>1207</v>
      </c>
      <c r="Q8100">
        <v>19860301</v>
      </c>
      <c r="R8100">
        <v>891012369</v>
      </c>
    </row>
    <row r="8101" spans="1:18">
      <c r="A8101" t="s">
        <v>1640</v>
      </c>
      <c r="B8101" t="s">
        <v>1685</v>
      </c>
      <c r="C8101">
        <v>201004</v>
      </c>
      <c r="D8101">
        <v>0</v>
      </c>
      <c r="E8101" t="s">
        <v>1212</v>
      </c>
      <c r="F8101">
        <v>0</v>
      </c>
      <c r="G8101">
        <v>0</v>
      </c>
      <c r="H8101">
        <v>0</v>
      </c>
      <c r="I8101">
        <v>43112068100</v>
      </c>
      <c r="J8101">
        <v>12</v>
      </c>
      <c r="K8101" t="s">
        <v>1642</v>
      </c>
      <c r="L8101">
        <v>2531</v>
      </c>
      <c r="M8101" t="s">
        <v>1214</v>
      </c>
      <c r="N8101" t="s">
        <v>1643</v>
      </c>
      <c r="O8101">
        <v>0</v>
      </c>
      <c r="P8101" t="s">
        <v>1207</v>
      </c>
      <c r="Q8101">
        <v>19900301</v>
      </c>
      <c r="R8101">
        <v>891012369</v>
      </c>
    </row>
    <row r="8102" spans="1:18">
      <c r="A8102" t="s">
        <v>1640</v>
      </c>
      <c r="B8102" t="s">
        <v>1686</v>
      </c>
      <c r="C8102">
        <v>201004</v>
      </c>
      <c r="D8102">
        <v>0</v>
      </c>
      <c r="E8102" t="s">
        <v>1212</v>
      </c>
      <c r="F8102">
        <v>0</v>
      </c>
      <c r="G8102">
        <v>0</v>
      </c>
      <c r="H8102">
        <v>0</v>
      </c>
      <c r="I8102">
        <v>43112068400</v>
      </c>
      <c r="J8102">
        <v>12</v>
      </c>
      <c r="K8102" t="s">
        <v>1642</v>
      </c>
      <c r="L8102">
        <v>2531</v>
      </c>
      <c r="M8102" t="s">
        <v>1214</v>
      </c>
      <c r="N8102" t="s">
        <v>1643</v>
      </c>
      <c r="O8102">
        <v>0</v>
      </c>
      <c r="P8102" t="s">
        <v>1207</v>
      </c>
      <c r="Q8102">
        <v>19900201</v>
      </c>
      <c r="R8102">
        <v>891012369</v>
      </c>
    </row>
    <row r="8103" spans="1:18">
      <c r="A8103" t="s">
        <v>1640</v>
      </c>
      <c r="B8103" t="s">
        <v>1687</v>
      </c>
      <c r="C8103">
        <v>201004</v>
      </c>
      <c r="D8103">
        <v>0</v>
      </c>
      <c r="E8103" t="s">
        <v>1212</v>
      </c>
      <c r="F8103">
        <v>0</v>
      </c>
      <c r="G8103">
        <v>0</v>
      </c>
      <c r="H8103">
        <v>0</v>
      </c>
      <c r="I8103">
        <v>43112059301</v>
      </c>
      <c r="J8103">
        <v>12</v>
      </c>
      <c r="K8103" t="s">
        <v>1642</v>
      </c>
      <c r="L8103">
        <v>2531</v>
      </c>
      <c r="M8103" t="s">
        <v>1214</v>
      </c>
      <c r="N8103" t="s">
        <v>1643</v>
      </c>
      <c r="O8103">
        <v>0</v>
      </c>
      <c r="P8103" t="s">
        <v>1207</v>
      </c>
      <c r="Q8103">
        <v>19940601</v>
      </c>
      <c r="R8103">
        <v>891012369</v>
      </c>
    </row>
    <row r="8104" spans="1:18">
      <c r="A8104" t="s">
        <v>1688</v>
      </c>
      <c r="B8104" t="s">
        <v>1389</v>
      </c>
      <c r="C8104">
        <v>201004</v>
      </c>
      <c r="D8104">
        <v>0</v>
      </c>
      <c r="E8104" t="s">
        <v>1212</v>
      </c>
      <c r="F8104">
        <v>0</v>
      </c>
      <c r="G8104">
        <v>0</v>
      </c>
      <c r="H8104">
        <v>0</v>
      </c>
      <c r="I8104">
        <v>43112043701</v>
      </c>
      <c r="J8104">
        <v>12</v>
      </c>
      <c r="K8104" t="s">
        <v>1689</v>
      </c>
      <c r="L8104">
        <v>2309</v>
      </c>
      <c r="M8104" t="s">
        <v>1690</v>
      </c>
      <c r="N8104" t="s">
        <v>1643</v>
      </c>
      <c r="O8104">
        <v>0</v>
      </c>
      <c r="P8104" t="s">
        <v>1207</v>
      </c>
      <c r="Q8104">
        <v>20071113</v>
      </c>
      <c r="R8104">
        <v>891012369</v>
      </c>
    </row>
    <row r="8105" spans="1:18">
      <c r="A8105" t="s">
        <v>1640</v>
      </c>
      <c r="B8105" t="s">
        <v>1672</v>
      </c>
      <c r="C8105">
        <v>201005</v>
      </c>
      <c r="D8105">
        <v>0</v>
      </c>
      <c r="E8105" t="s">
        <v>1212</v>
      </c>
      <c r="F8105">
        <v>0</v>
      </c>
      <c r="G8105">
        <v>0</v>
      </c>
      <c r="H8105">
        <v>0</v>
      </c>
      <c r="I8105">
        <v>43112049500</v>
      </c>
      <c r="J8105">
        <v>12</v>
      </c>
      <c r="K8105" t="s">
        <v>1642</v>
      </c>
      <c r="L8105">
        <v>2531</v>
      </c>
      <c r="M8105" t="s">
        <v>1214</v>
      </c>
      <c r="N8105" t="s">
        <v>1643</v>
      </c>
      <c r="O8105">
        <v>0</v>
      </c>
      <c r="P8105" t="s">
        <v>1207</v>
      </c>
      <c r="Q8105">
        <v>19820601</v>
      </c>
      <c r="R8105">
        <v>891012369</v>
      </c>
    </row>
    <row r="8106" spans="1:18">
      <c r="A8106" t="s">
        <v>1640</v>
      </c>
      <c r="B8106" t="s">
        <v>1673</v>
      </c>
      <c r="C8106">
        <v>201005</v>
      </c>
      <c r="D8106">
        <v>0</v>
      </c>
      <c r="E8106" t="s">
        <v>1212</v>
      </c>
      <c r="F8106">
        <v>0</v>
      </c>
      <c r="G8106">
        <v>0</v>
      </c>
      <c r="H8106">
        <v>0</v>
      </c>
      <c r="I8106">
        <v>43112054400</v>
      </c>
      <c r="J8106">
        <v>12</v>
      </c>
      <c r="K8106" t="s">
        <v>1642</v>
      </c>
      <c r="L8106">
        <v>2531</v>
      </c>
      <c r="M8106" t="s">
        <v>1214</v>
      </c>
      <c r="N8106" t="s">
        <v>1643</v>
      </c>
      <c r="O8106">
        <v>0</v>
      </c>
      <c r="P8106" t="s">
        <v>1207</v>
      </c>
      <c r="Q8106">
        <v>19830601</v>
      </c>
      <c r="R8106">
        <v>891012369</v>
      </c>
    </row>
    <row r="8107" spans="1:18">
      <c r="A8107" t="s">
        <v>1640</v>
      </c>
      <c r="B8107" t="s">
        <v>1674</v>
      </c>
      <c r="C8107">
        <v>201005</v>
      </c>
      <c r="D8107">
        <v>0</v>
      </c>
      <c r="E8107" t="s">
        <v>1212</v>
      </c>
      <c r="F8107">
        <v>0</v>
      </c>
      <c r="G8107">
        <v>0</v>
      </c>
      <c r="H8107">
        <v>0</v>
      </c>
      <c r="I8107">
        <v>43112054300</v>
      </c>
      <c r="J8107">
        <v>12</v>
      </c>
      <c r="K8107" t="s">
        <v>1642</v>
      </c>
      <c r="L8107">
        <v>2531</v>
      </c>
      <c r="M8107" t="s">
        <v>1214</v>
      </c>
      <c r="N8107" t="s">
        <v>1643</v>
      </c>
      <c r="O8107">
        <v>0</v>
      </c>
      <c r="P8107" t="s">
        <v>1207</v>
      </c>
      <c r="Q8107">
        <v>19830601</v>
      </c>
      <c r="R8107">
        <v>891012369</v>
      </c>
    </row>
    <row r="8108" spans="1:18">
      <c r="A8108" t="s">
        <v>1640</v>
      </c>
      <c r="B8108" t="s">
        <v>1675</v>
      </c>
      <c r="C8108">
        <v>201005</v>
      </c>
      <c r="D8108">
        <v>0</v>
      </c>
      <c r="E8108" t="s">
        <v>1212</v>
      </c>
      <c r="F8108">
        <v>0</v>
      </c>
      <c r="G8108">
        <v>0</v>
      </c>
      <c r="H8108">
        <v>0</v>
      </c>
      <c r="I8108">
        <v>43112055100</v>
      </c>
      <c r="J8108">
        <v>12</v>
      </c>
      <c r="K8108" t="s">
        <v>1642</v>
      </c>
      <c r="L8108">
        <v>2531</v>
      </c>
      <c r="M8108" t="s">
        <v>1214</v>
      </c>
      <c r="N8108" t="s">
        <v>1643</v>
      </c>
      <c r="O8108">
        <v>0</v>
      </c>
      <c r="P8108" t="s">
        <v>1207</v>
      </c>
      <c r="Q8108">
        <v>19830901</v>
      </c>
      <c r="R8108">
        <v>891012369</v>
      </c>
    </row>
    <row r="8109" spans="1:18">
      <c r="A8109" t="s">
        <v>1640</v>
      </c>
      <c r="B8109" t="s">
        <v>1676</v>
      </c>
      <c r="C8109">
        <v>201005</v>
      </c>
      <c r="D8109">
        <v>0</v>
      </c>
      <c r="E8109" t="s">
        <v>1212</v>
      </c>
      <c r="F8109">
        <v>0</v>
      </c>
      <c r="G8109">
        <v>0</v>
      </c>
      <c r="H8109">
        <v>0</v>
      </c>
      <c r="I8109">
        <v>43112055300</v>
      </c>
      <c r="J8109">
        <v>12</v>
      </c>
      <c r="K8109" t="s">
        <v>1642</v>
      </c>
      <c r="L8109">
        <v>2531</v>
      </c>
      <c r="M8109" t="s">
        <v>1214</v>
      </c>
      <c r="N8109" t="s">
        <v>1643</v>
      </c>
      <c r="O8109">
        <v>0</v>
      </c>
      <c r="P8109" t="s">
        <v>1207</v>
      </c>
      <c r="Q8109">
        <v>19830801</v>
      </c>
      <c r="R8109">
        <v>891012369</v>
      </c>
    </row>
    <row r="8110" spans="1:18">
      <c r="A8110" t="s">
        <v>1640</v>
      </c>
      <c r="B8110" t="s">
        <v>1677</v>
      </c>
      <c r="C8110">
        <v>201005</v>
      </c>
      <c r="D8110">
        <v>0</v>
      </c>
      <c r="E8110" t="s">
        <v>1212</v>
      </c>
      <c r="F8110">
        <v>0</v>
      </c>
      <c r="G8110">
        <v>0</v>
      </c>
      <c r="H8110">
        <v>0</v>
      </c>
      <c r="I8110">
        <v>43112056800</v>
      </c>
      <c r="J8110">
        <v>12</v>
      </c>
      <c r="K8110" t="s">
        <v>1642</v>
      </c>
      <c r="L8110">
        <v>2531</v>
      </c>
      <c r="M8110" t="s">
        <v>1214</v>
      </c>
      <c r="N8110" t="s">
        <v>1643</v>
      </c>
      <c r="O8110">
        <v>0</v>
      </c>
      <c r="P8110" t="s">
        <v>1207</v>
      </c>
      <c r="Q8110">
        <v>19840101</v>
      </c>
      <c r="R8110">
        <v>891012369</v>
      </c>
    </row>
    <row r="8111" spans="1:18">
      <c r="A8111" t="s">
        <v>1640</v>
      </c>
      <c r="B8111" t="s">
        <v>1678</v>
      </c>
      <c r="C8111">
        <v>201005</v>
      </c>
      <c r="D8111">
        <v>0</v>
      </c>
      <c r="E8111" t="s">
        <v>1212</v>
      </c>
      <c r="F8111">
        <v>0</v>
      </c>
      <c r="G8111">
        <v>0</v>
      </c>
      <c r="H8111">
        <v>0</v>
      </c>
      <c r="I8111">
        <v>43112061000</v>
      </c>
      <c r="J8111">
        <v>12</v>
      </c>
      <c r="K8111" t="s">
        <v>1642</v>
      </c>
      <c r="L8111">
        <v>2531</v>
      </c>
      <c r="M8111" t="s">
        <v>1214</v>
      </c>
      <c r="N8111" t="s">
        <v>1643</v>
      </c>
      <c r="O8111">
        <v>0</v>
      </c>
      <c r="P8111" t="s">
        <v>1233</v>
      </c>
      <c r="Q8111">
        <v>19871001</v>
      </c>
      <c r="R8111">
        <v>891012369</v>
      </c>
    </row>
    <row r="8112" spans="1:18">
      <c r="A8112" t="s">
        <v>1640</v>
      </c>
      <c r="B8112" t="s">
        <v>1679</v>
      </c>
      <c r="C8112">
        <v>201005</v>
      </c>
      <c r="D8112">
        <v>0</v>
      </c>
      <c r="E8112" t="s">
        <v>1212</v>
      </c>
      <c r="F8112">
        <v>0</v>
      </c>
      <c r="G8112">
        <v>0</v>
      </c>
      <c r="H8112">
        <v>0</v>
      </c>
      <c r="I8112">
        <v>43112052401</v>
      </c>
      <c r="J8112">
        <v>12</v>
      </c>
      <c r="K8112" t="s">
        <v>1642</v>
      </c>
      <c r="L8112">
        <v>2531</v>
      </c>
      <c r="M8112" t="s">
        <v>1214</v>
      </c>
      <c r="N8112" t="s">
        <v>1643</v>
      </c>
      <c r="O8112">
        <v>0</v>
      </c>
      <c r="P8112" t="s">
        <v>1207</v>
      </c>
      <c r="Q8112">
        <v>19860101</v>
      </c>
      <c r="R8112">
        <v>891012369</v>
      </c>
    </row>
    <row r="8113" spans="1:18">
      <c r="A8113" t="s">
        <v>1640</v>
      </c>
      <c r="B8113" t="s">
        <v>1680</v>
      </c>
      <c r="C8113">
        <v>201005</v>
      </c>
      <c r="D8113">
        <v>0</v>
      </c>
      <c r="E8113" t="s">
        <v>1212</v>
      </c>
      <c r="F8113">
        <v>0</v>
      </c>
      <c r="G8113">
        <v>0</v>
      </c>
      <c r="H8113">
        <v>0</v>
      </c>
      <c r="I8113">
        <v>43112053001</v>
      </c>
      <c r="J8113">
        <v>12</v>
      </c>
      <c r="K8113" t="s">
        <v>1646</v>
      </c>
      <c r="L8113">
        <v>2531</v>
      </c>
      <c r="M8113" t="s">
        <v>1214</v>
      </c>
      <c r="N8113" t="s">
        <v>1643</v>
      </c>
      <c r="O8113">
        <v>0</v>
      </c>
      <c r="P8113" t="s">
        <v>1207</v>
      </c>
      <c r="Q8113">
        <v>19870401</v>
      </c>
      <c r="R8113">
        <v>891012369</v>
      </c>
    </row>
    <row r="8114" spans="1:18">
      <c r="A8114" t="s">
        <v>1640</v>
      </c>
      <c r="B8114" t="s">
        <v>1681</v>
      </c>
      <c r="C8114">
        <v>201005</v>
      </c>
      <c r="D8114">
        <v>0</v>
      </c>
      <c r="E8114" t="s">
        <v>1212</v>
      </c>
      <c r="F8114">
        <v>0</v>
      </c>
      <c r="G8114">
        <v>0</v>
      </c>
      <c r="H8114">
        <v>0</v>
      </c>
      <c r="I8114">
        <v>43112056101</v>
      </c>
      <c r="J8114">
        <v>12</v>
      </c>
      <c r="K8114" t="s">
        <v>1642</v>
      </c>
      <c r="L8114">
        <v>2531</v>
      </c>
      <c r="M8114" t="s">
        <v>1214</v>
      </c>
      <c r="N8114" t="s">
        <v>1643</v>
      </c>
      <c r="O8114">
        <v>0</v>
      </c>
      <c r="P8114" t="s">
        <v>1207</v>
      </c>
      <c r="Q8114">
        <v>19940501</v>
      </c>
      <c r="R8114">
        <v>891012369</v>
      </c>
    </row>
    <row r="8115" spans="1:18">
      <c r="A8115" t="s">
        <v>1640</v>
      </c>
      <c r="B8115" t="s">
        <v>1682</v>
      </c>
      <c r="C8115">
        <v>201005</v>
      </c>
      <c r="D8115">
        <v>0</v>
      </c>
      <c r="E8115" t="s">
        <v>1212</v>
      </c>
      <c r="F8115">
        <v>0</v>
      </c>
      <c r="G8115">
        <v>0</v>
      </c>
      <c r="H8115">
        <v>0</v>
      </c>
      <c r="I8115">
        <v>43112062300</v>
      </c>
      <c r="J8115">
        <v>12</v>
      </c>
      <c r="K8115" t="s">
        <v>1642</v>
      </c>
      <c r="L8115">
        <v>2531</v>
      </c>
      <c r="M8115" t="s">
        <v>1214</v>
      </c>
      <c r="N8115" t="s">
        <v>1643</v>
      </c>
      <c r="O8115">
        <v>0</v>
      </c>
      <c r="P8115" t="s">
        <v>1233</v>
      </c>
      <c r="Q8115">
        <v>19880501</v>
      </c>
      <c r="R8115">
        <v>891012369</v>
      </c>
    </row>
    <row r="8116" spans="1:18">
      <c r="A8116" t="s">
        <v>1640</v>
      </c>
      <c r="B8116" t="s">
        <v>1683</v>
      </c>
      <c r="C8116">
        <v>201005</v>
      </c>
      <c r="D8116">
        <v>0</v>
      </c>
      <c r="E8116" t="s">
        <v>1212</v>
      </c>
      <c r="F8116">
        <v>0</v>
      </c>
      <c r="G8116">
        <v>0</v>
      </c>
      <c r="H8116">
        <v>0</v>
      </c>
      <c r="I8116">
        <v>43112067202</v>
      </c>
      <c r="J8116">
        <v>12</v>
      </c>
      <c r="K8116" t="s">
        <v>1642</v>
      </c>
      <c r="L8116">
        <v>2531</v>
      </c>
      <c r="M8116" t="s">
        <v>1214</v>
      </c>
      <c r="N8116" t="s">
        <v>1643</v>
      </c>
      <c r="O8116">
        <v>0</v>
      </c>
      <c r="P8116" t="s">
        <v>1207</v>
      </c>
      <c r="Q8116">
        <v>19971127</v>
      </c>
      <c r="R8116">
        <v>891012369</v>
      </c>
    </row>
    <row r="8117" spans="1:18">
      <c r="A8117" t="s">
        <v>1640</v>
      </c>
      <c r="B8117" t="s">
        <v>1684</v>
      </c>
      <c r="C8117">
        <v>201005</v>
      </c>
      <c r="D8117">
        <v>0</v>
      </c>
      <c r="E8117" t="s">
        <v>1212</v>
      </c>
      <c r="F8117">
        <v>0</v>
      </c>
      <c r="G8117">
        <v>0</v>
      </c>
      <c r="H8117">
        <v>0</v>
      </c>
      <c r="I8117">
        <v>43112061600</v>
      </c>
      <c r="J8117">
        <v>12</v>
      </c>
      <c r="K8117" t="s">
        <v>1642</v>
      </c>
      <c r="L8117">
        <v>2531</v>
      </c>
      <c r="M8117" t="s">
        <v>1214</v>
      </c>
      <c r="N8117" t="s">
        <v>1643</v>
      </c>
      <c r="O8117">
        <v>0</v>
      </c>
      <c r="P8117" t="s">
        <v>1207</v>
      </c>
      <c r="Q8117">
        <v>19860301</v>
      </c>
      <c r="R8117">
        <v>891012369</v>
      </c>
    </row>
    <row r="8118" spans="1:18">
      <c r="A8118" t="s">
        <v>1640</v>
      </c>
      <c r="B8118" t="s">
        <v>1685</v>
      </c>
      <c r="C8118">
        <v>201005</v>
      </c>
      <c r="D8118">
        <v>0</v>
      </c>
      <c r="E8118" t="s">
        <v>1212</v>
      </c>
      <c r="F8118">
        <v>0</v>
      </c>
      <c r="G8118">
        <v>0</v>
      </c>
      <c r="H8118">
        <v>0</v>
      </c>
      <c r="I8118">
        <v>43112068100</v>
      </c>
      <c r="J8118">
        <v>12</v>
      </c>
      <c r="K8118" t="s">
        <v>1642</v>
      </c>
      <c r="L8118">
        <v>2531</v>
      </c>
      <c r="M8118" t="s">
        <v>1214</v>
      </c>
      <c r="N8118" t="s">
        <v>1643</v>
      </c>
      <c r="O8118">
        <v>0</v>
      </c>
      <c r="P8118" t="s">
        <v>1207</v>
      </c>
      <c r="Q8118">
        <v>19900301</v>
      </c>
      <c r="R8118">
        <v>891012369</v>
      </c>
    </row>
    <row r="8119" spans="1:18">
      <c r="A8119" t="s">
        <v>1640</v>
      </c>
      <c r="B8119" t="s">
        <v>1686</v>
      </c>
      <c r="C8119">
        <v>201005</v>
      </c>
      <c r="D8119">
        <v>0</v>
      </c>
      <c r="E8119" t="s">
        <v>1212</v>
      </c>
      <c r="F8119">
        <v>0</v>
      </c>
      <c r="G8119">
        <v>0</v>
      </c>
      <c r="H8119">
        <v>0</v>
      </c>
      <c r="I8119">
        <v>43112068400</v>
      </c>
      <c r="J8119">
        <v>12</v>
      </c>
      <c r="K8119" t="s">
        <v>1642</v>
      </c>
      <c r="L8119">
        <v>2531</v>
      </c>
      <c r="M8119" t="s">
        <v>1214</v>
      </c>
      <c r="N8119" t="s">
        <v>1643</v>
      </c>
      <c r="O8119">
        <v>0</v>
      </c>
      <c r="P8119" t="s">
        <v>1207</v>
      </c>
      <c r="Q8119">
        <v>19900201</v>
      </c>
      <c r="R8119">
        <v>891012369</v>
      </c>
    </row>
    <row r="8120" spans="1:18">
      <c r="A8120" t="s">
        <v>1640</v>
      </c>
      <c r="B8120" t="s">
        <v>1687</v>
      </c>
      <c r="C8120">
        <v>201005</v>
      </c>
      <c r="D8120">
        <v>0</v>
      </c>
      <c r="E8120" t="s">
        <v>1212</v>
      </c>
      <c r="F8120">
        <v>0</v>
      </c>
      <c r="G8120">
        <v>0</v>
      </c>
      <c r="H8120">
        <v>0</v>
      </c>
      <c r="I8120">
        <v>43112059301</v>
      </c>
      <c r="J8120">
        <v>12</v>
      </c>
      <c r="K8120" t="s">
        <v>1642</v>
      </c>
      <c r="L8120">
        <v>2531</v>
      </c>
      <c r="M8120" t="s">
        <v>1214</v>
      </c>
      <c r="N8120" t="s">
        <v>1643</v>
      </c>
      <c r="O8120">
        <v>0</v>
      </c>
      <c r="P8120" t="s">
        <v>1207</v>
      </c>
      <c r="Q8120">
        <v>19940601</v>
      </c>
      <c r="R8120">
        <v>891012369</v>
      </c>
    </row>
    <row r="8121" spans="1:18">
      <c r="A8121" t="s">
        <v>1640</v>
      </c>
      <c r="B8121" t="s">
        <v>1665</v>
      </c>
      <c r="C8121">
        <v>201005</v>
      </c>
      <c r="D8121">
        <v>0</v>
      </c>
      <c r="E8121" t="s">
        <v>1212</v>
      </c>
      <c r="F8121">
        <v>0</v>
      </c>
      <c r="G8121">
        <v>0</v>
      </c>
      <c r="H8121">
        <v>0</v>
      </c>
      <c r="I8121">
        <v>43112064202</v>
      </c>
      <c r="J8121">
        <v>12</v>
      </c>
      <c r="K8121" t="s">
        <v>1642</v>
      </c>
      <c r="L8121">
        <v>2531</v>
      </c>
      <c r="M8121" t="s">
        <v>1214</v>
      </c>
      <c r="N8121" t="s">
        <v>1643</v>
      </c>
      <c r="O8121">
        <v>0</v>
      </c>
      <c r="P8121" t="s">
        <v>1207</v>
      </c>
      <c r="Q8121">
        <v>19970317</v>
      </c>
      <c r="R8121">
        <v>891012369</v>
      </c>
    </row>
    <row r="8122" spans="1:18">
      <c r="A8122" t="s">
        <v>1688</v>
      </c>
      <c r="B8122" t="s">
        <v>1389</v>
      </c>
      <c r="C8122">
        <v>201005</v>
      </c>
      <c r="D8122">
        <v>0</v>
      </c>
      <c r="E8122" t="s">
        <v>1212</v>
      </c>
      <c r="F8122">
        <v>0</v>
      </c>
      <c r="G8122">
        <v>0</v>
      </c>
      <c r="H8122">
        <v>0</v>
      </c>
      <c r="I8122">
        <v>43112043701</v>
      </c>
      <c r="J8122">
        <v>12</v>
      </c>
      <c r="K8122" t="s">
        <v>1689</v>
      </c>
      <c r="L8122">
        <v>2309</v>
      </c>
      <c r="M8122" t="s">
        <v>1690</v>
      </c>
      <c r="N8122" t="s">
        <v>1643</v>
      </c>
      <c r="O8122">
        <v>0</v>
      </c>
      <c r="P8122" t="s">
        <v>1207</v>
      </c>
      <c r="Q8122">
        <v>20071113</v>
      </c>
      <c r="R8122">
        <v>891012369</v>
      </c>
    </row>
    <row r="8123" spans="1:18">
      <c r="A8123" t="s">
        <v>1640</v>
      </c>
      <c r="B8123" t="s">
        <v>1672</v>
      </c>
      <c r="C8123">
        <v>201006</v>
      </c>
      <c r="D8123">
        <v>0</v>
      </c>
      <c r="E8123" t="s">
        <v>1212</v>
      </c>
      <c r="F8123">
        <v>0</v>
      </c>
      <c r="G8123">
        <v>0</v>
      </c>
      <c r="H8123">
        <v>0</v>
      </c>
      <c r="I8123">
        <v>43112049500</v>
      </c>
      <c r="J8123">
        <v>12</v>
      </c>
      <c r="K8123" t="s">
        <v>1642</v>
      </c>
      <c r="L8123">
        <v>2531</v>
      </c>
      <c r="M8123" t="s">
        <v>1214</v>
      </c>
      <c r="N8123" t="s">
        <v>1643</v>
      </c>
      <c r="O8123">
        <v>0</v>
      </c>
      <c r="P8123" t="s">
        <v>1207</v>
      </c>
      <c r="Q8123">
        <v>19820601</v>
      </c>
      <c r="R8123">
        <v>891012369</v>
      </c>
    </row>
    <row r="8124" spans="1:18">
      <c r="A8124" t="s">
        <v>1640</v>
      </c>
      <c r="B8124" t="s">
        <v>1673</v>
      </c>
      <c r="C8124">
        <v>201006</v>
      </c>
      <c r="D8124">
        <v>0</v>
      </c>
      <c r="E8124" t="s">
        <v>1212</v>
      </c>
      <c r="F8124">
        <v>0</v>
      </c>
      <c r="G8124">
        <v>0</v>
      </c>
      <c r="H8124">
        <v>0</v>
      </c>
      <c r="I8124">
        <v>43112054400</v>
      </c>
      <c r="J8124">
        <v>12</v>
      </c>
      <c r="K8124" t="s">
        <v>1642</v>
      </c>
      <c r="L8124">
        <v>2531</v>
      </c>
      <c r="M8124" t="s">
        <v>1214</v>
      </c>
      <c r="N8124" t="s">
        <v>1643</v>
      </c>
      <c r="O8124">
        <v>0</v>
      </c>
      <c r="P8124" t="s">
        <v>1207</v>
      </c>
      <c r="Q8124">
        <v>19830601</v>
      </c>
      <c r="R8124">
        <v>891012369</v>
      </c>
    </row>
    <row r="8125" spans="1:18">
      <c r="A8125" t="s">
        <v>1640</v>
      </c>
      <c r="B8125" t="s">
        <v>1674</v>
      </c>
      <c r="C8125">
        <v>201006</v>
      </c>
      <c r="D8125">
        <v>0</v>
      </c>
      <c r="E8125" t="s">
        <v>1212</v>
      </c>
      <c r="F8125">
        <v>0</v>
      </c>
      <c r="G8125">
        <v>0</v>
      </c>
      <c r="H8125">
        <v>0</v>
      </c>
      <c r="I8125">
        <v>43112054300</v>
      </c>
      <c r="J8125">
        <v>12</v>
      </c>
      <c r="K8125" t="s">
        <v>1642</v>
      </c>
      <c r="L8125">
        <v>2531</v>
      </c>
      <c r="M8125" t="s">
        <v>1214</v>
      </c>
      <c r="N8125" t="s">
        <v>1643</v>
      </c>
      <c r="O8125">
        <v>0</v>
      </c>
      <c r="P8125" t="s">
        <v>1207</v>
      </c>
      <c r="Q8125">
        <v>19830601</v>
      </c>
      <c r="R8125">
        <v>891012369</v>
      </c>
    </row>
    <row r="8126" spans="1:18">
      <c r="A8126" t="s">
        <v>1640</v>
      </c>
      <c r="B8126" t="s">
        <v>1675</v>
      </c>
      <c r="C8126">
        <v>201006</v>
      </c>
      <c r="D8126">
        <v>0</v>
      </c>
      <c r="E8126" t="s">
        <v>1212</v>
      </c>
      <c r="F8126">
        <v>0</v>
      </c>
      <c r="G8126">
        <v>0</v>
      </c>
      <c r="H8126">
        <v>0</v>
      </c>
      <c r="I8126">
        <v>43112055100</v>
      </c>
      <c r="J8126">
        <v>12</v>
      </c>
      <c r="K8126" t="s">
        <v>1642</v>
      </c>
      <c r="L8126">
        <v>2531</v>
      </c>
      <c r="M8126" t="s">
        <v>1214</v>
      </c>
      <c r="N8126" t="s">
        <v>1643</v>
      </c>
      <c r="O8126">
        <v>0</v>
      </c>
      <c r="P8126" t="s">
        <v>1207</v>
      </c>
      <c r="Q8126">
        <v>19830901</v>
      </c>
      <c r="R8126">
        <v>891012369</v>
      </c>
    </row>
    <row r="8127" spans="1:18">
      <c r="A8127" t="s">
        <v>1640</v>
      </c>
      <c r="B8127" t="s">
        <v>1676</v>
      </c>
      <c r="C8127">
        <v>201006</v>
      </c>
      <c r="D8127">
        <v>0</v>
      </c>
      <c r="E8127" t="s">
        <v>1212</v>
      </c>
      <c r="F8127">
        <v>0</v>
      </c>
      <c r="G8127">
        <v>0</v>
      </c>
      <c r="H8127">
        <v>0</v>
      </c>
      <c r="I8127">
        <v>43112055300</v>
      </c>
      <c r="J8127">
        <v>12</v>
      </c>
      <c r="K8127" t="s">
        <v>1642</v>
      </c>
      <c r="L8127">
        <v>2531</v>
      </c>
      <c r="M8127" t="s">
        <v>1214</v>
      </c>
      <c r="N8127" t="s">
        <v>1643</v>
      </c>
      <c r="O8127">
        <v>0</v>
      </c>
      <c r="P8127" t="s">
        <v>1207</v>
      </c>
      <c r="Q8127">
        <v>19830801</v>
      </c>
      <c r="R8127">
        <v>891012369</v>
      </c>
    </row>
    <row r="8128" spans="1:18">
      <c r="A8128" t="s">
        <v>1640</v>
      </c>
      <c r="B8128" t="s">
        <v>1677</v>
      </c>
      <c r="C8128">
        <v>201006</v>
      </c>
      <c r="D8128">
        <v>0</v>
      </c>
      <c r="E8128" t="s">
        <v>1212</v>
      </c>
      <c r="F8128">
        <v>0</v>
      </c>
      <c r="G8128">
        <v>0</v>
      </c>
      <c r="H8128">
        <v>0</v>
      </c>
      <c r="I8128">
        <v>43112056800</v>
      </c>
      <c r="J8128">
        <v>12</v>
      </c>
      <c r="K8128" t="s">
        <v>1642</v>
      </c>
      <c r="L8128">
        <v>2531</v>
      </c>
      <c r="M8128" t="s">
        <v>1214</v>
      </c>
      <c r="N8128" t="s">
        <v>1643</v>
      </c>
      <c r="O8128">
        <v>0</v>
      </c>
      <c r="P8128" t="s">
        <v>1207</v>
      </c>
      <c r="Q8128">
        <v>19840101</v>
      </c>
      <c r="R8128">
        <v>891012369</v>
      </c>
    </row>
    <row r="8129" spans="1:18">
      <c r="A8129" t="s">
        <v>1640</v>
      </c>
      <c r="B8129" t="s">
        <v>1678</v>
      </c>
      <c r="C8129">
        <v>201006</v>
      </c>
      <c r="D8129">
        <v>0</v>
      </c>
      <c r="E8129" t="s">
        <v>1212</v>
      </c>
      <c r="F8129">
        <v>0</v>
      </c>
      <c r="G8129">
        <v>0</v>
      </c>
      <c r="H8129">
        <v>0</v>
      </c>
      <c r="I8129">
        <v>43112061000</v>
      </c>
      <c r="J8129">
        <v>12</v>
      </c>
      <c r="K8129" t="s">
        <v>1642</v>
      </c>
      <c r="L8129">
        <v>2531</v>
      </c>
      <c r="M8129" t="s">
        <v>1214</v>
      </c>
      <c r="N8129" t="s">
        <v>1643</v>
      </c>
      <c r="O8129">
        <v>0</v>
      </c>
      <c r="P8129" t="s">
        <v>1233</v>
      </c>
      <c r="Q8129">
        <v>19871001</v>
      </c>
      <c r="R8129">
        <v>891012369</v>
      </c>
    </row>
    <row r="8130" spans="1:18">
      <c r="A8130" t="s">
        <v>1640</v>
      </c>
      <c r="B8130" t="s">
        <v>1679</v>
      </c>
      <c r="C8130">
        <v>201006</v>
      </c>
      <c r="D8130">
        <v>0</v>
      </c>
      <c r="E8130" t="s">
        <v>1212</v>
      </c>
      <c r="F8130">
        <v>0</v>
      </c>
      <c r="G8130">
        <v>0</v>
      </c>
      <c r="H8130">
        <v>0</v>
      </c>
      <c r="I8130">
        <v>43112052401</v>
      </c>
      <c r="J8130">
        <v>12</v>
      </c>
      <c r="K8130" t="s">
        <v>1642</v>
      </c>
      <c r="L8130">
        <v>2531</v>
      </c>
      <c r="M8130" t="s">
        <v>1214</v>
      </c>
      <c r="N8130" t="s">
        <v>1643</v>
      </c>
      <c r="O8130">
        <v>0</v>
      </c>
      <c r="P8130" t="s">
        <v>1207</v>
      </c>
      <c r="Q8130">
        <v>19860101</v>
      </c>
      <c r="R8130">
        <v>891012369</v>
      </c>
    </row>
    <row r="8131" spans="1:18">
      <c r="A8131" t="s">
        <v>1640</v>
      </c>
      <c r="B8131" t="s">
        <v>1680</v>
      </c>
      <c r="C8131">
        <v>201006</v>
      </c>
      <c r="D8131">
        <v>0</v>
      </c>
      <c r="E8131" t="s">
        <v>1212</v>
      </c>
      <c r="F8131">
        <v>0</v>
      </c>
      <c r="G8131">
        <v>0</v>
      </c>
      <c r="H8131">
        <v>0</v>
      </c>
      <c r="I8131">
        <v>43112053001</v>
      </c>
      <c r="J8131">
        <v>12</v>
      </c>
      <c r="K8131" t="s">
        <v>1646</v>
      </c>
      <c r="L8131">
        <v>2531</v>
      </c>
      <c r="M8131" t="s">
        <v>1214</v>
      </c>
      <c r="N8131" t="s">
        <v>1643</v>
      </c>
      <c r="O8131">
        <v>0</v>
      </c>
      <c r="P8131" t="s">
        <v>1207</v>
      </c>
      <c r="Q8131">
        <v>19870401</v>
      </c>
      <c r="R8131">
        <v>891012369</v>
      </c>
    </row>
    <row r="8132" spans="1:18">
      <c r="A8132" t="s">
        <v>1640</v>
      </c>
      <c r="B8132" t="s">
        <v>1681</v>
      </c>
      <c r="C8132">
        <v>201006</v>
      </c>
      <c r="D8132">
        <v>0</v>
      </c>
      <c r="E8132" t="s">
        <v>1212</v>
      </c>
      <c r="F8132">
        <v>0</v>
      </c>
      <c r="G8132">
        <v>0</v>
      </c>
      <c r="H8132">
        <v>0</v>
      </c>
      <c r="I8132">
        <v>43112056101</v>
      </c>
      <c r="J8132">
        <v>12</v>
      </c>
      <c r="K8132" t="s">
        <v>1642</v>
      </c>
      <c r="L8132">
        <v>2531</v>
      </c>
      <c r="M8132" t="s">
        <v>1214</v>
      </c>
      <c r="N8132" t="s">
        <v>1643</v>
      </c>
      <c r="O8132">
        <v>0</v>
      </c>
      <c r="P8132" t="s">
        <v>1207</v>
      </c>
      <c r="Q8132">
        <v>19940501</v>
      </c>
      <c r="R8132">
        <v>891012369</v>
      </c>
    </row>
    <row r="8133" spans="1:18">
      <c r="A8133" t="s">
        <v>1640</v>
      </c>
      <c r="B8133" t="s">
        <v>1682</v>
      </c>
      <c r="C8133">
        <v>201006</v>
      </c>
      <c r="D8133">
        <v>0</v>
      </c>
      <c r="E8133" t="s">
        <v>1212</v>
      </c>
      <c r="F8133">
        <v>0</v>
      </c>
      <c r="G8133">
        <v>0</v>
      </c>
      <c r="H8133">
        <v>0</v>
      </c>
      <c r="I8133">
        <v>43112062300</v>
      </c>
      <c r="J8133">
        <v>12</v>
      </c>
      <c r="K8133" t="s">
        <v>1642</v>
      </c>
      <c r="L8133">
        <v>2531</v>
      </c>
      <c r="M8133" t="s">
        <v>1214</v>
      </c>
      <c r="N8133" t="s">
        <v>1643</v>
      </c>
      <c r="O8133">
        <v>0</v>
      </c>
      <c r="P8133" t="s">
        <v>1233</v>
      </c>
      <c r="Q8133">
        <v>19880501</v>
      </c>
      <c r="R8133">
        <v>891012369</v>
      </c>
    </row>
    <row r="8134" spans="1:18">
      <c r="A8134" t="s">
        <v>1640</v>
      </c>
      <c r="B8134" t="s">
        <v>1683</v>
      </c>
      <c r="C8134">
        <v>201006</v>
      </c>
      <c r="D8134">
        <v>0</v>
      </c>
      <c r="E8134" t="s">
        <v>1212</v>
      </c>
      <c r="F8134">
        <v>0</v>
      </c>
      <c r="G8134">
        <v>0</v>
      </c>
      <c r="H8134">
        <v>0</v>
      </c>
      <c r="I8134">
        <v>43112067202</v>
      </c>
      <c r="J8134">
        <v>12</v>
      </c>
      <c r="K8134" t="s">
        <v>1642</v>
      </c>
      <c r="L8134">
        <v>2531</v>
      </c>
      <c r="M8134" t="s">
        <v>1214</v>
      </c>
      <c r="N8134" t="s">
        <v>1643</v>
      </c>
      <c r="O8134">
        <v>0</v>
      </c>
      <c r="P8134" t="s">
        <v>1207</v>
      </c>
      <c r="Q8134">
        <v>19971127</v>
      </c>
      <c r="R8134">
        <v>891012369</v>
      </c>
    </row>
    <row r="8135" spans="1:18">
      <c r="A8135" t="s">
        <v>1640</v>
      </c>
      <c r="B8135" t="s">
        <v>1684</v>
      </c>
      <c r="C8135">
        <v>201006</v>
      </c>
      <c r="D8135">
        <v>0</v>
      </c>
      <c r="E8135" t="s">
        <v>1212</v>
      </c>
      <c r="F8135">
        <v>0</v>
      </c>
      <c r="G8135">
        <v>0</v>
      </c>
      <c r="H8135">
        <v>0</v>
      </c>
      <c r="I8135">
        <v>43112061600</v>
      </c>
      <c r="J8135">
        <v>12</v>
      </c>
      <c r="K8135" t="s">
        <v>1642</v>
      </c>
      <c r="L8135">
        <v>2531</v>
      </c>
      <c r="M8135" t="s">
        <v>1214</v>
      </c>
      <c r="N8135" t="s">
        <v>1643</v>
      </c>
      <c r="O8135">
        <v>0</v>
      </c>
      <c r="P8135" t="s">
        <v>1207</v>
      </c>
      <c r="Q8135">
        <v>19860301</v>
      </c>
      <c r="R8135">
        <v>891012369</v>
      </c>
    </row>
    <row r="8136" spans="1:18">
      <c r="A8136" t="s">
        <v>1640</v>
      </c>
      <c r="B8136" t="s">
        <v>1685</v>
      </c>
      <c r="C8136">
        <v>201006</v>
      </c>
      <c r="D8136">
        <v>0</v>
      </c>
      <c r="E8136" t="s">
        <v>1212</v>
      </c>
      <c r="F8136">
        <v>0</v>
      </c>
      <c r="G8136">
        <v>0</v>
      </c>
      <c r="H8136">
        <v>0</v>
      </c>
      <c r="I8136">
        <v>43112068100</v>
      </c>
      <c r="J8136">
        <v>12</v>
      </c>
      <c r="K8136" t="s">
        <v>1642</v>
      </c>
      <c r="L8136">
        <v>2531</v>
      </c>
      <c r="M8136" t="s">
        <v>1214</v>
      </c>
      <c r="N8136" t="s">
        <v>1643</v>
      </c>
      <c r="O8136">
        <v>0</v>
      </c>
      <c r="P8136" t="s">
        <v>1207</v>
      </c>
      <c r="Q8136">
        <v>19900301</v>
      </c>
      <c r="R8136">
        <v>891012369</v>
      </c>
    </row>
    <row r="8137" spans="1:18">
      <c r="A8137" t="s">
        <v>1640</v>
      </c>
      <c r="B8137" t="s">
        <v>1686</v>
      </c>
      <c r="C8137">
        <v>201006</v>
      </c>
      <c r="D8137">
        <v>0</v>
      </c>
      <c r="E8137" t="s">
        <v>1212</v>
      </c>
      <c r="F8137">
        <v>0</v>
      </c>
      <c r="G8137">
        <v>0</v>
      </c>
      <c r="H8137">
        <v>0</v>
      </c>
      <c r="I8137">
        <v>43112068400</v>
      </c>
      <c r="J8137">
        <v>12</v>
      </c>
      <c r="K8137" t="s">
        <v>1642</v>
      </c>
      <c r="L8137">
        <v>2531</v>
      </c>
      <c r="M8137" t="s">
        <v>1214</v>
      </c>
      <c r="N8137" t="s">
        <v>1643</v>
      </c>
      <c r="O8137">
        <v>0</v>
      </c>
      <c r="P8137" t="s">
        <v>1207</v>
      </c>
      <c r="Q8137">
        <v>19900201</v>
      </c>
      <c r="R8137">
        <v>891012369</v>
      </c>
    </row>
    <row r="8138" spans="1:18">
      <c r="A8138" t="s">
        <v>1640</v>
      </c>
      <c r="B8138" t="s">
        <v>1687</v>
      </c>
      <c r="C8138">
        <v>201006</v>
      </c>
      <c r="D8138">
        <v>0</v>
      </c>
      <c r="E8138" t="s">
        <v>1212</v>
      </c>
      <c r="F8138">
        <v>0</v>
      </c>
      <c r="G8138">
        <v>0</v>
      </c>
      <c r="H8138">
        <v>0</v>
      </c>
      <c r="I8138">
        <v>43112059301</v>
      </c>
      <c r="J8138">
        <v>12</v>
      </c>
      <c r="K8138" t="s">
        <v>1642</v>
      </c>
      <c r="L8138">
        <v>2531</v>
      </c>
      <c r="M8138" t="s">
        <v>1214</v>
      </c>
      <c r="N8138" t="s">
        <v>1643</v>
      </c>
      <c r="O8138">
        <v>0</v>
      </c>
      <c r="P8138" t="s">
        <v>1207</v>
      </c>
      <c r="Q8138">
        <v>19940601</v>
      </c>
      <c r="R8138">
        <v>891012369</v>
      </c>
    </row>
    <row r="8139" spans="1:18">
      <c r="A8139" t="s">
        <v>1688</v>
      </c>
      <c r="B8139" t="s">
        <v>1389</v>
      </c>
      <c r="C8139">
        <v>201006</v>
      </c>
      <c r="D8139">
        <v>0</v>
      </c>
      <c r="E8139" t="s">
        <v>1212</v>
      </c>
      <c r="F8139">
        <v>0</v>
      </c>
      <c r="G8139">
        <v>0</v>
      </c>
      <c r="H8139">
        <v>0</v>
      </c>
      <c r="I8139">
        <v>43112043701</v>
      </c>
      <c r="J8139">
        <v>12</v>
      </c>
      <c r="K8139" t="s">
        <v>1689</v>
      </c>
      <c r="L8139">
        <v>2309</v>
      </c>
      <c r="M8139" t="s">
        <v>1690</v>
      </c>
      <c r="N8139" t="s">
        <v>1643</v>
      </c>
      <c r="O8139">
        <v>0</v>
      </c>
      <c r="P8139" t="s">
        <v>1207</v>
      </c>
      <c r="Q8139">
        <v>20071113</v>
      </c>
      <c r="R8139">
        <v>891012369</v>
      </c>
    </row>
    <row r="8140" spans="1:18">
      <c r="A8140" t="s">
        <v>1640</v>
      </c>
      <c r="B8140" t="s">
        <v>1672</v>
      </c>
      <c r="C8140">
        <v>201007</v>
      </c>
      <c r="D8140">
        <v>0</v>
      </c>
      <c r="E8140" t="s">
        <v>1212</v>
      </c>
      <c r="F8140">
        <v>0</v>
      </c>
      <c r="G8140">
        <v>0</v>
      </c>
      <c r="H8140">
        <v>0</v>
      </c>
      <c r="I8140">
        <v>43112049500</v>
      </c>
      <c r="J8140">
        <v>12</v>
      </c>
      <c r="K8140" t="s">
        <v>1642</v>
      </c>
      <c r="L8140">
        <v>2531</v>
      </c>
      <c r="M8140" t="s">
        <v>1214</v>
      </c>
      <c r="N8140" t="s">
        <v>1643</v>
      </c>
      <c r="O8140">
        <v>0</v>
      </c>
      <c r="P8140" t="s">
        <v>1207</v>
      </c>
      <c r="Q8140">
        <v>19820601</v>
      </c>
      <c r="R8140">
        <v>891012369</v>
      </c>
    </row>
    <row r="8141" spans="1:18">
      <c r="A8141" t="s">
        <v>1640</v>
      </c>
      <c r="B8141" t="s">
        <v>1673</v>
      </c>
      <c r="C8141">
        <v>201007</v>
      </c>
      <c r="D8141">
        <v>0</v>
      </c>
      <c r="E8141" t="s">
        <v>1212</v>
      </c>
      <c r="F8141">
        <v>0</v>
      </c>
      <c r="G8141">
        <v>0</v>
      </c>
      <c r="H8141">
        <v>0</v>
      </c>
      <c r="I8141">
        <v>43112054400</v>
      </c>
      <c r="J8141">
        <v>12</v>
      </c>
      <c r="K8141" t="s">
        <v>1642</v>
      </c>
      <c r="L8141">
        <v>2531</v>
      </c>
      <c r="M8141" t="s">
        <v>1214</v>
      </c>
      <c r="N8141" t="s">
        <v>1643</v>
      </c>
      <c r="O8141">
        <v>0</v>
      </c>
      <c r="P8141" t="s">
        <v>1207</v>
      </c>
      <c r="Q8141">
        <v>19830601</v>
      </c>
      <c r="R8141">
        <v>891012369</v>
      </c>
    </row>
    <row r="8142" spans="1:18">
      <c r="A8142" t="s">
        <v>1640</v>
      </c>
      <c r="B8142" t="s">
        <v>1674</v>
      </c>
      <c r="C8142">
        <v>201007</v>
      </c>
      <c r="D8142">
        <v>0</v>
      </c>
      <c r="E8142" t="s">
        <v>1212</v>
      </c>
      <c r="F8142">
        <v>0</v>
      </c>
      <c r="G8142">
        <v>0</v>
      </c>
      <c r="H8142">
        <v>0</v>
      </c>
      <c r="I8142">
        <v>43112054300</v>
      </c>
      <c r="J8142">
        <v>12</v>
      </c>
      <c r="K8142" t="s">
        <v>1642</v>
      </c>
      <c r="L8142">
        <v>2531</v>
      </c>
      <c r="M8142" t="s">
        <v>1214</v>
      </c>
      <c r="N8142" t="s">
        <v>1643</v>
      </c>
      <c r="O8142">
        <v>0</v>
      </c>
      <c r="P8142" t="s">
        <v>1207</v>
      </c>
      <c r="Q8142">
        <v>19830601</v>
      </c>
      <c r="R8142">
        <v>891012369</v>
      </c>
    </row>
    <row r="8143" spans="1:18">
      <c r="A8143" t="s">
        <v>1640</v>
      </c>
      <c r="B8143" t="s">
        <v>1675</v>
      </c>
      <c r="C8143">
        <v>201007</v>
      </c>
      <c r="D8143">
        <v>0</v>
      </c>
      <c r="E8143" t="s">
        <v>1212</v>
      </c>
      <c r="F8143">
        <v>0</v>
      </c>
      <c r="G8143">
        <v>0</v>
      </c>
      <c r="H8143">
        <v>0</v>
      </c>
      <c r="I8143">
        <v>43112055100</v>
      </c>
      <c r="J8143">
        <v>12</v>
      </c>
      <c r="K8143" t="s">
        <v>1642</v>
      </c>
      <c r="L8143">
        <v>2531</v>
      </c>
      <c r="M8143" t="s">
        <v>1214</v>
      </c>
      <c r="N8143" t="s">
        <v>1643</v>
      </c>
      <c r="O8143">
        <v>0</v>
      </c>
      <c r="P8143" t="s">
        <v>1207</v>
      </c>
      <c r="Q8143">
        <v>19830901</v>
      </c>
      <c r="R8143">
        <v>891012369</v>
      </c>
    </row>
    <row r="8144" spans="1:18">
      <c r="A8144" t="s">
        <v>1640</v>
      </c>
      <c r="B8144" t="s">
        <v>1676</v>
      </c>
      <c r="C8144">
        <v>201007</v>
      </c>
      <c r="D8144">
        <v>0</v>
      </c>
      <c r="E8144" t="s">
        <v>1212</v>
      </c>
      <c r="F8144">
        <v>0</v>
      </c>
      <c r="G8144">
        <v>0</v>
      </c>
      <c r="H8144">
        <v>0</v>
      </c>
      <c r="I8144">
        <v>43112055300</v>
      </c>
      <c r="J8144">
        <v>12</v>
      </c>
      <c r="K8144" t="s">
        <v>1642</v>
      </c>
      <c r="L8144">
        <v>2531</v>
      </c>
      <c r="M8144" t="s">
        <v>1214</v>
      </c>
      <c r="N8144" t="s">
        <v>1643</v>
      </c>
      <c r="O8144">
        <v>0</v>
      </c>
      <c r="P8144" t="s">
        <v>1207</v>
      </c>
      <c r="Q8144">
        <v>19830801</v>
      </c>
      <c r="R8144">
        <v>891012369</v>
      </c>
    </row>
    <row r="8145" spans="1:18">
      <c r="A8145" t="s">
        <v>1640</v>
      </c>
      <c r="B8145" t="s">
        <v>1677</v>
      </c>
      <c r="C8145">
        <v>201007</v>
      </c>
      <c r="D8145">
        <v>0</v>
      </c>
      <c r="E8145" t="s">
        <v>1212</v>
      </c>
      <c r="F8145">
        <v>0</v>
      </c>
      <c r="G8145">
        <v>0</v>
      </c>
      <c r="H8145">
        <v>0</v>
      </c>
      <c r="I8145">
        <v>43112056800</v>
      </c>
      <c r="J8145">
        <v>12</v>
      </c>
      <c r="K8145" t="s">
        <v>1642</v>
      </c>
      <c r="L8145">
        <v>2531</v>
      </c>
      <c r="M8145" t="s">
        <v>1214</v>
      </c>
      <c r="N8145" t="s">
        <v>1643</v>
      </c>
      <c r="O8145">
        <v>0</v>
      </c>
      <c r="P8145" t="s">
        <v>1207</v>
      </c>
      <c r="Q8145">
        <v>19840101</v>
      </c>
      <c r="R8145">
        <v>891012369</v>
      </c>
    </row>
    <row r="8146" spans="1:18">
      <c r="A8146" t="s">
        <v>1640</v>
      </c>
      <c r="B8146" t="s">
        <v>1678</v>
      </c>
      <c r="C8146">
        <v>201007</v>
      </c>
      <c r="D8146">
        <v>0</v>
      </c>
      <c r="E8146" t="s">
        <v>1212</v>
      </c>
      <c r="F8146">
        <v>0</v>
      </c>
      <c r="G8146">
        <v>0</v>
      </c>
      <c r="H8146">
        <v>0</v>
      </c>
      <c r="I8146">
        <v>43112061000</v>
      </c>
      <c r="J8146">
        <v>12</v>
      </c>
      <c r="K8146" t="s">
        <v>1642</v>
      </c>
      <c r="L8146">
        <v>2531</v>
      </c>
      <c r="M8146" t="s">
        <v>1214</v>
      </c>
      <c r="N8146" t="s">
        <v>1643</v>
      </c>
      <c r="O8146">
        <v>0</v>
      </c>
      <c r="P8146" t="s">
        <v>1233</v>
      </c>
      <c r="Q8146">
        <v>19871001</v>
      </c>
      <c r="R8146">
        <v>891012369</v>
      </c>
    </row>
    <row r="8147" spans="1:18">
      <c r="A8147" t="s">
        <v>1640</v>
      </c>
      <c r="B8147" t="s">
        <v>1679</v>
      </c>
      <c r="C8147">
        <v>201007</v>
      </c>
      <c r="D8147">
        <v>0</v>
      </c>
      <c r="E8147" t="s">
        <v>1212</v>
      </c>
      <c r="F8147">
        <v>0</v>
      </c>
      <c r="G8147">
        <v>0</v>
      </c>
      <c r="H8147">
        <v>0</v>
      </c>
      <c r="I8147">
        <v>43112052401</v>
      </c>
      <c r="J8147">
        <v>12</v>
      </c>
      <c r="K8147" t="s">
        <v>1642</v>
      </c>
      <c r="L8147">
        <v>2531</v>
      </c>
      <c r="M8147" t="s">
        <v>1214</v>
      </c>
      <c r="N8147" t="s">
        <v>1643</v>
      </c>
      <c r="O8147">
        <v>0</v>
      </c>
      <c r="P8147" t="s">
        <v>1207</v>
      </c>
      <c r="Q8147">
        <v>19860101</v>
      </c>
      <c r="R8147">
        <v>891012369</v>
      </c>
    </row>
    <row r="8148" spans="1:18">
      <c r="A8148" t="s">
        <v>1640</v>
      </c>
      <c r="B8148" t="s">
        <v>1680</v>
      </c>
      <c r="C8148">
        <v>201007</v>
      </c>
      <c r="D8148">
        <v>0</v>
      </c>
      <c r="E8148" t="s">
        <v>1212</v>
      </c>
      <c r="F8148">
        <v>0</v>
      </c>
      <c r="G8148">
        <v>0</v>
      </c>
      <c r="H8148">
        <v>0</v>
      </c>
      <c r="I8148">
        <v>43112053001</v>
      </c>
      <c r="J8148">
        <v>12</v>
      </c>
      <c r="K8148" t="s">
        <v>1646</v>
      </c>
      <c r="L8148">
        <v>2531</v>
      </c>
      <c r="M8148" t="s">
        <v>1214</v>
      </c>
      <c r="N8148" t="s">
        <v>1643</v>
      </c>
      <c r="O8148">
        <v>0</v>
      </c>
      <c r="P8148" t="s">
        <v>1207</v>
      </c>
      <c r="Q8148">
        <v>19870401</v>
      </c>
      <c r="R8148">
        <v>891012369</v>
      </c>
    </row>
    <row r="8149" spans="1:18">
      <c r="A8149" t="s">
        <v>1640</v>
      </c>
      <c r="B8149" t="s">
        <v>1681</v>
      </c>
      <c r="C8149">
        <v>201007</v>
      </c>
      <c r="D8149">
        <v>0</v>
      </c>
      <c r="E8149" t="s">
        <v>1212</v>
      </c>
      <c r="F8149">
        <v>0</v>
      </c>
      <c r="G8149">
        <v>0</v>
      </c>
      <c r="H8149">
        <v>0</v>
      </c>
      <c r="I8149">
        <v>43112056101</v>
      </c>
      <c r="J8149">
        <v>12</v>
      </c>
      <c r="K8149" t="s">
        <v>1642</v>
      </c>
      <c r="L8149">
        <v>2531</v>
      </c>
      <c r="M8149" t="s">
        <v>1214</v>
      </c>
      <c r="N8149" t="s">
        <v>1643</v>
      </c>
      <c r="O8149">
        <v>0</v>
      </c>
      <c r="P8149" t="s">
        <v>1207</v>
      </c>
      <c r="Q8149">
        <v>19940501</v>
      </c>
      <c r="R8149">
        <v>891012369</v>
      </c>
    </row>
    <row r="8150" spans="1:18">
      <c r="A8150" t="s">
        <v>1640</v>
      </c>
      <c r="B8150" t="s">
        <v>1682</v>
      </c>
      <c r="C8150">
        <v>201007</v>
      </c>
      <c r="D8150">
        <v>0</v>
      </c>
      <c r="E8150" t="s">
        <v>1212</v>
      </c>
      <c r="F8150">
        <v>0</v>
      </c>
      <c r="G8150">
        <v>0</v>
      </c>
      <c r="H8150">
        <v>0</v>
      </c>
      <c r="I8150">
        <v>43112062300</v>
      </c>
      <c r="J8150">
        <v>12</v>
      </c>
      <c r="K8150" t="s">
        <v>1642</v>
      </c>
      <c r="L8150">
        <v>2531</v>
      </c>
      <c r="M8150" t="s">
        <v>1214</v>
      </c>
      <c r="N8150" t="s">
        <v>1643</v>
      </c>
      <c r="O8150">
        <v>0</v>
      </c>
      <c r="P8150" t="s">
        <v>1233</v>
      </c>
      <c r="Q8150">
        <v>19880501</v>
      </c>
      <c r="R8150">
        <v>891012369</v>
      </c>
    </row>
    <row r="8151" spans="1:18">
      <c r="A8151" t="s">
        <v>1640</v>
      </c>
      <c r="B8151" t="s">
        <v>1683</v>
      </c>
      <c r="C8151">
        <v>201007</v>
      </c>
      <c r="D8151">
        <v>0</v>
      </c>
      <c r="E8151" t="s">
        <v>1212</v>
      </c>
      <c r="F8151">
        <v>0</v>
      </c>
      <c r="G8151">
        <v>0</v>
      </c>
      <c r="H8151">
        <v>0</v>
      </c>
      <c r="I8151">
        <v>43112067202</v>
      </c>
      <c r="J8151">
        <v>12</v>
      </c>
      <c r="K8151" t="s">
        <v>1642</v>
      </c>
      <c r="L8151">
        <v>2531</v>
      </c>
      <c r="M8151" t="s">
        <v>1214</v>
      </c>
      <c r="N8151" t="s">
        <v>1643</v>
      </c>
      <c r="O8151">
        <v>0</v>
      </c>
      <c r="P8151" t="s">
        <v>1207</v>
      </c>
      <c r="Q8151">
        <v>19971127</v>
      </c>
      <c r="R8151">
        <v>891012369</v>
      </c>
    </row>
    <row r="8152" spans="1:18">
      <c r="A8152" t="s">
        <v>1640</v>
      </c>
      <c r="B8152" t="s">
        <v>1684</v>
      </c>
      <c r="C8152">
        <v>201007</v>
      </c>
      <c r="D8152">
        <v>0</v>
      </c>
      <c r="E8152" t="s">
        <v>1212</v>
      </c>
      <c r="F8152">
        <v>0</v>
      </c>
      <c r="G8152">
        <v>0</v>
      </c>
      <c r="H8152">
        <v>0</v>
      </c>
      <c r="I8152">
        <v>43112061600</v>
      </c>
      <c r="J8152">
        <v>12</v>
      </c>
      <c r="K8152" t="s">
        <v>1642</v>
      </c>
      <c r="L8152">
        <v>2531</v>
      </c>
      <c r="M8152" t="s">
        <v>1214</v>
      </c>
      <c r="N8152" t="s">
        <v>1643</v>
      </c>
      <c r="O8152">
        <v>0</v>
      </c>
      <c r="P8152" t="s">
        <v>1207</v>
      </c>
      <c r="Q8152">
        <v>19860301</v>
      </c>
      <c r="R8152">
        <v>891012369</v>
      </c>
    </row>
    <row r="8153" spans="1:18">
      <c r="A8153" t="s">
        <v>1640</v>
      </c>
      <c r="B8153" t="s">
        <v>1685</v>
      </c>
      <c r="C8153">
        <v>201007</v>
      </c>
      <c r="D8153">
        <v>0</v>
      </c>
      <c r="E8153" t="s">
        <v>1212</v>
      </c>
      <c r="F8153">
        <v>0</v>
      </c>
      <c r="G8153">
        <v>0</v>
      </c>
      <c r="H8153">
        <v>0</v>
      </c>
      <c r="I8153">
        <v>43112068100</v>
      </c>
      <c r="J8153">
        <v>12</v>
      </c>
      <c r="K8153" t="s">
        <v>1642</v>
      </c>
      <c r="L8153">
        <v>2531</v>
      </c>
      <c r="M8153" t="s">
        <v>1214</v>
      </c>
      <c r="N8153" t="s">
        <v>1643</v>
      </c>
      <c r="O8153">
        <v>0</v>
      </c>
      <c r="P8153" t="s">
        <v>1207</v>
      </c>
      <c r="Q8153">
        <v>19900301</v>
      </c>
      <c r="R8153">
        <v>891012369</v>
      </c>
    </row>
    <row r="8154" spans="1:18">
      <c r="A8154" t="s">
        <v>1640</v>
      </c>
      <c r="B8154" t="s">
        <v>1686</v>
      </c>
      <c r="C8154">
        <v>201007</v>
      </c>
      <c r="D8154">
        <v>0</v>
      </c>
      <c r="E8154" t="s">
        <v>1212</v>
      </c>
      <c r="F8154">
        <v>0</v>
      </c>
      <c r="G8154">
        <v>0</v>
      </c>
      <c r="H8154">
        <v>0</v>
      </c>
      <c r="I8154">
        <v>43112068400</v>
      </c>
      <c r="J8154">
        <v>12</v>
      </c>
      <c r="K8154" t="s">
        <v>1642</v>
      </c>
      <c r="L8154">
        <v>2531</v>
      </c>
      <c r="M8154" t="s">
        <v>1214</v>
      </c>
      <c r="N8154" t="s">
        <v>1643</v>
      </c>
      <c r="O8154">
        <v>0</v>
      </c>
      <c r="P8154" t="s">
        <v>1207</v>
      </c>
      <c r="Q8154">
        <v>19900201</v>
      </c>
      <c r="R8154">
        <v>891012369</v>
      </c>
    </row>
    <row r="8155" spans="1:18">
      <c r="A8155" t="s">
        <v>1640</v>
      </c>
      <c r="B8155" t="s">
        <v>1687</v>
      </c>
      <c r="C8155">
        <v>201007</v>
      </c>
      <c r="D8155">
        <v>0</v>
      </c>
      <c r="E8155" t="s">
        <v>1212</v>
      </c>
      <c r="F8155">
        <v>0</v>
      </c>
      <c r="G8155">
        <v>0</v>
      </c>
      <c r="H8155">
        <v>0</v>
      </c>
      <c r="I8155">
        <v>43112059301</v>
      </c>
      <c r="J8155">
        <v>12</v>
      </c>
      <c r="K8155" t="s">
        <v>1642</v>
      </c>
      <c r="L8155">
        <v>2531</v>
      </c>
      <c r="M8155" t="s">
        <v>1214</v>
      </c>
      <c r="N8155" t="s">
        <v>1643</v>
      </c>
      <c r="O8155">
        <v>0</v>
      </c>
      <c r="P8155" t="s">
        <v>1207</v>
      </c>
      <c r="Q8155">
        <v>19940601</v>
      </c>
      <c r="R8155">
        <v>891012369</v>
      </c>
    </row>
    <row r="8156" spans="1:18">
      <c r="A8156" t="s">
        <v>1688</v>
      </c>
      <c r="B8156" t="s">
        <v>1389</v>
      </c>
      <c r="C8156">
        <v>201007</v>
      </c>
      <c r="D8156">
        <v>0</v>
      </c>
      <c r="E8156" t="s">
        <v>1212</v>
      </c>
      <c r="F8156">
        <v>0</v>
      </c>
      <c r="G8156">
        <v>0</v>
      </c>
      <c r="H8156">
        <v>0</v>
      </c>
      <c r="I8156">
        <v>43112043701</v>
      </c>
      <c r="J8156">
        <v>12</v>
      </c>
      <c r="K8156" t="s">
        <v>1689</v>
      </c>
      <c r="L8156">
        <v>2309</v>
      </c>
      <c r="M8156" t="s">
        <v>1690</v>
      </c>
      <c r="N8156" t="s">
        <v>1643</v>
      </c>
      <c r="O8156">
        <v>0</v>
      </c>
      <c r="P8156" t="s">
        <v>1207</v>
      </c>
      <c r="Q8156">
        <v>20071113</v>
      </c>
      <c r="R8156">
        <v>891012369</v>
      </c>
    </row>
    <row r="8157" spans="1:18">
      <c r="A8157" t="s">
        <v>1640</v>
      </c>
      <c r="B8157" t="s">
        <v>1647</v>
      </c>
      <c r="C8157">
        <v>201008</v>
      </c>
      <c r="D8157">
        <v>0</v>
      </c>
      <c r="E8157" t="s">
        <v>1212</v>
      </c>
      <c r="F8157">
        <v>0</v>
      </c>
      <c r="G8157">
        <v>0</v>
      </c>
      <c r="H8157">
        <v>0</v>
      </c>
      <c r="I8157">
        <v>43112047200</v>
      </c>
      <c r="J8157">
        <v>12</v>
      </c>
      <c r="K8157" t="s">
        <v>1642</v>
      </c>
      <c r="L8157">
        <v>2531</v>
      </c>
      <c r="M8157" t="s">
        <v>1214</v>
      </c>
      <c r="N8157" t="s">
        <v>1643</v>
      </c>
      <c r="O8157">
        <v>0</v>
      </c>
      <c r="P8157" t="s">
        <v>1207</v>
      </c>
      <c r="Q8157">
        <v>19811201</v>
      </c>
      <c r="R8157">
        <v>891012369</v>
      </c>
    </row>
    <row r="8158" spans="1:18">
      <c r="A8158" t="s">
        <v>1640</v>
      </c>
      <c r="B8158" t="s">
        <v>1672</v>
      </c>
      <c r="C8158">
        <v>201008</v>
      </c>
      <c r="D8158">
        <v>0</v>
      </c>
      <c r="E8158" t="s">
        <v>1212</v>
      </c>
      <c r="F8158">
        <v>0</v>
      </c>
      <c r="G8158">
        <v>0</v>
      </c>
      <c r="H8158">
        <v>0</v>
      </c>
      <c r="I8158">
        <v>43112049500</v>
      </c>
      <c r="J8158">
        <v>12</v>
      </c>
      <c r="K8158" t="s">
        <v>1642</v>
      </c>
      <c r="L8158">
        <v>2531</v>
      </c>
      <c r="M8158" t="s">
        <v>1214</v>
      </c>
      <c r="N8158" t="s">
        <v>1643</v>
      </c>
      <c r="O8158">
        <v>0</v>
      </c>
      <c r="P8158" t="s">
        <v>1207</v>
      </c>
      <c r="Q8158">
        <v>19820601</v>
      </c>
      <c r="R8158">
        <v>891012369</v>
      </c>
    </row>
    <row r="8159" spans="1:18">
      <c r="A8159" t="s">
        <v>1640</v>
      </c>
      <c r="B8159" t="s">
        <v>1673</v>
      </c>
      <c r="C8159">
        <v>201008</v>
      </c>
      <c r="D8159">
        <v>0</v>
      </c>
      <c r="E8159" t="s">
        <v>1212</v>
      </c>
      <c r="F8159">
        <v>0</v>
      </c>
      <c r="G8159">
        <v>0</v>
      </c>
      <c r="H8159">
        <v>0</v>
      </c>
      <c r="I8159">
        <v>43112054400</v>
      </c>
      <c r="J8159">
        <v>12</v>
      </c>
      <c r="K8159" t="s">
        <v>1642</v>
      </c>
      <c r="L8159">
        <v>2531</v>
      </c>
      <c r="M8159" t="s">
        <v>1214</v>
      </c>
      <c r="N8159" t="s">
        <v>1643</v>
      </c>
      <c r="O8159">
        <v>0</v>
      </c>
      <c r="P8159" t="s">
        <v>1207</v>
      </c>
      <c r="Q8159">
        <v>19830601</v>
      </c>
      <c r="R8159">
        <v>891012369</v>
      </c>
    </row>
    <row r="8160" spans="1:18">
      <c r="A8160" t="s">
        <v>1640</v>
      </c>
      <c r="B8160" t="s">
        <v>1674</v>
      </c>
      <c r="C8160">
        <v>201008</v>
      </c>
      <c r="D8160">
        <v>0</v>
      </c>
      <c r="E8160" t="s">
        <v>1212</v>
      </c>
      <c r="F8160">
        <v>0</v>
      </c>
      <c r="G8160">
        <v>0</v>
      </c>
      <c r="H8160">
        <v>0</v>
      </c>
      <c r="I8160">
        <v>43112054300</v>
      </c>
      <c r="J8160">
        <v>12</v>
      </c>
      <c r="K8160" t="s">
        <v>1642</v>
      </c>
      <c r="L8160">
        <v>2531</v>
      </c>
      <c r="M8160" t="s">
        <v>1214</v>
      </c>
      <c r="N8160" t="s">
        <v>1643</v>
      </c>
      <c r="O8160">
        <v>0</v>
      </c>
      <c r="P8160" t="s">
        <v>1207</v>
      </c>
      <c r="Q8160">
        <v>19830601</v>
      </c>
      <c r="R8160">
        <v>891012369</v>
      </c>
    </row>
    <row r="8161" spans="1:18">
      <c r="A8161" t="s">
        <v>1640</v>
      </c>
      <c r="B8161" t="s">
        <v>1675</v>
      </c>
      <c r="C8161">
        <v>201008</v>
      </c>
      <c r="D8161">
        <v>0</v>
      </c>
      <c r="E8161" t="s">
        <v>1212</v>
      </c>
      <c r="F8161">
        <v>0</v>
      </c>
      <c r="G8161">
        <v>0</v>
      </c>
      <c r="H8161">
        <v>0</v>
      </c>
      <c r="I8161">
        <v>43112055100</v>
      </c>
      <c r="J8161">
        <v>12</v>
      </c>
      <c r="K8161" t="s">
        <v>1642</v>
      </c>
      <c r="L8161">
        <v>2531</v>
      </c>
      <c r="M8161" t="s">
        <v>1214</v>
      </c>
      <c r="N8161" t="s">
        <v>1643</v>
      </c>
      <c r="O8161">
        <v>0</v>
      </c>
      <c r="P8161" t="s">
        <v>1207</v>
      </c>
      <c r="Q8161">
        <v>19830901</v>
      </c>
      <c r="R8161">
        <v>891012369</v>
      </c>
    </row>
    <row r="8162" spans="1:18">
      <c r="A8162" t="s">
        <v>1640</v>
      </c>
      <c r="B8162" t="s">
        <v>1676</v>
      </c>
      <c r="C8162">
        <v>201008</v>
      </c>
      <c r="D8162">
        <v>0</v>
      </c>
      <c r="E8162" t="s">
        <v>1212</v>
      </c>
      <c r="F8162">
        <v>0</v>
      </c>
      <c r="G8162">
        <v>0</v>
      </c>
      <c r="H8162">
        <v>0</v>
      </c>
      <c r="I8162">
        <v>43112055300</v>
      </c>
      <c r="J8162">
        <v>12</v>
      </c>
      <c r="K8162" t="s">
        <v>1642</v>
      </c>
      <c r="L8162">
        <v>2531</v>
      </c>
      <c r="M8162" t="s">
        <v>1214</v>
      </c>
      <c r="N8162" t="s">
        <v>1643</v>
      </c>
      <c r="O8162">
        <v>0</v>
      </c>
      <c r="P8162" t="s">
        <v>1207</v>
      </c>
      <c r="Q8162">
        <v>19830801</v>
      </c>
      <c r="R8162">
        <v>891012369</v>
      </c>
    </row>
    <row r="8163" spans="1:18">
      <c r="A8163" t="s">
        <v>1640</v>
      </c>
      <c r="B8163" t="s">
        <v>1677</v>
      </c>
      <c r="C8163">
        <v>201008</v>
      </c>
      <c r="D8163">
        <v>0</v>
      </c>
      <c r="E8163" t="s">
        <v>1212</v>
      </c>
      <c r="F8163">
        <v>0</v>
      </c>
      <c r="G8163">
        <v>0</v>
      </c>
      <c r="H8163">
        <v>0</v>
      </c>
      <c r="I8163">
        <v>43112056800</v>
      </c>
      <c r="J8163">
        <v>12</v>
      </c>
      <c r="K8163" t="s">
        <v>1642</v>
      </c>
      <c r="L8163">
        <v>2531</v>
      </c>
      <c r="M8163" t="s">
        <v>1214</v>
      </c>
      <c r="N8163" t="s">
        <v>1643</v>
      </c>
      <c r="O8163">
        <v>0</v>
      </c>
      <c r="P8163" t="s">
        <v>1207</v>
      </c>
      <c r="Q8163">
        <v>19840101</v>
      </c>
      <c r="R8163">
        <v>891012369</v>
      </c>
    </row>
    <row r="8164" spans="1:18">
      <c r="A8164" t="s">
        <v>1640</v>
      </c>
      <c r="B8164" t="s">
        <v>1656</v>
      </c>
      <c r="C8164">
        <v>201008</v>
      </c>
      <c r="D8164">
        <v>0</v>
      </c>
      <c r="E8164" t="s">
        <v>1212</v>
      </c>
      <c r="F8164">
        <v>0</v>
      </c>
      <c r="G8164">
        <v>0</v>
      </c>
      <c r="H8164">
        <v>0</v>
      </c>
      <c r="I8164">
        <v>43112058000</v>
      </c>
      <c r="J8164">
        <v>12</v>
      </c>
      <c r="K8164" t="s">
        <v>1642</v>
      </c>
      <c r="L8164">
        <v>2531</v>
      </c>
      <c r="M8164" t="s">
        <v>1214</v>
      </c>
      <c r="N8164" t="s">
        <v>1643</v>
      </c>
      <c r="O8164">
        <v>0</v>
      </c>
      <c r="P8164" t="s">
        <v>1207</v>
      </c>
      <c r="Q8164">
        <v>19840501</v>
      </c>
      <c r="R8164">
        <v>891012369</v>
      </c>
    </row>
    <row r="8165" spans="1:18">
      <c r="A8165" t="s">
        <v>1640</v>
      </c>
      <c r="B8165" t="s">
        <v>1678</v>
      </c>
      <c r="C8165">
        <v>201008</v>
      </c>
      <c r="D8165">
        <v>0</v>
      </c>
      <c r="E8165" t="s">
        <v>1212</v>
      </c>
      <c r="F8165">
        <v>0</v>
      </c>
      <c r="G8165">
        <v>0</v>
      </c>
      <c r="H8165">
        <v>0</v>
      </c>
      <c r="I8165">
        <v>43112061000</v>
      </c>
      <c r="J8165">
        <v>12</v>
      </c>
      <c r="K8165" t="s">
        <v>1642</v>
      </c>
      <c r="L8165">
        <v>2531</v>
      </c>
      <c r="M8165" t="s">
        <v>1214</v>
      </c>
      <c r="N8165" t="s">
        <v>1643</v>
      </c>
      <c r="O8165">
        <v>0</v>
      </c>
      <c r="P8165" t="s">
        <v>1233</v>
      </c>
      <c r="Q8165">
        <v>19871001</v>
      </c>
      <c r="R8165">
        <v>891012369</v>
      </c>
    </row>
    <row r="8166" spans="1:18">
      <c r="A8166" t="s">
        <v>1640</v>
      </c>
      <c r="B8166" t="s">
        <v>1679</v>
      </c>
      <c r="C8166">
        <v>201008</v>
      </c>
      <c r="D8166">
        <v>0</v>
      </c>
      <c r="E8166" t="s">
        <v>1212</v>
      </c>
      <c r="F8166">
        <v>0</v>
      </c>
      <c r="G8166">
        <v>0</v>
      </c>
      <c r="H8166">
        <v>0</v>
      </c>
      <c r="I8166">
        <v>43112052401</v>
      </c>
      <c r="J8166">
        <v>12</v>
      </c>
      <c r="K8166" t="s">
        <v>1642</v>
      </c>
      <c r="L8166">
        <v>2531</v>
      </c>
      <c r="M8166" t="s">
        <v>1214</v>
      </c>
      <c r="N8166" t="s">
        <v>1643</v>
      </c>
      <c r="O8166">
        <v>0</v>
      </c>
      <c r="P8166" t="s">
        <v>1207</v>
      </c>
      <c r="Q8166">
        <v>19860101</v>
      </c>
      <c r="R8166">
        <v>891012369</v>
      </c>
    </row>
    <row r="8167" spans="1:18">
      <c r="A8167" t="s">
        <v>1640</v>
      </c>
      <c r="B8167" t="s">
        <v>1680</v>
      </c>
      <c r="C8167">
        <v>201008</v>
      </c>
      <c r="D8167">
        <v>0</v>
      </c>
      <c r="E8167" t="s">
        <v>1212</v>
      </c>
      <c r="F8167">
        <v>0</v>
      </c>
      <c r="G8167">
        <v>0</v>
      </c>
      <c r="H8167">
        <v>0</v>
      </c>
      <c r="I8167">
        <v>43112053001</v>
      </c>
      <c r="J8167">
        <v>12</v>
      </c>
      <c r="K8167" t="s">
        <v>1646</v>
      </c>
      <c r="L8167">
        <v>2531</v>
      </c>
      <c r="M8167" t="s">
        <v>1214</v>
      </c>
      <c r="N8167" t="s">
        <v>1643</v>
      </c>
      <c r="O8167">
        <v>0</v>
      </c>
      <c r="P8167" t="s">
        <v>1207</v>
      </c>
      <c r="Q8167">
        <v>19870401</v>
      </c>
      <c r="R8167">
        <v>891012369</v>
      </c>
    </row>
    <row r="8168" spans="1:18">
      <c r="A8168" t="s">
        <v>1640</v>
      </c>
      <c r="B8168" t="s">
        <v>1681</v>
      </c>
      <c r="C8168">
        <v>201008</v>
      </c>
      <c r="D8168">
        <v>0</v>
      </c>
      <c r="E8168" t="s">
        <v>1212</v>
      </c>
      <c r="F8168">
        <v>0</v>
      </c>
      <c r="G8168">
        <v>0</v>
      </c>
      <c r="H8168">
        <v>0</v>
      </c>
      <c r="I8168">
        <v>43112056101</v>
      </c>
      <c r="J8168">
        <v>12</v>
      </c>
      <c r="K8168" t="s">
        <v>1642</v>
      </c>
      <c r="L8168">
        <v>2531</v>
      </c>
      <c r="M8168" t="s">
        <v>1214</v>
      </c>
      <c r="N8168" t="s">
        <v>1643</v>
      </c>
      <c r="O8168">
        <v>0</v>
      </c>
      <c r="P8168" t="s">
        <v>1207</v>
      </c>
      <c r="Q8168">
        <v>19940501</v>
      </c>
      <c r="R8168">
        <v>891012369</v>
      </c>
    </row>
    <row r="8169" spans="1:18">
      <c r="A8169" t="s">
        <v>1640</v>
      </c>
      <c r="B8169" t="s">
        <v>1682</v>
      </c>
      <c r="C8169">
        <v>201008</v>
      </c>
      <c r="D8169">
        <v>0</v>
      </c>
      <c r="E8169" t="s">
        <v>1212</v>
      </c>
      <c r="F8169">
        <v>0</v>
      </c>
      <c r="G8169">
        <v>0</v>
      </c>
      <c r="H8169">
        <v>0</v>
      </c>
      <c r="I8169">
        <v>43112062300</v>
      </c>
      <c r="J8169">
        <v>12</v>
      </c>
      <c r="K8169" t="s">
        <v>1642</v>
      </c>
      <c r="L8169">
        <v>2531</v>
      </c>
      <c r="M8169" t="s">
        <v>1214</v>
      </c>
      <c r="N8169" t="s">
        <v>1643</v>
      </c>
      <c r="O8169">
        <v>0</v>
      </c>
      <c r="P8169" t="s">
        <v>1233</v>
      </c>
      <c r="Q8169">
        <v>19880501</v>
      </c>
      <c r="R8169">
        <v>891012369</v>
      </c>
    </row>
    <row r="8170" spans="1:18">
      <c r="A8170" t="s">
        <v>1640</v>
      </c>
      <c r="B8170" t="s">
        <v>1683</v>
      </c>
      <c r="C8170">
        <v>201008</v>
      </c>
      <c r="D8170">
        <v>0</v>
      </c>
      <c r="E8170" t="s">
        <v>1212</v>
      </c>
      <c r="F8170">
        <v>0</v>
      </c>
      <c r="G8170">
        <v>0</v>
      </c>
      <c r="H8170">
        <v>0</v>
      </c>
      <c r="I8170">
        <v>43112067202</v>
      </c>
      <c r="J8170">
        <v>12</v>
      </c>
      <c r="K8170" t="s">
        <v>1642</v>
      </c>
      <c r="L8170">
        <v>2531</v>
      </c>
      <c r="M8170" t="s">
        <v>1214</v>
      </c>
      <c r="N8170" t="s">
        <v>1643</v>
      </c>
      <c r="O8170">
        <v>0</v>
      </c>
      <c r="P8170" t="s">
        <v>1207</v>
      </c>
      <c r="Q8170">
        <v>19971127</v>
      </c>
      <c r="R8170">
        <v>891012369</v>
      </c>
    </row>
    <row r="8171" spans="1:18">
      <c r="A8171" t="s">
        <v>1640</v>
      </c>
      <c r="B8171" t="s">
        <v>1684</v>
      </c>
      <c r="C8171">
        <v>201008</v>
      </c>
      <c r="D8171">
        <v>0</v>
      </c>
      <c r="E8171" t="s">
        <v>1212</v>
      </c>
      <c r="F8171">
        <v>0</v>
      </c>
      <c r="G8171">
        <v>0</v>
      </c>
      <c r="H8171">
        <v>0</v>
      </c>
      <c r="I8171">
        <v>43112061600</v>
      </c>
      <c r="J8171">
        <v>12</v>
      </c>
      <c r="K8171" t="s">
        <v>1642</v>
      </c>
      <c r="L8171">
        <v>2531</v>
      </c>
      <c r="M8171" t="s">
        <v>1214</v>
      </c>
      <c r="N8171" t="s">
        <v>1643</v>
      </c>
      <c r="O8171">
        <v>0</v>
      </c>
      <c r="P8171" t="s">
        <v>1207</v>
      </c>
      <c r="Q8171">
        <v>19860301</v>
      </c>
      <c r="R8171">
        <v>891012369</v>
      </c>
    </row>
    <row r="8172" spans="1:18">
      <c r="A8172" t="s">
        <v>1640</v>
      </c>
      <c r="B8172" t="s">
        <v>1685</v>
      </c>
      <c r="C8172">
        <v>201008</v>
      </c>
      <c r="D8172">
        <v>0</v>
      </c>
      <c r="E8172" t="s">
        <v>1212</v>
      </c>
      <c r="F8172">
        <v>0</v>
      </c>
      <c r="G8172">
        <v>0</v>
      </c>
      <c r="H8172">
        <v>0</v>
      </c>
      <c r="I8172">
        <v>43112068100</v>
      </c>
      <c r="J8172">
        <v>12</v>
      </c>
      <c r="K8172" t="s">
        <v>1642</v>
      </c>
      <c r="L8172">
        <v>2531</v>
      </c>
      <c r="M8172" t="s">
        <v>1214</v>
      </c>
      <c r="N8172" t="s">
        <v>1643</v>
      </c>
      <c r="O8172">
        <v>0</v>
      </c>
      <c r="P8172" t="s">
        <v>1207</v>
      </c>
      <c r="Q8172">
        <v>19900301</v>
      </c>
      <c r="R8172">
        <v>891012369</v>
      </c>
    </row>
    <row r="8173" spans="1:18">
      <c r="A8173" t="s">
        <v>1640</v>
      </c>
      <c r="B8173" t="s">
        <v>1686</v>
      </c>
      <c r="C8173">
        <v>201008</v>
      </c>
      <c r="D8173">
        <v>0</v>
      </c>
      <c r="E8173" t="s">
        <v>1212</v>
      </c>
      <c r="F8173">
        <v>0</v>
      </c>
      <c r="G8173">
        <v>0</v>
      </c>
      <c r="H8173">
        <v>0</v>
      </c>
      <c r="I8173">
        <v>43112068400</v>
      </c>
      <c r="J8173">
        <v>12</v>
      </c>
      <c r="K8173" t="s">
        <v>1642</v>
      </c>
      <c r="L8173">
        <v>2531</v>
      </c>
      <c r="M8173" t="s">
        <v>1214</v>
      </c>
      <c r="N8173" t="s">
        <v>1643</v>
      </c>
      <c r="O8173">
        <v>0</v>
      </c>
      <c r="P8173" t="s">
        <v>1207</v>
      </c>
      <c r="Q8173">
        <v>19900201</v>
      </c>
      <c r="R8173">
        <v>891012369</v>
      </c>
    </row>
    <row r="8174" spans="1:18">
      <c r="A8174" t="s">
        <v>1640</v>
      </c>
      <c r="B8174" t="s">
        <v>1687</v>
      </c>
      <c r="C8174">
        <v>201008</v>
      </c>
      <c r="D8174">
        <v>0</v>
      </c>
      <c r="E8174" t="s">
        <v>1212</v>
      </c>
      <c r="F8174">
        <v>0</v>
      </c>
      <c r="G8174">
        <v>0</v>
      </c>
      <c r="H8174">
        <v>0</v>
      </c>
      <c r="I8174">
        <v>43112059301</v>
      </c>
      <c r="J8174">
        <v>12</v>
      </c>
      <c r="K8174" t="s">
        <v>1642</v>
      </c>
      <c r="L8174">
        <v>2531</v>
      </c>
      <c r="M8174" t="s">
        <v>1214</v>
      </c>
      <c r="N8174" t="s">
        <v>1643</v>
      </c>
      <c r="O8174">
        <v>0</v>
      </c>
      <c r="P8174" t="s">
        <v>1207</v>
      </c>
      <c r="Q8174">
        <v>19940601</v>
      </c>
      <c r="R8174">
        <v>891012369</v>
      </c>
    </row>
    <row r="8175" spans="1:18">
      <c r="A8175" t="s">
        <v>1688</v>
      </c>
      <c r="B8175" t="s">
        <v>1389</v>
      </c>
      <c r="C8175">
        <v>201008</v>
      </c>
      <c r="D8175">
        <v>0</v>
      </c>
      <c r="E8175" t="s">
        <v>1212</v>
      </c>
      <c r="F8175">
        <v>0</v>
      </c>
      <c r="G8175">
        <v>0</v>
      </c>
      <c r="H8175">
        <v>0</v>
      </c>
      <c r="I8175">
        <v>43112043701</v>
      </c>
      <c r="J8175">
        <v>12</v>
      </c>
      <c r="K8175" t="s">
        <v>1689</v>
      </c>
      <c r="L8175">
        <v>2309</v>
      </c>
      <c r="M8175" t="s">
        <v>1690</v>
      </c>
      <c r="N8175" t="s">
        <v>1643</v>
      </c>
      <c r="O8175">
        <v>0</v>
      </c>
      <c r="P8175" t="s">
        <v>1207</v>
      </c>
      <c r="Q8175">
        <v>20071113</v>
      </c>
      <c r="R8175">
        <v>891012369</v>
      </c>
    </row>
    <row r="8176" spans="1:18">
      <c r="A8176" t="s">
        <v>1640</v>
      </c>
      <c r="B8176" t="s">
        <v>1647</v>
      </c>
      <c r="C8176">
        <v>201009</v>
      </c>
      <c r="D8176">
        <v>0</v>
      </c>
      <c r="E8176" t="s">
        <v>1212</v>
      </c>
      <c r="F8176">
        <v>0</v>
      </c>
      <c r="G8176">
        <v>0</v>
      </c>
      <c r="H8176">
        <v>0</v>
      </c>
      <c r="I8176">
        <v>43112047200</v>
      </c>
      <c r="J8176">
        <v>12</v>
      </c>
      <c r="K8176" t="s">
        <v>1642</v>
      </c>
      <c r="L8176">
        <v>2531</v>
      </c>
      <c r="M8176" t="s">
        <v>1214</v>
      </c>
      <c r="N8176" t="s">
        <v>1643</v>
      </c>
      <c r="O8176">
        <v>0</v>
      </c>
      <c r="P8176" t="s">
        <v>1207</v>
      </c>
      <c r="Q8176">
        <v>19811201</v>
      </c>
      <c r="R8176">
        <v>891012369</v>
      </c>
    </row>
    <row r="8177" spans="1:18">
      <c r="A8177" t="s">
        <v>1640</v>
      </c>
      <c r="B8177" t="s">
        <v>1672</v>
      </c>
      <c r="C8177">
        <v>201009</v>
      </c>
      <c r="D8177">
        <v>0</v>
      </c>
      <c r="E8177" t="s">
        <v>1212</v>
      </c>
      <c r="F8177">
        <v>0</v>
      </c>
      <c r="G8177">
        <v>0</v>
      </c>
      <c r="H8177">
        <v>0</v>
      </c>
      <c r="I8177">
        <v>43112049500</v>
      </c>
      <c r="J8177">
        <v>12</v>
      </c>
      <c r="K8177" t="s">
        <v>1642</v>
      </c>
      <c r="L8177">
        <v>2531</v>
      </c>
      <c r="M8177" t="s">
        <v>1214</v>
      </c>
      <c r="N8177" t="s">
        <v>1643</v>
      </c>
      <c r="O8177">
        <v>0</v>
      </c>
      <c r="P8177" t="s">
        <v>1207</v>
      </c>
      <c r="Q8177">
        <v>19820601</v>
      </c>
      <c r="R8177">
        <v>891012369</v>
      </c>
    </row>
    <row r="8178" spans="1:18">
      <c r="A8178" t="s">
        <v>1640</v>
      </c>
      <c r="B8178" t="s">
        <v>1673</v>
      </c>
      <c r="C8178">
        <v>201009</v>
      </c>
      <c r="D8178">
        <v>0</v>
      </c>
      <c r="E8178" t="s">
        <v>1212</v>
      </c>
      <c r="F8178">
        <v>0</v>
      </c>
      <c r="G8178">
        <v>0</v>
      </c>
      <c r="H8178">
        <v>0</v>
      </c>
      <c r="I8178">
        <v>43112054400</v>
      </c>
      <c r="J8178">
        <v>12</v>
      </c>
      <c r="K8178" t="s">
        <v>1642</v>
      </c>
      <c r="L8178">
        <v>2531</v>
      </c>
      <c r="M8178" t="s">
        <v>1214</v>
      </c>
      <c r="N8178" t="s">
        <v>1643</v>
      </c>
      <c r="O8178">
        <v>0</v>
      </c>
      <c r="P8178" t="s">
        <v>1207</v>
      </c>
      <c r="Q8178">
        <v>19830601</v>
      </c>
      <c r="R8178">
        <v>891012369</v>
      </c>
    </row>
    <row r="8179" spans="1:18">
      <c r="A8179" t="s">
        <v>1640</v>
      </c>
      <c r="B8179" t="s">
        <v>1674</v>
      </c>
      <c r="C8179">
        <v>201009</v>
      </c>
      <c r="D8179">
        <v>0</v>
      </c>
      <c r="E8179" t="s">
        <v>1212</v>
      </c>
      <c r="F8179">
        <v>0</v>
      </c>
      <c r="G8179">
        <v>0</v>
      </c>
      <c r="H8179">
        <v>0</v>
      </c>
      <c r="I8179">
        <v>43112054300</v>
      </c>
      <c r="J8179">
        <v>12</v>
      </c>
      <c r="K8179" t="s">
        <v>1642</v>
      </c>
      <c r="L8179">
        <v>2531</v>
      </c>
      <c r="M8179" t="s">
        <v>1214</v>
      </c>
      <c r="N8179" t="s">
        <v>1643</v>
      </c>
      <c r="O8179">
        <v>0</v>
      </c>
      <c r="P8179" t="s">
        <v>1207</v>
      </c>
      <c r="Q8179">
        <v>19830601</v>
      </c>
      <c r="R8179">
        <v>891012369</v>
      </c>
    </row>
    <row r="8180" spans="1:18">
      <c r="A8180" t="s">
        <v>1640</v>
      </c>
      <c r="B8180" t="s">
        <v>1675</v>
      </c>
      <c r="C8180">
        <v>201009</v>
      </c>
      <c r="D8180">
        <v>0</v>
      </c>
      <c r="E8180" t="s">
        <v>1212</v>
      </c>
      <c r="F8180">
        <v>0</v>
      </c>
      <c r="G8180">
        <v>0</v>
      </c>
      <c r="H8180">
        <v>0</v>
      </c>
      <c r="I8180">
        <v>43112055100</v>
      </c>
      <c r="J8180">
        <v>12</v>
      </c>
      <c r="K8180" t="s">
        <v>1642</v>
      </c>
      <c r="L8180">
        <v>2531</v>
      </c>
      <c r="M8180" t="s">
        <v>1214</v>
      </c>
      <c r="N8180" t="s">
        <v>1643</v>
      </c>
      <c r="O8180">
        <v>0</v>
      </c>
      <c r="P8180" t="s">
        <v>1207</v>
      </c>
      <c r="Q8180">
        <v>19830901</v>
      </c>
      <c r="R8180">
        <v>891012369</v>
      </c>
    </row>
    <row r="8181" spans="1:18">
      <c r="A8181" t="s">
        <v>1640</v>
      </c>
      <c r="B8181" t="s">
        <v>1676</v>
      </c>
      <c r="C8181">
        <v>201009</v>
      </c>
      <c r="D8181">
        <v>0</v>
      </c>
      <c r="E8181" t="s">
        <v>1212</v>
      </c>
      <c r="F8181">
        <v>0</v>
      </c>
      <c r="G8181">
        <v>0</v>
      </c>
      <c r="H8181">
        <v>0</v>
      </c>
      <c r="I8181">
        <v>43112055300</v>
      </c>
      <c r="J8181">
        <v>12</v>
      </c>
      <c r="K8181" t="s">
        <v>1642</v>
      </c>
      <c r="L8181">
        <v>2531</v>
      </c>
      <c r="M8181" t="s">
        <v>1214</v>
      </c>
      <c r="N8181" t="s">
        <v>1643</v>
      </c>
      <c r="O8181">
        <v>0</v>
      </c>
      <c r="P8181" t="s">
        <v>1207</v>
      </c>
      <c r="Q8181">
        <v>19830801</v>
      </c>
      <c r="R8181">
        <v>891012369</v>
      </c>
    </row>
    <row r="8182" spans="1:18">
      <c r="A8182" t="s">
        <v>1640</v>
      </c>
      <c r="B8182" t="s">
        <v>1677</v>
      </c>
      <c r="C8182">
        <v>201009</v>
      </c>
      <c r="D8182">
        <v>0</v>
      </c>
      <c r="E8182" t="s">
        <v>1212</v>
      </c>
      <c r="F8182">
        <v>0</v>
      </c>
      <c r="G8182">
        <v>0</v>
      </c>
      <c r="H8182">
        <v>0</v>
      </c>
      <c r="I8182">
        <v>43112056800</v>
      </c>
      <c r="J8182">
        <v>12</v>
      </c>
      <c r="K8182" t="s">
        <v>1642</v>
      </c>
      <c r="L8182">
        <v>2531</v>
      </c>
      <c r="M8182" t="s">
        <v>1214</v>
      </c>
      <c r="N8182" t="s">
        <v>1643</v>
      </c>
      <c r="O8182">
        <v>0</v>
      </c>
      <c r="P8182" t="s">
        <v>1207</v>
      </c>
      <c r="Q8182">
        <v>19840101</v>
      </c>
      <c r="R8182">
        <v>891012369</v>
      </c>
    </row>
    <row r="8183" spans="1:18">
      <c r="A8183" t="s">
        <v>1640</v>
      </c>
      <c r="B8183" t="s">
        <v>1678</v>
      </c>
      <c r="C8183">
        <v>201009</v>
      </c>
      <c r="D8183">
        <v>0</v>
      </c>
      <c r="E8183" t="s">
        <v>1212</v>
      </c>
      <c r="F8183">
        <v>0</v>
      </c>
      <c r="G8183">
        <v>0</v>
      </c>
      <c r="H8183">
        <v>0</v>
      </c>
      <c r="I8183">
        <v>43112061000</v>
      </c>
      <c r="J8183">
        <v>12</v>
      </c>
      <c r="K8183" t="s">
        <v>1642</v>
      </c>
      <c r="L8183">
        <v>2531</v>
      </c>
      <c r="M8183" t="s">
        <v>1214</v>
      </c>
      <c r="N8183" t="s">
        <v>1643</v>
      </c>
      <c r="O8183">
        <v>0</v>
      </c>
      <c r="P8183" t="s">
        <v>1233</v>
      </c>
      <c r="Q8183">
        <v>19871001</v>
      </c>
      <c r="R8183">
        <v>891012369</v>
      </c>
    </row>
    <row r="8184" spans="1:18">
      <c r="A8184" t="s">
        <v>1640</v>
      </c>
      <c r="B8184" t="s">
        <v>1679</v>
      </c>
      <c r="C8184">
        <v>201009</v>
      </c>
      <c r="D8184">
        <v>0</v>
      </c>
      <c r="E8184" t="s">
        <v>1212</v>
      </c>
      <c r="F8184">
        <v>0</v>
      </c>
      <c r="G8184">
        <v>0</v>
      </c>
      <c r="H8184">
        <v>0</v>
      </c>
      <c r="I8184">
        <v>43112052401</v>
      </c>
      <c r="J8184">
        <v>12</v>
      </c>
      <c r="K8184" t="s">
        <v>1642</v>
      </c>
      <c r="L8184">
        <v>2531</v>
      </c>
      <c r="M8184" t="s">
        <v>1214</v>
      </c>
      <c r="N8184" t="s">
        <v>1643</v>
      </c>
      <c r="O8184">
        <v>0</v>
      </c>
      <c r="P8184" t="s">
        <v>1207</v>
      </c>
      <c r="Q8184">
        <v>19860101</v>
      </c>
      <c r="R8184">
        <v>891012369</v>
      </c>
    </row>
    <row r="8185" spans="1:18">
      <c r="A8185" t="s">
        <v>1640</v>
      </c>
      <c r="B8185" t="s">
        <v>1680</v>
      </c>
      <c r="C8185">
        <v>201009</v>
      </c>
      <c r="D8185">
        <v>0</v>
      </c>
      <c r="E8185" t="s">
        <v>1212</v>
      </c>
      <c r="F8185">
        <v>0</v>
      </c>
      <c r="G8185">
        <v>0</v>
      </c>
      <c r="H8185">
        <v>0</v>
      </c>
      <c r="I8185">
        <v>43112053001</v>
      </c>
      <c r="J8185">
        <v>12</v>
      </c>
      <c r="K8185" t="s">
        <v>1646</v>
      </c>
      <c r="L8185">
        <v>2531</v>
      </c>
      <c r="M8185" t="s">
        <v>1214</v>
      </c>
      <c r="N8185" t="s">
        <v>1643</v>
      </c>
      <c r="O8185">
        <v>0</v>
      </c>
      <c r="P8185" t="s">
        <v>1207</v>
      </c>
      <c r="Q8185">
        <v>19870401</v>
      </c>
      <c r="R8185">
        <v>891012369</v>
      </c>
    </row>
    <row r="8186" spans="1:18">
      <c r="A8186" t="s">
        <v>1640</v>
      </c>
      <c r="B8186" t="s">
        <v>1681</v>
      </c>
      <c r="C8186">
        <v>201009</v>
      </c>
      <c r="D8186">
        <v>0</v>
      </c>
      <c r="E8186" t="s">
        <v>1212</v>
      </c>
      <c r="F8186">
        <v>0</v>
      </c>
      <c r="G8186">
        <v>0</v>
      </c>
      <c r="H8186">
        <v>0</v>
      </c>
      <c r="I8186">
        <v>43112056101</v>
      </c>
      <c r="J8186">
        <v>12</v>
      </c>
      <c r="K8186" t="s">
        <v>1642</v>
      </c>
      <c r="L8186">
        <v>2531</v>
      </c>
      <c r="M8186" t="s">
        <v>1214</v>
      </c>
      <c r="N8186" t="s">
        <v>1643</v>
      </c>
      <c r="O8186">
        <v>0</v>
      </c>
      <c r="P8186" t="s">
        <v>1207</v>
      </c>
      <c r="Q8186">
        <v>19940501</v>
      </c>
      <c r="R8186">
        <v>891012369</v>
      </c>
    </row>
    <row r="8187" spans="1:18">
      <c r="A8187" t="s">
        <v>1640</v>
      </c>
      <c r="B8187" t="s">
        <v>1682</v>
      </c>
      <c r="C8187">
        <v>201009</v>
      </c>
      <c r="D8187">
        <v>0</v>
      </c>
      <c r="E8187" t="s">
        <v>1212</v>
      </c>
      <c r="F8187">
        <v>0</v>
      </c>
      <c r="G8187">
        <v>0</v>
      </c>
      <c r="H8187">
        <v>0</v>
      </c>
      <c r="I8187">
        <v>43112062300</v>
      </c>
      <c r="J8187">
        <v>12</v>
      </c>
      <c r="K8187" t="s">
        <v>1642</v>
      </c>
      <c r="L8187">
        <v>2531</v>
      </c>
      <c r="M8187" t="s">
        <v>1214</v>
      </c>
      <c r="N8187" t="s">
        <v>1643</v>
      </c>
      <c r="O8187">
        <v>0</v>
      </c>
      <c r="P8187" t="s">
        <v>1233</v>
      </c>
      <c r="Q8187">
        <v>19880501</v>
      </c>
      <c r="R8187">
        <v>891012369</v>
      </c>
    </row>
    <row r="8188" spans="1:18">
      <c r="A8188" t="s">
        <v>1640</v>
      </c>
      <c r="B8188" t="s">
        <v>1683</v>
      </c>
      <c r="C8188">
        <v>201009</v>
      </c>
      <c r="D8188">
        <v>0</v>
      </c>
      <c r="E8188" t="s">
        <v>1212</v>
      </c>
      <c r="F8188">
        <v>0</v>
      </c>
      <c r="G8188">
        <v>0</v>
      </c>
      <c r="H8188">
        <v>0</v>
      </c>
      <c r="I8188">
        <v>43112067202</v>
      </c>
      <c r="J8188">
        <v>12</v>
      </c>
      <c r="K8188" t="s">
        <v>1642</v>
      </c>
      <c r="L8188">
        <v>2531</v>
      </c>
      <c r="M8188" t="s">
        <v>1214</v>
      </c>
      <c r="N8188" t="s">
        <v>1643</v>
      </c>
      <c r="O8188">
        <v>0</v>
      </c>
      <c r="P8188" t="s">
        <v>1207</v>
      </c>
      <c r="Q8188">
        <v>19971127</v>
      </c>
      <c r="R8188">
        <v>891012369</v>
      </c>
    </row>
    <row r="8189" spans="1:18">
      <c r="A8189" t="s">
        <v>1640</v>
      </c>
      <c r="B8189" t="s">
        <v>1684</v>
      </c>
      <c r="C8189">
        <v>201009</v>
      </c>
      <c r="D8189">
        <v>0</v>
      </c>
      <c r="E8189" t="s">
        <v>1212</v>
      </c>
      <c r="F8189">
        <v>0</v>
      </c>
      <c r="G8189">
        <v>0</v>
      </c>
      <c r="H8189">
        <v>0</v>
      </c>
      <c r="I8189">
        <v>43112061600</v>
      </c>
      <c r="J8189">
        <v>12</v>
      </c>
      <c r="K8189" t="s">
        <v>1642</v>
      </c>
      <c r="L8189">
        <v>2531</v>
      </c>
      <c r="M8189" t="s">
        <v>1214</v>
      </c>
      <c r="N8189" t="s">
        <v>1643</v>
      </c>
      <c r="O8189">
        <v>0</v>
      </c>
      <c r="P8189" t="s">
        <v>1207</v>
      </c>
      <c r="Q8189">
        <v>19860301</v>
      </c>
      <c r="R8189">
        <v>891012369</v>
      </c>
    </row>
    <row r="8190" spans="1:18">
      <c r="A8190" t="s">
        <v>1640</v>
      </c>
      <c r="B8190" t="s">
        <v>1685</v>
      </c>
      <c r="C8190">
        <v>201009</v>
      </c>
      <c r="D8190">
        <v>0</v>
      </c>
      <c r="E8190" t="s">
        <v>1212</v>
      </c>
      <c r="F8190">
        <v>0</v>
      </c>
      <c r="G8190">
        <v>0</v>
      </c>
      <c r="H8190">
        <v>0</v>
      </c>
      <c r="I8190">
        <v>43112068100</v>
      </c>
      <c r="J8190">
        <v>12</v>
      </c>
      <c r="K8190" t="s">
        <v>1642</v>
      </c>
      <c r="L8190">
        <v>2531</v>
      </c>
      <c r="M8190" t="s">
        <v>1214</v>
      </c>
      <c r="N8190" t="s">
        <v>1643</v>
      </c>
      <c r="O8190">
        <v>0</v>
      </c>
      <c r="P8190" t="s">
        <v>1207</v>
      </c>
      <c r="Q8190">
        <v>19900301</v>
      </c>
      <c r="R8190">
        <v>891012369</v>
      </c>
    </row>
    <row r="8191" spans="1:18">
      <c r="A8191" t="s">
        <v>1640</v>
      </c>
      <c r="B8191" t="s">
        <v>1686</v>
      </c>
      <c r="C8191">
        <v>201009</v>
      </c>
      <c r="D8191">
        <v>0</v>
      </c>
      <c r="E8191" t="s">
        <v>1212</v>
      </c>
      <c r="F8191">
        <v>0</v>
      </c>
      <c r="G8191">
        <v>0</v>
      </c>
      <c r="H8191">
        <v>0</v>
      </c>
      <c r="I8191">
        <v>43112068400</v>
      </c>
      <c r="J8191">
        <v>12</v>
      </c>
      <c r="K8191" t="s">
        <v>1642</v>
      </c>
      <c r="L8191">
        <v>2531</v>
      </c>
      <c r="M8191" t="s">
        <v>1214</v>
      </c>
      <c r="N8191" t="s">
        <v>1643</v>
      </c>
      <c r="O8191">
        <v>0</v>
      </c>
      <c r="P8191" t="s">
        <v>1207</v>
      </c>
      <c r="Q8191">
        <v>19900201</v>
      </c>
      <c r="R8191">
        <v>891012369</v>
      </c>
    </row>
    <row r="8192" spans="1:18">
      <c r="A8192" t="s">
        <v>1640</v>
      </c>
      <c r="B8192" t="s">
        <v>1687</v>
      </c>
      <c r="C8192">
        <v>201009</v>
      </c>
      <c r="D8192">
        <v>0</v>
      </c>
      <c r="E8192" t="s">
        <v>1212</v>
      </c>
      <c r="F8192">
        <v>0</v>
      </c>
      <c r="G8192">
        <v>0</v>
      </c>
      <c r="H8192">
        <v>0</v>
      </c>
      <c r="I8192">
        <v>43112059301</v>
      </c>
      <c r="J8192">
        <v>12</v>
      </c>
      <c r="K8192" t="s">
        <v>1642</v>
      </c>
      <c r="L8192">
        <v>2531</v>
      </c>
      <c r="M8192" t="s">
        <v>1214</v>
      </c>
      <c r="N8192" t="s">
        <v>1643</v>
      </c>
      <c r="O8192">
        <v>0</v>
      </c>
      <c r="P8192" t="s">
        <v>1207</v>
      </c>
      <c r="Q8192">
        <v>19940601</v>
      </c>
      <c r="R8192">
        <v>891012369</v>
      </c>
    </row>
    <row r="8193" spans="1:18">
      <c r="A8193" t="s">
        <v>1688</v>
      </c>
      <c r="B8193" t="s">
        <v>1389</v>
      </c>
      <c r="C8193">
        <v>201009</v>
      </c>
      <c r="D8193">
        <v>0</v>
      </c>
      <c r="E8193" t="s">
        <v>1212</v>
      </c>
      <c r="F8193">
        <v>0</v>
      </c>
      <c r="G8193">
        <v>0</v>
      </c>
      <c r="H8193">
        <v>0</v>
      </c>
      <c r="I8193">
        <v>43112043701</v>
      </c>
      <c r="J8193">
        <v>12</v>
      </c>
      <c r="K8193" t="s">
        <v>1689</v>
      </c>
      <c r="L8193">
        <v>2309</v>
      </c>
      <c r="M8193" t="s">
        <v>1690</v>
      </c>
      <c r="N8193" t="s">
        <v>1643</v>
      </c>
      <c r="O8193">
        <v>0</v>
      </c>
      <c r="P8193" t="s">
        <v>1207</v>
      </c>
      <c r="Q8193">
        <v>20071113</v>
      </c>
      <c r="R8193">
        <v>891012369</v>
      </c>
    </row>
    <row r="8194" spans="1:18">
      <c r="A8194" t="s">
        <v>1640</v>
      </c>
      <c r="B8194" t="s">
        <v>1647</v>
      </c>
      <c r="C8194">
        <v>201010</v>
      </c>
      <c r="D8194">
        <v>0</v>
      </c>
      <c r="E8194" t="s">
        <v>1212</v>
      </c>
      <c r="F8194">
        <v>0</v>
      </c>
      <c r="G8194">
        <v>0</v>
      </c>
      <c r="H8194">
        <v>0</v>
      </c>
      <c r="I8194">
        <v>43112047200</v>
      </c>
      <c r="J8194">
        <v>12</v>
      </c>
      <c r="K8194" t="s">
        <v>1642</v>
      </c>
      <c r="L8194">
        <v>2531</v>
      </c>
      <c r="M8194" t="s">
        <v>1214</v>
      </c>
      <c r="N8194" t="s">
        <v>1643</v>
      </c>
      <c r="O8194">
        <v>0</v>
      </c>
      <c r="P8194" t="s">
        <v>1207</v>
      </c>
      <c r="Q8194">
        <v>19811201</v>
      </c>
      <c r="R8194">
        <v>891012369</v>
      </c>
    </row>
    <row r="8195" spans="1:18">
      <c r="A8195" t="s">
        <v>1640</v>
      </c>
      <c r="B8195" t="s">
        <v>1672</v>
      </c>
      <c r="C8195">
        <v>201010</v>
      </c>
      <c r="D8195">
        <v>0</v>
      </c>
      <c r="E8195" t="s">
        <v>1212</v>
      </c>
      <c r="F8195">
        <v>0</v>
      </c>
      <c r="G8195">
        <v>0</v>
      </c>
      <c r="H8195">
        <v>0</v>
      </c>
      <c r="I8195">
        <v>43112049500</v>
      </c>
      <c r="J8195">
        <v>12</v>
      </c>
      <c r="K8195" t="s">
        <v>1642</v>
      </c>
      <c r="L8195">
        <v>2531</v>
      </c>
      <c r="M8195" t="s">
        <v>1214</v>
      </c>
      <c r="N8195" t="s">
        <v>1643</v>
      </c>
      <c r="O8195">
        <v>0</v>
      </c>
      <c r="P8195" t="s">
        <v>1207</v>
      </c>
      <c r="Q8195">
        <v>19820601</v>
      </c>
      <c r="R8195">
        <v>891012369</v>
      </c>
    </row>
    <row r="8196" spans="1:18">
      <c r="A8196" t="s">
        <v>1640</v>
      </c>
      <c r="B8196" t="s">
        <v>1673</v>
      </c>
      <c r="C8196">
        <v>201010</v>
      </c>
      <c r="D8196">
        <v>0</v>
      </c>
      <c r="E8196" t="s">
        <v>1212</v>
      </c>
      <c r="F8196">
        <v>0</v>
      </c>
      <c r="G8196">
        <v>0</v>
      </c>
      <c r="H8196">
        <v>0</v>
      </c>
      <c r="I8196">
        <v>43112054400</v>
      </c>
      <c r="J8196">
        <v>12</v>
      </c>
      <c r="K8196" t="s">
        <v>1642</v>
      </c>
      <c r="L8196">
        <v>2531</v>
      </c>
      <c r="M8196" t="s">
        <v>1214</v>
      </c>
      <c r="N8196" t="s">
        <v>1643</v>
      </c>
      <c r="O8196">
        <v>0</v>
      </c>
      <c r="P8196" t="s">
        <v>1207</v>
      </c>
      <c r="Q8196">
        <v>19830601</v>
      </c>
      <c r="R8196">
        <v>891012369</v>
      </c>
    </row>
    <row r="8197" spans="1:18">
      <c r="A8197" t="s">
        <v>1640</v>
      </c>
      <c r="B8197" t="s">
        <v>1674</v>
      </c>
      <c r="C8197">
        <v>201010</v>
      </c>
      <c r="D8197">
        <v>0</v>
      </c>
      <c r="E8197" t="s">
        <v>1212</v>
      </c>
      <c r="F8197">
        <v>0</v>
      </c>
      <c r="G8197">
        <v>0</v>
      </c>
      <c r="H8197">
        <v>0</v>
      </c>
      <c r="I8197">
        <v>43112054300</v>
      </c>
      <c r="J8197">
        <v>12</v>
      </c>
      <c r="K8197" t="s">
        <v>1642</v>
      </c>
      <c r="L8197">
        <v>2531</v>
      </c>
      <c r="M8197" t="s">
        <v>1214</v>
      </c>
      <c r="N8197" t="s">
        <v>1643</v>
      </c>
      <c r="O8197">
        <v>0</v>
      </c>
      <c r="P8197" t="s">
        <v>1207</v>
      </c>
      <c r="Q8197">
        <v>19830601</v>
      </c>
      <c r="R8197">
        <v>891012369</v>
      </c>
    </row>
    <row r="8198" spans="1:18">
      <c r="A8198" t="s">
        <v>1640</v>
      </c>
      <c r="B8198" t="s">
        <v>1675</v>
      </c>
      <c r="C8198">
        <v>201010</v>
      </c>
      <c r="D8198">
        <v>0</v>
      </c>
      <c r="E8198" t="s">
        <v>1212</v>
      </c>
      <c r="F8198">
        <v>0</v>
      </c>
      <c r="G8198">
        <v>0</v>
      </c>
      <c r="H8198">
        <v>0</v>
      </c>
      <c r="I8198">
        <v>43112055100</v>
      </c>
      <c r="J8198">
        <v>12</v>
      </c>
      <c r="K8198" t="s">
        <v>1642</v>
      </c>
      <c r="L8198">
        <v>2531</v>
      </c>
      <c r="M8198" t="s">
        <v>1214</v>
      </c>
      <c r="N8198" t="s">
        <v>1643</v>
      </c>
      <c r="O8198">
        <v>0</v>
      </c>
      <c r="P8198" t="s">
        <v>1207</v>
      </c>
      <c r="Q8198">
        <v>19830901</v>
      </c>
      <c r="R8198">
        <v>891012369</v>
      </c>
    </row>
    <row r="8199" spans="1:18">
      <c r="A8199" t="s">
        <v>1640</v>
      </c>
      <c r="B8199" t="s">
        <v>1676</v>
      </c>
      <c r="C8199">
        <v>201010</v>
      </c>
      <c r="D8199">
        <v>0</v>
      </c>
      <c r="E8199" t="s">
        <v>1212</v>
      </c>
      <c r="F8199">
        <v>0</v>
      </c>
      <c r="G8199">
        <v>0</v>
      </c>
      <c r="H8199">
        <v>0</v>
      </c>
      <c r="I8199">
        <v>43112055300</v>
      </c>
      <c r="J8199">
        <v>12</v>
      </c>
      <c r="K8199" t="s">
        <v>1642</v>
      </c>
      <c r="L8199">
        <v>2531</v>
      </c>
      <c r="M8199" t="s">
        <v>1214</v>
      </c>
      <c r="N8199" t="s">
        <v>1643</v>
      </c>
      <c r="O8199">
        <v>0</v>
      </c>
      <c r="P8199" t="s">
        <v>1207</v>
      </c>
      <c r="Q8199">
        <v>19830801</v>
      </c>
      <c r="R8199">
        <v>891012369</v>
      </c>
    </row>
    <row r="8200" spans="1:18">
      <c r="A8200" t="s">
        <v>1640</v>
      </c>
      <c r="B8200" t="s">
        <v>1677</v>
      </c>
      <c r="C8200">
        <v>201010</v>
      </c>
      <c r="D8200">
        <v>0</v>
      </c>
      <c r="E8200" t="s">
        <v>1212</v>
      </c>
      <c r="F8200">
        <v>0</v>
      </c>
      <c r="G8200">
        <v>0</v>
      </c>
      <c r="H8200">
        <v>0</v>
      </c>
      <c r="I8200">
        <v>43112056800</v>
      </c>
      <c r="J8200">
        <v>12</v>
      </c>
      <c r="K8200" t="s">
        <v>1642</v>
      </c>
      <c r="L8200">
        <v>2531</v>
      </c>
      <c r="M8200" t="s">
        <v>1214</v>
      </c>
      <c r="N8200" t="s">
        <v>1643</v>
      </c>
      <c r="O8200">
        <v>0</v>
      </c>
      <c r="P8200" t="s">
        <v>1207</v>
      </c>
      <c r="Q8200">
        <v>19840101</v>
      </c>
      <c r="R8200">
        <v>891012369</v>
      </c>
    </row>
    <row r="8201" spans="1:18">
      <c r="A8201" t="s">
        <v>1640</v>
      </c>
      <c r="B8201" t="s">
        <v>1656</v>
      </c>
      <c r="C8201">
        <v>201010</v>
      </c>
      <c r="D8201">
        <v>0</v>
      </c>
      <c r="E8201" t="s">
        <v>1212</v>
      </c>
      <c r="F8201">
        <v>0</v>
      </c>
      <c r="G8201">
        <v>0</v>
      </c>
      <c r="H8201">
        <v>0</v>
      </c>
      <c r="I8201">
        <v>43112058000</v>
      </c>
      <c r="J8201">
        <v>12</v>
      </c>
      <c r="K8201" t="s">
        <v>1642</v>
      </c>
      <c r="L8201">
        <v>2531</v>
      </c>
      <c r="M8201" t="s">
        <v>1214</v>
      </c>
      <c r="N8201" t="s">
        <v>1643</v>
      </c>
      <c r="O8201">
        <v>0</v>
      </c>
      <c r="P8201" t="s">
        <v>1207</v>
      </c>
      <c r="Q8201">
        <v>19840501</v>
      </c>
      <c r="R8201">
        <v>891012369</v>
      </c>
    </row>
    <row r="8202" spans="1:18">
      <c r="A8202" t="s">
        <v>1640</v>
      </c>
      <c r="B8202" t="s">
        <v>1678</v>
      </c>
      <c r="C8202">
        <v>201010</v>
      </c>
      <c r="D8202">
        <v>0</v>
      </c>
      <c r="E8202" t="s">
        <v>1212</v>
      </c>
      <c r="F8202">
        <v>0</v>
      </c>
      <c r="G8202">
        <v>0</v>
      </c>
      <c r="H8202">
        <v>0</v>
      </c>
      <c r="I8202">
        <v>43112061000</v>
      </c>
      <c r="J8202">
        <v>12</v>
      </c>
      <c r="K8202" t="s">
        <v>1642</v>
      </c>
      <c r="L8202">
        <v>2531</v>
      </c>
      <c r="M8202" t="s">
        <v>1214</v>
      </c>
      <c r="N8202" t="s">
        <v>1643</v>
      </c>
      <c r="O8202">
        <v>0</v>
      </c>
      <c r="P8202" t="s">
        <v>1233</v>
      </c>
      <c r="Q8202">
        <v>19871001</v>
      </c>
      <c r="R8202">
        <v>891012369</v>
      </c>
    </row>
    <row r="8203" spans="1:18">
      <c r="A8203" t="s">
        <v>1640</v>
      </c>
      <c r="B8203" t="s">
        <v>1679</v>
      </c>
      <c r="C8203">
        <v>201010</v>
      </c>
      <c r="D8203">
        <v>0</v>
      </c>
      <c r="E8203" t="s">
        <v>1212</v>
      </c>
      <c r="F8203">
        <v>0</v>
      </c>
      <c r="G8203">
        <v>0</v>
      </c>
      <c r="H8203">
        <v>0</v>
      </c>
      <c r="I8203">
        <v>43112052401</v>
      </c>
      <c r="J8203">
        <v>12</v>
      </c>
      <c r="K8203" t="s">
        <v>1642</v>
      </c>
      <c r="L8203">
        <v>2531</v>
      </c>
      <c r="M8203" t="s">
        <v>1214</v>
      </c>
      <c r="N8203" t="s">
        <v>1643</v>
      </c>
      <c r="O8203">
        <v>0</v>
      </c>
      <c r="P8203" t="s">
        <v>1207</v>
      </c>
      <c r="Q8203">
        <v>19860101</v>
      </c>
      <c r="R8203">
        <v>891012369</v>
      </c>
    </row>
    <row r="8204" spans="1:18">
      <c r="A8204" t="s">
        <v>1640</v>
      </c>
      <c r="B8204" t="s">
        <v>1680</v>
      </c>
      <c r="C8204">
        <v>201010</v>
      </c>
      <c r="D8204">
        <v>0</v>
      </c>
      <c r="E8204" t="s">
        <v>1212</v>
      </c>
      <c r="F8204">
        <v>0</v>
      </c>
      <c r="G8204">
        <v>0</v>
      </c>
      <c r="H8204">
        <v>0</v>
      </c>
      <c r="I8204">
        <v>43112053001</v>
      </c>
      <c r="J8204">
        <v>12</v>
      </c>
      <c r="K8204" t="s">
        <v>1646</v>
      </c>
      <c r="L8204">
        <v>2531</v>
      </c>
      <c r="M8204" t="s">
        <v>1214</v>
      </c>
      <c r="N8204" t="s">
        <v>1643</v>
      </c>
      <c r="O8204">
        <v>0</v>
      </c>
      <c r="P8204" t="s">
        <v>1207</v>
      </c>
      <c r="Q8204">
        <v>19870401</v>
      </c>
      <c r="R8204">
        <v>891012369</v>
      </c>
    </row>
    <row r="8205" spans="1:18">
      <c r="A8205" t="s">
        <v>1640</v>
      </c>
      <c r="B8205" t="s">
        <v>1681</v>
      </c>
      <c r="C8205">
        <v>201010</v>
      </c>
      <c r="D8205">
        <v>0</v>
      </c>
      <c r="E8205" t="s">
        <v>1212</v>
      </c>
      <c r="F8205">
        <v>0</v>
      </c>
      <c r="G8205">
        <v>0</v>
      </c>
      <c r="H8205">
        <v>0</v>
      </c>
      <c r="I8205">
        <v>43112056101</v>
      </c>
      <c r="J8205">
        <v>12</v>
      </c>
      <c r="K8205" t="s">
        <v>1642</v>
      </c>
      <c r="L8205">
        <v>2531</v>
      </c>
      <c r="M8205" t="s">
        <v>1214</v>
      </c>
      <c r="N8205" t="s">
        <v>1643</v>
      </c>
      <c r="O8205">
        <v>0</v>
      </c>
      <c r="P8205" t="s">
        <v>1207</v>
      </c>
      <c r="Q8205">
        <v>19940501</v>
      </c>
      <c r="R8205">
        <v>891012369</v>
      </c>
    </row>
    <row r="8206" spans="1:18">
      <c r="A8206" t="s">
        <v>1640</v>
      </c>
      <c r="B8206" t="s">
        <v>1682</v>
      </c>
      <c r="C8206">
        <v>201010</v>
      </c>
      <c r="D8206">
        <v>0</v>
      </c>
      <c r="E8206" t="s">
        <v>1212</v>
      </c>
      <c r="F8206">
        <v>0</v>
      </c>
      <c r="G8206">
        <v>0</v>
      </c>
      <c r="H8206">
        <v>0</v>
      </c>
      <c r="I8206">
        <v>43112062300</v>
      </c>
      <c r="J8206">
        <v>12</v>
      </c>
      <c r="K8206" t="s">
        <v>1642</v>
      </c>
      <c r="L8206">
        <v>2531</v>
      </c>
      <c r="M8206" t="s">
        <v>1214</v>
      </c>
      <c r="N8206" t="s">
        <v>1643</v>
      </c>
      <c r="O8206">
        <v>0</v>
      </c>
      <c r="P8206" t="s">
        <v>1233</v>
      </c>
      <c r="Q8206">
        <v>19880501</v>
      </c>
      <c r="R8206">
        <v>891012369</v>
      </c>
    </row>
    <row r="8207" spans="1:18">
      <c r="A8207" t="s">
        <v>1640</v>
      </c>
      <c r="B8207" t="s">
        <v>1683</v>
      </c>
      <c r="C8207">
        <v>201010</v>
      </c>
      <c r="D8207">
        <v>0</v>
      </c>
      <c r="E8207" t="s">
        <v>1212</v>
      </c>
      <c r="F8207">
        <v>0</v>
      </c>
      <c r="G8207">
        <v>0</v>
      </c>
      <c r="H8207">
        <v>0</v>
      </c>
      <c r="I8207">
        <v>43112067202</v>
      </c>
      <c r="J8207">
        <v>12</v>
      </c>
      <c r="K8207" t="s">
        <v>1642</v>
      </c>
      <c r="L8207">
        <v>2531</v>
      </c>
      <c r="M8207" t="s">
        <v>1214</v>
      </c>
      <c r="N8207" t="s">
        <v>1643</v>
      </c>
      <c r="O8207">
        <v>0</v>
      </c>
      <c r="P8207" t="s">
        <v>1207</v>
      </c>
      <c r="Q8207">
        <v>19971127</v>
      </c>
      <c r="R8207">
        <v>891012369</v>
      </c>
    </row>
    <row r="8208" spans="1:18">
      <c r="A8208" t="s">
        <v>1640</v>
      </c>
      <c r="B8208" t="s">
        <v>1684</v>
      </c>
      <c r="C8208">
        <v>201010</v>
      </c>
      <c r="D8208">
        <v>0</v>
      </c>
      <c r="E8208" t="s">
        <v>1212</v>
      </c>
      <c r="F8208">
        <v>0</v>
      </c>
      <c r="G8208">
        <v>0</v>
      </c>
      <c r="H8208">
        <v>0</v>
      </c>
      <c r="I8208">
        <v>43112061600</v>
      </c>
      <c r="J8208">
        <v>12</v>
      </c>
      <c r="K8208" t="s">
        <v>1642</v>
      </c>
      <c r="L8208">
        <v>2531</v>
      </c>
      <c r="M8208" t="s">
        <v>1214</v>
      </c>
      <c r="N8208" t="s">
        <v>1643</v>
      </c>
      <c r="O8208">
        <v>0</v>
      </c>
      <c r="P8208" t="s">
        <v>1207</v>
      </c>
      <c r="Q8208">
        <v>19860301</v>
      </c>
      <c r="R8208">
        <v>891012369</v>
      </c>
    </row>
    <row r="8209" spans="1:18">
      <c r="A8209" t="s">
        <v>1640</v>
      </c>
      <c r="B8209" t="s">
        <v>1685</v>
      </c>
      <c r="C8209">
        <v>201010</v>
      </c>
      <c r="D8209">
        <v>0</v>
      </c>
      <c r="E8209" t="s">
        <v>1212</v>
      </c>
      <c r="F8209">
        <v>0</v>
      </c>
      <c r="G8209">
        <v>0</v>
      </c>
      <c r="H8209">
        <v>0</v>
      </c>
      <c r="I8209">
        <v>43112068100</v>
      </c>
      <c r="J8209">
        <v>12</v>
      </c>
      <c r="K8209" t="s">
        <v>1642</v>
      </c>
      <c r="L8209">
        <v>2531</v>
      </c>
      <c r="M8209" t="s">
        <v>1214</v>
      </c>
      <c r="N8209" t="s">
        <v>1643</v>
      </c>
      <c r="O8209">
        <v>0</v>
      </c>
      <c r="P8209" t="s">
        <v>1207</v>
      </c>
      <c r="Q8209">
        <v>19900301</v>
      </c>
      <c r="R8209">
        <v>891012369</v>
      </c>
    </row>
    <row r="8210" spans="1:18">
      <c r="A8210" t="s">
        <v>1640</v>
      </c>
      <c r="B8210" t="s">
        <v>1686</v>
      </c>
      <c r="C8210">
        <v>201010</v>
      </c>
      <c r="D8210">
        <v>0</v>
      </c>
      <c r="E8210" t="s">
        <v>1212</v>
      </c>
      <c r="F8210">
        <v>0</v>
      </c>
      <c r="G8210">
        <v>0</v>
      </c>
      <c r="H8210">
        <v>0</v>
      </c>
      <c r="I8210">
        <v>43112068400</v>
      </c>
      <c r="J8210">
        <v>12</v>
      </c>
      <c r="K8210" t="s">
        <v>1642</v>
      </c>
      <c r="L8210">
        <v>2531</v>
      </c>
      <c r="M8210" t="s">
        <v>1214</v>
      </c>
      <c r="N8210" t="s">
        <v>1643</v>
      </c>
      <c r="O8210">
        <v>0</v>
      </c>
      <c r="P8210" t="s">
        <v>1207</v>
      </c>
      <c r="Q8210">
        <v>19900201</v>
      </c>
      <c r="R8210">
        <v>891012369</v>
      </c>
    </row>
    <row r="8211" spans="1:18">
      <c r="A8211" t="s">
        <v>1640</v>
      </c>
      <c r="B8211" t="s">
        <v>1687</v>
      </c>
      <c r="C8211">
        <v>201010</v>
      </c>
      <c r="D8211">
        <v>0</v>
      </c>
      <c r="E8211" t="s">
        <v>1212</v>
      </c>
      <c r="F8211">
        <v>0</v>
      </c>
      <c r="G8211">
        <v>0</v>
      </c>
      <c r="H8211">
        <v>0</v>
      </c>
      <c r="I8211">
        <v>43112059301</v>
      </c>
      <c r="J8211">
        <v>12</v>
      </c>
      <c r="K8211" t="s">
        <v>1642</v>
      </c>
      <c r="L8211">
        <v>2531</v>
      </c>
      <c r="M8211" t="s">
        <v>1214</v>
      </c>
      <c r="N8211" t="s">
        <v>1643</v>
      </c>
      <c r="O8211">
        <v>0</v>
      </c>
      <c r="P8211" t="s">
        <v>1207</v>
      </c>
      <c r="Q8211">
        <v>19940601</v>
      </c>
      <c r="R8211">
        <v>891012369</v>
      </c>
    </row>
    <row r="8212" spans="1:18">
      <c r="A8212" t="s">
        <v>1688</v>
      </c>
      <c r="B8212" t="s">
        <v>1389</v>
      </c>
      <c r="C8212">
        <v>201010</v>
      </c>
      <c r="D8212">
        <v>0</v>
      </c>
      <c r="E8212" t="s">
        <v>1212</v>
      </c>
      <c r="F8212">
        <v>0</v>
      </c>
      <c r="G8212">
        <v>0</v>
      </c>
      <c r="H8212">
        <v>0</v>
      </c>
      <c r="I8212">
        <v>43112043701</v>
      </c>
      <c r="J8212">
        <v>12</v>
      </c>
      <c r="K8212" t="s">
        <v>1689</v>
      </c>
      <c r="L8212">
        <v>2309</v>
      </c>
      <c r="M8212" t="s">
        <v>1690</v>
      </c>
      <c r="N8212" t="s">
        <v>1643</v>
      </c>
      <c r="O8212">
        <v>0</v>
      </c>
      <c r="P8212" t="s">
        <v>1207</v>
      </c>
      <c r="Q8212">
        <v>20071113</v>
      </c>
      <c r="R8212">
        <v>891012369</v>
      </c>
    </row>
    <row r="8213" spans="1:18">
      <c r="A8213" t="s">
        <v>1640</v>
      </c>
      <c r="B8213" t="s">
        <v>1647</v>
      </c>
      <c r="C8213">
        <v>201011</v>
      </c>
      <c r="D8213">
        <v>0</v>
      </c>
      <c r="E8213" t="s">
        <v>1212</v>
      </c>
      <c r="F8213">
        <v>0</v>
      </c>
      <c r="G8213">
        <v>0</v>
      </c>
      <c r="H8213">
        <v>0</v>
      </c>
      <c r="I8213">
        <v>43112047200</v>
      </c>
      <c r="J8213">
        <v>12</v>
      </c>
      <c r="K8213" t="s">
        <v>1642</v>
      </c>
      <c r="L8213">
        <v>2531</v>
      </c>
      <c r="M8213" t="s">
        <v>1214</v>
      </c>
      <c r="N8213" t="s">
        <v>1643</v>
      </c>
      <c r="O8213">
        <v>0</v>
      </c>
      <c r="P8213" t="s">
        <v>1207</v>
      </c>
      <c r="Q8213">
        <v>19811201</v>
      </c>
      <c r="R8213">
        <v>891012369</v>
      </c>
    </row>
    <row r="8214" spans="1:18">
      <c r="A8214" t="s">
        <v>1640</v>
      </c>
      <c r="B8214" t="s">
        <v>1672</v>
      </c>
      <c r="C8214">
        <v>201011</v>
      </c>
      <c r="D8214">
        <v>0</v>
      </c>
      <c r="E8214" t="s">
        <v>1212</v>
      </c>
      <c r="F8214">
        <v>0</v>
      </c>
      <c r="G8214">
        <v>0</v>
      </c>
      <c r="H8214">
        <v>0</v>
      </c>
      <c r="I8214">
        <v>43112049500</v>
      </c>
      <c r="J8214">
        <v>12</v>
      </c>
      <c r="K8214" t="s">
        <v>1642</v>
      </c>
      <c r="L8214">
        <v>2531</v>
      </c>
      <c r="M8214" t="s">
        <v>1214</v>
      </c>
      <c r="N8214" t="s">
        <v>1643</v>
      </c>
      <c r="O8214">
        <v>0</v>
      </c>
      <c r="P8214" t="s">
        <v>1207</v>
      </c>
      <c r="Q8214">
        <v>19820601</v>
      </c>
      <c r="R8214">
        <v>891012369</v>
      </c>
    </row>
    <row r="8215" spans="1:18">
      <c r="A8215" t="s">
        <v>1640</v>
      </c>
      <c r="B8215" t="s">
        <v>1673</v>
      </c>
      <c r="C8215">
        <v>201011</v>
      </c>
      <c r="D8215">
        <v>0</v>
      </c>
      <c r="E8215" t="s">
        <v>1212</v>
      </c>
      <c r="F8215">
        <v>0</v>
      </c>
      <c r="G8215">
        <v>0</v>
      </c>
      <c r="H8215">
        <v>0</v>
      </c>
      <c r="I8215">
        <v>43112054400</v>
      </c>
      <c r="J8215">
        <v>12</v>
      </c>
      <c r="K8215" t="s">
        <v>1642</v>
      </c>
      <c r="L8215">
        <v>2531</v>
      </c>
      <c r="M8215" t="s">
        <v>1214</v>
      </c>
      <c r="N8215" t="s">
        <v>1643</v>
      </c>
      <c r="O8215">
        <v>0</v>
      </c>
      <c r="P8215" t="s">
        <v>1207</v>
      </c>
      <c r="Q8215">
        <v>19830601</v>
      </c>
      <c r="R8215">
        <v>891012369</v>
      </c>
    </row>
    <row r="8216" spans="1:18">
      <c r="A8216" t="s">
        <v>1640</v>
      </c>
      <c r="B8216" t="s">
        <v>1674</v>
      </c>
      <c r="C8216">
        <v>201011</v>
      </c>
      <c r="D8216">
        <v>0</v>
      </c>
      <c r="E8216" t="s">
        <v>1212</v>
      </c>
      <c r="F8216">
        <v>0</v>
      </c>
      <c r="G8216">
        <v>0</v>
      </c>
      <c r="H8216">
        <v>0</v>
      </c>
      <c r="I8216">
        <v>43112054300</v>
      </c>
      <c r="J8216">
        <v>12</v>
      </c>
      <c r="K8216" t="s">
        <v>1642</v>
      </c>
      <c r="L8216">
        <v>2531</v>
      </c>
      <c r="M8216" t="s">
        <v>1214</v>
      </c>
      <c r="N8216" t="s">
        <v>1643</v>
      </c>
      <c r="O8216">
        <v>0</v>
      </c>
      <c r="P8216" t="s">
        <v>1207</v>
      </c>
      <c r="Q8216">
        <v>19830601</v>
      </c>
      <c r="R8216">
        <v>891012369</v>
      </c>
    </row>
    <row r="8217" spans="1:18">
      <c r="A8217" t="s">
        <v>1640</v>
      </c>
      <c r="B8217" t="s">
        <v>1675</v>
      </c>
      <c r="C8217">
        <v>201011</v>
      </c>
      <c r="D8217">
        <v>0</v>
      </c>
      <c r="E8217" t="s">
        <v>1212</v>
      </c>
      <c r="F8217">
        <v>0</v>
      </c>
      <c r="G8217">
        <v>0</v>
      </c>
      <c r="H8217">
        <v>0</v>
      </c>
      <c r="I8217">
        <v>43112055100</v>
      </c>
      <c r="J8217">
        <v>12</v>
      </c>
      <c r="K8217" t="s">
        <v>1642</v>
      </c>
      <c r="L8217">
        <v>2531</v>
      </c>
      <c r="M8217" t="s">
        <v>1214</v>
      </c>
      <c r="N8217" t="s">
        <v>1643</v>
      </c>
      <c r="O8217">
        <v>0</v>
      </c>
      <c r="P8217" t="s">
        <v>1207</v>
      </c>
      <c r="Q8217">
        <v>19830901</v>
      </c>
      <c r="R8217">
        <v>891012369</v>
      </c>
    </row>
    <row r="8218" spans="1:18">
      <c r="A8218" t="s">
        <v>1640</v>
      </c>
      <c r="B8218" t="s">
        <v>1676</v>
      </c>
      <c r="C8218">
        <v>201011</v>
      </c>
      <c r="D8218">
        <v>0</v>
      </c>
      <c r="E8218" t="s">
        <v>1212</v>
      </c>
      <c r="F8218">
        <v>0</v>
      </c>
      <c r="G8218">
        <v>0</v>
      </c>
      <c r="H8218">
        <v>0</v>
      </c>
      <c r="I8218">
        <v>43112055300</v>
      </c>
      <c r="J8218">
        <v>12</v>
      </c>
      <c r="K8218" t="s">
        <v>1642</v>
      </c>
      <c r="L8218">
        <v>2531</v>
      </c>
      <c r="M8218" t="s">
        <v>1214</v>
      </c>
      <c r="N8218" t="s">
        <v>1643</v>
      </c>
      <c r="O8218">
        <v>0</v>
      </c>
      <c r="P8218" t="s">
        <v>1207</v>
      </c>
      <c r="Q8218">
        <v>19830801</v>
      </c>
      <c r="R8218">
        <v>891012369</v>
      </c>
    </row>
    <row r="8219" spans="1:18">
      <c r="A8219" t="s">
        <v>1640</v>
      </c>
      <c r="B8219" t="s">
        <v>1677</v>
      </c>
      <c r="C8219">
        <v>201011</v>
      </c>
      <c r="D8219">
        <v>0</v>
      </c>
      <c r="E8219" t="s">
        <v>1212</v>
      </c>
      <c r="F8219">
        <v>0</v>
      </c>
      <c r="G8219">
        <v>0</v>
      </c>
      <c r="H8219">
        <v>0</v>
      </c>
      <c r="I8219">
        <v>43112056800</v>
      </c>
      <c r="J8219">
        <v>12</v>
      </c>
      <c r="K8219" t="s">
        <v>1642</v>
      </c>
      <c r="L8219">
        <v>2531</v>
      </c>
      <c r="M8219" t="s">
        <v>1214</v>
      </c>
      <c r="N8219" t="s">
        <v>1643</v>
      </c>
      <c r="O8219">
        <v>0</v>
      </c>
      <c r="P8219" t="s">
        <v>1207</v>
      </c>
      <c r="Q8219">
        <v>19840101</v>
      </c>
      <c r="R8219">
        <v>891012369</v>
      </c>
    </row>
    <row r="8220" spans="1:18">
      <c r="A8220" t="s">
        <v>1640</v>
      </c>
      <c r="B8220" t="s">
        <v>1678</v>
      </c>
      <c r="C8220">
        <v>201011</v>
      </c>
      <c r="D8220">
        <v>0</v>
      </c>
      <c r="E8220" t="s">
        <v>1212</v>
      </c>
      <c r="F8220">
        <v>0</v>
      </c>
      <c r="G8220">
        <v>0</v>
      </c>
      <c r="H8220">
        <v>0</v>
      </c>
      <c r="I8220">
        <v>43112061000</v>
      </c>
      <c r="J8220">
        <v>12</v>
      </c>
      <c r="K8220" t="s">
        <v>1642</v>
      </c>
      <c r="L8220">
        <v>2531</v>
      </c>
      <c r="M8220" t="s">
        <v>1214</v>
      </c>
      <c r="N8220" t="s">
        <v>1643</v>
      </c>
      <c r="O8220">
        <v>0</v>
      </c>
      <c r="P8220" t="s">
        <v>1233</v>
      </c>
      <c r="Q8220">
        <v>19871001</v>
      </c>
      <c r="R8220">
        <v>891012369</v>
      </c>
    </row>
    <row r="8221" spans="1:18">
      <c r="A8221" t="s">
        <v>1640</v>
      </c>
      <c r="B8221" t="s">
        <v>1679</v>
      </c>
      <c r="C8221">
        <v>201011</v>
      </c>
      <c r="D8221">
        <v>0</v>
      </c>
      <c r="E8221" t="s">
        <v>1212</v>
      </c>
      <c r="F8221">
        <v>0</v>
      </c>
      <c r="G8221">
        <v>0</v>
      </c>
      <c r="H8221">
        <v>0</v>
      </c>
      <c r="I8221">
        <v>43112052401</v>
      </c>
      <c r="J8221">
        <v>12</v>
      </c>
      <c r="K8221" t="s">
        <v>1642</v>
      </c>
      <c r="L8221">
        <v>2531</v>
      </c>
      <c r="M8221" t="s">
        <v>1214</v>
      </c>
      <c r="N8221" t="s">
        <v>1643</v>
      </c>
      <c r="O8221">
        <v>0</v>
      </c>
      <c r="P8221" t="s">
        <v>1207</v>
      </c>
      <c r="Q8221">
        <v>19860101</v>
      </c>
      <c r="R8221">
        <v>891012369</v>
      </c>
    </row>
    <row r="8222" spans="1:18">
      <c r="A8222" t="s">
        <v>1640</v>
      </c>
      <c r="B8222" t="s">
        <v>1680</v>
      </c>
      <c r="C8222">
        <v>201011</v>
      </c>
      <c r="D8222">
        <v>0</v>
      </c>
      <c r="E8222" t="s">
        <v>1212</v>
      </c>
      <c r="F8222">
        <v>0</v>
      </c>
      <c r="G8222">
        <v>0</v>
      </c>
      <c r="H8222">
        <v>0</v>
      </c>
      <c r="I8222">
        <v>43112053001</v>
      </c>
      <c r="J8222">
        <v>12</v>
      </c>
      <c r="K8222" t="s">
        <v>1646</v>
      </c>
      <c r="L8222">
        <v>2531</v>
      </c>
      <c r="M8222" t="s">
        <v>1214</v>
      </c>
      <c r="N8222" t="s">
        <v>1643</v>
      </c>
      <c r="O8222">
        <v>0</v>
      </c>
      <c r="P8222" t="s">
        <v>1207</v>
      </c>
      <c r="Q8222">
        <v>19870401</v>
      </c>
      <c r="R8222">
        <v>891012369</v>
      </c>
    </row>
    <row r="8223" spans="1:18">
      <c r="A8223" t="s">
        <v>1640</v>
      </c>
      <c r="B8223" t="s">
        <v>1681</v>
      </c>
      <c r="C8223">
        <v>201011</v>
      </c>
      <c r="D8223">
        <v>0</v>
      </c>
      <c r="E8223" t="s">
        <v>1212</v>
      </c>
      <c r="F8223">
        <v>0</v>
      </c>
      <c r="G8223">
        <v>0</v>
      </c>
      <c r="H8223">
        <v>0</v>
      </c>
      <c r="I8223">
        <v>43112056101</v>
      </c>
      <c r="J8223">
        <v>12</v>
      </c>
      <c r="K8223" t="s">
        <v>1642</v>
      </c>
      <c r="L8223">
        <v>2531</v>
      </c>
      <c r="M8223" t="s">
        <v>1214</v>
      </c>
      <c r="N8223" t="s">
        <v>1643</v>
      </c>
      <c r="O8223">
        <v>0</v>
      </c>
      <c r="P8223" t="s">
        <v>1207</v>
      </c>
      <c r="Q8223">
        <v>19940501</v>
      </c>
      <c r="R8223">
        <v>891012369</v>
      </c>
    </row>
    <row r="8224" spans="1:18">
      <c r="A8224" t="s">
        <v>1640</v>
      </c>
      <c r="B8224" t="s">
        <v>1682</v>
      </c>
      <c r="C8224">
        <v>201011</v>
      </c>
      <c r="D8224">
        <v>0</v>
      </c>
      <c r="E8224" t="s">
        <v>1212</v>
      </c>
      <c r="F8224">
        <v>0</v>
      </c>
      <c r="G8224">
        <v>0</v>
      </c>
      <c r="H8224">
        <v>0</v>
      </c>
      <c r="I8224">
        <v>43112062300</v>
      </c>
      <c r="J8224">
        <v>12</v>
      </c>
      <c r="K8224" t="s">
        <v>1642</v>
      </c>
      <c r="L8224">
        <v>2531</v>
      </c>
      <c r="M8224" t="s">
        <v>1214</v>
      </c>
      <c r="N8224" t="s">
        <v>1643</v>
      </c>
      <c r="O8224">
        <v>0</v>
      </c>
      <c r="P8224" t="s">
        <v>1233</v>
      </c>
      <c r="Q8224">
        <v>19880501</v>
      </c>
      <c r="R8224">
        <v>891012369</v>
      </c>
    </row>
    <row r="8225" spans="1:18">
      <c r="A8225" t="s">
        <v>1640</v>
      </c>
      <c r="B8225" t="s">
        <v>1683</v>
      </c>
      <c r="C8225">
        <v>201011</v>
      </c>
      <c r="D8225">
        <v>0</v>
      </c>
      <c r="E8225" t="s">
        <v>1212</v>
      </c>
      <c r="F8225">
        <v>0</v>
      </c>
      <c r="G8225">
        <v>0</v>
      </c>
      <c r="H8225">
        <v>0</v>
      </c>
      <c r="I8225">
        <v>43112067202</v>
      </c>
      <c r="J8225">
        <v>12</v>
      </c>
      <c r="K8225" t="s">
        <v>1642</v>
      </c>
      <c r="L8225">
        <v>2531</v>
      </c>
      <c r="M8225" t="s">
        <v>1214</v>
      </c>
      <c r="N8225" t="s">
        <v>1643</v>
      </c>
      <c r="O8225">
        <v>0</v>
      </c>
      <c r="P8225" t="s">
        <v>1207</v>
      </c>
      <c r="Q8225">
        <v>19971127</v>
      </c>
      <c r="R8225">
        <v>891012369</v>
      </c>
    </row>
    <row r="8226" spans="1:18">
      <c r="A8226" t="s">
        <v>1640</v>
      </c>
      <c r="B8226" t="s">
        <v>1684</v>
      </c>
      <c r="C8226">
        <v>201011</v>
      </c>
      <c r="D8226">
        <v>0</v>
      </c>
      <c r="E8226" t="s">
        <v>1212</v>
      </c>
      <c r="F8226">
        <v>0</v>
      </c>
      <c r="G8226">
        <v>0</v>
      </c>
      <c r="H8226">
        <v>0</v>
      </c>
      <c r="I8226">
        <v>43112061600</v>
      </c>
      <c r="J8226">
        <v>12</v>
      </c>
      <c r="K8226" t="s">
        <v>1642</v>
      </c>
      <c r="L8226">
        <v>2531</v>
      </c>
      <c r="M8226" t="s">
        <v>1214</v>
      </c>
      <c r="N8226" t="s">
        <v>1643</v>
      </c>
      <c r="O8226">
        <v>0</v>
      </c>
      <c r="P8226" t="s">
        <v>1207</v>
      </c>
      <c r="Q8226">
        <v>19860301</v>
      </c>
      <c r="R8226">
        <v>891012369</v>
      </c>
    </row>
    <row r="8227" spans="1:18">
      <c r="A8227" t="s">
        <v>1640</v>
      </c>
      <c r="B8227" t="s">
        <v>1685</v>
      </c>
      <c r="C8227">
        <v>201011</v>
      </c>
      <c r="D8227">
        <v>0</v>
      </c>
      <c r="E8227" t="s">
        <v>1212</v>
      </c>
      <c r="F8227">
        <v>0</v>
      </c>
      <c r="G8227">
        <v>0</v>
      </c>
      <c r="H8227">
        <v>0</v>
      </c>
      <c r="I8227">
        <v>43112068100</v>
      </c>
      <c r="J8227">
        <v>12</v>
      </c>
      <c r="K8227" t="s">
        <v>1642</v>
      </c>
      <c r="L8227">
        <v>2531</v>
      </c>
      <c r="M8227" t="s">
        <v>1214</v>
      </c>
      <c r="N8227" t="s">
        <v>1643</v>
      </c>
      <c r="O8227">
        <v>0</v>
      </c>
      <c r="P8227" t="s">
        <v>1207</v>
      </c>
      <c r="Q8227">
        <v>19900301</v>
      </c>
      <c r="R8227">
        <v>891012369</v>
      </c>
    </row>
    <row r="8228" spans="1:18">
      <c r="A8228" t="s">
        <v>1640</v>
      </c>
      <c r="B8228" t="s">
        <v>1686</v>
      </c>
      <c r="C8228">
        <v>201011</v>
      </c>
      <c r="D8228">
        <v>0</v>
      </c>
      <c r="E8228" t="s">
        <v>1212</v>
      </c>
      <c r="F8228">
        <v>0</v>
      </c>
      <c r="G8228">
        <v>0</v>
      </c>
      <c r="H8228">
        <v>0</v>
      </c>
      <c r="I8228">
        <v>43112068400</v>
      </c>
      <c r="J8228">
        <v>12</v>
      </c>
      <c r="K8228" t="s">
        <v>1642</v>
      </c>
      <c r="L8228">
        <v>2531</v>
      </c>
      <c r="M8228" t="s">
        <v>1214</v>
      </c>
      <c r="N8228" t="s">
        <v>1643</v>
      </c>
      <c r="O8228">
        <v>0</v>
      </c>
      <c r="P8228" t="s">
        <v>1207</v>
      </c>
      <c r="Q8228">
        <v>19900201</v>
      </c>
      <c r="R8228">
        <v>891012369</v>
      </c>
    </row>
    <row r="8229" spans="1:18">
      <c r="A8229" t="s">
        <v>1640</v>
      </c>
      <c r="B8229" t="s">
        <v>1687</v>
      </c>
      <c r="C8229">
        <v>201011</v>
      </c>
      <c r="D8229">
        <v>0</v>
      </c>
      <c r="E8229" t="s">
        <v>1212</v>
      </c>
      <c r="F8229">
        <v>0</v>
      </c>
      <c r="G8229">
        <v>0</v>
      </c>
      <c r="H8229">
        <v>0</v>
      </c>
      <c r="I8229">
        <v>43112059301</v>
      </c>
      <c r="J8229">
        <v>12</v>
      </c>
      <c r="K8229" t="s">
        <v>1642</v>
      </c>
      <c r="L8229">
        <v>2531</v>
      </c>
      <c r="M8229" t="s">
        <v>1214</v>
      </c>
      <c r="N8229" t="s">
        <v>1643</v>
      </c>
      <c r="O8229">
        <v>0</v>
      </c>
      <c r="P8229" t="s">
        <v>1207</v>
      </c>
      <c r="Q8229">
        <v>19940601</v>
      </c>
      <c r="R8229">
        <v>891012369</v>
      </c>
    </row>
    <row r="8230" spans="1:18">
      <c r="A8230" t="s">
        <v>1688</v>
      </c>
      <c r="B8230" t="s">
        <v>1389</v>
      </c>
      <c r="C8230">
        <v>201011</v>
      </c>
      <c r="D8230">
        <v>0</v>
      </c>
      <c r="E8230" t="s">
        <v>1212</v>
      </c>
      <c r="F8230">
        <v>0</v>
      </c>
      <c r="G8230">
        <v>0</v>
      </c>
      <c r="H8230">
        <v>0</v>
      </c>
      <c r="I8230">
        <v>43112043701</v>
      </c>
      <c r="J8230">
        <v>12</v>
      </c>
      <c r="K8230" t="s">
        <v>1689</v>
      </c>
      <c r="L8230">
        <v>2309</v>
      </c>
      <c r="M8230" t="s">
        <v>1690</v>
      </c>
      <c r="N8230" t="s">
        <v>1643</v>
      </c>
      <c r="O8230">
        <v>0</v>
      </c>
      <c r="P8230" t="s">
        <v>1207</v>
      </c>
      <c r="Q8230">
        <v>20071113</v>
      </c>
      <c r="R8230">
        <v>891012369</v>
      </c>
    </row>
    <row r="8231" spans="1:18">
      <c r="A8231" t="s">
        <v>1640</v>
      </c>
      <c r="B8231" t="s">
        <v>1647</v>
      </c>
      <c r="C8231">
        <v>201012</v>
      </c>
      <c r="D8231">
        <v>0</v>
      </c>
      <c r="E8231" t="s">
        <v>1212</v>
      </c>
      <c r="F8231">
        <v>0</v>
      </c>
      <c r="G8231">
        <v>0</v>
      </c>
      <c r="H8231">
        <v>0</v>
      </c>
      <c r="I8231">
        <v>43112047200</v>
      </c>
      <c r="J8231">
        <v>12</v>
      </c>
      <c r="K8231" t="s">
        <v>1642</v>
      </c>
      <c r="L8231">
        <v>2531</v>
      </c>
      <c r="M8231" t="s">
        <v>1214</v>
      </c>
      <c r="N8231" t="s">
        <v>1643</v>
      </c>
      <c r="O8231">
        <v>0</v>
      </c>
      <c r="P8231" t="s">
        <v>1207</v>
      </c>
      <c r="Q8231">
        <v>19811201</v>
      </c>
      <c r="R8231">
        <v>891012369</v>
      </c>
    </row>
    <row r="8232" spans="1:18">
      <c r="A8232" t="s">
        <v>1640</v>
      </c>
      <c r="B8232" t="s">
        <v>1672</v>
      </c>
      <c r="C8232">
        <v>201012</v>
      </c>
      <c r="D8232">
        <v>0</v>
      </c>
      <c r="E8232" t="s">
        <v>1212</v>
      </c>
      <c r="F8232">
        <v>0</v>
      </c>
      <c r="G8232">
        <v>0</v>
      </c>
      <c r="H8232">
        <v>0</v>
      </c>
      <c r="I8232">
        <v>43112049500</v>
      </c>
      <c r="J8232">
        <v>12</v>
      </c>
      <c r="K8232" t="s">
        <v>1642</v>
      </c>
      <c r="L8232">
        <v>2531</v>
      </c>
      <c r="M8232" t="s">
        <v>1214</v>
      </c>
      <c r="N8232" t="s">
        <v>1643</v>
      </c>
      <c r="O8232">
        <v>0</v>
      </c>
      <c r="P8232" t="s">
        <v>1207</v>
      </c>
      <c r="Q8232">
        <v>19820601</v>
      </c>
      <c r="R8232">
        <v>891012369</v>
      </c>
    </row>
    <row r="8233" spans="1:18">
      <c r="A8233" t="s">
        <v>1640</v>
      </c>
      <c r="B8233" t="s">
        <v>1673</v>
      </c>
      <c r="C8233">
        <v>201012</v>
      </c>
      <c r="D8233">
        <v>0</v>
      </c>
      <c r="E8233" t="s">
        <v>1212</v>
      </c>
      <c r="F8233">
        <v>0</v>
      </c>
      <c r="G8233">
        <v>0</v>
      </c>
      <c r="H8233">
        <v>0</v>
      </c>
      <c r="I8233">
        <v>43112054400</v>
      </c>
      <c r="J8233">
        <v>12</v>
      </c>
      <c r="K8233" t="s">
        <v>1642</v>
      </c>
      <c r="L8233">
        <v>2531</v>
      </c>
      <c r="M8233" t="s">
        <v>1214</v>
      </c>
      <c r="N8233" t="s">
        <v>1643</v>
      </c>
      <c r="O8233">
        <v>0</v>
      </c>
      <c r="P8233" t="s">
        <v>1207</v>
      </c>
      <c r="Q8233">
        <v>19830601</v>
      </c>
      <c r="R8233">
        <v>891012369</v>
      </c>
    </row>
    <row r="8234" spans="1:18">
      <c r="A8234" t="s">
        <v>1640</v>
      </c>
      <c r="B8234" t="s">
        <v>1674</v>
      </c>
      <c r="C8234">
        <v>201012</v>
      </c>
      <c r="D8234">
        <v>0</v>
      </c>
      <c r="E8234" t="s">
        <v>1212</v>
      </c>
      <c r="F8234">
        <v>0</v>
      </c>
      <c r="G8234">
        <v>0</v>
      </c>
      <c r="H8234">
        <v>0</v>
      </c>
      <c r="I8234">
        <v>43112054300</v>
      </c>
      <c r="J8234">
        <v>12</v>
      </c>
      <c r="K8234" t="s">
        <v>1642</v>
      </c>
      <c r="L8234">
        <v>2531</v>
      </c>
      <c r="M8234" t="s">
        <v>1214</v>
      </c>
      <c r="N8234" t="s">
        <v>1643</v>
      </c>
      <c r="O8234">
        <v>0</v>
      </c>
      <c r="P8234" t="s">
        <v>1207</v>
      </c>
      <c r="Q8234">
        <v>19830601</v>
      </c>
      <c r="R8234">
        <v>891012369</v>
      </c>
    </row>
    <row r="8235" spans="1:18">
      <c r="A8235" t="s">
        <v>1640</v>
      </c>
      <c r="B8235" t="s">
        <v>1675</v>
      </c>
      <c r="C8235">
        <v>201012</v>
      </c>
      <c r="D8235">
        <v>0</v>
      </c>
      <c r="E8235" t="s">
        <v>1212</v>
      </c>
      <c r="F8235">
        <v>0</v>
      </c>
      <c r="G8235">
        <v>0</v>
      </c>
      <c r="H8235">
        <v>0</v>
      </c>
      <c r="I8235">
        <v>43112055100</v>
      </c>
      <c r="J8235">
        <v>12</v>
      </c>
      <c r="K8235" t="s">
        <v>1642</v>
      </c>
      <c r="L8235">
        <v>2531</v>
      </c>
      <c r="M8235" t="s">
        <v>1214</v>
      </c>
      <c r="N8235" t="s">
        <v>1643</v>
      </c>
      <c r="O8235">
        <v>0</v>
      </c>
      <c r="P8235" t="s">
        <v>1207</v>
      </c>
      <c r="Q8235">
        <v>19830901</v>
      </c>
      <c r="R8235">
        <v>891012369</v>
      </c>
    </row>
    <row r="8236" spans="1:18">
      <c r="A8236" t="s">
        <v>1640</v>
      </c>
      <c r="B8236" t="s">
        <v>1676</v>
      </c>
      <c r="C8236">
        <v>201012</v>
      </c>
      <c r="D8236">
        <v>0</v>
      </c>
      <c r="E8236" t="s">
        <v>1212</v>
      </c>
      <c r="F8236">
        <v>0</v>
      </c>
      <c r="G8236">
        <v>0</v>
      </c>
      <c r="H8236">
        <v>0</v>
      </c>
      <c r="I8236">
        <v>43112055300</v>
      </c>
      <c r="J8236">
        <v>12</v>
      </c>
      <c r="K8236" t="s">
        <v>1642</v>
      </c>
      <c r="L8236">
        <v>2531</v>
      </c>
      <c r="M8236" t="s">
        <v>1214</v>
      </c>
      <c r="N8236" t="s">
        <v>1643</v>
      </c>
      <c r="O8236">
        <v>0</v>
      </c>
      <c r="P8236" t="s">
        <v>1207</v>
      </c>
      <c r="Q8236">
        <v>19830801</v>
      </c>
      <c r="R8236">
        <v>891012369</v>
      </c>
    </row>
    <row r="8237" spans="1:18">
      <c r="A8237" t="s">
        <v>1640</v>
      </c>
      <c r="B8237" t="s">
        <v>1677</v>
      </c>
      <c r="C8237">
        <v>201012</v>
      </c>
      <c r="D8237">
        <v>0</v>
      </c>
      <c r="E8237" t="s">
        <v>1212</v>
      </c>
      <c r="F8237">
        <v>0</v>
      </c>
      <c r="G8237">
        <v>0</v>
      </c>
      <c r="H8237">
        <v>0</v>
      </c>
      <c r="I8237">
        <v>43112056800</v>
      </c>
      <c r="J8237">
        <v>12</v>
      </c>
      <c r="K8237" t="s">
        <v>1642</v>
      </c>
      <c r="L8237">
        <v>2531</v>
      </c>
      <c r="M8237" t="s">
        <v>1214</v>
      </c>
      <c r="N8237" t="s">
        <v>1643</v>
      </c>
      <c r="O8237">
        <v>0</v>
      </c>
      <c r="P8237" t="s">
        <v>1207</v>
      </c>
      <c r="Q8237">
        <v>19840101</v>
      </c>
      <c r="R8237">
        <v>891012369</v>
      </c>
    </row>
    <row r="8238" spans="1:18">
      <c r="A8238" t="s">
        <v>1640</v>
      </c>
      <c r="B8238" t="s">
        <v>1678</v>
      </c>
      <c r="C8238">
        <v>201012</v>
      </c>
      <c r="D8238">
        <v>0</v>
      </c>
      <c r="E8238" t="s">
        <v>1212</v>
      </c>
      <c r="F8238">
        <v>0</v>
      </c>
      <c r="G8238">
        <v>0</v>
      </c>
      <c r="H8238">
        <v>0</v>
      </c>
      <c r="I8238">
        <v>43112061000</v>
      </c>
      <c r="J8238">
        <v>12</v>
      </c>
      <c r="K8238" t="s">
        <v>1642</v>
      </c>
      <c r="L8238">
        <v>2531</v>
      </c>
      <c r="M8238" t="s">
        <v>1214</v>
      </c>
      <c r="N8238" t="s">
        <v>1643</v>
      </c>
      <c r="O8238">
        <v>0</v>
      </c>
      <c r="P8238" t="s">
        <v>1233</v>
      </c>
      <c r="Q8238">
        <v>19871001</v>
      </c>
      <c r="R8238">
        <v>891012369</v>
      </c>
    </row>
    <row r="8239" spans="1:18">
      <c r="A8239" t="s">
        <v>1640</v>
      </c>
      <c r="B8239" t="s">
        <v>1679</v>
      </c>
      <c r="C8239">
        <v>201012</v>
      </c>
      <c r="D8239">
        <v>0</v>
      </c>
      <c r="E8239" t="s">
        <v>1212</v>
      </c>
      <c r="F8239">
        <v>0</v>
      </c>
      <c r="G8239">
        <v>0</v>
      </c>
      <c r="H8239">
        <v>0</v>
      </c>
      <c r="I8239">
        <v>43112052401</v>
      </c>
      <c r="J8239">
        <v>12</v>
      </c>
      <c r="K8239" t="s">
        <v>1642</v>
      </c>
      <c r="L8239">
        <v>2531</v>
      </c>
      <c r="M8239" t="s">
        <v>1214</v>
      </c>
      <c r="N8239" t="s">
        <v>1643</v>
      </c>
      <c r="O8239">
        <v>0</v>
      </c>
      <c r="P8239" t="s">
        <v>1207</v>
      </c>
      <c r="Q8239">
        <v>19860101</v>
      </c>
      <c r="R8239">
        <v>891012369</v>
      </c>
    </row>
    <row r="8240" spans="1:18">
      <c r="A8240" t="s">
        <v>1640</v>
      </c>
      <c r="B8240" t="s">
        <v>1680</v>
      </c>
      <c r="C8240">
        <v>201012</v>
      </c>
      <c r="D8240">
        <v>0</v>
      </c>
      <c r="E8240" t="s">
        <v>1212</v>
      </c>
      <c r="F8240">
        <v>0</v>
      </c>
      <c r="G8240">
        <v>0</v>
      </c>
      <c r="H8240">
        <v>0</v>
      </c>
      <c r="I8240">
        <v>43112053001</v>
      </c>
      <c r="J8240">
        <v>12</v>
      </c>
      <c r="K8240" t="s">
        <v>1646</v>
      </c>
      <c r="L8240">
        <v>2531</v>
      </c>
      <c r="M8240" t="s">
        <v>1214</v>
      </c>
      <c r="N8240" t="s">
        <v>1643</v>
      </c>
      <c r="O8240">
        <v>0</v>
      </c>
      <c r="P8240" t="s">
        <v>1207</v>
      </c>
      <c r="Q8240">
        <v>19870401</v>
      </c>
      <c r="R8240">
        <v>891012369</v>
      </c>
    </row>
    <row r="8241" spans="1:18">
      <c r="A8241" t="s">
        <v>1640</v>
      </c>
      <c r="B8241" t="s">
        <v>1681</v>
      </c>
      <c r="C8241">
        <v>201012</v>
      </c>
      <c r="D8241">
        <v>0</v>
      </c>
      <c r="E8241" t="s">
        <v>1212</v>
      </c>
      <c r="F8241">
        <v>0</v>
      </c>
      <c r="G8241">
        <v>0</v>
      </c>
      <c r="H8241">
        <v>0</v>
      </c>
      <c r="I8241">
        <v>43112056101</v>
      </c>
      <c r="J8241">
        <v>12</v>
      </c>
      <c r="K8241" t="s">
        <v>1642</v>
      </c>
      <c r="L8241">
        <v>2531</v>
      </c>
      <c r="M8241" t="s">
        <v>1214</v>
      </c>
      <c r="N8241" t="s">
        <v>1643</v>
      </c>
      <c r="O8241">
        <v>0</v>
      </c>
      <c r="P8241" t="s">
        <v>1207</v>
      </c>
      <c r="Q8241">
        <v>19940501</v>
      </c>
      <c r="R8241">
        <v>891012369</v>
      </c>
    </row>
    <row r="8242" spans="1:18">
      <c r="A8242" t="s">
        <v>1640</v>
      </c>
      <c r="B8242" t="s">
        <v>1682</v>
      </c>
      <c r="C8242">
        <v>201012</v>
      </c>
      <c r="D8242">
        <v>0</v>
      </c>
      <c r="E8242" t="s">
        <v>1212</v>
      </c>
      <c r="F8242">
        <v>0</v>
      </c>
      <c r="G8242">
        <v>0</v>
      </c>
      <c r="H8242">
        <v>0</v>
      </c>
      <c r="I8242">
        <v>43112062300</v>
      </c>
      <c r="J8242">
        <v>12</v>
      </c>
      <c r="K8242" t="s">
        <v>1642</v>
      </c>
      <c r="L8242">
        <v>2531</v>
      </c>
      <c r="M8242" t="s">
        <v>1214</v>
      </c>
      <c r="N8242" t="s">
        <v>1643</v>
      </c>
      <c r="O8242">
        <v>0</v>
      </c>
      <c r="P8242" t="s">
        <v>1233</v>
      </c>
      <c r="Q8242">
        <v>19880501</v>
      </c>
      <c r="R8242">
        <v>891012369</v>
      </c>
    </row>
    <row r="8243" spans="1:18">
      <c r="A8243" t="s">
        <v>1640</v>
      </c>
      <c r="B8243" t="s">
        <v>1683</v>
      </c>
      <c r="C8243">
        <v>201012</v>
      </c>
      <c r="D8243">
        <v>0</v>
      </c>
      <c r="E8243" t="s">
        <v>1212</v>
      </c>
      <c r="F8243">
        <v>0</v>
      </c>
      <c r="G8243">
        <v>0</v>
      </c>
      <c r="H8243">
        <v>0</v>
      </c>
      <c r="I8243">
        <v>43112067202</v>
      </c>
      <c r="J8243">
        <v>12</v>
      </c>
      <c r="K8243" t="s">
        <v>1642</v>
      </c>
      <c r="L8243">
        <v>2531</v>
      </c>
      <c r="M8243" t="s">
        <v>1214</v>
      </c>
      <c r="N8243" t="s">
        <v>1643</v>
      </c>
      <c r="O8243">
        <v>0</v>
      </c>
      <c r="P8243" t="s">
        <v>1207</v>
      </c>
      <c r="Q8243">
        <v>19971127</v>
      </c>
      <c r="R8243">
        <v>891012369</v>
      </c>
    </row>
    <row r="8244" spans="1:18">
      <c r="A8244" t="s">
        <v>1640</v>
      </c>
      <c r="B8244" t="s">
        <v>1684</v>
      </c>
      <c r="C8244">
        <v>201012</v>
      </c>
      <c r="D8244">
        <v>0</v>
      </c>
      <c r="E8244" t="s">
        <v>1212</v>
      </c>
      <c r="F8244">
        <v>0</v>
      </c>
      <c r="G8244">
        <v>0</v>
      </c>
      <c r="H8244">
        <v>0</v>
      </c>
      <c r="I8244">
        <v>43112061600</v>
      </c>
      <c r="J8244">
        <v>12</v>
      </c>
      <c r="K8244" t="s">
        <v>1642</v>
      </c>
      <c r="L8244">
        <v>2531</v>
      </c>
      <c r="M8244" t="s">
        <v>1214</v>
      </c>
      <c r="N8244" t="s">
        <v>1643</v>
      </c>
      <c r="O8244">
        <v>0</v>
      </c>
      <c r="P8244" t="s">
        <v>1207</v>
      </c>
      <c r="Q8244">
        <v>19860301</v>
      </c>
      <c r="R8244">
        <v>891012369</v>
      </c>
    </row>
    <row r="8245" spans="1:18">
      <c r="A8245" t="s">
        <v>1640</v>
      </c>
      <c r="B8245" t="s">
        <v>1685</v>
      </c>
      <c r="C8245">
        <v>201012</v>
      </c>
      <c r="D8245">
        <v>0</v>
      </c>
      <c r="E8245" t="s">
        <v>1212</v>
      </c>
      <c r="F8245">
        <v>0</v>
      </c>
      <c r="G8245">
        <v>0</v>
      </c>
      <c r="H8245">
        <v>0</v>
      </c>
      <c r="I8245">
        <v>43112068100</v>
      </c>
      <c r="J8245">
        <v>12</v>
      </c>
      <c r="K8245" t="s">
        <v>1642</v>
      </c>
      <c r="L8245">
        <v>2531</v>
      </c>
      <c r="M8245" t="s">
        <v>1214</v>
      </c>
      <c r="N8245" t="s">
        <v>1643</v>
      </c>
      <c r="O8245">
        <v>0</v>
      </c>
      <c r="P8245" t="s">
        <v>1207</v>
      </c>
      <c r="Q8245">
        <v>19900301</v>
      </c>
      <c r="R8245">
        <v>891012369</v>
      </c>
    </row>
    <row r="8246" spans="1:18">
      <c r="A8246" t="s">
        <v>1640</v>
      </c>
      <c r="B8246" t="s">
        <v>1686</v>
      </c>
      <c r="C8246">
        <v>201012</v>
      </c>
      <c r="D8246">
        <v>0</v>
      </c>
      <c r="E8246" t="s">
        <v>1212</v>
      </c>
      <c r="F8246">
        <v>0</v>
      </c>
      <c r="G8246">
        <v>0</v>
      </c>
      <c r="H8246">
        <v>0</v>
      </c>
      <c r="I8246">
        <v>43112068400</v>
      </c>
      <c r="J8246">
        <v>12</v>
      </c>
      <c r="K8246" t="s">
        <v>1642</v>
      </c>
      <c r="L8246">
        <v>2531</v>
      </c>
      <c r="M8246" t="s">
        <v>1214</v>
      </c>
      <c r="N8246" t="s">
        <v>1643</v>
      </c>
      <c r="O8246">
        <v>0</v>
      </c>
      <c r="P8246" t="s">
        <v>1207</v>
      </c>
      <c r="Q8246">
        <v>19900201</v>
      </c>
      <c r="R8246">
        <v>891012369</v>
      </c>
    </row>
    <row r="8247" spans="1:18">
      <c r="A8247" t="s">
        <v>1640</v>
      </c>
      <c r="B8247" t="s">
        <v>1687</v>
      </c>
      <c r="C8247">
        <v>201012</v>
      </c>
      <c r="D8247">
        <v>0</v>
      </c>
      <c r="E8247" t="s">
        <v>1212</v>
      </c>
      <c r="F8247">
        <v>0</v>
      </c>
      <c r="G8247">
        <v>0</v>
      </c>
      <c r="H8247">
        <v>0</v>
      </c>
      <c r="I8247">
        <v>43112059301</v>
      </c>
      <c r="J8247">
        <v>12</v>
      </c>
      <c r="K8247" t="s">
        <v>1642</v>
      </c>
      <c r="L8247">
        <v>2531</v>
      </c>
      <c r="M8247" t="s">
        <v>1214</v>
      </c>
      <c r="N8247" t="s">
        <v>1643</v>
      </c>
      <c r="O8247">
        <v>0</v>
      </c>
      <c r="P8247" t="s">
        <v>1207</v>
      </c>
      <c r="Q8247">
        <v>19940601</v>
      </c>
      <c r="R8247">
        <v>891012369</v>
      </c>
    </row>
    <row r="8248" spans="1:18">
      <c r="A8248" t="s">
        <v>1688</v>
      </c>
      <c r="B8248" t="s">
        <v>1389</v>
      </c>
      <c r="C8248">
        <v>201012</v>
      </c>
      <c r="D8248">
        <v>0</v>
      </c>
      <c r="E8248" t="s">
        <v>1212</v>
      </c>
      <c r="F8248">
        <v>0</v>
      </c>
      <c r="G8248">
        <v>0</v>
      </c>
      <c r="H8248">
        <v>0</v>
      </c>
      <c r="I8248">
        <v>43112043701</v>
      </c>
      <c r="J8248">
        <v>12</v>
      </c>
      <c r="K8248" t="s">
        <v>1689</v>
      </c>
      <c r="L8248">
        <v>2309</v>
      </c>
      <c r="M8248" t="s">
        <v>1690</v>
      </c>
      <c r="N8248" t="s">
        <v>1643</v>
      </c>
      <c r="O8248">
        <v>0</v>
      </c>
      <c r="P8248" t="s">
        <v>1207</v>
      </c>
      <c r="Q8248">
        <v>20071113</v>
      </c>
      <c r="R8248">
        <v>891012369</v>
      </c>
    </row>
    <row r="8249" spans="1:18">
      <c r="A8249" t="s">
        <v>1640</v>
      </c>
      <c r="B8249" t="s">
        <v>1691</v>
      </c>
      <c r="C8249">
        <v>201001</v>
      </c>
      <c r="D8249">
        <v>0</v>
      </c>
      <c r="E8249" t="s">
        <v>1302</v>
      </c>
      <c r="F8249">
        <v>0</v>
      </c>
      <c r="G8249">
        <v>0</v>
      </c>
      <c r="H8249">
        <v>0</v>
      </c>
      <c r="I8249">
        <v>43112050100</v>
      </c>
      <c r="J8249">
        <v>4</v>
      </c>
      <c r="K8249" t="s">
        <v>1642</v>
      </c>
      <c r="L8249">
        <v>2531</v>
      </c>
      <c r="M8249" t="s">
        <v>1214</v>
      </c>
      <c r="N8249" t="s">
        <v>1643</v>
      </c>
      <c r="O8249">
        <v>0</v>
      </c>
      <c r="P8249" t="s">
        <v>1207</v>
      </c>
      <c r="Q8249">
        <v>19820701</v>
      </c>
      <c r="R8249">
        <v>891012369</v>
      </c>
    </row>
    <row r="8250" spans="1:18">
      <c r="A8250" t="s">
        <v>1640</v>
      </c>
      <c r="B8250" t="s">
        <v>1692</v>
      </c>
      <c r="C8250">
        <v>201001</v>
      </c>
      <c r="D8250">
        <v>0</v>
      </c>
      <c r="E8250" t="s">
        <v>1302</v>
      </c>
      <c r="F8250">
        <v>0</v>
      </c>
      <c r="G8250">
        <v>0</v>
      </c>
      <c r="H8250">
        <v>0</v>
      </c>
      <c r="I8250">
        <v>43112050600</v>
      </c>
      <c r="J8250">
        <v>4</v>
      </c>
      <c r="K8250" t="s">
        <v>1642</v>
      </c>
      <c r="L8250">
        <v>2531</v>
      </c>
      <c r="M8250" t="s">
        <v>1214</v>
      </c>
      <c r="N8250" t="s">
        <v>1643</v>
      </c>
      <c r="O8250">
        <v>0</v>
      </c>
      <c r="P8250" t="s">
        <v>1207</v>
      </c>
      <c r="Q8250">
        <v>19820801</v>
      </c>
      <c r="R8250">
        <v>891012369</v>
      </c>
    </row>
    <row r="8251" spans="1:18">
      <c r="A8251" t="s">
        <v>1640</v>
      </c>
      <c r="B8251" t="s">
        <v>1693</v>
      </c>
      <c r="C8251">
        <v>201001</v>
      </c>
      <c r="D8251">
        <v>0</v>
      </c>
      <c r="E8251" t="s">
        <v>1302</v>
      </c>
      <c r="F8251">
        <v>0</v>
      </c>
      <c r="G8251">
        <v>0</v>
      </c>
      <c r="H8251">
        <v>0</v>
      </c>
      <c r="I8251">
        <v>43112051600</v>
      </c>
      <c r="J8251">
        <v>4</v>
      </c>
      <c r="K8251" t="s">
        <v>1642</v>
      </c>
      <c r="L8251">
        <v>2531</v>
      </c>
      <c r="M8251" t="s">
        <v>1214</v>
      </c>
      <c r="N8251" t="s">
        <v>1643</v>
      </c>
      <c r="O8251">
        <v>0</v>
      </c>
      <c r="P8251" t="s">
        <v>1207</v>
      </c>
      <c r="Q8251">
        <v>19821001</v>
      </c>
      <c r="R8251">
        <v>891012369</v>
      </c>
    </row>
    <row r="8252" spans="1:18">
      <c r="A8252" t="s">
        <v>1640</v>
      </c>
      <c r="B8252" t="s">
        <v>1694</v>
      </c>
      <c r="C8252">
        <v>201001</v>
      </c>
      <c r="D8252">
        <v>0</v>
      </c>
      <c r="E8252" t="s">
        <v>1302</v>
      </c>
      <c r="F8252">
        <v>0</v>
      </c>
      <c r="G8252">
        <v>0</v>
      </c>
      <c r="H8252">
        <v>0</v>
      </c>
      <c r="I8252">
        <v>43112054000</v>
      </c>
      <c r="J8252">
        <v>4</v>
      </c>
      <c r="K8252" t="s">
        <v>1642</v>
      </c>
      <c r="L8252">
        <v>2531</v>
      </c>
      <c r="M8252" t="s">
        <v>1214</v>
      </c>
      <c r="N8252" t="s">
        <v>1643</v>
      </c>
      <c r="O8252">
        <v>0</v>
      </c>
      <c r="P8252" t="s">
        <v>1207</v>
      </c>
      <c r="Q8252">
        <v>19830501</v>
      </c>
      <c r="R8252">
        <v>891012369</v>
      </c>
    </row>
    <row r="8253" spans="1:18">
      <c r="A8253" t="s">
        <v>1640</v>
      </c>
      <c r="B8253" t="s">
        <v>1695</v>
      </c>
      <c r="C8253">
        <v>201001</v>
      </c>
      <c r="D8253">
        <v>0</v>
      </c>
      <c r="E8253" t="s">
        <v>1302</v>
      </c>
      <c r="F8253">
        <v>0</v>
      </c>
      <c r="G8253">
        <v>0</v>
      </c>
      <c r="H8253">
        <v>0</v>
      </c>
      <c r="I8253">
        <v>43112053500</v>
      </c>
      <c r="J8253">
        <v>4</v>
      </c>
      <c r="K8253" t="s">
        <v>1642</v>
      </c>
      <c r="L8253">
        <v>2531</v>
      </c>
      <c r="M8253" t="s">
        <v>1214</v>
      </c>
      <c r="N8253" t="s">
        <v>1643</v>
      </c>
      <c r="O8253">
        <v>0</v>
      </c>
      <c r="P8253" t="s">
        <v>1207</v>
      </c>
      <c r="Q8253">
        <v>19830401</v>
      </c>
      <c r="R8253">
        <v>891012369</v>
      </c>
    </row>
    <row r="8254" spans="1:18">
      <c r="A8254" t="s">
        <v>1640</v>
      </c>
      <c r="B8254" t="s">
        <v>1696</v>
      </c>
      <c r="C8254">
        <v>201001</v>
      </c>
      <c r="D8254">
        <v>0</v>
      </c>
      <c r="E8254" t="s">
        <v>1302</v>
      </c>
      <c r="F8254">
        <v>0</v>
      </c>
      <c r="G8254">
        <v>0</v>
      </c>
      <c r="H8254">
        <v>0</v>
      </c>
      <c r="I8254">
        <v>43112054100</v>
      </c>
      <c r="J8254">
        <v>4</v>
      </c>
      <c r="K8254" t="s">
        <v>1642</v>
      </c>
      <c r="L8254">
        <v>2531</v>
      </c>
      <c r="M8254" t="s">
        <v>1214</v>
      </c>
      <c r="N8254" t="s">
        <v>1643</v>
      </c>
      <c r="O8254">
        <v>0</v>
      </c>
      <c r="P8254" t="s">
        <v>1207</v>
      </c>
      <c r="Q8254">
        <v>19830501</v>
      </c>
      <c r="R8254">
        <v>891012369</v>
      </c>
    </row>
    <row r="8255" spans="1:18">
      <c r="A8255" t="s">
        <v>1640</v>
      </c>
      <c r="B8255" t="s">
        <v>1697</v>
      </c>
      <c r="C8255">
        <v>201001</v>
      </c>
      <c r="D8255">
        <v>0</v>
      </c>
      <c r="E8255" t="s">
        <v>1302</v>
      </c>
      <c r="F8255">
        <v>0</v>
      </c>
      <c r="G8255">
        <v>0</v>
      </c>
      <c r="H8255">
        <v>0</v>
      </c>
      <c r="I8255">
        <v>43112055400</v>
      </c>
      <c r="J8255">
        <v>4</v>
      </c>
      <c r="K8255" t="s">
        <v>1642</v>
      </c>
      <c r="L8255">
        <v>2531</v>
      </c>
      <c r="M8255" t="s">
        <v>1214</v>
      </c>
      <c r="N8255" t="s">
        <v>1643</v>
      </c>
      <c r="O8255">
        <v>0</v>
      </c>
      <c r="P8255" t="s">
        <v>1423</v>
      </c>
      <c r="Q8255">
        <v>19980331</v>
      </c>
      <c r="R8255">
        <v>891012369</v>
      </c>
    </row>
    <row r="8256" spans="1:18">
      <c r="A8256" t="s">
        <v>1640</v>
      </c>
      <c r="B8256" t="s">
        <v>1698</v>
      </c>
      <c r="C8256">
        <v>201001</v>
      </c>
      <c r="D8256">
        <v>0</v>
      </c>
      <c r="E8256" t="s">
        <v>1302</v>
      </c>
      <c r="F8256">
        <v>0</v>
      </c>
      <c r="G8256">
        <v>0</v>
      </c>
      <c r="H8256">
        <v>0</v>
      </c>
      <c r="I8256">
        <v>43112055400</v>
      </c>
      <c r="J8256">
        <v>4</v>
      </c>
      <c r="K8256" t="s">
        <v>1642</v>
      </c>
      <c r="L8256">
        <v>2531</v>
      </c>
      <c r="M8256" t="s">
        <v>1214</v>
      </c>
      <c r="N8256" t="s">
        <v>1643</v>
      </c>
      <c r="O8256">
        <v>0</v>
      </c>
      <c r="P8256" t="s">
        <v>1425</v>
      </c>
      <c r="Q8256">
        <v>19980331</v>
      </c>
      <c r="R8256">
        <v>891012369</v>
      </c>
    </row>
    <row r="8257" spans="1:18">
      <c r="A8257" t="s">
        <v>1640</v>
      </c>
      <c r="B8257" t="s">
        <v>1699</v>
      </c>
      <c r="C8257">
        <v>201001</v>
      </c>
      <c r="D8257">
        <v>0</v>
      </c>
      <c r="E8257" t="s">
        <v>1302</v>
      </c>
      <c r="F8257">
        <v>0</v>
      </c>
      <c r="G8257">
        <v>0</v>
      </c>
      <c r="H8257">
        <v>0</v>
      </c>
      <c r="I8257">
        <v>43112055900</v>
      </c>
      <c r="J8257">
        <v>4</v>
      </c>
      <c r="K8257" t="s">
        <v>1642</v>
      </c>
      <c r="L8257">
        <v>2531</v>
      </c>
      <c r="M8257" t="s">
        <v>1214</v>
      </c>
      <c r="N8257" t="s">
        <v>1643</v>
      </c>
      <c r="O8257">
        <v>0</v>
      </c>
      <c r="P8257" t="s">
        <v>1207</v>
      </c>
      <c r="Q8257">
        <v>19980331</v>
      </c>
      <c r="R8257">
        <v>891012369</v>
      </c>
    </row>
    <row r="8258" spans="1:18">
      <c r="A8258" t="s">
        <v>1640</v>
      </c>
      <c r="B8258" t="s">
        <v>1700</v>
      </c>
      <c r="C8258">
        <v>201001</v>
      </c>
      <c r="D8258">
        <v>0</v>
      </c>
      <c r="E8258" t="s">
        <v>1302</v>
      </c>
      <c r="F8258">
        <v>0</v>
      </c>
      <c r="G8258">
        <v>0</v>
      </c>
      <c r="H8258">
        <v>0</v>
      </c>
      <c r="I8258">
        <v>43112058500</v>
      </c>
      <c r="J8258">
        <v>4</v>
      </c>
      <c r="K8258" t="s">
        <v>1642</v>
      </c>
      <c r="L8258">
        <v>2531</v>
      </c>
      <c r="M8258" t="s">
        <v>1214</v>
      </c>
      <c r="N8258" t="s">
        <v>1643</v>
      </c>
      <c r="O8258">
        <v>0</v>
      </c>
      <c r="P8258" t="s">
        <v>1423</v>
      </c>
      <c r="Q8258">
        <v>19980430</v>
      </c>
      <c r="R8258">
        <v>891012369</v>
      </c>
    </row>
    <row r="8259" spans="1:18">
      <c r="A8259" t="s">
        <v>1640</v>
      </c>
      <c r="B8259" t="s">
        <v>1701</v>
      </c>
      <c r="C8259">
        <v>201001</v>
      </c>
      <c r="D8259">
        <v>0</v>
      </c>
      <c r="E8259" t="s">
        <v>1302</v>
      </c>
      <c r="F8259">
        <v>0</v>
      </c>
      <c r="G8259">
        <v>0</v>
      </c>
      <c r="H8259">
        <v>0</v>
      </c>
      <c r="I8259">
        <v>43112058500</v>
      </c>
      <c r="J8259">
        <v>4</v>
      </c>
      <c r="K8259" t="s">
        <v>1642</v>
      </c>
      <c r="L8259">
        <v>2531</v>
      </c>
      <c r="M8259" t="s">
        <v>1214</v>
      </c>
      <c r="N8259" t="s">
        <v>1643</v>
      </c>
      <c r="O8259">
        <v>0</v>
      </c>
      <c r="P8259" t="s">
        <v>1425</v>
      </c>
      <c r="Q8259">
        <v>19980331</v>
      </c>
      <c r="R8259">
        <v>891012369</v>
      </c>
    </row>
    <row r="8260" spans="1:18">
      <c r="A8260" t="s">
        <v>1640</v>
      </c>
      <c r="B8260" t="s">
        <v>1702</v>
      </c>
      <c r="C8260">
        <v>201001</v>
      </c>
      <c r="D8260">
        <v>0</v>
      </c>
      <c r="E8260" t="s">
        <v>1302</v>
      </c>
      <c r="F8260">
        <v>0</v>
      </c>
      <c r="G8260">
        <v>0</v>
      </c>
      <c r="H8260">
        <v>0</v>
      </c>
      <c r="I8260">
        <v>43112056400</v>
      </c>
      <c r="J8260">
        <v>4</v>
      </c>
      <c r="K8260" t="s">
        <v>1642</v>
      </c>
      <c r="L8260">
        <v>2531</v>
      </c>
      <c r="M8260" t="s">
        <v>1214</v>
      </c>
      <c r="N8260" t="s">
        <v>1643</v>
      </c>
      <c r="O8260">
        <v>0</v>
      </c>
      <c r="P8260" t="s">
        <v>1423</v>
      </c>
      <c r="Q8260">
        <v>19980331</v>
      </c>
      <c r="R8260">
        <v>891012369</v>
      </c>
    </row>
    <row r="8261" spans="1:18">
      <c r="A8261" t="s">
        <v>1640</v>
      </c>
      <c r="B8261" t="s">
        <v>1703</v>
      </c>
      <c r="C8261">
        <v>201001</v>
      </c>
      <c r="D8261">
        <v>0</v>
      </c>
      <c r="E8261" t="s">
        <v>1302</v>
      </c>
      <c r="F8261">
        <v>0</v>
      </c>
      <c r="G8261">
        <v>0</v>
      </c>
      <c r="H8261">
        <v>0</v>
      </c>
      <c r="I8261">
        <v>43112056400</v>
      </c>
      <c r="J8261">
        <v>4</v>
      </c>
      <c r="K8261" t="s">
        <v>1642</v>
      </c>
      <c r="L8261">
        <v>2531</v>
      </c>
      <c r="M8261" t="s">
        <v>1214</v>
      </c>
      <c r="N8261" t="s">
        <v>1643</v>
      </c>
      <c r="O8261">
        <v>0</v>
      </c>
      <c r="P8261" t="s">
        <v>1425</v>
      </c>
      <c r="Q8261">
        <v>19980331</v>
      </c>
      <c r="R8261">
        <v>891012369</v>
      </c>
    </row>
    <row r="8262" spans="1:18">
      <c r="A8262" t="s">
        <v>1640</v>
      </c>
      <c r="B8262" t="s">
        <v>1704</v>
      </c>
      <c r="C8262">
        <v>201001</v>
      </c>
      <c r="D8262">
        <v>0</v>
      </c>
      <c r="E8262" t="s">
        <v>1302</v>
      </c>
      <c r="F8262">
        <v>0</v>
      </c>
      <c r="G8262">
        <v>0</v>
      </c>
      <c r="H8262">
        <v>0</v>
      </c>
      <c r="I8262">
        <v>43112058900</v>
      </c>
      <c r="J8262">
        <v>4</v>
      </c>
      <c r="K8262" t="s">
        <v>1642</v>
      </c>
      <c r="L8262">
        <v>2531</v>
      </c>
      <c r="M8262" t="s">
        <v>1214</v>
      </c>
      <c r="N8262" t="s">
        <v>1643</v>
      </c>
      <c r="O8262">
        <v>0</v>
      </c>
      <c r="P8262" t="s">
        <v>1322</v>
      </c>
      <c r="Q8262">
        <v>19980331</v>
      </c>
      <c r="R8262">
        <v>891012369</v>
      </c>
    </row>
    <row r="8263" spans="1:18">
      <c r="A8263" t="s">
        <v>1640</v>
      </c>
      <c r="B8263" t="s">
        <v>1705</v>
      </c>
      <c r="C8263">
        <v>201001</v>
      </c>
      <c r="D8263">
        <v>0</v>
      </c>
      <c r="E8263" t="s">
        <v>1302</v>
      </c>
      <c r="F8263">
        <v>0</v>
      </c>
      <c r="G8263">
        <v>0</v>
      </c>
      <c r="H8263">
        <v>0</v>
      </c>
      <c r="I8263">
        <v>43112059100</v>
      </c>
      <c r="J8263">
        <v>4</v>
      </c>
      <c r="K8263" t="s">
        <v>1642</v>
      </c>
      <c r="L8263">
        <v>2531</v>
      </c>
      <c r="M8263" t="s">
        <v>1214</v>
      </c>
      <c r="N8263" t="s">
        <v>1643</v>
      </c>
      <c r="O8263">
        <v>0</v>
      </c>
      <c r="P8263" t="s">
        <v>1233</v>
      </c>
      <c r="R8263">
        <v>891012369</v>
      </c>
    </row>
    <row r="8264" spans="1:18">
      <c r="A8264" t="s">
        <v>1640</v>
      </c>
      <c r="B8264" t="s">
        <v>1706</v>
      </c>
      <c r="C8264">
        <v>201001</v>
      </c>
      <c r="D8264">
        <v>0</v>
      </c>
      <c r="E8264" t="s">
        <v>1302</v>
      </c>
      <c r="F8264">
        <v>0</v>
      </c>
      <c r="G8264">
        <v>0</v>
      </c>
      <c r="H8264">
        <v>0</v>
      </c>
      <c r="I8264">
        <v>43112059800</v>
      </c>
      <c r="J8264">
        <v>4</v>
      </c>
      <c r="K8264" t="s">
        <v>1642</v>
      </c>
      <c r="L8264">
        <v>2531</v>
      </c>
      <c r="M8264" t="s">
        <v>1214</v>
      </c>
      <c r="N8264" t="s">
        <v>1643</v>
      </c>
      <c r="O8264">
        <v>0</v>
      </c>
      <c r="P8264" t="s">
        <v>1322</v>
      </c>
      <c r="Q8264">
        <v>19980331</v>
      </c>
      <c r="R8264">
        <v>891012369</v>
      </c>
    </row>
    <row r="8265" spans="1:18">
      <c r="A8265" t="s">
        <v>1640</v>
      </c>
      <c r="B8265" t="s">
        <v>1707</v>
      </c>
      <c r="C8265">
        <v>201001</v>
      </c>
      <c r="D8265">
        <v>0</v>
      </c>
      <c r="E8265" t="s">
        <v>1302</v>
      </c>
      <c r="F8265">
        <v>0</v>
      </c>
      <c r="G8265">
        <v>0</v>
      </c>
      <c r="H8265">
        <v>0</v>
      </c>
      <c r="I8265">
        <v>43112058600</v>
      </c>
      <c r="J8265">
        <v>4</v>
      </c>
      <c r="K8265" t="s">
        <v>1642</v>
      </c>
      <c r="L8265">
        <v>2531</v>
      </c>
      <c r="M8265" t="s">
        <v>1214</v>
      </c>
      <c r="N8265" t="s">
        <v>1643</v>
      </c>
      <c r="O8265">
        <v>0</v>
      </c>
      <c r="P8265" t="s">
        <v>1322</v>
      </c>
      <c r="Q8265">
        <v>19980331</v>
      </c>
      <c r="R8265">
        <v>891012369</v>
      </c>
    </row>
    <row r="8266" spans="1:18">
      <c r="A8266" t="s">
        <v>1640</v>
      </c>
      <c r="B8266" t="s">
        <v>1708</v>
      </c>
      <c r="C8266">
        <v>201001</v>
      </c>
      <c r="D8266">
        <v>0</v>
      </c>
      <c r="E8266" t="s">
        <v>1302</v>
      </c>
      <c r="F8266">
        <v>0</v>
      </c>
      <c r="G8266">
        <v>0</v>
      </c>
      <c r="H8266">
        <v>0</v>
      </c>
      <c r="I8266">
        <v>43112059000</v>
      </c>
      <c r="J8266">
        <v>4</v>
      </c>
      <c r="K8266" t="s">
        <v>1642</v>
      </c>
      <c r="L8266">
        <v>2531</v>
      </c>
      <c r="M8266" t="s">
        <v>1214</v>
      </c>
      <c r="N8266" t="s">
        <v>1643</v>
      </c>
      <c r="O8266">
        <v>0</v>
      </c>
      <c r="P8266" t="s">
        <v>1322</v>
      </c>
      <c r="Q8266">
        <v>20051231</v>
      </c>
      <c r="R8266">
        <v>891012369</v>
      </c>
    </row>
    <row r="8267" spans="1:18">
      <c r="A8267" t="s">
        <v>1640</v>
      </c>
      <c r="B8267" t="s">
        <v>1709</v>
      </c>
      <c r="C8267">
        <v>201001</v>
      </c>
      <c r="D8267">
        <v>0</v>
      </c>
      <c r="E8267" t="s">
        <v>1302</v>
      </c>
      <c r="F8267">
        <v>0</v>
      </c>
      <c r="G8267">
        <v>0</v>
      </c>
      <c r="H8267">
        <v>0</v>
      </c>
      <c r="I8267">
        <v>43112059200</v>
      </c>
      <c r="J8267">
        <v>4</v>
      </c>
      <c r="K8267" t="s">
        <v>1642</v>
      </c>
      <c r="L8267">
        <v>2531</v>
      </c>
      <c r="M8267" t="s">
        <v>1214</v>
      </c>
      <c r="N8267" t="s">
        <v>1643</v>
      </c>
      <c r="O8267">
        <v>0</v>
      </c>
      <c r="P8267" t="s">
        <v>1207</v>
      </c>
      <c r="R8267">
        <v>891012369</v>
      </c>
    </row>
    <row r="8268" spans="1:18">
      <c r="A8268" t="s">
        <v>1640</v>
      </c>
      <c r="B8268" t="s">
        <v>1710</v>
      </c>
      <c r="C8268">
        <v>201001</v>
      </c>
      <c r="D8268">
        <v>0</v>
      </c>
      <c r="E8268" t="s">
        <v>1302</v>
      </c>
      <c r="F8268">
        <v>0</v>
      </c>
      <c r="G8268">
        <v>0</v>
      </c>
      <c r="H8268">
        <v>0</v>
      </c>
      <c r="I8268">
        <v>43112060200</v>
      </c>
      <c r="J8268">
        <v>4</v>
      </c>
      <c r="K8268" t="s">
        <v>1642</v>
      </c>
      <c r="L8268">
        <v>2531</v>
      </c>
      <c r="M8268" t="s">
        <v>1214</v>
      </c>
      <c r="N8268" t="s">
        <v>1643</v>
      </c>
      <c r="O8268">
        <v>0</v>
      </c>
      <c r="P8268" t="s">
        <v>1322</v>
      </c>
      <c r="Q8268">
        <v>19980331</v>
      </c>
      <c r="R8268">
        <v>891012369</v>
      </c>
    </row>
    <row r="8269" spans="1:18">
      <c r="A8269" t="s">
        <v>1640</v>
      </c>
      <c r="B8269" t="s">
        <v>1691</v>
      </c>
      <c r="C8269">
        <v>201002</v>
      </c>
      <c r="D8269">
        <v>0</v>
      </c>
      <c r="E8269" t="s">
        <v>1302</v>
      </c>
      <c r="F8269">
        <v>0</v>
      </c>
      <c r="G8269">
        <v>0</v>
      </c>
      <c r="H8269">
        <v>0</v>
      </c>
      <c r="I8269">
        <v>43112050100</v>
      </c>
      <c r="J8269">
        <v>4</v>
      </c>
      <c r="K8269" t="s">
        <v>1642</v>
      </c>
      <c r="L8269">
        <v>2531</v>
      </c>
      <c r="M8269" t="s">
        <v>1214</v>
      </c>
      <c r="N8269" t="s">
        <v>1643</v>
      </c>
      <c r="O8269">
        <v>0</v>
      </c>
      <c r="P8269" t="s">
        <v>1207</v>
      </c>
      <c r="Q8269">
        <v>19820701</v>
      </c>
      <c r="R8269">
        <v>891012369</v>
      </c>
    </row>
    <row r="8270" spans="1:18">
      <c r="A8270" t="s">
        <v>1640</v>
      </c>
      <c r="B8270" t="s">
        <v>1692</v>
      </c>
      <c r="C8270">
        <v>201002</v>
      </c>
      <c r="D8270">
        <v>0</v>
      </c>
      <c r="E8270" t="s">
        <v>1302</v>
      </c>
      <c r="F8270">
        <v>0</v>
      </c>
      <c r="G8270">
        <v>0</v>
      </c>
      <c r="H8270">
        <v>0</v>
      </c>
      <c r="I8270">
        <v>43112050600</v>
      </c>
      <c r="J8270">
        <v>4</v>
      </c>
      <c r="K8270" t="s">
        <v>1642</v>
      </c>
      <c r="L8270">
        <v>2531</v>
      </c>
      <c r="M8270" t="s">
        <v>1214</v>
      </c>
      <c r="N8270" t="s">
        <v>1643</v>
      </c>
      <c r="O8270">
        <v>0</v>
      </c>
      <c r="P8270" t="s">
        <v>1207</v>
      </c>
      <c r="Q8270">
        <v>19820801</v>
      </c>
      <c r="R8270">
        <v>891012369</v>
      </c>
    </row>
    <row r="8271" spans="1:18">
      <c r="A8271" t="s">
        <v>1640</v>
      </c>
      <c r="B8271" t="s">
        <v>1693</v>
      </c>
      <c r="C8271">
        <v>201002</v>
      </c>
      <c r="D8271">
        <v>0</v>
      </c>
      <c r="E8271" t="s">
        <v>1302</v>
      </c>
      <c r="F8271">
        <v>0</v>
      </c>
      <c r="G8271">
        <v>0</v>
      </c>
      <c r="H8271">
        <v>0</v>
      </c>
      <c r="I8271">
        <v>43112051600</v>
      </c>
      <c r="J8271">
        <v>4</v>
      </c>
      <c r="K8271" t="s">
        <v>1642</v>
      </c>
      <c r="L8271">
        <v>2531</v>
      </c>
      <c r="M8271" t="s">
        <v>1214</v>
      </c>
      <c r="N8271" t="s">
        <v>1643</v>
      </c>
      <c r="O8271">
        <v>0</v>
      </c>
      <c r="P8271" t="s">
        <v>1207</v>
      </c>
      <c r="Q8271">
        <v>19821001</v>
      </c>
      <c r="R8271">
        <v>891012369</v>
      </c>
    </row>
    <row r="8272" spans="1:18">
      <c r="A8272" t="s">
        <v>1640</v>
      </c>
      <c r="B8272" t="s">
        <v>1694</v>
      </c>
      <c r="C8272">
        <v>201002</v>
      </c>
      <c r="D8272">
        <v>0</v>
      </c>
      <c r="E8272" t="s">
        <v>1302</v>
      </c>
      <c r="F8272">
        <v>0</v>
      </c>
      <c r="G8272">
        <v>0</v>
      </c>
      <c r="H8272">
        <v>0</v>
      </c>
      <c r="I8272">
        <v>43112054000</v>
      </c>
      <c r="J8272">
        <v>4</v>
      </c>
      <c r="K8272" t="s">
        <v>1642</v>
      </c>
      <c r="L8272">
        <v>2531</v>
      </c>
      <c r="M8272" t="s">
        <v>1214</v>
      </c>
      <c r="N8272" t="s">
        <v>1643</v>
      </c>
      <c r="O8272">
        <v>0</v>
      </c>
      <c r="P8272" t="s">
        <v>1207</v>
      </c>
      <c r="Q8272">
        <v>19830501</v>
      </c>
      <c r="R8272">
        <v>891012369</v>
      </c>
    </row>
    <row r="8273" spans="1:18">
      <c r="A8273" t="s">
        <v>1640</v>
      </c>
      <c r="B8273" t="s">
        <v>1695</v>
      </c>
      <c r="C8273">
        <v>201002</v>
      </c>
      <c r="D8273">
        <v>0</v>
      </c>
      <c r="E8273" t="s">
        <v>1302</v>
      </c>
      <c r="F8273">
        <v>0</v>
      </c>
      <c r="G8273">
        <v>0</v>
      </c>
      <c r="H8273">
        <v>0</v>
      </c>
      <c r="I8273">
        <v>43112053500</v>
      </c>
      <c r="J8273">
        <v>4</v>
      </c>
      <c r="K8273" t="s">
        <v>1642</v>
      </c>
      <c r="L8273">
        <v>2531</v>
      </c>
      <c r="M8273" t="s">
        <v>1214</v>
      </c>
      <c r="N8273" t="s">
        <v>1643</v>
      </c>
      <c r="O8273">
        <v>0</v>
      </c>
      <c r="P8273" t="s">
        <v>1207</v>
      </c>
      <c r="Q8273">
        <v>19830401</v>
      </c>
      <c r="R8273">
        <v>891012369</v>
      </c>
    </row>
    <row r="8274" spans="1:18">
      <c r="A8274" t="s">
        <v>1640</v>
      </c>
      <c r="B8274" t="s">
        <v>1696</v>
      </c>
      <c r="C8274">
        <v>201002</v>
      </c>
      <c r="D8274">
        <v>0</v>
      </c>
      <c r="E8274" t="s">
        <v>1302</v>
      </c>
      <c r="F8274">
        <v>0</v>
      </c>
      <c r="G8274">
        <v>0</v>
      </c>
      <c r="H8274">
        <v>0</v>
      </c>
      <c r="I8274">
        <v>43112054100</v>
      </c>
      <c r="J8274">
        <v>4</v>
      </c>
      <c r="K8274" t="s">
        <v>1642</v>
      </c>
      <c r="L8274">
        <v>2531</v>
      </c>
      <c r="M8274" t="s">
        <v>1214</v>
      </c>
      <c r="N8274" t="s">
        <v>1643</v>
      </c>
      <c r="O8274">
        <v>0</v>
      </c>
      <c r="P8274" t="s">
        <v>1207</v>
      </c>
      <c r="Q8274">
        <v>19830501</v>
      </c>
      <c r="R8274">
        <v>891012369</v>
      </c>
    </row>
    <row r="8275" spans="1:18">
      <c r="A8275" t="s">
        <v>1640</v>
      </c>
      <c r="B8275" t="s">
        <v>1697</v>
      </c>
      <c r="C8275">
        <v>201002</v>
      </c>
      <c r="D8275">
        <v>0</v>
      </c>
      <c r="E8275" t="s">
        <v>1302</v>
      </c>
      <c r="F8275">
        <v>0</v>
      </c>
      <c r="G8275">
        <v>0</v>
      </c>
      <c r="H8275">
        <v>0</v>
      </c>
      <c r="I8275">
        <v>43112055400</v>
      </c>
      <c r="J8275">
        <v>4</v>
      </c>
      <c r="K8275" t="s">
        <v>1642</v>
      </c>
      <c r="L8275">
        <v>2531</v>
      </c>
      <c r="M8275" t="s">
        <v>1214</v>
      </c>
      <c r="N8275" t="s">
        <v>1643</v>
      </c>
      <c r="O8275">
        <v>0</v>
      </c>
      <c r="P8275" t="s">
        <v>1423</v>
      </c>
      <c r="Q8275">
        <v>19980331</v>
      </c>
      <c r="R8275">
        <v>891012369</v>
      </c>
    </row>
    <row r="8276" spans="1:18">
      <c r="A8276" t="s">
        <v>1640</v>
      </c>
      <c r="B8276" t="s">
        <v>1698</v>
      </c>
      <c r="C8276">
        <v>201002</v>
      </c>
      <c r="D8276">
        <v>0</v>
      </c>
      <c r="E8276" t="s">
        <v>1302</v>
      </c>
      <c r="F8276">
        <v>0</v>
      </c>
      <c r="G8276">
        <v>0</v>
      </c>
      <c r="H8276">
        <v>0</v>
      </c>
      <c r="I8276">
        <v>43112055400</v>
      </c>
      <c r="J8276">
        <v>4</v>
      </c>
      <c r="K8276" t="s">
        <v>1642</v>
      </c>
      <c r="L8276">
        <v>2531</v>
      </c>
      <c r="M8276" t="s">
        <v>1214</v>
      </c>
      <c r="N8276" t="s">
        <v>1643</v>
      </c>
      <c r="O8276">
        <v>0</v>
      </c>
      <c r="P8276" t="s">
        <v>1425</v>
      </c>
      <c r="Q8276">
        <v>19980331</v>
      </c>
      <c r="R8276">
        <v>891012369</v>
      </c>
    </row>
    <row r="8277" spans="1:18">
      <c r="A8277" t="s">
        <v>1640</v>
      </c>
      <c r="B8277" t="s">
        <v>1699</v>
      </c>
      <c r="C8277">
        <v>201002</v>
      </c>
      <c r="D8277">
        <v>0</v>
      </c>
      <c r="E8277" t="s">
        <v>1302</v>
      </c>
      <c r="F8277">
        <v>0</v>
      </c>
      <c r="G8277">
        <v>0</v>
      </c>
      <c r="H8277">
        <v>0</v>
      </c>
      <c r="I8277">
        <v>43112055900</v>
      </c>
      <c r="J8277">
        <v>4</v>
      </c>
      <c r="K8277" t="s">
        <v>1642</v>
      </c>
      <c r="L8277">
        <v>2531</v>
      </c>
      <c r="M8277" t="s">
        <v>1214</v>
      </c>
      <c r="N8277" t="s">
        <v>1643</v>
      </c>
      <c r="O8277">
        <v>0</v>
      </c>
      <c r="P8277" t="s">
        <v>1207</v>
      </c>
      <c r="Q8277">
        <v>19980331</v>
      </c>
      <c r="R8277">
        <v>891012369</v>
      </c>
    </row>
    <row r="8278" spans="1:18">
      <c r="A8278" t="s">
        <v>1640</v>
      </c>
      <c r="B8278" t="s">
        <v>1700</v>
      </c>
      <c r="C8278">
        <v>201002</v>
      </c>
      <c r="D8278">
        <v>0</v>
      </c>
      <c r="E8278" t="s">
        <v>1302</v>
      </c>
      <c r="F8278">
        <v>0</v>
      </c>
      <c r="G8278">
        <v>0</v>
      </c>
      <c r="H8278">
        <v>0</v>
      </c>
      <c r="I8278">
        <v>43112058500</v>
      </c>
      <c r="J8278">
        <v>4</v>
      </c>
      <c r="K8278" t="s">
        <v>1642</v>
      </c>
      <c r="L8278">
        <v>2531</v>
      </c>
      <c r="M8278" t="s">
        <v>1214</v>
      </c>
      <c r="N8278" t="s">
        <v>1643</v>
      </c>
      <c r="O8278">
        <v>0</v>
      </c>
      <c r="P8278" t="s">
        <v>1423</v>
      </c>
      <c r="Q8278">
        <v>19980430</v>
      </c>
      <c r="R8278">
        <v>891012369</v>
      </c>
    </row>
    <row r="8279" spans="1:18">
      <c r="A8279" t="s">
        <v>1640</v>
      </c>
      <c r="B8279" t="s">
        <v>1701</v>
      </c>
      <c r="C8279">
        <v>201002</v>
      </c>
      <c r="D8279">
        <v>0</v>
      </c>
      <c r="E8279" t="s">
        <v>1302</v>
      </c>
      <c r="F8279">
        <v>0</v>
      </c>
      <c r="G8279">
        <v>0</v>
      </c>
      <c r="H8279">
        <v>0</v>
      </c>
      <c r="I8279">
        <v>43112058500</v>
      </c>
      <c r="J8279">
        <v>4</v>
      </c>
      <c r="K8279" t="s">
        <v>1642</v>
      </c>
      <c r="L8279">
        <v>2531</v>
      </c>
      <c r="M8279" t="s">
        <v>1214</v>
      </c>
      <c r="N8279" t="s">
        <v>1643</v>
      </c>
      <c r="O8279">
        <v>0</v>
      </c>
      <c r="P8279" t="s">
        <v>1425</v>
      </c>
      <c r="Q8279">
        <v>19980331</v>
      </c>
      <c r="R8279">
        <v>891012369</v>
      </c>
    </row>
    <row r="8280" spans="1:18">
      <c r="A8280" t="s">
        <v>1640</v>
      </c>
      <c r="B8280" t="s">
        <v>1702</v>
      </c>
      <c r="C8280">
        <v>201002</v>
      </c>
      <c r="D8280">
        <v>0</v>
      </c>
      <c r="E8280" t="s">
        <v>1302</v>
      </c>
      <c r="F8280">
        <v>0</v>
      </c>
      <c r="G8280">
        <v>0</v>
      </c>
      <c r="H8280">
        <v>0</v>
      </c>
      <c r="I8280">
        <v>43112056400</v>
      </c>
      <c r="J8280">
        <v>4</v>
      </c>
      <c r="K8280" t="s">
        <v>1642</v>
      </c>
      <c r="L8280">
        <v>2531</v>
      </c>
      <c r="M8280" t="s">
        <v>1214</v>
      </c>
      <c r="N8280" t="s">
        <v>1643</v>
      </c>
      <c r="O8280">
        <v>0</v>
      </c>
      <c r="P8280" t="s">
        <v>1423</v>
      </c>
      <c r="Q8280">
        <v>19980331</v>
      </c>
      <c r="R8280">
        <v>891012369</v>
      </c>
    </row>
    <row r="8281" spans="1:18">
      <c r="A8281" t="s">
        <v>1640</v>
      </c>
      <c r="B8281" t="s">
        <v>1703</v>
      </c>
      <c r="C8281">
        <v>201002</v>
      </c>
      <c r="D8281">
        <v>0</v>
      </c>
      <c r="E8281" t="s">
        <v>1302</v>
      </c>
      <c r="F8281">
        <v>0</v>
      </c>
      <c r="G8281">
        <v>0</v>
      </c>
      <c r="H8281">
        <v>0</v>
      </c>
      <c r="I8281">
        <v>43112056400</v>
      </c>
      <c r="J8281">
        <v>4</v>
      </c>
      <c r="K8281" t="s">
        <v>1642</v>
      </c>
      <c r="L8281">
        <v>2531</v>
      </c>
      <c r="M8281" t="s">
        <v>1214</v>
      </c>
      <c r="N8281" t="s">
        <v>1643</v>
      </c>
      <c r="O8281">
        <v>0</v>
      </c>
      <c r="P8281" t="s">
        <v>1425</v>
      </c>
      <c r="Q8281">
        <v>19980331</v>
      </c>
      <c r="R8281">
        <v>891012369</v>
      </c>
    </row>
    <row r="8282" spans="1:18">
      <c r="A8282" t="s">
        <v>1640</v>
      </c>
      <c r="B8282" t="s">
        <v>1704</v>
      </c>
      <c r="C8282">
        <v>201002</v>
      </c>
      <c r="D8282">
        <v>0</v>
      </c>
      <c r="E8282" t="s">
        <v>1302</v>
      </c>
      <c r="F8282">
        <v>0</v>
      </c>
      <c r="G8282">
        <v>0</v>
      </c>
      <c r="H8282">
        <v>0</v>
      </c>
      <c r="I8282">
        <v>43112058900</v>
      </c>
      <c r="J8282">
        <v>4</v>
      </c>
      <c r="K8282" t="s">
        <v>1642</v>
      </c>
      <c r="L8282">
        <v>2531</v>
      </c>
      <c r="M8282" t="s">
        <v>1214</v>
      </c>
      <c r="N8282" t="s">
        <v>1643</v>
      </c>
      <c r="O8282">
        <v>0</v>
      </c>
      <c r="P8282" t="s">
        <v>1322</v>
      </c>
      <c r="Q8282">
        <v>19980331</v>
      </c>
      <c r="R8282">
        <v>891012369</v>
      </c>
    </row>
    <row r="8283" spans="1:18">
      <c r="A8283" t="s">
        <v>1640</v>
      </c>
      <c r="B8283" t="s">
        <v>1705</v>
      </c>
      <c r="C8283">
        <v>201002</v>
      </c>
      <c r="D8283">
        <v>0</v>
      </c>
      <c r="E8283" t="s">
        <v>1302</v>
      </c>
      <c r="F8283">
        <v>0</v>
      </c>
      <c r="G8283">
        <v>0</v>
      </c>
      <c r="H8283">
        <v>0</v>
      </c>
      <c r="I8283">
        <v>43112059100</v>
      </c>
      <c r="J8283">
        <v>4</v>
      </c>
      <c r="K8283" t="s">
        <v>1642</v>
      </c>
      <c r="L8283">
        <v>2531</v>
      </c>
      <c r="M8283" t="s">
        <v>1214</v>
      </c>
      <c r="N8283" t="s">
        <v>1643</v>
      </c>
      <c r="O8283">
        <v>0</v>
      </c>
      <c r="P8283" t="s">
        <v>1233</v>
      </c>
      <c r="R8283">
        <v>891012369</v>
      </c>
    </row>
    <row r="8284" spans="1:18">
      <c r="A8284" t="s">
        <v>1640</v>
      </c>
      <c r="B8284" t="s">
        <v>1706</v>
      </c>
      <c r="C8284">
        <v>201002</v>
      </c>
      <c r="D8284">
        <v>0</v>
      </c>
      <c r="E8284" t="s">
        <v>1302</v>
      </c>
      <c r="F8284">
        <v>0</v>
      </c>
      <c r="G8284">
        <v>0</v>
      </c>
      <c r="H8284">
        <v>0</v>
      </c>
      <c r="I8284">
        <v>43112059800</v>
      </c>
      <c r="J8284">
        <v>4</v>
      </c>
      <c r="K8284" t="s">
        <v>1642</v>
      </c>
      <c r="L8284">
        <v>2531</v>
      </c>
      <c r="M8284" t="s">
        <v>1214</v>
      </c>
      <c r="N8284" t="s">
        <v>1643</v>
      </c>
      <c r="O8284">
        <v>0</v>
      </c>
      <c r="P8284" t="s">
        <v>1322</v>
      </c>
      <c r="Q8284">
        <v>19980331</v>
      </c>
      <c r="R8284">
        <v>891012369</v>
      </c>
    </row>
    <row r="8285" spans="1:18">
      <c r="A8285" t="s">
        <v>1640</v>
      </c>
      <c r="B8285" t="s">
        <v>1707</v>
      </c>
      <c r="C8285">
        <v>201002</v>
      </c>
      <c r="D8285">
        <v>0</v>
      </c>
      <c r="E8285" t="s">
        <v>1302</v>
      </c>
      <c r="F8285">
        <v>0</v>
      </c>
      <c r="G8285">
        <v>0</v>
      </c>
      <c r="H8285">
        <v>0</v>
      </c>
      <c r="I8285">
        <v>43112058600</v>
      </c>
      <c r="J8285">
        <v>4</v>
      </c>
      <c r="K8285" t="s">
        <v>1642</v>
      </c>
      <c r="L8285">
        <v>2531</v>
      </c>
      <c r="M8285" t="s">
        <v>1214</v>
      </c>
      <c r="N8285" t="s">
        <v>1643</v>
      </c>
      <c r="O8285">
        <v>0</v>
      </c>
      <c r="P8285" t="s">
        <v>1322</v>
      </c>
      <c r="Q8285">
        <v>19980331</v>
      </c>
      <c r="R8285">
        <v>891012369</v>
      </c>
    </row>
    <row r="8286" spans="1:18">
      <c r="A8286" t="s">
        <v>1640</v>
      </c>
      <c r="B8286" t="s">
        <v>1708</v>
      </c>
      <c r="C8286">
        <v>201002</v>
      </c>
      <c r="D8286">
        <v>0</v>
      </c>
      <c r="E8286" t="s">
        <v>1302</v>
      </c>
      <c r="F8286">
        <v>0</v>
      </c>
      <c r="G8286">
        <v>0</v>
      </c>
      <c r="H8286">
        <v>0</v>
      </c>
      <c r="I8286">
        <v>43112059000</v>
      </c>
      <c r="J8286">
        <v>4</v>
      </c>
      <c r="K8286" t="s">
        <v>1642</v>
      </c>
      <c r="L8286">
        <v>2531</v>
      </c>
      <c r="M8286" t="s">
        <v>1214</v>
      </c>
      <c r="N8286" t="s">
        <v>1643</v>
      </c>
      <c r="O8286">
        <v>0</v>
      </c>
      <c r="P8286" t="s">
        <v>1322</v>
      </c>
      <c r="Q8286">
        <v>20051231</v>
      </c>
      <c r="R8286">
        <v>891012369</v>
      </c>
    </row>
    <row r="8287" spans="1:18">
      <c r="A8287" t="s">
        <v>1640</v>
      </c>
      <c r="B8287" t="s">
        <v>1709</v>
      </c>
      <c r="C8287">
        <v>201002</v>
      </c>
      <c r="D8287">
        <v>0</v>
      </c>
      <c r="E8287" t="s">
        <v>1302</v>
      </c>
      <c r="F8287">
        <v>0</v>
      </c>
      <c r="G8287">
        <v>0</v>
      </c>
      <c r="H8287">
        <v>0</v>
      </c>
      <c r="I8287">
        <v>43112059200</v>
      </c>
      <c r="J8287">
        <v>4</v>
      </c>
      <c r="K8287" t="s">
        <v>1642</v>
      </c>
      <c r="L8287">
        <v>2531</v>
      </c>
      <c r="M8287" t="s">
        <v>1214</v>
      </c>
      <c r="N8287" t="s">
        <v>1643</v>
      </c>
      <c r="O8287">
        <v>0</v>
      </c>
      <c r="P8287" t="s">
        <v>1207</v>
      </c>
      <c r="R8287">
        <v>891012369</v>
      </c>
    </row>
    <row r="8288" spans="1:18">
      <c r="A8288" t="s">
        <v>1640</v>
      </c>
      <c r="B8288" t="s">
        <v>1710</v>
      </c>
      <c r="C8288">
        <v>201002</v>
      </c>
      <c r="D8288">
        <v>0</v>
      </c>
      <c r="E8288" t="s">
        <v>1302</v>
      </c>
      <c r="F8288">
        <v>0</v>
      </c>
      <c r="G8288">
        <v>0</v>
      </c>
      <c r="H8288">
        <v>0</v>
      </c>
      <c r="I8288">
        <v>43112060200</v>
      </c>
      <c r="J8288">
        <v>4</v>
      </c>
      <c r="K8288" t="s">
        <v>1642</v>
      </c>
      <c r="L8288">
        <v>2531</v>
      </c>
      <c r="M8288" t="s">
        <v>1214</v>
      </c>
      <c r="N8288" t="s">
        <v>1643</v>
      </c>
      <c r="O8288">
        <v>0</v>
      </c>
      <c r="P8288" t="s">
        <v>1322</v>
      </c>
      <c r="Q8288">
        <v>19980331</v>
      </c>
      <c r="R8288">
        <v>891012369</v>
      </c>
    </row>
    <row r="8289" spans="1:18">
      <c r="A8289" t="s">
        <v>1640</v>
      </c>
      <c r="B8289" t="s">
        <v>1691</v>
      </c>
      <c r="C8289">
        <v>201003</v>
      </c>
      <c r="D8289">
        <v>0</v>
      </c>
      <c r="E8289" t="s">
        <v>1302</v>
      </c>
      <c r="F8289">
        <v>0</v>
      </c>
      <c r="G8289">
        <v>0</v>
      </c>
      <c r="H8289">
        <v>0</v>
      </c>
      <c r="I8289">
        <v>43112050100</v>
      </c>
      <c r="J8289">
        <v>4</v>
      </c>
      <c r="K8289" t="s">
        <v>1642</v>
      </c>
      <c r="L8289">
        <v>2531</v>
      </c>
      <c r="M8289" t="s">
        <v>1214</v>
      </c>
      <c r="N8289" t="s">
        <v>1643</v>
      </c>
      <c r="O8289">
        <v>0</v>
      </c>
      <c r="P8289" t="s">
        <v>1207</v>
      </c>
      <c r="Q8289">
        <v>19820701</v>
      </c>
      <c r="R8289">
        <v>891012369</v>
      </c>
    </row>
    <row r="8290" spans="1:18">
      <c r="A8290" t="s">
        <v>1640</v>
      </c>
      <c r="B8290" t="s">
        <v>1692</v>
      </c>
      <c r="C8290">
        <v>201003</v>
      </c>
      <c r="D8290">
        <v>0</v>
      </c>
      <c r="E8290" t="s">
        <v>1302</v>
      </c>
      <c r="F8290">
        <v>0</v>
      </c>
      <c r="G8290">
        <v>0</v>
      </c>
      <c r="H8290">
        <v>0</v>
      </c>
      <c r="I8290">
        <v>43112050600</v>
      </c>
      <c r="J8290">
        <v>4</v>
      </c>
      <c r="K8290" t="s">
        <v>1642</v>
      </c>
      <c r="L8290">
        <v>2531</v>
      </c>
      <c r="M8290" t="s">
        <v>1214</v>
      </c>
      <c r="N8290" t="s">
        <v>1643</v>
      </c>
      <c r="O8290">
        <v>0</v>
      </c>
      <c r="P8290" t="s">
        <v>1207</v>
      </c>
      <c r="Q8290">
        <v>19820801</v>
      </c>
      <c r="R8290">
        <v>891012369</v>
      </c>
    </row>
    <row r="8291" spans="1:18">
      <c r="A8291" t="s">
        <v>1640</v>
      </c>
      <c r="B8291" t="s">
        <v>1693</v>
      </c>
      <c r="C8291">
        <v>201003</v>
      </c>
      <c r="D8291">
        <v>0</v>
      </c>
      <c r="E8291" t="s">
        <v>1302</v>
      </c>
      <c r="F8291">
        <v>0</v>
      </c>
      <c r="G8291">
        <v>0</v>
      </c>
      <c r="H8291">
        <v>0</v>
      </c>
      <c r="I8291">
        <v>43112051600</v>
      </c>
      <c r="J8291">
        <v>4</v>
      </c>
      <c r="K8291" t="s">
        <v>1642</v>
      </c>
      <c r="L8291">
        <v>2531</v>
      </c>
      <c r="M8291" t="s">
        <v>1214</v>
      </c>
      <c r="N8291" t="s">
        <v>1643</v>
      </c>
      <c r="O8291">
        <v>0</v>
      </c>
      <c r="P8291" t="s">
        <v>1207</v>
      </c>
      <c r="Q8291">
        <v>19821001</v>
      </c>
      <c r="R8291">
        <v>891012369</v>
      </c>
    </row>
    <row r="8292" spans="1:18">
      <c r="A8292" t="s">
        <v>1640</v>
      </c>
      <c r="B8292" t="s">
        <v>1694</v>
      </c>
      <c r="C8292">
        <v>201003</v>
      </c>
      <c r="D8292">
        <v>0</v>
      </c>
      <c r="E8292" t="s">
        <v>1302</v>
      </c>
      <c r="F8292">
        <v>0</v>
      </c>
      <c r="G8292">
        <v>0</v>
      </c>
      <c r="H8292">
        <v>0</v>
      </c>
      <c r="I8292">
        <v>43112054000</v>
      </c>
      <c r="J8292">
        <v>4</v>
      </c>
      <c r="K8292" t="s">
        <v>1642</v>
      </c>
      <c r="L8292">
        <v>2531</v>
      </c>
      <c r="M8292" t="s">
        <v>1214</v>
      </c>
      <c r="N8292" t="s">
        <v>1643</v>
      </c>
      <c r="O8292">
        <v>0</v>
      </c>
      <c r="P8292" t="s">
        <v>1207</v>
      </c>
      <c r="Q8292">
        <v>19830501</v>
      </c>
      <c r="R8292">
        <v>891012369</v>
      </c>
    </row>
    <row r="8293" spans="1:18">
      <c r="A8293" t="s">
        <v>1640</v>
      </c>
      <c r="B8293" t="s">
        <v>1695</v>
      </c>
      <c r="C8293">
        <v>201003</v>
      </c>
      <c r="D8293">
        <v>0</v>
      </c>
      <c r="E8293" t="s">
        <v>1302</v>
      </c>
      <c r="F8293">
        <v>0</v>
      </c>
      <c r="G8293">
        <v>0</v>
      </c>
      <c r="H8293">
        <v>0</v>
      </c>
      <c r="I8293">
        <v>43112053500</v>
      </c>
      <c r="J8293">
        <v>4</v>
      </c>
      <c r="K8293" t="s">
        <v>1642</v>
      </c>
      <c r="L8293">
        <v>2531</v>
      </c>
      <c r="M8293" t="s">
        <v>1214</v>
      </c>
      <c r="N8293" t="s">
        <v>1643</v>
      </c>
      <c r="O8293">
        <v>0</v>
      </c>
      <c r="P8293" t="s">
        <v>1207</v>
      </c>
      <c r="Q8293">
        <v>19830401</v>
      </c>
      <c r="R8293">
        <v>891012369</v>
      </c>
    </row>
    <row r="8294" spans="1:18">
      <c r="A8294" t="s">
        <v>1640</v>
      </c>
      <c r="B8294" t="s">
        <v>1696</v>
      </c>
      <c r="C8294">
        <v>201003</v>
      </c>
      <c r="D8294">
        <v>0</v>
      </c>
      <c r="E8294" t="s">
        <v>1302</v>
      </c>
      <c r="F8294">
        <v>0</v>
      </c>
      <c r="G8294">
        <v>0</v>
      </c>
      <c r="H8294">
        <v>0</v>
      </c>
      <c r="I8294">
        <v>43112054100</v>
      </c>
      <c r="J8294">
        <v>4</v>
      </c>
      <c r="K8294" t="s">
        <v>1642</v>
      </c>
      <c r="L8294">
        <v>2531</v>
      </c>
      <c r="M8294" t="s">
        <v>1214</v>
      </c>
      <c r="N8294" t="s">
        <v>1643</v>
      </c>
      <c r="O8294">
        <v>0</v>
      </c>
      <c r="P8294" t="s">
        <v>1207</v>
      </c>
      <c r="Q8294">
        <v>19830501</v>
      </c>
      <c r="R8294">
        <v>891012369</v>
      </c>
    </row>
    <row r="8295" spans="1:18">
      <c r="A8295" t="s">
        <v>1640</v>
      </c>
      <c r="B8295" t="s">
        <v>1697</v>
      </c>
      <c r="C8295">
        <v>201003</v>
      </c>
      <c r="D8295">
        <v>0</v>
      </c>
      <c r="E8295" t="s">
        <v>1302</v>
      </c>
      <c r="F8295">
        <v>0</v>
      </c>
      <c r="G8295">
        <v>0</v>
      </c>
      <c r="H8295">
        <v>0</v>
      </c>
      <c r="I8295">
        <v>43112055400</v>
      </c>
      <c r="J8295">
        <v>4</v>
      </c>
      <c r="K8295" t="s">
        <v>1642</v>
      </c>
      <c r="L8295">
        <v>2531</v>
      </c>
      <c r="M8295" t="s">
        <v>1214</v>
      </c>
      <c r="N8295" t="s">
        <v>1643</v>
      </c>
      <c r="O8295">
        <v>0</v>
      </c>
      <c r="P8295" t="s">
        <v>1423</v>
      </c>
      <c r="Q8295">
        <v>19980331</v>
      </c>
      <c r="R8295">
        <v>891012369</v>
      </c>
    </row>
    <row r="8296" spans="1:18">
      <c r="A8296" t="s">
        <v>1640</v>
      </c>
      <c r="B8296" t="s">
        <v>1698</v>
      </c>
      <c r="C8296">
        <v>201003</v>
      </c>
      <c r="D8296">
        <v>0</v>
      </c>
      <c r="E8296" t="s">
        <v>1302</v>
      </c>
      <c r="F8296">
        <v>0</v>
      </c>
      <c r="G8296">
        <v>0</v>
      </c>
      <c r="H8296">
        <v>0</v>
      </c>
      <c r="I8296">
        <v>43112055400</v>
      </c>
      <c r="J8296">
        <v>4</v>
      </c>
      <c r="K8296" t="s">
        <v>1642</v>
      </c>
      <c r="L8296">
        <v>2531</v>
      </c>
      <c r="M8296" t="s">
        <v>1214</v>
      </c>
      <c r="N8296" t="s">
        <v>1643</v>
      </c>
      <c r="O8296">
        <v>0</v>
      </c>
      <c r="P8296" t="s">
        <v>1425</v>
      </c>
      <c r="Q8296">
        <v>19980331</v>
      </c>
      <c r="R8296">
        <v>891012369</v>
      </c>
    </row>
    <row r="8297" spans="1:18">
      <c r="A8297" t="s">
        <v>1640</v>
      </c>
      <c r="B8297" t="s">
        <v>1699</v>
      </c>
      <c r="C8297">
        <v>201003</v>
      </c>
      <c r="D8297">
        <v>0</v>
      </c>
      <c r="E8297" t="s">
        <v>1302</v>
      </c>
      <c r="F8297">
        <v>0</v>
      </c>
      <c r="G8297">
        <v>0</v>
      </c>
      <c r="H8297">
        <v>0</v>
      </c>
      <c r="I8297">
        <v>43112055900</v>
      </c>
      <c r="J8297">
        <v>4</v>
      </c>
      <c r="K8297" t="s">
        <v>1642</v>
      </c>
      <c r="L8297">
        <v>2531</v>
      </c>
      <c r="M8297" t="s">
        <v>1214</v>
      </c>
      <c r="N8297" t="s">
        <v>1643</v>
      </c>
      <c r="O8297">
        <v>0</v>
      </c>
      <c r="P8297" t="s">
        <v>1207</v>
      </c>
      <c r="Q8297">
        <v>19980331</v>
      </c>
      <c r="R8297">
        <v>891012369</v>
      </c>
    </row>
    <row r="8298" spans="1:18">
      <c r="A8298" t="s">
        <v>1640</v>
      </c>
      <c r="B8298" t="s">
        <v>1700</v>
      </c>
      <c r="C8298">
        <v>201003</v>
      </c>
      <c r="D8298">
        <v>0</v>
      </c>
      <c r="E8298" t="s">
        <v>1302</v>
      </c>
      <c r="F8298">
        <v>0</v>
      </c>
      <c r="G8298">
        <v>0</v>
      </c>
      <c r="H8298">
        <v>0</v>
      </c>
      <c r="I8298">
        <v>43112058500</v>
      </c>
      <c r="J8298">
        <v>4</v>
      </c>
      <c r="K8298" t="s">
        <v>1642</v>
      </c>
      <c r="L8298">
        <v>2531</v>
      </c>
      <c r="M8298" t="s">
        <v>1214</v>
      </c>
      <c r="N8298" t="s">
        <v>1643</v>
      </c>
      <c r="O8298">
        <v>0</v>
      </c>
      <c r="P8298" t="s">
        <v>1423</v>
      </c>
      <c r="Q8298">
        <v>19980430</v>
      </c>
      <c r="R8298">
        <v>891012369</v>
      </c>
    </row>
    <row r="8299" spans="1:18">
      <c r="A8299" t="s">
        <v>1640</v>
      </c>
      <c r="B8299" t="s">
        <v>1701</v>
      </c>
      <c r="C8299">
        <v>201003</v>
      </c>
      <c r="D8299">
        <v>0</v>
      </c>
      <c r="E8299" t="s">
        <v>1302</v>
      </c>
      <c r="F8299">
        <v>0</v>
      </c>
      <c r="G8299">
        <v>0</v>
      </c>
      <c r="H8299">
        <v>0</v>
      </c>
      <c r="I8299">
        <v>43112058500</v>
      </c>
      <c r="J8299">
        <v>4</v>
      </c>
      <c r="K8299" t="s">
        <v>1642</v>
      </c>
      <c r="L8299">
        <v>2531</v>
      </c>
      <c r="M8299" t="s">
        <v>1214</v>
      </c>
      <c r="N8299" t="s">
        <v>1643</v>
      </c>
      <c r="O8299">
        <v>0</v>
      </c>
      <c r="P8299" t="s">
        <v>1425</v>
      </c>
      <c r="Q8299">
        <v>19980331</v>
      </c>
      <c r="R8299">
        <v>891012369</v>
      </c>
    </row>
    <row r="8300" spans="1:18">
      <c r="A8300" t="s">
        <v>1640</v>
      </c>
      <c r="B8300" t="s">
        <v>1702</v>
      </c>
      <c r="C8300">
        <v>201003</v>
      </c>
      <c r="D8300">
        <v>0</v>
      </c>
      <c r="E8300" t="s">
        <v>1302</v>
      </c>
      <c r="F8300">
        <v>0</v>
      </c>
      <c r="G8300">
        <v>0</v>
      </c>
      <c r="H8300">
        <v>0</v>
      </c>
      <c r="I8300">
        <v>43112056400</v>
      </c>
      <c r="J8300">
        <v>4</v>
      </c>
      <c r="K8300" t="s">
        <v>1642</v>
      </c>
      <c r="L8300">
        <v>2531</v>
      </c>
      <c r="M8300" t="s">
        <v>1214</v>
      </c>
      <c r="N8300" t="s">
        <v>1643</v>
      </c>
      <c r="O8300">
        <v>0</v>
      </c>
      <c r="P8300" t="s">
        <v>1423</v>
      </c>
      <c r="Q8300">
        <v>19980331</v>
      </c>
      <c r="R8300">
        <v>891012369</v>
      </c>
    </row>
    <row r="8301" spans="1:18">
      <c r="A8301" t="s">
        <v>1640</v>
      </c>
      <c r="B8301" t="s">
        <v>1703</v>
      </c>
      <c r="C8301">
        <v>201003</v>
      </c>
      <c r="D8301">
        <v>0</v>
      </c>
      <c r="E8301" t="s">
        <v>1302</v>
      </c>
      <c r="F8301">
        <v>0</v>
      </c>
      <c r="G8301">
        <v>0</v>
      </c>
      <c r="H8301">
        <v>0</v>
      </c>
      <c r="I8301">
        <v>43112056400</v>
      </c>
      <c r="J8301">
        <v>4</v>
      </c>
      <c r="K8301" t="s">
        <v>1642</v>
      </c>
      <c r="L8301">
        <v>2531</v>
      </c>
      <c r="M8301" t="s">
        <v>1214</v>
      </c>
      <c r="N8301" t="s">
        <v>1643</v>
      </c>
      <c r="O8301">
        <v>0</v>
      </c>
      <c r="P8301" t="s">
        <v>1425</v>
      </c>
      <c r="Q8301">
        <v>19980331</v>
      </c>
      <c r="R8301">
        <v>891012369</v>
      </c>
    </row>
    <row r="8302" spans="1:18">
      <c r="A8302" t="s">
        <v>1640</v>
      </c>
      <c r="B8302" t="s">
        <v>1704</v>
      </c>
      <c r="C8302">
        <v>201003</v>
      </c>
      <c r="D8302">
        <v>0</v>
      </c>
      <c r="E8302" t="s">
        <v>1302</v>
      </c>
      <c r="F8302">
        <v>0</v>
      </c>
      <c r="G8302">
        <v>0</v>
      </c>
      <c r="H8302">
        <v>0</v>
      </c>
      <c r="I8302">
        <v>43112058900</v>
      </c>
      <c r="J8302">
        <v>4</v>
      </c>
      <c r="K8302" t="s">
        <v>1642</v>
      </c>
      <c r="L8302">
        <v>2531</v>
      </c>
      <c r="M8302" t="s">
        <v>1214</v>
      </c>
      <c r="N8302" t="s">
        <v>1643</v>
      </c>
      <c r="O8302">
        <v>0</v>
      </c>
      <c r="P8302" t="s">
        <v>1322</v>
      </c>
      <c r="Q8302">
        <v>19980331</v>
      </c>
      <c r="R8302">
        <v>891012369</v>
      </c>
    </row>
    <row r="8303" spans="1:18">
      <c r="A8303" t="s">
        <v>1640</v>
      </c>
      <c r="B8303" t="s">
        <v>1705</v>
      </c>
      <c r="C8303">
        <v>201003</v>
      </c>
      <c r="D8303">
        <v>0</v>
      </c>
      <c r="E8303" t="s">
        <v>1302</v>
      </c>
      <c r="F8303">
        <v>0</v>
      </c>
      <c r="G8303">
        <v>0</v>
      </c>
      <c r="H8303">
        <v>0</v>
      </c>
      <c r="I8303">
        <v>43112059100</v>
      </c>
      <c r="J8303">
        <v>4</v>
      </c>
      <c r="K8303" t="s">
        <v>1642</v>
      </c>
      <c r="L8303">
        <v>2531</v>
      </c>
      <c r="M8303" t="s">
        <v>1214</v>
      </c>
      <c r="N8303" t="s">
        <v>1643</v>
      </c>
      <c r="O8303">
        <v>0</v>
      </c>
      <c r="P8303" t="s">
        <v>1233</v>
      </c>
      <c r="R8303">
        <v>891012369</v>
      </c>
    </row>
    <row r="8304" spans="1:18">
      <c r="A8304" t="s">
        <v>1640</v>
      </c>
      <c r="B8304" t="s">
        <v>1706</v>
      </c>
      <c r="C8304">
        <v>201003</v>
      </c>
      <c r="D8304">
        <v>0</v>
      </c>
      <c r="E8304" t="s">
        <v>1302</v>
      </c>
      <c r="F8304">
        <v>0</v>
      </c>
      <c r="G8304">
        <v>0</v>
      </c>
      <c r="H8304">
        <v>0</v>
      </c>
      <c r="I8304">
        <v>43112059800</v>
      </c>
      <c r="J8304">
        <v>4</v>
      </c>
      <c r="K8304" t="s">
        <v>1642</v>
      </c>
      <c r="L8304">
        <v>2531</v>
      </c>
      <c r="M8304" t="s">
        <v>1214</v>
      </c>
      <c r="N8304" t="s">
        <v>1643</v>
      </c>
      <c r="O8304">
        <v>0</v>
      </c>
      <c r="P8304" t="s">
        <v>1322</v>
      </c>
      <c r="Q8304">
        <v>19980331</v>
      </c>
      <c r="R8304">
        <v>891012369</v>
      </c>
    </row>
    <row r="8305" spans="1:18">
      <c r="A8305" t="s">
        <v>1640</v>
      </c>
      <c r="B8305" t="s">
        <v>1707</v>
      </c>
      <c r="C8305">
        <v>201003</v>
      </c>
      <c r="D8305">
        <v>0</v>
      </c>
      <c r="E8305" t="s">
        <v>1302</v>
      </c>
      <c r="F8305">
        <v>0</v>
      </c>
      <c r="G8305">
        <v>0</v>
      </c>
      <c r="H8305">
        <v>0</v>
      </c>
      <c r="I8305">
        <v>43112058600</v>
      </c>
      <c r="J8305">
        <v>4</v>
      </c>
      <c r="K8305" t="s">
        <v>1642</v>
      </c>
      <c r="L8305">
        <v>2531</v>
      </c>
      <c r="M8305" t="s">
        <v>1214</v>
      </c>
      <c r="N8305" t="s">
        <v>1643</v>
      </c>
      <c r="O8305">
        <v>0</v>
      </c>
      <c r="P8305" t="s">
        <v>1322</v>
      </c>
      <c r="Q8305">
        <v>19980331</v>
      </c>
      <c r="R8305">
        <v>891012369</v>
      </c>
    </row>
    <row r="8306" spans="1:18">
      <c r="A8306" t="s">
        <v>1640</v>
      </c>
      <c r="B8306" t="s">
        <v>1708</v>
      </c>
      <c r="C8306">
        <v>201003</v>
      </c>
      <c r="D8306">
        <v>0</v>
      </c>
      <c r="E8306" t="s">
        <v>1302</v>
      </c>
      <c r="F8306">
        <v>0</v>
      </c>
      <c r="G8306">
        <v>0</v>
      </c>
      <c r="H8306">
        <v>0</v>
      </c>
      <c r="I8306">
        <v>43112059000</v>
      </c>
      <c r="J8306">
        <v>4</v>
      </c>
      <c r="K8306" t="s">
        <v>1642</v>
      </c>
      <c r="L8306">
        <v>2531</v>
      </c>
      <c r="M8306" t="s">
        <v>1214</v>
      </c>
      <c r="N8306" t="s">
        <v>1643</v>
      </c>
      <c r="O8306">
        <v>0</v>
      </c>
      <c r="P8306" t="s">
        <v>1322</v>
      </c>
      <c r="Q8306">
        <v>20051231</v>
      </c>
      <c r="R8306">
        <v>891012369</v>
      </c>
    </row>
    <row r="8307" spans="1:18">
      <c r="A8307" t="s">
        <v>1640</v>
      </c>
      <c r="B8307" t="s">
        <v>1709</v>
      </c>
      <c r="C8307">
        <v>201003</v>
      </c>
      <c r="D8307">
        <v>0</v>
      </c>
      <c r="E8307" t="s">
        <v>1302</v>
      </c>
      <c r="F8307">
        <v>0</v>
      </c>
      <c r="G8307">
        <v>0</v>
      </c>
      <c r="H8307">
        <v>0</v>
      </c>
      <c r="I8307">
        <v>43112059200</v>
      </c>
      <c r="J8307">
        <v>4</v>
      </c>
      <c r="K8307" t="s">
        <v>1642</v>
      </c>
      <c r="L8307">
        <v>2531</v>
      </c>
      <c r="M8307" t="s">
        <v>1214</v>
      </c>
      <c r="N8307" t="s">
        <v>1643</v>
      </c>
      <c r="O8307">
        <v>0</v>
      </c>
      <c r="P8307" t="s">
        <v>1207</v>
      </c>
      <c r="R8307">
        <v>891012369</v>
      </c>
    </row>
    <row r="8308" spans="1:18">
      <c r="A8308" t="s">
        <v>1640</v>
      </c>
      <c r="B8308" t="s">
        <v>1710</v>
      </c>
      <c r="C8308">
        <v>201003</v>
      </c>
      <c r="D8308">
        <v>0</v>
      </c>
      <c r="E8308" t="s">
        <v>1302</v>
      </c>
      <c r="F8308">
        <v>0</v>
      </c>
      <c r="G8308">
        <v>0</v>
      </c>
      <c r="H8308">
        <v>0</v>
      </c>
      <c r="I8308">
        <v>43112060200</v>
      </c>
      <c r="J8308">
        <v>4</v>
      </c>
      <c r="K8308" t="s">
        <v>1642</v>
      </c>
      <c r="L8308">
        <v>2531</v>
      </c>
      <c r="M8308" t="s">
        <v>1214</v>
      </c>
      <c r="N8308" t="s">
        <v>1643</v>
      </c>
      <c r="O8308">
        <v>0</v>
      </c>
      <c r="P8308" t="s">
        <v>1322</v>
      </c>
      <c r="Q8308">
        <v>19980331</v>
      </c>
      <c r="R8308">
        <v>891012369</v>
      </c>
    </row>
    <row r="8309" spans="1:18">
      <c r="A8309" t="s">
        <v>1640</v>
      </c>
      <c r="B8309" t="s">
        <v>1691</v>
      </c>
      <c r="C8309">
        <v>201004</v>
      </c>
      <c r="D8309">
        <v>0</v>
      </c>
      <c r="E8309" t="s">
        <v>1302</v>
      </c>
      <c r="F8309">
        <v>0</v>
      </c>
      <c r="G8309">
        <v>0</v>
      </c>
      <c r="H8309">
        <v>0</v>
      </c>
      <c r="I8309">
        <v>43112050100</v>
      </c>
      <c r="J8309">
        <v>4</v>
      </c>
      <c r="K8309" t="s">
        <v>1642</v>
      </c>
      <c r="L8309">
        <v>2531</v>
      </c>
      <c r="M8309" t="s">
        <v>1214</v>
      </c>
      <c r="N8309" t="s">
        <v>1643</v>
      </c>
      <c r="O8309">
        <v>0</v>
      </c>
      <c r="P8309" t="s">
        <v>1207</v>
      </c>
      <c r="Q8309">
        <v>19820701</v>
      </c>
      <c r="R8309">
        <v>891012369</v>
      </c>
    </row>
    <row r="8310" spans="1:18">
      <c r="A8310" t="s">
        <v>1640</v>
      </c>
      <c r="B8310" t="s">
        <v>1692</v>
      </c>
      <c r="C8310">
        <v>201004</v>
      </c>
      <c r="D8310">
        <v>0</v>
      </c>
      <c r="E8310" t="s">
        <v>1302</v>
      </c>
      <c r="F8310">
        <v>0</v>
      </c>
      <c r="G8310">
        <v>0</v>
      </c>
      <c r="H8310">
        <v>0</v>
      </c>
      <c r="I8310">
        <v>43112050600</v>
      </c>
      <c r="J8310">
        <v>4</v>
      </c>
      <c r="K8310" t="s">
        <v>1642</v>
      </c>
      <c r="L8310">
        <v>2531</v>
      </c>
      <c r="M8310" t="s">
        <v>1214</v>
      </c>
      <c r="N8310" t="s">
        <v>1643</v>
      </c>
      <c r="O8310">
        <v>0</v>
      </c>
      <c r="P8310" t="s">
        <v>1207</v>
      </c>
      <c r="Q8310">
        <v>19820801</v>
      </c>
      <c r="R8310">
        <v>891012369</v>
      </c>
    </row>
    <row r="8311" spans="1:18">
      <c r="A8311" t="s">
        <v>1640</v>
      </c>
      <c r="B8311" t="s">
        <v>1693</v>
      </c>
      <c r="C8311">
        <v>201004</v>
      </c>
      <c r="D8311">
        <v>0</v>
      </c>
      <c r="E8311" t="s">
        <v>1302</v>
      </c>
      <c r="F8311">
        <v>0</v>
      </c>
      <c r="G8311">
        <v>0</v>
      </c>
      <c r="H8311">
        <v>0</v>
      </c>
      <c r="I8311">
        <v>43112051600</v>
      </c>
      <c r="J8311">
        <v>4</v>
      </c>
      <c r="K8311" t="s">
        <v>1642</v>
      </c>
      <c r="L8311">
        <v>2531</v>
      </c>
      <c r="M8311" t="s">
        <v>1214</v>
      </c>
      <c r="N8311" t="s">
        <v>1643</v>
      </c>
      <c r="O8311">
        <v>0</v>
      </c>
      <c r="P8311" t="s">
        <v>1207</v>
      </c>
      <c r="Q8311">
        <v>19821001</v>
      </c>
      <c r="R8311">
        <v>891012369</v>
      </c>
    </row>
    <row r="8312" spans="1:18">
      <c r="A8312" t="s">
        <v>1640</v>
      </c>
      <c r="B8312" t="s">
        <v>1694</v>
      </c>
      <c r="C8312">
        <v>201004</v>
      </c>
      <c r="D8312">
        <v>0</v>
      </c>
      <c r="E8312" t="s">
        <v>1302</v>
      </c>
      <c r="F8312">
        <v>0</v>
      </c>
      <c r="G8312">
        <v>0</v>
      </c>
      <c r="H8312">
        <v>0</v>
      </c>
      <c r="I8312">
        <v>43112054000</v>
      </c>
      <c r="J8312">
        <v>4</v>
      </c>
      <c r="K8312" t="s">
        <v>1642</v>
      </c>
      <c r="L8312">
        <v>2531</v>
      </c>
      <c r="M8312" t="s">
        <v>1214</v>
      </c>
      <c r="N8312" t="s">
        <v>1643</v>
      </c>
      <c r="O8312">
        <v>0</v>
      </c>
      <c r="P8312" t="s">
        <v>1207</v>
      </c>
      <c r="Q8312">
        <v>19830501</v>
      </c>
      <c r="R8312">
        <v>891012369</v>
      </c>
    </row>
    <row r="8313" spans="1:18">
      <c r="A8313" t="s">
        <v>1640</v>
      </c>
      <c r="B8313" t="s">
        <v>1695</v>
      </c>
      <c r="C8313">
        <v>201004</v>
      </c>
      <c r="D8313">
        <v>0</v>
      </c>
      <c r="E8313" t="s">
        <v>1302</v>
      </c>
      <c r="F8313">
        <v>0</v>
      </c>
      <c r="G8313">
        <v>0</v>
      </c>
      <c r="H8313">
        <v>0</v>
      </c>
      <c r="I8313">
        <v>43112053500</v>
      </c>
      <c r="J8313">
        <v>4</v>
      </c>
      <c r="K8313" t="s">
        <v>1642</v>
      </c>
      <c r="L8313">
        <v>2531</v>
      </c>
      <c r="M8313" t="s">
        <v>1214</v>
      </c>
      <c r="N8313" t="s">
        <v>1643</v>
      </c>
      <c r="O8313">
        <v>0</v>
      </c>
      <c r="P8313" t="s">
        <v>1207</v>
      </c>
      <c r="Q8313">
        <v>19830401</v>
      </c>
      <c r="R8313">
        <v>891012369</v>
      </c>
    </row>
    <row r="8314" spans="1:18">
      <c r="A8314" t="s">
        <v>1640</v>
      </c>
      <c r="B8314" t="s">
        <v>1696</v>
      </c>
      <c r="C8314">
        <v>201004</v>
      </c>
      <c r="D8314">
        <v>0</v>
      </c>
      <c r="E8314" t="s">
        <v>1302</v>
      </c>
      <c r="F8314">
        <v>0</v>
      </c>
      <c r="G8314">
        <v>0</v>
      </c>
      <c r="H8314">
        <v>0</v>
      </c>
      <c r="I8314">
        <v>43112054100</v>
      </c>
      <c r="J8314">
        <v>4</v>
      </c>
      <c r="K8314" t="s">
        <v>1642</v>
      </c>
      <c r="L8314">
        <v>2531</v>
      </c>
      <c r="M8314" t="s">
        <v>1214</v>
      </c>
      <c r="N8314" t="s">
        <v>1643</v>
      </c>
      <c r="O8314">
        <v>0</v>
      </c>
      <c r="P8314" t="s">
        <v>1207</v>
      </c>
      <c r="Q8314">
        <v>19830501</v>
      </c>
      <c r="R8314">
        <v>891012369</v>
      </c>
    </row>
    <row r="8315" spans="1:18">
      <c r="A8315" t="s">
        <v>1640</v>
      </c>
      <c r="B8315" t="s">
        <v>1697</v>
      </c>
      <c r="C8315">
        <v>201004</v>
      </c>
      <c r="D8315">
        <v>0</v>
      </c>
      <c r="E8315" t="s">
        <v>1302</v>
      </c>
      <c r="F8315">
        <v>0</v>
      </c>
      <c r="G8315">
        <v>0</v>
      </c>
      <c r="H8315">
        <v>0</v>
      </c>
      <c r="I8315">
        <v>43112055400</v>
      </c>
      <c r="J8315">
        <v>4</v>
      </c>
      <c r="K8315" t="s">
        <v>1642</v>
      </c>
      <c r="L8315">
        <v>2531</v>
      </c>
      <c r="M8315" t="s">
        <v>1214</v>
      </c>
      <c r="N8315" t="s">
        <v>1643</v>
      </c>
      <c r="O8315">
        <v>0</v>
      </c>
      <c r="P8315" t="s">
        <v>1423</v>
      </c>
      <c r="Q8315">
        <v>19980331</v>
      </c>
      <c r="R8315">
        <v>891012369</v>
      </c>
    </row>
    <row r="8316" spans="1:18">
      <c r="A8316" t="s">
        <v>1640</v>
      </c>
      <c r="B8316" t="s">
        <v>1698</v>
      </c>
      <c r="C8316">
        <v>201004</v>
      </c>
      <c r="D8316">
        <v>0</v>
      </c>
      <c r="E8316" t="s">
        <v>1302</v>
      </c>
      <c r="F8316">
        <v>0</v>
      </c>
      <c r="G8316">
        <v>0</v>
      </c>
      <c r="H8316">
        <v>0</v>
      </c>
      <c r="I8316">
        <v>43112055400</v>
      </c>
      <c r="J8316">
        <v>4</v>
      </c>
      <c r="K8316" t="s">
        <v>1642</v>
      </c>
      <c r="L8316">
        <v>2531</v>
      </c>
      <c r="M8316" t="s">
        <v>1214</v>
      </c>
      <c r="N8316" t="s">
        <v>1643</v>
      </c>
      <c r="O8316">
        <v>0</v>
      </c>
      <c r="P8316" t="s">
        <v>1425</v>
      </c>
      <c r="Q8316">
        <v>19980331</v>
      </c>
      <c r="R8316">
        <v>891012369</v>
      </c>
    </row>
    <row r="8317" spans="1:18">
      <c r="A8317" t="s">
        <v>1640</v>
      </c>
      <c r="B8317" t="s">
        <v>1699</v>
      </c>
      <c r="C8317">
        <v>201004</v>
      </c>
      <c r="D8317">
        <v>0</v>
      </c>
      <c r="E8317" t="s">
        <v>1302</v>
      </c>
      <c r="F8317">
        <v>0</v>
      </c>
      <c r="G8317">
        <v>0</v>
      </c>
      <c r="H8317">
        <v>0</v>
      </c>
      <c r="I8317">
        <v>43112055900</v>
      </c>
      <c r="J8317">
        <v>4</v>
      </c>
      <c r="K8317" t="s">
        <v>1642</v>
      </c>
      <c r="L8317">
        <v>2531</v>
      </c>
      <c r="M8317" t="s">
        <v>1214</v>
      </c>
      <c r="N8317" t="s">
        <v>1643</v>
      </c>
      <c r="O8317">
        <v>0</v>
      </c>
      <c r="P8317" t="s">
        <v>1207</v>
      </c>
      <c r="Q8317">
        <v>19980331</v>
      </c>
      <c r="R8317">
        <v>891012369</v>
      </c>
    </row>
    <row r="8318" spans="1:18">
      <c r="A8318" t="s">
        <v>1640</v>
      </c>
      <c r="B8318" t="s">
        <v>1700</v>
      </c>
      <c r="C8318">
        <v>201004</v>
      </c>
      <c r="D8318">
        <v>0</v>
      </c>
      <c r="E8318" t="s">
        <v>1302</v>
      </c>
      <c r="F8318">
        <v>0</v>
      </c>
      <c r="G8318">
        <v>0</v>
      </c>
      <c r="H8318">
        <v>0</v>
      </c>
      <c r="I8318">
        <v>43112058500</v>
      </c>
      <c r="J8318">
        <v>4</v>
      </c>
      <c r="K8318" t="s">
        <v>1642</v>
      </c>
      <c r="L8318">
        <v>2531</v>
      </c>
      <c r="M8318" t="s">
        <v>1214</v>
      </c>
      <c r="N8318" t="s">
        <v>1643</v>
      </c>
      <c r="O8318">
        <v>0</v>
      </c>
      <c r="P8318" t="s">
        <v>1423</v>
      </c>
      <c r="Q8318">
        <v>19980430</v>
      </c>
      <c r="R8318">
        <v>891012369</v>
      </c>
    </row>
    <row r="8319" spans="1:18">
      <c r="A8319" t="s">
        <v>1640</v>
      </c>
      <c r="B8319" t="s">
        <v>1701</v>
      </c>
      <c r="C8319">
        <v>201004</v>
      </c>
      <c r="D8319">
        <v>0</v>
      </c>
      <c r="E8319" t="s">
        <v>1302</v>
      </c>
      <c r="F8319">
        <v>0</v>
      </c>
      <c r="G8319">
        <v>0</v>
      </c>
      <c r="H8319">
        <v>0</v>
      </c>
      <c r="I8319">
        <v>43112058500</v>
      </c>
      <c r="J8319">
        <v>4</v>
      </c>
      <c r="K8319" t="s">
        <v>1642</v>
      </c>
      <c r="L8319">
        <v>2531</v>
      </c>
      <c r="M8319" t="s">
        <v>1214</v>
      </c>
      <c r="N8319" t="s">
        <v>1643</v>
      </c>
      <c r="O8319">
        <v>0</v>
      </c>
      <c r="P8319" t="s">
        <v>1425</v>
      </c>
      <c r="Q8319">
        <v>19980331</v>
      </c>
      <c r="R8319">
        <v>891012369</v>
      </c>
    </row>
    <row r="8320" spans="1:18">
      <c r="A8320" t="s">
        <v>1640</v>
      </c>
      <c r="B8320" t="s">
        <v>1702</v>
      </c>
      <c r="C8320">
        <v>201004</v>
      </c>
      <c r="D8320">
        <v>0</v>
      </c>
      <c r="E8320" t="s">
        <v>1302</v>
      </c>
      <c r="F8320">
        <v>0</v>
      </c>
      <c r="G8320">
        <v>0</v>
      </c>
      <c r="H8320">
        <v>0</v>
      </c>
      <c r="I8320">
        <v>43112056400</v>
      </c>
      <c r="J8320">
        <v>4</v>
      </c>
      <c r="K8320" t="s">
        <v>1642</v>
      </c>
      <c r="L8320">
        <v>2531</v>
      </c>
      <c r="M8320" t="s">
        <v>1214</v>
      </c>
      <c r="N8320" t="s">
        <v>1643</v>
      </c>
      <c r="O8320">
        <v>0</v>
      </c>
      <c r="P8320" t="s">
        <v>1423</v>
      </c>
      <c r="Q8320">
        <v>19980331</v>
      </c>
      <c r="R8320">
        <v>891012369</v>
      </c>
    </row>
    <row r="8321" spans="1:18">
      <c r="A8321" t="s">
        <v>1640</v>
      </c>
      <c r="B8321" t="s">
        <v>1703</v>
      </c>
      <c r="C8321">
        <v>201004</v>
      </c>
      <c r="D8321">
        <v>0</v>
      </c>
      <c r="E8321" t="s">
        <v>1302</v>
      </c>
      <c r="F8321">
        <v>0</v>
      </c>
      <c r="G8321">
        <v>0</v>
      </c>
      <c r="H8321">
        <v>0</v>
      </c>
      <c r="I8321">
        <v>43112056400</v>
      </c>
      <c r="J8321">
        <v>4</v>
      </c>
      <c r="K8321" t="s">
        <v>1642</v>
      </c>
      <c r="L8321">
        <v>2531</v>
      </c>
      <c r="M8321" t="s">
        <v>1214</v>
      </c>
      <c r="N8321" t="s">
        <v>1643</v>
      </c>
      <c r="O8321">
        <v>0</v>
      </c>
      <c r="P8321" t="s">
        <v>1425</v>
      </c>
      <c r="Q8321">
        <v>19980331</v>
      </c>
      <c r="R8321">
        <v>891012369</v>
      </c>
    </row>
    <row r="8322" spans="1:18">
      <c r="A8322" t="s">
        <v>1640</v>
      </c>
      <c r="B8322" t="s">
        <v>1704</v>
      </c>
      <c r="C8322">
        <v>201004</v>
      </c>
      <c r="D8322">
        <v>0</v>
      </c>
      <c r="E8322" t="s">
        <v>1302</v>
      </c>
      <c r="F8322">
        <v>0</v>
      </c>
      <c r="G8322">
        <v>0</v>
      </c>
      <c r="H8322">
        <v>0</v>
      </c>
      <c r="I8322">
        <v>43112058900</v>
      </c>
      <c r="J8322">
        <v>4</v>
      </c>
      <c r="K8322" t="s">
        <v>1642</v>
      </c>
      <c r="L8322">
        <v>2531</v>
      </c>
      <c r="M8322" t="s">
        <v>1214</v>
      </c>
      <c r="N8322" t="s">
        <v>1643</v>
      </c>
      <c r="O8322">
        <v>0</v>
      </c>
      <c r="P8322" t="s">
        <v>1322</v>
      </c>
      <c r="Q8322">
        <v>19980331</v>
      </c>
      <c r="R8322">
        <v>891012369</v>
      </c>
    </row>
    <row r="8323" spans="1:18">
      <c r="A8323" t="s">
        <v>1640</v>
      </c>
      <c r="B8323" t="s">
        <v>1705</v>
      </c>
      <c r="C8323">
        <v>201004</v>
      </c>
      <c r="D8323">
        <v>0</v>
      </c>
      <c r="E8323" t="s">
        <v>1302</v>
      </c>
      <c r="F8323">
        <v>0</v>
      </c>
      <c r="G8323">
        <v>0</v>
      </c>
      <c r="H8323">
        <v>0</v>
      </c>
      <c r="I8323">
        <v>43112059100</v>
      </c>
      <c r="J8323">
        <v>4</v>
      </c>
      <c r="K8323" t="s">
        <v>1642</v>
      </c>
      <c r="L8323">
        <v>2531</v>
      </c>
      <c r="M8323" t="s">
        <v>1214</v>
      </c>
      <c r="N8323" t="s">
        <v>1643</v>
      </c>
      <c r="O8323">
        <v>0</v>
      </c>
      <c r="P8323" t="s">
        <v>1233</v>
      </c>
      <c r="R8323">
        <v>891012369</v>
      </c>
    </row>
    <row r="8324" spans="1:18">
      <c r="A8324" t="s">
        <v>1640</v>
      </c>
      <c r="B8324" t="s">
        <v>1706</v>
      </c>
      <c r="C8324">
        <v>201004</v>
      </c>
      <c r="D8324">
        <v>0</v>
      </c>
      <c r="E8324" t="s">
        <v>1302</v>
      </c>
      <c r="F8324">
        <v>0</v>
      </c>
      <c r="G8324">
        <v>0</v>
      </c>
      <c r="H8324">
        <v>0</v>
      </c>
      <c r="I8324">
        <v>43112059800</v>
      </c>
      <c r="J8324">
        <v>4</v>
      </c>
      <c r="K8324" t="s">
        <v>1642</v>
      </c>
      <c r="L8324">
        <v>2531</v>
      </c>
      <c r="M8324" t="s">
        <v>1214</v>
      </c>
      <c r="N8324" t="s">
        <v>1643</v>
      </c>
      <c r="O8324">
        <v>0</v>
      </c>
      <c r="P8324" t="s">
        <v>1322</v>
      </c>
      <c r="Q8324">
        <v>19980331</v>
      </c>
      <c r="R8324">
        <v>891012369</v>
      </c>
    </row>
    <row r="8325" spans="1:18">
      <c r="A8325" t="s">
        <v>1640</v>
      </c>
      <c r="B8325" t="s">
        <v>1707</v>
      </c>
      <c r="C8325">
        <v>201004</v>
      </c>
      <c r="D8325">
        <v>0</v>
      </c>
      <c r="E8325" t="s">
        <v>1302</v>
      </c>
      <c r="F8325">
        <v>0</v>
      </c>
      <c r="G8325">
        <v>0</v>
      </c>
      <c r="H8325">
        <v>0</v>
      </c>
      <c r="I8325">
        <v>43112058600</v>
      </c>
      <c r="J8325">
        <v>4</v>
      </c>
      <c r="K8325" t="s">
        <v>1642</v>
      </c>
      <c r="L8325">
        <v>2531</v>
      </c>
      <c r="M8325" t="s">
        <v>1214</v>
      </c>
      <c r="N8325" t="s">
        <v>1643</v>
      </c>
      <c r="O8325">
        <v>0</v>
      </c>
      <c r="P8325" t="s">
        <v>1322</v>
      </c>
      <c r="Q8325">
        <v>19980331</v>
      </c>
      <c r="R8325">
        <v>891012369</v>
      </c>
    </row>
    <row r="8326" spans="1:18">
      <c r="A8326" t="s">
        <v>1640</v>
      </c>
      <c r="B8326" t="s">
        <v>1708</v>
      </c>
      <c r="C8326">
        <v>201004</v>
      </c>
      <c r="D8326">
        <v>0</v>
      </c>
      <c r="E8326" t="s">
        <v>1302</v>
      </c>
      <c r="F8326">
        <v>0</v>
      </c>
      <c r="G8326">
        <v>0</v>
      </c>
      <c r="H8326">
        <v>0</v>
      </c>
      <c r="I8326">
        <v>43112059000</v>
      </c>
      <c r="J8326">
        <v>4</v>
      </c>
      <c r="K8326" t="s">
        <v>1642</v>
      </c>
      <c r="L8326">
        <v>2531</v>
      </c>
      <c r="M8326" t="s">
        <v>1214</v>
      </c>
      <c r="N8326" t="s">
        <v>1643</v>
      </c>
      <c r="O8326">
        <v>0</v>
      </c>
      <c r="P8326" t="s">
        <v>1322</v>
      </c>
      <c r="Q8326">
        <v>20051231</v>
      </c>
      <c r="R8326">
        <v>891012369</v>
      </c>
    </row>
    <row r="8327" spans="1:18">
      <c r="A8327" t="s">
        <v>1640</v>
      </c>
      <c r="B8327" t="s">
        <v>1709</v>
      </c>
      <c r="C8327">
        <v>201004</v>
      </c>
      <c r="D8327">
        <v>0</v>
      </c>
      <c r="E8327" t="s">
        <v>1302</v>
      </c>
      <c r="F8327">
        <v>0</v>
      </c>
      <c r="G8327">
        <v>0</v>
      </c>
      <c r="H8327">
        <v>0</v>
      </c>
      <c r="I8327">
        <v>43112059200</v>
      </c>
      <c r="J8327">
        <v>4</v>
      </c>
      <c r="K8327" t="s">
        <v>1642</v>
      </c>
      <c r="L8327">
        <v>2531</v>
      </c>
      <c r="M8327" t="s">
        <v>1214</v>
      </c>
      <c r="N8327" t="s">
        <v>1643</v>
      </c>
      <c r="O8327">
        <v>0</v>
      </c>
      <c r="P8327" t="s">
        <v>1207</v>
      </c>
      <c r="R8327">
        <v>891012369</v>
      </c>
    </row>
    <row r="8328" spans="1:18">
      <c r="A8328" t="s">
        <v>1640</v>
      </c>
      <c r="B8328" t="s">
        <v>1710</v>
      </c>
      <c r="C8328">
        <v>201004</v>
      </c>
      <c r="D8328">
        <v>0</v>
      </c>
      <c r="E8328" t="s">
        <v>1302</v>
      </c>
      <c r="F8328">
        <v>0</v>
      </c>
      <c r="G8328">
        <v>0</v>
      </c>
      <c r="H8328">
        <v>0</v>
      </c>
      <c r="I8328">
        <v>43112060200</v>
      </c>
      <c r="J8328">
        <v>4</v>
      </c>
      <c r="K8328" t="s">
        <v>1642</v>
      </c>
      <c r="L8328">
        <v>2531</v>
      </c>
      <c r="M8328" t="s">
        <v>1214</v>
      </c>
      <c r="N8328" t="s">
        <v>1643</v>
      </c>
      <c r="O8328">
        <v>0</v>
      </c>
      <c r="P8328" t="s">
        <v>1322</v>
      </c>
      <c r="Q8328">
        <v>19980331</v>
      </c>
      <c r="R8328">
        <v>891012369</v>
      </c>
    </row>
    <row r="8329" spans="1:18">
      <c r="A8329" t="s">
        <v>1640</v>
      </c>
      <c r="B8329" t="s">
        <v>1691</v>
      </c>
      <c r="C8329">
        <v>201005</v>
      </c>
      <c r="D8329">
        <v>0</v>
      </c>
      <c r="E8329" t="s">
        <v>1302</v>
      </c>
      <c r="F8329">
        <v>0</v>
      </c>
      <c r="G8329">
        <v>0</v>
      </c>
      <c r="H8329">
        <v>0</v>
      </c>
      <c r="I8329">
        <v>43112050100</v>
      </c>
      <c r="J8329">
        <v>4</v>
      </c>
      <c r="K8329" t="s">
        <v>1642</v>
      </c>
      <c r="L8329">
        <v>2531</v>
      </c>
      <c r="M8329" t="s">
        <v>1214</v>
      </c>
      <c r="N8329" t="s">
        <v>1643</v>
      </c>
      <c r="O8329">
        <v>0</v>
      </c>
      <c r="P8329" t="s">
        <v>1207</v>
      </c>
      <c r="Q8329">
        <v>19820701</v>
      </c>
      <c r="R8329">
        <v>891012369</v>
      </c>
    </row>
    <row r="8330" spans="1:18">
      <c r="A8330" t="s">
        <v>1640</v>
      </c>
      <c r="B8330" t="s">
        <v>1692</v>
      </c>
      <c r="C8330">
        <v>201005</v>
      </c>
      <c r="D8330">
        <v>0</v>
      </c>
      <c r="E8330" t="s">
        <v>1302</v>
      </c>
      <c r="F8330">
        <v>0</v>
      </c>
      <c r="G8330">
        <v>0</v>
      </c>
      <c r="H8330">
        <v>0</v>
      </c>
      <c r="I8330">
        <v>43112050600</v>
      </c>
      <c r="J8330">
        <v>4</v>
      </c>
      <c r="K8330" t="s">
        <v>1642</v>
      </c>
      <c r="L8330">
        <v>2531</v>
      </c>
      <c r="M8330" t="s">
        <v>1214</v>
      </c>
      <c r="N8330" t="s">
        <v>1643</v>
      </c>
      <c r="O8330">
        <v>0</v>
      </c>
      <c r="P8330" t="s">
        <v>1207</v>
      </c>
      <c r="Q8330">
        <v>19820801</v>
      </c>
      <c r="R8330">
        <v>891012369</v>
      </c>
    </row>
    <row r="8331" spans="1:18">
      <c r="A8331" t="s">
        <v>1640</v>
      </c>
      <c r="B8331" t="s">
        <v>1693</v>
      </c>
      <c r="C8331">
        <v>201005</v>
      </c>
      <c r="D8331">
        <v>0</v>
      </c>
      <c r="E8331" t="s">
        <v>1302</v>
      </c>
      <c r="F8331">
        <v>0</v>
      </c>
      <c r="G8331">
        <v>0</v>
      </c>
      <c r="H8331">
        <v>0</v>
      </c>
      <c r="I8331">
        <v>43112051600</v>
      </c>
      <c r="J8331">
        <v>4</v>
      </c>
      <c r="K8331" t="s">
        <v>1642</v>
      </c>
      <c r="L8331">
        <v>2531</v>
      </c>
      <c r="M8331" t="s">
        <v>1214</v>
      </c>
      <c r="N8331" t="s">
        <v>1643</v>
      </c>
      <c r="O8331">
        <v>0</v>
      </c>
      <c r="P8331" t="s">
        <v>1207</v>
      </c>
      <c r="Q8331">
        <v>19821001</v>
      </c>
      <c r="R8331">
        <v>891012369</v>
      </c>
    </row>
    <row r="8332" spans="1:18">
      <c r="A8332" t="s">
        <v>1640</v>
      </c>
      <c r="B8332" t="s">
        <v>1694</v>
      </c>
      <c r="C8332">
        <v>201005</v>
      </c>
      <c r="D8332">
        <v>0</v>
      </c>
      <c r="E8332" t="s">
        <v>1302</v>
      </c>
      <c r="F8332">
        <v>0</v>
      </c>
      <c r="G8332">
        <v>0</v>
      </c>
      <c r="H8332">
        <v>0</v>
      </c>
      <c r="I8332">
        <v>43112054000</v>
      </c>
      <c r="J8332">
        <v>4</v>
      </c>
      <c r="K8332" t="s">
        <v>1642</v>
      </c>
      <c r="L8332">
        <v>2531</v>
      </c>
      <c r="M8332" t="s">
        <v>1214</v>
      </c>
      <c r="N8332" t="s">
        <v>1643</v>
      </c>
      <c r="O8332">
        <v>0</v>
      </c>
      <c r="P8332" t="s">
        <v>1207</v>
      </c>
      <c r="Q8332">
        <v>19830501</v>
      </c>
      <c r="R8332">
        <v>891012369</v>
      </c>
    </row>
    <row r="8333" spans="1:18">
      <c r="A8333" t="s">
        <v>1640</v>
      </c>
      <c r="B8333" t="s">
        <v>1695</v>
      </c>
      <c r="C8333">
        <v>201005</v>
      </c>
      <c r="D8333">
        <v>0</v>
      </c>
      <c r="E8333" t="s">
        <v>1302</v>
      </c>
      <c r="F8333">
        <v>0</v>
      </c>
      <c r="G8333">
        <v>0</v>
      </c>
      <c r="H8333">
        <v>0</v>
      </c>
      <c r="I8333">
        <v>43112053500</v>
      </c>
      <c r="J8333">
        <v>4</v>
      </c>
      <c r="K8333" t="s">
        <v>1642</v>
      </c>
      <c r="L8333">
        <v>2531</v>
      </c>
      <c r="M8333" t="s">
        <v>1214</v>
      </c>
      <c r="N8333" t="s">
        <v>1643</v>
      </c>
      <c r="O8333">
        <v>0</v>
      </c>
      <c r="P8333" t="s">
        <v>1207</v>
      </c>
      <c r="Q8333">
        <v>19830401</v>
      </c>
      <c r="R8333">
        <v>891012369</v>
      </c>
    </row>
    <row r="8334" spans="1:18">
      <c r="A8334" t="s">
        <v>1640</v>
      </c>
      <c r="B8334" t="s">
        <v>1696</v>
      </c>
      <c r="C8334">
        <v>201005</v>
      </c>
      <c r="D8334">
        <v>0</v>
      </c>
      <c r="E8334" t="s">
        <v>1302</v>
      </c>
      <c r="F8334">
        <v>0</v>
      </c>
      <c r="G8334">
        <v>0</v>
      </c>
      <c r="H8334">
        <v>0</v>
      </c>
      <c r="I8334">
        <v>43112054100</v>
      </c>
      <c r="J8334">
        <v>4</v>
      </c>
      <c r="K8334" t="s">
        <v>1642</v>
      </c>
      <c r="L8334">
        <v>2531</v>
      </c>
      <c r="M8334" t="s">
        <v>1214</v>
      </c>
      <c r="N8334" t="s">
        <v>1643</v>
      </c>
      <c r="O8334">
        <v>0</v>
      </c>
      <c r="P8334" t="s">
        <v>1207</v>
      </c>
      <c r="Q8334">
        <v>19830501</v>
      </c>
      <c r="R8334">
        <v>891012369</v>
      </c>
    </row>
    <row r="8335" spans="1:18">
      <c r="A8335" t="s">
        <v>1640</v>
      </c>
      <c r="B8335" t="s">
        <v>1697</v>
      </c>
      <c r="C8335">
        <v>201005</v>
      </c>
      <c r="D8335">
        <v>0</v>
      </c>
      <c r="E8335" t="s">
        <v>1302</v>
      </c>
      <c r="F8335">
        <v>0</v>
      </c>
      <c r="G8335">
        <v>0</v>
      </c>
      <c r="H8335">
        <v>0</v>
      </c>
      <c r="I8335">
        <v>43112055400</v>
      </c>
      <c r="J8335">
        <v>4</v>
      </c>
      <c r="K8335" t="s">
        <v>1642</v>
      </c>
      <c r="L8335">
        <v>2531</v>
      </c>
      <c r="M8335" t="s">
        <v>1214</v>
      </c>
      <c r="N8335" t="s">
        <v>1643</v>
      </c>
      <c r="O8335">
        <v>0</v>
      </c>
      <c r="P8335" t="s">
        <v>1423</v>
      </c>
      <c r="Q8335">
        <v>19980331</v>
      </c>
      <c r="R8335">
        <v>891012369</v>
      </c>
    </row>
    <row r="8336" spans="1:18">
      <c r="A8336" t="s">
        <v>1640</v>
      </c>
      <c r="B8336" t="s">
        <v>1698</v>
      </c>
      <c r="C8336">
        <v>201005</v>
      </c>
      <c r="D8336">
        <v>0</v>
      </c>
      <c r="E8336" t="s">
        <v>1302</v>
      </c>
      <c r="F8336">
        <v>0</v>
      </c>
      <c r="G8336">
        <v>0</v>
      </c>
      <c r="H8336">
        <v>0</v>
      </c>
      <c r="I8336">
        <v>43112055400</v>
      </c>
      <c r="J8336">
        <v>4</v>
      </c>
      <c r="K8336" t="s">
        <v>1642</v>
      </c>
      <c r="L8336">
        <v>2531</v>
      </c>
      <c r="M8336" t="s">
        <v>1214</v>
      </c>
      <c r="N8336" t="s">
        <v>1643</v>
      </c>
      <c r="O8336">
        <v>0</v>
      </c>
      <c r="P8336" t="s">
        <v>1425</v>
      </c>
      <c r="Q8336">
        <v>19980331</v>
      </c>
      <c r="R8336">
        <v>891012369</v>
      </c>
    </row>
    <row r="8337" spans="1:18">
      <c r="A8337" t="s">
        <v>1640</v>
      </c>
      <c r="B8337" t="s">
        <v>1699</v>
      </c>
      <c r="C8337">
        <v>201005</v>
      </c>
      <c r="D8337">
        <v>0</v>
      </c>
      <c r="E8337" t="s">
        <v>1302</v>
      </c>
      <c r="F8337">
        <v>0</v>
      </c>
      <c r="G8337">
        <v>0</v>
      </c>
      <c r="H8337">
        <v>0</v>
      </c>
      <c r="I8337">
        <v>43112055900</v>
      </c>
      <c r="J8337">
        <v>4</v>
      </c>
      <c r="K8337" t="s">
        <v>1642</v>
      </c>
      <c r="L8337">
        <v>2531</v>
      </c>
      <c r="M8337" t="s">
        <v>1214</v>
      </c>
      <c r="N8337" t="s">
        <v>1643</v>
      </c>
      <c r="O8337">
        <v>0</v>
      </c>
      <c r="P8337" t="s">
        <v>1207</v>
      </c>
      <c r="Q8337">
        <v>19980331</v>
      </c>
      <c r="R8337">
        <v>891012369</v>
      </c>
    </row>
    <row r="8338" spans="1:18">
      <c r="A8338" t="s">
        <v>1640</v>
      </c>
      <c r="B8338" t="s">
        <v>1700</v>
      </c>
      <c r="C8338">
        <v>201005</v>
      </c>
      <c r="D8338">
        <v>0</v>
      </c>
      <c r="E8338" t="s">
        <v>1302</v>
      </c>
      <c r="F8338">
        <v>0</v>
      </c>
      <c r="G8338">
        <v>0</v>
      </c>
      <c r="H8338">
        <v>0</v>
      </c>
      <c r="I8338">
        <v>43112058500</v>
      </c>
      <c r="J8338">
        <v>4</v>
      </c>
      <c r="K8338" t="s">
        <v>1642</v>
      </c>
      <c r="L8338">
        <v>2531</v>
      </c>
      <c r="M8338" t="s">
        <v>1214</v>
      </c>
      <c r="N8338" t="s">
        <v>1643</v>
      </c>
      <c r="O8338">
        <v>0</v>
      </c>
      <c r="P8338" t="s">
        <v>1423</v>
      </c>
      <c r="Q8338">
        <v>19980430</v>
      </c>
      <c r="R8338">
        <v>891012369</v>
      </c>
    </row>
    <row r="8339" spans="1:18">
      <c r="A8339" t="s">
        <v>1640</v>
      </c>
      <c r="B8339" t="s">
        <v>1701</v>
      </c>
      <c r="C8339">
        <v>201005</v>
      </c>
      <c r="D8339">
        <v>0</v>
      </c>
      <c r="E8339" t="s">
        <v>1302</v>
      </c>
      <c r="F8339">
        <v>0</v>
      </c>
      <c r="G8339">
        <v>0</v>
      </c>
      <c r="H8339">
        <v>0</v>
      </c>
      <c r="I8339">
        <v>43112058500</v>
      </c>
      <c r="J8339">
        <v>4</v>
      </c>
      <c r="K8339" t="s">
        <v>1642</v>
      </c>
      <c r="L8339">
        <v>2531</v>
      </c>
      <c r="M8339" t="s">
        <v>1214</v>
      </c>
      <c r="N8339" t="s">
        <v>1643</v>
      </c>
      <c r="O8339">
        <v>0</v>
      </c>
      <c r="P8339" t="s">
        <v>1425</v>
      </c>
      <c r="Q8339">
        <v>19980331</v>
      </c>
      <c r="R8339">
        <v>891012369</v>
      </c>
    </row>
    <row r="8340" spans="1:18">
      <c r="A8340" t="s">
        <v>1640</v>
      </c>
      <c r="B8340" t="s">
        <v>1702</v>
      </c>
      <c r="C8340">
        <v>201005</v>
      </c>
      <c r="D8340">
        <v>0</v>
      </c>
      <c r="E8340" t="s">
        <v>1302</v>
      </c>
      <c r="F8340">
        <v>0</v>
      </c>
      <c r="G8340">
        <v>0</v>
      </c>
      <c r="H8340">
        <v>0</v>
      </c>
      <c r="I8340">
        <v>43112056400</v>
      </c>
      <c r="J8340">
        <v>4</v>
      </c>
      <c r="K8340" t="s">
        <v>1642</v>
      </c>
      <c r="L8340">
        <v>2531</v>
      </c>
      <c r="M8340" t="s">
        <v>1214</v>
      </c>
      <c r="N8340" t="s">
        <v>1643</v>
      </c>
      <c r="O8340">
        <v>0</v>
      </c>
      <c r="P8340" t="s">
        <v>1423</v>
      </c>
      <c r="Q8340">
        <v>19980331</v>
      </c>
      <c r="R8340">
        <v>891012369</v>
      </c>
    </row>
    <row r="8341" spans="1:18">
      <c r="A8341" t="s">
        <v>1640</v>
      </c>
      <c r="B8341" t="s">
        <v>1703</v>
      </c>
      <c r="C8341">
        <v>201005</v>
      </c>
      <c r="D8341">
        <v>0</v>
      </c>
      <c r="E8341" t="s">
        <v>1302</v>
      </c>
      <c r="F8341">
        <v>0</v>
      </c>
      <c r="G8341">
        <v>0</v>
      </c>
      <c r="H8341">
        <v>0</v>
      </c>
      <c r="I8341">
        <v>43112056400</v>
      </c>
      <c r="J8341">
        <v>4</v>
      </c>
      <c r="K8341" t="s">
        <v>1642</v>
      </c>
      <c r="L8341">
        <v>2531</v>
      </c>
      <c r="M8341" t="s">
        <v>1214</v>
      </c>
      <c r="N8341" t="s">
        <v>1643</v>
      </c>
      <c r="O8341">
        <v>0</v>
      </c>
      <c r="P8341" t="s">
        <v>1425</v>
      </c>
      <c r="Q8341">
        <v>19980331</v>
      </c>
      <c r="R8341">
        <v>891012369</v>
      </c>
    </row>
    <row r="8342" spans="1:18">
      <c r="A8342" t="s">
        <v>1640</v>
      </c>
      <c r="B8342" t="s">
        <v>1704</v>
      </c>
      <c r="C8342">
        <v>201005</v>
      </c>
      <c r="D8342">
        <v>0</v>
      </c>
      <c r="E8342" t="s">
        <v>1302</v>
      </c>
      <c r="F8342">
        <v>0</v>
      </c>
      <c r="G8342">
        <v>0</v>
      </c>
      <c r="H8342">
        <v>0</v>
      </c>
      <c r="I8342">
        <v>43112058900</v>
      </c>
      <c r="J8342">
        <v>4</v>
      </c>
      <c r="K8342" t="s">
        <v>1642</v>
      </c>
      <c r="L8342">
        <v>2531</v>
      </c>
      <c r="M8342" t="s">
        <v>1214</v>
      </c>
      <c r="N8342" t="s">
        <v>1643</v>
      </c>
      <c r="O8342">
        <v>0</v>
      </c>
      <c r="P8342" t="s">
        <v>1322</v>
      </c>
      <c r="Q8342">
        <v>19980331</v>
      </c>
      <c r="R8342">
        <v>891012369</v>
      </c>
    </row>
    <row r="8343" spans="1:18">
      <c r="A8343" t="s">
        <v>1640</v>
      </c>
      <c r="B8343" t="s">
        <v>1705</v>
      </c>
      <c r="C8343">
        <v>201005</v>
      </c>
      <c r="D8343">
        <v>0</v>
      </c>
      <c r="E8343" t="s">
        <v>1302</v>
      </c>
      <c r="F8343">
        <v>0</v>
      </c>
      <c r="G8343">
        <v>0</v>
      </c>
      <c r="H8343">
        <v>0</v>
      </c>
      <c r="I8343">
        <v>43112059100</v>
      </c>
      <c r="J8343">
        <v>4</v>
      </c>
      <c r="K8343" t="s">
        <v>1642</v>
      </c>
      <c r="L8343">
        <v>2531</v>
      </c>
      <c r="M8343" t="s">
        <v>1214</v>
      </c>
      <c r="N8343" t="s">
        <v>1643</v>
      </c>
      <c r="O8343">
        <v>0</v>
      </c>
      <c r="P8343" t="s">
        <v>1233</v>
      </c>
      <c r="R8343">
        <v>891012369</v>
      </c>
    </row>
    <row r="8344" spans="1:18">
      <c r="A8344" t="s">
        <v>1640</v>
      </c>
      <c r="B8344" t="s">
        <v>1706</v>
      </c>
      <c r="C8344">
        <v>201005</v>
      </c>
      <c r="D8344">
        <v>0</v>
      </c>
      <c r="E8344" t="s">
        <v>1302</v>
      </c>
      <c r="F8344">
        <v>0</v>
      </c>
      <c r="G8344">
        <v>0</v>
      </c>
      <c r="H8344">
        <v>0</v>
      </c>
      <c r="I8344">
        <v>43112059800</v>
      </c>
      <c r="J8344">
        <v>4</v>
      </c>
      <c r="K8344" t="s">
        <v>1642</v>
      </c>
      <c r="L8344">
        <v>2531</v>
      </c>
      <c r="M8344" t="s">
        <v>1214</v>
      </c>
      <c r="N8344" t="s">
        <v>1643</v>
      </c>
      <c r="O8344">
        <v>0</v>
      </c>
      <c r="P8344" t="s">
        <v>1322</v>
      </c>
      <c r="Q8344">
        <v>19980331</v>
      </c>
      <c r="R8344">
        <v>891012369</v>
      </c>
    </row>
    <row r="8345" spans="1:18">
      <c r="A8345" t="s">
        <v>1640</v>
      </c>
      <c r="B8345" t="s">
        <v>1707</v>
      </c>
      <c r="C8345">
        <v>201005</v>
      </c>
      <c r="D8345">
        <v>0</v>
      </c>
      <c r="E8345" t="s">
        <v>1302</v>
      </c>
      <c r="F8345">
        <v>0</v>
      </c>
      <c r="G8345">
        <v>0</v>
      </c>
      <c r="H8345">
        <v>0</v>
      </c>
      <c r="I8345">
        <v>43112058600</v>
      </c>
      <c r="J8345">
        <v>4</v>
      </c>
      <c r="K8345" t="s">
        <v>1642</v>
      </c>
      <c r="L8345">
        <v>2531</v>
      </c>
      <c r="M8345" t="s">
        <v>1214</v>
      </c>
      <c r="N8345" t="s">
        <v>1643</v>
      </c>
      <c r="O8345">
        <v>0</v>
      </c>
      <c r="P8345" t="s">
        <v>1322</v>
      </c>
      <c r="Q8345">
        <v>19980331</v>
      </c>
      <c r="R8345">
        <v>891012369</v>
      </c>
    </row>
    <row r="8346" spans="1:18">
      <c r="A8346" t="s">
        <v>1640</v>
      </c>
      <c r="B8346" t="s">
        <v>1708</v>
      </c>
      <c r="C8346">
        <v>201005</v>
      </c>
      <c r="D8346">
        <v>0</v>
      </c>
      <c r="E8346" t="s">
        <v>1302</v>
      </c>
      <c r="F8346">
        <v>0</v>
      </c>
      <c r="G8346">
        <v>0</v>
      </c>
      <c r="H8346">
        <v>0</v>
      </c>
      <c r="I8346">
        <v>43112059000</v>
      </c>
      <c r="J8346">
        <v>4</v>
      </c>
      <c r="K8346" t="s">
        <v>1642</v>
      </c>
      <c r="L8346">
        <v>2531</v>
      </c>
      <c r="M8346" t="s">
        <v>1214</v>
      </c>
      <c r="N8346" t="s">
        <v>1643</v>
      </c>
      <c r="O8346">
        <v>0</v>
      </c>
      <c r="P8346" t="s">
        <v>1322</v>
      </c>
      <c r="Q8346">
        <v>20051231</v>
      </c>
      <c r="R8346">
        <v>891012369</v>
      </c>
    </row>
    <row r="8347" spans="1:18">
      <c r="A8347" t="s">
        <v>1640</v>
      </c>
      <c r="B8347" t="s">
        <v>1709</v>
      </c>
      <c r="C8347">
        <v>201005</v>
      </c>
      <c r="D8347">
        <v>0</v>
      </c>
      <c r="E8347" t="s">
        <v>1302</v>
      </c>
      <c r="F8347">
        <v>0</v>
      </c>
      <c r="G8347">
        <v>0</v>
      </c>
      <c r="H8347">
        <v>0</v>
      </c>
      <c r="I8347">
        <v>43112059200</v>
      </c>
      <c r="J8347">
        <v>4</v>
      </c>
      <c r="K8347" t="s">
        <v>1642</v>
      </c>
      <c r="L8347">
        <v>2531</v>
      </c>
      <c r="M8347" t="s">
        <v>1214</v>
      </c>
      <c r="N8347" t="s">
        <v>1643</v>
      </c>
      <c r="O8347">
        <v>0</v>
      </c>
      <c r="P8347" t="s">
        <v>1207</v>
      </c>
      <c r="R8347">
        <v>891012369</v>
      </c>
    </row>
    <row r="8348" spans="1:18">
      <c r="A8348" t="s">
        <v>1640</v>
      </c>
      <c r="B8348" t="s">
        <v>1710</v>
      </c>
      <c r="C8348">
        <v>201005</v>
      </c>
      <c r="D8348">
        <v>0</v>
      </c>
      <c r="E8348" t="s">
        <v>1302</v>
      </c>
      <c r="F8348">
        <v>0</v>
      </c>
      <c r="G8348">
        <v>0</v>
      </c>
      <c r="H8348">
        <v>0</v>
      </c>
      <c r="I8348">
        <v>43112060200</v>
      </c>
      <c r="J8348">
        <v>4</v>
      </c>
      <c r="K8348" t="s">
        <v>1642</v>
      </c>
      <c r="L8348">
        <v>2531</v>
      </c>
      <c r="M8348" t="s">
        <v>1214</v>
      </c>
      <c r="N8348" t="s">
        <v>1643</v>
      </c>
      <c r="O8348">
        <v>0</v>
      </c>
      <c r="P8348" t="s">
        <v>1322</v>
      </c>
      <c r="Q8348">
        <v>19980331</v>
      </c>
      <c r="R8348">
        <v>891012369</v>
      </c>
    </row>
    <row r="8349" spans="1:18">
      <c r="A8349" t="s">
        <v>1640</v>
      </c>
      <c r="B8349" t="s">
        <v>1691</v>
      </c>
      <c r="C8349">
        <v>201006</v>
      </c>
      <c r="D8349">
        <v>0</v>
      </c>
      <c r="E8349" t="s">
        <v>1302</v>
      </c>
      <c r="F8349">
        <v>0</v>
      </c>
      <c r="G8349">
        <v>0</v>
      </c>
      <c r="H8349">
        <v>0</v>
      </c>
      <c r="I8349">
        <v>43112050100</v>
      </c>
      <c r="J8349">
        <v>4</v>
      </c>
      <c r="K8349" t="s">
        <v>1642</v>
      </c>
      <c r="L8349">
        <v>2531</v>
      </c>
      <c r="M8349" t="s">
        <v>1214</v>
      </c>
      <c r="N8349" t="s">
        <v>1643</v>
      </c>
      <c r="O8349">
        <v>0</v>
      </c>
      <c r="P8349" t="s">
        <v>1207</v>
      </c>
      <c r="Q8349">
        <v>19820701</v>
      </c>
      <c r="R8349">
        <v>891012369</v>
      </c>
    </row>
    <row r="8350" spans="1:18">
      <c r="A8350" t="s">
        <v>1640</v>
      </c>
      <c r="B8350" t="s">
        <v>1692</v>
      </c>
      <c r="C8350">
        <v>201006</v>
      </c>
      <c r="D8350">
        <v>0</v>
      </c>
      <c r="E8350" t="s">
        <v>1302</v>
      </c>
      <c r="F8350">
        <v>0</v>
      </c>
      <c r="G8350">
        <v>0</v>
      </c>
      <c r="H8350">
        <v>0</v>
      </c>
      <c r="I8350">
        <v>43112050600</v>
      </c>
      <c r="J8350">
        <v>4</v>
      </c>
      <c r="K8350" t="s">
        <v>1642</v>
      </c>
      <c r="L8350">
        <v>2531</v>
      </c>
      <c r="M8350" t="s">
        <v>1214</v>
      </c>
      <c r="N8350" t="s">
        <v>1643</v>
      </c>
      <c r="O8350">
        <v>0</v>
      </c>
      <c r="P8350" t="s">
        <v>1207</v>
      </c>
      <c r="Q8350">
        <v>19820801</v>
      </c>
      <c r="R8350">
        <v>891012369</v>
      </c>
    </row>
    <row r="8351" spans="1:18">
      <c r="A8351" t="s">
        <v>1640</v>
      </c>
      <c r="B8351" t="s">
        <v>1693</v>
      </c>
      <c r="C8351">
        <v>201006</v>
      </c>
      <c r="D8351">
        <v>0</v>
      </c>
      <c r="E8351" t="s">
        <v>1302</v>
      </c>
      <c r="F8351">
        <v>0</v>
      </c>
      <c r="G8351">
        <v>0</v>
      </c>
      <c r="H8351">
        <v>0</v>
      </c>
      <c r="I8351">
        <v>43112051600</v>
      </c>
      <c r="J8351">
        <v>4</v>
      </c>
      <c r="K8351" t="s">
        <v>1642</v>
      </c>
      <c r="L8351">
        <v>2531</v>
      </c>
      <c r="M8351" t="s">
        <v>1214</v>
      </c>
      <c r="N8351" t="s">
        <v>1643</v>
      </c>
      <c r="O8351">
        <v>0</v>
      </c>
      <c r="P8351" t="s">
        <v>1207</v>
      </c>
      <c r="Q8351">
        <v>19821001</v>
      </c>
      <c r="R8351">
        <v>891012369</v>
      </c>
    </row>
    <row r="8352" spans="1:18">
      <c r="A8352" t="s">
        <v>1640</v>
      </c>
      <c r="B8352" t="s">
        <v>1694</v>
      </c>
      <c r="C8352">
        <v>201006</v>
      </c>
      <c r="D8352">
        <v>0</v>
      </c>
      <c r="E8352" t="s">
        <v>1302</v>
      </c>
      <c r="F8352">
        <v>0</v>
      </c>
      <c r="G8352">
        <v>0</v>
      </c>
      <c r="H8352">
        <v>0</v>
      </c>
      <c r="I8352">
        <v>43112054000</v>
      </c>
      <c r="J8352">
        <v>4</v>
      </c>
      <c r="K8352" t="s">
        <v>1642</v>
      </c>
      <c r="L8352">
        <v>2531</v>
      </c>
      <c r="M8352" t="s">
        <v>1214</v>
      </c>
      <c r="N8352" t="s">
        <v>1643</v>
      </c>
      <c r="O8352">
        <v>0</v>
      </c>
      <c r="P8352" t="s">
        <v>1207</v>
      </c>
      <c r="Q8352">
        <v>19830501</v>
      </c>
      <c r="R8352">
        <v>891012369</v>
      </c>
    </row>
    <row r="8353" spans="1:18">
      <c r="A8353" t="s">
        <v>1640</v>
      </c>
      <c r="B8353" t="s">
        <v>1695</v>
      </c>
      <c r="C8353">
        <v>201006</v>
      </c>
      <c r="D8353">
        <v>0</v>
      </c>
      <c r="E8353" t="s">
        <v>1302</v>
      </c>
      <c r="F8353">
        <v>0</v>
      </c>
      <c r="G8353">
        <v>0</v>
      </c>
      <c r="H8353">
        <v>0</v>
      </c>
      <c r="I8353">
        <v>43112053500</v>
      </c>
      <c r="J8353">
        <v>4</v>
      </c>
      <c r="K8353" t="s">
        <v>1642</v>
      </c>
      <c r="L8353">
        <v>2531</v>
      </c>
      <c r="M8353" t="s">
        <v>1214</v>
      </c>
      <c r="N8353" t="s">
        <v>1643</v>
      </c>
      <c r="O8353">
        <v>0</v>
      </c>
      <c r="P8353" t="s">
        <v>1207</v>
      </c>
      <c r="Q8353">
        <v>19830401</v>
      </c>
      <c r="R8353">
        <v>891012369</v>
      </c>
    </row>
    <row r="8354" spans="1:18">
      <c r="A8354" t="s">
        <v>1640</v>
      </c>
      <c r="B8354" t="s">
        <v>1696</v>
      </c>
      <c r="C8354">
        <v>201006</v>
      </c>
      <c r="D8354">
        <v>0</v>
      </c>
      <c r="E8354" t="s">
        <v>1302</v>
      </c>
      <c r="F8354">
        <v>0</v>
      </c>
      <c r="G8354">
        <v>0</v>
      </c>
      <c r="H8354">
        <v>0</v>
      </c>
      <c r="I8354">
        <v>43112054100</v>
      </c>
      <c r="J8354">
        <v>4</v>
      </c>
      <c r="K8354" t="s">
        <v>1642</v>
      </c>
      <c r="L8354">
        <v>2531</v>
      </c>
      <c r="M8354" t="s">
        <v>1214</v>
      </c>
      <c r="N8354" t="s">
        <v>1643</v>
      </c>
      <c r="O8354">
        <v>0</v>
      </c>
      <c r="P8354" t="s">
        <v>1207</v>
      </c>
      <c r="Q8354">
        <v>19830501</v>
      </c>
      <c r="R8354">
        <v>891012369</v>
      </c>
    </row>
    <row r="8355" spans="1:18">
      <c r="A8355" t="s">
        <v>1640</v>
      </c>
      <c r="B8355" t="s">
        <v>1697</v>
      </c>
      <c r="C8355">
        <v>201006</v>
      </c>
      <c r="D8355">
        <v>0</v>
      </c>
      <c r="E8355" t="s">
        <v>1302</v>
      </c>
      <c r="F8355">
        <v>0</v>
      </c>
      <c r="G8355">
        <v>0</v>
      </c>
      <c r="H8355">
        <v>0</v>
      </c>
      <c r="I8355">
        <v>43112055400</v>
      </c>
      <c r="J8355">
        <v>4</v>
      </c>
      <c r="K8355" t="s">
        <v>1642</v>
      </c>
      <c r="L8355">
        <v>2531</v>
      </c>
      <c r="M8355" t="s">
        <v>1214</v>
      </c>
      <c r="N8355" t="s">
        <v>1643</v>
      </c>
      <c r="O8355">
        <v>0</v>
      </c>
      <c r="P8355" t="s">
        <v>1423</v>
      </c>
      <c r="Q8355">
        <v>19980331</v>
      </c>
      <c r="R8355">
        <v>891012369</v>
      </c>
    </row>
    <row r="8356" spans="1:18">
      <c r="A8356" t="s">
        <v>1640</v>
      </c>
      <c r="B8356" t="s">
        <v>1698</v>
      </c>
      <c r="C8356">
        <v>201006</v>
      </c>
      <c r="D8356">
        <v>0</v>
      </c>
      <c r="E8356" t="s">
        <v>1302</v>
      </c>
      <c r="F8356">
        <v>0</v>
      </c>
      <c r="G8356">
        <v>0</v>
      </c>
      <c r="H8356">
        <v>0</v>
      </c>
      <c r="I8356">
        <v>43112055400</v>
      </c>
      <c r="J8356">
        <v>4</v>
      </c>
      <c r="K8356" t="s">
        <v>1642</v>
      </c>
      <c r="L8356">
        <v>2531</v>
      </c>
      <c r="M8356" t="s">
        <v>1214</v>
      </c>
      <c r="N8356" t="s">
        <v>1643</v>
      </c>
      <c r="O8356">
        <v>0</v>
      </c>
      <c r="P8356" t="s">
        <v>1425</v>
      </c>
      <c r="Q8356">
        <v>19980331</v>
      </c>
      <c r="R8356">
        <v>891012369</v>
      </c>
    </row>
    <row r="8357" spans="1:18">
      <c r="A8357" t="s">
        <v>1640</v>
      </c>
      <c r="B8357" t="s">
        <v>1699</v>
      </c>
      <c r="C8357">
        <v>201006</v>
      </c>
      <c r="D8357">
        <v>0</v>
      </c>
      <c r="E8357" t="s">
        <v>1302</v>
      </c>
      <c r="F8357">
        <v>0</v>
      </c>
      <c r="G8357">
        <v>0</v>
      </c>
      <c r="H8357">
        <v>0</v>
      </c>
      <c r="I8357">
        <v>43112055900</v>
      </c>
      <c r="J8357">
        <v>4</v>
      </c>
      <c r="K8357" t="s">
        <v>1642</v>
      </c>
      <c r="L8357">
        <v>2531</v>
      </c>
      <c r="M8357" t="s">
        <v>1214</v>
      </c>
      <c r="N8357" t="s">
        <v>1643</v>
      </c>
      <c r="O8357">
        <v>0</v>
      </c>
      <c r="P8357" t="s">
        <v>1207</v>
      </c>
      <c r="Q8357">
        <v>19980331</v>
      </c>
      <c r="R8357">
        <v>891012369</v>
      </c>
    </row>
    <row r="8358" spans="1:18">
      <c r="A8358" t="s">
        <v>1640</v>
      </c>
      <c r="B8358" t="s">
        <v>1700</v>
      </c>
      <c r="C8358">
        <v>201006</v>
      </c>
      <c r="D8358">
        <v>0</v>
      </c>
      <c r="E8358" t="s">
        <v>1302</v>
      </c>
      <c r="F8358">
        <v>0</v>
      </c>
      <c r="G8358">
        <v>0</v>
      </c>
      <c r="H8358">
        <v>0</v>
      </c>
      <c r="I8358">
        <v>43112058500</v>
      </c>
      <c r="J8358">
        <v>4</v>
      </c>
      <c r="K8358" t="s">
        <v>1642</v>
      </c>
      <c r="L8358">
        <v>2531</v>
      </c>
      <c r="M8358" t="s">
        <v>1214</v>
      </c>
      <c r="N8358" t="s">
        <v>1643</v>
      </c>
      <c r="O8358">
        <v>0</v>
      </c>
      <c r="P8358" t="s">
        <v>1423</v>
      </c>
      <c r="Q8358">
        <v>19980430</v>
      </c>
      <c r="R8358">
        <v>891012369</v>
      </c>
    </row>
    <row r="8359" spans="1:18">
      <c r="A8359" t="s">
        <v>1640</v>
      </c>
      <c r="B8359" t="s">
        <v>1701</v>
      </c>
      <c r="C8359">
        <v>201006</v>
      </c>
      <c r="D8359">
        <v>0</v>
      </c>
      <c r="E8359" t="s">
        <v>1302</v>
      </c>
      <c r="F8359">
        <v>0</v>
      </c>
      <c r="G8359">
        <v>0</v>
      </c>
      <c r="H8359">
        <v>0</v>
      </c>
      <c r="I8359">
        <v>43112058500</v>
      </c>
      <c r="J8359">
        <v>4</v>
      </c>
      <c r="K8359" t="s">
        <v>1642</v>
      </c>
      <c r="L8359">
        <v>2531</v>
      </c>
      <c r="M8359" t="s">
        <v>1214</v>
      </c>
      <c r="N8359" t="s">
        <v>1643</v>
      </c>
      <c r="O8359">
        <v>0</v>
      </c>
      <c r="P8359" t="s">
        <v>1425</v>
      </c>
      <c r="Q8359">
        <v>19980331</v>
      </c>
      <c r="R8359">
        <v>891012369</v>
      </c>
    </row>
    <row r="8360" spans="1:18">
      <c r="A8360" t="s">
        <v>1640</v>
      </c>
      <c r="B8360" t="s">
        <v>1702</v>
      </c>
      <c r="C8360">
        <v>201006</v>
      </c>
      <c r="D8360">
        <v>0</v>
      </c>
      <c r="E8360" t="s">
        <v>1302</v>
      </c>
      <c r="F8360">
        <v>0</v>
      </c>
      <c r="G8360">
        <v>0</v>
      </c>
      <c r="H8360">
        <v>0</v>
      </c>
      <c r="I8360">
        <v>43112056400</v>
      </c>
      <c r="J8360">
        <v>4</v>
      </c>
      <c r="K8360" t="s">
        <v>1642</v>
      </c>
      <c r="L8360">
        <v>2531</v>
      </c>
      <c r="M8360" t="s">
        <v>1214</v>
      </c>
      <c r="N8360" t="s">
        <v>1643</v>
      </c>
      <c r="O8360">
        <v>0</v>
      </c>
      <c r="P8360" t="s">
        <v>1423</v>
      </c>
      <c r="Q8360">
        <v>19980331</v>
      </c>
      <c r="R8360">
        <v>891012369</v>
      </c>
    </row>
    <row r="8361" spans="1:18">
      <c r="A8361" t="s">
        <v>1640</v>
      </c>
      <c r="B8361" t="s">
        <v>1703</v>
      </c>
      <c r="C8361">
        <v>201006</v>
      </c>
      <c r="D8361">
        <v>0</v>
      </c>
      <c r="E8361" t="s">
        <v>1302</v>
      </c>
      <c r="F8361">
        <v>0</v>
      </c>
      <c r="G8361">
        <v>0</v>
      </c>
      <c r="H8361">
        <v>0</v>
      </c>
      <c r="I8361">
        <v>43112056400</v>
      </c>
      <c r="J8361">
        <v>4</v>
      </c>
      <c r="K8361" t="s">
        <v>1642</v>
      </c>
      <c r="L8361">
        <v>2531</v>
      </c>
      <c r="M8361" t="s">
        <v>1214</v>
      </c>
      <c r="N8361" t="s">
        <v>1643</v>
      </c>
      <c r="O8361">
        <v>0</v>
      </c>
      <c r="P8361" t="s">
        <v>1425</v>
      </c>
      <c r="Q8361">
        <v>19980331</v>
      </c>
      <c r="R8361">
        <v>891012369</v>
      </c>
    </row>
    <row r="8362" spans="1:18">
      <c r="A8362" t="s">
        <v>1640</v>
      </c>
      <c r="B8362" t="s">
        <v>1704</v>
      </c>
      <c r="C8362">
        <v>201006</v>
      </c>
      <c r="D8362">
        <v>0</v>
      </c>
      <c r="E8362" t="s">
        <v>1302</v>
      </c>
      <c r="F8362">
        <v>0</v>
      </c>
      <c r="G8362">
        <v>0</v>
      </c>
      <c r="H8362">
        <v>0</v>
      </c>
      <c r="I8362">
        <v>43112058900</v>
      </c>
      <c r="J8362">
        <v>4</v>
      </c>
      <c r="K8362" t="s">
        <v>1642</v>
      </c>
      <c r="L8362">
        <v>2531</v>
      </c>
      <c r="M8362" t="s">
        <v>1214</v>
      </c>
      <c r="N8362" t="s">
        <v>1643</v>
      </c>
      <c r="O8362">
        <v>0</v>
      </c>
      <c r="P8362" t="s">
        <v>1322</v>
      </c>
      <c r="Q8362">
        <v>19980331</v>
      </c>
      <c r="R8362">
        <v>891012369</v>
      </c>
    </row>
    <row r="8363" spans="1:18">
      <c r="A8363" t="s">
        <v>1640</v>
      </c>
      <c r="B8363" t="s">
        <v>1705</v>
      </c>
      <c r="C8363">
        <v>201006</v>
      </c>
      <c r="D8363">
        <v>0</v>
      </c>
      <c r="E8363" t="s">
        <v>1302</v>
      </c>
      <c r="F8363">
        <v>0</v>
      </c>
      <c r="G8363">
        <v>0</v>
      </c>
      <c r="H8363">
        <v>0</v>
      </c>
      <c r="I8363">
        <v>43112059100</v>
      </c>
      <c r="J8363">
        <v>4</v>
      </c>
      <c r="K8363" t="s">
        <v>1642</v>
      </c>
      <c r="L8363">
        <v>2531</v>
      </c>
      <c r="M8363" t="s">
        <v>1214</v>
      </c>
      <c r="N8363" t="s">
        <v>1643</v>
      </c>
      <c r="O8363">
        <v>0</v>
      </c>
      <c r="P8363" t="s">
        <v>1233</v>
      </c>
      <c r="R8363">
        <v>891012369</v>
      </c>
    </row>
    <row r="8364" spans="1:18">
      <c r="A8364" t="s">
        <v>1640</v>
      </c>
      <c r="B8364" t="s">
        <v>1706</v>
      </c>
      <c r="C8364">
        <v>201006</v>
      </c>
      <c r="D8364">
        <v>0</v>
      </c>
      <c r="E8364" t="s">
        <v>1302</v>
      </c>
      <c r="F8364">
        <v>0</v>
      </c>
      <c r="G8364">
        <v>0</v>
      </c>
      <c r="H8364">
        <v>0</v>
      </c>
      <c r="I8364">
        <v>43112059800</v>
      </c>
      <c r="J8364">
        <v>4</v>
      </c>
      <c r="K8364" t="s">
        <v>1642</v>
      </c>
      <c r="L8364">
        <v>2531</v>
      </c>
      <c r="M8364" t="s">
        <v>1214</v>
      </c>
      <c r="N8364" t="s">
        <v>1643</v>
      </c>
      <c r="O8364">
        <v>0</v>
      </c>
      <c r="P8364" t="s">
        <v>1322</v>
      </c>
      <c r="Q8364">
        <v>19980331</v>
      </c>
      <c r="R8364">
        <v>891012369</v>
      </c>
    </row>
    <row r="8365" spans="1:18">
      <c r="A8365" t="s">
        <v>1640</v>
      </c>
      <c r="B8365" t="s">
        <v>1707</v>
      </c>
      <c r="C8365">
        <v>201006</v>
      </c>
      <c r="D8365">
        <v>0</v>
      </c>
      <c r="E8365" t="s">
        <v>1302</v>
      </c>
      <c r="F8365">
        <v>0</v>
      </c>
      <c r="G8365">
        <v>0</v>
      </c>
      <c r="H8365">
        <v>0</v>
      </c>
      <c r="I8365">
        <v>43112058600</v>
      </c>
      <c r="J8365">
        <v>4</v>
      </c>
      <c r="K8365" t="s">
        <v>1642</v>
      </c>
      <c r="L8365">
        <v>2531</v>
      </c>
      <c r="M8365" t="s">
        <v>1214</v>
      </c>
      <c r="N8365" t="s">
        <v>1643</v>
      </c>
      <c r="O8365">
        <v>0</v>
      </c>
      <c r="P8365" t="s">
        <v>1322</v>
      </c>
      <c r="Q8365">
        <v>19980331</v>
      </c>
      <c r="R8365">
        <v>891012369</v>
      </c>
    </row>
    <row r="8366" spans="1:18">
      <c r="A8366" t="s">
        <v>1640</v>
      </c>
      <c r="B8366" t="s">
        <v>1708</v>
      </c>
      <c r="C8366">
        <v>201006</v>
      </c>
      <c r="D8366">
        <v>0</v>
      </c>
      <c r="E8366" t="s">
        <v>1302</v>
      </c>
      <c r="F8366">
        <v>0</v>
      </c>
      <c r="G8366">
        <v>0</v>
      </c>
      <c r="H8366">
        <v>0</v>
      </c>
      <c r="I8366">
        <v>43112059000</v>
      </c>
      <c r="J8366">
        <v>4</v>
      </c>
      <c r="K8366" t="s">
        <v>1642</v>
      </c>
      <c r="L8366">
        <v>2531</v>
      </c>
      <c r="M8366" t="s">
        <v>1214</v>
      </c>
      <c r="N8366" t="s">
        <v>1643</v>
      </c>
      <c r="O8366">
        <v>0</v>
      </c>
      <c r="P8366" t="s">
        <v>1322</v>
      </c>
      <c r="Q8366">
        <v>20051231</v>
      </c>
      <c r="R8366">
        <v>891012369</v>
      </c>
    </row>
    <row r="8367" spans="1:18">
      <c r="A8367" t="s">
        <v>1640</v>
      </c>
      <c r="B8367" t="s">
        <v>1709</v>
      </c>
      <c r="C8367">
        <v>201006</v>
      </c>
      <c r="D8367">
        <v>0</v>
      </c>
      <c r="E8367" t="s">
        <v>1302</v>
      </c>
      <c r="F8367">
        <v>0</v>
      </c>
      <c r="G8367">
        <v>0</v>
      </c>
      <c r="H8367">
        <v>0</v>
      </c>
      <c r="I8367">
        <v>43112059200</v>
      </c>
      <c r="J8367">
        <v>4</v>
      </c>
      <c r="K8367" t="s">
        <v>1642</v>
      </c>
      <c r="L8367">
        <v>2531</v>
      </c>
      <c r="M8367" t="s">
        <v>1214</v>
      </c>
      <c r="N8367" t="s">
        <v>1643</v>
      </c>
      <c r="O8367">
        <v>0</v>
      </c>
      <c r="P8367" t="s">
        <v>1207</v>
      </c>
      <c r="R8367">
        <v>891012369</v>
      </c>
    </row>
    <row r="8368" spans="1:18">
      <c r="A8368" t="s">
        <v>1640</v>
      </c>
      <c r="B8368" t="s">
        <v>1710</v>
      </c>
      <c r="C8368">
        <v>201006</v>
      </c>
      <c r="D8368">
        <v>0</v>
      </c>
      <c r="E8368" t="s">
        <v>1302</v>
      </c>
      <c r="F8368">
        <v>0</v>
      </c>
      <c r="G8368">
        <v>0</v>
      </c>
      <c r="H8368">
        <v>0</v>
      </c>
      <c r="I8368">
        <v>43112060200</v>
      </c>
      <c r="J8368">
        <v>4</v>
      </c>
      <c r="K8368" t="s">
        <v>1642</v>
      </c>
      <c r="L8368">
        <v>2531</v>
      </c>
      <c r="M8368" t="s">
        <v>1214</v>
      </c>
      <c r="N8368" t="s">
        <v>1643</v>
      </c>
      <c r="O8368">
        <v>0</v>
      </c>
      <c r="P8368" t="s">
        <v>1322</v>
      </c>
      <c r="Q8368">
        <v>19980331</v>
      </c>
      <c r="R8368">
        <v>891012369</v>
      </c>
    </row>
    <row r="8369" spans="1:18">
      <c r="A8369" t="s">
        <v>1640</v>
      </c>
      <c r="B8369" t="s">
        <v>1691</v>
      </c>
      <c r="C8369">
        <v>201007</v>
      </c>
      <c r="D8369">
        <v>0</v>
      </c>
      <c r="E8369" t="s">
        <v>1302</v>
      </c>
      <c r="F8369">
        <v>0</v>
      </c>
      <c r="G8369">
        <v>0</v>
      </c>
      <c r="H8369">
        <v>0</v>
      </c>
      <c r="I8369">
        <v>43112050100</v>
      </c>
      <c r="J8369">
        <v>4</v>
      </c>
      <c r="K8369" t="s">
        <v>1642</v>
      </c>
      <c r="L8369">
        <v>2531</v>
      </c>
      <c r="M8369" t="s">
        <v>1214</v>
      </c>
      <c r="N8369" t="s">
        <v>1643</v>
      </c>
      <c r="O8369">
        <v>0</v>
      </c>
      <c r="P8369" t="s">
        <v>1207</v>
      </c>
      <c r="Q8369">
        <v>19820701</v>
      </c>
      <c r="R8369">
        <v>891012369</v>
      </c>
    </row>
    <row r="8370" spans="1:18">
      <c r="A8370" t="s">
        <v>1640</v>
      </c>
      <c r="B8370" t="s">
        <v>1692</v>
      </c>
      <c r="C8370">
        <v>201007</v>
      </c>
      <c r="D8370">
        <v>0</v>
      </c>
      <c r="E8370" t="s">
        <v>1302</v>
      </c>
      <c r="F8370">
        <v>0</v>
      </c>
      <c r="G8370">
        <v>0</v>
      </c>
      <c r="H8370">
        <v>0</v>
      </c>
      <c r="I8370">
        <v>43112050600</v>
      </c>
      <c r="J8370">
        <v>4</v>
      </c>
      <c r="K8370" t="s">
        <v>1642</v>
      </c>
      <c r="L8370">
        <v>2531</v>
      </c>
      <c r="M8370" t="s">
        <v>1214</v>
      </c>
      <c r="N8370" t="s">
        <v>1643</v>
      </c>
      <c r="O8370">
        <v>0</v>
      </c>
      <c r="P8370" t="s">
        <v>1207</v>
      </c>
      <c r="Q8370">
        <v>19820801</v>
      </c>
      <c r="R8370">
        <v>891012369</v>
      </c>
    </row>
    <row r="8371" spans="1:18">
      <c r="A8371" t="s">
        <v>1640</v>
      </c>
      <c r="B8371" t="s">
        <v>1693</v>
      </c>
      <c r="C8371">
        <v>201007</v>
      </c>
      <c r="D8371">
        <v>0</v>
      </c>
      <c r="E8371" t="s">
        <v>1302</v>
      </c>
      <c r="F8371">
        <v>0</v>
      </c>
      <c r="G8371">
        <v>0</v>
      </c>
      <c r="H8371">
        <v>0</v>
      </c>
      <c r="I8371">
        <v>43112051600</v>
      </c>
      <c r="J8371">
        <v>4</v>
      </c>
      <c r="K8371" t="s">
        <v>1642</v>
      </c>
      <c r="L8371">
        <v>2531</v>
      </c>
      <c r="M8371" t="s">
        <v>1214</v>
      </c>
      <c r="N8371" t="s">
        <v>1643</v>
      </c>
      <c r="O8371">
        <v>0</v>
      </c>
      <c r="P8371" t="s">
        <v>1207</v>
      </c>
      <c r="Q8371">
        <v>19821001</v>
      </c>
      <c r="R8371">
        <v>891012369</v>
      </c>
    </row>
    <row r="8372" spans="1:18">
      <c r="A8372" t="s">
        <v>1640</v>
      </c>
      <c r="B8372" t="s">
        <v>1694</v>
      </c>
      <c r="C8372">
        <v>201007</v>
      </c>
      <c r="D8372">
        <v>0</v>
      </c>
      <c r="E8372" t="s">
        <v>1302</v>
      </c>
      <c r="F8372">
        <v>0</v>
      </c>
      <c r="G8372">
        <v>0</v>
      </c>
      <c r="H8372">
        <v>0</v>
      </c>
      <c r="I8372">
        <v>43112054000</v>
      </c>
      <c r="J8372">
        <v>4</v>
      </c>
      <c r="K8372" t="s">
        <v>1642</v>
      </c>
      <c r="L8372">
        <v>2531</v>
      </c>
      <c r="M8372" t="s">
        <v>1214</v>
      </c>
      <c r="N8372" t="s">
        <v>1643</v>
      </c>
      <c r="O8372">
        <v>0</v>
      </c>
      <c r="P8372" t="s">
        <v>1207</v>
      </c>
      <c r="Q8372">
        <v>19830501</v>
      </c>
      <c r="R8372">
        <v>891012369</v>
      </c>
    </row>
    <row r="8373" spans="1:18">
      <c r="A8373" t="s">
        <v>1640</v>
      </c>
      <c r="B8373" t="s">
        <v>1695</v>
      </c>
      <c r="C8373">
        <v>201007</v>
      </c>
      <c r="D8373">
        <v>0</v>
      </c>
      <c r="E8373" t="s">
        <v>1302</v>
      </c>
      <c r="F8373">
        <v>0</v>
      </c>
      <c r="G8373">
        <v>0</v>
      </c>
      <c r="H8373">
        <v>0</v>
      </c>
      <c r="I8373">
        <v>43112053500</v>
      </c>
      <c r="J8373">
        <v>4</v>
      </c>
      <c r="K8373" t="s">
        <v>1642</v>
      </c>
      <c r="L8373">
        <v>2531</v>
      </c>
      <c r="M8373" t="s">
        <v>1214</v>
      </c>
      <c r="N8373" t="s">
        <v>1643</v>
      </c>
      <c r="O8373">
        <v>0</v>
      </c>
      <c r="P8373" t="s">
        <v>1207</v>
      </c>
      <c r="Q8373">
        <v>19830401</v>
      </c>
      <c r="R8373">
        <v>891012369</v>
      </c>
    </row>
    <row r="8374" spans="1:18">
      <c r="A8374" t="s">
        <v>1640</v>
      </c>
      <c r="B8374" t="s">
        <v>1696</v>
      </c>
      <c r="C8374">
        <v>201007</v>
      </c>
      <c r="D8374">
        <v>0</v>
      </c>
      <c r="E8374" t="s">
        <v>1302</v>
      </c>
      <c r="F8374">
        <v>0</v>
      </c>
      <c r="G8374">
        <v>0</v>
      </c>
      <c r="H8374">
        <v>0</v>
      </c>
      <c r="I8374">
        <v>43112054100</v>
      </c>
      <c r="J8374">
        <v>4</v>
      </c>
      <c r="K8374" t="s">
        <v>1642</v>
      </c>
      <c r="L8374">
        <v>2531</v>
      </c>
      <c r="M8374" t="s">
        <v>1214</v>
      </c>
      <c r="N8374" t="s">
        <v>1643</v>
      </c>
      <c r="O8374">
        <v>0</v>
      </c>
      <c r="P8374" t="s">
        <v>1207</v>
      </c>
      <c r="Q8374">
        <v>19830501</v>
      </c>
      <c r="R8374">
        <v>891012369</v>
      </c>
    </row>
    <row r="8375" spans="1:18">
      <c r="A8375" t="s">
        <v>1640</v>
      </c>
      <c r="B8375" t="s">
        <v>1697</v>
      </c>
      <c r="C8375">
        <v>201007</v>
      </c>
      <c r="D8375">
        <v>0</v>
      </c>
      <c r="E8375" t="s">
        <v>1302</v>
      </c>
      <c r="F8375">
        <v>0</v>
      </c>
      <c r="G8375">
        <v>0</v>
      </c>
      <c r="H8375">
        <v>0</v>
      </c>
      <c r="I8375">
        <v>43112055400</v>
      </c>
      <c r="J8375">
        <v>4</v>
      </c>
      <c r="K8375" t="s">
        <v>1642</v>
      </c>
      <c r="L8375">
        <v>2531</v>
      </c>
      <c r="M8375" t="s">
        <v>1214</v>
      </c>
      <c r="N8375" t="s">
        <v>1643</v>
      </c>
      <c r="O8375">
        <v>0</v>
      </c>
      <c r="P8375" t="s">
        <v>1423</v>
      </c>
      <c r="Q8375">
        <v>19980331</v>
      </c>
      <c r="R8375">
        <v>891012369</v>
      </c>
    </row>
    <row r="8376" spans="1:18">
      <c r="A8376" t="s">
        <v>1640</v>
      </c>
      <c r="B8376" t="s">
        <v>1698</v>
      </c>
      <c r="C8376">
        <v>201007</v>
      </c>
      <c r="D8376">
        <v>0</v>
      </c>
      <c r="E8376" t="s">
        <v>1302</v>
      </c>
      <c r="F8376">
        <v>0</v>
      </c>
      <c r="G8376">
        <v>0</v>
      </c>
      <c r="H8376">
        <v>0</v>
      </c>
      <c r="I8376">
        <v>43112055400</v>
      </c>
      <c r="J8376">
        <v>4</v>
      </c>
      <c r="K8376" t="s">
        <v>1642</v>
      </c>
      <c r="L8376">
        <v>2531</v>
      </c>
      <c r="M8376" t="s">
        <v>1214</v>
      </c>
      <c r="N8376" t="s">
        <v>1643</v>
      </c>
      <c r="O8376">
        <v>0</v>
      </c>
      <c r="P8376" t="s">
        <v>1425</v>
      </c>
      <c r="Q8376">
        <v>19980331</v>
      </c>
      <c r="R8376">
        <v>891012369</v>
      </c>
    </row>
    <row r="8377" spans="1:18">
      <c r="A8377" t="s">
        <v>1640</v>
      </c>
      <c r="B8377" t="s">
        <v>1699</v>
      </c>
      <c r="C8377">
        <v>201007</v>
      </c>
      <c r="D8377">
        <v>0</v>
      </c>
      <c r="E8377" t="s">
        <v>1302</v>
      </c>
      <c r="F8377">
        <v>0</v>
      </c>
      <c r="G8377">
        <v>0</v>
      </c>
      <c r="H8377">
        <v>0</v>
      </c>
      <c r="I8377">
        <v>43112055900</v>
      </c>
      <c r="J8377">
        <v>4</v>
      </c>
      <c r="K8377" t="s">
        <v>1642</v>
      </c>
      <c r="L8377">
        <v>2531</v>
      </c>
      <c r="M8377" t="s">
        <v>1214</v>
      </c>
      <c r="N8377" t="s">
        <v>1643</v>
      </c>
      <c r="O8377">
        <v>0</v>
      </c>
      <c r="P8377" t="s">
        <v>1207</v>
      </c>
      <c r="Q8377">
        <v>19980331</v>
      </c>
      <c r="R8377">
        <v>891012369</v>
      </c>
    </row>
    <row r="8378" spans="1:18">
      <c r="A8378" t="s">
        <v>1640</v>
      </c>
      <c r="B8378" t="s">
        <v>1700</v>
      </c>
      <c r="C8378">
        <v>201007</v>
      </c>
      <c r="D8378">
        <v>0</v>
      </c>
      <c r="E8378" t="s">
        <v>1302</v>
      </c>
      <c r="F8378">
        <v>0</v>
      </c>
      <c r="G8378">
        <v>0</v>
      </c>
      <c r="H8378">
        <v>0</v>
      </c>
      <c r="I8378">
        <v>43112058500</v>
      </c>
      <c r="J8378">
        <v>4</v>
      </c>
      <c r="K8378" t="s">
        <v>1642</v>
      </c>
      <c r="L8378">
        <v>2531</v>
      </c>
      <c r="M8378" t="s">
        <v>1214</v>
      </c>
      <c r="N8378" t="s">
        <v>1643</v>
      </c>
      <c r="O8378">
        <v>0</v>
      </c>
      <c r="P8378" t="s">
        <v>1423</v>
      </c>
      <c r="Q8378">
        <v>19980430</v>
      </c>
      <c r="R8378">
        <v>891012369</v>
      </c>
    </row>
    <row r="8379" spans="1:18">
      <c r="A8379" t="s">
        <v>1640</v>
      </c>
      <c r="B8379" t="s">
        <v>1701</v>
      </c>
      <c r="C8379">
        <v>201007</v>
      </c>
      <c r="D8379">
        <v>0</v>
      </c>
      <c r="E8379" t="s">
        <v>1302</v>
      </c>
      <c r="F8379">
        <v>0</v>
      </c>
      <c r="G8379">
        <v>0</v>
      </c>
      <c r="H8379">
        <v>0</v>
      </c>
      <c r="I8379">
        <v>43112058500</v>
      </c>
      <c r="J8379">
        <v>4</v>
      </c>
      <c r="K8379" t="s">
        <v>1642</v>
      </c>
      <c r="L8379">
        <v>2531</v>
      </c>
      <c r="M8379" t="s">
        <v>1214</v>
      </c>
      <c r="N8379" t="s">
        <v>1643</v>
      </c>
      <c r="O8379">
        <v>0</v>
      </c>
      <c r="P8379" t="s">
        <v>1425</v>
      </c>
      <c r="Q8379">
        <v>19980331</v>
      </c>
      <c r="R8379">
        <v>891012369</v>
      </c>
    </row>
    <row r="8380" spans="1:18">
      <c r="A8380" t="s">
        <v>1640</v>
      </c>
      <c r="B8380" t="s">
        <v>1702</v>
      </c>
      <c r="C8380">
        <v>201007</v>
      </c>
      <c r="D8380">
        <v>0</v>
      </c>
      <c r="E8380" t="s">
        <v>1302</v>
      </c>
      <c r="F8380">
        <v>0</v>
      </c>
      <c r="G8380">
        <v>0</v>
      </c>
      <c r="H8380">
        <v>0</v>
      </c>
      <c r="I8380">
        <v>43112056400</v>
      </c>
      <c r="J8380">
        <v>4</v>
      </c>
      <c r="K8380" t="s">
        <v>1642</v>
      </c>
      <c r="L8380">
        <v>2531</v>
      </c>
      <c r="M8380" t="s">
        <v>1214</v>
      </c>
      <c r="N8380" t="s">
        <v>1643</v>
      </c>
      <c r="O8380">
        <v>0</v>
      </c>
      <c r="P8380" t="s">
        <v>1423</v>
      </c>
      <c r="Q8380">
        <v>19980331</v>
      </c>
      <c r="R8380">
        <v>891012369</v>
      </c>
    </row>
    <row r="8381" spans="1:18">
      <c r="A8381" t="s">
        <v>1640</v>
      </c>
      <c r="B8381" t="s">
        <v>1703</v>
      </c>
      <c r="C8381">
        <v>201007</v>
      </c>
      <c r="D8381">
        <v>0</v>
      </c>
      <c r="E8381" t="s">
        <v>1302</v>
      </c>
      <c r="F8381">
        <v>0</v>
      </c>
      <c r="G8381">
        <v>0</v>
      </c>
      <c r="H8381">
        <v>0</v>
      </c>
      <c r="I8381">
        <v>43112056400</v>
      </c>
      <c r="J8381">
        <v>4</v>
      </c>
      <c r="K8381" t="s">
        <v>1642</v>
      </c>
      <c r="L8381">
        <v>2531</v>
      </c>
      <c r="M8381" t="s">
        <v>1214</v>
      </c>
      <c r="N8381" t="s">
        <v>1643</v>
      </c>
      <c r="O8381">
        <v>0</v>
      </c>
      <c r="P8381" t="s">
        <v>1425</v>
      </c>
      <c r="Q8381">
        <v>19980331</v>
      </c>
      <c r="R8381">
        <v>891012369</v>
      </c>
    </row>
    <row r="8382" spans="1:18">
      <c r="A8382" t="s">
        <v>1640</v>
      </c>
      <c r="B8382" t="s">
        <v>1704</v>
      </c>
      <c r="C8382">
        <v>201007</v>
      </c>
      <c r="D8382">
        <v>0</v>
      </c>
      <c r="E8382" t="s">
        <v>1302</v>
      </c>
      <c r="F8382">
        <v>0</v>
      </c>
      <c r="G8382">
        <v>0</v>
      </c>
      <c r="H8382">
        <v>0</v>
      </c>
      <c r="I8382">
        <v>43112058900</v>
      </c>
      <c r="J8382">
        <v>4</v>
      </c>
      <c r="K8382" t="s">
        <v>1642</v>
      </c>
      <c r="L8382">
        <v>2531</v>
      </c>
      <c r="M8382" t="s">
        <v>1214</v>
      </c>
      <c r="N8382" t="s">
        <v>1643</v>
      </c>
      <c r="O8382">
        <v>0</v>
      </c>
      <c r="P8382" t="s">
        <v>1322</v>
      </c>
      <c r="Q8382">
        <v>19980331</v>
      </c>
      <c r="R8382">
        <v>891012369</v>
      </c>
    </row>
    <row r="8383" spans="1:18">
      <c r="A8383" t="s">
        <v>1640</v>
      </c>
      <c r="B8383" t="s">
        <v>1705</v>
      </c>
      <c r="C8383">
        <v>201007</v>
      </c>
      <c r="D8383">
        <v>0</v>
      </c>
      <c r="E8383" t="s">
        <v>1302</v>
      </c>
      <c r="F8383">
        <v>0</v>
      </c>
      <c r="G8383">
        <v>0</v>
      </c>
      <c r="H8383">
        <v>0</v>
      </c>
      <c r="I8383">
        <v>43112059100</v>
      </c>
      <c r="J8383">
        <v>4</v>
      </c>
      <c r="K8383" t="s">
        <v>1642</v>
      </c>
      <c r="L8383">
        <v>2531</v>
      </c>
      <c r="M8383" t="s">
        <v>1214</v>
      </c>
      <c r="N8383" t="s">
        <v>1643</v>
      </c>
      <c r="O8383">
        <v>0</v>
      </c>
      <c r="P8383" t="s">
        <v>1233</v>
      </c>
      <c r="R8383">
        <v>891012369</v>
      </c>
    </row>
    <row r="8384" spans="1:18">
      <c r="A8384" t="s">
        <v>1640</v>
      </c>
      <c r="B8384" t="s">
        <v>1706</v>
      </c>
      <c r="C8384">
        <v>201007</v>
      </c>
      <c r="D8384">
        <v>0</v>
      </c>
      <c r="E8384" t="s">
        <v>1302</v>
      </c>
      <c r="F8384">
        <v>0</v>
      </c>
      <c r="G8384">
        <v>0</v>
      </c>
      <c r="H8384">
        <v>0</v>
      </c>
      <c r="I8384">
        <v>43112059800</v>
      </c>
      <c r="J8384">
        <v>4</v>
      </c>
      <c r="K8384" t="s">
        <v>1642</v>
      </c>
      <c r="L8384">
        <v>2531</v>
      </c>
      <c r="M8384" t="s">
        <v>1214</v>
      </c>
      <c r="N8384" t="s">
        <v>1643</v>
      </c>
      <c r="O8384">
        <v>0</v>
      </c>
      <c r="P8384" t="s">
        <v>1322</v>
      </c>
      <c r="Q8384">
        <v>19980331</v>
      </c>
      <c r="R8384">
        <v>891012369</v>
      </c>
    </row>
    <row r="8385" spans="1:18">
      <c r="A8385" t="s">
        <v>1640</v>
      </c>
      <c r="B8385" t="s">
        <v>1707</v>
      </c>
      <c r="C8385">
        <v>201007</v>
      </c>
      <c r="D8385">
        <v>0</v>
      </c>
      <c r="E8385" t="s">
        <v>1302</v>
      </c>
      <c r="F8385">
        <v>0</v>
      </c>
      <c r="G8385">
        <v>0</v>
      </c>
      <c r="H8385">
        <v>0</v>
      </c>
      <c r="I8385">
        <v>43112058600</v>
      </c>
      <c r="J8385">
        <v>4</v>
      </c>
      <c r="K8385" t="s">
        <v>1642</v>
      </c>
      <c r="L8385">
        <v>2531</v>
      </c>
      <c r="M8385" t="s">
        <v>1214</v>
      </c>
      <c r="N8385" t="s">
        <v>1643</v>
      </c>
      <c r="O8385">
        <v>0</v>
      </c>
      <c r="P8385" t="s">
        <v>1322</v>
      </c>
      <c r="Q8385">
        <v>19980331</v>
      </c>
      <c r="R8385">
        <v>891012369</v>
      </c>
    </row>
    <row r="8386" spans="1:18">
      <c r="A8386" t="s">
        <v>1640</v>
      </c>
      <c r="B8386" t="s">
        <v>1708</v>
      </c>
      <c r="C8386">
        <v>201007</v>
      </c>
      <c r="D8386">
        <v>0</v>
      </c>
      <c r="E8386" t="s">
        <v>1302</v>
      </c>
      <c r="F8386">
        <v>0</v>
      </c>
      <c r="G8386">
        <v>0</v>
      </c>
      <c r="H8386">
        <v>0</v>
      </c>
      <c r="I8386">
        <v>43112059000</v>
      </c>
      <c r="J8386">
        <v>4</v>
      </c>
      <c r="K8386" t="s">
        <v>1642</v>
      </c>
      <c r="L8386">
        <v>2531</v>
      </c>
      <c r="M8386" t="s">
        <v>1214</v>
      </c>
      <c r="N8386" t="s">
        <v>1643</v>
      </c>
      <c r="O8386">
        <v>0</v>
      </c>
      <c r="P8386" t="s">
        <v>1322</v>
      </c>
      <c r="Q8386">
        <v>20051231</v>
      </c>
      <c r="R8386">
        <v>891012369</v>
      </c>
    </row>
    <row r="8387" spans="1:18">
      <c r="A8387" t="s">
        <v>1640</v>
      </c>
      <c r="B8387" t="s">
        <v>1709</v>
      </c>
      <c r="C8387">
        <v>201007</v>
      </c>
      <c r="D8387">
        <v>0</v>
      </c>
      <c r="E8387" t="s">
        <v>1302</v>
      </c>
      <c r="F8387">
        <v>0</v>
      </c>
      <c r="G8387">
        <v>0</v>
      </c>
      <c r="H8387">
        <v>0</v>
      </c>
      <c r="I8387">
        <v>43112059200</v>
      </c>
      <c r="J8387">
        <v>4</v>
      </c>
      <c r="K8387" t="s">
        <v>1642</v>
      </c>
      <c r="L8387">
        <v>2531</v>
      </c>
      <c r="M8387" t="s">
        <v>1214</v>
      </c>
      <c r="N8387" t="s">
        <v>1643</v>
      </c>
      <c r="O8387">
        <v>0</v>
      </c>
      <c r="P8387" t="s">
        <v>1207</v>
      </c>
      <c r="R8387">
        <v>891012369</v>
      </c>
    </row>
    <row r="8388" spans="1:18">
      <c r="A8388" t="s">
        <v>1640</v>
      </c>
      <c r="B8388" t="s">
        <v>1710</v>
      </c>
      <c r="C8388">
        <v>201007</v>
      </c>
      <c r="D8388">
        <v>0</v>
      </c>
      <c r="E8388" t="s">
        <v>1302</v>
      </c>
      <c r="F8388">
        <v>0</v>
      </c>
      <c r="G8388">
        <v>0</v>
      </c>
      <c r="H8388">
        <v>0</v>
      </c>
      <c r="I8388">
        <v>43112060200</v>
      </c>
      <c r="J8388">
        <v>4</v>
      </c>
      <c r="K8388" t="s">
        <v>1642</v>
      </c>
      <c r="L8388">
        <v>2531</v>
      </c>
      <c r="M8388" t="s">
        <v>1214</v>
      </c>
      <c r="N8388" t="s">
        <v>1643</v>
      </c>
      <c r="O8388">
        <v>0</v>
      </c>
      <c r="P8388" t="s">
        <v>1322</v>
      </c>
      <c r="Q8388">
        <v>19980331</v>
      </c>
      <c r="R8388">
        <v>891012369</v>
      </c>
    </row>
    <row r="8389" spans="1:18">
      <c r="A8389" t="s">
        <v>1640</v>
      </c>
      <c r="B8389" t="s">
        <v>1691</v>
      </c>
      <c r="C8389">
        <v>201008</v>
      </c>
      <c r="D8389">
        <v>0</v>
      </c>
      <c r="E8389" t="s">
        <v>1302</v>
      </c>
      <c r="F8389">
        <v>0</v>
      </c>
      <c r="G8389">
        <v>0</v>
      </c>
      <c r="H8389">
        <v>0</v>
      </c>
      <c r="I8389">
        <v>43112050100</v>
      </c>
      <c r="J8389">
        <v>4</v>
      </c>
      <c r="K8389" t="s">
        <v>1642</v>
      </c>
      <c r="L8389">
        <v>2531</v>
      </c>
      <c r="M8389" t="s">
        <v>1214</v>
      </c>
      <c r="N8389" t="s">
        <v>1643</v>
      </c>
      <c r="O8389">
        <v>0</v>
      </c>
      <c r="P8389" t="s">
        <v>1207</v>
      </c>
      <c r="Q8389">
        <v>19820701</v>
      </c>
      <c r="R8389">
        <v>891012369</v>
      </c>
    </row>
    <row r="8390" spans="1:18">
      <c r="A8390" t="s">
        <v>1640</v>
      </c>
      <c r="B8390" t="s">
        <v>1692</v>
      </c>
      <c r="C8390">
        <v>201008</v>
      </c>
      <c r="D8390">
        <v>0</v>
      </c>
      <c r="E8390" t="s">
        <v>1302</v>
      </c>
      <c r="F8390">
        <v>0</v>
      </c>
      <c r="G8390">
        <v>0</v>
      </c>
      <c r="H8390">
        <v>0</v>
      </c>
      <c r="I8390">
        <v>43112050600</v>
      </c>
      <c r="J8390">
        <v>4</v>
      </c>
      <c r="K8390" t="s">
        <v>1642</v>
      </c>
      <c r="L8390">
        <v>2531</v>
      </c>
      <c r="M8390" t="s">
        <v>1214</v>
      </c>
      <c r="N8390" t="s">
        <v>1643</v>
      </c>
      <c r="O8390">
        <v>0</v>
      </c>
      <c r="P8390" t="s">
        <v>1207</v>
      </c>
      <c r="Q8390">
        <v>19820801</v>
      </c>
      <c r="R8390">
        <v>891012369</v>
      </c>
    </row>
    <row r="8391" spans="1:18">
      <c r="A8391" t="s">
        <v>1640</v>
      </c>
      <c r="B8391" t="s">
        <v>1693</v>
      </c>
      <c r="C8391">
        <v>201008</v>
      </c>
      <c r="D8391">
        <v>0</v>
      </c>
      <c r="E8391" t="s">
        <v>1302</v>
      </c>
      <c r="F8391">
        <v>0</v>
      </c>
      <c r="G8391">
        <v>0</v>
      </c>
      <c r="H8391">
        <v>0</v>
      </c>
      <c r="I8391">
        <v>43112051600</v>
      </c>
      <c r="J8391">
        <v>4</v>
      </c>
      <c r="K8391" t="s">
        <v>1642</v>
      </c>
      <c r="L8391">
        <v>2531</v>
      </c>
      <c r="M8391" t="s">
        <v>1214</v>
      </c>
      <c r="N8391" t="s">
        <v>1643</v>
      </c>
      <c r="O8391">
        <v>0</v>
      </c>
      <c r="P8391" t="s">
        <v>1207</v>
      </c>
      <c r="Q8391">
        <v>19821001</v>
      </c>
      <c r="R8391">
        <v>891012369</v>
      </c>
    </row>
    <row r="8392" spans="1:18">
      <c r="A8392" t="s">
        <v>1640</v>
      </c>
      <c r="B8392" t="s">
        <v>1694</v>
      </c>
      <c r="C8392">
        <v>201008</v>
      </c>
      <c r="D8392">
        <v>0</v>
      </c>
      <c r="E8392" t="s">
        <v>1302</v>
      </c>
      <c r="F8392">
        <v>0</v>
      </c>
      <c r="G8392">
        <v>0</v>
      </c>
      <c r="H8392">
        <v>0</v>
      </c>
      <c r="I8392">
        <v>43112054000</v>
      </c>
      <c r="J8392">
        <v>4</v>
      </c>
      <c r="K8392" t="s">
        <v>1642</v>
      </c>
      <c r="L8392">
        <v>2531</v>
      </c>
      <c r="M8392" t="s">
        <v>1214</v>
      </c>
      <c r="N8392" t="s">
        <v>1643</v>
      </c>
      <c r="O8392">
        <v>0</v>
      </c>
      <c r="P8392" t="s">
        <v>1207</v>
      </c>
      <c r="Q8392">
        <v>19830501</v>
      </c>
      <c r="R8392">
        <v>891012369</v>
      </c>
    </row>
    <row r="8393" spans="1:18">
      <c r="A8393" t="s">
        <v>1640</v>
      </c>
      <c r="B8393" t="s">
        <v>1695</v>
      </c>
      <c r="C8393">
        <v>201008</v>
      </c>
      <c r="D8393">
        <v>0</v>
      </c>
      <c r="E8393" t="s">
        <v>1302</v>
      </c>
      <c r="F8393">
        <v>0</v>
      </c>
      <c r="G8393">
        <v>0</v>
      </c>
      <c r="H8393">
        <v>0</v>
      </c>
      <c r="I8393">
        <v>43112053500</v>
      </c>
      <c r="J8393">
        <v>4</v>
      </c>
      <c r="K8393" t="s">
        <v>1642</v>
      </c>
      <c r="L8393">
        <v>2531</v>
      </c>
      <c r="M8393" t="s">
        <v>1214</v>
      </c>
      <c r="N8393" t="s">
        <v>1643</v>
      </c>
      <c r="O8393">
        <v>0</v>
      </c>
      <c r="P8393" t="s">
        <v>1207</v>
      </c>
      <c r="Q8393">
        <v>19830401</v>
      </c>
      <c r="R8393">
        <v>891012369</v>
      </c>
    </row>
    <row r="8394" spans="1:18">
      <c r="A8394" t="s">
        <v>1640</v>
      </c>
      <c r="B8394" t="s">
        <v>1696</v>
      </c>
      <c r="C8394">
        <v>201008</v>
      </c>
      <c r="D8394">
        <v>0</v>
      </c>
      <c r="E8394" t="s">
        <v>1302</v>
      </c>
      <c r="F8394">
        <v>0</v>
      </c>
      <c r="G8394">
        <v>0</v>
      </c>
      <c r="H8394">
        <v>0</v>
      </c>
      <c r="I8394">
        <v>43112054100</v>
      </c>
      <c r="J8394">
        <v>4</v>
      </c>
      <c r="K8394" t="s">
        <v>1642</v>
      </c>
      <c r="L8394">
        <v>2531</v>
      </c>
      <c r="M8394" t="s">
        <v>1214</v>
      </c>
      <c r="N8394" t="s">
        <v>1643</v>
      </c>
      <c r="O8394">
        <v>0</v>
      </c>
      <c r="P8394" t="s">
        <v>1207</v>
      </c>
      <c r="Q8394">
        <v>19830501</v>
      </c>
      <c r="R8394">
        <v>891012369</v>
      </c>
    </row>
    <row r="8395" spans="1:18">
      <c r="A8395" t="s">
        <v>1640</v>
      </c>
      <c r="B8395" t="s">
        <v>1697</v>
      </c>
      <c r="C8395">
        <v>201008</v>
      </c>
      <c r="D8395">
        <v>0</v>
      </c>
      <c r="E8395" t="s">
        <v>1302</v>
      </c>
      <c r="F8395">
        <v>0</v>
      </c>
      <c r="G8395">
        <v>0</v>
      </c>
      <c r="H8395">
        <v>0</v>
      </c>
      <c r="I8395">
        <v>43112055400</v>
      </c>
      <c r="J8395">
        <v>4</v>
      </c>
      <c r="K8395" t="s">
        <v>1642</v>
      </c>
      <c r="L8395">
        <v>2531</v>
      </c>
      <c r="M8395" t="s">
        <v>1214</v>
      </c>
      <c r="N8395" t="s">
        <v>1643</v>
      </c>
      <c r="O8395">
        <v>0</v>
      </c>
      <c r="P8395" t="s">
        <v>1423</v>
      </c>
      <c r="Q8395">
        <v>19980331</v>
      </c>
      <c r="R8395">
        <v>891012369</v>
      </c>
    </row>
    <row r="8396" spans="1:18">
      <c r="A8396" t="s">
        <v>1640</v>
      </c>
      <c r="B8396" t="s">
        <v>1698</v>
      </c>
      <c r="C8396">
        <v>201008</v>
      </c>
      <c r="D8396">
        <v>0</v>
      </c>
      <c r="E8396" t="s">
        <v>1302</v>
      </c>
      <c r="F8396">
        <v>0</v>
      </c>
      <c r="G8396">
        <v>0</v>
      </c>
      <c r="H8396">
        <v>0</v>
      </c>
      <c r="I8396">
        <v>43112055400</v>
      </c>
      <c r="J8396">
        <v>4</v>
      </c>
      <c r="K8396" t="s">
        <v>1642</v>
      </c>
      <c r="L8396">
        <v>2531</v>
      </c>
      <c r="M8396" t="s">
        <v>1214</v>
      </c>
      <c r="N8396" t="s">
        <v>1643</v>
      </c>
      <c r="O8396">
        <v>0</v>
      </c>
      <c r="P8396" t="s">
        <v>1425</v>
      </c>
      <c r="Q8396">
        <v>19980331</v>
      </c>
      <c r="R8396">
        <v>891012369</v>
      </c>
    </row>
    <row r="8397" spans="1:18">
      <c r="A8397" t="s">
        <v>1640</v>
      </c>
      <c r="B8397" t="s">
        <v>1699</v>
      </c>
      <c r="C8397">
        <v>201008</v>
      </c>
      <c r="D8397">
        <v>0</v>
      </c>
      <c r="E8397" t="s">
        <v>1302</v>
      </c>
      <c r="F8397">
        <v>0</v>
      </c>
      <c r="G8397">
        <v>0</v>
      </c>
      <c r="H8397">
        <v>0</v>
      </c>
      <c r="I8397">
        <v>43112055900</v>
      </c>
      <c r="J8397">
        <v>4</v>
      </c>
      <c r="K8397" t="s">
        <v>1642</v>
      </c>
      <c r="L8397">
        <v>2531</v>
      </c>
      <c r="M8397" t="s">
        <v>1214</v>
      </c>
      <c r="N8397" t="s">
        <v>1643</v>
      </c>
      <c r="O8397">
        <v>0</v>
      </c>
      <c r="P8397" t="s">
        <v>1207</v>
      </c>
      <c r="Q8397">
        <v>19980331</v>
      </c>
      <c r="R8397">
        <v>891012369</v>
      </c>
    </row>
    <row r="8398" spans="1:18">
      <c r="A8398" t="s">
        <v>1640</v>
      </c>
      <c r="B8398" t="s">
        <v>1700</v>
      </c>
      <c r="C8398">
        <v>201008</v>
      </c>
      <c r="D8398">
        <v>0</v>
      </c>
      <c r="E8398" t="s">
        <v>1302</v>
      </c>
      <c r="F8398">
        <v>0</v>
      </c>
      <c r="G8398">
        <v>0</v>
      </c>
      <c r="H8398">
        <v>0</v>
      </c>
      <c r="I8398">
        <v>43112058500</v>
      </c>
      <c r="J8398">
        <v>4</v>
      </c>
      <c r="K8398" t="s">
        <v>1642</v>
      </c>
      <c r="L8398">
        <v>2531</v>
      </c>
      <c r="M8398" t="s">
        <v>1214</v>
      </c>
      <c r="N8398" t="s">
        <v>1643</v>
      </c>
      <c r="O8398">
        <v>0</v>
      </c>
      <c r="P8398" t="s">
        <v>1423</v>
      </c>
      <c r="Q8398">
        <v>19980430</v>
      </c>
      <c r="R8398">
        <v>891012369</v>
      </c>
    </row>
    <row r="8399" spans="1:18">
      <c r="A8399" t="s">
        <v>1640</v>
      </c>
      <c r="B8399" t="s">
        <v>1701</v>
      </c>
      <c r="C8399">
        <v>201008</v>
      </c>
      <c r="D8399">
        <v>0</v>
      </c>
      <c r="E8399" t="s">
        <v>1302</v>
      </c>
      <c r="F8399">
        <v>0</v>
      </c>
      <c r="G8399">
        <v>0</v>
      </c>
      <c r="H8399">
        <v>0</v>
      </c>
      <c r="I8399">
        <v>43112058500</v>
      </c>
      <c r="J8399">
        <v>4</v>
      </c>
      <c r="K8399" t="s">
        <v>1642</v>
      </c>
      <c r="L8399">
        <v>2531</v>
      </c>
      <c r="M8399" t="s">
        <v>1214</v>
      </c>
      <c r="N8399" t="s">
        <v>1643</v>
      </c>
      <c r="O8399">
        <v>0</v>
      </c>
      <c r="P8399" t="s">
        <v>1425</v>
      </c>
      <c r="Q8399">
        <v>19980331</v>
      </c>
      <c r="R8399">
        <v>891012369</v>
      </c>
    </row>
    <row r="8400" spans="1:18">
      <c r="A8400" t="s">
        <v>1640</v>
      </c>
      <c r="B8400" t="s">
        <v>1702</v>
      </c>
      <c r="C8400">
        <v>201008</v>
      </c>
      <c r="D8400">
        <v>0</v>
      </c>
      <c r="E8400" t="s">
        <v>1302</v>
      </c>
      <c r="F8400">
        <v>0</v>
      </c>
      <c r="G8400">
        <v>0</v>
      </c>
      <c r="H8400">
        <v>0</v>
      </c>
      <c r="I8400">
        <v>43112056400</v>
      </c>
      <c r="J8400">
        <v>4</v>
      </c>
      <c r="K8400" t="s">
        <v>1642</v>
      </c>
      <c r="L8400">
        <v>2531</v>
      </c>
      <c r="M8400" t="s">
        <v>1214</v>
      </c>
      <c r="N8400" t="s">
        <v>1643</v>
      </c>
      <c r="O8400">
        <v>0</v>
      </c>
      <c r="P8400" t="s">
        <v>1423</v>
      </c>
      <c r="Q8400">
        <v>19980331</v>
      </c>
      <c r="R8400">
        <v>891012369</v>
      </c>
    </row>
    <row r="8401" spans="1:18">
      <c r="A8401" t="s">
        <v>1640</v>
      </c>
      <c r="B8401" t="s">
        <v>1703</v>
      </c>
      <c r="C8401">
        <v>201008</v>
      </c>
      <c r="D8401">
        <v>0</v>
      </c>
      <c r="E8401" t="s">
        <v>1302</v>
      </c>
      <c r="F8401">
        <v>0</v>
      </c>
      <c r="G8401">
        <v>0</v>
      </c>
      <c r="H8401">
        <v>0</v>
      </c>
      <c r="I8401">
        <v>43112056400</v>
      </c>
      <c r="J8401">
        <v>4</v>
      </c>
      <c r="K8401" t="s">
        <v>1642</v>
      </c>
      <c r="L8401">
        <v>2531</v>
      </c>
      <c r="M8401" t="s">
        <v>1214</v>
      </c>
      <c r="N8401" t="s">
        <v>1643</v>
      </c>
      <c r="O8401">
        <v>0</v>
      </c>
      <c r="P8401" t="s">
        <v>1425</v>
      </c>
      <c r="Q8401">
        <v>19980331</v>
      </c>
      <c r="R8401">
        <v>891012369</v>
      </c>
    </row>
    <row r="8402" spans="1:18">
      <c r="A8402" t="s">
        <v>1640</v>
      </c>
      <c r="B8402" t="s">
        <v>1704</v>
      </c>
      <c r="C8402">
        <v>201008</v>
      </c>
      <c r="D8402">
        <v>0</v>
      </c>
      <c r="E8402" t="s">
        <v>1302</v>
      </c>
      <c r="F8402">
        <v>0</v>
      </c>
      <c r="G8402">
        <v>0</v>
      </c>
      <c r="H8402">
        <v>0</v>
      </c>
      <c r="I8402">
        <v>43112058900</v>
      </c>
      <c r="J8402">
        <v>4</v>
      </c>
      <c r="K8402" t="s">
        <v>1642</v>
      </c>
      <c r="L8402">
        <v>2531</v>
      </c>
      <c r="M8402" t="s">
        <v>1214</v>
      </c>
      <c r="N8402" t="s">
        <v>1643</v>
      </c>
      <c r="O8402">
        <v>0</v>
      </c>
      <c r="P8402" t="s">
        <v>1322</v>
      </c>
      <c r="Q8402">
        <v>19980331</v>
      </c>
      <c r="R8402">
        <v>891012369</v>
      </c>
    </row>
    <row r="8403" spans="1:18">
      <c r="A8403" t="s">
        <v>1640</v>
      </c>
      <c r="B8403" t="s">
        <v>1705</v>
      </c>
      <c r="C8403">
        <v>201008</v>
      </c>
      <c r="D8403">
        <v>0</v>
      </c>
      <c r="E8403" t="s">
        <v>1302</v>
      </c>
      <c r="F8403">
        <v>0</v>
      </c>
      <c r="G8403">
        <v>0</v>
      </c>
      <c r="H8403">
        <v>0</v>
      </c>
      <c r="I8403">
        <v>43112059100</v>
      </c>
      <c r="J8403">
        <v>4</v>
      </c>
      <c r="K8403" t="s">
        <v>1642</v>
      </c>
      <c r="L8403">
        <v>2531</v>
      </c>
      <c r="M8403" t="s">
        <v>1214</v>
      </c>
      <c r="N8403" t="s">
        <v>1643</v>
      </c>
      <c r="O8403">
        <v>0</v>
      </c>
      <c r="P8403" t="s">
        <v>1233</v>
      </c>
      <c r="R8403">
        <v>891012369</v>
      </c>
    </row>
    <row r="8404" spans="1:18">
      <c r="A8404" t="s">
        <v>1640</v>
      </c>
      <c r="B8404" t="s">
        <v>1706</v>
      </c>
      <c r="C8404">
        <v>201008</v>
      </c>
      <c r="D8404">
        <v>0</v>
      </c>
      <c r="E8404" t="s">
        <v>1302</v>
      </c>
      <c r="F8404">
        <v>0</v>
      </c>
      <c r="G8404">
        <v>0</v>
      </c>
      <c r="H8404">
        <v>0</v>
      </c>
      <c r="I8404">
        <v>43112059800</v>
      </c>
      <c r="J8404">
        <v>4</v>
      </c>
      <c r="K8404" t="s">
        <v>1642</v>
      </c>
      <c r="L8404">
        <v>2531</v>
      </c>
      <c r="M8404" t="s">
        <v>1214</v>
      </c>
      <c r="N8404" t="s">
        <v>1643</v>
      </c>
      <c r="O8404">
        <v>0</v>
      </c>
      <c r="P8404" t="s">
        <v>1322</v>
      </c>
      <c r="Q8404">
        <v>19980331</v>
      </c>
      <c r="R8404">
        <v>891012369</v>
      </c>
    </row>
    <row r="8405" spans="1:18">
      <c r="A8405" t="s">
        <v>1640</v>
      </c>
      <c r="B8405" t="s">
        <v>1707</v>
      </c>
      <c r="C8405">
        <v>201008</v>
      </c>
      <c r="D8405">
        <v>0</v>
      </c>
      <c r="E8405" t="s">
        <v>1302</v>
      </c>
      <c r="F8405">
        <v>0</v>
      </c>
      <c r="G8405">
        <v>0</v>
      </c>
      <c r="H8405">
        <v>0</v>
      </c>
      <c r="I8405">
        <v>43112058600</v>
      </c>
      <c r="J8405">
        <v>4</v>
      </c>
      <c r="K8405" t="s">
        <v>1642</v>
      </c>
      <c r="L8405">
        <v>2531</v>
      </c>
      <c r="M8405" t="s">
        <v>1214</v>
      </c>
      <c r="N8405" t="s">
        <v>1643</v>
      </c>
      <c r="O8405">
        <v>0</v>
      </c>
      <c r="P8405" t="s">
        <v>1322</v>
      </c>
      <c r="Q8405">
        <v>19980331</v>
      </c>
      <c r="R8405">
        <v>891012369</v>
      </c>
    </row>
    <row r="8406" spans="1:18">
      <c r="A8406" t="s">
        <v>1640</v>
      </c>
      <c r="B8406" t="s">
        <v>1708</v>
      </c>
      <c r="C8406">
        <v>201008</v>
      </c>
      <c r="D8406">
        <v>0</v>
      </c>
      <c r="E8406" t="s">
        <v>1302</v>
      </c>
      <c r="F8406">
        <v>0</v>
      </c>
      <c r="G8406">
        <v>0</v>
      </c>
      <c r="H8406">
        <v>0</v>
      </c>
      <c r="I8406">
        <v>43112059000</v>
      </c>
      <c r="J8406">
        <v>4</v>
      </c>
      <c r="K8406" t="s">
        <v>1642</v>
      </c>
      <c r="L8406">
        <v>2531</v>
      </c>
      <c r="M8406" t="s">
        <v>1214</v>
      </c>
      <c r="N8406" t="s">
        <v>1643</v>
      </c>
      <c r="O8406">
        <v>0</v>
      </c>
      <c r="P8406" t="s">
        <v>1322</v>
      </c>
      <c r="Q8406">
        <v>20051231</v>
      </c>
      <c r="R8406">
        <v>891012369</v>
      </c>
    </row>
    <row r="8407" spans="1:18">
      <c r="A8407" t="s">
        <v>1640</v>
      </c>
      <c r="B8407" t="s">
        <v>1709</v>
      </c>
      <c r="C8407">
        <v>201008</v>
      </c>
      <c r="D8407">
        <v>0</v>
      </c>
      <c r="E8407" t="s">
        <v>1302</v>
      </c>
      <c r="F8407">
        <v>0</v>
      </c>
      <c r="G8407">
        <v>0</v>
      </c>
      <c r="H8407">
        <v>0</v>
      </c>
      <c r="I8407">
        <v>43112059200</v>
      </c>
      <c r="J8407">
        <v>4</v>
      </c>
      <c r="K8407" t="s">
        <v>1642</v>
      </c>
      <c r="L8407">
        <v>2531</v>
      </c>
      <c r="M8407" t="s">
        <v>1214</v>
      </c>
      <c r="N8407" t="s">
        <v>1643</v>
      </c>
      <c r="O8407">
        <v>0</v>
      </c>
      <c r="P8407" t="s">
        <v>1207</v>
      </c>
      <c r="R8407">
        <v>891012369</v>
      </c>
    </row>
    <row r="8408" spans="1:18">
      <c r="A8408" t="s">
        <v>1640</v>
      </c>
      <c r="B8408" t="s">
        <v>1710</v>
      </c>
      <c r="C8408">
        <v>201008</v>
      </c>
      <c r="D8408">
        <v>0</v>
      </c>
      <c r="E8408" t="s">
        <v>1302</v>
      </c>
      <c r="F8408">
        <v>0</v>
      </c>
      <c r="G8408">
        <v>0</v>
      </c>
      <c r="H8408">
        <v>0</v>
      </c>
      <c r="I8408">
        <v>43112060200</v>
      </c>
      <c r="J8408">
        <v>4</v>
      </c>
      <c r="K8408" t="s">
        <v>1642</v>
      </c>
      <c r="L8408">
        <v>2531</v>
      </c>
      <c r="M8408" t="s">
        <v>1214</v>
      </c>
      <c r="N8408" t="s">
        <v>1643</v>
      </c>
      <c r="O8408">
        <v>0</v>
      </c>
      <c r="P8408" t="s">
        <v>1322</v>
      </c>
      <c r="Q8408">
        <v>19980331</v>
      </c>
      <c r="R8408">
        <v>891012369</v>
      </c>
    </row>
    <row r="8409" spans="1:18">
      <c r="A8409" t="s">
        <v>1640</v>
      </c>
      <c r="B8409" t="s">
        <v>1691</v>
      </c>
      <c r="C8409">
        <v>201009</v>
      </c>
      <c r="D8409">
        <v>0</v>
      </c>
      <c r="E8409" t="s">
        <v>1302</v>
      </c>
      <c r="F8409">
        <v>0</v>
      </c>
      <c r="G8409">
        <v>0</v>
      </c>
      <c r="H8409">
        <v>0</v>
      </c>
      <c r="I8409">
        <v>43112050100</v>
      </c>
      <c r="J8409">
        <v>4</v>
      </c>
      <c r="K8409" t="s">
        <v>1642</v>
      </c>
      <c r="L8409">
        <v>2531</v>
      </c>
      <c r="M8409" t="s">
        <v>1214</v>
      </c>
      <c r="N8409" t="s">
        <v>1643</v>
      </c>
      <c r="O8409">
        <v>0</v>
      </c>
      <c r="P8409" t="s">
        <v>1207</v>
      </c>
      <c r="Q8409">
        <v>19820701</v>
      </c>
      <c r="R8409">
        <v>891012369</v>
      </c>
    </row>
    <row r="8410" spans="1:18">
      <c r="A8410" t="s">
        <v>1640</v>
      </c>
      <c r="B8410" t="s">
        <v>1692</v>
      </c>
      <c r="C8410">
        <v>201009</v>
      </c>
      <c r="D8410">
        <v>0</v>
      </c>
      <c r="E8410" t="s">
        <v>1302</v>
      </c>
      <c r="F8410">
        <v>0</v>
      </c>
      <c r="G8410">
        <v>0</v>
      </c>
      <c r="H8410">
        <v>0</v>
      </c>
      <c r="I8410">
        <v>43112050600</v>
      </c>
      <c r="J8410">
        <v>4</v>
      </c>
      <c r="K8410" t="s">
        <v>1642</v>
      </c>
      <c r="L8410">
        <v>2531</v>
      </c>
      <c r="M8410" t="s">
        <v>1214</v>
      </c>
      <c r="N8410" t="s">
        <v>1643</v>
      </c>
      <c r="O8410">
        <v>0</v>
      </c>
      <c r="P8410" t="s">
        <v>1207</v>
      </c>
      <c r="Q8410">
        <v>19820801</v>
      </c>
      <c r="R8410">
        <v>891012369</v>
      </c>
    </row>
    <row r="8411" spans="1:18">
      <c r="A8411" t="s">
        <v>1640</v>
      </c>
      <c r="B8411" t="s">
        <v>1693</v>
      </c>
      <c r="C8411">
        <v>201009</v>
      </c>
      <c r="D8411">
        <v>0</v>
      </c>
      <c r="E8411" t="s">
        <v>1302</v>
      </c>
      <c r="F8411">
        <v>0</v>
      </c>
      <c r="G8411">
        <v>0</v>
      </c>
      <c r="H8411">
        <v>0</v>
      </c>
      <c r="I8411">
        <v>43112051600</v>
      </c>
      <c r="J8411">
        <v>4</v>
      </c>
      <c r="K8411" t="s">
        <v>1642</v>
      </c>
      <c r="L8411">
        <v>2531</v>
      </c>
      <c r="M8411" t="s">
        <v>1214</v>
      </c>
      <c r="N8411" t="s">
        <v>1643</v>
      </c>
      <c r="O8411">
        <v>0</v>
      </c>
      <c r="P8411" t="s">
        <v>1207</v>
      </c>
      <c r="Q8411">
        <v>19821001</v>
      </c>
      <c r="R8411">
        <v>891012369</v>
      </c>
    </row>
    <row r="8412" spans="1:18">
      <c r="A8412" t="s">
        <v>1640</v>
      </c>
      <c r="B8412" t="s">
        <v>1694</v>
      </c>
      <c r="C8412">
        <v>201009</v>
      </c>
      <c r="D8412">
        <v>0</v>
      </c>
      <c r="E8412" t="s">
        <v>1302</v>
      </c>
      <c r="F8412">
        <v>0</v>
      </c>
      <c r="G8412">
        <v>0</v>
      </c>
      <c r="H8412">
        <v>0</v>
      </c>
      <c r="I8412">
        <v>43112054000</v>
      </c>
      <c r="J8412">
        <v>4</v>
      </c>
      <c r="K8412" t="s">
        <v>1642</v>
      </c>
      <c r="L8412">
        <v>2531</v>
      </c>
      <c r="M8412" t="s">
        <v>1214</v>
      </c>
      <c r="N8412" t="s">
        <v>1643</v>
      </c>
      <c r="O8412">
        <v>0</v>
      </c>
      <c r="P8412" t="s">
        <v>1207</v>
      </c>
      <c r="Q8412">
        <v>19830501</v>
      </c>
      <c r="R8412">
        <v>891012369</v>
      </c>
    </row>
    <row r="8413" spans="1:18">
      <c r="A8413" t="s">
        <v>1640</v>
      </c>
      <c r="B8413" t="s">
        <v>1695</v>
      </c>
      <c r="C8413">
        <v>201009</v>
      </c>
      <c r="D8413">
        <v>0</v>
      </c>
      <c r="E8413" t="s">
        <v>1302</v>
      </c>
      <c r="F8413">
        <v>0</v>
      </c>
      <c r="G8413">
        <v>0</v>
      </c>
      <c r="H8413">
        <v>0</v>
      </c>
      <c r="I8413">
        <v>43112053500</v>
      </c>
      <c r="J8413">
        <v>4</v>
      </c>
      <c r="K8413" t="s">
        <v>1642</v>
      </c>
      <c r="L8413">
        <v>2531</v>
      </c>
      <c r="M8413" t="s">
        <v>1214</v>
      </c>
      <c r="N8413" t="s">
        <v>1643</v>
      </c>
      <c r="O8413">
        <v>0</v>
      </c>
      <c r="P8413" t="s">
        <v>1207</v>
      </c>
      <c r="Q8413">
        <v>19830401</v>
      </c>
      <c r="R8413">
        <v>891012369</v>
      </c>
    </row>
    <row r="8414" spans="1:18">
      <c r="A8414" t="s">
        <v>1640</v>
      </c>
      <c r="B8414" t="s">
        <v>1696</v>
      </c>
      <c r="C8414">
        <v>201009</v>
      </c>
      <c r="D8414">
        <v>0</v>
      </c>
      <c r="E8414" t="s">
        <v>1302</v>
      </c>
      <c r="F8414">
        <v>0</v>
      </c>
      <c r="G8414">
        <v>0</v>
      </c>
      <c r="H8414">
        <v>0</v>
      </c>
      <c r="I8414">
        <v>43112054100</v>
      </c>
      <c r="J8414">
        <v>4</v>
      </c>
      <c r="K8414" t="s">
        <v>1642</v>
      </c>
      <c r="L8414">
        <v>2531</v>
      </c>
      <c r="M8414" t="s">
        <v>1214</v>
      </c>
      <c r="N8414" t="s">
        <v>1643</v>
      </c>
      <c r="O8414">
        <v>0</v>
      </c>
      <c r="P8414" t="s">
        <v>1207</v>
      </c>
      <c r="Q8414">
        <v>19830501</v>
      </c>
      <c r="R8414">
        <v>891012369</v>
      </c>
    </row>
    <row r="8415" spans="1:18">
      <c r="A8415" t="s">
        <v>1640</v>
      </c>
      <c r="B8415" t="s">
        <v>1697</v>
      </c>
      <c r="C8415">
        <v>201009</v>
      </c>
      <c r="D8415">
        <v>0</v>
      </c>
      <c r="E8415" t="s">
        <v>1302</v>
      </c>
      <c r="F8415">
        <v>0</v>
      </c>
      <c r="G8415">
        <v>0</v>
      </c>
      <c r="H8415">
        <v>0</v>
      </c>
      <c r="I8415">
        <v>43112055400</v>
      </c>
      <c r="J8415">
        <v>4</v>
      </c>
      <c r="K8415" t="s">
        <v>1642</v>
      </c>
      <c r="L8415">
        <v>2531</v>
      </c>
      <c r="M8415" t="s">
        <v>1214</v>
      </c>
      <c r="N8415" t="s">
        <v>1643</v>
      </c>
      <c r="O8415">
        <v>0</v>
      </c>
      <c r="P8415" t="s">
        <v>1423</v>
      </c>
      <c r="Q8415">
        <v>19980331</v>
      </c>
      <c r="R8415">
        <v>891012369</v>
      </c>
    </row>
    <row r="8416" spans="1:18">
      <c r="A8416" t="s">
        <v>1640</v>
      </c>
      <c r="B8416" t="s">
        <v>1698</v>
      </c>
      <c r="C8416">
        <v>201009</v>
      </c>
      <c r="D8416">
        <v>0</v>
      </c>
      <c r="E8416" t="s">
        <v>1302</v>
      </c>
      <c r="F8416">
        <v>0</v>
      </c>
      <c r="G8416">
        <v>0</v>
      </c>
      <c r="H8416">
        <v>0</v>
      </c>
      <c r="I8416">
        <v>43112055400</v>
      </c>
      <c r="J8416">
        <v>4</v>
      </c>
      <c r="K8416" t="s">
        <v>1642</v>
      </c>
      <c r="L8416">
        <v>2531</v>
      </c>
      <c r="M8416" t="s">
        <v>1214</v>
      </c>
      <c r="N8416" t="s">
        <v>1643</v>
      </c>
      <c r="O8416">
        <v>0</v>
      </c>
      <c r="P8416" t="s">
        <v>1425</v>
      </c>
      <c r="Q8416">
        <v>19980331</v>
      </c>
      <c r="R8416">
        <v>891012369</v>
      </c>
    </row>
    <row r="8417" spans="1:18">
      <c r="A8417" t="s">
        <v>1640</v>
      </c>
      <c r="B8417" t="s">
        <v>1699</v>
      </c>
      <c r="C8417">
        <v>201009</v>
      </c>
      <c r="D8417">
        <v>0</v>
      </c>
      <c r="E8417" t="s">
        <v>1302</v>
      </c>
      <c r="F8417">
        <v>0</v>
      </c>
      <c r="G8417">
        <v>0</v>
      </c>
      <c r="H8417">
        <v>0</v>
      </c>
      <c r="I8417">
        <v>43112055900</v>
      </c>
      <c r="J8417">
        <v>4</v>
      </c>
      <c r="K8417" t="s">
        <v>1642</v>
      </c>
      <c r="L8417">
        <v>2531</v>
      </c>
      <c r="M8417" t="s">
        <v>1214</v>
      </c>
      <c r="N8417" t="s">
        <v>1643</v>
      </c>
      <c r="O8417">
        <v>0</v>
      </c>
      <c r="P8417" t="s">
        <v>1207</v>
      </c>
      <c r="Q8417">
        <v>19980331</v>
      </c>
      <c r="R8417">
        <v>891012369</v>
      </c>
    </row>
    <row r="8418" spans="1:18">
      <c r="A8418" t="s">
        <v>1640</v>
      </c>
      <c r="B8418" t="s">
        <v>1700</v>
      </c>
      <c r="C8418">
        <v>201009</v>
      </c>
      <c r="D8418">
        <v>0</v>
      </c>
      <c r="E8418" t="s">
        <v>1302</v>
      </c>
      <c r="F8418">
        <v>0</v>
      </c>
      <c r="G8418">
        <v>0</v>
      </c>
      <c r="H8418">
        <v>0</v>
      </c>
      <c r="I8418">
        <v>43112058500</v>
      </c>
      <c r="J8418">
        <v>4</v>
      </c>
      <c r="K8418" t="s">
        <v>1642</v>
      </c>
      <c r="L8418">
        <v>2531</v>
      </c>
      <c r="M8418" t="s">
        <v>1214</v>
      </c>
      <c r="N8418" t="s">
        <v>1643</v>
      </c>
      <c r="O8418">
        <v>0</v>
      </c>
      <c r="P8418" t="s">
        <v>1423</v>
      </c>
      <c r="Q8418">
        <v>19980430</v>
      </c>
      <c r="R8418">
        <v>891012369</v>
      </c>
    </row>
    <row r="8419" spans="1:18">
      <c r="A8419" t="s">
        <v>1640</v>
      </c>
      <c r="B8419" t="s">
        <v>1701</v>
      </c>
      <c r="C8419">
        <v>201009</v>
      </c>
      <c r="D8419">
        <v>0</v>
      </c>
      <c r="E8419" t="s">
        <v>1302</v>
      </c>
      <c r="F8419">
        <v>0</v>
      </c>
      <c r="G8419">
        <v>0</v>
      </c>
      <c r="H8419">
        <v>0</v>
      </c>
      <c r="I8419">
        <v>43112058500</v>
      </c>
      <c r="J8419">
        <v>4</v>
      </c>
      <c r="K8419" t="s">
        <v>1642</v>
      </c>
      <c r="L8419">
        <v>2531</v>
      </c>
      <c r="M8419" t="s">
        <v>1214</v>
      </c>
      <c r="N8419" t="s">
        <v>1643</v>
      </c>
      <c r="O8419">
        <v>0</v>
      </c>
      <c r="P8419" t="s">
        <v>1425</v>
      </c>
      <c r="Q8419">
        <v>19980331</v>
      </c>
      <c r="R8419">
        <v>891012369</v>
      </c>
    </row>
    <row r="8420" spans="1:18">
      <c r="A8420" t="s">
        <v>1640</v>
      </c>
      <c r="B8420" t="s">
        <v>1702</v>
      </c>
      <c r="C8420">
        <v>201009</v>
      </c>
      <c r="D8420">
        <v>0</v>
      </c>
      <c r="E8420" t="s">
        <v>1302</v>
      </c>
      <c r="F8420">
        <v>0</v>
      </c>
      <c r="G8420">
        <v>0</v>
      </c>
      <c r="H8420">
        <v>0</v>
      </c>
      <c r="I8420">
        <v>43112056400</v>
      </c>
      <c r="J8420">
        <v>4</v>
      </c>
      <c r="K8420" t="s">
        <v>1642</v>
      </c>
      <c r="L8420">
        <v>2531</v>
      </c>
      <c r="M8420" t="s">
        <v>1214</v>
      </c>
      <c r="N8420" t="s">
        <v>1643</v>
      </c>
      <c r="O8420">
        <v>0</v>
      </c>
      <c r="P8420" t="s">
        <v>1423</v>
      </c>
      <c r="Q8420">
        <v>19980331</v>
      </c>
      <c r="R8420">
        <v>891012369</v>
      </c>
    </row>
    <row r="8421" spans="1:18">
      <c r="A8421" t="s">
        <v>1640</v>
      </c>
      <c r="B8421" t="s">
        <v>1703</v>
      </c>
      <c r="C8421">
        <v>201009</v>
      </c>
      <c r="D8421">
        <v>0</v>
      </c>
      <c r="E8421" t="s">
        <v>1302</v>
      </c>
      <c r="F8421">
        <v>0</v>
      </c>
      <c r="G8421">
        <v>0</v>
      </c>
      <c r="H8421">
        <v>0</v>
      </c>
      <c r="I8421">
        <v>43112056400</v>
      </c>
      <c r="J8421">
        <v>4</v>
      </c>
      <c r="K8421" t="s">
        <v>1642</v>
      </c>
      <c r="L8421">
        <v>2531</v>
      </c>
      <c r="M8421" t="s">
        <v>1214</v>
      </c>
      <c r="N8421" t="s">
        <v>1643</v>
      </c>
      <c r="O8421">
        <v>0</v>
      </c>
      <c r="P8421" t="s">
        <v>1425</v>
      </c>
      <c r="Q8421">
        <v>19980331</v>
      </c>
      <c r="R8421">
        <v>891012369</v>
      </c>
    </row>
    <row r="8422" spans="1:18">
      <c r="A8422" t="s">
        <v>1640</v>
      </c>
      <c r="B8422" t="s">
        <v>1704</v>
      </c>
      <c r="C8422">
        <v>201009</v>
      </c>
      <c r="D8422">
        <v>0</v>
      </c>
      <c r="E8422" t="s">
        <v>1302</v>
      </c>
      <c r="F8422">
        <v>0</v>
      </c>
      <c r="G8422">
        <v>0</v>
      </c>
      <c r="H8422">
        <v>0</v>
      </c>
      <c r="I8422">
        <v>43112058900</v>
      </c>
      <c r="J8422">
        <v>4</v>
      </c>
      <c r="K8422" t="s">
        <v>1642</v>
      </c>
      <c r="L8422">
        <v>2531</v>
      </c>
      <c r="M8422" t="s">
        <v>1214</v>
      </c>
      <c r="N8422" t="s">
        <v>1643</v>
      </c>
      <c r="O8422">
        <v>0</v>
      </c>
      <c r="P8422" t="s">
        <v>1322</v>
      </c>
      <c r="Q8422">
        <v>19980331</v>
      </c>
      <c r="R8422">
        <v>891012369</v>
      </c>
    </row>
    <row r="8423" spans="1:18">
      <c r="A8423" t="s">
        <v>1640</v>
      </c>
      <c r="B8423" t="s">
        <v>1705</v>
      </c>
      <c r="C8423">
        <v>201009</v>
      </c>
      <c r="D8423">
        <v>0</v>
      </c>
      <c r="E8423" t="s">
        <v>1302</v>
      </c>
      <c r="F8423">
        <v>0</v>
      </c>
      <c r="G8423">
        <v>0</v>
      </c>
      <c r="H8423">
        <v>0</v>
      </c>
      <c r="I8423">
        <v>43112059100</v>
      </c>
      <c r="J8423">
        <v>4</v>
      </c>
      <c r="K8423" t="s">
        <v>1642</v>
      </c>
      <c r="L8423">
        <v>2531</v>
      </c>
      <c r="M8423" t="s">
        <v>1214</v>
      </c>
      <c r="N8423" t="s">
        <v>1643</v>
      </c>
      <c r="O8423">
        <v>0</v>
      </c>
      <c r="P8423" t="s">
        <v>1233</v>
      </c>
      <c r="R8423">
        <v>891012369</v>
      </c>
    </row>
    <row r="8424" spans="1:18">
      <c r="A8424" t="s">
        <v>1640</v>
      </c>
      <c r="B8424" t="s">
        <v>1706</v>
      </c>
      <c r="C8424">
        <v>201009</v>
      </c>
      <c r="D8424">
        <v>0</v>
      </c>
      <c r="E8424" t="s">
        <v>1302</v>
      </c>
      <c r="F8424">
        <v>0</v>
      </c>
      <c r="G8424">
        <v>0</v>
      </c>
      <c r="H8424">
        <v>0</v>
      </c>
      <c r="I8424">
        <v>43112059800</v>
      </c>
      <c r="J8424">
        <v>4</v>
      </c>
      <c r="K8424" t="s">
        <v>1642</v>
      </c>
      <c r="L8424">
        <v>2531</v>
      </c>
      <c r="M8424" t="s">
        <v>1214</v>
      </c>
      <c r="N8424" t="s">
        <v>1643</v>
      </c>
      <c r="O8424">
        <v>0</v>
      </c>
      <c r="P8424" t="s">
        <v>1322</v>
      </c>
      <c r="Q8424">
        <v>19980331</v>
      </c>
      <c r="R8424">
        <v>891012369</v>
      </c>
    </row>
    <row r="8425" spans="1:18">
      <c r="A8425" t="s">
        <v>1640</v>
      </c>
      <c r="B8425" t="s">
        <v>1707</v>
      </c>
      <c r="C8425">
        <v>201009</v>
      </c>
      <c r="D8425">
        <v>0</v>
      </c>
      <c r="E8425" t="s">
        <v>1302</v>
      </c>
      <c r="F8425">
        <v>0</v>
      </c>
      <c r="G8425">
        <v>0</v>
      </c>
      <c r="H8425">
        <v>0</v>
      </c>
      <c r="I8425">
        <v>43112058600</v>
      </c>
      <c r="J8425">
        <v>4</v>
      </c>
      <c r="K8425" t="s">
        <v>1642</v>
      </c>
      <c r="L8425">
        <v>2531</v>
      </c>
      <c r="M8425" t="s">
        <v>1214</v>
      </c>
      <c r="N8425" t="s">
        <v>1643</v>
      </c>
      <c r="O8425">
        <v>0</v>
      </c>
      <c r="P8425" t="s">
        <v>1322</v>
      </c>
      <c r="Q8425">
        <v>19980331</v>
      </c>
      <c r="R8425">
        <v>891012369</v>
      </c>
    </row>
    <row r="8426" spans="1:18">
      <c r="A8426" t="s">
        <v>1640</v>
      </c>
      <c r="B8426" t="s">
        <v>1708</v>
      </c>
      <c r="C8426">
        <v>201009</v>
      </c>
      <c r="D8426">
        <v>0</v>
      </c>
      <c r="E8426" t="s">
        <v>1302</v>
      </c>
      <c r="F8426">
        <v>0</v>
      </c>
      <c r="G8426">
        <v>0</v>
      </c>
      <c r="H8426">
        <v>0</v>
      </c>
      <c r="I8426">
        <v>43112059000</v>
      </c>
      <c r="J8426">
        <v>4</v>
      </c>
      <c r="K8426" t="s">
        <v>1642</v>
      </c>
      <c r="L8426">
        <v>2531</v>
      </c>
      <c r="M8426" t="s">
        <v>1214</v>
      </c>
      <c r="N8426" t="s">
        <v>1643</v>
      </c>
      <c r="O8426">
        <v>0</v>
      </c>
      <c r="P8426" t="s">
        <v>1322</v>
      </c>
      <c r="Q8426">
        <v>20051231</v>
      </c>
      <c r="R8426">
        <v>891012369</v>
      </c>
    </row>
    <row r="8427" spans="1:18">
      <c r="A8427" t="s">
        <v>1640</v>
      </c>
      <c r="B8427" t="s">
        <v>1709</v>
      </c>
      <c r="C8427">
        <v>201009</v>
      </c>
      <c r="D8427">
        <v>0</v>
      </c>
      <c r="E8427" t="s">
        <v>1302</v>
      </c>
      <c r="F8427">
        <v>0</v>
      </c>
      <c r="G8427">
        <v>0</v>
      </c>
      <c r="H8427">
        <v>0</v>
      </c>
      <c r="I8427">
        <v>43112059200</v>
      </c>
      <c r="J8427">
        <v>4</v>
      </c>
      <c r="K8427" t="s">
        <v>1642</v>
      </c>
      <c r="L8427">
        <v>2531</v>
      </c>
      <c r="M8427" t="s">
        <v>1214</v>
      </c>
      <c r="N8427" t="s">
        <v>1643</v>
      </c>
      <c r="O8427">
        <v>0</v>
      </c>
      <c r="P8427" t="s">
        <v>1207</v>
      </c>
      <c r="R8427">
        <v>891012369</v>
      </c>
    </row>
    <row r="8428" spans="1:18">
      <c r="A8428" t="s">
        <v>1640</v>
      </c>
      <c r="B8428" t="s">
        <v>1710</v>
      </c>
      <c r="C8428">
        <v>201009</v>
      </c>
      <c r="D8428">
        <v>0</v>
      </c>
      <c r="E8428" t="s">
        <v>1302</v>
      </c>
      <c r="F8428">
        <v>0</v>
      </c>
      <c r="G8428">
        <v>0</v>
      </c>
      <c r="H8428">
        <v>0</v>
      </c>
      <c r="I8428">
        <v>43112060200</v>
      </c>
      <c r="J8428">
        <v>4</v>
      </c>
      <c r="K8428" t="s">
        <v>1642</v>
      </c>
      <c r="L8428">
        <v>2531</v>
      </c>
      <c r="M8428" t="s">
        <v>1214</v>
      </c>
      <c r="N8428" t="s">
        <v>1643</v>
      </c>
      <c r="O8428">
        <v>0</v>
      </c>
      <c r="P8428" t="s">
        <v>1322</v>
      </c>
      <c r="Q8428">
        <v>19980331</v>
      </c>
      <c r="R8428">
        <v>891012369</v>
      </c>
    </row>
    <row r="8429" spans="1:18">
      <c r="A8429" t="s">
        <v>1640</v>
      </c>
      <c r="B8429" t="s">
        <v>1691</v>
      </c>
      <c r="C8429">
        <v>201010</v>
      </c>
      <c r="D8429">
        <v>0</v>
      </c>
      <c r="E8429" t="s">
        <v>1302</v>
      </c>
      <c r="F8429">
        <v>0</v>
      </c>
      <c r="G8429">
        <v>0</v>
      </c>
      <c r="H8429">
        <v>0</v>
      </c>
      <c r="I8429">
        <v>43112050100</v>
      </c>
      <c r="J8429">
        <v>4</v>
      </c>
      <c r="K8429" t="s">
        <v>1642</v>
      </c>
      <c r="L8429">
        <v>2531</v>
      </c>
      <c r="M8429" t="s">
        <v>1214</v>
      </c>
      <c r="N8429" t="s">
        <v>1643</v>
      </c>
      <c r="O8429">
        <v>0</v>
      </c>
      <c r="P8429" t="s">
        <v>1207</v>
      </c>
      <c r="Q8429">
        <v>19820701</v>
      </c>
      <c r="R8429">
        <v>891012369</v>
      </c>
    </row>
    <row r="8430" spans="1:18">
      <c r="A8430" t="s">
        <v>1640</v>
      </c>
      <c r="B8430" t="s">
        <v>1692</v>
      </c>
      <c r="C8430">
        <v>201010</v>
      </c>
      <c r="D8430">
        <v>0</v>
      </c>
      <c r="E8430" t="s">
        <v>1302</v>
      </c>
      <c r="F8430">
        <v>0</v>
      </c>
      <c r="G8430">
        <v>0</v>
      </c>
      <c r="H8430">
        <v>0</v>
      </c>
      <c r="I8430">
        <v>43112050600</v>
      </c>
      <c r="J8430">
        <v>4</v>
      </c>
      <c r="K8430" t="s">
        <v>1642</v>
      </c>
      <c r="L8430">
        <v>2531</v>
      </c>
      <c r="M8430" t="s">
        <v>1214</v>
      </c>
      <c r="N8430" t="s">
        <v>1643</v>
      </c>
      <c r="O8430">
        <v>0</v>
      </c>
      <c r="P8430" t="s">
        <v>1207</v>
      </c>
      <c r="Q8430">
        <v>19820801</v>
      </c>
      <c r="R8430">
        <v>891012369</v>
      </c>
    </row>
    <row r="8431" spans="1:18">
      <c r="A8431" t="s">
        <v>1640</v>
      </c>
      <c r="B8431" t="s">
        <v>1693</v>
      </c>
      <c r="C8431">
        <v>201010</v>
      </c>
      <c r="D8431">
        <v>0</v>
      </c>
      <c r="E8431" t="s">
        <v>1302</v>
      </c>
      <c r="F8431">
        <v>0</v>
      </c>
      <c r="G8431">
        <v>0</v>
      </c>
      <c r="H8431">
        <v>0</v>
      </c>
      <c r="I8431">
        <v>43112051600</v>
      </c>
      <c r="J8431">
        <v>4</v>
      </c>
      <c r="K8431" t="s">
        <v>1642</v>
      </c>
      <c r="L8431">
        <v>2531</v>
      </c>
      <c r="M8431" t="s">
        <v>1214</v>
      </c>
      <c r="N8431" t="s">
        <v>1643</v>
      </c>
      <c r="O8431">
        <v>0</v>
      </c>
      <c r="P8431" t="s">
        <v>1207</v>
      </c>
      <c r="Q8431">
        <v>19821001</v>
      </c>
      <c r="R8431">
        <v>891012369</v>
      </c>
    </row>
    <row r="8432" spans="1:18">
      <c r="A8432" t="s">
        <v>1640</v>
      </c>
      <c r="B8432" t="s">
        <v>1694</v>
      </c>
      <c r="C8432">
        <v>201010</v>
      </c>
      <c r="D8432">
        <v>0</v>
      </c>
      <c r="E8432" t="s">
        <v>1302</v>
      </c>
      <c r="F8432">
        <v>0</v>
      </c>
      <c r="G8432">
        <v>0</v>
      </c>
      <c r="H8432">
        <v>0</v>
      </c>
      <c r="I8432">
        <v>43112054000</v>
      </c>
      <c r="J8432">
        <v>4</v>
      </c>
      <c r="K8432" t="s">
        <v>1642</v>
      </c>
      <c r="L8432">
        <v>2531</v>
      </c>
      <c r="M8432" t="s">
        <v>1214</v>
      </c>
      <c r="N8432" t="s">
        <v>1643</v>
      </c>
      <c r="O8432">
        <v>0</v>
      </c>
      <c r="P8432" t="s">
        <v>1207</v>
      </c>
      <c r="Q8432">
        <v>19830501</v>
      </c>
      <c r="R8432">
        <v>891012369</v>
      </c>
    </row>
    <row r="8433" spans="1:18">
      <c r="A8433" t="s">
        <v>1640</v>
      </c>
      <c r="B8433" t="s">
        <v>1695</v>
      </c>
      <c r="C8433">
        <v>201010</v>
      </c>
      <c r="D8433">
        <v>0</v>
      </c>
      <c r="E8433" t="s">
        <v>1302</v>
      </c>
      <c r="F8433">
        <v>0</v>
      </c>
      <c r="G8433">
        <v>0</v>
      </c>
      <c r="H8433">
        <v>0</v>
      </c>
      <c r="I8433">
        <v>43112053500</v>
      </c>
      <c r="J8433">
        <v>4</v>
      </c>
      <c r="K8433" t="s">
        <v>1642</v>
      </c>
      <c r="L8433">
        <v>2531</v>
      </c>
      <c r="M8433" t="s">
        <v>1214</v>
      </c>
      <c r="N8433" t="s">
        <v>1643</v>
      </c>
      <c r="O8433">
        <v>0</v>
      </c>
      <c r="P8433" t="s">
        <v>1207</v>
      </c>
      <c r="Q8433">
        <v>19830401</v>
      </c>
      <c r="R8433">
        <v>891012369</v>
      </c>
    </row>
    <row r="8434" spans="1:18">
      <c r="A8434" t="s">
        <v>1640</v>
      </c>
      <c r="B8434" t="s">
        <v>1696</v>
      </c>
      <c r="C8434">
        <v>201010</v>
      </c>
      <c r="D8434">
        <v>0</v>
      </c>
      <c r="E8434" t="s">
        <v>1302</v>
      </c>
      <c r="F8434">
        <v>0</v>
      </c>
      <c r="G8434">
        <v>0</v>
      </c>
      <c r="H8434">
        <v>0</v>
      </c>
      <c r="I8434">
        <v>43112054100</v>
      </c>
      <c r="J8434">
        <v>4</v>
      </c>
      <c r="K8434" t="s">
        <v>1642</v>
      </c>
      <c r="L8434">
        <v>2531</v>
      </c>
      <c r="M8434" t="s">
        <v>1214</v>
      </c>
      <c r="N8434" t="s">
        <v>1643</v>
      </c>
      <c r="O8434">
        <v>0</v>
      </c>
      <c r="P8434" t="s">
        <v>1207</v>
      </c>
      <c r="Q8434">
        <v>19830501</v>
      </c>
      <c r="R8434">
        <v>891012369</v>
      </c>
    </row>
    <row r="8435" spans="1:18">
      <c r="A8435" t="s">
        <v>1640</v>
      </c>
      <c r="B8435" t="s">
        <v>1697</v>
      </c>
      <c r="C8435">
        <v>201010</v>
      </c>
      <c r="D8435">
        <v>0</v>
      </c>
      <c r="E8435" t="s">
        <v>1302</v>
      </c>
      <c r="F8435">
        <v>0</v>
      </c>
      <c r="G8435">
        <v>0</v>
      </c>
      <c r="H8435">
        <v>0</v>
      </c>
      <c r="I8435">
        <v>43112055400</v>
      </c>
      <c r="J8435">
        <v>4</v>
      </c>
      <c r="K8435" t="s">
        <v>1642</v>
      </c>
      <c r="L8435">
        <v>2531</v>
      </c>
      <c r="M8435" t="s">
        <v>1214</v>
      </c>
      <c r="N8435" t="s">
        <v>1643</v>
      </c>
      <c r="O8435">
        <v>0</v>
      </c>
      <c r="P8435" t="s">
        <v>1423</v>
      </c>
      <c r="Q8435">
        <v>19980331</v>
      </c>
      <c r="R8435">
        <v>891012369</v>
      </c>
    </row>
    <row r="8436" spans="1:18">
      <c r="A8436" t="s">
        <v>1640</v>
      </c>
      <c r="B8436" t="s">
        <v>1698</v>
      </c>
      <c r="C8436">
        <v>201010</v>
      </c>
      <c r="D8436">
        <v>0</v>
      </c>
      <c r="E8436" t="s">
        <v>1302</v>
      </c>
      <c r="F8436">
        <v>0</v>
      </c>
      <c r="G8436">
        <v>0</v>
      </c>
      <c r="H8436">
        <v>0</v>
      </c>
      <c r="I8436">
        <v>43112055400</v>
      </c>
      <c r="J8436">
        <v>4</v>
      </c>
      <c r="K8436" t="s">
        <v>1642</v>
      </c>
      <c r="L8436">
        <v>2531</v>
      </c>
      <c r="M8436" t="s">
        <v>1214</v>
      </c>
      <c r="N8436" t="s">
        <v>1643</v>
      </c>
      <c r="O8436">
        <v>0</v>
      </c>
      <c r="P8436" t="s">
        <v>1425</v>
      </c>
      <c r="Q8436">
        <v>19980331</v>
      </c>
      <c r="R8436">
        <v>891012369</v>
      </c>
    </row>
    <row r="8437" spans="1:18">
      <c r="A8437" t="s">
        <v>1640</v>
      </c>
      <c r="B8437" t="s">
        <v>1699</v>
      </c>
      <c r="C8437">
        <v>201010</v>
      </c>
      <c r="D8437">
        <v>0</v>
      </c>
      <c r="E8437" t="s">
        <v>1302</v>
      </c>
      <c r="F8437">
        <v>0</v>
      </c>
      <c r="G8437">
        <v>0</v>
      </c>
      <c r="H8437">
        <v>0</v>
      </c>
      <c r="I8437">
        <v>43112055900</v>
      </c>
      <c r="J8437">
        <v>4</v>
      </c>
      <c r="K8437" t="s">
        <v>1642</v>
      </c>
      <c r="L8437">
        <v>2531</v>
      </c>
      <c r="M8437" t="s">
        <v>1214</v>
      </c>
      <c r="N8437" t="s">
        <v>1643</v>
      </c>
      <c r="O8437">
        <v>0</v>
      </c>
      <c r="P8437" t="s">
        <v>1207</v>
      </c>
      <c r="Q8437">
        <v>19980331</v>
      </c>
      <c r="R8437">
        <v>891012369</v>
      </c>
    </row>
    <row r="8438" spans="1:18">
      <c r="A8438" t="s">
        <v>1640</v>
      </c>
      <c r="B8438" t="s">
        <v>1700</v>
      </c>
      <c r="C8438">
        <v>201010</v>
      </c>
      <c r="D8438">
        <v>0</v>
      </c>
      <c r="E8438" t="s">
        <v>1302</v>
      </c>
      <c r="F8438">
        <v>0</v>
      </c>
      <c r="G8438">
        <v>0</v>
      </c>
      <c r="H8438">
        <v>0</v>
      </c>
      <c r="I8438">
        <v>43112058500</v>
      </c>
      <c r="J8438">
        <v>4</v>
      </c>
      <c r="K8438" t="s">
        <v>1642</v>
      </c>
      <c r="L8438">
        <v>2531</v>
      </c>
      <c r="M8438" t="s">
        <v>1214</v>
      </c>
      <c r="N8438" t="s">
        <v>1643</v>
      </c>
      <c r="O8438">
        <v>0</v>
      </c>
      <c r="P8438" t="s">
        <v>1423</v>
      </c>
      <c r="Q8438">
        <v>19980430</v>
      </c>
      <c r="R8438">
        <v>891012369</v>
      </c>
    </row>
    <row r="8439" spans="1:18">
      <c r="A8439" t="s">
        <v>1640</v>
      </c>
      <c r="B8439" t="s">
        <v>1701</v>
      </c>
      <c r="C8439">
        <v>201010</v>
      </c>
      <c r="D8439">
        <v>0</v>
      </c>
      <c r="E8439" t="s">
        <v>1302</v>
      </c>
      <c r="F8439">
        <v>0</v>
      </c>
      <c r="G8439">
        <v>0</v>
      </c>
      <c r="H8439">
        <v>0</v>
      </c>
      <c r="I8439">
        <v>43112058500</v>
      </c>
      <c r="J8439">
        <v>4</v>
      </c>
      <c r="K8439" t="s">
        <v>1642</v>
      </c>
      <c r="L8439">
        <v>2531</v>
      </c>
      <c r="M8439" t="s">
        <v>1214</v>
      </c>
      <c r="N8439" t="s">
        <v>1643</v>
      </c>
      <c r="O8439">
        <v>0</v>
      </c>
      <c r="P8439" t="s">
        <v>1425</v>
      </c>
      <c r="Q8439">
        <v>19980331</v>
      </c>
      <c r="R8439">
        <v>891012369</v>
      </c>
    </row>
    <row r="8440" spans="1:18">
      <c r="A8440" t="s">
        <v>1640</v>
      </c>
      <c r="B8440" t="s">
        <v>1702</v>
      </c>
      <c r="C8440">
        <v>201010</v>
      </c>
      <c r="D8440">
        <v>0</v>
      </c>
      <c r="E8440" t="s">
        <v>1302</v>
      </c>
      <c r="F8440">
        <v>0</v>
      </c>
      <c r="G8440">
        <v>0</v>
      </c>
      <c r="H8440">
        <v>0</v>
      </c>
      <c r="I8440">
        <v>43112056400</v>
      </c>
      <c r="J8440">
        <v>4</v>
      </c>
      <c r="K8440" t="s">
        <v>1642</v>
      </c>
      <c r="L8440">
        <v>2531</v>
      </c>
      <c r="M8440" t="s">
        <v>1214</v>
      </c>
      <c r="N8440" t="s">
        <v>1643</v>
      </c>
      <c r="O8440">
        <v>0</v>
      </c>
      <c r="P8440" t="s">
        <v>1423</v>
      </c>
      <c r="Q8440">
        <v>19980331</v>
      </c>
      <c r="R8440">
        <v>891012369</v>
      </c>
    </row>
    <row r="8441" spans="1:18">
      <c r="A8441" t="s">
        <v>1640</v>
      </c>
      <c r="B8441" t="s">
        <v>1703</v>
      </c>
      <c r="C8441">
        <v>201010</v>
      </c>
      <c r="D8441">
        <v>0</v>
      </c>
      <c r="E8441" t="s">
        <v>1302</v>
      </c>
      <c r="F8441">
        <v>0</v>
      </c>
      <c r="G8441">
        <v>0</v>
      </c>
      <c r="H8441">
        <v>0</v>
      </c>
      <c r="I8441">
        <v>43112056400</v>
      </c>
      <c r="J8441">
        <v>4</v>
      </c>
      <c r="K8441" t="s">
        <v>1642</v>
      </c>
      <c r="L8441">
        <v>2531</v>
      </c>
      <c r="M8441" t="s">
        <v>1214</v>
      </c>
      <c r="N8441" t="s">
        <v>1643</v>
      </c>
      <c r="O8441">
        <v>0</v>
      </c>
      <c r="P8441" t="s">
        <v>1425</v>
      </c>
      <c r="Q8441">
        <v>19980331</v>
      </c>
      <c r="R8441">
        <v>891012369</v>
      </c>
    </row>
    <row r="8442" spans="1:18">
      <c r="A8442" t="s">
        <v>1640</v>
      </c>
      <c r="B8442" t="s">
        <v>1704</v>
      </c>
      <c r="C8442">
        <v>201010</v>
      </c>
      <c r="D8442">
        <v>0</v>
      </c>
      <c r="E8442" t="s">
        <v>1302</v>
      </c>
      <c r="F8442">
        <v>0</v>
      </c>
      <c r="G8442">
        <v>0</v>
      </c>
      <c r="H8442">
        <v>0</v>
      </c>
      <c r="I8442">
        <v>43112058900</v>
      </c>
      <c r="J8442">
        <v>4</v>
      </c>
      <c r="K8442" t="s">
        <v>1642</v>
      </c>
      <c r="L8442">
        <v>2531</v>
      </c>
      <c r="M8442" t="s">
        <v>1214</v>
      </c>
      <c r="N8442" t="s">
        <v>1643</v>
      </c>
      <c r="O8442">
        <v>0</v>
      </c>
      <c r="P8442" t="s">
        <v>1322</v>
      </c>
      <c r="Q8442">
        <v>19980331</v>
      </c>
      <c r="R8442">
        <v>891012369</v>
      </c>
    </row>
    <row r="8443" spans="1:18">
      <c r="A8443" t="s">
        <v>1640</v>
      </c>
      <c r="B8443" t="s">
        <v>1705</v>
      </c>
      <c r="C8443">
        <v>201010</v>
      </c>
      <c r="D8443">
        <v>0</v>
      </c>
      <c r="E8443" t="s">
        <v>1302</v>
      </c>
      <c r="F8443">
        <v>0</v>
      </c>
      <c r="G8443">
        <v>0</v>
      </c>
      <c r="H8443">
        <v>0</v>
      </c>
      <c r="I8443">
        <v>43112059100</v>
      </c>
      <c r="J8443">
        <v>4</v>
      </c>
      <c r="K8443" t="s">
        <v>1642</v>
      </c>
      <c r="L8443">
        <v>2531</v>
      </c>
      <c r="M8443" t="s">
        <v>1214</v>
      </c>
      <c r="N8443" t="s">
        <v>1643</v>
      </c>
      <c r="O8443">
        <v>0</v>
      </c>
      <c r="P8443" t="s">
        <v>1233</v>
      </c>
      <c r="R8443">
        <v>891012369</v>
      </c>
    </row>
    <row r="8444" spans="1:18">
      <c r="A8444" t="s">
        <v>1640</v>
      </c>
      <c r="B8444" t="s">
        <v>1706</v>
      </c>
      <c r="C8444">
        <v>201010</v>
      </c>
      <c r="D8444">
        <v>0</v>
      </c>
      <c r="E8444" t="s">
        <v>1302</v>
      </c>
      <c r="F8444">
        <v>0</v>
      </c>
      <c r="G8444">
        <v>0</v>
      </c>
      <c r="H8444">
        <v>0</v>
      </c>
      <c r="I8444">
        <v>43112059800</v>
      </c>
      <c r="J8444">
        <v>4</v>
      </c>
      <c r="K8444" t="s">
        <v>1642</v>
      </c>
      <c r="L8444">
        <v>2531</v>
      </c>
      <c r="M8444" t="s">
        <v>1214</v>
      </c>
      <c r="N8444" t="s">
        <v>1643</v>
      </c>
      <c r="O8444">
        <v>0</v>
      </c>
      <c r="P8444" t="s">
        <v>1322</v>
      </c>
      <c r="Q8444">
        <v>19980331</v>
      </c>
      <c r="R8444">
        <v>891012369</v>
      </c>
    </row>
    <row r="8445" spans="1:18">
      <c r="A8445" t="s">
        <v>1640</v>
      </c>
      <c r="B8445" t="s">
        <v>1707</v>
      </c>
      <c r="C8445">
        <v>201010</v>
      </c>
      <c r="D8445">
        <v>0</v>
      </c>
      <c r="E8445" t="s">
        <v>1302</v>
      </c>
      <c r="F8445">
        <v>0</v>
      </c>
      <c r="G8445">
        <v>0</v>
      </c>
      <c r="H8445">
        <v>0</v>
      </c>
      <c r="I8445">
        <v>43112058600</v>
      </c>
      <c r="J8445">
        <v>4</v>
      </c>
      <c r="K8445" t="s">
        <v>1642</v>
      </c>
      <c r="L8445">
        <v>2531</v>
      </c>
      <c r="M8445" t="s">
        <v>1214</v>
      </c>
      <c r="N8445" t="s">
        <v>1643</v>
      </c>
      <c r="O8445">
        <v>0</v>
      </c>
      <c r="P8445" t="s">
        <v>1322</v>
      </c>
      <c r="Q8445">
        <v>19980331</v>
      </c>
      <c r="R8445">
        <v>891012369</v>
      </c>
    </row>
    <row r="8446" spans="1:18">
      <c r="A8446" t="s">
        <v>1640</v>
      </c>
      <c r="B8446" t="s">
        <v>1708</v>
      </c>
      <c r="C8446">
        <v>201010</v>
      </c>
      <c r="D8446">
        <v>0</v>
      </c>
      <c r="E8446" t="s">
        <v>1302</v>
      </c>
      <c r="F8446">
        <v>0</v>
      </c>
      <c r="G8446">
        <v>0</v>
      </c>
      <c r="H8446">
        <v>0</v>
      </c>
      <c r="I8446">
        <v>43112059000</v>
      </c>
      <c r="J8446">
        <v>4</v>
      </c>
      <c r="K8446" t="s">
        <v>1642</v>
      </c>
      <c r="L8446">
        <v>2531</v>
      </c>
      <c r="M8446" t="s">
        <v>1214</v>
      </c>
      <c r="N8446" t="s">
        <v>1643</v>
      </c>
      <c r="O8446">
        <v>0</v>
      </c>
      <c r="P8446" t="s">
        <v>1322</v>
      </c>
      <c r="Q8446">
        <v>20051231</v>
      </c>
      <c r="R8446">
        <v>891012369</v>
      </c>
    </row>
    <row r="8447" spans="1:18">
      <c r="A8447" t="s">
        <v>1640</v>
      </c>
      <c r="B8447" t="s">
        <v>1709</v>
      </c>
      <c r="C8447">
        <v>201010</v>
      </c>
      <c r="D8447">
        <v>0</v>
      </c>
      <c r="E8447" t="s">
        <v>1302</v>
      </c>
      <c r="F8447">
        <v>0</v>
      </c>
      <c r="G8447">
        <v>0</v>
      </c>
      <c r="H8447">
        <v>0</v>
      </c>
      <c r="I8447">
        <v>43112059200</v>
      </c>
      <c r="J8447">
        <v>4</v>
      </c>
      <c r="K8447" t="s">
        <v>1642</v>
      </c>
      <c r="L8447">
        <v>2531</v>
      </c>
      <c r="M8447" t="s">
        <v>1214</v>
      </c>
      <c r="N8447" t="s">
        <v>1643</v>
      </c>
      <c r="O8447">
        <v>0</v>
      </c>
      <c r="P8447" t="s">
        <v>1207</v>
      </c>
      <c r="R8447">
        <v>891012369</v>
      </c>
    </row>
    <row r="8448" spans="1:18">
      <c r="A8448" t="s">
        <v>1640</v>
      </c>
      <c r="B8448" t="s">
        <v>1710</v>
      </c>
      <c r="C8448">
        <v>201010</v>
      </c>
      <c r="D8448">
        <v>0</v>
      </c>
      <c r="E8448" t="s">
        <v>1302</v>
      </c>
      <c r="F8448">
        <v>0</v>
      </c>
      <c r="G8448">
        <v>0</v>
      </c>
      <c r="H8448">
        <v>0</v>
      </c>
      <c r="I8448">
        <v>43112060200</v>
      </c>
      <c r="J8448">
        <v>4</v>
      </c>
      <c r="K8448" t="s">
        <v>1642</v>
      </c>
      <c r="L8448">
        <v>2531</v>
      </c>
      <c r="M8448" t="s">
        <v>1214</v>
      </c>
      <c r="N8448" t="s">
        <v>1643</v>
      </c>
      <c r="O8448">
        <v>0</v>
      </c>
      <c r="P8448" t="s">
        <v>1322</v>
      </c>
      <c r="Q8448">
        <v>19980331</v>
      </c>
      <c r="R8448">
        <v>891012369</v>
      </c>
    </row>
    <row r="8449" spans="1:18">
      <c r="A8449" t="s">
        <v>1640</v>
      </c>
      <c r="B8449" t="s">
        <v>1691</v>
      </c>
      <c r="C8449">
        <v>201011</v>
      </c>
      <c r="D8449">
        <v>0</v>
      </c>
      <c r="E8449" t="s">
        <v>1302</v>
      </c>
      <c r="F8449">
        <v>0</v>
      </c>
      <c r="G8449">
        <v>0</v>
      </c>
      <c r="H8449">
        <v>0</v>
      </c>
      <c r="I8449">
        <v>43112050100</v>
      </c>
      <c r="J8449">
        <v>4</v>
      </c>
      <c r="K8449" t="s">
        <v>1642</v>
      </c>
      <c r="L8449">
        <v>2531</v>
      </c>
      <c r="M8449" t="s">
        <v>1214</v>
      </c>
      <c r="N8449" t="s">
        <v>1643</v>
      </c>
      <c r="O8449">
        <v>0</v>
      </c>
      <c r="P8449" t="s">
        <v>1207</v>
      </c>
      <c r="Q8449">
        <v>19820701</v>
      </c>
      <c r="R8449">
        <v>891012369</v>
      </c>
    </row>
    <row r="8450" spans="1:18">
      <c r="A8450" t="s">
        <v>1640</v>
      </c>
      <c r="B8450" t="s">
        <v>1692</v>
      </c>
      <c r="C8450">
        <v>201011</v>
      </c>
      <c r="D8450">
        <v>0</v>
      </c>
      <c r="E8450" t="s">
        <v>1302</v>
      </c>
      <c r="F8450">
        <v>0</v>
      </c>
      <c r="G8450">
        <v>0</v>
      </c>
      <c r="H8450">
        <v>0</v>
      </c>
      <c r="I8450">
        <v>43112050600</v>
      </c>
      <c r="J8450">
        <v>4</v>
      </c>
      <c r="K8450" t="s">
        <v>1642</v>
      </c>
      <c r="L8450">
        <v>2531</v>
      </c>
      <c r="M8450" t="s">
        <v>1214</v>
      </c>
      <c r="N8450" t="s">
        <v>1643</v>
      </c>
      <c r="O8450">
        <v>0</v>
      </c>
      <c r="P8450" t="s">
        <v>1207</v>
      </c>
      <c r="Q8450">
        <v>19820801</v>
      </c>
      <c r="R8450">
        <v>891012369</v>
      </c>
    </row>
    <row r="8451" spans="1:18">
      <c r="A8451" t="s">
        <v>1640</v>
      </c>
      <c r="B8451" t="s">
        <v>1693</v>
      </c>
      <c r="C8451">
        <v>201011</v>
      </c>
      <c r="D8451">
        <v>0</v>
      </c>
      <c r="E8451" t="s">
        <v>1302</v>
      </c>
      <c r="F8451">
        <v>0</v>
      </c>
      <c r="G8451">
        <v>0</v>
      </c>
      <c r="H8451">
        <v>0</v>
      </c>
      <c r="I8451">
        <v>43112051600</v>
      </c>
      <c r="J8451">
        <v>4</v>
      </c>
      <c r="K8451" t="s">
        <v>1642</v>
      </c>
      <c r="L8451">
        <v>2531</v>
      </c>
      <c r="M8451" t="s">
        <v>1214</v>
      </c>
      <c r="N8451" t="s">
        <v>1643</v>
      </c>
      <c r="O8451">
        <v>0</v>
      </c>
      <c r="P8451" t="s">
        <v>1207</v>
      </c>
      <c r="Q8451">
        <v>19821001</v>
      </c>
      <c r="R8451">
        <v>891012369</v>
      </c>
    </row>
    <row r="8452" spans="1:18">
      <c r="A8452" t="s">
        <v>1640</v>
      </c>
      <c r="B8452" t="s">
        <v>1694</v>
      </c>
      <c r="C8452">
        <v>201011</v>
      </c>
      <c r="D8452">
        <v>0</v>
      </c>
      <c r="E8452" t="s">
        <v>1302</v>
      </c>
      <c r="F8452">
        <v>0</v>
      </c>
      <c r="G8452">
        <v>0</v>
      </c>
      <c r="H8452">
        <v>0</v>
      </c>
      <c r="I8452">
        <v>43112054000</v>
      </c>
      <c r="J8452">
        <v>4</v>
      </c>
      <c r="K8452" t="s">
        <v>1642</v>
      </c>
      <c r="L8452">
        <v>2531</v>
      </c>
      <c r="M8452" t="s">
        <v>1214</v>
      </c>
      <c r="N8452" t="s">
        <v>1643</v>
      </c>
      <c r="O8452">
        <v>0</v>
      </c>
      <c r="P8452" t="s">
        <v>1207</v>
      </c>
      <c r="Q8452">
        <v>19830501</v>
      </c>
      <c r="R8452">
        <v>891012369</v>
      </c>
    </row>
    <row r="8453" spans="1:18">
      <c r="A8453" t="s">
        <v>1640</v>
      </c>
      <c r="B8453" t="s">
        <v>1695</v>
      </c>
      <c r="C8453">
        <v>201011</v>
      </c>
      <c r="D8453">
        <v>0</v>
      </c>
      <c r="E8453" t="s">
        <v>1302</v>
      </c>
      <c r="F8453">
        <v>0</v>
      </c>
      <c r="G8453">
        <v>0</v>
      </c>
      <c r="H8453">
        <v>0</v>
      </c>
      <c r="I8453">
        <v>43112053500</v>
      </c>
      <c r="J8453">
        <v>4</v>
      </c>
      <c r="K8453" t="s">
        <v>1642</v>
      </c>
      <c r="L8453">
        <v>2531</v>
      </c>
      <c r="M8453" t="s">
        <v>1214</v>
      </c>
      <c r="N8453" t="s">
        <v>1643</v>
      </c>
      <c r="O8453">
        <v>0</v>
      </c>
      <c r="P8453" t="s">
        <v>1207</v>
      </c>
      <c r="Q8453">
        <v>19830401</v>
      </c>
      <c r="R8453">
        <v>891012369</v>
      </c>
    </row>
    <row r="8454" spans="1:18">
      <c r="A8454" t="s">
        <v>1640</v>
      </c>
      <c r="B8454" t="s">
        <v>1696</v>
      </c>
      <c r="C8454">
        <v>201011</v>
      </c>
      <c r="D8454">
        <v>0</v>
      </c>
      <c r="E8454" t="s">
        <v>1302</v>
      </c>
      <c r="F8454">
        <v>0</v>
      </c>
      <c r="G8454">
        <v>0</v>
      </c>
      <c r="H8454">
        <v>0</v>
      </c>
      <c r="I8454">
        <v>43112054100</v>
      </c>
      <c r="J8454">
        <v>4</v>
      </c>
      <c r="K8454" t="s">
        <v>1642</v>
      </c>
      <c r="L8454">
        <v>2531</v>
      </c>
      <c r="M8454" t="s">
        <v>1214</v>
      </c>
      <c r="N8454" t="s">
        <v>1643</v>
      </c>
      <c r="O8454">
        <v>0</v>
      </c>
      <c r="P8454" t="s">
        <v>1207</v>
      </c>
      <c r="Q8454">
        <v>19830501</v>
      </c>
      <c r="R8454">
        <v>891012369</v>
      </c>
    </row>
    <row r="8455" spans="1:18">
      <c r="A8455" t="s">
        <v>1640</v>
      </c>
      <c r="B8455" t="s">
        <v>1697</v>
      </c>
      <c r="C8455">
        <v>201011</v>
      </c>
      <c r="D8455">
        <v>0</v>
      </c>
      <c r="E8455" t="s">
        <v>1302</v>
      </c>
      <c r="F8455">
        <v>0</v>
      </c>
      <c r="G8455">
        <v>0</v>
      </c>
      <c r="H8455">
        <v>0</v>
      </c>
      <c r="I8455">
        <v>43112055400</v>
      </c>
      <c r="J8455">
        <v>4</v>
      </c>
      <c r="K8455" t="s">
        <v>1642</v>
      </c>
      <c r="L8455">
        <v>2531</v>
      </c>
      <c r="M8455" t="s">
        <v>1214</v>
      </c>
      <c r="N8455" t="s">
        <v>1643</v>
      </c>
      <c r="O8455">
        <v>0</v>
      </c>
      <c r="P8455" t="s">
        <v>1423</v>
      </c>
      <c r="Q8455">
        <v>19980331</v>
      </c>
      <c r="R8455">
        <v>891012369</v>
      </c>
    </row>
    <row r="8456" spans="1:18">
      <c r="A8456" t="s">
        <v>1640</v>
      </c>
      <c r="B8456" t="s">
        <v>1698</v>
      </c>
      <c r="C8456">
        <v>201011</v>
      </c>
      <c r="D8456">
        <v>0</v>
      </c>
      <c r="E8456" t="s">
        <v>1302</v>
      </c>
      <c r="F8456">
        <v>0</v>
      </c>
      <c r="G8456">
        <v>0</v>
      </c>
      <c r="H8456">
        <v>0</v>
      </c>
      <c r="I8456">
        <v>43112055400</v>
      </c>
      <c r="J8456">
        <v>4</v>
      </c>
      <c r="K8456" t="s">
        <v>1642</v>
      </c>
      <c r="L8456">
        <v>2531</v>
      </c>
      <c r="M8456" t="s">
        <v>1214</v>
      </c>
      <c r="N8456" t="s">
        <v>1643</v>
      </c>
      <c r="O8456">
        <v>0</v>
      </c>
      <c r="P8456" t="s">
        <v>1425</v>
      </c>
      <c r="Q8456">
        <v>19980331</v>
      </c>
      <c r="R8456">
        <v>891012369</v>
      </c>
    </row>
    <row r="8457" spans="1:18">
      <c r="A8457" t="s">
        <v>1640</v>
      </c>
      <c r="B8457" t="s">
        <v>1699</v>
      </c>
      <c r="C8457">
        <v>201011</v>
      </c>
      <c r="D8457">
        <v>0</v>
      </c>
      <c r="E8457" t="s">
        <v>1302</v>
      </c>
      <c r="F8457">
        <v>0</v>
      </c>
      <c r="G8457">
        <v>0</v>
      </c>
      <c r="H8457">
        <v>0</v>
      </c>
      <c r="I8457">
        <v>43112055900</v>
      </c>
      <c r="J8457">
        <v>4</v>
      </c>
      <c r="K8457" t="s">
        <v>1642</v>
      </c>
      <c r="L8457">
        <v>2531</v>
      </c>
      <c r="M8457" t="s">
        <v>1214</v>
      </c>
      <c r="N8457" t="s">
        <v>1643</v>
      </c>
      <c r="O8457">
        <v>0</v>
      </c>
      <c r="P8457" t="s">
        <v>1207</v>
      </c>
      <c r="Q8457">
        <v>19980331</v>
      </c>
      <c r="R8457">
        <v>891012369</v>
      </c>
    </row>
    <row r="8458" spans="1:18">
      <c r="A8458" t="s">
        <v>1640</v>
      </c>
      <c r="B8458" t="s">
        <v>1700</v>
      </c>
      <c r="C8458">
        <v>201011</v>
      </c>
      <c r="D8458">
        <v>0</v>
      </c>
      <c r="E8458" t="s">
        <v>1302</v>
      </c>
      <c r="F8458">
        <v>0</v>
      </c>
      <c r="G8458">
        <v>0</v>
      </c>
      <c r="H8458">
        <v>0</v>
      </c>
      <c r="I8458">
        <v>43112058500</v>
      </c>
      <c r="J8458">
        <v>4</v>
      </c>
      <c r="K8458" t="s">
        <v>1642</v>
      </c>
      <c r="L8458">
        <v>2531</v>
      </c>
      <c r="M8458" t="s">
        <v>1214</v>
      </c>
      <c r="N8458" t="s">
        <v>1643</v>
      </c>
      <c r="O8458">
        <v>0</v>
      </c>
      <c r="P8458" t="s">
        <v>1423</v>
      </c>
      <c r="Q8458">
        <v>19980430</v>
      </c>
      <c r="R8458">
        <v>891012369</v>
      </c>
    </row>
    <row r="8459" spans="1:18">
      <c r="A8459" t="s">
        <v>1640</v>
      </c>
      <c r="B8459" t="s">
        <v>1701</v>
      </c>
      <c r="C8459">
        <v>201011</v>
      </c>
      <c r="D8459">
        <v>0</v>
      </c>
      <c r="E8459" t="s">
        <v>1302</v>
      </c>
      <c r="F8459">
        <v>0</v>
      </c>
      <c r="G8459">
        <v>0</v>
      </c>
      <c r="H8459">
        <v>0</v>
      </c>
      <c r="I8459">
        <v>43112058500</v>
      </c>
      <c r="J8459">
        <v>4</v>
      </c>
      <c r="K8459" t="s">
        <v>1642</v>
      </c>
      <c r="L8459">
        <v>2531</v>
      </c>
      <c r="M8459" t="s">
        <v>1214</v>
      </c>
      <c r="N8459" t="s">
        <v>1643</v>
      </c>
      <c r="O8459">
        <v>0</v>
      </c>
      <c r="P8459" t="s">
        <v>1425</v>
      </c>
      <c r="Q8459">
        <v>19980331</v>
      </c>
      <c r="R8459">
        <v>891012369</v>
      </c>
    </row>
    <row r="8460" spans="1:18">
      <c r="A8460" t="s">
        <v>1640</v>
      </c>
      <c r="B8460" t="s">
        <v>1702</v>
      </c>
      <c r="C8460">
        <v>201011</v>
      </c>
      <c r="D8460">
        <v>0</v>
      </c>
      <c r="E8460" t="s">
        <v>1302</v>
      </c>
      <c r="F8460">
        <v>0</v>
      </c>
      <c r="G8460">
        <v>0</v>
      </c>
      <c r="H8460">
        <v>0</v>
      </c>
      <c r="I8460">
        <v>43112056400</v>
      </c>
      <c r="J8460">
        <v>4</v>
      </c>
      <c r="K8460" t="s">
        <v>1642</v>
      </c>
      <c r="L8460">
        <v>2531</v>
      </c>
      <c r="M8460" t="s">
        <v>1214</v>
      </c>
      <c r="N8460" t="s">
        <v>1643</v>
      </c>
      <c r="O8460">
        <v>0</v>
      </c>
      <c r="P8460" t="s">
        <v>1423</v>
      </c>
      <c r="Q8460">
        <v>19980331</v>
      </c>
      <c r="R8460">
        <v>891012369</v>
      </c>
    </row>
    <row r="8461" spans="1:18">
      <c r="A8461" t="s">
        <v>1640</v>
      </c>
      <c r="B8461" t="s">
        <v>1703</v>
      </c>
      <c r="C8461">
        <v>201011</v>
      </c>
      <c r="D8461">
        <v>0</v>
      </c>
      <c r="E8461" t="s">
        <v>1302</v>
      </c>
      <c r="F8461">
        <v>0</v>
      </c>
      <c r="G8461">
        <v>0</v>
      </c>
      <c r="H8461">
        <v>0</v>
      </c>
      <c r="I8461">
        <v>43112056400</v>
      </c>
      <c r="J8461">
        <v>4</v>
      </c>
      <c r="K8461" t="s">
        <v>1642</v>
      </c>
      <c r="L8461">
        <v>2531</v>
      </c>
      <c r="M8461" t="s">
        <v>1214</v>
      </c>
      <c r="N8461" t="s">
        <v>1643</v>
      </c>
      <c r="O8461">
        <v>0</v>
      </c>
      <c r="P8461" t="s">
        <v>1425</v>
      </c>
      <c r="Q8461">
        <v>19980331</v>
      </c>
      <c r="R8461">
        <v>891012369</v>
      </c>
    </row>
    <row r="8462" spans="1:18">
      <c r="A8462" t="s">
        <v>1640</v>
      </c>
      <c r="B8462" t="s">
        <v>1704</v>
      </c>
      <c r="C8462">
        <v>201011</v>
      </c>
      <c r="D8462">
        <v>0</v>
      </c>
      <c r="E8462" t="s">
        <v>1302</v>
      </c>
      <c r="F8462">
        <v>0</v>
      </c>
      <c r="G8462">
        <v>0</v>
      </c>
      <c r="H8462">
        <v>0</v>
      </c>
      <c r="I8462">
        <v>43112058900</v>
      </c>
      <c r="J8462">
        <v>4</v>
      </c>
      <c r="K8462" t="s">
        <v>1642</v>
      </c>
      <c r="L8462">
        <v>2531</v>
      </c>
      <c r="M8462" t="s">
        <v>1214</v>
      </c>
      <c r="N8462" t="s">
        <v>1643</v>
      </c>
      <c r="O8462">
        <v>0</v>
      </c>
      <c r="P8462" t="s">
        <v>1322</v>
      </c>
      <c r="Q8462">
        <v>19980331</v>
      </c>
      <c r="R8462">
        <v>891012369</v>
      </c>
    </row>
    <row r="8463" spans="1:18">
      <c r="A8463" t="s">
        <v>1640</v>
      </c>
      <c r="B8463" t="s">
        <v>1705</v>
      </c>
      <c r="C8463">
        <v>201011</v>
      </c>
      <c r="D8463">
        <v>0</v>
      </c>
      <c r="E8463" t="s">
        <v>1302</v>
      </c>
      <c r="F8463">
        <v>0</v>
      </c>
      <c r="G8463">
        <v>0</v>
      </c>
      <c r="H8463">
        <v>0</v>
      </c>
      <c r="I8463">
        <v>43112059100</v>
      </c>
      <c r="J8463">
        <v>4</v>
      </c>
      <c r="K8463" t="s">
        <v>1642</v>
      </c>
      <c r="L8463">
        <v>2531</v>
      </c>
      <c r="M8463" t="s">
        <v>1214</v>
      </c>
      <c r="N8463" t="s">
        <v>1643</v>
      </c>
      <c r="O8463">
        <v>0</v>
      </c>
      <c r="P8463" t="s">
        <v>1233</v>
      </c>
      <c r="R8463">
        <v>891012369</v>
      </c>
    </row>
    <row r="8464" spans="1:18">
      <c r="A8464" t="s">
        <v>1640</v>
      </c>
      <c r="B8464" t="s">
        <v>1706</v>
      </c>
      <c r="C8464">
        <v>201011</v>
      </c>
      <c r="D8464">
        <v>0</v>
      </c>
      <c r="E8464" t="s">
        <v>1302</v>
      </c>
      <c r="F8464">
        <v>0</v>
      </c>
      <c r="G8464">
        <v>0</v>
      </c>
      <c r="H8464">
        <v>0</v>
      </c>
      <c r="I8464">
        <v>43112059800</v>
      </c>
      <c r="J8464">
        <v>4</v>
      </c>
      <c r="K8464" t="s">
        <v>1642</v>
      </c>
      <c r="L8464">
        <v>2531</v>
      </c>
      <c r="M8464" t="s">
        <v>1214</v>
      </c>
      <c r="N8464" t="s">
        <v>1643</v>
      </c>
      <c r="O8464">
        <v>0</v>
      </c>
      <c r="P8464" t="s">
        <v>1322</v>
      </c>
      <c r="Q8464">
        <v>19980331</v>
      </c>
      <c r="R8464">
        <v>891012369</v>
      </c>
    </row>
    <row r="8465" spans="1:18">
      <c r="A8465" t="s">
        <v>1640</v>
      </c>
      <c r="B8465" t="s">
        <v>1707</v>
      </c>
      <c r="C8465">
        <v>201011</v>
      </c>
      <c r="D8465">
        <v>0</v>
      </c>
      <c r="E8465" t="s">
        <v>1302</v>
      </c>
      <c r="F8465">
        <v>0</v>
      </c>
      <c r="G8465">
        <v>0</v>
      </c>
      <c r="H8465">
        <v>0</v>
      </c>
      <c r="I8465">
        <v>43112058600</v>
      </c>
      <c r="J8465">
        <v>4</v>
      </c>
      <c r="K8465" t="s">
        <v>1642</v>
      </c>
      <c r="L8465">
        <v>2531</v>
      </c>
      <c r="M8465" t="s">
        <v>1214</v>
      </c>
      <c r="N8465" t="s">
        <v>1643</v>
      </c>
      <c r="O8465">
        <v>0</v>
      </c>
      <c r="P8465" t="s">
        <v>1322</v>
      </c>
      <c r="Q8465">
        <v>19980331</v>
      </c>
      <c r="R8465">
        <v>891012369</v>
      </c>
    </row>
    <row r="8466" spans="1:18">
      <c r="A8466" t="s">
        <v>1640</v>
      </c>
      <c r="B8466" t="s">
        <v>1708</v>
      </c>
      <c r="C8466">
        <v>201011</v>
      </c>
      <c r="D8466">
        <v>0</v>
      </c>
      <c r="E8466" t="s">
        <v>1302</v>
      </c>
      <c r="F8466">
        <v>0</v>
      </c>
      <c r="G8466">
        <v>0</v>
      </c>
      <c r="H8466">
        <v>0</v>
      </c>
      <c r="I8466">
        <v>43112059000</v>
      </c>
      <c r="J8466">
        <v>4</v>
      </c>
      <c r="K8466" t="s">
        <v>1642</v>
      </c>
      <c r="L8466">
        <v>2531</v>
      </c>
      <c r="M8466" t="s">
        <v>1214</v>
      </c>
      <c r="N8466" t="s">
        <v>1643</v>
      </c>
      <c r="O8466">
        <v>0</v>
      </c>
      <c r="P8466" t="s">
        <v>1322</v>
      </c>
      <c r="Q8466">
        <v>20051231</v>
      </c>
      <c r="R8466">
        <v>891012369</v>
      </c>
    </row>
    <row r="8467" spans="1:18">
      <c r="A8467" t="s">
        <v>1640</v>
      </c>
      <c r="B8467" t="s">
        <v>1709</v>
      </c>
      <c r="C8467">
        <v>201011</v>
      </c>
      <c r="D8467">
        <v>0</v>
      </c>
      <c r="E8467" t="s">
        <v>1302</v>
      </c>
      <c r="F8467">
        <v>0</v>
      </c>
      <c r="G8467">
        <v>0</v>
      </c>
      <c r="H8467">
        <v>0</v>
      </c>
      <c r="I8467">
        <v>43112059200</v>
      </c>
      <c r="J8467">
        <v>4</v>
      </c>
      <c r="K8467" t="s">
        <v>1642</v>
      </c>
      <c r="L8467">
        <v>2531</v>
      </c>
      <c r="M8467" t="s">
        <v>1214</v>
      </c>
      <c r="N8467" t="s">
        <v>1643</v>
      </c>
      <c r="O8467">
        <v>0</v>
      </c>
      <c r="P8467" t="s">
        <v>1207</v>
      </c>
      <c r="R8467">
        <v>891012369</v>
      </c>
    </row>
    <row r="8468" spans="1:18">
      <c r="A8468" t="s">
        <v>1640</v>
      </c>
      <c r="B8468" t="s">
        <v>1710</v>
      </c>
      <c r="C8468">
        <v>201011</v>
      </c>
      <c r="D8468">
        <v>0</v>
      </c>
      <c r="E8468" t="s">
        <v>1302</v>
      </c>
      <c r="F8468">
        <v>0</v>
      </c>
      <c r="G8468">
        <v>0</v>
      </c>
      <c r="H8468">
        <v>0</v>
      </c>
      <c r="I8468">
        <v>43112060200</v>
      </c>
      <c r="J8468">
        <v>4</v>
      </c>
      <c r="K8468" t="s">
        <v>1642</v>
      </c>
      <c r="L8468">
        <v>2531</v>
      </c>
      <c r="M8468" t="s">
        <v>1214</v>
      </c>
      <c r="N8468" t="s">
        <v>1643</v>
      </c>
      <c r="O8468">
        <v>0</v>
      </c>
      <c r="P8468" t="s">
        <v>1322</v>
      </c>
      <c r="Q8468">
        <v>19980331</v>
      </c>
      <c r="R8468">
        <v>891012369</v>
      </c>
    </row>
    <row r="8469" spans="1:18">
      <c r="A8469" t="s">
        <v>1640</v>
      </c>
      <c r="B8469" t="s">
        <v>1691</v>
      </c>
      <c r="C8469">
        <v>201012</v>
      </c>
      <c r="D8469">
        <v>0</v>
      </c>
      <c r="E8469" t="s">
        <v>1302</v>
      </c>
      <c r="F8469">
        <v>0</v>
      </c>
      <c r="G8469">
        <v>0</v>
      </c>
      <c r="H8469">
        <v>0</v>
      </c>
      <c r="I8469">
        <v>43112050100</v>
      </c>
      <c r="J8469">
        <v>4</v>
      </c>
      <c r="K8469" t="s">
        <v>1642</v>
      </c>
      <c r="L8469">
        <v>2531</v>
      </c>
      <c r="M8469" t="s">
        <v>1214</v>
      </c>
      <c r="N8469" t="s">
        <v>1643</v>
      </c>
      <c r="O8469">
        <v>0</v>
      </c>
      <c r="P8469" t="s">
        <v>1207</v>
      </c>
      <c r="Q8469">
        <v>19820701</v>
      </c>
      <c r="R8469">
        <v>891012369</v>
      </c>
    </row>
    <row r="8470" spans="1:18">
      <c r="A8470" t="s">
        <v>1640</v>
      </c>
      <c r="B8470" t="s">
        <v>1692</v>
      </c>
      <c r="C8470">
        <v>201012</v>
      </c>
      <c r="D8470">
        <v>0</v>
      </c>
      <c r="E8470" t="s">
        <v>1302</v>
      </c>
      <c r="F8470">
        <v>0</v>
      </c>
      <c r="G8470">
        <v>0</v>
      </c>
      <c r="H8470">
        <v>0</v>
      </c>
      <c r="I8470">
        <v>43112050600</v>
      </c>
      <c r="J8470">
        <v>4</v>
      </c>
      <c r="K8470" t="s">
        <v>1642</v>
      </c>
      <c r="L8470">
        <v>2531</v>
      </c>
      <c r="M8470" t="s">
        <v>1214</v>
      </c>
      <c r="N8470" t="s">
        <v>1643</v>
      </c>
      <c r="O8470">
        <v>0</v>
      </c>
      <c r="P8470" t="s">
        <v>1207</v>
      </c>
      <c r="Q8470">
        <v>19820801</v>
      </c>
      <c r="R8470">
        <v>891012369</v>
      </c>
    </row>
    <row r="8471" spans="1:18">
      <c r="A8471" t="s">
        <v>1640</v>
      </c>
      <c r="B8471" t="s">
        <v>1693</v>
      </c>
      <c r="C8471">
        <v>201012</v>
      </c>
      <c r="D8471">
        <v>0</v>
      </c>
      <c r="E8471" t="s">
        <v>1302</v>
      </c>
      <c r="F8471">
        <v>0</v>
      </c>
      <c r="G8471">
        <v>0</v>
      </c>
      <c r="H8471">
        <v>0</v>
      </c>
      <c r="I8471">
        <v>43112051600</v>
      </c>
      <c r="J8471">
        <v>4</v>
      </c>
      <c r="K8471" t="s">
        <v>1642</v>
      </c>
      <c r="L8471">
        <v>2531</v>
      </c>
      <c r="M8471" t="s">
        <v>1214</v>
      </c>
      <c r="N8471" t="s">
        <v>1643</v>
      </c>
      <c r="O8471">
        <v>0</v>
      </c>
      <c r="P8471" t="s">
        <v>1207</v>
      </c>
      <c r="Q8471">
        <v>19821001</v>
      </c>
      <c r="R8471">
        <v>891012369</v>
      </c>
    </row>
    <row r="8472" spans="1:18">
      <c r="A8472" t="s">
        <v>1640</v>
      </c>
      <c r="B8472" t="s">
        <v>1694</v>
      </c>
      <c r="C8472">
        <v>201012</v>
      </c>
      <c r="D8472">
        <v>0</v>
      </c>
      <c r="E8472" t="s">
        <v>1302</v>
      </c>
      <c r="F8472">
        <v>0</v>
      </c>
      <c r="G8472">
        <v>0</v>
      </c>
      <c r="H8472">
        <v>0</v>
      </c>
      <c r="I8472">
        <v>43112054000</v>
      </c>
      <c r="J8472">
        <v>4</v>
      </c>
      <c r="K8472" t="s">
        <v>1642</v>
      </c>
      <c r="L8472">
        <v>2531</v>
      </c>
      <c r="M8472" t="s">
        <v>1214</v>
      </c>
      <c r="N8472" t="s">
        <v>1643</v>
      </c>
      <c r="O8472">
        <v>0</v>
      </c>
      <c r="P8472" t="s">
        <v>1207</v>
      </c>
      <c r="Q8472">
        <v>19830501</v>
      </c>
      <c r="R8472">
        <v>891012369</v>
      </c>
    </row>
    <row r="8473" spans="1:18">
      <c r="A8473" t="s">
        <v>1640</v>
      </c>
      <c r="B8473" t="s">
        <v>1695</v>
      </c>
      <c r="C8473">
        <v>201012</v>
      </c>
      <c r="D8473">
        <v>0</v>
      </c>
      <c r="E8473" t="s">
        <v>1302</v>
      </c>
      <c r="F8473">
        <v>0</v>
      </c>
      <c r="G8473">
        <v>0</v>
      </c>
      <c r="H8473">
        <v>0</v>
      </c>
      <c r="I8473">
        <v>43112053500</v>
      </c>
      <c r="J8473">
        <v>4</v>
      </c>
      <c r="K8473" t="s">
        <v>1642</v>
      </c>
      <c r="L8473">
        <v>2531</v>
      </c>
      <c r="M8473" t="s">
        <v>1214</v>
      </c>
      <c r="N8473" t="s">
        <v>1643</v>
      </c>
      <c r="O8473">
        <v>0</v>
      </c>
      <c r="P8473" t="s">
        <v>1207</v>
      </c>
      <c r="Q8473">
        <v>19830401</v>
      </c>
      <c r="R8473">
        <v>891012369</v>
      </c>
    </row>
    <row r="8474" spans="1:18">
      <c r="A8474" t="s">
        <v>1640</v>
      </c>
      <c r="B8474" t="s">
        <v>1696</v>
      </c>
      <c r="C8474">
        <v>201012</v>
      </c>
      <c r="D8474">
        <v>0</v>
      </c>
      <c r="E8474" t="s">
        <v>1302</v>
      </c>
      <c r="F8474">
        <v>0</v>
      </c>
      <c r="G8474">
        <v>0</v>
      </c>
      <c r="H8474">
        <v>0</v>
      </c>
      <c r="I8474">
        <v>43112054100</v>
      </c>
      <c r="J8474">
        <v>4</v>
      </c>
      <c r="K8474" t="s">
        <v>1642</v>
      </c>
      <c r="L8474">
        <v>2531</v>
      </c>
      <c r="M8474" t="s">
        <v>1214</v>
      </c>
      <c r="N8474" t="s">
        <v>1643</v>
      </c>
      <c r="O8474">
        <v>0</v>
      </c>
      <c r="P8474" t="s">
        <v>1207</v>
      </c>
      <c r="Q8474">
        <v>19830501</v>
      </c>
      <c r="R8474">
        <v>891012369</v>
      </c>
    </row>
    <row r="8475" spans="1:18">
      <c r="A8475" t="s">
        <v>1640</v>
      </c>
      <c r="B8475" t="s">
        <v>1697</v>
      </c>
      <c r="C8475">
        <v>201012</v>
      </c>
      <c r="D8475">
        <v>0</v>
      </c>
      <c r="E8475" t="s">
        <v>1302</v>
      </c>
      <c r="F8475">
        <v>0</v>
      </c>
      <c r="G8475">
        <v>0</v>
      </c>
      <c r="H8475">
        <v>0</v>
      </c>
      <c r="I8475">
        <v>43112055400</v>
      </c>
      <c r="J8475">
        <v>4</v>
      </c>
      <c r="K8475" t="s">
        <v>1642</v>
      </c>
      <c r="L8475">
        <v>2531</v>
      </c>
      <c r="M8475" t="s">
        <v>1214</v>
      </c>
      <c r="N8475" t="s">
        <v>1643</v>
      </c>
      <c r="O8475">
        <v>0</v>
      </c>
      <c r="P8475" t="s">
        <v>1423</v>
      </c>
      <c r="Q8475">
        <v>19980331</v>
      </c>
      <c r="R8475">
        <v>891012369</v>
      </c>
    </row>
    <row r="8476" spans="1:18">
      <c r="A8476" t="s">
        <v>1640</v>
      </c>
      <c r="B8476" t="s">
        <v>1698</v>
      </c>
      <c r="C8476">
        <v>201012</v>
      </c>
      <c r="D8476">
        <v>0</v>
      </c>
      <c r="E8476" t="s">
        <v>1302</v>
      </c>
      <c r="F8476">
        <v>0</v>
      </c>
      <c r="G8476">
        <v>0</v>
      </c>
      <c r="H8476">
        <v>0</v>
      </c>
      <c r="I8476">
        <v>43112055400</v>
      </c>
      <c r="J8476">
        <v>4</v>
      </c>
      <c r="K8476" t="s">
        <v>1642</v>
      </c>
      <c r="L8476">
        <v>2531</v>
      </c>
      <c r="M8476" t="s">
        <v>1214</v>
      </c>
      <c r="N8476" t="s">
        <v>1643</v>
      </c>
      <c r="O8476">
        <v>0</v>
      </c>
      <c r="P8476" t="s">
        <v>1425</v>
      </c>
      <c r="Q8476">
        <v>19980331</v>
      </c>
      <c r="R8476">
        <v>891012369</v>
      </c>
    </row>
    <row r="8477" spans="1:18">
      <c r="A8477" t="s">
        <v>1640</v>
      </c>
      <c r="B8477" t="s">
        <v>1699</v>
      </c>
      <c r="C8477">
        <v>201012</v>
      </c>
      <c r="D8477">
        <v>0</v>
      </c>
      <c r="E8477" t="s">
        <v>1302</v>
      </c>
      <c r="F8477">
        <v>0</v>
      </c>
      <c r="G8477">
        <v>0</v>
      </c>
      <c r="H8477">
        <v>0</v>
      </c>
      <c r="I8477">
        <v>43112055900</v>
      </c>
      <c r="J8477">
        <v>4</v>
      </c>
      <c r="K8477" t="s">
        <v>1642</v>
      </c>
      <c r="L8477">
        <v>2531</v>
      </c>
      <c r="M8477" t="s">
        <v>1214</v>
      </c>
      <c r="N8477" t="s">
        <v>1643</v>
      </c>
      <c r="O8477">
        <v>0</v>
      </c>
      <c r="P8477" t="s">
        <v>1207</v>
      </c>
      <c r="Q8477">
        <v>19980331</v>
      </c>
      <c r="R8477">
        <v>891012369</v>
      </c>
    </row>
    <row r="8478" spans="1:18">
      <c r="A8478" t="s">
        <v>1640</v>
      </c>
      <c r="B8478" t="s">
        <v>1700</v>
      </c>
      <c r="C8478">
        <v>201012</v>
      </c>
      <c r="D8478">
        <v>0</v>
      </c>
      <c r="E8478" t="s">
        <v>1302</v>
      </c>
      <c r="F8478">
        <v>0</v>
      </c>
      <c r="G8478">
        <v>0</v>
      </c>
      <c r="H8478">
        <v>0</v>
      </c>
      <c r="I8478">
        <v>43112058500</v>
      </c>
      <c r="J8478">
        <v>4</v>
      </c>
      <c r="K8478" t="s">
        <v>1642</v>
      </c>
      <c r="L8478">
        <v>2531</v>
      </c>
      <c r="M8478" t="s">
        <v>1214</v>
      </c>
      <c r="N8478" t="s">
        <v>1643</v>
      </c>
      <c r="O8478">
        <v>0</v>
      </c>
      <c r="P8478" t="s">
        <v>1423</v>
      </c>
      <c r="Q8478">
        <v>19980430</v>
      </c>
      <c r="R8478">
        <v>891012369</v>
      </c>
    </row>
    <row r="8479" spans="1:18">
      <c r="A8479" t="s">
        <v>1640</v>
      </c>
      <c r="B8479" t="s">
        <v>1701</v>
      </c>
      <c r="C8479">
        <v>201012</v>
      </c>
      <c r="D8479">
        <v>0</v>
      </c>
      <c r="E8479" t="s">
        <v>1302</v>
      </c>
      <c r="F8479">
        <v>0</v>
      </c>
      <c r="G8479">
        <v>0</v>
      </c>
      <c r="H8479">
        <v>0</v>
      </c>
      <c r="I8479">
        <v>43112058500</v>
      </c>
      <c r="J8479">
        <v>4</v>
      </c>
      <c r="K8479" t="s">
        <v>1642</v>
      </c>
      <c r="L8479">
        <v>2531</v>
      </c>
      <c r="M8479" t="s">
        <v>1214</v>
      </c>
      <c r="N8479" t="s">
        <v>1643</v>
      </c>
      <c r="O8479">
        <v>0</v>
      </c>
      <c r="P8479" t="s">
        <v>1425</v>
      </c>
      <c r="Q8479">
        <v>19980331</v>
      </c>
      <c r="R8479">
        <v>891012369</v>
      </c>
    </row>
    <row r="8480" spans="1:18">
      <c r="A8480" t="s">
        <v>1640</v>
      </c>
      <c r="B8480" t="s">
        <v>1702</v>
      </c>
      <c r="C8480">
        <v>201012</v>
      </c>
      <c r="D8480">
        <v>0</v>
      </c>
      <c r="E8480" t="s">
        <v>1302</v>
      </c>
      <c r="F8480">
        <v>0</v>
      </c>
      <c r="G8480">
        <v>0</v>
      </c>
      <c r="H8480">
        <v>0</v>
      </c>
      <c r="I8480">
        <v>43112056400</v>
      </c>
      <c r="J8480">
        <v>4</v>
      </c>
      <c r="K8480" t="s">
        <v>1642</v>
      </c>
      <c r="L8480">
        <v>2531</v>
      </c>
      <c r="M8480" t="s">
        <v>1214</v>
      </c>
      <c r="N8480" t="s">
        <v>1643</v>
      </c>
      <c r="O8480">
        <v>0</v>
      </c>
      <c r="P8480" t="s">
        <v>1423</v>
      </c>
      <c r="Q8480">
        <v>19980331</v>
      </c>
      <c r="R8480">
        <v>891012369</v>
      </c>
    </row>
    <row r="8481" spans="1:18">
      <c r="A8481" t="s">
        <v>1640</v>
      </c>
      <c r="B8481" t="s">
        <v>1703</v>
      </c>
      <c r="C8481">
        <v>201012</v>
      </c>
      <c r="D8481">
        <v>0</v>
      </c>
      <c r="E8481" t="s">
        <v>1302</v>
      </c>
      <c r="F8481">
        <v>0</v>
      </c>
      <c r="G8481">
        <v>0</v>
      </c>
      <c r="H8481">
        <v>0</v>
      </c>
      <c r="I8481">
        <v>43112056400</v>
      </c>
      <c r="J8481">
        <v>4</v>
      </c>
      <c r="K8481" t="s">
        <v>1642</v>
      </c>
      <c r="L8481">
        <v>2531</v>
      </c>
      <c r="M8481" t="s">
        <v>1214</v>
      </c>
      <c r="N8481" t="s">
        <v>1643</v>
      </c>
      <c r="O8481">
        <v>0</v>
      </c>
      <c r="P8481" t="s">
        <v>1425</v>
      </c>
      <c r="Q8481">
        <v>19980331</v>
      </c>
      <c r="R8481">
        <v>891012369</v>
      </c>
    </row>
    <row r="8482" spans="1:18">
      <c r="A8482" t="s">
        <v>1640</v>
      </c>
      <c r="B8482" t="s">
        <v>1704</v>
      </c>
      <c r="C8482">
        <v>201012</v>
      </c>
      <c r="D8482">
        <v>0</v>
      </c>
      <c r="E8482" t="s">
        <v>1302</v>
      </c>
      <c r="F8482">
        <v>0</v>
      </c>
      <c r="G8482">
        <v>0</v>
      </c>
      <c r="H8482">
        <v>0</v>
      </c>
      <c r="I8482">
        <v>43112058900</v>
      </c>
      <c r="J8482">
        <v>4</v>
      </c>
      <c r="K8482" t="s">
        <v>1642</v>
      </c>
      <c r="L8482">
        <v>2531</v>
      </c>
      <c r="M8482" t="s">
        <v>1214</v>
      </c>
      <c r="N8482" t="s">
        <v>1643</v>
      </c>
      <c r="O8482">
        <v>0</v>
      </c>
      <c r="P8482" t="s">
        <v>1322</v>
      </c>
      <c r="Q8482">
        <v>19980331</v>
      </c>
      <c r="R8482">
        <v>891012369</v>
      </c>
    </row>
    <row r="8483" spans="1:18">
      <c r="A8483" t="s">
        <v>1640</v>
      </c>
      <c r="B8483" t="s">
        <v>1705</v>
      </c>
      <c r="C8483">
        <v>201012</v>
      </c>
      <c r="D8483">
        <v>0</v>
      </c>
      <c r="E8483" t="s">
        <v>1302</v>
      </c>
      <c r="F8483">
        <v>0</v>
      </c>
      <c r="G8483">
        <v>0</v>
      </c>
      <c r="H8483">
        <v>0</v>
      </c>
      <c r="I8483">
        <v>43112059100</v>
      </c>
      <c r="J8483">
        <v>4</v>
      </c>
      <c r="K8483" t="s">
        <v>1642</v>
      </c>
      <c r="L8483">
        <v>2531</v>
      </c>
      <c r="M8483" t="s">
        <v>1214</v>
      </c>
      <c r="N8483" t="s">
        <v>1643</v>
      </c>
      <c r="O8483">
        <v>0</v>
      </c>
      <c r="P8483" t="s">
        <v>1233</v>
      </c>
      <c r="R8483">
        <v>891012369</v>
      </c>
    </row>
    <row r="8484" spans="1:18">
      <c r="A8484" t="s">
        <v>1640</v>
      </c>
      <c r="B8484" t="s">
        <v>1706</v>
      </c>
      <c r="C8484">
        <v>201012</v>
      </c>
      <c r="D8484">
        <v>0</v>
      </c>
      <c r="E8484" t="s">
        <v>1302</v>
      </c>
      <c r="F8484">
        <v>0</v>
      </c>
      <c r="G8484">
        <v>0</v>
      </c>
      <c r="H8484">
        <v>0</v>
      </c>
      <c r="I8484">
        <v>43112059800</v>
      </c>
      <c r="J8484">
        <v>4</v>
      </c>
      <c r="K8484" t="s">
        <v>1642</v>
      </c>
      <c r="L8484">
        <v>2531</v>
      </c>
      <c r="M8484" t="s">
        <v>1214</v>
      </c>
      <c r="N8484" t="s">
        <v>1643</v>
      </c>
      <c r="O8484">
        <v>0</v>
      </c>
      <c r="P8484" t="s">
        <v>1322</v>
      </c>
      <c r="Q8484">
        <v>19980331</v>
      </c>
      <c r="R8484">
        <v>891012369</v>
      </c>
    </row>
    <row r="8485" spans="1:18">
      <c r="A8485" t="s">
        <v>1640</v>
      </c>
      <c r="B8485" t="s">
        <v>1707</v>
      </c>
      <c r="C8485">
        <v>201012</v>
      </c>
      <c r="D8485">
        <v>0</v>
      </c>
      <c r="E8485" t="s">
        <v>1302</v>
      </c>
      <c r="F8485">
        <v>0</v>
      </c>
      <c r="G8485">
        <v>0</v>
      </c>
      <c r="H8485">
        <v>0</v>
      </c>
      <c r="I8485">
        <v>43112058600</v>
      </c>
      <c r="J8485">
        <v>4</v>
      </c>
      <c r="K8485" t="s">
        <v>1642</v>
      </c>
      <c r="L8485">
        <v>2531</v>
      </c>
      <c r="M8485" t="s">
        <v>1214</v>
      </c>
      <c r="N8485" t="s">
        <v>1643</v>
      </c>
      <c r="O8485">
        <v>0</v>
      </c>
      <c r="P8485" t="s">
        <v>1322</v>
      </c>
      <c r="Q8485">
        <v>19980331</v>
      </c>
      <c r="R8485">
        <v>891012369</v>
      </c>
    </row>
    <row r="8486" spans="1:18">
      <c r="A8486" t="s">
        <v>1640</v>
      </c>
      <c r="B8486" t="s">
        <v>1708</v>
      </c>
      <c r="C8486">
        <v>201012</v>
      </c>
      <c r="D8486">
        <v>0</v>
      </c>
      <c r="E8486" t="s">
        <v>1302</v>
      </c>
      <c r="F8486">
        <v>0</v>
      </c>
      <c r="G8486">
        <v>0</v>
      </c>
      <c r="H8486">
        <v>0</v>
      </c>
      <c r="I8486">
        <v>43112059000</v>
      </c>
      <c r="J8486">
        <v>4</v>
      </c>
      <c r="K8486" t="s">
        <v>1642</v>
      </c>
      <c r="L8486">
        <v>2531</v>
      </c>
      <c r="M8486" t="s">
        <v>1214</v>
      </c>
      <c r="N8486" t="s">
        <v>1643</v>
      </c>
      <c r="O8486">
        <v>0</v>
      </c>
      <c r="P8486" t="s">
        <v>1322</v>
      </c>
      <c r="Q8486">
        <v>20051231</v>
      </c>
      <c r="R8486">
        <v>891012369</v>
      </c>
    </row>
    <row r="8487" spans="1:18">
      <c r="A8487" t="s">
        <v>1640</v>
      </c>
      <c r="B8487" t="s">
        <v>1709</v>
      </c>
      <c r="C8487">
        <v>201012</v>
      </c>
      <c r="D8487">
        <v>0</v>
      </c>
      <c r="E8487" t="s">
        <v>1302</v>
      </c>
      <c r="F8487">
        <v>0</v>
      </c>
      <c r="G8487">
        <v>0</v>
      </c>
      <c r="H8487">
        <v>0</v>
      </c>
      <c r="I8487">
        <v>43112059200</v>
      </c>
      <c r="J8487">
        <v>4</v>
      </c>
      <c r="K8487" t="s">
        <v>1642</v>
      </c>
      <c r="L8487">
        <v>2531</v>
      </c>
      <c r="M8487" t="s">
        <v>1214</v>
      </c>
      <c r="N8487" t="s">
        <v>1643</v>
      </c>
      <c r="O8487">
        <v>0</v>
      </c>
      <c r="P8487" t="s">
        <v>1207</v>
      </c>
      <c r="R8487">
        <v>891012369</v>
      </c>
    </row>
    <row r="8488" spans="1:18">
      <c r="A8488" t="s">
        <v>1640</v>
      </c>
      <c r="B8488" t="s">
        <v>1710</v>
      </c>
      <c r="C8488">
        <v>201012</v>
      </c>
      <c r="D8488">
        <v>0</v>
      </c>
      <c r="E8488" t="s">
        <v>1302</v>
      </c>
      <c r="F8488">
        <v>0</v>
      </c>
      <c r="G8488">
        <v>0</v>
      </c>
      <c r="H8488">
        <v>0</v>
      </c>
      <c r="I8488">
        <v>43112060200</v>
      </c>
      <c r="J8488">
        <v>4</v>
      </c>
      <c r="K8488" t="s">
        <v>1642</v>
      </c>
      <c r="L8488">
        <v>2531</v>
      </c>
      <c r="M8488" t="s">
        <v>1214</v>
      </c>
      <c r="N8488" t="s">
        <v>1643</v>
      </c>
      <c r="O8488">
        <v>0</v>
      </c>
      <c r="P8488" t="s">
        <v>1322</v>
      </c>
      <c r="Q8488">
        <v>19980331</v>
      </c>
      <c r="R8488">
        <v>891012369</v>
      </c>
    </row>
    <row r="8489" spans="1:18">
      <c r="A8489" t="s">
        <v>1688</v>
      </c>
      <c r="B8489" t="s">
        <v>1390</v>
      </c>
      <c r="C8489">
        <v>201001</v>
      </c>
      <c r="D8489">
        <v>0</v>
      </c>
      <c r="E8489" t="s">
        <v>1302</v>
      </c>
      <c r="F8489">
        <v>0</v>
      </c>
      <c r="G8489">
        <v>0</v>
      </c>
      <c r="H8489">
        <v>0</v>
      </c>
      <c r="I8489">
        <v>43112044400</v>
      </c>
      <c r="J8489">
        <v>5</v>
      </c>
      <c r="K8489" t="s">
        <v>1689</v>
      </c>
      <c r="L8489">
        <v>2309</v>
      </c>
      <c r="M8489" t="s">
        <v>1690</v>
      </c>
      <c r="N8489" t="s">
        <v>1643</v>
      </c>
      <c r="O8489">
        <v>0</v>
      </c>
      <c r="P8489" t="s">
        <v>1207</v>
      </c>
      <c r="Q8489">
        <v>19970101</v>
      </c>
      <c r="R8489">
        <v>891012369</v>
      </c>
    </row>
    <row r="8490" spans="1:18">
      <c r="A8490" t="s">
        <v>1688</v>
      </c>
      <c r="B8490" t="s">
        <v>1390</v>
      </c>
      <c r="C8490">
        <v>201002</v>
      </c>
      <c r="D8490">
        <v>0</v>
      </c>
      <c r="E8490" t="s">
        <v>1302</v>
      </c>
      <c r="F8490">
        <v>0</v>
      </c>
      <c r="G8490">
        <v>0</v>
      </c>
      <c r="H8490">
        <v>0</v>
      </c>
      <c r="I8490">
        <v>43112044400</v>
      </c>
      <c r="J8490">
        <v>5</v>
      </c>
      <c r="K8490" t="s">
        <v>1689</v>
      </c>
      <c r="L8490">
        <v>2309</v>
      </c>
      <c r="M8490" t="s">
        <v>1690</v>
      </c>
      <c r="N8490" t="s">
        <v>1643</v>
      </c>
      <c r="O8490">
        <v>0</v>
      </c>
      <c r="P8490" t="s">
        <v>1207</v>
      </c>
      <c r="Q8490">
        <v>19970101</v>
      </c>
      <c r="R8490">
        <v>891012369</v>
      </c>
    </row>
    <row r="8491" spans="1:18">
      <c r="A8491" t="s">
        <v>1688</v>
      </c>
      <c r="B8491" t="s">
        <v>1390</v>
      </c>
      <c r="C8491">
        <v>201003</v>
      </c>
      <c r="D8491">
        <v>0</v>
      </c>
      <c r="E8491" t="s">
        <v>1302</v>
      </c>
      <c r="F8491">
        <v>0</v>
      </c>
      <c r="G8491">
        <v>0</v>
      </c>
      <c r="H8491">
        <v>0</v>
      </c>
      <c r="I8491">
        <v>43112044400</v>
      </c>
      <c r="J8491">
        <v>5</v>
      </c>
      <c r="K8491" t="s">
        <v>1689</v>
      </c>
      <c r="L8491">
        <v>2309</v>
      </c>
      <c r="M8491" t="s">
        <v>1690</v>
      </c>
      <c r="N8491" t="s">
        <v>1643</v>
      </c>
      <c r="O8491">
        <v>0</v>
      </c>
      <c r="P8491" t="s">
        <v>1207</v>
      </c>
      <c r="Q8491">
        <v>19970101</v>
      </c>
      <c r="R8491">
        <v>891012369</v>
      </c>
    </row>
    <row r="8492" spans="1:18">
      <c r="A8492" t="s">
        <v>1688</v>
      </c>
      <c r="B8492" t="s">
        <v>1390</v>
      </c>
      <c r="C8492">
        <v>201004</v>
      </c>
      <c r="D8492">
        <v>0</v>
      </c>
      <c r="E8492" t="s">
        <v>1302</v>
      </c>
      <c r="F8492">
        <v>0</v>
      </c>
      <c r="G8492">
        <v>0</v>
      </c>
      <c r="H8492">
        <v>0</v>
      </c>
      <c r="I8492">
        <v>43112044400</v>
      </c>
      <c r="J8492">
        <v>5</v>
      </c>
      <c r="K8492" t="s">
        <v>1689</v>
      </c>
      <c r="L8492">
        <v>2309</v>
      </c>
      <c r="M8492" t="s">
        <v>1690</v>
      </c>
      <c r="N8492" t="s">
        <v>1643</v>
      </c>
      <c r="O8492">
        <v>0</v>
      </c>
      <c r="P8492" t="s">
        <v>1207</v>
      </c>
      <c r="Q8492">
        <v>19970101</v>
      </c>
      <c r="R8492">
        <v>891012369</v>
      </c>
    </row>
    <row r="8493" spans="1:18">
      <c r="A8493" t="s">
        <v>1688</v>
      </c>
      <c r="B8493" t="s">
        <v>1390</v>
      </c>
      <c r="C8493">
        <v>201005</v>
      </c>
      <c r="D8493">
        <v>0</v>
      </c>
      <c r="E8493" t="s">
        <v>1302</v>
      </c>
      <c r="F8493">
        <v>0</v>
      </c>
      <c r="G8493">
        <v>0</v>
      </c>
      <c r="H8493">
        <v>0</v>
      </c>
      <c r="I8493">
        <v>43112044400</v>
      </c>
      <c r="J8493">
        <v>5</v>
      </c>
      <c r="K8493" t="s">
        <v>1689</v>
      </c>
      <c r="L8493">
        <v>2309</v>
      </c>
      <c r="M8493" t="s">
        <v>1690</v>
      </c>
      <c r="N8493" t="s">
        <v>1643</v>
      </c>
      <c r="O8493">
        <v>0</v>
      </c>
      <c r="P8493" t="s">
        <v>1207</v>
      </c>
      <c r="Q8493">
        <v>19970101</v>
      </c>
      <c r="R8493">
        <v>891012369</v>
      </c>
    </row>
    <row r="8494" spans="1:18">
      <c r="A8494" t="s">
        <v>1688</v>
      </c>
      <c r="B8494" t="s">
        <v>1390</v>
      </c>
      <c r="C8494">
        <v>201006</v>
      </c>
      <c r="D8494">
        <v>0</v>
      </c>
      <c r="E8494" t="s">
        <v>1302</v>
      </c>
      <c r="F8494">
        <v>0</v>
      </c>
      <c r="G8494">
        <v>0</v>
      </c>
      <c r="H8494">
        <v>0</v>
      </c>
      <c r="I8494">
        <v>43112044400</v>
      </c>
      <c r="J8494">
        <v>5</v>
      </c>
      <c r="K8494" t="s">
        <v>1689</v>
      </c>
      <c r="L8494">
        <v>2309</v>
      </c>
      <c r="M8494" t="s">
        <v>1690</v>
      </c>
      <c r="N8494" t="s">
        <v>1643</v>
      </c>
      <c r="O8494">
        <v>0</v>
      </c>
      <c r="P8494" t="s">
        <v>1207</v>
      </c>
      <c r="Q8494">
        <v>19970101</v>
      </c>
      <c r="R8494">
        <v>891012369</v>
      </c>
    </row>
    <row r="8495" spans="1:18">
      <c r="A8495" t="s">
        <v>1688</v>
      </c>
      <c r="B8495" t="s">
        <v>1390</v>
      </c>
      <c r="C8495">
        <v>201007</v>
      </c>
      <c r="D8495">
        <v>0</v>
      </c>
      <c r="E8495" t="s">
        <v>1302</v>
      </c>
      <c r="F8495">
        <v>0</v>
      </c>
      <c r="G8495">
        <v>0</v>
      </c>
      <c r="H8495">
        <v>0</v>
      </c>
      <c r="I8495">
        <v>43112044400</v>
      </c>
      <c r="J8495">
        <v>5</v>
      </c>
      <c r="K8495" t="s">
        <v>1689</v>
      </c>
      <c r="L8495">
        <v>2309</v>
      </c>
      <c r="M8495" t="s">
        <v>1690</v>
      </c>
      <c r="N8495" t="s">
        <v>1643</v>
      </c>
      <c r="O8495">
        <v>0</v>
      </c>
      <c r="P8495" t="s">
        <v>1207</v>
      </c>
      <c r="Q8495">
        <v>19970101</v>
      </c>
      <c r="R8495">
        <v>891012369</v>
      </c>
    </row>
    <row r="8496" spans="1:18">
      <c r="A8496" t="s">
        <v>1688</v>
      </c>
      <c r="B8496" t="s">
        <v>1390</v>
      </c>
      <c r="C8496">
        <v>201008</v>
      </c>
      <c r="D8496">
        <v>0</v>
      </c>
      <c r="E8496" t="s">
        <v>1302</v>
      </c>
      <c r="F8496">
        <v>0</v>
      </c>
      <c r="G8496">
        <v>0</v>
      </c>
      <c r="H8496">
        <v>0</v>
      </c>
      <c r="I8496">
        <v>43112044400</v>
      </c>
      <c r="J8496">
        <v>5</v>
      </c>
      <c r="K8496" t="s">
        <v>1689</v>
      </c>
      <c r="L8496">
        <v>2309</v>
      </c>
      <c r="M8496" t="s">
        <v>1690</v>
      </c>
      <c r="N8496" t="s">
        <v>1643</v>
      </c>
      <c r="O8496">
        <v>0</v>
      </c>
      <c r="P8496" t="s">
        <v>1207</v>
      </c>
      <c r="Q8496">
        <v>19970101</v>
      </c>
      <c r="R8496">
        <v>891012369</v>
      </c>
    </row>
    <row r="8497" spans="1:18">
      <c r="A8497" t="s">
        <v>1688</v>
      </c>
      <c r="B8497" t="s">
        <v>1390</v>
      </c>
      <c r="C8497">
        <v>201009</v>
      </c>
      <c r="D8497">
        <v>0</v>
      </c>
      <c r="E8497" t="s">
        <v>1302</v>
      </c>
      <c r="F8497">
        <v>0</v>
      </c>
      <c r="G8497">
        <v>0</v>
      </c>
      <c r="H8497">
        <v>0</v>
      </c>
      <c r="I8497">
        <v>43112044400</v>
      </c>
      <c r="J8497">
        <v>5</v>
      </c>
      <c r="K8497" t="s">
        <v>1689</v>
      </c>
      <c r="L8497">
        <v>2309</v>
      </c>
      <c r="M8497" t="s">
        <v>1690</v>
      </c>
      <c r="N8497" t="s">
        <v>1643</v>
      </c>
      <c r="O8497">
        <v>0</v>
      </c>
      <c r="P8497" t="s">
        <v>1207</v>
      </c>
      <c r="Q8497">
        <v>19970101</v>
      </c>
      <c r="R8497">
        <v>891012369</v>
      </c>
    </row>
    <row r="8498" spans="1:18">
      <c r="A8498" t="s">
        <v>1688</v>
      </c>
      <c r="B8498" t="s">
        <v>1390</v>
      </c>
      <c r="C8498">
        <v>201010</v>
      </c>
      <c r="D8498">
        <v>0</v>
      </c>
      <c r="E8498" t="s">
        <v>1302</v>
      </c>
      <c r="F8498">
        <v>0</v>
      </c>
      <c r="G8498">
        <v>0</v>
      </c>
      <c r="H8498">
        <v>0</v>
      </c>
      <c r="I8498">
        <v>43112044400</v>
      </c>
      <c r="J8498">
        <v>5</v>
      </c>
      <c r="K8498" t="s">
        <v>1689</v>
      </c>
      <c r="L8498">
        <v>2309</v>
      </c>
      <c r="M8498" t="s">
        <v>1690</v>
      </c>
      <c r="N8498" t="s">
        <v>1643</v>
      </c>
      <c r="O8498">
        <v>0</v>
      </c>
      <c r="P8498" t="s">
        <v>1207</v>
      </c>
      <c r="Q8498">
        <v>19970101</v>
      </c>
      <c r="R8498">
        <v>891012369</v>
      </c>
    </row>
    <row r="8499" spans="1:18">
      <c r="A8499" t="s">
        <v>1688</v>
      </c>
      <c r="B8499" t="s">
        <v>1390</v>
      </c>
      <c r="C8499">
        <v>201011</v>
      </c>
      <c r="D8499">
        <v>0</v>
      </c>
      <c r="E8499" t="s">
        <v>1302</v>
      </c>
      <c r="F8499">
        <v>0</v>
      </c>
      <c r="G8499">
        <v>0</v>
      </c>
      <c r="H8499">
        <v>0</v>
      </c>
      <c r="I8499">
        <v>43112044400</v>
      </c>
      <c r="J8499">
        <v>5</v>
      </c>
      <c r="K8499" t="s">
        <v>1689</v>
      </c>
      <c r="L8499">
        <v>2309</v>
      </c>
      <c r="M8499" t="s">
        <v>1690</v>
      </c>
      <c r="N8499" t="s">
        <v>1643</v>
      </c>
      <c r="O8499">
        <v>0</v>
      </c>
      <c r="P8499" t="s">
        <v>1207</v>
      </c>
      <c r="Q8499">
        <v>19970101</v>
      </c>
      <c r="R8499">
        <v>891012369</v>
      </c>
    </row>
    <row r="8500" spans="1:18">
      <c r="A8500" t="s">
        <v>1688</v>
      </c>
      <c r="B8500" t="s">
        <v>1390</v>
      </c>
      <c r="C8500">
        <v>201012</v>
      </c>
      <c r="D8500">
        <v>0</v>
      </c>
      <c r="E8500" t="s">
        <v>1302</v>
      </c>
      <c r="F8500">
        <v>0</v>
      </c>
      <c r="G8500">
        <v>0</v>
      </c>
      <c r="H8500">
        <v>0</v>
      </c>
      <c r="I8500">
        <v>43112044400</v>
      </c>
      <c r="J8500">
        <v>5</v>
      </c>
      <c r="K8500" t="s">
        <v>1689</v>
      </c>
      <c r="L8500">
        <v>2309</v>
      </c>
      <c r="M8500" t="s">
        <v>1690</v>
      </c>
      <c r="N8500" t="s">
        <v>1643</v>
      </c>
      <c r="O8500">
        <v>0</v>
      </c>
      <c r="P8500" t="s">
        <v>1207</v>
      </c>
      <c r="Q8500">
        <v>19970101</v>
      </c>
      <c r="R8500">
        <v>891012369</v>
      </c>
    </row>
    <row r="8501" spans="1:18">
      <c r="A8501" t="s">
        <v>1640</v>
      </c>
      <c r="B8501" t="s">
        <v>1711</v>
      </c>
      <c r="C8501">
        <v>201001</v>
      </c>
      <c r="D8501">
        <v>0</v>
      </c>
      <c r="E8501" t="s">
        <v>1349</v>
      </c>
      <c r="F8501">
        <v>0</v>
      </c>
      <c r="G8501">
        <v>0</v>
      </c>
      <c r="H8501">
        <v>0</v>
      </c>
      <c r="I8501">
        <v>43112061400</v>
      </c>
      <c r="J8501">
        <v>14</v>
      </c>
      <c r="K8501" t="s">
        <v>1642</v>
      </c>
      <c r="L8501">
        <v>2531</v>
      </c>
      <c r="M8501" t="s">
        <v>1214</v>
      </c>
      <c r="N8501" t="s">
        <v>1643</v>
      </c>
      <c r="O8501">
        <v>0</v>
      </c>
      <c r="P8501" t="s">
        <v>1350</v>
      </c>
    </row>
    <row r="8502" spans="1:18">
      <c r="A8502" t="s">
        <v>1640</v>
      </c>
      <c r="B8502" t="s">
        <v>1712</v>
      </c>
      <c r="C8502">
        <v>201001</v>
      </c>
      <c r="D8502">
        <v>0</v>
      </c>
      <c r="E8502" t="s">
        <v>1349</v>
      </c>
      <c r="F8502">
        <v>0</v>
      </c>
      <c r="G8502">
        <v>0</v>
      </c>
      <c r="H8502">
        <v>0</v>
      </c>
      <c r="I8502">
        <v>43112068000</v>
      </c>
      <c r="J8502">
        <v>14</v>
      </c>
      <c r="K8502" t="s">
        <v>1642</v>
      </c>
      <c r="L8502">
        <v>2531</v>
      </c>
      <c r="M8502" t="s">
        <v>1214</v>
      </c>
      <c r="N8502" t="s">
        <v>1643</v>
      </c>
      <c r="O8502">
        <v>0</v>
      </c>
      <c r="P8502" t="s">
        <v>1350</v>
      </c>
    </row>
    <row r="8503" spans="1:18">
      <c r="A8503" t="s">
        <v>1640</v>
      </c>
      <c r="B8503" t="s">
        <v>1713</v>
      </c>
      <c r="C8503">
        <v>201001</v>
      </c>
      <c r="D8503">
        <v>0</v>
      </c>
      <c r="E8503" t="s">
        <v>1349</v>
      </c>
      <c r="F8503">
        <v>0</v>
      </c>
      <c r="G8503">
        <v>0</v>
      </c>
      <c r="H8503">
        <v>0</v>
      </c>
      <c r="I8503">
        <v>43112057601</v>
      </c>
      <c r="J8503">
        <v>14</v>
      </c>
      <c r="K8503" t="s">
        <v>1642</v>
      </c>
      <c r="L8503">
        <v>2531</v>
      </c>
      <c r="M8503" t="s">
        <v>1214</v>
      </c>
      <c r="N8503" t="s">
        <v>1643</v>
      </c>
      <c r="O8503">
        <v>0</v>
      </c>
      <c r="P8503" t="s">
        <v>1350</v>
      </c>
    </row>
    <row r="8504" spans="1:18">
      <c r="A8504" t="s">
        <v>1688</v>
      </c>
      <c r="B8504" t="s">
        <v>1304</v>
      </c>
      <c r="C8504">
        <v>201001</v>
      </c>
      <c r="D8504">
        <v>0</v>
      </c>
      <c r="E8504" t="s">
        <v>1349</v>
      </c>
      <c r="F8504">
        <v>0</v>
      </c>
      <c r="G8504">
        <v>0</v>
      </c>
      <c r="H8504">
        <v>0</v>
      </c>
      <c r="I8504">
        <v>43112040600</v>
      </c>
      <c r="J8504">
        <v>14</v>
      </c>
      <c r="K8504" t="s">
        <v>1689</v>
      </c>
      <c r="L8504">
        <v>2309</v>
      </c>
      <c r="M8504" t="s">
        <v>1690</v>
      </c>
      <c r="N8504" t="s">
        <v>1643</v>
      </c>
      <c r="O8504">
        <v>0</v>
      </c>
      <c r="P8504" t="s">
        <v>1350</v>
      </c>
    </row>
    <row r="8505" spans="1:18">
      <c r="A8505" t="s">
        <v>1688</v>
      </c>
      <c r="B8505" t="s">
        <v>1305</v>
      </c>
      <c r="C8505">
        <v>201001</v>
      </c>
      <c r="D8505">
        <v>0</v>
      </c>
      <c r="E8505" t="s">
        <v>1349</v>
      </c>
      <c r="F8505">
        <v>0</v>
      </c>
      <c r="G8505">
        <v>0</v>
      </c>
      <c r="H8505">
        <v>0</v>
      </c>
      <c r="I8505">
        <v>43112042100</v>
      </c>
      <c r="J8505">
        <v>14</v>
      </c>
      <c r="K8505" t="s">
        <v>1689</v>
      </c>
      <c r="L8505">
        <v>2309</v>
      </c>
      <c r="M8505" t="s">
        <v>1690</v>
      </c>
      <c r="N8505" t="s">
        <v>1643</v>
      </c>
      <c r="O8505">
        <v>0</v>
      </c>
      <c r="P8505" t="s">
        <v>1350</v>
      </c>
    </row>
    <row r="8506" spans="1:18">
      <c r="A8506" t="s">
        <v>1688</v>
      </c>
      <c r="B8506" t="s">
        <v>1356</v>
      </c>
      <c r="C8506">
        <v>201001</v>
      </c>
      <c r="D8506">
        <v>0</v>
      </c>
      <c r="E8506" t="s">
        <v>1349</v>
      </c>
      <c r="F8506">
        <v>0</v>
      </c>
      <c r="G8506">
        <v>0</v>
      </c>
      <c r="H8506">
        <v>0</v>
      </c>
      <c r="I8506">
        <v>43112042202</v>
      </c>
      <c r="J8506">
        <v>14</v>
      </c>
      <c r="K8506" t="s">
        <v>1689</v>
      </c>
      <c r="L8506">
        <v>2309</v>
      </c>
      <c r="M8506" t="s">
        <v>1690</v>
      </c>
      <c r="N8506" t="s">
        <v>1643</v>
      </c>
      <c r="O8506">
        <v>0</v>
      </c>
      <c r="P8506" t="s">
        <v>1350</v>
      </c>
    </row>
    <row r="8507" spans="1:18">
      <c r="A8507" t="s">
        <v>1688</v>
      </c>
      <c r="B8507" t="s">
        <v>1356</v>
      </c>
      <c r="C8507">
        <v>201001</v>
      </c>
      <c r="D8507">
        <v>0</v>
      </c>
      <c r="E8507" t="s">
        <v>1349</v>
      </c>
      <c r="F8507">
        <v>0</v>
      </c>
      <c r="G8507">
        <v>0</v>
      </c>
      <c r="H8507">
        <v>0</v>
      </c>
      <c r="I8507">
        <v>43112042200</v>
      </c>
      <c r="J8507">
        <v>16</v>
      </c>
      <c r="K8507" t="s">
        <v>1689</v>
      </c>
      <c r="L8507">
        <v>2309</v>
      </c>
      <c r="M8507" t="s">
        <v>1690</v>
      </c>
      <c r="N8507" t="s">
        <v>1643</v>
      </c>
      <c r="O8507">
        <v>0</v>
      </c>
      <c r="P8507" t="s">
        <v>1350</v>
      </c>
    </row>
    <row r="8508" spans="1:18">
      <c r="A8508" t="s">
        <v>1688</v>
      </c>
      <c r="B8508" t="s">
        <v>1255</v>
      </c>
      <c r="C8508">
        <v>201001</v>
      </c>
      <c r="D8508">
        <v>0</v>
      </c>
      <c r="E8508" t="s">
        <v>1349</v>
      </c>
      <c r="F8508">
        <v>0</v>
      </c>
      <c r="G8508">
        <v>0</v>
      </c>
      <c r="H8508">
        <v>0</v>
      </c>
      <c r="I8508">
        <v>43112040501</v>
      </c>
      <c r="J8508">
        <v>14</v>
      </c>
      <c r="K8508" t="s">
        <v>1689</v>
      </c>
      <c r="L8508">
        <v>2309</v>
      </c>
      <c r="M8508" t="s">
        <v>1690</v>
      </c>
      <c r="N8508" t="s">
        <v>1643</v>
      </c>
      <c r="O8508">
        <v>0</v>
      </c>
      <c r="P8508" t="s">
        <v>1350</v>
      </c>
    </row>
    <row r="8509" spans="1:18">
      <c r="A8509" t="s">
        <v>1688</v>
      </c>
      <c r="B8509" t="s">
        <v>1357</v>
      </c>
      <c r="C8509">
        <v>201001</v>
      </c>
      <c r="D8509">
        <v>0</v>
      </c>
      <c r="E8509" t="s">
        <v>1349</v>
      </c>
      <c r="F8509">
        <v>0</v>
      </c>
      <c r="G8509">
        <v>0</v>
      </c>
      <c r="H8509">
        <v>0</v>
      </c>
      <c r="I8509">
        <v>43112042901</v>
      </c>
      <c r="J8509">
        <v>14</v>
      </c>
      <c r="K8509" t="s">
        <v>1689</v>
      </c>
      <c r="L8509">
        <v>2309</v>
      </c>
      <c r="M8509" t="s">
        <v>1690</v>
      </c>
      <c r="N8509" t="s">
        <v>1643</v>
      </c>
      <c r="O8509">
        <v>0</v>
      </c>
      <c r="P8509" t="s">
        <v>1350</v>
      </c>
    </row>
    <row r="8510" spans="1:18">
      <c r="A8510" t="s">
        <v>1688</v>
      </c>
      <c r="B8510" t="s">
        <v>1234</v>
      </c>
      <c r="C8510">
        <v>201001</v>
      </c>
      <c r="D8510">
        <v>0</v>
      </c>
      <c r="E8510" t="s">
        <v>1349</v>
      </c>
      <c r="F8510">
        <v>0</v>
      </c>
      <c r="G8510">
        <v>0</v>
      </c>
      <c r="H8510">
        <v>0</v>
      </c>
      <c r="I8510">
        <v>43112046100</v>
      </c>
      <c r="J8510">
        <v>14</v>
      </c>
      <c r="K8510" t="s">
        <v>1689</v>
      </c>
      <c r="L8510">
        <v>2309</v>
      </c>
      <c r="M8510" t="s">
        <v>1690</v>
      </c>
      <c r="N8510" t="s">
        <v>1643</v>
      </c>
      <c r="O8510">
        <v>0</v>
      </c>
      <c r="P8510" t="s">
        <v>1350</v>
      </c>
    </row>
    <row r="8511" spans="1:18">
      <c r="A8511" t="s">
        <v>1688</v>
      </c>
      <c r="B8511" t="s">
        <v>1323</v>
      </c>
      <c r="C8511">
        <v>201001</v>
      </c>
      <c r="D8511">
        <v>0</v>
      </c>
      <c r="E8511" t="s">
        <v>1349</v>
      </c>
      <c r="F8511">
        <v>0</v>
      </c>
      <c r="G8511">
        <v>0</v>
      </c>
      <c r="H8511">
        <v>0</v>
      </c>
      <c r="I8511">
        <v>43112045300</v>
      </c>
      <c r="J8511">
        <v>14</v>
      </c>
      <c r="K8511" t="s">
        <v>1689</v>
      </c>
      <c r="L8511">
        <v>2309</v>
      </c>
      <c r="M8511" t="s">
        <v>1690</v>
      </c>
      <c r="N8511" t="s">
        <v>1643</v>
      </c>
      <c r="O8511">
        <v>0</v>
      </c>
      <c r="P8511" t="s">
        <v>1350</v>
      </c>
    </row>
    <row r="8512" spans="1:18">
      <c r="A8512" t="s">
        <v>1688</v>
      </c>
      <c r="B8512" t="s">
        <v>1256</v>
      </c>
      <c r="C8512">
        <v>201001</v>
      </c>
      <c r="D8512">
        <v>0</v>
      </c>
      <c r="E8512" t="s">
        <v>1349</v>
      </c>
      <c r="F8512">
        <v>0</v>
      </c>
      <c r="G8512">
        <v>0</v>
      </c>
      <c r="H8512">
        <v>0</v>
      </c>
      <c r="I8512">
        <v>43112047400</v>
      </c>
      <c r="J8512">
        <v>14</v>
      </c>
      <c r="K8512" t="s">
        <v>1689</v>
      </c>
      <c r="L8512">
        <v>2309</v>
      </c>
      <c r="M8512" t="s">
        <v>1690</v>
      </c>
      <c r="N8512" t="s">
        <v>1643</v>
      </c>
      <c r="O8512">
        <v>0</v>
      </c>
      <c r="P8512" t="s">
        <v>1350</v>
      </c>
    </row>
    <row r="8513" spans="1:16">
      <c r="A8513" t="s">
        <v>1688</v>
      </c>
      <c r="B8513" t="s">
        <v>1307</v>
      </c>
      <c r="C8513">
        <v>201001</v>
      </c>
      <c r="D8513">
        <v>0</v>
      </c>
      <c r="E8513" t="s">
        <v>1349</v>
      </c>
      <c r="F8513">
        <v>0</v>
      </c>
      <c r="G8513">
        <v>0</v>
      </c>
      <c r="H8513">
        <v>0</v>
      </c>
      <c r="I8513">
        <v>43112043202</v>
      </c>
      <c r="J8513">
        <v>14</v>
      </c>
      <c r="K8513" t="s">
        <v>1689</v>
      </c>
      <c r="L8513">
        <v>2309</v>
      </c>
      <c r="M8513" t="s">
        <v>1690</v>
      </c>
      <c r="N8513" t="s">
        <v>1643</v>
      </c>
      <c r="O8513">
        <v>0</v>
      </c>
      <c r="P8513" t="s">
        <v>1350</v>
      </c>
    </row>
    <row r="8514" spans="1:16">
      <c r="A8514" t="s">
        <v>1688</v>
      </c>
      <c r="B8514" t="s">
        <v>1324</v>
      </c>
      <c r="C8514">
        <v>201001</v>
      </c>
      <c r="D8514">
        <v>0</v>
      </c>
      <c r="E8514" t="s">
        <v>1349</v>
      </c>
      <c r="F8514">
        <v>0</v>
      </c>
      <c r="G8514">
        <v>0</v>
      </c>
      <c r="H8514">
        <v>0</v>
      </c>
      <c r="I8514">
        <v>43112048600</v>
      </c>
      <c r="J8514">
        <v>14</v>
      </c>
      <c r="K8514" t="s">
        <v>1689</v>
      </c>
      <c r="L8514">
        <v>2309</v>
      </c>
      <c r="M8514" t="s">
        <v>1690</v>
      </c>
      <c r="N8514" t="s">
        <v>1643</v>
      </c>
      <c r="O8514">
        <v>0</v>
      </c>
      <c r="P8514" t="s">
        <v>1350</v>
      </c>
    </row>
    <row r="8515" spans="1:16">
      <c r="A8515" t="s">
        <v>1688</v>
      </c>
      <c r="B8515" t="s">
        <v>1308</v>
      </c>
      <c r="C8515">
        <v>201001</v>
      </c>
      <c r="D8515">
        <v>0</v>
      </c>
      <c r="E8515" t="s">
        <v>1349</v>
      </c>
      <c r="F8515">
        <v>0</v>
      </c>
      <c r="G8515">
        <v>0</v>
      </c>
      <c r="H8515">
        <v>0</v>
      </c>
      <c r="I8515">
        <v>43112047001</v>
      </c>
      <c r="J8515">
        <v>14</v>
      </c>
      <c r="K8515" t="s">
        <v>1689</v>
      </c>
      <c r="L8515">
        <v>2309</v>
      </c>
      <c r="M8515" t="s">
        <v>1690</v>
      </c>
      <c r="N8515" t="s">
        <v>1643</v>
      </c>
      <c r="O8515">
        <v>0</v>
      </c>
      <c r="P8515" t="s">
        <v>1350</v>
      </c>
    </row>
    <row r="8516" spans="1:16">
      <c r="A8516" t="s">
        <v>1688</v>
      </c>
      <c r="B8516" t="s">
        <v>1257</v>
      </c>
      <c r="C8516">
        <v>201001</v>
      </c>
      <c r="D8516">
        <v>0</v>
      </c>
      <c r="E8516" t="s">
        <v>1349</v>
      </c>
      <c r="F8516">
        <v>0</v>
      </c>
      <c r="G8516">
        <v>0</v>
      </c>
      <c r="H8516">
        <v>0</v>
      </c>
      <c r="I8516">
        <v>43112051200</v>
      </c>
      <c r="J8516">
        <v>14</v>
      </c>
      <c r="K8516" t="s">
        <v>1689</v>
      </c>
      <c r="L8516">
        <v>2309</v>
      </c>
      <c r="M8516" t="s">
        <v>1690</v>
      </c>
      <c r="N8516" t="s">
        <v>1643</v>
      </c>
      <c r="O8516">
        <v>0</v>
      </c>
      <c r="P8516" t="s">
        <v>1350</v>
      </c>
    </row>
    <row r="8517" spans="1:16">
      <c r="A8517" t="s">
        <v>1688</v>
      </c>
      <c r="B8517" t="s">
        <v>1309</v>
      </c>
      <c r="C8517">
        <v>201001</v>
      </c>
      <c r="D8517">
        <v>0</v>
      </c>
      <c r="E8517" t="s">
        <v>1349</v>
      </c>
      <c r="F8517">
        <v>0</v>
      </c>
      <c r="G8517">
        <v>0</v>
      </c>
      <c r="H8517">
        <v>0</v>
      </c>
      <c r="I8517">
        <v>43112049600</v>
      </c>
      <c r="J8517">
        <v>14</v>
      </c>
      <c r="K8517" t="s">
        <v>1689</v>
      </c>
      <c r="L8517">
        <v>2309</v>
      </c>
      <c r="M8517" t="s">
        <v>1690</v>
      </c>
      <c r="N8517" t="s">
        <v>1643</v>
      </c>
      <c r="O8517">
        <v>0</v>
      </c>
      <c r="P8517" t="s">
        <v>1350</v>
      </c>
    </row>
    <row r="8518" spans="1:16">
      <c r="A8518" t="s">
        <v>1688</v>
      </c>
      <c r="B8518" t="s">
        <v>1258</v>
      </c>
      <c r="C8518">
        <v>201001</v>
      </c>
      <c r="D8518">
        <v>0</v>
      </c>
      <c r="E8518" t="s">
        <v>1349</v>
      </c>
      <c r="F8518">
        <v>0</v>
      </c>
      <c r="G8518">
        <v>0</v>
      </c>
      <c r="H8518">
        <v>0</v>
      </c>
      <c r="I8518">
        <v>43112051900</v>
      </c>
      <c r="J8518">
        <v>14</v>
      </c>
      <c r="K8518" t="s">
        <v>1689</v>
      </c>
      <c r="L8518">
        <v>2309</v>
      </c>
      <c r="M8518" t="s">
        <v>1690</v>
      </c>
      <c r="N8518" t="s">
        <v>1643</v>
      </c>
      <c r="O8518">
        <v>0</v>
      </c>
      <c r="P8518" t="s">
        <v>1350</v>
      </c>
    </row>
    <row r="8519" spans="1:16">
      <c r="A8519" t="s">
        <v>1688</v>
      </c>
      <c r="B8519" t="s">
        <v>1236</v>
      </c>
      <c r="C8519">
        <v>201001</v>
      </c>
      <c r="D8519">
        <v>0</v>
      </c>
      <c r="E8519" t="s">
        <v>1349</v>
      </c>
      <c r="F8519">
        <v>0</v>
      </c>
      <c r="G8519">
        <v>0</v>
      </c>
      <c r="H8519">
        <v>0</v>
      </c>
      <c r="I8519">
        <v>43112051101</v>
      </c>
      <c r="J8519">
        <v>14</v>
      </c>
      <c r="K8519" t="s">
        <v>1689</v>
      </c>
      <c r="L8519">
        <v>2309</v>
      </c>
      <c r="M8519" t="s">
        <v>1690</v>
      </c>
      <c r="N8519" t="s">
        <v>1643</v>
      </c>
      <c r="O8519">
        <v>0</v>
      </c>
      <c r="P8519" t="s">
        <v>1350</v>
      </c>
    </row>
    <row r="8520" spans="1:16">
      <c r="A8520" t="s">
        <v>1688</v>
      </c>
      <c r="B8520" t="s">
        <v>1237</v>
      </c>
      <c r="C8520">
        <v>201001</v>
      </c>
      <c r="D8520">
        <v>0</v>
      </c>
      <c r="E8520" t="s">
        <v>1349</v>
      </c>
      <c r="F8520">
        <v>0</v>
      </c>
      <c r="G8520">
        <v>0</v>
      </c>
      <c r="H8520">
        <v>0</v>
      </c>
      <c r="I8520">
        <v>43112052800</v>
      </c>
      <c r="J8520">
        <v>14</v>
      </c>
      <c r="K8520" t="s">
        <v>1689</v>
      </c>
      <c r="L8520">
        <v>2309</v>
      </c>
      <c r="M8520" t="s">
        <v>1690</v>
      </c>
      <c r="N8520" t="s">
        <v>1643</v>
      </c>
      <c r="O8520">
        <v>0</v>
      </c>
      <c r="P8520" t="s">
        <v>1350</v>
      </c>
    </row>
    <row r="8521" spans="1:16">
      <c r="A8521" t="s">
        <v>1688</v>
      </c>
      <c r="B8521" t="s">
        <v>1310</v>
      </c>
      <c r="C8521">
        <v>201001</v>
      </c>
      <c r="D8521">
        <v>0</v>
      </c>
      <c r="E8521" t="s">
        <v>1349</v>
      </c>
      <c r="F8521">
        <v>0</v>
      </c>
      <c r="G8521">
        <v>0</v>
      </c>
      <c r="H8521">
        <v>0</v>
      </c>
      <c r="I8521">
        <v>43112054500</v>
      </c>
      <c r="J8521">
        <v>14</v>
      </c>
      <c r="K8521" t="s">
        <v>1689</v>
      </c>
      <c r="L8521">
        <v>2309</v>
      </c>
      <c r="M8521" t="s">
        <v>1690</v>
      </c>
      <c r="N8521" t="s">
        <v>1643</v>
      </c>
      <c r="O8521">
        <v>0</v>
      </c>
      <c r="P8521" t="s">
        <v>1350</v>
      </c>
    </row>
    <row r="8522" spans="1:16">
      <c r="A8522" t="s">
        <v>1688</v>
      </c>
      <c r="B8522" t="s">
        <v>1259</v>
      </c>
      <c r="C8522">
        <v>201001</v>
      </c>
      <c r="D8522">
        <v>0</v>
      </c>
      <c r="E8522" t="s">
        <v>1349</v>
      </c>
      <c r="F8522">
        <v>0</v>
      </c>
      <c r="G8522">
        <v>0</v>
      </c>
      <c r="H8522">
        <v>0</v>
      </c>
      <c r="I8522">
        <v>43112053700</v>
      </c>
      <c r="J8522">
        <v>14</v>
      </c>
      <c r="K8522" t="s">
        <v>1689</v>
      </c>
      <c r="L8522">
        <v>2309</v>
      </c>
      <c r="M8522" t="s">
        <v>1690</v>
      </c>
      <c r="N8522" t="s">
        <v>1643</v>
      </c>
      <c r="O8522">
        <v>0</v>
      </c>
      <c r="P8522" t="s">
        <v>1350</v>
      </c>
    </row>
    <row r="8523" spans="1:16">
      <c r="A8523" t="s">
        <v>1688</v>
      </c>
      <c r="B8523" t="s">
        <v>1238</v>
      </c>
      <c r="C8523">
        <v>201001</v>
      </c>
      <c r="D8523">
        <v>0</v>
      </c>
      <c r="E8523" t="s">
        <v>1349</v>
      </c>
      <c r="F8523">
        <v>0</v>
      </c>
      <c r="G8523">
        <v>0</v>
      </c>
      <c r="H8523">
        <v>0</v>
      </c>
      <c r="I8523">
        <v>43112056700</v>
      </c>
      <c r="J8523">
        <v>14</v>
      </c>
      <c r="K8523" t="s">
        <v>1689</v>
      </c>
      <c r="L8523">
        <v>2309</v>
      </c>
      <c r="M8523" t="s">
        <v>1690</v>
      </c>
      <c r="N8523" t="s">
        <v>1643</v>
      </c>
      <c r="O8523">
        <v>0</v>
      </c>
      <c r="P8523" t="s">
        <v>1350</v>
      </c>
    </row>
    <row r="8524" spans="1:16">
      <c r="A8524" t="s">
        <v>1688</v>
      </c>
      <c r="B8524" t="s">
        <v>1392</v>
      </c>
      <c r="C8524">
        <v>201001</v>
      </c>
      <c r="D8524">
        <v>0</v>
      </c>
      <c r="E8524" t="s">
        <v>1349</v>
      </c>
      <c r="F8524">
        <v>0</v>
      </c>
      <c r="G8524">
        <v>0</v>
      </c>
      <c r="H8524">
        <v>0</v>
      </c>
      <c r="I8524">
        <v>43112054800</v>
      </c>
      <c r="J8524">
        <v>14</v>
      </c>
      <c r="K8524" t="s">
        <v>1642</v>
      </c>
      <c r="L8524">
        <v>2309</v>
      </c>
      <c r="M8524" t="s">
        <v>1690</v>
      </c>
      <c r="N8524" t="s">
        <v>1643</v>
      </c>
      <c r="O8524">
        <v>0</v>
      </c>
      <c r="P8524" t="s">
        <v>1350</v>
      </c>
    </row>
    <row r="8525" spans="1:16">
      <c r="A8525" t="s">
        <v>1688</v>
      </c>
      <c r="B8525" t="s">
        <v>1239</v>
      </c>
      <c r="C8525">
        <v>201001</v>
      </c>
      <c r="D8525">
        <v>0</v>
      </c>
      <c r="E8525" t="s">
        <v>1349</v>
      </c>
      <c r="F8525">
        <v>0</v>
      </c>
      <c r="G8525">
        <v>0</v>
      </c>
      <c r="H8525">
        <v>0</v>
      </c>
      <c r="I8525">
        <v>43112057700</v>
      </c>
      <c r="J8525">
        <v>14</v>
      </c>
      <c r="K8525" t="s">
        <v>1689</v>
      </c>
      <c r="L8525">
        <v>2309</v>
      </c>
      <c r="M8525" t="s">
        <v>1690</v>
      </c>
      <c r="N8525" t="s">
        <v>1643</v>
      </c>
      <c r="O8525">
        <v>0</v>
      </c>
      <c r="P8525" t="s">
        <v>1350</v>
      </c>
    </row>
    <row r="8526" spans="1:16">
      <c r="A8526" t="s">
        <v>1688</v>
      </c>
      <c r="B8526" t="s">
        <v>1240</v>
      </c>
      <c r="C8526">
        <v>201001</v>
      </c>
      <c r="D8526">
        <v>0</v>
      </c>
      <c r="E8526" t="s">
        <v>1349</v>
      </c>
      <c r="F8526">
        <v>0</v>
      </c>
      <c r="G8526">
        <v>0</v>
      </c>
      <c r="H8526">
        <v>0</v>
      </c>
      <c r="I8526">
        <v>43112056900</v>
      </c>
      <c r="J8526">
        <v>14</v>
      </c>
      <c r="K8526" t="s">
        <v>1689</v>
      </c>
      <c r="L8526">
        <v>2309</v>
      </c>
      <c r="M8526" t="s">
        <v>1690</v>
      </c>
      <c r="N8526" t="s">
        <v>1643</v>
      </c>
      <c r="O8526">
        <v>0</v>
      </c>
      <c r="P8526" t="s">
        <v>1350</v>
      </c>
    </row>
    <row r="8527" spans="1:16">
      <c r="A8527" t="s">
        <v>1688</v>
      </c>
      <c r="B8527" t="s">
        <v>1311</v>
      </c>
      <c r="C8527">
        <v>201001</v>
      </c>
      <c r="D8527">
        <v>0</v>
      </c>
      <c r="E8527" t="s">
        <v>1349</v>
      </c>
      <c r="F8527">
        <v>0</v>
      </c>
      <c r="G8527">
        <v>0</v>
      </c>
      <c r="H8527">
        <v>0</v>
      </c>
      <c r="I8527">
        <v>43112059900</v>
      </c>
      <c r="J8527">
        <v>14</v>
      </c>
      <c r="K8527" t="s">
        <v>1689</v>
      </c>
      <c r="L8527">
        <v>2309</v>
      </c>
      <c r="M8527" t="s">
        <v>1690</v>
      </c>
      <c r="N8527" t="s">
        <v>1643</v>
      </c>
      <c r="O8527">
        <v>0</v>
      </c>
      <c r="P8527" t="s">
        <v>1350</v>
      </c>
    </row>
    <row r="8528" spans="1:16">
      <c r="A8528" t="s">
        <v>1688</v>
      </c>
      <c r="B8528" t="s">
        <v>1312</v>
      </c>
      <c r="C8528">
        <v>201001</v>
      </c>
      <c r="D8528">
        <v>0</v>
      </c>
      <c r="E8528" t="s">
        <v>1349</v>
      </c>
      <c r="F8528">
        <v>0</v>
      </c>
      <c r="G8528">
        <v>0</v>
      </c>
      <c r="H8528">
        <v>0</v>
      </c>
      <c r="I8528">
        <v>43112043602</v>
      </c>
      <c r="J8528">
        <v>14</v>
      </c>
      <c r="K8528" t="s">
        <v>1689</v>
      </c>
      <c r="L8528">
        <v>2309</v>
      </c>
      <c r="M8528" t="s">
        <v>1690</v>
      </c>
      <c r="N8528" t="s">
        <v>1643</v>
      </c>
      <c r="O8528">
        <v>0</v>
      </c>
      <c r="P8528" t="s">
        <v>1350</v>
      </c>
    </row>
    <row r="8529" spans="1:16">
      <c r="A8529" t="s">
        <v>1640</v>
      </c>
      <c r="B8529" t="s">
        <v>1711</v>
      </c>
      <c r="C8529">
        <v>201002</v>
      </c>
      <c r="D8529">
        <v>0</v>
      </c>
      <c r="E8529" t="s">
        <v>1349</v>
      </c>
      <c r="F8529">
        <v>0</v>
      </c>
      <c r="G8529">
        <v>0</v>
      </c>
      <c r="H8529">
        <v>0</v>
      </c>
      <c r="I8529">
        <v>43112061400</v>
      </c>
      <c r="J8529">
        <v>14</v>
      </c>
      <c r="K8529" t="s">
        <v>1642</v>
      </c>
      <c r="L8529">
        <v>2531</v>
      </c>
      <c r="M8529" t="s">
        <v>1214</v>
      </c>
      <c r="N8529" t="s">
        <v>1643</v>
      </c>
      <c r="O8529">
        <v>0</v>
      </c>
      <c r="P8529" t="s">
        <v>1350</v>
      </c>
    </row>
    <row r="8530" spans="1:16">
      <c r="A8530" t="s">
        <v>1640</v>
      </c>
      <c r="B8530" t="s">
        <v>1712</v>
      </c>
      <c r="C8530">
        <v>201002</v>
      </c>
      <c r="D8530">
        <v>0</v>
      </c>
      <c r="E8530" t="s">
        <v>1349</v>
      </c>
      <c r="F8530">
        <v>0</v>
      </c>
      <c r="G8530">
        <v>0</v>
      </c>
      <c r="H8530">
        <v>0</v>
      </c>
      <c r="I8530">
        <v>43112068000</v>
      </c>
      <c r="J8530">
        <v>14</v>
      </c>
      <c r="K8530" t="s">
        <v>1642</v>
      </c>
      <c r="L8530">
        <v>2531</v>
      </c>
      <c r="M8530" t="s">
        <v>1214</v>
      </c>
      <c r="N8530" t="s">
        <v>1643</v>
      </c>
      <c r="O8530">
        <v>0</v>
      </c>
      <c r="P8530" t="s">
        <v>1350</v>
      </c>
    </row>
    <row r="8531" spans="1:16">
      <c r="A8531" t="s">
        <v>1640</v>
      </c>
      <c r="B8531" t="s">
        <v>1713</v>
      </c>
      <c r="C8531">
        <v>201002</v>
      </c>
      <c r="D8531">
        <v>0</v>
      </c>
      <c r="E8531" t="s">
        <v>1349</v>
      </c>
      <c r="F8531">
        <v>0</v>
      </c>
      <c r="G8531">
        <v>0</v>
      </c>
      <c r="H8531">
        <v>0</v>
      </c>
      <c r="I8531">
        <v>43112057601</v>
      </c>
      <c r="J8531">
        <v>14</v>
      </c>
      <c r="K8531" t="s">
        <v>1642</v>
      </c>
      <c r="L8531">
        <v>2531</v>
      </c>
      <c r="M8531" t="s">
        <v>1214</v>
      </c>
      <c r="N8531" t="s">
        <v>1643</v>
      </c>
      <c r="O8531">
        <v>0</v>
      </c>
      <c r="P8531" t="s">
        <v>1350</v>
      </c>
    </row>
    <row r="8532" spans="1:16">
      <c r="A8532" t="s">
        <v>1688</v>
      </c>
      <c r="B8532" t="s">
        <v>1304</v>
      </c>
      <c r="C8532">
        <v>201002</v>
      </c>
      <c r="D8532">
        <v>0</v>
      </c>
      <c r="E8532" t="s">
        <v>1349</v>
      </c>
      <c r="F8532">
        <v>0</v>
      </c>
      <c r="G8532">
        <v>0</v>
      </c>
      <c r="H8532">
        <v>0</v>
      </c>
      <c r="I8532">
        <v>43112040600</v>
      </c>
      <c r="J8532">
        <v>14</v>
      </c>
      <c r="K8532" t="s">
        <v>1689</v>
      </c>
      <c r="L8532">
        <v>2309</v>
      </c>
      <c r="M8532" t="s">
        <v>1690</v>
      </c>
      <c r="N8532" t="s">
        <v>1643</v>
      </c>
      <c r="O8532">
        <v>0</v>
      </c>
      <c r="P8532" t="s">
        <v>1350</v>
      </c>
    </row>
    <row r="8533" spans="1:16">
      <c r="A8533" t="s">
        <v>1688</v>
      </c>
      <c r="B8533" t="s">
        <v>1305</v>
      </c>
      <c r="C8533">
        <v>201002</v>
      </c>
      <c r="D8533">
        <v>0</v>
      </c>
      <c r="E8533" t="s">
        <v>1349</v>
      </c>
      <c r="F8533">
        <v>0</v>
      </c>
      <c r="G8533">
        <v>0</v>
      </c>
      <c r="H8533">
        <v>0</v>
      </c>
      <c r="I8533">
        <v>43112042100</v>
      </c>
      <c r="J8533">
        <v>14</v>
      </c>
      <c r="K8533" t="s">
        <v>1689</v>
      </c>
      <c r="L8533">
        <v>2309</v>
      </c>
      <c r="M8533" t="s">
        <v>1690</v>
      </c>
      <c r="N8533" t="s">
        <v>1643</v>
      </c>
      <c r="O8533">
        <v>0</v>
      </c>
      <c r="P8533" t="s">
        <v>1350</v>
      </c>
    </row>
    <row r="8534" spans="1:16">
      <c r="A8534" t="s">
        <v>1688</v>
      </c>
      <c r="B8534" t="s">
        <v>1356</v>
      </c>
      <c r="C8534">
        <v>201002</v>
      </c>
      <c r="D8534">
        <v>0</v>
      </c>
      <c r="E8534" t="s">
        <v>1349</v>
      </c>
      <c r="F8534">
        <v>0</v>
      </c>
      <c r="G8534">
        <v>0</v>
      </c>
      <c r="H8534">
        <v>0</v>
      </c>
      <c r="I8534">
        <v>43112042202</v>
      </c>
      <c r="J8534">
        <v>14</v>
      </c>
      <c r="K8534" t="s">
        <v>1689</v>
      </c>
      <c r="L8534">
        <v>2309</v>
      </c>
      <c r="M8534" t="s">
        <v>1690</v>
      </c>
      <c r="N8534" t="s">
        <v>1643</v>
      </c>
      <c r="O8534">
        <v>0</v>
      </c>
      <c r="P8534" t="s">
        <v>1350</v>
      </c>
    </row>
    <row r="8535" spans="1:16">
      <c r="A8535" t="s">
        <v>1688</v>
      </c>
      <c r="B8535" t="s">
        <v>1356</v>
      </c>
      <c r="C8535">
        <v>201002</v>
      </c>
      <c r="D8535">
        <v>0</v>
      </c>
      <c r="E8535" t="s">
        <v>1349</v>
      </c>
      <c r="F8535">
        <v>0</v>
      </c>
      <c r="G8535">
        <v>0</v>
      </c>
      <c r="H8535">
        <v>0</v>
      </c>
      <c r="I8535">
        <v>43112042200</v>
      </c>
      <c r="J8535">
        <v>16</v>
      </c>
      <c r="K8535" t="s">
        <v>1689</v>
      </c>
      <c r="L8535">
        <v>2309</v>
      </c>
      <c r="M8535" t="s">
        <v>1690</v>
      </c>
      <c r="N8535" t="s">
        <v>1643</v>
      </c>
      <c r="O8535">
        <v>0</v>
      </c>
      <c r="P8535" t="s">
        <v>1350</v>
      </c>
    </row>
    <row r="8536" spans="1:16">
      <c r="A8536" t="s">
        <v>1688</v>
      </c>
      <c r="B8536" t="s">
        <v>1255</v>
      </c>
      <c r="C8536">
        <v>201002</v>
      </c>
      <c r="D8536">
        <v>0</v>
      </c>
      <c r="E8536" t="s">
        <v>1349</v>
      </c>
      <c r="F8536">
        <v>0</v>
      </c>
      <c r="G8536">
        <v>0</v>
      </c>
      <c r="H8536">
        <v>0</v>
      </c>
      <c r="I8536">
        <v>43112040501</v>
      </c>
      <c r="J8536">
        <v>14</v>
      </c>
      <c r="K8536" t="s">
        <v>1689</v>
      </c>
      <c r="L8536">
        <v>2309</v>
      </c>
      <c r="M8536" t="s">
        <v>1690</v>
      </c>
      <c r="N8536" t="s">
        <v>1643</v>
      </c>
      <c r="O8536">
        <v>0</v>
      </c>
      <c r="P8536" t="s">
        <v>1350</v>
      </c>
    </row>
    <row r="8537" spans="1:16">
      <c r="A8537" t="s">
        <v>1688</v>
      </c>
      <c r="B8537" t="s">
        <v>1357</v>
      </c>
      <c r="C8537">
        <v>201002</v>
      </c>
      <c r="D8537">
        <v>0</v>
      </c>
      <c r="E8537" t="s">
        <v>1349</v>
      </c>
      <c r="F8537">
        <v>0</v>
      </c>
      <c r="G8537">
        <v>0</v>
      </c>
      <c r="H8537">
        <v>0</v>
      </c>
      <c r="I8537">
        <v>43112042901</v>
      </c>
      <c r="J8537">
        <v>14</v>
      </c>
      <c r="K8537" t="s">
        <v>1689</v>
      </c>
      <c r="L8537">
        <v>2309</v>
      </c>
      <c r="M8537" t="s">
        <v>1690</v>
      </c>
      <c r="N8537" t="s">
        <v>1643</v>
      </c>
      <c r="O8537">
        <v>0</v>
      </c>
      <c r="P8537" t="s">
        <v>1350</v>
      </c>
    </row>
    <row r="8538" spans="1:16">
      <c r="A8538" t="s">
        <v>1688</v>
      </c>
      <c r="B8538" t="s">
        <v>1234</v>
      </c>
      <c r="C8538">
        <v>201002</v>
      </c>
      <c r="D8538">
        <v>0</v>
      </c>
      <c r="E8538" t="s">
        <v>1349</v>
      </c>
      <c r="F8538">
        <v>0</v>
      </c>
      <c r="G8538">
        <v>0</v>
      </c>
      <c r="H8538">
        <v>0</v>
      </c>
      <c r="I8538">
        <v>43112046100</v>
      </c>
      <c r="J8538">
        <v>14</v>
      </c>
      <c r="K8538" t="s">
        <v>1689</v>
      </c>
      <c r="L8538">
        <v>2309</v>
      </c>
      <c r="M8538" t="s">
        <v>1690</v>
      </c>
      <c r="N8538" t="s">
        <v>1643</v>
      </c>
      <c r="O8538">
        <v>0</v>
      </c>
      <c r="P8538" t="s">
        <v>1350</v>
      </c>
    </row>
    <row r="8539" spans="1:16">
      <c r="A8539" t="s">
        <v>1688</v>
      </c>
      <c r="B8539" t="s">
        <v>1323</v>
      </c>
      <c r="C8539">
        <v>201002</v>
      </c>
      <c r="D8539">
        <v>0</v>
      </c>
      <c r="E8539" t="s">
        <v>1349</v>
      </c>
      <c r="F8539">
        <v>0</v>
      </c>
      <c r="G8539">
        <v>0</v>
      </c>
      <c r="H8539">
        <v>0</v>
      </c>
      <c r="I8539">
        <v>43112045300</v>
      </c>
      <c r="J8539">
        <v>14</v>
      </c>
      <c r="K8539" t="s">
        <v>1689</v>
      </c>
      <c r="L8539">
        <v>2309</v>
      </c>
      <c r="M8539" t="s">
        <v>1690</v>
      </c>
      <c r="N8539" t="s">
        <v>1643</v>
      </c>
      <c r="O8539">
        <v>0</v>
      </c>
      <c r="P8539" t="s">
        <v>1350</v>
      </c>
    </row>
    <row r="8540" spans="1:16">
      <c r="A8540" t="s">
        <v>1688</v>
      </c>
      <c r="B8540" t="s">
        <v>1256</v>
      </c>
      <c r="C8540">
        <v>201002</v>
      </c>
      <c r="D8540">
        <v>0</v>
      </c>
      <c r="E8540" t="s">
        <v>1349</v>
      </c>
      <c r="F8540">
        <v>0</v>
      </c>
      <c r="G8540">
        <v>0</v>
      </c>
      <c r="H8540">
        <v>0</v>
      </c>
      <c r="I8540">
        <v>43112047400</v>
      </c>
      <c r="J8540">
        <v>14</v>
      </c>
      <c r="K8540" t="s">
        <v>1689</v>
      </c>
      <c r="L8540">
        <v>2309</v>
      </c>
      <c r="M8540" t="s">
        <v>1690</v>
      </c>
      <c r="N8540" t="s">
        <v>1643</v>
      </c>
      <c r="O8540">
        <v>0</v>
      </c>
      <c r="P8540" t="s">
        <v>1350</v>
      </c>
    </row>
    <row r="8541" spans="1:16">
      <c r="A8541" t="s">
        <v>1688</v>
      </c>
      <c r="B8541" t="s">
        <v>1307</v>
      </c>
      <c r="C8541">
        <v>201002</v>
      </c>
      <c r="D8541">
        <v>0</v>
      </c>
      <c r="E8541" t="s">
        <v>1349</v>
      </c>
      <c r="F8541">
        <v>0</v>
      </c>
      <c r="G8541">
        <v>0</v>
      </c>
      <c r="H8541">
        <v>0</v>
      </c>
      <c r="I8541">
        <v>43112043202</v>
      </c>
      <c r="J8541">
        <v>14</v>
      </c>
      <c r="K8541" t="s">
        <v>1689</v>
      </c>
      <c r="L8541">
        <v>2309</v>
      </c>
      <c r="M8541" t="s">
        <v>1690</v>
      </c>
      <c r="N8541" t="s">
        <v>1643</v>
      </c>
      <c r="O8541">
        <v>0</v>
      </c>
      <c r="P8541" t="s">
        <v>1350</v>
      </c>
    </row>
    <row r="8542" spans="1:16">
      <c r="A8542" t="s">
        <v>1688</v>
      </c>
      <c r="B8542" t="s">
        <v>1324</v>
      </c>
      <c r="C8542">
        <v>201002</v>
      </c>
      <c r="D8542">
        <v>0</v>
      </c>
      <c r="E8542" t="s">
        <v>1349</v>
      </c>
      <c r="F8542">
        <v>0</v>
      </c>
      <c r="G8542">
        <v>0</v>
      </c>
      <c r="H8542">
        <v>0</v>
      </c>
      <c r="I8542">
        <v>43112048600</v>
      </c>
      <c r="J8542">
        <v>14</v>
      </c>
      <c r="K8542" t="s">
        <v>1689</v>
      </c>
      <c r="L8542">
        <v>2309</v>
      </c>
      <c r="M8542" t="s">
        <v>1690</v>
      </c>
      <c r="N8542" t="s">
        <v>1643</v>
      </c>
      <c r="O8542">
        <v>0</v>
      </c>
      <c r="P8542" t="s">
        <v>1350</v>
      </c>
    </row>
    <row r="8543" spans="1:16">
      <c r="A8543" t="s">
        <v>1688</v>
      </c>
      <c r="B8543" t="s">
        <v>1308</v>
      </c>
      <c r="C8543">
        <v>201002</v>
      </c>
      <c r="D8543">
        <v>0</v>
      </c>
      <c r="E8543" t="s">
        <v>1349</v>
      </c>
      <c r="F8543">
        <v>0</v>
      </c>
      <c r="G8543">
        <v>0</v>
      </c>
      <c r="H8543">
        <v>0</v>
      </c>
      <c r="I8543">
        <v>43112047001</v>
      </c>
      <c r="J8543">
        <v>14</v>
      </c>
      <c r="K8543" t="s">
        <v>1689</v>
      </c>
      <c r="L8543">
        <v>2309</v>
      </c>
      <c r="M8543" t="s">
        <v>1690</v>
      </c>
      <c r="N8543" t="s">
        <v>1643</v>
      </c>
      <c r="O8543">
        <v>0</v>
      </c>
      <c r="P8543" t="s">
        <v>1350</v>
      </c>
    </row>
    <row r="8544" spans="1:16">
      <c r="A8544" t="s">
        <v>1688</v>
      </c>
      <c r="B8544" t="s">
        <v>1257</v>
      </c>
      <c r="C8544">
        <v>201002</v>
      </c>
      <c r="D8544">
        <v>0</v>
      </c>
      <c r="E8544" t="s">
        <v>1349</v>
      </c>
      <c r="F8544">
        <v>0</v>
      </c>
      <c r="G8544">
        <v>0</v>
      </c>
      <c r="H8544">
        <v>0</v>
      </c>
      <c r="I8544">
        <v>43112051200</v>
      </c>
      <c r="J8544">
        <v>14</v>
      </c>
      <c r="K8544" t="s">
        <v>1689</v>
      </c>
      <c r="L8544">
        <v>2309</v>
      </c>
      <c r="M8544" t="s">
        <v>1690</v>
      </c>
      <c r="N8544" t="s">
        <v>1643</v>
      </c>
      <c r="O8544">
        <v>0</v>
      </c>
      <c r="P8544" t="s">
        <v>1350</v>
      </c>
    </row>
    <row r="8545" spans="1:16">
      <c r="A8545" t="s">
        <v>1688</v>
      </c>
      <c r="B8545" t="s">
        <v>1309</v>
      </c>
      <c r="C8545">
        <v>201002</v>
      </c>
      <c r="D8545">
        <v>0</v>
      </c>
      <c r="E8545" t="s">
        <v>1349</v>
      </c>
      <c r="F8545">
        <v>0</v>
      </c>
      <c r="G8545">
        <v>0</v>
      </c>
      <c r="H8545">
        <v>0</v>
      </c>
      <c r="I8545">
        <v>43112049600</v>
      </c>
      <c r="J8545">
        <v>14</v>
      </c>
      <c r="K8545" t="s">
        <v>1689</v>
      </c>
      <c r="L8545">
        <v>2309</v>
      </c>
      <c r="M8545" t="s">
        <v>1690</v>
      </c>
      <c r="N8545" t="s">
        <v>1643</v>
      </c>
      <c r="O8545">
        <v>0</v>
      </c>
      <c r="P8545" t="s">
        <v>1350</v>
      </c>
    </row>
    <row r="8546" spans="1:16">
      <c r="A8546" t="s">
        <v>1688</v>
      </c>
      <c r="B8546" t="s">
        <v>1258</v>
      </c>
      <c r="C8546">
        <v>201002</v>
      </c>
      <c r="D8546">
        <v>0</v>
      </c>
      <c r="E8546" t="s">
        <v>1349</v>
      </c>
      <c r="F8546">
        <v>0</v>
      </c>
      <c r="G8546">
        <v>0</v>
      </c>
      <c r="H8546">
        <v>0</v>
      </c>
      <c r="I8546">
        <v>43112051900</v>
      </c>
      <c r="J8546">
        <v>14</v>
      </c>
      <c r="K8546" t="s">
        <v>1689</v>
      </c>
      <c r="L8546">
        <v>2309</v>
      </c>
      <c r="M8546" t="s">
        <v>1690</v>
      </c>
      <c r="N8546" t="s">
        <v>1643</v>
      </c>
      <c r="O8546">
        <v>0</v>
      </c>
      <c r="P8546" t="s">
        <v>1350</v>
      </c>
    </row>
    <row r="8547" spans="1:16">
      <c r="A8547" t="s">
        <v>1688</v>
      </c>
      <c r="B8547" t="s">
        <v>1236</v>
      </c>
      <c r="C8547">
        <v>201002</v>
      </c>
      <c r="D8547">
        <v>0</v>
      </c>
      <c r="E8547" t="s">
        <v>1349</v>
      </c>
      <c r="F8547">
        <v>0</v>
      </c>
      <c r="G8547">
        <v>0</v>
      </c>
      <c r="H8547">
        <v>0</v>
      </c>
      <c r="I8547">
        <v>43112051101</v>
      </c>
      <c r="J8547">
        <v>14</v>
      </c>
      <c r="K8547" t="s">
        <v>1689</v>
      </c>
      <c r="L8547">
        <v>2309</v>
      </c>
      <c r="M8547" t="s">
        <v>1690</v>
      </c>
      <c r="N8547" t="s">
        <v>1643</v>
      </c>
      <c r="O8547">
        <v>0</v>
      </c>
      <c r="P8547" t="s">
        <v>1350</v>
      </c>
    </row>
    <row r="8548" spans="1:16">
      <c r="A8548" t="s">
        <v>1688</v>
      </c>
      <c r="B8548" t="s">
        <v>1237</v>
      </c>
      <c r="C8548">
        <v>201002</v>
      </c>
      <c r="D8548">
        <v>0</v>
      </c>
      <c r="E8548" t="s">
        <v>1349</v>
      </c>
      <c r="F8548">
        <v>0</v>
      </c>
      <c r="G8548">
        <v>0</v>
      </c>
      <c r="H8548">
        <v>0</v>
      </c>
      <c r="I8548">
        <v>43112052800</v>
      </c>
      <c r="J8548">
        <v>14</v>
      </c>
      <c r="K8548" t="s">
        <v>1689</v>
      </c>
      <c r="L8548">
        <v>2309</v>
      </c>
      <c r="M8548" t="s">
        <v>1690</v>
      </c>
      <c r="N8548" t="s">
        <v>1643</v>
      </c>
      <c r="O8548">
        <v>0</v>
      </c>
      <c r="P8548" t="s">
        <v>1350</v>
      </c>
    </row>
    <row r="8549" spans="1:16">
      <c r="A8549" t="s">
        <v>1688</v>
      </c>
      <c r="B8549" t="s">
        <v>1310</v>
      </c>
      <c r="C8549">
        <v>201002</v>
      </c>
      <c r="D8549">
        <v>0</v>
      </c>
      <c r="E8549" t="s">
        <v>1349</v>
      </c>
      <c r="F8549">
        <v>0</v>
      </c>
      <c r="G8549">
        <v>0</v>
      </c>
      <c r="H8549">
        <v>0</v>
      </c>
      <c r="I8549">
        <v>43112054500</v>
      </c>
      <c r="J8549">
        <v>14</v>
      </c>
      <c r="K8549" t="s">
        <v>1689</v>
      </c>
      <c r="L8549">
        <v>2309</v>
      </c>
      <c r="M8549" t="s">
        <v>1690</v>
      </c>
      <c r="N8549" t="s">
        <v>1643</v>
      </c>
      <c r="O8549">
        <v>0</v>
      </c>
      <c r="P8549" t="s">
        <v>1350</v>
      </c>
    </row>
    <row r="8550" spans="1:16">
      <c r="A8550" t="s">
        <v>1688</v>
      </c>
      <c r="B8550" t="s">
        <v>1259</v>
      </c>
      <c r="C8550">
        <v>201002</v>
      </c>
      <c r="D8550">
        <v>0</v>
      </c>
      <c r="E8550" t="s">
        <v>1349</v>
      </c>
      <c r="F8550">
        <v>0</v>
      </c>
      <c r="G8550">
        <v>0</v>
      </c>
      <c r="H8550">
        <v>0</v>
      </c>
      <c r="I8550">
        <v>43112053700</v>
      </c>
      <c r="J8550">
        <v>14</v>
      </c>
      <c r="K8550" t="s">
        <v>1689</v>
      </c>
      <c r="L8550">
        <v>2309</v>
      </c>
      <c r="M8550" t="s">
        <v>1690</v>
      </c>
      <c r="N8550" t="s">
        <v>1643</v>
      </c>
      <c r="O8550">
        <v>0</v>
      </c>
      <c r="P8550" t="s">
        <v>1350</v>
      </c>
    </row>
    <row r="8551" spans="1:16">
      <c r="A8551" t="s">
        <v>1688</v>
      </c>
      <c r="B8551" t="s">
        <v>1238</v>
      </c>
      <c r="C8551">
        <v>201002</v>
      </c>
      <c r="D8551">
        <v>0</v>
      </c>
      <c r="E8551" t="s">
        <v>1349</v>
      </c>
      <c r="F8551">
        <v>0</v>
      </c>
      <c r="G8551">
        <v>0</v>
      </c>
      <c r="H8551">
        <v>0</v>
      </c>
      <c r="I8551">
        <v>43112056700</v>
      </c>
      <c r="J8551">
        <v>14</v>
      </c>
      <c r="K8551" t="s">
        <v>1689</v>
      </c>
      <c r="L8551">
        <v>2309</v>
      </c>
      <c r="M8551" t="s">
        <v>1690</v>
      </c>
      <c r="N8551" t="s">
        <v>1643</v>
      </c>
      <c r="O8551">
        <v>0</v>
      </c>
      <c r="P8551" t="s">
        <v>1350</v>
      </c>
    </row>
    <row r="8552" spans="1:16">
      <c r="A8552" t="s">
        <v>1688</v>
      </c>
      <c r="B8552" t="s">
        <v>1392</v>
      </c>
      <c r="C8552">
        <v>201002</v>
      </c>
      <c r="D8552">
        <v>0</v>
      </c>
      <c r="E8552" t="s">
        <v>1349</v>
      </c>
      <c r="F8552">
        <v>0</v>
      </c>
      <c r="G8552">
        <v>0</v>
      </c>
      <c r="H8552">
        <v>0</v>
      </c>
      <c r="I8552">
        <v>43112054800</v>
      </c>
      <c r="J8552">
        <v>14</v>
      </c>
      <c r="K8552" t="s">
        <v>1642</v>
      </c>
      <c r="L8552">
        <v>2309</v>
      </c>
      <c r="M8552" t="s">
        <v>1690</v>
      </c>
      <c r="N8552" t="s">
        <v>1643</v>
      </c>
      <c r="O8552">
        <v>0</v>
      </c>
      <c r="P8552" t="s">
        <v>1350</v>
      </c>
    </row>
    <row r="8553" spans="1:16">
      <c r="A8553" t="s">
        <v>1688</v>
      </c>
      <c r="B8553" t="s">
        <v>1239</v>
      </c>
      <c r="C8553">
        <v>201002</v>
      </c>
      <c r="D8553">
        <v>0</v>
      </c>
      <c r="E8553" t="s">
        <v>1349</v>
      </c>
      <c r="F8553">
        <v>0</v>
      </c>
      <c r="G8553">
        <v>0</v>
      </c>
      <c r="H8553">
        <v>0</v>
      </c>
      <c r="I8553">
        <v>43112057700</v>
      </c>
      <c r="J8553">
        <v>14</v>
      </c>
      <c r="K8553" t="s">
        <v>1689</v>
      </c>
      <c r="L8553">
        <v>2309</v>
      </c>
      <c r="M8553" t="s">
        <v>1690</v>
      </c>
      <c r="N8553" t="s">
        <v>1643</v>
      </c>
      <c r="O8553">
        <v>0</v>
      </c>
      <c r="P8553" t="s">
        <v>1350</v>
      </c>
    </row>
    <row r="8554" spans="1:16">
      <c r="A8554" t="s">
        <v>1688</v>
      </c>
      <c r="B8554" t="s">
        <v>1240</v>
      </c>
      <c r="C8554">
        <v>201002</v>
      </c>
      <c r="D8554">
        <v>0</v>
      </c>
      <c r="E8554" t="s">
        <v>1349</v>
      </c>
      <c r="F8554">
        <v>0</v>
      </c>
      <c r="G8554">
        <v>0</v>
      </c>
      <c r="H8554">
        <v>0</v>
      </c>
      <c r="I8554">
        <v>43112056900</v>
      </c>
      <c r="J8554">
        <v>14</v>
      </c>
      <c r="K8554" t="s">
        <v>1689</v>
      </c>
      <c r="L8554">
        <v>2309</v>
      </c>
      <c r="M8554" t="s">
        <v>1690</v>
      </c>
      <c r="N8554" t="s">
        <v>1643</v>
      </c>
      <c r="O8554">
        <v>0</v>
      </c>
      <c r="P8554" t="s">
        <v>1350</v>
      </c>
    </row>
    <row r="8555" spans="1:16">
      <c r="A8555" t="s">
        <v>1688</v>
      </c>
      <c r="B8555" t="s">
        <v>1311</v>
      </c>
      <c r="C8555">
        <v>201002</v>
      </c>
      <c r="D8555">
        <v>0</v>
      </c>
      <c r="E8555" t="s">
        <v>1349</v>
      </c>
      <c r="F8555">
        <v>0</v>
      </c>
      <c r="G8555">
        <v>0</v>
      </c>
      <c r="H8555">
        <v>0</v>
      </c>
      <c r="I8555">
        <v>43112059900</v>
      </c>
      <c r="J8555">
        <v>14</v>
      </c>
      <c r="K8555" t="s">
        <v>1689</v>
      </c>
      <c r="L8555">
        <v>2309</v>
      </c>
      <c r="M8555" t="s">
        <v>1690</v>
      </c>
      <c r="N8555" t="s">
        <v>1643</v>
      </c>
      <c r="O8555">
        <v>0</v>
      </c>
      <c r="P8555" t="s">
        <v>1350</v>
      </c>
    </row>
    <row r="8556" spans="1:16">
      <c r="A8556" t="s">
        <v>1688</v>
      </c>
      <c r="B8556" t="s">
        <v>1312</v>
      </c>
      <c r="C8556">
        <v>201002</v>
      </c>
      <c r="D8556">
        <v>0</v>
      </c>
      <c r="E8556" t="s">
        <v>1349</v>
      </c>
      <c r="F8556">
        <v>0</v>
      </c>
      <c r="G8556">
        <v>0</v>
      </c>
      <c r="H8556">
        <v>0</v>
      </c>
      <c r="I8556">
        <v>43112043602</v>
      </c>
      <c r="J8556">
        <v>14</v>
      </c>
      <c r="K8556" t="s">
        <v>1689</v>
      </c>
      <c r="L8556">
        <v>2309</v>
      </c>
      <c r="M8556" t="s">
        <v>1690</v>
      </c>
      <c r="N8556" t="s">
        <v>1643</v>
      </c>
      <c r="O8556">
        <v>0</v>
      </c>
      <c r="P8556" t="s">
        <v>1350</v>
      </c>
    </row>
    <row r="8557" spans="1:16">
      <c r="A8557" t="s">
        <v>1640</v>
      </c>
      <c r="B8557" t="s">
        <v>1711</v>
      </c>
      <c r="C8557">
        <v>201003</v>
      </c>
      <c r="D8557">
        <v>0</v>
      </c>
      <c r="E8557" t="s">
        <v>1349</v>
      </c>
      <c r="F8557">
        <v>0</v>
      </c>
      <c r="G8557">
        <v>0</v>
      </c>
      <c r="H8557">
        <v>0</v>
      </c>
      <c r="I8557">
        <v>43112061400</v>
      </c>
      <c r="J8557">
        <v>14</v>
      </c>
      <c r="K8557" t="s">
        <v>1642</v>
      </c>
      <c r="L8557">
        <v>2531</v>
      </c>
      <c r="M8557" t="s">
        <v>1214</v>
      </c>
      <c r="N8557" t="s">
        <v>1643</v>
      </c>
      <c r="O8557">
        <v>0</v>
      </c>
      <c r="P8557" t="s">
        <v>1350</v>
      </c>
    </row>
    <row r="8558" spans="1:16">
      <c r="A8558" t="s">
        <v>1640</v>
      </c>
      <c r="B8558" t="s">
        <v>1712</v>
      </c>
      <c r="C8558">
        <v>201003</v>
      </c>
      <c r="D8558">
        <v>0</v>
      </c>
      <c r="E8558" t="s">
        <v>1349</v>
      </c>
      <c r="F8558">
        <v>0</v>
      </c>
      <c r="G8558">
        <v>0</v>
      </c>
      <c r="H8558">
        <v>0</v>
      </c>
      <c r="I8558">
        <v>43112068000</v>
      </c>
      <c r="J8558">
        <v>14</v>
      </c>
      <c r="K8558" t="s">
        <v>1642</v>
      </c>
      <c r="L8558">
        <v>2531</v>
      </c>
      <c r="M8558" t="s">
        <v>1214</v>
      </c>
      <c r="N8558" t="s">
        <v>1643</v>
      </c>
      <c r="O8558">
        <v>0</v>
      </c>
      <c r="P8558" t="s">
        <v>1350</v>
      </c>
    </row>
    <row r="8559" spans="1:16">
      <c r="A8559" t="s">
        <v>1640</v>
      </c>
      <c r="B8559" t="s">
        <v>1713</v>
      </c>
      <c r="C8559">
        <v>201003</v>
      </c>
      <c r="D8559">
        <v>0</v>
      </c>
      <c r="E8559" t="s">
        <v>1349</v>
      </c>
      <c r="F8559">
        <v>0</v>
      </c>
      <c r="G8559">
        <v>0</v>
      </c>
      <c r="H8559">
        <v>0</v>
      </c>
      <c r="I8559">
        <v>43112057601</v>
      </c>
      <c r="J8559">
        <v>14</v>
      </c>
      <c r="K8559" t="s">
        <v>1642</v>
      </c>
      <c r="L8559">
        <v>2531</v>
      </c>
      <c r="M8559" t="s">
        <v>1214</v>
      </c>
      <c r="N8559" t="s">
        <v>1643</v>
      </c>
      <c r="O8559">
        <v>0</v>
      </c>
      <c r="P8559" t="s">
        <v>1350</v>
      </c>
    </row>
    <row r="8560" spans="1:16">
      <c r="A8560" t="s">
        <v>1688</v>
      </c>
      <c r="B8560" t="s">
        <v>1304</v>
      </c>
      <c r="C8560">
        <v>201003</v>
      </c>
      <c r="D8560">
        <v>0</v>
      </c>
      <c r="E8560" t="s">
        <v>1349</v>
      </c>
      <c r="F8560">
        <v>0</v>
      </c>
      <c r="G8560">
        <v>0</v>
      </c>
      <c r="H8560">
        <v>0</v>
      </c>
      <c r="I8560">
        <v>43112040600</v>
      </c>
      <c r="J8560">
        <v>14</v>
      </c>
      <c r="K8560" t="s">
        <v>1689</v>
      </c>
      <c r="L8560">
        <v>2309</v>
      </c>
      <c r="M8560" t="s">
        <v>1690</v>
      </c>
      <c r="N8560" t="s">
        <v>1643</v>
      </c>
      <c r="O8560">
        <v>0</v>
      </c>
      <c r="P8560" t="s">
        <v>1350</v>
      </c>
    </row>
    <row r="8561" spans="1:16">
      <c r="A8561" t="s">
        <v>1688</v>
      </c>
      <c r="B8561" t="s">
        <v>1305</v>
      </c>
      <c r="C8561">
        <v>201003</v>
      </c>
      <c r="D8561">
        <v>0</v>
      </c>
      <c r="E8561" t="s">
        <v>1349</v>
      </c>
      <c r="F8561">
        <v>0</v>
      </c>
      <c r="G8561">
        <v>0</v>
      </c>
      <c r="H8561">
        <v>0</v>
      </c>
      <c r="I8561">
        <v>43112042100</v>
      </c>
      <c r="J8561">
        <v>14</v>
      </c>
      <c r="K8561" t="s">
        <v>1689</v>
      </c>
      <c r="L8561">
        <v>2309</v>
      </c>
      <c r="M8561" t="s">
        <v>1690</v>
      </c>
      <c r="N8561" t="s">
        <v>1643</v>
      </c>
      <c r="O8561">
        <v>0</v>
      </c>
      <c r="P8561" t="s">
        <v>1350</v>
      </c>
    </row>
    <row r="8562" spans="1:16">
      <c r="A8562" t="s">
        <v>1688</v>
      </c>
      <c r="B8562" t="s">
        <v>1356</v>
      </c>
      <c r="C8562">
        <v>201003</v>
      </c>
      <c r="D8562">
        <v>0</v>
      </c>
      <c r="E8562" t="s">
        <v>1349</v>
      </c>
      <c r="F8562">
        <v>0</v>
      </c>
      <c r="G8562">
        <v>0</v>
      </c>
      <c r="H8562">
        <v>0</v>
      </c>
      <c r="I8562">
        <v>43112042202</v>
      </c>
      <c r="J8562">
        <v>14</v>
      </c>
      <c r="K8562" t="s">
        <v>1689</v>
      </c>
      <c r="L8562">
        <v>2309</v>
      </c>
      <c r="M8562" t="s">
        <v>1690</v>
      </c>
      <c r="N8562" t="s">
        <v>1643</v>
      </c>
      <c r="O8562">
        <v>0</v>
      </c>
      <c r="P8562" t="s">
        <v>1350</v>
      </c>
    </row>
    <row r="8563" spans="1:16">
      <c r="A8563" t="s">
        <v>1688</v>
      </c>
      <c r="B8563" t="s">
        <v>1356</v>
      </c>
      <c r="C8563">
        <v>201003</v>
      </c>
      <c r="D8563">
        <v>0</v>
      </c>
      <c r="E8563" t="s">
        <v>1349</v>
      </c>
      <c r="F8563">
        <v>0</v>
      </c>
      <c r="G8563">
        <v>0</v>
      </c>
      <c r="H8563">
        <v>0</v>
      </c>
      <c r="I8563">
        <v>43112042200</v>
      </c>
      <c r="J8563">
        <v>16</v>
      </c>
      <c r="K8563" t="s">
        <v>1689</v>
      </c>
      <c r="L8563">
        <v>2309</v>
      </c>
      <c r="M8563" t="s">
        <v>1690</v>
      </c>
      <c r="N8563" t="s">
        <v>1643</v>
      </c>
      <c r="O8563">
        <v>0</v>
      </c>
      <c r="P8563" t="s">
        <v>1350</v>
      </c>
    </row>
    <row r="8564" spans="1:16">
      <c r="A8564" t="s">
        <v>1688</v>
      </c>
      <c r="B8564" t="s">
        <v>1255</v>
      </c>
      <c r="C8564">
        <v>201003</v>
      </c>
      <c r="D8564">
        <v>0</v>
      </c>
      <c r="E8564" t="s">
        <v>1349</v>
      </c>
      <c r="F8564">
        <v>0</v>
      </c>
      <c r="G8564">
        <v>0</v>
      </c>
      <c r="H8564">
        <v>0</v>
      </c>
      <c r="I8564">
        <v>43112040501</v>
      </c>
      <c r="J8564">
        <v>14</v>
      </c>
      <c r="K8564" t="s">
        <v>1689</v>
      </c>
      <c r="L8564">
        <v>2309</v>
      </c>
      <c r="M8564" t="s">
        <v>1690</v>
      </c>
      <c r="N8564" t="s">
        <v>1643</v>
      </c>
      <c r="O8564">
        <v>0</v>
      </c>
      <c r="P8564" t="s">
        <v>1350</v>
      </c>
    </row>
    <row r="8565" spans="1:16">
      <c r="A8565" t="s">
        <v>1688</v>
      </c>
      <c r="B8565" t="s">
        <v>1357</v>
      </c>
      <c r="C8565">
        <v>201003</v>
      </c>
      <c r="D8565">
        <v>0</v>
      </c>
      <c r="E8565" t="s">
        <v>1349</v>
      </c>
      <c r="F8565">
        <v>0</v>
      </c>
      <c r="G8565">
        <v>0</v>
      </c>
      <c r="H8565">
        <v>0</v>
      </c>
      <c r="I8565">
        <v>43112042901</v>
      </c>
      <c r="J8565">
        <v>14</v>
      </c>
      <c r="K8565" t="s">
        <v>1689</v>
      </c>
      <c r="L8565">
        <v>2309</v>
      </c>
      <c r="M8565" t="s">
        <v>1690</v>
      </c>
      <c r="N8565" t="s">
        <v>1643</v>
      </c>
      <c r="O8565">
        <v>0</v>
      </c>
      <c r="P8565" t="s">
        <v>1350</v>
      </c>
    </row>
    <row r="8566" spans="1:16">
      <c r="A8566" t="s">
        <v>1688</v>
      </c>
      <c r="B8566" t="s">
        <v>1234</v>
      </c>
      <c r="C8566">
        <v>201003</v>
      </c>
      <c r="D8566">
        <v>0</v>
      </c>
      <c r="E8566" t="s">
        <v>1349</v>
      </c>
      <c r="F8566">
        <v>0</v>
      </c>
      <c r="G8566">
        <v>0</v>
      </c>
      <c r="H8566">
        <v>0</v>
      </c>
      <c r="I8566">
        <v>43112046100</v>
      </c>
      <c r="J8566">
        <v>14</v>
      </c>
      <c r="K8566" t="s">
        <v>1689</v>
      </c>
      <c r="L8566">
        <v>2309</v>
      </c>
      <c r="M8566" t="s">
        <v>1690</v>
      </c>
      <c r="N8566" t="s">
        <v>1643</v>
      </c>
      <c r="O8566">
        <v>0</v>
      </c>
      <c r="P8566" t="s">
        <v>1350</v>
      </c>
    </row>
    <row r="8567" spans="1:16">
      <c r="A8567" t="s">
        <v>1688</v>
      </c>
      <c r="B8567" t="s">
        <v>1323</v>
      </c>
      <c r="C8567">
        <v>201003</v>
      </c>
      <c r="D8567">
        <v>0</v>
      </c>
      <c r="E8567" t="s">
        <v>1349</v>
      </c>
      <c r="F8567">
        <v>0</v>
      </c>
      <c r="G8567">
        <v>0</v>
      </c>
      <c r="H8567">
        <v>0</v>
      </c>
      <c r="I8567">
        <v>43112045300</v>
      </c>
      <c r="J8567">
        <v>14</v>
      </c>
      <c r="K8567" t="s">
        <v>1689</v>
      </c>
      <c r="L8567">
        <v>2309</v>
      </c>
      <c r="M8567" t="s">
        <v>1690</v>
      </c>
      <c r="N8567" t="s">
        <v>1643</v>
      </c>
      <c r="O8567">
        <v>0</v>
      </c>
      <c r="P8567" t="s">
        <v>1350</v>
      </c>
    </row>
    <row r="8568" spans="1:16">
      <c r="A8568" t="s">
        <v>1688</v>
      </c>
      <c r="B8568" t="s">
        <v>1256</v>
      </c>
      <c r="C8568">
        <v>201003</v>
      </c>
      <c r="D8568">
        <v>0</v>
      </c>
      <c r="E8568" t="s">
        <v>1349</v>
      </c>
      <c r="F8568">
        <v>0</v>
      </c>
      <c r="G8568">
        <v>0</v>
      </c>
      <c r="H8568">
        <v>0</v>
      </c>
      <c r="I8568">
        <v>43112047400</v>
      </c>
      <c r="J8568">
        <v>14</v>
      </c>
      <c r="K8568" t="s">
        <v>1689</v>
      </c>
      <c r="L8568">
        <v>2309</v>
      </c>
      <c r="M8568" t="s">
        <v>1690</v>
      </c>
      <c r="N8568" t="s">
        <v>1643</v>
      </c>
      <c r="O8568">
        <v>0</v>
      </c>
      <c r="P8568" t="s">
        <v>1350</v>
      </c>
    </row>
    <row r="8569" spans="1:16">
      <c r="A8569" t="s">
        <v>1688</v>
      </c>
      <c r="B8569" t="s">
        <v>1307</v>
      </c>
      <c r="C8569">
        <v>201003</v>
      </c>
      <c r="D8569">
        <v>0</v>
      </c>
      <c r="E8569" t="s">
        <v>1349</v>
      </c>
      <c r="F8569">
        <v>0</v>
      </c>
      <c r="G8569">
        <v>0</v>
      </c>
      <c r="H8569">
        <v>0</v>
      </c>
      <c r="I8569">
        <v>43112043202</v>
      </c>
      <c r="J8569">
        <v>14</v>
      </c>
      <c r="K8569" t="s">
        <v>1689</v>
      </c>
      <c r="L8569">
        <v>2309</v>
      </c>
      <c r="M8569" t="s">
        <v>1690</v>
      </c>
      <c r="N8569" t="s">
        <v>1643</v>
      </c>
      <c r="O8569">
        <v>0</v>
      </c>
      <c r="P8569" t="s">
        <v>1350</v>
      </c>
    </row>
    <row r="8570" spans="1:16">
      <c r="A8570" t="s">
        <v>1688</v>
      </c>
      <c r="B8570" t="s">
        <v>1324</v>
      </c>
      <c r="C8570">
        <v>201003</v>
      </c>
      <c r="D8570">
        <v>0</v>
      </c>
      <c r="E8570" t="s">
        <v>1349</v>
      </c>
      <c r="F8570">
        <v>0</v>
      </c>
      <c r="G8570">
        <v>0</v>
      </c>
      <c r="H8570">
        <v>0</v>
      </c>
      <c r="I8570">
        <v>43112048600</v>
      </c>
      <c r="J8570">
        <v>14</v>
      </c>
      <c r="K8570" t="s">
        <v>1689</v>
      </c>
      <c r="L8570">
        <v>2309</v>
      </c>
      <c r="M8570" t="s">
        <v>1690</v>
      </c>
      <c r="N8570" t="s">
        <v>1643</v>
      </c>
      <c r="O8570">
        <v>0</v>
      </c>
      <c r="P8570" t="s">
        <v>1350</v>
      </c>
    </row>
    <row r="8571" spans="1:16">
      <c r="A8571" t="s">
        <v>1688</v>
      </c>
      <c r="B8571" t="s">
        <v>1308</v>
      </c>
      <c r="C8571">
        <v>201003</v>
      </c>
      <c r="D8571">
        <v>0</v>
      </c>
      <c r="E8571" t="s">
        <v>1349</v>
      </c>
      <c r="F8571">
        <v>0</v>
      </c>
      <c r="G8571">
        <v>0</v>
      </c>
      <c r="H8571">
        <v>0</v>
      </c>
      <c r="I8571">
        <v>43112047001</v>
      </c>
      <c r="J8571">
        <v>14</v>
      </c>
      <c r="K8571" t="s">
        <v>1689</v>
      </c>
      <c r="L8571">
        <v>2309</v>
      </c>
      <c r="M8571" t="s">
        <v>1690</v>
      </c>
      <c r="N8571" t="s">
        <v>1643</v>
      </c>
      <c r="O8571">
        <v>0</v>
      </c>
      <c r="P8571" t="s">
        <v>1350</v>
      </c>
    </row>
    <row r="8572" spans="1:16">
      <c r="A8572" t="s">
        <v>1688</v>
      </c>
      <c r="B8572" t="s">
        <v>1257</v>
      </c>
      <c r="C8572">
        <v>201003</v>
      </c>
      <c r="D8572">
        <v>0</v>
      </c>
      <c r="E8572" t="s">
        <v>1349</v>
      </c>
      <c r="F8572">
        <v>0</v>
      </c>
      <c r="G8572">
        <v>0</v>
      </c>
      <c r="H8572">
        <v>0</v>
      </c>
      <c r="I8572">
        <v>43112051200</v>
      </c>
      <c r="J8572">
        <v>14</v>
      </c>
      <c r="K8572" t="s">
        <v>1689</v>
      </c>
      <c r="L8572">
        <v>2309</v>
      </c>
      <c r="M8572" t="s">
        <v>1690</v>
      </c>
      <c r="N8572" t="s">
        <v>1643</v>
      </c>
      <c r="O8572">
        <v>0</v>
      </c>
      <c r="P8572" t="s">
        <v>1350</v>
      </c>
    </row>
    <row r="8573" spans="1:16">
      <c r="A8573" t="s">
        <v>1688</v>
      </c>
      <c r="B8573" t="s">
        <v>1309</v>
      </c>
      <c r="C8573">
        <v>201003</v>
      </c>
      <c r="D8573">
        <v>0</v>
      </c>
      <c r="E8573" t="s">
        <v>1349</v>
      </c>
      <c r="F8573">
        <v>0</v>
      </c>
      <c r="G8573">
        <v>0</v>
      </c>
      <c r="H8573">
        <v>0</v>
      </c>
      <c r="I8573">
        <v>43112049600</v>
      </c>
      <c r="J8573">
        <v>14</v>
      </c>
      <c r="K8573" t="s">
        <v>1689</v>
      </c>
      <c r="L8573">
        <v>2309</v>
      </c>
      <c r="M8573" t="s">
        <v>1690</v>
      </c>
      <c r="N8573" t="s">
        <v>1643</v>
      </c>
      <c r="O8573">
        <v>0</v>
      </c>
      <c r="P8573" t="s">
        <v>1350</v>
      </c>
    </row>
    <row r="8574" spans="1:16">
      <c r="A8574" t="s">
        <v>1688</v>
      </c>
      <c r="B8574" t="s">
        <v>1258</v>
      </c>
      <c r="C8574">
        <v>201003</v>
      </c>
      <c r="D8574">
        <v>0</v>
      </c>
      <c r="E8574" t="s">
        <v>1349</v>
      </c>
      <c r="F8574">
        <v>0</v>
      </c>
      <c r="G8574">
        <v>0</v>
      </c>
      <c r="H8574">
        <v>0</v>
      </c>
      <c r="I8574">
        <v>43112051900</v>
      </c>
      <c r="J8574">
        <v>14</v>
      </c>
      <c r="K8574" t="s">
        <v>1689</v>
      </c>
      <c r="L8574">
        <v>2309</v>
      </c>
      <c r="M8574" t="s">
        <v>1690</v>
      </c>
      <c r="N8574" t="s">
        <v>1643</v>
      </c>
      <c r="O8574">
        <v>0</v>
      </c>
      <c r="P8574" t="s">
        <v>1350</v>
      </c>
    </row>
    <row r="8575" spans="1:16">
      <c r="A8575" t="s">
        <v>1688</v>
      </c>
      <c r="B8575" t="s">
        <v>1236</v>
      </c>
      <c r="C8575">
        <v>201003</v>
      </c>
      <c r="D8575">
        <v>0</v>
      </c>
      <c r="E8575" t="s">
        <v>1349</v>
      </c>
      <c r="F8575">
        <v>0</v>
      </c>
      <c r="G8575">
        <v>0</v>
      </c>
      <c r="H8575">
        <v>0</v>
      </c>
      <c r="I8575">
        <v>43112051101</v>
      </c>
      <c r="J8575">
        <v>14</v>
      </c>
      <c r="K8575" t="s">
        <v>1689</v>
      </c>
      <c r="L8575">
        <v>2309</v>
      </c>
      <c r="M8575" t="s">
        <v>1690</v>
      </c>
      <c r="N8575" t="s">
        <v>1643</v>
      </c>
      <c r="O8575">
        <v>0</v>
      </c>
      <c r="P8575" t="s">
        <v>1350</v>
      </c>
    </row>
    <row r="8576" spans="1:16">
      <c r="A8576" t="s">
        <v>1688</v>
      </c>
      <c r="B8576" t="s">
        <v>1237</v>
      </c>
      <c r="C8576">
        <v>201003</v>
      </c>
      <c r="D8576">
        <v>0</v>
      </c>
      <c r="E8576" t="s">
        <v>1349</v>
      </c>
      <c r="F8576">
        <v>0</v>
      </c>
      <c r="G8576">
        <v>0</v>
      </c>
      <c r="H8576">
        <v>0</v>
      </c>
      <c r="I8576">
        <v>43112052800</v>
      </c>
      <c r="J8576">
        <v>14</v>
      </c>
      <c r="K8576" t="s">
        <v>1689</v>
      </c>
      <c r="L8576">
        <v>2309</v>
      </c>
      <c r="M8576" t="s">
        <v>1690</v>
      </c>
      <c r="N8576" t="s">
        <v>1643</v>
      </c>
      <c r="O8576">
        <v>0</v>
      </c>
      <c r="P8576" t="s">
        <v>1350</v>
      </c>
    </row>
    <row r="8577" spans="1:16">
      <c r="A8577" t="s">
        <v>1688</v>
      </c>
      <c r="B8577" t="s">
        <v>1310</v>
      </c>
      <c r="C8577">
        <v>201003</v>
      </c>
      <c r="D8577">
        <v>0</v>
      </c>
      <c r="E8577" t="s">
        <v>1349</v>
      </c>
      <c r="F8577">
        <v>0</v>
      </c>
      <c r="G8577">
        <v>0</v>
      </c>
      <c r="H8577">
        <v>0</v>
      </c>
      <c r="I8577">
        <v>43112054500</v>
      </c>
      <c r="J8577">
        <v>14</v>
      </c>
      <c r="K8577" t="s">
        <v>1689</v>
      </c>
      <c r="L8577">
        <v>2309</v>
      </c>
      <c r="M8577" t="s">
        <v>1690</v>
      </c>
      <c r="N8577" t="s">
        <v>1643</v>
      </c>
      <c r="O8577">
        <v>0</v>
      </c>
      <c r="P8577" t="s">
        <v>1350</v>
      </c>
    </row>
    <row r="8578" spans="1:16">
      <c r="A8578" t="s">
        <v>1688</v>
      </c>
      <c r="B8578" t="s">
        <v>1259</v>
      </c>
      <c r="C8578">
        <v>201003</v>
      </c>
      <c r="D8578">
        <v>0</v>
      </c>
      <c r="E8578" t="s">
        <v>1349</v>
      </c>
      <c r="F8578">
        <v>0</v>
      </c>
      <c r="G8578">
        <v>0</v>
      </c>
      <c r="H8578">
        <v>0</v>
      </c>
      <c r="I8578">
        <v>43112053700</v>
      </c>
      <c r="J8578">
        <v>14</v>
      </c>
      <c r="K8578" t="s">
        <v>1689</v>
      </c>
      <c r="L8578">
        <v>2309</v>
      </c>
      <c r="M8578" t="s">
        <v>1690</v>
      </c>
      <c r="N8578" t="s">
        <v>1643</v>
      </c>
      <c r="O8578">
        <v>0</v>
      </c>
      <c r="P8578" t="s">
        <v>1350</v>
      </c>
    </row>
    <row r="8579" spans="1:16">
      <c r="A8579" t="s">
        <v>1688</v>
      </c>
      <c r="B8579" t="s">
        <v>1238</v>
      </c>
      <c r="C8579">
        <v>201003</v>
      </c>
      <c r="D8579">
        <v>0</v>
      </c>
      <c r="E8579" t="s">
        <v>1349</v>
      </c>
      <c r="F8579">
        <v>0</v>
      </c>
      <c r="G8579">
        <v>0</v>
      </c>
      <c r="H8579">
        <v>0</v>
      </c>
      <c r="I8579">
        <v>43112056700</v>
      </c>
      <c r="J8579">
        <v>14</v>
      </c>
      <c r="K8579" t="s">
        <v>1689</v>
      </c>
      <c r="L8579">
        <v>2309</v>
      </c>
      <c r="M8579" t="s">
        <v>1690</v>
      </c>
      <c r="N8579" t="s">
        <v>1643</v>
      </c>
      <c r="O8579">
        <v>0</v>
      </c>
      <c r="P8579" t="s">
        <v>1350</v>
      </c>
    </row>
    <row r="8580" spans="1:16">
      <c r="A8580" t="s">
        <v>1688</v>
      </c>
      <c r="B8580" t="s">
        <v>1392</v>
      </c>
      <c r="C8580">
        <v>201003</v>
      </c>
      <c r="D8580">
        <v>0</v>
      </c>
      <c r="E8580" t="s">
        <v>1349</v>
      </c>
      <c r="F8580">
        <v>0</v>
      </c>
      <c r="G8580">
        <v>0</v>
      </c>
      <c r="H8580">
        <v>0</v>
      </c>
      <c r="I8580">
        <v>43112054800</v>
      </c>
      <c r="J8580">
        <v>14</v>
      </c>
      <c r="K8580" t="s">
        <v>1642</v>
      </c>
      <c r="L8580">
        <v>2309</v>
      </c>
      <c r="M8580" t="s">
        <v>1690</v>
      </c>
      <c r="N8580" t="s">
        <v>1643</v>
      </c>
      <c r="O8580">
        <v>0</v>
      </c>
      <c r="P8580" t="s">
        <v>1350</v>
      </c>
    </row>
    <row r="8581" spans="1:16">
      <c r="A8581" t="s">
        <v>1688</v>
      </c>
      <c r="B8581" t="s">
        <v>1239</v>
      </c>
      <c r="C8581">
        <v>201003</v>
      </c>
      <c r="D8581">
        <v>0</v>
      </c>
      <c r="E8581" t="s">
        <v>1349</v>
      </c>
      <c r="F8581">
        <v>0</v>
      </c>
      <c r="G8581">
        <v>0</v>
      </c>
      <c r="H8581">
        <v>0</v>
      </c>
      <c r="I8581">
        <v>43112057700</v>
      </c>
      <c r="J8581">
        <v>14</v>
      </c>
      <c r="K8581" t="s">
        <v>1689</v>
      </c>
      <c r="L8581">
        <v>2309</v>
      </c>
      <c r="M8581" t="s">
        <v>1690</v>
      </c>
      <c r="N8581" t="s">
        <v>1643</v>
      </c>
      <c r="O8581">
        <v>0</v>
      </c>
      <c r="P8581" t="s">
        <v>1350</v>
      </c>
    </row>
    <row r="8582" spans="1:16">
      <c r="A8582" t="s">
        <v>1688</v>
      </c>
      <c r="B8582" t="s">
        <v>1240</v>
      </c>
      <c r="C8582">
        <v>201003</v>
      </c>
      <c r="D8582">
        <v>0</v>
      </c>
      <c r="E8582" t="s">
        <v>1349</v>
      </c>
      <c r="F8582">
        <v>0</v>
      </c>
      <c r="G8582">
        <v>0</v>
      </c>
      <c r="H8582">
        <v>0</v>
      </c>
      <c r="I8582">
        <v>43112056900</v>
      </c>
      <c r="J8582">
        <v>14</v>
      </c>
      <c r="K8582" t="s">
        <v>1689</v>
      </c>
      <c r="L8582">
        <v>2309</v>
      </c>
      <c r="M8582" t="s">
        <v>1690</v>
      </c>
      <c r="N8582" t="s">
        <v>1643</v>
      </c>
      <c r="O8582">
        <v>0</v>
      </c>
      <c r="P8582" t="s">
        <v>1350</v>
      </c>
    </row>
    <row r="8583" spans="1:16">
      <c r="A8583" t="s">
        <v>1688</v>
      </c>
      <c r="B8583" t="s">
        <v>1311</v>
      </c>
      <c r="C8583">
        <v>201003</v>
      </c>
      <c r="D8583">
        <v>0</v>
      </c>
      <c r="E8583" t="s">
        <v>1349</v>
      </c>
      <c r="F8583">
        <v>0</v>
      </c>
      <c r="G8583">
        <v>0</v>
      </c>
      <c r="H8583">
        <v>0</v>
      </c>
      <c r="I8583">
        <v>43112059900</v>
      </c>
      <c r="J8583">
        <v>14</v>
      </c>
      <c r="K8583" t="s">
        <v>1689</v>
      </c>
      <c r="L8583">
        <v>2309</v>
      </c>
      <c r="M8583" t="s">
        <v>1690</v>
      </c>
      <c r="N8583" t="s">
        <v>1643</v>
      </c>
      <c r="O8583">
        <v>0</v>
      </c>
      <c r="P8583" t="s">
        <v>1350</v>
      </c>
    </row>
    <row r="8584" spans="1:16">
      <c r="A8584" t="s">
        <v>1688</v>
      </c>
      <c r="B8584" t="s">
        <v>1312</v>
      </c>
      <c r="C8584">
        <v>201003</v>
      </c>
      <c r="D8584">
        <v>0</v>
      </c>
      <c r="E8584" t="s">
        <v>1349</v>
      </c>
      <c r="F8584">
        <v>0</v>
      </c>
      <c r="G8584">
        <v>0</v>
      </c>
      <c r="H8584">
        <v>0</v>
      </c>
      <c r="I8584">
        <v>43112043602</v>
      </c>
      <c r="J8584">
        <v>14</v>
      </c>
      <c r="K8584" t="s">
        <v>1689</v>
      </c>
      <c r="L8584">
        <v>2309</v>
      </c>
      <c r="M8584" t="s">
        <v>1690</v>
      </c>
      <c r="N8584" t="s">
        <v>1643</v>
      </c>
      <c r="O8584">
        <v>0</v>
      </c>
      <c r="P8584" t="s">
        <v>1350</v>
      </c>
    </row>
    <row r="8585" spans="1:16">
      <c r="A8585" t="s">
        <v>1640</v>
      </c>
      <c r="B8585" t="s">
        <v>1711</v>
      </c>
      <c r="C8585">
        <v>201004</v>
      </c>
      <c r="D8585">
        <v>0</v>
      </c>
      <c r="E8585" t="s">
        <v>1349</v>
      </c>
      <c r="F8585">
        <v>0</v>
      </c>
      <c r="G8585">
        <v>0</v>
      </c>
      <c r="H8585">
        <v>0</v>
      </c>
      <c r="I8585">
        <v>43112061400</v>
      </c>
      <c r="J8585">
        <v>14</v>
      </c>
      <c r="K8585" t="s">
        <v>1642</v>
      </c>
      <c r="L8585">
        <v>2531</v>
      </c>
      <c r="M8585" t="s">
        <v>1214</v>
      </c>
      <c r="N8585" t="s">
        <v>1643</v>
      </c>
      <c r="O8585">
        <v>0</v>
      </c>
      <c r="P8585" t="s">
        <v>1350</v>
      </c>
    </row>
    <row r="8586" spans="1:16">
      <c r="A8586" t="s">
        <v>1640</v>
      </c>
      <c r="B8586" t="s">
        <v>1712</v>
      </c>
      <c r="C8586">
        <v>201004</v>
      </c>
      <c r="D8586">
        <v>0</v>
      </c>
      <c r="E8586" t="s">
        <v>1349</v>
      </c>
      <c r="F8586">
        <v>0</v>
      </c>
      <c r="G8586">
        <v>0</v>
      </c>
      <c r="H8586">
        <v>0</v>
      </c>
      <c r="I8586">
        <v>43112068000</v>
      </c>
      <c r="J8586">
        <v>14</v>
      </c>
      <c r="K8586" t="s">
        <v>1642</v>
      </c>
      <c r="L8586">
        <v>2531</v>
      </c>
      <c r="M8586" t="s">
        <v>1214</v>
      </c>
      <c r="N8586" t="s">
        <v>1643</v>
      </c>
      <c r="O8586">
        <v>0</v>
      </c>
      <c r="P8586" t="s">
        <v>1350</v>
      </c>
    </row>
    <row r="8587" spans="1:16">
      <c r="A8587" t="s">
        <v>1640</v>
      </c>
      <c r="B8587" t="s">
        <v>1713</v>
      </c>
      <c r="C8587">
        <v>201004</v>
      </c>
      <c r="D8587">
        <v>0</v>
      </c>
      <c r="E8587" t="s">
        <v>1349</v>
      </c>
      <c r="F8587">
        <v>0</v>
      </c>
      <c r="G8587">
        <v>0</v>
      </c>
      <c r="H8587">
        <v>0</v>
      </c>
      <c r="I8587">
        <v>43112057601</v>
      </c>
      <c r="J8587">
        <v>14</v>
      </c>
      <c r="K8587" t="s">
        <v>1642</v>
      </c>
      <c r="L8587">
        <v>2531</v>
      </c>
      <c r="M8587" t="s">
        <v>1214</v>
      </c>
      <c r="N8587" t="s">
        <v>1643</v>
      </c>
      <c r="O8587">
        <v>0</v>
      </c>
      <c r="P8587" t="s">
        <v>1350</v>
      </c>
    </row>
    <row r="8588" spans="1:16">
      <c r="A8588" t="s">
        <v>1688</v>
      </c>
      <c r="B8588" t="s">
        <v>1304</v>
      </c>
      <c r="C8588">
        <v>201004</v>
      </c>
      <c r="D8588">
        <v>0</v>
      </c>
      <c r="E8588" t="s">
        <v>1349</v>
      </c>
      <c r="F8588">
        <v>0</v>
      </c>
      <c r="G8588">
        <v>0</v>
      </c>
      <c r="H8588">
        <v>0</v>
      </c>
      <c r="I8588">
        <v>43112040600</v>
      </c>
      <c r="J8588">
        <v>14</v>
      </c>
      <c r="K8588" t="s">
        <v>1689</v>
      </c>
      <c r="L8588">
        <v>2309</v>
      </c>
      <c r="M8588" t="s">
        <v>1690</v>
      </c>
      <c r="N8588" t="s">
        <v>1643</v>
      </c>
      <c r="O8588">
        <v>0</v>
      </c>
      <c r="P8588" t="s">
        <v>1350</v>
      </c>
    </row>
    <row r="8589" spans="1:16">
      <c r="A8589" t="s">
        <v>1688</v>
      </c>
      <c r="B8589" t="s">
        <v>1305</v>
      </c>
      <c r="C8589">
        <v>201004</v>
      </c>
      <c r="D8589">
        <v>0</v>
      </c>
      <c r="E8589" t="s">
        <v>1349</v>
      </c>
      <c r="F8589">
        <v>0</v>
      </c>
      <c r="G8589">
        <v>0</v>
      </c>
      <c r="H8589">
        <v>0</v>
      </c>
      <c r="I8589">
        <v>43112042100</v>
      </c>
      <c r="J8589">
        <v>14</v>
      </c>
      <c r="K8589" t="s">
        <v>1689</v>
      </c>
      <c r="L8589">
        <v>2309</v>
      </c>
      <c r="M8589" t="s">
        <v>1690</v>
      </c>
      <c r="N8589" t="s">
        <v>1643</v>
      </c>
      <c r="O8589">
        <v>0</v>
      </c>
      <c r="P8589" t="s">
        <v>1350</v>
      </c>
    </row>
    <row r="8590" spans="1:16">
      <c r="A8590" t="s">
        <v>1688</v>
      </c>
      <c r="B8590" t="s">
        <v>1356</v>
      </c>
      <c r="C8590">
        <v>201004</v>
      </c>
      <c r="D8590">
        <v>0</v>
      </c>
      <c r="E8590" t="s">
        <v>1349</v>
      </c>
      <c r="F8590">
        <v>0</v>
      </c>
      <c r="G8590">
        <v>0</v>
      </c>
      <c r="H8590">
        <v>0</v>
      </c>
      <c r="I8590">
        <v>43112042202</v>
      </c>
      <c r="J8590">
        <v>14</v>
      </c>
      <c r="K8590" t="s">
        <v>1689</v>
      </c>
      <c r="L8590">
        <v>2309</v>
      </c>
      <c r="M8590" t="s">
        <v>1690</v>
      </c>
      <c r="N8590" t="s">
        <v>1643</v>
      </c>
      <c r="O8590">
        <v>0</v>
      </c>
      <c r="P8590" t="s">
        <v>1350</v>
      </c>
    </row>
    <row r="8591" spans="1:16">
      <c r="A8591" t="s">
        <v>1688</v>
      </c>
      <c r="B8591" t="s">
        <v>1356</v>
      </c>
      <c r="C8591">
        <v>201004</v>
      </c>
      <c r="D8591">
        <v>0</v>
      </c>
      <c r="E8591" t="s">
        <v>1349</v>
      </c>
      <c r="F8591">
        <v>0</v>
      </c>
      <c r="G8591">
        <v>0</v>
      </c>
      <c r="H8591">
        <v>0</v>
      </c>
      <c r="I8591">
        <v>43112042200</v>
      </c>
      <c r="J8591">
        <v>16</v>
      </c>
      <c r="K8591" t="s">
        <v>1689</v>
      </c>
      <c r="L8591">
        <v>2309</v>
      </c>
      <c r="M8591" t="s">
        <v>1690</v>
      </c>
      <c r="N8591" t="s">
        <v>1643</v>
      </c>
      <c r="O8591">
        <v>0</v>
      </c>
      <c r="P8591" t="s">
        <v>1350</v>
      </c>
    </row>
    <row r="8592" spans="1:16">
      <c r="A8592" t="s">
        <v>1688</v>
      </c>
      <c r="B8592" t="s">
        <v>1255</v>
      </c>
      <c r="C8592">
        <v>201004</v>
      </c>
      <c r="D8592">
        <v>0</v>
      </c>
      <c r="E8592" t="s">
        <v>1349</v>
      </c>
      <c r="F8592">
        <v>0</v>
      </c>
      <c r="G8592">
        <v>0</v>
      </c>
      <c r="H8592">
        <v>0</v>
      </c>
      <c r="I8592">
        <v>43112040501</v>
      </c>
      <c r="J8592">
        <v>14</v>
      </c>
      <c r="K8592" t="s">
        <v>1689</v>
      </c>
      <c r="L8592">
        <v>2309</v>
      </c>
      <c r="M8592" t="s">
        <v>1690</v>
      </c>
      <c r="N8592" t="s">
        <v>1643</v>
      </c>
      <c r="O8592">
        <v>0</v>
      </c>
      <c r="P8592" t="s">
        <v>1350</v>
      </c>
    </row>
    <row r="8593" spans="1:16">
      <c r="A8593" t="s">
        <v>1688</v>
      </c>
      <c r="B8593" t="s">
        <v>1357</v>
      </c>
      <c r="C8593">
        <v>201004</v>
      </c>
      <c r="D8593">
        <v>0</v>
      </c>
      <c r="E8593" t="s">
        <v>1349</v>
      </c>
      <c r="F8593">
        <v>0</v>
      </c>
      <c r="G8593">
        <v>0</v>
      </c>
      <c r="H8593">
        <v>0</v>
      </c>
      <c r="I8593">
        <v>43112042901</v>
      </c>
      <c r="J8593">
        <v>14</v>
      </c>
      <c r="K8593" t="s">
        <v>1689</v>
      </c>
      <c r="L8593">
        <v>2309</v>
      </c>
      <c r="M8593" t="s">
        <v>1690</v>
      </c>
      <c r="N8593" t="s">
        <v>1643</v>
      </c>
      <c r="O8593">
        <v>0</v>
      </c>
      <c r="P8593" t="s">
        <v>1350</v>
      </c>
    </row>
    <row r="8594" spans="1:16">
      <c r="A8594" t="s">
        <v>1688</v>
      </c>
      <c r="B8594" t="s">
        <v>1234</v>
      </c>
      <c r="C8594">
        <v>201004</v>
      </c>
      <c r="D8594">
        <v>0</v>
      </c>
      <c r="E8594" t="s">
        <v>1349</v>
      </c>
      <c r="F8594">
        <v>0</v>
      </c>
      <c r="G8594">
        <v>0</v>
      </c>
      <c r="H8594">
        <v>0</v>
      </c>
      <c r="I8594">
        <v>43112046100</v>
      </c>
      <c r="J8594">
        <v>14</v>
      </c>
      <c r="K8594" t="s">
        <v>1689</v>
      </c>
      <c r="L8594">
        <v>2309</v>
      </c>
      <c r="M8594" t="s">
        <v>1690</v>
      </c>
      <c r="N8594" t="s">
        <v>1643</v>
      </c>
      <c r="O8594">
        <v>0</v>
      </c>
      <c r="P8594" t="s">
        <v>1350</v>
      </c>
    </row>
    <row r="8595" spans="1:16">
      <c r="A8595" t="s">
        <v>1688</v>
      </c>
      <c r="B8595" t="s">
        <v>1323</v>
      </c>
      <c r="C8595">
        <v>201004</v>
      </c>
      <c r="D8595">
        <v>0</v>
      </c>
      <c r="E8595" t="s">
        <v>1349</v>
      </c>
      <c r="F8595">
        <v>0</v>
      </c>
      <c r="G8595">
        <v>0</v>
      </c>
      <c r="H8595">
        <v>0</v>
      </c>
      <c r="I8595">
        <v>43112045300</v>
      </c>
      <c r="J8595">
        <v>14</v>
      </c>
      <c r="K8595" t="s">
        <v>1689</v>
      </c>
      <c r="L8595">
        <v>2309</v>
      </c>
      <c r="M8595" t="s">
        <v>1690</v>
      </c>
      <c r="N8595" t="s">
        <v>1643</v>
      </c>
      <c r="O8595">
        <v>0</v>
      </c>
      <c r="P8595" t="s">
        <v>1350</v>
      </c>
    </row>
    <row r="8596" spans="1:16">
      <c r="A8596" t="s">
        <v>1688</v>
      </c>
      <c r="B8596" t="s">
        <v>1256</v>
      </c>
      <c r="C8596">
        <v>201004</v>
      </c>
      <c r="D8596">
        <v>0</v>
      </c>
      <c r="E8596" t="s">
        <v>1349</v>
      </c>
      <c r="F8596">
        <v>0</v>
      </c>
      <c r="G8596">
        <v>0</v>
      </c>
      <c r="H8596">
        <v>0</v>
      </c>
      <c r="I8596">
        <v>43112047400</v>
      </c>
      <c r="J8596">
        <v>14</v>
      </c>
      <c r="K8596" t="s">
        <v>1689</v>
      </c>
      <c r="L8596">
        <v>2309</v>
      </c>
      <c r="M8596" t="s">
        <v>1690</v>
      </c>
      <c r="N8596" t="s">
        <v>1643</v>
      </c>
      <c r="O8596">
        <v>0</v>
      </c>
      <c r="P8596" t="s">
        <v>1350</v>
      </c>
    </row>
    <row r="8597" spans="1:16">
      <c r="A8597" t="s">
        <v>1688</v>
      </c>
      <c r="B8597" t="s">
        <v>1307</v>
      </c>
      <c r="C8597">
        <v>201004</v>
      </c>
      <c r="D8597">
        <v>0</v>
      </c>
      <c r="E8597" t="s">
        <v>1349</v>
      </c>
      <c r="F8597">
        <v>0</v>
      </c>
      <c r="G8597">
        <v>0</v>
      </c>
      <c r="H8597">
        <v>0</v>
      </c>
      <c r="I8597">
        <v>43112043202</v>
      </c>
      <c r="J8597">
        <v>14</v>
      </c>
      <c r="K8597" t="s">
        <v>1689</v>
      </c>
      <c r="L8597">
        <v>2309</v>
      </c>
      <c r="M8597" t="s">
        <v>1690</v>
      </c>
      <c r="N8597" t="s">
        <v>1643</v>
      </c>
      <c r="O8597">
        <v>0</v>
      </c>
      <c r="P8597" t="s">
        <v>1350</v>
      </c>
    </row>
    <row r="8598" spans="1:16">
      <c r="A8598" t="s">
        <v>1688</v>
      </c>
      <c r="B8598" t="s">
        <v>1324</v>
      </c>
      <c r="C8598">
        <v>201004</v>
      </c>
      <c r="D8598">
        <v>0</v>
      </c>
      <c r="E8598" t="s">
        <v>1349</v>
      </c>
      <c r="F8598">
        <v>0</v>
      </c>
      <c r="G8598">
        <v>0</v>
      </c>
      <c r="H8598">
        <v>0</v>
      </c>
      <c r="I8598">
        <v>43112048600</v>
      </c>
      <c r="J8598">
        <v>14</v>
      </c>
      <c r="K8598" t="s">
        <v>1689</v>
      </c>
      <c r="L8598">
        <v>2309</v>
      </c>
      <c r="M8598" t="s">
        <v>1690</v>
      </c>
      <c r="N8598" t="s">
        <v>1643</v>
      </c>
      <c r="O8598">
        <v>0</v>
      </c>
      <c r="P8598" t="s">
        <v>1350</v>
      </c>
    </row>
    <row r="8599" spans="1:16">
      <c r="A8599" t="s">
        <v>1688</v>
      </c>
      <c r="B8599" t="s">
        <v>1308</v>
      </c>
      <c r="C8599">
        <v>201004</v>
      </c>
      <c r="D8599">
        <v>0</v>
      </c>
      <c r="E8599" t="s">
        <v>1349</v>
      </c>
      <c r="F8599">
        <v>0</v>
      </c>
      <c r="G8599">
        <v>0</v>
      </c>
      <c r="H8599">
        <v>0</v>
      </c>
      <c r="I8599">
        <v>43112047001</v>
      </c>
      <c r="J8599">
        <v>14</v>
      </c>
      <c r="K8599" t="s">
        <v>1689</v>
      </c>
      <c r="L8599">
        <v>2309</v>
      </c>
      <c r="M8599" t="s">
        <v>1690</v>
      </c>
      <c r="N8599" t="s">
        <v>1643</v>
      </c>
      <c r="O8599">
        <v>0</v>
      </c>
      <c r="P8599" t="s">
        <v>1350</v>
      </c>
    </row>
    <row r="8600" spans="1:16">
      <c r="A8600" t="s">
        <v>1688</v>
      </c>
      <c r="B8600" t="s">
        <v>1257</v>
      </c>
      <c r="C8600">
        <v>201004</v>
      </c>
      <c r="D8600">
        <v>0</v>
      </c>
      <c r="E8600" t="s">
        <v>1349</v>
      </c>
      <c r="F8600">
        <v>0</v>
      </c>
      <c r="G8600">
        <v>0</v>
      </c>
      <c r="H8600">
        <v>0</v>
      </c>
      <c r="I8600">
        <v>43112051200</v>
      </c>
      <c r="J8600">
        <v>14</v>
      </c>
      <c r="K8600" t="s">
        <v>1689</v>
      </c>
      <c r="L8600">
        <v>2309</v>
      </c>
      <c r="M8600" t="s">
        <v>1690</v>
      </c>
      <c r="N8600" t="s">
        <v>1643</v>
      </c>
      <c r="O8600">
        <v>0</v>
      </c>
      <c r="P8600" t="s">
        <v>1350</v>
      </c>
    </row>
    <row r="8601" spans="1:16">
      <c r="A8601" t="s">
        <v>1688</v>
      </c>
      <c r="B8601" t="s">
        <v>1309</v>
      </c>
      <c r="C8601">
        <v>201004</v>
      </c>
      <c r="D8601">
        <v>0</v>
      </c>
      <c r="E8601" t="s">
        <v>1349</v>
      </c>
      <c r="F8601">
        <v>0</v>
      </c>
      <c r="G8601">
        <v>0</v>
      </c>
      <c r="H8601">
        <v>0</v>
      </c>
      <c r="I8601">
        <v>43112049600</v>
      </c>
      <c r="J8601">
        <v>14</v>
      </c>
      <c r="K8601" t="s">
        <v>1689</v>
      </c>
      <c r="L8601">
        <v>2309</v>
      </c>
      <c r="M8601" t="s">
        <v>1690</v>
      </c>
      <c r="N8601" t="s">
        <v>1643</v>
      </c>
      <c r="O8601">
        <v>0</v>
      </c>
      <c r="P8601" t="s">
        <v>1350</v>
      </c>
    </row>
    <row r="8602" spans="1:16">
      <c r="A8602" t="s">
        <v>1688</v>
      </c>
      <c r="B8602" t="s">
        <v>1258</v>
      </c>
      <c r="C8602">
        <v>201004</v>
      </c>
      <c r="D8602">
        <v>0</v>
      </c>
      <c r="E8602" t="s">
        <v>1349</v>
      </c>
      <c r="F8602">
        <v>0</v>
      </c>
      <c r="G8602">
        <v>0</v>
      </c>
      <c r="H8602">
        <v>0</v>
      </c>
      <c r="I8602">
        <v>43112051900</v>
      </c>
      <c r="J8602">
        <v>14</v>
      </c>
      <c r="K8602" t="s">
        <v>1689</v>
      </c>
      <c r="L8602">
        <v>2309</v>
      </c>
      <c r="M8602" t="s">
        <v>1690</v>
      </c>
      <c r="N8602" t="s">
        <v>1643</v>
      </c>
      <c r="O8602">
        <v>0</v>
      </c>
      <c r="P8602" t="s">
        <v>1350</v>
      </c>
    </row>
    <row r="8603" spans="1:16">
      <c r="A8603" t="s">
        <v>1688</v>
      </c>
      <c r="B8603" t="s">
        <v>1236</v>
      </c>
      <c r="C8603">
        <v>201004</v>
      </c>
      <c r="D8603">
        <v>0</v>
      </c>
      <c r="E8603" t="s">
        <v>1349</v>
      </c>
      <c r="F8603">
        <v>0</v>
      </c>
      <c r="G8603">
        <v>0</v>
      </c>
      <c r="H8603">
        <v>0</v>
      </c>
      <c r="I8603">
        <v>43112051101</v>
      </c>
      <c r="J8603">
        <v>14</v>
      </c>
      <c r="K8603" t="s">
        <v>1689</v>
      </c>
      <c r="L8603">
        <v>2309</v>
      </c>
      <c r="M8603" t="s">
        <v>1690</v>
      </c>
      <c r="N8603" t="s">
        <v>1643</v>
      </c>
      <c r="O8603">
        <v>0</v>
      </c>
      <c r="P8603" t="s">
        <v>1350</v>
      </c>
    </row>
    <row r="8604" spans="1:16">
      <c r="A8604" t="s">
        <v>1688</v>
      </c>
      <c r="B8604" t="s">
        <v>1237</v>
      </c>
      <c r="C8604">
        <v>201004</v>
      </c>
      <c r="D8604">
        <v>0</v>
      </c>
      <c r="E8604" t="s">
        <v>1349</v>
      </c>
      <c r="F8604">
        <v>0</v>
      </c>
      <c r="G8604">
        <v>0</v>
      </c>
      <c r="H8604">
        <v>0</v>
      </c>
      <c r="I8604">
        <v>43112052800</v>
      </c>
      <c r="J8604">
        <v>14</v>
      </c>
      <c r="K8604" t="s">
        <v>1689</v>
      </c>
      <c r="L8604">
        <v>2309</v>
      </c>
      <c r="M8604" t="s">
        <v>1690</v>
      </c>
      <c r="N8604" t="s">
        <v>1643</v>
      </c>
      <c r="O8604">
        <v>0</v>
      </c>
      <c r="P8604" t="s">
        <v>1350</v>
      </c>
    </row>
    <row r="8605" spans="1:16">
      <c r="A8605" t="s">
        <v>1688</v>
      </c>
      <c r="B8605" t="s">
        <v>1310</v>
      </c>
      <c r="C8605">
        <v>201004</v>
      </c>
      <c r="D8605">
        <v>0</v>
      </c>
      <c r="E8605" t="s">
        <v>1349</v>
      </c>
      <c r="F8605">
        <v>0</v>
      </c>
      <c r="G8605">
        <v>0</v>
      </c>
      <c r="H8605">
        <v>0</v>
      </c>
      <c r="I8605">
        <v>43112054500</v>
      </c>
      <c r="J8605">
        <v>14</v>
      </c>
      <c r="K8605" t="s">
        <v>1689</v>
      </c>
      <c r="L8605">
        <v>2309</v>
      </c>
      <c r="M8605" t="s">
        <v>1690</v>
      </c>
      <c r="N8605" t="s">
        <v>1643</v>
      </c>
      <c r="O8605">
        <v>0</v>
      </c>
      <c r="P8605" t="s">
        <v>1350</v>
      </c>
    </row>
    <row r="8606" spans="1:16">
      <c r="A8606" t="s">
        <v>1688</v>
      </c>
      <c r="B8606" t="s">
        <v>1259</v>
      </c>
      <c r="C8606">
        <v>201004</v>
      </c>
      <c r="D8606">
        <v>0</v>
      </c>
      <c r="E8606" t="s">
        <v>1349</v>
      </c>
      <c r="F8606">
        <v>0</v>
      </c>
      <c r="G8606">
        <v>0</v>
      </c>
      <c r="H8606">
        <v>0</v>
      </c>
      <c r="I8606">
        <v>43112053700</v>
      </c>
      <c r="J8606">
        <v>14</v>
      </c>
      <c r="K8606" t="s">
        <v>1689</v>
      </c>
      <c r="L8606">
        <v>2309</v>
      </c>
      <c r="M8606" t="s">
        <v>1690</v>
      </c>
      <c r="N8606" t="s">
        <v>1643</v>
      </c>
      <c r="O8606">
        <v>0</v>
      </c>
      <c r="P8606" t="s">
        <v>1350</v>
      </c>
    </row>
    <row r="8607" spans="1:16">
      <c r="A8607" t="s">
        <v>1688</v>
      </c>
      <c r="B8607" t="s">
        <v>1238</v>
      </c>
      <c r="C8607">
        <v>201004</v>
      </c>
      <c r="D8607">
        <v>0</v>
      </c>
      <c r="E8607" t="s">
        <v>1349</v>
      </c>
      <c r="F8607">
        <v>0</v>
      </c>
      <c r="G8607">
        <v>0</v>
      </c>
      <c r="H8607">
        <v>0</v>
      </c>
      <c r="I8607">
        <v>43112056700</v>
      </c>
      <c r="J8607">
        <v>14</v>
      </c>
      <c r="K8607" t="s">
        <v>1689</v>
      </c>
      <c r="L8607">
        <v>2309</v>
      </c>
      <c r="M8607" t="s">
        <v>1690</v>
      </c>
      <c r="N8607" t="s">
        <v>1643</v>
      </c>
      <c r="O8607">
        <v>0</v>
      </c>
      <c r="P8607" t="s">
        <v>1350</v>
      </c>
    </row>
    <row r="8608" spans="1:16">
      <c r="A8608" t="s">
        <v>1688</v>
      </c>
      <c r="B8608" t="s">
        <v>1392</v>
      </c>
      <c r="C8608">
        <v>201004</v>
      </c>
      <c r="D8608">
        <v>0</v>
      </c>
      <c r="E8608" t="s">
        <v>1349</v>
      </c>
      <c r="F8608">
        <v>0</v>
      </c>
      <c r="G8608">
        <v>0</v>
      </c>
      <c r="H8608">
        <v>0</v>
      </c>
      <c r="I8608">
        <v>43112054800</v>
      </c>
      <c r="J8608">
        <v>14</v>
      </c>
      <c r="K8608" t="s">
        <v>1642</v>
      </c>
      <c r="L8608">
        <v>2309</v>
      </c>
      <c r="M8608" t="s">
        <v>1690</v>
      </c>
      <c r="N8608" t="s">
        <v>1643</v>
      </c>
      <c r="O8608">
        <v>0</v>
      </c>
      <c r="P8608" t="s">
        <v>1350</v>
      </c>
    </row>
    <row r="8609" spans="1:16">
      <c r="A8609" t="s">
        <v>1688</v>
      </c>
      <c r="B8609" t="s">
        <v>1239</v>
      </c>
      <c r="C8609">
        <v>201004</v>
      </c>
      <c r="D8609">
        <v>0</v>
      </c>
      <c r="E8609" t="s">
        <v>1349</v>
      </c>
      <c r="F8609">
        <v>0</v>
      </c>
      <c r="G8609">
        <v>0</v>
      </c>
      <c r="H8609">
        <v>0</v>
      </c>
      <c r="I8609">
        <v>43112057700</v>
      </c>
      <c r="J8609">
        <v>14</v>
      </c>
      <c r="K8609" t="s">
        <v>1689</v>
      </c>
      <c r="L8609">
        <v>2309</v>
      </c>
      <c r="M8609" t="s">
        <v>1690</v>
      </c>
      <c r="N8609" t="s">
        <v>1643</v>
      </c>
      <c r="O8609">
        <v>0</v>
      </c>
      <c r="P8609" t="s">
        <v>1350</v>
      </c>
    </row>
    <row r="8610" spans="1:16">
      <c r="A8610" t="s">
        <v>1688</v>
      </c>
      <c r="B8610" t="s">
        <v>1240</v>
      </c>
      <c r="C8610">
        <v>201004</v>
      </c>
      <c r="D8610">
        <v>0</v>
      </c>
      <c r="E8610" t="s">
        <v>1349</v>
      </c>
      <c r="F8610">
        <v>0</v>
      </c>
      <c r="G8610">
        <v>0</v>
      </c>
      <c r="H8610">
        <v>0</v>
      </c>
      <c r="I8610">
        <v>43112056900</v>
      </c>
      <c r="J8610">
        <v>14</v>
      </c>
      <c r="K8610" t="s">
        <v>1689</v>
      </c>
      <c r="L8610">
        <v>2309</v>
      </c>
      <c r="M8610" t="s">
        <v>1690</v>
      </c>
      <c r="N8610" t="s">
        <v>1643</v>
      </c>
      <c r="O8610">
        <v>0</v>
      </c>
      <c r="P8610" t="s">
        <v>1350</v>
      </c>
    </row>
    <row r="8611" spans="1:16">
      <c r="A8611" t="s">
        <v>1688</v>
      </c>
      <c r="B8611" t="s">
        <v>1311</v>
      </c>
      <c r="C8611">
        <v>201004</v>
      </c>
      <c r="D8611">
        <v>0</v>
      </c>
      <c r="E8611" t="s">
        <v>1349</v>
      </c>
      <c r="F8611">
        <v>0</v>
      </c>
      <c r="G8611">
        <v>0</v>
      </c>
      <c r="H8611">
        <v>0</v>
      </c>
      <c r="I8611">
        <v>43112059900</v>
      </c>
      <c r="J8611">
        <v>14</v>
      </c>
      <c r="K8611" t="s">
        <v>1689</v>
      </c>
      <c r="L8611">
        <v>2309</v>
      </c>
      <c r="M8611" t="s">
        <v>1690</v>
      </c>
      <c r="N8611" t="s">
        <v>1643</v>
      </c>
      <c r="O8611">
        <v>0</v>
      </c>
      <c r="P8611" t="s">
        <v>1350</v>
      </c>
    </row>
    <row r="8612" spans="1:16">
      <c r="A8612" t="s">
        <v>1688</v>
      </c>
      <c r="B8612" t="s">
        <v>1312</v>
      </c>
      <c r="C8612">
        <v>201004</v>
      </c>
      <c r="D8612">
        <v>0</v>
      </c>
      <c r="E8612" t="s">
        <v>1349</v>
      </c>
      <c r="F8612">
        <v>0</v>
      </c>
      <c r="G8612">
        <v>0</v>
      </c>
      <c r="H8612">
        <v>0</v>
      </c>
      <c r="I8612">
        <v>43112043602</v>
      </c>
      <c r="J8612">
        <v>14</v>
      </c>
      <c r="K8612" t="s">
        <v>1689</v>
      </c>
      <c r="L8612">
        <v>2309</v>
      </c>
      <c r="M8612" t="s">
        <v>1690</v>
      </c>
      <c r="N8612" t="s">
        <v>1643</v>
      </c>
      <c r="O8612">
        <v>0</v>
      </c>
      <c r="P8612" t="s">
        <v>1350</v>
      </c>
    </row>
    <row r="8613" spans="1:16">
      <c r="A8613" t="s">
        <v>1640</v>
      </c>
      <c r="B8613" t="s">
        <v>1711</v>
      </c>
      <c r="C8613">
        <v>201005</v>
      </c>
      <c r="D8613">
        <v>0</v>
      </c>
      <c r="E8613" t="s">
        <v>1349</v>
      </c>
      <c r="F8613">
        <v>0</v>
      </c>
      <c r="G8613">
        <v>0</v>
      </c>
      <c r="H8613">
        <v>0</v>
      </c>
      <c r="I8613">
        <v>43112061400</v>
      </c>
      <c r="J8613">
        <v>14</v>
      </c>
      <c r="K8613" t="s">
        <v>1642</v>
      </c>
      <c r="L8613">
        <v>2531</v>
      </c>
      <c r="M8613" t="s">
        <v>1214</v>
      </c>
      <c r="N8613" t="s">
        <v>1643</v>
      </c>
      <c r="O8613">
        <v>0</v>
      </c>
      <c r="P8613" t="s">
        <v>1350</v>
      </c>
    </row>
    <row r="8614" spans="1:16">
      <c r="A8614" t="s">
        <v>1640</v>
      </c>
      <c r="B8614" t="s">
        <v>1712</v>
      </c>
      <c r="C8614">
        <v>201005</v>
      </c>
      <c r="D8614">
        <v>0</v>
      </c>
      <c r="E8614" t="s">
        <v>1349</v>
      </c>
      <c r="F8614">
        <v>0</v>
      </c>
      <c r="G8614">
        <v>0</v>
      </c>
      <c r="H8614">
        <v>0</v>
      </c>
      <c r="I8614">
        <v>43112068000</v>
      </c>
      <c r="J8614">
        <v>14</v>
      </c>
      <c r="K8614" t="s">
        <v>1642</v>
      </c>
      <c r="L8614">
        <v>2531</v>
      </c>
      <c r="M8614" t="s">
        <v>1214</v>
      </c>
      <c r="N8614" t="s">
        <v>1643</v>
      </c>
      <c r="O8614">
        <v>0</v>
      </c>
      <c r="P8614" t="s">
        <v>1350</v>
      </c>
    </row>
    <row r="8615" spans="1:16">
      <c r="A8615" t="s">
        <v>1640</v>
      </c>
      <c r="B8615" t="s">
        <v>1713</v>
      </c>
      <c r="C8615">
        <v>201005</v>
      </c>
      <c r="D8615">
        <v>0</v>
      </c>
      <c r="E8615" t="s">
        <v>1349</v>
      </c>
      <c r="F8615">
        <v>0</v>
      </c>
      <c r="G8615">
        <v>0</v>
      </c>
      <c r="H8615">
        <v>0</v>
      </c>
      <c r="I8615">
        <v>43112057601</v>
      </c>
      <c r="J8615">
        <v>14</v>
      </c>
      <c r="K8615" t="s">
        <v>1642</v>
      </c>
      <c r="L8615">
        <v>2531</v>
      </c>
      <c r="M8615" t="s">
        <v>1214</v>
      </c>
      <c r="N8615" t="s">
        <v>1643</v>
      </c>
      <c r="O8615">
        <v>0</v>
      </c>
      <c r="P8615" t="s">
        <v>1350</v>
      </c>
    </row>
    <row r="8616" spans="1:16">
      <c r="A8616" t="s">
        <v>1688</v>
      </c>
      <c r="B8616" t="s">
        <v>1304</v>
      </c>
      <c r="C8616">
        <v>201005</v>
      </c>
      <c r="D8616">
        <v>0</v>
      </c>
      <c r="E8616" t="s">
        <v>1349</v>
      </c>
      <c r="F8616">
        <v>0</v>
      </c>
      <c r="G8616">
        <v>0</v>
      </c>
      <c r="H8616">
        <v>0</v>
      </c>
      <c r="I8616">
        <v>43112040600</v>
      </c>
      <c r="J8616">
        <v>14</v>
      </c>
      <c r="K8616" t="s">
        <v>1689</v>
      </c>
      <c r="L8616">
        <v>2309</v>
      </c>
      <c r="M8616" t="s">
        <v>1690</v>
      </c>
      <c r="N8616" t="s">
        <v>1643</v>
      </c>
      <c r="O8616">
        <v>0</v>
      </c>
      <c r="P8616" t="s">
        <v>1350</v>
      </c>
    </row>
    <row r="8617" spans="1:16">
      <c r="A8617" t="s">
        <v>1688</v>
      </c>
      <c r="B8617" t="s">
        <v>1305</v>
      </c>
      <c r="C8617">
        <v>201005</v>
      </c>
      <c r="D8617">
        <v>0</v>
      </c>
      <c r="E8617" t="s">
        <v>1349</v>
      </c>
      <c r="F8617">
        <v>0</v>
      </c>
      <c r="G8617">
        <v>0</v>
      </c>
      <c r="H8617">
        <v>0</v>
      </c>
      <c r="I8617">
        <v>43112042100</v>
      </c>
      <c r="J8617">
        <v>14</v>
      </c>
      <c r="K8617" t="s">
        <v>1689</v>
      </c>
      <c r="L8617">
        <v>2309</v>
      </c>
      <c r="M8617" t="s">
        <v>1690</v>
      </c>
      <c r="N8617" t="s">
        <v>1643</v>
      </c>
      <c r="O8617">
        <v>0</v>
      </c>
      <c r="P8617" t="s">
        <v>1350</v>
      </c>
    </row>
    <row r="8618" spans="1:16">
      <c r="A8618" t="s">
        <v>1688</v>
      </c>
      <c r="B8618" t="s">
        <v>1356</v>
      </c>
      <c r="C8618">
        <v>201005</v>
      </c>
      <c r="D8618">
        <v>0</v>
      </c>
      <c r="E8618" t="s">
        <v>1349</v>
      </c>
      <c r="F8618">
        <v>0</v>
      </c>
      <c r="G8618">
        <v>0</v>
      </c>
      <c r="H8618">
        <v>0</v>
      </c>
      <c r="I8618">
        <v>43112042202</v>
      </c>
      <c r="J8618">
        <v>14</v>
      </c>
      <c r="K8618" t="s">
        <v>1689</v>
      </c>
      <c r="L8618">
        <v>2309</v>
      </c>
      <c r="M8618" t="s">
        <v>1690</v>
      </c>
      <c r="N8618" t="s">
        <v>1643</v>
      </c>
      <c r="O8618">
        <v>0</v>
      </c>
      <c r="P8618" t="s">
        <v>1350</v>
      </c>
    </row>
    <row r="8619" spans="1:16">
      <c r="A8619" t="s">
        <v>1688</v>
      </c>
      <c r="B8619" t="s">
        <v>1255</v>
      </c>
      <c r="C8619">
        <v>201005</v>
      </c>
      <c r="D8619">
        <v>0</v>
      </c>
      <c r="E8619" t="s">
        <v>1349</v>
      </c>
      <c r="F8619">
        <v>0</v>
      </c>
      <c r="G8619">
        <v>0</v>
      </c>
      <c r="H8619">
        <v>0</v>
      </c>
      <c r="I8619">
        <v>43112040501</v>
      </c>
      <c r="J8619">
        <v>14</v>
      </c>
      <c r="K8619" t="s">
        <v>1689</v>
      </c>
      <c r="L8619">
        <v>2309</v>
      </c>
      <c r="M8619" t="s">
        <v>1690</v>
      </c>
      <c r="N8619" t="s">
        <v>1643</v>
      </c>
      <c r="O8619">
        <v>0</v>
      </c>
      <c r="P8619" t="s">
        <v>1350</v>
      </c>
    </row>
    <row r="8620" spans="1:16">
      <c r="A8620" t="s">
        <v>1688</v>
      </c>
      <c r="B8620" t="s">
        <v>1357</v>
      </c>
      <c r="C8620">
        <v>201005</v>
      </c>
      <c r="D8620">
        <v>0</v>
      </c>
      <c r="E8620" t="s">
        <v>1349</v>
      </c>
      <c r="F8620">
        <v>0</v>
      </c>
      <c r="G8620">
        <v>0</v>
      </c>
      <c r="H8620">
        <v>0</v>
      </c>
      <c r="I8620">
        <v>43112042901</v>
      </c>
      <c r="J8620">
        <v>14</v>
      </c>
      <c r="K8620" t="s">
        <v>1689</v>
      </c>
      <c r="L8620">
        <v>2309</v>
      </c>
      <c r="M8620" t="s">
        <v>1690</v>
      </c>
      <c r="N8620" t="s">
        <v>1643</v>
      </c>
      <c r="O8620">
        <v>0</v>
      </c>
      <c r="P8620" t="s">
        <v>1350</v>
      </c>
    </row>
    <row r="8621" spans="1:16">
      <c r="A8621" t="s">
        <v>1688</v>
      </c>
      <c r="B8621" t="s">
        <v>1234</v>
      </c>
      <c r="C8621">
        <v>201005</v>
      </c>
      <c r="D8621">
        <v>0</v>
      </c>
      <c r="E8621" t="s">
        <v>1349</v>
      </c>
      <c r="F8621">
        <v>0</v>
      </c>
      <c r="G8621">
        <v>0</v>
      </c>
      <c r="H8621">
        <v>0</v>
      </c>
      <c r="I8621">
        <v>43112046100</v>
      </c>
      <c r="J8621">
        <v>14</v>
      </c>
      <c r="K8621" t="s">
        <v>1689</v>
      </c>
      <c r="L8621">
        <v>2309</v>
      </c>
      <c r="M8621" t="s">
        <v>1690</v>
      </c>
      <c r="N8621" t="s">
        <v>1643</v>
      </c>
      <c r="O8621">
        <v>0</v>
      </c>
      <c r="P8621" t="s">
        <v>1350</v>
      </c>
    </row>
    <row r="8622" spans="1:16">
      <c r="A8622" t="s">
        <v>1688</v>
      </c>
      <c r="B8622" t="s">
        <v>1323</v>
      </c>
      <c r="C8622">
        <v>201005</v>
      </c>
      <c r="D8622">
        <v>0</v>
      </c>
      <c r="E8622" t="s">
        <v>1349</v>
      </c>
      <c r="F8622">
        <v>0</v>
      </c>
      <c r="G8622">
        <v>0</v>
      </c>
      <c r="H8622">
        <v>0</v>
      </c>
      <c r="I8622">
        <v>43112045300</v>
      </c>
      <c r="J8622">
        <v>14</v>
      </c>
      <c r="K8622" t="s">
        <v>1689</v>
      </c>
      <c r="L8622">
        <v>2309</v>
      </c>
      <c r="M8622" t="s">
        <v>1690</v>
      </c>
      <c r="N8622" t="s">
        <v>1643</v>
      </c>
      <c r="O8622">
        <v>0</v>
      </c>
      <c r="P8622" t="s">
        <v>1350</v>
      </c>
    </row>
    <row r="8623" spans="1:16">
      <c r="A8623" t="s">
        <v>1688</v>
      </c>
      <c r="B8623" t="s">
        <v>1256</v>
      </c>
      <c r="C8623">
        <v>201005</v>
      </c>
      <c r="D8623">
        <v>0</v>
      </c>
      <c r="E8623" t="s">
        <v>1349</v>
      </c>
      <c r="F8623">
        <v>0</v>
      </c>
      <c r="G8623">
        <v>0</v>
      </c>
      <c r="H8623">
        <v>0</v>
      </c>
      <c r="I8623">
        <v>43112047400</v>
      </c>
      <c r="J8623">
        <v>14</v>
      </c>
      <c r="K8623" t="s">
        <v>1689</v>
      </c>
      <c r="L8623">
        <v>2309</v>
      </c>
      <c r="M8623" t="s">
        <v>1690</v>
      </c>
      <c r="N8623" t="s">
        <v>1643</v>
      </c>
      <c r="O8623">
        <v>0</v>
      </c>
      <c r="P8623" t="s">
        <v>1350</v>
      </c>
    </row>
    <row r="8624" spans="1:16">
      <c r="A8624" t="s">
        <v>1688</v>
      </c>
      <c r="B8624" t="s">
        <v>1307</v>
      </c>
      <c r="C8624">
        <v>201005</v>
      </c>
      <c r="D8624">
        <v>0</v>
      </c>
      <c r="E8624" t="s">
        <v>1349</v>
      </c>
      <c r="F8624">
        <v>0</v>
      </c>
      <c r="G8624">
        <v>0</v>
      </c>
      <c r="H8624">
        <v>0</v>
      </c>
      <c r="I8624">
        <v>43112043202</v>
      </c>
      <c r="J8624">
        <v>14</v>
      </c>
      <c r="K8624" t="s">
        <v>1689</v>
      </c>
      <c r="L8624">
        <v>2309</v>
      </c>
      <c r="M8624" t="s">
        <v>1690</v>
      </c>
      <c r="N8624" t="s">
        <v>1643</v>
      </c>
      <c r="O8624">
        <v>0</v>
      </c>
      <c r="P8624" t="s">
        <v>1350</v>
      </c>
    </row>
    <row r="8625" spans="1:16">
      <c r="A8625" t="s">
        <v>1688</v>
      </c>
      <c r="B8625" t="s">
        <v>1324</v>
      </c>
      <c r="C8625">
        <v>201005</v>
      </c>
      <c r="D8625">
        <v>0</v>
      </c>
      <c r="E8625" t="s">
        <v>1349</v>
      </c>
      <c r="F8625">
        <v>0</v>
      </c>
      <c r="G8625">
        <v>0</v>
      </c>
      <c r="H8625">
        <v>0</v>
      </c>
      <c r="I8625">
        <v>43112048600</v>
      </c>
      <c r="J8625">
        <v>14</v>
      </c>
      <c r="K8625" t="s">
        <v>1689</v>
      </c>
      <c r="L8625">
        <v>2309</v>
      </c>
      <c r="M8625" t="s">
        <v>1690</v>
      </c>
      <c r="N8625" t="s">
        <v>1643</v>
      </c>
      <c r="O8625">
        <v>0</v>
      </c>
      <c r="P8625" t="s">
        <v>1350</v>
      </c>
    </row>
    <row r="8626" spans="1:16">
      <c r="A8626" t="s">
        <v>1688</v>
      </c>
      <c r="B8626" t="s">
        <v>1308</v>
      </c>
      <c r="C8626">
        <v>201005</v>
      </c>
      <c r="D8626">
        <v>0</v>
      </c>
      <c r="E8626" t="s">
        <v>1349</v>
      </c>
      <c r="F8626">
        <v>0</v>
      </c>
      <c r="G8626">
        <v>0</v>
      </c>
      <c r="H8626">
        <v>0</v>
      </c>
      <c r="I8626">
        <v>43112047001</v>
      </c>
      <c r="J8626">
        <v>14</v>
      </c>
      <c r="K8626" t="s">
        <v>1689</v>
      </c>
      <c r="L8626">
        <v>2309</v>
      </c>
      <c r="M8626" t="s">
        <v>1690</v>
      </c>
      <c r="N8626" t="s">
        <v>1643</v>
      </c>
      <c r="O8626">
        <v>0</v>
      </c>
      <c r="P8626" t="s">
        <v>1350</v>
      </c>
    </row>
    <row r="8627" spans="1:16">
      <c r="A8627" t="s">
        <v>1688</v>
      </c>
      <c r="B8627" t="s">
        <v>1257</v>
      </c>
      <c r="C8627">
        <v>201005</v>
      </c>
      <c r="D8627">
        <v>0</v>
      </c>
      <c r="E8627" t="s">
        <v>1349</v>
      </c>
      <c r="F8627">
        <v>0</v>
      </c>
      <c r="G8627">
        <v>0</v>
      </c>
      <c r="H8627">
        <v>0</v>
      </c>
      <c r="I8627">
        <v>43112051200</v>
      </c>
      <c r="J8627">
        <v>14</v>
      </c>
      <c r="K8627" t="s">
        <v>1689</v>
      </c>
      <c r="L8627">
        <v>2309</v>
      </c>
      <c r="M8627" t="s">
        <v>1690</v>
      </c>
      <c r="N8627" t="s">
        <v>1643</v>
      </c>
      <c r="O8627">
        <v>0</v>
      </c>
      <c r="P8627" t="s">
        <v>1350</v>
      </c>
    </row>
    <row r="8628" spans="1:16">
      <c r="A8628" t="s">
        <v>1688</v>
      </c>
      <c r="B8628" t="s">
        <v>1309</v>
      </c>
      <c r="C8628">
        <v>201005</v>
      </c>
      <c r="D8628">
        <v>0</v>
      </c>
      <c r="E8628" t="s">
        <v>1349</v>
      </c>
      <c r="F8628">
        <v>0</v>
      </c>
      <c r="G8628">
        <v>0</v>
      </c>
      <c r="H8628">
        <v>0</v>
      </c>
      <c r="I8628">
        <v>43112049600</v>
      </c>
      <c r="J8628">
        <v>14</v>
      </c>
      <c r="K8628" t="s">
        <v>1689</v>
      </c>
      <c r="L8628">
        <v>2309</v>
      </c>
      <c r="M8628" t="s">
        <v>1690</v>
      </c>
      <c r="N8628" t="s">
        <v>1643</v>
      </c>
      <c r="O8628">
        <v>0</v>
      </c>
      <c r="P8628" t="s">
        <v>1350</v>
      </c>
    </row>
    <row r="8629" spans="1:16">
      <c r="A8629" t="s">
        <v>1688</v>
      </c>
      <c r="B8629" t="s">
        <v>1258</v>
      </c>
      <c r="C8629">
        <v>201005</v>
      </c>
      <c r="D8629">
        <v>0</v>
      </c>
      <c r="E8629" t="s">
        <v>1349</v>
      </c>
      <c r="F8629">
        <v>0</v>
      </c>
      <c r="G8629">
        <v>0</v>
      </c>
      <c r="H8629">
        <v>0</v>
      </c>
      <c r="I8629">
        <v>43112051900</v>
      </c>
      <c r="J8629">
        <v>14</v>
      </c>
      <c r="K8629" t="s">
        <v>1689</v>
      </c>
      <c r="L8629">
        <v>2309</v>
      </c>
      <c r="M8629" t="s">
        <v>1690</v>
      </c>
      <c r="N8629" t="s">
        <v>1643</v>
      </c>
      <c r="O8629">
        <v>0</v>
      </c>
      <c r="P8629" t="s">
        <v>1350</v>
      </c>
    </row>
    <row r="8630" spans="1:16">
      <c r="A8630" t="s">
        <v>1688</v>
      </c>
      <c r="B8630" t="s">
        <v>1236</v>
      </c>
      <c r="C8630">
        <v>201005</v>
      </c>
      <c r="D8630">
        <v>0</v>
      </c>
      <c r="E8630" t="s">
        <v>1349</v>
      </c>
      <c r="F8630">
        <v>0</v>
      </c>
      <c r="G8630">
        <v>0</v>
      </c>
      <c r="H8630">
        <v>0</v>
      </c>
      <c r="I8630">
        <v>43112051101</v>
      </c>
      <c r="J8630">
        <v>14</v>
      </c>
      <c r="K8630" t="s">
        <v>1689</v>
      </c>
      <c r="L8630">
        <v>2309</v>
      </c>
      <c r="M8630" t="s">
        <v>1690</v>
      </c>
      <c r="N8630" t="s">
        <v>1643</v>
      </c>
      <c r="O8630">
        <v>0</v>
      </c>
      <c r="P8630" t="s">
        <v>1350</v>
      </c>
    </row>
    <row r="8631" spans="1:16">
      <c r="A8631" t="s">
        <v>1688</v>
      </c>
      <c r="B8631" t="s">
        <v>1237</v>
      </c>
      <c r="C8631">
        <v>201005</v>
      </c>
      <c r="D8631">
        <v>0</v>
      </c>
      <c r="E8631" t="s">
        <v>1349</v>
      </c>
      <c r="F8631">
        <v>0</v>
      </c>
      <c r="G8631">
        <v>0</v>
      </c>
      <c r="H8631">
        <v>0</v>
      </c>
      <c r="I8631">
        <v>43112052800</v>
      </c>
      <c r="J8631">
        <v>14</v>
      </c>
      <c r="K8631" t="s">
        <v>1689</v>
      </c>
      <c r="L8631">
        <v>2309</v>
      </c>
      <c r="M8631" t="s">
        <v>1690</v>
      </c>
      <c r="N8631" t="s">
        <v>1643</v>
      </c>
      <c r="O8631">
        <v>0</v>
      </c>
      <c r="P8631" t="s">
        <v>1350</v>
      </c>
    </row>
    <row r="8632" spans="1:16">
      <c r="A8632" t="s">
        <v>1688</v>
      </c>
      <c r="B8632" t="s">
        <v>1310</v>
      </c>
      <c r="C8632">
        <v>201005</v>
      </c>
      <c r="D8632">
        <v>0</v>
      </c>
      <c r="E8632" t="s">
        <v>1349</v>
      </c>
      <c r="F8632">
        <v>0</v>
      </c>
      <c r="G8632">
        <v>0</v>
      </c>
      <c r="H8632">
        <v>0</v>
      </c>
      <c r="I8632">
        <v>43112054500</v>
      </c>
      <c r="J8632">
        <v>14</v>
      </c>
      <c r="K8632" t="s">
        <v>1689</v>
      </c>
      <c r="L8632">
        <v>2309</v>
      </c>
      <c r="M8632" t="s">
        <v>1690</v>
      </c>
      <c r="N8632" t="s">
        <v>1643</v>
      </c>
      <c r="O8632">
        <v>0</v>
      </c>
      <c r="P8632" t="s">
        <v>1350</v>
      </c>
    </row>
    <row r="8633" spans="1:16">
      <c r="A8633" t="s">
        <v>1688</v>
      </c>
      <c r="B8633" t="s">
        <v>1259</v>
      </c>
      <c r="C8633">
        <v>201005</v>
      </c>
      <c r="D8633">
        <v>0</v>
      </c>
      <c r="E8633" t="s">
        <v>1349</v>
      </c>
      <c r="F8633">
        <v>0</v>
      </c>
      <c r="G8633">
        <v>0</v>
      </c>
      <c r="H8633">
        <v>0</v>
      </c>
      <c r="I8633">
        <v>43112053700</v>
      </c>
      <c r="J8633">
        <v>14</v>
      </c>
      <c r="K8633" t="s">
        <v>1689</v>
      </c>
      <c r="L8633">
        <v>2309</v>
      </c>
      <c r="M8633" t="s">
        <v>1690</v>
      </c>
      <c r="N8633" t="s">
        <v>1643</v>
      </c>
      <c r="O8633">
        <v>0</v>
      </c>
      <c r="P8633" t="s">
        <v>1350</v>
      </c>
    </row>
    <row r="8634" spans="1:16">
      <c r="A8634" t="s">
        <v>1688</v>
      </c>
      <c r="B8634" t="s">
        <v>1238</v>
      </c>
      <c r="C8634">
        <v>201005</v>
      </c>
      <c r="D8634">
        <v>0</v>
      </c>
      <c r="E8634" t="s">
        <v>1349</v>
      </c>
      <c r="F8634">
        <v>0</v>
      </c>
      <c r="G8634">
        <v>0</v>
      </c>
      <c r="H8634">
        <v>0</v>
      </c>
      <c r="I8634">
        <v>43112056700</v>
      </c>
      <c r="J8634">
        <v>14</v>
      </c>
      <c r="K8634" t="s">
        <v>1689</v>
      </c>
      <c r="L8634">
        <v>2309</v>
      </c>
      <c r="M8634" t="s">
        <v>1690</v>
      </c>
      <c r="N8634" t="s">
        <v>1643</v>
      </c>
      <c r="O8634">
        <v>0</v>
      </c>
      <c r="P8634" t="s">
        <v>1350</v>
      </c>
    </row>
    <row r="8635" spans="1:16">
      <c r="A8635" t="s">
        <v>1688</v>
      </c>
      <c r="B8635" t="s">
        <v>1392</v>
      </c>
      <c r="C8635">
        <v>201005</v>
      </c>
      <c r="D8635">
        <v>0</v>
      </c>
      <c r="E8635" t="s">
        <v>1349</v>
      </c>
      <c r="F8635">
        <v>0</v>
      </c>
      <c r="G8635">
        <v>0</v>
      </c>
      <c r="H8635">
        <v>0</v>
      </c>
      <c r="I8635">
        <v>43112054800</v>
      </c>
      <c r="J8635">
        <v>14</v>
      </c>
      <c r="K8635" t="s">
        <v>1642</v>
      </c>
      <c r="L8635">
        <v>2309</v>
      </c>
      <c r="M8635" t="s">
        <v>1690</v>
      </c>
      <c r="N8635" t="s">
        <v>1643</v>
      </c>
      <c r="O8635">
        <v>0</v>
      </c>
      <c r="P8635" t="s">
        <v>1350</v>
      </c>
    </row>
    <row r="8636" spans="1:16">
      <c r="A8636" t="s">
        <v>1688</v>
      </c>
      <c r="B8636" t="s">
        <v>1239</v>
      </c>
      <c r="C8636">
        <v>201005</v>
      </c>
      <c r="D8636">
        <v>0</v>
      </c>
      <c r="E8636" t="s">
        <v>1349</v>
      </c>
      <c r="F8636">
        <v>0</v>
      </c>
      <c r="G8636">
        <v>0</v>
      </c>
      <c r="H8636">
        <v>0</v>
      </c>
      <c r="I8636">
        <v>43112057700</v>
      </c>
      <c r="J8636">
        <v>14</v>
      </c>
      <c r="K8636" t="s">
        <v>1689</v>
      </c>
      <c r="L8636">
        <v>2309</v>
      </c>
      <c r="M8636" t="s">
        <v>1690</v>
      </c>
      <c r="N8636" t="s">
        <v>1643</v>
      </c>
      <c r="O8636">
        <v>0</v>
      </c>
      <c r="P8636" t="s">
        <v>1350</v>
      </c>
    </row>
    <row r="8637" spans="1:16">
      <c r="A8637" t="s">
        <v>1688</v>
      </c>
      <c r="B8637" t="s">
        <v>1240</v>
      </c>
      <c r="C8637">
        <v>201005</v>
      </c>
      <c r="D8637">
        <v>0</v>
      </c>
      <c r="E8637" t="s">
        <v>1349</v>
      </c>
      <c r="F8637">
        <v>0</v>
      </c>
      <c r="G8637">
        <v>0</v>
      </c>
      <c r="H8637">
        <v>0</v>
      </c>
      <c r="I8637">
        <v>43112056900</v>
      </c>
      <c r="J8637">
        <v>14</v>
      </c>
      <c r="K8637" t="s">
        <v>1689</v>
      </c>
      <c r="L8637">
        <v>2309</v>
      </c>
      <c r="M8637" t="s">
        <v>1690</v>
      </c>
      <c r="N8637" t="s">
        <v>1643</v>
      </c>
      <c r="O8637">
        <v>0</v>
      </c>
      <c r="P8637" t="s">
        <v>1350</v>
      </c>
    </row>
    <row r="8638" spans="1:16">
      <c r="A8638" t="s">
        <v>1688</v>
      </c>
      <c r="B8638" t="s">
        <v>1311</v>
      </c>
      <c r="C8638">
        <v>201005</v>
      </c>
      <c r="D8638">
        <v>0</v>
      </c>
      <c r="E8638" t="s">
        <v>1349</v>
      </c>
      <c r="F8638">
        <v>0</v>
      </c>
      <c r="G8638">
        <v>0</v>
      </c>
      <c r="H8638">
        <v>0</v>
      </c>
      <c r="I8638">
        <v>43112059900</v>
      </c>
      <c r="J8638">
        <v>14</v>
      </c>
      <c r="K8638" t="s">
        <v>1689</v>
      </c>
      <c r="L8638">
        <v>2309</v>
      </c>
      <c r="M8638" t="s">
        <v>1690</v>
      </c>
      <c r="N8638" t="s">
        <v>1643</v>
      </c>
      <c r="O8638">
        <v>0</v>
      </c>
      <c r="P8638" t="s">
        <v>1350</v>
      </c>
    </row>
    <row r="8639" spans="1:16">
      <c r="A8639" t="s">
        <v>1688</v>
      </c>
      <c r="B8639" t="s">
        <v>1312</v>
      </c>
      <c r="C8639">
        <v>201005</v>
      </c>
      <c r="D8639">
        <v>0</v>
      </c>
      <c r="E8639" t="s">
        <v>1349</v>
      </c>
      <c r="F8639">
        <v>0</v>
      </c>
      <c r="G8639">
        <v>0</v>
      </c>
      <c r="H8639">
        <v>0</v>
      </c>
      <c r="I8639">
        <v>43112043602</v>
      </c>
      <c r="J8639">
        <v>14</v>
      </c>
      <c r="K8639" t="s">
        <v>1689</v>
      </c>
      <c r="L8639">
        <v>2309</v>
      </c>
      <c r="M8639" t="s">
        <v>1690</v>
      </c>
      <c r="N8639" t="s">
        <v>1643</v>
      </c>
      <c r="O8639">
        <v>0</v>
      </c>
      <c r="P8639" t="s">
        <v>1350</v>
      </c>
    </row>
    <row r="8640" spans="1:16">
      <c r="A8640" t="s">
        <v>1640</v>
      </c>
      <c r="B8640" t="s">
        <v>1711</v>
      </c>
      <c r="C8640">
        <v>201006</v>
      </c>
      <c r="D8640">
        <v>0</v>
      </c>
      <c r="E8640" t="s">
        <v>1349</v>
      </c>
      <c r="F8640">
        <v>0</v>
      </c>
      <c r="G8640">
        <v>0</v>
      </c>
      <c r="H8640">
        <v>0</v>
      </c>
      <c r="I8640">
        <v>43112061400</v>
      </c>
      <c r="J8640">
        <v>14</v>
      </c>
      <c r="K8640" t="s">
        <v>1642</v>
      </c>
      <c r="L8640">
        <v>2531</v>
      </c>
      <c r="M8640" t="s">
        <v>1214</v>
      </c>
      <c r="N8640" t="s">
        <v>1643</v>
      </c>
      <c r="O8640">
        <v>0</v>
      </c>
      <c r="P8640" t="s">
        <v>1350</v>
      </c>
    </row>
    <row r="8641" spans="1:16">
      <c r="A8641" t="s">
        <v>1640</v>
      </c>
      <c r="B8641" t="s">
        <v>1712</v>
      </c>
      <c r="C8641">
        <v>201006</v>
      </c>
      <c r="D8641">
        <v>0</v>
      </c>
      <c r="E8641" t="s">
        <v>1349</v>
      </c>
      <c r="F8641">
        <v>0</v>
      </c>
      <c r="G8641">
        <v>0</v>
      </c>
      <c r="H8641">
        <v>0</v>
      </c>
      <c r="I8641">
        <v>43112068000</v>
      </c>
      <c r="J8641">
        <v>14</v>
      </c>
      <c r="K8641" t="s">
        <v>1642</v>
      </c>
      <c r="L8641">
        <v>2531</v>
      </c>
      <c r="M8641" t="s">
        <v>1214</v>
      </c>
      <c r="N8641" t="s">
        <v>1643</v>
      </c>
      <c r="O8641">
        <v>0</v>
      </c>
      <c r="P8641" t="s">
        <v>1350</v>
      </c>
    </row>
    <row r="8642" spans="1:16">
      <c r="A8642" t="s">
        <v>1640</v>
      </c>
      <c r="B8642" t="s">
        <v>1713</v>
      </c>
      <c r="C8642">
        <v>201006</v>
      </c>
      <c r="D8642">
        <v>0</v>
      </c>
      <c r="E8642" t="s">
        <v>1349</v>
      </c>
      <c r="F8642">
        <v>0</v>
      </c>
      <c r="G8642">
        <v>0</v>
      </c>
      <c r="H8642">
        <v>0</v>
      </c>
      <c r="I8642">
        <v>43112057601</v>
      </c>
      <c r="J8642">
        <v>14</v>
      </c>
      <c r="K8642" t="s">
        <v>1642</v>
      </c>
      <c r="L8642">
        <v>2531</v>
      </c>
      <c r="M8642" t="s">
        <v>1214</v>
      </c>
      <c r="N8642" t="s">
        <v>1643</v>
      </c>
      <c r="O8642">
        <v>0</v>
      </c>
      <c r="P8642" t="s">
        <v>1350</v>
      </c>
    </row>
    <row r="8643" spans="1:16">
      <c r="A8643" t="s">
        <v>1688</v>
      </c>
      <c r="B8643" t="s">
        <v>1304</v>
      </c>
      <c r="C8643">
        <v>201006</v>
      </c>
      <c r="D8643">
        <v>0</v>
      </c>
      <c r="E8643" t="s">
        <v>1349</v>
      </c>
      <c r="F8643">
        <v>0</v>
      </c>
      <c r="G8643">
        <v>0</v>
      </c>
      <c r="H8643">
        <v>0</v>
      </c>
      <c r="I8643">
        <v>43112040600</v>
      </c>
      <c r="J8643">
        <v>14</v>
      </c>
      <c r="K8643" t="s">
        <v>1689</v>
      </c>
      <c r="L8643">
        <v>2309</v>
      </c>
      <c r="M8643" t="s">
        <v>1690</v>
      </c>
      <c r="N8643" t="s">
        <v>1643</v>
      </c>
      <c r="O8643">
        <v>0</v>
      </c>
      <c r="P8643" t="s">
        <v>1350</v>
      </c>
    </row>
    <row r="8644" spans="1:16">
      <c r="A8644" t="s">
        <v>1688</v>
      </c>
      <c r="B8644" t="s">
        <v>1305</v>
      </c>
      <c r="C8644">
        <v>201006</v>
      </c>
      <c r="D8644">
        <v>0</v>
      </c>
      <c r="E8644" t="s">
        <v>1349</v>
      </c>
      <c r="F8644">
        <v>0</v>
      </c>
      <c r="G8644">
        <v>0</v>
      </c>
      <c r="H8644">
        <v>0</v>
      </c>
      <c r="I8644">
        <v>43112042100</v>
      </c>
      <c r="J8644">
        <v>14</v>
      </c>
      <c r="K8644" t="s">
        <v>1689</v>
      </c>
      <c r="L8644">
        <v>2309</v>
      </c>
      <c r="M8644" t="s">
        <v>1690</v>
      </c>
      <c r="N8644" t="s">
        <v>1643</v>
      </c>
      <c r="O8644">
        <v>0</v>
      </c>
      <c r="P8644" t="s">
        <v>1350</v>
      </c>
    </row>
    <row r="8645" spans="1:16">
      <c r="A8645" t="s">
        <v>1688</v>
      </c>
      <c r="B8645" t="s">
        <v>1356</v>
      </c>
      <c r="C8645">
        <v>201006</v>
      </c>
      <c r="D8645">
        <v>0</v>
      </c>
      <c r="E8645" t="s">
        <v>1349</v>
      </c>
      <c r="F8645">
        <v>0</v>
      </c>
      <c r="G8645">
        <v>0</v>
      </c>
      <c r="H8645">
        <v>0</v>
      </c>
      <c r="I8645">
        <v>43112042202</v>
      </c>
      <c r="J8645">
        <v>14</v>
      </c>
      <c r="K8645" t="s">
        <v>1689</v>
      </c>
      <c r="L8645">
        <v>2309</v>
      </c>
      <c r="M8645" t="s">
        <v>1690</v>
      </c>
      <c r="N8645" t="s">
        <v>1643</v>
      </c>
      <c r="O8645">
        <v>0</v>
      </c>
      <c r="P8645" t="s">
        <v>1350</v>
      </c>
    </row>
    <row r="8646" spans="1:16">
      <c r="A8646" t="s">
        <v>1688</v>
      </c>
      <c r="B8646" t="s">
        <v>1255</v>
      </c>
      <c r="C8646">
        <v>201006</v>
      </c>
      <c r="D8646">
        <v>0</v>
      </c>
      <c r="E8646" t="s">
        <v>1349</v>
      </c>
      <c r="F8646">
        <v>0</v>
      </c>
      <c r="G8646">
        <v>0</v>
      </c>
      <c r="H8646">
        <v>0</v>
      </c>
      <c r="I8646">
        <v>43112040501</v>
      </c>
      <c r="J8646">
        <v>14</v>
      </c>
      <c r="K8646" t="s">
        <v>1689</v>
      </c>
      <c r="L8646">
        <v>2309</v>
      </c>
      <c r="M8646" t="s">
        <v>1690</v>
      </c>
      <c r="N8646" t="s">
        <v>1643</v>
      </c>
      <c r="O8646">
        <v>0</v>
      </c>
      <c r="P8646" t="s">
        <v>1350</v>
      </c>
    </row>
    <row r="8647" spans="1:16">
      <c r="A8647" t="s">
        <v>1688</v>
      </c>
      <c r="B8647" t="s">
        <v>1357</v>
      </c>
      <c r="C8647">
        <v>201006</v>
      </c>
      <c r="D8647">
        <v>0</v>
      </c>
      <c r="E8647" t="s">
        <v>1349</v>
      </c>
      <c r="F8647">
        <v>0</v>
      </c>
      <c r="G8647">
        <v>0</v>
      </c>
      <c r="H8647">
        <v>0</v>
      </c>
      <c r="I8647">
        <v>43112042901</v>
      </c>
      <c r="J8647">
        <v>14</v>
      </c>
      <c r="K8647" t="s">
        <v>1689</v>
      </c>
      <c r="L8647">
        <v>2309</v>
      </c>
      <c r="M8647" t="s">
        <v>1690</v>
      </c>
      <c r="N8647" t="s">
        <v>1643</v>
      </c>
      <c r="O8647">
        <v>0</v>
      </c>
      <c r="P8647" t="s">
        <v>1350</v>
      </c>
    </row>
    <row r="8648" spans="1:16">
      <c r="A8648" t="s">
        <v>1688</v>
      </c>
      <c r="B8648" t="s">
        <v>1234</v>
      </c>
      <c r="C8648">
        <v>201006</v>
      </c>
      <c r="D8648">
        <v>0</v>
      </c>
      <c r="E8648" t="s">
        <v>1349</v>
      </c>
      <c r="F8648">
        <v>0</v>
      </c>
      <c r="G8648">
        <v>0</v>
      </c>
      <c r="H8648">
        <v>0</v>
      </c>
      <c r="I8648">
        <v>43112046100</v>
      </c>
      <c r="J8648">
        <v>14</v>
      </c>
      <c r="K8648" t="s">
        <v>1689</v>
      </c>
      <c r="L8648">
        <v>2309</v>
      </c>
      <c r="M8648" t="s">
        <v>1690</v>
      </c>
      <c r="N8648" t="s">
        <v>1643</v>
      </c>
      <c r="O8648">
        <v>0</v>
      </c>
      <c r="P8648" t="s">
        <v>1350</v>
      </c>
    </row>
    <row r="8649" spans="1:16">
      <c r="A8649" t="s">
        <v>1688</v>
      </c>
      <c r="B8649" t="s">
        <v>1323</v>
      </c>
      <c r="C8649">
        <v>201006</v>
      </c>
      <c r="D8649">
        <v>0</v>
      </c>
      <c r="E8649" t="s">
        <v>1349</v>
      </c>
      <c r="F8649">
        <v>0</v>
      </c>
      <c r="G8649">
        <v>0</v>
      </c>
      <c r="H8649">
        <v>0</v>
      </c>
      <c r="I8649">
        <v>43112045300</v>
      </c>
      <c r="J8649">
        <v>14</v>
      </c>
      <c r="K8649" t="s">
        <v>1689</v>
      </c>
      <c r="L8649">
        <v>2309</v>
      </c>
      <c r="M8649" t="s">
        <v>1690</v>
      </c>
      <c r="N8649" t="s">
        <v>1643</v>
      </c>
      <c r="O8649">
        <v>0</v>
      </c>
      <c r="P8649" t="s">
        <v>1350</v>
      </c>
    </row>
    <row r="8650" spans="1:16">
      <c r="A8650" t="s">
        <v>1688</v>
      </c>
      <c r="B8650" t="s">
        <v>1256</v>
      </c>
      <c r="C8650">
        <v>201006</v>
      </c>
      <c r="D8650">
        <v>0</v>
      </c>
      <c r="E8650" t="s">
        <v>1349</v>
      </c>
      <c r="F8650">
        <v>0</v>
      </c>
      <c r="G8650">
        <v>0</v>
      </c>
      <c r="H8650">
        <v>0</v>
      </c>
      <c r="I8650">
        <v>43112047400</v>
      </c>
      <c r="J8650">
        <v>14</v>
      </c>
      <c r="K8650" t="s">
        <v>1689</v>
      </c>
      <c r="L8650">
        <v>2309</v>
      </c>
      <c r="M8650" t="s">
        <v>1690</v>
      </c>
      <c r="N8650" t="s">
        <v>1643</v>
      </c>
      <c r="O8650">
        <v>0</v>
      </c>
      <c r="P8650" t="s">
        <v>1350</v>
      </c>
    </row>
    <row r="8651" spans="1:16">
      <c r="A8651" t="s">
        <v>1688</v>
      </c>
      <c r="B8651" t="s">
        <v>1307</v>
      </c>
      <c r="C8651">
        <v>201006</v>
      </c>
      <c r="D8651">
        <v>0</v>
      </c>
      <c r="E8651" t="s">
        <v>1349</v>
      </c>
      <c r="F8651">
        <v>0</v>
      </c>
      <c r="G8651">
        <v>0</v>
      </c>
      <c r="H8651">
        <v>0</v>
      </c>
      <c r="I8651">
        <v>43112043202</v>
      </c>
      <c r="J8651">
        <v>14</v>
      </c>
      <c r="K8651" t="s">
        <v>1689</v>
      </c>
      <c r="L8651">
        <v>2309</v>
      </c>
      <c r="M8651" t="s">
        <v>1690</v>
      </c>
      <c r="N8651" t="s">
        <v>1643</v>
      </c>
      <c r="O8651">
        <v>0</v>
      </c>
      <c r="P8651" t="s">
        <v>1350</v>
      </c>
    </row>
    <row r="8652" spans="1:16">
      <c r="A8652" t="s">
        <v>1688</v>
      </c>
      <c r="B8652" t="s">
        <v>1324</v>
      </c>
      <c r="C8652">
        <v>201006</v>
      </c>
      <c r="D8652">
        <v>0</v>
      </c>
      <c r="E8652" t="s">
        <v>1349</v>
      </c>
      <c r="F8652">
        <v>0</v>
      </c>
      <c r="G8652">
        <v>0</v>
      </c>
      <c r="H8652">
        <v>0</v>
      </c>
      <c r="I8652">
        <v>43112048600</v>
      </c>
      <c r="J8652">
        <v>14</v>
      </c>
      <c r="K8652" t="s">
        <v>1689</v>
      </c>
      <c r="L8652">
        <v>2309</v>
      </c>
      <c r="M8652" t="s">
        <v>1690</v>
      </c>
      <c r="N8652" t="s">
        <v>1643</v>
      </c>
      <c r="O8652">
        <v>0</v>
      </c>
      <c r="P8652" t="s">
        <v>1350</v>
      </c>
    </row>
    <row r="8653" spans="1:16">
      <c r="A8653" t="s">
        <v>1688</v>
      </c>
      <c r="B8653" t="s">
        <v>1308</v>
      </c>
      <c r="C8653">
        <v>201006</v>
      </c>
      <c r="D8653">
        <v>0</v>
      </c>
      <c r="E8653" t="s">
        <v>1349</v>
      </c>
      <c r="F8653">
        <v>0</v>
      </c>
      <c r="G8653">
        <v>0</v>
      </c>
      <c r="H8653">
        <v>0</v>
      </c>
      <c r="I8653">
        <v>43112047001</v>
      </c>
      <c r="J8653">
        <v>14</v>
      </c>
      <c r="K8653" t="s">
        <v>1689</v>
      </c>
      <c r="L8653">
        <v>2309</v>
      </c>
      <c r="M8653" t="s">
        <v>1690</v>
      </c>
      <c r="N8653" t="s">
        <v>1643</v>
      </c>
      <c r="O8653">
        <v>0</v>
      </c>
      <c r="P8653" t="s">
        <v>1350</v>
      </c>
    </row>
    <row r="8654" spans="1:16">
      <c r="A8654" t="s">
        <v>1688</v>
      </c>
      <c r="B8654" t="s">
        <v>1257</v>
      </c>
      <c r="C8654">
        <v>201006</v>
      </c>
      <c r="D8654">
        <v>0</v>
      </c>
      <c r="E8654" t="s">
        <v>1349</v>
      </c>
      <c r="F8654">
        <v>0</v>
      </c>
      <c r="G8654">
        <v>0</v>
      </c>
      <c r="H8654">
        <v>0</v>
      </c>
      <c r="I8654">
        <v>43112051200</v>
      </c>
      <c r="J8654">
        <v>14</v>
      </c>
      <c r="K8654" t="s">
        <v>1689</v>
      </c>
      <c r="L8654">
        <v>2309</v>
      </c>
      <c r="M8654" t="s">
        <v>1690</v>
      </c>
      <c r="N8654" t="s">
        <v>1643</v>
      </c>
      <c r="O8654">
        <v>0</v>
      </c>
      <c r="P8654" t="s">
        <v>1350</v>
      </c>
    </row>
    <row r="8655" spans="1:16">
      <c r="A8655" t="s">
        <v>1688</v>
      </c>
      <c r="B8655" t="s">
        <v>1309</v>
      </c>
      <c r="C8655">
        <v>201006</v>
      </c>
      <c r="D8655">
        <v>0</v>
      </c>
      <c r="E8655" t="s">
        <v>1349</v>
      </c>
      <c r="F8655">
        <v>0</v>
      </c>
      <c r="G8655">
        <v>0</v>
      </c>
      <c r="H8655">
        <v>0</v>
      </c>
      <c r="I8655">
        <v>43112049600</v>
      </c>
      <c r="J8655">
        <v>14</v>
      </c>
      <c r="K8655" t="s">
        <v>1689</v>
      </c>
      <c r="L8655">
        <v>2309</v>
      </c>
      <c r="M8655" t="s">
        <v>1690</v>
      </c>
      <c r="N8655" t="s">
        <v>1643</v>
      </c>
      <c r="O8655">
        <v>0</v>
      </c>
      <c r="P8655" t="s">
        <v>1350</v>
      </c>
    </row>
    <row r="8656" spans="1:16">
      <c r="A8656" t="s">
        <v>1688</v>
      </c>
      <c r="B8656" t="s">
        <v>1258</v>
      </c>
      <c r="C8656">
        <v>201006</v>
      </c>
      <c r="D8656">
        <v>0</v>
      </c>
      <c r="E8656" t="s">
        <v>1349</v>
      </c>
      <c r="F8656">
        <v>0</v>
      </c>
      <c r="G8656">
        <v>0</v>
      </c>
      <c r="H8656">
        <v>0</v>
      </c>
      <c r="I8656">
        <v>43112051900</v>
      </c>
      <c r="J8656">
        <v>14</v>
      </c>
      <c r="K8656" t="s">
        <v>1689</v>
      </c>
      <c r="L8656">
        <v>2309</v>
      </c>
      <c r="M8656" t="s">
        <v>1690</v>
      </c>
      <c r="N8656" t="s">
        <v>1643</v>
      </c>
      <c r="O8656">
        <v>0</v>
      </c>
      <c r="P8656" t="s">
        <v>1350</v>
      </c>
    </row>
    <row r="8657" spans="1:16">
      <c r="A8657" t="s">
        <v>1688</v>
      </c>
      <c r="B8657" t="s">
        <v>1236</v>
      </c>
      <c r="C8657">
        <v>201006</v>
      </c>
      <c r="D8657">
        <v>0</v>
      </c>
      <c r="E8657" t="s">
        <v>1349</v>
      </c>
      <c r="F8657">
        <v>0</v>
      </c>
      <c r="G8657">
        <v>0</v>
      </c>
      <c r="H8657">
        <v>0</v>
      </c>
      <c r="I8657">
        <v>43112051101</v>
      </c>
      <c r="J8657">
        <v>14</v>
      </c>
      <c r="K8657" t="s">
        <v>1689</v>
      </c>
      <c r="L8657">
        <v>2309</v>
      </c>
      <c r="M8657" t="s">
        <v>1690</v>
      </c>
      <c r="N8657" t="s">
        <v>1643</v>
      </c>
      <c r="O8657">
        <v>0</v>
      </c>
      <c r="P8657" t="s">
        <v>1350</v>
      </c>
    </row>
    <row r="8658" spans="1:16">
      <c r="A8658" t="s">
        <v>1688</v>
      </c>
      <c r="B8658" t="s">
        <v>1237</v>
      </c>
      <c r="C8658">
        <v>201006</v>
      </c>
      <c r="D8658">
        <v>0</v>
      </c>
      <c r="E8658" t="s">
        <v>1349</v>
      </c>
      <c r="F8658">
        <v>0</v>
      </c>
      <c r="G8658">
        <v>0</v>
      </c>
      <c r="H8658">
        <v>0</v>
      </c>
      <c r="I8658">
        <v>43112052800</v>
      </c>
      <c r="J8658">
        <v>14</v>
      </c>
      <c r="K8658" t="s">
        <v>1689</v>
      </c>
      <c r="L8658">
        <v>2309</v>
      </c>
      <c r="M8658" t="s">
        <v>1690</v>
      </c>
      <c r="N8658" t="s">
        <v>1643</v>
      </c>
      <c r="O8658">
        <v>0</v>
      </c>
      <c r="P8658" t="s">
        <v>1350</v>
      </c>
    </row>
    <row r="8659" spans="1:16">
      <c r="A8659" t="s">
        <v>1688</v>
      </c>
      <c r="B8659" t="s">
        <v>1310</v>
      </c>
      <c r="C8659">
        <v>201006</v>
      </c>
      <c r="D8659">
        <v>0</v>
      </c>
      <c r="E8659" t="s">
        <v>1349</v>
      </c>
      <c r="F8659">
        <v>0</v>
      </c>
      <c r="G8659">
        <v>0</v>
      </c>
      <c r="H8659">
        <v>0</v>
      </c>
      <c r="I8659">
        <v>43112054500</v>
      </c>
      <c r="J8659">
        <v>14</v>
      </c>
      <c r="K8659" t="s">
        <v>1689</v>
      </c>
      <c r="L8659">
        <v>2309</v>
      </c>
      <c r="M8659" t="s">
        <v>1690</v>
      </c>
      <c r="N8659" t="s">
        <v>1643</v>
      </c>
      <c r="O8659">
        <v>0</v>
      </c>
      <c r="P8659" t="s">
        <v>1350</v>
      </c>
    </row>
    <row r="8660" spans="1:16">
      <c r="A8660" t="s">
        <v>1688</v>
      </c>
      <c r="B8660" t="s">
        <v>1259</v>
      </c>
      <c r="C8660">
        <v>201006</v>
      </c>
      <c r="D8660">
        <v>0</v>
      </c>
      <c r="E8660" t="s">
        <v>1349</v>
      </c>
      <c r="F8660">
        <v>0</v>
      </c>
      <c r="G8660">
        <v>0</v>
      </c>
      <c r="H8660">
        <v>0</v>
      </c>
      <c r="I8660">
        <v>43112053700</v>
      </c>
      <c r="J8660">
        <v>14</v>
      </c>
      <c r="K8660" t="s">
        <v>1689</v>
      </c>
      <c r="L8660">
        <v>2309</v>
      </c>
      <c r="M8660" t="s">
        <v>1690</v>
      </c>
      <c r="N8660" t="s">
        <v>1643</v>
      </c>
      <c r="O8660">
        <v>0</v>
      </c>
      <c r="P8660" t="s">
        <v>1350</v>
      </c>
    </row>
    <row r="8661" spans="1:16">
      <c r="A8661" t="s">
        <v>1688</v>
      </c>
      <c r="B8661" t="s">
        <v>1238</v>
      </c>
      <c r="C8661">
        <v>201006</v>
      </c>
      <c r="D8661">
        <v>0</v>
      </c>
      <c r="E8661" t="s">
        <v>1349</v>
      </c>
      <c r="F8661">
        <v>0</v>
      </c>
      <c r="G8661">
        <v>0</v>
      </c>
      <c r="H8661">
        <v>0</v>
      </c>
      <c r="I8661">
        <v>43112056700</v>
      </c>
      <c r="J8661">
        <v>14</v>
      </c>
      <c r="K8661" t="s">
        <v>1689</v>
      </c>
      <c r="L8661">
        <v>2309</v>
      </c>
      <c r="M8661" t="s">
        <v>1690</v>
      </c>
      <c r="N8661" t="s">
        <v>1643</v>
      </c>
      <c r="O8661">
        <v>0</v>
      </c>
      <c r="P8661" t="s">
        <v>1350</v>
      </c>
    </row>
    <row r="8662" spans="1:16">
      <c r="A8662" t="s">
        <v>1688</v>
      </c>
      <c r="B8662" t="s">
        <v>1392</v>
      </c>
      <c r="C8662">
        <v>201006</v>
      </c>
      <c r="D8662">
        <v>0</v>
      </c>
      <c r="E8662" t="s">
        <v>1349</v>
      </c>
      <c r="F8662">
        <v>0</v>
      </c>
      <c r="G8662">
        <v>0</v>
      </c>
      <c r="H8662">
        <v>0</v>
      </c>
      <c r="I8662">
        <v>43112054800</v>
      </c>
      <c r="J8662">
        <v>14</v>
      </c>
      <c r="K8662" t="s">
        <v>1642</v>
      </c>
      <c r="L8662">
        <v>2309</v>
      </c>
      <c r="M8662" t="s">
        <v>1690</v>
      </c>
      <c r="N8662" t="s">
        <v>1643</v>
      </c>
      <c r="O8662">
        <v>0</v>
      </c>
      <c r="P8662" t="s">
        <v>1350</v>
      </c>
    </row>
    <row r="8663" spans="1:16">
      <c r="A8663" t="s">
        <v>1688</v>
      </c>
      <c r="B8663" t="s">
        <v>1239</v>
      </c>
      <c r="C8663">
        <v>201006</v>
      </c>
      <c r="D8663">
        <v>0</v>
      </c>
      <c r="E8663" t="s">
        <v>1349</v>
      </c>
      <c r="F8663">
        <v>0</v>
      </c>
      <c r="G8663">
        <v>0</v>
      </c>
      <c r="H8663">
        <v>0</v>
      </c>
      <c r="I8663">
        <v>43112057700</v>
      </c>
      <c r="J8663">
        <v>14</v>
      </c>
      <c r="K8663" t="s">
        <v>1689</v>
      </c>
      <c r="L8663">
        <v>2309</v>
      </c>
      <c r="M8663" t="s">
        <v>1690</v>
      </c>
      <c r="N8663" t="s">
        <v>1643</v>
      </c>
      <c r="O8663">
        <v>0</v>
      </c>
      <c r="P8663" t="s">
        <v>1350</v>
      </c>
    </row>
    <row r="8664" spans="1:16">
      <c r="A8664" t="s">
        <v>1688</v>
      </c>
      <c r="B8664" t="s">
        <v>1240</v>
      </c>
      <c r="C8664">
        <v>201006</v>
      </c>
      <c r="D8664">
        <v>0</v>
      </c>
      <c r="E8664" t="s">
        <v>1349</v>
      </c>
      <c r="F8664">
        <v>0</v>
      </c>
      <c r="G8664">
        <v>0</v>
      </c>
      <c r="H8664">
        <v>0</v>
      </c>
      <c r="I8664">
        <v>43112056900</v>
      </c>
      <c r="J8664">
        <v>14</v>
      </c>
      <c r="K8664" t="s">
        <v>1689</v>
      </c>
      <c r="L8664">
        <v>2309</v>
      </c>
      <c r="M8664" t="s">
        <v>1690</v>
      </c>
      <c r="N8664" t="s">
        <v>1643</v>
      </c>
      <c r="O8664">
        <v>0</v>
      </c>
      <c r="P8664" t="s">
        <v>1350</v>
      </c>
    </row>
    <row r="8665" spans="1:16">
      <c r="A8665" t="s">
        <v>1688</v>
      </c>
      <c r="B8665" t="s">
        <v>1311</v>
      </c>
      <c r="C8665">
        <v>201006</v>
      </c>
      <c r="D8665">
        <v>0</v>
      </c>
      <c r="E8665" t="s">
        <v>1349</v>
      </c>
      <c r="F8665">
        <v>0</v>
      </c>
      <c r="G8665">
        <v>0</v>
      </c>
      <c r="H8665">
        <v>0</v>
      </c>
      <c r="I8665">
        <v>43112059900</v>
      </c>
      <c r="J8665">
        <v>14</v>
      </c>
      <c r="K8665" t="s">
        <v>1689</v>
      </c>
      <c r="L8665">
        <v>2309</v>
      </c>
      <c r="M8665" t="s">
        <v>1690</v>
      </c>
      <c r="N8665" t="s">
        <v>1643</v>
      </c>
      <c r="O8665">
        <v>0</v>
      </c>
      <c r="P8665" t="s">
        <v>1350</v>
      </c>
    </row>
    <row r="8666" spans="1:16">
      <c r="A8666" t="s">
        <v>1688</v>
      </c>
      <c r="B8666" t="s">
        <v>1312</v>
      </c>
      <c r="C8666">
        <v>201006</v>
      </c>
      <c r="D8666">
        <v>0</v>
      </c>
      <c r="E8666" t="s">
        <v>1349</v>
      </c>
      <c r="F8666">
        <v>0</v>
      </c>
      <c r="G8666">
        <v>0</v>
      </c>
      <c r="H8666">
        <v>0</v>
      </c>
      <c r="I8666">
        <v>43112043602</v>
      </c>
      <c r="J8666">
        <v>14</v>
      </c>
      <c r="K8666" t="s">
        <v>1689</v>
      </c>
      <c r="L8666">
        <v>2309</v>
      </c>
      <c r="M8666" t="s">
        <v>1690</v>
      </c>
      <c r="N8666" t="s">
        <v>1643</v>
      </c>
      <c r="O8666">
        <v>0</v>
      </c>
      <c r="P8666" t="s">
        <v>1350</v>
      </c>
    </row>
    <row r="8667" spans="1:16">
      <c r="A8667" t="s">
        <v>1640</v>
      </c>
      <c r="B8667" t="s">
        <v>1711</v>
      </c>
      <c r="C8667">
        <v>201007</v>
      </c>
      <c r="D8667">
        <v>0</v>
      </c>
      <c r="E8667" t="s">
        <v>1349</v>
      </c>
      <c r="F8667">
        <v>0</v>
      </c>
      <c r="G8667">
        <v>0</v>
      </c>
      <c r="H8667">
        <v>0</v>
      </c>
      <c r="I8667">
        <v>43112061400</v>
      </c>
      <c r="J8667">
        <v>14</v>
      </c>
      <c r="K8667" t="s">
        <v>1642</v>
      </c>
      <c r="L8667">
        <v>2531</v>
      </c>
      <c r="M8667" t="s">
        <v>1214</v>
      </c>
      <c r="N8667" t="s">
        <v>1643</v>
      </c>
      <c r="O8667">
        <v>0</v>
      </c>
      <c r="P8667" t="s">
        <v>1350</v>
      </c>
    </row>
    <row r="8668" spans="1:16">
      <c r="A8668" t="s">
        <v>1640</v>
      </c>
      <c r="B8668" t="s">
        <v>1712</v>
      </c>
      <c r="C8668">
        <v>201007</v>
      </c>
      <c r="D8668">
        <v>0</v>
      </c>
      <c r="E8668" t="s">
        <v>1349</v>
      </c>
      <c r="F8668">
        <v>0</v>
      </c>
      <c r="G8668">
        <v>0</v>
      </c>
      <c r="H8668">
        <v>0</v>
      </c>
      <c r="I8668">
        <v>43112068000</v>
      </c>
      <c r="J8668">
        <v>14</v>
      </c>
      <c r="K8668" t="s">
        <v>1642</v>
      </c>
      <c r="L8668">
        <v>2531</v>
      </c>
      <c r="M8668" t="s">
        <v>1214</v>
      </c>
      <c r="N8668" t="s">
        <v>1643</v>
      </c>
      <c r="O8668">
        <v>0</v>
      </c>
      <c r="P8668" t="s">
        <v>1350</v>
      </c>
    </row>
    <row r="8669" spans="1:16">
      <c r="A8669" t="s">
        <v>1640</v>
      </c>
      <c r="B8669" t="s">
        <v>1713</v>
      </c>
      <c r="C8669">
        <v>201007</v>
      </c>
      <c r="D8669">
        <v>0</v>
      </c>
      <c r="E8669" t="s">
        <v>1349</v>
      </c>
      <c r="F8669">
        <v>0</v>
      </c>
      <c r="G8669">
        <v>0</v>
      </c>
      <c r="H8669">
        <v>0</v>
      </c>
      <c r="I8669">
        <v>43112057601</v>
      </c>
      <c r="J8669">
        <v>14</v>
      </c>
      <c r="K8669" t="s">
        <v>1642</v>
      </c>
      <c r="L8669">
        <v>2531</v>
      </c>
      <c r="M8669" t="s">
        <v>1214</v>
      </c>
      <c r="N8669" t="s">
        <v>1643</v>
      </c>
      <c r="O8669">
        <v>0</v>
      </c>
      <c r="P8669" t="s">
        <v>1350</v>
      </c>
    </row>
    <row r="8670" spans="1:16">
      <c r="A8670" t="s">
        <v>1688</v>
      </c>
      <c r="B8670" t="s">
        <v>1304</v>
      </c>
      <c r="C8670">
        <v>201007</v>
      </c>
      <c r="D8670">
        <v>0</v>
      </c>
      <c r="E8670" t="s">
        <v>1349</v>
      </c>
      <c r="F8670">
        <v>0</v>
      </c>
      <c r="G8670">
        <v>0</v>
      </c>
      <c r="H8670">
        <v>0</v>
      </c>
      <c r="I8670">
        <v>43112040600</v>
      </c>
      <c r="J8670">
        <v>14</v>
      </c>
      <c r="K8670" t="s">
        <v>1689</v>
      </c>
      <c r="L8670">
        <v>2309</v>
      </c>
      <c r="M8670" t="s">
        <v>1690</v>
      </c>
      <c r="N8670" t="s">
        <v>1643</v>
      </c>
      <c r="O8670">
        <v>0</v>
      </c>
      <c r="P8670" t="s">
        <v>1350</v>
      </c>
    </row>
    <row r="8671" spans="1:16">
      <c r="A8671" t="s">
        <v>1688</v>
      </c>
      <c r="B8671" t="s">
        <v>1305</v>
      </c>
      <c r="C8671">
        <v>201007</v>
      </c>
      <c r="D8671">
        <v>0</v>
      </c>
      <c r="E8671" t="s">
        <v>1349</v>
      </c>
      <c r="F8671">
        <v>0</v>
      </c>
      <c r="G8671">
        <v>0</v>
      </c>
      <c r="H8671">
        <v>0</v>
      </c>
      <c r="I8671">
        <v>43112042100</v>
      </c>
      <c r="J8671">
        <v>14</v>
      </c>
      <c r="K8671" t="s">
        <v>1689</v>
      </c>
      <c r="L8671">
        <v>2309</v>
      </c>
      <c r="M8671" t="s">
        <v>1690</v>
      </c>
      <c r="N8671" t="s">
        <v>1643</v>
      </c>
      <c r="O8671">
        <v>0</v>
      </c>
      <c r="P8671" t="s">
        <v>1350</v>
      </c>
    </row>
    <row r="8672" spans="1:16">
      <c r="A8672" t="s">
        <v>1688</v>
      </c>
      <c r="B8672" t="s">
        <v>1356</v>
      </c>
      <c r="C8672">
        <v>201007</v>
      </c>
      <c r="D8672">
        <v>0</v>
      </c>
      <c r="E8672" t="s">
        <v>1349</v>
      </c>
      <c r="F8672">
        <v>0</v>
      </c>
      <c r="G8672">
        <v>0</v>
      </c>
      <c r="H8672">
        <v>0</v>
      </c>
      <c r="I8672">
        <v>43112042202</v>
      </c>
      <c r="J8672">
        <v>14</v>
      </c>
      <c r="K8672" t="s">
        <v>1689</v>
      </c>
      <c r="L8672">
        <v>2309</v>
      </c>
      <c r="M8672" t="s">
        <v>1690</v>
      </c>
      <c r="N8672" t="s">
        <v>1643</v>
      </c>
      <c r="O8672">
        <v>0</v>
      </c>
      <c r="P8672" t="s">
        <v>1350</v>
      </c>
    </row>
    <row r="8673" spans="1:16">
      <c r="A8673" t="s">
        <v>1688</v>
      </c>
      <c r="B8673" t="s">
        <v>1255</v>
      </c>
      <c r="C8673">
        <v>201007</v>
      </c>
      <c r="D8673">
        <v>0</v>
      </c>
      <c r="E8673" t="s">
        <v>1349</v>
      </c>
      <c r="F8673">
        <v>0</v>
      </c>
      <c r="G8673">
        <v>0</v>
      </c>
      <c r="H8673">
        <v>0</v>
      </c>
      <c r="I8673">
        <v>43112040501</v>
      </c>
      <c r="J8673">
        <v>14</v>
      </c>
      <c r="K8673" t="s">
        <v>1689</v>
      </c>
      <c r="L8673">
        <v>2309</v>
      </c>
      <c r="M8673" t="s">
        <v>1690</v>
      </c>
      <c r="N8673" t="s">
        <v>1643</v>
      </c>
      <c r="O8673">
        <v>0</v>
      </c>
      <c r="P8673" t="s">
        <v>1350</v>
      </c>
    </row>
    <row r="8674" spans="1:16">
      <c r="A8674" t="s">
        <v>1688</v>
      </c>
      <c r="B8674" t="s">
        <v>1357</v>
      </c>
      <c r="C8674">
        <v>201007</v>
      </c>
      <c r="D8674">
        <v>0</v>
      </c>
      <c r="E8674" t="s">
        <v>1349</v>
      </c>
      <c r="F8674">
        <v>0</v>
      </c>
      <c r="G8674">
        <v>0</v>
      </c>
      <c r="H8674">
        <v>0</v>
      </c>
      <c r="I8674">
        <v>43112042901</v>
      </c>
      <c r="J8674">
        <v>14</v>
      </c>
      <c r="K8674" t="s">
        <v>1689</v>
      </c>
      <c r="L8674">
        <v>2309</v>
      </c>
      <c r="M8674" t="s">
        <v>1690</v>
      </c>
      <c r="N8674" t="s">
        <v>1643</v>
      </c>
      <c r="O8674">
        <v>0</v>
      </c>
      <c r="P8674" t="s">
        <v>1350</v>
      </c>
    </row>
    <row r="8675" spans="1:16">
      <c r="A8675" t="s">
        <v>1688</v>
      </c>
      <c r="B8675" t="s">
        <v>1234</v>
      </c>
      <c r="C8675">
        <v>201007</v>
      </c>
      <c r="D8675">
        <v>0</v>
      </c>
      <c r="E8675" t="s">
        <v>1349</v>
      </c>
      <c r="F8675">
        <v>0</v>
      </c>
      <c r="G8675">
        <v>0</v>
      </c>
      <c r="H8675">
        <v>0</v>
      </c>
      <c r="I8675">
        <v>43112046100</v>
      </c>
      <c r="J8675">
        <v>14</v>
      </c>
      <c r="K8675" t="s">
        <v>1689</v>
      </c>
      <c r="L8675">
        <v>2309</v>
      </c>
      <c r="M8675" t="s">
        <v>1690</v>
      </c>
      <c r="N8675" t="s">
        <v>1643</v>
      </c>
      <c r="O8675">
        <v>0</v>
      </c>
      <c r="P8675" t="s">
        <v>1350</v>
      </c>
    </row>
    <row r="8676" spans="1:16">
      <c r="A8676" t="s">
        <v>1688</v>
      </c>
      <c r="B8676" t="s">
        <v>1323</v>
      </c>
      <c r="C8676">
        <v>201007</v>
      </c>
      <c r="D8676">
        <v>0</v>
      </c>
      <c r="E8676" t="s">
        <v>1349</v>
      </c>
      <c r="F8676">
        <v>0</v>
      </c>
      <c r="G8676">
        <v>0</v>
      </c>
      <c r="H8676">
        <v>0</v>
      </c>
      <c r="I8676">
        <v>43112045300</v>
      </c>
      <c r="J8676">
        <v>14</v>
      </c>
      <c r="K8676" t="s">
        <v>1689</v>
      </c>
      <c r="L8676">
        <v>2309</v>
      </c>
      <c r="M8676" t="s">
        <v>1690</v>
      </c>
      <c r="N8676" t="s">
        <v>1643</v>
      </c>
      <c r="O8676">
        <v>0</v>
      </c>
      <c r="P8676" t="s">
        <v>1350</v>
      </c>
    </row>
    <row r="8677" spans="1:16">
      <c r="A8677" t="s">
        <v>1688</v>
      </c>
      <c r="B8677" t="s">
        <v>1256</v>
      </c>
      <c r="C8677">
        <v>201007</v>
      </c>
      <c r="D8677">
        <v>0</v>
      </c>
      <c r="E8677" t="s">
        <v>1349</v>
      </c>
      <c r="F8677">
        <v>0</v>
      </c>
      <c r="G8677">
        <v>0</v>
      </c>
      <c r="H8677">
        <v>0</v>
      </c>
      <c r="I8677">
        <v>43112047400</v>
      </c>
      <c r="J8677">
        <v>14</v>
      </c>
      <c r="K8677" t="s">
        <v>1689</v>
      </c>
      <c r="L8677">
        <v>2309</v>
      </c>
      <c r="M8677" t="s">
        <v>1690</v>
      </c>
      <c r="N8677" t="s">
        <v>1643</v>
      </c>
      <c r="O8677">
        <v>0</v>
      </c>
      <c r="P8677" t="s">
        <v>1350</v>
      </c>
    </row>
    <row r="8678" spans="1:16">
      <c r="A8678" t="s">
        <v>1688</v>
      </c>
      <c r="B8678" t="s">
        <v>1307</v>
      </c>
      <c r="C8678">
        <v>201007</v>
      </c>
      <c r="D8678">
        <v>0</v>
      </c>
      <c r="E8678" t="s">
        <v>1349</v>
      </c>
      <c r="F8678">
        <v>0</v>
      </c>
      <c r="G8678">
        <v>0</v>
      </c>
      <c r="H8678">
        <v>0</v>
      </c>
      <c r="I8678">
        <v>43112043202</v>
      </c>
      <c r="J8678">
        <v>14</v>
      </c>
      <c r="K8678" t="s">
        <v>1689</v>
      </c>
      <c r="L8678">
        <v>2309</v>
      </c>
      <c r="M8678" t="s">
        <v>1690</v>
      </c>
      <c r="N8678" t="s">
        <v>1643</v>
      </c>
      <c r="O8678">
        <v>0</v>
      </c>
      <c r="P8678" t="s">
        <v>1350</v>
      </c>
    </row>
    <row r="8679" spans="1:16">
      <c r="A8679" t="s">
        <v>1688</v>
      </c>
      <c r="B8679" t="s">
        <v>1324</v>
      </c>
      <c r="C8679">
        <v>201007</v>
      </c>
      <c r="D8679">
        <v>0</v>
      </c>
      <c r="E8679" t="s">
        <v>1349</v>
      </c>
      <c r="F8679">
        <v>0</v>
      </c>
      <c r="G8679">
        <v>0</v>
      </c>
      <c r="H8679">
        <v>0</v>
      </c>
      <c r="I8679">
        <v>43112048600</v>
      </c>
      <c r="J8679">
        <v>14</v>
      </c>
      <c r="K8679" t="s">
        <v>1689</v>
      </c>
      <c r="L8679">
        <v>2309</v>
      </c>
      <c r="M8679" t="s">
        <v>1690</v>
      </c>
      <c r="N8679" t="s">
        <v>1643</v>
      </c>
      <c r="O8679">
        <v>0</v>
      </c>
      <c r="P8679" t="s">
        <v>1350</v>
      </c>
    </row>
    <row r="8680" spans="1:16">
      <c r="A8680" t="s">
        <v>1688</v>
      </c>
      <c r="B8680" t="s">
        <v>1308</v>
      </c>
      <c r="C8680">
        <v>201007</v>
      </c>
      <c r="D8680">
        <v>0</v>
      </c>
      <c r="E8680" t="s">
        <v>1349</v>
      </c>
      <c r="F8680">
        <v>0</v>
      </c>
      <c r="G8680">
        <v>0</v>
      </c>
      <c r="H8680">
        <v>0</v>
      </c>
      <c r="I8680">
        <v>43112047001</v>
      </c>
      <c r="J8680">
        <v>14</v>
      </c>
      <c r="K8680" t="s">
        <v>1689</v>
      </c>
      <c r="L8680">
        <v>2309</v>
      </c>
      <c r="M8680" t="s">
        <v>1690</v>
      </c>
      <c r="N8680" t="s">
        <v>1643</v>
      </c>
      <c r="O8680">
        <v>0</v>
      </c>
      <c r="P8680" t="s">
        <v>1350</v>
      </c>
    </row>
    <row r="8681" spans="1:16">
      <c r="A8681" t="s">
        <v>1688</v>
      </c>
      <c r="B8681" t="s">
        <v>1257</v>
      </c>
      <c r="C8681">
        <v>201007</v>
      </c>
      <c r="D8681">
        <v>0</v>
      </c>
      <c r="E8681" t="s">
        <v>1349</v>
      </c>
      <c r="F8681">
        <v>0</v>
      </c>
      <c r="G8681">
        <v>0</v>
      </c>
      <c r="H8681">
        <v>0</v>
      </c>
      <c r="I8681">
        <v>43112051200</v>
      </c>
      <c r="J8681">
        <v>14</v>
      </c>
      <c r="K8681" t="s">
        <v>1689</v>
      </c>
      <c r="L8681">
        <v>2309</v>
      </c>
      <c r="M8681" t="s">
        <v>1690</v>
      </c>
      <c r="N8681" t="s">
        <v>1643</v>
      </c>
      <c r="O8681">
        <v>0</v>
      </c>
      <c r="P8681" t="s">
        <v>1350</v>
      </c>
    </row>
    <row r="8682" spans="1:16">
      <c r="A8682" t="s">
        <v>1688</v>
      </c>
      <c r="B8682" t="s">
        <v>1309</v>
      </c>
      <c r="C8682">
        <v>201007</v>
      </c>
      <c r="D8682">
        <v>0</v>
      </c>
      <c r="E8682" t="s">
        <v>1349</v>
      </c>
      <c r="F8682">
        <v>0</v>
      </c>
      <c r="G8682">
        <v>0</v>
      </c>
      <c r="H8682">
        <v>0</v>
      </c>
      <c r="I8682">
        <v>43112049600</v>
      </c>
      <c r="J8682">
        <v>14</v>
      </c>
      <c r="K8682" t="s">
        <v>1689</v>
      </c>
      <c r="L8682">
        <v>2309</v>
      </c>
      <c r="M8682" t="s">
        <v>1690</v>
      </c>
      <c r="N8682" t="s">
        <v>1643</v>
      </c>
      <c r="O8682">
        <v>0</v>
      </c>
      <c r="P8682" t="s">
        <v>1350</v>
      </c>
    </row>
    <row r="8683" spans="1:16">
      <c r="A8683" t="s">
        <v>1688</v>
      </c>
      <c r="B8683" t="s">
        <v>1258</v>
      </c>
      <c r="C8683">
        <v>201007</v>
      </c>
      <c r="D8683">
        <v>0</v>
      </c>
      <c r="E8683" t="s">
        <v>1349</v>
      </c>
      <c r="F8683">
        <v>0</v>
      </c>
      <c r="G8683">
        <v>0</v>
      </c>
      <c r="H8683">
        <v>0</v>
      </c>
      <c r="I8683">
        <v>43112051900</v>
      </c>
      <c r="J8683">
        <v>14</v>
      </c>
      <c r="K8683" t="s">
        <v>1689</v>
      </c>
      <c r="L8683">
        <v>2309</v>
      </c>
      <c r="M8683" t="s">
        <v>1690</v>
      </c>
      <c r="N8683" t="s">
        <v>1643</v>
      </c>
      <c r="O8683">
        <v>0</v>
      </c>
      <c r="P8683" t="s">
        <v>1350</v>
      </c>
    </row>
    <row r="8684" spans="1:16">
      <c r="A8684" t="s">
        <v>1688</v>
      </c>
      <c r="B8684" t="s">
        <v>1236</v>
      </c>
      <c r="C8684">
        <v>201007</v>
      </c>
      <c r="D8684">
        <v>0</v>
      </c>
      <c r="E8684" t="s">
        <v>1349</v>
      </c>
      <c r="F8684">
        <v>0</v>
      </c>
      <c r="G8684">
        <v>0</v>
      </c>
      <c r="H8684">
        <v>0</v>
      </c>
      <c r="I8684">
        <v>43112051101</v>
      </c>
      <c r="J8684">
        <v>14</v>
      </c>
      <c r="K8684" t="s">
        <v>1689</v>
      </c>
      <c r="L8684">
        <v>2309</v>
      </c>
      <c r="M8684" t="s">
        <v>1690</v>
      </c>
      <c r="N8684" t="s">
        <v>1643</v>
      </c>
      <c r="O8684">
        <v>0</v>
      </c>
      <c r="P8684" t="s">
        <v>1350</v>
      </c>
    </row>
    <row r="8685" spans="1:16">
      <c r="A8685" t="s">
        <v>1688</v>
      </c>
      <c r="B8685" t="s">
        <v>1237</v>
      </c>
      <c r="C8685">
        <v>201007</v>
      </c>
      <c r="D8685">
        <v>0</v>
      </c>
      <c r="E8685" t="s">
        <v>1349</v>
      </c>
      <c r="F8685">
        <v>0</v>
      </c>
      <c r="G8685">
        <v>0</v>
      </c>
      <c r="H8685">
        <v>0</v>
      </c>
      <c r="I8685">
        <v>43112052800</v>
      </c>
      <c r="J8685">
        <v>14</v>
      </c>
      <c r="K8685" t="s">
        <v>1689</v>
      </c>
      <c r="L8685">
        <v>2309</v>
      </c>
      <c r="M8685" t="s">
        <v>1690</v>
      </c>
      <c r="N8685" t="s">
        <v>1643</v>
      </c>
      <c r="O8685">
        <v>0</v>
      </c>
      <c r="P8685" t="s">
        <v>1350</v>
      </c>
    </row>
    <row r="8686" spans="1:16">
      <c r="A8686" t="s">
        <v>1688</v>
      </c>
      <c r="B8686" t="s">
        <v>1310</v>
      </c>
      <c r="C8686">
        <v>201007</v>
      </c>
      <c r="D8686">
        <v>0</v>
      </c>
      <c r="E8686" t="s">
        <v>1349</v>
      </c>
      <c r="F8686">
        <v>0</v>
      </c>
      <c r="G8686">
        <v>0</v>
      </c>
      <c r="H8686">
        <v>0</v>
      </c>
      <c r="I8686">
        <v>43112054500</v>
      </c>
      <c r="J8686">
        <v>14</v>
      </c>
      <c r="K8686" t="s">
        <v>1689</v>
      </c>
      <c r="L8686">
        <v>2309</v>
      </c>
      <c r="M8686" t="s">
        <v>1690</v>
      </c>
      <c r="N8686" t="s">
        <v>1643</v>
      </c>
      <c r="O8686">
        <v>0</v>
      </c>
      <c r="P8686" t="s">
        <v>1350</v>
      </c>
    </row>
    <row r="8687" spans="1:16">
      <c r="A8687" t="s">
        <v>1688</v>
      </c>
      <c r="B8687" t="s">
        <v>1259</v>
      </c>
      <c r="C8687">
        <v>201007</v>
      </c>
      <c r="D8687">
        <v>0</v>
      </c>
      <c r="E8687" t="s">
        <v>1349</v>
      </c>
      <c r="F8687">
        <v>0</v>
      </c>
      <c r="G8687">
        <v>0</v>
      </c>
      <c r="H8687">
        <v>0</v>
      </c>
      <c r="I8687">
        <v>43112053700</v>
      </c>
      <c r="J8687">
        <v>14</v>
      </c>
      <c r="K8687" t="s">
        <v>1689</v>
      </c>
      <c r="L8687">
        <v>2309</v>
      </c>
      <c r="M8687" t="s">
        <v>1690</v>
      </c>
      <c r="N8687" t="s">
        <v>1643</v>
      </c>
      <c r="O8687">
        <v>0</v>
      </c>
      <c r="P8687" t="s">
        <v>1350</v>
      </c>
    </row>
    <row r="8688" spans="1:16">
      <c r="A8688" t="s">
        <v>1688</v>
      </c>
      <c r="B8688" t="s">
        <v>1238</v>
      </c>
      <c r="C8688">
        <v>201007</v>
      </c>
      <c r="D8688">
        <v>0</v>
      </c>
      <c r="E8688" t="s">
        <v>1349</v>
      </c>
      <c r="F8688">
        <v>0</v>
      </c>
      <c r="G8688">
        <v>0</v>
      </c>
      <c r="H8688">
        <v>0</v>
      </c>
      <c r="I8688">
        <v>43112056700</v>
      </c>
      <c r="J8688">
        <v>14</v>
      </c>
      <c r="K8688" t="s">
        <v>1689</v>
      </c>
      <c r="L8688">
        <v>2309</v>
      </c>
      <c r="M8688" t="s">
        <v>1690</v>
      </c>
      <c r="N8688" t="s">
        <v>1643</v>
      </c>
      <c r="O8688">
        <v>0</v>
      </c>
      <c r="P8688" t="s">
        <v>1350</v>
      </c>
    </row>
    <row r="8689" spans="1:16">
      <c r="A8689" t="s">
        <v>1688</v>
      </c>
      <c r="B8689" t="s">
        <v>1392</v>
      </c>
      <c r="C8689">
        <v>201007</v>
      </c>
      <c r="D8689">
        <v>0</v>
      </c>
      <c r="E8689" t="s">
        <v>1349</v>
      </c>
      <c r="F8689">
        <v>0</v>
      </c>
      <c r="G8689">
        <v>0</v>
      </c>
      <c r="H8689">
        <v>0</v>
      </c>
      <c r="I8689">
        <v>43112054800</v>
      </c>
      <c r="J8689">
        <v>14</v>
      </c>
      <c r="K8689" t="s">
        <v>1642</v>
      </c>
      <c r="L8689">
        <v>2309</v>
      </c>
      <c r="M8689" t="s">
        <v>1690</v>
      </c>
      <c r="N8689" t="s">
        <v>1643</v>
      </c>
      <c r="O8689">
        <v>0</v>
      </c>
      <c r="P8689" t="s">
        <v>1350</v>
      </c>
    </row>
    <row r="8690" spans="1:16">
      <c r="A8690" t="s">
        <v>1688</v>
      </c>
      <c r="B8690" t="s">
        <v>1239</v>
      </c>
      <c r="C8690">
        <v>201007</v>
      </c>
      <c r="D8690">
        <v>0</v>
      </c>
      <c r="E8690" t="s">
        <v>1349</v>
      </c>
      <c r="F8690">
        <v>0</v>
      </c>
      <c r="G8690">
        <v>0</v>
      </c>
      <c r="H8690">
        <v>0</v>
      </c>
      <c r="I8690">
        <v>43112057700</v>
      </c>
      <c r="J8690">
        <v>14</v>
      </c>
      <c r="K8690" t="s">
        <v>1689</v>
      </c>
      <c r="L8690">
        <v>2309</v>
      </c>
      <c r="M8690" t="s">
        <v>1690</v>
      </c>
      <c r="N8690" t="s">
        <v>1643</v>
      </c>
      <c r="O8690">
        <v>0</v>
      </c>
      <c r="P8690" t="s">
        <v>1350</v>
      </c>
    </row>
    <row r="8691" spans="1:16">
      <c r="A8691" t="s">
        <v>1688</v>
      </c>
      <c r="B8691" t="s">
        <v>1240</v>
      </c>
      <c r="C8691">
        <v>201007</v>
      </c>
      <c r="D8691">
        <v>0</v>
      </c>
      <c r="E8691" t="s">
        <v>1349</v>
      </c>
      <c r="F8691">
        <v>0</v>
      </c>
      <c r="G8691">
        <v>0</v>
      </c>
      <c r="H8691">
        <v>0</v>
      </c>
      <c r="I8691">
        <v>43112056900</v>
      </c>
      <c r="J8691">
        <v>14</v>
      </c>
      <c r="K8691" t="s">
        <v>1689</v>
      </c>
      <c r="L8691">
        <v>2309</v>
      </c>
      <c r="M8691" t="s">
        <v>1690</v>
      </c>
      <c r="N8691" t="s">
        <v>1643</v>
      </c>
      <c r="O8691">
        <v>0</v>
      </c>
      <c r="P8691" t="s">
        <v>1350</v>
      </c>
    </row>
    <row r="8692" spans="1:16">
      <c r="A8692" t="s">
        <v>1688</v>
      </c>
      <c r="B8692" t="s">
        <v>1311</v>
      </c>
      <c r="C8692">
        <v>201007</v>
      </c>
      <c r="D8692">
        <v>0</v>
      </c>
      <c r="E8692" t="s">
        <v>1349</v>
      </c>
      <c r="F8692">
        <v>0</v>
      </c>
      <c r="G8692">
        <v>0</v>
      </c>
      <c r="H8692">
        <v>0</v>
      </c>
      <c r="I8692">
        <v>43112059900</v>
      </c>
      <c r="J8692">
        <v>14</v>
      </c>
      <c r="K8692" t="s">
        <v>1689</v>
      </c>
      <c r="L8692">
        <v>2309</v>
      </c>
      <c r="M8692" t="s">
        <v>1690</v>
      </c>
      <c r="N8692" t="s">
        <v>1643</v>
      </c>
      <c r="O8692">
        <v>0</v>
      </c>
      <c r="P8692" t="s">
        <v>1350</v>
      </c>
    </row>
    <row r="8693" spans="1:16">
      <c r="A8693" t="s">
        <v>1688</v>
      </c>
      <c r="B8693" t="s">
        <v>1312</v>
      </c>
      <c r="C8693">
        <v>201007</v>
      </c>
      <c r="D8693">
        <v>0</v>
      </c>
      <c r="E8693" t="s">
        <v>1349</v>
      </c>
      <c r="F8693">
        <v>0</v>
      </c>
      <c r="G8693">
        <v>0</v>
      </c>
      <c r="H8693">
        <v>0</v>
      </c>
      <c r="I8693">
        <v>43112043602</v>
      </c>
      <c r="J8693">
        <v>14</v>
      </c>
      <c r="K8693" t="s">
        <v>1689</v>
      </c>
      <c r="L8693">
        <v>2309</v>
      </c>
      <c r="M8693" t="s">
        <v>1690</v>
      </c>
      <c r="N8693" t="s">
        <v>1643</v>
      </c>
      <c r="O8693">
        <v>0</v>
      </c>
      <c r="P8693" t="s">
        <v>1350</v>
      </c>
    </row>
    <row r="8694" spans="1:16">
      <c r="A8694" t="s">
        <v>1640</v>
      </c>
      <c r="B8694" t="s">
        <v>1711</v>
      </c>
      <c r="C8694">
        <v>201008</v>
      </c>
      <c r="D8694">
        <v>0</v>
      </c>
      <c r="E8694" t="s">
        <v>1349</v>
      </c>
      <c r="F8694">
        <v>0</v>
      </c>
      <c r="G8694">
        <v>0</v>
      </c>
      <c r="H8694">
        <v>0</v>
      </c>
      <c r="I8694">
        <v>43112061400</v>
      </c>
      <c r="J8694">
        <v>14</v>
      </c>
      <c r="K8694" t="s">
        <v>1642</v>
      </c>
      <c r="L8694">
        <v>2531</v>
      </c>
      <c r="M8694" t="s">
        <v>1214</v>
      </c>
      <c r="N8694" t="s">
        <v>1643</v>
      </c>
      <c r="O8694">
        <v>0</v>
      </c>
      <c r="P8694" t="s">
        <v>1350</v>
      </c>
    </row>
    <row r="8695" spans="1:16">
      <c r="A8695" t="s">
        <v>1640</v>
      </c>
      <c r="B8695" t="s">
        <v>1712</v>
      </c>
      <c r="C8695">
        <v>201008</v>
      </c>
      <c r="D8695">
        <v>0</v>
      </c>
      <c r="E8695" t="s">
        <v>1349</v>
      </c>
      <c r="F8695">
        <v>0</v>
      </c>
      <c r="G8695">
        <v>0</v>
      </c>
      <c r="H8695">
        <v>0</v>
      </c>
      <c r="I8695">
        <v>43112068000</v>
      </c>
      <c r="J8695">
        <v>14</v>
      </c>
      <c r="K8695" t="s">
        <v>1642</v>
      </c>
      <c r="L8695">
        <v>2531</v>
      </c>
      <c r="M8695" t="s">
        <v>1214</v>
      </c>
      <c r="N8695" t="s">
        <v>1643</v>
      </c>
      <c r="O8695">
        <v>0</v>
      </c>
      <c r="P8695" t="s">
        <v>1350</v>
      </c>
    </row>
    <row r="8696" spans="1:16">
      <c r="A8696" t="s">
        <v>1640</v>
      </c>
      <c r="B8696" t="s">
        <v>1713</v>
      </c>
      <c r="C8696">
        <v>201008</v>
      </c>
      <c r="D8696">
        <v>0</v>
      </c>
      <c r="E8696" t="s">
        <v>1349</v>
      </c>
      <c r="F8696">
        <v>0</v>
      </c>
      <c r="G8696">
        <v>0</v>
      </c>
      <c r="H8696">
        <v>0</v>
      </c>
      <c r="I8696">
        <v>43112057601</v>
      </c>
      <c r="J8696">
        <v>14</v>
      </c>
      <c r="K8696" t="s">
        <v>1642</v>
      </c>
      <c r="L8696">
        <v>2531</v>
      </c>
      <c r="M8696" t="s">
        <v>1214</v>
      </c>
      <c r="N8696" t="s">
        <v>1643</v>
      </c>
      <c r="O8696">
        <v>0</v>
      </c>
      <c r="P8696" t="s">
        <v>1350</v>
      </c>
    </row>
    <row r="8697" spans="1:16">
      <c r="A8697" t="s">
        <v>1688</v>
      </c>
      <c r="B8697" t="s">
        <v>1304</v>
      </c>
      <c r="C8697">
        <v>201008</v>
      </c>
      <c r="D8697">
        <v>0</v>
      </c>
      <c r="E8697" t="s">
        <v>1349</v>
      </c>
      <c r="F8697">
        <v>0</v>
      </c>
      <c r="G8697">
        <v>0</v>
      </c>
      <c r="H8697">
        <v>0</v>
      </c>
      <c r="I8697">
        <v>43112040600</v>
      </c>
      <c r="J8697">
        <v>14</v>
      </c>
      <c r="K8697" t="s">
        <v>1689</v>
      </c>
      <c r="L8697">
        <v>2309</v>
      </c>
      <c r="M8697" t="s">
        <v>1690</v>
      </c>
      <c r="N8697" t="s">
        <v>1643</v>
      </c>
      <c r="O8697">
        <v>0</v>
      </c>
      <c r="P8697" t="s">
        <v>1350</v>
      </c>
    </row>
    <row r="8698" spans="1:16">
      <c r="A8698" t="s">
        <v>1688</v>
      </c>
      <c r="B8698" t="s">
        <v>1305</v>
      </c>
      <c r="C8698">
        <v>201008</v>
      </c>
      <c r="D8698">
        <v>0</v>
      </c>
      <c r="E8698" t="s">
        <v>1349</v>
      </c>
      <c r="F8698">
        <v>0</v>
      </c>
      <c r="G8698">
        <v>0</v>
      </c>
      <c r="H8698">
        <v>0</v>
      </c>
      <c r="I8698">
        <v>43112042100</v>
      </c>
      <c r="J8698">
        <v>14</v>
      </c>
      <c r="K8698" t="s">
        <v>1689</v>
      </c>
      <c r="L8698">
        <v>2309</v>
      </c>
      <c r="M8698" t="s">
        <v>1690</v>
      </c>
      <c r="N8698" t="s">
        <v>1643</v>
      </c>
      <c r="O8698">
        <v>0</v>
      </c>
      <c r="P8698" t="s">
        <v>1350</v>
      </c>
    </row>
    <row r="8699" spans="1:16">
      <c r="A8699" t="s">
        <v>1688</v>
      </c>
      <c r="B8699" t="s">
        <v>1356</v>
      </c>
      <c r="C8699">
        <v>201008</v>
      </c>
      <c r="D8699">
        <v>0</v>
      </c>
      <c r="E8699" t="s">
        <v>1349</v>
      </c>
      <c r="F8699">
        <v>0</v>
      </c>
      <c r="G8699">
        <v>0</v>
      </c>
      <c r="H8699">
        <v>0</v>
      </c>
      <c r="I8699">
        <v>43112042202</v>
      </c>
      <c r="J8699">
        <v>14</v>
      </c>
      <c r="K8699" t="s">
        <v>1689</v>
      </c>
      <c r="L8699">
        <v>2309</v>
      </c>
      <c r="M8699" t="s">
        <v>1690</v>
      </c>
      <c r="N8699" t="s">
        <v>1643</v>
      </c>
      <c r="O8699">
        <v>0</v>
      </c>
      <c r="P8699" t="s">
        <v>1350</v>
      </c>
    </row>
    <row r="8700" spans="1:16">
      <c r="A8700" t="s">
        <v>1688</v>
      </c>
      <c r="B8700" t="s">
        <v>1255</v>
      </c>
      <c r="C8700">
        <v>201008</v>
      </c>
      <c r="D8700">
        <v>0</v>
      </c>
      <c r="E8700" t="s">
        <v>1349</v>
      </c>
      <c r="F8700">
        <v>0</v>
      </c>
      <c r="G8700">
        <v>0</v>
      </c>
      <c r="H8700">
        <v>0</v>
      </c>
      <c r="I8700">
        <v>43112040501</v>
      </c>
      <c r="J8700">
        <v>14</v>
      </c>
      <c r="K8700" t="s">
        <v>1689</v>
      </c>
      <c r="L8700">
        <v>2309</v>
      </c>
      <c r="M8700" t="s">
        <v>1690</v>
      </c>
      <c r="N8700" t="s">
        <v>1643</v>
      </c>
      <c r="O8700">
        <v>0</v>
      </c>
      <c r="P8700" t="s">
        <v>1350</v>
      </c>
    </row>
    <row r="8701" spans="1:16">
      <c r="A8701" t="s">
        <v>1688</v>
      </c>
      <c r="B8701" t="s">
        <v>1357</v>
      </c>
      <c r="C8701">
        <v>201008</v>
      </c>
      <c r="D8701">
        <v>0</v>
      </c>
      <c r="E8701" t="s">
        <v>1349</v>
      </c>
      <c r="F8701">
        <v>0</v>
      </c>
      <c r="G8701">
        <v>0</v>
      </c>
      <c r="H8701">
        <v>0</v>
      </c>
      <c r="I8701">
        <v>43112042901</v>
      </c>
      <c r="J8701">
        <v>14</v>
      </c>
      <c r="K8701" t="s">
        <v>1689</v>
      </c>
      <c r="L8701">
        <v>2309</v>
      </c>
      <c r="M8701" t="s">
        <v>1690</v>
      </c>
      <c r="N8701" t="s">
        <v>1643</v>
      </c>
      <c r="O8701">
        <v>0</v>
      </c>
      <c r="P8701" t="s">
        <v>1350</v>
      </c>
    </row>
    <row r="8702" spans="1:16">
      <c r="A8702" t="s">
        <v>1688</v>
      </c>
      <c r="B8702" t="s">
        <v>1234</v>
      </c>
      <c r="C8702">
        <v>201008</v>
      </c>
      <c r="D8702">
        <v>0</v>
      </c>
      <c r="E8702" t="s">
        <v>1349</v>
      </c>
      <c r="F8702">
        <v>0</v>
      </c>
      <c r="G8702">
        <v>0</v>
      </c>
      <c r="H8702">
        <v>0</v>
      </c>
      <c r="I8702">
        <v>43112046100</v>
      </c>
      <c r="J8702">
        <v>14</v>
      </c>
      <c r="K8702" t="s">
        <v>1689</v>
      </c>
      <c r="L8702">
        <v>2309</v>
      </c>
      <c r="M8702" t="s">
        <v>1690</v>
      </c>
      <c r="N8702" t="s">
        <v>1643</v>
      </c>
      <c r="O8702">
        <v>0</v>
      </c>
      <c r="P8702" t="s">
        <v>1350</v>
      </c>
    </row>
    <row r="8703" spans="1:16">
      <c r="A8703" t="s">
        <v>1688</v>
      </c>
      <c r="B8703" t="s">
        <v>1323</v>
      </c>
      <c r="C8703">
        <v>201008</v>
      </c>
      <c r="D8703">
        <v>0</v>
      </c>
      <c r="E8703" t="s">
        <v>1349</v>
      </c>
      <c r="F8703">
        <v>0</v>
      </c>
      <c r="G8703">
        <v>0</v>
      </c>
      <c r="H8703">
        <v>0</v>
      </c>
      <c r="I8703">
        <v>43112045300</v>
      </c>
      <c r="J8703">
        <v>14</v>
      </c>
      <c r="K8703" t="s">
        <v>1689</v>
      </c>
      <c r="L8703">
        <v>2309</v>
      </c>
      <c r="M8703" t="s">
        <v>1690</v>
      </c>
      <c r="N8703" t="s">
        <v>1643</v>
      </c>
      <c r="O8703">
        <v>0</v>
      </c>
      <c r="P8703" t="s">
        <v>1350</v>
      </c>
    </row>
    <row r="8704" spans="1:16">
      <c r="A8704" t="s">
        <v>1688</v>
      </c>
      <c r="B8704" t="s">
        <v>1256</v>
      </c>
      <c r="C8704">
        <v>201008</v>
      </c>
      <c r="D8704">
        <v>0</v>
      </c>
      <c r="E8704" t="s">
        <v>1349</v>
      </c>
      <c r="F8704">
        <v>0</v>
      </c>
      <c r="G8704">
        <v>0</v>
      </c>
      <c r="H8704">
        <v>0</v>
      </c>
      <c r="I8704">
        <v>43112047400</v>
      </c>
      <c r="J8704">
        <v>14</v>
      </c>
      <c r="K8704" t="s">
        <v>1689</v>
      </c>
      <c r="L8704">
        <v>2309</v>
      </c>
      <c r="M8704" t="s">
        <v>1690</v>
      </c>
      <c r="N8704" t="s">
        <v>1643</v>
      </c>
      <c r="O8704">
        <v>0</v>
      </c>
      <c r="P8704" t="s">
        <v>1350</v>
      </c>
    </row>
    <row r="8705" spans="1:16">
      <c r="A8705" t="s">
        <v>1688</v>
      </c>
      <c r="B8705" t="s">
        <v>1307</v>
      </c>
      <c r="C8705">
        <v>201008</v>
      </c>
      <c r="D8705">
        <v>0</v>
      </c>
      <c r="E8705" t="s">
        <v>1349</v>
      </c>
      <c r="F8705">
        <v>0</v>
      </c>
      <c r="G8705">
        <v>0</v>
      </c>
      <c r="H8705">
        <v>0</v>
      </c>
      <c r="I8705">
        <v>43112043202</v>
      </c>
      <c r="J8705">
        <v>14</v>
      </c>
      <c r="K8705" t="s">
        <v>1689</v>
      </c>
      <c r="L8705">
        <v>2309</v>
      </c>
      <c r="M8705" t="s">
        <v>1690</v>
      </c>
      <c r="N8705" t="s">
        <v>1643</v>
      </c>
      <c r="O8705">
        <v>0</v>
      </c>
      <c r="P8705" t="s">
        <v>1350</v>
      </c>
    </row>
    <row r="8706" spans="1:16">
      <c r="A8706" t="s">
        <v>1688</v>
      </c>
      <c r="B8706" t="s">
        <v>1324</v>
      </c>
      <c r="C8706">
        <v>201008</v>
      </c>
      <c r="D8706">
        <v>0</v>
      </c>
      <c r="E8706" t="s">
        <v>1349</v>
      </c>
      <c r="F8706">
        <v>0</v>
      </c>
      <c r="G8706">
        <v>0</v>
      </c>
      <c r="H8706">
        <v>0</v>
      </c>
      <c r="I8706">
        <v>43112048600</v>
      </c>
      <c r="J8706">
        <v>14</v>
      </c>
      <c r="K8706" t="s">
        <v>1689</v>
      </c>
      <c r="L8706">
        <v>2309</v>
      </c>
      <c r="M8706" t="s">
        <v>1690</v>
      </c>
      <c r="N8706" t="s">
        <v>1643</v>
      </c>
      <c r="O8706">
        <v>0</v>
      </c>
      <c r="P8706" t="s">
        <v>1350</v>
      </c>
    </row>
    <row r="8707" spans="1:16">
      <c r="A8707" t="s">
        <v>1688</v>
      </c>
      <c r="B8707" t="s">
        <v>1308</v>
      </c>
      <c r="C8707">
        <v>201008</v>
      </c>
      <c r="D8707">
        <v>0</v>
      </c>
      <c r="E8707" t="s">
        <v>1349</v>
      </c>
      <c r="F8707">
        <v>0</v>
      </c>
      <c r="G8707">
        <v>0</v>
      </c>
      <c r="H8707">
        <v>0</v>
      </c>
      <c r="I8707">
        <v>43112047001</v>
      </c>
      <c r="J8707">
        <v>14</v>
      </c>
      <c r="K8707" t="s">
        <v>1689</v>
      </c>
      <c r="L8707">
        <v>2309</v>
      </c>
      <c r="M8707" t="s">
        <v>1690</v>
      </c>
      <c r="N8707" t="s">
        <v>1643</v>
      </c>
      <c r="O8707">
        <v>0</v>
      </c>
      <c r="P8707" t="s">
        <v>1350</v>
      </c>
    </row>
    <row r="8708" spans="1:16">
      <c r="A8708" t="s">
        <v>1688</v>
      </c>
      <c r="B8708" t="s">
        <v>1257</v>
      </c>
      <c r="C8708">
        <v>201008</v>
      </c>
      <c r="D8708">
        <v>0</v>
      </c>
      <c r="E8708" t="s">
        <v>1349</v>
      </c>
      <c r="F8708">
        <v>0</v>
      </c>
      <c r="G8708">
        <v>0</v>
      </c>
      <c r="H8708">
        <v>0</v>
      </c>
      <c r="I8708">
        <v>43112051200</v>
      </c>
      <c r="J8708">
        <v>14</v>
      </c>
      <c r="K8708" t="s">
        <v>1689</v>
      </c>
      <c r="L8708">
        <v>2309</v>
      </c>
      <c r="M8708" t="s">
        <v>1690</v>
      </c>
      <c r="N8708" t="s">
        <v>1643</v>
      </c>
      <c r="O8708">
        <v>0</v>
      </c>
      <c r="P8708" t="s">
        <v>1350</v>
      </c>
    </row>
    <row r="8709" spans="1:16">
      <c r="A8709" t="s">
        <v>1688</v>
      </c>
      <c r="B8709" t="s">
        <v>1309</v>
      </c>
      <c r="C8709">
        <v>201008</v>
      </c>
      <c r="D8709">
        <v>0</v>
      </c>
      <c r="E8709" t="s">
        <v>1349</v>
      </c>
      <c r="F8709">
        <v>0</v>
      </c>
      <c r="G8709">
        <v>0</v>
      </c>
      <c r="H8709">
        <v>0</v>
      </c>
      <c r="I8709">
        <v>43112049600</v>
      </c>
      <c r="J8709">
        <v>14</v>
      </c>
      <c r="K8709" t="s">
        <v>1689</v>
      </c>
      <c r="L8709">
        <v>2309</v>
      </c>
      <c r="M8709" t="s">
        <v>1690</v>
      </c>
      <c r="N8709" t="s">
        <v>1643</v>
      </c>
      <c r="O8709">
        <v>0</v>
      </c>
      <c r="P8709" t="s">
        <v>1350</v>
      </c>
    </row>
    <row r="8710" spans="1:16">
      <c r="A8710" t="s">
        <v>1688</v>
      </c>
      <c r="B8710" t="s">
        <v>1258</v>
      </c>
      <c r="C8710">
        <v>201008</v>
      </c>
      <c r="D8710">
        <v>0</v>
      </c>
      <c r="E8710" t="s">
        <v>1349</v>
      </c>
      <c r="F8710">
        <v>0</v>
      </c>
      <c r="G8710">
        <v>0</v>
      </c>
      <c r="H8710">
        <v>0</v>
      </c>
      <c r="I8710">
        <v>43112051900</v>
      </c>
      <c r="J8710">
        <v>14</v>
      </c>
      <c r="K8710" t="s">
        <v>1689</v>
      </c>
      <c r="L8710">
        <v>2309</v>
      </c>
      <c r="M8710" t="s">
        <v>1690</v>
      </c>
      <c r="N8710" t="s">
        <v>1643</v>
      </c>
      <c r="O8710">
        <v>0</v>
      </c>
      <c r="P8710" t="s">
        <v>1350</v>
      </c>
    </row>
    <row r="8711" spans="1:16">
      <c r="A8711" t="s">
        <v>1688</v>
      </c>
      <c r="B8711" t="s">
        <v>1236</v>
      </c>
      <c r="C8711">
        <v>201008</v>
      </c>
      <c r="D8711">
        <v>0</v>
      </c>
      <c r="E8711" t="s">
        <v>1349</v>
      </c>
      <c r="F8711">
        <v>0</v>
      </c>
      <c r="G8711">
        <v>0</v>
      </c>
      <c r="H8711">
        <v>0</v>
      </c>
      <c r="I8711">
        <v>43112051101</v>
      </c>
      <c r="J8711">
        <v>14</v>
      </c>
      <c r="K8711" t="s">
        <v>1689</v>
      </c>
      <c r="L8711">
        <v>2309</v>
      </c>
      <c r="M8711" t="s">
        <v>1690</v>
      </c>
      <c r="N8711" t="s">
        <v>1643</v>
      </c>
      <c r="O8711">
        <v>0</v>
      </c>
      <c r="P8711" t="s">
        <v>1350</v>
      </c>
    </row>
    <row r="8712" spans="1:16">
      <c r="A8712" t="s">
        <v>1688</v>
      </c>
      <c r="B8712" t="s">
        <v>1237</v>
      </c>
      <c r="C8712">
        <v>201008</v>
      </c>
      <c r="D8712">
        <v>0</v>
      </c>
      <c r="E8712" t="s">
        <v>1349</v>
      </c>
      <c r="F8712">
        <v>0</v>
      </c>
      <c r="G8712">
        <v>0</v>
      </c>
      <c r="H8712">
        <v>0</v>
      </c>
      <c r="I8712">
        <v>43112052800</v>
      </c>
      <c r="J8712">
        <v>14</v>
      </c>
      <c r="K8712" t="s">
        <v>1689</v>
      </c>
      <c r="L8712">
        <v>2309</v>
      </c>
      <c r="M8712" t="s">
        <v>1690</v>
      </c>
      <c r="N8712" t="s">
        <v>1643</v>
      </c>
      <c r="O8712">
        <v>0</v>
      </c>
      <c r="P8712" t="s">
        <v>1350</v>
      </c>
    </row>
    <row r="8713" spans="1:16">
      <c r="A8713" t="s">
        <v>1688</v>
      </c>
      <c r="B8713" t="s">
        <v>1310</v>
      </c>
      <c r="C8713">
        <v>201008</v>
      </c>
      <c r="D8713">
        <v>0</v>
      </c>
      <c r="E8713" t="s">
        <v>1349</v>
      </c>
      <c r="F8713">
        <v>0</v>
      </c>
      <c r="G8713">
        <v>0</v>
      </c>
      <c r="H8713">
        <v>0</v>
      </c>
      <c r="I8713">
        <v>43112054500</v>
      </c>
      <c r="J8713">
        <v>14</v>
      </c>
      <c r="K8713" t="s">
        <v>1689</v>
      </c>
      <c r="L8713">
        <v>2309</v>
      </c>
      <c r="M8713" t="s">
        <v>1690</v>
      </c>
      <c r="N8713" t="s">
        <v>1643</v>
      </c>
      <c r="O8713">
        <v>0</v>
      </c>
      <c r="P8713" t="s">
        <v>1350</v>
      </c>
    </row>
    <row r="8714" spans="1:16">
      <c r="A8714" t="s">
        <v>1688</v>
      </c>
      <c r="B8714" t="s">
        <v>1259</v>
      </c>
      <c r="C8714">
        <v>201008</v>
      </c>
      <c r="D8714">
        <v>0</v>
      </c>
      <c r="E8714" t="s">
        <v>1349</v>
      </c>
      <c r="F8714">
        <v>0</v>
      </c>
      <c r="G8714">
        <v>0</v>
      </c>
      <c r="H8714">
        <v>0</v>
      </c>
      <c r="I8714">
        <v>43112053700</v>
      </c>
      <c r="J8714">
        <v>14</v>
      </c>
      <c r="K8714" t="s">
        <v>1689</v>
      </c>
      <c r="L8714">
        <v>2309</v>
      </c>
      <c r="M8714" t="s">
        <v>1690</v>
      </c>
      <c r="N8714" t="s">
        <v>1643</v>
      </c>
      <c r="O8714">
        <v>0</v>
      </c>
      <c r="P8714" t="s">
        <v>1350</v>
      </c>
    </row>
    <row r="8715" spans="1:16">
      <c r="A8715" t="s">
        <v>1688</v>
      </c>
      <c r="B8715" t="s">
        <v>1238</v>
      </c>
      <c r="C8715">
        <v>201008</v>
      </c>
      <c r="D8715">
        <v>0</v>
      </c>
      <c r="E8715" t="s">
        <v>1349</v>
      </c>
      <c r="F8715">
        <v>0</v>
      </c>
      <c r="G8715">
        <v>0</v>
      </c>
      <c r="H8715">
        <v>0</v>
      </c>
      <c r="I8715">
        <v>43112056700</v>
      </c>
      <c r="J8715">
        <v>14</v>
      </c>
      <c r="K8715" t="s">
        <v>1689</v>
      </c>
      <c r="L8715">
        <v>2309</v>
      </c>
      <c r="M8715" t="s">
        <v>1690</v>
      </c>
      <c r="N8715" t="s">
        <v>1643</v>
      </c>
      <c r="O8715">
        <v>0</v>
      </c>
      <c r="P8715" t="s">
        <v>1350</v>
      </c>
    </row>
    <row r="8716" spans="1:16">
      <c r="A8716" t="s">
        <v>1688</v>
      </c>
      <c r="B8716" t="s">
        <v>1392</v>
      </c>
      <c r="C8716">
        <v>201008</v>
      </c>
      <c r="D8716">
        <v>0</v>
      </c>
      <c r="E8716" t="s">
        <v>1349</v>
      </c>
      <c r="F8716">
        <v>0</v>
      </c>
      <c r="G8716">
        <v>0</v>
      </c>
      <c r="H8716">
        <v>0</v>
      </c>
      <c r="I8716">
        <v>43112054800</v>
      </c>
      <c r="J8716">
        <v>14</v>
      </c>
      <c r="K8716" t="s">
        <v>1642</v>
      </c>
      <c r="L8716">
        <v>2309</v>
      </c>
      <c r="M8716" t="s">
        <v>1690</v>
      </c>
      <c r="N8716" t="s">
        <v>1643</v>
      </c>
      <c r="O8716">
        <v>0</v>
      </c>
      <c r="P8716" t="s">
        <v>1350</v>
      </c>
    </row>
    <row r="8717" spans="1:16">
      <c r="A8717" t="s">
        <v>1688</v>
      </c>
      <c r="B8717" t="s">
        <v>1239</v>
      </c>
      <c r="C8717">
        <v>201008</v>
      </c>
      <c r="D8717">
        <v>0</v>
      </c>
      <c r="E8717" t="s">
        <v>1349</v>
      </c>
      <c r="F8717">
        <v>0</v>
      </c>
      <c r="G8717">
        <v>0</v>
      </c>
      <c r="H8717">
        <v>0</v>
      </c>
      <c r="I8717">
        <v>43112057700</v>
      </c>
      <c r="J8717">
        <v>14</v>
      </c>
      <c r="K8717" t="s">
        <v>1689</v>
      </c>
      <c r="L8717">
        <v>2309</v>
      </c>
      <c r="M8717" t="s">
        <v>1690</v>
      </c>
      <c r="N8717" t="s">
        <v>1643</v>
      </c>
      <c r="O8717">
        <v>0</v>
      </c>
      <c r="P8717" t="s">
        <v>1350</v>
      </c>
    </row>
    <row r="8718" spans="1:16">
      <c r="A8718" t="s">
        <v>1688</v>
      </c>
      <c r="B8718" t="s">
        <v>1240</v>
      </c>
      <c r="C8718">
        <v>201008</v>
      </c>
      <c r="D8718">
        <v>0</v>
      </c>
      <c r="E8718" t="s">
        <v>1349</v>
      </c>
      <c r="F8718">
        <v>0</v>
      </c>
      <c r="G8718">
        <v>0</v>
      </c>
      <c r="H8718">
        <v>0</v>
      </c>
      <c r="I8718">
        <v>43112056900</v>
      </c>
      <c r="J8718">
        <v>14</v>
      </c>
      <c r="K8718" t="s">
        <v>1689</v>
      </c>
      <c r="L8718">
        <v>2309</v>
      </c>
      <c r="M8718" t="s">
        <v>1690</v>
      </c>
      <c r="N8718" t="s">
        <v>1643</v>
      </c>
      <c r="O8718">
        <v>0</v>
      </c>
      <c r="P8718" t="s">
        <v>1350</v>
      </c>
    </row>
    <row r="8719" spans="1:16">
      <c r="A8719" t="s">
        <v>1688</v>
      </c>
      <c r="B8719" t="s">
        <v>1311</v>
      </c>
      <c r="C8719">
        <v>201008</v>
      </c>
      <c r="D8719">
        <v>0</v>
      </c>
      <c r="E8719" t="s">
        <v>1349</v>
      </c>
      <c r="F8719">
        <v>0</v>
      </c>
      <c r="G8719">
        <v>0</v>
      </c>
      <c r="H8719">
        <v>0</v>
      </c>
      <c r="I8719">
        <v>43112059900</v>
      </c>
      <c r="J8719">
        <v>14</v>
      </c>
      <c r="K8719" t="s">
        <v>1689</v>
      </c>
      <c r="L8719">
        <v>2309</v>
      </c>
      <c r="M8719" t="s">
        <v>1690</v>
      </c>
      <c r="N8719" t="s">
        <v>1643</v>
      </c>
      <c r="O8719">
        <v>0</v>
      </c>
      <c r="P8719" t="s">
        <v>1350</v>
      </c>
    </row>
    <row r="8720" spans="1:16">
      <c r="A8720" t="s">
        <v>1688</v>
      </c>
      <c r="B8720" t="s">
        <v>1312</v>
      </c>
      <c r="C8720">
        <v>201008</v>
      </c>
      <c r="D8720">
        <v>0</v>
      </c>
      <c r="E8720" t="s">
        <v>1349</v>
      </c>
      <c r="F8720">
        <v>0</v>
      </c>
      <c r="G8720">
        <v>0</v>
      </c>
      <c r="H8720">
        <v>0</v>
      </c>
      <c r="I8720">
        <v>43112043602</v>
      </c>
      <c r="J8720">
        <v>14</v>
      </c>
      <c r="K8720" t="s">
        <v>1689</v>
      </c>
      <c r="L8720">
        <v>2309</v>
      </c>
      <c r="M8720" t="s">
        <v>1690</v>
      </c>
      <c r="N8720" t="s">
        <v>1643</v>
      </c>
      <c r="O8720">
        <v>0</v>
      </c>
      <c r="P8720" t="s">
        <v>1350</v>
      </c>
    </row>
    <row r="8721" spans="1:16">
      <c r="A8721" t="s">
        <v>1640</v>
      </c>
      <c r="B8721" t="s">
        <v>1711</v>
      </c>
      <c r="C8721">
        <v>201009</v>
      </c>
      <c r="D8721">
        <v>0</v>
      </c>
      <c r="E8721" t="s">
        <v>1349</v>
      </c>
      <c r="F8721">
        <v>0</v>
      </c>
      <c r="G8721">
        <v>0</v>
      </c>
      <c r="H8721">
        <v>0</v>
      </c>
      <c r="I8721">
        <v>43112061400</v>
      </c>
      <c r="J8721">
        <v>14</v>
      </c>
      <c r="K8721" t="s">
        <v>1642</v>
      </c>
      <c r="L8721">
        <v>2531</v>
      </c>
      <c r="M8721" t="s">
        <v>1214</v>
      </c>
      <c r="N8721" t="s">
        <v>1643</v>
      </c>
      <c r="O8721">
        <v>0</v>
      </c>
      <c r="P8721" t="s">
        <v>1350</v>
      </c>
    </row>
    <row r="8722" spans="1:16">
      <c r="A8722" t="s">
        <v>1640</v>
      </c>
      <c r="B8722" t="s">
        <v>1712</v>
      </c>
      <c r="C8722">
        <v>201009</v>
      </c>
      <c r="D8722">
        <v>0</v>
      </c>
      <c r="E8722" t="s">
        <v>1349</v>
      </c>
      <c r="F8722">
        <v>0</v>
      </c>
      <c r="G8722">
        <v>0</v>
      </c>
      <c r="H8722">
        <v>0</v>
      </c>
      <c r="I8722">
        <v>43112068000</v>
      </c>
      <c r="J8722">
        <v>14</v>
      </c>
      <c r="K8722" t="s">
        <v>1642</v>
      </c>
      <c r="L8722">
        <v>2531</v>
      </c>
      <c r="M8722" t="s">
        <v>1214</v>
      </c>
      <c r="N8722" t="s">
        <v>1643</v>
      </c>
      <c r="O8722">
        <v>0</v>
      </c>
      <c r="P8722" t="s">
        <v>1350</v>
      </c>
    </row>
    <row r="8723" spans="1:16">
      <c r="A8723" t="s">
        <v>1640</v>
      </c>
      <c r="B8723" t="s">
        <v>1713</v>
      </c>
      <c r="C8723">
        <v>201009</v>
      </c>
      <c r="D8723">
        <v>0</v>
      </c>
      <c r="E8723" t="s">
        <v>1349</v>
      </c>
      <c r="F8723">
        <v>0</v>
      </c>
      <c r="G8723">
        <v>0</v>
      </c>
      <c r="H8723">
        <v>0</v>
      </c>
      <c r="I8723">
        <v>43112057601</v>
      </c>
      <c r="J8723">
        <v>14</v>
      </c>
      <c r="K8723" t="s">
        <v>1642</v>
      </c>
      <c r="L8723">
        <v>2531</v>
      </c>
      <c r="M8723" t="s">
        <v>1214</v>
      </c>
      <c r="N8723" t="s">
        <v>1643</v>
      </c>
      <c r="O8723">
        <v>0</v>
      </c>
      <c r="P8723" t="s">
        <v>1350</v>
      </c>
    </row>
    <row r="8724" spans="1:16">
      <c r="A8724" t="s">
        <v>1688</v>
      </c>
      <c r="B8724" t="s">
        <v>1304</v>
      </c>
      <c r="C8724">
        <v>201009</v>
      </c>
      <c r="D8724">
        <v>0</v>
      </c>
      <c r="E8724" t="s">
        <v>1349</v>
      </c>
      <c r="F8724">
        <v>0</v>
      </c>
      <c r="G8724">
        <v>0</v>
      </c>
      <c r="H8724">
        <v>0</v>
      </c>
      <c r="I8724">
        <v>43112040600</v>
      </c>
      <c r="J8724">
        <v>14</v>
      </c>
      <c r="K8724" t="s">
        <v>1689</v>
      </c>
      <c r="L8724">
        <v>2309</v>
      </c>
      <c r="M8724" t="s">
        <v>1690</v>
      </c>
      <c r="N8724" t="s">
        <v>1643</v>
      </c>
      <c r="O8724">
        <v>0</v>
      </c>
      <c r="P8724" t="s">
        <v>1350</v>
      </c>
    </row>
    <row r="8725" spans="1:16">
      <c r="A8725" t="s">
        <v>1688</v>
      </c>
      <c r="B8725" t="s">
        <v>1305</v>
      </c>
      <c r="C8725">
        <v>201009</v>
      </c>
      <c r="D8725">
        <v>0</v>
      </c>
      <c r="E8725" t="s">
        <v>1349</v>
      </c>
      <c r="F8725">
        <v>0</v>
      </c>
      <c r="G8725">
        <v>0</v>
      </c>
      <c r="H8725">
        <v>0</v>
      </c>
      <c r="I8725">
        <v>43112042100</v>
      </c>
      <c r="J8725">
        <v>14</v>
      </c>
      <c r="K8725" t="s">
        <v>1689</v>
      </c>
      <c r="L8725">
        <v>2309</v>
      </c>
      <c r="M8725" t="s">
        <v>1690</v>
      </c>
      <c r="N8725" t="s">
        <v>1643</v>
      </c>
      <c r="O8725">
        <v>0</v>
      </c>
      <c r="P8725" t="s">
        <v>1350</v>
      </c>
    </row>
    <row r="8726" spans="1:16">
      <c r="A8726" t="s">
        <v>1688</v>
      </c>
      <c r="B8726" t="s">
        <v>1356</v>
      </c>
      <c r="C8726">
        <v>201009</v>
      </c>
      <c r="D8726">
        <v>0</v>
      </c>
      <c r="E8726" t="s">
        <v>1349</v>
      </c>
      <c r="F8726">
        <v>0</v>
      </c>
      <c r="G8726">
        <v>0</v>
      </c>
      <c r="H8726">
        <v>0</v>
      </c>
      <c r="I8726">
        <v>43112042202</v>
      </c>
      <c r="J8726">
        <v>14</v>
      </c>
      <c r="K8726" t="s">
        <v>1689</v>
      </c>
      <c r="L8726">
        <v>2309</v>
      </c>
      <c r="M8726" t="s">
        <v>1690</v>
      </c>
      <c r="N8726" t="s">
        <v>1643</v>
      </c>
      <c r="O8726">
        <v>0</v>
      </c>
      <c r="P8726" t="s">
        <v>1350</v>
      </c>
    </row>
    <row r="8727" spans="1:16">
      <c r="A8727" t="s">
        <v>1688</v>
      </c>
      <c r="B8727" t="s">
        <v>1255</v>
      </c>
      <c r="C8727">
        <v>201009</v>
      </c>
      <c r="D8727">
        <v>0</v>
      </c>
      <c r="E8727" t="s">
        <v>1349</v>
      </c>
      <c r="F8727">
        <v>0</v>
      </c>
      <c r="G8727">
        <v>0</v>
      </c>
      <c r="H8727">
        <v>0</v>
      </c>
      <c r="I8727">
        <v>43112040501</v>
      </c>
      <c r="J8727">
        <v>14</v>
      </c>
      <c r="K8727" t="s">
        <v>1689</v>
      </c>
      <c r="L8727">
        <v>2309</v>
      </c>
      <c r="M8727" t="s">
        <v>1690</v>
      </c>
      <c r="N8727" t="s">
        <v>1643</v>
      </c>
      <c r="O8727">
        <v>0</v>
      </c>
      <c r="P8727" t="s">
        <v>1350</v>
      </c>
    </row>
    <row r="8728" spans="1:16">
      <c r="A8728" t="s">
        <v>1688</v>
      </c>
      <c r="B8728" t="s">
        <v>1357</v>
      </c>
      <c r="C8728">
        <v>201009</v>
      </c>
      <c r="D8728">
        <v>0</v>
      </c>
      <c r="E8728" t="s">
        <v>1349</v>
      </c>
      <c r="F8728">
        <v>0</v>
      </c>
      <c r="G8728">
        <v>0</v>
      </c>
      <c r="H8728">
        <v>0</v>
      </c>
      <c r="I8728">
        <v>43112042901</v>
      </c>
      <c r="J8728">
        <v>14</v>
      </c>
      <c r="K8728" t="s">
        <v>1689</v>
      </c>
      <c r="L8728">
        <v>2309</v>
      </c>
      <c r="M8728" t="s">
        <v>1690</v>
      </c>
      <c r="N8728" t="s">
        <v>1643</v>
      </c>
      <c r="O8728">
        <v>0</v>
      </c>
      <c r="P8728" t="s">
        <v>1350</v>
      </c>
    </row>
    <row r="8729" spans="1:16">
      <c r="A8729" t="s">
        <v>1688</v>
      </c>
      <c r="B8729" t="s">
        <v>1234</v>
      </c>
      <c r="C8729">
        <v>201009</v>
      </c>
      <c r="D8729">
        <v>0</v>
      </c>
      <c r="E8729" t="s">
        <v>1349</v>
      </c>
      <c r="F8729">
        <v>0</v>
      </c>
      <c r="G8729">
        <v>0</v>
      </c>
      <c r="H8729">
        <v>0</v>
      </c>
      <c r="I8729">
        <v>43112046100</v>
      </c>
      <c r="J8729">
        <v>14</v>
      </c>
      <c r="K8729" t="s">
        <v>1689</v>
      </c>
      <c r="L8729">
        <v>2309</v>
      </c>
      <c r="M8729" t="s">
        <v>1690</v>
      </c>
      <c r="N8729" t="s">
        <v>1643</v>
      </c>
      <c r="O8729">
        <v>0</v>
      </c>
      <c r="P8729" t="s">
        <v>1350</v>
      </c>
    </row>
    <row r="8730" spans="1:16">
      <c r="A8730" t="s">
        <v>1688</v>
      </c>
      <c r="B8730" t="s">
        <v>1323</v>
      </c>
      <c r="C8730">
        <v>201009</v>
      </c>
      <c r="D8730">
        <v>0</v>
      </c>
      <c r="E8730" t="s">
        <v>1349</v>
      </c>
      <c r="F8730">
        <v>0</v>
      </c>
      <c r="G8730">
        <v>0</v>
      </c>
      <c r="H8730">
        <v>0</v>
      </c>
      <c r="I8730">
        <v>43112045300</v>
      </c>
      <c r="J8730">
        <v>14</v>
      </c>
      <c r="K8730" t="s">
        <v>1689</v>
      </c>
      <c r="L8730">
        <v>2309</v>
      </c>
      <c r="M8730" t="s">
        <v>1690</v>
      </c>
      <c r="N8730" t="s">
        <v>1643</v>
      </c>
      <c r="O8730">
        <v>0</v>
      </c>
      <c r="P8730" t="s">
        <v>1350</v>
      </c>
    </row>
    <row r="8731" spans="1:16">
      <c r="A8731" t="s">
        <v>1688</v>
      </c>
      <c r="B8731" t="s">
        <v>1256</v>
      </c>
      <c r="C8731">
        <v>201009</v>
      </c>
      <c r="D8731">
        <v>0</v>
      </c>
      <c r="E8731" t="s">
        <v>1349</v>
      </c>
      <c r="F8731">
        <v>0</v>
      </c>
      <c r="G8731">
        <v>0</v>
      </c>
      <c r="H8731">
        <v>0</v>
      </c>
      <c r="I8731">
        <v>43112047400</v>
      </c>
      <c r="J8731">
        <v>14</v>
      </c>
      <c r="K8731" t="s">
        <v>1689</v>
      </c>
      <c r="L8731">
        <v>2309</v>
      </c>
      <c r="M8731" t="s">
        <v>1690</v>
      </c>
      <c r="N8731" t="s">
        <v>1643</v>
      </c>
      <c r="O8731">
        <v>0</v>
      </c>
      <c r="P8731" t="s">
        <v>1350</v>
      </c>
    </row>
    <row r="8732" spans="1:16">
      <c r="A8732" t="s">
        <v>1688</v>
      </c>
      <c r="B8732" t="s">
        <v>1307</v>
      </c>
      <c r="C8732">
        <v>201009</v>
      </c>
      <c r="D8732">
        <v>0</v>
      </c>
      <c r="E8732" t="s">
        <v>1349</v>
      </c>
      <c r="F8732">
        <v>0</v>
      </c>
      <c r="G8732">
        <v>0</v>
      </c>
      <c r="H8732">
        <v>0</v>
      </c>
      <c r="I8732">
        <v>43112043202</v>
      </c>
      <c r="J8732">
        <v>14</v>
      </c>
      <c r="K8732" t="s">
        <v>1689</v>
      </c>
      <c r="L8732">
        <v>2309</v>
      </c>
      <c r="M8732" t="s">
        <v>1690</v>
      </c>
      <c r="N8732" t="s">
        <v>1643</v>
      </c>
      <c r="O8732">
        <v>0</v>
      </c>
      <c r="P8732" t="s">
        <v>1350</v>
      </c>
    </row>
    <row r="8733" spans="1:16">
      <c r="A8733" t="s">
        <v>1688</v>
      </c>
      <c r="B8733" t="s">
        <v>1324</v>
      </c>
      <c r="C8733">
        <v>201009</v>
      </c>
      <c r="D8733">
        <v>0</v>
      </c>
      <c r="E8733" t="s">
        <v>1349</v>
      </c>
      <c r="F8733">
        <v>0</v>
      </c>
      <c r="G8733">
        <v>0</v>
      </c>
      <c r="H8733">
        <v>0</v>
      </c>
      <c r="I8733">
        <v>43112048600</v>
      </c>
      <c r="J8733">
        <v>14</v>
      </c>
      <c r="K8733" t="s">
        <v>1689</v>
      </c>
      <c r="L8733">
        <v>2309</v>
      </c>
      <c r="M8733" t="s">
        <v>1690</v>
      </c>
      <c r="N8733" t="s">
        <v>1643</v>
      </c>
      <c r="O8733">
        <v>0</v>
      </c>
      <c r="P8733" t="s">
        <v>1350</v>
      </c>
    </row>
    <row r="8734" spans="1:16">
      <c r="A8734" t="s">
        <v>1688</v>
      </c>
      <c r="B8734" t="s">
        <v>1308</v>
      </c>
      <c r="C8734">
        <v>201009</v>
      </c>
      <c r="D8734">
        <v>0</v>
      </c>
      <c r="E8734" t="s">
        <v>1349</v>
      </c>
      <c r="F8734">
        <v>0</v>
      </c>
      <c r="G8734">
        <v>0</v>
      </c>
      <c r="H8734">
        <v>0</v>
      </c>
      <c r="I8734">
        <v>43112047001</v>
      </c>
      <c r="J8734">
        <v>14</v>
      </c>
      <c r="K8734" t="s">
        <v>1689</v>
      </c>
      <c r="L8734">
        <v>2309</v>
      </c>
      <c r="M8734" t="s">
        <v>1690</v>
      </c>
      <c r="N8734" t="s">
        <v>1643</v>
      </c>
      <c r="O8734">
        <v>0</v>
      </c>
      <c r="P8734" t="s">
        <v>1350</v>
      </c>
    </row>
    <row r="8735" spans="1:16">
      <c r="A8735" t="s">
        <v>1688</v>
      </c>
      <c r="B8735" t="s">
        <v>1257</v>
      </c>
      <c r="C8735">
        <v>201009</v>
      </c>
      <c r="D8735">
        <v>0</v>
      </c>
      <c r="E8735" t="s">
        <v>1349</v>
      </c>
      <c r="F8735">
        <v>0</v>
      </c>
      <c r="G8735">
        <v>0</v>
      </c>
      <c r="H8735">
        <v>0</v>
      </c>
      <c r="I8735">
        <v>43112051200</v>
      </c>
      <c r="J8735">
        <v>14</v>
      </c>
      <c r="K8735" t="s">
        <v>1689</v>
      </c>
      <c r="L8735">
        <v>2309</v>
      </c>
      <c r="M8735" t="s">
        <v>1690</v>
      </c>
      <c r="N8735" t="s">
        <v>1643</v>
      </c>
      <c r="O8735">
        <v>0</v>
      </c>
      <c r="P8735" t="s">
        <v>1350</v>
      </c>
    </row>
    <row r="8736" spans="1:16">
      <c r="A8736" t="s">
        <v>1688</v>
      </c>
      <c r="B8736" t="s">
        <v>1309</v>
      </c>
      <c r="C8736">
        <v>201009</v>
      </c>
      <c r="D8736">
        <v>0</v>
      </c>
      <c r="E8736" t="s">
        <v>1349</v>
      </c>
      <c r="F8736">
        <v>0</v>
      </c>
      <c r="G8736">
        <v>0</v>
      </c>
      <c r="H8736">
        <v>0</v>
      </c>
      <c r="I8736">
        <v>43112049600</v>
      </c>
      <c r="J8736">
        <v>14</v>
      </c>
      <c r="K8736" t="s">
        <v>1689</v>
      </c>
      <c r="L8736">
        <v>2309</v>
      </c>
      <c r="M8736" t="s">
        <v>1690</v>
      </c>
      <c r="N8736" t="s">
        <v>1643</v>
      </c>
      <c r="O8736">
        <v>0</v>
      </c>
      <c r="P8736" t="s">
        <v>1350</v>
      </c>
    </row>
    <row r="8737" spans="1:16">
      <c r="A8737" t="s">
        <v>1688</v>
      </c>
      <c r="B8737" t="s">
        <v>1258</v>
      </c>
      <c r="C8737">
        <v>201009</v>
      </c>
      <c r="D8737">
        <v>0</v>
      </c>
      <c r="E8737" t="s">
        <v>1349</v>
      </c>
      <c r="F8737">
        <v>0</v>
      </c>
      <c r="G8737">
        <v>0</v>
      </c>
      <c r="H8737">
        <v>0</v>
      </c>
      <c r="I8737">
        <v>43112051900</v>
      </c>
      <c r="J8737">
        <v>14</v>
      </c>
      <c r="K8737" t="s">
        <v>1689</v>
      </c>
      <c r="L8737">
        <v>2309</v>
      </c>
      <c r="M8737" t="s">
        <v>1690</v>
      </c>
      <c r="N8737" t="s">
        <v>1643</v>
      </c>
      <c r="O8737">
        <v>0</v>
      </c>
      <c r="P8737" t="s">
        <v>1350</v>
      </c>
    </row>
    <row r="8738" spans="1:16">
      <c r="A8738" t="s">
        <v>1688</v>
      </c>
      <c r="B8738" t="s">
        <v>1236</v>
      </c>
      <c r="C8738">
        <v>201009</v>
      </c>
      <c r="D8738">
        <v>0</v>
      </c>
      <c r="E8738" t="s">
        <v>1349</v>
      </c>
      <c r="F8738">
        <v>0</v>
      </c>
      <c r="G8738">
        <v>0</v>
      </c>
      <c r="H8738">
        <v>0</v>
      </c>
      <c r="I8738">
        <v>43112051101</v>
      </c>
      <c r="J8738">
        <v>14</v>
      </c>
      <c r="K8738" t="s">
        <v>1689</v>
      </c>
      <c r="L8738">
        <v>2309</v>
      </c>
      <c r="M8738" t="s">
        <v>1690</v>
      </c>
      <c r="N8738" t="s">
        <v>1643</v>
      </c>
      <c r="O8738">
        <v>0</v>
      </c>
      <c r="P8738" t="s">
        <v>1350</v>
      </c>
    </row>
    <row r="8739" spans="1:16">
      <c r="A8739" t="s">
        <v>1688</v>
      </c>
      <c r="B8739" t="s">
        <v>1237</v>
      </c>
      <c r="C8739">
        <v>201009</v>
      </c>
      <c r="D8739">
        <v>0</v>
      </c>
      <c r="E8739" t="s">
        <v>1349</v>
      </c>
      <c r="F8739">
        <v>0</v>
      </c>
      <c r="G8739">
        <v>0</v>
      </c>
      <c r="H8739">
        <v>0</v>
      </c>
      <c r="I8739">
        <v>43112052800</v>
      </c>
      <c r="J8739">
        <v>14</v>
      </c>
      <c r="K8739" t="s">
        <v>1689</v>
      </c>
      <c r="L8739">
        <v>2309</v>
      </c>
      <c r="M8739" t="s">
        <v>1690</v>
      </c>
      <c r="N8739" t="s">
        <v>1643</v>
      </c>
      <c r="O8739">
        <v>0</v>
      </c>
      <c r="P8739" t="s">
        <v>1350</v>
      </c>
    </row>
    <row r="8740" spans="1:16">
      <c r="A8740" t="s">
        <v>1688</v>
      </c>
      <c r="B8740" t="s">
        <v>1310</v>
      </c>
      <c r="C8740">
        <v>201009</v>
      </c>
      <c r="D8740">
        <v>0</v>
      </c>
      <c r="E8740" t="s">
        <v>1349</v>
      </c>
      <c r="F8740">
        <v>0</v>
      </c>
      <c r="G8740">
        <v>0</v>
      </c>
      <c r="H8740">
        <v>0</v>
      </c>
      <c r="I8740">
        <v>43112054500</v>
      </c>
      <c r="J8740">
        <v>14</v>
      </c>
      <c r="K8740" t="s">
        <v>1689</v>
      </c>
      <c r="L8740">
        <v>2309</v>
      </c>
      <c r="M8740" t="s">
        <v>1690</v>
      </c>
      <c r="N8740" t="s">
        <v>1643</v>
      </c>
      <c r="O8740">
        <v>0</v>
      </c>
      <c r="P8740" t="s">
        <v>1350</v>
      </c>
    </row>
    <row r="8741" spans="1:16">
      <c r="A8741" t="s">
        <v>1688</v>
      </c>
      <c r="B8741" t="s">
        <v>1259</v>
      </c>
      <c r="C8741">
        <v>201009</v>
      </c>
      <c r="D8741">
        <v>0</v>
      </c>
      <c r="E8741" t="s">
        <v>1349</v>
      </c>
      <c r="F8741">
        <v>0</v>
      </c>
      <c r="G8741">
        <v>0</v>
      </c>
      <c r="H8741">
        <v>0</v>
      </c>
      <c r="I8741">
        <v>43112053700</v>
      </c>
      <c r="J8741">
        <v>14</v>
      </c>
      <c r="K8741" t="s">
        <v>1689</v>
      </c>
      <c r="L8741">
        <v>2309</v>
      </c>
      <c r="M8741" t="s">
        <v>1690</v>
      </c>
      <c r="N8741" t="s">
        <v>1643</v>
      </c>
      <c r="O8741">
        <v>0</v>
      </c>
      <c r="P8741" t="s">
        <v>1350</v>
      </c>
    </row>
    <row r="8742" spans="1:16">
      <c r="A8742" t="s">
        <v>1688</v>
      </c>
      <c r="B8742" t="s">
        <v>1238</v>
      </c>
      <c r="C8742">
        <v>201009</v>
      </c>
      <c r="D8742">
        <v>0</v>
      </c>
      <c r="E8742" t="s">
        <v>1349</v>
      </c>
      <c r="F8742">
        <v>0</v>
      </c>
      <c r="G8742">
        <v>0</v>
      </c>
      <c r="H8742">
        <v>0</v>
      </c>
      <c r="I8742">
        <v>43112056700</v>
      </c>
      <c r="J8742">
        <v>14</v>
      </c>
      <c r="K8742" t="s">
        <v>1689</v>
      </c>
      <c r="L8742">
        <v>2309</v>
      </c>
      <c r="M8742" t="s">
        <v>1690</v>
      </c>
      <c r="N8742" t="s">
        <v>1643</v>
      </c>
      <c r="O8742">
        <v>0</v>
      </c>
      <c r="P8742" t="s">
        <v>1350</v>
      </c>
    </row>
    <row r="8743" spans="1:16">
      <c r="A8743" t="s">
        <v>1688</v>
      </c>
      <c r="B8743" t="s">
        <v>1392</v>
      </c>
      <c r="C8743">
        <v>201009</v>
      </c>
      <c r="D8743">
        <v>0</v>
      </c>
      <c r="E8743" t="s">
        <v>1349</v>
      </c>
      <c r="F8743">
        <v>0</v>
      </c>
      <c r="G8743">
        <v>0</v>
      </c>
      <c r="H8743">
        <v>0</v>
      </c>
      <c r="I8743">
        <v>43112054800</v>
      </c>
      <c r="J8743">
        <v>14</v>
      </c>
      <c r="K8743" t="s">
        <v>1642</v>
      </c>
      <c r="L8743">
        <v>2309</v>
      </c>
      <c r="M8743" t="s">
        <v>1690</v>
      </c>
      <c r="N8743" t="s">
        <v>1643</v>
      </c>
      <c r="O8743">
        <v>0</v>
      </c>
      <c r="P8743" t="s">
        <v>1350</v>
      </c>
    </row>
    <row r="8744" spans="1:16">
      <c r="A8744" t="s">
        <v>1688</v>
      </c>
      <c r="B8744" t="s">
        <v>1239</v>
      </c>
      <c r="C8744">
        <v>201009</v>
      </c>
      <c r="D8744">
        <v>0</v>
      </c>
      <c r="E8744" t="s">
        <v>1349</v>
      </c>
      <c r="F8744">
        <v>0</v>
      </c>
      <c r="G8744">
        <v>0</v>
      </c>
      <c r="H8744">
        <v>0</v>
      </c>
      <c r="I8744">
        <v>43112057700</v>
      </c>
      <c r="J8744">
        <v>14</v>
      </c>
      <c r="K8744" t="s">
        <v>1689</v>
      </c>
      <c r="L8744">
        <v>2309</v>
      </c>
      <c r="M8744" t="s">
        <v>1690</v>
      </c>
      <c r="N8744" t="s">
        <v>1643</v>
      </c>
      <c r="O8744">
        <v>0</v>
      </c>
      <c r="P8744" t="s">
        <v>1350</v>
      </c>
    </row>
    <row r="8745" spans="1:16">
      <c r="A8745" t="s">
        <v>1688</v>
      </c>
      <c r="B8745" t="s">
        <v>1240</v>
      </c>
      <c r="C8745">
        <v>201009</v>
      </c>
      <c r="D8745">
        <v>0</v>
      </c>
      <c r="E8745" t="s">
        <v>1349</v>
      </c>
      <c r="F8745">
        <v>0</v>
      </c>
      <c r="G8745">
        <v>0</v>
      </c>
      <c r="H8745">
        <v>0</v>
      </c>
      <c r="I8745">
        <v>43112056900</v>
      </c>
      <c r="J8745">
        <v>14</v>
      </c>
      <c r="K8745" t="s">
        <v>1689</v>
      </c>
      <c r="L8745">
        <v>2309</v>
      </c>
      <c r="M8745" t="s">
        <v>1690</v>
      </c>
      <c r="N8745" t="s">
        <v>1643</v>
      </c>
      <c r="O8745">
        <v>0</v>
      </c>
      <c r="P8745" t="s">
        <v>1350</v>
      </c>
    </row>
    <row r="8746" spans="1:16">
      <c r="A8746" t="s">
        <v>1688</v>
      </c>
      <c r="B8746" t="s">
        <v>1311</v>
      </c>
      <c r="C8746">
        <v>201009</v>
      </c>
      <c r="D8746">
        <v>0</v>
      </c>
      <c r="E8746" t="s">
        <v>1349</v>
      </c>
      <c r="F8746">
        <v>0</v>
      </c>
      <c r="G8746">
        <v>0</v>
      </c>
      <c r="H8746">
        <v>0</v>
      </c>
      <c r="I8746">
        <v>43112059900</v>
      </c>
      <c r="J8746">
        <v>14</v>
      </c>
      <c r="K8746" t="s">
        <v>1689</v>
      </c>
      <c r="L8746">
        <v>2309</v>
      </c>
      <c r="M8746" t="s">
        <v>1690</v>
      </c>
      <c r="N8746" t="s">
        <v>1643</v>
      </c>
      <c r="O8746">
        <v>0</v>
      </c>
      <c r="P8746" t="s">
        <v>1350</v>
      </c>
    </row>
    <row r="8747" spans="1:16">
      <c r="A8747" t="s">
        <v>1688</v>
      </c>
      <c r="B8747" t="s">
        <v>1312</v>
      </c>
      <c r="C8747">
        <v>201009</v>
      </c>
      <c r="D8747">
        <v>0</v>
      </c>
      <c r="E8747" t="s">
        <v>1349</v>
      </c>
      <c r="F8747">
        <v>0</v>
      </c>
      <c r="G8747">
        <v>0</v>
      </c>
      <c r="H8747">
        <v>0</v>
      </c>
      <c r="I8747">
        <v>43112043602</v>
      </c>
      <c r="J8747">
        <v>14</v>
      </c>
      <c r="K8747" t="s">
        <v>1689</v>
      </c>
      <c r="L8747">
        <v>2309</v>
      </c>
      <c r="M8747" t="s">
        <v>1690</v>
      </c>
      <c r="N8747" t="s">
        <v>1643</v>
      </c>
      <c r="O8747">
        <v>0</v>
      </c>
      <c r="P8747" t="s">
        <v>1350</v>
      </c>
    </row>
    <row r="8748" spans="1:16">
      <c r="A8748" t="s">
        <v>1640</v>
      </c>
      <c r="B8748" t="s">
        <v>1711</v>
      </c>
      <c r="C8748">
        <v>201010</v>
      </c>
      <c r="D8748">
        <v>0</v>
      </c>
      <c r="E8748" t="s">
        <v>1349</v>
      </c>
      <c r="F8748">
        <v>0</v>
      </c>
      <c r="G8748">
        <v>0</v>
      </c>
      <c r="H8748">
        <v>0</v>
      </c>
      <c r="I8748">
        <v>43112061400</v>
      </c>
      <c r="J8748">
        <v>14</v>
      </c>
      <c r="K8748" t="s">
        <v>1642</v>
      </c>
      <c r="L8748">
        <v>2531</v>
      </c>
      <c r="M8748" t="s">
        <v>1214</v>
      </c>
      <c r="N8748" t="s">
        <v>1643</v>
      </c>
      <c r="O8748">
        <v>0</v>
      </c>
      <c r="P8748" t="s">
        <v>1350</v>
      </c>
    </row>
    <row r="8749" spans="1:16">
      <c r="A8749" t="s">
        <v>1640</v>
      </c>
      <c r="B8749" t="s">
        <v>1712</v>
      </c>
      <c r="C8749">
        <v>201010</v>
      </c>
      <c r="D8749">
        <v>0</v>
      </c>
      <c r="E8749" t="s">
        <v>1349</v>
      </c>
      <c r="F8749">
        <v>0</v>
      </c>
      <c r="G8749">
        <v>0</v>
      </c>
      <c r="H8749">
        <v>0</v>
      </c>
      <c r="I8749">
        <v>43112068000</v>
      </c>
      <c r="J8749">
        <v>14</v>
      </c>
      <c r="K8749" t="s">
        <v>1642</v>
      </c>
      <c r="L8749">
        <v>2531</v>
      </c>
      <c r="M8749" t="s">
        <v>1214</v>
      </c>
      <c r="N8749" t="s">
        <v>1643</v>
      </c>
      <c r="O8749">
        <v>0</v>
      </c>
      <c r="P8749" t="s">
        <v>1350</v>
      </c>
    </row>
    <row r="8750" spans="1:16">
      <c r="A8750" t="s">
        <v>1640</v>
      </c>
      <c r="B8750" t="s">
        <v>1713</v>
      </c>
      <c r="C8750">
        <v>201010</v>
      </c>
      <c r="D8750">
        <v>0</v>
      </c>
      <c r="E8750" t="s">
        <v>1349</v>
      </c>
      <c r="F8750">
        <v>0</v>
      </c>
      <c r="G8750">
        <v>0</v>
      </c>
      <c r="H8750">
        <v>0</v>
      </c>
      <c r="I8750">
        <v>43112057601</v>
      </c>
      <c r="J8750">
        <v>14</v>
      </c>
      <c r="K8750" t="s">
        <v>1642</v>
      </c>
      <c r="L8750">
        <v>2531</v>
      </c>
      <c r="M8750" t="s">
        <v>1214</v>
      </c>
      <c r="N8750" t="s">
        <v>1643</v>
      </c>
      <c r="O8750">
        <v>0</v>
      </c>
      <c r="P8750" t="s">
        <v>1350</v>
      </c>
    </row>
    <row r="8751" spans="1:16">
      <c r="A8751" t="s">
        <v>1688</v>
      </c>
      <c r="B8751" t="s">
        <v>1304</v>
      </c>
      <c r="C8751">
        <v>201010</v>
      </c>
      <c r="D8751">
        <v>0</v>
      </c>
      <c r="E8751" t="s">
        <v>1349</v>
      </c>
      <c r="F8751">
        <v>0</v>
      </c>
      <c r="G8751">
        <v>0</v>
      </c>
      <c r="H8751">
        <v>0</v>
      </c>
      <c r="I8751">
        <v>43112040600</v>
      </c>
      <c r="J8751">
        <v>14</v>
      </c>
      <c r="K8751" t="s">
        <v>1689</v>
      </c>
      <c r="L8751">
        <v>2309</v>
      </c>
      <c r="M8751" t="s">
        <v>1690</v>
      </c>
      <c r="N8751" t="s">
        <v>1643</v>
      </c>
      <c r="O8751">
        <v>0</v>
      </c>
      <c r="P8751" t="s">
        <v>1350</v>
      </c>
    </row>
    <row r="8752" spans="1:16">
      <c r="A8752" t="s">
        <v>1688</v>
      </c>
      <c r="B8752" t="s">
        <v>1305</v>
      </c>
      <c r="C8752">
        <v>201010</v>
      </c>
      <c r="D8752">
        <v>0</v>
      </c>
      <c r="E8752" t="s">
        <v>1349</v>
      </c>
      <c r="F8752">
        <v>0</v>
      </c>
      <c r="G8752">
        <v>0</v>
      </c>
      <c r="H8752">
        <v>0</v>
      </c>
      <c r="I8752">
        <v>43112042100</v>
      </c>
      <c r="J8752">
        <v>14</v>
      </c>
      <c r="K8752" t="s">
        <v>1689</v>
      </c>
      <c r="L8752">
        <v>2309</v>
      </c>
      <c r="M8752" t="s">
        <v>1690</v>
      </c>
      <c r="N8752" t="s">
        <v>1643</v>
      </c>
      <c r="O8752">
        <v>0</v>
      </c>
      <c r="P8752" t="s">
        <v>1350</v>
      </c>
    </row>
    <row r="8753" spans="1:16">
      <c r="A8753" t="s">
        <v>1688</v>
      </c>
      <c r="B8753" t="s">
        <v>1356</v>
      </c>
      <c r="C8753">
        <v>201010</v>
      </c>
      <c r="D8753">
        <v>0</v>
      </c>
      <c r="E8753" t="s">
        <v>1349</v>
      </c>
      <c r="F8753">
        <v>0</v>
      </c>
      <c r="G8753">
        <v>0</v>
      </c>
      <c r="H8753">
        <v>0</v>
      </c>
      <c r="I8753">
        <v>43112042202</v>
      </c>
      <c r="J8753">
        <v>14</v>
      </c>
      <c r="K8753" t="s">
        <v>1689</v>
      </c>
      <c r="L8753">
        <v>2309</v>
      </c>
      <c r="M8753" t="s">
        <v>1690</v>
      </c>
      <c r="N8753" t="s">
        <v>1643</v>
      </c>
      <c r="O8753">
        <v>0</v>
      </c>
      <c r="P8753" t="s">
        <v>1350</v>
      </c>
    </row>
    <row r="8754" spans="1:16">
      <c r="A8754" t="s">
        <v>1688</v>
      </c>
      <c r="B8754" t="s">
        <v>1255</v>
      </c>
      <c r="C8754">
        <v>201010</v>
      </c>
      <c r="D8754">
        <v>0</v>
      </c>
      <c r="E8754" t="s">
        <v>1349</v>
      </c>
      <c r="F8754">
        <v>0</v>
      </c>
      <c r="G8754">
        <v>0</v>
      </c>
      <c r="H8754">
        <v>0</v>
      </c>
      <c r="I8754">
        <v>43112040501</v>
      </c>
      <c r="J8754">
        <v>14</v>
      </c>
      <c r="K8754" t="s">
        <v>1689</v>
      </c>
      <c r="L8754">
        <v>2309</v>
      </c>
      <c r="M8754" t="s">
        <v>1690</v>
      </c>
      <c r="N8754" t="s">
        <v>1643</v>
      </c>
      <c r="O8754">
        <v>0</v>
      </c>
      <c r="P8754" t="s">
        <v>1350</v>
      </c>
    </row>
    <row r="8755" spans="1:16">
      <c r="A8755" t="s">
        <v>1688</v>
      </c>
      <c r="B8755" t="s">
        <v>1357</v>
      </c>
      <c r="C8755">
        <v>201010</v>
      </c>
      <c r="D8755">
        <v>0</v>
      </c>
      <c r="E8755" t="s">
        <v>1349</v>
      </c>
      <c r="F8755">
        <v>0</v>
      </c>
      <c r="G8755">
        <v>0</v>
      </c>
      <c r="H8755">
        <v>0</v>
      </c>
      <c r="I8755">
        <v>43112042901</v>
      </c>
      <c r="J8755">
        <v>14</v>
      </c>
      <c r="K8755" t="s">
        <v>1689</v>
      </c>
      <c r="L8755">
        <v>2309</v>
      </c>
      <c r="M8755" t="s">
        <v>1690</v>
      </c>
      <c r="N8755" t="s">
        <v>1643</v>
      </c>
      <c r="O8755">
        <v>0</v>
      </c>
      <c r="P8755" t="s">
        <v>1350</v>
      </c>
    </row>
    <row r="8756" spans="1:16">
      <c r="A8756" t="s">
        <v>1688</v>
      </c>
      <c r="B8756" t="s">
        <v>1234</v>
      </c>
      <c r="C8756">
        <v>201010</v>
      </c>
      <c r="D8756">
        <v>0</v>
      </c>
      <c r="E8756" t="s">
        <v>1349</v>
      </c>
      <c r="F8756">
        <v>0</v>
      </c>
      <c r="G8756">
        <v>0</v>
      </c>
      <c r="H8756">
        <v>0</v>
      </c>
      <c r="I8756">
        <v>43112046100</v>
      </c>
      <c r="J8756">
        <v>14</v>
      </c>
      <c r="K8756" t="s">
        <v>1689</v>
      </c>
      <c r="L8756">
        <v>2309</v>
      </c>
      <c r="M8756" t="s">
        <v>1690</v>
      </c>
      <c r="N8756" t="s">
        <v>1643</v>
      </c>
      <c r="O8756">
        <v>0</v>
      </c>
      <c r="P8756" t="s">
        <v>1350</v>
      </c>
    </row>
    <row r="8757" spans="1:16">
      <c r="A8757" t="s">
        <v>1688</v>
      </c>
      <c r="B8757" t="s">
        <v>1323</v>
      </c>
      <c r="C8757">
        <v>201010</v>
      </c>
      <c r="D8757">
        <v>0</v>
      </c>
      <c r="E8757" t="s">
        <v>1349</v>
      </c>
      <c r="F8757">
        <v>0</v>
      </c>
      <c r="G8757">
        <v>0</v>
      </c>
      <c r="H8757">
        <v>0</v>
      </c>
      <c r="I8757">
        <v>43112045300</v>
      </c>
      <c r="J8757">
        <v>14</v>
      </c>
      <c r="K8757" t="s">
        <v>1689</v>
      </c>
      <c r="L8757">
        <v>2309</v>
      </c>
      <c r="M8757" t="s">
        <v>1690</v>
      </c>
      <c r="N8757" t="s">
        <v>1643</v>
      </c>
      <c r="O8757">
        <v>0</v>
      </c>
      <c r="P8757" t="s">
        <v>1350</v>
      </c>
    </row>
    <row r="8758" spans="1:16">
      <c r="A8758" t="s">
        <v>1688</v>
      </c>
      <c r="B8758" t="s">
        <v>1256</v>
      </c>
      <c r="C8758">
        <v>201010</v>
      </c>
      <c r="D8758">
        <v>0</v>
      </c>
      <c r="E8758" t="s">
        <v>1349</v>
      </c>
      <c r="F8758">
        <v>0</v>
      </c>
      <c r="G8758">
        <v>0</v>
      </c>
      <c r="H8758">
        <v>0</v>
      </c>
      <c r="I8758">
        <v>43112047400</v>
      </c>
      <c r="J8758">
        <v>14</v>
      </c>
      <c r="K8758" t="s">
        <v>1689</v>
      </c>
      <c r="L8758">
        <v>2309</v>
      </c>
      <c r="M8758" t="s">
        <v>1690</v>
      </c>
      <c r="N8758" t="s">
        <v>1643</v>
      </c>
      <c r="O8758">
        <v>0</v>
      </c>
      <c r="P8758" t="s">
        <v>1350</v>
      </c>
    </row>
    <row r="8759" spans="1:16">
      <c r="A8759" t="s">
        <v>1688</v>
      </c>
      <c r="B8759" t="s">
        <v>1307</v>
      </c>
      <c r="C8759">
        <v>201010</v>
      </c>
      <c r="D8759">
        <v>0</v>
      </c>
      <c r="E8759" t="s">
        <v>1349</v>
      </c>
      <c r="F8759">
        <v>0</v>
      </c>
      <c r="G8759">
        <v>0</v>
      </c>
      <c r="H8759">
        <v>0</v>
      </c>
      <c r="I8759">
        <v>43112043202</v>
      </c>
      <c r="J8759">
        <v>14</v>
      </c>
      <c r="K8759" t="s">
        <v>1689</v>
      </c>
      <c r="L8759">
        <v>2309</v>
      </c>
      <c r="M8759" t="s">
        <v>1690</v>
      </c>
      <c r="N8759" t="s">
        <v>1643</v>
      </c>
      <c r="O8759">
        <v>0</v>
      </c>
      <c r="P8759" t="s">
        <v>1350</v>
      </c>
    </row>
    <row r="8760" spans="1:16">
      <c r="A8760" t="s">
        <v>1688</v>
      </c>
      <c r="B8760" t="s">
        <v>1324</v>
      </c>
      <c r="C8760">
        <v>201010</v>
      </c>
      <c r="D8760">
        <v>0</v>
      </c>
      <c r="E8760" t="s">
        <v>1349</v>
      </c>
      <c r="F8760">
        <v>0</v>
      </c>
      <c r="G8760">
        <v>0</v>
      </c>
      <c r="H8760">
        <v>0</v>
      </c>
      <c r="I8760">
        <v>43112048600</v>
      </c>
      <c r="J8760">
        <v>14</v>
      </c>
      <c r="K8760" t="s">
        <v>1689</v>
      </c>
      <c r="L8760">
        <v>2309</v>
      </c>
      <c r="M8760" t="s">
        <v>1690</v>
      </c>
      <c r="N8760" t="s">
        <v>1643</v>
      </c>
      <c r="O8760">
        <v>0</v>
      </c>
      <c r="P8760" t="s">
        <v>1350</v>
      </c>
    </row>
    <row r="8761" spans="1:16">
      <c r="A8761" t="s">
        <v>1688</v>
      </c>
      <c r="B8761" t="s">
        <v>1308</v>
      </c>
      <c r="C8761">
        <v>201010</v>
      </c>
      <c r="D8761">
        <v>0</v>
      </c>
      <c r="E8761" t="s">
        <v>1349</v>
      </c>
      <c r="F8761">
        <v>0</v>
      </c>
      <c r="G8761">
        <v>0</v>
      </c>
      <c r="H8761">
        <v>0</v>
      </c>
      <c r="I8761">
        <v>43112047001</v>
      </c>
      <c r="J8761">
        <v>14</v>
      </c>
      <c r="K8761" t="s">
        <v>1689</v>
      </c>
      <c r="L8761">
        <v>2309</v>
      </c>
      <c r="M8761" t="s">
        <v>1690</v>
      </c>
      <c r="N8761" t="s">
        <v>1643</v>
      </c>
      <c r="O8761">
        <v>0</v>
      </c>
      <c r="P8761" t="s">
        <v>1350</v>
      </c>
    </row>
    <row r="8762" spans="1:16">
      <c r="A8762" t="s">
        <v>1688</v>
      </c>
      <c r="B8762" t="s">
        <v>1257</v>
      </c>
      <c r="C8762">
        <v>201010</v>
      </c>
      <c r="D8762">
        <v>0</v>
      </c>
      <c r="E8762" t="s">
        <v>1349</v>
      </c>
      <c r="F8762">
        <v>0</v>
      </c>
      <c r="G8762">
        <v>0</v>
      </c>
      <c r="H8762">
        <v>0</v>
      </c>
      <c r="I8762">
        <v>43112051200</v>
      </c>
      <c r="J8762">
        <v>14</v>
      </c>
      <c r="K8762" t="s">
        <v>1689</v>
      </c>
      <c r="L8762">
        <v>2309</v>
      </c>
      <c r="M8762" t="s">
        <v>1690</v>
      </c>
      <c r="N8762" t="s">
        <v>1643</v>
      </c>
      <c r="O8762">
        <v>0</v>
      </c>
      <c r="P8762" t="s">
        <v>1350</v>
      </c>
    </row>
    <row r="8763" spans="1:16">
      <c r="A8763" t="s">
        <v>1688</v>
      </c>
      <c r="B8763" t="s">
        <v>1309</v>
      </c>
      <c r="C8763">
        <v>201010</v>
      </c>
      <c r="D8763">
        <v>0</v>
      </c>
      <c r="E8763" t="s">
        <v>1349</v>
      </c>
      <c r="F8763">
        <v>0</v>
      </c>
      <c r="G8763">
        <v>0</v>
      </c>
      <c r="H8763">
        <v>0</v>
      </c>
      <c r="I8763">
        <v>43112049600</v>
      </c>
      <c r="J8763">
        <v>14</v>
      </c>
      <c r="K8763" t="s">
        <v>1689</v>
      </c>
      <c r="L8763">
        <v>2309</v>
      </c>
      <c r="M8763" t="s">
        <v>1690</v>
      </c>
      <c r="N8763" t="s">
        <v>1643</v>
      </c>
      <c r="O8763">
        <v>0</v>
      </c>
      <c r="P8763" t="s">
        <v>1350</v>
      </c>
    </row>
    <row r="8764" spans="1:16">
      <c r="A8764" t="s">
        <v>1688</v>
      </c>
      <c r="B8764" t="s">
        <v>1258</v>
      </c>
      <c r="C8764">
        <v>201010</v>
      </c>
      <c r="D8764">
        <v>0</v>
      </c>
      <c r="E8764" t="s">
        <v>1349</v>
      </c>
      <c r="F8764">
        <v>0</v>
      </c>
      <c r="G8764">
        <v>0</v>
      </c>
      <c r="H8764">
        <v>0</v>
      </c>
      <c r="I8764">
        <v>43112051900</v>
      </c>
      <c r="J8764">
        <v>14</v>
      </c>
      <c r="K8764" t="s">
        <v>1689</v>
      </c>
      <c r="L8764">
        <v>2309</v>
      </c>
      <c r="M8764" t="s">
        <v>1690</v>
      </c>
      <c r="N8764" t="s">
        <v>1643</v>
      </c>
      <c r="O8764">
        <v>0</v>
      </c>
      <c r="P8764" t="s">
        <v>1350</v>
      </c>
    </row>
    <row r="8765" spans="1:16">
      <c r="A8765" t="s">
        <v>1688</v>
      </c>
      <c r="B8765" t="s">
        <v>1236</v>
      </c>
      <c r="C8765">
        <v>201010</v>
      </c>
      <c r="D8765">
        <v>0</v>
      </c>
      <c r="E8765" t="s">
        <v>1349</v>
      </c>
      <c r="F8765">
        <v>0</v>
      </c>
      <c r="G8765">
        <v>0</v>
      </c>
      <c r="H8765">
        <v>0</v>
      </c>
      <c r="I8765">
        <v>43112051101</v>
      </c>
      <c r="J8765">
        <v>14</v>
      </c>
      <c r="K8765" t="s">
        <v>1689</v>
      </c>
      <c r="L8765">
        <v>2309</v>
      </c>
      <c r="M8765" t="s">
        <v>1690</v>
      </c>
      <c r="N8765" t="s">
        <v>1643</v>
      </c>
      <c r="O8765">
        <v>0</v>
      </c>
      <c r="P8765" t="s">
        <v>1350</v>
      </c>
    </row>
    <row r="8766" spans="1:16">
      <c r="A8766" t="s">
        <v>1688</v>
      </c>
      <c r="B8766" t="s">
        <v>1237</v>
      </c>
      <c r="C8766">
        <v>201010</v>
      </c>
      <c r="D8766">
        <v>0</v>
      </c>
      <c r="E8766" t="s">
        <v>1349</v>
      </c>
      <c r="F8766">
        <v>0</v>
      </c>
      <c r="G8766">
        <v>0</v>
      </c>
      <c r="H8766">
        <v>0</v>
      </c>
      <c r="I8766">
        <v>43112052800</v>
      </c>
      <c r="J8766">
        <v>14</v>
      </c>
      <c r="K8766" t="s">
        <v>1689</v>
      </c>
      <c r="L8766">
        <v>2309</v>
      </c>
      <c r="M8766" t="s">
        <v>1690</v>
      </c>
      <c r="N8766" t="s">
        <v>1643</v>
      </c>
      <c r="O8766">
        <v>0</v>
      </c>
      <c r="P8766" t="s">
        <v>1350</v>
      </c>
    </row>
    <row r="8767" spans="1:16">
      <c r="A8767" t="s">
        <v>1688</v>
      </c>
      <c r="B8767" t="s">
        <v>1310</v>
      </c>
      <c r="C8767">
        <v>201010</v>
      </c>
      <c r="D8767">
        <v>0</v>
      </c>
      <c r="E8767" t="s">
        <v>1349</v>
      </c>
      <c r="F8767">
        <v>0</v>
      </c>
      <c r="G8767">
        <v>0</v>
      </c>
      <c r="H8767">
        <v>0</v>
      </c>
      <c r="I8767">
        <v>43112054500</v>
      </c>
      <c r="J8767">
        <v>14</v>
      </c>
      <c r="K8767" t="s">
        <v>1689</v>
      </c>
      <c r="L8767">
        <v>2309</v>
      </c>
      <c r="M8767" t="s">
        <v>1690</v>
      </c>
      <c r="N8767" t="s">
        <v>1643</v>
      </c>
      <c r="O8767">
        <v>0</v>
      </c>
      <c r="P8767" t="s">
        <v>1350</v>
      </c>
    </row>
    <row r="8768" spans="1:16">
      <c r="A8768" t="s">
        <v>1688</v>
      </c>
      <c r="B8768" t="s">
        <v>1259</v>
      </c>
      <c r="C8768">
        <v>201010</v>
      </c>
      <c r="D8768">
        <v>0</v>
      </c>
      <c r="E8768" t="s">
        <v>1349</v>
      </c>
      <c r="F8768">
        <v>0</v>
      </c>
      <c r="G8768">
        <v>0</v>
      </c>
      <c r="H8768">
        <v>0</v>
      </c>
      <c r="I8768">
        <v>43112053700</v>
      </c>
      <c r="J8768">
        <v>14</v>
      </c>
      <c r="K8768" t="s">
        <v>1689</v>
      </c>
      <c r="L8768">
        <v>2309</v>
      </c>
      <c r="M8768" t="s">
        <v>1690</v>
      </c>
      <c r="N8768" t="s">
        <v>1643</v>
      </c>
      <c r="O8768">
        <v>0</v>
      </c>
      <c r="P8768" t="s">
        <v>1350</v>
      </c>
    </row>
    <row r="8769" spans="1:16">
      <c r="A8769" t="s">
        <v>1688</v>
      </c>
      <c r="B8769" t="s">
        <v>1238</v>
      </c>
      <c r="C8769">
        <v>201010</v>
      </c>
      <c r="D8769">
        <v>0</v>
      </c>
      <c r="E8769" t="s">
        <v>1349</v>
      </c>
      <c r="F8769">
        <v>0</v>
      </c>
      <c r="G8769">
        <v>0</v>
      </c>
      <c r="H8769">
        <v>0</v>
      </c>
      <c r="I8769">
        <v>43112056700</v>
      </c>
      <c r="J8769">
        <v>14</v>
      </c>
      <c r="K8769" t="s">
        <v>1689</v>
      </c>
      <c r="L8769">
        <v>2309</v>
      </c>
      <c r="M8769" t="s">
        <v>1690</v>
      </c>
      <c r="N8769" t="s">
        <v>1643</v>
      </c>
      <c r="O8769">
        <v>0</v>
      </c>
      <c r="P8769" t="s">
        <v>1350</v>
      </c>
    </row>
    <row r="8770" spans="1:16">
      <c r="A8770" t="s">
        <v>1688</v>
      </c>
      <c r="B8770" t="s">
        <v>1392</v>
      </c>
      <c r="C8770">
        <v>201010</v>
      </c>
      <c r="D8770">
        <v>0</v>
      </c>
      <c r="E8770" t="s">
        <v>1349</v>
      </c>
      <c r="F8770">
        <v>0</v>
      </c>
      <c r="G8770">
        <v>0</v>
      </c>
      <c r="H8770">
        <v>0</v>
      </c>
      <c r="I8770">
        <v>43112054800</v>
      </c>
      <c r="J8770">
        <v>14</v>
      </c>
      <c r="K8770" t="s">
        <v>1642</v>
      </c>
      <c r="L8770">
        <v>2309</v>
      </c>
      <c r="M8770" t="s">
        <v>1690</v>
      </c>
      <c r="N8770" t="s">
        <v>1643</v>
      </c>
      <c r="O8770">
        <v>0</v>
      </c>
      <c r="P8770" t="s">
        <v>1350</v>
      </c>
    </row>
    <row r="8771" spans="1:16">
      <c r="A8771" t="s">
        <v>1688</v>
      </c>
      <c r="B8771" t="s">
        <v>1239</v>
      </c>
      <c r="C8771">
        <v>201010</v>
      </c>
      <c r="D8771">
        <v>0</v>
      </c>
      <c r="E8771" t="s">
        <v>1349</v>
      </c>
      <c r="F8771">
        <v>0</v>
      </c>
      <c r="G8771">
        <v>0</v>
      </c>
      <c r="H8771">
        <v>0</v>
      </c>
      <c r="I8771">
        <v>43112057700</v>
      </c>
      <c r="J8771">
        <v>14</v>
      </c>
      <c r="K8771" t="s">
        <v>1689</v>
      </c>
      <c r="L8771">
        <v>2309</v>
      </c>
      <c r="M8771" t="s">
        <v>1690</v>
      </c>
      <c r="N8771" t="s">
        <v>1643</v>
      </c>
      <c r="O8771">
        <v>0</v>
      </c>
      <c r="P8771" t="s">
        <v>1350</v>
      </c>
    </row>
    <row r="8772" spans="1:16">
      <c r="A8772" t="s">
        <v>1688</v>
      </c>
      <c r="B8772" t="s">
        <v>1240</v>
      </c>
      <c r="C8772">
        <v>201010</v>
      </c>
      <c r="D8772">
        <v>0</v>
      </c>
      <c r="E8772" t="s">
        <v>1349</v>
      </c>
      <c r="F8772">
        <v>0</v>
      </c>
      <c r="G8772">
        <v>0</v>
      </c>
      <c r="H8772">
        <v>0</v>
      </c>
      <c r="I8772">
        <v>43112056900</v>
      </c>
      <c r="J8772">
        <v>14</v>
      </c>
      <c r="K8772" t="s">
        <v>1689</v>
      </c>
      <c r="L8772">
        <v>2309</v>
      </c>
      <c r="M8772" t="s">
        <v>1690</v>
      </c>
      <c r="N8772" t="s">
        <v>1643</v>
      </c>
      <c r="O8772">
        <v>0</v>
      </c>
      <c r="P8772" t="s">
        <v>1350</v>
      </c>
    </row>
    <row r="8773" spans="1:16">
      <c r="A8773" t="s">
        <v>1688</v>
      </c>
      <c r="B8773" t="s">
        <v>1311</v>
      </c>
      <c r="C8773">
        <v>201010</v>
      </c>
      <c r="D8773">
        <v>0</v>
      </c>
      <c r="E8773" t="s">
        <v>1349</v>
      </c>
      <c r="F8773">
        <v>0</v>
      </c>
      <c r="G8773">
        <v>0</v>
      </c>
      <c r="H8773">
        <v>0</v>
      </c>
      <c r="I8773">
        <v>43112059900</v>
      </c>
      <c r="J8773">
        <v>14</v>
      </c>
      <c r="K8773" t="s">
        <v>1689</v>
      </c>
      <c r="L8773">
        <v>2309</v>
      </c>
      <c r="M8773" t="s">
        <v>1690</v>
      </c>
      <c r="N8773" t="s">
        <v>1643</v>
      </c>
      <c r="O8773">
        <v>0</v>
      </c>
      <c r="P8773" t="s">
        <v>1350</v>
      </c>
    </row>
    <row r="8774" spans="1:16">
      <c r="A8774" t="s">
        <v>1688</v>
      </c>
      <c r="B8774" t="s">
        <v>1312</v>
      </c>
      <c r="C8774">
        <v>201010</v>
      </c>
      <c r="D8774">
        <v>0</v>
      </c>
      <c r="E8774" t="s">
        <v>1349</v>
      </c>
      <c r="F8774">
        <v>0</v>
      </c>
      <c r="G8774">
        <v>0</v>
      </c>
      <c r="H8774">
        <v>0</v>
      </c>
      <c r="I8774">
        <v>43112043602</v>
      </c>
      <c r="J8774">
        <v>14</v>
      </c>
      <c r="K8774" t="s">
        <v>1689</v>
      </c>
      <c r="L8774">
        <v>2309</v>
      </c>
      <c r="M8774" t="s">
        <v>1690</v>
      </c>
      <c r="N8774" t="s">
        <v>1643</v>
      </c>
      <c r="O8774">
        <v>0</v>
      </c>
      <c r="P8774" t="s">
        <v>1350</v>
      </c>
    </row>
    <row r="8775" spans="1:16">
      <c r="A8775" t="s">
        <v>1640</v>
      </c>
      <c r="B8775" t="s">
        <v>1711</v>
      </c>
      <c r="C8775">
        <v>201011</v>
      </c>
      <c r="D8775">
        <v>0</v>
      </c>
      <c r="E8775" t="s">
        <v>1349</v>
      </c>
      <c r="F8775">
        <v>0</v>
      </c>
      <c r="G8775">
        <v>0</v>
      </c>
      <c r="H8775">
        <v>0</v>
      </c>
      <c r="I8775">
        <v>43112061400</v>
      </c>
      <c r="J8775">
        <v>14</v>
      </c>
      <c r="K8775" t="s">
        <v>1642</v>
      </c>
      <c r="L8775">
        <v>2531</v>
      </c>
      <c r="M8775" t="s">
        <v>1214</v>
      </c>
      <c r="N8775" t="s">
        <v>1643</v>
      </c>
      <c r="O8775">
        <v>0</v>
      </c>
      <c r="P8775" t="s">
        <v>1350</v>
      </c>
    </row>
    <row r="8776" spans="1:16">
      <c r="A8776" t="s">
        <v>1640</v>
      </c>
      <c r="B8776" t="s">
        <v>1712</v>
      </c>
      <c r="C8776">
        <v>201011</v>
      </c>
      <c r="D8776">
        <v>0</v>
      </c>
      <c r="E8776" t="s">
        <v>1349</v>
      </c>
      <c r="F8776">
        <v>0</v>
      </c>
      <c r="G8776">
        <v>0</v>
      </c>
      <c r="H8776">
        <v>0</v>
      </c>
      <c r="I8776">
        <v>43112068000</v>
      </c>
      <c r="J8776">
        <v>14</v>
      </c>
      <c r="K8776" t="s">
        <v>1642</v>
      </c>
      <c r="L8776">
        <v>2531</v>
      </c>
      <c r="M8776" t="s">
        <v>1214</v>
      </c>
      <c r="N8776" t="s">
        <v>1643</v>
      </c>
      <c r="O8776">
        <v>0</v>
      </c>
      <c r="P8776" t="s">
        <v>1350</v>
      </c>
    </row>
    <row r="8777" spans="1:16">
      <c r="A8777" t="s">
        <v>1640</v>
      </c>
      <c r="B8777" t="s">
        <v>1713</v>
      </c>
      <c r="C8777">
        <v>201011</v>
      </c>
      <c r="D8777">
        <v>0</v>
      </c>
      <c r="E8777" t="s">
        <v>1349</v>
      </c>
      <c r="F8777">
        <v>0</v>
      </c>
      <c r="G8777">
        <v>0</v>
      </c>
      <c r="H8777">
        <v>0</v>
      </c>
      <c r="I8777">
        <v>43112057601</v>
      </c>
      <c r="J8777">
        <v>14</v>
      </c>
      <c r="K8777" t="s">
        <v>1642</v>
      </c>
      <c r="L8777">
        <v>2531</v>
      </c>
      <c r="M8777" t="s">
        <v>1214</v>
      </c>
      <c r="N8777" t="s">
        <v>1643</v>
      </c>
      <c r="O8777">
        <v>0</v>
      </c>
      <c r="P8777" t="s">
        <v>1350</v>
      </c>
    </row>
    <row r="8778" spans="1:16">
      <c r="A8778" t="s">
        <v>1688</v>
      </c>
      <c r="B8778" t="s">
        <v>1304</v>
      </c>
      <c r="C8778">
        <v>201011</v>
      </c>
      <c r="D8778">
        <v>0</v>
      </c>
      <c r="E8778" t="s">
        <v>1349</v>
      </c>
      <c r="F8778">
        <v>0</v>
      </c>
      <c r="G8778">
        <v>0</v>
      </c>
      <c r="H8778">
        <v>0</v>
      </c>
      <c r="I8778">
        <v>43112040600</v>
      </c>
      <c r="J8778">
        <v>14</v>
      </c>
      <c r="K8778" t="s">
        <v>1689</v>
      </c>
      <c r="L8778">
        <v>2309</v>
      </c>
      <c r="M8778" t="s">
        <v>1690</v>
      </c>
      <c r="N8778" t="s">
        <v>1643</v>
      </c>
      <c r="O8778">
        <v>0</v>
      </c>
      <c r="P8778" t="s">
        <v>1350</v>
      </c>
    </row>
    <row r="8779" spans="1:16">
      <c r="A8779" t="s">
        <v>1688</v>
      </c>
      <c r="B8779" t="s">
        <v>1305</v>
      </c>
      <c r="C8779">
        <v>201011</v>
      </c>
      <c r="D8779">
        <v>0</v>
      </c>
      <c r="E8779" t="s">
        <v>1349</v>
      </c>
      <c r="F8779">
        <v>0</v>
      </c>
      <c r="G8779">
        <v>0</v>
      </c>
      <c r="H8779">
        <v>0</v>
      </c>
      <c r="I8779">
        <v>43112042100</v>
      </c>
      <c r="J8779">
        <v>14</v>
      </c>
      <c r="K8779" t="s">
        <v>1689</v>
      </c>
      <c r="L8779">
        <v>2309</v>
      </c>
      <c r="M8779" t="s">
        <v>1690</v>
      </c>
      <c r="N8779" t="s">
        <v>1643</v>
      </c>
      <c r="O8779">
        <v>0</v>
      </c>
      <c r="P8779" t="s">
        <v>1350</v>
      </c>
    </row>
    <row r="8780" spans="1:16">
      <c r="A8780" t="s">
        <v>1688</v>
      </c>
      <c r="B8780" t="s">
        <v>1356</v>
      </c>
      <c r="C8780">
        <v>201011</v>
      </c>
      <c r="D8780">
        <v>0</v>
      </c>
      <c r="E8780" t="s">
        <v>1349</v>
      </c>
      <c r="F8780">
        <v>0</v>
      </c>
      <c r="G8780">
        <v>0</v>
      </c>
      <c r="H8780">
        <v>0</v>
      </c>
      <c r="I8780">
        <v>43112042202</v>
      </c>
      <c r="J8780">
        <v>14</v>
      </c>
      <c r="K8780" t="s">
        <v>1689</v>
      </c>
      <c r="L8780">
        <v>2309</v>
      </c>
      <c r="M8780" t="s">
        <v>1690</v>
      </c>
      <c r="N8780" t="s">
        <v>1643</v>
      </c>
      <c r="O8780">
        <v>0</v>
      </c>
      <c r="P8780" t="s">
        <v>1350</v>
      </c>
    </row>
    <row r="8781" spans="1:16">
      <c r="A8781" t="s">
        <v>1688</v>
      </c>
      <c r="B8781" t="s">
        <v>1255</v>
      </c>
      <c r="C8781">
        <v>201011</v>
      </c>
      <c r="D8781">
        <v>0</v>
      </c>
      <c r="E8781" t="s">
        <v>1349</v>
      </c>
      <c r="F8781">
        <v>0</v>
      </c>
      <c r="G8781">
        <v>0</v>
      </c>
      <c r="H8781">
        <v>0</v>
      </c>
      <c r="I8781">
        <v>43112040501</v>
      </c>
      <c r="J8781">
        <v>14</v>
      </c>
      <c r="K8781" t="s">
        <v>1689</v>
      </c>
      <c r="L8781">
        <v>2309</v>
      </c>
      <c r="M8781" t="s">
        <v>1690</v>
      </c>
      <c r="N8781" t="s">
        <v>1643</v>
      </c>
      <c r="O8781">
        <v>0</v>
      </c>
      <c r="P8781" t="s">
        <v>1350</v>
      </c>
    </row>
    <row r="8782" spans="1:16">
      <c r="A8782" t="s">
        <v>1688</v>
      </c>
      <c r="B8782" t="s">
        <v>1357</v>
      </c>
      <c r="C8782">
        <v>201011</v>
      </c>
      <c r="D8782">
        <v>0</v>
      </c>
      <c r="E8782" t="s">
        <v>1349</v>
      </c>
      <c r="F8782">
        <v>0</v>
      </c>
      <c r="G8782">
        <v>0</v>
      </c>
      <c r="H8782">
        <v>0</v>
      </c>
      <c r="I8782">
        <v>43112042901</v>
      </c>
      <c r="J8782">
        <v>14</v>
      </c>
      <c r="K8782" t="s">
        <v>1689</v>
      </c>
      <c r="L8782">
        <v>2309</v>
      </c>
      <c r="M8782" t="s">
        <v>1690</v>
      </c>
      <c r="N8782" t="s">
        <v>1643</v>
      </c>
      <c r="O8782">
        <v>0</v>
      </c>
      <c r="P8782" t="s">
        <v>1350</v>
      </c>
    </row>
    <row r="8783" spans="1:16">
      <c r="A8783" t="s">
        <v>1688</v>
      </c>
      <c r="B8783" t="s">
        <v>1234</v>
      </c>
      <c r="C8783">
        <v>201011</v>
      </c>
      <c r="D8783">
        <v>0</v>
      </c>
      <c r="E8783" t="s">
        <v>1349</v>
      </c>
      <c r="F8783">
        <v>0</v>
      </c>
      <c r="G8783">
        <v>0</v>
      </c>
      <c r="H8783">
        <v>0</v>
      </c>
      <c r="I8783">
        <v>43112046100</v>
      </c>
      <c r="J8783">
        <v>14</v>
      </c>
      <c r="K8783" t="s">
        <v>1689</v>
      </c>
      <c r="L8783">
        <v>2309</v>
      </c>
      <c r="M8783" t="s">
        <v>1690</v>
      </c>
      <c r="N8783" t="s">
        <v>1643</v>
      </c>
      <c r="O8783">
        <v>0</v>
      </c>
      <c r="P8783" t="s">
        <v>1350</v>
      </c>
    </row>
    <row r="8784" spans="1:16">
      <c r="A8784" t="s">
        <v>1688</v>
      </c>
      <c r="B8784" t="s">
        <v>1323</v>
      </c>
      <c r="C8784">
        <v>201011</v>
      </c>
      <c r="D8784">
        <v>0</v>
      </c>
      <c r="E8784" t="s">
        <v>1349</v>
      </c>
      <c r="F8784">
        <v>0</v>
      </c>
      <c r="G8784">
        <v>0</v>
      </c>
      <c r="H8784">
        <v>0</v>
      </c>
      <c r="I8784">
        <v>43112045300</v>
      </c>
      <c r="J8784">
        <v>14</v>
      </c>
      <c r="K8784" t="s">
        <v>1689</v>
      </c>
      <c r="L8784">
        <v>2309</v>
      </c>
      <c r="M8784" t="s">
        <v>1690</v>
      </c>
      <c r="N8784" t="s">
        <v>1643</v>
      </c>
      <c r="O8784">
        <v>0</v>
      </c>
      <c r="P8784" t="s">
        <v>1350</v>
      </c>
    </row>
    <row r="8785" spans="1:16">
      <c r="A8785" t="s">
        <v>1688</v>
      </c>
      <c r="B8785" t="s">
        <v>1256</v>
      </c>
      <c r="C8785">
        <v>201011</v>
      </c>
      <c r="D8785">
        <v>0</v>
      </c>
      <c r="E8785" t="s">
        <v>1349</v>
      </c>
      <c r="F8785">
        <v>0</v>
      </c>
      <c r="G8785">
        <v>0</v>
      </c>
      <c r="H8785">
        <v>0</v>
      </c>
      <c r="I8785">
        <v>43112047400</v>
      </c>
      <c r="J8785">
        <v>14</v>
      </c>
      <c r="K8785" t="s">
        <v>1689</v>
      </c>
      <c r="L8785">
        <v>2309</v>
      </c>
      <c r="M8785" t="s">
        <v>1690</v>
      </c>
      <c r="N8785" t="s">
        <v>1643</v>
      </c>
      <c r="O8785">
        <v>0</v>
      </c>
      <c r="P8785" t="s">
        <v>1350</v>
      </c>
    </row>
    <row r="8786" spans="1:16">
      <c r="A8786" t="s">
        <v>1688</v>
      </c>
      <c r="B8786" t="s">
        <v>1307</v>
      </c>
      <c r="C8786">
        <v>201011</v>
      </c>
      <c r="D8786">
        <v>0</v>
      </c>
      <c r="E8786" t="s">
        <v>1349</v>
      </c>
      <c r="F8786">
        <v>0</v>
      </c>
      <c r="G8786">
        <v>0</v>
      </c>
      <c r="H8786">
        <v>0</v>
      </c>
      <c r="I8786">
        <v>43112043202</v>
      </c>
      <c r="J8786">
        <v>14</v>
      </c>
      <c r="K8786" t="s">
        <v>1689</v>
      </c>
      <c r="L8786">
        <v>2309</v>
      </c>
      <c r="M8786" t="s">
        <v>1690</v>
      </c>
      <c r="N8786" t="s">
        <v>1643</v>
      </c>
      <c r="O8786">
        <v>0</v>
      </c>
      <c r="P8786" t="s">
        <v>1350</v>
      </c>
    </row>
    <row r="8787" spans="1:16">
      <c r="A8787" t="s">
        <v>1688</v>
      </c>
      <c r="B8787" t="s">
        <v>1324</v>
      </c>
      <c r="C8787">
        <v>201011</v>
      </c>
      <c r="D8787">
        <v>0</v>
      </c>
      <c r="E8787" t="s">
        <v>1349</v>
      </c>
      <c r="F8787">
        <v>0</v>
      </c>
      <c r="G8787">
        <v>0</v>
      </c>
      <c r="H8787">
        <v>0</v>
      </c>
      <c r="I8787">
        <v>43112048600</v>
      </c>
      <c r="J8787">
        <v>14</v>
      </c>
      <c r="K8787" t="s">
        <v>1689</v>
      </c>
      <c r="L8787">
        <v>2309</v>
      </c>
      <c r="M8787" t="s">
        <v>1690</v>
      </c>
      <c r="N8787" t="s">
        <v>1643</v>
      </c>
      <c r="O8787">
        <v>0</v>
      </c>
      <c r="P8787" t="s">
        <v>1350</v>
      </c>
    </row>
    <row r="8788" spans="1:16">
      <c r="A8788" t="s">
        <v>1688</v>
      </c>
      <c r="B8788" t="s">
        <v>1308</v>
      </c>
      <c r="C8788">
        <v>201011</v>
      </c>
      <c r="D8788">
        <v>0</v>
      </c>
      <c r="E8788" t="s">
        <v>1349</v>
      </c>
      <c r="F8788">
        <v>0</v>
      </c>
      <c r="G8788">
        <v>0</v>
      </c>
      <c r="H8788">
        <v>0</v>
      </c>
      <c r="I8788">
        <v>43112047001</v>
      </c>
      <c r="J8788">
        <v>14</v>
      </c>
      <c r="K8788" t="s">
        <v>1689</v>
      </c>
      <c r="L8788">
        <v>2309</v>
      </c>
      <c r="M8788" t="s">
        <v>1690</v>
      </c>
      <c r="N8788" t="s">
        <v>1643</v>
      </c>
      <c r="O8788">
        <v>0</v>
      </c>
      <c r="P8788" t="s">
        <v>1350</v>
      </c>
    </row>
    <row r="8789" spans="1:16">
      <c r="A8789" t="s">
        <v>1688</v>
      </c>
      <c r="B8789" t="s">
        <v>1257</v>
      </c>
      <c r="C8789">
        <v>201011</v>
      </c>
      <c r="D8789">
        <v>0</v>
      </c>
      <c r="E8789" t="s">
        <v>1349</v>
      </c>
      <c r="F8789">
        <v>0</v>
      </c>
      <c r="G8789">
        <v>0</v>
      </c>
      <c r="H8789">
        <v>0</v>
      </c>
      <c r="I8789">
        <v>43112051200</v>
      </c>
      <c r="J8789">
        <v>14</v>
      </c>
      <c r="K8789" t="s">
        <v>1689</v>
      </c>
      <c r="L8789">
        <v>2309</v>
      </c>
      <c r="M8789" t="s">
        <v>1690</v>
      </c>
      <c r="N8789" t="s">
        <v>1643</v>
      </c>
      <c r="O8789">
        <v>0</v>
      </c>
      <c r="P8789" t="s">
        <v>1350</v>
      </c>
    </row>
    <row r="8790" spans="1:16">
      <c r="A8790" t="s">
        <v>1688</v>
      </c>
      <c r="B8790" t="s">
        <v>1309</v>
      </c>
      <c r="C8790">
        <v>201011</v>
      </c>
      <c r="D8790">
        <v>0</v>
      </c>
      <c r="E8790" t="s">
        <v>1349</v>
      </c>
      <c r="F8790">
        <v>0</v>
      </c>
      <c r="G8790">
        <v>0</v>
      </c>
      <c r="H8790">
        <v>0</v>
      </c>
      <c r="I8790">
        <v>43112049600</v>
      </c>
      <c r="J8790">
        <v>14</v>
      </c>
      <c r="K8790" t="s">
        <v>1689</v>
      </c>
      <c r="L8790">
        <v>2309</v>
      </c>
      <c r="M8790" t="s">
        <v>1690</v>
      </c>
      <c r="N8790" t="s">
        <v>1643</v>
      </c>
      <c r="O8790">
        <v>0</v>
      </c>
      <c r="P8790" t="s">
        <v>1350</v>
      </c>
    </row>
    <row r="8791" spans="1:16">
      <c r="A8791" t="s">
        <v>1688</v>
      </c>
      <c r="B8791" t="s">
        <v>1258</v>
      </c>
      <c r="C8791">
        <v>201011</v>
      </c>
      <c r="D8791">
        <v>0</v>
      </c>
      <c r="E8791" t="s">
        <v>1349</v>
      </c>
      <c r="F8791">
        <v>0</v>
      </c>
      <c r="G8791">
        <v>0</v>
      </c>
      <c r="H8791">
        <v>0</v>
      </c>
      <c r="I8791">
        <v>43112051900</v>
      </c>
      <c r="J8791">
        <v>14</v>
      </c>
      <c r="K8791" t="s">
        <v>1689</v>
      </c>
      <c r="L8791">
        <v>2309</v>
      </c>
      <c r="M8791" t="s">
        <v>1690</v>
      </c>
      <c r="N8791" t="s">
        <v>1643</v>
      </c>
      <c r="O8791">
        <v>0</v>
      </c>
      <c r="P8791" t="s">
        <v>1350</v>
      </c>
    </row>
    <row r="8792" spans="1:16">
      <c r="A8792" t="s">
        <v>1688</v>
      </c>
      <c r="B8792" t="s">
        <v>1236</v>
      </c>
      <c r="C8792">
        <v>201011</v>
      </c>
      <c r="D8792">
        <v>0</v>
      </c>
      <c r="E8792" t="s">
        <v>1349</v>
      </c>
      <c r="F8792">
        <v>0</v>
      </c>
      <c r="G8792">
        <v>0</v>
      </c>
      <c r="H8792">
        <v>0</v>
      </c>
      <c r="I8792">
        <v>43112051101</v>
      </c>
      <c r="J8792">
        <v>14</v>
      </c>
      <c r="K8792" t="s">
        <v>1689</v>
      </c>
      <c r="L8792">
        <v>2309</v>
      </c>
      <c r="M8792" t="s">
        <v>1690</v>
      </c>
      <c r="N8792" t="s">
        <v>1643</v>
      </c>
      <c r="O8792">
        <v>0</v>
      </c>
      <c r="P8792" t="s">
        <v>1350</v>
      </c>
    </row>
    <row r="8793" spans="1:16">
      <c r="A8793" t="s">
        <v>1688</v>
      </c>
      <c r="B8793" t="s">
        <v>1237</v>
      </c>
      <c r="C8793">
        <v>201011</v>
      </c>
      <c r="D8793">
        <v>0</v>
      </c>
      <c r="E8793" t="s">
        <v>1349</v>
      </c>
      <c r="F8793">
        <v>0</v>
      </c>
      <c r="G8793">
        <v>0</v>
      </c>
      <c r="H8793">
        <v>0</v>
      </c>
      <c r="I8793">
        <v>43112052800</v>
      </c>
      <c r="J8793">
        <v>14</v>
      </c>
      <c r="K8793" t="s">
        <v>1689</v>
      </c>
      <c r="L8793">
        <v>2309</v>
      </c>
      <c r="M8793" t="s">
        <v>1690</v>
      </c>
      <c r="N8793" t="s">
        <v>1643</v>
      </c>
      <c r="O8793">
        <v>0</v>
      </c>
      <c r="P8793" t="s">
        <v>1350</v>
      </c>
    </row>
    <row r="8794" spans="1:16">
      <c r="A8794" t="s">
        <v>1688</v>
      </c>
      <c r="B8794" t="s">
        <v>1310</v>
      </c>
      <c r="C8794">
        <v>201011</v>
      </c>
      <c r="D8794">
        <v>0</v>
      </c>
      <c r="E8794" t="s">
        <v>1349</v>
      </c>
      <c r="F8794">
        <v>0</v>
      </c>
      <c r="G8794">
        <v>0</v>
      </c>
      <c r="H8794">
        <v>0</v>
      </c>
      <c r="I8794">
        <v>43112054500</v>
      </c>
      <c r="J8794">
        <v>14</v>
      </c>
      <c r="K8794" t="s">
        <v>1689</v>
      </c>
      <c r="L8794">
        <v>2309</v>
      </c>
      <c r="M8794" t="s">
        <v>1690</v>
      </c>
      <c r="N8794" t="s">
        <v>1643</v>
      </c>
      <c r="O8794">
        <v>0</v>
      </c>
      <c r="P8794" t="s">
        <v>1350</v>
      </c>
    </row>
    <row r="8795" spans="1:16">
      <c r="A8795" t="s">
        <v>1688</v>
      </c>
      <c r="B8795" t="s">
        <v>1259</v>
      </c>
      <c r="C8795">
        <v>201011</v>
      </c>
      <c r="D8795">
        <v>0</v>
      </c>
      <c r="E8795" t="s">
        <v>1349</v>
      </c>
      <c r="F8795">
        <v>0</v>
      </c>
      <c r="G8795">
        <v>0</v>
      </c>
      <c r="H8795">
        <v>0</v>
      </c>
      <c r="I8795">
        <v>43112053700</v>
      </c>
      <c r="J8795">
        <v>14</v>
      </c>
      <c r="K8795" t="s">
        <v>1689</v>
      </c>
      <c r="L8795">
        <v>2309</v>
      </c>
      <c r="M8795" t="s">
        <v>1690</v>
      </c>
      <c r="N8795" t="s">
        <v>1643</v>
      </c>
      <c r="O8795">
        <v>0</v>
      </c>
      <c r="P8795" t="s">
        <v>1350</v>
      </c>
    </row>
    <row r="8796" spans="1:16">
      <c r="A8796" t="s">
        <v>1688</v>
      </c>
      <c r="B8796" t="s">
        <v>1238</v>
      </c>
      <c r="C8796">
        <v>201011</v>
      </c>
      <c r="D8796">
        <v>0</v>
      </c>
      <c r="E8796" t="s">
        <v>1349</v>
      </c>
      <c r="F8796">
        <v>0</v>
      </c>
      <c r="G8796">
        <v>0</v>
      </c>
      <c r="H8796">
        <v>0</v>
      </c>
      <c r="I8796">
        <v>43112056700</v>
      </c>
      <c r="J8796">
        <v>14</v>
      </c>
      <c r="K8796" t="s">
        <v>1689</v>
      </c>
      <c r="L8796">
        <v>2309</v>
      </c>
      <c r="M8796" t="s">
        <v>1690</v>
      </c>
      <c r="N8796" t="s">
        <v>1643</v>
      </c>
      <c r="O8796">
        <v>0</v>
      </c>
      <c r="P8796" t="s">
        <v>1350</v>
      </c>
    </row>
    <row r="8797" spans="1:16">
      <c r="A8797" t="s">
        <v>1688</v>
      </c>
      <c r="B8797" t="s">
        <v>1392</v>
      </c>
      <c r="C8797">
        <v>201011</v>
      </c>
      <c r="D8797">
        <v>0</v>
      </c>
      <c r="E8797" t="s">
        <v>1349</v>
      </c>
      <c r="F8797">
        <v>0</v>
      </c>
      <c r="G8797">
        <v>0</v>
      </c>
      <c r="H8797">
        <v>0</v>
      </c>
      <c r="I8797">
        <v>43112054800</v>
      </c>
      <c r="J8797">
        <v>14</v>
      </c>
      <c r="K8797" t="s">
        <v>1642</v>
      </c>
      <c r="L8797">
        <v>2309</v>
      </c>
      <c r="M8797" t="s">
        <v>1690</v>
      </c>
      <c r="N8797" t="s">
        <v>1643</v>
      </c>
      <c r="O8797">
        <v>0</v>
      </c>
      <c r="P8797" t="s">
        <v>1350</v>
      </c>
    </row>
    <row r="8798" spans="1:16">
      <c r="A8798" t="s">
        <v>1688</v>
      </c>
      <c r="B8798" t="s">
        <v>1239</v>
      </c>
      <c r="C8798">
        <v>201011</v>
      </c>
      <c r="D8798">
        <v>0</v>
      </c>
      <c r="E8798" t="s">
        <v>1349</v>
      </c>
      <c r="F8798">
        <v>0</v>
      </c>
      <c r="G8798">
        <v>0</v>
      </c>
      <c r="H8798">
        <v>0</v>
      </c>
      <c r="I8798">
        <v>43112057700</v>
      </c>
      <c r="J8798">
        <v>14</v>
      </c>
      <c r="K8798" t="s">
        <v>1689</v>
      </c>
      <c r="L8798">
        <v>2309</v>
      </c>
      <c r="M8798" t="s">
        <v>1690</v>
      </c>
      <c r="N8798" t="s">
        <v>1643</v>
      </c>
      <c r="O8798">
        <v>0</v>
      </c>
      <c r="P8798" t="s">
        <v>1350</v>
      </c>
    </row>
    <row r="8799" spans="1:16">
      <c r="A8799" t="s">
        <v>1688</v>
      </c>
      <c r="B8799" t="s">
        <v>1240</v>
      </c>
      <c r="C8799">
        <v>201011</v>
      </c>
      <c r="D8799">
        <v>0</v>
      </c>
      <c r="E8799" t="s">
        <v>1349</v>
      </c>
      <c r="F8799">
        <v>0</v>
      </c>
      <c r="G8799">
        <v>0</v>
      </c>
      <c r="H8799">
        <v>0</v>
      </c>
      <c r="I8799">
        <v>43112056900</v>
      </c>
      <c r="J8799">
        <v>14</v>
      </c>
      <c r="K8799" t="s">
        <v>1689</v>
      </c>
      <c r="L8799">
        <v>2309</v>
      </c>
      <c r="M8799" t="s">
        <v>1690</v>
      </c>
      <c r="N8799" t="s">
        <v>1643</v>
      </c>
      <c r="O8799">
        <v>0</v>
      </c>
      <c r="P8799" t="s">
        <v>1350</v>
      </c>
    </row>
    <row r="8800" spans="1:16">
      <c r="A8800" t="s">
        <v>1688</v>
      </c>
      <c r="B8800" t="s">
        <v>1311</v>
      </c>
      <c r="C8800">
        <v>201011</v>
      </c>
      <c r="D8800">
        <v>0</v>
      </c>
      <c r="E8800" t="s">
        <v>1349</v>
      </c>
      <c r="F8800">
        <v>0</v>
      </c>
      <c r="G8800">
        <v>0</v>
      </c>
      <c r="H8800">
        <v>0</v>
      </c>
      <c r="I8800">
        <v>43112059900</v>
      </c>
      <c r="J8800">
        <v>14</v>
      </c>
      <c r="K8800" t="s">
        <v>1689</v>
      </c>
      <c r="L8800">
        <v>2309</v>
      </c>
      <c r="M8800" t="s">
        <v>1690</v>
      </c>
      <c r="N8800" t="s">
        <v>1643</v>
      </c>
      <c r="O8800">
        <v>0</v>
      </c>
      <c r="P8800" t="s">
        <v>1350</v>
      </c>
    </row>
    <row r="8801" spans="1:16">
      <c r="A8801" t="s">
        <v>1688</v>
      </c>
      <c r="B8801" t="s">
        <v>1312</v>
      </c>
      <c r="C8801">
        <v>201011</v>
      </c>
      <c r="D8801">
        <v>0</v>
      </c>
      <c r="E8801" t="s">
        <v>1349</v>
      </c>
      <c r="F8801">
        <v>0</v>
      </c>
      <c r="G8801">
        <v>0</v>
      </c>
      <c r="H8801">
        <v>0</v>
      </c>
      <c r="I8801">
        <v>43112043602</v>
      </c>
      <c r="J8801">
        <v>14</v>
      </c>
      <c r="K8801" t="s">
        <v>1689</v>
      </c>
      <c r="L8801">
        <v>2309</v>
      </c>
      <c r="M8801" t="s">
        <v>1690</v>
      </c>
      <c r="N8801" t="s">
        <v>1643</v>
      </c>
      <c r="O8801">
        <v>0</v>
      </c>
      <c r="P8801" t="s">
        <v>1350</v>
      </c>
    </row>
    <row r="8802" spans="1:16">
      <c r="A8802" t="s">
        <v>1640</v>
      </c>
      <c r="B8802" t="s">
        <v>1711</v>
      </c>
      <c r="C8802">
        <v>201012</v>
      </c>
      <c r="D8802">
        <v>0</v>
      </c>
      <c r="E8802" t="s">
        <v>1349</v>
      </c>
      <c r="F8802">
        <v>0</v>
      </c>
      <c r="G8802">
        <v>0</v>
      </c>
      <c r="H8802">
        <v>0</v>
      </c>
      <c r="I8802">
        <v>43112061400</v>
      </c>
      <c r="J8802">
        <v>14</v>
      </c>
      <c r="K8802" t="s">
        <v>1642</v>
      </c>
      <c r="L8802">
        <v>2531</v>
      </c>
      <c r="M8802" t="s">
        <v>1214</v>
      </c>
      <c r="N8802" t="s">
        <v>1643</v>
      </c>
      <c r="O8802">
        <v>0</v>
      </c>
      <c r="P8802" t="s">
        <v>1350</v>
      </c>
    </row>
    <row r="8803" spans="1:16">
      <c r="A8803" t="s">
        <v>1640</v>
      </c>
      <c r="B8803" t="s">
        <v>1712</v>
      </c>
      <c r="C8803">
        <v>201012</v>
      </c>
      <c r="D8803">
        <v>0</v>
      </c>
      <c r="E8803" t="s">
        <v>1349</v>
      </c>
      <c r="F8803">
        <v>0</v>
      </c>
      <c r="G8803">
        <v>0</v>
      </c>
      <c r="H8803">
        <v>0</v>
      </c>
      <c r="I8803">
        <v>43112068000</v>
      </c>
      <c r="J8803">
        <v>14</v>
      </c>
      <c r="K8803" t="s">
        <v>1642</v>
      </c>
      <c r="L8803">
        <v>2531</v>
      </c>
      <c r="M8803" t="s">
        <v>1214</v>
      </c>
      <c r="N8803" t="s">
        <v>1643</v>
      </c>
      <c r="O8803">
        <v>0</v>
      </c>
      <c r="P8803" t="s">
        <v>1350</v>
      </c>
    </row>
    <row r="8804" spans="1:16">
      <c r="A8804" t="s">
        <v>1640</v>
      </c>
      <c r="B8804" t="s">
        <v>1713</v>
      </c>
      <c r="C8804">
        <v>201012</v>
      </c>
      <c r="D8804">
        <v>0</v>
      </c>
      <c r="E8804" t="s">
        <v>1349</v>
      </c>
      <c r="F8804">
        <v>0</v>
      </c>
      <c r="G8804">
        <v>0</v>
      </c>
      <c r="H8804">
        <v>0</v>
      </c>
      <c r="I8804">
        <v>43112057601</v>
      </c>
      <c r="J8804">
        <v>14</v>
      </c>
      <c r="K8804" t="s">
        <v>1642</v>
      </c>
      <c r="L8804">
        <v>2531</v>
      </c>
      <c r="M8804" t="s">
        <v>1214</v>
      </c>
      <c r="N8804" t="s">
        <v>1643</v>
      </c>
      <c r="O8804">
        <v>0</v>
      </c>
      <c r="P8804" t="s">
        <v>1350</v>
      </c>
    </row>
    <row r="8805" spans="1:16">
      <c r="A8805" t="s">
        <v>1688</v>
      </c>
      <c r="B8805" t="s">
        <v>1304</v>
      </c>
      <c r="C8805">
        <v>201012</v>
      </c>
      <c r="D8805">
        <v>0</v>
      </c>
      <c r="E8805" t="s">
        <v>1349</v>
      </c>
      <c r="F8805">
        <v>0</v>
      </c>
      <c r="G8805">
        <v>0</v>
      </c>
      <c r="H8805">
        <v>0</v>
      </c>
      <c r="I8805">
        <v>43112040600</v>
      </c>
      <c r="J8805">
        <v>14</v>
      </c>
      <c r="K8805" t="s">
        <v>1689</v>
      </c>
      <c r="L8805">
        <v>2309</v>
      </c>
      <c r="M8805" t="s">
        <v>1690</v>
      </c>
      <c r="N8805" t="s">
        <v>1643</v>
      </c>
      <c r="O8805">
        <v>0</v>
      </c>
      <c r="P8805" t="s">
        <v>1350</v>
      </c>
    </row>
    <row r="8806" spans="1:16">
      <c r="A8806" t="s">
        <v>1688</v>
      </c>
      <c r="B8806" t="s">
        <v>1305</v>
      </c>
      <c r="C8806">
        <v>201012</v>
      </c>
      <c r="D8806">
        <v>0</v>
      </c>
      <c r="E8806" t="s">
        <v>1349</v>
      </c>
      <c r="F8806">
        <v>0</v>
      </c>
      <c r="G8806">
        <v>0</v>
      </c>
      <c r="H8806">
        <v>0</v>
      </c>
      <c r="I8806">
        <v>43112042100</v>
      </c>
      <c r="J8806">
        <v>14</v>
      </c>
      <c r="K8806" t="s">
        <v>1689</v>
      </c>
      <c r="L8806">
        <v>2309</v>
      </c>
      <c r="M8806" t="s">
        <v>1690</v>
      </c>
      <c r="N8806" t="s">
        <v>1643</v>
      </c>
      <c r="O8806">
        <v>0</v>
      </c>
      <c r="P8806" t="s">
        <v>1350</v>
      </c>
    </row>
    <row r="8807" spans="1:16">
      <c r="A8807" t="s">
        <v>1688</v>
      </c>
      <c r="B8807" t="s">
        <v>1356</v>
      </c>
      <c r="C8807">
        <v>201012</v>
      </c>
      <c r="D8807">
        <v>0</v>
      </c>
      <c r="E8807" t="s">
        <v>1349</v>
      </c>
      <c r="F8807">
        <v>0</v>
      </c>
      <c r="G8807">
        <v>0</v>
      </c>
      <c r="H8807">
        <v>0</v>
      </c>
      <c r="I8807">
        <v>43112042202</v>
      </c>
      <c r="J8807">
        <v>14</v>
      </c>
      <c r="K8807" t="s">
        <v>1689</v>
      </c>
      <c r="L8807">
        <v>2309</v>
      </c>
      <c r="M8807" t="s">
        <v>1690</v>
      </c>
      <c r="N8807" t="s">
        <v>1643</v>
      </c>
      <c r="O8807">
        <v>0</v>
      </c>
      <c r="P8807" t="s">
        <v>1350</v>
      </c>
    </row>
    <row r="8808" spans="1:16">
      <c r="A8808" t="s">
        <v>1688</v>
      </c>
      <c r="B8808" t="s">
        <v>1255</v>
      </c>
      <c r="C8808">
        <v>201012</v>
      </c>
      <c r="D8808">
        <v>0</v>
      </c>
      <c r="E8808" t="s">
        <v>1349</v>
      </c>
      <c r="F8808">
        <v>0</v>
      </c>
      <c r="G8808">
        <v>0</v>
      </c>
      <c r="H8808">
        <v>0</v>
      </c>
      <c r="I8808">
        <v>43112040501</v>
      </c>
      <c r="J8808">
        <v>14</v>
      </c>
      <c r="K8808" t="s">
        <v>1689</v>
      </c>
      <c r="L8808">
        <v>2309</v>
      </c>
      <c r="M8808" t="s">
        <v>1690</v>
      </c>
      <c r="N8808" t="s">
        <v>1643</v>
      </c>
      <c r="O8808">
        <v>0</v>
      </c>
      <c r="P8808" t="s">
        <v>1350</v>
      </c>
    </row>
    <row r="8809" spans="1:16">
      <c r="A8809" t="s">
        <v>1688</v>
      </c>
      <c r="B8809" t="s">
        <v>1357</v>
      </c>
      <c r="C8809">
        <v>201012</v>
      </c>
      <c r="D8809">
        <v>0</v>
      </c>
      <c r="E8809" t="s">
        <v>1349</v>
      </c>
      <c r="F8809">
        <v>0</v>
      </c>
      <c r="G8809">
        <v>0</v>
      </c>
      <c r="H8809">
        <v>0</v>
      </c>
      <c r="I8809">
        <v>43112042901</v>
      </c>
      <c r="J8809">
        <v>14</v>
      </c>
      <c r="K8809" t="s">
        <v>1689</v>
      </c>
      <c r="L8809">
        <v>2309</v>
      </c>
      <c r="M8809" t="s">
        <v>1690</v>
      </c>
      <c r="N8809" t="s">
        <v>1643</v>
      </c>
      <c r="O8809">
        <v>0</v>
      </c>
      <c r="P8809" t="s">
        <v>1350</v>
      </c>
    </row>
    <row r="8810" spans="1:16">
      <c r="A8810" t="s">
        <v>1688</v>
      </c>
      <c r="B8810" t="s">
        <v>1234</v>
      </c>
      <c r="C8810">
        <v>201012</v>
      </c>
      <c r="D8810">
        <v>0</v>
      </c>
      <c r="E8810" t="s">
        <v>1349</v>
      </c>
      <c r="F8810">
        <v>0</v>
      </c>
      <c r="G8810">
        <v>0</v>
      </c>
      <c r="H8810">
        <v>0</v>
      </c>
      <c r="I8810">
        <v>43112046100</v>
      </c>
      <c r="J8810">
        <v>14</v>
      </c>
      <c r="K8810" t="s">
        <v>1689</v>
      </c>
      <c r="L8810">
        <v>2309</v>
      </c>
      <c r="M8810" t="s">
        <v>1690</v>
      </c>
      <c r="N8810" t="s">
        <v>1643</v>
      </c>
      <c r="O8810">
        <v>0</v>
      </c>
      <c r="P8810" t="s">
        <v>1350</v>
      </c>
    </row>
    <row r="8811" spans="1:16">
      <c r="A8811" t="s">
        <v>1688</v>
      </c>
      <c r="B8811" t="s">
        <v>1323</v>
      </c>
      <c r="C8811">
        <v>201012</v>
      </c>
      <c r="D8811">
        <v>0</v>
      </c>
      <c r="E8811" t="s">
        <v>1349</v>
      </c>
      <c r="F8811">
        <v>0</v>
      </c>
      <c r="G8811">
        <v>0</v>
      </c>
      <c r="H8811">
        <v>0</v>
      </c>
      <c r="I8811">
        <v>43112045300</v>
      </c>
      <c r="J8811">
        <v>14</v>
      </c>
      <c r="K8811" t="s">
        <v>1689</v>
      </c>
      <c r="L8811">
        <v>2309</v>
      </c>
      <c r="M8811" t="s">
        <v>1690</v>
      </c>
      <c r="N8811" t="s">
        <v>1643</v>
      </c>
      <c r="O8811">
        <v>0</v>
      </c>
      <c r="P8811" t="s">
        <v>1350</v>
      </c>
    </row>
    <row r="8812" spans="1:16">
      <c r="A8812" t="s">
        <v>1688</v>
      </c>
      <c r="B8812" t="s">
        <v>1256</v>
      </c>
      <c r="C8812">
        <v>201012</v>
      </c>
      <c r="D8812">
        <v>0</v>
      </c>
      <c r="E8812" t="s">
        <v>1349</v>
      </c>
      <c r="F8812">
        <v>0</v>
      </c>
      <c r="G8812">
        <v>0</v>
      </c>
      <c r="H8812">
        <v>0</v>
      </c>
      <c r="I8812">
        <v>43112047400</v>
      </c>
      <c r="J8812">
        <v>14</v>
      </c>
      <c r="K8812" t="s">
        <v>1689</v>
      </c>
      <c r="L8812">
        <v>2309</v>
      </c>
      <c r="M8812" t="s">
        <v>1690</v>
      </c>
      <c r="N8812" t="s">
        <v>1643</v>
      </c>
      <c r="O8812">
        <v>0</v>
      </c>
      <c r="P8812" t="s">
        <v>1350</v>
      </c>
    </row>
    <row r="8813" spans="1:16">
      <c r="A8813" t="s">
        <v>1688</v>
      </c>
      <c r="B8813" t="s">
        <v>1307</v>
      </c>
      <c r="C8813">
        <v>201012</v>
      </c>
      <c r="D8813">
        <v>0</v>
      </c>
      <c r="E8813" t="s">
        <v>1349</v>
      </c>
      <c r="F8813">
        <v>0</v>
      </c>
      <c r="G8813">
        <v>0</v>
      </c>
      <c r="H8813">
        <v>0</v>
      </c>
      <c r="I8813">
        <v>43112043202</v>
      </c>
      <c r="J8813">
        <v>14</v>
      </c>
      <c r="K8813" t="s">
        <v>1689</v>
      </c>
      <c r="L8813">
        <v>2309</v>
      </c>
      <c r="M8813" t="s">
        <v>1690</v>
      </c>
      <c r="N8813" t="s">
        <v>1643</v>
      </c>
      <c r="O8813">
        <v>0</v>
      </c>
      <c r="P8813" t="s">
        <v>1350</v>
      </c>
    </row>
    <row r="8814" spans="1:16">
      <c r="A8814" t="s">
        <v>1688</v>
      </c>
      <c r="B8814" t="s">
        <v>1324</v>
      </c>
      <c r="C8814">
        <v>201012</v>
      </c>
      <c r="D8814">
        <v>0</v>
      </c>
      <c r="E8814" t="s">
        <v>1349</v>
      </c>
      <c r="F8814">
        <v>0</v>
      </c>
      <c r="G8814">
        <v>0</v>
      </c>
      <c r="H8814">
        <v>0</v>
      </c>
      <c r="I8814">
        <v>43112048600</v>
      </c>
      <c r="J8814">
        <v>14</v>
      </c>
      <c r="K8814" t="s">
        <v>1689</v>
      </c>
      <c r="L8814">
        <v>2309</v>
      </c>
      <c r="M8814" t="s">
        <v>1690</v>
      </c>
      <c r="N8814" t="s">
        <v>1643</v>
      </c>
      <c r="O8814">
        <v>0</v>
      </c>
      <c r="P8814" t="s">
        <v>1350</v>
      </c>
    </row>
    <row r="8815" spans="1:16">
      <c r="A8815" t="s">
        <v>1688</v>
      </c>
      <c r="B8815" t="s">
        <v>1308</v>
      </c>
      <c r="C8815">
        <v>201012</v>
      </c>
      <c r="D8815">
        <v>0</v>
      </c>
      <c r="E8815" t="s">
        <v>1349</v>
      </c>
      <c r="F8815">
        <v>0</v>
      </c>
      <c r="G8815">
        <v>0</v>
      </c>
      <c r="H8815">
        <v>0</v>
      </c>
      <c r="I8815">
        <v>43112047001</v>
      </c>
      <c r="J8815">
        <v>14</v>
      </c>
      <c r="K8815" t="s">
        <v>1689</v>
      </c>
      <c r="L8815">
        <v>2309</v>
      </c>
      <c r="M8815" t="s">
        <v>1690</v>
      </c>
      <c r="N8815" t="s">
        <v>1643</v>
      </c>
      <c r="O8815">
        <v>0</v>
      </c>
      <c r="P8815" t="s">
        <v>1350</v>
      </c>
    </row>
    <row r="8816" spans="1:16">
      <c r="A8816" t="s">
        <v>1688</v>
      </c>
      <c r="B8816" t="s">
        <v>1257</v>
      </c>
      <c r="C8816">
        <v>201012</v>
      </c>
      <c r="D8816">
        <v>0</v>
      </c>
      <c r="E8816" t="s">
        <v>1349</v>
      </c>
      <c r="F8816">
        <v>0</v>
      </c>
      <c r="G8816">
        <v>0</v>
      </c>
      <c r="H8816">
        <v>0</v>
      </c>
      <c r="I8816">
        <v>43112051200</v>
      </c>
      <c r="J8816">
        <v>14</v>
      </c>
      <c r="K8816" t="s">
        <v>1689</v>
      </c>
      <c r="L8816">
        <v>2309</v>
      </c>
      <c r="M8816" t="s">
        <v>1690</v>
      </c>
      <c r="N8816" t="s">
        <v>1643</v>
      </c>
      <c r="O8816">
        <v>0</v>
      </c>
      <c r="P8816" t="s">
        <v>1350</v>
      </c>
    </row>
    <row r="8817" spans="1:18">
      <c r="A8817" t="s">
        <v>1688</v>
      </c>
      <c r="B8817" t="s">
        <v>1309</v>
      </c>
      <c r="C8817">
        <v>201012</v>
      </c>
      <c r="D8817">
        <v>0</v>
      </c>
      <c r="E8817" t="s">
        <v>1349</v>
      </c>
      <c r="F8817">
        <v>0</v>
      </c>
      <c r="G8817">
        <v>0</v>
      </c>
      <c r="H8817">
        <v>0</v>
      </c>
      <c r="I8817">
        <v>43112049600</v>
      </c>
      <c r="J8817">
        <v>14</v>
      </c>
      <c r="K8817" t="s">
        <v>1689</v>
      </c>
      <c r="L8817">
        <v>2309</v>
      </c>
      <c r="M8817" t="s">
        <v>1690</v>
      </c>
      <c r="N8817" t="s">
        <v>1643</v>
      </c>
      <c r="O8817">
        <v>0</v>
      </c>
      <c r="P8817" t="s">
        <v>1350</v>
      </c>
    </row>
    <row r="8818" spans="1:18">
      <c r="A8818" t="s">
        <v>1688</v>
      </c>
      <c r="B8818" t="s">
        <v>1258</v>
      </c>
      <c r="C8818">
        <v>201012</v>
      </c>
      <c r="D8818">
        <v>0</v>
      </c>
      <c r="E8818" t="s">
        <v>1349</v>
      </c>
      <c r="F8818">
        <v>0</v>
      </c>
      <c r="G8818">
        <v>0</v>
      </c>
      <c r="H8818">
        <v>0</v>
      </c>
      <c r="I8818">
        <v>43112051900</v>
      </c>
      <c r="J8818">
        <v>14</v>
      </c>
      <c r="K8818" t="s">
        <v>1689</v>
      </c>
      <c r="L8818">
        <v>2309</v>
      </c>
      <c r="M8818" t="s">
        <v>1690</v>
      </c>
      <c r="N8818" t="s">
        <v>1643</v>
      </c>
      <c r="O8818">
        <v>0</v>
      </c>
      <c r="P8818" t="s">
        <v>1350</v>
      </c>
    </row>
    <row r="8819" spans="1:18">
      <c r="A8819" t="s">
        <v>1688</v>
      </c>
      <c r="B8819" t="s">
        <v>1236</v>
      </c>
      <c r="C8819">
        <v>201012</v>
      </c>
      <c r="D8819">
        <v>0</v>
      </c>
      <c r="E8819" t="s">
        <v>1349</v>
      </c>
      <c r="F8819">
        <v>0</v>
      </c>
      <c r="G8819">
        <v>0</v>
      </c>
      <c r="H8819">
        <v>0</v>
      </c>
      <c r="I8819">
        <v>43112051101</v>
      </c>
      <c r="J8819">
        <v>14</v>
      </c>
      <c r="K8819" t="s">
        <v>1689</v>
      </c>
      <c r="L8819">
        <v>2309</v>
      </c>
      <c r="M8819" t="s">
        <v>1690</v>
      </c>
      <c r="N8819" t="s">
        <v>1643</v>
      </c>
      <c r="O8819">
        <v>0</v>
      </c>
      <c r="P8819" t="s">
        <v>1350</v>
      </c>
    </row>
    <row r="8820" spans="1:18">
      <c r="A8820" t="s">
        <v>1688</v>
      </c>
      <c r="B8820" t="s">
        <v>1237</v>
      </c>
      <c r="C8820">
        <v>201012</v>
      </c>
      <c r="D8820">
        <v>0</v>
      </c>
      <c r="E8820" t="s">
        <v>1349</v>
      </c>
      <c r="F8820">
        <v>0</v>
      </c>
      <c r="G8820">
        <v>0</v>
      </c>
      <c r="H8820">
        <v>0</v>
      </c>
      <c r="I8820">
        <v>43112052800</v>
      </c>
      <c r="J8820">
        <v>14</v>
      </c>
      <c r="K8820" t="s">
        <v>1689</v>
      </c>
      <c r="L8820">
        <v>2309</v>
      </c>
      <c r="M8820" t="s">
        <v>1690</v>
      </c>
      <c r="N8820" t="s">
        <v>1643</v>
      </c>
      <c r="O8820">
        <v>0</v>
      </c>
      <c r="P8820" t="s">
        <v>1350</v>
      </c>
    </row>
    <row r="8821" spans="1:18">
      <c r="A8821" t="s">
        <v>1688</v>
      </c>
      <c r="B8821" t="s">
        <v>1310</v>
      </c>
      <c r="C8821">
        <v>201012</v>
      </c>
      <c r="D8821">
        <v>0</v>
      </c>
      <c r="E8821" t="s">
        <v>1349</v>
      </c>
      <c r="F8821">
        <v>0</v>
      </c>
      <c r="G8821">
        <v>0</v>
      </c>
      <c r="H8821">
        <v>0</v>
      </c>
      <c r="I8821">
        <v>43112054500</v>
      </c>
      <c r="J8821">
        <v>14</v>
      </c>
      <c r="K8821" t="s">
        <v>1689</v>
      </c>
      <c r="L8821">
        <v>2309</v>
      </c>
      <c r="M8821" t="s">
        <v>1690</v>
      </c>
      <c r="N8821" t="s">
        <v>1643</v>
      </c>
      <c r="O8821">
        <v>0</v>
      </c>
      <c r="P8821" t="s">
        <v>1350</v>
      </c>
    </row>
    <row r="8822" spans="1:18">
      <c r="A8822" t="s">
        <v>1688</v>
      </c>
      <c r="B8822" t="s">
        <v>1259</v>
      </c>
      <c r="C8822">
        <v>201012</v>
      </c>
      <c r="D8822">
        <v>0</v>
      </c>
      <c r="E8822" t="s">
        <v>1349</v>
      </c>
      <c r="F8822">
        <v>0</v>
      </c>
      <c r="G8822">
        <v>0</v>
      </c>
      <c r="H8822">
        <v>0</v>
      </c>
      <c r="I8822">
        <v>43112053700</v>
      </c>
      <c r="J8822">
        <v>14</v>
      </c>
      <c r="K8822" t="s">
        <v>1689</v>
      </c>
      <c r="L8822">
        <v>2309</v>
      </c>
      <c r="M8822" t="s">
        <v>1690</v>
      </c>
      <c r="N8822" t="s">
        <v>1643</v>
      </c>
      <c r="O8822">
        <v>0</v>
      </c>
      <c r="P8822" t="s">
        <v>1350</v>
      </c>
    </row>
    <row r="8823" spans="1:18">
      <c r="A8823" t="s">
        <v>1688</v>
      </c>
      <c r="B8823" t="s">
        <v>1238</v>
      </c>
      <c r="C8823">
        <v>201012</v>
      </c>
      <c r="D8823">
        <v>0</v>
      </c>
      <c r="E8823" t="s">
        <v>1349</v>
      </c>
      <c r="F8823">
        <v>0</v>
      </c>
      <c r="G8823">
        <v>0</v>
      </c>
      <c r="H8823">
        <v>0</v>
      </c>
      <c r="I8823">
        <v>43112056700</v>
      </c>
      <c r="J8823">
        <v>14</v>
      </c>
      <c r="K8823" t="s">
        <v>1689</v>
      </c>
      <c r="L8823">
        <v>2309</v>
      </c>
      <c r="M8823" t="s">
        <v>1690</v>
      </c>
      <c r="N8823" t="s">
        <v>1643</v>
      </c>
      <c r="O8823">
        <v>0</v>
      </c>
      <c r="P8823" t="s">
        <v>1350</v>
      </c>
    </row>
    <row r="8824" spans="1:18">
      <c r="A8824" t="s">
        <v>1688</v>
      </c>
      <c r="B8824" t="s">
        <v>1392</v>
      </c>
      <c r="C8824">
        <v>201012</v>
      </c>
      <c r="D8824">
        <v>0</v>
      </c>
      <c r="E8824" t="s">
        <v>1349</v>
      </c>
      <c r="F8824">
        <v>0</v>
      </c>
      <c r="G8824">
        <v>0</v>
      </c>
      <c r="H8824">
        <v>0</v>
      </c>
      <c r="I8824">
        <v>43112054800</v>
      </c>
      <c r="J8824">
        <v>14</v>
      </c>
      <c r="K8824" t="s">
        <v>1642</v>
      </c>
      <c r="L8824">
        <v>2309</v>
      </c>
      <c r="M8824" t="s">
        <v>1690</v>
      </c>
      <c r="N8824" t="s">
        <v>1643</v>
      </c>
      <c r="O8824">
        <v>0</v>
      </c>
      <c r="P8824" t="s">
        <v>1350</v>
      </c>
    </row>
    <row r="8825" spans="1:18">
      <c r="A8825" t="s">
        <v>1688</v>
      </c>
      <c r="B8825" t="s">
        <v>1239</v>
      </c>
      <c r="C8825">
        <v>201012</v>
      </c>
      <c r="D8825">
        <v>0</v>
      </c>
      <c r="E8825" t="s">
        <v>1349</v>
      </c>
      <c r="F8825">
        <v>0</v>
      </c>
      <c r="G8825">
        <v>0</v>
      </c>
      <c r="H8825">
        <v>0</v>
      </c>
      <c r="I8825">
        <v>43112057700</v>
      </c>
      <c r="J8825">
        <v>14</v>
      </c>
      <c r="K8825" t="s">
        <v>1689</v>
      </c>
      <c r="L8825">
        <v>2309</v>
      </c>
      <c r="M8825" t="s">
        <v>1690</v>
      </c>
      <c r="N8825" t="s">
        <v>1643</v>
      </c>
      <c r="O8825">
        <v>0</v>
      </c>
      <c r="P8825" t="s">
        <v>1350</v>
      </c>
    </row>
    <row r="8826" spans="1:18">
      <c r="A8826" t="s">
        <v>1688</v>
      </c>
      <c r="B8826" t="s">
        <v>1240</v>
      </c>
      <c r="C8826">
        <v>201012</v>
      </c>
      <c r="D8826">
        <v>0</v>
      </c>
      <c r="E8826" t="s">
        <v>1349</v>
      </c>
      <c r="F8826">
        <v>0</v>
      </c>
      <c r="G8826">
        <v>0</v>
      </c>
      <c r="H8826">
        <v>0</v>
      </c>
      <c r="I8826">
        <v>43112056900</v>
      </c>
      <c r="J8826">
        <v>14</v>
      </c>
      <c r="K8826" t="s">
        <v>1689</v>
      </c>
      <c r="L8826">
        <v>2309</v>
      </c>
      <c r="M8826" t="s">
        <v>1690</v>
      </c>
      <c r="N8826" t="s">
        <v>1643</v>
      </c>
      <c r="O8826">
        <v>0</v>
      </c>
      <c r="P8826" t="s">
        <v>1350</v>
      </c>
    </row>
    <row r="8827" spans="1:18">
      <c r="A8827" t="s">
        <v>1688</v>
      </c>
      <c r="B8827" t="s">
        <v>1311</v>
      </c>
      <c r="C8827">
        <v>201012</v>
      </c>
      <c r="D8827">
        <v>0</v>
      </c>
      <c r="E8827" t="s">
        <v>1349</v>
      </c>
      <c r="F8827">
        <v>0</v>
      </c>
      <c r="G8827">
        <v>0</v>
      </c>
      <c r="H8827">
        <v>0</v>
      </c>
      <c r="I8827">
        <v>43112059900</v>
      </c>
      <c r="J8827">
        <v>14</v>
      </c>
      <c r="K8827" t="s">
        <v>1689</v>
      </c>
      <c r="L8827">
        <v>2309</v>
      </c>
      <c r="M8827" t="s">
        <v>1690</v>
      </c>
      <c r="N8827" t="s">
        <v>1643</v>
      </c>
      <c r="O8827">
        <v>0</v>
      </c>
      <c r="P8827" t="s">
        <v>1350</v>
      </c>
    </row>
    <row r="8828" spans="1:18">
      <c r="A8828" t="s">
        <v>1688</v>
      </c>
      <c r="B8828" t="s">
        <v>1312</v>
      </c>
      <c r="C8828">
        <v>201012</v>
      </c>
      <c r="D8828">
        <v>0</v>
      </c>
      <c r="E8828" t="s">
        <v>1349</v>
      </c>
      <c r="F8828">
        <v>0</v>
      </c>
      <c r="G8828">
        <v>0</v>
      </c>
      <c r="H8828">
        <v>0</v>
      </c>
      <c r="I8828">
        <v>43112043602</v>
      </c>
      <c r="J8828">
        <v>14</v>
      </c>
      <c r="K8828" t="s">
        <v>1689</v>
      </c>
      <c r="L8828">
        <v>2309</v>
      </c>
      <c r="M8828" t="s">
        <v>1690</v>
      </c>
      <c r="N8828" t="s">
        <v>1643</v>
      </c>
      <c r="O8828">
        <v>0</v>
      </c>
      <c r="P8828" t="s">
        <v>1350</v>
      </c>
    </row>
    <row r="8829" spans="1:18">
      <c r="F8829">
        <f>SUM(F7732:F8248)</f>
        <v>622887</v>
      </c>
      <c r="G8829">
        <f>SUM(G7732:G8248)</f>
        <v>469403</v>
      </c>
      <c r="H8829">
        <f>SUM(H7732:H8248)</f>
        <v>1413994</v>
      </c>
    </row>
    <row r="8830" spans="1:18">
      <c r="F8830" s="248">
        <f>F8829/365</f>
        <v>1706.5397260273974</v>
      </c>
      <c r="G8830" s="248">
        <f>G8829*1000/F8829</f>
        <v>753.59254567842959</v>
      </c>
      <c r="H8830" s="79">
        <f>H8829/F8829</f>
        <v>2.2700650358732806</v>
      </c>
    </row>
    <row r="8832" spans="1:18">
      <c r="A8832" t="s">
        <v>1714</v>
      </c>
      <c r="B8832" t="s">
        <v>1715</v>
      </c>
      <c r="C8832">
        <v>201001</v>
      </c>
      <c r="D8832">
        <v>0</v>
      </c>
      <c r="E8832" t="s">
        <v>1203</v>
      </c>
      <c r="F8832">
        <v>0</v>
      </c>
      <c r="G8832">
        <v>0</v>
      </c>
      <c r="H8832">
        <v>0</v>
      </c>
      <c r="I8832">
        <v>43112066701</v>
      </c>
      <c r="J8832">
        <v>13</v>
      </c>
      <c r="K8832" t="s">
        <v>1716</v>
      </c>
      <c r="L8832">
        <v>2309</v>
      </c>
      <c r="M8832" t="s">
        <v>1690</v>
      </c>
      <c r="N8832" t="s">
        <v>1717</v>
      </c>
      <c r="O8832">
        <v>0</v>
      </c>
      <c r="P8832" t="s">
        <v>1423</v>
      </c>
      <c r="Q8832">
        <v>20051215</v>
      </c>
      <c r="R8832">
        <v>891012369</v>
      </c>
    </row>
    <row r="8833" spans="1:18">
      <c r="A8833" t="s">
        <v>1714</v>
      </c>
      <c r="B8833" t="s">
        <v>1718</v>
      </c>
      <c r="C8833">
        <v>201001</v>
      </c>
      <c r="D8833">
        <v>31</v>
      </c>
      <c r="E8833" t="s">
        <v>1203</v>
      </c>
      <c r="F8833">
        <v>85</v>
      </c>
      <c r="G8833">
        <v>3119</v>
      </c>
      <c r="H8833">
        <v>8307</v>
      </c>
      <c r="I8833">
        <v>43112071500</v>
      </c>
      <c r="J8833">
        <v>11</v>
      </c>
      <c r="K8833" t="s">
        <v>1716</v>
      </c>
      <c r="L8833">
        <v>2309</v>
      </c>
      <c r="M8833" t="s">
        <v>1690</v>
      </c>
      <c r="N8833" t="s">
        <v>1717</v>
      </c>
      <c r="O8833">
        <v>0</v>
      </c>
      <c r="P8833" t="s">
        <v>1423</v>
      </c>
      <c r="Q8833">
        <v>20070111</v>
      </c>
      <c r="R8833">
        <v>891012369</v>
      </c>
    </row>
    <row r="8834" spans="1:18">
      <c r="A8834" t="s">
        <v>1714</v>
      </c>
      <c r="B8834" t="s">
        <v>1715</v>
      </c>
      <c r="C8834">
        <v>201002</v>
      </c>
      <c r="D8834">
        <v>0</v>
      </c>
      <c r="E8834" t="s">
        <v>1203</v>
      </c>
      <c r="F8834">
        <v>0</v>
      </c>
      <c r="G8834">
        <v>0</v>
      </c>
      <c r="H8834">
        <v>0</v>
      </c>
      <c r="I8834">
        <v>43112066701</v>
      </c>
      <c r="J8834">
        <v>13</v>
      </c>
      <c r="K8834" t="s">
        <v>1716</v>
      </c>
      <c r="L8834">
        <v>2309</v>
      </c>
      <c r="M8834" t="s">
        <v>1690</v>
      </c>
      <c r="N8834" t="s">
        <v>1717</v>
      </c>
      <c r="O8834">
        <v>0</v>
      </c>
      <c r="P8834" t="s">
        <v>1423</v>
      </c>
      <c r="Q8834">
        <v>20051215</v>
      </c>
      <c r="R8834">
        <v>891012369</v>
      </c>
    </row>
    <row r="8835" spans="1:18">
      <c r="A8835" t="s">
        <v>1714</v>
      </c>
      <c r="B8835" t="s">
        <v>1718</v>
      </c>
      <c r="C8835">
        <v>201002</v>
      </c>
      <c r="D8835">
        <v>28</v>
      </c>
      <c r="E8835" t="s">
        <v>1203</v>
      </c>
      <c r="F8835">
        <v>58</v>
      </c>
      <c r="G8835">
        <v>2593</v>
      </c>
      <c r="H8835">
        <v>5881</v>
      </c>
      <c r="I8835">
        <v>43112071500</v>
      </c>
      <c r="J8835">
        <v>11</v>
      </c>
      <c r="K8835" t="s">
        <v>1716</v>
      </c>
      <c r="L8835">
        <v>2309</v>
      </c>
      <c r="M8835" t="s">
        <v>1690</v>
      </c>
      <c r="N8835" t="s">
        <v>1717</v>
      </c>
      <c r="O8835">
        <v>0</v>
      </c>
      <c r="P8835" t="s">
        <v>1423</v>
      </c>
      <c r="Q8835">
        <v>20070111</v>
      </c>
      <c r="R8835">
        <v>891012369</v>
      </c>
    </row>
    <row r="8836" spans="1:18">
      <c r="A8836" t="s">
        <v>1714</v>
      </c>
      <c r="B8836" t="s">
        <v>1715</v>
      </c>
      <c r="C8836">
        <v>201003</v>
      </c>
      <c r="D8836">
        <v>0</v>
      </c>
      <c r="E8836" t="s">
        <v>1203</v>
      </c>
      <c r="F8836">
        <v>0</v>
      </c>
      <c r="G8836">
        <v>0</v>
      </c>
      <c r="H8836">
        <v>0</v>
      </c>
      <c r="I8836">
        <v>43112066701</v>
      </c>
      <c r="J8836">
        <v>13</v>
      </c>
      <c r="K8836" t="s">
        <v>1716</v>
      </c>
      <c r="L8836">
        <v>2309</v>
      </c>
      <c r="M8836" t="s">
        <v>1690</v>
      </c>
      <c r="N8836" t="s">
        <v>1717</v>
      </c>
      <c r="O8836">
        <v>0</v>
      </c>
      <c r="P8836" t="s">
        <v>1423</v>
      </c>
      <c r="Q8836">
        <v>20051215</v>
      </c>
      <c r="R8836">
        <v>891012369</v>
      </c>
    </row>
    <row r="8837" spans="1:18">
      <c r="A8837" t="s">
        <v>1714</v>
      </c>
      <c r="B8837" t="s">
        <v>1718</v>
      </c>
      <c r="C8837">
        <v>201003</v>
      </c>
      <c r="D8837">
        <v>31</v>
      </c>
      <c r="E8837" t="s">
        <v>1203</v>
      </c>
      <c r="F8837">
        <v>73</v>
      </c>
      <c r="G8837">
        <v>1764</v>
      </c>
      <c r="H8837">
        <v>2975</v>
      </c>
      <c r="I8837">
        <v>43112071500</v>
      </c>
      <c r="J8837">
        <v>11</v>
      </c>
      <c r="K8837" t="s">
        <v>1716</v>
      </c>
      <c r="L8837">
        <v>2309</v>
      </c>
      <c r="M8837" t="s">
        <v>1690</v>
      </c>
      <c r="N8837" t="s">
        <v>1717</v>
      </c>
      <c r="O8837">
        <v>0</v>
      </c>
      <c r="P8837" t="s">
        <v>1423</v>
      </c>
      <c r="Q8837">
        <v>20070111</v>
      </c>
      <c r="R8837">
        <v>891012369</v>
      </c>
    </row>
    <row r="8838" spans="1:18">
      <c r="A8838" t="s">
        <v>1714</v>
      </c>
      <c r="B8838" t="s">
        <v>1718</v>
      </c>
      <c r="C8838">
        <v>201004</v>
      </c>
      <c r="D8838">
        <v>25</v>
      </c>
      <c r="E8838" t="s">
        <v>1203</v>
      </c>
      <c r="F8838">
        <v>0</v>
      </c>
      <c r="G8838">
        <v>2156</v>
      </c>
      <c r="H8838">
        <v>1707</v>
      </c>
      <c r="I8838">
        <v>43112071500</v>
      </c>
      <c r="J8838">
        <v>11</v>
      </c>
      <c r="K8838" t="s">
        <v>1716</v>
      </c>
      <c r="L8838">
        <v>2309</v>
      </c>
      <c r="M8838" t="s">
        <v>1690</v>
      </c>
      <c r="N8838" t="s">
        <v>1717</v>
      </c>
      <c r="O8838">
        <v>0</v>
      </c>
      <c r="P8838" t="s">
        <v>1423</v>
      </c>
      <c r="Q8838">
        <v>20070111</v>
      </c>
      <c r="R8838">
        <v>891012369</v>
      </c>
    </row>
    <row r="8839" spans="1:18">
      <c r="A8839" t="s">
        <v>1714</v>
      </c>
      <c r="B8839" t="s">
        <v>1718</v>
      </c>
      <c r="C8839">
        <v>201005</v>
      </c>
      <c r="D8839">
        <v>31</v>
      </c>
      <c r="E8839" t="s">
        <v>1203</v>
      </c>
      <c r="F8839">
        <v>0</v>
      </c>
      <c r="G8839">
        <v>2716</v>
      </c>
      <c r="H8839">
        <v>2244</v>
      </c>
      <c r="I8839">
        <v>43112071500</v>
      </c>
      <c r="J8839">
        <v>11</v>
      </c>
      <c r="K8839" t="s">
        <v>1716</v>
      </c>
      <c r="L8839">
        <v>2309</v>
      </c>
      <c r="M8839" t="s">
        <v>1690</v>
      </c>
      <c r="N8839" t="s">
        <v>1717</v>
      </c>
      <c r="O8839">
        <v>0</v>
      </c>
      <c r="P8839" t="s">
        <v>1423</v>
      </c>
      <c r="Q8839">
        <v>20070111</v>
      </c>
      <c r="R8839">
        <v>891012369</v>
      </c>
    </row>
    <row r="8840" spans="1:18">
      <c r="A8840" t="s">
        <v>1714</v>
      </c>
      <c r="B8840" t="s">
        <v>1718</v>
      </c>
      <c r="C8840">
        <v>201006</v>
      </c>
      <c r="D8840">
        <v>30</v>
      </c>
      <c r="E8840" t="s">
        <v>1203</v>
      </c>
      <c r="F8840">
        <v>60</v>
      </c>
      <c r="G8840">
        <v>3553</v>
      </c>
      <c r="H8840">
        <v>2496</v>
      </c>
      <c r="I8840">
        <v>43112071500</v>
      </c>
      <c r="J8840">
        <v>11</v>
      </c>
      <c r="K8840" t="s">
        <v>1716</v>
      </c>
      <c r="L8840">
        <v>2309</v>
      </c>
      <c r="M8840" t="s">
        <v>1690</v>
      </c>
      <c r="N8840" t="s">
        <v>1717</v>
      </c>
      <c r="O8840">
        <v>0</v>
      </c>
      <c r="P8840" t="s">
        <v>1423</v>
      </c>
      <c r="Q8840">
        <v>20070111</v>
      </c>
      <c r="R8840">
        <v>891012369</v>
      </c>
    </row>
    <row r="8841" spans="1:18">
      <c r="A8841" t="s">
        <v>1714</v>
      </c>
      <c r="B8841" t="s">
        <v>1718</v>
      </c>
      <c r="C8841">
        <v>201007</v>
      </c>
      <c r="D8841">
        <v>31</v>
      </c>
      <c r="E8841" t="s">
        <v>1203</v>
      </c>
      <c r="F8841">
        <v>62</v>
      </c>
      <c r="G8841">
        <v>3735</v>
      </c>
      <c r="H8841">
        <v>2354</v>
      </c>
      <c r="I8841">
        <v>43112071500</v>
      </c>
      <c r="J8841">
        <v>11</v>
      </c>
      <c r="K8841" t="s">
        <v>1716</v>
      </c>
      <c r="L8841">
        <v>2309</v>
      </c>
      <c r="M8841" t="s">
        <v>1690</v>
      </c>
      <c r="N8841" t="s">
        <v>1717</v>
      </c>
      <c r="O8841">
        <v>0</v>
      </c>
      <c r="P8841" t="s">
        <v>1423</v>
      </c>
      <c r="Q8841">
        <v>20070111</v>
      </c>
      <c r="R8841">
        <v>891012369</v>
      </c>
    </row>
    <row r="8842" spans="1:18">
      <c r="A8842" t="s">
        <v>1714</v>
      </c>
      <c r="B8842" t="s">
        <v>1718</v>
      </c>
      <c r="C8842">
        <v>201008</v>
      </c>
      <c r="D8842">
        <v>28</v>
      </c>
      <c r="E8842" t="s">
        <v>1203</v>
      </c>
      <c r="F8842">
        <v>56</v>
      </c>
      <c r="G8842">
        <v>3021</v>
      </c>
      <c r="H8842">
        <v>3164</v>
      </c>
      <c r="I8842">
        <v>43112071500</v>
      </c>
      <c r="J8842">
        <v>11</v>
      </c>
      <c r="K8842" t="s">
        <v>1716</v>
      </c>
      <c r="L8842">
        <v>2309</v>
      </c>
      <c r="M8842" t="s">
        <v>1690</v>
      </c>
      <c r="N8842" t="s">
        <v>1717</v>
      </c>
      <c r="O8842">
        <v>0</v>
      </c>
      <c r="P8842" t="s">
        <v>1423</v>
      </c>
      <c r="Q8842">
        <v>20070111</v>
      </c>
      <c r="R8842">
        <v>891012369</v>
      </c>
    </row>
    <row r="8843" spans="1:18">
      <c r="A8843" t="s">
        <v>1714</v>
      </c>
      <c r="B8843" t="s">
        <v>1718</v>
      </c>
      <c r="C8843">
        <v>201009</v>
      </c>
      <c r="D8843">
        <v>0</v>
      </c>
      <c r="E8843" t="s">
        <v>1203</v>
      </c>
      <c r="F8843">
        <v>0</v>
      </c>
      <c r="G8843">
        <v>0</v>
      </c>
      <c r="H8843">
        <v>0</v>
      </c>
      <c r="I8843">
        <v>43112071500</v>
      </c>
      <c r="J8843">
        <v>13</v>
      </c>
      <c r="K8843" t="s">
        <v>1716</v>
      </c>
      <c r="L8843">
        <v>2309</v>
      </c>
      <c r="M8843" t="s">
        <v>1690</v>
      </c>
      <c r="N8843" t="s">
        <v>1717</v>
      </c>
      <c r="O8843">
        <v>0</v>
      </c>
      <c r="P8843" t="s">
        <v>1423</v>
      </c>
      <c r="Q8843">
        <v>20070111</v>
      </c>
      <c r="R8843">
        <v>891012369</v>
      </c>
    </row>
    <row r="8844" spans="1:18">
      <c r="A8844" t="s">
        <v>1714</v>
      </c>
      <c r="B8844" t="s">
        <v>1715</v>
      </c>
      <c r="C8844">
        <v>201010</v>
      </c>
      <c r="D8844">
        <v>0</v>
      </c>
      <c r="E8844" t="s">
        <v>1203</v>
      </c>
      <c r="F8844">
        <v>0</v>
      </c>
      <c r="G8844">
        <v>0</v>
      </c>
      <c r="H8844">
        <v>0</v>
      </c>
      <c r="I8844">
        <v>43112066704</v>
      </c>
      <c r="J8844">
        <v>13</v>
      </c>
      <c r="K8844" t="s">
        <v>1716</v>
      </c>
      <c r="L8844">
        <v>2309</v>
      </c>
      <c r="M8844" t="s">
        <v>1690</v>
      </c>
      <c r="N8844" t="s">
        <v>1717</v>
      </c>
      <c r="O8844">
        <v>0</v>
      </c>
      <c r="P8844" t="s">
        <v>1350</v>
      </c>
      <c r="R8844">
        <v>891012369</v>
      </c>
    </row>
    <row r="8845" spans="1:18">
      <c r="A8845" t="s">
        <v>1714</v>
      </c>
      <c r="B8845" t="s">
        <v>1718</v>
      </c>
      <c r="C8845">
        <v>201010</v>
      </c>
      <c r="D8845">
        <v>0</v>
      </c>
      <c r="E8845" t="s">
        <v>1203</v>
      </c>
      <c r="F8845">
        <v>0</v>
      </c>
      <c r="G8845">
        <v>0</v>
      </c>
      <c r="H8845">
        <v>0</v>
      </c>
      <c r="I8845">
        <v>43112071500</v>
      </c>
      <c r="J8845">
        <v>13</v>
      </c>
      <c r="K8845" t="s">
        <v>1716</v>
      </c>
      <c r="L8845">
        <v>2309</v>
      </c>
      <c r="M8845" t="s">
        <v>1690</v>
      </c>
      <c r="N8845" t="s">
        <v>1717</v>
      </c>
      <c r="O8845">
        <v>0</v>
      </c>
      <c r="P8845" t="s">
        <v>1423</v>
      </c>
      <c r="Q8845">
        <v>20070111</v>
      </c>
      <c r="R8845">
        <v>891012369</v>
      </c>
    </row>
    <row r="8846" spans="1:18">
      <c r="A8846" t="s">
        <v>1714</v>
      </c>
      <c r="B8846" t="s">
        <v>1719</v>
      </c>
      <c r="C8846">
        <v>201001</v>
      </c>
      <c r="D8846">
        <v>31</v>
      </c>
      <c r="E8846" t="s">
        <v>1212</v>
      </c>
      <c r="F8846">
        <v>21666</v>
      </c>
      <c r="G8846">
        <v>15532</v>
      </c>
      <c r="H8846">
        <v>266413</v>
      </c>
      <c r="I8846">
        <v>43112066900</v>
      </c>
      <c r="J8846">
        <v>8</v>
      </c>
      <c r="K8846" t="s">
        <v>1716</v>
      </c>
      <c r="L8846">
        <v>2309</v>
      </c>
      <c r="M8846" t="s">
        <v>1690</v>
      </c>
      <c r="N8846" t="s">
        <v>1717</v>
      </c>
      <c r="O8846">
        <v>0</v>
      </c>
      <c r="P8846" t="s">
        <v>1207</v>
      </c>
      <c r="Q8846">
        <v>20080721</v>
      </c>
      <c r="R8846">
        <v>891012369</v>
      </c>
    </row>
    <row r="8847" spans="1:18">
      <c r="A8847" t="s">
        <v>1714</v>
      </c>
      <c r="B8847" t="s">
        <v>1720</v>
      </c>
      <c r="C8847">
        <v>201001</v>
      </c>
      <c r="D8847">
        <v>31</v>
      </c>
      <c r="E8847" t="s">
        <v>1212</v>
      </c>
      <c r="F8847">
        <v>19966</v>
      </c>
      <c r="G8847">
        <v>8045</v>
      </c>
      <c r="H8847">
        <v>55933</v>
      </c>
      <c r="I8847">
        <v>43112067900</v>
      </c>
      <c r="J8847">
        <v>8</v>
      </c>
      <c r="K8847" t="s">
        <v>1721</v>
      </c>
      <c r="L8847">
        <v>2309</v>
      </c>
      <c r="M8847" t="s">
        <v>1690</v>
      </c>
      <c r="N8847" t="s">
        <v>1717</v>
      </c>
      <c r="O8847">
        <v>0</v>
      </c>
      <c r="P8847" t="s">
        <v>1233</v>
      </c>
      <c r="Q8847">
        <v>19940201</v>
      </c>
      <c r="R8847">
        <v>891012369</v>
      </c>
    </row>
    <row r="8848" spans="1:18">
      <c r="A8848" t="s">
        <v>1714</v>
      </c>
      <c r="B8848" t="s">
        <v>1722</v>
      </c>
      <c r="C8848">
        <v>201001</v>
      </c>
      <c r="D8848">
        <v>31</v>
      </c>
      <c r="E8848" t="s">
        <v>1212</v>
      </c>
      <c r="F8848">
        <v>16977</v>
      </c>
      <c r="G8848">
        <v>15598</v>
      </c>
      <c r="H8848">
        <v>246218</v>
      </c>
      <c r="I8848">
        <v>43112068200</v>
      </c>
      <c r="J8848">
        <v>8</v>
      </c>
      <c r="K8848" t="s">
        <v>1716</v>
      </c>
      <c r="L8848">
        <v>2309</v>
      </c>
      <c r="M8848" t="s">
        <v>1690</v>
      </c>
      <c r="N8848" t="s">
        <v>1717</v>
      </c>
      <c r="O8848">
        <v>0</v>
      </c>
      <c r="P8848" t="s">
        <v>1207</v>
      </c>
      <c r="Q8848">
        <v>20080623</v>
      </c>
      <c r="R8848">
        <v>891012369</v>
      </c>
    </row>
    <row r="8849" spans="1:18">
      <c r="A8849" t="s">
        <v>1714</v>
      </c>
      <c r="B8849" t="s">
        <v>1723</v>
      </c>
      <c r="C8849">
        <v>201001</v>
      </c>
      <c r="D8849">
        <v>31</v>
      </c>
      <c r="E8849" t="s">
        <v>1212</v>
      </c>
      <c r="F8849">
        <v>1899</v>
      </c>
      <c r="G8849">
        <v>2157</v>
      </c>
      <c r="H8849">
        <v>31795</v>
      </c>
      <c r="I8849">
        <v>43112066401</v>
      </c>
      <c r="J8849">
        <v>8</v>
      </c>
      <c r="K8849" t="s">
        <v>1716</v>
      </c>
      <c r="L8849">
        <v>2309</v>
      </c>
      <c r="M8849" t="s">
        <v>1690</v>
      </c>
      <c r="N8849" t="s">
        <v>1717</v>
      </c>
      <c r="O8849">
        <v>0</v>
      </c>
      <c r="P8849" t="s">
        <v>1207</v>
      </c>
      <c r="Q8849">
        <v>20080604</v>
      </c>
      <c r="R8849">
        <v>891012369</v>
      </c>
    </row>
    <row r="8850" spans="1:18">
      <c r="A8850" t="s">
        <v>1714</v>
      </c>
      <c r="B8850" t="s">
        <v>1719</v>
      </c>
      <c r="C8850">
        <v>201002</v>
      </c>
      <c r="D8850">
        <v>28</v>
      </c>
      <c r="E8850" t="s">
        <v>1212</v>
      </c>
      <c r="F8850">
        <v>18459</v>
      </c>
      <c r="G8850">
        <v>13379</v>
      </c>
      <c r="H8850">
        <v>228630</v>
      </c>
      <c r="I8850">
        <v>43112066900</v>
      </c>
      <c r="J8850">
        <v>8</v>
      </c>
      <c r="K8850" t="s">
        <v>1716</v>
      </c>
      <c r="L8850">
        <v>2309</v>
      </c>
      <c r="M8850" t="s">
        <v>1690</v>
      </c>
      <c r="N8850" t="s">
        <v>1717</v>
      </c>
      <c r="O8850">
        <v>0</v>
      </c>
      <c r="P8850" t="s">
        <v>1207</v>
      </c>
      <c r="Q8850">
        <v>20080721</v>
      </c>
      <c r="R8850">
        <v>891012369</v>
      </c>
    </row>
    <row r="8851" spans="1:18">
      <c r="A8851" t="s">
        <v>1714</v>
      </c>
      <c r="B8851" t="s">
        <v>1720</v>
      </c>
      <c r="C8851">
        <v>201002</v>
      </c>
      <c r="D8851">
        <v>28</v>
      </c>
      <c r="E8851" t="s">
        <v>1212</v>
      </c>
      <c r="F8851">
        <v>17598</v>
      </c>
      <c r="G8851">
        <v>10239</v>
      </c>
      <c r="H8851">
        <v>57617</v>
      </c>
      <c r="I8851">
        <v>43112067900</v>
      </c>
      <c r="J8851">
        <v>8</v>
      </c>
      <c r="K8851" t="s">
        <v>1721</v>
      </c>
      <c r="L8851">
        <v>2309</v>
      </c>
      <c r="M8851" t="s">
        <v>1690</v>
      </c>
      <c r="N8851" t="s">
        <v>1717</v>
      </c>
      <c r="O8851">
        <v>0</v>
      </c>
      <c r="P8851" t="s">
        <v>1233</v>
      </c>
      <c r="Q8851">
        <v>19940201</v>
      </c>
      <c r="R8851">
        <v>891012369</v>
      </c>
    </row>
    <row r="8852" spans="1:18">
      <c r="A8852" t="s">
        <v>1714</v>
      </c>
      <c r="B8852" t="s">
        <v>1722</v>
      </c>
      <c r="C8852">
        <v>201002</v>
      </c>
      <c r="D8852">
        <v>28</v>
      </c>
      <c r="E8852" t="s">
        <v>1212</v>
      </c>
      <c r="F8852">
        <v>17906</v>
      </c>
      <c r="G8852">
        <v>13468</v>
      </c>
      <c r="H8852">
        <v>221787</v>
      </c>
      <c r="I8852">
        <v>43112068200</v>
      </c>
      <c r="J8852">
        <v>8</v>
      </c>
      <c r="K8852" t="s">
        <v>1716</v>
      </c>
      <c r="L8852">
        <v>2309</v>
      </c>
      <c r="M8852" t="s">
        <v>1690</v>
      </c>
      <c r="N8852" t="s">
        <v>1717</v>
      </c>
      <c r="O8852">
        <v>0</v>
      </c>
      <c r="P8852" t="s">
        <v>1207</v>
      </c>
      <c r="Q8852">
        <v>20080623</v>
      </c>
      <c r="R8852">
        <v>891012369</v>
      </c>
    </row>
    <row r="8853" spans="1:18">
      <c r="A8853" t="s">
        <v>1714</v>
      </c>
      <c r="B8853" t="s">
        <v>1723</v>
      </c>
      <c r="C8853">
        <v>201002</v>
      </c>
      <c r="D8853">
        <v>28</v>
      </c>
      <c r="E8853" t="s">
        <v>1212</v>
      </c>
      <c r="F8853">
        <v>1529</v>
      </c>
      <c r="G8853">
        <v>1778</v>
      </c>
      <c r="H8853">
        <v>31289</v>
      </c>
      <c r="I8853">
        <v>43112066401</v>
      </c>
      <c r="J8853">
        <v>8</v>
      </c>
      <c r="K8853" t="s">
        <v>1716</v>
      </c>
      <c r="L8853">
        <v>2309</v>
      </c>
      <c r="M8853" t="s">
        <v>1690</v>
      </c>
      <c r="N8853" t="s">
        <v>1717</v>
      </c>
      <c r="O8853">
        <v>0</v>
      </c>
      <c r="P8853" t="s">
        <v>1207</v>
      </c>
      <c r="Q8853">
        <v>20080604</v>
      </c>
      <c r="R8853">
        <v>891012369</v>
      </c>
    </row>
    <row r="8854" spans="1:18">
      <c r="A8854" t="s">
        <v>1714</v>
      </c>
      <c r="B8854" t="s">
        <v>1719</v>
      </c>
      <c r="C8854">
        <v>201003</v>
      </c>
      <c r="D8854">
        <v>31</v>
      </c>
      <c r="E8854" t="s">
        <v>1212</v>
      </c>
      <c r="F8854">
        <v>19316</v>
      </c>
      <c r="G8854">
        <v>14525</v>
      </c>
      <c r="H8854">
        <v>285120</v>
      </c>
      <c r="I8854">
        <v>43112066900</v>
      </c>
      <c r="J8854">
        <v>8</v>
      </c>
      <c r="K8854" t="s">
        <v>1716</v>
      </c>
      <c r="L8854">
        <v>2309</v>
      </c>
      <c r="M8854" t="s">
        <v>1690</v>
      </c>
      <c r="N8854" t="s">
        <v>1717</v>
      </c>
      <c r="O8854">
        <v>0</v>
      </c>
      <c r="P8854" t="s">
        <v>1207</v>
      </c>
      <c r="Q8854">
        <v>20080721</v>
      </c>
      <c r="R8854">
        <v>891012369</v>
      </c>
    </row>
    <row r="8855" spans="1:18">
      <c r="A8855" t="s">
        <v>1714</v>
      </c>
      <c r="B8855" t="s">
        <v>1720</v>
      </c>
      <c r="C8855">
        <v>201003</v>
      </c>
      <c r="D8855">
        <v>31</v>
      </c>
      <c r="E8855" t="s">
        <v>1212</v>
      </c>
      <c r="F8855">
        <v>17994</v>
      </c>
      <c r="G8855">
        <v>7553</v>
      </c>
      <c r="H8855">
        <v>63444</v>
      </c>
      <c r="I8855">
        <v>43112067900</v>
      </c>
      <c r="J8855">
        <v>8</v>
      </c>
      <c r="K8855" t="s">
        <v>1721</v>
      </c>
      <c r="L8855">
        <v>2309</v>
      </c>
      <c r="M8855" t="s">
        <v>1690</v>
      </c>
      <c r="N8855" t="s">
        <v>1717</v>
      </c>
      <c r="O8855">
        <v>0</v>
      </c>
      <c r="P8855" t="s">
        <v>1233</v>
      </c>
      <c r="Q8855">
        <v>19940201</v>
      </c>
      <c r="R8855">
        <v>891012369</v>
      </c>
    </row>
    <row r="8856" spans="1:18">
      <c r="A8856" t="s">
        <v>1714</v>
      </c>
      <c r="B8856" t="s">
        <v>1722</v>
      </c>
      <c r="C8856">
        <v>201003</v>
      </c>
      <c r="D8856">
        <v>29</v>
      </c>
      <c r="E8856" t="s">
        <v>1212</v>
      </c>
      <c r="F8856">
        <v>15083</v>
      </c>
      <c r="G8856">
        <v>12546</v>
      </c>
      <c r="H8856">
        <v>209776</v>
      </c>
      <c r="I8856">
        <v>43112068200</v>
      </c>
      <c r="J8856">
        <v>8</v>
      </c>
      <c r="K8856" t="s">
        <v>1716</v>
      </c>
      <c r="L8856">
        <v>2309</v>
      </c>
      <c r="M8856" t="s">
        <v>1690</v>
      </c>
      <c r="N8856" t="s">
        <v>1717</v>
      </c>
      <c r="O8856">
        <v>0</v>
      </c>
      <c r="P8856" t="s">
        <v>1207</v>
      </c>
      <c r="Q8856">
        <v>20080623</v>
      </c>
      <c r="R8856">
        <v>891012369</v>
      </c>
    </row>
    <row r="8857" spans="1:18">
      <c r="A8857" t="s">
        <v>1714</v>
      </c>
      <c r="B8857" t="s">
        <v>1723</v>
      </c>
      <c r="C8857">
        <v>201003</v>
      </c>
      <c r="D8857">
        <v>31</v>
      </c>
      <c r="E8857" t="s">
        <v>1212</v>
      </c>
      <c r="F8857">
        <v>1551</v>
      </c>
      <c r="G8857">
        <v>1139</v>
      </c>
      <c r="H8857">
        <v>33065</v>
      </c>
      <c r="I8857">
        <v>43112066401</v>
      </c>
      <c r="J8857">
        <v>8</v>
      </c>
      <c r="K8857" t="s">
        <v>1716</v>
      </c>
      <c r="L8857">
        <v>2309</v>
      </c>
      <c r="M8857" t="s">
        <v>1690</v>
      </c>
      <c r="N8857" t="s">
        <v>1717</v>
      </c>
      <c r="O8857">
        <v>0</v>
      </c>
      <c r="P8857" t="s">
        <v>1207</v>
      </c>
      <c r="Q8857">
        <v>20080604</v>
      </c>
      <c r="R8857">
        <v>891012369</v>
      </c>
    </row>
    <row r="8858" spans="1:18">
      <c r="A8858" t="s">
        <v>1714</v>
      </c>
      <c r="B8858" t="s">
        <v>1719</v>
      </c>
      <c r="C8858">
        <v>201004</v>
      </c>
      <c r="D8858">
        <v>25</v>
      </c>
      <c r="E8858" t="s">
        <v>1212</v>
      </c>
      <c r="F8858">
        <v>14823</v>
      </c>
      <c r="G8858">
        <v>11446</v>
      </c>
      <c r="H8858">
        <v>223131</v>
      </c>
      <c r="I8858">
        <v>43112066900</v>
      </c>
      <c r="J8858">
        <v>8</v>
      </c>
      <c r="K8858" t="s">
        <v>1716</v>
      </c>
      <c r="L8858">
        <v>2309</v>
      </c>
      <c r="M8858" t="s">
        <v>1690</v>
      </c>
      <c r="N8858" t="s">
        <v>1717</v>
      </c>
      <c r="O8858">
        <v>0</v>
      </c>
      <c r="P8858" t="s">
        <v>1207</v>
      </c>
      <c r="Q8858">
        <v>20080721</v>
      </c>
      <c r="R8858">
        <v>891012369</v>
      </c>
    </row>
    <row r="8859" spans="1:18">
      <c r="A8859" t="s">
        <v>1714</v>
      </c>
      <c r="B8859" t="s">
        <v>1720</v>
      </c>
      <c r="C8859">
        <v>201004</v>
      </c>
      <c r="D8859">
        <v>25</v>
      </c>
      <c r="E8859" t="s">
        <v>1212</v>
      </c>
      <c r="F8859">
        <v>14903</v>
      </c>
      <c r="G8859">
        <v>6600</v>
      </c>
      <c r="H8859">
        <v>49446</v>
      </c>
      <c r="I8859">
        <v>43112067900</v>
      </c>
      <c r="J8859">
        <v>8</v>
      </c>
      <c r="K8859" t="s">
        <v>1721</v>
      </c>
      <c r="L8859">
        <v>2309</v>
      </c>
      <c r="M8859" t="s">
        <v>1690</v>
      </c>
      <c r="N8859" t="s">
        <v>1717</v>
      </c>
      <c r="O8859">
        <v>0</v>
      </c>
      <c r="P8859" t="s">
        <v>1233</v>
      </c>
      <c r="Q8859">
        <v>19940201</v>
      </c>
      <c r="R8859">
        <v>891012369</v>
      </c>
    </row>
    <row r="8860" spans="1:18">
      <c r="A8860" t="s">
        <v>1714</v>
      </c>
      <c r="B8860" t="s">
        <v>1722</v>
      </c>
      <c r="C8860">
        <v>201004</v>
      </c>
      <c r="D8860">
        <v>25</v>
      </c>
      <c r="E8860" t="s">
        <v>1212</v>
      </c>
      <c r="F8860">
        <v>13596</v>
      </c>
      <c r="G8860">
        <v>11666</v>
      </c>
      <c r="H8860">
        <v>238880</v>
      </c>
      <c r="I8860">
        <v>43112068200</v>
      </c>
      <c r="J8860">
        <v>8</v>
      </c>
      <c r="K8860" t="s">
        <v>1716</v>
      </c>
      <c r="L8860">
        <v>2309</v>
      </c>
      <c r="M8860" t="s">
        <v>1690</v>
      </c>
      <c r="N8860" t="s">
        <v>1717</v>
      </c>
      <c r="O8860">
        <v>0</v>
      </c>
      <c r="P8860" t="s">
        <v>1207</v>
      </c>
      <c r="Q8860">
        <v>20080623</v>
      </c>
      <c r="R8860">
        <v>891012369</v>
      </c>
    </row>
    <row r="8861" spans="1:18">
      <c r="A8861" t="s">
        <v>1714</v>
      </c>
      <c r="B8861" t="s">
        <v>1723</v>
      </c>
      <c r="C8861">
        <v>201004</v>
      </c>
      <c r="D8861">
        <v>25</v>
      </c>
      <c r="E8861" t="s">
        <v>1212</v>
      </c>
      <c r="F8861">
        <v>1167</v>
      </c>
      <c r="G8861">
        <v>1282</v>
      </c>
      <c r="H8861">
        <v>26534</v>
      </c>
      <c r="I8861">
        <v>43112066401</v>
      </c>
      <c r="J8861">
        <v>8</v>
      </c>
      <c r="K8861" t="s">
        <v>1716</v>
      </c>
      <c r="L8861">
        <v>2309</v>
      </c>
      <c r="M8861" t="s">
        <v>1690</v>
      </c>
      <c r="N8861" t="s">
        <v>1717</v>
      </c>
      <c r="O8861">
        <v>0</v>
      </c>
      <c r="P8861" t="s">
        <v>1207</v>
      </c>
      <c r="Q8861">
        <v>20080604</v>
      </c>
      <c r="R8861">
        <v>891012369</v>
      </c>
    </row>
    <row r="8862" spans="1:18">
      <c r="A8862" t="s">
        <v>1714</v>
      </c>
      <c r="B8862" t="s">
        <v>1719</v>
      </c>
      <c r="C8862">
        <v>201005</v>
      </c>
      <c r="D8862">
        <v>31</v>
      </c>
      <c r="E8862" t="s">
        <v>1212</v>
      </c>
      <c r="F8862">
        <v>20182</v>
      </c>
      <c r="G8862">
        <v>15290</v>
      </c>
      <c r="H8862">
        <v>274144</v>
      </c>
      <c r="I8862">
        <v>43112066900</v>
      </c>
      <c r="J8862">
        <v>8</v>
      </c>
      <c r="K8862" t="s">
        <v>1716</v>
      </c>
      <c r="L8862">
        <v>2309</v>
      </c>
      <c r="M8862" t="s">
        <v>1690</v>
      </c>
      <c r="N8862" t="s">
        <v>1717</v>
      </c>
      <c r="O8862">
        <v>0</v>
      </c>
      <c r="P8862" t="s">
        <v>1207</v>
      </c>
      <c r="Q8862">
        <v>20080721</v>
      </c>
      <c r="R8862">
        <v>891012369</v>
      </c>
    </row>
    <row r="8863" spans="1:18">
      <c r="A8863" t="s">
        <v>1714</v>
      </c>
      <c r="B8863" t="s">
        <v>1720</v>
      </c>
      <c r="C8863">
        <v>201005</v>
      </c>
      <c r="D8863">
        <v>29</v>
      </c>
      <c r="E8863" t="s">
        <v>1212</v>
      </c>
      <c r="F8863">
        <v>19859</v>
      </c>
      <c r="G8863">
        <v>8511</v>
      </c>
      <c r="H8863">
        <v>67975</v>
      </c>
      <c r="I8863">
        <v>43112067900</v>
      </c>
      <c r="J8863">
        <v>8</v>
      </c>
      <c r="K8863" t="s">
        <v>1721</v>
      </c>
      <c r="L8863">
        <v>2309</v>
      </c>
      <c r="M8863" t="s">
        <v>1690</v>
      </c>
      <c r="N8863" t="s">
        <v>1717</v>
      </c>
      <c r="O8863">
        <v>0</v>
      </c>
      <c r="P8863" t="s">
        <v>1233</v>
      </c>
      <c r="Q8863">
        <v>19940201</v>
      </c>
      <c r="R8863">
        <v>891012369</v>
      </c>
    </row>
    <row r="8864" spans="1:18">
      <c r="A8864" t="s">
        <v>1714</v>
      </c>
      <c r="B8864" t="s">
        <v>1722</v>
      </c>
      <c r="C8864">
        <v>201005</v>
      </c>
      <c r="D8864">
        <v>31</v>
      </c>
      <c r="E8864" t="s">
        <v>1212</v>
      </c>
      <c r="F8864">
        <v>16777</v>
      </c>
      <c r="G8864">
        <v>15420</v>
      </c>
      <c r="H8864">
        <v>302431</v>
      </c>
      <c r="I8864">
        <v>43112068200</v>
      </c>
      <c r="J8864">
        <v>8</v>
      </c>
      <c r="K8864" t="s">
        <v>1716</v>
      </c>
      <c r="L8864">
        <v>2309</v>
      </c>
      <c r="M8864" t="s">
        <v>1690</v>
      </c>
      <c r="N8864" t="s">
        <v>1717</v>
      </c>
      <c r="O8864">
        <v>0</v>
      </c>
      <c r="P8864" t="s">
        <v>1207</v>
      </c>
      <c r="Q8864">
        <v>20080623</v>
      </c>
      <c r="R8864">
        <v>891012369</v>
      </c>
    </row>
    <row r="8865" spans="1:18">
      <c r="A8865" t="s">
        <v>1714</v>
      </c>
      <c r="B8865" t="s">
        <v>1723</v>
      </c>
      <c r="C8865">
        <v>201005</v>
      </c>
      <c r="D8865">
        <v>31</v>
      </c>
      <c r="E8865" t="s">
        <v>1212</v>
      </c>
      <c r="F8865">
        <v>1670</v>
      </c>
      <c r="G8865">
        <v>3253</v>
      </c>
      <c r="H8865">
        <v>30559</v>
      </c>
      <c r="I8865">
        <v>43112066401</v>
      </c>
      <c r="J8865">
        <v>8</v>
      </c>
      <c r="K8865" t="s">
        <v>1716</v>
      </c>
      <c r="L8865">
        <v>2309</v>
      </c>
      <c r="M8865" t="s">
        <v>1690</v>
      </c>
      <c r="N8865" t="s">
        <v>1717</v>
      </c>
      <c r="O8865">
        <v>0</v>
      </c>
      <c r="P8865" t="s">
        <v>1207</v>
      </c>
      <c r="Q8865">
        <v>20080604</v>
      </c>
      <c r="R8865">
        <v>891012369</v>
      </c>
    </row>
    <row r="8866" spans="1:18">
      <c r="A8866" t="s">
        <v>1714</v>
      </c>
      <c r="B8866" t="s">
        <v>1719</v>
      </c>
      <c r="C8866">
        <v>201006</v>
      </c>
      <c r="D8866">
        <v>30</v>
      </c>
      <c r="E8866" t="s">
        <v>1212</v>
      </c>
      <c r="F8866">
        <v>18805</v>
      </c>
      <c r="G8866">
        <v>14776</v>
      </c>
      <c r="H8866">
        <v>271336</v>
      </c>
      <c r="I8866">
        <v>43112066900</v>
      </c>
      <c r="J8866">
        <v>8</v>
      </c>
      <c r="K8866" t="s">
        <v>1716</v>
      </c>
      <c r="L8866">
        <v>2309</v>
      </c>
      <c r="M8866" t="s">
        <v>1690</v>
      </c>
      <c r="N8866" t="s">
        <v>1717</v>
      </c>
      <c r="O8866">
        <v>0</v>
      </c>
      <c r="P8866" t="s">
        <v>1207</v>
      </c>
      <c r="Q8866">
        <v>20080721</v>
      </c>
      <c r="R8866">
        <v>891012369</v>
      </c>
    </row>
    <row r="8867" spans="1:18">
      <c r="A8867" t="s">
        <v>1714</v>
      </c>
      <c r="B8867" t="s">
        <v>1720</v>
      </c>
      <c r="C8867">
        <v>201006</v>
      </c>
      <c r="D8867">
        <v>30</v>
      </c>
      <c r="E8867" t="s">
        <v>1212</v>
      </c>
      <c r="F8867">
        <v>17189</v>
      </c>
      <c r="G8867">
        <v>7583</v>
      </c>
      <c r="H8867">
        <v>69511</v>
      </c>
      <c r="I8867">
        <v>43112067900</v>
      </c>
      <c r="J8867">
        <v>8</v>
      </c>
      <c r="K8867" t="s">
        <v>1721</v>
      </c>
      <c r="L8867">
        <v>2309</v>
      </c>
      <c r="M8867" t="s">
        <v>1690</v>
      </c>
      <c r="N8867" t="s">
        <v>1717</v>
      </c>
      <c r="O8867">
        <v>0</v>
      </c>
      <c r="P8867" t="s">
        <v>1233</v>
      </c>
      <c r="Q8867">
        <v>19940201</v>
      </c>
      <c r="R8867">
        <v>891012369</v>
      </c>
    </row>
    <row r="8868" spans="1:18">
      <c r="A8868" t="s">
        <v>1714</v>
      </c>
      <c r="B8868" t="s">
        <v>1722</v>
      </c>
      <c r="C8868">
        <v>201006</v>
      </c>
      <c r="D8868">
        <v>30</v>
      </c>
      <c r="E8868" t="s">
        <v>1212</v>
      </c>
      <c r="F8868">
        <v>15122</v>
      </c>
      <c r="G8868">
        <v>14929</v>
      </c>
      <c r="H8868">
        <v>296072</v>
      </c>
      <c r="I8868">
        <v>43112068200</v>
      </c>
      <c r="J8868">
        <v>8</v>
      </c>
      <c r="K8868" t="s">
        <v>1716</v>
      </c>
      <c r="L8868">
        <v>2309</v>
      </c>
      <c r="M8868" t="s">
        <v>1690</v>
      </c>
      <c r="N8868" t="s">
        <v>1717</v>
      </c>
      <c r="O8868">
        <v>0</v>
      </c>
      <c r="P8868" t="s">
        <v>1207</v>
      </c>
      <c r="Q8868">
        <v>20080623</v>
      </c>
      <c r="R8868">
        <v>891012369</v>
      </c>
    </row>
    <row r="8869" spans="1:18">
      <c r="A8869" t="s">
        <v>1714</v>
      </c>
      <c r="B8869" t="s">
        <v>1723</v>
      </c>
      <c r="C8869">
        <v>201006</v>
      </c>
      <c r="D8869">
        <v>30</v>
      </c>
      <c r="E8869" t="s">
        <v>1212</v>
      </c>
      <c r="F8869">
        <v>1917</v>
      </c>
      <c r="G8869">
        <v>3130</v>
      </c>
      <c r="H8869">
        <v>33372</v>
      </c>
      <c r="I8869">
        <v>43112066401</v>
      </c>
      <c r="J8869">
        <v>8</v>
      </c>
      <c r="K8869" t="s">
        <v>1716</v>
      </c>
      <c r="L8869">
        <v>2309</v>
      </c>
      <c r="M8869" t="s">
        <v>1690</v>
      </c>
      <c r="N8869" t="s">
        <v>1717</v>
      </c>
      <c r="O8869">
        <v>0</v>
      </c>
      <c r="P8869" t="s">
        <v>1207</v>
      </c>
      <c r="Q8869">
        <v>20080604</v>
      </c>
      <c r="R8869">
        <v>891012369</v>
      </c>
    </row>
    <row r="8870" spans="1:18">
      <c r="A8870" t="s">
        <v>1714</v>
      </c>
      <c r="B8870" t="s">
        <v>1719</v>
      </c>
      <c r="C8870">
        <v>201007</v>
      </c>
      <c r="D8870">
        <v>31</v>
      </c>
      <c r="E8870" t="s">
        <v>1212</v>
      </c>
      <c r="F8870">
        <v>22030</v>
      </c>
      <c r="G8870">
        <v>15359</v>
      </c>
      <c r="H8870">
        <v>275341</v>
      </c>
      <c r="I8870">
        <v>43112066900</v>
      </c>
      <c r="J8870">
        <v>8</v>
      </c>
      <c r="K8870" t="s">
        <v>1716</v>
      </c>
      <c r="L8870">
        <v>2309</v>
      </c>
      <c r="M8870" t="s">
        <v>1690</v>
      </c>
      <c r="N8870" t="s">
        <v>1717</v>
      </c>
      <c r="O8870">
        <v>0</v>
      </c>
      <c r="P8870" t="s">
        <v>1207</v>
      </c>
      <c r="Q8870">
        <v>20080721</v>
      </c>
      <c r="R8870">
        <v>891012369</v>
      </c>
    </row>
    <row r="8871" spans="1:18">
      <c r="A8871" t="s">
        <v>1714</v>
      </c>
      <c r="B8871" t="s">
        <v>1720</v>
      </c>
      <c r="C8871">
        <v>201007</v>
      </c>
      <c r="D8871">
        <v>31</v>
      </c>
      <c r="E8871" t="s">
        <v>1212</v>
      </c>
      <c r="F8871">
        <v>16199</v>
      </c>
      <c r="G8871">
        <v>7523</v>
      </c>
      <c r="H8871">
        <v>73850</v>
      </c>
      <c r="I8871">
        <v>43112067900</v>
      </c>
      <c r="J8871">
        <v>8</v>
      </c>
      <c r="K8871" t="s">
        <v>1721</v>
      </c>
      <c r="L8871">
        <v>2309</v>
      </c>
      <c r="M8871" t="s">
        <v>1690</v>
      </c>
      <c r="N8871" t="s">
        <v>1717</v>
      </c>
      <c r="O8871">
        <v>0</v>
      </c>
      <c r="P8871" t="s">
        <v>1233</v>
      </c>
      <c r="Q8871">
        <v>19940201</v>
      </c>
      <c r="R8871">
        <v>891012369</v>
      </c>
    </row>
    <row r="8872" spans="1:18">
      <c r="A8872" t="s">
        <v>1714</v>
      </c>
      <c r="B8872" t="s">
        <v>1722</v>
      </c>
      <c r="C8872">
        <v>201007</v>
      </c>
      <c r="D8872">
        <v>31</v>
      </c>
      <c r="E8872" t="s">
        <v>1212</v>
      </c>
      <c r="F8872">
        <v>15597</v>
      </c>
      <c r="G8872">
        <v>15436</v>
      </c>
      <c r="H8872">
        <v>309108</v>
      </c>
      <c r="I8872">
        <v>43112068200</v>
      </c>
      <c r="J8872">
        <v>8</v>
      </c>
      <c r="K8872" t="s">
        <v>1716</v>
      </c>
      <c r="L8872">
        <v>2309</v>
      </c>
      <c r="M8872" t="s">
        <v>1690</v>
      </c>
      <c r="N8872" t="s">
        <v>1717</v>
      </c>
      <c r="O8872">
        <v>0</v>
      </c>
      <c r="P8872" t="s">
        <v>1207</v>
      </c>
      <c r="Q8872">
        <v>20080623</v>
      </c>
      <c r="R8872">
        <v>891012369</v>
      </c>
    </row>
    <row r="8873" spans="1:18">
      <c r="A8873" t="s">
        <v>1714</v>
      </c>
      <c r="B8873" t="s">
        <v>1723</v>
      </c>
      <c r="C8873">
        <v>201007</v>
      </c>
      <c r="D8873">
        <v>31</v>
      </c>
      <c r="E8873" t="s">
        <v>1212</v>
      </c>
      <c r="F8873">
        <v>1641</v>
      </c>
      <c r="G8873">
        <v>3357</v>
      </c>
      <c r="H8873">
        <v>34085</v>
      </c>
      <c r="I8873">
        <v>43112066401</v>
      </c>
      <c r="J8873">
        <v>8</v>
      </c>
      <c r="K8873" t="s">
        <v>1716</v>
      </c>
      <c r="L8873">
        <v>2309</v>
      </c>
      <c r="M8873" t="s">
        <v>1690</v>
      </c>
      <c r="N8873" t="s">
        <v>1717</v>
      </c>
      <c r="O8873">
        <v>0</v>
      </c>
      <c r="P8873" t="s">
        <v>1207</v>
      </c>
      <c r="Q8873">
        <v>20080604</v>
      </c>
      <c r="R8873">
        <v>891012369</v>
      </c>
    </row>
    <row r="8874" spans="1:18">
      <c r="A8874" t="s">
        <v>1714</v>
      </c>
      <c r="B8874" t="s">
        <v>1719</v>
      </c>
      <c r="C8874">
        <v>201008</v>
      </c>
      <c r="D8874">
        <v>31</v>
      </c>
      <c r="E8874" t="s">
        <v>1212</v>
      </c>
      <c r="F8874">
        <v>21829</v>
      </c>
      <c r="G8874">
        <v>15102</v>
      </c>
      <c r="H8874">
        <v>277413</v>
      </c>
      <c r="I8874">
        <v>43112066900</v>
      </c>
      <c r="J8874">
        <v>8</v>
      </c>
      <c r="K8874" t="s">
        <v>1716</v>
      </c>
      <c r="L8874">
        <v>2309</v>
      </c>
      <c r="M8874" t="s">
        <v>1690</v>
      </c>
      <c r="N8874" t="s">
        <v>1717</v>
      </c>
      <c r="O8874">
        <v>0</v>
      </c>
      <c r="P8874" t="s">
        <v>1207</v>
      </c>
      <c r="Q8874">
        <v>20080721</v>
      </c>
      <c r="R8874">
        <v>891012369</v>
      </c>
    </row>
    <row r="8875" spans="1:18">
      <c r="A8875" t="s">
        <v>1714</v>
      </c>
      <c r="B8875" t="s">
        <v>1720</v>
      </c>
      <c r="C8875">
        <v>201008</v>
      </c>
      <c r="D8875">
        <v>31</v>
      </c>
      <c r="E8875" t="s">
        <v>1212</v>
      </c>
      <c r="F8875">
        <v>15750</v>
      </c>
      <c r="G8875">
        <v>10438</v>
      </c>
      <c r="H8875">
        <v>68983</v>
      </c>
      <c r="I8875">
        <v>43112067900</v>
      </c>
      <c r="J8875">
        <v>8</v>
      </c>
      <c r="K8875" t="s">
        <v>1721</v>
      </c>
      <c r="L8875">
        <v>2309</v>
      </c>
      <c r="M8875" t="s">
        <v>1690</v>
      </c>
      <c r="N8875" t="s">
        <v>1717</v>
      </c>
      <c r="O8875">
        <v>0</v>
      </c>
      <c r="P8875" t="s">
        <v>1233</v>
      </c>
      <c r="Q8875">
        <v>19940201</v>
      </c>
      <c r="R8875">
        <v>891012369</v>
      </c>
    </row>
    <row r="8876" spans="1:18">
      <c r="A8876" t="s">
        <v>1714</v>
      </c>
      <c r="B8876" t="s">
        <v>1722</v>
      </c>
      <c r="C8876">
        <v>201008</v>
      </c>
      <c r="D8876">
        <v>31</v>
      </c>
      <c r="E8876" t="s">
        <v>1212</v>
      </c>
      <c r="F8876">
        <v>15707</v>
      </c>
      <c r="G8876">
        <v>14820</v>
      </c>
      <c r="H8876">
        <v>306604</v>
      </c>
      <c r="I8876">
        <v>43112068200</v>
      </c>
      <c r="J8876">
        <v>8</v>
      </c>
      <c r="K8876" t="s">
        <v>1716</v>
      </c>
      <c r="L8876">
        <v>2309</v>
      </c>
      <c r="M8876" t="s">
        <v>1690</v>
      </c>
      <c r="N8876" t="s">
        <v>1717</v>
      </c>
      <c r="O8876">
        <v>0</v>
      </c>
      <c r="P8876" t="s">
        <v>1207</v>
      </c>
      <c r="Q8876">
        <v>20080623</v>
      </c>
      <c r="R8876">
        <v>891012369</v>
      </c>
    </row>
    <row r="8877" spans="1:18">
      <c r="A8877" t="s">
        <v>1714</v>
      </c>
      <c r="B8877" t="s">
        <v>1723</v>
      </c>
      <c r="C8877">
        <v>201008</v>
      </c>
      <c r="D8877">
        <v>29</v>
      </c>
      <c r="E8877" t="s">
        <v>1212</v>
      </c>
      <c r="F8877">
        <v>1575</v>
      </c>
      <c r="G8877">
        <v>2937</v>
      </c>
      <c r="H8877">
        <v>29883</v>
      </c>
      <c r="I8877">
        <v>43112066401</v>
      </c>
      <c r="J8877">
        <v>8</v>
      </c>
      <c r="K8877" t="s">
        <v>1716</v>
      </c>
      <c r="L8877">
        <v>2309</v>
      </c>
      <c r="M8877" t="s">
        <v>1690</v>
      </c>
      <c r="N8877" t="s">
        <v>1717</v>
      </c>
      <c r="O8877">
        <v>0</v>
      </c>
      <c r="P8877" t="s">
        <v>1207</v>
      </c>
      <c r="Q8877">
        <v>20080604</v>
      </c>
      <c r="R8877">
        <v>891012369</v>
      </c>
    </row>
    <row r="8878" spans="1:18">
      <c r="A8878" t="s">
        <v>1714</v>
      </c>
      <c r="B8878" t="s">
        <v>1719</v>
      </c>
      <c r="C8878">
        <v>201009</v>
      </c>
      <c r="D8878">
        <v>30</v>
      </c>
      <c r="E8878" t="s">
        <v>1212</v>
      </c>
      <c r="F8878">
        <v>19104</v>
      </c>
      <c r="G8878">
        <v>13079</v>
      </c>
      <c r="H8878">
        <v>270636</v>
      </c>
      <c r="I8878">
        <v>43112066900</v>
      </c>
      <c r="J8878">
        <v>8</v>
      </c>
      <c r="K8878" t="s">
        <v>1716</v>
      </c>
      <c r="L8878">
        <v>2309</v>
      </c>
      <c r="M8878" t="s">
        <v>1690</v>
      </c>
      <c r="N8878" t="s">
        <v>1717</v>
      </c>
      <c r="O8878">
        <v>0</v>
      </c>
      <c r="P8878" t="s">
        <v>1207</v>
      </c>
      <c r="Q8878">
        <v>20080721</v>
      </c>
      <c r="R8878">
        <v>891012369</v>
      </c>
    </row>
    <row r="8879" spans="1:18">
      <c r="A8879" t="s">
        <v>1714</v>
      </c>
      <c r="B8879" t="s">
        <v>1720</v>
      </c>
      <c r="C8879">
        <v>201009</v>
      </c>
      <c r="D8879">
        <v>30</v>
      </c>
      <c r="E8879" t="s">
        <v>1212</v>
      </c>
      <c r="F8879">
        <v>15315</v>
      </c>
      <c r="G8879">
        <v>7521</v>
      </c>
      <c r="H8879">
        <v>71080</v>
      </c>
      <c r="I8879">
        <v>43112067900</v>
      </c>
      <c r="J8879">
        <v>8</v>
      </c>
      <c r="K8879" t="s">
        <v>1721</v>
      </c>
      <c r="L8879">
        <v>2309</v>
      </c>
      <c r="M8879" t="s">
        <v>1690</v>
      </c>
      <c r="N8879" t="s">
        <v>1717</v>
      </c>
      <c r="O8879">
        <v>0</v>
      </c>
      <c r="P8879" t="s">
        <v>1233</v>
      </c>
      <c r="Q8879">
        <v>19940201</v>
      </c>
      <c r="R8879">
        <v>891012369</v>
      </c>
    </row>
    <row r="8880" spans="1:18">
      <c r="A8880" t="s">
        <v>1714</v>
      </c>
      <c r="B8880" t="s">
        <v>1722</v>
      </c>
      <c r="C8880">
        <v>201009</v>
      </c>
      <c r="D8880">
        <v>30</v>
      </c>
      <c r="E8880" t="s">
        <v>1212</v>
      </c>
      <c r="F8880">
        <v>14749</v>
      </c>
      <c r="G8880">
        <v>12681</v>
      </c>
      <c r="H8880">
        <v>295632</v>
      </c>
      <c r="I8880">
        <v>43112068200</v>
      </c>
      <c r="J8880">
        <v>8</v>
      </c>
      <c r="K8880" t="s">
        <v>1716</v>
      </c>
      <c r="L8880">
        <v>2309</v>
      </c>
      <c r="M8880" t="s">
        <v>1690</v>
      </c>
      <c r="N8880" t="s">
        <v>1717</v>
      </c>
      <c r="O8880">
        <v>0</v>
      </c>
      <c r="P8880" t="s">
        <v>1207</v>
      </c>
      <c r="Q8880">
        <v>20080623</v>
      </c>
      <c r="R8880">
        <v>891012369</v>
      </c>
    </row>
    <row r="8881" spans="1:18">
      <c r="A8881" t="s">
        <v>1714</v>
      </c>
      <c r="B8881" t="s">
        <v>1723</v>
      </c>
      <c r="C8881">
        <v>201009</v>
      </c>
      <c r="D8881">
        <v>30</v>
      </c>
      <c r="E8881" t="s">
        <v>1212</v>
      </c>
      <c r="F8881">
        <v>1836</v>
      </c>
      <c r="G8881">
        <v>2052</v>
      </c>
      <c r="H8881">
        <v>35889</v>
      </c>
      <c r="I8881">
        <v>43112066401</v>
      </c>
      <c r="J8881">
        <v>8</v>
      </c>
      <c r="K8881" t="s">
        <v>1716</v>
      </c>
      <c r="L8881">
        <v>2309</v>
      </c>
      <c r="M8881" t="s">
        <v>1690</v>
      </c>
      <c r="N8881" t="s">
        <v>1717</v>
      </c>
      <c r="O8881">
        <v>0</v>
      </c>
      <c r="P8881" t="s">
        <v>1207</v>
      </c>
      <c r="Q8881">
        <v>20080604</v>
      </c>
      <c r="R8881">
        <v>891012369</v>
      </c>
    </row>
    <row r="8882" spans="1:18">
      <c r="A8882" t="s">
        <v>1714</v>
      </c>
      <c r="B8882" t="s">
        <v>1719</v>
      </c>
      <c r="C8882">
        <v>201010</v>
      </c>
      <c r="D8882">
        <v>31</v>
      </c>
      <c r="E8882" t="s">
        <v>1212</v>
      </c>
      <c r="F8882">
        <v>19635</v>
      </c>
      <c r="G8882">
        <v>12444</v>
      </c>
      <c r="H8882">
        <v>271771</v>
      </c>
      <c r="I8882">
        <v>43112066900</v>
      </c>
      <c r="J8882">
        <v>8</v>
      </c>
      <c r="K8882" t="s">
        <v>1716</v>
      </c>
      <c r="L8882">
        <v>2309</v>
      </c>
      <c r="M8882" t="s">
        <v>1690</v>
      </c>
      <c r="N8882" t="s">
        <v>1717</v>
      </c>
      <c r="O8882">
        <v>0</v>
      </c>
      <c r="P8882" t="s">
        <v>1207</v>
      </c>
      <c r="Q8882">
        <v>20080721</v>
      </c>
      <c r="R8882">
        <v>891012369</v>
      </c>
    </row>
    <row r="8883" spans="1:18">
      <c r="A8883" t="s">
        <v>1714</v>
      </c>
      <c r="B8883" t="s">
        <v>1720</v>
      </c>
      <c r="C8883">
        <v>201010</v>
      </c>
      <c r="D8883">
        <v>31</v>
      </c>
      <c r="E8883" t="s">
        <v>1212</v>
      </c>
      <c r="F8883">
        <v>13376</v>
      </c>
      <c r="G8883">
        <v>5712</v>
      </c>
      <c r="H8883">
        <v>68588</v>
      </c>
      <c r="I8883">
        <v>43112067900</v>
      </c>
      <c r="J8883">
        <v>8</v>
      </c>
      <c r="K8883" t="s">
        <v>1721</v>
      </c>
      <c r="L8883">
        <v>2309</v>
      </c>
      <c r="M8883" t="s">
        <v>1690</v>
      </c>
      <c r="N8883" t="s">
        <v>1717</v>
      </c>
      <c r="O8883">
        <v>0</v>
      </c>
      <c r="P8883" t="s">
        <v>1233</v>
      </c>
      <c r="Q8883">
        <v>19940201</v>
      </c>
      <c r="R8883">
        <v>891012369</v>
      </c>
    </row>
    <row r="8884" spans="1:18">
      <c r="A8884" t="s">
        <v>1714</v>
      </c>
      <c r="B8884" t="s">
        <v>1722</v>
      </c>
      <c r="C8884">
        <v>201010</v>
      </c>
      <c r="D8884">
        <v>31</v>
      </c>
      <c r="E8884" t="s">
        <v>1212</v>
      </c>
      <c r="F8884">
        <v>14954</v>
      </c>
      <c r="G8884">
        <v>12079</v>
      </c>
      <c r="H8884">
        <v>297327</v>
      </c>
      <c r="I8884">
        <v>43112068200</v>
      </c>
      <c r="J8884">
        <v>8</v>
      </c>
      <c r="K8884" t="s">
        <v>1716</v>
      </c>
      <c r="L8884">
        <v>2309</v>
      </c>
      <c r="M8884" t="s">
        <v>1690</v>
      </c>
      <c r="N8884" t="s">
        <v>1717</v>
      </c>
      <c r="O8884">
        <v>0</v>
      </c>
      <c r="P8884" t="s">
        <v>1207</v>
      </c>
      <c r="Q8884">
        <v>20080623</v>
      </c>
      <c r="R8884">
        <v>891012369</v>
      </c>
    </row>
    <row r="8885" spans="1:18">
      <c r="A8885" t="s">
        <v>1714</v>
      </c>
      <c r="B8885" t="s">
        <v>1723</v>
      </c>
      <c r="C8885">
        <v>201010</v>
      </c>
      <c r="D8885">
        <v>31</v>
      </c>
      <c r="E8885" t="s">
        <v>1212</v>
      </c>
      <c r="F8885">
        <v>2466</v>
      </c>
      <c r="G8885">
        <v>2843</v>
      </c>
      <c r="H8885">
        <v>34284</v>
      </c>
      <c r="I8885">
        <v>43112066401</v>
      </c>
      <c r="J8885">
        <v>8</v>
      </c>
      <c r="K8885" t="s">
        <v>1716</v>
      </c>
      <c r="L8885">
        <v>2309</v>
      </c>
      <c r="M8885" t="s">
        <v>1690</v>
      </c>
      <c r="N8885" t="s">
        <v>1717</v>
      </c>
      <c r="O8885">
        <v>0</v>
      </c>
      <c r="P8885" t="s">
        <v>1207</v>
      </c>
      <c r="Q8885">
        <v>20080604</v>
      </c>
      <c r="R8885">
        <v>891012369</v>
      </c>
    </row>
    <row r="8886" spans="1:18">
      <c r="A8886" t="s">
        <v>1714</v>
      </c>
      <c r="B8886" t="s">
        <v>1719</v>
      </c>
      <c r="C8886">
        <v>201011</v>
      </c>
      <c r="D8886">
        <v>30</v>
      </c>
      <c r="E8886" t="s">
        <v>1212</v>
      </c>
      <c r="F8886">
        <v>18175</v>
      </c>
      <c r="G8886">
        <v>8167</v>
      </c>
      <c r="H8886">
        <v>254604</v>
      </c>
      <c r="I8886">
        <v>43112066900</v>
      </c>
      <c r="J8886">
        <v>8</v>
      </c>
      <c r="K8886" t="s">
        <v>1716</v>
      </c>
      <c r="L8886">
        <v>2309</v>
      </c>
      <c r="M8886" t="s">
        <v>1690</v>
      </c>
      <c r="N8886" t="s">
        <v>1717</v>
      </c>
      <c r="O8886">
        <v>0</v>
      </c>
      <c r="P8886" t="s">
        <v>1207</v>
      </c>
      <c r="Q8886">
        <v>20080721</v>
      </c>
      <c r="R8886">
        <v>891012369</v>
      </c>
    </row>
    <row r="8887" spans="1:18">
      <c r="A8887" t="s">
        <v>1714</v>
      </c>
      <c r="B8887" t="s">
        <v>1720</v>
      </c>
      <c r="C8887">
        <v>201011</v>
      </c>
      <c r="D8887">
        <v>30</v>
      </c>
      <c r="E8887" t="s">
        <v>1212</v>
      </c>
      <c r="F8887">
        <v>13607</v>
      </c>
      <c r="G8887">
        <v>5519</v>
      </c>
      <c r="H8887">
        <v>65021</v>
      </c>
      <c r="I8887">
        <v>43112067900</v>
      </c>
      <c r="J8887">
        <v>8</v>
      </c>
      <c r="K8887" t="s">
        <v>1721</v>
      </c>
      <c r="L8887">
        <v>2309</v>
      </c>
      <c r="M8887" t="s">
        <v>1690</v>
      </c>
      <c r="N8887" t="s">
        <v>1717</v>
      </c>
      <c r="O8887">
        <v>0</v>
      </c>
      <c r="P8887" t="s">
        <v>1233</v>
      </c>
      <c r="Q8887">
        <v>19940201</v>
      </c>
      <c r="R8887">
        <v>891012369</v>
      </c>
    </row>
    <row r="8888" spans="1:18">
      <c r="A8888" t="s">
        <v>1714</v>
      </c>
      <c r="B8888" t="s">
        <v>1722</v>
      </c>
      <c r="C8888">
        <v>201011</v>
      </c>
      <c r="D8888">
        <v>30</v>
      </c>
      <c r="E8888" t="s">
        <v>1212</v>
      </c>
      <c r="F8888">
        <v>14155</v>
      </c>
      <c r="G8888">
        <v>14559</v>
      </c>
      <c r="H8888">
        <v>280854</v>
      </c>
      <c r="I8888">
        <v>43112068200</v>
      </c>
      <c r="J8888">
        <v>8</v>
      </c>
      <c r="K8888" t="s">
        <v>1716</v>
      </c>
      <c r="L8888">
        <v>2309</v>
      </c>
      <c r="M8888" t="s">
        <v>1690</v>
      </c>
      <c r="N8888" t="s">
        <v>1717</v>
      </c>
      <c r="O8888">
        <v>0</v>
      </c>
      <c r="P8888" t="s">
        <v>1207</v>
      </c>
      <c r="Q8888">
        <v>20080623</v>
      </c>
      <c r="R8888">
        <v>891012369</v>
      </c>
    </row>
    <row r="8889" spans="1:18">
      <c r="A8889" t="s">
        <v>1714</v>
      </c>
      <c r="B8889" t="s">
        <v>1723</v>
      </c>
      <c r="C8889">
        <v>201011</v>
      </c>
      <c r="D8889">
        <v>30</v>
      </c>
      <c r="E8889" t="s">
        <v>1212</v>
      </c>
      <c r="F8889">
        <v>2542</v>
      </c>
      <c r="G8889">
        <v>2082</v>
      </c>
      <c r="H8889">
        <v>37057</v>
      </c>
      <c r="I8889">
        <v>43112066401</v>
      </c>
      <c r="J8889">
        <v>8</v>
      </c>
      <c r="K8889" t="s">
        <v>1716</v>
      </c>
      <c r="L8889">
        <v>2309</v>
      </c>
      <c r="M8889" t="s">
        <v>1690</v>
      </c>
      <c r="N8889" t="s">
        <v>1717</v>
      </c>
      <c r="O8889">
        <v>0</v>
      </c>
      <c r="P8889" t="s">
        <v>1207</v>
      </c>
      <c r="Q8889">
        <v>20080604</v>
      </c>
      <c r="R8889">
        <v>891012369</v>
      </c>
    </row>
    <row r="8890" spans="1:18">
      <c r="A8890" t="s">
        <v>1714</v>
      </c>
      <c r="B8890" t="s">
        <v>1719</v>
      </c>
      <c r="C8890">
        <v>201012</v>
      </c>
      <c r="D8890">
        <v>31</v>
      </c>
      <c r="E8890" t="s">
        <v>1212</v>
      </c>
      <c r="F8890">
        <v>20715</v>
      </c>
      <c r="G8890">
        <v>3411</v>
      </c>
      <c r="H8890">
        <v>261327</v>
      </c>
      <c r="I8890">
        <v>43112066900</v>
      </c>
      <c r="J8890">
        <v>8</v>
      </c>
      <c r="K8890" t="s">
        <v>1716</v>
      </c>
      <c r="L8890">
        <v>2309</v>
      </c>
      <c r="M8890" t="s">
        <v>1690</v>
      </c>
      <c r="N8890" t="s">
        <v>1717</v>
      </c>
      <c r="O8890">
        <v>0</v>
      </c>
      <c r="P8890" t="s">
        <v>1207</v>
      </c>
      <c r="Q8890">
        <v>20080721</v>
      </c>
      <c r="R8890">
        <v>891012369</v>
      </c>
    </row>
    <row r="8891" spans="1:18">
      <c r="A8891" t="s">
        <v>1714</v>
      </c>
      <c r="B8891" t="s">
        <v>1720</v>
      </c>
      <c r="C8891">
        <v>201012</v>
      </c>
      <c r="D8891">
        <v>31</v>
      </c>
      <c r="E8891" t="s">
        <v>1212</v>
      </c>
      <c r="F8891">
        <v>14100</v>
      </c>
      <c r="G8891">
        <v>4215</v>
      </c>
      <c r="H8891">
        <v>68438</v>
      </c>
      <c r="I8891">
        <v>43112067900</v>
      </c>
      <c r="J8891">
        <v>8</v>
      </c>
      <c r="K8891" t="s">
        <v>1721</v>
      </c>
      <c r="L8891">
        <v>2309</v>
      </c>
      <c r="M8891" t="s">
        <v>1690</v>
      </c>
      <c r="N8891" t="s">
        <v>1717</v>
      </c>
      <c r="O8891">
        <v>0</v>
      </c>
      <c r="P8891" t="s">
        <v>1233</v>
      </c>
      <c r="Q8891">
        <v>19940201</v>
      </c>
      <c r="R8891">
        <v>891012369</v>
      </c>
    </row>
    <row r="8892" spans="1:18">
      <c r="A8892" t="s">
        <v>1714</v>
      </c>
      <c r="B8892" t="s">
        <v>1722</v>
      </c>
      <c r="C8892">
        <v>201012</v>
      </c>
      <c r="D8892">
        <v>31</v>
      </c>
      <c r="E8892" t="s">
        <v>1212</v>
      </c>
      <c r="F8892">
        <v>14523</v>
      </c>
      <c r="G8892">
        <v>19134</v>
      </c>
      <c r="H8892">
        <v>298601</v>
      </c>
      <c r="I8892">
        <v>43112068200</v>
      </c>
      <c r="J8892">
        <v>8</v>
      </c>
      <c r="K8892" t="s">
        <v>1716</v>
      </c>
      <c r="L8892">
        <v>2309</v>
      </c>
      <c r="M8892" t="s">
        <v>1690</v>
      </c>
      <c r="N8892" t="s">
        <v>1717</v>
      </c>
      <c r="O8892">
        <v>0</v>
      </c>
      <c r="P8892" t="s">
        <v>1207</v>
      </c>
      <c r="Q8892">
        <v>20080623</v>
      </c>
      <c r="R8892">
        <v>891012369</v>
      </c>
    </row>
    <row r="8893" spans="1:18">
      <c r="A8893" t="s">
        <v>1714</v>
      </c>
      <c r="B8893" t="s">
        <v>1723</v>
      </c>
      <c r="C8893">
        <v>201012</v>
      </c>
      <c r="D8893">
        <v>31</v>
      </c>
      <c r="E8893" t="s">
        <v>1212</v>
      </c>
      <c r="F8893">
        <v>1490</v>
      </c>
      <c r="G8893">
        <v>1823</v>
      </c>
      <c r="H8893">
        <v>38561</v>
      </c>
      <c r="I8893">
        <v>43112066401</v>
      </c>
      <c r="J8893">
        <v>8</v>
      </c>
      <c r="K8893" t="s">
        <v>1716</v>
      </c>
      <c r="L8893">
        <v>2309</v>
      </c>
      <c r="M8893" t="s">
        <v>1690</v>
      </c>
      <c r="N8893" t="s">
        <v>1717</v>
      </c>
      <c r="O8893">
        <v>0</v>
      </c>
      <c r="P8893" t="s">
        <v>1207</v>
      </c>
      <c r="Q8893">
        <v>20080604</v>
      </c>
      <c r="R8893">
        <v>891012369</v>
      </c>
    </row>
    <row r="8894" spans="1:18">
      <c r="A8894" t="s">
        <v>1714</v>
      </c>
      <c r="B8894" t="s">
        <v>1724</v>
      </c>
      <c r="C8894">
        <v>201001</v>
      </c>
      <c r="D8894">
        <v>12</v>
      </c>
      <c r="E8894" t="s">
        <v>1212</v>
      </c>
      <c r="F8894">
        <v>0</v>
      </c>
      <c r="G8894">
        <v>2533</v>
      </c>
      <c r="H8894">
        <v>0</v>
      </c>
      <c r="I8894">
        <v>43112066100</v>
      </c>
      <c r="J8894">
        <v>9</v>
      </c>
      <c r="K8894" t="s">
        <v>1716</v>
      </c>
      <c r="L8894">
        <v>2309</v>
      </c>
      <c r="M8894" t="s">
        <v>1690</v>
      </c>
      <c r="N8894" t="s">
        <v>1717</v>
      </c>
      <c r="O8894">
        <v>8925</v>
      </c>
      <c r="P8894" t="s">
        <v>1207</v>
      </c>
      <c r="Q8894">
        <v>19980615</v>
      </c>
      <c r="R8894">
        <v>891012369</v>
      </c>
    </row>
    <row r="8895" spans="1:18">
      <c r="A8895" t="s">
        <v>1714</v>
      </c>
      <c r="B8895" t="s">
        <v>1725</v>
      </c>
      <c r="C8895">
        <v>201001</v>
      </c>
      <c r="D8895">
        <v>24</v>
      </c>
      <c r="E8895" t="s">
        <v>1212</v>
      </c>
      <c r="F8895">
        <v>243</v>
      </c>
      <c r="G8895">
        <v>2138</v>
      </c>
      <c r="H8895">
        <v>22930</v>
      </c>
      <c r="I8895">
        <v>43112066602</v>
      </c>
      <c r="J8895">
        <v>9</v>
      </c>
      <c r="K8895" t="s">
        <v>1716</v>
      </c>
      <c r="L8895">
        <v>2309</v>
      </c>
      <c r="M8895" t="s">
        <v>1690</v>
      </c>
      <c r="N8895" t="s">
        <v>1717</v>
      </c>
      <c r="O8895">
        <v>0</v>
      </c>
      <c r="P8895" t="s">
        <v>1425</v>
      </c>
      <c r="Q8895">
        <v>20060924</v>
      </c>
      <c r="R8895">
        <v>891012369</v>
      </c>
    </row>
    <row r="8896" spans="1:18">
      <c r="A8896" t="s">
        <v>1714</v>
      </c>
      <c r="B8896" t="s">
        <v>1726</v>
      </c>
      <c r="C8896">
        <v>201001</v>
      </c>
      <c r="D8896">
        <v>31</v>
      </c>
      <c r="E8896" t="s">
        <v>1212</v>
      </c>
      <c r="F8896">
        <v>4122</v>
      </c>
      <c r="G8896">
        <v>7491</v>
      </c>
      <c r="H8896">
        <v>41894</v>
      </c>
      <c r="I8896">
        <v>43112067501</v>
      </c>
      <c r="J8896">
        <v>9</v>
      </c>
      <c r="K8896" t="s">
        <v>1716</v>
      </c>
      <c r="L8896">
        <v>2309</v>
      </c>
      <c r="M8896" t="s">
        <v>1690</v>
      </c>
      <c r="N8896" t="s">
        <v>1717</v>
      </c>
      <c r="O8896">
        <v>0</v>
      </c>
      <c r="P8896" t="s">
        <v>1425</v>
      </c>
      <c r="Q8896">
        <v>20021009</v>
      </c>
      <c r="R8896">
        <v>891012369</v>
      </c>
    </row>
    <row r="8897" spans="1:18">
      <c r="A8897" t="s">
        <v>1714</v>
      </c>
      <c r="B8897" t="s">
        <v>1727</v>
      </c>
      <c r="C8897">
        <v>201001</v>
      </c>
      <c r="D8897">
        <v>31</v>
      </c>
      <c r="E8897" t="s">
        <v>1212</v>
      </c>
      <c r="F8897">
        <v>7852</v>
      </c>
      <c r="G8897">
        <v>2545</v>
      </c>
      <c r="H8897">
        <v>14218</v>
      </c>
      <c r="I8897">
        <v>43112068501</v>
      </c>
      <c r="J8897">
        <v>9</v>
      </c>
      <c r="K8897" t="s">
        <v>1716</v>
      </c>
      <c r="L8897">
        <v>2309</v>
      </c>
      <c r="M8897" t="s">
        <v>1690</v>
      </c>
      <c r="N8897" t="s">
        <v>1717</v>
      </c>
      <c r="O8897">
        <v>0</v>
      </c>
      <c r="P8897" t="s">
        <v>1207</v>
      </c>
      <c r="Q8897">
        <v>20020827</v>
      </c>
      <c r="R8897">
        <v>891012369</v>
      </c>
    </row>
    <row r="8898" spans="1:18">
      <c r="A8898" t="s">
        <v>1714</v>
      </c>
      <c r="B8898" t="s">
        <v>1728</v>
      </c>
      <c r="C8898">
        <v>201001</v>
      </c>
      <c r="D8898">
        <v>31</v>
      </c>
      <c r="E8898" t="s">
        <v>1212</v>
      </c>
      <c r="F8898">
        <v>3091</v>
      </c>
      <c r="G8898">
        <v>18160</v>
      </c>
      <c r="H8898">
        <v>840</v>
      </c>
      <c r="I8898">
        <v>43112069901</v>
      </c>
      <c r="J8898">
        <v>9</v>
      </c>
      <c r="K8898" t="s">
        <v>1716</v>
      </c>
      <c r="L8898">
        <v>2309</v>
      </c>
      <c r="M8898" t="s">
        <v>1690</v>
      </c>
      <c r="N8898" t="s">
        <v>1717</v>
      </c>
      <c r="O8898">
        <v>0</v>
      </c>
      <c r="P8898" t="s">
        <v>1207</v>
      </c>
      <c r="Q8898">
        <v>20061127</v>
      </c>
      <c r="R8898">
        <v>891012369</v>
      </c>
    </row>
    <row r="8899" spans="1:18">
      <c r="A8899" t="s">
        <v>1714</v>
      </c>
      <c r="B8899" t="s">
        <v>1729</v>
      </c>
      <c r="C8899">
        <v>201001</v>
      </c>
      <c r="D8899">
        <v>31</v>
      </c>
      <c r="E8899" t="s">
        <v>1212</v>
      </c>
      <c r="F8899">
        <v>771</v>
      </c>
      <c r="G8899">
        <v>2702</v>
      </c>
      <c r="H8899">
        <v>38827</v>
      </c>
      <c r="I8899">
        <v>43112074700</v>
      </c>
      <c r="J8899">
        <v>9</v>
      </c>
      <c r="K8899" t="s">
        <v>1716</v>
      </c>
      <c r="L8899">
        <v>2309</v>
      </c>
      <c r="M8899" t="s">
        <v>1690</v>
      </c>
      <c r="N8899" t="s">
        <v>1717</v>
      </c>
      <c r="O8899">
        <v>0</v>
      </c>
      <c r="P8899" t="s">
        <v>1425</v>
      </c>
      <c r="Q8899">
        <v>19960701</v>
      </c>
      <c r="R8899">
        <v>891012369</v>
      </c>
    </row>
    <row r="8900" spans="1:18">
      <c r="A8900" t="s">
        <v>1714</v>
      </c>
      <c r="B8900" t="s">
        <v>1730</v>
      </c>
      <c r="C8900">
        <v>201001</v>
      </c>
      <c r="D8900">
        <v>31</v>
      </c>
      <c r="E8900" t="s">
        <v>1212</v>
      </c>
      <c r="F8900">
        <v>10204</v>
      </c>
      <c r="G8900">
        <v>3299</v>
      </c>
      <c r="H8900">
        <v>60054</v>
      </c>
      <c r="I8900">
        <v>43112078000</v>
      </c>
      <c r="J8900">
        <v>9</v>
      </c>
      <c r="K8900" t="s">
        <v>1716</v>
      </c>
      <c r="L8900">
        <v>2309</v>
      </c>
      <c r="M8900" t="s">
        <v>1690</v>
      </c>
      <c r="N8900" t="s">
        <v>1717</v>
      </c>
      <c r="O8900">
        <v>0</v>
      </c>
      <c r="P8900" t="s">
        <v>1423</v>
      </c>
      <c r="Q8900">
        <v>20021201</v>
      </c>
      <c r="R8900">
        <v>891012369</v>
      </c>
    </row>
    <row r="8901" spans="1:18">
      <c r="A8901" t="s">
        <v>1731</v>
      </c>
      <c r="B8901" t="s">
        <v>1732</v>
      </c>
      <c r="C8901">
        <v>201001</v>
      </c>
      <c r="D8901">
        <v>31</v>
      </c>
      <c r="E8901" t="s">
        <v>1212</v>
      </c>
      <c r="F8901">
        <v>5625</v>
      </c>
      <c r="G8901">
        <v>22161</v>
      </c>
      <c r="H8901">
        <v>51993</v>
      </c>
      <c r="I8901">
        <v>43112079900</v>
      </c>
      <c r="J8901">
        <v>9</v>
      </c>
      <c r="K8901" t="s">
        <v>1733</v>
      </c>
      <c r="L8901">
        <v>2309</v>
      </c>
      <c r="M8901" t="s">
        <v>1690</v>
      </c>
      <c r="N8901" t="s">
        <v>1717</v>
      </c>
      <c r="O8901">
        <v>0</v>
      </c>
      <c r="P8901" t="s">
        <v>1423</v>
      </c>
      <c r="Q8901">
        <v>20090512</v>
      </c>
      <c r="R8901">
        <v>891012369</v>
      </c>
    </row>
    <row r="8902" spans="1:18">
      <c r="A8902" t="s">
        <v>1734</v>
      </c>
      <c r="B8902" t="s">
        <v>1735</v>
      </c>
      <c r="C8902">
        <v>201001</v>
      </c>
      <c r="D8902">
        <v>31</v>
      </c>
      <c r="E8902" t="s">
        <v>1212</v>
      </c>
      <c r="F8902">
        <v>6680</v>
      </c>
      <c r="G8902">
        <v>19</v>
      </c>
      <c r="H8902">
        <v>2969</v>
      </c>
      <c r="I8902">
        <v>43112067301</v>
      </c>
      <c r="J8902">
        <v>9</v>
      </c>
      <c r="K8902" t="s">
        <v>1716</v>
      </c>
      <c r="L8902">
        <v>2309</v>
      </c>
      <c r="M8902" t="s">
        <v>1690</v>
      </c>
      <c r="N8902" t="s">
        <v>1717</v>
      </c>
      <c r="O8902">
        <v>0</v>
      </c>
      <c r="P8902" t="s">
        <v>1423</v>
      </c>
      <c r="Q8902">
        <v>20050908</v>
      </c>
      <c r="R8902">
        <v>891012369</v>
      </c>
    </row>
    <row r="8903" spans="1:18">
      <c r="A8903" t="s">
        <v>1734</v>
      </c>
      <c r="B8903" t="s">
        <v>1736</v>
      </c>
      <c r="C8903">
        <v>201001</v>
      </c>
      <c r="D8903">
        <v>15</v>
      </c>
      <c r="E8903" t="s">
        <v>1212</v>
      </c>
      <c r="F8903">
        <v>1259</v>
      </c>
      <c r="G8903">
        <v>1405</v>
      </c>
      <c r="H8903">
        <v>1414</v>
      </c>
      <c r="I8903">
        <v>43112067402</v>
      </c>
      <c r="J8903">
        <v>9</v>
      </c>
      <c r="K8903" t="s">
        <v>1716</v>
      </c>
      <c r="L8903">
        <v>2309</v>
      </c>
      <c r="M8903" t="s">
        <v>1690</v>
      </c>
      <c r="N8903" t="s">
        <v>1717</v>
      </c>
      <c r="O8903">
        <v>0</v>
      </c>
      <c r="P8903" t="s">
        <v>1233</v>
      </c>
      <c r="Q8903">
        <v>20060624</v>
      </c>
      <c r="R8903">
        <v>891012369</v>
      </c>
    </row>
    <row r="8904" spans="1:18">
      <c r="A8904" t="s">
        <v>1734</v>
      </c>
      <c r="B8904" t="s">
        <v>1737</v>
      </c>
      <c r="C8904">
        <v>201001</v>
      </c>
      <c r="D8904">
        <v>17</v>
      </c>
      <c r="E8904" t="s">
        <v>1212</v>
      </c>
      <c r="F8904">
        <v>2838</v>
      </c>
      <c r="G8904">
        <v>1212</v>
      </c>
      <c r="H8904">
        <v>21376</v>
      </c>
      <c r="I8904">
        <v>43112068300</v>
      </c>
      <c r="J8904">
        <v>9</v>
      </c>
      <c r="K8904" t="s">
        <v>1716</v>
      </c>
      <c r="L8904">
        <v>2309</v>
      </c>
      <c r="M8904" t="s">
        <v>1690</v>
      </c>
      <c r="N8904" t="s">
        <v>1717</v>
      </c>
      <c r="O8904">
        <v>0</v>
      </c>
      <c r="P8904" t="s">
        <v>1588</v>
      </c>
      <c r="Q8904">
        <v>20010110</v>
      </c>
      <c r="R8904">
        <v>891012369</v>
      </c>
    </row>
    <row r="8905" spans="1:18">
      <c r="A8905" t="s">
        <v>1734</v>
      </c>
      <c r="B8905" t="s">
        <v>1737</v>
      </c>
      <c r="C8905">
        <v>201001</v>
      </c>
      <c r="D8905">
        <v>2</v>
      </c>
      <c r="E8905" t="s">
        <v>1212</v>
      </c>
      <c r="F8905">
        <v>152</v>
      </c>
      <c r="G8905">
        <v>224</v>
      </c>
      <c r="H8905">
        <v>5127</v>
      </c>
      <c r="I8905">
        <v>43112068300</v>
      </c>
      <c r="J8905">
        <v>9</v>
      </c>
      <c r="K8905" t="s">
        <v>1716</v>
      </c>
      <c r="L8905">
        <v>2309</v>
      </c>
      <c r="M8905" t="s">
        <v>1690</v>
      </c>
      <c r="N8905" t="s">
        <v>1717</v>
      </c>
      <c r="O8905">
        <v>0</v>
      </c>
      <c r="P8905" t="s">
        <v>1393</v>
      </c>
      <c r="Q8905">
        <v>20100130</v>
      </c>
      <c r="R8905">
        <v>891012369</v>
      </c>
    </row>
    <row r="8906" spans="1:18">
      <c r="A8906" t="s">
        <v>1734</v>
      </c>
      <c r="B8906" t="s">
        <v>1738</v>
      </c>
      <c r="C8906">
        <v>201001</v>
      </c>
      <c r="D8906">
        <v>31</v>
      </c>
      <c r="E8906" t="s">
        <v>1212</v>
      </c>
      <c r="F8906">
        <v>5823</v>
      </c>
      <c r="G8906">
        <v>5853</v>
      </c>
      <c r="H8906">
        <v>104302</v>
      </c>
      <c r="I8906">
        <v>43112068700</v>
      </c>
      <c r="J8906">
        <v>9</v>
      </c>
      <c r="K8906" t="s">
        <v>1716</v>
      </c>
      <c r="L8906">
        <v>2309</v>
      </c>
      <c r="M8906" t="s">
        <v>1690</v>
      </c>
      <c r="N8906" t="s">
        <v>1717</v>
      </c>
      <c r="O8906">
        <v>0</v>
      </c>
      <c r="P8906" t="s">
        <v>1425</v>
      </c>
      <c r="Q8906">
        <v>20050613</v>
      </c>
      <c r="R8906">
        <v>891012369</v>
      </c>
    </row>
    <row r="8907" spans="1:18">
      <c r="A8907" t="s">
        <v>1734</v>
      </c>
      <c r="B8907" t="s">
        <v>1738</v>
      </c>
      <c r="C8907">
        <v>201001</v>
      </c>
      <c r="D8907">
        <v>31</v>
      </c>
      <c r="E8907" t="s">
        <v>1212</v>
      </c>
      <c r="F8907">
        <v>3240</v>
      </c>
      <c r="G8907">
        <v>175</v>
      </c>
      <c r="H8907">
        <v>53491</v>
      </c>
      <c r="I8907">
        <v>43112068700</v>
      </c>
      <c r="J8907">
        <v>9</v>
      </c>
      <c r="K8907" t="s">
        <v>1716</v>
      </c>
      <c r="L8907">
        <v>2309</v>
      </c>
      <c r="M8907" t="s">
        <v>1690</v>
      </c>
      <c r="N8907" t="s">
        <v>1717</v>
      </c>
      <c r="O8907">
        <v>0</v>
      </c>
      <c r="P8907" t="s">
        <v>1423</v>
      </c>
      <c r="Q8907">
        <v>20050731</v>
      </c>
      <c r="R8907">
        <v>891012369</v>
      </c>
    </row>
    <row r="8908" spans="1:18">
      <c r="A8908" t="s">
        <v>1734</v>
      </c>
      <c r="B8908" t="s">
        <v>1739</v>
      </c>
      <c r="C8908">
        <v>201001</v>
      </c>
      <c r="D8908">
        <v>27</v>
      </c>
      <c r="E8908" t="s">
        <v>1212</v>
      </c>
      <c r="F8908">
        <v>2470</v>
      </c>
      <c r="G8908">
        <v>121</v>
      </c>
      <c r="H8908">
        <v>16161</v>
      </c>
      <c r="I8908">
        <v>43112071401</v>
      </c>
      <c r="J8908">
        <v>9</v>
      </c>
      <c r="K8908" t="s">
        <v>1716</v>
      </c>
      <c r="L8908">
        <v>2309</v>
      </c>
      <c r="M8908" t="s">
        <v>1690</v>
      </c>
      <c r="N8908" t="s">
        <v>1717</v>
      </c>
      <c r="O8908">
        <v>0</v>
      </c>
      <c r="P8908" t="s">
        <v>1207</v>
      </c>
      <c r="Q8908">
        <v>20020729</v>
      </c>
      <c r="R8908">
        <v>891012369</v>
      </c>
    </row>
    <row r="8909" spans="1:18">
      <c r="A8909" t="s">
        <v>1714</v>
      </c>
      <c r="B8909" t="s">
        <v>1724</v>
      </c>
      <c r="C8909">
        <v>201002</v>
      </c>
      <c r="D8909">
        <v>13</v>
      </c>
      <c r="E8909" t="s">
        <v>1212</v>
      </c>
      <c r="F8909">
        <v>0</v>
      </c>
      <c r="G8909">
        <v>3708</v>
      </c>
      <c r="H8909">
        <v>0</v>
      </c>
      <c r="I8909">
        <v>43112066100</v>
      </c>
      <c r="J8909">
        <v>9</v>
      </c>
      <c r="K8909" t="s">
        <v>1716</v>
      </c>
      <c r="L8909">
        <v>2309</v>
      </c>
      <c r="M8909" t="s">
        <v>1690</v>
      </c>
      <c r="N8909" t="s">
        <v>1717</v>
      </c>
      <c r="O8909">
        <v>5732</v>
      </c>
      <c r="P8909" t="s">
        <v>1207</v>
      </c>
      <c r="Q8909">
        <v>19980615</v>
      </c>
      <c r="R8909">
        <v>891012369</v>
      </c>
    </row>
    <row r="8910" spans="1:18">
      <c r="A8910" t="s">
        <v>1714</v>
      </c>
      <c r="B8910" t="s">
        <v>1725</v>
      </c>
      <c r="C8910">
        <v>201002</v>
      </c>
      <c r="D8910">
        <v>21</v>
      </c>
      <c r="E8910" t="s">
        <v>1212</v>
      </c>
      <c r="F8910">
        <v>220</v>
      </c>
      <c r="G8910">
        <v>2475</v>
      </c>
      <c r="H8910">
        <v>23510</v>
      </c>
      <c r="I8910">
        <v>43112066602</v>
      </c>
      <c r="J8910">
        <v>9</v>
      </c>
      <c r="K8910" t="s">
        <v>1716</v>
      </c>
      <c r="L8910">
        <v>2309</v>
      </c>
      <c r="M8910" t="s">
        <v>1690</v>
      </c>
      <c r="N8910" t="s">
        <v>1717</v>
      </c>
      <c r="O8910">
        <v>0</v>
      </c>
      <c r="P8910" t="s">
        <v>1425</v>
      </c>
      <c r="Q8910">
        <v>20060924</v>
      </c>
      <c r="R8910">
        <v>891012369</v>
      </c>
    </row>
    <row r="8911" spans="1:18">
      <c r="A8911" t="s">
        <v>1714</v>
      </c>
      <c r="B8911" t="s">
        <v>1726</v>
      </c>
      <c r="C8911">
        <v>201002</v>
      </c>
      <c r="D8911">
        <v>28</v>
      </c>
      <c r="E8911" t="s">
        <v>1212</v>
      </c>
      <c r="F8911">
        <v>3510</v>
      </c>
      <c r="G8911">
        <v>7023</v>
      </c>
      <c r="H8911">
        <v>38222</v>
      </c>
      <c r="I8911">
        <v>43112067501</v>
      </c>
      <c r="J8911">
        <v>9</v>
      </c>
      <c r="K8911" t="s">
        <v>1716</v>
      </c>
      <c r="L8911">
        <v>2309</v>
      </c>
      <c r="M8911" t="s">
        <v>1690</v>
      </c>
      <c r="N8911" t="s">
        <v>1717</v>
      </c>
      <c r="O8911">
        <v>0</v>
      </c>
      <c r="P8911" t="s">
        <v>1425</v>
      </c>
      <c r="Q8911">
        <v>20021009</v>
      </c>
      <c r="R8911">
        <v>891012369</v>
      </c>
    </row>
    <row r="8912" spans="1:18">
      <c r="A8912" t="s">
        <v>1714</v>
      </c>
      <c r="B8912" t="s">
        <v>1727</v>
      </c>
      <c r="C8912">
        <v>201002</v>
      </c>
      <c r="D8912">
        <v>28</v>
      </c>
      <c r="E8912" t="s">
        <v>1212</v>
      </c>
      <c r="F8912">
        <v>7118</v>
      </c>
      <c r="G8912">
        <v>920</v>
      </c>
      <c r="H8912">
        <v>17887</v>
      </c>
      <c r="I8912">
        <v>43112068501</v>
      </c>
      <c r="J8912">
        <v>9</v>
      </c>
      <c r="K8912" t="s">
        <v>1716</v>
      </c>
      <c r="L8912">
        <v>2309</v>
      </c>
      <c r="M8912" t="s">
        <v>1690</v>
      </c>
      <c r="N8912" t="s">
        <v>1717</v>
      </c>
      <c r="O8912">
        <v>0</v>
      </c>
      <c r="P8912" t="s">
        <v>1207</v>
      </c>
      <c r="Q8912">
        <v>20020827</v>
      </c>
      <c r="R8912">
        <v>891012369</v>
      </c>
    </row>
    <row r="8913" spans="1:18">
      <c r="A8913" t="s">
        <v>1714</v>
      </c>
      <c r="B8913" t="s">
        <v>1728</v>
      </c>
      <c r="C8913">
        <v>201002</v>
      </c>
      <c r="D8913">
        <v>28</v>
      </c>
      <c r="E8913" t="s">
        <v>1212</v>
      </c>
      <c r="F8913">
        <v>2755</v>
      </c>
      <c r="G8913">
        <v>15263</v>
      </c>
      <c r="H8913">
        <v>1097</v>
      </c>
      <c r="I8913">
        <v>43112069901</v>
      </c>
      <c r="J8913">
        <v>9</v>
      </c>
      <c r="K8913" t="s">
        <v>1716</v>
      </c>
      <c r="L8913">
        <v>2309</v>
      </c>
      <c r="M8913" t="s">
        <v>1690</v>
      </c>
      <c r="N8913" t="s">
        <v>1717</v>
      </c>
      <c r="O8913">
        <v>0</v>
      </c>
      <c r="P8913" t="s">
        <v>1207</v>
      </c>
      <c r="Q8913">
        <v>20061127</v>
      </c>
      <c r="R8913">
        <v>891012369</v>
      </c>
    </row>
    <row r="8914" spans="1:18">
      <c r="A8914" t="s">
        <v>1714</v>
      </c>
      <c r="B8914" t="s">
        <v>1729</v>
      </c>
      <c r="C8914">
        <v>201002</v>
      </c>
      <c r="D8914">
        <v>28</v>
      </c>
      <c r="E8914" t="s">
        <v>1212</v>
      </c>
      <c r="F8914">
        <v>646</v>
      </c>
      <c r="G8914">
        <v>1387</v>
      </c>
      <c r="H8914">
        <v>34099</v>
      </c>
      <c r="I8914">
        <v>43112074700</v>
      </c>
      <c r="J8914">
        <v>9</v>
      </c>
      <c r="K8914" t="s">
        <v>1716</v>
      </c>
      <c r="L8914">
        <v>2309</v>
      </c>
      <c r="M8914" t="s">
        <v>1690</v>
      </c>
      <c r="N8914" t="s">
        <v>1717</v>
      </c>
      <c r="O8914">
        <v>0</v>
      </c>
      <c r="P8914" t="s">
        <v>1425</v>
      </c>
      <c r="Q8914">
        <v>19960701</v>
      </c>
      <c r="R8914">
        <v>891012369</v>
      </c>
    </row>
    <row r="8915" spans="1:18">
      <c r="A8915" t="s">
        <v>1714</v>
      </c>
      <c r="B8915" t="s">
        <v>1730</v>
      </c>
      <c r="C8915">
        <v>201002</v>
      </c>
      <c r="D8915">
        <v>28</v>
      </c>
      <c r="E8915" t="s">
        <v>1212</v>
      </c>
      <c r="F8915">
        <v>8622</v>
      </c>
      <c r="G8915">
        <v>2208</v>
      </c>
      <c r="H8915">
        <v>55880</v>
      </c>
      <c r="I8915">
        <v>43112078000</v>
      </c>
      <c r="J8915">
        <v>9</v>
      </c>
      <c r="K8915" t="s">
        <v>1716</v>
      </c>
      <c r="L8915">
        <v>2309</v>
      </c>
      <c r="M8915" t="s">
        <v>1690</v>
      </c>
      <c r="N8915" t="s">
        <v>1717</v>
      </c>
      <c r="O8915">
        <v>0</v>
      </c>
      <c r="P8915" t="s">
        <v>1423</v>
      </c>
      <c r="Q8915">
        <v>20021201</v>
      </c>
      <c r="R8915">
        <v>891012369</v>
      </c>
    </row>
    <row r="8916" spans="1:18">
      <c r="A8916" t="s">
        <v>1731</v>
      </c>
      <c r="B8916" t="s">
        <v>1732</v>
      </c>
      <c r="C8916">
        <v>201002</v>
      </c>
      <c r="D8916">
        <v>28</v>
      </c>
      <c r="E8916" t="s">
        <v>1212</v>
      </c>
      <c r="F8916">
        <v>4676</v>
      </c>
      <c r="G8916">
        <v>18565</v>
      </c>
      <c r="H8916">
        <v>45716</v>
      </c>
      <c r="I8916">
        <v>43112079900</v>
      </c>
      <c r="J8916">
        <v>9</v>
      </c>
      <c r="K8916" t="s">
        <v>1733</v>
      </c>
      <c r="L8916">
        <v>2309</v>
      </c>
      <c r="M8916" t="s">
        <v>1690</v>
      </c>
      <c r="N8916" t="s">
        <v>1717</v>
      </c>
      <c r="O8916">
        <v>0</v>
      </c>
      <c r="P8916" t="s">
        <v>1423</v>
      </c>
      <c r="Q8916">
        <v>20090512</v>
      </c>
      <c r="R8916">
        <v>891012369</v>
      </c>
    </row>
    <row r="8917" spans="1:18">
      <c r="A8917" t="s">
        <v>1734</v>
      </c>
      <c r="B8917" t="s">
        <v>1735</v>
      </c>
      <c r="C8917">
        <v>201002</v>
      </c>
      <c r="D8917">
        <v>28</v>
      </c>
      <c r="E8917" t="s">
        <v>1212</v>
      </c>
      <c r="F8917">
        <v>5638</v>
      </c>
      <c r="G8917">
        <v>0</v>
      </c>
      <c r="H8917">
        <v>2111</v>
      </c>
      <c r="I8917">
        <v>43112067301</v>
      </c>
      <c r="J8917">
        <v>9</v>
      </c>
      <c r="K8917" t="s">
        <v>1716</v>
      </c>
      <c r="L8917">
        <v>2309</v>
      </c>
      <c r="M8917" t="s">
        <v>1690</v>
      </c>
      <c r="N8917" t="s">
        <v>1717</v>
      </c>
      <c r="O8917">
        <v>0</v>
      </c>
      <c r="P8917" t="s">
        <v>1423</v>
      </c>
      <c r="Q8917">
        <v>20050908</v>
      </c>
      <c r="R8917">
        <v>891012369</v>
      </c>
    </row>
    <row r="8918" spans="1:18">
      <c r="A8918" t="s">
        <v>1734</v>
      </c>
      <c r="B8918" t="s">
        <v>1736</v>
      </c>
      <c r="C8918">
        <v>201002</v>
      </c>
      <c r="D8918">
        <v>25</v>
      </c>
      <c r="E8918" t="s">
        <v>1212</v>
      </c>
      <c r="F8918">
        <v>2717</v>
      </c>
      <c r="G8918">
        <v>2083</v>
      </c>
      <c r="H8918">
        <v>2583</v>
      </c>
      <c r="I8918">
        <v>43112067402</v>
      </c>
      <c r="J8918">
        <v>9</v>
      </c>
      <c r="K8918" t="s">
        <v>1716</v>
      </c>
      <c r="L8918">
        <v>2309</v>
      </c>
      <c r="M8918" t="s">
        <v>1690</v>
      </c>
      <c r="N8918" t="s">
        <v>1717</v>
      </c>
      <c r="O8918">
        <v>0</v>
      </c>
      <c r="P8918" t="s">
        <v>1233</v>
      </c>
      <c r="Q8918">
        <v>20060624</v>
      </c>
      <c r="R8918">
        <v>891012369</v>
      </c>
    </row>
    <row r="8919" spans="1:18">
      <c r="A8919" t="s">
        <v>1734</v>
      </c>
      <c r="B8919" t="s">
        <v>1737</v>
      </c>
      <c r="C8919">
        <v>201002</v>
      </c>
      <c r="D8919">
        <v>28</v>
      </c>
      <c r="E8919" t="s">
        <v>1212</v>
      </c>
      <c r="F8919">
        <v>3692</v>
      </c>
      <c r="G8919">
        <v>2049</v>
      </c>
      <c r="H8919">
        <v>51891</v>
      </c>
      <c r="I8919">
        <v>43112068300</v>
      </c>
      <c r="J8919">
        <v>9</v>
      </c>
      <c r="K8919" t="s">
        <v>1716</v>
      </c>
      <c r="L8919">
        <v>2309</v>
      </c>
      <c r="M8919" t="s">
        <v>1690</v>
      </c>
      <c r="N8919" t="s">
        <v>1717</v>
      </c>
      <c r="O8919">
        <v>0</v>
      </c>
      <c r="P8919" t="s">
        <v>1393</v>
      </c>
      <c r="Q8919">
        <v>20100130</v>
      </c>
      <c r="R8919">
        <v>891012369</v>
      </c>
    </row>
    <row r="8920" spans="1:18">
      <c r="A8920" t="s">
        <v>1734</v>
      </c>
      <c r="B8920" t="s">
        <v>1738</v>
      </c>
      <c r="C8920">
        <v>201002</v>
      </c>
      <c r="D8920">
        <v>28</v>
      </c>
      <c r="E8920" t="s">
        <v>1212</v>
      </c>
      <c r="F8920">
        <v>4707</v>
      </c>
      <c r="G8920">
        <v>5197</v>
      </c>
      <c r="H8920">
        <v>88588</v>
      </c>
      <c r="I8920">
        <v>43112068700</v>
      </c>
      <c r="J8920">
        <v>9</v>
      </c>
      <c r="K8920" t="s">
        <v>1716</v>
      </c>
      <c r="L8920">
        <v>2309</v>
      </c>
      <c r="M8920" t="s">
        <v>1690</v>
      </c>
      <c r="N8920" t="s">
        <v>1717</v>
      </c>
      <c r="O8920">
        <v>0</v>
      </c>
      <c r="P8920" t="s">
        <v>1425</v>
      </c>
      <c r="Q8920">
        <v>20050613</v>
      </c>
      <c r="R8920">
        <v>891012369</v>
      </c>
    </row>
    <row r="8921" spans="1:18">
      <c r="A8921" t="s">
        <v>1734</v>
      </c>
      <c r="B8921" t="s">
        <v>1738</v>
      </c>
      <c r="C8921">
        <v>201002</v>
      </c>
      <c r="D8921">
        <v>27</v>
      </c>
      <c r="E8921" t="s">
        <v>1212</v>
      </c>
      <c r="F8921">
        <v>2772</v>
      </c>
      <c r="G8921">
        <v>0</v>
      </c>
      <c r="H8921">
        <v>41539</v>
      </c>
      <c r="I8921">
        <v>43112068700</v>
      </c>
      <c r="J8921">
        <v>9</v>
      </c>
      <c r="K8921" t="s">
        <v>1716</v>
      </c>
      <c r="L8921">
        <v>2309</v>
      </c>
      <c r="M8921" t="s">
        <v>1690</v>
      </c>
      <c r="N8921" t="s">
        <v>1717</v>
      </c>
      <c r="O8921">
        <v>0</v>
      </c>
      <c r="P8921" t="s">
        <v>1423</v>
      </c>
      <c r="Q8921">
        <v>20050731</v>
      </c>
      <c r="R8921">
        <v>891012369</v>
      </c>
    </row>
    <row r="8922" spans="1:18">
      <c r="A8922" t="s">
        <v>1734</v>
      </c>
      <c r="B8922" t="s">
        <v>1739</v>
      </c>
      <c r="C8922">
        <v>201002</v>
      </c>
      <c r="D8922">
        <v>28</v>
      </c>
      <c r="E8922" t="s">
        <v>1212</v>
      </c>
      <c r="F8922">
        <v>2227</v>
      </c>
      <c r="G8922">
        <v>206</v>
      </c>
      <c r="H8922">
        <v>12843</v>
      </c>
      <c r="I8922">
        <v>43112071401</v>
      </c>
      <c r="J8922">
        <v>9</v>
      </c>
      <c r="K8922" t="s">
        <v>1716</v>
      </c>
      <c r="L8922">
        <v>2309</v>
      </c>
      <c r="M8922" t="s">
        <v>1690</v>
      </c>
      <c r="N8922" t="s">
        <v>1717</v>
      </c>
      <c r="O8922">
        <v>0</v>
      </c>
      <c r="P8922" t="s">
        <v>1207</v>
      </c>
      <c r="Q8922">
        <v>20020729</v>
      </c>
      <c r="R8922">
        <v>891012369</v>
      </c>
    </row>
    <row r="8923" spans="1:18">
      <c r="A8923" t="s">
        <v>1734</v>
      </c>
      <c r="B8923" t="s">
        <v>1740</v>
      </c>
      <c r="C8923">
        <v>201002</v>
      </c>
      <c r="D8923">
        <v>1</v>
      </c>
      <c r="E8923" t="s">
        <v>1212</v>
      </c>
      <c r="F8923">
        <v>12</v>
      </c>
      <c r="G8923">
        <v>22</v>
      </c>
      <c r="H8923">
        <v>73</v>
      </c>
      <c r="I8923">
        <v>43112079700</v>
      </c>
      <c r="J8923">
        <v>9</v>
      </c>
      <c r="K8923" t="s">
        <v>1716</v>
      </c>
      <c r="L8923">
        <v>2309</v>
      </c>
      <c r="M8923" t="s">
        <v>1690</v>
      </c>
      <c r="N8923" t="s">
        <v>1717</v>
      </c>
      <c r="O8923">
        <v>0</v>
      </c>
      <c r="P8923" t="s">
        <v>1425</v>
      </c>
      <c r="Q8923">
        <v>20060124</v>
      </c>
      <c r="R8923">
        <v>891012369</v>
      </c>
    </row>
    <row r="8924" spans="1:18">
      <c r="A8924" t="s">
        <v>1714</v>
      </c>
      <c r="B8924" t="s">
        <v>1724</v>
      </c>
      <c r="C8924">
        <v>201003</v>
      </c>
      <c r="D8924">
        <v>6</v>
      </c>
      <c r="E8924" t="s">
        <v>1212</v>
      </c>
      <c r="F8924">
        <v>0</v>
      </c>
      <c r="G8924">
        <v>1639</v>
      </c>
      <c r="H8924">
        <v>0</v>
      </c>
      <c r="I8924">
        <v>43112066100</v>
      </c>
      <c r="J8924">
        <v>9</v>
      </c>
      <c r="K8924" t="s">
        <v>1716</v>
      </c>
      <c r="L8924">
        <v>2309</v>
      </c>
      <c r="M8924" t="s">
        <v>1690</v>
      </c>
      <c r="N8924" t="s">
        <v>1717</v>
      </c>
      <c r="O8924">
        <v>12540</v>
      </c>
      <c r="P8924" t="s">
        <v>1207</v>
      </c>
      <c r="Q8924">
        <v>19980615</v>
      </c>
      <c r="R8924">
        <v>891012369</v>
      </c>
    </row>
    <row r="8925" spans="1:18">
      <c r="A8925" t="s">
        <v>1714</v>
      </c>
      <c r="B8925" t="s">
        <v>1725</v>
      </c>
      <c r="C8925">
        <v>201003</v>
      </c>
      <c r="D8925">
        <v>29</v>
      </c>
      <c r="E8925" t="s">
        <v>1212</v>
      </c>
      <c r="F8925">
        <v>329</v>
      </c>
      <c r="G8925">
        <v>2877</v>
      </c>
      <c r="H8925">
        <v>36479</v>
      </c>
      <c r="I8925">
        <v>43112066602</v>
      </c>
      <c r="J8925">
        <v>9</v>
      </c>
      <c r="K8925" t="s">
        <v>1716</v>
      </c>
      <c r="L8925">
        <v>2309</v>
      </c>
      <c r="M8925" t="s">
        <v>1690</v>
      </c>
      <c r="N8925" t="s">
        <v>1717</v>
      </c>
      <c r="O8925">
        <v>0</v>
      </c>
      <c r="P8925" t="s">
        <v>1425</v>
      </c>
      <c r="Q8925">
        <v>20060924</v>
      </c>
      <c r="R8925">
        <v>891012369</v>
      </c>
    </row>
    <row r="8926" spans="1:18">
      <c r="A8926" t="s">
        <v>1714</v>
      </c>
      <c r="B8926" t="s">
        <v>1726</v>
      </c>
      <c r="C8926">
        <v>201003</v>
      </c>
      <c r="D8926">
        <v>31</v>
      </c>
      <c r="E8926" t="s">
        <v>1212</v>
      </c>
      <c r="F8926">
        <v>3505</v>
      </c>
      <c r="G8926">
        <v>7748</v>
      </c>
      <c r="H8926">
        <v>39751</v>
      </c>
      <c r="I8926">
        <v>43112067501</v>
      </c>
      <c r="J8926">
        <v>9</v>
      </c>
      <c r="K8926" t="s">
        <v>1716</v>
      </c>
      <c r="L8926">
        <v>2309</v>
      </c>
      <c r="M8926" t="s">
        <v>1690</v>
      </c>
      <c r="N8926" t="s">
        <v>1717</v>
      </c>
      <c r="O8926">
        <v>0</v>
      </c>
      <c r="P8926" t="s">
        <v>1425</v>
      </c>
      <c r="Q8926">
        <v>20021009</v>
      </c>
      <c r="R8926">
        <v>891012369</v>
      </c>
    </row>
    <row r="8927" spans="1:18">
      <c r="A8927" t="s">
        <v>1714</v>
      </c>
      <c r="B8927" t="s">
        <v>1727</v>
      </c>
      <c r="C8927">
        <v>201003</v>
      </c>
      <c r="D8927">
        <v>31</v>
      </c>
      <c r="E8927" t="s">
        <v>1212</v>
      </c>
      <c r="F8927">
        <v>7194</v>
      </c>
      <c r="G8927">
        <v>1936</v>
      </c>
      <c r="H8927">
        <v>18829</v>
      </c>
      <c r="I8927">
        <v>43112068501</v>
      </c>
      <c r="J8927">
        <v>9</v>
      </c>
      <c r="K8927" t="s">
        <v>1716</v>
      </c>
      <c r="L8927">
        <v>2309</v>
      </c>
      <c r="M8927" t="s">
        <v>1690</v>
      </c>
      <c r="N8927" t="s">
        <v>1717</v>
      </c>
      <c r="O8927">
        <v>0</v>
      </c>
      <c r="P8927" t="s">
        <v>1207</v>
      </c>
      <c r="Q8927">
        <v>20020827</v>
      </c>
      <c r="R8927">
        <v>891012369</v>
      </c>
    </row>
    <row r="8928" spans="1:18">
      <c r="A8928" t="s">
        <v>1714</v>
      </c>
      <c r="B8928" t="s">
        <v>1728</v>
      </c>
      <c r="C8928">
        <v>201003</v>
      </c>
      <c r="D8928">
        <v>31</v>
      </c>
      <c r="E8928" t="s">
        <v>1212</v>
      </c>
      <c r="F8928">
        <v>2686</v>
      </c>
      <c r="G8928">
        <v>15817</v>
      </c>
      <c r="H8928">
        <v>1173</v>
      </c>
      <c r="I8928">
        <v>43112069901</v>
      </c>
      <c r="J8928">
        <v>9</v>
      </c>
      <c r="K8928" t="s">
        <v>1716</v>
      </c>
      <c r="L8928">
        <v>2309</v>
      </c>
      <c r="M8928" t="s">
        <v>1690</v>
      </c>
      <c r="N8928" t="s">
        <v>1717</v>
      </c>
      <c r="O8928">
        <v>0</v>
      </c>
      <c r="P8928" t="s">
        <v>1207</v>
      </c>
      <c r="Q8928">
        <v>20061127</v>
      </c>
      <c r="R8928">
        <v>891012369</v>
      </c>
    </row>
    <row r="8929" spans="1:18">
      <c r="A8929" t="s">
        <v>1714</v>
      </c>
      <c r="B8929" t="s">
        <v>1729</v>
      </c>
      <c r="C8929">
        <v>201003</v>
      </c>
      <c r="D8929">
        <v>31</v>
      </c>
      <c r="E8929" t="s">
        <v>1212</v>
      </c>
      <c r="F8929">
        <v>612</v>
      </c>
      <c r="G8929">
        <v>1328</v>
      </c>
      <c r="H8929">
        <v>33656</v>
      </c>
      <c r="I8929">
        <v>43112074700</v>
      </c>
      <c r="J8929">
        <v>9</v>
      </c>
      <c r="K8929" t="s">
        <v>1716</v>
      </c>
      <c r="L8929">
        <v>2309</v>
      </c>
      <c r="M8929" t="s">
        <v>1690</v>
      </c>
      <c r="N8929" t="s">
        <v>1717</v>
      </c>
      <c r="O8929">
        <v>0</v>
      </c>
      <c r="P8929" t="s">
        <v>1425</v>
      </c>
      <c r="Q8929">
        <v>19960701</v>
      </c>
      <c r="R8929">
        <v>891012369</v>
      </c>
    </row>
    <row r="8930" spans="1:18">
      <c r="A8930" t="s">
        <v>1714</v>
      </c>
      <c r="B8930" t="s">
        <v>1730</v>
      </c>
      <c r="C8930">
        <v>201003</v>
      </c>
      <c r="D8930">
        <v>31</v>
      </c>
      <c r="E8930" t="s">
        <v>1212</v>
      </c>
      <c r="F8930">
        <v>9473</v>
      </c>
      <c r="G8930">
        <v>2428</v>
      </c>
      <c r="H8930">
        <v>65269</v>
      </c>
      <c r="I8930">
        <v>43112078000</v>
      </c>
      <c r="J8930">
        <v>9</v>
      </c>
      <c r="K8930" t="s">
        <v>1716</v>
      </c>
      <c r="L8930">
        <v>2309</v>
      </c>
      <c r="M8930" t="s">
        <v>1690</v>
      </c>
      <c r="N8930" t="s">
        <v>1717</v>
      </c>
      <c r="O8930">
        <v>0</v>
      </c>
      <c r="P8930" t="s">
        <v>1423</v>
      </c>
      <c r="Q8930">
        <v>20021201</v>
      </c>
      <c r="R8930">
        <v>891012369</v>
      </c>
    </row>
    <row r="8931" spans="1:18">
      <c r="A8931" t="s">
        <v>1714</v>
      </c>
      <c r="B8931" t="s">
        <v>1741</v>
      </c>
      <c r="C8931">
        <v>201003</v>
      </c>
      <c r="D8931">
        <v>7</v>
      </c>
      <c r="E8931" t="s">
        <v>1212</v>
      </c>
      <c r="F8931">
        <v>159</v>
      </c>
      <c r="G8931">
        <v>818</v>
      </c>
      <c r="H8931">
        <v>5505</v>
      </c>
      <c r="I8931">
        <v>43112080100</v>
      </c>
      <c r="J8931">
        <v>9</v>
      </c>
      <c r="K8931" t="s">
        <v>1742</v>
      </c>
      <c r="L8931">
        <v>2309</v>
      </c>
      <c r="M8931" t="s">
        <v>1690</v>
      </c>
      <c r="N8931" t="s">
        <v>1717</v>
      </c>
      <c r="O8931">
        <v>0</v>
      </c>
      <c r="P8931" t="s">
        <v>1423</v>
      </c>
      <c r="Q8931">
        <v>20100325</v>
      </c>
      <c r="R8931">
        <v>891012369</v>
      </c>
    </row>
    <row r="8932" spans="1:18">
      <c r="A8932" t="s">
        <v>1731</v>
      </c>
      <c r="B8932" t="s">
        <v>1732</v>
      </c>
      <c r="C8932">
        <v>201003</v>
      </c>
      <c r="D8932">
        <v>31</v>
      </c>
      <c r="E8932" t="s">
        <v>1212</v>
      </c>
      <c r="F8932">
        <v>5312</v>
      </c>
      <c r="G8932">
        <v>19778</v>
      </c>
      <c r="H8932">
        <v>58515</v>
      </c>
      <c r="I8932">
        <v>43112079900</v>
      </c>
      <c r="J8932">
        <v>9</v>
      </c>
      <c r="K8932" t="s">
        <v>1733</v>
      </c>
      <c r="L8932">
        <v>2309</v>
      </c>
      <c r="M8932" t="s">
        <v>1690</v>
      </c>
      <c r="N8932" t="s">
        <v>1717</v>
      </c>
      <c r="O8932">
        <v>0</v>
      </c>
      <c r="P8932" t="s">
        <v>1423</v>
      </c>
      <c r="Q8932">
        <v>20090512</v>
      </c>
      <c r="R8932">
        <v>891012369</v>
      </c>
    </row>
    <row r="8933" spans="1:18">
      <c r="A8933" t="s">
        <v>1734</v>
      </c>
      <c r="B8933" t="s">
        <v>1735</v>
      </c>
      <c r="C8933">
        <v>201003</v>
      </c>
      <c r="D8933">
        <v>31</v>
      </c>
      <c r="E8933" t="s">
        <v>1212</v>
      </c>
      <c r="F8933">
        <v>5370</v>
      </c>
      <c r="G8933">
        <v>0</v>
      </c>
      <c r="H8933">
        <v>904</v>
      </c>
      <c r="I8933">
        <v>43112067301</v>
      </c>
      <c r="J8933">
        <v>9</v>
      </c>
      <c r="K8933" t="s">
        <v>1716</v>
      </c>
      <c r="L8933">
        <v>2309</v>
      </c>
      <c r="M8933" t="s">
        <v>1690</v>
      </c>
      <c r="N8933" t="s">
        <v>1717</v>
      </c>
      <c r="O8933">
        <v>0</v>
      </c>
      <c r="P8933" t="s">
        <v>1423</v>
      </c>
      <c r="Q8933">
        <v>20050908</v>
      </c>
      <c r="R8933">
        <v>891012369</v>
      </c>
    </row>
    <row r="8934" spans="1:18">
      <c r="A8934" t="s">
        <v>1734</v>
      </c>
      <c r="B8934" t="s">
        <v>1736</v>
      </c>
      <c r="C8934">
        <v>201003</v>
      </c>
      <c r="D8934">
        <v>31</v>
      </c>
      <c r="E8934" t="s">
        <v>1212</v>
      </c>
      <c r="F8934">
        <v>3697</v>
      </c>
      <c r="G8934">
        <v>3857</v>
      </c>
      <c r="H8934">
        <v>2397</v>
      </c>
      <c r="I8934">
        <v>43112067402</v>
      </c>
      <c r="J8934">
        <v>9</v>
      </c>
      <c r="K8934" t="s">
        <v>1716</v>
      </c>
      <c r="L8934">
        <v>2309</v>
      </c>
      <c r="M8934" t="s">
        <v>1690</v>
      </c>
      <c r="N8934" t="s">
        <v>1717</v>
      </c>
      <c r="O8934">
        <v>0</v>
      </c>
      <c r="P8934" t="s">
        <v>1233</v>
      </c>
      <c r="Q8934">
        <v>20060624</v>
      </c>
      <c r="R8934">
        <v>891012369</v>
      </c>
    </row>
    <row r="8935" spans="1:18">
      <c r="A8935" t="s">
        <v>1734</v>
      </c>
      <c r="B8935" t="s">
        <v>1737</v>
      </c>
      <c r="C8935">
        <v>201003</v>
      </c>
      <c r="D8935">
        <v>31</v>
      </c>
      <c r="E8935" t="s">
        <v>1212</v>
      </c>
      <c r="F8935">
        <v>3062</v>
      </c>
      <c r="G8935">
        <v>1248</v>
      </c>
      <c r="H8935">
        <v>45296</v>
      </c>
      <c r="I8935">
        <v>43112068300</v>
      </c>
      <c r="J8935">
        <v>9</v>
      </c>
      <c r="K8935" t="s">
        <v>1716</v>
      </c>
      <c r="L8935">
        <v>2309</v>
      </c>
      <c r="M8935" t="s">
        <v>1690</v>
      </c>
      <c r="N8935" t="s">
        <v>1717</v>
      </c>
      <c r="O8935">
        <v>0</v>
      </c>
      <c r="P8935" t="s">
        <v>1393</v>
      </c>
      <c r="Q8935">
        <v>20100130</v>
      </c>
      <c r="R8935">
        <v>891012369</v>
      </c>
    </row>
    <row r="8936" spans="1:18">
      <c r="A8936" t="s">
        <v>1734</v>
      </c>
      <c r="B8936" t="s">
        <v>1738</v>
      </c>
      <c r="C8936">
        <v>201003</v>
      </c>
      <c r="D8936">
        <v>31</v>
      </c>
      <c r="E8936" t="s">
        <v>1212</v>
      </c>
      <c r="F8936">
        <v>4263</v>
      </c>
      <c r="G8936">
        <v>0</v>
      </c>
      <c r="H8936">
        <v>24918</v>
      </c>
      <c r="I8936">
        <v>43112068700</v>
      </c>
      <c r="J8936">
        <v>9</v>
      </c>
      <c r="K8936" t="s">
        <v>1716</v>
      </c>
      <c r="L8936">
        <v>2309</v>
      </c>
      <c r="M8936" t="s">
        <v>1690</v>
      </c>
      <c r="N8936" t="s">
        <v>1717</v>
      </c>
      <c r="O8936">
        <v>0</v>
      </c>
      <c r="P8936" t="s">
        <v>1423</v>
      </c>
      <c r="Q8936">
        <v>20050731</v>
      </c>
      <c r="R8936">
        <v>891012369</v>
      </c>
    </row>
    <row r="8937" spans="1:18">
      <c r="A8937" t="s">
        <v>1734</v>
      </c>
      <c r="B8937" t="s">
        <v>1738</v>
      </c>
      <c r="C8937">
        <v>201003</v>
      </c>
      <c r="D8937">
        <v>31</v>
      </c>
      <c r="E8937" t="s">
        <v>1212</v>
      </c>
      <c r="F8937">
        <v>6174</v>
      </c>
      <c r="G8937">
        <v>6274</v>
      </c>
      <c r="H8937">
        <v>73605</v>
      </c>
      <c r="I8937">
        <v>43112068700</v>
      </c>
      <c r="J8937">
        <v>9</v>
      </c>
      <c r="K8937" t="s">
        <v>1716</v>
      </c>
      <c r="L8937">
        <v>2309</v>
      </c>
      <c r="M8937" t="s">
        <v>1690</v>
      </c>
      <c r="N8937" t="s">
        <v>1717</v>
      </c>
      <c r="O8937">
        <v>0</v>
      </c>
      <c r="P8937" t="s">
        <v>1425</v>
      </c>
      <c r="Q8937">
        <v>20050613</v>
      </c>
      <c r="R8937">
        <v>891012369</v>
      </c>
    </row>
    <row r="8938" spans="1:18">
      <c r="A8938" t="s">
        <v>1734</v>
      </c>
      <c r="B8938" t="s">
        <v>1739</v>
      </c>
      <c r="C8938">
        <v>201003</v>
      </c>
      <c r="D8938">
        <v>31</v>
      </c>
      <c r="E8938" t="s">
        <v>1212</v>
      </c>
      <c r="F8938">
        <v>2726</v>
      </c>
      <c r="G8938">
        <v>256</v>
      </c>
      <c r="H8938">
        <v>6448</v>
      </c>
      <c r="I8938">
        <v>43112071401</v>
      </c>
      <c r="J8938">
        <v>9</v>
      </c>
      <c r="K8938" t="s">
        <v>1716</v>
      </c>
      <c r="L8938">
        <v>2309</v>
      </c>
      <c r="M8938" t="s">
        <v>1690</v>
      </c>
      <c r="N8938" t="s">
        <v>1717</v>
      </c>
      <c r="O8938">
        <v>0</v>
      </c>
      <c r="P8938" t="s">
        <v>1207</v>
      </c>
      <c r="Q8938">
        <v>20020729</v>
      </c>
      <c r="R8938">
        <v>891012369</v>
      </c>
    </row>
    <row r="8939" spans="1:18">
      <c r="A8939" t="s">
        <v>1734</v>
      </c>
      <c r="B8939" t="s">
        <v>1740</v>
      </c>
      <c r="C8939">
        <v>201003</v>
      </c>
      <c r="D8939">
        <v>1</v>
      </c>
      <c r="E8939" t="s">
        <v>1212</v>
      </c>
      <c r="F8939">
        <v>3</v>
      </c>
      <c r="G8939">
        <v>5</v>
      </c>
      <c r="H8939">
        <v>19</v>
      </c>
      <c r="I8939">
        <v>43112079700</v>
      </c>
      <c r="J8939">
        <v>9</v>
      </c>
      <c r="K8939" t="s">
        <v>1716</v>
      </c>
      <c r="L8939">
        <v>2309</v>
      </c>
      <c r="M8939" t="s">
        <v>1690</v>
      </c>
      <c r="N8939" t="s">
        <v>1717</v>
      </c>
      <c r="O8939">
        <v>0</v>
      </c>
      <c r="P8939" t="s">
        <v>1425</v>
      </c>
      <c r="Q8939">
        <v>20060124</v>
      </c>
      <c r="R8939">
        <v>891012369</v>
      </c>
    </row>
    <row r="8940" spans="1:18">
      <c r="A8940" t="s">
        <v>1714</v>
      </c>
      <c r="B8940" t="s">
        <v>1725</v>
      </c>
      <c r="C8940">
        <v>201004</v>
      </c>
      <c r="D8940">
        <v>8</v>
      </c>
      <c r="E8940" t="s">
        <v>1212</v>
      </c>
      <c r="F8940">
        <v>109</v>
      </c>
      <c r="G8940">
        <v>536</v>
      </c>
      <c r="H8940">
        <v>11292</v>
      </c>
      <c r="I8940">
        <v>43112066602</v>
      </c>
      <c r="J8940">
        <v>9</v>
      </c>
      <c r="K8940" t="s">
        <v>1716</v>
      </c>
      <c r="L8940">
        <v>2309</v>
      </c>
      <c r="M8940" t="s">
        <v>1690</v>
      </c>
      <c r="N8940" t="s">
        <v>1717</v>
      </c>
      <c r="O8940">
        <v>0</v>
      </c>
      <c r="P8940" t="s">
        <v>1425</v>
      </c>
      <c r="Q8940">
        <v>20060924</v>
      </c>
      <c r="R8940">
        <v>891012369</v>
      </c>
    </row>
    <row r="8941" spans="1:18">
      <c r="A8941" t="s">
        <v>1714</v>
      </c>
      <c r="B8941" t="s">
        <v>1726</v>
      </c>
      <c r="C8941">
        <v>201004</v>
      </c>
      <c r="D8941">
        <v>24</v>
      </c>
      <c r="E8941" t="s">
        <v>1212</v>
      </c>
      <c r="F8941">
        <v>2798</v>
      </c>
      <c r="G8941">
        <v>6552</v>
      </c>
      <c r="H8941">
        <v>30567</v>
      </c>
      <c r="I8941">
        <v>43112067501</v>
      </c>
      <c r="J8941">
        <v>9</v>
      </c>
      <c r="K8941" t="s">
        <v>1716</v>
      </c>
      <c r="L8941">
        <v>2309</v>
      </c>
      <c r="M8941" t="s">
        <v>1690</v>
      </c>
      <c r="N8941" t="s">
        <v>1717</v>
      </c>
      <c r="O8941">
        <v>0</v>
      </c>
      <c r="P8941" t="s">
        <v>1425</v>
      </c>
      <c r="Q8941">
        <v>20021009</v>
      </c>
      <c r="R8941">
        <v>891012369</v>
      </c>
    </row>
    <row r="8942" spans="1:18">
      <c r="A8942" t="s">
        <v>1714</v>
      </c>
      <c r="B8942" t="s">
        <v>1727</v>
      </c>
      <c r="C8942">
        <v>201004</v>
      </c>
      <c r="D8942">
        <v>25</v>
      </c>
      <c r="E8942" t="s">
        <v>1212</v>
      </c>
      <c r="F8942">
        <v>6111</v>
      </c>
      <c r="G8942">
        <v>2502</v>
      </c>
      <c r="H8942">
        <v>14941</v>
      </c>
      <c r="I8942">
        <v>43112068501</v>
      </c>
      <c r="J8942">
        <v>9</v>
      </c>
      <c r="K8942" t="s">
        <v>1716</v>
      </c>
      <c r="L8942">
        <v>2309</v>
      </c>
      <c r="M8942" t="s">
        <v>1690</v>
      </c>
      <c r="N8942" t="s">
        <v>1717</v>
      </c>
      <c r="O8942">
        <v>0</v>
      </c>
      <c r="P8942" t="s">
        <v>1207</v>
      </c>
      <c r="Q8942">
        <v>20020827</v>
      </c>
      <c r="R8942">
        <v>891012369</v>
      </c>
    </row>
    <row r="8943" spans="1:18">
      <c r="A8943" t="s">
        <v>1714</v>
      </c>
      <c r="B8943" t="s">
        <v>1728</v>
      </c>
      <c r="C8943">
        <v>201004</v>
      </c>
      <c r="D8943">
        <v>25</v>
      </c>
      <c r="E8943" t="s">
        <v>1212</v>
      </c>
      <c r="F8943">
        <v>2226</v>
      </c>
      <c r="G8943">
        <v>12485</v>
      </c>
      <c r="H8943">
        <v>1000</v>
      </c>
      <c r="I8943">
        <v>43112069901</v>
      </c>
      <c r="J8943">
        <v>9</v>
      </c>
      <c r="K8943" t="s">
        <v>1716</v>
      </c>
      <c r="L8943">
        <v>2309</v>
      </c>
      <c r="M8943" t="s">
        <v>1690</v>
      </c>
      <c r="N8943" t="s">
        <v>1717</v>
      </c>
      <c r="O8943">
        <v>0</v>
      </c>
      <c r="P8943" t="s">
        <v>1207</v>
      </c>
      <c r="Q8943">
        <v>20061127</v>
      </c>
      <c r="R8943">
        <v>891012369</v>
      </c>
    </row>
    <row r="8944" spans="1:18">
      <c r="A8944" t="s">
        <v>1714</v>
      </c>
      <c r="B8944" t="s">
        <v>1729</v>
      </c>
      <c r="C8944">
        <v>201004</v>
      </c>
      <c r="D8944">
        <v>25</v>
      </c>
      <c r="E8944" t="s">
        <v>1212</v>
      </c>
      <c r="F8944">
        <v>891</v>
      </c>
      <c r="G8944">
        <v>1116</v>
      </c>
      <c r="H8944">
        <v>23183</v>
      </c>
      <c r="I8944">
        <v>43112074700</v>
      </c>
      <c r="J8944">
        <v>9</v>
      </c>
      <c r="K8944" t="s">
        <v>1716</v>
      </c>
      <c r="L8944">
        <v>2309</v>
      </c>
      <c r="M8944" t="s">
        <v>1690</v>
      </c>
      <c r="N8944" t="s">
        <v>1717</v>
      </c>
      <c r="O8944">
        <v>0</v>
      </c>
      <c r="P8944" t="s">
        <v>1425</v>
      </c>
      <c r="Q8944">
        <v>19960701</v>
      </c>
      <c r="R8944">
        <v>891012369</v>
      </c>
    </row>
    <row r="8945" spans="1:18">
      <c r="A8945" t="s">
        <v>1714</v>
      </c>
      <c r="B8945" t="s">
        <v>1730</v>
      </c>
      <c r="C8945">
        <v>201004</v>
      </c>
      <c r="D8945">
        <v>25</v>
      </c>
      <c r="E8945" t="s">
        <v>1212</v>
      </c>
      <c r="F8945">
        <v>8122</v>
      </c>
      <c r="G8945">
        <v>3011</v>
      </c>
      <c r="H8945">
        <v>52285</v>
      </c>
      <c r="I8945">
        <v>43112078000</v>
      </c>
      <c r="J8945">
        <v>9</v>
      </c>
      <c r="K8945" t="s">
        <v>1716</v>
      </c>
      <c r="L8945">
        <v>2309</v>
      </c>
      <c r="M8945" t="s">
        <v>1690</v>
      </c>
      <c r="N8945" t="s">
        <v>1717</v>
      </c>
      <c r="O8945">
        <v>0</v>
      </c>
      <c r="P8945" t="s">
        <v>1423</v>
      </c>
      <c r="Q8945">
        <v>20021201</v>
      </c>
      <c r="R8945">
        <v>891012369</v>
      </c>
    </row>
    <row r="8946" spans="1:18">
      <c r="A8946" t="s">
        <v>1714</v>
      </c>
      <c r="B8946" t="s">
        <v>1741</v>
      </c>
      <c r="C8946">
        <v>201004</v>
      </c>
      <c r="D8946">
        <v>25</v>
      </c>
      <c r="E8946" t="s">
        <v>1212</v>
      </c>
      <c r="F8946">
        <v>1077</v>
      </c>
      <c r="G8946">
        <v>1530</v>
      </c>
      <c r="H8946">
        <v>13085</v>
      </c>
      <c r="I8946">
        <v>43112080100</v>
      </c>
      <c r="J8946">
        <v>9</v>
      </c>
      <c r="K8946" t="s">
        <v>1742</v>
      </c>
      <c r="L8946">
        <v>2309</v>
      </c>
      <c r="M8946" t="s">
        <v>1690</v>
      </c>
      <c r="N8946" t="s">
        <v>1717</v>
      </c>
      <c r="O8946">
        <v>0</v>
      </c>
      <c r="P8946" t="s">
        <v>1423</v>
      </c>
      <c r="Q8946">
        <v>20100325</v>
      </c>
      <c r="R8946">
        <v>891012369</v>
      </c>
    </row>
    <row r="8947" spans="1:18">
      <c r="A8947" t="s">
        <v>1731</v>
      </c>
      <c r="B8947" t="s">
        <v>1732</v>
      </c>
      <c r="C8947">
        <v>201004</v>
      </c>
      <c r="D8947">
        <v>25</v>
      </c>
      <c r="E8947" t="s">
        <v>1212</v>
      </c>
      <c r="F8947">
        <v>4201</v>
      </c>
      <c r="G8947">
        <v>15601</v>
      </c>
      <c r="H8947">
        <v>44501</v>
      </c>
      <c r="I8947">
        <v>43112079900</v>
      </c>
      <c r="J8947">
        <v>9</v>
      </c>
      <c r="K8947" t="s">
        <v>1733</v>
      </c>
      <c r="L8947">
        <v>2309</v>
      </c>
      <c r="M8947" t="s">
        <v>1690</v>
      </c>
      <c r="N8947" t="s">
        <v>1717</v>
      </c>
      <c r="O8947">
        <v>0</v>
      </c>
      <c r="P8947" t="s">
        <v>1423</v>
      </c>
      <c r="Q8947">
        <v>20090512</v>
      </c>
      <c r="R8947">
        <v>891012369</v>
      </c>
    </row>
    <row r="8948" spans="1:18">
      <c r="A8948" t="s">
        <v>1734</v>
      </c>
      <c r="B8948" t="s">
        <v>1735</v>
      </c>
      <c r="C8948">
        <v>201004</v>
      </c>
      <c r="D8948">
        <v>25</v>
      </c>
      <c r="E8948" t="s">
        <v>1212</v>
      </c>
      <c r="F8948">
        <v>4516</v>
      </c>
      <c r="G8948">
        <v>0</v>
      </c>
      <c r="H8948">
        <v>595</v>
      </c>
      <c r="I8948">
        <v>43112067301</v>
      </c>
      <c r="J8948">
        <v>9</v>
      </c>
      <c r="K8948" t="s">
        <v>1716</v>
      </c>
      <c r="L8948">
        <v>2309</v>
      </c>
      <c r="M8948" t="s">
        <v>1690</v>
      </c>
      <c r="N8948" t="s">
        <v>1717</v>
      </c>
      <c r="O8948">
        <v>0</v>
      </c>
      <c r="P8948" t="s">
        <v>1423</v>
      </c>
      <c r="Q8948">
        <v>20050908</v>
      </c>
      <c r="R8948">
        <v>891012369</v>
      </c>
    </row>
    <row r="8949" spans="1:18">
      <c r="A8949" t="s">
        <v>1734</v>
      </c>
      <c r="B8949" t="s">
        <v>1736</v>
      </c>
      <c r="C8949">
        <v>201004</v>
      </c>
      <c r="D8949">
        <v>25</v>
      </c>
      <c r="E8949" t="s">
        <v>1212</v>
      </c>
      <c r="F8949">
        <v>2457</v>
      </c>
      <c r="G8949">
        <v>2108</v>
      </c>
      <c r="H8949">
        <v>1129</v>
      </c>
      <c r="I8949">
        <v>43112067402</v>
      </c>
      <c r="J8949">
        <v>9</v>
      </c>
      <c r="K8949" t="s">
        <v>1716</v>
      </c>
      <c r="L8949">
        <v>2309</v>
      </c>
      <c r="M8949" t="s">
        <v>1690</v>
      </c>
      <c r="N8949" t="s">
        <v>1717</v>
      </c>
      <c r="O8949">
        <v>0</v>
      </c>
      <c r="P8949" t="s">
        <v>1233</v>
      </c>
      <c r="Q8949">
        <v>20060624</v>
      </c>
      <c r="R8949">
        <v>891012369</v>
      </c>
    </row>
    <row r="8950" spans="1:18">
      <c r="A8950" t="s">
        <v>1734</v>
      </c>
      <c r="B8950" t="s">
        <v>1737</v>
      </c>
      <c r="C8950">
        <v>201004</v>
      </c>
      <c r="D8950">
        <v>25</v>
      </c>
      <c r="E8950" t="s">
        <v>1212</v>
      </c>
      <c r="F8950">
        <v>2793</v>
      </c>
      <c r="G8950">
        <v>1360</v>
      </c>
      <c r="H8950">
        <v>40097</v>
      </c>
      <c r="I8950">
        <v>43112068300</v>
      </c>
      <c r="J8950">
        <v>9</v>
      </c>
      <c r="K8950" t="s">
        <v>1716</v>
      </c>
      <c r="L8950">
        <v>2309</v>
      </c>
      <c r="M8950" t="s">
        <v>1690</v>
      </c>
      <c r="N8950" t="s">
        <v>1717</v>
      </c>
      <c r="O8950">
        <v>0</v>
      </c>
      <c r="P8950" t="s">
        <v>1393</v>
      </c>
      <c r="Q8950">
        <v>20100130</v>
      </c>
      <c r="R8950">
        <v>891012369</v>
      </c>
    </row>
    <row r="8951" spans="1:18">
      <c r="A8951" t="s">
        <v>1734</v>
      </c>
      <c r="B8951" t="s">
        <v>1738</v>
      </c>
      <c r="C8951">
        <v>201004</v>
      </c>
      <c r="D8951">
        <v>25</v>
      </c>
      <c r="E8951" t="s">
        <v>1212</v>
      </c>
      <c r="F8951">
        <v>3500</v>
      </c>
      <c r="G8951">
        <v>93</v>
      </c>
      <c r="H8951">
        <v>12034</v>
      </c>
      <c r="I8951">
        <v>43112068700</v>
      </c>
      <c r="J8951">
        <v>9</v>
      </c>
      <c r="K8951" t="s">
        <v>1716</v>
      </c>
      <c r="L8951">
        <v>2309</v>
      </c>
      <c r="M8951" t="s">
        <v>1690</v>
      </c>
      <c r="N8951" t="s">
        <v>1717</v>
      </c>
      <c r="O8951">
        <v>0</v>
      </c>
      <c r="P8951" t="s">
        <v>1423</v>
      </c>
      <c r="Q8951">
        <v>20050731</v>
      </c>
      <c r="R8951">
        <v>891012369</v>
      </c>
    </row>
    <row r="8952" spans="1:18">
      <c r="A8952" t="s">
        <v>1734</v>
      </c>
      <c r="B8952" t="s">
        <v>1738</v>
      </c>
      <c r="C8952">
        <v>201004</v>
      </c>
      <c r="D8952">
        <v>25</v>
      </c>
      <c r="E8952" t="s">
        <v>1212</v>
      </c>
      <c r="F8952">
        <v>4302</v>
      </c>
      <c r="G8952">
        <v>4351</v>
      </c>
      <c r="H8952">
        <v>48672</v>
      </c>
      <c r="I8952">
        <v>43112068700</v>
      </c>
      <c r="J8952">
        <v>9</v>
      </c>
      <c r="K8952" t="s">
        <v>1716</v>
      </c>
      <c r="L8952">
        <v>2309</v>
      </c>
      <c r="M8952" t="s">
        <v>1690</v>
      </c>
      <c r="N8952" t="s">
        <v>1717</v>
      </c>
      <c r="O8952">
        <v>0</v>
      </c>
      <c r="P8952" t="s">
        <v>1425</v>
      </c>
      <c r="Q8952">
        <v>20050613</v>
      </c>
      <c r="R8952">
        <v>891012369</v>
      </c>
    </row>
    <row r="8953" spans="1:18">
      <c r="A8953" t="s">
        <v>1734</v>
      </c>
      <c r="B8953" t="s">
        <v>1739</v>
      </c>
      <c r="C8953">
        <v>201004</v>
      </c>
      <c r="D8953">
        <v>25</v>
      </c>
      <c r="E8953" t="s">
        <v>1212</v>
      </c>
      <c r="F8953">
        <v>2052</v>
      </c>
      <c r="G8953">
        <v>33</v>
      </c>
      <c r="H8953">
        <v>3510</v>
      </c>
      <c r="I8953">
        <v>43112071401</v>
      </c>
      <c r="J8953">
        <v>9</v>
      </c>
      <c r="K8953" t="s">
        <v>1716</v>
      </c>
      <c r="L8953">
        <v>2309</v>
      </c>
      <c r="M8953" t="s">
        <v>1690</v>
      </c>
      <c r="N8953" t="s">
        <v>1717</v>
      </c>
      <c r="O8953">
        <v>0</v>
      </c>
      <c r="P8953" t="s">
        <v>1207</v>
      </c>
      <c r="Q8953">
        <v>20020729</v>
      </c>
      <c r="R8953">
        <v>891012369</v>
      </c>
    </row>
    <row r="8954" spans="1:18">
      <c r="A8954" t="s">
        <v>1714</v>
      </c>
      <c r="B8954" t="s">
        <v>1726</v>
      </c>
      <c r="C8954">
        <v>201005</v>
      </c>
      <c r="D8954">
        <v>27</v>
      </c>
      <c r="E8954" t="s">
        <v>1212</v>
      </c>
      <c r="F8954">
        <v>3249</v>
      </c>
      <c r="G8954">
        <v>7586</v>
      </c>
      <c r="H8954">
        <v>33584</v>
      </c>
      <c r="I8954">
        <v>43112067501</v>
      </c>
      <c r="J8954">
        <v>9</v>
      </c>
      <c r="K8954" t="s">
        <v>1716</v>
      </c>
      <c r="L8954">
        <v>2309</v>
      </c>
      <c r="M8954" t="s">
        <v>1690</v>
      </c>
      <c r="N8954" t="s">
        <v>1717</v>
      </c>
      <c r="O8954">
        <v>0</v>
      </c>
      <c r="P8954" t="s">
        <v>1425</v>
      </c>
      <c r="Q8954">
        <v>20021009</v>
      </c>
      <c r="R8954">
        <v>891012369</v>
      </c>
    </row>
    <row r="8955" spans="1:18">
      <c r="A8955" t="s">
        <v>1714</v>
      </c>
      <c r="B8955" t="s">
        <v>1727</v>
      </c>
      <c r="C8955">
        <v>201005</v>
      </c>
      <c r="D8955">
        <v>31</v>
      </c>
      <c r="E8955" t="s">
        <v>1212</v>
      </c>
      <c r="F8955">
        <v>7698</v>
      </c>
      <c r="G8955">
        <v>2822</v>
      </c>
      <c r="H8955">
        <v>18365</v>
      </c>
      <c r="I8955">
        <v>43112068501</v>
      </c>
      <c r="J8955">
        <v>9</v>
      </c>
      <c r="K8955" t="s">
        <v>1716</v>
      </c>
      <c r="L8955">
        <v>2309</v>
      </c>
      <c r="M8955" t="s">
        <v>1690</v>
      </c>
      <c r="N8955" t="s">
        <v>1717</v>
      </c>
      <c r="O8955">
        <v>0</v>
      </c>
      <c r="P8955" t="s">
        <v>1207</v>
      </c>
      <c r="Q8955">
        <v>20020827</v>
      </c>
      <c r="R8955">
        <v>891012369</v>
      </c>
    </row>
    <row r="8956" spans="1:18">
      <c r="A8956" t="s">
        <v>1714</v>
      </c>
      <c r="B8956" t="s">
        <v>1728</v>
      </c>
      <c r="C8956">
        <v>201005</v>
      </c>
      <c r="D8956">
        <v>31</v>
      </c>
      <c r="E8956" t="s">
        <v>1212</v>
      </c>
      <c r="F8956">
        <v>2903</v>
      </c>
      <c r="G8956">
        <v>18802</v>
      </c>
      <c r="H8956">
        <v>1272</v>
      </c>
      <c r="I8956">
        <v>43112069901</v>
      </c>
      <c r="J8956">
        <v>9</v>
      </c>
      <c r="K8956" t="s">
        <v>1716</v>
      </c>
      <c r="L8956">
        <v>2309</v>
      </c>
      <c r="M8956" t="s">
        <v>1690</v>
      </c>
      <c r="N8956" t="s">
        <v>1717</v>
      </c>
      <c r="O8956">
        <v>0</v>
      </c>
      <c r="P8956" t="s">
        <v>1207</v>
      </c>
      <c r="Q8956">
        <v>20061127</v>
      </c>
      <c r="R8956">
        <v>891012369</v>
      </c>
    </row>
    <row r="8957" spans="1:18">
      <c r="A8957" t="s">
        <v>1714</v>
      </c>
      <c r="B8957" t="s">
        <v>1729</v>
      </c>
      <c r="C8957">
        <v>201005</v>
      </c>
      <c r="D8957">
        <v>30</v>
      </c>
      <c r="E8957" t="s">
        <v>1212</v>
      </c>
      <c r="F8957">
        <v>1119</v>
      </c>
      <c r="G8957">
        <v>908</v>
      </c>
      <c r="H8957">
        <v>27459</v>
      </c>
      <c r="I8957">
        <v>43112074700</v>
      </c>
      <c r="J8957">
        <v>9</v>
      </c>
      <c r="K8957" t="s">
        <v>1716</v>
      </c>
      <c r="L8957">
        <v>2309</v>
      </c>
      <c r="M8957" t="s">
        <v>1690</v>
      </c>
      <c r="N8957" t="s">
        <v>1717</v>
      </c>
      <c r="O8957">
        <v>0</v>
      </c>
      <c r="P8957" t="s">
        <v>1425</v>
      </c>
      <c r="Q8957">
        <v>19960701</v>
      </c>
      <c r="R8957">
        <v>891012369</v>
      </c>
    </row>
    <row r="8958" spans="1:18">
      <c r="A8958" t="s">
        <v>1714</v>
      </c>
      <c r="B8958" t="s">
        <v>1730</v>
      </c>
      <c r="C8958">
        <v>201005</v>
      </c>
      <c r="D8958">
        <v>1</v>
      </c>
      <c r="E8958" t="s">
        <v>1212</v>
      </c>
      <c r="F8958">
        <v>7</v>
      </c>
      <c r="G8958">
        <v>0</v>
      </c>
      <c r="H8958">
        <v>135</v>
      </c>
      <c r="I8958">
        <v>43112078000</v>
      </c>
      <c r="J8958">
        <v>9</v>
      </c>
      <c r="K8958" t="s">
        <v>1716</v>
      </c>
      <c r="L8958">
        <v>2309</v>
      </c>
      <c r="M8958" t="s">
        <v>1690</v>
      </c>
      <c r="N8958" t="s">
        <v>1717</v>
      </c>
      <c r="O8958">
        <v>0</v>
      </c>
      <c r="P8958" t="s">
        <v>1425</v>
      </c>
      <c r="Q8958">
        <v>20021201</v>
      </c>
      <c r="R8958">
        <v>891012369</v>
      </c>
    </row>
    <row r="8959" spans="1:18">
      <c r="A8959" t="s">
        <v>1714</v>
      </c>
      <c r="B8959" t="s">
        <v>1730</v>
      </c>
      <c r="C8959">
        <v>201005</v>
      </c>
      <c r="D8959">
        <v>31</v>
      </c>
      <c r="E8959" t="s">
        <v>1212</v>
      </c>
      <c r="F8959">
        <v>10118</v>
      </c>
      <c r="G8959">
        <v>2222</v>
      </c>
      <c r="H8959">
        <v>63547</v>
      </c>
      <c r="I8959">
        <v>43112078000</v>
      </c>
      <c r="J8959">
        <v>9</v>
      </c>
      <c r="K8959" t="s">
        <v>1716</v>
      </c>
      <c r="L8959">
        <v>2309</v>
      </c>
      <c r="M8959" t="s">
        <v>1690</v>
      </c>
      <c r="N8959" t="s">
        <v>1717</v>
      </c>
      <c r="O8959">
        <v>0</v>
      </c>
      <c r="P8959" t="s">
        <v>1423</v>
      </c>
      <c r="Q8959">
        <v>20021201</v>
      </c>
      <c r="R8959">
        <v>891012369</v>
      </c>
    </row>
    <row r="8960" spans="1:18">
      <c r="A8960" t="s">
        <v>1714</v>
      </c>
      <c r="B8960" t="s">
        <v>1741</v>
      </c>
      <c r="C8960">
        <v>201005</v>
      </c>
      <c r="D8960">
        <v>31</v>
      </c>
      <c r="E8960" t="s">
        <v>1212</v>
      </c>
      <c r="F8960">
        <v>8351</v>
      </c>
      <c r="G8960">
        <v>12715</v>
      </c>
      <c r="H8960">
        <v>64084</v>
      </c>
      <c r="I8960">
        <v>43112080100</v>
      </c>
      <c r="J8960">
        <v>9</v>
      </c>
      <c r="K8960" t="s">
        <v>1742</v>
      </c>
      <c r="L8960">
        <v>2309</v>
      </c>
      <c r="M8960" t="s">
        <v>1690</v>
      </c>
      <c r="N8960" t="s">
        <v>1717</v>
      </c>
      <c r="O8960">
        <v>0</v>
      </c>
      <c r="P8960" t="s">
        <v>1423</v>
      </c>
      <c r="Q8960">
        <v>20100325</v>
      </c>
      <c r="R8960">
        <v>891012369</v>
      </c>
    </row>
    <row r="8961" spans="1:18">
      <c r="A8961" t="s">
        <v>1731</v>
      </c>
      <c r="B8961" t="s">
        <v>1732</v>
      </c>
      <c r="C8961">
        <v>201005</v>
      </c>
      <c r="D8961">
        <v>31</v>
      </c>
      <c r="E8961" t="s">
        <v>1212</v>
      </c>
      <c r="F8961">
        <v>5233</v>
      </c>
      <c r="G8961">
        <v>18716</v>
      </c>
      <c r="H8961">
        <v>54101</v>
      </c>
      <c r="I8961">
        <v>43112079900</v>
      </c>
      <c r="J8961">
        <v>9</v>
      </c>
      <c r="K8961" t="s">
        <v>1733</v>
      </c>
      <c r="L8961">
        <v>2309</v>
      </c>
      <c r="M8961" t="s">
        <v>1690</v>
      </c>
      <c r="N8961" t="s">
        <v>1717</v>
      </c>
      <c r="O8961">
        <v>0</v>
      </c>
      <c r="P8961" t="s">
        <v>1423</v>
      </c>
      <c r="Q8961">
        <v>20090512</v>
      </c>
      <c r="R8961">
        <v>891012369</v>
      </c>
    </row>
    <row r="8962" spans="1:18">
      <c r="A8962" t="s">
        <v>1734</v>
      </c>
      <c r="B8962" t="s">
        <v>1735</v>
      </c>
      <c r="C8962">
        <v>201005</v>
      </c>
      <c r="D8962">
        <v>31</v>
      </c>
      <c r="E8962" t="s">
        <v>1212</v>
      </c>
      <c r="F8962">
        <v>5273</v>
      </c>
      <c r="G8962">
        <v>2</v>
      </c>
      <c r="H8962">
        <v>709</v>
      </c>
      <c r="I8962">
        <v>43112067301</v>
      </c>
      <c r="J8962">
        <v>9</v>
      </c>
      <c r="K8962" t="s">
        <v>1716</v>
      </c>
      <c r="L8962">
        <v>2309</v>
      </c>
      <c r="M8962" t="s">
        <v>1690</v>
      </c>
      <c r="N8962" t="s">
        <v>1717</v>
      </c>
      <c r="O8962">
        <v>0</v>
      </c>
      <c r="P8962" t="s">
        <v>1423</v>
      </c>
      <c r="Q8962">
        <v>20050908</v>
      </c>
      <c r="R8962">
        <v>891012369</v>
      </c>
    </row>
    <row r="8963" spans="1:18">
      <c r="A8963" t="s">
        <v>1734</v>
      </c>
      <c r="B8963" t="s">
        <v>1736</v>
      </c>
      <c r="C8963">
        <v>201005</v>
      </c>
      <c r="D8963">
        <v>31</v>
      </c>
      <c r="E8963" t="s">
        <v>1212</v>
      </c>
      <c r="F8963">
        <v>3183</v>
      </c>
      <c r="G8963">
        <v>4163</v>
      </c>
      <c r="H8963">
        <v>1456</v>
      </c>
      <c r="I8963">
        <v>43112067402</v>
      </c>
      <c r="J8963">
        <v>9</v>
      </c>
      <c r="K8963" t="s">
        <v>1716</v>
      </c>
      <c r="L8963">
        <v>2309</v>
      </c>
      <c r="M8963" t="s">
        <v>1690</v>
      </c>
      <c r="N8963" t="s">
        <v>1717</v>
      </c>
      <c r="O8963">
        <v>0</v>
      </c>
      <c r="P8963" t="s">
        <v>1233</v>
      </c>
      <c r="Q8963">
        <v>20060624</v>
      </c>
      <c r="R8963">
        <v>891012369</v>
      </c>
    </row>
    <row r="8964" spans="1:18">
      <c r="A8964" t="s">
        <v>1734</v>
      </c>
      <c r="B8964" t="s">
        <v>1737</v>
      </c>
      <c r="C8964">
        <v>201005</v>
      </c>
      <c r="D8964">
        <v>30</v>
      </c>
      <c r="E8964" t="s">
        <v>1212</v>
      </c>
      <c r="F8964">
        <v>2442</v>
      </c>
      <c r="G8964">
        <v>2638</v>
      </c>
      <c r="H8964">
        <v>48820</v>
      </c>
      <c r="I8964">
        <v>43112068300</v>
      </c>
      <c r="J8964">
        <v>9</v>
      </c>
      <c r="K8964" t="s">
        <v>1716</v>
      </c>
      <c r="L8964">
        <v>2309</v>
      </c>
      <c r="M8964" t="s">
        <v>1690</v>
      </c>
      <c r="N8964" t="s">
        <v>1717</v>
      </c>
      <c r="O8964">
        <v>0</v>
      </c>
      <c r="P8964" t="s">
        <v>1393</v>
      </c>
      <c r="Q8964">
        <v>20100130</v>
      </c>
      <c r="R8964">
        <v>891012369</v>
      </c>
    </row>
    <row r="8965" spans="1:18">
      <c r="A8965" t="s">
        <v>1734</v>
      </c>
      <c r="B8965" t="s">
        <v>1738</v>
      </c>
      <c r="C8965">
        <v>201005</v>
      </c>
      <c r="D8965">
        <v>31</v>
      </c>
      <c r="E8965" t="s">
        <v>1212</v>
      </c>
      <c r="F8965">
        <v>4210</v>
      </c>
      <c r="G8965">
        <v>0</v>
      </c>
      <c r="H8965">
        <v>17068</v>
      </c>
      <c r="I8965">
        <v>43112068700</v>
      </c>
      <c r="J8965">
        <v>9</v>
      </c>
      <c r="K8965" t="s">
        <v>1716</v>
      </c>
      <c r="L8965">
        <v>2309</v>
      </c>
      <c r="M8965" t="s">
        <v>1690</v>
      </c>
      <c r="N8965" t="s">
        <v>1717</v>
      </c>
      <c r="O8965">
        <v>0</v>
      </c>
      <c r="P8965" t="s">
        <v>1423</v>
      </c>
      <c r="Q8965">
        <v>20050731</v>
      </c>
      <c r="R8965">
        <v>891012369</v>
      </c>
    </row>
    <row r="8966" spans="1:18">
      <c r="A8966" t="s">
        <v>1734</v>
      </c>
      <c r="B8966" t="s">
        <v>1738</v>
      </c>
      <c r="C8966">
        <v>201005</v>
      </c>
      <c r="D8966">
        <v>31</v>
      </c>
      <c r="E8966" t="s">
        <v>1212</v>
      </c>
      <c r="F8966">
        <v>4735</v>
      </c>
      <c r="G8966">
        <v>6441</v>
      </c>
      <c r="H8966">
        <v>64046</v>
      </c>
      <c r="I8966">
        <v>43112068700</v>
      </c>
      <c r="J8966">
        <v>9</v>
      </c>
      <c r="K8966" t="s">
        <v>1716</v>
      </c>
      <c r="L8966">
        <v>2309</v>
      </c>
      <c r="M8966" t="s">
        <v>1690</v>
      </c>
      <c r="N8966" t="s">
        <v>1717</v>
      </c>
      <c r="O8966">
        <v>0</v>
      </c>
      <c r="P8966" t="s">
        <v>1425</v>
      </c>
      <c r="Q8966">
        <v>20050613</v>
      </c>
      <c r="R8966">
        <v>891012369</v>
      </c>
    </row>
    <row r="8967" spans="1:18">
      <c r="A8967" t="s">
        <v>1734</v>
      </c>
      <c r="B8967" t="s">
        <v>1743</v>
      </c>
      <c r="C8967">
        <v>201005</v>
      </c>
      <c r="D8967">
        <v>1</v>
      </c>
      <c r="E8967" t="s">
        <v>1212</v>
      </c>
      <c r="F8967">
        <v>0</v>
      </c>
      <c r="G8967">
        <v>0</v>
      </c>
      <c r="H8967">
        <v>303</v>
      </c>
      <c r="I8967">
        <v>43112069801</v>
      </c>
      <c r="J8967">
        <v>9</v>
      </c>
      <c r="K8967" t="s">
        <v>1716</v>
      </c>
      <c r="L8967">
        <v>2309</v>
      </c>
      <c r="M8967" t="s">
        <v>1690</v>
      </c>
      <c r="N8967" t="s">
        <v>1717</v>
      </c>
      <c r="O8967">
        <v>0</v>
      </c>
      <c r="P8967" t="s">
        <v>1423</v>
      </c>
      <c r="Q8967">
        <v>20050303</v>
      </c>
      <c r="R8967">
        <v>891012369</v>
      </c>
    </row>
    <row r="8968" spans="1:18">
      <c r="A8968" t="s">
        <v>1734</v>
      </c>
      <c r="B8968" t="s">
        <v>1739</v>
      </c>
      <c r="C8968">
        <v>201005</v>
      </c>
      <c r="D8968">
        <v>31</v>
      </c>
      <c r="E8968" t="s">
        <v>1212</v>
      </c>
      <c r="F8968">
        <v>2787</v>
      </c>
      <c r="G8968">
        <v>248</v>
      </c>
      <c r="H8968">
        <v>4904</v>
      </c>
      <c r="I8968">
        <v>43112071401</v>
      </c>
      <c r="J8968">
        <v>9</v>
      </c>
      <c r="K8968" t="s">
        <v>1716</v>
      </c>
      <c r="L8968">
        <v>2309</v>
      </c>
      <c r="M8968" t="s">
        <v>1690</v>
      </c>
      <c r="N8968" t="s">
        <v>1717</v>
      </c>
      <c r="O8968">
        <v>0</v>
      </c>
      <c r="P8968" t="s">
        <v>1207</v>
      </c>
      <c r="Q8968">
        <v>20020729</v>
      </c>
      <c r="R8968">
        <v>891012369</v>
      </c>
    </row>
    <row r="8969" spans="1:18">
      <c r="A8969" t="s">
        <v>1734</v>
      </c>
      <c r="B8969" t="s">
        <v>1740</v>
      </c>
      <c r="C8969">
        <v>201005</v>
      </c>
      <c r="D8969">
        <v>1</v>
      </c>
      <c r="E8969" t="s">
        <v>1212</v>
      </c>
      <c r="F8969">
        <v>76</v>
      </c>
      <c r="G8969">
        <v>133</v>
      </c>
      <c r="H8969">
        <v>440</v>
      </c>
      <c r="I8969">
        <v>43112079700</v>
      </c>
      <c r="J8969">
        <v>9</v>
      </c>
      <c r="K8969" t="s">
        <v>1716</v>
      </c>
      <c r="L8969">
        <v>2309</v>
      </c>
      <c r="M8969" t="s">
        <v>1690</v>
      </c>
      <c r="N8969" t="s">
        <v>1717</v>
      </c>
      <c r="O8969">
        <v>0</v>
      </c>
      <c r="P8969" t="s">
        <v>1425</v>
      </c>
      <c r="Q8969">
        <v>20060124</v>
      </c>
      <c r="R8969">
        <v>891012369</v>
      </c>
    </row>
    <row r="8970" spans="1:18">
      <c r="A8970" t="s">
        <v>1714</v>
      </c>
      <c r="B8970" t="s">
        <v>1725</v>
      </c>
      <c r="C8970">
        <v>201006</v>
      </c>
      <c r="D8970">
        <v>14</v>
      </c>
      <c r="E8970" t="s">
        <v>1212</v>
      </c>
      <c r="F8970">
        <v>210</v>
      </c>
      <c r="G8970">
        <v>1215</v>
      </c>
      <c r="H8970">
        <v>22585</v>
      </c>
      <c r="I8970">
        <v>43112066602</v>
      </c>
      <c r="J8970">
        <v>9</v>
      </c>
      <c r="K8970" t="s">
        <v>1716</v>
      </c>
      <c r="L8970">
        <v>2309</v>
      </c>
      <c r="M8970" t="s">
        <v>1690</v>
      </c>
      <c r="N8970" t="s">
        <v>1717</v>
      </c>
      <c r="O8970">
        <v>0</v>
      </c>
      <c r="P8970" t="s">
        <v>1425</v>
      </c>
      <c r="Q8970">
        <v>20060924</v>
      </c>
      <c r="R8970">
        <v>891012369</v>
      </c>
    </row>
    <row r="8971" spans="1:18">
      <c r="A8971" t="s">
        <v>1714</v>
      </c>
      <c r="B8971" t="s">
        <v>1726</v>
      </c>
      <c r="C8971">
        <v>201006</v>
      </c>
      <c r="D8971">
        <v>30</v>
      </c>
      <c r="E8971" t="s">
        <v>1212</v>
      </c>
      <c r="F8971">
        <v>3306</v>
      </c>
      <c r="G8971">
        <v>9457</v>
      </c>
      <c r="H8971">
        <v>36934</v>
      </c>
      <c r="I8971">
        <v>43112067501</v>
      </c>
      <c r="J8971">
        <v>9</v>
      </c>
      <c r="K8971" t="s">
        <v>1716</v>
      </c>
      <c r="L8971">
        <v>2309</v>
      </c>
      <c r="M8971" t="s">
        <v>1690</v>
      </c>
      <c r="N8971" t="s">
        <v>1717</v>
      </c>
      <c r="O8971">
        <v>0</v>
      </c>
      <c r="P8971" t="s">
        <v>1425</v>
      </c>
      <c r="Q8971">
        <v>20021009</v>
      </c>
      <c r="R8971">
        <v>891012369</v>
      </c>
    </row>
    <row r="8972" spans="1:18">
      <c r="A8972" t="s">
        <v>1714</v>
      </c>
      <c r="B8972" t="s">
        <v>1727</v>
      </c>
      <c r="C8972">
        <v>201006</v>
      </c>
      <c r="D8972">
        <v>30</v>
      </c>
      <c r="E8972" t="s">
        <v>1212</v>
      </c>
      <c r="F8972">
        <v>8224</v>
      </c>
      <c r="G8972">
        <v>1967</v>
      </c>
      <c r="H8972">
        <v>21047</v>
      </c>
      <c r="I8972">
        <v>43112068501</v>
      </c>
      <c r="J8972">
        <v>9</v>
      </c>
      <c r="K8972" t="s">
        <v>1716</v>
      </c>
      <c r="L8972">
        <v>2309</v>
      </c>
      <c r="M8972" t="s">
        <v>1690</v>
      </c>
      <c r="N8972" t="s">
        <v>1717</v>
      </c>
      <c r="O8972">
        <v>0</v>
      </c>
      <c r="P8972" t="s">
        <v>1207</v>
      </c>
      <c r="Q8972">
        <v>20020827</v>
      </c>
      <c r="R8972">
        <v>891012369</v>
      </c>
    </row>
    <row r="8973" spans="1:18">
      <c r="A8973" t="s">
        <v>1714</v>
      </c>
      <c r="B8973" t="s">
        <v>1728</v>
      </c>
      <c r="C8973">
        <v>201006</v>
      </c>
      <c r="D8973">
        <v>30</v>
      </c>
      <c r="E8973" t="s">
        <v>1212</v>
      </c>
      <c r="F8973">
        <v>2601</v>
      </c>
      <c r="G8973">
        <v>17058</v>
      </c>
      <c r="H8973">
        <v>1238</v>
      </c>
      <c r="I8973">
        <v>43112069901</v>
      </c>
      <c r="J8973">
        <v>9</v>
      </c>
      <c r="K8973" t="s">
        <v>1716</v>
      </c>
      <c r="L8973">
        <v>2309</v>
      </c>
      <c r="M8973" t="s">
        <v>1690</v>
      </c>
      <c r="N8973" t="s">
        <v>1717</v>
      </c>
      <c r="O8973">
        <v>0</v>
      </c>
      <c r="P8973" t="s">
        <v>1207</v>
      </c>
      <c r="Q8973">
        <v>20061127</v>
      </c>
      <c r="R8973">
        <v>891012369</v>
      </c>
    </row>
    <row r="8974" spans="1:18">
      <c r="A8974" t="s">
        <v>1714</v>
      </c>
      <c r="B8974" t="s">
        <v>1729</v>
      </c>
      <c r="C8974">
        <v>201006</v>
      </c>
      <c r="D8974">
        <v>18</v>
      </c>
      <c r="E8974" t="s">
        <v>1212</v>
      </c>
      <c r="F8974">
        <v>605</v>
      </c>
      <c r="G8974">
        <v>668</v>
      </c>
      <c r="H8974">
        <v>15767</v>
      </c>
      <c r="I8974">
        <v>43112074700</v>
      </c>
      <c r="J8974">
        <v>9</v>
      </c>
      <c r="K8974" t="s">
        <v>1716</v>
      </c>
      <c r="L8974">
        <v>2309</v>
      </c>
      <c r="M8974" t="s">
        <v>1690</v>
      </c>
      <c r="N8974" t="s">
        <v>1717</v>
      </c>
      <c r="O8974">
        <v>0</v>
      </c>
      <c r="P8974" t="s">
        <v>1425</v>
      </c>
      <c r="Q8974">
        <v>19960701</v>
      </c>
      <c r="R8974">
        <v>891012369</v>
      </c>
    </row>
    <row r="8975" spans="1:18">
      <c r="A8975" t="s">
        <v>1714</v>
      </c>
      <c r="B8975" t="s">
        <v>1730</v>
      </c>
      <c r="C8975">
        <v>201006</v>
      </c>
      <c r="D8975">
        <v>30</v>
      </c>
      <c r="E8975" t="s">
        <v>1212</v>
      </c>
      <c r="F8975">
        <v>9212</v>
      </c>
      <c r="G8975">
        <v>3228</v>
      </c>
      <c r="H8975">
        <v>61806</v>
      </c>
      <c r="I8975">
        <v>43112078000</v>
      </c>
      <c r="J8975">
        <v>9</v>
      </c>
      <c r="K8975" t="s">
        <v>1716</v>
      </c>
      <c r="L8975">
        <v>2309</v>
      </c>
      <c r="M8975" t="s">
        <v>1690</v>
      </c>
      <c r="N8975" t="s">
        <v>1717</v>
      </c>
      <c r="O8975">
        <v>0</v>
      </c>
      <c r="P8975" t="s">
        <v>1423</v>
      </c>
      <c r="Q8975">
        <v>20021201</v>
      </c>
      <c r="R8975">
        <v>891012369</v>
      </c>
    </row>
    <row r="8976" spans="1:18">
      <c r="A8976" t="s">
        <v>1714</v>
      </c>
      <c r="B8976" t="s">
        <v>1741</v>
      </c>
      <c r="C8976">
        <v>201006</v>
      </c>
      <c r="D8976">
        <v>30</v>
      </c>
      <c r="E8976" t="s">
        <v>1212</v>
      </c>
      <c r="F8976">
        <v>8159</v>
      </c>
      <c r="G8976">
        <v>15592</v>
      </c>
      <c r="H8976">
        <v>72719</v>
      </c>
      <c r="I8976">
        <v>43112080100</v>
      </c>
      <c r="J8976">
        <v>9</v>
      </c>
      <c r="K8976" t="s">
        <v>1742</v>
      </c>
      <c r="L8976">
        <v>2309</v>
      </c>
      <c r="M8976" t="s">
        <v>1690</v>
      </c>
      <c r="N8976" t="s">
        <v>1717</v>
      </c>
      <c r="O8976">
        <v>0</v>
      </c>
      <c r="P8976" t="s">
        <v>1423</v>
      </c>
      <c r="Q8976">
        <v>20100325</v>
      </c>
      <c r="R8976">
        <v>891012369</v>
      </c>
    </row>
    <row r="8977" spans="1:18">
      <c r="A8977" t="s">
        <v>1731</v>
      </c>
      <c r="B8977" t="s">
        <v>1732</v>
      </c>
      <c r="C8977">
        <v>201006</v>
      </c>
      <c r="D8977">
        <v>30</v>
      </c>
      <c r="E8977" t="s">
        <v>1212</v>
      </c>
      <c r="F8977">
        <v>5172</v>
      </c>
      <c r="G8977">
        <v>17705</v>
      </c>
      <c r="H8977">
        <v>52983</v>
      </c>
      <c r="I8977">
        <v>43112079900</v>
      </c>
      <c r="J8977">
        <v>9</v>
      </c>
      <c r="K8977" t="s">
        <v>1733</v>
      </c>
      <c r="L8977">
        <v>2309</v>
      </c>
      <c r="M8977" t="s">
        <v>1690</v>
      </c>
      <c r="N8977" t="s">
        <v>1717</v>
      </c>
      <c r="O8977">
        <v>0</v>
      </c>
      <c r="P8977" t="s">
        <v>1423</v>
      </c>
      <c r="Q8977">
        <v>20090512</v>
      </c>
      <c r="R8977">
        <v>891012369</v>
      </c>
    </row>
    <row r="8978" spans="1:18">
      <c r="A8978" t="s">
        <v>1734</v>
      </c>
      <c r="B8978" t="s">
        <v>1735</v>
      </c>
      <c r="C8978">
        <v>201006</v>
      </c>
      <c r="D8978">
        <v>30</v>
      </c>
      <c r="E8978" t="s">
        <v>1212</v>
      </c>
      <c r="F8978">
        <v>5362</v>
      </c>
      <c r="G8978">
        <v>0</v>
      </c>
      <c r="H8978">
        <v>842</v>
      </c>
      <c r="I8978">
        <v>43112067301</v>
      </c>
      <c r="J8978">
        <v>9</v>
      </c>
      <c r="K8978" t="s">
        <v>1716</v>
      </c>
      <c r="L8978">
        <v>2309</v>
      </c>
      <c r="M8978" t="s">
        <v>1690</v>
      </c>
      <c r="N8978" t="s">
        <v>1717</v>
      </c>
      <c r="O8978">
        <v>0</v>
      </c>
      <c r="P8978" t="s">
        <v>1423</v>
      </c>
      <c r="Q8978">
        <v>20050908</v>
      </c>
      <c r="R8978">
        <v>891012369</v>
      </c>
    </row>
    <row r="8979" spans="1:18">
      <c r="A8979" t="s">
        <v>1734</v>
      </c>
      <c r="B8979" t="s">
        <v>1736</v>
      </c>
      <c r="C8979">
        <v>201006</v>
      </c>
      <c r="D8979">
        <v>30</v>
      </c>
      <c r="E8979" t="s">
        <v>1212</v>
      </c>
      <c r="F8979">
        <v>2967</v>
      </c>
      <c r="G8979">
        <v>2508</v>
      </c>
      <c r="H8979">
        <v>1488</v>
      </c>
      <c r="I8979">
        <v>43112067402</v>
      </c>
      <c r="J8979">
        <v>9</v>
      </c>
      <c r="K8979" t="s">
        <v>1716</v>
      </c>
      <c r="L8979">
        <v>2309</v>
      </c>
      <c r="M8979" t="s">
        <v>1690</v>
      </c>
      <c r="N8979" t="s">
        <v>1717</v>
      </c>
      <c r="O8979">
        <v>0</v>
      </c>
      <c r="P8979" t="s">
        <v>1233</v>
      </c>
      <c r="Q8979">
        <v>20060624</v>
      </c>
      <c r="R8979">
        <v>891012369</v>
      </c>
    </row>
    <row r="8980" spans="1:18">
      <c r="A8980" t="s">
        <v>1734</v>
      </c>
      <c r="B8980" t="s">
        <v>1737</v>
      </c>
      <c r="C8980">
        <v>201006</v>
      </c>
      <c r="D8980">
        <v>30</v>
      </c>
      <c r="E8980" t="s">
        <v>1212</v>
      </c>
      <c r="F8980">
        <v>3471</v>
      </c>
      <c r="G8980">
        <v>3016</v>
      </c>
      <c r="H8980">
        <v>52404</v>
      </c>
      <c r="I8980">
        <v>43112068300</v>
      </c>
      <c r="J8980">
        <v>9</v>
      </c>
      <c r="K8980" t="s">
        <v>1716</v>
      </c>
      <c r="L8980">
        <v>2309</v>
      </c>
      <c r="M8980" t="s">
        <v>1690</v>
      </c>
      <c r="N8980" t="s">
        <v>1717</v>
      </c>
      <c r="O8980">
        <v>0</v>
      </c>
      <c r="P8980" t="s">
        <v>1393</v>
      </c>
      <c r="Q8980">
        <v>20100130</v>
      </c>
      <c r="R8980">
        <v>891012369</v>
      </c>
    </row>
    <row r="8981" spans="1:18">
      <c r="A8981" t="s">
        <v>1734</v>
      </c>
      <c r="B8981" t="s">
        <v>1738</v>
      </c>
      <c r="C8981">
        <v>201006</v>
      </c>
      <c r="D8981">
        <v>30</v>
      </c>
      <c r="E8981" t="s">
        <v>1212</v>
      </c>
      <c r="F8981">
        <v>5634</v>
      </c>
      <c r="G8981">
        <v>8065</v>
      </c>
      <c r="H8981">
        <v>59854</v>
      </c>
      <c r="I8981">
        <v>43112068700</v>
      </c>
      <c r="J8981">
        <v>9</v>
      </c>
      <c r="K8981" t="s">
        <v>1716</v>
      </c>
      <c r="L8981">
        <v>2309</v>
      </c>
      <c r="M8981" t="s">
        <v>1690</v>
      </c>
      <c r="N8981" t="s">
        <v>1717</v>
      </c>
      <c r="O8981">
        <v>0</v>
      </c>
      <c r="P8981" t="s">
        <v>1425</v>
      </c>
      <c r="Q8981">
        <v>20050613</v>
      </c>
      <c r="R8981">
        <v>891012369</v>
      </c>
    </row>
    <row r="8982" spans="1:18">
      <c r="A8982" t="s">
        <v>1734</v>
      </c>
      <c r="B8982" t="s">
        <v>1738</v>
      </c>
      <c r="C8982">
        <v>201006</v>
      </c>
      <c r="D8982">
        <v>30</v>
      </c>
      <c r="E8982" t="s">
        <v>1212</v>
      </c>
      <c r="F8982">
        <v>3838</v>
      </c>
      <c r="G8982">
        <v>0</v>
      </c>
      <c r="H8982">
        <v>14993</v>
      </c>
      <c r="I8982">
        <v>43112068700</v>
      </c>
      <c r="J8982">
        <v>9</v>
      </c>
      <c r="K8982" t="s">
        <v>1716</v>
      </c>
      <c r="L8982">
        <v>2309</v>
      </c>
      <c r="M8982" t="s">
        <v>1690</v>
      </c>
      <c r="N8982" t="s">
        <v>1717</v>
      </c>
      <c r="O8982">
        <v>0</v>
      </c>
      <c r="P8982" t="s">
        <v>1423</v>
      </c>
      <c r="Q8982">
        <v>20050731</v>
      </c>
      <c r="R8982">
        <v>891012369</v>
      </c>
    </row>
    <row r="8983" spans="1:18">
      <c r="A8983" t="s">
        <v>1734</v>
      </c>
      <c r="B8983" t="s">
        <v>1739</v>
      </c>
      <c r="C8983">
        <v>201006</v>
      </c>
      <c r="D8983">
        <v>30</v>
      </c>
      <c r="E8983" t="s">
        <v>1212</v>
      </c>
      <c r="F8983">
        <v>2749</v>
      </c>
      <c r="G8983">
        <v>239</v>
      </c>
      <c r="H8983">
        <v>5463</v>
      </c>
      <c r="I8983">
        <v>43112071401</v>
      </c>
      <c r="J8983">
        <v>9</v>
      </c>
      <c r="K8983" t="s">
        <v>1716</v>
      </c>
      <c r="L8983">
        <v>2309</v>
      </c>
      <c r="M8983" t="s">
        <v>1690</v>
      </c>
      <c r="N8983" t="s">
        <v>1717</v>
      </c>
      <c r="O8983">
        <v>0</v>
      </c>
      <c r="P8983" t="s">
        <v>1207</v>
      </c>
      <c r="Q8983">
        <v>20020729</v>
      </c>
      <c r="R8983">
        <v>891012369</v>
      </c>
    </row>
    <row r="8984" spans="1:18">
      <c r="A8984" t="s">
        <v>1714</v>
      </c>
      <c r="B8984" t="s">
        <v>1725</v>
      </c>
      <c r="C8984">
        <v>201007</v>
      </c>
      <c r="D8984">
        <v>10</v>
      </c>
      <c r="E8984" t="s">
        <v>1212</v>
      </c>
      <c r="F8984">
        <v>127</v>
      </c>
      <c r="G8984">
        <v>896</v>
      </c>
      <c r="H8984">
        <v>13127</v>
      </c>
      <c r="I8984">
        <v>43112066602</v>
      </c>
      <c r="J8984">
        <v>9</v>
      </c>
      <c r="K8984" t="s">
        <v>1716</v>
      </c>
      <c r="L8984">
        <v>2309</v>
      </c>
      <c r="M8984" t="s">
        <v>1690</v>
      </c>
      <c r="N8984" t="s">
        <v>1717</v>
      </c>
      <c r="O8984">
        <v>0</v>
      </c>
      <c r="P8984" t="s">
        <v>1425</v>
      </c>
      <c r="Q8984">
        <v>20060924</v>
      </c>
      <c r="R8984">
        <v>891012369</v>
      </c>
    </row>
    <row r="8985" spans="1:18">
      <c r="A8985" t="s">
        <v>1714</v>
      </c>
      <c r="B8985" t="s">
        <v>1726</v>
      </c>
      <c r="C8985">
        <v>201007</v>
      </c>
      <c r="D8985">
        <v>31</v>
      </c>
      <c r="E8985" t="s">
        <v>1212</v>
      </c>
      <c r="F8985">
        <v>3028</v>
      </c>
      <c r="G8985">
        <v>8328</v>
      </c>
      <c r="H8985">
        <v>36805</v>
      </c>
      <c r="I8985">
        <v>43112067501</v>
      </c>
      <c r="J8985">
        <v>9</v>
      </c>
      <c r="K8985" t="s">
        <v>1716</v>
      </c>
      <c r="L8985">
        <v>2309</v>
      </c>
      <c r="M8985" t="s">
        <v>1690</v>
      </c>
      <c r="N8985" t="s">
        <v>1717</v>
      </c>
      <c r="O8985">
        <v>0</v>
      </c>
      <c r="P8985" t="s">
        <v>1425</v>
      </c>
      <c r="Q8985">
        <v>20021009</v>
      </c>
      <c r="R8985">
        <v>891012369</v>
      </c>
    </row>
    <row r="8986" spans="1:18">
      <c r="A8986" t="s">
        <v>1714</v>
      </c>
      <c r="B8986" t="s">
        <v>1727</v>
      </c>
      <c r="C8986">
        <v>201007</v>
      </c>
      <c r="D8986">
        <v>31</v>
      </c>
      <c r="E8986" t="s">
        <v>1212</v>
      </c>
      <c r="F8986">
        <v>8132</v>
      </c>
      <c r="G8986">
        <v>1388</v>
      </c>
      <c r="H8986">
        <v>23964</v>
      </c>
      <c r="I8986">
        <v>43112068501</v>
      </c>
      <c r="J8986">
        <v>9</v>
      </c>
      <c r="K8986" t="s">
        <v>1716</v>
      </c>
      <c r="L8986">
        <v>2309</v>
      </c>
      <c r="M8986" t="s">
        <v>1690</v>
      </c>
      <c r="N8986" t="s">
        <v>1717</v>
      </c>
      <c r="O8986">
        <v>0</v>
      </c>
      <c r="P8986" t="s">
        <v>1207</v>
      </c>
      <c r="Q8986">
        <v>20020827</v>
      </c>
      <c r="R8986">
        <v>891012369</v>
      </c>
    </row>
    <row r="8987" spans="1:18">
      <c r="A8987" t="s">
        <v>1714</v>
      </c>
      <c r="B8987" t="s">
        <v>1728</v>
      </c>
      <c r="C8987">
        <v>201007</v>
      </c>
      <c r="D8987">
        <v>31</v>
      </c>
      <c r="E8987" t="s">
        <v>1212</v>
      </c>
      <c r="F8987">
        <v>2383</v>
      </c>
      <c r="G8987">
        <v>18306</v>
      </c>
      <c r="H8987">
        <v>1622</v>
      </c>
      <c r="I8987">
        <v>43112069901</v>
      </c>
      <c r="J8987">
        <v>9</v>
      </c>
      <c r="K8987" t="s">
        <v>1716</v>
      </c>
      <c r="L8987">
        <v>2309</v>
      </c>
      <c r="M8987" t="s">
        <v>1690</v>
      </c>
      <c r="N8987" t="s">
        <v>1717</v>
      </c>
      <c r="O8987">
        <v>0</v>
      </c>
      <c r="P8987" t="s">
        <v>1207</v>
      </c>
      <c r="Q8987">
        <v>20061127</v>
      </c>
      <c r="R8987">
        <v>891012369</v>
      </c>
    </row>
    <row r="8988" spans="1:18">
      <c r="A8988" t="s">
        <v>1714</v>
      </c>
      <c r="B8988" t="s">
        <v>1729</v>
      </c>
      <c r="C8988">
        <v>201007</v>
      </c>
      <c r="D8988">
        <v>31</v>
      </c>
      <c r="E8988" t="s">
        <v>1212</v>
      </c>
      <c r="F8988">
        <v>1148</v>
      </c>
      <c r="G8988">
        <v>1489</v>
      </c>
      <c r="H8988">
        <v>29136</v>
      </c>
      <c r="I8988">
        <v>43112074700</v>
      </c>
      <c r="J8988">
        <v>9</v>
      </c>
      <c r="K8988" t="s">
        <v>1716</v>
      </c>
      <c r="L8988">
        <v>2309</v>
      </c>
      <c r="M8988" t="s">
        <v>1690</v>
      </c>
      <c r="N8988" t="s">
        <v>1717</v>
      </c>
      <c r="O8988">
        <v>0</v>
      </c>
      <c r="P8988" t="s">
        <v>1425</v>
      </c>
      <c r="Q8988">
        <v>19960701</v>
      </c>
      <c r="R8988">
        <v>891012369</v>
      </c>
    </row>
    <row r="8989" spans="1:18">
      <c r="A8989" t="s">
        <v>1714</v>
      </c>
      <c r="B8989" t="s">
        <v>1730</v>
      </c>
      <c r="C8989">
        <v>201007</v>
      </c>
      <c r="D8989">
        <v>31</v>
      </c>
      <c r="E8989" t="s">
        <v>1212</v>
      </c>
      <c r="F8989">
        <v>8458</v>
      </c>
      <c r="G8989">
        <v>2155</v>
      </c>
      <c r="H8989">
        <v>67188</v>
      </c>
      <c r="I8989">
        <v>43112078000</v>
      </c>
      <c r="J8989">
        <v>9</v>
      </c>
      <c r="K8989" t="s">
        <v>1716</v>
      </c>
      <c r="L8989">
        <v>2309</v>
      </c>
      <c r="M8989" t="s">
        <v>1690</v>
      </c>
      <c r="N8989" t="s">
        <v>1717</v>
      </c>
      <c r="O8989">
        <v>0</v>
      </c>
      <c r="P8989" t="s">
        <v>1423</v>
      </c>
      <c r="Q8989">
        <v>20021201</v>
      </c>
      <c r="R8989">
        <v>891012369</v>
      </c>
    </row>
    <row r="8990" spans="1:18">
      <c r="A8990" t="s">
        <v>1714</v>
      </c>
      <c r="B8990" t="s">
        <v>1741</v>
      </c>
      <c r="C8990">
        <v>201007</v>
      </c>
      <c r="D8990">
        <v>31</v>
      </c>
      <c r="E8990" t="s">
        <v>1212</v>
      </c>
      <c r="F8990">
        <v>7728</v>
      </c>
      <c r="G8990">
        <v>16069</v>
      </c>
      <c r="H8990">
        <v>76336</v>
      </c>
      <c r="I8990">
        <v>43112080100</v>
      </c>
      <c r="J8990">
        <v>9</v>
      </c>
      <c r="K8990" t="s">
        <v>1742</v>
      </c>
      <c r="L8990">
        <v>2309</v>
      </c>
      <c r="M8990" t="s">
        <v>1690</v>
      </c>
      <c r="N8990" t="s">
        <v>1717</v>
      </c>
      <c r="O8990">
        <v>0</v>
      </c>
      <c r="P8990" t="s">
        <v>1423</v>
      </c>
      <c r="Q8990">
        <v>20100325</v>
      </c>
      <c r="R8990">
        <v>891012369</v>
      </c>
    </row>
    <row r="8991" spans="1:18">
      <c r="A8991" t="s">
        <v>1731</v>
      </c>
      <c r="B8991" t="s">
        <v>1732</v>
      </c>
      <c r="C8991">
        <v>201007</v>
      </c>
      <c r="D8991">
        <v>31</v>
      </c>
      <c r="E8991" t="s">
        <v>1212</v>
      </c>
      <c r="F8991">
        <v>5322</v>
      </c>
      <c r="G8991">
        <v>17246</v>
      </c>
      <c r="H8991">
        <v>54451</v>
      </c>
      <c r="I8991">
        <v>43112079900</v>
      </c>
      <c r="J8991">
        <v>9</v>
      </c>
      <c r="K8991" t="s">
        <v>1733</v>
      </c>
      <c r="L8991">
        <v>2309</v>
      </c>
      <c r="M8991" t="s">
        <v>1690</v>
      </c>
      <c r="N8991" t="s">
        <v>1717</v>
      </c>
      <c r="O8991">
        <v>0</v>
      </c>
      <c r="P8991" t="s">
        <v>1423</v>
      </c>
      <c r="Q8991">
        <v>20090512</v>
      </c>
      <c r="R8991">
        <v>891012369</v>
      </c>
    </row>
    <row r="8992" spans="1:18">
      <c r="A8992" t="s">
        <v>1734</v>
      </c>
      <c r="B8992" t="s">
        <v>1735</v>
      </c>
      <c r="C8992">
        <v>201007</v>
      </c>
      <c r="D8992">
        <v>31</v>
      </c>
      <c r="E8992" t="s">
        <v>1212</v>
      </c>
      <c r="F8992">
        <v>5636</v>
      </c>
      <c r="G8992">
        <v>0</v>
      </c>
      <c r="H8992">
        <v>794</v>
      </c>
      <c r="I8992">
        <v>43112067301</v>
      </c>
      <c r="J8992">
        <v>9</v>
      </c>
      <c r="K8992" t="s">
        <v>1716</v>
      </c>
      <c r="L8992">
        <v>2309</v>
      </c>
      <c r="M8992" t="s">
        <v>1690</v>
      </c>
      <c r="N8992" t="s">
        <v>1717</v>
      </c>
      <c r="O8992">
        <v>0</v>
      </c>
      <c r="P8992" t="s">
        <v>1423</v>
      </c>
      <c r="Q8992">
        <v>20050908</v>
      </c>
      <c r="R8992">
        <v>891012369</v>
      </c>
    </row>
    <row r="8993" spans="1:18">
      <c r="A8993" t="s">
        <v>1734</v>
      </c>
      <c r="B8993" t="s">
        <v>1736</v>
      </c>
      <c r="C8993">
        <v>201007</v>
      </c>
      <c r="D8993">
        <v>31</v>
      </c>
      <c r="E8993" t="s">
        <v>1212</v>
      </c>
      <c r="F8993">
        <v>2946</v>
      </c>
      <c r="G8993">
        <v>2412</v>
      </c>
      <c r="H8993">
        <v>1533</v>
      </c>
      <c r="I8993">
        <v>43112067402</v>
      </c>
      <c r="J8993">
        <v>9</v>
      </c>
      <c r="K8993" t="s">
        <v>1716</v>
      </c>
      <c r="L8993">
        <v>2309</v>
      </c>
      <c r="M8993" t="s">
        <v>1690</v>
      </c>
      <c r="N8993" t="s">
        <v>1717</v>
      </c>
      <c r="O8993">
        <v>0</v>
      </c>
      <c r="P8993" t="s">
        <v>1233</v>
      </c>
      <c r="Q8993">
        <v>20060624</v>
      </c>
      <c r="R8993">
        <v>891012369</v>
      </c>
    </row>
    <row r="8994" spans="1:18">
      <c r="A8994" t="s">
        <v>1734</v>
      </c>
      <c r="B8994" t="s">
        <v>1737</v>
      </c>
      <c r="C8994">
        <v>201007</v>
      </c>
      <c r="D8994">
        <v>31</v>
      </c>
      <c r="E8994" t="s">
        <v>1212</v>
      </c>
      <c r="F8994">
        <v>3476</v>
      </c>
      <c r="G8994">
        <v>3191</v>
      </c>
      <c r="H8994">
        <v>48173</v>
      </c>
      <c r="I8994">
        <v>43112068300</v>
      </c>
      <c r="J8994">
        <v>9</v>
      </c>
      <c r="K8994" t="s">
        <v>1716</v>
      </c>
      <c r="L8994">
        <v>2309</v>
      </c>
      <c r="M8994" t="s">
        <v>1690</v>
      </c>
      <c r="N8994" t="s">
        <v>1717</v>
      </c>
      <c r="O8994">
        <v>0</v>
      </c>
      <c r="P8994" t="s">
        <v>1393</v>
      </c>
      <c r="Q8994">
        <v>20100130</v>
      </c>
      <c r="R8994">
        <v>891012369</v>
      </c>
    </row>
    <row r="8995" spans="1:18">
      <c r="A8995" t="s">
        <v>1734</v>
      </c>
      <c r="B8995" t="s">
        <v>1738</v>
      </c>
      <c r="C8995">
        <v>201007</v>
      </c>
      <c r="D8995">
        <v>31</v>
      </c>
      <c r="E8995" t="s">
        <v>1212</v>
      </c>
      <c r="F8995">
        <v>4075</v>
      </c>
      <c r="G8995">
        <v>0</v>
      </c>
      <c r="H8995">
        <v>16419</v>
      </c>
      <c r="I8995">
        <v>43112068700</v>
      </c>
      <c r="J8995">
        <v>9</v>
      </c>
      <c r="K8995" t="s">
        <v>1716</v>
      </c>
      <c r="L8995">
        <v>2309</v>
      </c>
      <c r="M8995" t="s">
        <v>1690</v>
      </c>
      <c r="N8995" t="s">
        <v>1717</v>
      </c>
      <c r="O8995">
        <v>0</v>
      </c>
      <c r="P8995" t="s">
        <v>1423</v>
      </c>
      <c r="Q8995">
        <v>20050731</v>
      </c>
      <c r="R8995">
        <v>891012369</v>
      </c>
    </row>
    <row r="8996" spans="1:18">
      <c r="A8996" t="s">
        <v>1734</v>
      </c>
      <c r="B8996" t="s">
        <v>1738</v>
      </c>
      <c r="C8996">
        <v>201007</v>
      </c>
      <c r="D8996">
        <v>31</v>
      </c>
      <c r="E8996" t="s">
        <v>1212</v>
      </c>
      <c r="F8996">
        <v>5860</v>
      </c>
      <c r="G8996">
        <v>11870</v>
      </c>
      <c r="H8996">
        <v>72433</v>
      </c>
      <c r="I8996">
        <v>43112068700</v>
      </c>
      <c r="J8996">
        <v>9</v>
      </c>
      <c r="K8996" t="s">
        <v>1716</v>
      </c>
      <c r="L8996">
        <v>2309</v>
      </c>
      <c r="M8996" t="s">
        <v>1690</v>
      </c>
      <c r="N8996" t="s">
        <v>1717</v>
      </c>
      <c r="O8996">
        <v>0</v>
      </c>
      <c r="P8996" t="s">
        <v>1425</v>
      </c>
      <c r="Q8996">
        <v>20050613</v>
      </c>
      <c r="R8996">
        <v>891012369</v>
      </c>
    </row>
    <row r="8997" spans="1:18">
      <c r="A8997" t="s">
        <v>1734</v>
      </c>
      <c r="B8997" t="s">
        <v>1743</v>
      </c>
      <c r="C8997">
        <v>201007</v>
      </c>
      <c r="D8997">
        <v>5</v>
      </c>
      <c r="E8997" t="s">
        <v>1212</v>
      </c>
      <c r="F8997">
        <v>0</v>
      </c>
      <c r="G8997">
        <v>402</v>
      </c>
      <c r="H8997">
        <v>1770</v>
      </c>
      <c r="I8997">
        <v>43112069801</v>
      </c>
      <c r="J8997">
        <v>9</v>
      </c>
      <c r="K8997" t="s">
        <v>1716</v>
      </c>
      <c r="L8997">
        <v>2309</v>
      </c>
      <c r="M8997" t="s">
        <v>1690</v>
      </c>
      <c r="N8997" t="s">
        <v>1717</v>
      </c>
      <c r="O8997">
        <v>0</v>
      </c>
      <c r="P8997" t="s">
        <v>1423</v>
      </c>
      <c r="Q8997">
        <v>20050303</v>
      </c>
      <c r="R8997">
        <v>891012369</v>
      </c>
    </row>
    <row r="8998" spans="1:18">
      <c r="A8998" t="s">
        <v>1734</v>
      </c>
      <c r="B8998" t="s">
        <v>1739</v>
      </c>
      <c r="C8998">
        <v>201007</v>
      </c>
      <c r="D8998">
        <v>31</v>
      </c>
      <c r="E8998" t="s">
        <v>1212</v>
      </c>
      <c r="F8998">
        <v>2788</v>
      </c>
      <c r="G8998">
        <v>97</v>
      </c>
      <c r="H8998">
        <v>5081</v>
      </c>
      <c r="I8998">
        <v>43112071401</v>
      </c>
      <c r="J8998">
        <v>9</v>
      </c>
      <c r="K8998" t="s">
        <v>1716</v>
      </c>
      <c r="L8998">
        <v>2309</v>
      </c>
      <c r="M8998" t="s">
        <v>1690</v>
      </c>
      <c r="N8998" t="s">
        <v>1717</v>
      </c>
      <c r="O8998">
        <v>0</v>
      </c>
      <c r="P8998" t="s">
        <v>1207</v>
      </c>
      <c r="Q8998">
        <v>20020729</v>
      </c>
      <c r="R8998">
        <v>891012369</v>
      </c>
    </row>
    <row r="8999" spans="1:18">
      <c r="A8999" t="s">
        <v>1714</v>
      </c>
      <c r="B8999" t="s">
        <v>1725</v>
      </c>
      <c r="C8999">
        <v>201008</v>
      </c>
      <c r="D8999">
        <v>20</v>
      </c>
      <c r="E8999" t="s">
        <v>1212</v>
      </c>
      <c r="F8999">
        <v>290</v>
      </c>
      <c r="G8999">
        <v>1518</v>
      </c>
      <c r="H8999">
        <v>29534</v>
      </c>
      <c r="I8999">
        <v>43112066602</v>
      </c>
      <c r="J8999">
        <v>9</v>
      </c>
      <c r="K8999" t="s">
        <v>1716</v>
      </c>
      <c r="L8999">
        <v>2309</v>
      </c>
      <c r="M8999" t="s">
        <v>1690</v>
      </c>
      <c r="N8999" t="s">
        <v>1717</v>
      </c>
      <c r="O8999">
        <v>0</v>
      </c>
      <c r="P8999" t="s">
        <v>1425</v>
      </c>
      <c r="Q8999">
        <v>20060924</v>
      </c>
      <c r="R8999">
        <v>891012369</v>
      </c>
    </row>
    <row r="9000" spans="1:18">
      <c r="A9000" t="s">
        <v>1714</v>
      </c>
      <c r="B9000" t="s">
        <v>1726</v>
      </c>
      <c r="C9000">
        <v>201008</v>
      </c>
      <c r="D9000">
        <v>29</v>
      </c>
      <c r="E9000" t="s">
        <v>1212</v>
      </c>
      <c r="F9000">
        <v>2837</v>
      </c>
      <c r="G9000">
        <v>6650</v>
      </c>
      <c r="H9000">
        <v>33512</v>
      </c>
      <c r="I9000">
        <v>43112067501</v>
      </c>
      <c r="J9000">
        <v>9</v>
      </c>
      <c r="K9000" t="s">
        <v>1716</v>
      </c>
      <c r="L9000">
        <v>2309</v>
      </c>
      <c r="M9000" t="s">
        <v>1690</v>
      </c>
      <c r="N9000" t="s">
        <v>1717</v>
      </c>
      <c r="O9000">
        <v>0</v>
      </c>
      <c r="P9000" t="s">
        <v>1425</v>
      </c>
      <c r="Q9000">
        <v>20021009</v>
      </c>
      <c r="R9000">
        <v>891012369</v>
      </c>
    </row>
    <row r="9001" spans="1:18">
      <c r="A9001" t="s">
        <v>1714</v>
      </c>
      <c r="B9001" t="s">
        <v>1727</v>
      </c>
      <c r="C9001">
        <v>201008</v>
      </c>
      <c r="D9001">
        <v>31</v>
      </c>
      <c r="E9001" t="s">
        <v>1212</v>
      </c>
      <c r="F9001">
        <v>8425</v>
      </c>
      <c r="G9001">
        <v>1890</v>
      </c>
      <c r="H9001">
        <v>25968</v>
      </c>
      <c r="I9001">
        <v>43112068501</v>
      </c>
      <c r="J9001">
        <v>9</v>
      </c>
      <c r="K9001" t="s">
        <v>1716</v>
      </c>
      <c r="L9001">
        <v>2309</v>
      </c>
      <c r="M9001" t="s">
        <v>1690</v>
      </c>
      <c r="N9001" t="s">
        <v>1717</v>
      </c>
      <c r="O9001">
        <v>0</v>
      </c>
      <c r="P9001" t="s">
        <v>1207</v>
      </c>
      <c r="Q9001">
        <v>20020827</v>
      </c>
      <c r="R9001">
        <v>891012369</v>
      </c>
    </row>
    <row r="9002" spans="1:18">
      <c r="A9002" t="s">
        <v>1714</v>
      </c>
      <c r="B9002" t="s">
        <v>1728</v>
      </c>
      <c r="C9002">
        <v>201008</v>
      </c>
      <c r="D9002">
        <v>31</v>
      </c>
      <c r="E9002" t="s">
        <v>1212</v>
      </c>
      <c r="F9002">
        <v>2476</v>
      </c>
      <c r="G9002">
        <v>16899</v>
      </c>
      <c r="H9002">
        <v>1692</v>
      </c>
      <c r="I9002">
        <v>43112069901</v>
      </c>
      <c r="J9002">
        <v>9</v>
      </c>
      <c r="K9002" t="s">
        <v>1716</v>
      </c>
      <c r="L9002">
        <v>2309</v>
      </c>
      <c r="M9002" t="s">
        <v>1690</v>
      </c>
      <c r="N9002" t="s">
        <v>1717</v>
      </c>
      <c r="O9002">
        <v>0</v>
      </c>
      <c r="P9002" t="s">
        <v>1207</v>
      </c>
      <c r="Q9002">
        <v>20061127</v>
      </c>
      <c r="R9002">
        <v>891012369</v>
      </c>
    </row>
    <row r="9003" spans="1:18">
      <c r="A9003" t="s">
        <v>1714</v>
      </c>
      <c r="B9003" t="s">
        <v>1729</v>
      </c>
      <c r="C9003">
        <v>201008</v>
      </c>
      <c r="D9003">
        <v>29</v>
      </c>
      <c r="E9003" t="s">
        <v>1212</v>
      </c>
      <c r="F9003">
        <v>1010</v>
      </c>
      <c r="G9003">
        <v>1554</v>
      </c>
      <c r="H9003">
        <v>24898</v>
      </c>
      <c r="I9003">
        <v>43112074700</v>
      </c>
      <c r="J9003">
        <v>9</v>
      </c>
      <c r="K9003" t="s">
        <v>1716</v>
      </c>
      <c r="L9003">
        <v>2309</v>
      </c>
      <c r="M9003" t="s">
        <v>1690</v>
      </c>
      <c r="N9003" t="s">
        <v>1717</v>
      </c>
      <c r="O9003">
        <v>0</v>
      </c>
      <c r="P9003" t="s">
        <v>1425</v>
      </c>
      <c r="Q9003">
        <v>19960701</v>
      </c>
      <c r="R9003">
        <v>891012369</v>
      </c>
    </row>
    <row r="9004" spans="1:18">
      <c r="A9004" t="s">
        <v>1714</v>
      </c>
      <c r="B9004" t="s">
        <v>1730</v>
      </c>
      <c r="C9004">
        <v>201008</v>
      </c>
      <c r="D9004">
        <v>30</v>
      </c>
      <c r="E9004" t="s">
        <v>1212</v>
      </c>
      <c r="F9004">
        <v>6199</v>
      </c>
      <c r="G9004">
        <v>2478</v>
      </c>
      <c r="H9004">
        <v>64676</v>
      </c>
      <c r="I9004">
        <v>43112078000</v>
      </c>
      <c r="J9004">
        <v>9</v>
      </c>
      <c r="K9004" t="s">
        <v>1716</v>
      </c>
      <c r="L9004">
        <v>2309</v>
      </c>
      <c r="M9004" t="s">
        <v>1690</v>
      </c>
      <c r="N9004" t="s">
        <v>1717</v>
      </c>
      <c r="O9004">
        <v>0</v>
      </c>
      <c r="P9004" t="s">
        <v>1423</v>
      </c>
      <c r="Q9004">
        <v>20021201</v>
      </c>
      <c r="R9004">
        <v>891012369</v>
      </c>
    </row>
    <row r="9005" spans="1:18">
      <c r="A9005" t="s">
        <v>1714</v>
      </c>
      <c r="B9005" t="s">
        <v>1741</v>
      </c>
      <c r="C9005">
        <v>201008</v>
      </c>
      <c r="D9005">
        <v>29</v>
      </c>
      <c r="E9005" t="s">
        <v>1212</v>
      </c>
      <c r="F9005">
        <v>7285</v>
      </c>
      <c r="G9005">
        <v>12002</v>
      </c>
      <c r="H9005">
        <v>67359</v>
      </c>
      <c r="I9005">
        <v>43112080100</v>
      </c>
      <c r="J9005">
        <v>9</v>
      </c>
      <c r="K9005" t="s">
        <v>1742</v>
      </c>
      <c r="L9005">
        <v>2309</v>
      </c>
      <c r="M9005" t="s">
        <v>1690</v>
      </c>
      <c r="N9005" t="s">
        <v>1717</v>
      </c>
      <c r="O9005">
        <v>0</v>
      </c>
      <c r="P9005" t="s">
        <v>1423</v>
      </c>
      <c r="Q9005">
        <v>20100325</v>
      </c>
      <c r="R9005">
        <v>891012369</v>
      </c>
    </row>
    <row r="9006" spans="1:18">
      <c r="A9006" t="s">
        <v>1731</v>
      </c>
      <c r="B9006" t="s">
        <v>1732</v>
      </c>
      <c r="C9006">
        <v>201008</v>
      </c>
      <c r="D9006">
        <v>29</v>
      </c>
      <c r="E9006" t="s">
        <v>1212</v>
      </c>
      <c r="F9006">
        <v>4698</v>
      </c>
      <c r="G9006">
        <v>15807</v>
      </c>
      <c r="H9006">
        <v>51722</v>
      </c>
      <c r="I9006">
        <v>43112079900</v>
      </c>
      <c r="J9006">
        <v>9</v>
      </c>
      <c r="K9006" t="s">
        <v>1733</v>
      </c>
      <c r="L9006">
        <v>2309</v>
      </c>
      <c r="M9006" t="s">
        <v>1690</v>
      </c>
      <c r="N9006" t="s">
        <v>1717</v>
      </c>
      <c r="O9006">
        <v>0</v>
      </c>
      <c r="P9006" t="s">
        <v>1423</v>
      </c>
      <c r="Q9006">
        <v>20090512</v>
      </c>
      <c r="R9006">
        <v>891012369</v>
      </c>
    </row>
    <row r="9007" spans="1:18">
      <c r="A9007" t="s">
        <v>1734</v>
      </c>
      <c r="B9007" t="s">
        <v>1735</v>
      </c>
      <c r="C9007">
        <v>201008</v>
      </c>
      <c r="D9007">
        <v>31</v>
      </c>
      <c r="E9007" t="s">
        <v>1212</v>
      </c>
      <c r="F9007">
        <v>6597</v>
      </c>
      <c r="G9007">
        <v>0</v>
      </c>
      <c r="H9007">
        <v>1355</v>
      </c>
      <c r="I9007">
        <v>43112067301</v>
      </c>
      <c r="J9007">
        <v>9</v>
      </c>
      <c r="K9007" t="s">
        <v>1716</v>
      </c>
      <c r="L9007">
        <v>2309</v>
      </c>
      <c r="M9007" t="s">
        <v>1690</v>
      </c>
      <c r="N9007" t="s">
        <v>1717</v>
      </c>
      <c r="O9007">
        <v>0</v>
      </c>
      <c r="P9007" t="s">
        <v>1423</v>
      </c>
      <c r="Q9007">
        <v>20050908</v>
      </c>
      <c r="R9007">
        <v>891012369</v>
      </c>
    </row>
    <row r="9008" spans="1:18">
      <c r="A9008" t="s">
        <v>1734</v>
      </c>
      <c r="B9008" t="s">
        <v>1736</v>
      </c>
      <c r="C9008">
        <v>201008</v>
      </c>
      <c r="D9008">
        <v>31</v>
      </c>
      <c r="E9008" t="s">
        <v>1212</v>
      </c>
      <c r="F9008">
        <v>3238</v>
      </c>
      <c r="G9008">
        <v>2318</v>
      </c>
      <c r="H9008">
        <v>1707</v>
      </c>
      <c r="I9008">
        <v>43112067402</v>
      </c>
      <c r="J9008">
        <v>9</v>
      </c>
      <c r="K9008" t="s">
        <v>1716</v>
      </c>
      <c r="L9008">
        <v>2309</v>
      </c>
      <c r="M9008" t="s">
        <v>1690</v>
      </c>
      <c r="N9008" t="s">
        <v>1717</v>
      </c>
      <c r="O9008">
        <v>0</v>
      </c>
      <c r="P9008" t="s">
        <v>1233</v>
      </c>
      <c r="Q9008">
        <v>20060624</v>
      </c>
      <c r="R9008">
        <v>891012369</v>
      </c>
    </row>
    <row r="9009" spans="1:18">
      <c r="A9009" t="s">
        <v>1734</v>
      </c>
      <c r="B9009" t="s">
        <v>1737</v>
      </c>
      <c r="C9009">
        <v>201008</v>
      </c>
      <c r="D9009">
        <v>29</v>
      </c>
      <c r="E9009" t="s">
        <v>1212</v>
      </c>
      <c r="F9009">
        <v>2971</v>
      </c>
      <c r="G9009">
        <v>2571</v>
      </c>
      <c r="H9009">
        <v>38863</v>
      </c>
      <c r="I9009">
        <v>43112068300</v>
      </c>
      <c r="J9009">
        <v>9</v>
      </c>
      <c r="K9009" t="s">
        <v>1716</v>
      </c>
      <c r="L9009">
        <v>2309</v>
      </c>
      <c r="M9009" t="s">
        <v>1690</v>
      </c>
      <c r="N9009" t="s">
        <v>1717</v>
      </c>
      <c r="O9009">
        <v>0</v>
      </c>
      <c r="P9009" t="s">
        <v>1393</v>
      </c>
      <c r="Q9009">
        <v>20100130</v>
      </c>
      <c r="R9009">
        <v>891012369</v>
      </c>
    </row>
    <row r="9010" spans="1:18">
      <c r="A9010" t="s">
        <v>1734</v>
      </c>
      <c r="B9010" t="s">
        <v>1738</v>
      </c>
      <c r="C9010">
        <v>201008</v>
      </c>
      <c r="D9010">
        <v>29</v>
      </c>
      <c r="E9010" t="s">
        <v>1212</v>
      </c>
      <c r="F9010">
        <v>3641</v>
      </c>
      <c r="G9010">
        <v>0</v>
      </c>
      <c r="H9010">
        <v>23181</v>
      </c>
      <c r="I9010">
        <v>43112068700</v>
      </c>
      <c r="J9010">
        <v>9</v>
      </c>
      <c r="K9010" t="s">
        <v>1716</v>
      </c>
      <c r="L9010">
        <v>2309</v>
      </c>
      <c r="M9010" t="s">
        <v>1690</v>
      </c>
      <c r="N9010" t="s">
        <v>1717</v>
      </c>
      <c r="O9010">
        <v>0</v>
      </c>
      <c r="P9010" t="s">
        <v>1423</v>
      </c>
      <c r="Q9010">
        <v>20050731</v>
      </c>
      <c r="R9010">
        <v>891012369</v>
      </c>
    </row>
    <row r="9011" spans="1:18">
      <c r="A9011" t="s">
        <v>1734</v>
      </c>
      <c r="B9011" t="s">
        <v>1738</v>
      </c>
      <c r="C9011">
        <v>201008</v>
      </c>
      <c r="D9011">
        <v>29</v>
      </c>
      <c r="E9011" t="s">
        <v>1212</v>
      </c>
      <c r="F9011">
        <v>4931</v>
      </c>
      <c r="G9011">
        <v>8178</v>
      </c>
      <c r="H9011">
        <v>58259</v>
      </c>
      <c r="I9011">
        <v>43112068700</v>
      </c>
      <c r="J9011">
        <v>9</v>
      </c>
      <c r="K9011" t="s">
        <v>1716</v>
      </c>
      <c r="L9011">
        <v>2309</v>
      </c>
      <c r="M9011" t="s">
        <v>1690</v>
      </c>
      <c r="N9011" t="s">
        <v>1717</v>
      </c>
      <c r="O9011">
        <v>0</v>
      </c>
      <c r="P9011" t="s">
        <v>1425</v>
      </c>
      <c r="Q9011">
        <v>20050613</v>
      </c>
      <c r="R9011">
        <v>891012369</v>
      </c>
    </row>
    <row r="9012" spans="1:18">
      <c r="A9012" t="s">
        <v>1734</v>
      </c>
      <c r="B9012" t="s">
        <v>1743</v>
      </c>
      <c r="C9012">
        <v>201008</v>
      </c>
      <c r="D9012">
        <v>30</v>
      </c>
      <c r="E9012" t="s">
        <v>1212</v>
      </c>
      <c r="F9012">
        <v>753</v>
      </c>
      <c r="G9012">
        <v>735</v>
      </c>
      <c r="H9012">
        <v>16326</v>
      </c>
      <c r="I9012">
        <v>43112069801</v>
      </c>
      <c r="J9012">
        <v>9</v>
      </c>
      <c r="K9012" t="s">
        <v>1716</v>
      </c>
      <c r="L9012">
        <v>2309</v>
      </c>
      <c r="M9012" t="s">
        <v>1690</v>
      </c>
      <c r="N9012" t="s">
        <v>1717</v>
      </c>
      <c r="O9012">
        <v>0</v>
      </c>
      <c r="P9012" t="s">
        <v>1423</v>
      </c>
      <c r="Q9012">
        <v>20050303</v>
      </c>
      <c r="R9012">
        <v>891012369</v>
      </c>
    </row>
    <row r="9013" spans="1:18">
      <c r="A9013" t="s">
        <v>1734</v>
      </c>
      <c r="B9013" t="s">
        <v>1739</v>
      </c>
      <c r="C9013">
        <v>201008</v>
      </c>
      <c r="D9013">
        <v>31</v>
      </c>
      <c r="E9013" t="s">
        <v>1212</v>
      </c>
      <c r="F9013">
        <v>2767</v>
      </c>
      <c r="G9013">
        <v>11</v>
      </c>
      <c r="H9013">
        <v>7513</v>
      </c>
      <c r="I9013">
        <v>43112071401</v>
      </c>
      <c r="J9013">
        <v>9</v>
      </c>
      <c r="K9013" t="s">
        <v>1716</v>
      </c>
      <c r="L9013">
        <v>2309</v>
      </c>
      <c r="M9013" t="s">
        <v>1690</v>
      </c>
      <c r="N9013" t="s">
        <v>1717</v>
      </c>
      <c r="O9013">
        <v>0</v>
      </c>
      <c r="P9013" t="s">
        <v>1207</v>
      </c>
      <c r="Q9013">
        <v>20020729</v>
      </c>
      <c r="R9013">
        <v>891012369</v>
      </c>
    </row>
    <row r="9014" spans="1:18">
      <c r="A9014" t="s">
        <v>1714</v>
      </c>
      <c r="B9014" t="s">
        <v>1725</v>
      </c>
      <c r="C9014">
        <v>201009</v>
      </c>
      <c r="D9014">
        <v>5</v>
      </c>
      <c r="E9014" t="s">
        <v>1212</v>
      </c>
      <c r="F9014">
        <v>52</v>
      </c>
      <c r="G9014">
        <v>384</v>
      </c>
      <c r="H9014">
        <v>5437</v>
      </c>
      <c r="I9014">
        <v>43112066602</v>
      </c>
      <c r="J9014">
        <v>9</v>
      </c>
      <c r="K9014" t="s">
        <v>1716</v>
      </c>
      <c r="L9014">
        <v>2309</v>
      </c>
      <c r="M9014" t="s">
        <v>1690</v>
      </c>
      <c r="N9014" t="s">
        <v>1717</v>
      </c>
      <c r="O9014">
        <v>0</v>
      </c>
      <c r="P9014" t="s">
        <v>1425</v>
      </c>
      <c r="Q9014">
        <v>20060924</v>
      </c>
      <c r="R9014">
        <v>891012369</v>
      </c>
    </row>
    <row r="9015" spans="1:18">
      <c r="A9015" t="s">
        <v>1714</v>
      </c>
      <c r="B9015" t="s">
        <v>1726</v>
      </c>
      <c r="C9015">
        <v>201009</v>
      </c>
      <c r="D9015">
        <v>30</v>
      </c>
      <c r="E9015" t="s">
        <v>1212</v>
      </c>
      <c r="F9015">
        <v>3096</v>
      </c>
      <c r="G9015">
        <v>6096</v>
      </c>
      <c r="H9015">
        <v>36025</v>
      </c>
      <c r="I9015">
        <v>43112067501</v>
      </c>
      <c r="J9015">
        <v>9</v>
      </c>
      <c r="K9015" t="s">
        <v>1716</v>
      </c>
      <c r="L9015">
        <v>2309</v>
      </c>
      <c r="M9015" t="s">
        <v>1690</v>
      </c>
      <c r="N9015" t="s">
        <v>1717</v>
      </c>
      <c r="O9015">
        <v>0</v>
      </c>
      <c r="P9015" t="s">
        <v>1425</v>
      </c>
      <c r="Q9015">
        <v>20021009</v>
      </c>
      <c r="R9015">
        <v>891012369</v>
      </c>
    </row>
    <row r="9016" spans="1:18">
      <c r="A9016" t="s">
        <v>1714</v>
      </c>
      <c r="B9016" t="s">
        <v>1727</v>
      </c>
      <c r="C9016">
        <v>201009</v>
      </c>
      <c r="D9016">
        <v>30</v>
      </c>
      <c r="E9016" t="s">
        <v>1212</v>
      </c>
      <c r="F9016">
        <v>7053</v>
      </c>
      <c r="G9016">
        <v>1631</v>
      </c>
      <c r="H9016">
        <v>23050</v>
      </c>
      <c r="I9016">
        <v>43112068501</v>
      </c>
      <c r="J9016">
        <v>9</v>
      </c>
      <c r="K9016" t="s">
        <v>1716</v>
      </c>
      <c r="L9016">
        <v>2309</v>
      </c>
      <c r="M9016" t="s">
        <v>1690</v>
      </c>
      <c r="N9016" t="s">
        <v>1717</v>
      </c>
      <c r="O9016">
        <v>0</v>
      </c>
      <c r="P9016" t="s">
        <v>1207</v>
      </c>
      <c r="Q9016">
        <v>20020827</v>
      </c>
      <c r="R9016">
        <v>891012369</v>
      </c>
    </row>
    <row r="9017" spans="1:18">
      <c r="A9017" t="s">
        <v>1714</v>
      </c>
      <c r="B9017" t="s">
        <v>1728</v>
      </c>
      <c r="C9017">
        <v>201009</v>
      </c>
      <c r="D9017">
        <v>30</v>
      </c>
      <c r="E9017" t="s">
        <v>1212</v>
      </c>
      <c r="F9017">
        <v>2192</v>
      </c>
      <c r="G9017">
        <v>14746</v>
      </c>
      <c r="H9017">
        <v>1543</v>
      </c>
      <c r="I9017">
        <v>43112069901</v>
      </c>
      <c r="J9017">
        <v>9</v>
      </c>
      <c r="K9017" t="s">
        <v>1716</v>
      </c>
      <c r="L9017">
        <v>2309</v>
      </c>
      <c r="M9017" t="s">
        <v>1690</v>
      </c>
      <c r="N9017" t="s">
        <v>1717</v>
      </c>
      <c r="O9017">
        <v>0</v>
      </c>
      <c r="P9017" t="s">
        <v>1207</v>
      </c>
      <c r="Q9017">
        <v>20061127</v>
      </c>
      <c r="R9017">
        <v>891012369</v>
      </c>
    </row>
    <row r="9018" spans="1:18">
      <c r="A9018" t="s">
        <v>1714</v>
      </c>
      <c r="B9018" t="s">
        <v>1729</v>
      </c>
      <c r="C9018">
        <v>201009</v>
      </c>
      <c r="D9018">
        <v>30</v>
      </c>
      <c r="E9018" t="s">
        <v>1212</v>
      </c>
      <c r="F9018">
        <v>1116</v>
      </c>
      <c r="G9018">
        <v>1105</v>
      </c>
      <c r="H9018">
        <v>28257</v>
      </c>
      <c r="I9018">
        <v>43112074700</v>
      </c>
      <c r="J9018">
        <v>9</v>
      </c>
      <c r="K9018" t="s">
        <v>1716</v>
      </c>
      <c r="L9018">
        <v>2309</v>
      </c>
      <c r="M9018" t="s">
        <v>1690</v>
      </c>
      <c r="N9018" t="s">
        <v>1717</v>
      </c>
      <c r="O9018">
        <v>0</v>
      </c>
      <c r="P9018" t="s">
        <v>1425</v>
      </c>
      <c r="Q9018">
        <v>19960701</v>
      </c>
      <c r="R9018">
        <v>891012369</v>
      </c>
    </row>
    <row r="9019" spans="1:18">
      <c r="A9019" t="s">
        <v>1714</v>
      </c>
      <c r="B9019" t="s">
        <v>1730</v>
      </c>
      <c r="C9019">
        <v>201009</v>
      </c>
      <c r="D9019">
        <v>30</v>
      </c>
      <c r="E9019" t="s">
        <v>1212</v>
      </c>
      <c r="F9019">
        <v>9003</v>
      </c>
      <c r="G9019">
        <v>1947</v>
      </c>
      <c r="H9019">
        <v>64181</v>
      </c>
      <c r="I9019">
        <v>43112078000</v>
      </c>
      <c r="J9019">
        <v>9</v>
      </c>
      <c r="K9019" t="s">
        <v>1716</v>
      </c>
      <c r="L9019">
        <v>2309</v>
      </c>
      <c r="M9019" t="s">
        <v>1690</v>
      </c>
      <c r="N9019" t="s">
        <v>1717</v>
      </c>
      <c r="O9019">
        <v>0</v>
      </c>
      <c r="P9019" t="s">
        <v>1423</v>
      </c>
      <c r="Q9019">
        <v>20021201</v>
      </c>
      <c r="R9019">
        <v>891012369</v>
      </c>
    </row>
    <row r="9020" spans="1:18">
      <c r="A9020" t="s">
        <v>1714</v>
      </c>
      <c r="B9020" t="s">
        <v>1741</v>
      </c>
      <c r="C9020">
        <v>201009</v>
      </c>
      <c r="D9020">
        <v>30</v>
      </c>
      <c r="E9020" t="s">
        <v>1212</v>
      </c>
      <c r="F9020">
        <v>7287</v>
      </c>
      <c r="G9020">
        <v>10683</v>
      </c>
      <c r="H9020">
        <v>69943</v>
      </c>
      <c r="I9020">
        <v>43112080100</v>
      </c>
      <c r="J9020">
        <v>9</v>
      </c>
      <c r="K9020" t="s">
        <v>1742</v>
      </c>
      <c r="L9020">
        <v>2309</v>
      </c>
      <c r="M9020" t="s">
        <v>1690</v>
      </c>
      <c r="N9020" t="s">
        <v>1717</v>
      </c>
      <c r="O9020">
        <v>0</v>
      </c>
      <c r="P9020" t="s">
        <v>1423</v>
      </c>
      <c r="Q9020">
        <v>20100325</v>
      </c>
      <c r="R9020">
        <v>891012369</v>
      </c>
    </row>
    <row r="9021" spans="1:18">
      <c r="A9021" t="s">
        <v>1731</v>
      </c>
      <c r="B9021" t="s">
        <v>1732</v>
      </c>
      <c r="C9021">
        <v>201009</v>
      </c>
      <c r="D9021">
        <v>30</v>
      </c>
      <c r="E9021" t="s">
        <v>1212</v>
      </c>
      <c r="F9021">
        <v>4872</v>
      </c>
      <c r="G9021">
        <v>14717</v>
      </c>
      <c r="H9021">
        <v>57538</v>
      </c>
      <c r="I9021">
        <v>43112079900</v>
      </c>
      <c r="J9021">
        <v>9</v>
      </c>
      <c r="K9021" t="s">
        <v>1733</v>
      </c>
      <c r="L9021">
        <v>2309</v>
      </c>
      <c r="M9021" t="s">
        <v>1690</v>
      </c>
      <c r="N9021" t="s">
        <v>1717</v>
      </c>
      <c r="O9021">
        <v>0</v>
      </c>
      <c r="P9021" t="s">
        <v>1423</v>
      </c>
      <c r="Q9021">
        <v>20090512</v>
      </c>
      <c r="R9021">
        <v>891012369</v>
      </c>
    </row>
    <row r="9022" spans="1:18">
      <c r="A9022" t="s">
        <v>1734</v>
      </c>
      <c r="B9022" t="s">
        <v>1735</v>
      </c>
      <c r="C9022">
        <v>201009</v>
      </c>
      <c r="D9022">
        <v>30</v>
      </c>
      <c r="E9022" t="s">
        <v>1212</v>
      </c>
      <c r="F9022">
        <v>6564</v>
      </c>
      <c r="G9022">
        <v>0</v>
      </c>
      <c r="H9022">
        <v>593</v>
      </c>
      <c r="I9022">
        <v>43112067301</v>
      </c>
      <c r="J9022">
        <v>9</v>
      </c>
      <c r="K9022" t="s">
        <v>1716</v>
      </c>
      <c r="L9022">
        <v>2309</v>
      </c>
      <c r="M9022" t="s">
        <v>1690</v>
      </c>
      <c r="N9022" t="s">
        <v>1717</v>
      </c>
      <c r="O9022">
        <v>0</v>
      </c>
      <c r="P9022" t="s">
        <v>1423</v>
      </c>
      <c r="Q9022">
        <v>20050908</v>
      </c>
      <c r="R9022">
        <v>891012369</v>
      </c>
    </row>
    <row r="9023" spans="1:18">
      <c r="A9023" t="s">
        <v>1734</v>
      </c>
      <c r="B9023" t="s">
        <v>1736</v>
      </c>
      <c r="C9023">
        <v>201009</v>
      </c>
      <c r="D9023">
        <v>30</v>
      </c>
      <c r="E9023" t="s">
        <v>1212</v>
      </c>
      <c r="F9023">
        <v>2642</v>
      </c>
      <c r="G9023">
        <v>1934</v>
      </c>
      <c r="H9023">
        <v>1436</v>
      </c>
      <c r="I9023">
        <v>43112067402</v>
      </c>
      <c r="J9023">
        <v>9</v>
      </c>
      <c r="K9023" t="s">
        <v>1716</v>
      </c>
      <c r="L9023">
        <v>2309</v>
      </c>
      <c r="M9023" t="s">
        <v>1690</v>
      </c>
      <c r="N9023" t="s">
        <v>1717</v>
      </c>
      <c r="O9023">
        <v>0</v>
      </c>
      <c r="P9023" t="s">
        <v>1233</v>
      </c>
      <c r="Q9023">
        <v>20060624</v>
      </c>
      <c r="R9023">
        <v>891012369</v>
      </c>
    </row>
    <row r="9024" spans="1:18">
      <c r="A9024" t="s">
        <v>1734</v>
      </c>
      <c r="B9024" t="s">
        <v>1737</v>
      </c>
      <c r="C9024">
        <v>201009</v>
      </c>
      <c r="D9024">
        <v>30</v>
      </c>
      <c r="E9024" t="s">
        <v>1212</v>
      </c>
      <c r="F9024">
        <v>3363</v>
      </c>
      <c r="G9024">
        <v>2794</v>
      </c>
      <c r="H9024">
        <v>47151</v>
      </c>
      <c r="I9024">
        <v>43112068300</v>
      </c>
      <c r="J9024">
        <v>9</v>
      </c>
      <c r="K9024" t="s">
        <v>1716</v>
      </c>
      <c r="L9024">
        <v>2309</v>
      </c>
      <c r="M9024" t="s">
        <v>1690</v>
      </c>
      <c r="N9024" t="s">
        <v>1717</v>
      </c>
      <c r="O9024">
        <v>0</v>
      </c>
      <c r="P9024" t="s">
        <v>1393</v>
      </c>
      <c r="Q9024">
        <v>20100130</v>
      </c>
      <c r="R9024">
        <v>891012369</v>
      </c>
    </row>
    <row r="9025" spans="1:18">
      <c r="A9025" t="s">
        <v>1734</v>
      </c>
      <c r="B9025" t="s">
        <v>1738</v>
      </c>
      <c r="C9025">
        <v>201009</v>
      </c>
      <c r="D9025">
        <v>30</v>
      </c>
      <c r="E9025" t="s">
        <v>1212</v>
      </c>
      <c r="F9025">
        <v>3733</v>
      </c>
      <c r="G9025">
        <v>0</v>
      </c>
      <c r="H9025">
        <v>10448</v>
      </c>
      <c r="I9025">
        <v>43112068700</v>
      </c>
      <c r="J9025">
        <v>9</v>
      </c>
      <c r="K9025" t="s">
        <v>1716</v>
      </c>
      <c r="L9025">
        <v>2309</v>
      </c>
      <c r="M9025" t="s">
        <v>1690</v>
      </c>
      <c r="N9025" t="s">
        <v>1717</v>
      </c>
      <c r="O9025">
        <v>0</v>
      </c>
      <c r="P9025" t="s">
        <v>1423</v>
      </c>
      <c r="Q9025">
        <v>20050731</v>
      </c>
      <c r="R9025">
        <v>891012369</v>
      </c>
    </row>
    <row r="9026" spans="1:18">
      <c r="A9026" t="s">
        <v>1734</v>
      </c>
      <c r="B9026" t="s">
        <v>1738</v>
      </c>
      <c r="C9026">
        <v>201009</v>
      </c>
      <c r="D9026">
        <v>30</v>
      </c>
      <c r="E9026" t="s">
        <v>1212</v>
      </c>
      <c r="F9026">
        <v>5728</v>
      </c>
      <c r="G9026">
        <v>7120</v>
      </c>
      <c r="H9026">
        <v>71588</v>
      </c>
      <c r="I9026">
        <v>43112068700</v>
      </c>
      <c r="J9026">
        <v>9</v>
      </c>
      <c r="K9026" t="s">
        <v>1716</v>
      </c>
      <c r="L9026">
        <v>2309</v>
      </c>
      <c r="M9026" t="s">
        <v>1690</v>
      </c>
      <c r="N9026" t="s">
        <v>1717</v>
      </c>
      <c r="O9026">
        <v>0</v>
      </c>
      <c r="P9026" t="s">
        <v>1425</v>
      </c>
      <c r="Q9026">
        <v>20050613</v>
      </c>
      <c r="R9026">
        <v>891012369</v>
      </c>
    </row>
    <row r="9027" spans="1:18">
      <c r="A9027" t="s">
        <v>1734</v>
      </c>
      <c r="B9027" t="s">
        <v>1743</v>
      </c>
      <c r="C9027">
        <v>201009</v>
      </c>
      <c r="D9027">
        <v>30</v>
      </c>
      <c r="E9027" t="s">
        <v>1212</v>
      </c>
      <c r="F9027">
        <v>643</v>
      </c>
      <c r="G9027">
        <v>2454</v>
      </c>
      <c r="H9027">
        <v>6898</v>
      </c>
      <c r="I9027">
        <v>43112069801</v>
      </c>
      <c r="J9027">
        <v>9</v>
      </c>
      <c r="K9027" t="s">
        <v>1716</v>
      </c>
      <c r="L9027">
        <v>2309</v>
      </c>
      <c r="M9027" t="s">
        <v>1690</v>
      </c>
      <c r="N9027" t="s">
        <v>1717</v>
      </c>
      <c r="O9027">
        <v>0</v>
      </c>
      <c r="P9027" t="s">
        <v>1423</v>
      </c>
      <c r="Q9027">
        <v>20050303</v>
      </c>
      <c r="R9027">
        <v>891012369</v>
      </c>
    </row>
    <row r="9028" spans="1:18">
      <c r="A9028" t="s">
        <v>1734</v>
      </c>
      <c r="B9028" t="s">
        <v>1739</v>
      </c>
      <c r="C9028">
        <v>201009</v>
      </c>
      <c r="D9028">
        <v>30</v>
      </c>
      <c r="E9028" t="s">
        <v>1212</v>
      </c>
      <c r="F9028">
        <v>2779</v>
      </c>
      <c r="G9028">
        <v>232</v>
      </c>
      <c r="H9028">
        <v>3354</v>
      </c>
      <c r="I9028">
        <v>43112071401</v>
      </c>
      <c r="J9028">
        <v>9</v>
      </c>
      <c r="K9028" t="s">
        <v>1716</v>
      </c>
      <c r="L9028">
        <v>2309</v>
      </c>
      <c r="M9028" t="s">
        <v>1690</v>
      </c>
      <c r="N9028" t="s">
        <v>1717</v>
      </c>
      <c r="O9028">
        <v>0</v>
      </c>
      <c r="P9028" t="s">
        <v>1207</v>
      </c>
      <c r="Q9028">
        <v>20020729</v>
      </c>
      <c r="R9028">
        <v>891012369</v>
      </c>
    </row>
    <row r="9029" spans="1:18">
      <c r="A9029" t="s">
        <v>1714</v>
      </c>
      <c r="B9029" t="s">
        <v>1724</v>
      </c>
      <c r="C9029">
        <v>201010</v>
      </c>
      <c r="D9029">
        <v>4</v>
      </c>
      <c r="E9029" t="s">
        <v>1212</v>
      </c>
      <c r="F9029">
        <v>0</v>
      </c>
      <c r="G9029">
        <v>132</v>
      </c>
      <c r="H9029">
        <v>0</v>
      </c>
      <c r="I9029">
        <v>43112066100</v>
      </c>
      <c r="J9029">
        <v>9</v>
      </c>
      <c r="K9029" t="s">
        <v>1716</v>
      </c>
      <c r="L9029">
        <v>2309</v>
      </c>
      <c r="M9029" t="s">
        <v>1690</v>
      </c>
      <c r="N9029" t="s">
        <v>1717</v>
      </c>
      <c r="O9029">
        <v>10372</v>
      </c>
      <c r="P9029" t="s">
        <v>1207</v>
      </c>
      <c r="Q9029">
        <v>19980615</v>
      </c>
      <c r="R9029">
        <v>891012369</v>
      </c>
    </row>
    <row r="9030" spans="1:18">
      <c r="A9030" t="s">
        <v>1714</v>
      </c>
      <c r="B9030" t="s">
        <v>1726</v>
      </c>
      <c r="C9030">
        <v>201010</v>
      </c>
      <c r="D9030">
        <v>31</v>
      </c>
      <c r="E9030" t="s">
        <v>1212</v>
      </c>
      <c r="F9030">
        <v>3364</v>
      </c>
      <c r="G9030">
        <v>7012</v>
      </c>
      <c r="H9030">
        <v>35882</v>
      </c>
      <c r="I9030">
        <v>43112067501</v>
      </c>
      <c r="J9030">
        <v>9</v>
      </c>
      <c r="K9030" t="s">
        <v>1716</v>
      </c>
      <c r="L9030">
        <v>2309</v>
      </c>
      <c r="M9030" t="s">
        <v>1690</v>
      </c>
      <c r="N9030" t="s">
        <v>1717</v>
      </c>
      <c r="O9030">
        <v>0</v>
      </c>
      <c r="P9030" t="s">
        <v>1425</v>
      </c>
      <c r="Q9030">
        <v>20021009</v>
      </c>
      <c r="R9030">
        <v>891012369</v>
      </c>
    </row>
    <row r="9031" spans="1:18">
      <c r="A9031" t="s">
        <v>1714</v>
      </c>
      <c r="B9031" t="s">
        <v>1727</v>
      </c>
      <c r="C9031">
        <v>201010</v>
      </c>
      <c r="D9031">
        <v>31</v>
      </c>
      <c r="E9031" t="s">
        <v>1212</v>
      </c>
      <c r="F9031">
        <v>6670</v>
      </c>
      <c r="G9031">
        <v>2784</v>
      </c>
      <c r="H9031">
        <v>21120</v>
      </c>
      <c r="I9031">
        <v>43112068501</v>
      </c>
      <c r="J9031">
        <v>9</v>
      </c>
      <c r="K9031" t="s">
        <v>1716</v>
      </c>
      <c r="L9031">
        <v>2309</v>
      </c>
      <c r="M9031" t="s">
        <v>1690</v>
      </c>
      <c r="N9031" t="s">
        <v>1717</v>
      </c>
      <c r="O9031">
        <v>0</v>
      </c>
      <c r="P9031" t="s">
        <v>1207</v>
      </c>
      <c r="Q9031">
        <v>20020827</v>
      </c>
      <c r="R9031">
        <v>891012369</v>
      </c>
    </row>
    <row r="9032" spans="1:18">
      <c r="A9032" t="s">
        <v>1714</v>
      </c>
      <c r="B9032" t="s">
        <v>1728</v>
      </c>
      <c r="C9032">
        <v>201010</v>
      </c>
      <c r="D9032">
        <v>31</v>
      </c>
      <c r="E9032" t="s">
        <v>1212</v>
      </c>
      <c r="F9032">
        <v>2457</v>
      </c>
      <c r="G9032">
        <v>14530</v>
      </c>
      <c r="H9032">
        <v>1574</v>
      </c>
      <c r="I9032">
        <v>43112069901</v>
      </c>
      <c r="J9032">
        <v>9</v>
      </c>
      <c r="K9032" t="s">
        <v>1716</v>
      </c>
      <c r="L9032">
        <v>2309</v>
      </c>
      <c r="M9032" t="s">
        <v>1690</v>
      </c>
      <c r="N9032" t="s">
        <v>1717</v>
      </c>
      <c r="O9032">
        <v>0</v>
      </c>
      <c r="P9032" t="s">
        <v>1207</v>
      </c>
      <c r="Q9032">
        <v>20061127</v>
      </c>
      <c r="R9032">
        <v>891012369</v>
      </c>
    </row>
    <row r="9033" spans="1:18">
      <c r="A9033" t="s">
        <v>1714</v>
      </c>
      <c r="B9033" t="s">
        <v>1729</v>
      </c>
      <c r="C9033">
        <v>201010</v>
      </c>
      <c r="D9033">
        <v>31</v>
      </c>
      <c r="E9033" t="s">
        <v>1212</v>
      </c>
      <c r="F9033">
        <v>987</v>
      </c>
      <c r="G9033">
        <v>1018</v>
      </c>
      <c r="H9033">
        <v>24804</v>
      </c>
      <c r="I9033">
        <v>43112074700</v>
      </c>
      <c r="J9033">
        <v>9</v>
      </c>
      <c r="K9033" t="s">
        <v>1716</v>
      </c>
      <c r="L9033">
        <v>2309</v>
      </c>
      <c r="M9033" t="s">
        <v>1690</v>
      </c>
      <c r="N9033" t="s">
        <v>1717</v>
      </c>
      <c r="O9033">
        <v>0</v>
      </c>
      <c r="P9033" t="s">
        <v>1425</v>
      </c>
      <c r="Q9033">
        <v>19960701</v>
      </c>
      <c r="R9033">
        <v>891012369</v>
      </c>
    </row>
    <row r="9034" spans="1:18">
      <c r="A9034" t="s">
        <v>1714</v>
      </c>
      <c r="B9034" t="s">
        <v>1730</v>
      </c>
      <c r="C9034">
        <v>201010</v>
      </c>
      <c r="D9034">
        <v>31</v>
      </c>
      <c r="E9034" t="s">
        <v>1212</v>
      </c>
      <c r="F9034">
        <v>6533</v>
      </c>
      <c r="G9034">
        <v>1291</v>
      </c>
      <c r="H9034">
        <v>65155</v>
      </c>
      <c r="I9034">
        <v>43112078000</v>
      </c>
      <c r="J9034">
        <v>9</v>
      </c>
      <c r="K9034" t="s">
        <v>1716</v>
      </c>
      <c r="L9034">
        <v>2309</v>
      </c>
      <c r="M9034" t="s">
        <v>1690</v>
      </c>
      <c r="N9034" t="s">
        <v>1717</v>
      </c>
      <c r="O9034">
        <v>0</v>
      </c>
      <c r="P9034" t="s">
        <v>1423</v>
      </c>
      <c r="Q9034">
        <v>20021201</v>
      </c>
      <c r="R9034">
        <v>891012369</v>
      </c>
    </row>
    <row r="9035" spans="1:18">
      <c r="A9035" t="s">
        <v>1714</v>
      </c>
      <c r="B9035" t="s">
        <v>1741</v>
      </c>
      <c r="C9035">
        <v>201010</v>
      </c>
      <c r="D9035">
        <v>31</v>
      </c>
      <c r="E9035" t="s">
        <v>1212</v>
      </c>
      <c r="F9035">
        <v>6292</v>
      </c>
      <c r="G9035">
        <v>9934</v>
      </c>
      <c r="H9035">
        <v>66590</v>
      </c>
      <c r="I9035">
        <v>43112080100</v>
      </c>
      <c r="J9035">
        <v>9</v>
      </c>
      <c r="K9035" t="s">
        <v>1742</v>
      </c>
      <c r="L9035">
        <v>2309</v>
      </c>
      <c r="M9035" t="s">
        <v>1690</v>
      </c>
      <c r="N9035" t="s">
        <v>1717</v>
      </c>
      <c r="O9035">
        <v>0</v>
      </c>
      <c r="P9035" t="s">
        <v>1423</v>
      </c>
      <c r="Q9035">
        <v>20100325</v>
      </c>
      <c r="R9035">
        <v>891012369</v>
      </c>
    </row>
    <row r="9036" spans="1:18">
      <c r="A9036" t="s">
        <v>1731</v>
      </c>
      <c r="B9036" t="s">
        <v>1732</v>
      </c>
      <c r="C9036">
        <v>201010</v>
      </c>
      <c r="D9036">
        <v>31</v>
      </c>
      <c r="E9036" t="s">
        <v>1212</v>
      </c>
      <c r="F9036">
        <v>4951</v>
      </c>
      <c r="G9036">
        <v>13639</v>
      </c>
      <c r="H9036">
        <v>56977</v>
      </c>
      <c r="I9036">
        <v>43112079900</v>
      </c>
      <c r="J9036">
        <v>9</v>
      </c>
      <c r="K9036" t="s">
        <v>1733</v>
      </c>
      <c r="L9036">
        <v>2309</v>
      </c>
      <c r="M9036" t="s">
        <v>1690</v>
      </c>
      <c r="N9036" t="s">
        <v>1717</v>
      </c>
      <c r="O9036">
        <v>0</v>
      </c>
      <c r="P9036" t="s">
        <v>1423</v>
      </c>
      <c r="Q9036">
        <v>20090512</v>
      </c>
      <c r="R9036">
        <v>891012369</v>
      </c>
    </row>
    <row r="9037" spans="1:18">
      <c r="A9037" t="s">
        <v>1734</v>
      </c>
      <c r="B9037" t="s">
        <v>1735</v>
      </c>
      <c r="C9037">
        <v>201010</v>
      </c>
      <c r="D9037">
        <v>31</v>
      </c>
      <c r="E9037" t="s">
        <v>1212</v>
      </c>
      <c r="F9037">
        <v>5718</v>
      </c>
      <c r="G9037">
        <v>0</v>
      </c>
      <c r="H9037">
        <v>525</v>
      </c>
      <c r="I9037">
        <v>43112067301</v>
      </c>
      <c r="J9037">
        <v>9</v>
      </c>
      <c r="K9037" t="s">
        <v>1716</v>
      </c>
      <c r="L9037">
        <v>2309</v>
      </c>
      <c r="M9037" t="s">
        <v>1690</v>
      </c>
      <c r="N9037" t="s">
        <v>1717</v>
      </c>
      <c r="O9037">
        <v>0</v>
      </c>
      <c r="P9037" t="s">
        <v>1423</v>
      </c>
      <c r="Q9037">
        <v>20050908</v>
      </c>
      <c r="R9037">
        <v>891012369</v>
      </c>
    </row>
    <row r="9038" spans="1:18">
      <c r="A9038" t="s">
        <v>1734</v>
      </c>
      <c r="B9038" t="s">
        <v>1736</v>
      </c>
      <c r="C9038">
        <v>201010</v>
      </c>
      <c r="D9038">
        <v>31</v>
      </c>
      <c r="E9038" t="s">
        <v>1212</v>
      </c>
      <c r="F9038">
        <v>2611</v>
      </c>
      <c r="G9038">
        <v>1925</v>
      </c>
      <c r="H9038">
        <v>1408</v>
      </c>
      <c r="I9038">
        <v>43112067402</v>
      </c>
      <c r="J9038">
        <v>9</v>
      </c>
      <c r="K9038" t="s">
        <v>1716</v>
      </c>
      <c r="L9038">
        <v>2309</v>
      </c>
      <c r="M9038" t="s">
        <v>1690</v>
      </c>
      <c r="N9038" t="s">
        <v>1717</v>
      </c>
      <c r="O9038">
        <v>0</v>
      </c>
      <c r="P9038" t="s">
        <v>1233</v>
      </c>
      <c r="Q9038">
        <v>20060624</v>
      </c>
      <c r="R9038">
        <v>891012369</v>
      </c>
    </row>
    <row r="9039" spans="1:18">
      <c r="A9039" t="s">
        <v>1734</v>
      </c>
      <c r="B9039" t="s">
        <v>1737</v>
      </c>
      <c r="C9039">
        <v>201010</v>
      </c>
      <c r="D9039">
        <v>31</v>
      </c>
      <c r="E9039" t="s">
        <v>1212</v>
      </c>
      <c r="F9039">
        <v>3161</v>
      </c>
      <c r="G9039">
        <v>2193</v>
      </c>
      <c r="H9039">
        <v>38650</v>
      </c>
      <c r="I9039">
        <v>43112068300</v>
      </c>
      <c r="J9039">
        <v>9</v>
      </c>
      <c r="K9039" t="s">
        <v>1716</v>
      </c>
      <c r="L9039">
        <v>2309</v>
      </c>
      <c r="M9039" t="s">
        <v>1690</v>
      </c>
      <c r="N9039" t="s">
        <v>1717</v>
      </c>
      <c r="O9039">
        <v>0</v>
      </c>
      <c r="P9039" t="s">
        <v>1393</v>
      </c>
      <c r="Q9039">
        <v>20100130</v>
      </c>
      <c r="R9039">
        <v>891012369</v>
      </c>
    </row>
    <row r="9040" spans="1:18">
      <c r="A9040" t="s">
        <v>1734</v>
      </c>
      <c r="B9040" t="s">
        <v>1738</v>
      </c>
      <c r="C9040">
        <v>201010</v>
      </c>
      <c r="D9040">
        <v>31</v>
      </c>
      <c r="E9040" t="s">
        <v>1212</v>
      </c>
      <c r="F9040">
        <v>2610</v>
      </c>
      <c r="G9040">
        <v>0</v>
      </c>
      <c r="H9040">
        <v>7160</v>
      </c>
      <c r="I9040">
        <v>43112068700</v>
      </c>
      <c r="J9040">
        <v>9</v>
      </c>
      <c r="K9040" t="s">
        <v>1716</v>
      </c>
      <c r="L9040">
        <v>2309</v>
      </c>
      <c r="M9040" t="s">
        <v>1690</v>
      </c>
      <c r="N9040" t="s">
        <v>1717</v>
      </c>
      <c r="O9040">
        <v>0</v>
      </c>
      <c r="P9040" t="s">
        <v>1423</v>
      </c>
      <c r="Q9040">
        <v>20050731</v>
      </c>
      <c r="R9040">
        <v>891012369</v>
      </c>
    </row>
    <row r="9041" spans="1:18">
      <c r="A9041" t="s">
        <v>1734</v>
      </c>
      <c r="B9041" t="s">
        <v>1738</v>
      </c>
      <c r="C9041">
        <v>201010</v>
      </c>
      <c r="D9041">
        <v>31</v>
      </c>
      <c r="E9041" t="s">
        <v>1212</v>
      </c>
      <c r="F9041">
        <v>4982</v>
      </c>
      <c r="G9041">
        <v>7712</v>
      </c>
      <c r="H9041">
        <v>66473</v>
      </c>
      <c r="I9041">
        <v>43112068700</v>
      </c>
      <c r="J9041">
        <v>9</v>
      </c>
      <c r="K9041" t="s">
        <v>1716</v>
      </c>
      <c r="L9041">
        <v>2309</v>
      </c>
      <c r="M9041" t="s">
        <v>1690</v>
      </c>
      <c r="N9041" t="s">
        <v>1717</v>
      </c>
      <c r="O9041">
        <v>0</v>
      </c>
      <c r="P9041" t="s">
        <v>1425</v>
      </c>
      <c r="Q9041">
        <v>20050613</v>
      </c>
      <c r="R9041">
        <v>891012369</v>
      </c>
    </row>
    <row r="9042" spans="1:18">
      <c r="A9042" t="s">
        <v>1734</v>
      </c>
      <c r="B9042" t="s">
        <v>1743</v>
      </c>
      <c r="C9042">
        <v>201010</v>
      </c>
      <c r="D9042">
        <v>31</v>
      </c>
      <c r="E9042" t="s">
        <v>1212</v>
      </c>
      <c r="F9042">
        <v>1565</v>
      </c>
      <c r="G9042">
        <v>2351</v>
      </c>
      <c r="H9042">
        <v>6673</v>
      </c>
      <c r="I9042">
        <v>43112069801</v>
      </c>
      <c r="J9042">
        <v>9</v>
      </c>
      <c r="K9042" t="s">
        <v>1716</v>
      </c>
      <c r="L9042">
        <v>2309</v>
      </c>
      <c r="M9042" t="s">
        <v>1690</v>
      </c>
      <c r="N9042" t="s">
        <v>1717</v>
      </c>
      <c r="O9042">
        <v>0</v>
      </c>
      <c r="P9042" t="s">
        <v>1423</v>
      </c>
      <c r="Q9042">
        <v>20050303</v>
      </c>
      <c r="R9042">
        <v>891012369</v>
      </c>
    </row>
    <row r="9043" spans="1:18">
      <c r="A9043" t="s">
        <v>1734</v>
      </c>
      <c r="B9043" t="s">
        <v>1739</v>
      </c>
      <c r="C9043">
        <v>201010</v>
      </c>
      <c r="D9043">
        <v>31</v>
      </c>
      <c r="E9043" t="s">
        <v>1212</v>
      </c>
      <c r="F9043">
        <v>2839</v>
      </c>
      <c r="G9043">
        <v>17</v>
      </c>
      <c r="H9043">
        <v>3249</v>
      </c>
      <c r="I9043">
        <v>43112071401</v>
      </c>
      <c r="J9043">
        <v>9</v>
      </c>
      <c r="K9043" t="s">
        <v>1716</v>
      </c>
      <c r="L9043">
        <v>2309</v>
      </c>
      <c r="M9043" t="s">
        <v>1690</v>
      </c>
      <c r="N9043" t="s">
        <v>1717</v>
      </c>
      <c r="O9043">
        <v>0</v>
      </c>
      <c r="P9043" t="s">
        <v>1207</v>
      </c>
      <c r="Q9043">
        <v>20020729</v>
      </c>
      <c r="R9043">
        <v>891012369</v>
      </c>
    </row>
    <row r="9044" spans="1:18">
      <c r="A9044" t="s">
        <v>1714</v>
      </c>
      <c r="B9044" t="s">
        <v>1724</v>
      </c>
      <c r="C9044">
        <v>201011</v>
      </c>
      <c r="D9044">
        <v>15</v>
      </c>
      <c r="E9044" t="s">
        <v>1212</v>
      </c>
      <c r="F9044">
        <v>0</v>
      </c>
      <c r="G9044">
        <v>4987</v>
      </c>
      <c r="H9044">
        <v>0</v>
      </c>
      <c r="I9044">
        <v>43112066100</v>
      </c>
      <c r="J9044">
        <v>9</v>
      </c>
      <c r="K9044" t="s">
        <v>1716</v>
      </c>
      <c r="L9044">
        <v>2309</v>
      </c>
      <c r="M9044" t="s">
        <v>1690</v>
      </c>
      <c r="N9044" t="s">
        <v>1717</v>
      </c>
      <c r="O9044">
        <v>11337</v>
      </c>
      <c r="P9044" t="s">
        <v>1207</v>
      </c>
      <c r="Q9044">
        <v>19980615</v>
      </c>
      <c r="R9044">
        <v>891012369</v>
      </c>
    </row>
    <row r="9045" spans="1:18">
      <c r="A9045" t="s">
        <v>1714</v>
      </c>
      <c r="B9045" t="s">
        <v>1725</v>
      </c>
      <c r="C9045">
        <v>201011</v>
      </c>
      <c r="D9045">
        <v>25</v>
      </c>
      <c r="E9045" t="s">
        <v>1212</v>
      </c>
      <c r="F9045">
        <v>440</v>
      </c>
      <c r="G9045">
        <v>741</v>
      </c>
      <c r="H9045">
        <v>45509</v>
      </c>
      <c r="I9045">
        <v>43112066602</v>
      </c>
      <c r="J9045">
        <v>9</v>
      </c>
      <c r="K9045" t="s">
        <v>1716</v>
      </c>
      <c r="L9045">
        <v>2309</v>
      </c>
      <c r="M9045" t="s">
        <v>1690</v>
      </c>
      <c r="N9045" t="s">
        <v>1717</v>
      </c>
      <c r="O9045">
        <v>0</v>
      </c>
      <c r="P9045" t="s">
        <v>1425</v>
      </c>
      <c r="Q9045">
        <v>20060924</v>
      </c>
      <c r="R9045">
        <v>891012369</v>
      </c>
    </row>
    <row r="9046" spans="1:18">
      <c r="A9046" t="s">
        <v>1714</v>
      </c>
      <c r="B9046" t="s">
        <v>1726</v>
      </c>
      <c r="C9046">
        <v>201011</v>
      </c>
      <c r="D9046">
        <v>27</v>
      </c>
      <c r="E9046" t="s">
        <v>1212</v>
      </c>
      <c r="F9046">
        <v>2832</v>
      </c>
      <c r="G9046">
        <v>4556</v>
      </c>
      <c r="H9046">
        <v>31103</v>
      </c>
      <c r="I9046">
        <v>43112067501</v>
      </c>
      <c r="J9046">
        <v>9</v>
      </c>
      <c r="K9046" t="s">
        <v>1716</v>
      </c>
      <c r="L9046">
        <v>2309</v>
      </c>
      <c r="M9046" t="s">
        <v>1690</v>
      </c>
      <c r="N9046" t="s">
        <v>1717</v>
      </c>
      <c r="O9046">
        <v>0</v>
      </c>
      <c r="P9046" t="s">
        <v>1425</v>
      </c>
      <c r="Q9046">
        <v>20021009</v>
      </c>
      <c r="R9046">
        <v>891012369</v>
      </c>
    </row>
    <row r="9047" spans="1:18">
      <c r="A9047" t="s">
        <v>1714</v>
      </c>
      <c r="B9047" t="s">
        <v>1727</v>
      </c>
      <c r="C9047">
        <v>201011</v>
      </c>
      <c r="D9047">
        <v>30</v>
      </c>
      <c r="E9047" t="s">
        <v>1212</v>
      </c>
      <c r="F9047">
        <v>6283</v>
      </c>
      <c r="G9047">
        <v>2896</v>
      </c>
      <c r="H9047">
        <v>20778</v>
      </c>
      <c r="I9047">
        <v>43112068501</v>
      </c>
      <c r="J9047">
        <v>9</v>
      </c>
      <c r="K9047" t="s">
        <v>1716</v>
      </c>
      <c r="L9047">
        <v>2309</v>
      </c>
      <c r="M9047" t="s">
        <v>1690</v>
      </c>
      <c r="N9047" t="s">
        <v>1717</v>
      </c>
      <c r="O9047">
        <v>0</v>
      </c>
      <c r="P9047" t="s">
        <v>1207</v>
      </c>
      <c r="Q9047">
        <v>20020827</v>
      </c>
      <c r="R9047">
        <v>891012369</v>
      </c>
    </row>
    <row r="9048" spans="1:18">
      <c r="A9048" t="s">
        <v>1714</v>
      </c>
      <c r="B9048" t="s">
        <v>1728</v>
      </c>
      <c r="C9048">
        <v>201011</v>
      </c>
      <c r="D9048">
        <v>27</v>
      </c>
      <c r="E9048" t="s">
        <v>1212</v>
      </c>
      <c r="F9048">
        <v>1779</v>
      </c>
      <c r="G9048">
        <v>13721</v>
      </c>
      <c r="H9048">
        <v>971</v>
      </c>
      <c r="I9048">
        <v>43112069901</v>
      </c>
      <c r="J9048">
        <v>9</v>
      </c>
      <c r="K9048" t="s">
        <v>1716</v>
      </c>
      <c r="L9048">
        <v>2309</v>
      </c>
      <c r="M9048" t="s">
        <v>1690</v>
      </c>
      <c r="N9048" t="s">
        <v>1717</v>
      </c>
      <c r="O9048">
        <v>0</v>
      </c>
      <c r="P9048" t="s">
        <v>1207</v>
      </c>
      <c r="Q9048">
        <v>20061127</v>
      </c>
      <c r="R9048">
        <v>891012369</v>
      </c>
    </row>
    <row r="9049" spans="1:18">
      <c r="A9049" t="s">
        <v>1714</v>
      </c>
      <c r="B9049" t="s">
        <v>1729</v>
      </c>
      <c r="C9049">
        <v>201011</v>
      </c>
      <c r="D9049">
        <v>30</v>
      </c>
      <c r="E9049" t="s">
        <v>1212</v>
      </c>
      <c r="F9049">
        <v>788</v>
      </c>
      <c r="G9049">
        <v>745</v>
      </c>
      <c r="H9049">
        <v>19746</v>
      </c>
      <c r="I9049">
        <v>43112074700</v>
      </c>
      <c r="J9049">
        <v>9</v>
      </c>
      <c r="K9049" t="s">
        <v>1716</v>
      </c>
      <c r="L9049">
        <v>2309</v>
      </c>
      <c r="M9049" t="s">
        <v>1690</v>
      </c>
      <c r="N9049" t="s">
        <v>1717</v>
      </c>
      <c r="O9049">
        <v>0</v>
      </c>
      <c r="P9049" t="s">
        <v>1425</v>
      </c>
      <c r="Q9049">
        <v>19960701</v>
      </c>
      <c r="R9049">
        <v>891012369</v>
      </c>
    </row>
    <row r="9050" spans="1:18">
      <c r="A9050" t="s">
        <v>1714</v>
      </c>
      <c r="B9050" t="s">
        <v>1730</v>
      </c>
      <c r="C9050">
        <v>201011</v>
      </c>
      <c r="D9050">
        <v>30</v>
      </c>
      <c r="E9050" t="s">
        <v>1212</v>
      </c>
      <c r="F9050">
        <v>6292</v>
      </c>
      <c r="G9050">
        <v>1321</v>
      </c>
      <c r="H9050">
        <v>62980</v>
      </c>
      <c r="I9050">
        <v>43112078000</v>
      </c>
      <c r="J9050">
        <v>9</v>
      </c>
      <c r="K9050" t="s">
        <v>1716</v>
      </c>
      <c r="L9050">
        <v>2309</v>
      </c>
      <c r="M9050" t="s">
        <v>1690</v>
      </c>
      <c r="N9050" t="s">
        <v>1717</v>
      </c>
      <c r="O9050">
        <v>0</v>
      </c>
      <c r="P9050" t="s">
        <v>1423</v>
      </c>
      <c r="Q9050">
        <v>20021201</v>
      </c>
      <c r="R9050">
        <v>891012369</v>
      </c>
    </row>
    <row r="9051" spans="1:18">
      <c r="A9051" t="s">
        <v>1714</v>
      </c>
      <c r="B9051" t="s">
        <v>1741</v>
      </c>
      <c r="C9051">
        <v>201011</v>
      </c>
      <c r="D9051">
        <v>30</v>
      </c>
      <c r="E9051" t="s">
        <v>1212</v>
      </c>
      <c r="F9051">
        <v>5914</v>
      </c>
      <c r="G9051">
        <v>9054</v>
      </c>
      <c r="H9051">
        <v>61709</v>
      </c>
      <c r="I9051">
        <v>43112080100</v>
      </c>
      <c r="J9051">
        <v>9</v>
      </c>
      <c r="K9051" t="s">
        <v>1742</v>
      </c>
      <c r="L9051">
        <v>2309</v>
      </c>
      <c r="M9051" t="s">
        <v>1690</v>
      </c>
      <c r="N9051" t="s">
        <v>1717</v>
      </c>
      <c r="O9051">
        <v>0</v>
      </c>
      <c r="P9051" t="s">
        <v>1423</v>
      </c>
      <c r="Q9051">
        <v>20100325</v>
      </c>
      <c r="R9051">
        <v>891012369</v>
      </c>
    </row>
    <row r="9052" spans="1:18">
      <c r="A9052" t="s">
        <v>1731</v>
      </c>
      <c r="B9052" t="s">
        <v>1732</v>
      </c>
      <c r="C9052">
        <v>201011</v>
      </c>
      <c r="D9052">
        <v>30</v>
      </c>
      <c r="E9052" t="s">
        <v>1212</v>
      </c>
      <c r="F9052">
        <v>5708</v>
      </c>
      <c r="G9052">
        <v>13585</v>
      </c>
      <c r="H9052">
        <v>55167</v>
      </c>
      <c r="I9052">
        <v>43112079900</v>
      </c>
      <c r="J9052">
        <v>9</v>
      </c>
      <c r="K9052" t="s">
        <v>1733</v>
      </c>
      <c r="L9052">
        <v>2309</v>
      </c>
      <c r="M9052" t="s">
        <v>1690</v>
      </c>
      <c r="N9052" t="s">
        <v>1717</v>
      </c>
      <c r="O9052">
        <v>0</v>
      </c>
      <c r="P9052" t="s">
        <v>1423</v>
      </c>
      <c r="Q9052">
        <v>20090512</v>
      </c>
      <c r="R9052">
        <v>891012369</v>
      </c>
    </row>
    <row r="9053" spans="1:18">
      <c r="A9053" t="s">
        <v>1734</v>
      </c>
      <c r="B9053" t="s">
        <v>1735</v>
      </c>
      <c r="C9053">
        <v>201011</v>
      </c>
      <c r="D9053">
        <v>30</v>
      </c>
      <c r="E9053" t="s">
        <v>1212</v>
      </c>
      <c r="F9053">
        <v>5088</v>
      </c>
      <c r="G9053">
        <v>0</v>
      </c>
      <c r="H9053">
        <v>1067</v>
      </c>
      <c r="I9053">
        <v>43112067301</v>
      </c>
      <c r="J9053">
        <v>9</v>
      </c>
      <c r="K9053" t="s">
        <v>1716</v>
      </c>
      <c r="L9053">
        <v>2309</v>
      </c>
      <c r="M9053" t="s">
        <v>1690</v>
      </c>
      <c r="N9053" t="s">
        <v>1717</v>
      </c>
      <c r="O9053">
        <v>0</v>
      </c>
      <c r="P9053" t="s">
        <v>1423</v>
      </c>
      <c r="Q9053">
        <v>20050908</v>
      </c>
      <c r="R9053">
        <v>891012369</v>
      </c>
    </row>
    <row r="9054" spans="1:18">
      <c r="A9054" t="s">
        <v>1734</v>
      </c>
      <c r="B9054" t="s">
        <v>1736</v>
      </c>
      <c r="C9054">
        <v>201011</v>
      </c>
      <c r="D9054">
        <v>30</v>
      </c>
      <c r="E9054" t="s">
        <v>1212</v>
      </c>
      <c r="F9054">
        <v>2289</v>
      </c>
      <c r="G9054">
        <v>1272</v>
      </c>
      <c r="H9054">
        <v>1231</v>
      </c>
      <c r="I9054">
        <v>43112067402</v>
      </c>
      <c r="J9054">
        <v>9</v>
      </c>
      <c r="K9054" t="s">
        <v>1716</v>
      </c>
      <c r="L9054">
        <v>2309</v>
      </c>
      <c r="M9054" t="s">
        <v>1690</v>
      </c>
      <c r="N9054" t="s">
        <v>1717</v>
      </c>
      <c r="O9054">
        <v>0</v>
      </c>
      <c r="P9054" t="s">
        <v>1233</v>
      </c>
      <c r="Q9054">
        <v>20060624</v>
      </c>
      <c r="R9054">
        <v>891012369</v>
      </c>
    </row>
    <row r="9055" spans="1:18">
      <c r="A9055" t="s">
        <v>1734</v>
      </c>
      <c r="B9055" t="s">
        <v>1737</v>
      </c>
      <c r="C9055">
        <v>201011</v>
      </c>
      <c r="D9055">
        <v>30</v>
      </c>
      <c r="E9055" t="s">
        <v>1212</v>
      </c>
      <c r="F9055">
        <v>3277</v>
      </c>
      <c r="G9055">
        <v>2257</v>
      </c>
      <c r="H9055">
        <v>35655</v>
      </c>
      <c r="I9055">
        <v>43112068300</v>
      </c>
      <c r="J9055">
        <v>9</v>
      </c>
      <c r="K9055" t="s">
        <v>1716</v>
      </c>
      <c r="L9055">
        <v>2309</v>
      </c>
      <c r="M9055" t="s">
        <v>1690</v>
      </c>
      <c r="N9055" t="s">
        <v>1717</v>
      </c>
      <c r="O9055">
        <v>0</v>
      </c>
      <c r="P9055" t="s">
        <v>1393</v>
      </c>
      <c r="Q9055">
        <v>20100130</v>
      </c>
      <c r="R9055">
        <v>891012369</v>
      </c>
    </row>
    <row r="9056" spans="1:18">
      <c r="A9056" t="s">
        <v>1734</v>
      </c>
      <c r="B9056" t="s">
        <v>1738</v>
      </c>
      <c r="C9056">
        <v>201011</v>
      </c>
      <c r="D9056">
        <v>30</v>
      </c>
      <c r="E9056" t="s">
        <v>1212</v>
      </c>
      <c r="F9056">
        <v>6051</v>
      </c>
      <c r="G9056">
        <v>14336</v>
      </c>
      <c r="H9056">
        <v>88160</v>
      </c>
      <c r="I9056">
        <v>43112068700</v>
      </c>
      <c r="J9056">
        <v>9</v>
      </c>
      <c r="K9056" t="s">
        <v>1716</v>
      </c>
      <c r="L9056">
        <v>2309</v>
      </c>
      <c r="M9056" t="s">
        <v>1690</v>
      </c>
      <c r="N9056" t="s">
        <v>1717</v>
      </c>
      <c r="O9056">
        <v>0</v>
      </c>
      <c r="P9056" t="s">
        <v>1425</v>
      </c>
      <c r="Q9056">
        <v>20050613</v>
      </c>
      <c r="R9056">
        <v>891012369</v>
      </c>
    </row>
    <row r="9057" spans="1:18">
      <c r="A9057" t="s">
        <v>1734</v>
      </c>
      <c r="B9057" t="s">
        <v>1738</v>
      </c>
      <c r="C9057">
        <v>201011</v>
      </c>
      <c r="D9057">
        <v>24</v>
      </c>
      <c r="E9057" t="s">
        <v>1212</v>
      </c>
      <c r="F9057">
        <v>887</v>
      </c>
      <c r="G9057">
        <v>0</v>
      </c>
      <c r="H9057">
        <v>2967</v>
      </c>
      <c r="I9057">
        <v>43112068700</v>
      </c>
      <c r="J9057">
        <v>9</v>
      </c>
      <c r="K9057" t="s">
        <v>1716</v>
      </c>
      <c r="L9057">
        <v>2309</v>
      </c>
      <c r="M9057" t="s">
        <v>1690</v>
      </c>
      <c r="N9057" t="s">
        <v>1717</v>
      </c>
      <c r="O9057">
        <v>0</v>
      </c>
      <c r="P9057" t="s">
        <v>1423</v>
      </c>
      <c r="Q9057">
        <v>20050731</v>
      </c>
      <c r="R9057">
        <v>891012369</v>
      </c>
    </row>
    <row r="9058" spans="1:18">
      <c r="A9058" t="s">
        <v>1734</v>
      </c>
      <c r="B9058" t="s">
        <v>1743</v>
      </c>
      <c r="C9058">
        <v>201011</v>
      </c>
      <c r="D9058">
        <v>30</v>
      </c>
      <c r="E9058" t="s">
        <v>1212</v>
      </c>
      <c r="F9058">
        <v>1572</v>
      </c>
      <c r="G9058">
        <v>2514</v>
      </c>
      <c r="H9058">
        <v>9015</v>
      </c>
      <c r="I9058">
        <v>43112069801</v>
      </c>
      <c r="J9058">
        <v>9</v>
      </c>
      <c r="K9058" t="s">
        <v>1716</v>
      </c>
      <c r="L9058">
        <v>2309</v>
      </c>
      <c r="M9058" t="s">
        <v>1690</v>
      </c>
      <c r="N9058" t="s">
        <v>1717</v>
      </c>
      <c r="O9058">
        <v>0</v>
      </c>
      <c r="P9058" t="s">
        <v>1423</v>
      </c>
      <c r="Q9058">
        <v>20050303</v>
      </c>
      <c r="R9058">
        <v>891012369</v>
      </c>
    </row>
    <row r="9059" spans="1:18">
      <c r="A9059" t="s">
        <v>1734</v>
      </c>
      <c r="B9059" t="s">
        <v>1739</v>
      </c>
      <c r="C9059">
        <v>201011</v>
      </c>
      <c r="D9059">
        <v>30</v>
      </c>
      <c r="E9059" t="s">
        <v>1212</v>
      </c>
      <c r="F9059">
        <v>3795</v>
      </c>
      <c r="G9059">
        <v>0</v>
      </c>
      <c r="H9059">
        <v>4716</v>
      </c>
      <c r="I9059">
        <v>43112071401</v>
      </c>
      <c r="J9059">
        <v>9</v>
      </c>
      <c r="K9059" t="s">
        <v>1716</v>
      </c>
      <c r="L9059">
        <v>2309</v>
      </c>
      <c r="M9059" t="s">
        <v>1690</v>
      </c>
      <c r="N9059" t="s">
        <v>1717</v>
      </c>
      <c r="O9059">
        <v>0</v>
      </c>
      <c r="P9059" t="s">
        <v>1207</v>
      </c>
      <c r="Q9059">
        <v>20020729</v>
      </c>
      <c r="R9059">
        <v>891012369</v>
      </c>
    </row>
    <row r="9060" spans="1:18">
      <c r="A9060" t="s">
        <v>1734</v>
      </c>
      <c r="B9060" t="s">
        <v>1740</v>
      </c>
      <c r="C9060">
        <v>201011</v>
      </c>
      <c r="D9060">
        <v>12</v>
      </c>
      <c r="E9060" t="s">
        <v>1212</v>
      </c>
      <c r="F9060">
        <v>8</v>
      </c>
      <c r="G9060">
        <v>1586</v>
      </c>
      <c r="H9060">
        <v>4419</v>
      </c>
      <c r="I9060">
        <v>43112079700</v>
      </c>
      <c r="J9060">
        <v>9</v>
      </c>
      <c r="K9060" t="s">
        <v>1716</v>
      </c>
      <c r="L9060">
        <v>2309</v>
      </c>
      <c r="M9060" t="s">
        <v>1690</v>
      </c>
      <c r="N9060" t="s">
        <v>1717</v>
      </c>
      <c r="O9060">
        <v>0</v>
      </c>
      <c r="P9060" t="s">
        <v>1425</v>
      </c>
      <c r="Q9060">
        <v>20060124</v>
      </c>
      <c r="R9060">
        <v>891012369</v>
      </c>
    </row>
    <row r="9061" spans="1:18">
      <c r="A9061" t="s">
        <v>1714</v>
      </c>
      <c r="B9061" t="s">
        <v>1724</v>
      </c>
      <c r="C9061">
        <v>201012</v>
      </c>
      <c r="D9061">
        <v>8</v>
      </c>
      <c r="E9061" t="s">
        <v>1212</v>
      </c>
      <c r="F9061">
        <v>0</v>
      </c>
      <c r="G9061">
        <v>6952</v>
      </c>
      <c r="H9061">
        <v>0</v>
      </c>
      <c r="I9061">
        <v>43112066100</v>
      </c>
      <c r="J9061">
        <v>9</v>
      </c>
      <c r="K9061" t="s">
        <v>1716</v>
      </c>
      <c r="L9061">
        <v>2309</v>
      </c>
      <c r="M9061" t="s">
        <v>1690</v>
      </c>
      <c r="N9061" t="s">
        <v>1717</v>
      </c>
      <c r="O9061">
        <v>2544</v>
      </c>
      <c r="P9061" t="s">
        <v>1207</v>
      </c>
      <c r="Q9061">
        <v>19980615</v>
      </c>
      <c r="R9061">
        <v>891012369</v>
      </c>
    </row>
    <row r="9062" spans="1:18">
      <c r="A9062" t="s">
        <v>1714</v>
      </c>
      <c r="B9062" t="s">
        <v>1725</v>
      </c>
      <c r="C9062">
        <v>201012</v>
      </c>
      <c r="D9062">
        <v>31</v>
      </c>
      <c r="E9062" t="s">
        <v>1212</v>
      </c>
      <c r="F9062">
        <v>471</v>
      </c>
      <c r="G9062">
        <v>1574</v>
      </c>
      <c r="H9062">
        <v>50439</v>
      </c>
      <c r="I9062">
        <v>43112066602</v>
      </c>
      <c r="J9062">
        <v>9</v>
      </c>
      <c r="K9062" t="s">
        <v>1716</v>
      </c>
      <c r="L9062">
        <v>2309</v>
      </c>
      <c r="M9062" t="s">
        <v>1690</v>
      </c>
      <c r="N9062" t="s">
        <v>1717</v>
      </c>
      <c r="O9062">
        <v>0</v>
      </c>
      <c r="P9062" t="s">
        <v>1425</v>
      </c>
      <c r="Q9062">
        <v>20060924</v>
      </c>
      <c r="R9062">
        <v>891012369</v>
      </c>
    </row>
    <row r="9063" spans="1:18">
      <c r="A9063" t="s">
        <v>1714</v>
      </c>
      <c r="B9063" t="s">
        <v>1726</v>
      </c>
      <c r="C9063">
        <v>201012</v>
      </c>
      <c r="D9063">
        <v>31</v>
      </c>
      <c r="E9063" t="s">
        <v>1212</v>
      </c>
      <c r="F9063">
        <v>3042</v>
      </c>
      <c r="G9063">
        <v>7359</v>
      </c>
      <c r="H9063">
        <v>35204</v>
      </c>
      <c r="I9063">
        <v>43112067501</v>
      </c>
      <c r="J9063">
        <v>9</v>
      </c>
      <c r="K9063" t="s">
        <v>1716</v>
      </c>
      <c r="L9063">
        <v>2309</v>
      </c>
      <c r="M9063" t="s">
        <v>1690</v>
      </c>
      <c r="N9063" t="s">
        <v>1717</v>
      </c>
      <c r="O9063">
        <v>0</v>
      </c>
      <c r="P9063" t="s">
        <v>1425</v>
      </c>
      <c r="Q9063">
        <v>20021009</v>
      </c>
      <c r="R9063">
        <v>891012369</v>
      </c>
    </row>
    <row r="9064" spans="1:18">
      <c r="A9064" t="s">
        <v>1714</v>
      </c>
      <c r="B9064" t="s">
        <v>1727</v>
      </c>
      <c r="C9064">
        <v>201012</v>
      </c>
      <c r="D9064">
        <v>31</v>
      </c>
      <c r="E9064" t="s">
        <v>1212</v>
      </c>
      <c r="F9064">
        <v>5917</v>
      </c>
      <c r="G9064">
        <v>1306</v>
      </c>
      <c r="H9064">
        <v>23309</v>
      </c>
      <c r="I9064">
        <v>43112068501</v>
      </c>
      <c r="J9064">
        <v>9</v>
      </c>
      <c r="K9064" t="s">
        <v>1716</v>
      </c>
      <c r="L9064">
        <v>2309</v>
      </c>
      <c r="M9064" t="s">
        <v>1690</v>
      </c>
      <c r="N9064" t="s">
        <v>1717</v>
      </c>
      <c r="O9064">
        <v>0</v>
      </c>
      <c r="P9064" t="s">
        <v>1207</v>
      </c>
      <c r="Q9064">
        <v>20020827</v>
      </c>
      <c r="R9064">
        <v>891012369</v>
      </c>
    </row>
    <row r="9065" spans="1:18">
      <c r="A9065" t="s">
        <v>1714</v>
      </c>
      <c r="B9065" t="s">
        <v>1728</v>
      </c>
      <c r="C9065">
        <v>201012</v>
      </c>
      <c r="D9065">
        <v>31</v>
      </c>
      <c r="E9065" t="s">
        <v>1212</v>
      </c>
      <c r="F9065">
        <v>1652</v>
      </c>
      <c r="G9065">
        <v>22252</v>
      </c>
      <c r="H9065">
        <v>1069</v>
      </c>
      <c r="I9065">
        <v>43112069901</v>
      </c>
      <c r="J9065">
        <v>9</v>
      </c>
      <c r="K9065" t="s">
        <v>1716</v>
      </c>
      <c r="L9065">
        <v>2309</v>
      </c>
      <c r="M9065" t="s">
        <v>1690</v>
      </c>
      <c r="N9065" t="s">
        <v>1717</v>
      </c>
      <c r="O9065">
        <v>0</v>
      </c>
      <c r="P9065" t="s">
        <v>1207</v>
      </c>
      <c r="Q9065">
        <v>20061127</v>
      </c>
      <c r="R9065">
        <v>891012369</v>
      </c>
    </row>
    <row r="9066" spans="1:18">
      <c r="A9066" t="s">
        <v>1714</v>
      </c>
      <c r="B9066" t="s">
        <v>1729</v>
      </c>
      <c r="C9066">
        <v>201012</v>
      </c>
      <c r="D9066">
        <v>31</v>
      </c>
      <c r="E9066" t="s">
        <v>1212</v>
      </c>
      <c r="F9066">
        <v>700</v>
      </c>
      <c r="G9066">
        <v>1544</v>
      </c>
      <c r="H9066">
        <v>19671</v>
      </c>
      <c r="I9066">
        <v>43112074700</v>
      </c>
      <c r="J9066">
        <v>9</v>
      </c>
      <c r="K9066" t="s">
        <v>1716</v>
      </c>
      <c r="L9066">
        <v>2309</v>
      </c>
      <c r="M9066" t="s">
        <v>1690</v>
      </c>
      <c r="N9066" t="s">
        <v>1717</v>
      </c>
      <c r="O9066">
        <v>0</v>
      </c>
      <c r="P9066" t="s">
        <v>1425</v>
      </c>
      <c r="Q9066">
        <v>19960701</v>
      </c>
      <c r="R9066">
        <v>891012369</v>
      </c>
    </row>
    <row r="9067" spans="1:18">
      <c r="A9067" t="s">
        <v>1714</v>
      </c>
      <c r="B9067" t="s">
        <v>1730</v>
      </c>
      <c r="C9067">
        <v>201012</v>
      </c>
      <c r="D9067">
        <v>31</v>
      </c>
      <c r="E9067" t="s">
        <v>1212</v>
      </c>
      <c r="F9067">
        <v>7190</v>
      </c>
      <c r="G9067">
        <v>1261</v>
      </c>
      <c r="H9067">
        <v>65598</v>
      </c>
      <c r="I9067">
        <v>43112078000</v>
      </c>
      <c r="J9067">
        <v>9</v>
      </c>
      <c r="K9067" t="s">
        <v>1716</v>
      </c>
      <c r="L9067">
        <v>2309</v>
      </c>
      <c r="M9067" t="s">
        <v>1690</v>
      </c>
      <c r="N9067" t="s">
        <v>1717</v>
      </c>
      <c r="O9067">
        <v>0</v>
      </c>
      <c r="P9067" t="s">
        <v>1423</v>
      </c>
      <c r="Q9067">
        <v>20021201</v>
      </c>
      <c r="R9067">
        <v>891012369</v>
      </c>
    </row>
    <row r="9068" spans="1:18">
      <c r="A9068" t="s">
        <v>1714</v>
      </c>
      <c r="B9068" t="s">
        <v>1741</v>
      </c>
      <c r="C9068">
        <v>201012</v>
      </c>
      <c r="D9068">
        <v>31</v>
      </c>
      <c r="E9068" t="s">
        <v>1212</v>
      </c>
      <c r="F9068">
        <v>5842</v>
      </c>
      <c r="G9068">
        <v>11568</v>
      </c>
      <c r="H9068">
        <v>65561</v>
      </c>
      <c r="I9068">
        <v>43112080100</v>
      </c>
      <c r="J9068">
        <v>9</v>
      </c>
      <c r="K9068" t="s">
        <v>1742</v>
      </c>
      <c r="L9068">
        <v>2309</v>
      </c>
      <c r="M9068" t="s">
        <v>1690</v>
      </c>
      <c r="N9068" t="s">
        <v>1717</v>
      </c>
      <c r="O9068">
        <v>0</v>
      </c>
      <c r="P9068" t="s">
        <v>1423</v>
      </c>
      <c r="Q9068">
        <v>20100325</v>
      </c>
      <c r="R9068">
        <v>891012369</v>
      </c>
    </row>
    <row r="9069" spans="1:18">
      <c r="A9069" t="s">
        <v>1731</v>
      </c>
      <c r="B9069" t="s">
        <v>1732</v>
      </c>
      <c r="C9069">
        <v>201012</v>
      </c>
      <c r="D9069">
        <v>31</v>
      </c>
      <c r="E9069" t="s">
        <v>1212</v>
      </c>
      <c r="F9069">
        <v>4399</v>
      </c>
      <c r="G9069">
        <v>18282</v>
      </c>
      <c r="H9069">
        <v>60383</v>
      </c>
      <c r="I9069">
        <v>43112079900</v>
      </c>
      <c r="J9069">
        <v>9</v>
      </c>
      <c r="K9069" t="s">
        <v>1733</v>
      </c>
      <c r="L9069">
        <v>2309</v>
      </c>
      <c r="M9069" t="s">
        <v>1690</v>
      </c>
      <c r="N9069" t="s">
        <v>1717</v>
      </c>
      <c r="O9069">
        <v>0</v>
      </c>
      <c r="P9069" t="s">
        <v>1423</v>
      </c>
      <c r="Q9069">
        <v>20090512</v>
      </c>
      <c r="R9069">
        <v>891012369</v>
      </c>
    </row>
    <row r="9070" spans="1:18">
      <c r="A9070" t="s">
        <v>1734</v>
      </c>
      <c r="B9070" t="s">
        <v>1735</v>
      </c>
      <c r="C9070">
        <v>201012</v>
      </c>
      <c r="D9070">
        <v>31</v>
      </c>
      <c r="E9070" t="s">
        <v>1212</v>
      </c>
      <c r="F9070">
        <v>4920</v>
      </c>
      <c r="G9070">
        <v>0</v>
      </c>
      <c r="H9070">
        <v>1363</v>
      </c>
      <c r="I9070">
        <v>43112067301</v>
      </c>
      <c r="J9070">
        <v>9</v>
      </c>
      <c r="K9070" t="s">
        <v>1716</v>
      </c>
      <c r="L9070">
        <v>2309</v>
      </c>
      <c r="M9070" t="s">
        <v>1690</v>
      </c>
      <c r="N9070" t="s">
        <v>1717</v>
      </c>
      <c r="O9070">
        <v>0</v>
      </c>
      <c r="P9070" t="s">
        <v>1423</v>
      </c>
      <c r="Q9070">
        <v>20050908</v>
      </c>
      <c r="R9070">
        <v>891012369</v>
      </c>
    </row>
    <row r="9071" spans="1:18">
      <c r="A9071" t="s">
        <v>1734</v>
      </c>
      <c r="B9071" t="s">
        <v>1736</v>
      </c>
      <c r="C9071">
        <v>201012</v>
      </c>
      <c r="D9071">
        <v>31</v>
      </c>
      <c r="E9071" t="s">
        <v>1212</v>
      </c>
      <c r="F9071">
        <v>2268</v>
      </c>
      <c r="G9071">
        <v>1886</v>
      </c>
      <c r="H9071">
        <v>1200</v>
      </c>
      <c r="I9071">
        <v>43112067402</v>
      </c>
      <c r="J9071">
        <v>9</v>
      </c>
      <c r="K9071" t="s">
        <v>1716</v>
      </c>
      <c r="L9071">
        <v>2309</v>
      </c>
      <c r="M9071" t="s">
        <v>1690</v>
      </c>
      <c r="N9071" t="s">
        <v>1717</v>
      </c>
      <c r="O9071">
        <v>0</v>
      </c>
      <c r="P9071" t="s">
        <v>1233</v>
      </c>
      <c r="Q9071">
        <v>20060624</v>
      </c>
      <c r="R9071">
        <v>891012369</v>
      </c>
    </row>
    <row r="9072" spans="1:18">
      <c r="A9072" t="s">
        <v>1734</v>
      </c>
      <c r="B9072" t="s">
        <v>1737</v>
      </c>
      <c r="C9072">
        <v>201012</v>
      </c>
      <c r="D9072">
        <v>31</v>
      </c>
      <c r="E9072" t="s">
        <v>1212</v>
      </c>
      <c r="F9072">
        <v>3856</v>
      </c>
      <c r="G9072">
        <v>3232</v>
      </c>
      <c r="H9072">
        <v>38319</v>
      </c>
      <c r="I9072">
        <v>43112068300</v>
      </c>
      <c r="J9072">
        <v>9</v>
      </c>
      <c r="K9072" t="s">
        <v>1716</v>
      </c>
      <c r="L9072">
        <v>2309</v>
      </c>
      <c r="M9072" t="s">
        <v>1690</v>
      </c>
      <c r="N9072" t="s">
        <v>1717</v>
      </c>
      <c r="O9072">
        <v>0</v>
      </c>
      <c r="P9072" t="s">
        <v>1393</v>
      </c>
      <c r="Q9072">
        <v>20100130</v>
      </c>
      <c r="R9072">
        <v>891012369</v>
      </c>
    </row>
    <row r="9073" spans="1:18">
      <c r="A9073" t="s">
        <v>1734</v>
      </c>
      <c r="B9073" t="s">
        <v>1738</v>
      </c>
      <c r="C9073">
        <v>201012</v>
      </c>
      <c r="D9073">
        <v>4</v>
      </c>
      <c r="E9073" t="s">
        <v>1212</v>
      </c>
      <c r="F9073">
        <v>134</v>
      </c>
      <c r="G9073">
        <v>0</v>
      </c>
      <c r="H9073">
        <v>555</v>
      </c>
      <c r="I9073">
        <v>43112068700</v>
      </c>
      <c r="J9073">
        <v>9</v>
      </c>
      <c r="K9073" t="s">
        <v>1716</v>
      </c>
      <c r="L9073">
        <v>2309</v>
      </c>
      <c r="M9073" t="s">
        <v>1690</v>
      </c>
      <c r="N9073" t="s">
        <v>1717</v>
      </c>
      <c r="O9073">
        <v>0</v>
      </c>
      <c r="P9073" t="s">
        <v>1423</v>
      </c>
      <c r="Q9073">
        <v>20050731</v>
      </c>
      <c r="R9073">
        <v>891012369</v>
      </c>
    </row>
    <row r="9074" spans="1:18">
      <c r="A9074" t="s">
        <v>1734</v>
      </c>
      <c r="B9074" t="s">
        <v>1738</v>
      </c>
      <c r="C9074">
        <v>201012</v>
      </c>
      <c r="D9074">
        <v>31</v>
      </c>
      <c r="E9074" t="s">
        <v>1212</v>
      </c>
      <c r="F9074">
        <v>6378</v>
      </c>
      <c r="G9074">
        <v>4492</v>
      </c>
      <c r="H9074">
        <v>93844</v>
      </c>
      <c r="I9074">
        <v>43112068700</v>
      </c>
      <c r="J9074">
        <v>9</v>
      </c>
      <c r="K9074" t="s">
        <v>1716</v>
      </c>
      <c r="L9074">
        <v>2309</v>
      </c>
      <c r="M9074" t="s">
        <v>1690</v>
      </c>
      <c r="N9074" t="s">
        <v>1717</v>
      </c>
      <c r="O9074">
        <v>0</v>
      </c>
      <c r="P9074" t="s">
        <v>1425</v>
      </c>
      <c r="Q9074">
        <v>20050613</v>
      </c>
      <c r="R9074">
        <v>891012369</v>
      </c>
    </row>
    <row r="9075" spans="1:18">
      <c r="A9075" t="s">
        <v>1734</v>
      </c>
      <c r="B9075" t="s">
        <v>1743</v>
      </c>
      <c r="C9075">
        <v>201012</v>
      </c>
      <c r="D9075">
        <v>31</v>
      </c>
      <c r="E9075" t="s">
        <v>1212</v>
      </c>
      <c r="F9075">
        <v>1820</v>
      </c>
      <c r="G9075">
        <v>2496</v>
      </c>
      <c r="H9075">
        <v>11097</v>
      </c>
      <c r="I9075">
        <v>43112069801</v>
      </c>
      <c r="J9075">
        <v>9</v>
      </c>
      <c r="K9075" t="s">
        <v>1716</v>
      </c>
      <c r="L9075">
        <v>2309</v>
      </c>
      <c r="M9075" t="s">
        <v>1690</v>
      </c>
      <c r="N9075" t="s">
        <v>1717</v>
      </c>
      <c r="O9075">
        <v>0</v>
      </c>
      <c r="P9075" t="s">
        <v>1423</v>
      </c>
      <c r="Q9075">
        <v>20050303</v>
      </c>
      <c r="R9075">
        <v>891012369</v>
      </c>
    </row>
    <row r="9076" spans="1:18">
      <c r="A9076" t="s">
        <v>1734</v>
      </c>
      <c r="B9076" t="s">
        <v>1739</v>
      </c>
      <c r="C9076">
        <v>201012</v>
      </c>
      <c r="D9076">
        <v>31</v>
      </c>
      <c r="E9076" t="s">
        <v>1212</v>
      </c>
      <c r="F9076">
        <v>4002</v>
      </c>
      <c r="G9076">
        <v>0</v>
      </c>
      <c r="H9076">
        <v>5960</v>
      </c>
      <c r="I9076">
        <v>43112071401</v>
      </c>
      <c r="J9076">
        <v>9</v>
      </c>
      <c r="K9076" t="s">
        <v>1716</v>
      </c>
      <c r="L9076">
        <v>2309</v>
      </c>
      <c r="M9076" t="s">
        <v>1690</v>
      </c>
      <c r="N9076" t="s">
        <v>1717</v>
      </c>
      <c r="O9076">
        <v>0</v>
      </c>
      <c r="P9076" t="s">
        <v>1207</v>
      </c>
      <c r="Q9076">
        <v>20020729</v>
      </c>
      <c r="R9076">
        <v>891012369</v>
      </c>
    </row>
    <row r="9077" spans="1:18">
      <c r="A9077" t="s">
        <v>1734</v>
      </c>
      <c r="B9077" t="s">
        <v>1740</v>
      </c>
      <c r="C9077">
        <v>201012</v>
      </c>
      <c r="D9077">
        <v>31</v>
      </c>
      <c r="E9077" t="s">
        <v>1212</v>
      </c>
      <c r="F9077">
        <v>254</v>
      </c>
      <c r="G9077">
        <v>749</v>
      </c>
      <c r="H9077">
        <v>8760</v>
      </c>
      <c r="I9077">
        <v>43112079700</v>
      </c>
      <c r="J9077">
        <v>9</v>
      </c>
      <c r="K9077" t="s">
        <v>1716</v>
      </c>
      <c r="L9077">
        <v>2309</v>
      </c>
      <c r="M9077" t="s">
        <v>1690</v>
      </c>
      <c r="N9077" t="s">
        <v>1717</v>
      </c>
      <c r="O9077">
        <v>0</v>
      </c>
      <c r="P9077" t="s">
        <v>1425</v>
      </c>
      <c r="Q9077">
        <v>20060124</v>
      </c>
      <c r="R9077">
        <v>891012369</v>
      </c>
    </row>
    <row r="9078" spans="1:18">
      <c r="A9078" t="s">
        <v>1714</v>
      </c>
      <c r="B9078" t="s">
        <v>1744</v>
      </c>
      <c r="C9078">
        <v>201001</v>
      </c>
      <c r="D9078">
        <v>0</v>
      </c>
      <c r="E9078" t="s">
        <v>1212</v>
      </c>
      <c r="F9078">
        <v>0</v>
      </c>
      <c r="G9078">
        <v>0</v>
      </c>
      <c r="H9078">
        <v>0</v>
      </c>
      <c r="I9078">
        <v>43112066702</v>
      </c>
      <c r="J9078">
        <v>12</v>
      </c>
      <c r="K9078" t="s">
        <v>1742</v>
      </c>
      <c r="L9078">
        <v>2309</v>
      </c>
      <c r="M9078" t="s">
        <v>1690</v>
      </c>
      <c r="N9078" t="s">
        <v>1717</v>
      </c>
      <c r="O9078">
        <v>0</v>
      </c>
      <c r="P9078" t="s">
        <v>1423</v>
      </c>
      <c r="Q9078">
        <v>20070313</v>
      </c>
      <c r="R9078">
        <v>891012369</v>
      </c>
    </row>
    <row r="9079" spans="1:18">
      <c r="A9079" t="s">
        <v>1714</v>
      </c>
      <c r="B9079" t="s">
        <v>1745</v>
      </c>
      <c r="C9079">
        <v>201001</v>
      </c>
      <c r="D9079">
        <v>0</v>
      </c>
      <c r="E9079" t="s">
        <v>1212</v>
      </c>
      <c r="F9079">
        <v>0</v>
      </c>
      <c r="G9079">
        <v>0</v>
      </c>
      <c r="H9079">
        <v>0</v>
      </c>
      <c r="I9079">
        <v>43112074700</v>
      </c>
      <c r="J9079">
        <v>12</v>
      </c>
      <c r="K9079" t="s">
        <v>1716</v>
      </c>
      <c r="L9079">
        <v>2309</v>
      </c>
      <c r="M9079" t="s">
        <v>1690</v>
      </c>
      <c r="N9079" t="s">
        <v>1717</v>
      </c>
      <c r="O9079">
        <v>0</v>
      </c>
      <c r="P9079" t="s">
        <v>1423</v>
      </c>
      <c r="Q9079">
        <v>19960701</v>
      </c>
      <c r="R9079">
        <v>891012369</v>
      </c>
    </row>
    <row r="9080" spans="1:18">
      <c r="A9080" t="s">
        <v>1714</v>
      </c>
      <c r="B9080" t="s">
        <v>1730</v>
      </c>
      <c r="C9080">
        <v>201001</v>
      </c>
      <c r="D9080">
        <v>0</v>
      </c>
      <c r="E9080" t="s">
        <v>1212</v>
      </c>
      <c r="F9080">
        <v>0</v>
      </c>
      <c r="G9080">
        <v>0</v>
      </c>
      <c r="H9080">
        <v>0</v>
      </c>
      <c r="I9080">
        <v>43112078000</v>
      </c>
      <c r="J9080">
        <v>12</v>
      </c>
      <c r="K9080" t="s">
        <v>1716</v>
      </c>
      <c r="L9080">
        <v>2309</v>
      </c>
      <c r="M9080" t="s">
        <v>1690</v>
      </c>
      <c r="N9080" t="s">
        <v>1717</v>
      </c>
      <c r="O9080">
        <v>0</v>
      </c>
      <c r="P9080" t="s">
        <v>1425</v>
      </c>
      <c r="Q9080">
        <v>20021201</v>
      </c>
      <c r="R9080">
        <v>891012369</v>
      </c>
    </row>
    <row r="9081" spans="1:18">
      <c r="A9081" t="s">
        <v>1734</v>
      </c>
      <c r="B9081" t="s">
        <v>1735</v>
      </c>
      <c r="C9081">
        <v>201001</v>
      </c>
      <c r="D9081">
        <v>0</v>
      </c>
      <c r="E9081" t="s">
        <v>1212</v>
      </c>
      <c r="F9081">
        <v>0</v>
      </c>
      <c r="G9081">
        <v>0</v>
      </c>
      <c r="H9081">
        <v>0</v>
      </c>
      <c r="I9081">
        <v>43112067301</v>
      </c>
      <c r="J9081">
        <v>12</v>
      </c>
      <c r="K9081" t="s">
        <v>1716</v>
      </c>
      <c r="L9081">
        <v>2309</v>
      </c>
      <c r="M9081" t="s">
        <v>1690</v>
      </c>
      <c r="N9081" t="s">
        <v>1717</v>
      </c>
      <c r="O9081">
        <v>0</v>
      </c>
      <c r="P9081" t="s">
        <v>1425</v>
      </c>
      <c r="Q9081">
        <v>20050908</v>
      </c>
      <c r="R9081">
        <v>891012369</v>
      </c>
    </row>
    <row r="9082" spans="1:18">
      <c r="A9082" t="s">
        <v>1734</v>
      </c>
      <c r="B9082" t="s">
        <v>1736</v>
      </c>
      <c r="C9082">
        <v>201001</v>
      </c>
      <c r="D9082">
        <v>0</v>
      </c>
      <c r="E9082" t="s">
        <v>1212</v>
      </c>
      <c r="F9082">
        <v>0</v>
      </c>
      <c r="G9082">
        <v>0</v>
      </c>
      <c r="H9082">
        <v>0</v>
      </c>
      <c r="I9082">
        <v>43112067401</v>
      </c>
      <c r="J9082">
        <v>12</v>
      </c>
      <c r="K9082" t="s">
        <v>1716</v>
      </c>
      <c r="L9082">
        <v>2309</v>
      </c>
      <c r="M9082" t="s">
        <v>1690</v>
      </c>
      <c r="N9082" t="s">
        <v>1717</v>
      </c>
      <c r="O9082">
        <v>0</v>
      </c>
      <c r="P9082" t="s">
        <v>1207</v>
      </c>
      <c r="Q9082">
        <v>20060625</v>
      </c>
      <c r="R9082">
        <v>891012369</v>
      </c>
    </row>
    <row r="9083" spans="1:18">
      <c r="A9083" t="s">
        <v>1734</v>
      </c>
      <c r="B9083" t="s">
        <v>1737</v>
      </c>
      <c r="C9083">
        <v>201001</v>
      </c>
      <c r="D9083">
        <v>0</v>
      </c>
      <c r="E9083" t="s">
        <v>1212</v>
      </c>
      <c r="F9083">
        <v>0</v>
      </c>
      <c r="G9083">
        <v>0</v>
      </c>
      <c r="H9083">
        <v>0</v>
      </c>
      <c r="I9083">
        <v>43112068300</v>
      </c>
      <c r="J9083">
        <v>12</v>
      </c>
      <c r="K9083" t="s">
        <v>1716</v>
      </c>
      <c r="L9083">
        <v>2309</v>
      </c>
      <c r="M9083" t="s">
        <v>1690</v>
      </c>
      <c r="N9083" t="s">
        <v>1717</v>
      </c>
      <c r="O9083">
        <v>0</v>
      </c>
      <c r="P9083" t="s">
        <v>1425</v>
      </c>
      <c r="Q9083">
        <v>19900301</v>
      </c>
      <c r="R9083">
        <v>891012369</v>
      </c>
    </row>
    <row r="9084" spans="1:18">
      <c r="A9084" t="s">
        <v>1734</v>
      </c>
      <c r="B9084" t="s">
        <v>1743</v>
      </c>
      <c r="C9084">
        <v>201001</v>
      </c>
      <c r="D9084">
        <v>0</v>
      </c>
      <c r="E9084" t="s">
        <v>1212</v>
      </c>
      <c r="F9084">
        <v>0</v>
      </c>
      <c r="G9084">
        <v>0</v>
      </c>
      <c r="H9084">
        <v>0</v>
      </c>
      <c r="I9084">
        <v>43112069801</v>
      </c>
      <c r="J9084">
        <v>12</v>
      </c>
      <c r="K9084" t="s">
        <v>1716</v>
      </c>
      <c r="L9084">
        <v>2309</v>
      </c>
      <c r="M9084" t="s">
        <v>1690</v>
      </c>
      <c r="N9084" t="s">
        <v>1717</v>
      </c>
      <c r="O9084">
        <v>0</v>
      </c>
      <c r="P9084" t="s">
        <v>1423</v>
      </c>
      <c r="Q9084">
        <v>20050303</v>
      </c>
      <c r="R9084">
        <v>891012369</v>
      </c>
    </row>
    <row r="9085" spans="1:18">
      <c r="A9085" t="s">
        <v>1734</v>
      </c>
      <c r="B9085" t="s">
        <v>1740</v>
      </c>
      <c r="C9085">
        <v>201001</v>
      </c>
      <c r="D9085">
        <v>0</v>
      </c>
      <c r="E9085" t="s">
        <v>1212</v>
      </c>
      <c r="F9085">
        <v>0</v>
      </c>
      <c r="G9085">
        <v>0</v>
      </c>
      <c r="H9085">
        <v>0</v>
      </c>
      <c r="I9085">
        <v>43112079700</v>
      </c>
      <c r="J9085">
        <v>12</v>
      </c>
      <c r="K9085" t="s">
        <v>1716</v>
      </c>
      <c r="L9085">
        <v>2309</v>
      </c>
      <c r="M9085" t="s">
        <v>1690</v>
      </c>
      <c r="N9085" t="s">
        <v>1717</v>
      </c>
      <c r="O9085">
        <v>0</v>
      </c>
      <c r="P9085" t="s">
        <v>1425</v>
      </c>
      <c r="Q9085">
        <v>20060124</v>
      </c>
      <c r="R9085">
        <v>891012369</v>
      </c>
    </row>
    <row r="9086" spans="1:18">
      <c r="A9086" t="s">
        <v>1714</v>
      </c>
      <c r="B9086" t="s">
        <v>1744</v>
      </c>
      <c r="C9086">
        <v>201002</v>
      </c>
      <c r="D9086">
        <v>0</v>
      </c>
      <c r="E9086" t="s">
        <v>1212</v>
      </c>
      <c r="F9086">
        <v>0</v>
      </c>
      <c r="G9086">
        <v>0</v>
      </c>
      <c r="H9086">
        <v>0</v>
      </c>
      <c r="I9086">
        <v>43112066702</v>
      </c>
      <c r="J9086">
        <v>12</v>
      </c>
      <c r="K9086" t="s">
        <v>1742</v>
      </c>
      <c r="L9086">
        <v>2309</v>
      </c>
      <c r="M9086" t="s">
        <v>1690</v>
      </c>
      <c r="N9086" t="s">
        <v>1717</v>
      </c>
      <c r="O9086">
        <v>0</v>
      </c>
      <c r="P9086" t="s">
        <v>1423</v>
      </c>
      <c r="Q9086">
        <v>20070313</v>
      </c>
      <c r="R9086">
        <v>891012369</v>
      </c>
    </row>
    <row r="9087" spans="1:18">
      <c r="A9087" t="s">
        <v>1714</v>
      </c>
      <c r="B9087" t="s">
        <v>1745</v>
      </c>
      <c r="C9087">
        <v>201002</v>
      </c>
      <c r="D9087">
        <v>0</v>
      </c>
      <c r="E9087" t="s">
        <v>1212</v>
      </c>
      <c r="F9087">
        <v>0</v>
      </c>
      <c r="G9087">
        <v>0</v>
      </c>
      <c r="H9087">
        <v>0</v>
      </c>
      <c r="I9087">
        <v>43112074700</v>
      </c>
      <c r="J9087">
        <v>12</v>
      </c>
      <c r="K9087" t="s">
        <v>1716</v>
      </c>
      <c r="L9087">
        <v>2309</v>
      </c>
      <c r="M9087" t="s">
        <v>1690</v>
      </c>
      <c r="N9087" t="s">
        <v>1717</v>
      </c>
      <c r="O9087">
        <v>0</v>
      </c>
      <c r="P9087" t="s">
        <v>1423</v>
      </c>
      <c r="Q9087">
        <v>19960701</v>
      </c>
      <c r="R9087">
        <v>891012369</v>
      </c>
    </row>
    <row r="9088" spans="1:18">
      <c r="A9088" t="s">
        <v>1714</v>
      </c>
      <c r="B9088" t="s">
        <v>1730</v>
      </c>
      <c r="C9088">
        <v>201002</v>
      </c>
      <c r="D9088">
        <v>0</v>
      </c>
      <c r="E9088" t="s">
        <v>1212</v>
      </c>
      <c r="F9088">
        <v>0</v>
      </c>
      <c r="G9088">
        <v>0</v>
      </c>
      <c r="H9088">
        <v>0</v>
      </c>
      <c r="I9088">
        <v>43112078000</v>
      </c>
      <c r="J9088">
        <v>12</v>
      </c>
      <c r="K9088" t="s">
        <v>1716</v>
      </c>
      <c r="L9088">
        <v>2309</v>
      </c>
      <c r="M9088" t="s">
        <v>1690</v>
      </c>
      <c r="N9088" t="s">
        <v>1717</v>
      </c>
      <c r="O9088">
        <v>0</v>
      </c>
      <c r="P9088" t="s">
        <v>1425</v>
      </c>
      <c r="Q9088">
        <v>20021201</v>
      </c>
      <c r="R9088">
        <v>891012369</v>
      </c>
    </row>
    <row r="9089" spans="1:18">
      <c r="A9089" t="s">
        <v>1734</v>
      </c>
      <c r="B9089" t="s">
        <v>1735</v>
      </c>
      <c r="C9089">
        <v>201002</v>
      </c>
      <c r="D9089">
        <v>0</v>
      </c>
      <c r="E9089" t="s">
        <v>1212</v>
      </c>
      <c r="F9089">
        <v>0</v>
      </c>
      <c r="G9089">
        <v>0</v>
      </c>
      <c r="H9089">
        <v>0</v>
      </c>
      <c r="I9089">
        <v>43112067301</v>
      </c>
      <c r="J9089">
        <v>12</v>
      </c>
      <c r="K9089" t="s">
        <v>1716</v>
      </c>
      <c r="L9089">
        <v>2309</v>
      </c>
      <c r="M9089" t="s">
        <v>1690</v>
      </c>
      <c r="N9089" t="s">
        <v>1717</v>
      </c>
      <c r="O9089">
        <v>0</v>
      </c>
      <c r="P9089" t="s">
        <v>1425</v>
      </c>
      <c r="Q9089">
        <v>20050908</v>
      </c>
      <c r="R9089">
        <v>891012369</v>
      </c>
    </row>
    <row r="9090" spans="1:18">
      <c r="A9090" t="s">
        <v>1734</v>
      </c>
      <c r="B9090" t="s">
        <v>1736</v>
      </c>
      <c r="C9090">
        <v>201002</v>
      </c>
      <c r="D9090">
        <v>0</v>
      </c>
      <c r="E9090" t="s">
        <v>1212</v>
      </c>
      <c r="F9090">
        <v>0</v>
      </c>
      <c r="G9090">
        <v>0</v>
      </c>
      <c r="H9090">
        <v>0</v>
      </c>
      <c r="I9090">
        <v>43112067401</v>
      </c>
      <c r="J9090">
        <v>12</v>
      </c>
      <c r="K9090" t="s">
        <v>1716</v>
      </c>
      <c r="L9090">
        <v>2309</v>
      </c>
      <c r="M9090" t="s">
        <v>1690</v>
      </c>
      <c r="N9090" t="s">
        <v>1717</v>
      </c>
      <c r="O9090">
        <v>0</v>
      </c>
      <c r="P9090" t="s">
        <v>1207</v>
      </c>
      <c r="Q9090">
        <v>20060625</v>
      </c>
      <c r="R9090">
        <v>891012369</v>
      </c>
    </row>
    <row r="9091" spans="1:18">
      <c r="A9091" t="s">
        <v>1734</v>
      </c>
      <c r="B9091" t="s">
        <v>1743</v>
      </c>
      <c r="C9091">
        <v>201002</v>
      </c>
      <c r="D9091">
        <v>0</v>
      </c>
      <c r="E9091" t="s">
        <v>1212</v>
      </c>
      <c r="F9091">
        <v>0</v>
      </c>
      <c r="G9091">
        <v>0</v>
      </c>
      <c r="H9091">
        <v>0</v>
      </c>
      <c r="I9091">
        <v>43112069801</v>
      </c>
      <c r="J9091">
        <v>12</v>
      </c>
      <c r="K9091" t="s">
        <v>1716</v>
      </c>
      <c r="L9091">
        <v>2309</v>
      </c>
      <c r="M9091" t="s">
        <v>1690</v>
      </c>
      <c r="N9091" t="s">
        <v>1717</v>
      </c>
      <c r="O9091">
        <v>0</v>
      </c>
      <c r="P9091" t="s">
        <v>1423</v>
      </c>
      <c r="Q9091">
        <v>20050303</v>
      </c>
      <c r="R9091">
        <v>891012369</v>
      </c>
    </row>
    <row r="9092" spans="1:18">
      <c r="A9092" t="s">
        <v>1714</v>
      </c>
      <c r="B9092" t="s">
        <v>1744</v>
      </c>
      <c r="C9092">
        <v>201003</v>
      </c>
      <c r="D9092">
        <v>0</v>
      </c>
      <c r="E9092" t="s">
        <v>1212</v>
      </c>
      <c r="F9092">
        <v>0</v>
      </c>
      <c r="G9092">
        <v>0</v>
      </c>
      <c r="H9092">
        <v>0</v>
      </c>
      <c r="I9092">
        <v>43112066702</v>
      </c>
      <c r="J9092">
        <v>12</v>
      </c>
      <c r="K9092" t="s">
        <v>1742</v>
      </c>
      <c r="L9092">
        <v>2309</v>
      </c>
      <c r="M9092" t="s">
        <v>1690</v>
      </c>
      <c r="N9092" t="s">
        <v>1717</v>
      </c>
      <c r="O9092">
        <v>0</v>
      </c>
      <c r="P9092" t="s">
        <v>1423</v>
      </c>
      <c r="Q9092">
        <v>20070313</v>
      </c>
      <c r="R9092">
        <v>891012369</v>
      </c>
    </row>
    <row r="9093" spans="1:18">
      <c r="A9093" t="s">
        <v>1714</v>
      </c>
      <c r="B9093" t="s">
        <v>1745</v>
      </c>
      <c r="C9093">
        <v>201003</v>
      </c>
      <c r="D9093">
        <v>0</v>
      </c>
      <c r="E9093" t="s">
        <v>1212</v>
      </c>
      <c r="F9093">
        <v>0</v>
      </c>
      <c r="G9093">
        <v>0</v>
      </c>
      <c r="H9093">
        <v>0</v>
      </c>
      <c r="I9093">
        <v>43112074700</v>
      </c>
      <c r="J9093">
        <v>12</v>
      </c>
      <c r="K9093" t="s">
        <v>1716</v>
      </c>
      <c r="L9093">
        <v>2309</v>
      </c>
      <c r="M9093" t="s">
        <v>1690</v>
      </c>
      <c r="N9093" t="s">
        <v>1717</v>
      </c>
      <c r="O9093">
        <v>0</v>
      </c>
      <c r="P9093" t="s">
        <v>1423</v>
      </c>
      <c r="Q9093">
        <v>19960701</v>
      </c>
      <c r="R9093">
        <v>891012369</v>
      </c>
    </row>
    <row r="9094" spans="1:18">
      <c r="A9094" t="s">
        <v>1714</v>
      </c>
      <c r="B9094" t="s">
        <v>1730</v>
      </c>
      <c r="C9094">
        <v>201003</v>
      </c>
      <c r="D9094">
        <v>0</v>
      </c>
      <c r="E9094" t="s">
        <v>1212</v>
      </c>
      <c r="F9094">
        <v>0</v>
      </c>
      <c r="G9094">
        <v>0</v>
      </c>
      <c r="H9094">
        <v>0</v>
      </c>
      <c r="I9094">
        <v>43112078000</v>
      </c>
      <c r="J9094">
        <v>12</v>
      </c>
      <c r="K9094" t="s">
        <v>1716</v>
      </c>
      <c r="L9094">
        <v>2309</v>
      </c>
      <c r="M9094" t="s">
        <v>1690</v>
      </c>
      <c r="N9094" t="s">
        <v>1717</v>
      </c>
      <c r="O9094">
        <v>0</v>
      </c>
      <c r="P9094" t="s">
        <v>1425</v>
      </c>
      <c r="Q9094">
        <v>20021201</v>
      </c>
      <c r="R9094">
        <v>891012369</v>
      </c>
    </row>
    <row r="9095" spans="1:18">
      <c r="A9095" t="s">
        <v>1734</v>
      </c>
      <c r="B9095" t="s">
        <v>1735</v>
      </c>
      <c r="C9095">
        <v>201003</v>
      </c>
      <c r="D9095">
        <v>0</v>
      </c>
      <c r="E9095" t="s">
        <v>1212</v>
      </c>
      <c r="F9095">
        <v>0</v>
      </c>
      <c r="G9095">
        <v>0</v>
      </c>
      <c r="H9095">
        <v>0</v>
      </c>
      <c r="I9095">
        <v>43112067301</v>
      </c>
      <c r="J9095">
        <v>12</v>
      </c>
      <c r="K9095" t="s">
        <v>1716</v>
      </c>
      <c r="L9095">
        <v>2309</v>
      </c>
      <c r="M9095" t="s">
        <v>1690</v>
      </c>
      <c r="N9095" t="s">
        <v>1717</v>
      </c>
      <c r="O9095">
        <v>0</v>
      </c>
      <c r="P9095" t="s">
        <v>1425</v>
      </c>
      <c r="Q9095">
        <v>20050908</v>
      </c>
      <c r="R9095">
        <v>891012369</v>
      </c>
    </row>
    <row r="9096" spans="1:18">
      <c r="A9096" t="s">
        <v>1734</v>
      </c>
      <c r="B9096" t="s">
        <v>1736</v>
      </c>
      <c r="C9096">
        <v>201003</v>
      </c>
      <c r="D9096">
        <v>0</v>
      </c>
      <c r="E9096" t="s">
        <v>1212</v>
      </c>
      <c r="F9096">
        <v>0</v>
      </c>
      <c r="G9096">
        <v>0</v>
      </c>
      <c r="H9096">
        <v>0</v>
      </c>
      <c r="I9096">
        <v>43112067401</v>
      </c>
      <c r="J9096">
        <v>12</v>
      </c>
      <c r="K9096" t="s">
        <v>1716</v>
      </c>
      <c r="L9096">
        <v>2309</v>
      </c>
      <c r="M9096" t="s">
        <v>1690</v>
      </c>
      <c r="N9096" t="s">
        <v>1717</v>
      </c>
      <c r="O9096">
        <v>0</v>
      </c>
      <c r="P9096" t="s">
        <v>1207</v>
      </c>
      <c r="Q9096">
        <v>20060625</v>
      </c>
      <c r="R9096">
        <v>891012369</v>
      </c>
    </row>
    <row r="9097" spans="1:18">
      <c r="A9097" t="s">
        <v>1734</v>
      </c>
      <c r="B9097" t="s">
        <v>1743</v>
      </c>
      <c r="C9097">
        <v>201003</v>
      </c>
      <c r="D9097">
        <v>0</v>
      </c>
      <c r="E9097" t="s">
        <v>1212</v>
      </c>
      <c r="F9097">
        <v>0</v>
      </c>
      <c r="G9097">
        <v>0</v>
      </c>
      <c r="H9097">
        <v>0</v>
      </c>
      <c r="I9097">
        <v>43112069801</v>
      </c>
      <c r="J9097">
        <v>12</v>
      </c>
      <c r="K9097" t="s">
        <v>1716</v>
      </c>
      <c r="L9097">
        <v>2309</v>
      </c>
      <c r="M9097" t="s">
        <v>1690</v>
      </c>
      <c r="N9097" t="s">
        <v>1717</v>
      </c>
      <c r="O9097">
        <v>0</v>
      </c>
      <c r="P9097" t="s">
        <v>1423</v>
      </c>
      <c r="Q9097">
        <v>20050303</v>
      </c>
      <c r="R9097">
        <v>891012369</v>
      </c>
    </row>
    <row r="9098" spans="1:18">
      <c r="A9098" t="s">
        <v>1714</v>
      </c>
      <c r="B9098" t="s">
        <v>1744</v>
      </c>
      <c r="C9098">
        <v>201004</v>
      </c>
      <c r="D9098">
        <v>0</v>
      </c>
      <c r="E9098" t="s">
        <v>1212</v>
      </c>
      <c r="F9098">
        <v>0</v>
      </c>
      <c r="G9098">
        <v>0</v>
      </c>
      <c r="H9098">
        <v>0</v>
      </c>
      <c r="I9098">
        <v>43112066702</v>
      </c>
      <c r="J9098">
        <v>12</v>
      </c>
      <c r="K9098" t="s">
        <v>1742</v>
      </c>
      <c r="L9098">
        <v>2309</v>
      </c>
      <c r="M9098" t="s">
        <v>1690</v>
      </c>
      <c r="N9098" t="s">
        <v>1717</v>
      </c>
      <c r="O9098">
        <v>0</v>
      </c>
      <c r="P9098" t="s">
        <v>1423</v>
      </c>
      <c r="Q9098">
        <v>20070313</v>
      </c>
      <c r="R9098">
        <v>891012369</v>
      </c>
    </row>
    <row r="9099" spans="1:18">
      <c r="A9099" t="s">
        <v>1714</v>
      </c>
      <c r="B9099" t="s">
        <v>1745</v>
      </c>
      <c r="C9099">
        <v>201004</v>
      </c>
      <c r="D9099">
        <v>0</v>
      </c>
      <c r="E9099" t="s">
        <v>1212</v>
      </c>
      <c r="F9099">
        <v>0</v>
      </c>
      <c r="G9099">
        <v>0</v>
      </c>
      <c r="H9099">
        <v>0</v>
      </c>
      <c r="I9099">
        <v>43112074700</v>
      </c>
      <c r="J9099">
        <v>12</v>
      </c>
      <c r="K9099" t="s">
        <v>1716</v>
      </c>
      <c r="L9099">
        <v>2309</v>
      </c>
      <c r="M9099" t="s">
        <v>1690</v>
      </c>
      <c r="N9099" t="s">
        <v>1717</v>
      </c>
      <c r="O9099">
        <v>0</v>
      </c>
      <c r="P9099" t="s">
        <v>1423</v>
      </c>
      <c r="Q9099">
        <v>19960701</v>
      </c>
      <c r="R9099">
        <v>891012369</v>
      </c>
    </row>
    <row r="9100" spans="1:18">
      <c r="A9100" t="s">
        <v>1714</v>
      </c>
      <c r="B9100" t="s">
        <v>1730</v>
      </c>
      <c r="C9100">
        <v>201004</v>
      </c>
      <c r="D9100">
        <v>0</v>
      </c>
      <c r="E9100" t="s">
        <v>1212</v>
      </c>
      <c r="F9100">
        <v>0</v>
      </c>
      <c r="G9100">
        <v>0</v>
      </c>
      <c r="H9100">
        <v>0</v>
      </c>
      <c r="I9100">
        <v>43112078000</v>
      </c>
      <c r="J9100">
        <v>12</v>
      </c>
      <c r="K9100" t="s">
        <v>1716</v>
      </c>
      <c r="L9100">
        <v>2309</v>
      </c>
      <c r="M9100" t="s">
        <v>1690</v>
      </c>
      <c r="N9100" t="s">
        <v>1717</v>
      </c>
      <c r="O9100">
        <v>0</v>
      </c>
      <c r="P9100" t="s">
        <v>1425</v>
      </c>
      <c r="Q9100">
        <v>20021201</v>
      </c>
      <c r="R9100">
        <v>891012369</v>
      </c>
    </row>
    <row r="9101" spans="1:18">
      <c r="A9101" t="s">
        <v>1734</v>
      </c>
      <c r="B9101" t="s">
        <v>1735</v>
      </c>
      <c r="C9101">
        <v>201004</v>
      </c>
      <c r="D9101">
        <v>0</v>
      </c>
      <c r="E9101" t="s">
        <v>1212</v>
      </c>
      <c r="F9101">
        <v>0</v>
      </c>
      <c r="G9101">
        <v>0</v>
      </c>
      <c r="H9101">
        <v>0</v>
      </c>
      <c r="I9101">
        <v>43112067301</v>
      </c>
      <c r="J9101">
        <v>12</v>
      </c>
      <c r="K9101" t="s">
        <v>1716</v>
      </c>
      <c r="L9101">
        <v>2309</v>
      </c>
      <c r="M9101" t="s">
        <v>1690</v>
      </c>
      <c r="N9101" t="s">
        <v>1717</v>
      </c>
      <c r="O9101">
        <v>0</v>
      </c>
      <c r="P9101" t="s">
        <v>1425</v>
      </c>
      <c r="Q9101">
        <v>20050908</v>
      </c>
      <c r="R9101">
        <v>891012369</v>
      </c>
    </row>
    <row r="9102" spans="1:18">
      <c r="A9102" t="s">
        <v>1734</v>
      </c>
      <c r="B9102" t="s">
        <v>1736</v>
      </c>
      <c r="C9102">
        <v>201004</v>
      </c>
      <c r="D9102">
        <v>0</v>
      </c>
      <c r="E9102" t="s">
        <v>1212</v>
      </c>
      <c r="F9102">
        <v>0</v>
      </c>
      <c r="G9102">
        <v>0</v>
      </c>
      <c r="H9102">
        <v>0</v>
      </c>
      <c r="I9102">
        <v>43112067401</v>
      </c>
      <c r="J9102">
        <v>12</v>
      </c>
      <c r="K9102" t="s">
        <v>1716</v>
      </c>
      <c r="L9102">
        <v>2309</v>
      </c>
      <c r="M9102" t="s">
        <v>1690</v>
      </c>
      <c r="N9102" t="s">
        <v>1717</v>
      </c>
      <c r="O9102">
        <v>0</v>
      </c>
      <c r="P9102" t="s">
        <v>1207</v>
      </c>
      <c r="Q9102">
        <v>20060625</v>
      </c>
      <c r="R9102">
        <v>891012369</v>
      </c>
    </row>
    <row r="9103" spans="1:18">
      <c r="A9103" t="s">
        <v>1734</v>
      </c>
      <c r="B9103" t="s">
        <v>1743</v>
      </c>
      <c r="C9103">
        <v>201004</v>
      </c>
      <c r="D9103">
        <v>0</v>
      </c>
      <c r="E9103" t="s">
        <v>1212</v>
      </c>
      <c r="F9103">
        <v>0</v>
      </c>
      <c r="G9103">
        <v>0</v>
      </c>
      <c r="H9103">
        <v>0</v>
      </c>
      <c r="I9103">
        <v>43112069801</v>
      </c>
      <c r="J9103">
        <v>12</v>
      </c>
      <c r="K9103" t="s">
        <v>1716</v>
      </c>
      <c r="L9103">
        <v>2309</v>
      </c>
      <c r="M9103" t="s">
        <v>1690</v>
      </c>
      <c r="N9103" t="s">
        <v>1717</v>
      </c>
      <c r="O9103">
        <v>0</v>
      </c>
      <c r="P9103" t="s">
        <v>1423</v>
      </c>
      <c r="Q9103">
        <v>20050303</v>
      </c>
      <c r="R9103">
        <v>891012369</v>
      </c>
    </row>
    <row r="9104" spans="1:18">
      <c r="A9104" t="s">
        <v>1734</v>
      </c>
      <c r="B9104" t="s">
        <v>1740</v>
      </c>
      <c r="C9104">
        <v>201004</v>
      </c>
      <c r="D9104">
        <v>0</v>
      </c>
      <c r="E9104" t="s">
        <v>1212</v>
      </c>
      <c r="F9104">
        <v>0</v>
      </c>
      <c r="G9104">
        <v>0</v>
      </c>
      <c r="H9104">
        <v>0</v>
      </c>
      <c r="I9104">
        <v>43112079700</v>
      </c>
      <c r="J9104">
        <v>12</v>
      </c>
      <c r="K9104" t="s">
        <v>1716</v>
      </c>
      <c r="L9104">
        <v>2309</v>
      </c>
      <c r="M9104" t="s">
        <v>1690</v>
      </c>
      <c r="N9104" t="s">
        <v>1717</v>
      </c>
      <c r="O9104">
        <v>0</v>
      </c>
      <c r="P9104" t="s">
        <v>1425</v>
      </c>
      <c r="Q9104">
        <v>20060124</v>
      </c>
      <c r="R9104">
        <v>891012369</v>
      </c>
    </row>
    <row r="9105" spans="1:18">
      <c r="A9105" t="s">
        <v>1714</v>
      </c>
      <c r="B9105" t="s">
        <v>1725</v>
      </c>
      <c r="C9105">
        <v>201005</v>
      </c>
      <c r="D9105">
        <v>0</v>
      </c>
      <c r="E9105" t="s">
        <v>1212</v>
      </c>
      <c r="F9105">
        <v>0</v>
      </c>
      <c r="G9105">
        <v>0</v>
      </c>
      <c r="H9105">
        <v>0</v>
      </c>
      <c r="I9105">
        <v>43112066602</v>
      </c>
      <c r="J9105">
        <v>12</v>
      </c>
      <c r="K9105" t="s">
        <v>1716</v>
      </c>
      <c r="L9105">
        <v>2309</v>
      </c>
      <c r="M9105" t="s">
        <v>1690</v>
      </c>
      <c r="N9105" t="s">
        <v>1717</v>
      </c>
      <c r="O9105">
        <v>0</v>
      </c>
      <c r="P9105" t="s">
        <v>1425</v>
      </c>
      <c r="Q9105">
        <v>20060924</v>
      </c>
      <c r="R9105">
        <v>891012369</v>
      </c>
    </row>
    <row r="9106" spans="1:18">
      <c r="A9106" t="s">
        <v>1714</v>
      </c>
      <c r="B9106" t="s">
        <v>1744</v>
      </c>
      <c r="C9106">
        <v>201005</v>
      </c>
      <c r="D9106">
        <v>0</v>
      </c>
      <c r="E9106" t="s">
        <v>1212</v>
      </c>
      <c r="F9106">
        <v>0</v>
      </c>
      <c r="G9106">
        <v>0</v>
      </c>
      <c r="H9106">
        <v>0</v>
      </c>
      <c r="I9106">
        <v>43112066702</v>
      </c>
      <c r="J9106">
        <v>12</v>
      </c>
      <c r="K9106" t="s">
        <v>1746</v>
      </c>
      <c r="L9106">
        <v>2309</v>
      </c>
      <c r="M9106" t="s">
        <v>1690</v>
      </c>
      <c r="N9106" t="s">
        <v>1717</v>
      </c>
      <c r="O9106">
        <v>0</v>
      </c>
      <c r="P9106" t="s">
        <v>1350</v>
      </c>
      <c r="R9106">
        <v>891012369</v>
      </c>
    </row>
    <row r="9107" spans="1:18">
      <c r="A9107" t="s">
        <v>1714</v>
      </c>
      <c r="B9107" t="s">
        <v>1745</v>
      </c>
      <c r="C9107">
        <v>201005</v>
      </c>
      <c r="D9107">
        <v>0</v>
      </c>
      <c r="E9107" t="s">
        <v>1212</v>
      </c>
      <c r="F9107">
        <v>0</v>
      </c>
      <c r="G9107">
        <v>0</v>
      </c>
      <c r="H9107">
        <v>0</v>
      </c>
      <c r="I9107">
        <v>43112074700</v>
      </c>
      <c r="J9107">
        <v>12</v>
      </c>
      <c r="K9107" t="s">
        <v>1716</v>
      </c>
      <c r="L9107">
        <v>2309</v>
      </c>
      <c r="M9107" t="s">
        <v>1690</v>
      </c>
      <c r="N9107" t="s">
        <v>1717</v>
      </c>
      <c r="O9107">
        <v>0</v>
      </c>
      <c r="P9107" t="s">
        <v>1423</v>
      </c>
      <c r="Q9107">
        <v>19960701</v>
      </c>
      <c r="R9107">
        <v>891012369</v>
      </c>
    </row>
    <row r="9108" spans="1:18">
      <c r="A9108" t="s">
        <v>1734</v>
      </c>
      <c r="B9108" t="s">
        <v>1735</v>
      </c>
      <c r="C9108">
        <v>201005</v>
      </c>
      <c r="D9108">
        <v>0</v>
      </c>
      <c r="E9108" t="s">
        <v>1212</v>
      </c>
      <c r="F9108">
        <v>0</v>
      </c>
      <c r="G9108">
        <v>0</v>
      </c>
      <c r="H9108">
        <v>0</v>
      </c>
      <c r="I9108">
        <v>43112067301</v>
      </c>
      <c r="J9108">
        <v>12</v>
      </c>
      <c r="K9108" t="s">
        <v>1716</v>
      </c>
      <c r="L9108">
        <v>2309</v>
      </c>
      <c r="M9108" t="s">
        <v>1690</v>
      </c>
      <c r="N9108" t="s">
        <v>1717</v>
      </c>
      <c r="O9108">
        <v>0</v>
      </c>
      <c r="P9108" t="s">
        <v>1425</v>
      </c>
      <c r="Q9108">
        <v>20050908</v>
      </c>
      <c r="R9108">
        <v>891012369</v>
      </c>
    </row>
    <row r="9109" spans="1:18">
      <c r="A9109" t="s">
        <v>1734</v>
      </c>
      <c r="B9109" t="s">
        <v>1736</v>
      </c>
      <c r="C9109">
        <v>201005</v>
      </c>
      <c r="D9109">
        <v>0</v>
      </c>
      <c r="E9109" t="s">
        <v>1212</v>
      </c>
      <c r="F9109">
        <v>0</v>
      </c>
      <c r="G9109">
        <v>0</v>
      </c>
      <c r="H9109">
        <v>0</v>
      </c>
      <c r="I9109">
        <v>43112067401</v>
      </c>
      <c r="J9109">
        <v>12</v>
      </c>
      <c r="K9109" t="s">
        <v>1716</v>
      </c>
      <c r="L9109">
        <v>2309</v>
      </c>
      <c r="M9109" t="s">
        <v>1690</v>
      </c>
      <c r="N9109" t="s">
        <v>1717</v>
      </c>
      <c r="O9109">
        <v>0</v>
      </c>
      <c r="P9109" t="s">
        <v>1207</v>
      </c>
      <c r="Q9109">
        <v>20060625</v>
      </c>
      <c r="R9109">
        <v>891012369</v>
      </c>
    </row>
    <row r="9110" spans="1:18">
      <c r="A9110" t="s">
        <v>1714</v>
      </c>
      <c r="B9110" t="s">
        <v>1745</v>
      </c>
      <c r="C9110">
        <v>201006</v>
      </c>
      <c r="D9110">
        <v>0</v>
      </c>
      <c r="E9110" t="s">
        <v>1212</v>
      </c>
      <c r="F9110">
        <v>0</v>
      </c>
      <c r="G9110">
        <v>0</v>
      </c>
      <c r="H9110">
        <v>0</v>
      </c>
      <c r="I9110">
        <v>43112074700</v>
      </c>
      <c r="J9110">
        <v>12</v>
      </c>
      <c r="K9110" t="s">
        <v>1716</v>
      </c>
      <c r="L9110">
        <v>2309</v>
      </c>
      <c r="M9110" t="s">
        <v>1690</v>
      </c>
      <c r="N9110" t="s">
        <v>1717</v>
      </c>
      <c r="O9110">
        <v>0</v>
      </c>
      <c r="P9110" t="s">
        <v>1423</v>
      </c>
      <c r="Q9110">
        <v>19960701</v>
      </c>
      <c r="R9110">
        <v>891012369</v>
      </c>
    </row>
    <row r="9111" spans="1:18">
      <c r="A9111" t="s">
        <v>1714</v>
      </c>
      <c r="B9111" t="s">
        <v>1730</v>
      </c>
      <c r="C9111">
        <v>201006</v>
      </c>
      <c r="D9111">
        <v>0</v>
      </c>
      <c r="E9111" t="s">
        <v>1212</v>
      </c>
      <c r="F9111">
        <v>0</v>
      </c>
      <c r="G9111">
        <v>0</v>
      </c>
      <c r="H9111">
        <v>0</v>
      </c>
      <c r="I9111">
        <v>43112078000</v>
      </c>
      <c r="J9111">
        <v>12</v>
      </c>
      <c r="K9111" t="s">
        <v>1716</v>
      </c>
      <c r="L9111">
        <v>2309</v>
      </c>
      <c r="M9111" t="s">
        <v>1690</v>
      </c>
      <c r="N9111" t="s">
        <v>1717</v>
      </c>
      <c r="O9111">
        <v>0</v>
      </c>
      <c r="P9111" t="s">
        <v>1425</v>
      </c>
      <c r="Q9111">
        <v>20021201</v>
      </c>
      <c r="R9111">
        <v>891012369</v>
      </c>
    </row>
    <row r="9112" spans="1:18">
      <c r="A9112" t="s">
        <v>1734</v>
      </c>
      <c r="B9112" t="s">
        <v>1735</v>
      </c>
      <c r="C9112">
        <v>201006</v>
      </c>
      <c r="D9112">
        <v>0</v>
      </c>
      <c r="E9112" t="s">
        <v>1212</v>
      </c>
      <c r="F9112">
        <v>0</v>
      </c>
      <c r="G9112">
        <v>0</v>
      </c>
      <c r="H9112">
        <v>0</v>
      </c>
      <c r="I9112">
        <v>43112067301</v>
      </c>
      <c r="J9112">
        <v>12</v>
      </c>
      <c r="K9112" t="s">
        <v>1716</v>
      </c>
      <c r="L9112">
        <v>2309</v>
      </c>
      <c r="M9112" t="s">
        <v>1690</v>
      </c>
      <c r="N9112" t="s">
        <v>1717</v>
      </c>
      <c r="O9112">
        <v>0</v>
      </c>
      <c r="P9112" t="s">
        <v>1425</v>
      </c>
      <c r="Q9112">
        <v>20050908</v>
      </c>
      <c r="R9112">
        <v>891012369</v>
      </c>
    </row>
    <row r="9113" spans="1:18">
      <c r="A9113" t="s">
        <v>1734</v>
      </c>
      <c r="B9113" t="s">
        <v>1736</v>
      </c>
      <c r="C9113">
        <v>201006</v>
      </c>
      <c r="D9113">
        <v>0</v>
      </c>
      <c r="E9113" t="s">
        <v>1212</v>
      </c>
      <c r="F9113">
        <v>0</v>
      </c>
      <c r="G9113">
        <v>0</v>
      </c>
      <c r="H9113">
        <v>0</v>
      </c>
      <c r="I9113">
        <v>43112067401</v>
      </c>
      <c r="J9113">
        <v>12</v>
      </c>
      <c r="K9113" t="s">
        <v>1716</v>
      </c>
      <c r="L9113">
        <v>2309</v>
      </c>
      <c r="M9113" t="s">
        <v>1690</v>
      </c>
      <c r="N9113" t="s">
        <v>1717</v>
      </c>
      <c r="O9113">
        <v>0</v>
      </c>
      <c r="P9113" t="s">
        <v>1207</v>
      </c>
      <c r="Q9113">
        <v>20060625</v>
      </c>
      <c r="R9113">
        <v>891012369</v>
      </c>
    </row>
    <row r="9114" spans="1:18">
      <c r="A9114" t="s">
        <v>1734</v>
      </c>
      <c r="B9114" t="s">
        <v>1743</v>
      </c>
      <c r="C9114">
        <v>201006</v>
      </c>
      <c r="D9114">
        <v>0</v>
      </c>
      <c r="E9114" t="s">
        <v>1212</v>
      </c>
      <c r="F9114">
        <v>0</v>
      </c>
      <c r="G9114">
        <v>0</v>
      </c>
      <c r="H9114">
        <v>0</v>
      </c>
      <c r="I9114">
        <v>43112069801</v>
      </c>
      <c r="J9114">
        <v>12</v>
      </c>
      <c r="K9114" t="s">
        <v>1716</v>
      </c>
      <c r="L9114">
        <v>2309</v>
      </c>
      <c r="M9114" t="s">
        <v>1690</v>
      </c>
      <c r="N9114" t="s">
        <v>1717</v>
      </c>
      <c r="O9114">
        <v>0</v>
      </c>
      <c r="P9114" t="s">
        <v>1423</v>
      </c>
      <c r="Q9114">
        <v>20050303</v>
      </c>
      <c r="R9114">
        <v>891012369</v>
      </c>
    </row>
    <row r="9115" spans="1:18">
      <c r="A9115" t="s">
        <v>1734</v>
      </c>
      <c r="B9115" t="s">
        <v>1740</v>
      </c>
      <c r="C9115">
        <v>201006</v>
      </c>
      <c r="D9115">
        <v>0</v>
      </c>
      <c r="E9115" t="s">
        <v>1212</v>
      </c>
      <c r="F9115">
        <v>0</v>
      </c>
      <c r="G9115">
        <v>0</v>
      </c>
      <c r="H9115">
        <v>0</v>
      </c>
      <c r="I9115">
        <v>43112079700</v>
      </c>
      <c r="J9115">
        <v>12</v>
      </c>
      <c r="K9115" t="s">
        <v>1716</v>
      </c>
      <c r="L9115">
        <v>2309</v>
      </c>
      <c r="M9115" t="s">
        <v>1690</v>
      </c>
      <c r="N9115" t="s">
        <v>1717</v>
      </c>
      <c r="O9115">
        <v>0</v>
      </c>
      <c r="P9115" t="s">
        <v>1425</v>
      </c>
      <c r="Q9115">
        <v>20060124</v>
      </c>
      <c r="R9115">
        <v>891012369</v>
      </c>
    </row>
    <row r="9116" spans="1:18">
      <c r="A9116" t="s">
        <v>1714</v>
      </c>
      <c r="B9116" t="s">
        <v>1745</v>
      </c>
      <c r="C9116">
        <v>201007</v>
      </c>
      <c r="D9116">
        <v>0</v>
      </c>
      <c r="E9116" t="s">
        <v>1212</v>
      </c>
      <c r="F9116">
        <v>0</v>
      </c>
      <c r="G9116">
        <v>0</v>
      </c>
      <c r="H9116">
        <v>0</v>
      </c>
      <c r="I9116">
        <v>43112074700</v>
      </c>
      <c r="J9116">
        <v>12</v>
      </c>
      <c r="K9116" t="s">
        <v>1716</v>
      </c>
      <c r="L9116">
        <v>2309</v>
      </c>
      <c r="M9116" t="s">
        <v>1690</v>
      </c>
      <c r="N9116" t="s">
        <v>1717</v>
      </c>
      <c r="O9116">
        <v>0</v>
      </c>
      <c r="P9116" t="s">
        <v>1423</v>
      </c>
      <c r="Q9116">
        <v>19960701</v>
      </c>
      <c r="R9116">
        <v>891012369</v>
      </c>
    </row>
    <row r="9117" spans="1:18">
      <c r="A9117" t="s">
        <v>1714</v>
      </c>
      <c r="B9117" t="s">
        <v>1730</v>
      </c>
      <c r="C9117">
        <v>201007</v>
      </c>
      <c r="D9117">
        <v>0</v>
      </c>
      <c r="E9117" t="s">
        <v>1212</v>
      </c>
      <c r="F9117">
        <v>0</v>
      </c>
      <c r="G9117">
        <v>0</v>
      </c>
      <c r="H9117">
        <v>0</v>
      </c>
      <c r="I9117">
        <v>43112078000</v>
      </c>
      <c r="J9117">
        <v>12</v>
      </c>
      <c r="K9117" t="s">
        <v>1716</v>
      </c>
      <c r="L9117">
        <v>2309</v>
      </c>
      <c r="M9117" t="s">
        <v>1690</v>
      </c>
      <c r="N9117" t="s">
        <v>1717</v>
      </c>
      <c r="O9117">
        <v>0</v>
      </c>
      <c r="P9117" t="s">
        <v>1425</v>
      </c>
      <c r="Q9117">
        <v>20021201</v>
      </c>
      <c r="R9117">
        <v>891012369</v>
      </c>
    </row>
    <row r="9118" spans="1:18">
      <c r="A9118" t="s">
        <v>1734</v>
      </c>
      <c r="B9118" t="s">
        <v>1735</v>
      </c>
      <c r="C9118">
        <v>201007</v>
      </c>
      <c r="D9118">
        <v>0</v>
      </c>
      <c r="E9118" t="s">
        <v>1212</v>
      </c>
      <c r="F9118">
        <v>0</v>
      </c>
      <c r="G9118">
        <v>0</v>
      </c>
      <c r="H9118">
        <v>0</v>
      </c>
      <c r="I9118">
        <v>43112067301</v>
      </c>
      <c r="J9118">
        <v>12</v>
      </c>
      <c r="K9118" t="s">
        <v>1716</v>
      </c>
      <c r="L9118">
        <v>2309</v>
      </c>
      <c r="M9118" t="s">
        <v>1690</v>
      </c>
      <c r="N9118" t="s">
        <v>1717</v>
      </c>
      <c r="O9118">
        <v>0</v>
      </c>
      <c r="P9118" t="s">
        <v>1425</v>
      </c>
      <c r="Q9118">
        <v>20050908</v>
      </c>
      <c r="R9118">
        <v>891012369</v>
      </c>
    </row>
    <row r="9119" spans="1:18">
      <c r="A9119" t="s">
        <v>1734</v>
      </c>
      <c r="B9119" t="s">
        <v>1736</v>
      </c>
      <c r="C9119">
        <v>201007</v>
      </c>
      <c r="D9119">
        <v>0</v>
      </c>
      <c r="E9119" t="s">
        <v>1212</v>
      </c>
      <c r="F9119">
        <v>0</v>
      </c>
      <c r="G9119">
        <v>0</v>
      </c>
      <c r="H9119">
        <v>0</v>
      </c>
      <c r="I9119">
        <v>43112067401</v>
      </c>
      <c r="J9119">
        <v>12</v>
      </c>
      <c r="K9119" t="s">
        <v>1716</v>
      </c>
      <c r="L9119">
        <v>2309</v>
      </c>
      <c r="M9119" t="s">
        <v>1690</v>
      </c>
      <c r="N9119" t="s">
        <v>1717</v>
      </c>
      <c r="O9119">
        <v>0</v>
      </c>
      <c r="P9119" t="s">
        <v>1207</v>
      </c>
      <c r="Q9119">
        <v>20060625</v>
      </c>
      <c r="R9119">
        <v>891012369</v>
      </c>
    </row>
    <row r="9120" spans="1:18">
      <c r="A9120" t="s">
        <v>1734</v>
      </c>
      <c r="B9120" t="s">
        <v>1740</v>
      </c>
      <c r="C9120">
        <v>201007</v>
      </c>
      <c r="D9120">
        <v>0</v>
      </c>
      <c r="E9120" t="s">
        <v>1212</v>
      </c>
      <c r="F9120">
        <v>0</v>
      </c>
      <c r="G9120">
        <v>0</v>
      </c>
      <c r="H9120">
        <v>0</v>
      </c>
      <c r="I9120">
        <v>43112079700</v>
      </c>
      <c r="J9120">
        <v>12</v>
      </c>
      <c r="K9120" t="s">
        <v>1716</v>
      </c>
      <c r="L9120">
        <v>2309</v>
      </c>
      <c r="M9120" t="s">
        <v>1690</v>
      </c>
      <c r="N9120" t="s">
        <v>1717</v>
      </c>
      <c r="O9120">
        <v>0</v>
      </c>
      <c r="P9120" t="s">
        <v>1425</v>
      </c>
      <c r="Q9120">
        <v>20060124</v>
      </c>
      <c r="R9120">
        <v>891012369</v>
      </c>
    </row>
    <row r="9121" spans="1:18">
      <c r="A9121" t="s">
        <v>1714</v>
      </c>
      <c r="B9121" t="s">
        <v>1745</v>
      </c>
      <c r="C9121">
        <v>201008</v>
      </c>
      <c r="D9121">
        <v>0</v>
      </c>
      <c r="E9121" t="s">
        <v>1212</v>
      </c>
      <c r="F9121">
        <v>0</v>
      </c>
      <c r="G9121">
        <v>0</v>
      </c>
      <c r="H9121">
        <v>0</v>
      </c>
      <c r="I9121">
        <v>43112074700</v>
      </c>
      <c r="J9121">
        <v>12</v>
      </c>
      <c r="K9121" t="s">
        <v>1716</v>
      </c>
      <c r="L9121">
        <v>2309</v>
      </c>
      <c r="M9121" t="s">
        <v>1690</v>
      </c>
      <c r="N9121" t="s">
        <v>1717</v>
      </c>
      <c r="O9121">
        <v>0</v>
      </c>
      <c r="P9121" t="s">
        <v>1423</v>
      </c>
      <c r="Q9121">
        <v>19960701</v>
      </c>
      <c r="R9121">
        <v>891012369</v>
      </c>
    </row>
    <row r="9122" spans="1:18">
      <c r="A9122" t="s">
        <v>1714</v>
      </c>
      <c r="B9122" t="s">
        <v>1730</v>
      </c>
      <c r="C9122">
        <v>201008</v>
      </c>
      <c r="D9122">
        <v>0</v>
      </c>
      <c r="E9122" t="s">
        <v>1212</v>
      </c>
      <c r="F9122">
        <v>0</v>
      </c>
      <c r="G9122">
        <v>0</v>
      </c>
      <c r="H9122">
        <v>0</v>
      </c>
      <c r="I9122">
        <v>43112078000</v>
      </c>
      <c r="J9122">
        <v>12</v>
      </c>
      <c r="K9122" t="s">
        <v>1716</v>
      </c>
      <c r="L9122">
        <v>2309</v>
      </c>
      <c r="M9122" t="s">
        <v>1690</v>
      </c>
      <c r="N9122" t="s">
        <v>1717</v>
      </c>
      <c r="O9122">
        <v>0</v>
      </c>
      <c r="P9122" t="s">
        <v>1425</v>
      </c>
      <c r="Q9122">
        <v>20021201</v>
      </c>
      <c r="R9122">
        <v>891012369</v>
      </c>
    </row>
    <row r="9123" spans="1:18">
      <c r="A9123" t="s">
        <v>1734</v>
      </c>
      <c r="B9123" t="s">
        <v>1735</v>
      </c>
      <c r="C9123">
        <v>201008</v>
      </c>
      <c r="D9123">
        <v>0</v>
      </c>
      <c r="E9123" t="s">
        <v>1212</v>
      </c>
      <c r="F9123">
        <v>0</v>
      </c>
      <c r="G9123">
        <v>0</v>
      </c>
      <c r="H9123">
        <v>0</v>
      </c>
      <c r="I9123">
        <v>43112067301</v>
      </c>
      <c r="J9123">
        <v>12</v>
      </c>
      <c r="K9123" t="s">
        <v>1716</v>
      </c>
      <c r="L9123">
        <v>2309</v>
      </c>
      <c r="M9123" t="s">
        <v>1690</v>
      </c>
      <c r="N9123" t="s">
        <v>1717</v>
      </c>
      <c r="O9123">
        <v>0</v>
      </c>
      <c r="P9123" t="s">
        <v>1425</v>
      </c>
      <c r="Q9123">
        <v>20050908</v>
      </c>
      <c r="R9123">
        <v>891012369</v>
      </c>
    </row>
    <row r="9124" spans="1:18">
      <c r="A9124" t="s">
        <v>1734</v>
      </c>
      <c r="B9124" t="s">
        <v>1736</v>
      </c>
      <c r="C9124">
        <v>201008</v>
      </c>
      <c r="D9124">
        <v>0</v>
      </c>
      <c r="E9124" t="s">
        <v>1212</v>
      </c>
      <c r="F9124">
        <v>0</v>
      </c>
      <c r="G9124">
        <v>0</v>
      </c>
      <c r="H9124">
        <v>0</v>
      </c>
      <c r="I9124">
        <v>43112067401</v>
      </c>
      <c r="J9124">
        <v>12</v>
      </c>
      <c r="K9124" t="s">
        <v>1716</v>
      </c>
      <c r="L9124">
        <v>2309</v>
      </c>
      <c r="M9124" t="s">
        <v>1690</v>
      </c>
      <c r="N9124" t="s">
        <v>1717</v>
      </c>
      <c r="O9124">
        <v>0</v>
      </c>
      <c r="P9124" t="s">
        <v>1207</v>
      </c>
      <c r="Q9124">
        <v>20060625</v>
      </c>
      <c r="R9124">
        <v>891012369</v>
      </c>
    </row>
    <row r="9125" spans="1:18">
      <c r="A9125" t="s">
        <v>1734</v>
      </c>
      <c r="B9125" t="s">
        <v>1740</v>
      </c>
      <c r="C9125">
        <v>201008</v>
      </c>
      <c r="D9125">
        <v>0</v>
      </c>
      <c r="E9125" t="s">
        <v>1212</v>
      </c>
      <c r="F9125">
        <v>0</v>
      </c>
      <c r="G9125">
        <v>0</v>
      </c>
      <c r="H9125">
        <v>0</v>
      </c>
      <c r="I9125">
        <v>43112079700</v>
      </c>
      <c r="J9125">
        <v>12</v>
      </c>
      <c r="K9125" t="s">
        <v>1716</v>
      </c>
      <c r="L9125">
        <v>2309</v>
      </c>
      <c r="M9125" t="s">
        <v>1690</v>
      </c>
      <c r="N9125" t="s">
        <v>1717</v>
      </c>
      <c r="O9125">
        <v>0</v>
      </c>
      <c r="P9125" t="s">
        <v>1425</v>
      </c>
      <c r="Q9125">
        <v>20060124</v>
      </c>
      <c r="R9125">
        <v>891012369</v>
      </c>
    </row>
    <row r="9126" spans="1:18">
      <c r="A9126" t="s">
        <v>1714</v>
      </c>
      <c r="B9126" t="s">
        <v>1745</v>
      </c>
      <c r="C9126">
        <v>201009</v>
      </c>
      <c r="D9126">
        <v>0</v>
      </c>
      <c r="E9126" t="s">
        <v>1212</v>
      </c>
      <c r="F9126">
        <v>0</v>
      </c>
      <c r="G9126">
        <v>0</v>
      </c>
      <c r="H9126">
        <v>0</v>
      </c>
      <c r="I9126">
        <v>43112074700</v>
      </c>
      <c r="J9126">
        <v>12</v>
      </c>
      <c r="K9126" t="s">
        <v>1716</v>
      </c>
      <c r="L9126">
        <v>2309</v>
      </c>
      <c r="M9126" t="s">
        <v>1690</v>
      </c>
      <c r="N9126" t="s">
        <v>1717</v>
      </c>
      <c r="O9126">
        <v>0</v>
      </c>
      <c r="P9126" t="s">
        <v>1423</v>
      </c>
      <c r="Q9126">
        <v>19960701</v>
      </c>
      <c r="R9126">
        <v>891012369</v>
      </c>
    </row>
    <row r="9127" spans="1:18">
      <c r="A9127" t="s">
        <v>1714</v>
      </c>
      <c r="B9127" t="s">
        <v>1730</v>
      </c>
      <c r="C9127">
        <v>201009</v>
      </c>
      <c r="D9127">
        <v>0</v>
      </c>
      <c r="E9127" t="s">
        <v>1212</v>
      </c>
      <c r="F9127">
        <v>0</v>
      </c>
      <c r="G9127">
        <v>0</v>
      </c>
      <c r="H9127">
        <v>0</v>
      </c>
      <c r="I9127">
        <v>43112078000</v>
      </c>
      <c r="J9127">
        <v>12</v>
      </c>
      <c r="K9127" t="s">
        <v>1716</v>
      </c>
      <c r="L9127">
        <v>2309</v>
      </c>
      <c r="M9127" t="s">
        <v>1690</v>
      </c>
      <c r="N9127" t="s">
        <v>1717</v>
      </c>
      <c r="O9127">
        <v>0</v>
      </c>
      <c r="P9127" t="s">
        <v>1425</v>
      </c>
      <c r="Q9127">
        <v>20021201</v>
      </c>
      <c r="R9127">
        <v>891012369</v>
      </c>
    </row>
    <row r="9128" spans="1:18">
      <c r="A9128" t="s">
        <v>1734</v>
      </c>
      <c r="B9128" t="s">
        <v>1735</v>
      </c>
      <c r="C9128">
        <v>201009</v>
      </c>
      <c r="D9128">
        <v>0</v>
      </c>
      <c r="E9128" t="s">
        <v>1212</v>
      </c>
      <c r="F9128">
        <v>0</v>
      </c>
      <c r="G9128">
        <v>0</v>
      </c>
      <c r="H9128">
        <v>0</v>
      </c>
      <c r="I9128">
        <v>43112067301</v>
      </c>
      <c r="J9128">
        <v>12</v>
      </c>
      <c r="K9128" t="s">
        <v>1716</v>
      </c>
      <c r="L9128">
        <v>2309</v>
      </c>
      <c r="M9128" t="s">
        <v>1690</v>
      </c>
      <c r="N9128" t="s">
        <v>1717</v>
      </c>
      <c r="O9128">
        <v>0</v>
      </c>
      <c r="P9128" t="s">
        <v>1425</v>
      </c>
      <c r="Q9128">
        <v>20050908</v>
      </c>
      <c r="R9128">
        <v>891012369</v>
      </c>
    </row>
    <row r="9129" spans="1:18">
      <c r="A9129" t="s">
        <v>1734</v>
      </c>
      <c r="B9129" t="s">
        <v>1736</v>
      </c>
      <c r="C9129">
        <v>201009</v>
      </c>
      <c r="D9129">
        <v>0</v>
      </c>
      <c r="E9129" t="s">
        <v>1212</v>
      </c>
      <c r="F9129">
        <v>0</v>
      </c>
      <c r="G9129">
        <v>0</v>
      </c>
      <c r="H9129">
        <v>0</v>
      </c>
      <c r="I9129">
        <v>43112067401</v>
      </c>
      <c r="J9129">
        <v>12</v>
      </c>
      <c r="K9129" t="s">
        <v>1716</v>
      </c>
      <c r="L9129">
        <v>2309</v>
      </c>
      <c r="M9129" t="s">
        <v>1690</v>
      </c>
      <c r="N9129" t="s">
        <v>1717</v>
      </c>
      <c r="O9129">
        <v>0</v>
      </c>
      <c r="P9129" t="s">
        <v>1207</v>
      </c>
      <c r="Q9129">
        <v>20060625</v>
      </c>
      <c r="R9129">
        <v>891012369</v>
      </c>
    </row>
    <row r="9130" spans="1:18">
      <c r="A9130" t="s">
        <v>1734</v>
      </c>
      <c r="B9130" t="s">
        <v>1740</v>
      </c>
      <c r="C9130">
        <v>201009</v>
      </c>
      <c r="D9130">
        <v>0</v>
      </c>
      <c r="E9130" t="s">
        <v>1212</v>
      </c>
      <c r="F9130">
        <v>0</v>
      </c>
      <c r="G9130">
        <v>0</v>
      </c>
      <c r="H9130">
        <v>0</v>
      </c>
      <c r="I9130">
        <v>43112079700</v>
      </c>
      <c r="J9130">
        <v>12</v>
      </c>
      <c r="K9130" t="s">
        <v>1716</v>
      </c>
      <c r="L9130">
        <v>2309</v>
      </c>
      <c r="M9130" t="s">
        <v>1690</v>
      </c>
      <c r="N9130" t="s">
        <v>1717</v>
      </c>
      <c r="O9130">
        <v>0</v>
      </c>
      <c r="P9130" t="s">
        <v>1425</v>
      </c>
      <c r="Q9130">
        <v>20060124</v>
      </c>
      <c r="R9130">
        <v>891012369</v>
      </c>
    </row>
    <row r="9131" spans="1:18">
      <c r="A9131" t="s">
        <v>1714</v>
      </c>
      <c r="B9131" t="s">
        <v>1725</v>
      </c>
      <c r="C9131">
        <v>201010</v>
      </c>
      <c r="D9131">
        <v>0</v>
      </c>
      <c r="E9131" t="s">
        <v>1212</v>
      </c>
      <c r="F9131">
        <v>0</v>
      </c>
      <c r="G9131">
        <v>0</v>
      </c>
      <c r="H9131">
        <v>0</v>
      </c>
      <c r="I9131">
        <v>43112066602</v>
      </c>
      <c r="J9131">
        <v>12</v>
      </c>
      <c r="K9131" t="s">
        <v>1716</v>
      </c>
      <c r="L9131">
        <v>2309</v>
      </c>
      <c r="M9131" t="s">
        <v>1690</v>
      </c>
      <c r="N9131" t="s">
        <v>1717</v>
      </c>
      <c r="O9131">
        <v>0</v>
      </c>
      <c r="P9131" t="s">
        <v>1425</v>
      </c>
      <c r="Q9131">
        <v>20060924</v>
      </c>
      <c r="R9131">
        <v>891012369</v>
      </c>
    </row>
    <row r="9132" spans="1:18">
      <c r="A9132" t="s">
        <v>1714</v>
      </c>
      <c r="B9132" t="s">
        <v>1745</v>
      </c>
      <c r="C9132">
        <v>201010</v>
      </c>
      <c r="D9132">
        <v>0</v>
      </c>
      <c r="E9132" t="s">
        <v>1212</v>
      </c>
      <c r="F9132">
        <v>0</v>
      </c>
      <c r="G9132">
        <v>0</v>
      </c>
      <c r="H9132">
        <v>0</v>
      </c>
      <c r="I9132">
        <v>43112074700</v>
      </c>
      <c r="J9132">
        <v>12</v>
      </c>
      <c r="K9132" t="s">
        <v>1716</v>
      </c>
      <c r="L9132">
        <v>2309</v>
      </c>
      <c r="M9132" t="s">
        <v>1690</v>
      </c>
      <c r="N9132" t="s">
        <v>1717</v>
      </c>
      <c r="O9132">
        <v>0</v>
      </c>
      <c r="P9132" t="s">
        <v>1423</v>
      </c>
      <c r="Q9132">
        <v>19960701</v>
      </c>
      <c r="R9132">
        <v>891012369</v>
      </c>
    </row>
    <row r="9133" spans="1:18">
      <c r="A9133" t="s">
        <v>1714</v>
      </c>
      <c r="B9133" t="s">
        <v>1730</v>
      </c>
      <c r="C9133">
        <v>201010</v>
      </c>
      <c r="D9133">
        <v>0</v>
      </c>
      <c r="E9133" t="s">
        <v>1212</v>
      </c>
      <c r="F9133">
        <v>0</v>
      </c>
      <c r="G9133">
        <v>0</v>
      </c>
      <c r="H9133">
        <v>0</v>
      </c>
      <c r="I9133">
        <v>43112078000</v>
      </c>
      <c r="J9133">
        <v>12</v>
      </c>
      <c r="K9133" t="s">
        <v>1716</v>
      </c>
      <c r="L9133">
        <v>2309</v>
      </c>
      <c r="M9133" t="s">
        <v>1690</v>
      </c>
      <c r="N9133" t="s">
        <v>1717</v>
      </c>
      <c r="O9133">
        <v>0</v>
      </c>
      <c r="P9133" t="s">
        <v>1425</v>
      </c>
      <c r="Q9133">
        <v>20021201</v>
      </c>
      <c r="R9133">
        <v>891012369</v>
      </c>
    </row>
    <row r="9134" spans="1:18">
      <c r="A9134" t="s">
        <v>1734</v>
      </c>
      <c r="B9134" t="s">
        <v>1735</v>
      </c>
      <c r="C9134">
        <v>201010</v>
      </c>
      <c r="D9134">
        <v>0</v>
      </c>
      <c r="E9134" t="s">
        <v>1212</v>
      </c>
      <c r="F9134">
        <v>0</v>
      </c>
      <c r="G9134">
        <v>0</v>
      </c>
      <c r="H9134">
        <v>0</v>
      </c>
      <c r="I9134">
        <v>43112067301</v>
      </c>
      <c r="J9134">
        <v>12</v>
      </c>
      <c r="K9134" t="s">
        <v>1716</v>
      </c>
      <c r="L9134">
        <v>2309</v>
      </c>
      <c r="M9134" t="s">
        <v>1690</v>
      </c>
      <c r="N9134" t="s">
        <v>1717</v>
      </c>
      <c r="O9134">
        <v>0</v>
      </c>
      <c r="P9134" t="s">
        <v>1425</v>
      </c>
      <c r="Q9134">
        <v>20050908</v>
      </c>
      <c r="R9134">
        <v>891012369</v>
      </c>
    </row>
    <row r="9135" spans="1:18">
      <c r="A9135" t="s">
        <v>1734</v>
      </c>
      <c r="B9135" t="s">
        <v>1736</v>
      </c>
      <c r="C9135">
        <v>201010</v>
      </c>
      <c r="D9135">
        <v>0</v>
      </c>
      <c r="E9135" t="s">
        <v>1212</v>
      </c>
      <c r="F9135">
        <v>0</v>
      </c>
      <c r="G9135">
        <v>0</v>
      </c>
      <c r="H9135">
        <v>0</v>
      </c>
      <c r="I9135">
        <v>43112067401</v>
      </c>
      <c r="J9135">
        <v>12</v>
      </c>
      <c r="K9135" t="s">
        <v>1716</v>
      </c>
      <c r="L9135">
        <v>2309</v>
      </c>
      <c r="M9135" t="s">
        <v>1690</v>
      </c>
      <c r="N9135" t="s">
        <v>1717</v>
      </c>
      <c r="O9135">
        <v>0</v>
      </c>
      <c r="P9135" t="s">
        <v>1207</v>
      </c>
      <c r="Q9135">
        <v>20060625</v>
      </c>
      <c r="R9135">
        <v>891012369</v>
      </c>
    </row>
    <row r="9136" spans="1:18">
      <c r="A9136" t="s">
        <v>1734</v>
      </c>
      <c r="B9136" t="s">
        <v>1740</v>
      </c>
      <c r="C9136">
        <v>201010</v>
      </c>
      <c r="D9136">
        <v>0</v>
      </c>
      <c r="E9136" t="s">
        <v>1212</v>
      </c>
      <c r="F9136">
        <v>0</v>
      </c>
      <c r="G9136">
        <v>0</v>
      </c>
      <c r="H9136">
        <v>0</v>
      </c>
      <c r="I9136">
        <v>43112079700</v>
      </c>
      <c r="J9136">
        <v>12</v>
      </c>
      <c r="K9136" t="s">
        <v>1716</v>
      </c>
      <c r="L9136">
        <v>2309</v>
      </c>
      <c r="M9136" t="s">
        <v>1690</v>
      </c>
      <c r="N9136" t="s">
        <v>1717</v>
      </c>
      <c r="O9136">
        <v>0</v>
      </c>
      <c r="P9136" t="s">
        <v>1425</v>
      </c>
      <c r="Q9136">
        <v>20060124</v>
      </c>
      <c r="R9136">
        <v>891012369</v>
      </c>
    </row>
    <row r="9137" spans="1:18">
      <c r="A9137" t="s">
        <v>1714</v>
      </c>
      <c r="B9137" t="s">
        <v>1745</v>
      </c>
      <c r="C9137">
        <v>201011</v>
      </c>
      <c r="D9137">
        <v>0</v>
      </c>
      <c r="E9137" t="s">
        <v>1212</v>
      </c>
      <c r="F9137">
        <v>0</v>
      </c>
      <c r="G9137">
        <v>0</v>
      </c>
      <c r="H9137">
        <v>0</v>
      </c>
      <c r="I9137">
        <v>43112074700</v>
      </c>
      <c r="J9137">
        <v>12</v>
      </c>
      <c r="K9137" t="s">
        <v>1716</v>
      </c>
      <c r="L9137">
        <v>2309</v>
      </c>
      <c r="M9137" t="s">
        <v>1690</v>
      </c>
      <c r="N9137" t="s">
        <v>1717</v>
      </c>
      <c r="O9137">
        <v>0</v>
      </c>
      <c r="P9137" t="s">
        <v>1423</v>
      </c>
      <c r="Q9137">
        <v>19960701</v>
      </c>
      <c r="R9137">
        <v>891012369</v>
      </c>
    </row>
    <row r="9138" spans="1:18">
      <c r="A9138" t="s">
        <v>1714</v>
      </c>
      <c r="B9138" t="s">
        <v>1730</v>
      </c>
      <c r="C9138">
        <v>201011</v>
      </c>
      <c r="D9138">
        <v>0</v>
      </c>
      <c r="E9138" t="s">
        <v>1212</v>
      </c>
      <c r="F9138">
        <v>0</v>
      </c>
      <c r="G9138">
        <v>0</v>
      </c>
      <c r="H9138">
        <v>0</v>
      </c>
      <c r="I9138">
        <v>43112078000</v>
      </c>
      <c r="J9138">
        <v>12</v>
      </c>
      <c r="K9138" t="s">
        <v>1716</v>
      </c>
      <c r="L9138">
        <v>2309</v>
      </c>
      <c r="M9138" t="s">
        <v>1690</v>
      </c>
      <c r="N9138" t="s">
        <v>1717</v>
      </c>
      <c r="O9138">
        <v>0</v>
      </c>
      <c r="P9138" t="s">
        <v>1425</v>
      </c>
      <c r="Q9138">
        <v>20021201</v>
      </c>
      <c r="R9138">
        <v>891012369</v>
      </c>
    </row>
    <row r="9139" spans="1:18">
      <c r="A9139" t="s">
        <v>1734</v>
      </c>
      <c r="B9139" t="s">
        <v>1735</v>
      </c>
      <c r="C9139">
        <v>201011</v>
      </c>
      <c r="D9139">
        <v>0</v>
      </c>
      <c r="E9139" t="s">
        <v>1212</v>
      </c>
      <c r="F9139">
        <v>0</v>
      </c>
      <c r="G9139">
        <v>0</v>
      </c>
      <c r="H9139">
        <v>0</v>
      </c>
      <c r="I9139">
        <v>43112067301</v>
      </c>
      <c r="J9139">
        <v>12</v>
      </c>
      <c r="K9139" t="s">
        <v>1716</v>
      </c>
      <c r="L9139">
        <v>2309</v>
      </c>
      <c r="M9139" t="s">
        <v>1690</v>
      </c>
      <c r="N9139" t="s">
        <v>1717</v>
      </c>
      <c r="O9139">
        <v>0</v>
      </c>
      <c r="P9139" t="s">
        <v>1425</v>
      </c>
      <c r="Q9139">
        <v>20050908</v>
      </c>
      <c r="R9139">
        <v>891012369</v>
      </c>
    </row>
    <row r="9140" spans="1:18">
      <c r="A9140" t="s">
        <v>1734</v>
      </c>
      <c r="B9140" t="s">
        <v>1736</v>
      </c>
      <c r="C9140">
        <v>201011</v>
      </c>
      <c r="D9140">
        <v>0</v>
      </c>
      <c r="E9140" t="s">
        <v>1212</v>
      </c>
      <c r="F9140">
        <v>0</v>
      </c>
      <c r="G9140">
        <v>0</v>
      </c>
      <c r="H9140">
        <v>0</v>
      </c>
      <c r="I9140">
        <v>43112067401</v>
      </c>
      <c r="J9140">
        <v>12</v>
      </c>
      <c r="K9140" t="s">
        <v>1716</v>
      </c>
      <c r="L9140">
        <v>2309</v>
      </c>
      <c r="M9140" t="s">
        <v>1690</v>
      </c>
      <c r="N9140" t="s">
        <v>1717</v>
      </c>
      <c r="O9140">
        <v>0</v>
      </c>
      <c r="P9140" t="s">
        <v>1207</v>
      </c>
      <c r="Q9140">
        <v>20060625</v>
      </c>
      <c r="R9140">
        <v>891012369</v>
      </c>
    </row>
    <row r="9141" spans="1:18">
      <c r="A9141" t="s">
        <v>1714</v>
      </c>
      <c r="B9141" t="s">
        <v>1745</v>
      </c>
      <c r="C9141">
        <v>201012</v>
      </c>
      <c r="D9141">
        <v>0</v>
      </c>
      <c r="E9141" t="s">
        <v>1212</v>
      </c>
      <c r="F9141">
        <v>0</v>
      </c>
      <c r="G9141">
        <v>0</v>
      </c>
      <c r="H9141">
        <v>0</v>
      </c>
      <c r="I9141">
        <v>43112074700</v>
      </c>
      <c r="J9141">
        <v>12</v>
      </c>
      <c r="K9141" t="s">
        <v>1716</v>
      </c>
      <c r="L9141">
        <v>2309</v>
      </c>
      <c r="M9141" t="s">
        <v>1690</v>
      </c>
      <c r="N9141" t="s">
        <v>1717</v>
      </c>
      <c r="O9141">
        <v>0</v>
      </c>
      <c r="P9141" t="s">
        <v>1423</v>
      </c>
      <c r="Q9141">
        <v>19960701</v>
      </c>
      <c r="R9141">
        <v>891012369</v>
      </c>
    </row>
    <row r="9142" spans="1:18">
      <c r="A9142" t="s">
        <v>1714</v>
      </c>
      <c r="B9142" t="s">
        <v>1730</v>
      </c>
      <c r="C9142">
        <v>201012</v>
      </c>
      <c r="D9142">
        <v>0</v>
      </c>
      <c r="E9142" t="s">
        <v>1212</v>
      </c>
      <c r="F9142">
        <v>0</v>
      </c>
      <c r="G9142">
        <v>0</v>
      </c>
      <c r="H9142">
        <v>0</v>
      </c>
      <c r="I9142">
        <v>43112078000</v>
      </c>
      <c r="J9142">
        <v>12</v>
      </c>
      <c r="K9142" t="s">
        <v>1716</v>
      </c>
      <c r="L9142">
        <v>2309</v>
      </c>
      <c r="M9142" t="s">
        <v>1690</v>
      </c>
      <c r="N9142" t="s">
        <v>1717</v>
      </c>
      <c r="O9142">
        <v>0</v>
      </c>
      <c r="P9142" t="s">
        <v>1425</v>
      </c>
      <c r="Q9142">
        <v>20021201</v>
      </c>
      <c r="R9142">
        <v>891012369</v>
      </c>
    </row>
    <row r="9143" spans="1:18">
      <c r="A9143" t="s">
        <v>1734</v>
      </c>
      <c r="B9143" t="s">
        <v>1735</v>
      </c>
      <c r="C9143">
        <v>201012</v>
      </c>
      <c r="D9143">
        <v>0</v>
      </c>
      <c r="E9143" t="s">
        <v>1212</v>
      </c>
      <c r="F9143">
        <v>0</v>
      </c>
      <c r="G9143">
        <v>0</v>
      </c>
      <c r="H9143">
        <v>0</v>
      </c>
      <c r="I9143">
        <v>43112067301</v>
      </c>
      <c r="J9143">
        <v>12</v>
      </c>
      <c r="K9143" t="s">
        <v>1716</v>
      </c>
      <c r="L9143">
        <v>2309</v>
      </c>
      <c r="M9143" t="s">
        <v>1690</v>
      </c>
      <c r="N9143" t="s">
        <v>1717</v>
      </c>
      <c r="O9143">
        <v>0</v>
      </c>
      <c r="P9143" t="s">
        <v>1425</v>
      </c>
      <c r="Q9143">
        <v>20050908</v>
      </c>
      <c r="R9143">
        <v>891012369</v>
      </c>
    </row>
    <row r="9144" spans="1:18">
      <c r="A9144" t="s">
        <v>1734</v>
      </c>
      <c r="B9144" t="s">
        <v>1736</v>
      </c>
      <c r="C9144">
        <v>201012</v>
      </c>
      <c r="D9144">
        <v>0</v>
      </c>
      <c r="E9144" t="s">
        <v>1212</v>
      </c>
      <c r="F9144">
        <v>0</v>
      </c>
      <c r="G9144">
        <v>0</v>
      </c>
      <c r="H9144">
        <v>0</v>
      </c>
      <c r="I9144">
        <v>43112067401</v>
      </c>
      <c r="J9144">
        <v>12</v>
      </c>
      <c r="K9144" t="s">
        <v>1716</v>
      </c>
      <c r="L9144">
        <v>2309</v>
      </c>
      <c r="M9144" t="s">
        <v>1690</v>
      </c>
      <c r="N9144" t="s">
        <v>1717</v>
      </c>
      <c r="O9144">
        <v>0</v>
      </c>
      <c r="P9144" t="s">
        <v>1207</v>
      </c>
      <c r="Q9144">
        <v>20060625</v>
      </c>
      <c r="R9144">
        <v>891012369</v>
      </c>
    </row>
    <row r="9145" spans="1:18">
      <c r="A9145" t="s">
        <v>1714</v>
      </c>
      <c r="B9145" t="s">
        <v>1724</v>
      </c>
      <c r="C9145">
        <v>201004</v>
      </c>
      <c r="D9145">
        <v>25</v>
      </c>
      <c r="E9145" t="s">
        <v>1302</v>
      </c>
      <c r="F9145">
        <v>0</v>
      </c>
      <c r="G9145">
        <v>0</v>
      </c>
      <c r="H9145">
        <v>0</v>
      </c>
      <c r="I9145">
        <v>43112066100</v>
      </c>
      <c r="J9145">
        <v>3</v>
      </c>
      <c r="K9145" t="s">
        <v>1716</v>
      </c>
      <c r="L9145">
        <v>2309</v>
      </c>
      <c r="M9145" t="s">
        <v>1690</v>
      </c>
      <c r="N9145" t="s">
        <v>1717</v>
      </c>
      <c r="O9145">
        <v>6142</v>
      </c>
      <c r="P9145" t="s">
        <v>1207</v>
      </c>
      <c r="Q9145">
        <v>19980615</v>
      </c>
      <c r="R9145">
        <v>891012369</v>
      </c>
    </row>
    <row r="9146" spans="1:18">
      <c r="A9146" t="s">
        <v>1714</v>
      </c>
      <c r="B9146" t="s">
        <v>1724</v>
      </c>
      <c r="C9146">
        <v>201005</v>
      </c>
      <c r="D9146">
        <v>31</v>
      </c>
      <c r="E9146" t="s">
        <v>1302</v>
      </c>
      <c r="F9146">
        <v>0</v>
      </c>
      <c r="G9146">
        <v>0</v>
      </c>
      <c r="H9146">
        <v>0</v>
      </c>
      <c r="I9146">
        <v>43112066100</v>
      </c>
      <c r="J9146">
        <v>3</v>
      </c>
      <c r="K9146" t="s">
        <v>1716</v>
      </c>
      <c r="L9146">
        <v>2309</v>
      </c>
      <c r="M9146" t="s">
        <v>1690</v>
      </c>
      <c r="N9146" t="s">
        <v>1717</v>
      </c>
      <c r="O9146">
        <v>18303</v>
      </c>
      <c r="P9146" t="s">
        <v>1207</v>
      </c>
      <c r="Q9146">
        <v>19980615</v>
      </c>
      <c r="R9146">
        <v>891012369</v>
      </c>
    </row>
    <row r="9147" spans="1:18">
      <c r="A9147" t="s">
        <v>1714</v>
      </c>
      <c r="B9147" t="s">
        <v>1724</v>
      </c>
      <c r="C9147">
        <v>201006</v>
      </c>
      <c r="D9147">
        <v>30</v>
      </c>
      <c r="E9147" t="s">
        <v>1302</v>
      </c>
      <c r="F9147">
        <v>0</v>
      </c>
      <c r="G9147">
        <v>0</v>
      </c>
      <c r="H9147">
        <v>0</v>
      </c>
      <c r="I9147">
        <v>43112066100</v>
      </c>
      <c r="J9147">
        <v>3</v>
      </c>
      <c r="K9147" t="s">
        <v>1716</v>
      </c>
      <c r="L9147">
        <v>2309</v>
      </c>
      <c r="M9147" t="s">
        <v>1690</v>
      </c>
      <c r="N9147" t="s">
        <v>1717</v>
      </c>
      <c r="O9147">
        <v>3407</v>
      </c>
      <c r="P9147" t="s">
        <v>1207</v>
      </c>
      <c r="Q9147">
        <v>19980615</v>
      </c>
      <c r="R9147">
        <v>891012369</v>
      </c>
    </row>
    <row r="9148" spans="1:18">
      <c r="A9148" t="s">
        <v>1714</v>
      </c>
      <c r="B9148" t="s">
        <v>1724</v>
      </c>
      <c r="C9148">
        <v>201007</v>
      </c>
      <c r="D9148">
        <v>31</v>
      </c>
      <c r="E9148" t="s">
        <v>1302</v>
      </c>
      <c r="F9148">
        <v>0</v>
      </c>
      <c r="G9148">
        <v>0</v>
      </c>
      <c r="H9148">
        <v>0</v>
      </c>
      <c r="I9148">
        <v>43112066100</v>
      </c>
      <c r="J9148">
        <v>3</v>
      </c>
      <c r="K9148" t="s">
        <v>1716</v>
      </c>
      <c r="L9148">
        <v>2309</v>
      </c>
      <c r="M9148" t="s">
        <v>1690</v>
      </c>
      <c r="N9148" t="s">
        <v>1717</v>
      </c>
      <c r="O9148">
        <v>2686</v>
      </c>
      <c r="P9148" t="s">
        <v>1207</v>
      </c>
      <c r="Q9148">
        <v>19980615</v>
      </c>
      <c r="R9148">
        <v>891012369</v>
      </c>
    </row>
    <row r="9149" spans="1:18">
      <c r="A9149" t="s">
        <v>1714</v>
      </c>
      <c r="B9149" t="s">
        <v>1724</v>
      </c>
      <c r="C9149">
        <v>201008</v>
      </c>
      <c r="D9149">
        <v>31</v>
      </c>
      <c r="E9149" t="s">
        <v>1302</v>
      </c>
      <c r="F9149">
        <v>0</v>
      </c>
      <c r="G9149">
        <v>0</v>
      </c>
      <c r="H9149">
        <v>0</v>
      </c>
      <c r="I9149">
        <v>43112066100</v>
      </c>
      <c r="J9149">
        <v>3</v>
      </c>
      <c r="K9149" t="s">
        <v>1716</v>
      </c>
      <c r="L9149">
        <v>2309</v>
      </c>
      <c r="M9149" t="s">
        <v>1690</v>
      </c>
      <c r="N9149" t="s">
        <v>1717</v>
      </c>
      <c r="O9149">
        <v>3127</v>
      </c>
      <c r="P9149" t="s">
        <v>1207</v>
      </c>
      <c r="Q9149">
        <v>19980615</v>
      </c>
      <c r="R9149">
        <v>891012369</v>
      </c>
    </row>
    <row r="9150" spans="1:18">
      <c r="A9150" t="s">
        <v>1714</v>
      </c>
      <c r="B9150" t="s">
        <v>1724</v>
      </c>
      <c r="C9150">
        <v>201009</v>
      </c>
      <c r="D9150">
        <v>30</v>
      </c>
      <c r="E9150" t="s">
        <v>1302</v>
      </c>
      <c r="F9150">
        <v>0</v>
      </c>
      <c r="G9150">
        <v>0</v>
      </c>
      <c r="H9150">
        <v>0</v>
      </c>
      <c r="I9150">
        <v>43112066100</v>
      </c>
      <c r="J9150">
        <v>3</v>
      </c>
      <c r="K9150" t="s">
        <v>1716</v>
      </c>
      <c r="L9150">
        <v>2309</v>
      </c>
      <c r="M9150" t="s">
        <v>1690</v>
      </c>
      <c r="N9150" t="s">
        <v>1717</v>
      </c>
      <c r="O9150">
        <v>4903</v>
      </c>
      <c r="P9150" t="s">
        <v>1207</v>
      </c>
      <c r="Q9150">
        <v>19980615</v>
      </c>
      <c r="R9150">
        <v>891012369</v>
      </c>
    </row>
    <row r="9151" spans="1:18">
      <c r="A9151" t="s">
        <v>1714</v>
      </c>
      <c r="B9151" t="s">
        <v>1747</v>
      </c>
      <c r="C9151">
        <v>201001</v>
      </c>
      <c r="D9151">
        <v>10</v>
      </c>
      <c r="E9151" t="s">
        <v>1302</v>
      </c>
      <c r="F9151">
        <v>0</v>
      </c>
      <c r="G9151">
        <v>0</v>
      </c>
      <c r="H9151">
        <v>0</v>
      </c>
      <c r="I9151">
        <v>43112066602</v>
      </c>
      <c r="J9151">
        <v>4</v>
      </c>
      <c r="K9151" t="s">
        <v>1716</v>
      </c>
      <c r="L9151">
        <v>2309</v>
      </c>
      <c r="M9151" t="s">
        <v>1690</v>
      </c>
      <c r="N9151" t="s">
        <v>1717</v>
      </c>
      <c r="O9151">
        <v>14511</v>
      </c>
      <c r="P9151" t="s">
        <v>1423</v>
      </c>
      <c r="Q9151">
        <v>20060924</v>
      </c>
      <c r="R9151">
        <v>891012369</v>
      </c>
    </row>
    <row r="9152" spans="1:18">
      <c r="A9152" t="s">
        <v>1714</v>
      </c>
      <c r="B9152" t="s">
        <v>1715</v>
      </c>
      <c r="C9152">
        <v>201001</v>
      </c>
      <c r="D9152">
        <v>31</v>
      </c>
      <c r="E9152" t="s">
        <v>1302</v>
      </c>
      <c r="F9152">
        <v>0</v>
      </c>
      <c r="G9152">
        <v>0</v>
      </c>
      <c r="H9152">
        <v>0</v>
      </c>
      <c r="I9152">
        <v>43112066701</v>
      </c>
      <c r="J9152">
        <v>4</v>
      </c>
      <c r="K9152" t="s">
        <v>1716</v>
      </c>
      <c r="L9152">
        <v>2309</v>
      </c>
      <c r="M9152" t="s">
        <v>1690</v>
      </c>
      <c r="N9152" t="s">
        <v>1717</v>
      </c>
      <c r="O9152">
        <v>68453</v>
      </c>
      <c r="P9152" t="s">
        <v>1425</v>
      </c>
      <c r="Q9152">
        <v>20051215</v>
      </c>
      <c r="R9152">
        <v>891012369</v>
      </c>
    </row>
    <row r="9153" spans="1:18">
      <c r="A9153" t="s">
        <v>1714</v>
      </c>
      <c r="B9153" t="s">
        <v>1748</v>
      </c>
      <c r="C9153">
        <v>201001</v>
      </c>
      <c r="D9153">
        <v>31</v>
      </c>
      <c r="E9153" t="s">
        <v>1302</v>
      </c>
      <c r="F9153">
        <v>0</v>
      </c>
      <c r="G9153">
        <v>0</v>
      </c>
      <c r="H9153">
        <v>0</v>
      </c>
      <c r="I9153">
        <v>43112067102</v>
      </c>
      <c r="J9153">
        <v>4</v>
      </c>
      <c r="K9153" t="s">
        <v>1733</v>
      </c>
      <c r="L9153">
        <v>2309</v>
      </c>
      <c r="M9153" t="s">
        <v>1690</v>
      </c>
      <c r="N9153" t="s">
        <v>1717</v>
      </c>
      <c r="O9153">
        <v>141724</v>
      </c>
      <c r="P9153" t="s">
        <v>1425</v>
      </c>
      <c r="Q9153">
        <v>20080521</v>
      </c>
      <c r="R9153">
        <v>891012369</v>
      </c>
    </row>
    <row r="9154" spans="1:18">
      <c r="A9154" t="s">
        <v>1714</v>
      </c>
      <c r="B9154" t="s">
        <v>1749</v>
      </c>
      <c r="C9154">
        <v>201001</v>
      </c>
      <c r="D9154">
        <v>14</v>
      </c>
      <c r="E9154" t="s">
        <v>1302</v>
      </c>
      <c r="F9154">
        <v>0</v>
      </c>
      <c r="G9154">
        <v>0</v>
      </c>
      <c r="H9154">
        <v>0</v>
      </c>
      <c r="I9154">
        <v>43112067102</v>
      </c>
      <c r="J9154">
        <v>4</v>
      </c>
      <c r="K9154" t="s">
        <v>1733</v>
      </c>
      <c r="L9154">
        <v>2309</v>
      </c>
      <c r="M9154" t="s">
        <v>1690</v>
      </c>
      <c r="N9154" t="s">
        <v>1717</v>
      </c>
      <c r="O9154">
        <v>11992</v>
      </c>
      <c r="P9154" t="s">
        <v>1423</v>
      </c>
      <c r="Q9154">
        <v>20080521</v>
      </c>
      <c r="R9154">
        <v>891012369</v>
      </c>
    </row>
    <row r="9155" spans="1:18">
      <c r="A9155" t="s">
        <v>1714</v>
      </c>
      <c r="B9155" t="s">
        <v>1726</v>
      </c>
      <c r="C9155">
        <v>201001</v>
      </c>
      <c r="D9155">
        <v>31</v>
      </c>
      <c r="E9155" t="s">
        <v>1302</v>
      </c>
      <c r="F9155">
        <v>0</v>
      </c>
      <c r="G9155">
        <v>0</v>
      </c>
      <c r="H9155">
        <v>0</v>
      </c>
      <c r="I9155">
        <v>43112067501</v>
      </c>
      <c r="J9155">
        <v>4</v>
      </c>
      <c r="K9155" t="s">
        <v>1716</v>
      </c>
      <c r="L9155">
        <v>2309</v>
      </c>
      <c r="M9155" t="s">
        <v>1690</v>
      </c>
      <c r="N9155" t="s">
        <v>1717</v>
      </c>
      <c r="O9155">
        <v>106454</v>
      </c>
      <c r="P9155" t="s">
        <v>1423</v>
      </c>
      <c r="Q9155">
        <v>20021009</v>
      </c>
      <c r="R9155">
        <v>891012369</v>
      </c>
    </row>
    <row r="9156" spans="1:18">
      <c r="A9156" t="s">
        <v>1714</v>
      </c>
      <c r="B9156" t="s">
        <v>1750</v>
      </c>
      <c r="C9156">
        <v>201001</v>
      </c>
      <c r="D9156">
        <v>31</v>
      </c>
      <c r="E9156" t="s">
        <v>1302</v>
      </c>
      <c r="F9156">
        <v>0</v>
      </c>
      <c r="G9156">
        <v>0</v>
      </c>
      <c r="H9156">
        <v>0</v>
      </c>
      <c r="I9156">
        <v>43112071500</v>
      </c>
      <c r="J9156">
        <v>4</v>
      </c>
      <c r="K9156" t="s">
        <v>1716</v>
      </c>
      <c r="L9156">
        <v>2309</v>
      </c>
      <c r="M9156" t="s">
        <v>1690</v>
      </c>
      <c r="N9156" t="s">
        <v>1717</v>
      </c>
      <c r="O9156">
        <v>163800</v>
      </c>
      <c r="P9156" t="s">
        <v>1425</v>
      </c>
      <c r="Q9156">
        <v>20070111</v>
      </c>
      <c r="R9156">
        <v>891012369</v>
      </c>
    </row>
    <row r="9157" spans="1:18">
      <c r="A9157" t="s">
        <v>1731</v>
      </c>
      <c r="B9157" t="s">
        <v>1732</v>
      </c>
      <c r="C9157">
        <v>201001</v>
      </c>
      <c r="D9157">
        <v>31</v>
      </c>
      <c r="E9157" t="s">
        <v>1302</v>
      </c>
      <c r="F9157">
        <v>0</v>
      </c>
      <c r="G9157">
        <v>0</v>
      </c>
      <c r="H9157">
        <v>0</v>
      </c>
      <c r="I9157">
        <v>43112079900</v>
      </c>
      <c r="J9157">
        <v>4</v>
      </c>
      <c r="K9157" t="s">
        <v>1733</v>
      </c>
      <c r="L9157">
        <v>2309</v>
      </c>
      <c r="M9157" t="s">
        <v>1690</v>
      </c>
      <c r="N9157" t="s">
        <v>1717</v>
      </c>
      <c r="O9157">
        <v>76321</v>
      </c>
      <c r="P9157" t="s">
        <v>1425</v>
      </c>
      <c r="Q9157">
        <v>20090512</v>
      </c>
      <c r="R9157">
        <v>891012369</v>
      </c>
    </row>
    <row r="9158" spans="1:18">
      <c r="A9158" t="s">
        <v>1734</v>
      </c>
      <c r="B9158" t="s">
        <v>1743</v>
      </c>
      <c r="C9158">
        <v>201001</v>
      </c>
      <c r="D9158">
        <v>31</v>
      </c>
      <c r="E9158" t="s">
        <v>1302</v>
      </c>
      <c r="F9158">
        <v>0</v>
      </c>
      <c r="G9158">
        <v>0</v>
      </c>
      <c r="H9158">
        <v>0</v>
      </c>
      <c r="I9158">
        <v>43112069801</v>
      </c>
      <c r="J9158">
        <v>4</v>
      </c>
      <c r="K9158" t="s">
        <v>1716</v>
      </c>
      <c r="L9158">
        <v>2309</v>
      </c>
      <c r="M9158" t="s">
        <v>1690</v>
      </c>
      <c r="N9158" t="s">
        <v>1717</v>
      </c>
      <c r="O9158">
        <v>91572</v>
      </c>
      <c r="P9158" t="s">
        <v>1425</v>
      </c>
      <c r="Q9158">
        <v>20050303</v>
      </c>
      <c r="R9158">
        <v>891012369</v>
      </c>
    </row>
    <row r="9159" spans="1:18">
      <c r="A9159" t="s">
        <v>1734</v>
      </c>
      <c r="B9159" t="s">
        <v>1751</v>
      </c>
      <c r="C9159">
        <v>201001</v>
      </c>
      <c r="D9159">
        <v>31</v>
      </c>
      <c r="E9159" t="s">
        <v>1302</v>
      </c>
      <c r="F9159">
        <v>0</v>
      </c>
      <c r="G9159">
        <v>0</v>
      </c>
      <c r="H9159">
        <v>0</v>
      </c>
      <c r="I9159">
        <v>43112071001</v>
      </c>
      <c r="J9159">
        <v>4</v>
      </c>
      <c r="K9159" t="s">
        <v>1716</v>
      </c>
      <c r="L9159">
        <v>2309</v>
      </c>
      <c r="M9159" t="s">
        <v>1690</v>
      </c>
      <c r="N9159" t="s">
        <v>1717</v>
      </c>
      <c r="O9159">
        <v>182166</v>
      </c>
      <c r="P9159" t="s">
        <v>1425</v>
      </c>
      <c r="Q9159">
        <v>20050531</v>
      </c>
      <c r="R9159">
        <v>891012369</v>
      </c>
    </row>
    <row r="9160" spans="1:18">
      <c r="A9160" t="s">
        <v>1734</v>
      </c>
      <c r="B9160" t="s">
        <v>1751</v>
      </c>
      <c r="C9160">
        <v>201001</v>
      </c>
      <c r="D9160">
        <v>31</v>
      </c>
      <c r="E9160" t="s">
        <v>1302</v>
      </c>
      <c r="F9160">
        <v>0</v>
      </c>
      <c r="G9160">
        <v>0</v>
      </c>
      <c r="H9160">
        <v>0</v>
      </c>
      <c r="I9160">
        <v>43112071001</v>
      </c>
      <c r="J9160">
        <v>4</v>
      </c>
      <c r="K9160" t="s">
        <v>1716</v>
      </c>
      <c r="L9160">
        <v>2309</v>
      </c>
      <c r="M9160" t="s">
        <v>1690</v>
      </c>
      <c r="N9160" t="s">
        <v>1717</v>
      </c>
      <c r="O9160">
        <v>39674</v>
      </c>
      <c r="P9160" t="s">
        <v>1423</v>
      </c>
      <c r="Q9160">
        <v>20050531</v>
      </c>
      <c r="R9160">
        <v>891012369</v>
      </c>
    </row>
    <row r="9161" spans="1:18">
      <c r="A9161" t="s">
        <v>1734</v>
      </c>
      <c r="B9161" t="s">
        <v>1752</v>
      </c>
      <c r="C9161">
        <v>201001</v>
      </c>
      <c r="D9161">
        <v>31</v>
      </c>
      <c r="E9161" t="s">
        <v>1302</v>
      </c>
      <c r="F9161">
        <v>0</v>
      </c>
      <c r="G9161">
        <v>0</v>
      </c>
      <c r="H9161">
        <v>0</v>
      </c>
      <c r="I9161">
        <v>43112074500</v>
      </c>
      <c r="J9161">
        <v>4</v>
      </c>
      <c r="K9161" t="s">
        <v>1716</v>
      </c>
      <c r="L9161">
        <v>2309</v>
      </c>
      <c r="M9161" t="s">
        <v>1690</v>
      </c>
      <c r="N9161" t="s">
        <v>1717</v>
      </c>
      <c r="O9161">
        <v>106341</v>
      </c>
      <c r="P9161" t="s">
        <v>1425</v>
      </c>
      <c r="Q9161">
        <v>20050328</v>
      </c>
      <c r="R9161">
        <v>891012369</v>
      </c>
    </row>
    <row r="9162" spans="1:18">
      <c r="A9162" t="s">
        <v>1734</v>
      </c>
      <c r="B9162" t="s">
        <v>1752</v>
      </c>
      <c r="C9162">
        <v>201001</v>
      </c>
      <c r="D9162">
        <v>0</v>
      </c>
      <c r="E9162" t="s">
        <v>1302</v>
      </c>
      <c r="F9162">
        <v>0</v>
      </c>
      <c r="G9162">
        <v>0</v>
      </c>
      <c r="H9162">
        <v>0</v>
      </c>
      <c r="I9162">
        <v>43112074500</v>
      </c>
      <c r="J9162">
        <v>4</v>
      </c>
      <c r="K9162" t="s">
        <v>1716</v>
      </c>
      <c r="L9162">
        <v>2309</v>
      </c>
      <c r="M9162" t="s">
        <v>1690</v>
      </c>
      <c r="N9162" t="s">
        <v>1717</v>
      </c>
      <c r="O9162">
        <v>0</v>
      </c>
      <c r="P9162" t="s">
        <v>1423</v>
      </c>
      <c r="Q9162">
        <v>20050328</v>
      </c>
      <c r="R9162">
        <v>891012369</v>
      </c>
    </row>
    <row r="9163" spans="1:18">
      <c r="A9163" t="s">
        <v>1734</v>
      </c>
      <c r="B9163" t="s">
        <v>1740</v>
      </c>
      <c r="C9163">
        <v>201001</v>
      </c>
      <c r="D9163">
        <v>31</v>
      </c>
      <c r="E9163" t="s">
        <v>1302</v>
      </c>
      <c r="F9163">
        <v>0</v>
      </c>
      <c r="G9163">
        <v>0</v>
      </c>
      <c r="H9163">
        <v>0</v>
      </c>
      <c r="I9163">
        <v>43112079700</v>
      </c>
      <c r="J9163">
        <v>4</v>
      </c>
      <c r="K9163" t="s">
        <v>1716</v>
      </c>
      <c r="L9163">
        <v>2309</v>
      </c>
      <c r="M9163" t="s">
        <v>1690</v>
      </c>
      <c r="N9163" t="s">
        <v>1717</v>
      </c>
      <c r="O9163">
        <v>41254</v>
      </c>
      <c r="P9163" t="s">
        <v>1423</v>
      </c>
      <c r="Q9163">
        <v>20060124</v>
      </c>
      <c r="R9163">
        <v>891012369</v>
      </c>
    </row>
    <row r="9164" spans="1:18">
      <c r="A9164" t="s">
        <v>1714</v>
      </c>
      <c r="B9164" t="s">
        <v>1747</v>
      </c>
      <c r="C9164">
        <v>201002</v>
      </c>
      <c r="D9164">
        <v>9</v>
      </c>
      <c r="E9164" t="s">
        <v>1302</v>
      </c>
      <c r="F9164">
        <v>0</v>
      </c>
      <c r="G9164">
        <v>0</v>
      </c>
      <c r="H9164">
        <v>0</v>
      </c>
      <c r="I9164">
        <v>43112066602</v>
      </c>
      <c r="J9164">
        <v>4</v>
      </c>
      <c r="K9164" t="s">
        <v>1716</v>
      </c>
      <c r="L9164">
        <v>2309</v>
      </c>
      <c r="M9164" t="s">
        <v>1690</v>
      </c>
      <c r="N9164" t="s">
        <v>1717</v>
      </c>
      <c r="O9164">
        <v>17520</v>
      </c>
      <c r="P9164" t="s">
        <v>1423</v>
      </c>
      <c r="Q9164">
        <v>20060924</v>
      </c>
      <c r="R9164">
        <v>891012369</v>
      </c>
    </row>
    <row r="9165" spans="1:18">
      <c r="A9165" t="s">
        <v>1714</v>
      </c>
      <c r="B9165" t="s">
        <v>1715</v>
      </c>
      <c r="C9165">
        <v>201002</v>
      </c>
      <c r="D9165">
        <v>28</v>
      </c>
      <c r="E9165" t="s">
        <v>1302</v>
      </c>
      <c r="F9165">
        <v>0</v>
      </c>
      <c r="G9165">
        <v>0</v>
      </c>
      <c r="H9165">
        <v>0</v>
      </c>
      <c r="I9165">
        <v>43112066701</v>
      </c>
      <c r="J9165">
        <v>4</v>
      </c>
      <c r="K9165" t="s">
        <v>1716</v>
      </c>
      <c r="L9165">
        <v>2309</v>
      </c>
      <c r="M9165" t="s">
        <v>1690</v>
      </c>
      <c r="N9165" t="s">
        <v>1717</v>
      </c>
      <c r="O9165">
        <v>60192</v>
      </c>
      <c r="P9165" t="s">
        <v>1425</v>
      </c>
      <c r="Q9165">
        <v>20051215</v>
      </c>
      <c r="R9165">
        <v>891012369</v>
      </c>
    </row>
    <row r="9166" spans="1:18">
      <c r="A9166" t="s">
        <v>1714</v>
      </c>
      <c r="B9166" t="s">
        <v>1748</v>
      </c>
      <c r="C9166">
        <v>201002</v>
      </c>
      <c r="D9166">
        <v>28</v>
      </c>
      <c r="E9166" t="s">
        <v>1302</v>
      </c>
      <c r="F9166">
        <v>0</v>
      </c>
      <c r="G9166">
        <v>0</v>
      </c>
      <c r="H9166">
        <v>0</v>
      </c>
      <c r="I9166">
        <v>43112067102</v>
      </c>
      <c r="J9166">
        <v>4</v>
      </c>
      <c r="K9166" t="s">
        <v>1733</v>
      </c>
      <c r="L9166">
        <v>2309</v>
      </c>
      <c r="M9166" t="s">
        <v>1690</v>
      </c>
      <c r="N9166" t="s">
        <v>1717</v>
      </c>
      <c r="O9166">
        <v>124982</v>
      </c>
      <c r="P9166" t="s">
        <v>1425</v>
      </c>
      <c r="Q9166">
        <v>20080521</v>
      </c>
      <c r="R9166">
        <v>891012369</v>
      </c>
    </row>
    <row r="9167" spans="1:18">
      <c r="A9167" t="s">
        <v>1714</v>
      </c>
      <c r="B9167" t="s">
        <v>1749</v>
      </c>
      <c r="C9167">
        <v>201002</v>
      </c>
      <c r="D9167">
        <v>19</v>
      </c>
      <c r="E9167" t="s">
        <v>1302</v>
      </c>
      <c r="F9167">
        <v>0</v>
      </c>
      <c r="G9167">
        <v>0</v>
      </c>
      <c r="H9167">
        <v>0</v>
      </c>
      <c r="I9167">
        <v>43112067102</v>
      </c>
      <c r="J9167">
        <v>4</v>
      </c>
      <c r="K9167" t="s">
        <v>1733</v>
      </c>
      <c r="L9167">
        <v>2309</v>
      </c>
      <c r="M9167" t="s">
        <v>1690</v>
      </c>
      <c r="N9167" t="s">
        <v>1717</v>
      </c>
      <c r="O9167">
        <v>14910</v>
      </c>
      <c r="P9167" t="s">
        <v>1423</v>
      </c>
      <c r="Q9167">
        <v>20080521</v>
      </c>
      <c r="R9167">
        <v>891012369</v>
      </c>
    </row>
    <row r="9168" spans="1:18">
      <c r="A9168" t="s">
        <v>1714</v>
      </c>
      <c r="B9168" t="s">
        <v>1726</v>
      </c>
      <c r="C9168">
        <v>201002</v>
      </c>
      <c r="D9168">
        <v>28</v>
      </c>
      <c r="E9168" t="s">
        <v>1302</v>
      </c>
      <c r="F9168">
        <v>0</v>
      </c>
      <c r="G9168">
        <v>0</v>
      </c>
      <c r="H9168">
        <v>0</v>
      </c>
      <c r="I9168">
        <v>43112067501</v>
      </c>
      <c r="J9168">
        <v>4</v>
      </c>
      <c r="K9168" t="s">
        <v>1716</v>
      </c>
      <c r="L9168">
        <v>2309</v>
      </c>
      <c r="M9168" t="s">
        <v>1690</v>
      </c>
      <c r="N9168" t="s">
        <v>1717</v>
      </c>
      <c r="O9168">
        <v>90738</v>
      </c>
      <c r="P9168" t="s">
        <v>1423</v>
      </c>
      <c r="Q9168">
        <v>20021009</v>
      </c>
      <c r="R9168">
        <v>891012369</v>
      </c>
    </row>
    <row r="9169" spans="1:18">
      <c r="A9169" t="s">
        <v>1714</v>
      </c>
      <c r="B9169" t="s">
        <v>1750</v>
      </c>
      <c r="C9169">
        <v>201002</v>
      </c>
      <c r="D9169">
        <v>28</v>
      </c>
      <c r="E9169" t="s">
        <v>1302</v>
      </c>
      <c r="F9169">
        <v>0</v>
      </c>
      <c r="G9169">
        <v>0</v>
      </c>
      <c r="H9169">
        <v>0</v>
      </c>
      <c r="I9169">
        <v>43112071500</v>
      </c>
      <c r="J9169">
        <v>4</v>
      </c>
      <c r="K9169" t="s">
        <v>1716</v>
      </c>
      <c r="L9169">
        <v>2309</v>
      </c>
      <c r="M9169" t="s">
        <v>1690</v>
      </c>
      <c r="N9169" t="s">
        <v>1717</v>
      </c>
      <c r="O9169">
        <v>203294</v>
      </c>
      <c r="P9169" t="s">
        <v>1425</v>
      </c>
      <c r="Q9169">
        <v>20070111</v>
      </c>
      <c r="R9169">
        <v>891012369</v>
      </c>
    </row>
    <row r="9170" spans="1:18">
      <c r="A9170" t="s">
        <v>1731</v>
      </c>
      <c r="B9170" t="s">
        <v>1732</v>
      </c>
      <c r="C9170">
        <v>201002</v>
      </c>
      <c r="D9170">
        <v>28</v>
      </c>
      <c r="E9170" t="s">
        <v>1302</v>
      </c>
      <c r="F9170">
        <v>0</v>
      </c>
      <c r="G9170">
        <v>0</v>
      </c>
      <c r="H9170">
        <v>0</v>
      </c>
      <c r="I9170">
        <v>43112079900</v>
      </c>
      <c r="J9170">
        <v>4</v>
      </c>
      <c r="K9170" t="s">
        <v>1733</v>
      </c>
      <c r="L9170">
        <v>2309</v>
      </c>
      <c r="M9170" t="s">
        <v>1690</v>
      </c>
      <c r="N9170" t="s">
        <v>1717</v>
      </c>
      <c r="O9170">
        <v>65434</v>
      </c>
      <c r="P9170" t="s">
        <v>1425</v>
      </c>
      <c r="Q9170">
        <v>20090512</v>
      </c>
      <c r="R9170">
        <v>891012369</v>
      </c>
    </row>
    <row r="9171" spans="1:18">
      <c r="A9171" t="s">
        <v>1734</v>
      </c>
      <c r="B9171" t="s">
        <v>1743</v>
      </c>
      <c r="C9171">
        <v>201002</v>
      </c>
      <c r="D9171">
        <v>28</v>
      </c>
      <c r="E9171" t="s">
        <v>1302</v>
      </c>
      <c r="F9171">
        <v>0</v>
      </c>
      <c r="G9171">
        <v>0</v>
      </c>
      <c r="H9171">
        <v>0</v>
      </c>
      <c r="I9171">
        <v>43112069801</v>
      </c>
      <c r="J9171">
        <v>4</v>
      </c>
      <c r="K9171" t="s">
        <v>1716</v>
      </c>
      <c r="L9171">
        <v>2309</v>
      </c>
      <c r="M9171" t="s">
        <v>1690</v>
      </c>
      <c r="N9171" t="s">
        <v>1717</v>
      </c>
      <c r="O9171">
        <v>77874</v>
      </c>
      <c r="P9171" t="s">
        <v>1425</v>
      </c>
      <c r="Q9171">
        <v>20050303</v>
      </c>
      <c r="R9171">
        <v>891012369</v>
      </c>
    </row>
    <row r="9172" spans="1:18">
      <c r="A9172" t="s">
        <v>1734</v>
      </c>
      <c r="B9172" t="s">
        <v>1751</v>
      </c>
      <c r="C9172">
        <v>201002</v>
      </c>
      <c r="D9172">
        <v>28</v>
      </c>
      <c r="E9172" t="s">
        <v>1302</v>
      </c>
      <c r="F9172">
        <v>0</v>
      </c>
      <c r="G9172">
        <v>0</v>
      </c>
      <c r="H9172">
        <v>0</v>
      </c>
      <c r="I9172">
        <v>43112071001</v>
      </c>
      <c r="J9172">
        <v>4</v>
      </c>
      <c r="K9172" t="s">
        <v>1716</v>
      </c>
      <c r="L9172">
        <v>2309</v>
      </c>
      <c r="M9172" t="s">
        <v>1690</v>
      </c>
      <c r="N9172" t="s">
        <v>1717</v>
      </c>
      <c r="O9172">
        <v>32392</v>
      </c>
      <c r="P9172" t="s">
        <v>1423</v>
      </c>
      <c r="Q9172">
        <v>20050531</v>
      </c>
      <c r="R9172">
        <v>891012369</v>
      </c>
    </row>
    <row r="9173" spans="1:18">
      <c r="A9173" t="s">
        <v>1734</v>
      </c>
      <c r="B9173" t="s">
        <v>1751</v>
      </c>
      <c r="C9173">
        <v>201002</v>
      </c>
      <c r="D9173">
        <v>28</v>
      </c>
      <c r="E9173" t="s">
        <v>1302</v>
      </c>
      <c r="F9173">
        <v>0</v>
      </c>
      <c r="G9173">
        <v>0</v>
      </c>
      <c r="H9173">
        <v>0</v>
      </c>
      <c r="I9173">
        <v>43112071001</v>
      </c>
      <c r="J9173">
        <v>4</v>
      </c>
      <c r="K9173" t="s">
        <v>1716</v>
      </c>
      <c r="L9173">
        <v>2309</v>
      </c>
      <c r="M9173" t="s">
        <v>1690</v>
      </c>
      <c r="N9173" t="s">
        <v>1717</v>
      </c>
      <c r="O9173">
        <v>154843</v>
      </c>
      <c r="P9173" t="s">
        <v>1425</v>
      </c>
      <c r="Q9173">
        <v>20050531</v>
      </c>
      <c r="R9173">
        <v>891012369</v>
      </c>
    </row>
    <row r="9174" spans="1:18">
      <c r="A9174" t="s">
        <v>1734</v>
      </c>
      <c r="B9174" t="s">
        <v>1752</v>
      </c>
      <c r="C9174">
        <v>201002</v>
      </c>
      <c r="D9174">
        <v>0</v>
      </c>
      <c r="E9174" t="s">
        <v>1302</v>
      </c>
      <c r="F9174">
        <v>0</v>
      </c>
      <c r="G9174">
        <v>0</v>
      </c>
      <c r="H9174">
        <v>0</v>
      </c>
      <c r="I9174">
        <v>43112074500</v>
      </c>
      <c r="J9174">
        <v>4</v>
      </c>
      <c r="K9174" t="s">
        <v>1716</v>
      </c>
      <c r="L9174">
        <v>2309</v>
      </c>
      <c r="M9174" t="s">
        <v>1690</v>
      </c>
      <c r="N9174" t="s">
        <v>1717</v>
      </c>
      <c r="O9174">
        <v>0</v>
      </c>
      <c r="P9174" t="s">
        <v>1423</v>
      </c>
      <c r="Q9174">
        <v>20050328</v>
      </c>
      <c r="R9174">
        <v>891012369</v>
      </c>
    </row>
    <row r="9175" spans="1:18">
      <c r="A9175" t="s">
        <v>1734</v>
      </c>
      <c r="B9175" t="s">
        <v>1752</v>
      </c>
      <c r="C9175">
        <v>201002</v>
      </c>
      <c r="D9175">
        <v>28</v>
      </c>
      <c r="E9175" t="s">
        <v>1302</v>
      </c>
      <c r="F9175">
        <v>0</v>
      </c>
      <c r="G9175">
        <v>0</v>
      </c>
      <c r="H9175">
        <v>0</v>
      </c>
      <c r="I9175">
        <v>43112074500</v>
      </c>
      <c r="J9175">
        <v>4</v>
      </c>
      <c r="K9175" t="s">
        <v>1716</v>
      </c>
      <c r="L9175">
        <v>2309</v>
      </c>
      <c r="M9175" t="s">
        <v>1690</v>
      </c>
      <c r="N9175" t="s">
        <v>1717</v>
      </c>
      <c r="O9175">
        <v>89082</v>
      </c>
      <c r="P9175" t="s">
        <v>1425</v>
      </c>
      <c r="Q9175">
        <v>20050328</v>
      </c>
      <c r="R9175">
        <v>891012369</v>
      </c>
    </row>
    <row r="9176" spans="1:18">
      <c r="A9176" t="s">
        <v>1734</v>
      </c>
      <c r="B9176" t="s">
        <v>1740</v>
      </c>
      <c r="C9176">
        <v>201002</v>
      </c>
      <c r="D9176">
        <v>27</v>
      </c>
      <c r="E9176" t="s">
        <v>1302</v>
      </c>
      <c r="F9176">
        <v>0</v>
      </c>
      <c r="G9176">
        <v>0</v>
      </c>
      <c r="H9176">
        <v>0</v>
      </c>
      <c r="I9176">
        <v>43112079700</v>
      </c>
      <c r="J9176">
        <v>4</v>
      </c>
      <c r="K9176" t="s">
        <v>1716</v>
      </c>
      <c r="L9176">
        <v>2309</v>
      </c>
      <c r="M9176" t="s">
        <v>1690</v>
      </c>
      <c r="N9176" t="s">
        <v>1717</v>
      </c>
      <c r="O9176">
        <v>29485</v>
      </c>
      <c r="P9176" t="s">
        <v>1423</v>
      </c>
      <c r="Q9176">
        <v>20060124</v>
      </c>
      <c r="R9176">
        <v>891012369</v>
      </c>
    </row>
    <row r="9177" spans="1:18">
      <c r="A9177" t="s">
        <v>1714</v>
      </c>
      <c r="B9177" t="s">
        <v>1747</v>
      </c>
      <c r="C9177">
        <v>201003</v>
      </c>
      <c r="D9177">
        <v>2</v>
      </c>
      <c r="E9177" t="s">
        <v>1302</v>
      </c>
      <c r="F9177">
        <v>0</v>
      </c>
      <c r="G9177">
        <v>0</v>
      </c>
      <c r="H9177">
        <v>0</v>
      </c>
      <c r="I9177">
        <v>43112066602</v>
      </c>
      <c r="J9177">
        <v>4</v>
      </c>
      <c r="K9177" t="s">
        <v>1716</v>
      </c>
      <c r="L9177">
        <v>2309</v>
      </c>
      <c r="M9177" t="s">
        <v>1690</v>
      </c>
      <c r="N9177" t="s">
        <v>1717</v>
      </c>
      <c r="O9177">
        <v>5510</v>
      </c>
      <c r="P9177" t="s">
        <v>1423</v>
      </c>
      <c r="Q9177">
        <v>20060924</v>
      </c>
      <c r="R9177">
        <v>891012369</v>
      </c>
    </row>
    <row r="9178" spans="1:18">
      <c r="A9178" t="s">
        <v>1714</v>
      </c>
      <c r="B9178" t="s">
        <v>1715</v>
      </c>
      <c r="C9178">
        <v>201003</v>
      </c>
      <c r="D9178">
        <v>23</v>
      </c>
      <c r="E9178" t="s">
        <v>1302</v>
      </c>
      <c r="F9178">
        <v>0</v>
      </c>
      <c r="G9178">
        <v>0</v>
      </c>
      <c r="H9178">
        <v>0</v>
      </c>
      <c r="I9178">
        <v>43112066701</v>
      </c>
      <c r="J9178">
        <v>4</v>
      </c>
      <c r="K9178" t="s">
        <v>1716</v>
      </c>
      <c r="L9178">
        <v>2309</v>
      </c>
      <c r="M9178" t="s">
        <v>1690</v>
      </c>
      <c r="N9178" t="s">
        <v>1717</v>
      </c>
      <c r="O9178">
        <v>49970</v>
      </c>
      <c r="P9178" t="s">
        <v>1425</v>
      </c>
      <c r="Q9178">
        <v>20051215</v>
      </c>
      <c r="R9178">
        <v>891012369</v>
      </c>
    </row>
    <row r="9179" spans="1:18">
      <c r="A9179" t="s">
        <v>1714</v>
      </c>
      <c r="B9179" t="s">
        <v>1748</v>
      </c>
      <c r="C9179">
        <v>201003</v>
      </c>
      <c r="D9179">
        <v>31</v>
      </c>
      <c r="E9179" t="s">
        <v>1302</v>
      </c>
      <c r="F9179">
        <v>0</v>
      </c>
      <c r="G9179">
        <v>0</v>
      </c>
      <c r="H9179">
        <v>0</v>
      </c>
      <c r="I9179">
        <v>43112067102</v>
      </c>
      <c r="J9179">
        <v>4</v>
      </c>
      <c r="K9179" t="s">
        <v>1733</v>
      </c>
      <c r="L9179">
        <v>2309</v>
      </c>
      <c r="M9179" t="s">
        <v>1690</v>
      </c>
      <c r="N9179" t="s">
        <v>1717</v>
      </c>
      <c r="O9179">
        <v>135868</v>
      </c>
      <c r="P9179" t="s">
        <v>1425</v>
      </c>
      <c r="Q9179">
        <v>20080521</v>
      </c>
      <c r="R9179">
        <v>891012369</v>
      </c>
    </row>
    <row r="9180" spans="1:18">
      <c r="A9180" t="s">
        <v>1714</v>
      </c>
      <c r="B9180" t="s">
        <v>1749</v>
      </c>
      <c r="C9180">
        <v>201003</v>
      </c>
      <c r="D9180">
        <v>13</v>
      </c>
      <c r="E9180" t="s">
        <v>1302</v>
      </c>
      <c r="F9180">
        <v>0</v>
      </c>
      <c r="G9180">
        <v>0</v>
      </c>
      <c r="H9180">
        <v>0</v>
      </c>
      <c r="I9180">
        <v>43112067102</v>
      </c>
      <c r="J9180">
        <v>4</v>
      </c>
      <c r="K9180" t="s">
        <v>1733</v>
      </c>
      <c r="L9180">
        <v>2309</v>
      </c>
      <c r="M9180" t="s">
        <v>1690</v>
      </c>
      <c r="N9180" t="s">
        <v>1717</v>
      </c>
      <c r="O9180">
        <v>9980</v>
      </c>
      <c r="P9180" t="s">
        <v>1423</v>
      </c>
      <c r="Q9180">
        <v>20080521</v>
      </c>
      <c r="R9180">
        <v>891012369</v>
      </c>
    </row>
    <row r="9181" spans="1:18">
      <c r="A9181" t="s">
        <v>1714</v>
      </c>
      <c r="B9181" t="s">
        <v>1726</v>
      </c>
      <c r="C9181">
        <v>201003</v>
      </c>
      <c r="D9181">
        <v>31</v>
      </c>
      <c r="E9181" t="s">
        <v>1302</v>
      </c>
      <c r="F9181">
        <v>0</v>
      </c>
      <c r="G9181">
        <v>0</v>
      </c>
      <c r="H9181">
        <v>0</v>
      </c>
      <c r="I9181">
        <v>43112067501</v>
      </c>
      <c r="J9181">
        <v>4</v>
      </c>
      <c r="K9181" t="s">
        <v>1716</v>
      </c>
      <c r="L9181">
        <v>2309</v>
      </c>
      <c r="M9181" t="s">
        <v>1690</v>
      </c>
      <c r="N9181" t="s">
        <v>1717</v>
      </c>
      <c r="O9181">
        <v>96443</v>
      </c>
      <c r="P9181" t="s">
        <v>1423</v>
      </c>
      <c r="Q9181">
        <v>20021009</v>
      </c>
      <c r="R9181">
        <v>891012369</v>
      </c>
    </row>
    <row r="9182" spans="1:18">
      <c r="A9182" t="s">
        <v>1714</v>
      </c>
      <c r="B9182" t="s">
        <v>1750</v>
      </c>
      <c r="C9182">
        <v>201003</v>
      </c>
      <c r="D9182">
        <v>31</v>
      </c>
      <c r="E9182" t="s">
        <v>1302</v>
      </c>
      <c r="F9182">
        <v>0</v>
      </c>
      <c r="G9182">
        <v>0</v>
      </c>
      <c r="H9182">
        <v>0</v>
      </c>
      <c r="I9182">
        <v>43112071500</v>
      </c>
      <c r="J9182">
        <v>4</v>
      </c>
      <c r="K9182" t="s">
        <v>1716</v>
      </c>
      <c r="L9182">
        <v>2309</v>
      </c>
      <c r="M9182" t="s">
        <v>1690</v>
      </c>
      <c r="N9182" t="s">
        <v>1717</v>
      </c>
      <c r="O9182">
        <v>226171</v>
      </c>
      <c r="P9182" t="s">
        <v>1425</v>
      </c>
      <c r="Q9182">
        <v>20070111</v>
      </c>
      <c r="R9182">
        <v>891012369</v>
      </c>
    </row>
    <row r="9183" spans="1:18">
      <c r="A9183" t="s">
        <v>1714</v>
      </c>
      <c r="B9183" t="s">
        <v>1741</v>
      </c>
      <c r="C9183">
        <v>201003</v>
      </c>
      <c r="D9183">
        <v>1</v>
      </c>
      <c r="E9183" t="s">
        <v>1302</v>
      </c>
      <c r="F9183">
        <v>0</v>
      </c>
      <c r="G9183">
        <v>0</v>
      </c>
      <c r="H9183">
        <v>0</v>
      </c>
      <c r="I9183">
        <v>43112080100</v>
      </c>
      <c r="J9183">
        <v>4</v>
      </c>
      <c r="K9183" t="s">
        <v>1742</v>
      </c>
      <c r="L9183">
        <v>2309</v>
      </c>
      <c r="M9183" t="s">
        <v>1690</v>
      </c>
      <c r="N9183" t="s">
        <v>1717</v>
      </c>
      <c r="O9183">
        <v>159</v>
      </c>
      <c r="P9183" t="s">
        <v>1425</v>
      </c>
      <c r="Q9183">
        <v>20100331</v>
      </c>
      <c r="R9183">
        <v>891012369</v>
      </c>
    </row>
    <row r="9184" spans="1:18">
      <c r="A9184" t="s">
        <v>1731</v>
      </c>
      <c r="B9184" t="s">
        <v>1732</v>
      </c>
      <c r="C9184">
        <v>201003</v>
      </c>
      <c r="D9184">
        <v>31</v>
      </c>
      <c r="E9184" t="s">
        <v>1302</v>
      </c>
      <c r="F9184">
        <v>0</v>
      </c>
      <c r="G9184">
        <v>0</v>
      </c>
      <c r="H9184">
        <v>0</v>
      </c>
      <c r="I9184">
        <v>43112079900</v>
      </c>
      <c r="J9184">
        <v>4</v>
      </c>
      <c r="K9184" t="s">
        <v>1733</v>
      </c>
      <c r="L9184">
        <v>2309</v>
      </c>
      <c r="M9184" t="s">
        <v>1690</v>
      </c>
      <c r="N9184" t="s">
        <v>1717</v>
      </c>
      <c r="O9184">
        <v>70814</v>
      </c>
      <c r="P9184" t="s">
        <v>1425</v>
      </c>
      <c r="Q9184">
        <v>20090512</v>
      </c>
      <c r="R9184">
        <v>891012369</v>
      </c>
    </row>
    <row r="9185" spans="1:18">
      <c r="A9185" t="s">
        <v>1734</v>
      </c>
      <c r="B9185" t="s">
        <v>1743</v>
      </c>
      <c r="C9185">
        <v>201003</v>
      </c>
      <c r="D9185">
        <v>31</v>
      </c>
      <c r="E9185" t="s">
        <v>1302</v>
      </c>
      <c r="F9185">
        <v>0</v>
      </c>
      <c r="G9185">
        <v>0</v>
      </c>
      <c r="H9185">
        <v>0</v>
      </c>
      <c r="I9185">
        <v>43112069801</v>
      </c>
      <c r="J9185">
        <v>4</v>
      </c>
      <c r="K9185" t="s">
        <v>1716</v>
      </c>
      <c r="L9185">
        <v>2309</v>
      </c>
      <c r="M9185" t="s">
        <v>1690</v>
      </c>
      <c r="N9185" t="s">
        <v>1717</v>
      </c>
      <c r="O9185">
        <v>84333</v>
      </c>
      <c r="P9185" t="s">
        <v>1425</v>
      </c>
      <c r="Q9185">
        <v>20050303</v>
      </c>
      <c r="R9185">
        <v>891012369</v>
      </c>
    </row>
    <row r="9186" spans="1:18">
      <c r="A9186" t="s">
        <v>1734</v>
      </c>
      <c r="B9186" t="s">
        <v>1751</v>
      </c>
      <c r="C9186">
        <v>201003</v>
      </c>
      <c r="D9186">
        <v>31</v>
      </c>
      <c r="E9186" t="s">
        <v>1302</v>
      </c>
      <c r="F9186">
        <v>0</v>
      </c>
      <c r="G9186">
        <v>0</v>
      </c>
      <c r="H9186">
        <v>0</v>
      </c>
      <c r="I9186">
        <v>43112071001</v>
      </c>
      <c r="J9186">
        <v>4</v>
      </c>
      <c r="K9186" t="s">
        <v>1716</v>
      </c>
      <c r="L9186">
        <v>2309</v>
      </c>
      <c r="M9186" t="s">
        <v>1690</v>
      </c>
      <c r="N9186" t="s">
        <v>1717</v>
      </c>
      <c r="O9186">
        <v>33905</v>
      </c>
      <c r="P9186" t="s">
        <v>1423</v>
      </c>
      <c r="Q9186">
        <v>20050531</v>
      </c>
      <c r="R9186">
        <v>891012369</v>
      </c>
    </row>
    <row r="9187" spans="1:18">
      <c r="A9187" t="s">
        <v>1734</v>
      </c>
      <c r="B9187" t="s">
        <v>1751</v>
      </c>
      <c r="C9187">
        <v>201003</v>
      </c>
      <c r="D9187">
        <v>28</v>
      </c>
      <c r="E9187" t="s">
        <v>1302</v>
      </c>
      <c r="F9187">
        <v>0</v>
      </c>
      <c r="G9187">
        <v>0</v>
      </c>
      <c r="H9187">
        <v>0</v>
      </c>
      <c r="I9187">
        <v>43112071001</v>
      </c>
      <c r="J9187">
        <v>4</v>
      </c>
      <c r="K9187" t="s">
        <v>1716</v>
      </c>
      <c r="L9187">
        <v>2309</v>
      </c>
      <c r="M9187" t="s">
        <v>1690</v>
      </c>
      <c r="N9187" t="s">
        <v>1717</v>
      </c>
      <c r="O9187">
        <v>148591</v>
      </c>
      <c r="P9187" t="s">
        <v>1425</v>
      </c>
      <c r="Q9187">
        <v>20050531</v>
      </c>
      <c r="R9187">
        <v>891012369</v>
      </c>
    </row>
    <row r="9188" spans="1:18">
      <c r="A9188" t="s">
        <v>1734</v>
      </c>
      <c r="B9188" t="s">
        <v>1752</v>
      </c>
      <c r="C9188">
        <v>201003</v>
      </c>
      <c r="D9188">
        <v>31</v>
      </c>
      <c r="E9188" t="s">
        <v>1302</v>
      </c>
      <c r="F9188">
        <v>0</v>
      </c>
      <c r="G9188">
        <v>0</v>
      </c>
      <c r="H9188">
        <v>0</v>
      </c>
      <c r="I9188">
        <v>43112074500</v>
      </c>
      <c r="J9188">
        <v>4</v>
      </c>
      <c r="K9188" t="s">
        <v>1716</v>
      </c>
      <c r="L9188">
        <v>2309</v>
      </c>
      <c r="M9188" t="s">
        <v>1690</v>
      </c>
      <c r="N9188" t="s">
        <v>1717</v>
      </c>
      <c r="O9188">
        <v>144220</v>
      </c>
      <c r="P9188" t="s">
        <v>1425</v>
      </c>
      <c r="Q9188">
        <v>20050328</v>
      </c>
      <c r="R9188">
        <v>891012369</v>
      </c>
    </row>
    <row r="9189" spans="1:18">
      <c r="A9189" t="s">
        <v>1734</v>
      </c>
      <c r="B9189" t="s">
        <v>1752</v>
      </c>
      <c r="C9189">
        <v>201003</v>
      </c>
      <c r="D9189">
        <v>0</v>
      </c>
      <c r="E9189" t="s">
        <v>1302</v>
      </c>
      <c r="F9189">
        <v>0</v>
      </c>
      <c r="G9189">
        <v>0</v>
      </c>
      <c r="H9189">
        <v>0</v>
      </c>
      <c r="I9189">
        <v>43112074500</v>
      </c>
      <c r="J9189">
        <v>4</v>
      </c>
      <c r="K9189" t="s">
        <v>1716</v>
      </c>
      <c r="L9189">
        <v>2309</v>
      </c>
      <c r="M9189" t="s">
        <v>1690</v>
      </c>
      <c r="N9189" t="s">
        <v>1717</v>
      </c>
      <c r="O9189">
        <v>0</v>
      </c>
      <c r="P9189" t="s">
        <v>1423</v>
      </c>
      <c r="Q9189">
        <v>20050328</v>
      </c>
      <c r="R9189">
        <v>891012369</v>
      </c>
    </row>
    <row r="9190" spans="1:18">
      <c r="A9190" t="s">
        <v>1734</v>
      </c>
      <c r="B9190" t="s">
        <v>1740</v>
      </c>
      <c r="C9190">
        <v>201003</v>
      </c>
      <c r="D9190">
        <v>3</v>
      </c>
      <c r="E9190" t="s">
        <v>1302</v>
      </c>
      <c r="F9190">
        <v>0</v>
      </c>
      <c r="G9190">
        <v>0</v>
      </c>
      <c r="H9190">
        <v>0</v>
      </c>
      <c r="I9190">
        <v>43112079700</v>
      </c>
      <c r="J9190">
        <v>4</v>
      </c>
      <c r="K9190" t="s">
        <v>1716</v>
      </c>
      <c r="L9190">
        <v>2309</v>
      </c>
      <c r="M9190" t="s">
        <v>1690</v>
      </c>
      <c r="N9190" t="s">
        <v>1717</v>
      </c>
      <c r="O9190">
        <v>977</v>
      </c>
      <c r="P9190" t="s">
        <v>1423</v>
      </c>
      <c r="Q9190">
        <v>20060124</v>
      </c>
      <c r="R9190">
        <v>891012369</v>
      </c>
    </row>
    <row r="9191" spans="1:18">
      <c r="A9191" t="s">
        <v>1714</v>
      </c>
      <c r="B9191" t="s">
        <v>1747</v>
      </c>
      <c r="C9191">
        <v>201004</v>
      </c>
      <c r="D9191">
        <v>20</v>
      </c>
      <c r="E9191" t="s">
        <v>1302</v>
      </c>
      <c r="F9191">
        <v>0</v>
      </c>
      <c r="G9191">
        <v>0</v>
      </c>
      <c r="H9191">
        <v>0</v>
      </c>
      <c r="I9191">
        <v>43112066602</v>
      </c>
      <c r="J9191">
        <v>4</v>
      </c>
      <c r="K9191" t="s">
        <v>1716</v>
      </c>
      <c r="L9191">
        <v>2309</v>
      </c>
      <c r="M9191" t="s">
        <v>1690</v>
      </c>
      <c r="N9191" t="s">
        <v>1717</v>
      </c>
      <c r="O9191">
        <v>55402</v>
      </c>
      <c r="P9191" t="s">
        <v>1423</v>
      </c>
      <c r="Q9191">
        <v>20060924</v>
      </c>
      <c r="R9191">
        <v>891012369</v>
      </c>
    </row>
    <row r="9192" spans="1:18">
      <c r="A9192" t="s">
        <v>1714</v>
      </c>
      <c r="B9192" t="s">
        <v>1715</v>
      </c>
      <c r="C9192">
        <v>201004</v>
      </c>
      <c r="D9192">
        <v>0</v>
      </c>
      <c r="E9192" t="s">
        <v>1302</v>
      </c>
      <c r="F9192">
        <v>0</v>
      </c>
      <c r="G9192">
        <v>0</v>
      </c>
      <c r="H9192">
        <v>0</v>
      </c>
      <c r="I9192">
        <v>43112066701</v>
      </c>
      <c r="J9192">
        <v>4</v>
      </c>
      <c r="K9192" t="s">
        <v>1716</v>
      </c>
      <c r="L9192">
        <v>2309</v>
      </c>
      <c r="M9192" t="s">
        <v>1690</v>
      </c>
      <c r="N9192" t="s">
        <v>1717</v>
      </c>
      <c r="O9192">
        <v>0</v>
      </c>
      <c r="P9192" t="s">
        <v>1425</v>
      </c>
      <c r="Q9192">
        <v>20051215</v>
      </c>
      <c r="R9192">
        <v>891012369</v>
      </c>
    </row>
    <row r="9193" spans="1:18">
      <c r="A9193" t="s">
        <v>1714</v>
      </c>
      <c r="B9193" t="s">
        <v>1748</v>
      </c>
      <c r="C9193">
        <v>201004</v>
      </c>
      <c r="D9193">
        <v>26</v>
      </c>
      <c r="E9193" t="s">
        <v>1302</v>
      </c>
      <c r="F9193">
        <v>0</v>
      </c>
      <c r="G9193">
        <v>0</v>
      </c>
      <c r="H9193">
        <v>0</v>
      </c>
      <c r="I9193">
        <v>43112067102</v>
      </c>
      <c r="J9193">
        <v>4</v>
      </c>
      <c r="K9193" t="s">
        <v>1733</v>
      </c>
      <c r="L9193">
        <v>2309</v>
      </c>
      <c r="M9193" t="s">
        <v>1690</v>
      </c>
      <c r="N9193" t="s">
        <v>1717</v>
      </c>
      <c r="O9193">
        <v>121265</v>
      </c>
      <c r="P9193" t="s">
        <v>1425</v>
      </c>
      <c r="Q9193">
        <v>20080521</v>
      </c>
      <c r="R9193">
        <v>891012369</v>
      </c>
    </row>
    <row r="9194" spans="1:18">
      <c r="A9194" t="s">
        <v>1714</v>
      </c>
      <c r="B9194" t="s">
        <v>1749</v>
      </c>
      <c r="C9194">
        <v>201004</v>
      </c>
      <c r="D9194">
        <v>26</v>
      </c>
      <c r="E9194" t="s">
        <v>1302</v>
      </c>
      <c r="F9194">
        <v>0</v>
      </c>
      <c r="G9194">
        <v>0</v>
      </c>
      <c r="H9194">
        <v>0</v>
      </c>
      <c r="I9194">
        <v>43112067102</v>
      </c>
      <c r="J9194">
        <v>4</v>
      </c>
      <c r="K9194" t="s">
        <v>1733</v>
      </c>
      <c r="L9194">
        <v>2309</v>
      </c>
      <c r="M9194" t="s">
        <v>1690</v>
      </c>
      <c r="N9194" t="s">
        <v>1717</v>
      </c>
      <c r="O9194">
        <v>34115</v>
      </c>
      <c r="P9194" t="s">
        <v>1423</v>
      </c>
      <c r="Q9194">
        <v>20080521</v>
      </c>
      <c r="R9194">
        <v>891012369</v>
      </c>
    </row>
    <row r="9195" spans="1:18">
      <c r="A9195" t="s">
        <v>1714</v>
      </c>
      <c r="B9195" t="s">
        <v>1726</v>
      </c>
      <c r="C9195">
        <v>201004</v>
      </c>
      <c r="D9195">
        <v>26</v>
      </c>
      <c r="E9195" t="s">
        <v>1302</v>
      </c>
      <c r="F9195">
        <v>0</v>
      </c>
      <c r="G9195">
        <v>0</v>
      </c>
      <c r="H9195">
        <v>0</v>
      </c>
      <c r="I9195">
        <v>43112067501</v>
      </c>
      <c r="J9195">
        <v>4</v>
      </c>
      <c r="K9195" t="s">
        <v>1716</v>
      </c>
      <c r="L9195">
        <v>2309</v>
      </c>
      <c r="M9195" t="s">
        <v>1690</v>
      </c>
      <c r="N9195" t="s">
        <v>1717</v>
      </c>
      <c r="O9195">
        <v>85585</v>
      </c>
      <c r="P9195" t="s">
        <v>1423</v>
      </c>
      <c r="Q9195">
        <v>20021009</v>
      </c>
      <c r="R9195">
        <v>891012369</v>
      </c>
    </row>
    <row r="9196" spans="1:18">
      <c r="A9196" t="s">
        <v>1714</v>
      </c>
      <c r="B9196" t="s">
        <v>1750</v>
      </c>
      <c r="C9196">
        <v>201004</v>
      </c>
      <c r="D9196">
        <v>26</v>
      </c>
      <c r="E9196" t="s">
        <v>1302</v>
      </c>
      <c r="F9196">
        <v>0</v>
      </c>
      <c r="G9196">
        <v>0</v>
      </c>
      <c r="H9196">
        <v>0</v>
      </c>
      <c r="I9196">
        <v>43112071500</v>
      </c>
      <c r="J9196">
        <v>4</v>
      </c>
      <c r="K9196" t="s">
        <v>1716</v>
      </c>
      <c r="L9196">
        <v>2309</v>
      </c>
      <c r="M9196" t="s">
        <v>1690</v>
      </c>
      <c r="N9196" t="s">
        <v>1717</v>
      </c>
      <c r="O9196">
        <v>198694</v>
      </c>
      <c r="P9196" t="s">
        <v>1425</v>
      </c>
      <c r="Q9196">
        <v>20070111</v>
      </c>
      <c r="R9196">
        <v>891012369</v>
      </c>
    </row>
    <row r="9197" spans="1:18">
      <c r="A9197" t="s">
        <v>1714</v>
      </c>
      <c r="B9197" t="s">
        <v>1741</v>
      </c>
      <c r="C9197">
        <v>201004</v>
      </c>
      <c r="D9197">
        <v>26</v>
      </c>
      <c r="E9197" t="s">
        <v>1302</v>
      </c>
      <c r="F9197">
        <v>0</v>
      </c>
      <c r="G9197">
        <v>0</v>
      </c>
      <c r="H9197">
        <v>0</v>
      </c>
      <c r="I9197">
        <v>43112080100</v>
      </c>
      <c r="J9197">
        <v>4</v>
      </c>
      <c r="K9197" t="s">
        <v>1742</v>
      </c>
      <c r="L9197">
        <v>2309</v>
      </c>
      <c r="M9197" t="s">
        <v>1690</v>
      </c>
      <c r="N9197" t="s">
        <v>1717</v>
      </c>
      <c r="O9197">
        <v>4193</v>
      </c>
      <c r="P9197" t="s">
        <v>1425</v>
      </c>
      <c r="Q9197">
        <v>20100331</v>
      </c>
      <c r="R9197">
        <v>891012369</v>
      </c>
    </row>
    <row r="9198" spans="1:18">
      <c r="A9198" t="s">
        <v>1731</v>
      </c>
      <c r="B9198" t="s">
        <v>1732</v>
      </c>
      <c r="C9198">
        <v>201004</v>
      </c>
      <c r="D9198">
        <v>26</v>
      </c>
      <c r="E9198" t="s">
        <v>1302</v>
      </c>
      <c r="F9198">
        <v>0</v>
      </c>
      <c r="G9198">
        <v>0</v>
      </c>
      <c r="H9198">
        <v>0</v>
      </c>
      <c r="I9198">
        <v>43112079900</v>
      </c>
      <c r="J9198">
        <v>4</v>
      </c>
      <c r="K9198" t="s">
        <v>1733</v>
      </c>
      <c r="L9198">
        <v>2309</v>
      </c>
      <c r="M9198" t="s">
        <v>1690</v>
      </c>
      <c r="N9198" t="s">
        <v>1717</v>
      </c>
      <c r="O9198">
        <v>61120</v>
      </c>
      <c r="P9198" t="s">
        <v>1425</v>
      </c>
      <c r="Q9198">
        <v>20090512</v>
      </c>
      <c r="R9198">
        <v>891012369</v>
      </c>
    </row>
    <row r="9199" spans="1:18">
      <c r="A9199" t="s">
        <v>1734</v>
      </c>
      <c r="B9199" t="s">
        <v>1743</v>
      </c>
      <c r="C9199">
        <v>201004</v>
      </c>
      <c r="D9199">
        <v>26</v>
      </c>
      <c r="E9199" t="s">
        <v>1302</v>
      </c>
      <c r="F9199">
        <v>0</v>
      </c>
      <c r="G9199">
        <v>0</v>
      </c>
      <c r="H9199">
        <v>0</v>
      </c>
      <c r="I9199">
        <v>43112069801</v>
      </c>
      <c r="J9199">
        <v>4</v>
      </c>
      <c r="K9199" t="s">
        <v>1716</v>
      </c>
      <c r="L9199">
        <v>2309</v>
      </c>
      <c r="M9199" t="s">
        <v>1690</v>
      </c>
      <c r="N9199" t="s">
        <v>1717</v>
      </c>
      <c r="O9199">
        <v>76168</v>
      </c>
      <c r="P9199" t="s">
        <v>1425</v>
      </c>
      <c r="Q9199">
        <v>20050303</v>
      </c>
      <c r="R9199">
        <v>891012369</v>
      </c>
    </row>
    <row r="9200" spans="1:18">
      <c r="A9200" t="s">
        <v>1734</v>
      </c>
      <c r="B9200" t="s">
        <v>1751</v>
      </c>
      <c r="C9200">
        <v>201004</v>
      </c>
      <c r="D9200">
        <v>10</v>
      </c>
      <c r="E9200" t="s">
        <v>1302</v>
      </c>
      <c r="F9200">
        <v>0</v>
      </c>
      <c r="G9200">
        <v>0</v>
      </c>
      <c r="H9200">
        <v>0</v>
      </c>
      <c r="I9200">
        <v>43112071001</v>
      </c>
      <c r="J9200">
        <v>4</v>
      </c>
      <c r="K9200" t="s">
        <v>1716</v>
      </c>
      <c r="L9200">
        <v>2309</v>
      </c>
      <c r="M9200" t="s">
        <v>1690</v>
      </c>
      <c r="N9200" t="s">
        <v>1717</v>
      </c>
      <c r="O9200">
        <v>45668</v>
      </c>
      <c r="P9200" t="s">
        <v>1425</v>
      </c>
      <c r="Q9200">
        <v>20050531</v>
      </c>
      <c r="R9200">
        <v>891012369</v>
      </c>
    </row>
    <row r="9201" spans="1:18">
      <c r="A9201" t="s">
        <v>1734</v>
      </c>
      <c r="B9201" t="s">
        <v>1751</v>
      </c>
      <c r="C9201">
        <v>201004</v>
      </c>
      <c r="D9201">
        <v>3</v>
      </c>
      <c r="E9201" t="s">
        <v>1302</v>
      </c>
      <c r="F9201">
        <v>0</v>
      </c>
      <c r="G9201">
        <v>0</v>
      </c>
      <c r="H9201">
        <v>0</v>
      </c>
      <c r="I9201">
        <v>43112071001</v>
      </c>
      <c r="J9201">
        <v>4</v>
      </c>
      <c r="K9201" t="s">
        <v>1716</v>
      </c>
      <c r="L9201">
        <v>2309</v>
      </c>
      <c r="M9201" t="s">
        <v>1690</v>
      </c>
      <c r="N9201" t="s">
        <v>1717</v>
      </c>
      <c r="O9201">
        <v>716</v>
      </c>
      <c r="P9201" t="s">
        <v>1423</v>
      </c>
      <c r="Q9201">
        <v>20050531</v>
      </c>
      <c r="R9201">
        <v>891012369</v>
      </c>
    </row>
    <row r="9202" spans="1:18">
      <c r="A9202" t="s">
        <v>1734</v>
      </c>
      <c r="B9202" t="s">
        <v>1752</v>
      </c>
      <c r="C9202">
        <v>201004</v>
      </c>
      <c r="D9202">
        <v>26</v>
      </c>
      <c r="E9202" t="s">
        <v>1302</v>
      </c>
      <c r="F9202">
        <v>0</v>
      </c>
      <c r="G9202">
        <v>0</v>
      </c>
      <c r="H9202">
        <v>0</v>
      </c>
      <c r="I9202">
        <v>43112074500</v>
      </c>
      <c r="J9202">
        <v>4</v>
      </c>
      <c r="K9202" t="s">
        <v>1716</v>
      </c>
      <c r="L9202">
        <v>2309</v>
      </c>
      <c r="M9202" t="s">
        <v>1690</v>
      </c>
      <c r="N9202" t="s">
        <v>1717</v>
      </c>
      <c r="O9202">
        <v>140725</v>
      </c>
      <c r="P9202" t="s">
        <v>1425</v>
      </c>
      <c r="Q9202">
        <v>20050328</v>
      </c>
      <c r="R9202">
        <v>891012369</v>
      </c>
    </row>
    <row r="9203" spans="1:18">
      <c r="A9203" t="s">
        <v>1734</v>
      </c>
      <c r="B9203" t="s">
        <v>1752</v>
      </c>
      <c r="C9203">
        <v>201004</v>
      </c>
      <c r="D9203">
        <v>0</v>
      </c>
      <c r="E9203" t="s">
        <v>1302</v>
      </c>
      <c r="F9203">
        <v>0</v>
      </c>
      <c r="G9203">
        <v>0</v>
      </c>
      <c r="H9203">
        <v>0</v>
      </c>
      <c r="I9203">
        <v>43112074500</v>
      </c>
      <c r="J9203">
        <v>4</v>
      </c>
      <c r="K9203" t="s">
        <v>1716</v>
      </c>
      <c r="L9203">
        <v>2309</v>
      </c>
      <c r="M9203" t="s">
        <v>1690</v>
      </c>
      <c r="N9203" t="s">
        <v>1717</v>
      </c>
      <c r="O9203">
        <v>0</v>
      </c>
      <c r="P9203" t="s">
        <v>1423</v>
      </c>
      <c r="Q9203">
        <v>20050328</v>
      </c>
      <c r="R9203">
        <v>891012369</v>
      </c>
    </row>
    <row r="9204" spans="1:18">
      <c r="A9204" t="s">
        <v>1734</v>
      </c>
      <c r="B9204" t="s">
        <v>1740</v>
      </c>
      <c r="C9204">
        <v>201004</v>
      </c>
      <c r="D9204">
        <v>25</v>
      </c>
      <c r="E9204" t="s">
        <v>1302</v>
      </c>
      <c r="F9204">
        <v>0</v>
      </c>
      <c r="G9204">
        <v>0</v>
      </c>
      <c r="H9204">
        <v>0</v>
      </c>
      <c r="I9204">
        <v>43112079700</v>
      </c>
      <c r="J9204">
        <v>4</v>
      </c>
      <c r="K9204" t="s">
        <v>1716</v>
      </c>
      <c r="L9204">
        <v>2309</v>
      </c>
      <c r="M9204" t="s">
        <v>1690</v>
      </c>
      <c r="N9204" t="s">
        <v>1717</v>
      </c>
      <c r="O9204">
        <v>12697</v>
      </c>
      <c r="P9204" t="s">
        <v>1423</v>
      </c>
      <c r="Q9204">
        <v>20060124</v>
      </c>
      <c r="R9204">
        <v>891012369</v>
      </c>
    </row>
    <row r="9205" spans="1:18">
      <c r="A9205" t="s">
        <v>1714</v>
      </c>
      <c r="B9205" t="s">
        <v>1747</v>
      </c>
      <c r="C9205">
        <v>201005</v>
      </c>
      <c r="D9205">
        <v>31</v>
      </c>
      <c r="E9205" t="s">
        <v>1302</v>
      </c>
      <c r="F9205">
        <v>0</v>
      </c>
      <c r="G9205">
        <v>0</v>
      </c>
      <c r="H9205">
        <v>0</v>
      </c>
      <c r="I9205">
        <v>43112066602</v>
      </c>
      <c r="J9205">
        <v>4</v>
      </c>
      <c r="K9205" t="s">
        <v>1716</v>
      </c>
      <c r="L9205">
        <v>2309</v>
      </c>
      <c r="M9205" t="s">
        <v>1690</v>
      </c>
      <c r="N9205" t="s">
        <v>1717</v>
      </c>
      <c r="O9205">
        <v>82439</v>
      </c>
      <c r="P9205" t="s">
        <v>1423</v>
      </c>
      <c r="Q9205">
        <v>20060924</v>
      </c>
      <c r="R9205">
        <v>891012369</v>
      </c>
    </row>
    <row r="9206" spans="1:18">
      <c r="A9206" t="s">
        <v>1714</v>
      </c>
      <c r="B9206" t="s">
        <v>1715</v>
      </c>
      <c r="C9206">
        <v>201005</v>
      </c>
      <c r="D9206">
        <v>0</v>
      </c>
      <c r="E9206" t="s">
        <v>1302</v>
      </c>
      <c r="F9206">
        <v>0</v>
      </c>
      <c r="G9206">
        <v>0</v>
      </c>
      <c r="H9206">
        <v>0</v>
      </c>
      <c r="I9206">
        <v>43112066701</v>
      </c>
      <c r="J9206">
        <v>4</v>
      </c>
      <c r="K9206" t="s">
        <v>1721</v>
      </c>
      <c r="L9206">
        <v>2309</v>
      </c>
      <c r="M9206" t="s">
        <v>1690</v>
      </c>
      <c r="N9206" t="s">
        <v>1717</v>
      </c>
      <c r="O9206">
        <v>0</v>
      </c>
      <c r="P9206" t="s">
        <v>1350</v>
      </c>
      <c r="R9206">
        <v>891012369</v>
      </c>
    </row>
    <row r="9207" spans="1:18">
      <c r="A9207" t="s">
        <v>1714</v>
      </c>
      <c r="B9207" t="s">
        <v>1748</v>
      </c>
      <c r="C9207">
        <v>201005</v>
      </c>
      <c r="D9207">
        <v>31</v>
      </c>
      <c r="E9207" t="s">
        <v>1302</v>
      </c>
      <c r="F9207">
        <v>0</v>
      </c>
      <c r="G9207">
        <v>0</v>
      </c>
      <c r="H9207">
        <v>0</v>
      </c>
      <c r="I9207">
        <v>43112067102</v>
      </c>
      <c r="J9207">
        <v>4</v>
      </c>
      <c r="K9207" t="s">
        <v>1733</v>
      </c>
      <c r="L9207">
        <v>2309</v>
      </c>
      <c r="M9207" t="s">
        <v>1690</v>
      </c>
      <c r="N9207" t="s">
        <v>1717</v>
      </c>
      <c r="O9207">
        <v>162603</v>
      </c>
      <c r="P9207" t="s">
        <v>1425</v>
      </c>
      <c r="Q9207">
        <v>20080521</v>
      </c>
      <c r="R9207">
        <v>891012369</v>
      </c>
    </row>
    <row r="9208" spans="1:18">
      <c r="A9208" t="s">
        <v>1714</v>
      </c>
      <c r="B9208" t="s">
        <v>1749</v>
      </c>
      <c r="C9208">
        <v>201005</v>
      </c>
      <c r="D9208">
        <v>31</v>
      </c>
      <c r="E9208" t="s">
        <v>1302</v>
      </c>
      <c r="F9208">
        <v>0</v>
      </c>
      <c r="G9208">
        <v>0</v>
      </c>
      <c r="H9208">
        <v>0</v>
      </c>
      <c r="I9208">
        <v>43112067102</v>
      </c>
      <c r="J9208">
        <v>4</v>
      </c>
      <c r="K9208" t="s">
        <v>1733</v>
      </c>
      <c r="L9208">
        <v>2309</v>
      </c>
      <c r="M9208" t="s">
        <v>1690</v>
      </c>
      <c r="N9208" t="s">
        <v>1717</v>
      </c>
      <c r="O9208">
        <v>50304</v>
      </c>
      <c r="P9208" t="s">
        <v>1423</v>
      </c>
      <c r="Q9208">
        <v>20080521</v>
      </c>
      <c r="R9208">
        <v>891012369</v>
      </c>
    </row>
    <row r="9209" spans="1:18">
      <c r="A9209" t="s">
        <v>1714</v>
      </c>
      <c r="B9209" t="s">
        <v>1726</v>
      </c>
      <c r="C9209">
        <v>201005</v>
      </c>
      <c r="D9209">
        <v>26</v>
      </c>
      <c r="E9209" t="s">
        <v>1302</v>
      </c>
      <c r="F9209">
        <v>0</v>
      </c>
      <c r="G9209">
        <v>0</v>
      </c>
      <c r="H9209">
        <v>0</v>
      </c>
      <c r="I9209">
        <v>43112067501</v>
      </c>
      <c r="J9209">
        <v>4</v>
      </c>
      <c r="K9209" t="s">
        <v>1716</v>
      </c>
      <c r="L9209">
        <v>2309</v>
      </c>
      <c r="M9209" t="s">
        <v>1690</v>
      </c>
      <c r="N9209" t="s">
        <v>1717</v>
      </c>
      <c r="O9209">
        <v>113048</v>
      </c>
      <c r="P9209" t="s">
        <v>1423</v>
      </c>
      <c r="Q9209">
        <v>20021009</v>
      </c>
      <c r="R9209">
        <v>891012369</v>
      </c>
    </row>
    <row r="9210" spans="1:18">
      <c r="A9210" t="s">
        <v>1714</v>
      </c>
      <c r="B9210" t="s">
        <v>1750</v>
      </c>
      <c r="C9210">
        <v>201005</v>
      </c>
      <c r="D9210">
        <v>26</v>
      </c>
      <c r="E9210" t="s">
        <v>1302</v>
      </c>
      <c r="F9210">
        <v>0</v>
      </c>
      <c r="G9210">
        <v>0</v>
      </c>
      <c r="H9210">
        <v>0</v>
      </c>
      <c r="I9210">
        <v>43112071500</v>
      </c>
      <c r="J9210">
        <v>4</v>
      </c>
      <c r="K9210" t="s">
        <v>1716</v>
      </c>
      <c r="L9210">
        <v>2309</v>
      </c>
      <c r="M9210" t="s">
        <v>1690</v>
      </c>
      <c r="N9210" t="s">
        <v>1717</v>
      </c>
      <c r="O9210">
        <v>270952</v>
      </c>
      <c r="P9210" t="s">
        <v>1425</v>
      </c>
      <c r="Q9210">
        <v>20070111</v>
      </c>
      <c r="R9210">
        <v>891012369</v>
      </c>
    </row>
    <row r="9211" spans="1:18">
      <c r="A9211" t="s">
        <v>1714</v>
      </c>
      <c r="B9211" t="s">
        <v>1741</v>
      </c>
      <c r="C9211">
        <v>201005</v>
      </c>
      <c r="D9211">
        <v>31</v>
      </c>
      <c r="E9211" t="s">
        <v>1302</v>
      </c>
      <c r="F9211">
        <v>0</v>
      </c>
      <c r="G9211">
        <v>0</v>
      </c>
      <c r="H9211">
        <v>0</v>
      </c>
      <c r="I9211">
        <v>43112080100</v>
      </c>
      <c r="J9211">
        <v>4</v>
      </c>
      <c r="K9211" t="s">
        <v>1742</v>
      </c>
      <c r="L9211">
        <v>2309</v>
      </c>
      <c r="M9211" t="s">
        <v>1690</v>
      </c>
      <c r="N9211" t="s">
        <v>1717</v>
      </c>
      <c r="O9211">
        <v>8545</v>
      </c>
      <c r="P9211" t="s">
        <v>1425</v>
      </c>
      <c r="Q9211">
        <v>20100331</v>
      </c>
      <c r="R9211">
        <v>891012369</v>
      </c>
    </row>
    <row r="9212" spans="1:18">
      <c r="A9212" t="s">
        <v>1731</v>
      </c>
      <c r="B9212" t="s">
        <v>1732</v>
      </c>
      <c r="C9212">
        <v>201005</v>
      </c>
      <c r="D9212">
        <v>31</v>
      </c>
      <c r="E9212" t="s">
        <v>1302</v>
      </c>
      <c r="F9212">
        <v>0</v>
      </c>
      <c r="G9212">
        <v>0</v>
      </c>
      <c r="H9212">
        <v>0</v>
      </c>
      <c r="I9212">
        <v>43112079900</v>
      </c>
      <c r="J9212">
        <v>4</v>
      </c>
      <c r="K9212" t="s">
        <v>1733</v>
      </c>
      <c r="L9212">
        <v>2309</v>
      </c>
      <c r="M9212" t="s">
        <v>1690</v>
      </c>
      <c r="N9212" t="s">
        <v>1717</v>
      </c>
      <c r="O9212">
        <v>86480</v>
      </c>
      <c r="P9212" t="s">
        <v>1425</v>
      </c>
      <c r="Q9212">
        <v>20090512</v>
      </c>
      <c r="R9212">
        <v>891012369</v>
      </c>
    </row>
    <row r="9213" spans="1:18">
      <c r="A9213" t="s">
        <v>1734</v>
      </c>
      <c r="B9213" t="s">
        <v>1743</v>
      </c>
      <c r="C9213">
        <v>201005</v>
      </c>
      <c r="D9213">
        <v>31</v>
      </c>
      <c r="E9213" t="s">
        <v>1302</v>
      </c>
      <c r="F9213">
        <v>0</v>
      </c>
      <c r="G9213">
        <v>0</v>
      </c>
      <c r="H9213">
        <v>0</v>
      </c>
      <c r="I9213">
        <v>43112069801</v>
      </c>
      <c r="J9213">
        <v>4</v>
      </c>
      <c r="K9213" t="s">
        <v>1716</v>
      </c>
      <c r="L9213">
        <v>2309</v>
      </c>
      <c r="M9213" t="s">
        <v>1690</v>
      </c>
      <c r="N9213" t="s">
        <v>1717</v>
      </c>
      <c r="O9213">
        <v>95019</v>
      </c>
      <c r="P9213" t="s">
        <v>1425</v>
      </c>
      <c r="Q9213">
        <v>20050303</v>
      </c>
      <c r="R9213">
        <v>891012369</v>
      </c>
    </row>
    <row r="9214" spans="1:18">
      <c r="A9214" t="s">
        <v>1734</v>
      </c>
      <c r="B9214" t="s">
        <v>1751</v>
      </c>
      <c r="C9214">
        <v>201005</v>
      </c>
      <c r="D9214">
        <v>29</v>
      </c>
      <c r="E9214" t="s">
        <v>1302</v>
      </c>
      <c r="F9214">
        <v>0</v>
      </c>
      <c r="G9214">
        <v>0</v>
      </c>
      <c r="H9214">
        <v>0</v>
      </c>
      <c r="I9214">
        <v>43112071001</v>
      </c>
      <c r="J9214">
        <v>4</v>
      </c>
      <c r="K9214" t="s">
        <v>1716</v>
      </c>
      <c r="L9214">
        <v>2309</v>
      </c>
      <c r="M9214" t="s">
        <v>1690</v>
      </c>
      <c r="N9214" t="s">
        <v>1717</v>
      </c>
      <c r="O9214">
        <v>12667</v>
      </c>
      <c r="P9214" t="s">
        <v>1425</v>
      </c>
      <c r="Q9214">
        <v>20050531</v>
      </c>
      <c r="R9214">
        <v>891012369</v>
      </c>
    </row>
    <row r="9215" spans="1:18">
      <c r="A9215" t="s">
        <v>1734</v>
      </c>
      <c r="B9215" t="s">
        <v>1751</v>
      </c>
      <c r="C9215">
        <v>201005</v>
      </c>
      <c r="D9215">
        <v>1</v>
      </c>
      <c r="E9215" t="s">
        <v>1302</v>
      </c>
      <c r="F9215">
        <v>0</v>
      </c>
      <c r="G9215">
        <v>0</v>
      </c>
      <c r="H9215">
        <v>0</v>
      </c>
      <c r="I9215">
        <v>43112071001</v>
      </c>
      <c r="J9215">
        <v>4</v>
      </c>
      <c r="K9215" t="s">
        <v>1716</v>
      </c>
      <c r="L9215">
        <v>2309</v>
      </c>
      <c r="M9215" t="s">
        <v>1690</v>
      </c>
      <c r="N9215" t="s">
        <v>1717</v>
      </c>
      <c r="O9215">
        <v>842</v>
      </c>
      <c r="P9215" t="s">
        <v>1423</v>
      </c>
      <c r="Q9215">
        <v>20050531</v>
      </c>
      <c r="R9215">
        <v>891012369</v>
      </c>
    </row>
    <row r="9216" spans="1:18">
      <c r="A9216" t="s">
        <v>1734</v>
      </c>
      <c r="B9216" t="s">
        <v>1752</v>
      </c>
      <c r="C9216">
        <v>201005</v>
      </c>
      <c r="D9216">
        <v>0</v>
      </c>
      <c r="E9216" t="s">
        <v>1302</v>
      </c>
      <c r="F9216">
        <v>0</v>
      </c>
      <c r="G9216">
        <v>0</v>
      </c>
      <c r="H9216">
        <v>0</v>
      </c>
      <c r="I9216">
        <v>43112074500</v>
      </c>
      <c r="J9216">
        <v>4</v>
      </c>
      <c r="K9216" t="s">
        <v>1716</v>
      </c>
      <c r="L9216">
        <v>2309</v>
      </c>
      <c r="M9216" t="s">
        <v>1690</v>
      </c>
      <c r="N9216" t="s">
        <v>1717</v>
      </c>
      <c r="O9216">
        <v>0</v>
      </c>
      <c r="P9216" t="s">
        <v>1423</v>
      </c>
      <c r="Q9216">
        <v>20050328</v>
      </c>
      <c r="R9216">
        <v>891012369</v>
      </c>
    </row>
    <row r="9217" spans="1:18">
      <c r="A9217" t="s">
        <v>1734</v>
      </c>
      <c r="B9217" t="s">
        <v>1752</v>
      </c>
      <c r="C9217">
        <v>201005</v>
      </c>
      <c r="D9217">
        <v>31</v>
      </c>
      <c r="E9217" t="s">
        <v>1302</v>
      </c>
      <c r="F9217">
        <v>0</v>
      </c>
      <c r="G9217">
        <v>0</v>
      </c>
      <c r="H9217">
        <v>0</v>
      </c>
      <c r="I9217">
        <v>43112074500</v>
      </c>
      <c r="J9217">
        <v>4</v>
      </c>
      <c r="K9217" t="s">
        <v>1716</v>
      </c>
      <c r="L9217">
        <v>2309</v>
      </c>
      <c r="M9217" t="s">
        <v>1690</v>
      </c>
      <c r="N9217" t="s">
        <v>1717</v>
      </c>
      <c r="O9217">
        <v>178906</v>
      </c>
      <c r="P9217" t="s">
        <v>1425</v>
      </c>
      <c r="Q9217">
        <v>20050328</v>
      </c>
      <c r="R9217">
        <v>891012369</v>
      </c>
    </row>
    <row r="9218" spans="1:18">
      <c r="A9218" t="s">
        <v>1734</v>
      </c>
      <c r="B9218" t="s">
        <v>1740</v>
      </c>
      <c r="C9218">
        <v>201005</v>
      </c>
      <c r="D9218">
        <v>31</v>
      </c>
      <c r="E9218" t="s">
        <v>1302</v>
      </c>
      <c r="F9218">
        <v>0</v>
      </c>
      <c r="G9218">
        <v>0</v>
      </c>
      <c r="H9218">
        <v>0</v>
      </c>
      <c r="I9218">
        <v>43112079700</v>
      </c>
      <c r="J9218">
        <v>4</v>
      </c>
      <c r="K9218" t="s">
        <v>1716</v>
      </c>
      <c r="L9218">
        <v>2309</v>
      </c>
      <c r="M9218" t="s">
        <v>1690</v>
      </c>
      <c r="N9218" t="s">
        <v>1717</v>
      </c>
      <c r="O9218">
        <v>15841</v>
      </c>
      <c r="P9218" t="s">
        <v>1423</v>
      </c>
      <c r="Q9218">
        <v>20060124</v>
      </c>
      <c r="R9218">
        <v>891012369</v>
      </c>
    </row>
    <row r="9219" spans="1:18">
      <c r="A9219" t="s">
        <v>1714</v>
      </c>
      <c r="B9219" t="s">
        <v>1747</v>
      </c>
      <c r="C9219">
        <v>201006</v>
      </c>
      <c r="D9219">
        <v>18</v>
      </c>
      <c r="E9219" t="s">
        <v>1302</v>
      </c>
      <c r="F9219">
        <v>0</v>
      </c>
      <c r="G9219">
        <v>0</v>
      </c>
      <c r="H9219">
        <v>0</v>
      </c>
      <c r="I9219">
        <v>43112066602</v>
      </c>
      <c r="J9219">
        <v>4</v>
      </c>
      <c r="K9219" t="s">
        <v>1716</v>
      </c>
      <c r="L9219">
        <v>2309</v>
      </c>
      <c r="M9219" t="s">
        <v>1690</v>
      </c>
      <c r="N9219" t="s">
        <v>1717</v>
      </c>
      <c r="O9219">
        <v>44415</v>
      </c>
      <c r="P9219" t="s">
        <v>1423</v>
      </c>
      <c r="Q9219">
        <v>20060924</v>
      </c>
      <c r="R9219">
        <v>891012369</v>
      </c>
    </row>
    <row r="9220" spans="1:18">
      <c r="A9220" t="s">
        <v>1714</v>
      </c>
      <c r="B9220" t="s">
        <v>1715</v>
      </c>
      <c r="C9220">
        <v>201006</v>
      </c>
      <c r="D9220">
        <v>0</v>
      </c>
      <c r="E9220" t="s">
        <v>1302</v>
      </c>
      <c r="F9220">
        <v>0</v>
      </c>
      <c r="G9220">
        <v>0</v>
      </c>
      <c r="H9220">
        <v>0</v>
      </c>
      <c r="I9220">
        <v>43112066701</v>
      </c>
      <c r="J9220">
        <v>4</v>
      </c>
      <c r="K9220" t="s">
        <v>1721</v>
      </c>
      <c r="L9220">
        <v>2309</v>
      </c>
      <c r="M9220" t="s">
        <v>1690</v>
      </c>
      <c r="N9220" t="s">
        <v>1717</v>
      </c>
      <c r="O9220">
        <v>0</v>
      </c>
      <c r="P9220" t="s">
        <v>1350</v>
      </c>
      <c r="R9220">
        <v>891012369</v>
      </c>
    </row>
    <row r="9221" spans="1:18">
      <c r="A9221" t="s">
        <v>1714</v>
      </c>
      <c r="B9221" t="s">
        <v>1748</v>
      </c>
      <c r="C9221">
        <v>201006</v>
      </c>
      <c r="D9221">
        <v>30</v>
      </c>
      <c r="E9221" t="s">
        <v>1302</v>
      </c>
      <c r="F9221">
        <v>0</v>
      </c>
      <c r="G9221">
        <v>0</v>
      </c>
      <c r="H9221">
        <v>0</v>
      </c>
      <c r="I9221">
        <v>43112067102</v>
      </c>
      <c r="J9221">
        <v>4</v>
      </c>
      <c r="K9221" t="s">
        <v>1733</v>
      </c>
      <c r="L9221">
        <v>2309</v>
      </c>
      <c r="M9221" t="s">
        <v>1690</v>
      </c>
      <c r="N9221" t="s">
        <v>1717</v>
      </c>
      <c r="O9221">
        <v>160353</v>
      </c>
      <c r="P9221" t="s">
        <v>1425</v>
      </c>
      <c r="Q9221">
        <v>20080521</v>
      </c>
      <c r="R9221">
        <v>891012369</v>
      </c>
    </row>
    <row r="9222" spans="1:18">
      <c r="A9222" t="s">
        <v>1714</v>
      </c>
      <c r="B9222" t="s">
        <v>1749</v>
      </c>
      <c r="C9222">
        <v>201006</v>
      </c>
      <c r="D9222">
        <v>26</v>
      </c>
      <c r="E9222" t="s">
        <v>1302</v>
      </c>
      <c r="F9222">
        <v>0</v>
      </c>
      <c r="G9222">
        <v>0</v>
      </c>
      <c r="H9222">
        <v>0</v>
      </c>
      <c r="I9222">
        <v>43112067102</v>
      </c>
      <c r="J9222">
        <v>4</v>
      </c>
      <c r="K9222" t="s">
        <v>1733</v>
      </c>
      <c r="L9222">
        <v>2309</v>
      </c>
      <c r="M9222" t="s">
        <v>1690</v>
      </c>
      <c r="N9222" t="s">
        <v>1717</v>
      </c>
      <c r="O9222">
        <v>41900</v>
      </c>
      <c r="P9222" t="s">
        <v>1423</v>
      </c>
      <c r="Q9222">
        <v>20080521</v>
      </c>
      <c r="R9222">
        <v>891012369</v>
      </c>
    </row>
    <row r="9223" spans="1:18">
      <c r="A9223" t="s">
        <v>1714</v>
      </c>
      <c r="B9223" t="s">
        <v>1726</v>
      </c>
      <c r="C9223">
        <v>201006</v>
      </c>
      <c r="D9223">
        <v>30</v>
      </c>
      <c r="E9223" t="s">
        <v>1302</v>
      </c>
      <c r="F9223">
        <v>0</v>
      </c>
      <c r="G9223">
        <v>0</v>
      </c>
      <c r="H9223">
        <v>0</v>
      </c>
      <c r="I9223">
        <v>43112067501</v>
      </c>
      <c r="J9223">
        <v>4</v>
      </c>
      <c r="K9223" t="s">
        <v>1716</v>
      </c>
      <c r="L9223">
        <v>2309</v>
      </c>
      <c r="M9223" t="s">
        <v>1690</v>
      </c>
      <c r="N9223" t="s">
        <v>1717</v>
      </c>
      <c r="O9223">
        <v>112619</v>
      </c>
      <c r="P9223" t="s">
        <v>1423</v>
      </c>
      <c r="Q9223">
        <v>20021009</v>
      </c>
      <c r="R9223">
        <v>891012369</v>
      </c>
    </row>
    <row r="9224" spans="1:18">
      <c r="A9224" t="s">
        <v>1714</v>
      </c>
      <c r="B9224" t="s">
        <v>1750</v>
      </c>
      <c r="C9224">
        <v>201006</v>
      </c>
      <c r="D9224">
        <v>30</v>
      </c>
      <c r="E9224" t="s">
        <v>1302</v>
      </c>
      <c r="F9224">
        <v>0</v>
      </c>
      <c r="G9224">
        <v>0</v>
      </c>
      <c r="H9224">
        <v>0</v>
      </c>
      <c r="I9224">
        <v>43112071500</v>
      </c>
      <c r="J9224">
        <v>4</v>
      </c>
      <c r="K9224" t="s">
        <v>1716</v>
      </c>
      <c r="L9224">
        <v>2309</v>
      </c>
      <c r="M9224" t="s">
        <v>1690</v>
      </c>
      <c r="N9224" t="s">
        <v>1717</v>
      </c>
      <c r="O9224">
        <v>259932</v>
      </c>
      <c r="P9224" t="s">
        <v>1425</v>
      </c>
      <c r="Q9224">
        <v>20070111</v>
      </c>
      <c r="R9224">
        <v>891012369</v>
      </c>
    </row>
    <row r="9225" spans="1:18">
      <c r="A9225" t="s">
        <v>1714</v>
      </c>
      <c r="B9225" t="s">
        <v>1741</v>
      </c>
      <c r="C9225">
        <v>201006</v>
      </c>
      <c r="D9225">
        <v>10</v>
      </c>
      <c r="E9225" t="s">
        <v>1302</v>
      </c>
      <c r="F9225">
        <v>0</v>
      </c>
      <c r="G9225">
        <v>0</v>
      </c>
      <c r="H9225">
        <v>0</v>
      </c>
      <c r="I9225">
        <v>43112080100</v>
      </c>
      <c r="J9225">
        <v>4</v>
      </c>
      <c r="K9225" t="s">
        <v>1742</v>
      </c>
      <c r="L9225">
        <v>2309</v>
      </c>
      <c r="M9225" t="s">
        <v>1690</v>
      </c>
      <c r="N9225" t="s">
        <v>1717</v>
      </c>
      <c r="O9225">
        <v>554</v>
      </c>
      <c r="P9225" t="s">
        <v>1425</v>
      </c>
      <c r="Q9225">
        <v>20100331</v>
      </c>
      <c r="R9225">
        <v>891012369</v>
      </c>
    </row>
    <row r="9226" spans="1:18">
      <c r="A9226" t="s">
        <v>1731</v>
      </c>
      <c r="B9226" t="s">
        <v>1732</v>
      </c>
      <c r="C9226">
        <v>201006</v>
      </c>
      <c r="D9226">
        <v>30</v>
      </c>
      <c r="E9226" t="s">
        <v>1302</v>
      </c>
      <c r="F9226">
        <v>0</v>
      </c>
      <c r="G9226">
        <v>0</v>
      </c>
      <c r="H9226">
        <v>0</v>
      </c>
      <c r="I9226">
        <v>43112079900</v>
      </c>
      <c r="J9226">
        <v>4</v>
      </c>
      <c r="K9226" t="s">
        <v>1733</v>
      </c>
      <c r="L9226">
        <v>2309</v>
      </c>
      <c r="M9226" t="s">
        <v>1690</v>
      </c>
      <c r="N9226" t="s">
        <v>1717</v>
      </c>
      <c r="O9226">
        <v>82812</v>
      </c>
      <c r="P9226" t="s">
        <v>1425</v>
      </c>
      <c r="Q9226">
        <v>20090512</v>
      </c>
      <c r="R9226">
        <v>891012369</v>
      </c>
    </row>
    <row r="9227" spans="1:18">
      <c r="A9227" t="s">
        <v>1734</v>
      </c>
      <c r="B9227" t="s">
        <v>1743</v>
      </c>
      <c r="C9227">
        <v>201006</v>
      </c>
      <c r="D9227">
        <v>30</v>
      </c>
      <c r="E9227" t="s">
        <v>1302</v>
      </c>
      <c r="F9227">
        <v>0</v>
      </c>
      <c r="G9227">
        <v>0</v>
      </c>
      <c r="H9227">
        <v>0</v>
      </c>
      <c r="I9227">
        <v>43112069801</v>
      </c>
      <c r="J9227">
        <v>4</v>
      </c>
      <c r="K9227" t="s">
        <v>1716</v>
      </c>
      <c r="L9227">
        <v>2309</v>
      </c>
      <c r="M9227" t="s">
        <v>1690</v>
      </c>
      <c r="N9227" t="s">
        <v>1717</v>
      </c>
      <c r="O9227">
        <v>98183</v>
      </c>
      <c r="P9227" t="s">
        <v>1425</v>
      </c>
      <c r="Q9227">
        <v>20050303</v>
      </c>
      <c r="R9227">
        <v>891012369</v>
      </c>
    </row>
    <row r="9228" spans="1:18">
      <c r="A9228" t="s">
        <v>1734</v>
      </c>
      <c r="B9228" t="s">
        <v>1751</v>
      </c>
      <c r="C9228">
        <v>201006</v>
      </c>
      <c r="D9228">
        <v>18</v>
      </c>
      <c r="E9228" t="s">
        <v>1302</v>
      </c>
      <c r="F9228">
        <v>0</v>
      </c>
      <c r="G9228">
        <v>0</v>
      </c>
      <c r="H9228">
        <v>0</v>
      </c>
      <c r="I9228">
        <v>43112071001</v>
      </c>
      <c r="J9228">
        <v>4</v>
      </c>
      <c r="K9228" t="s">
        <v>1716</v>
      </c>
      <c r="L9228">
        <v>2309</v>
      </c>
      <c r="M9228" t="s">
        <v>1690</v>
      </c>
      <c r="N9228" t="s">
        <v>1717</v>
      </c>
      <c r="O9228">
        <v>88805</v>
      </c>
      <c r="P9228" t="s">
        <v>1425</v>
      </c>
      <c r="Q9228">
        <v>20050531</v>
      </c>
      <c r="R9228">
        <v>891012369</v>
      </c>
    </row>
    <row r="9229" spans="1:18">
      <c r="A9229" t="s">
        <v>1734</v>
      </c>
      <c r="B9229" t="s">
        <v>1751</v>
      </c>
      <c r="C9229">
        <v>201006</v>
      </c>
      <c r="D9229">
        <v>15</v>
      </c>
      <c r="E9229" t="s">
        <v>1302</v>
      </c>
      <c r="F9229">
        <v>0</v>
      </c>
      <c r="G9229">
        <v>0</v>
      </c>
      <c r="H9229">
        <v>0</v>
      </c>
      <c r="I9229">
        <v>43112071001</v>
      </c>
      <c r="J9229">
        <v>4</v>
      </c>
      <c r="K9229" t="s">
        <v>1716</v>
      </c>
      <c r="L9229">
        <v>2309</v>
      </c>
      <c r="M9229" t="s">
        <v>1690</v>
      </c>
      <c r="N9229" t="s">
        <v>1717</v>
      </c>
      <c r="O9229">
        <v>12148</v>
      </c>
      <c r="P9229" t="s">
        <v>1423</v>
      </c>
      <c r="Q9229">
        <v>20050531</v>
      </c>
      <c r="R9229">
        <v>891012369</v>
      </c>
    </row>
    <row r="9230" spans="1:18">
      <c r="A9230" t="s">
        <v>1734</v>
      </c>
      <c r="B9230" t="s">
        <v>1752</v>
      </c>
      <c r="C9230">
        <v>201006</v>
      </c>
      <c r="D9230">
        <v>30</v>
      </c>
      <c r="E9230" t="s">
        <v>1302</v>
      </c>
      <c r="F9230">
        <v>0</v>
      </c>
      <c r="G9230">
        <v>0</v>
      </c>
      <c r="H9230">
        <v>0</v>
      </c>
      <c r="I9230">
        <v>43112074500</v>
      </c>
      <c r="J9230">
        <v>4</v>
      </c>
      <c r="K9230" t="s">
        <v>1716</v>
      </c>
      <c r="L9230">
        <v>2309</v>
      </c>
      <c r="M9230" t="s">
        <v>1690</v>
      </c>
      <c r="N9230" t="s">
        <v>1717</v>
      </c>
      <c r="O9230">
        <v>180096</v>
      </c>
      <c r="P9230" t="s">
        <v>1425</v>
      </c>
      <c r="Q9230">
        <v>20050328</v>
      </c>
      <c r="R9230">
        <v>891012369</v>
      </c>
    </row>
    <row r="9231" spans="1:18">
      <c r="A9231" t="s">
        <v>1734</v>
      </c>
      <c r="B9231" t="s">
        <v>1752</v>
      </c>
      <c r="C9231">
        <v>201006</v>
      </c>
      <c r="D9231">
        <v>0</v>
      </c>
      <c r="E9231" t="s">
        <v>1302</v>
      </c>
      <c r="F9231">
        <v>0</v>
      </c>
      <c r="G9231">
        <v>0</v>
      </c>
      <c r="H9231">
        <v>0</v>
      </c>
      <c r="I9231">
        <v>43112074500</v>
      </c>
      <c r="J9231">
        <v>4</v>
      </c>
      <c r="K9231" t="s">
        <v>1716</v>
      </c>
      <c r="L9231">
        <v>2309</v>
      </c>
      <c r="M9231" t="s">
        <v>1690</v>
      </c>
      <c r="N9231" t="s">
        <v>1717</v>
      </c>
      <c r="O9231">
        <v>0</v>
      </c>
      <c r="P9231" t="s">
        <v>1423</v>
      </c>
      <c r="Q9231">
        <v>20050328</v>
      </c>
      <c r="R9231">
        <v>891012369</v>
      </c>
    </row>
    <row r="9232" spans="1:18">
      <c r="A9232" t="s">
        <v>1734</v>
      </c>
      <c r="B9232" t="s">
        <v>1740</v>
      </c>
      <c r="C9232">
        <v>201006</v>
      </c>
      <c r="D9232">
        <v>16</v>
      </c>
      <c r="E9232" t="s">
        <v>1302</v>
      </c>
      <c r="F9232">
        <v>0</v>
      </c>
      <c r="G9232">
        <v>0</v>
      </c>
      <c r="H9232">
        <v>0</v>
      </c>
      <c r="I9232">
        <v>43112079700</v>
      </c>
      <c r="J9232">
        <v>4</v>
      </c>
      <c r="K9232" t="s">
        <v>1716</v>
      </c>
      <c r="L9232">
        <v>2309</v>
      </c>
      <c r="M9232" t="s">
        <v>1690</v>
      </c>
      <c r="N9232" t="s">
        <v>1717</v>
      </c>
      <c r="O9232">
        <v>11093</v>
      </c>
      <c r="P9232" t="s">
        <v>1423</v>
      </c>
      <c r="Q9232">
        <v>20060124</v>
      </c>
      <c r="R9232">
        <v>891012369</v>
      </c>
    </row>
    <row r="9233" spans="1:18">
      <c r="A9233" t="s">
        <v>1714</v>
      </c>
      <c r="B9233" t="s">
        <v>1747</v>
      </c>
      <c r="C9233">
        <v>201007</v>
      </c>
      <c r="D9233">
        <v>23</v>
      </c>
      <c r="E9233" t="s">
        <v>1302</v>
      </c>
      <c r="F9233">
        <v>0</v>
      </c>
      <c r="G9233">
        <v>0</v>
      </c>
      <c r="H9233">
        <v>0</v>
      </c>
      <c r="I9233">
        <v>43112066602</v>
      </c>
      <c r="J9233">
        <v>4</v>
      </c>
      <c r="K9233" t="s">
        <v>1716</v>
      </c>
      <c r="L9233">
        <v>2309</v>
      </c>
      <c r="M9233" t="s">
        <v>1690</v>
      </c>
      <c r="N9233" t="s">
        <v>1717</v>
      </c>
      <c r="O9233">
        <v>62541</v>
      </c>
      <c r="P9233" t="s">
        <v>1423</v>
      </c>
      <c r="Q9233">
        <v>20060924</v>
      </c>
      <c r="R9233">
        <v>891012369</v>
      </c>
    </row>
    <row r="9234" spans="1:18">
      <c r="A9234" t="s">
        <v>1714</v>
      </c>
      <c r="B9234" t="s">
        <v>1715</v>
      </c>
      <c r="C9234">
        <v>201007</v>
      </c>
      <c r="D9234">
        <v>0</v>
      </c>
      <c r="E9234" t="s">
        <v>1302</v>
      </c>
      <c r="F9234">
        <v>0</v>
      </c>
      <c r="G9234">
        <v>0</v>
      </c>
      <c r="H9234">
        <v>0</v>
      </c>
      <c r="I9234">
        <v>43112066701</v>
      </c>
      <c r="J9234">
        <v>4</v>
      </c>
      <c r="K9234" t="s">
        <v>1721</v>
      </c>
      <c r="L9234">
        <v>2309</v>
      </c>
      <c r="M9234" t="s">
        <v>1690</v>
      </c>
      <c r="N9234" t="s">
        <v>1717</v>
      </c>
      <c r="O9234">
        <v>0</v>
      </c>
      <c r="P9234" t="s">
        <v>1350</v>
      </c>
      <c r="R9234">
        <v>891012369</v>
      </c>
    </row>
    <row r="9235" spans="1:18">
      <c r="A9235" t="s">
        <v>1714</v>
      </c>
      <c r="B9235" t="s">
        <v>1748</v>
      </c>
      <c r="C9235">
        <v>201007</v>
      </c>
      <c r="D9235">
        <v>31</v>
      </c>
      <c r="E9235" t="s">
        <v>1302</v>
      </c>
      <c r="F9235">
        <v>0</v>
      </c>
      <c r="G9235">
        <v>0</v>
      </c>
      <c r="H9235">
        <v>0</v>
      </c>
      <c r="I9235">
        <v>43112067102</v>
      </c>
      <c r="J9235">
        <v>4</v>
      </c>
      <c r="K9235" t="s">
        <v>1733</v>
      </c>
      <c r="L9235">
        <v>2309</v>
      </c>
      <c r="M9235" t="s">
        <v>1690</v>
      </c>
      <c r="N9235" t="s">
        <v>1717</v>
      </c>
      <c r="O9235">
        <v>163119</v>
      </c>
      <c r="P9235" t="s">
        <v>1425</v>
      </c>
      <c r="Q9235">
        <v>20080521</v>
      </c>
      <c r="R9235">
        <v>891012369</v>
      </c>
    </row>
    <row r="9236" spans="1:18">
      <c r="A9236" t="s">
        <v>1714</v>
      </c>
      <c r="B9236" t="s">
        <v>1749</v>
      </c>
      <c r="C9236">
        <v>201007</v>
      </c>
      <c r="D9236">
        <v>31</v>
      </c>
      <c r="E9236" t="s">
        <v>1302</v>
      </c>
      <c r="F9236">
        <v>0</v>
      </c>
      <c r="G9236">
        <v>0</v>
      </c>
      <c r="H9236">
        <v>0</v>
      </c>
      <c r="I9236">
        <v>43112067102</v>
      </c>
      <c r="J9236">
        <v>4</v>
      </c>
      <c r="K9236" t="s">
        <v>1733</v>
      </c>
      <c r="L9236">
        <v>2309</v>
      </c>
      <c r="M9236" t="s">
        <v>1690</v>
      </c>
      <c r="N9236" t="s">
        <v>1717</v>
      </c>
      <c r="O9236">
        <v>49898</v>
      </c>
      <c r="P9236" t="s">
        <v>1423</v>
      </c>
      <c r="Q9236">
        <v>20080521</v>
      </c>
      <c r="R9236">
        <v>891012369</v>
      </c>
    </row>
    <row r="9237" spans="1:18">
      <c r="A9237" t="s">
        <v>1714</v>
      </c>
      <c r="B9237" t="s">
        <v>1726</v>
      </c>
      <c r="C9237">
        <v>201007</v>
      </c>
      <c r="D9237">
        <v>31</v>
      </c>
      <c r="E9237" t="s">
        <v>1302</v>
      </c>
      <c r="F9237">
        <v>0</v>
      </c>
      <c r="G9237">
        <v>0</v>
      </c>
      <c r="H9237">
        <v>0</v>
      </c>
      <c r="I9237">
        <v>43112067501</v>
      </c>
      <c r="J9237">
        <v>4</v>
      </c>
      <c r="K9237" t="s">
        <v>1716</v>
      </c>
      <c r="L9237">
        <v>2309</v>
      </c>
      <c r="M9237" t="s">
        <v>1690</v>
      </c>
      <c r="N9237" t="s">
        <v>1717</v>
      </c>
      <c r="O9237">
        <v>111622</v>
      </c>
      <c r="P9237" t="s">
        <v>1423</v>
      </c>
      <c r="Q9237">
        <v>20021009</v>
      </c>
      <c r="R9237">
        <v>891012369</v>
      </c>
    </row>
    <row r="9238" spans="1:18">
      <c r="A9238" t="s">
        <v>1714</v>
      </c>
      <c r="B9238" t="s">
        <v>1750</v>
      </c>
      <c r="C9238">
        <v>201007</v>
      </c>
      <c r="D9238">
        <v>31</v>
      </c>
      <c r="E9238" t="s">
        <v>1302</v>
      </c>
      <c r="F9238">
        <v>0</v>
      </c>
      <c r="G9238">
        <v>0</v>
      </c>
      <c r="H9238">
        <v>0</v>
      </c>
      <c r="I9238">
        <v>43112071500</v>
      </c>
      <c r="J9238">
        <v>4</v>
      </c>
      <c r="K9238" t="s">
        <v>1716</v>
      </c>
      <c r="L9238">
        <v>2309</v>
      </c>
      <c r="M9238" t="s">
        <v>1690</v>
      </c>
      <c r="N9238" t="s">
        <v>1717</v>
      </c>
      <c r="O9238">
        <v>254276</v>
      </c>
      <c r="P9238" t="s">
        <v>1425</v>
      </c>
      <c r="Q9238">
        <v>20070111</v>
      </c>
      <c r="R9238">
        <v>891012369</v>
      </c>
    </row>
    <row r="9239" spans="1:18">
      <c r="A9239" t="s">
        <v>1714</v>
      </c>
      <c r="B9239" t="s">
        <v>1741</v>
      </c>
      <c r="C9239">
        <v>201007</v>
      </c>
      <c r="D9239">
        <v>1</v>
      </c>
      <c r="E9239" t="s">
        <v>1302</v>
      </c>
      <c r="F9239">
        <v>0</v>
      </c>
      <c r="G9239">
        <v>0</v>
      </c>
      <c r="H9239">
        <v>0</v>
      </c>
      <c r="I9239">
        <v>43112080100</v>
      </c>
      <c r="J9239">
        <v>4</v>
      </c>
      <c r="K9239" t="s">
        <v>1742</v>
      </c>
      <c r="L9239">
        <v>2309</v>
      </c>
      <c r="M9239" t="s">
        <v>1690</v>
      </c>
      <c r="N9239" t="s">
        <v>1717</v>
      </c>
      <c r="O9239">
        <v>11</v>
      </c>
      <c r="P9239" t="s">
        <v>1425</v>
      </c>
      <c r="Q9239">
        <v>20100331</v>
      </c>
      <c r="R9239">
        <v>891012369</v>
      </c>
    </row>
    <row r="9240" spans="1:18">
      <c r="A9240" t="s">
        <v>1731</v>
      </c>
      <c r="B9240" t="s">
        <v>1732</v>
      </c>
      <c r="C9240">
        <v>201007</v>
      </c>
      <c r="D9240">
        <v>31</v>
      </c>
      <c r="E9240" t="s">
        <v>1302</v>
      </c>
      <c r="F9240">
        <v>0</v>
      </c>
      <c r="G9240">
        <v>0</v>
      </c>
      <c r="H9240">
        <v>0</v>
      </c>
      <c r="I9240">
        <v>43112079900</v>
      </c>
      <c r="J9240">
        <v>4</v>
      </c>
      <c r="K9240" t="s">
        <v>1733</v>
      </c>
      <c r="L9240">
        <v>2309</v>
      </c>
      <c r="M9240" t="s">
        <v>1690</v>
      </c>
      <c r="N9240" t="s">
        <v>1717</v>
      </c>
      <c r="O9240">
        <v>84162</v>
      </c>
      <c r="P9240" t="s">
        <v>1425</v>
      </c>
      <c r="Q9240">
        <v>20090512</v>
      </c>
      <c r="R9240">
        <v>891012369</v>
      </c>
    </row>
    <row r="9241" spans="1:18">
      <c r="A9241" t="s">
        <v>1734</v>
      </c>
      <c r="B9241" t="s">
        <v>1743</v>
      </c>
      <c r="C9241">
        <v>201007</v>
      </c>
      <c r="D9241">
        <v>12</v>
      </c>
      <c r="E9241" t="s">
        <v>1302</v>
      </c>
      <c r="F9241">
        <v>0</v>
      </c>
      <c r="G9241">
        <v>0</v>
      </c>
      <c r="H9241">
        <v>0</v>
      </c>
      <c r="I9241">
        <v>43112069801</v>
      </c>
      <c r="J9241">
        <v>4</v>
      </c>
      <c r="K9241" t="s">
        <v>1716</v>
      </c>
      <c r="L9241">
        <v>2309</v>
      </c>
      <c r="M9241" t="s">
        <v>1690</v>
      </c>
      <c r="N9241" t="s">
        <v>1717</v>
      </c>
      <c r="O9241">
        <v>31112</v>
      </c>
      <c r="P9241" t="s">
        <v>1425</v>
      </c>
      <c r="Q9241">
        <v>20050303</v>
      </c>
      <c r="R9241">
        <v>891012369</v>
      </c>
    </row>
    <row r="9242" spans="1:18">
      <c r="A9242" t="s">
        <v>1734</v>
      </c>
      <c r="B9242" t="s">
        <v>1751</v>
      </c>
      <c r="C9242">
        <v>201007</v>
      </c>
      <c r="D9242">
        <v>31</v>
      </c>
      <c r="E9242" t="s">
        <v>1302</v>
      </c>
      <c r="F9242">
        <v>0</v>
      </c>
      <c r="G9242">
        <v>0</v>
      </c>
      <c r="H9242">
        <v>0</v>
      </c>
      <c r="I9242">
        <v>43112071001</v>
      </c>
      <c r="J9242">
        <v>4</v>
      </c>
      <c r="K9242" t="s">
        <v>1716</v>
      </c>
      <c r="L9242">
        <v>2309</v>
      </c>
      <c r="M9242" t="s">
        <v>1690</v>
      </c>
      <c r="N9242" t="s">
        <v>1717</v>
      </c>
      <c r="O9242">
        <v>25330</v>
      </c>
      <c r="P9242" t="s">
        <v>1423</v>
      </c>
      <c r="Q9242">
        <v>20050531</v>
      </c>
      <c r="R9242">
        <v>891012369</v>
      </c>
    </row>
    <row r="9243" spans="1:18">
      <c r="A9243" t="s">
        <v>1734</v>
      </c>
      <c r="B9243" t="s">
        <v>1751</v>
      </c>
      <c r="C9243">
        <v>201007</v>
      </c>
      <c r="D9243">
        <v>31</v>
      </c>
      <c r="E9243" t="s">
        <v>1302</v>
      </c>
      <c r="F9243">
        <v>0</v>
      </c>
      <c r="G9243">
        <v>0</v>
      </c>
      <c r="H9243">
        <v>0</v>
      </c>
      <c r="I9243">
        <v>43112071001</v>
      </c>
      <c r="J9243">
        <v>4</v>
      </c>
      <c r="K9243" t="s">
        <v>1716</v>
      </c>
      <c r="L9243">
        <v>2309</v>
      </c>
      <c r="M9243" t="s">
        <v>1690</v>
      </c>
      <c r="N9243" t="s">
        <v>1717</v>
      </c>
      <c r="O9243">
        <v>186177</v>
      </c>
      <c r="P9243" t="s">
        <v>1425</v>
      </c>
      <c r="Q9243">
        <v>20050531</v>
      </c>
      <c r="R9243">
        <v>891012369</v>
      </c>
    </row>
    <row r="9244" spans="1:18">
      <c r="A9244" t="s">
        <v>1734</v>
      </c>
      <c r="B9244" t="s">
        <v>1752</v>
      </c>
      <c r="C9244">
        <v>201007</v>
      </c>
      <c r="D9244">
        <v>0</v>
      </c>
      <c r="E9244" t="s">
        <v>1302</v>
      </c>
      <c r="F9244">
        <v>0</v>
      </c>
      <c r="G9244">
        <v>0</v>
      </c>
      <c r="H9244">
        <v>0</v>
      </c>
      <c r="I9244">
        <v>43112074500</v>
      </c>
      <c r="J9244">
        <v>4</v>
      </c>
      <c r="K9244" t="s">
        <v>1716</v>
      </c>
      <c r="L9244">
        <v>2309</v>
      </c>
      <c r="M9244" t="s">
        <v>1690</v>
      </c>
      <c r="N9244" t="s">
        <v>1717</v>
      </c>
      <c r="O9244">
        <v>0</v>
      </c>
      <c r="P9244" t="s">
        <v>1423</v>
      </c>
      <c r="Q9244">
        <v>20050328</v>
      </c>
      <c r="R9244">
        <v>891012369</v>
      </c>
    </row>
    <row r="9245" spans="1:18">
      <c r="A9245" t="s">
        <v>1734</v>
      </c>
      <c r="B9245" t="s">
        <v>1752</v>
      </c>
      <c r="C9245">
        <v>201007</v>
      </c>
      <c r="D9245">
        <v>31</v>
      </c>
      <c r="E9245" t="s">
        <v>1302</v>
      </c>
      <c r="F9245">
        <v>0</v>
      </c>
      <c r="G9245">
        <v>0</v>
      </c>
      <c r="H9245">
        <v>0</v>
      </c>
      <c r="I9245">
        <v>43112074500</v>
      </c>
      <c r="J9245">
        <v>4</v>
      </c>
      <c r="K9245" t="s">
        <v>1716</v>
      </c>
      <c r="L9245">
        <v>2309</v>
      </c>
      <c r="M9245" t="s">
        <v>1690</v>
      </c>
      <c r="N9245" t="s">
        <v>1717</v>
      </c>
      <c r="O9245">
        <v>174244</v>
      </c>
      <c r="P9245" t="s">
        <v>1425</v>
      </c>
      <c r="Q9245">
        <v>20050328</v>
      </c>
      <c r="R9245">
        <v>891012369</v>
      </c>
    </row>
    <row r="9246" spans="1:18">
      <c r="A9246" t="s">
        <v>1734</v>
      </c>
      <c r="B9246" t="s">
        <v>1740</v>
      </c>
      <c r="C9246">
        <v>201007</v>
      </c>
      <c r="D9246">
        <v>3</v>
      </c>
      <c r="E9246" t="s">
        <v>1302</v>
      </c>
      <c r="F9246">
        <v>0</v>
      </c>
      <c r="G9246">
        <v>0</v>
      </c>
      <c r="H9246">
        <v>0</v>
      </c>
      <c r="I9246">
        <v>43112079700</v>
      </c>
      <c r="J9246">
        <v>4</v>
      </c>
      <c r="K9246" t="s">
        <v>1716</v>
      </c>
      <c r="L9246">
        <v>2309</v>
      </c>
      <c r="M9246" t="s">
        <v>1690</v>
      </c>
      <c r="N9246" t="s">
        <v>1717</v>
      </c>
      <c r="O9246">
        <v>1078</v>
      </c>
      <c r="P9246" t="s">
        <v>1423</v>
      </c>
      <c r="Q9246">
        <v>20060124</v>
      </c>
      <c r="R9246">
        <v>891012369</v>
      </c>
    </row>
    <row r="9247" spans="1:18">
      <c r="A9247" t="s">
        <v>1714</v>
      </c>
      <c r="B9247" t="s">
        <v>1747</v>
      </c>
      <c r="C9247">
        <v>201008</v>
      </c>
      <c r="D9247">
        <v>8</v>
      </c>
      <c r="E9247" t="s">
        <v>1302</v>
      </c>
      <c r="F9247">
        <v>0</v>
      </c>
      <c r="G9247">
        <v>0</v>
      </c>
      <c r="H9247">
        <v>0</v>
      </c>
      <c r="I9247">
        <v>43112066602</v>
      </c>
      <c r="J9247">
        <v>4</v>
      </c>
      <c r="K9247" t="s">
        <v>1716</v>
      </c>
      <c r="L9247">
        <v>2309</v>
      </c>
      <c r="M9247" t="s">
        <v>1690</v>
      </c>
      <c r="N9247" t="s">
        <v>1717</v>
      </c>
      <c r="O9247">
        <v>16895</v>
      </c>
      <c r="P9247" t="s">
        <v>1423</v>
      </c>
      <c r="Q9247">
        <v>20060924</v>
      </c>
      <c r="R9247">
        <v>891012369</v>
      </c>
    </row>
    <row r="9248" spans="1:18">
      <c r="A9248" t="s">
        <v>1714</v>
      </c>
      <c r="B9248" t="s">
        <v>1715</v>
      </c>
      <c r="C9248">
        <v>201008</v>
      </c>
      <c r="D9248">
        <v>0</v>
      </c>
      <c r="E9248" t="s">
        <v>1302</v>
      </c>
      <c r="F9248">
        <v>0</v>
      </c>
      <c r="G9248">
        <v>0</v>
      </c>
      <c r="H9248">
        <v>0</v>
      </c>
      <c r="I9248">
        <v>43112066701</v>
      </c>
      <c r="J9248">
        <v>4</v>
      </c>
      <c r="K9248" t="s">
        <v>1721</v>
      </c>
      <c r="L9248">
        <v>2309</v>
      </c>
      <c r="M9248" t="s">
        <v>1690</v>
      </c>
      <c r="N9248" t="s">
        <v>1717</v>
      </c>
      <c r="O9248">
        <v>0</v>
      </c>
      <c r="P9248" t="s">
        <v>1350</v>
      </c>
      <c r="R9248">
        <v>891012369</v>
      </c>
    </row>
    <row r="9249" spans="1:18">
      <c r="A9249" t="s">
        <v>1714</v>
      </c>
      <c r="B9249" t="s">
        <v>1748</v>
      </c>
      <c r="C9249">
        <v>201008</v>
      </c>
      <c r="D9249">
        <v>31</v>
      </c>
      <c r="E9249" t="s">
        <v>1302</v>
      </c>
      <c r="F9249">
        <v>0</v>
      </c>
      <c r="G9249">
        <v>0</v>
      </c>
      <c r="H9249">
        <v>0</v>
      </c>
      <c r="I9249">
        <v>43112067102</v>
      </c>
      <c r="J9249">
        <v>4</v>
      </c>
      <c r="K9249" t="s">
        <v>1733</v>
      </c>
      <c r="L9249">
        <v>2309</v>
      </c>
      <c r="M9249" t="s">
        <v>1690</v>
      </c>
      <c r="N9249" t="s">
        <v>1717</v>
      </c>
      <c r="O9249">
        <v>158821</v>
      </c>
      <c r="P9249" t="s">
        <v>1425</v>
      </c>
      <c r="Q9249">
        <v>20080521</v>
      </c>
      <c r="R9249">
        <v>891012369</v>
      </c>
    </row>
    <row r="9250" spans="1:18">
      <c r="A9250" t="s">
        <v>1714</v>
      </c>
      <c r="B9250" t="s">
        <v>1749</v>
      </c>
      <c r="C9250">
        <v>201008</v>
      </c>
      <c r="D9250">
        <v>26</v>
      </c>
      <c r="E9250" t="s">
        <v>1302</v>
      </c>
      <c r="F9250">
        <v>0</v>
      </c>
      <c r="G9250">
        <v>0</v>
      </c>
      <c r="H9250">
        <v>0</v>
      </c>
      <c r="I9250">
        <v>43112067102</v>
      </c>
      <c r="J9250">
        <v>4</v>
      </c>
      <c r="K9250" t="s">
        <v>1733</v>
      </c>
      <c r="L9250">
        <v>2309</v>
      </c>
      <c r="M9250" t="s">
        <v>1690</v>
      </c>
      <c r="N9250" t="s">
        <v>1717</v>
      </c>
      <c r="O9250">
        <v>38193</v>
      </c>
      <c r="P9250" t="s">
        <v>1423</v>
      </c>
      <c r="Q9250">
        <v>20080521</v>
      </c>
      <c r="R9250">
        <v>891012369</v>
      </c>
    </row>
    <row r="9251" spans="1:18">
      <c r="A9251" t="s">
        <v>1714</v>
      </c>
      <c r="B9251" t="s">
        <v>1726</v>
      </c>
      <c r="C9251">
        <v>201008</v>
      </c>
      <c r="D9251">
        <v>31</v>
      </c>
      <c r="E9251" t="s">
        <v>1302</v>
      </c>
      <c r="F9251">
        <v>0</v>
      </c>
      <c r="G9251">
        <v>0</v>
      </c>
      <c r="H9251">
        <v>0</v>
      </c>
      <c r="I9251">
        <v>43112067501</v>
      </c>
      <c r="J9251">
        <v>4</v>
      </c>
      <c r="K9251" t="s">
        <v>1716</v>
      </c>
      <c r="L9251">
        <v>2309</v>
      </c>
      <c r="M9251" t="s">
        <v>1690</v>
      </c>
      <c r="N9251" t="s">
        <v>1717</v>
      </c>
      <c r="O9251">
        <v>108020</v>
      </c>
      <c r="P9251" t="s">
        <v>1423</v>
      </c>
      <c r="Q9251">
        <v>20021009</v>
      </c>
      <c r="R9251">
        <v>891012369</v>
      </c>
    </row>
    <row r="9252" spans="1:18">
      <c r="A9252" t="s">
        <v>1714</v>
      </c>
      <c r="B9252" t="s">
        <v>1750</v>
      </c>
      <c r="C9252">
        <v>201008</v>
      </c>
      <c r="D9252">
        <v>31</v>
      </c>
      <c r="E9252" t="s">
        <v>1302</v>
      </c>
      <c r="F9252">
        <v>0</v>
      </c>
      <c r="G9252">
        <v>0</v>
      </c>
      <c r="H9252">
        <v>0</v>
      </c>
      <c r="I9252">
        <v>43112071500</v>
      </c>
      <c r="J9252">
        <v>4</v>
      </c>
      <c r="K9252" t="s">
        <v>1716</v>
      </c>
      <c r="L9252">
        <v>2309</v>
      </c>
      <c r="M9252" t="s">
        <v>1690</v>
      </c>
      <c r="N9252" t="s">
        <v>1717</v>
      </c>
      <c r="O9252">
        <v>244804</v>
      </c>
      <c r="P9252" t="s">
        <v>1425</v>
      </c>
      <c r="Q9252">
        <v>20070111</v>
      </c>
      <c r="R9252">
        <v>891012369</v>
      </c>
    </row>
    <row r="9253" spans="1:18">
      <c r="A9253" t="s">
        <v>1714</v>
      </c>
      <c r="B9253" t="s">
        <v>1741</v>
      </c>
      <c r="C9253">
        <v>201008</v>
      </c>
      <c r="D9253">
        <v>6</v>
      </c>
      <c r="E9253" t="s">
        <v>1302</v>
      </c>
      <c r="F9253">
        <v>0</v>
      </c>
      <c r="G9253">
        <v>0</v>
      </c>
      <c r="H9253">
        <v>0</v>
      </c>
      <c r="I9253">
        <v>43112080100</v>
      </c>
      <c r="J9253">
        <v>4</v>
      </c>
      <c r="K9253" t="s">
        <v>1742</v>
      </c>
      <c r="L9253">
        <v>2309</v>
      </c>
      <c r="M9253" t="s">
        <v>1690</v>
      </c>
      <c r="N9253" t="s">
        <v>1717</v>
      </c>
      <c r="O9253">
        <v>334</v>
      </c>
      <c r="P9253" t="s">
        <v>1425</v>
      </c>
      <c r="Q9253">
        <v>20100331</v>
      </c>
      <c r="R9253">
        <v>891012369</v>
      </c>
    </row>
    <row r="9254" spans="1:18">
      <c r="A9254" t="s">
        <v>1731</v>
      </c>
      <c r="B9254" t="s">
        <v>1732</v>
      </c>
      <c r="C9254">
        <v>201008</v>
      </c>
      <c r="D9254">
        <v>31</v>
      </c>
      <c r="E9254" t="s">
        <v>1302</v>
      </c>
      <c r="F9254">
        <v>0</v>
      </c>
      <c r="G9254">
        <v>0</v>
      </c>
      <c r="H9254">
        <v>0</v>
      </c>
      <c r="I9254">
        <v>43112079900</v>
      </c>
      <c r="J9254">
        <v>4</v>
      </c>
      <c r="K9254" t="s">
        <v>1733</v>
      </c>
      <c r="L9254">
        <v>2309</v>
      </c>
      <c r="M9254" t="s">
        <v>1690</v>
      </c>
      <c r="N9254" t="s">
        <v>1717</v>
      </c>
      <c r="O9254">
        <v>83145</v>
      </c>
      <c r="P9254" t="s">
        <v>1425</v>
      </c>
      <c r="Q9254">
        <v>20090512</v>
      </c>
      <c r="R9254">
        <v>891012369</v>
      </c>
    </row>
    <row r="9255" spans="1:18">
      <c r="A9255" t="s">
        <v>1734</v>
      </c>
      <c r="B9255" t="s">
        <v>1743</v>
      </c>
      <c r="C9255">
        <v>201008</v>
      </c>
      <c r="D9255">
        <v>27</v>
      </c>
      <c r="E9255" t="s">
        <v>1302</v>
      </c>
      <c r="F9255">
        <v>0</v>
      </c>
      <c r="G9255">
        <v>0</v>
      </c>
      <c r="H9255">
        <v>0</v>
      </c>
      <c r="I9255">
        <v>43112069801</v>
      </c>
      <c r="J9255">
        <v>4</v>
      </c>
      <c r="K9255" t="s">
        <v>1716</v>
      </c>
      <c r="L9255">
        <v>2309</v>
      </c>
      <c r="M9255" t="s">
        <v>1690</v>
      </c>
      <c r="N9255" t="s">
        <v>1717</v>
      </c>
      <c r="O9255">
        <v>85202</v>
      </c>
      <c r="P9255" t="s">
        <v>1425</v>
      </c>
      <c r="Q9255">
        <v>20050303</v>
      </c>
      <c r="R9255">
        <v>891012369</v>
      </c>
    </row>
    <row r="9256" spans="1:18">
      <c r="A9256" t="s">
        <v>1734</v>
      </c>
      <c r="B9256" t="s">
        <v>1751</v>
      </c>
      <c r="C9256">
        <v>201008</v>
      </c>
      <c r="D9256">
        <v>31</v>
      </c>
      <c r="E9256" t="s">
        <v>1302</v>
      </c>
      <c r="F9256">
        <v>0</v>
      </c>
      <c r="G9256">
        <v>0</v>
      </c>
      <c r="H9256">
        <v>0</v>
      </c>
      <c r="I9256">
        <v>43112071001</v>
      </c>
      <c r="J9256">
        <v>4</v>
      </c>
      <c r="K9256" t="s">
        <v>1716</v>
      </c>
      <c r="L9256">
        <v>2309</v>
      </c>
      <c r="M9256" t="s">
        <v>1690</v>
      </c>
      <c r="N9256" t="s">
        <v>1717</v>
      </c>
      <c r="O9256">
        <v>185428</v>
      </c>
      <c r="P9256" t="s">
        <v>1425</v>
      </c>
      <c r="Q9256">
        <v>20050531</v>
      </c>
      <c r="R9256">
        <v>891012369</v>
      </c>
    </row>
    <row r="9257" spans="1:18">
      <c r="A9257" t="s">
        <v>1734</v>
      </c>
      <c r="B9257" t="s">
        <v>1751</v>
      </c>
      <c r="C9257">
        <v>201008</v>
      </c>
      <c r="D9257">
        <v>31</v>
      </c>
      <c r="E9257" t="s">
        <v>1302</v>
      </c>
      <c r="F9257">
        <v>0</v>
      </c>
      <c r="G9257">
        <v>0</v>
      </c>
      <c r="H9257">
        <v>0</v>
      </c>
      <c r="I9257">
        <v>43112071001</v>
      </c>
      <c r="J9257">
        <v>4</v>
      </c>
      <c r="K9257" t="s">
        <v>1716</v>
      </c>
      <c r="L9257">
        <v>2309</v>
      </c>
      <c r="M9257" t="s">
        <v>1690</v>
      </c>
      <c r="N9257" t="s">
        <v>1717</v>
      </c>
      <c r="O9257">
        <v>49308</v>
      </c>
      <c r="P9257" t="s">
        <v>1423</v>
      </c>
      <c r="Q9257">
        <v>20050531</v>
      </c>
      <c r="R9257">
        <v>891012369</v>
      </c>
    </row>
    <row r="9258" spans="1:18">
      <c r="A9258" t="s">
        <v>1734</v>
      </c>
      <c r="B9258" t="s">
        <v>1752</v>
      </c>
      <c r="C9258">
        <v>201008</v>
      </c>
      <c r="D9258">
        <v>0</v>
      </c>
      <c r="E9258" t="s">
        <v>1302</v>
      </c>
      <c r="F9258">
        <v>0</v>
      </c>
      <c r="G9258">
        <v>0</v>
      </c>
      <c r="H9258">
        <v>0</v>
      </c>
      <c r="I9258">
        <v>43112074500</v>
      </c>
      <c r="J9258">
        <v>4</v>
      </c>
      <c r="K9258" t="s">
        <v>1716</v>
      </c>
      <c r="L9258">
        <v>2309</v>
      </c>
      <c r="M9258" t="s">
        <v>1690</v>
      </c>
      <c r="N9258" t="s">
        <v>1717</v>
      </c>
      <c r="O9258">
        <v>0</v>
      </c>
      <c r="P9258" t="s">
        <v>1423</v>
      </c>
      <c r="Q9258">
        <v>20050328</v>
      </c>
      <c r="R9258">
        <v>891012369</v>
      </c>
    </row>
    <row r="9259" spans="1:18">
      <c r="A9259" t="s">
        <v>1734</v>
      </c>
      <c r="B9259" t="s">
        <v>1752</v>
      </c>
      <c r="C9259">
        <v>201008</v>
      </c>
      <c r="D9259">
        <v>31</v>
      </c>
      <c r="E9259" t="s">
        <v>1302</v>
      </c>
      <c r="F9259">
        <v>0</v>
      </c>
      <c r="G9259">
        <v>0</v>
      </c>
      <c r="H9259">
        <v>0</v>
      </c>
      <c r="I9259">
        <v>43112074500</v>
      </c>
      <c r="J9259">
        <v>4</v>
      </c>
      <c r="K9259" t="s">
        <v>1716</v>
      </c>
      <c r="L9259">
        <v>2309</v>
      </c>
      <c r="M9259" t="s">
        <v>1690</v>
      </c>
      <c r="N9259" t="s">
        <v>1717</v>
      </c>
      <c r="O9259">
        <v>160565</v>
      </c>
      <c r="P9259" t="s">
        <v>1425</v>
      </c>
      <c r="Q9259">
        <v>20050328</v>
      </c>
      <c r="R9259">
        <v>891012369</v>
      </c>
    </row>
    <row r="9260" spans="1:18">
      <c r="A9260" t="s">
        <v>1734</v>
      </c>
      <c r="B9260" t="s">
        <v>1740</v>
      </c>
      <c r="C9260">
        <v>201008</v>
      </c>
      <c r="D9260">
        <v>3</v>
      </c>
      <c r="E9260" t="s">
        <v>1302</v>
      </c>
      <c r="F9260">
        <v>0</v>
      </c>
      <c r="G9260">
        <v>0</v>
      </c>
      <c r="H9260">
        <v>0</v>
      </c>
      <c r="I9260">
        <v>43112079700</v>
      </c>
      <c r="J9260">
        <v>4</v>
      </c>
      <c r="K9260" t="s">
        <v>1716</v>
      </c>
      <c r="L9260">
        <v>2309</v>
      </c>
      <c r="M9260" t="s">
        <v>1690</v>
      </c>
      <c r="N9260" t="s">
        <v>1717</v>
      </c>
      <c r="O9260">
        <v>1897</v>
      </c>
      <c r="P9260" t="s">
        <v>1423</v>
      </c>
      <c r="Q9260">
        <v>20060124</v>
      </c>
      <c r="R9260">
        <v>891012369</v>
      </c>
    </row>
    <row r="9261" spans="1:18">
      <c r="A9261" t="s">
        <v>1714</v>
      </c>
      <c r="B9261" t="s">
        <v>1747</v>
      </c>
      <c r="C9261">
        <v>201009</v>
      </c>
      <c r="D9261">
        <v>28</v>
      </c>
      <c r="E9261" t="s">
        <v>1302</v>
      </c>
      <c r="F9261">
        <v>0</v>
      </c>
      <c r="G9261">
        <v>0</v>
      </c>
      <c r="H9261">
        <v>0</v>
      </c>
      <c r="I9261">
        <v>43112066602</v>
      </c>
      <c r="J9261">
        <v>4</v>
      </c>
      <c r="K9261" t="s">
        <v>1716</v>
      </c>
      <c r="L9261">
        <v>2309</v>
      </c>
      <c r="M9261" t="s">
        <v>1690</v>
      </c>
      <c r="N9261" t="s">
        <v>1717</v>
      </c>
      <c r="O9261">
        <v>62796</v>
      </c>
      <c r="P9261" t="s">
        <v>1423</v>
      </c>
      <c r="Q9261">
        <v>20060924</v>
      </c>
      <c r="R9261">
        <v>891012369</v>
      </c>
    </row>
    <row r="9262" spans="1:18">
      <c r="A9262" t="s">
        <v>1714</v>
      </c>
      <c r="B9262" t="s">
        <v>1715</v>
      </c>
      <c r="C9262">
        <v>201009</v>
      </c>
      <c r="D9262">
        <v>0</v>
      </c>
      <c r="E9262" t="s">
        <v>1302</v>
      </c>
      <c r="F9262">
        <v>0</v>
      </c>
      <c r="G9262">
        <v>0</v>
      </c>
      <c r="H9262">
        <v>0</v>
      </c>
      <c r="I9262">
        <v>43112066701</v>
      </c>
      <c r="J9262">
        <v>4</v>
      </c>
      <c r="K9262" t="s">
        <v>1721</v>
      </c>
      <c r="L9262">
        <v>2309</v>
      </c>
      <c r="M9262" t="s">
        <v>1690</v>
      </c>
      <c r="N9262" t="s">
        <v>1717</v>
      </c>
      <c r="O9262">
        <v>0</v>
      </c>
      <c r="P9262" t="s">
        <v>1350</v>
      </c>
      <c r="R9262">
        <v>891012369</v>
      </c>
    </row>
    <row r="9263" spans="1:18">
      <c r="A9263" t="s">
        <v>1714</v>
      </c>
      <c r="B9263" t="s">
        <v>1748</v>
      </c>
      <c r="C9263">
        <v>201009</v>
      </c>
      <c r="D9263">
        <v>30</v>
      </c>
      <c r="E9263" t="s">
        <v>1302</v>
      </c>
      <c r="F9263">
        <v>0</v>
      </c>
      <c r="G9263">
        <v>0</v>
      </c>
      <c r="H9263">
        <v>0</v>
      </c>
      <c r="I9263">
        <v>43112067102</v>
      </c>
      <c r="J9263">
        <v>4</v>
      </c>
      <c r="K9263" t="s">
        <v>1733</v>
      </c>
      <c r="L9263">
        <v>2309</v>
      </c>
      <c r="M9263" t="s">
        <v>1690</v>
      </c>
      <c r="N9263" t="s">
        <v>1717</v>
      </c>
      <c r="O9263">
        <v>156373</v>
      </c>
      <c r="P9263" t="s">
        <v>1425</v>
      </c>
      <c r="Q9263">
        <v>20080521</v>
      </c>
      <c r="R9263">
        <v>891012369</v>
      </c>
    </row>
    <row r="9264" spans="1:18">
      <c r="A9264" t="s">
        <v>1714</v>
      </c>
      <c r="B9264" t="s">
        <v>1749</v>
      </c>
      <c r="C9264">
        <v>201009</v>
      </c>
      <c r="D9264">
        <v>29</v>
      </c>
      <c r="E9264" t="s">
        <v>1302</v>
      </c>
      <c r="F9264">
        <v>0</v>
      </c>
      <c r="G9264">
        <v>0</v>
      </c>
      <c r="H9264">
        <v>0</v>
      </c>
      <c r="I9264">
        <v>43112067102</v>
      </c>
      <c r="J9264">
        <v>4</v>
      </c>
      <c r="K9264" t="s">
        <v>1733</v>
      </c>
      <c r="L9264">
        <v>2309</v>
      </c>
      <c r="M9264" t="s">
        <v>1690</v>
      </c>
      <c r="N9264" t="s">
        <v>1717</v>
      </c>
      <c r="O9264">
        <v>47007</v>
      </c>
      <c r="P9264" t="s">
        <v>1423</v>
      </c>
      <c r="Q9264">
        <v>20080521</v>
      </c>
      <c r="R9264">
        <v>891012369</v>
      </c>
    </row>
    <row r="9265" spans="1:18">
      <c r="A9265" t="s">
        <v>1714</v>
      </c>
      <c r="B9265" t="s">
        <v>1726</v>
      </c>
      <c r="C9265">
        <v>201009</v>
      </c>
      <c r="D9265">
        <v>30</v>
      </c>
      <c r="E9265" t="s">
        <v>1302</v>
      </c>
      <c r="F9265">
        <v>0</v>
      </c>
      <c r="G9265">
        <v>0</v>
      </c>
      <c r="H9265">
        <v>0</v>
      </c>
      <c r="I9265">
        <v>43112067501</v>
      </c>
      <c r="J9265">
        <v>4</v>
      </c>
      <c r="K9265" t="s">
        <v>1716</v>
      </c>
      <c r="L9265">
        <v>2309</v>
      </c>
      <c r="M9265" t="s">
        <v>1690</v>
      </c>
      <c r="N9265" t="s">
        <v>1717</v>
      </c>
      <c r="O9265">
        <v>110608</v>
      </c>
      <c r="P9265" t="s">
        <v>1423</v>
      </c>
      <c r="Q9265">
        <v>20021009</v>
      </c>
      <c r="R9265">
        <v>891012369</v>
      </c>
    </row>
    <row r="9266" spans="1:18">
      <c r="A9266" t="s">
        <v>1714</v>
      </c>
      <c r="B9266" t="s">
        <v>1750</v>
      </c>
      <c r="C9266">
        <v>201009</v>
      </c>
      <c r="D9266">
        <v>30</v>
      </c>
      <c r="E9266" t="s">
        <v>1302</v>
      </c>
      <c r="F9266">
        <v>0</v>
      </c>
      <c r="G9266">
        <v>0</v>
      </c>
      <c r="H9266">
        <v>0</v>
      </c>
      <c r="I9266">
        <v>43112071500</v>
      </c>
      <c r="J9266">
        <v>4</v>
      </c>
      <c r="K9266" t="s">
        <v>1716</v>
      </c>
      <c r="L9266">
        <v>2309</v>
      </c>
      <c r="M9266" t="s">
        <v>1690</v>
      </c>
      <c r="N9266" t="s">
        <v>1717</v>
      </c>
      <c r="O9266">
        <v>257011</v>
      </c>
      <c r="P9266" t="s">
        <v>1425</v>
      </c>
      <c r="Q9266">
        <v>20070111</v>
      </c>
      <c r="R9266">
        <v>891012369</v>
      </c>
    </row>
    <row r="9267" spans="1:18">
      <c r="A9267" t="s">
        <v>1714</v>
      </c>
      <c r="B9267" t="s">
        <v>1741</v>
      </c>
      <c r="C9267">
        <v>201009</v>
      </c>
      <c r="D9267">
        <v>0</v>
      </c>
      <c r="E9267" t="s">
        <v>1302</v>
      </c>
      <c r="F9267">
        <v>0</v>
      </c>
      <c r="G9267">
        <v>0</v>
      </c>
      <c r="H9267">
        <v>0</v>
      </c>
      <c r="I9267">
        <v>43112080100</v>
      </c>
      <c r="J9267">
        <v>4</v>
      </c>
      <c r="K9267" t="s">
        <v>1742</v>
      </c>
      <c r="L9267">
        <v>2309</v>
      </c>
      <c r="M9267" t="s">
        <v>1690</v>
      </c>
      <c r="N9267" t="s">
        <v>1717</v>
      </c>
      <c r="O9267">
        <v>0</v>
      </c>
      <c r="P9267" t="s">
        <v>1425</v>
      </c>
      <c r="Q9267">
        <v>20100331</v>
      </c>
      <c r="R9267">
        <v>891012369</v>
      </c>
    </row>
    <row r="9268" spans="1:18">
      <c r="A9268" t="s">
        <v>1731</v>
      </c>
      <c r="B9268" t="s">
        <v>1732</v>
      </c>
      <c r="C9268">
        <v>201009</v>
      </c>
      <c r="D9268">
        <v>30</v>
      </c>
      <c r="E9268" t="s">
        <v>1302</v>
      </c>
      <c r="F9268">
        <v>0</v>
      </c>
      <c r="G9268">
        <v>0</v>
      </c>
      <c r="H9268">
        <v>0</v>
      </c>
      <c r="I9268">
        <v>43112079900</v>
      </c>
      <c r="J9268">
        <v>4</v>
      </c>
      <c r="K9268" t="s">
        <v>1733</v>
      </c>
      <c r="L9268">
        <v>2309</v>
      </c>
      <c r="M9268" t="s">
        <v>1690</v>
      </c>
      <c r="N9268" t="s">
        <v>1717</v>
      </c>
      <c r="O9268">
        <v>79894</v>
      </c>
      <c r="P9268" t="s">
        <v>1425</v>
      </c>
      <c r="Q9268">
        <v>20090512</v>
      </c>
      <c r="R9268">
        <v>891012369</v>
      </c>
    </row>
    <row r="9269" spans="1:18">
      <c r="A9269" t="s">
        <v>1734</v>
      </c>
      <c r="B9269" t="s">
        <v>1743</v>
      </c>
      <c r="C9269">
        <v>201009</v>
      </c>
      <c r="D9269">
        <v>9</v>
      </c>
      <c r="E9269" t="s">
        <v>1302</v>
      </c>
      <c r="F9269">
        <v>0</v>
      </c>
      <c r="G9269">
        <v>0</v>
      </c>
      <c r="H9269">
        <v>0</v>
      </c>
      <c r="I9269">
        <v>43112069801</v>
      </c>
      <c r="J9269">
        <v>4</v>
      </c>
      <c r="K9269" t="s">
        <v>1716</v>
      </c>
      <c r="L9269">
        <v>2309</v>
      </c>
      <c r="M9269" t="s">
        <v>1690</v>
      </c>
      <c r="N9269" t="s">
        <v>1717</v>
      </c>
      <c r="O9269">
        <v>22663</v>
      </c>
      <c r="P9269" t="s">
        <v>1425</v>
      </c>
      <c r="Q9269">
        <v>20050303</v>
      </c>
      <c r="R9269">
        <v>891012369</v>
      </c>
    </row>
    <row r="9270" spans="1:18">
      <c r="A9270" t="s">
        <v>1734</v>
      </c>
      <c r="B9270" t="s">
        <v>1751</v>
      </c>
      <c r="C9270">
        <v>201009</v>
      </c>
      <c r="D9270">
        <v>30</v>
      </c>
      <c r="E9270" t="s">
        <v>1302</v>
      </c>
      <c r="F9270">
        <v>0</v>
      </c>
      <c r="G9270">
        <v>0</v>
      </c>
      <c r="H9270">
        <v>0</v>
      </c>
      <c r="I9270">
        <v>43112071001</v>
      </c>
      <c r="J9270">
        <v>4</v>
      </c>
      <c r="K9270" t="s">
        <v>1716</v>
      </c>
      <c r="L9270">
        <v>2309</v>
      </c>
      <c r="M9270" t="s">
        <v>1690</v>
      </c>
      <c r="N9270" t="s">
        <v>1717</v>
      </c>
      <c r="O9270">
        <v>176763</v>
      </c>
      <c r="P9270" t="s">
        <v>1425</v>
      </c>
      <c r="Q9270">
        <v>20050531</v>
      </c>
      <c r="R9270">
        <v>891012369</v>
      </c>
    </row>
    <row r="9271" spans="1:18">
      <c r="A9271" t="s">
        <v>1734</v>
      </c>
      <c r="B9271" t="s">
        <v>1751</v>
      </c>
      <c r="C9271">
        <v>201009</v>
      </c>
      <c r="D9271">
        <v>30</v>
      </c>
      <c r="E9271" t="s">
        <v>1302</v>
      </c>
      <c r="F9271">
        <v>0</v>
      </c>
      <c r="G9271">
        <v>0</v>
      </c>
      <c r="H9271">
        <v>0</v>
      </c>
      <c r="I9271">
        <v>43112071001</v>
      </c>
      <c r="J9271">
        <v>4</v>
      </c>
      <c r="K9271" t="s">
        <v>1716</v>
      </c>
      <c r="L9271">
        <v>2309</v>
      </c>
      <c r="M9271" t="s">
        <v>1690</v>
      </c>
      <c r="N9271" t="s">
        <v>1717</v>
      </c>
      <c r="O9271">
        <v>21292</v>
      </c>
      <c r="P9271" t="s">
        <v>1423</v>
      </c>
      <c r="Q9271">
        <v>20050531</v>
      </c>
      <c r="R9271">
        <v>891012369</v>
      </c>
    </row>
    <row r="9272" spans="1:18">
      <c r="A9272" t="s">
        <v>1734</v>
      </c>
      <c r="B9272" t="s">
        <v>1752</v>
      </c>
      <c r="C9272">
        <v>201009</v>
      </c>
      <c r="D9272">
        <v>0</v>
      </c>
      <c r="E9272" t="s">
        <v>1302</v>
      </c>
      <c r="F9272">
        <v>0</v>
      </c>
      <c r="G9272">
        <v>0</v>
      </c>
      <c r="H9272">
        <v>0</v>
      </c>
      <c r="I9272">
        <v>43112074500</v>
      </c>
      <c r="J9272">
        <v>4</v>
      </c>
      <c r="K9272" t="s">
        <v>1716</v>
      </c>
      <c r="L9272">
        <v>2309</v>
      </c>
      <c r="M9272" t="s">
        <v>1690</v>
      </c>
      <c r="N9272" t="s">
        <v>1717</v>
      </c>
      <c r="O9272">
        <v>0</v>
      </c>
      <c r="P9272" t="s">
        <v>1423</v>
      </c>
      <c r="Q9272">
        <v>20050328</v>
      </c>
      <c r="R9272">
        <v>891012369</v>
      </c>
    </row>
    <row r="9273" spans="1:18">
      <c r="A9273" t="s">
        <v>1734</v>
      </c>
      <c r="B9273" t="s">
        <v>1752</v>
      </c>
      <c r="C9273">
        <v>201009</v>
      </c>
      <c r="D9273">
        <v>30</v>
      </c>
      <c r="E9273" t="s">
        <v>1302</v>
      </c>
      <c r="F9273">
        <v>0</v>
      </c>
      <c r="G9273">
        <v>0</v>
      </c>
      <c r="H9273">
        <v>0</v>
      </c>
      <c r="I9273">
        <v>43112074500</v>
      </c>
      <c r="J9273">
        <v>4</v>
      </c>
      <c r="K9273" t="s">
        <v>1716</v>
      </c>
      <c r="L9273">
        <v>2309</v>
      </c>
      <c r="M9273" t="s">
        <v>1690</v>
      </c>
      <c r="N9273" t="s">
        <v>1717</v>
      </c>
      <c r="O9273">
        <v>166272</v>
      </c>
      <c r="P9273" t="s">
        <v>1425</v>
      </c>
      <c r="Q9273">
        <v>20050328</v>
      </c>
      <c r="R9273">
        <v>891012369</v>
      </c>
    </row>
    <row r="9274" spans="1:18">
      <c r="A9274" t="s">
        <v>1734</v>
      </c>
      <c r="B9274" t="s">
        <v>1740</v>
      </c>
      <c r="C9274">
        <v>201009</v>
      </c>
      <c r="D9274">
        <v>0</v>
      </c>
      <c r="E9274" t="s">
        <v>1302</v>
      </c>
      <c r="F9274">
        <v>0</v>
      </c>
      <c r="G9274">
        <v>0</v>
      </c>
      <c r="H9274">
        <v>0</v>
      </c>
      <c r="I9274">
        <v>43112079700</v>
      </c>
      <c r="J9274">
        <v>4</v>
      </c>
      <c r="K9274" t="s">
        <v>1716</v>
      </c>
      <c r="L9274">
        <v>2309</v>
      </c>
      <c r="M9274" t="s">
        <v>1690</v>
      </c>
      <c r="N9274" t="s">
        <v>1717</v>
      </c>
      <c r="O9274">
        <v>0</v>
      </c>
      <c r="P9274" t="s">
        <v>1423</v>
      </c>
      <c r="Q9274">
        <v>20060124</v>
      </c>
      <c r="R9274">
        <v>891012369</v>
      </c>
    </row>
    <row r="9275" spans="1:18">
      <c r="A9275" t="s">
        <v>1714</v>
      </c>
      <c r="B9275" t="s">
        <v>1747</v>
      </c>
      <c r="C9275">
        <v>201010</v>
      </c>
      <c r="D9275">
        <v>31</v>
      </c>
      <c r="E9275" t="s">
        <v>1302</v>
      </c>
      <c r="F9275">
        <v>0</v>
      </c>
      <c r="G9275">
        <v>0</v>
      </c>
      <c r="H9275">
        <v>0</v>
      </c>
      <c r="I9275">
        <v>43112066602</v>
      </c>
      <c r="J9275">
        <v>4</v>
      </c>
      <c r="K9275" t="s">
        <v>1716</v>
      </c>
      <c r="L9275">
        <v>2309</v>
      </c>
      <c r="M9275" t="s">
        <v>1690</v>
      </c>
      <c r="N9275" t="s">
        <v>1717</v>
      </c>
      <c r="O9275">
        <v>74358</v>
      </c>
      <c r="P9275" t="s">
        <v>1423</v>
      </c>
      <c r="Q9275">
        <v>20060924</v>
      </c>
      <c r="R9275">
        <v>891012369</v>
      </c>
    </row>
    <row r="9276" spans="1:18">
      <c r="A9276" t="s">
        <v>1714</v>
      </c>
      <c r="B9276" t="s">
        <v>1748</v>
      </c>
      <c r="C9276">
        <v>201010</v>
      </c>
      <c r="D9276">
        <v>31</v>
      </c>
      <c r="E9276" t="s">
        <v>1302</v>
      </c>
      <c r="F9276">
        <v>0</v>
      </c>
      <c r="G9276">
        <v>0</v>
      </c>
      <c r="H9276">
        <v>0</v>
      </c>
      <c r="I9276">
        <v>43112067102</v>
      </c>
      <c r="J9276">
        <v>4</v>
      </c>
      <c r="K9276" t="s">
        <v>1733</v>
      </c>
      <c r="L9276">
        <v>2309</v>
      </c>
      <c r="M9276" t="s">
        <v>1690</v>
      </c>
      <c r="N9276" t="s">
        <v>1717</v>
      </c>
      <c r="O9276">
        <v>154979</v>
      </c>
      <c r="P9276" t="s">
        <v>1425</v>
      </c>
      <c r="Q9276">
        <v>20080521</v>
      </c>
      <c r="R9276">
        <v>891012369</v>
      </c>
    </row>
    <row r="9277" spans="1:18">
      <c r="A9277" t="s">
        <v>1714</v>
      </c>
      <c r="B9277" t="s">
        <v>1749</v>
      </c>
      <c r="C9277">
        <v>201010</v>
      </c>
      <c r="D9277">
        <v>31</v>
      </c>
      <c r="E9277" t="s">
        <v>1302</v>
      </c>
      <c r="F9277">
        <v>0</v>
      </c>
      <c r="G9277">
        <v>0</v>
      </c>
      <c r="H9277">
        <v>0</v>
      </c>
      <c r="I9277">
        <v>43112067102</v>
      </c>
      <c r="J9277">
        <v>4</v>
      </c>
      <c r="K9277" t="s">
        <v>1733</v>
      </c>
      <c r="L9277">
        <v>2309</v>
      </c>
      <c r="M9277" t="s">
        <v>1690</v>
      </c>
      <c r="N9277" t="s">
        <v>1717</v>
      </c>
      <c r="O9277">
        <v>49267</v>
      </c>
      <c r="P9277" t="s">
        <v>1423</v>
      </c>
      <c r="Q9277">
        <v>20080521</v>
      </c>
      <c r="R9277">
        <v>891012369</v>
      </c>
    </row>
    <row r="9278" spans="1:18">
      <c r="A9278" t="s">
        <v>1714</v>
      </c>
      <c r="B9278" t="s">
        <v>1726</v>
      </c>
      <c r="C9278">
        <v>201010</v>
      </c>
      <c r="D9278">
        <v>31</v>
      </c>
      <c r="E9278" t="s">
        <v>1302</v>
      </c>
      <c r="F9278">
        <v>0</v>
      </c>
      <c r="G9278">
        <v>0</v>
      </c>
      <c r="H9278">
        <v>0</v>
      </c>
      <c r="I9278">
        <v>43112067501</v>
      </c>
      <c r="J9278">
        <v>4</v>
      </c>
      <c r="K9278" t="s">
        <v>1716</v>
      </c>
      <c r="L9278">
        <v>2309</v>
      </c>
      <c r="M9278" t="s">
        <v>1690</v>
      </c>
      <c r="N9278" t="s">
        <v>1717</v>
      </c>
      <c r="O9278">
        <v>110493</v>
      </c>
      <c r="P9278" t="s">
        <v>1423</v>
      </c>
      <c r="Q9278">
        <v>20021009</v>
      </c>
      <c r="R9278">
        <v>891012369</v>
      </c>
    </row>
    <row r="9279" spans="1:18">
      <c r="A9279" t="s">
        <v>1714</v>
      </c>
      <c r="B9279" t="s">
        <v>1750</v>
      </c>
      <c r="C9279">
        <v>201010</v>
      </c>
      <c r="D9279">
        <v>31</v>
      </c>
      <c r="E9279" t="s">
        <v>1302</v>
      </c>
      <c r="F9279">
        <v>0</v>
      </c>
      <c r="G9279">
        <v>0</v>
      </c>
      <c r="H9279">
        <v>0</v>
      </c>
      <c r="I9279">
        <v>43112071500</v>
      </c>
      <c r="J9279">
        <v>4</v>
      </c>
      <c r="K9279" t="s">
        <v>1716</v>
      </c>
      <c r="L9279">
        <v>2309</v>
      </c>
      <c r="M9279" t="s">
        <v>1690</v>
      </c>
      <c r="N9279" t="s">
        <v>1717</v>
      </c>
      <c r="O9279">
        <v>257990</v>
      </c>
      <c r="P9279" t="s">
        <v>1425</v>
      </c>
      <c r="Q9279">
        <v>20070111</v>
      </c>
      <c r="R9279">
        <v>891012369</v>
      </c>
    </row>
    <row r="9280" spans="1:18">
      <c r="A9280" t="s">
        <v>1714</v>
      </c>
      <c r="B9280" t="s">
        <v>1741</v>
      </c>
      <c r="C9280">
        <v>201010</v>
      </c>
      <c r="D9280">
        <v>26</v>
      </c>
      <c r="E9280" t="s">
        <v>1302</v>
      </c>
      <c r="F9280">
        <v>0</v>
      </c>
      <c r="G9280">
        <v>0</v>
      </c>
      <c r="H9280">
        <v>0</v>
      </c>
      <c r="I9280">
        <v>43112080100</v>
      </c>
      <c r="J9280">
        <v>4</v>
      </c>
      <c r="K9280" t="s">
        <v>1742</v>
      </c>
      <c r="L9280">
        <v>2309</v>
      </c>
      <c r="M9280" t="s">
        <v>1690</v>
      </c>
      <c r="N9280" t="s">
        <v>1717</v>
      </c>
      <c r="O9280">
        <v>1560</v>
      </c>
      <c r="P9280" t="s">
        <v>1425</v>
      </c>
      <c r="Q9280">
        <v>20100331</v>
      </c>
      <c r="R9280">
        <v>891012369</v>
      </c>
    </row>
    <row r="9281" spans="1:18">
      <c r="A9281" t="s">
        <v>1731</v>
      </c>
      <c r="B9281" t="s">
        <v>1732</v>
      </c>
      <c r="C9281">
        <v>201010</v>
      </c>
      <c r="D9281">
        <v>31</v>
      </c>
      <c r="E9281" t="s">
        <v>1302</v>
      </c>
      <c r="F9281">
        <v>0</v>
      </c>
      <c r="G9281">
        <v>0</v>
      </c>
      <c r="H9281">
        <v>0</v>
      </c>
      <c r="I9281">
        <v>43112079900</v>
      </c>
      <c r="J9281">
        <v>4</v>
      </c>
      <c r="K9281" t="s">
        <v>1733</v>
      </c>
      <c r="L9281">
        <v>2309</v>
      </c>
      <c r="M9281" t="s">
        <v>1690</v>
      </c>
      <c r="N9281" t="s">
        <v>1717</v>
      </c>
      <c r="O9281">
        <v>83207</v>
      </c>
      <c r="P9281" t="s">
        <v>1425</v>
      </c>
      <c r="Q9281">
        <v>20090512</v>
      </c>
      <c r="R9281">
        <v>891012369</v>
      </c>
    </row>
    <row r="9282" spans="1:18">
      <c r="A9282" t="s">
        <v>1734</v>
      </c>
      <c r="B9282" t="s">
        <v>1743</v>
      </c>
      <c r="C9282">
        <v>201010</v>
      </c>
      <c r="D9282">
        <v>1</v>
      </c>
      <c r="E9282" t="s">
        <v>1302</v>
      </c>
      <c r="F9282">
        <v>0</v>
      </c>
      <c r="G9282">
        <v>0</v>
      </c>
      <c r="H9282">
        <v>0</v>
      </c>
      <c r="I9282">
        <v>43112069801</v>
      </c>
      <c r="J9282">
        <v>4</v>
      </c>
      <c r="K9282" t="s">
        <v>1716</v>
      </c>
      <c r="L9282">
        <v>2309</v>
      </c>
      <c r="M9282" t="s">
        <v>1690</v>
      </c>
      <c r="N9282" t="s">
        <v>1717</v>
      </c>
      <c r="O9282">
        <v>49</v>
      </c>
      <c r="P9282" t="s">
        <v>1425</v>
      </c>
      <c r="Q9282">
        <v>20050303</v>
      </c>
      <c r="R9282">
        <v>891012369</v>
      </c>
    </row>
    <row r="9283" spans="1:18">
      <c r="A9283" t="s">
        <v>1734</v>
      </c>
      <c r="B9283" t="s">
        <v>1751</v>
      </c>
      <c r="C9283">
        <v>201010</v>
      </c>
      <c r="D9283">
        <v>31</v>
      </c>
      <c r="E9283" t="s">
        <v>1302</v>
      </c>
      <c r="F9283">
        <v>0</v>
      </c>
      <c r="G9283">
        <v>0</v>
      </c>
      <c r="H9283">
        <v>0</v>
      </c>
      <c r="I9283">
        <v>43112071001</v>
      </c>
      <c r="J9283">
        <v>4</v>
      </c>
      <c r="K9283" t="s">
        <v>1716</v>
      </c>
      <c r="L9283">
        <v>2309</v>
      </c>
      <c r="M9283" t="s">
        <v>1690</v>
      </c>
      <c r="N9283" t="s">
        <v>1717</v>
      </c>
      <c r="O9283">
        <v>16046</v>
      </c>
      <c r="P9283" t="s">
        <v>1423</v>
      </c>
      <c r="Q9283">
        <v>20050531</v>
      </c>
      <c r="R9283">
        <v>891012369</v>
      </c>
    </row>
    <row r="9284" spans="1:18">
      <c r="A9284" t="s">
        <v>1734</v>
      </c>
      <c r="B9284" t="s">
        <v>1751</v>
      </c>
      <c r="C9284">
        <v>201010</v>
      </c>
      <c r="D9284">
        <v>31</v>
      </c>
      <c r="E9284" t="s">
        <v>1302</v>
      </c>
      <c r="F9284">
        <v>0</v>
      </c>
      <c r="G9284">
        <v>0</v>
      </c>
      <c r="H9284">
        <v>0</v>
      </c>
      <c r="I9284">
        <v>43112071001</v>
      </c>
      <c r="J9284">
        <v>4</v>
      </c>
      <c r="K9284" t="s">
        <v>1716</v>
      </c>
      <c r="L9284">
        <v>2309</v>
      </c>
      <c r="M9284" t="s">
        <v>1690</v>
      </c>
      <c r="N9284" t="s">
        <v>1717</v>
      </c>
      <c r="O9284">
        <v>173606</v>
      </c>
      <c r="P9284" t="s">
        <v>1425</v>
      </c>
      <c r="Q9284">
        <v>20050531</v>
      </c>
      <c r="R9284">
        <v>891012369</v>
      </c>
    </row>
    <row r="9285" spans="1:18">
      <c r="A9285" t="s">
        <v>1734</v>
      </c>
      <c r="B9285" t="s">
        <v>1752</v>
      </c>
      <c r="C9285">
        <v>201010</v>
      </c>
      <c r="D9285">
        <v>0</v>
      </c>
      <c r="E9285" t="s">
        <v>1302</v>
      </c>
      <c r="F9285">
        <v>0</v>
      </c>
      <c r="G9285">
        <v>0</v>
      </c>
      <c r="H9285">
        <v>0</v>
      </c>
      <c r="I9285">
        <v>43112074500</v>
      </c>
      <c r="J9285">
        <v>4</v>
      </c>
      <c r="K9285" t="s">
        <v>1716</v>
      </c>
      <c r="L9285">
        <v>2309</v>
      </c>
      <c r="M9285" t="s">
        <v>1690</v>
      </c>
      <c r="N9285" t="s">
        <v>1717</v>
      </c>
      <c r="O9285">
        <v>0</v>
      </c>
      <c r="P9285" t="s">
        <v>1423</v>
      </c>
      <c r="Q9285">
        <v>20050328</v>
      </c>
      <c r="R9285">
        <v>891012369</v>
      </c>
    </row>
    <row r="9286" spans="1:18">
      <c r="A9286" t="s">
        <v>1734</v>
      </c>
      <c r="B9286" t="s">
        <v>1752</v>
      </c>
      <c r="C9286">
        <v>201010</v>
      </c>
      <c r="D9286">
        <v>31</v>
      </c>
      <c r="E9286" t="s">
        <v>1302</v>
      </c>
      <c r="F9286">
        <v>0</v>
      </c>
      <c r="G9286">
        <v>0</v>
      </c>
      <c r="H9286">
        <v>0</v>
      </c>
      <c r="I9286">
        <v>43112074500</v>
      </c>
      <c r="J9286">
        <v>4</v>
      </c>
      <c r="K9286" t="s">
        <v>1716</v>
      </c>
      <c r="L9286">
        <v>2309</v>
      </c>
      <c r="M9286" t="s">
        <v>1690</v>
      </c>
      <c r="N9286" t="s">
        <v>1717</v>
      </c>
      <c r="O9286">
        <v>146655</v>
      </c>
      <c r="P9286" t="s">
        <v>1425</v>
      </c>
      <c r="Q9286">
        <v>20050328</v>
      </c>
      <c r="R9286">
        <v>891012369</v>
      </c>
    </row>
    <row r="9287" spans="1:18">
      <c r="A9287" t="s">
        <v>1734</v>
      </c>
      <c r="B9287" t="s">
        <v>1740</v>
      </c>
      <c r="C9287">
        <v>201010</v>
      </c>
      <c r="D9287">
        <v>0</v>
      </c>
      <c r="E9287" t="s">
        <v>1302</v>
      </c>
      <c r="F9287">
        <v>0</v>
      </c>
      <c r="G9287">
        <v>0</v>
      </c>
      <c r="H9287">
        <v>0</v>
      </c>
      <c r="I9287">
        <v>43112079700</v>
      </c>
      <c r="J9287">
        <v>4</v>
      </c>
      <c r="K9287" t="s">
        <v>1716</v>
      </c>
      <c r="L9287">
        <v>2309</v>
      </c>
      <c r="M9287" t="s">
        <v>1690</v>
      </c>
      <c r="N9287" t="s">
        <v>1717</v>
      </c>
      <c r="O9287">
        <v>0</v>
      </c>
      <c r="P9287" t="s">
        <v>1423</v>
      </c>
      <c r="Q9287">
        <v>20060124</v>
      </c>
      <c r="R9287">
        <v>891012369</v>
      </c>
    </row>
    <row r="9288" spans="1:18">
      <c r="A9288" t="s">
        <v>1714</v>
      </c>
      <c r="B9288" t="s">
        <v>1747</v>
      </c>
      <c r="C9288">
        <v>201011</v>
      </c>
      <c r="D9288">
        <v>6</v>
      </c>
      <c r="E9288" t="s">
        <v>1302</v>
      </c>
      <c r="F9288">
        <v>0</v>
      </c>
      <c r="G9288">
        <v>0</v>
      </c>
      <c r="H9288">
        <v>0</v>
      </c>
      <c r="I9288">
        <v>43112066602</v>
      </c>
      <c r="J9288">
        <v>4</v>
      </c>
      <c r="K9288" t="s">
        <v>1716</v>
      </c>
      <c r="L9288">
        <v>2309</v>
      </c>
      <c r="M9288" t="s">
        <v>1690</v>
      </c>
      <c r="N9288" t="s">
        <v>1717</v>
      </c>
      <c r="O9288">
        <v>12809</v>
      </c>
      <c r="P9288" t="s">
        <v>1423</v>
      </c>
      <c r="Q9288">
        <v>20060924</v>
      </c>
      <c r="R9288">
        <v>891012369</v>
      </c>
    </row>
    <row r="9289" spans="1:18">
      <c r="A9289" t="s">
        <v>1714</v>
      </c>
      <c r="B9289" t="s">
        <v>1715</v>
      </c>
      <c r="C9289">
        <v>201011</v>
      </c>
      <c r="D9289">
        <v>0</v>
      </c>
      <c r="E9289" t="s">
        <v>1302</v>
      </c>
      <c r="F9289">
        <v>0</v>
      </c>
      <c r="G9289">
        <v>0</v>
      </c>
      <c r="H9289">
        <v>0</v>
      </c>
      <c r="I9289">
        <v>43112066701</v>
      </c>
      <c r="J9289">
        <v>4</v>
      </c>
      <c r="K9289" t="s">
        <v>1721</v>
      </c>
      <c r="L9289">
        <v>2309</v>
      </c>
      <c r="M9289" t="s">
        <v>1690</v>
      </c>
      <c r="N9289" t="s">
        <v>1717</v>
      </c>
      <c r="O9289">
        <v>0</v>
      </c>
      <c r="P9289" t="s">
        <v>1350</v>
      </c>
      <c r="R9289">
        <v>891012369</v>
      </c>
    </row>
    <row r="9290" spans="1:18">
      <c r="A9290" t="s">
        <v>1714</v>
      </c>
      <c r="B9290" t="s">
        <v>1748</v>
      </c>
      <c r="C9290">
        <v>201011</v>
      </c>
      <c r="D9290">
        <v>30</v>
      </c>
      <c r="E9290" t="s">
        <v>1302</v>
      </c>
      <c r="F9290">
        <v>0</v>
      </c>
      <c r="G9290">
        <v>0</v>
      </c>
      <c r="H9290">
        <v>0</v>
      </c>
      <c r="I9290">
        <v>43112067102</v>
      </c>
      <c r="J9290">
        <v>4</v>
      </c>
      <c r="K9290" t="s">
        <v>1733</v>
      </c>
      <c r="L9290">
        <v>2309</v>
      </c>
      <c r="M9290" t="s">
        <v>1690</v>
      </c>
      <c r="N9290" t="s">
        <v>1717</v>
      </c>
      <c r="O9290">
        <v>159190</v>
      </c>
      <c r="P9290" t="s">
        <v>1425</v>
      </c>
      <c r="Q9290">
        <v>20080521</v>
      </c>
      <c r="R9290">
        <v>891012369</v>
      </c>
    </row>
    <row r="9291" spans="1:18">
      <c r="A9291" t="s">
        <v>1714</v>
      </c>
      <c r="B9291" t="s">
        <v>1749</v>
      </c>
      <c r="C9291">
        <v>201011</v>
      </c>
      <c r="D9291">
        <v>25</v>
      </c>
      <c r="E9291" t="s">
        <v>1302</v>
      </c>
      <c r="F9291">
        <v>0</v>
      </c>
      <c r="G9291">
        <v>0</v>
      </c>
      <c r="H9291">
        <v>0</v>
      </c>
      <c r="I9291">
        <v>43112067102</v>
      </c>
      <c r="J9291">
        <v>4</v>
      </c>
      <c r="K9291" t="s">
        <v>1733</v>
      </c>
      <c r="L9291">
        <v>2309</v>
      </c>
      <c r="M9291" t="s">
        <v>1690</v>
      </c>
      <c r="N9291" t="s">
        <v>1717</v>
      </c>
      <c r="O9291">
        <v>34929</v>
      </c>
      <c r="P9291" t="s">
        <v>1423</v>
      </c>
      <c r="Q9291">
        <v>20080521</v>
      </c>
      <c r="R9291">
        <v>891012369</v>
      </c>
    </row>
    <row r="9292" spans="1:18">
      <c r="A9292" t="s">
        <v>1714</v>
      </c>
      <c r="B9292" t="s">
        <v>1726</v>
      </c>
      <c r="C9292">
        <v>201011</v>
      </c>
      <c r="D9292">
        <v>30</v>
      </c>
      <c r="E9292" t="s">
        <v>1302</v>
      </c>
      <c r="F9292">
        <v>0</v>
      </c>
      <c r="G9292">
        <v>0</v>
      </c>
      <c r="H9292">
        <v>0</v>
      </c>
      <c r="I9292">
        <v>43112067501</v>
      </c>
      <c r="J9292">
        <v>4</v>
      </c>
      <c r="K9292" t="s">
        <v>1716</v>
      </c>
      <c r="L9292">
        <v>2309</v>
      </c>
      <c r="M9292" t="s">
        <v>1690</v>
      </c>
      <c r="N9292" t="s">
        <v>1717</v>
      </c>
      <c r="O9292">
        <v>115037</v>
      </c>
      <c r="P9292" t="s">
        <v>1423</v>
      </c>
      <c r="Q9292">
        <v>20021009</v>
      </c>
      <c r="R9292">
        <v>891012369</v>
      </c>
    </row>
    <row r="9293" spans="1:18">
      <c r="A9293" t="s">
        <v>1714</v>
      </c>
      <c r="B9293" t="s">
        <v>1750</v>
      </c>
      <c r="C9293">
        <v>201011</v>
      </c>
      <c r="D9293">
        <v>30</v>
      </c>
      <c r="E9293" t="s">
        <v>1302</v>
      </c>
      <c r="F9293">
        <v>0</v>
      </c>
      <c r="G9293">
        <v>0</v>
      </c>
      <c r="H9293">
        <v>0</v>
      </c>
      <c r="I9293">
        <v>43112071500</v>
      </c>
      <c r="J9293">
        <v>4</v>
      </c>
      <c r="K9293" t="s">
        <v>1716</v>
      </c>
      <c r="L9293">
        <v>2309</v>
      </c>
      <c r="M9293" t="s">
        <v>1690</v>
      </c>
      <c r="N9293" t="s">
        <v>1717</v>
      </c>
      <c r="O9293">
        <v>250553</v>
      </c>
      <c r="P9293" t="s">
        <v>1425</v>
      </c>
      <c r="Q9293">
        <v>20070111</v>
      </c>
      <c r="R9293">
        <v>891012369</v>
      </c>
    </row>
    <row r="9294" spans="1:18">
      <c r="A9294" t="s">
        <v>1714</v>
      </c>
      <c r="B9294" t="s">
        <v>1718</v>
      </c>
      <c r="C9294">
        <v>201011</v>
      </c>
      <c r="D9294">
        <v>28</v>
      </c>
      <c r="E9294" t="s">
        <v>1302</v>
      </c>
      <c r="F9294">
        <v>0</v>
      </c>
      <c r="G9294">
        <v>0</v>
      </c>
      <c r="H9294">
        <v>0</v>
      </c>
      <c r="I9294">
        <v>43112071500</v>
      </c>
      <c r="J9294">
        <v>4</v>
      </c>
      <c r="K9294" t="s">
        <v>1716</v>
      </c>
      <c r="L9294">
        <v>2309</v>
      </c>
      <c r="M9294" t="s">
        <v>1690</v>
      </c>
      <c r="N9294" t="s">
        <v>1717</v>
      </c>
      <c r="O9294">
        <v>111739</v>
      </c>
      <c r="P9294" t="s">
        <v>1423</v>
      </c>
      <c r="Q9294">
        <v>20070111</v>
      </c>
      <c r="R9294">
        <v>891012369</v>
      </c>
    </row>
    <row r="9295" spans="1:18">
      <c r="A9295" t="s">
        <v>1714</v>
      </c>
      <c r="B9295" t="s">
        <v>1741</v>
      </c>
      <c r="C9295">
        <v>201011</v>
      </c>
      <c r="D9295">
        <v>30</v>
      </c>
      <c r="E9295" t="s">
        <v>1302</v>
      </c>
      <c r="F9295">
        <v>0</v>
      </c>
      <c r="G9295">
        <v>0</v>
      </c>
      <c r="H9295">
        <v>0</v>
      </c>
      <c r="I9295">
        <v>43112080100</v>
      </c>
      <c r="J9295">
        <v>4</v>
      </c>
      <c r="K9295" t="s">
        <v>1742</v>
      </c>
      <c r="L9295">
        <v>2309</v>
      </c>
      <c r="M9295" t="s">
        <v>1690</v>
      </c>
      <c r="N9295" t="s">
        <v>1717</v>
      </c>
      <c r="O9295">
        <v>3581</v>
      </c>
      <c r="P9295" t="s">
        <v>1425</v>
      </c>
      <c r="Q9295">
        <v>20100331</v>
      </c>
      <c r="R9295">
        <v>891012369</v>
      </c>
    </row>
    <row r="9296" spans="1:18">
      <c r="A9296" t="s">
        <v>1731</v>
      </c>
      <c r="B9296" t="s">
        <v>1732</v>
      </c>
      <c r="C9296">
        <v>201011</v>
      </c>
      <c r="D9296">
        <v>30</v>
      </c>
      <c r="E9296" t="s">
        <v>1302</v>
      </c>
      <c r="F9296">
        <v>0</v>
      </c>
      <c r="G9296">
        <v>0</v>
      </c>
      <c r="H9296">
        <v>0</v>
      </c>
      <c r="I9296">
        <v>43112079900</v>
      </c>
      <c r="J9296">
        <v>4</v>
      </c>
      <c r="K9296" t="s">
        <v>1733</v>
      </c>
      <c r="L9296">
        <v>2309</v>
      </c>
      <c r="M9296" t="s">
        <v>1690</v>
      </c>
      <c r="N9296" t="s">
        <v>1717</v>
      </c>
      <c r="O9296">
        <v>78285</v>
      </c>
      <c r="P9296" t="s">
        <v>1425</v>
      </c>
      <c r="Q9296">
        <v>20090512</v>
      </c>
      <c r="R9296">
        <v>891012369</v>
      </c>
    </row>
    <row r="9297" spans="1:18">
      <c r="A9297" t="s">
        <v>1734</v>
      </c>
      <c r="B9297" t="s">
        <v>1743</v>
      </c>
      <c r="C9297">
        <v>201011</v>
      </c>
      <c r="D9297">
        <v>0</v>
      </c>
      <c r="E9297" t="s">
        <v>1302</v>
      </c>
      <c r="F9297">
        <v>0</v>
      </c>
      <c r="G9297">
        <v>0</v>
      </c>
      <c r="H9297">
        <v>0</v>
      </c>
      <c r="I9297">
        <v>43112069801</v>
      </c>
      <c r="J9297">
        <v>4</v>
      </c>
      <c r="K9297" t="s">
        <v>1716</v>
      </c>
      <c r="L9297">
        <v>2309</v>
      </c>
      <c r="M9297" t="s">
        <v>1690</v>
      </c>
      <c r="N9297" t="s">
        <v>1717</v>
      </c>
      <c r="O9297">
        <v>0</v>
      </c>
      <c r="P9297" t="s">
        <v>1425</v>
      </c>
      <c r="Q9297">
        <v>20050303</v>
      </c>
      <c r="R9297">
        <v>891012369</v>
      </c>
    </row>
    <row r="9298" spans="1:18">
      <c r="A9298" t="s">
        <v>1734</v>
      </c>
      <c r="B9298" t="s">
        <v>1751</v>
      </c>
      <c r="C9298">
        <v>201011</v>
      </c>
      <c r="D9298">
        <v>30</v>
      </c>
      <c r="E9298" t="s">
        <v>1302</v>
      </c>
      <c r="F9298">
        <v>0</v>
      </c>
      <c r="G9298">
        <v>0</v>
      </c>
      <c r="H9298">
        <v>0</v>
      </c>
      <c r="I9298">
        <v>43112071001</v>
      </c>
      <c r="J9298">
        <v>4</v>
      </c>
      <c r="K9298" t="s">
        <v>1716</v>
      </c>
      <c r="L9298">
        <v>2309</v>
      </c>
      <c r="M9298" t="s">
        <v>1690</v>
      </c>
      <c r="N9298" t="s">
        <v>1717</v>
      </c>
      <c r="O9298">
        <v>172141</v>
      </c>
      <c r="P9298" t="s">
        <v>1425</v>
      </c>
      <c r="Q9298">
        <v>20050531</v>
      </c>
      <c r="R9298">
        <v>891012369</v>
      </c>
    </row>
    <row r="9299" spans="1:18">
      <c r="A9299" t="s">
        <v>1734</v>
      </c>
      <c r="B9299" t="s">
        <v>1751</v>
      </c>
      <c r="C9299">
        <v>201011</v>
      </c>
      <c r="D9299">
        <v>30</v>
      </c>
      <c r="E9299" t="s">
        <v>1302</v>
      </c>
      <c r="F9299">
        <v>0</v>
      </c>
      <c r="G9299">
        <v>0</v>
      </c>
      <c r="H9299">
        <v>0</v>
      </c>
      <c r="I9299">
        <v>43112071001</v>
      </c>
      <c r="J9299">
        <v>4</v>
      </c>
      <c r="K9299" t="s">
        <v>1716</v>
      </c>
      <c r="L9299">
        <v>2309</v>
      </c>
      <c r="M9299" t="s">
        <v>1690</v>
      </c>
      <c r="N9299" t="s">
        <v>1717</v>
      </c>
      <c r="O9299">
        <v>14092</v>
      </c>
      <c r="P9299" t="s">
        <v>1423</v>
      </c>
      <c r="Q9299">
        <v>20050531</v>
      </c>
      <c r="R9299">
        <v>891012369</v>
      </c>
    </row>
    <row r="9300" spans="1:18">
      <c r="A9300" t="s">
        <v>1734</v>
      </c>
      <c r="B9300" t="s">
        <v>1752</v>
      </c>
      <c r="C9300">
        <v>201011</v>
      </c>
      <c r="D9300">
        <v>30</v>
      </c>
      <c r="E9300" t="s">
        <v>1302</v>
      </c>
      <c r="F9300">
        <v>0</v>
      </c>
      <c r="G9300">
        <v>0</v>
      </c>
      <c r="H9300">
        <v>0</v>
      </c>
      <c r="I9300">
        <v>43112074500</v>
      </c>
      <c r="J9300">
        <v>4</v>
      </c>
      <c r="K9300" t="s">
        <v>1716</v>
      </c>
      <c r="L9300">
        <v>2309</v>
      </c>
      <c r="M9300" t="s">
        <v>1690</v>
      </c>
      <c r="N9300" t="s">
        <v>1717</v>
      </c>
      <c r="O9300">
        <v>130281</v>
      </c>
      <c r="P9300" t="s">
        <v>1425</v>
      </c>
      <c r="Q9300">
        <v>20050328</v>
      </c>
      <c r="R9300">
        <v>891012369</v>
      </c>
    </row>
    <row r="9301" spans="1:18">
      <c r="A9301" t="s">
        <v>1734</v>
      </c>
      <c r="B9301" t="s">
        <v>1752</v>
      </c>
      <c r="C9301">
        <v>201011</v>
      </c>
      <c r="D9301">
        <v>0</v>
      </c>
      <c r="E9301" t="s">
        <v>1302</v>
      </c>
      <c r="F9301">
        <v>0</v>
      </c>
      <c r="G9301">
        <v>0</v>
      </c>
      <c r="H9301">
        <v>0</v>
      </c>
      <c r="I9301">
        <v>43112074500</v>
      </c>
      <c r="J9301">
        <v>4</v>
      </c>
      <c r="K9301" t="s">
        <v>1716</v>
      </c>
      <c r="L9301">
        <v>2309</v>
      </c>
      <c r="M9301" t="s">
        <v>1690</v>
      </c>
      <c r="N9301" t="s">
        <v>1717</v>
      </c>
      <c r="O9301">
        <v>0</v>
      </c>
      <c r="P9301" t="s">
        <v>1423</v>
      </c>
      <c r="Q9301">
        <v>20050328</v>
      </c>
      <c r="R9301">
        <v>891012369</v>
      </c>
    </row>
    <row r="9302" spans="1:18">
      <c r="A9302" t="s">
        <v>1734</v>
      </c>
      <c r="B9302" t="s">
        <v>1740</v>
      </c>
      <c r="C9302">
        <v>201011</v>
      </c>
      <c r="D9302">
        <v>2</v>
      </c>
      <c r="E9302" t="s">
        <v>1302</v>
      </c>
      <c r="F9302">
        <v>0</v>
      </c>
      <c r="G9302">
        <v>0</v>
      </c>
      <c r="H9302">
        <v>0</v>
      </c>
      <c r="I9302">
        <v>43112079700</v>
      </c>
      <c r="J9302">
        <v>4</v>
      </c>
      <c r="K9302" t="s">
        <v>1716</v>
      </c>
      <c r="L9302">
        <v>2309</v>
      </c>
      <c r="M9302" t="s">
        <v>1690</v>
      </c>
      <c r="N9302" t="s">
        <v>1717</v>
      </c>
      <c r="O9302">
        <v>92</v>
      </c>
      <c r="P9302" t="s">
        <v>1423</v>
      </c>
      <c r="Q9302">
        <v>20060124</v>
      </c>
      <c r="R9302">
        <v>891012369</v>
      </c>
    </row>
    <row r="9303" spans="1:18">
      <c r="A9303" t="s">
        <v>1714</v>
      </c>
      <c r="B9303" t="s">
        <v>1747</v>
      </c>
      <c r="C9303">
        <v>201012</v>
      </c>
      <c r="D9303">
        <v>2</v>
      </c>
      <c r="E9303" t="s">
        <v>1302</v>
      </c>
      <c r="F9303">
        <v>0</v>
      </c>
      <c r="G9303">
        <v>0</v>
      </c>
      <c r="H9303">
        <v>0</v>
      </c>
      <c r="I9303">
        <v>43112066602</v>
      </c>
      <c r="J9303">
        <v>4</v>
      </c>
      <c r="K9303" t="s">
        <v>1716</v>
      </c>
      <c r="L9303">
        <v>2309</v>
      </c>
      <c r="M9303" t="s">
        <v>1690</v>
      </c>
      <c r="N9303" t="s">
        <v>1717</v>
      </c>
      <c r="O9303">
        <v>1870</v>
      </c>
      <c r="P9303" t="s">
        <v>1423</v>
      </c>
      <c r="Q9303">
        <v>20060924</v>
      </c>
      <c r="R9303">
        <v>891012369</v>
      </c>
    </row>
    <row r="9304" spans="1:18">
      <c r="A9304" t="s">
        <v>1714</v>
      </c>
      <c r="B9304" t="s">
        <v>1748</v>
      </c>
      <c r="C9304">
        <v>201012</v>
      </c>
      <c r="D9304">
        <v>31</v>
      </c>
      <c r="E9304" t="s">
        <v>1302</v>
      </c>
      <c r="F9304">
        <v>0</v>
      </c>
      <c r="G9304">
        <v>0</v>
      </c>
      <c r="H9304">
        <v>0</v>
      </c>
      <c r="I9304">
        <v>43112067102</v>
      </c>
      <c r="J9304">
        <v>4</v>
      </c>
      <c r="K9304" t="s">
        <v>1733</v>
      </c>
      <c r="L9304">
        <v>2309</v>
      </c>
      <c r="M9304" t="s">
        <v>1690</v>
      </c>
      <c r="N9304" t="s">
        <v>1717</v>
      </c>
      <c r="O9304">
        <v>162619</v>
      </c>
      <c r="P9304" t="s">
        <v>1425</v>
      </c>
      <c r="Q9304">
        <v>20080521</v>
      </c>
      <c r="R9304">
        <v>891012369</v>
      </c>
    </row>
    <row r="9305" spans="1:18">
      <c r="A9305" t="s">
        <v>1714</v>
      </c>
      <c r="B9305" t="s">
        <v>1749</v>
      </c>
      <c r="C9305">
        <v>201012</v>
      </c>
      <c r="D9305">
        <v>28</v>
      </c>
      <c r="E9305" t="s">
        <v>1302</v>
      </c>
      <c r="F9305">
        <v>0</v>
      </c>
      <c r="G9305">
        <v>0</v>
      </c>
      <c r="H9305">
        <v>0</v>
      </c>
      <c r="I9305">
        <v>43112067102</v>
      </c>
      <c r="J9305">
        <v>4</v>
      </c>
      <c r="K9305" t="s">
        <v>1733</v>
      </c>
      <c r="L9305">
        <v>2309</v>
      </c>
      <c r="M9305" t="s">
        <v>1690</v>
      </c>
      <c r="N9305" t="s">
        <v>1717</v>
      </c>
      <c r="O9305">
        <v>38636</v>
      </c>
      <c r="P9305" t="s">
        <v>1423</v>
      </c>
      <c r="Q9305">
        <v>20080521</v>
      </c>
      <c r="R9305">
        <v>891012369</v>
      </c>
    </row>
    <row r="9306" spans="1:18">
      <c r="A9306" t="s">
        <v>1714</v>
      </c>
      <c r="B9306" t="s">
        <v>1726</v>
      </c>
      <c r="C9306">
        <v>201012</v>
      </c>
      <c r="D9306">
        <v>31</v>
      </c>
      <c r="E9306" t="s">
        <v>1302</v>
      </c>
      <c r="F9306">
        <v>0</v>
      </c>
      <c r="G9306">
        <v>0</v>
      </c>
      <c r="H9306">
        <v>0</v>
      </c>
      <c r="I9306">
        <v>43112067501</v>
      </c>
      <c r="J9306">
        <v>4</v>
      </c>
      <c r="K9306" t="s">
        <v>1716</v>
      </c>
      <c r="L9306">
        <v>2309</v>
      </c>
      <c r="M9306" t="s">
        <v>1690</v>
      </c>
      <c r="N9306" t="s">
        <v>1717</v>
      </c>
      <c r="O9306">
        <v>128597</v>
      </c>
      <c r="P9306" t="s">
        <v>1423</v>
      </c>
      <c r="Q9306">
        <v>20021009</v>
      </c>
      <c r="R9306">
        <v>891012369</v>
      </c>
    </row>
    <row r="9307" spans="1:18">
      <c r="A9307" t="s">
        <v>1714</v>
      </c>
      <c r="B9307" t="s">
        <v>1750</v>
      </c>
      <c r="C9307">
        <v>201012</v>
      </c>
      <c r="D9307">
        <v>31</v>
      </c>
      <c r="E9307" t="s">
        <v>1302</v>
      </c>
      <c r="F9307">
        <v>0</v>
      </c>
      <c r="G9307">
        <v>0</v>
      </c>
      <c r="H9307">
        <v>0</v>
      </c>
      <c r="I9307">
        <v>43112071500</v>
      </c>
      <c r="J9307">
        <v>4</v>
      </c>
      <c r="K9307" t="s">
        <v>1716</v>
      </c>
      <c r="L9307">
        <v>2309</v>
      </c>
      <c r="M9307" t="s">
        <v>1690</v>
      </c>
      <c r="N9307" t="s">
        <v>1717</v>
      </c>
      <c r="O9307">
        <v>251870</v>
      </c>
      <c r="P9307" t="s">
        <v>1425</v>
      </c>
      <c r="Q9307">
        <v>20070111</v>
      </c>
      <c r="R9307">
        <v>891012369</v>
      </c>
    </row>
    <row r="9308" spans="1:18">
      <c r="A9308" t="s">
        <v>1714</v>
      </c>
      <c r="B9308" t="s">
        <v>1718</v>
      </c>
      <c r="C9308">
        <v>201012</v>
      </c>
      <c r="D9308">
        <v>31</v>
      </c>
      <c r="E9308" t="s">
        <v>1302</v>
      </c>
      <c r="F9308">
        <v>0</v>
      </c>
      <c r="G9308">
        <v>0</v>
      </c>
      <c r="H9308">
        <v>0</v>
      </c>
      <c r="I9308">
        <v>43112071500</v>
      </c>
      <c r="J9308">
        <v>4</v>
      </c>
      <c r="K9308" t="s">
        <v>1716</v>
      </c>
      <c r="L9308">
        <v>2309</v>
      </c>
      <c r="M9308" t="s">
        <v>1690</v>
      </c>
      <c r="N9308" t="s">
        <v>1717</v>
      </c>
      <c r="O9308">
        <v>110531</v>
      </c>
      <c r="P9308" t="s">
        <v>1423</v>
      </c>
      <c r="Q9308">
        <v>20070111</v>
      </c>
      <c r="R9308">
        <v>891012369</v>
      </c>
    </row>
    <row r="9309" spans="1:18">
      <c r="A9309" t="s">
        <v>1714</v>
      </c>
      <c r="B9309" t="s">
        <v>1741</v>
      </c>
      <c r="C9309">
        <v>201012</v>
      </c>
      <c r="D9309">
        <v>31</v>
      </c>
      <c r="E9309" t="s">
        <v>1302</v>
      </c>
      <c r="F9309">
        <v>0</v>
      </c>
      <c r="G9309">
        <v>0</v>
      </c>
      <c r="H9309">
        <v>0</v>
      </c>
      <c r="I9309">
        <v>43112080100</v>
      </c>
      <c r="J9309">
        <v>4</v>
      </c>
      <c r="K9309" t="s">
        <v>1742</v>
      </c>
      <c r="L9309">
        <v>2309</v>
      </c>
      <c r="M9309" t="s">
        <v>1690</v>
      </c>
      <c r="N9309" t="s">
        <v>1717</v>
      </c>
      <c r="O9309">
        <v>6758</v>
      </c>
      <c r="P9309" t="s">
        <v>1425</v>
      </c>
      <c r="Q9309">
        <v>20100331</v>
      </c>
      <c r="R9309">
        <v>891012369</v>
      </c>
    </row>
    <row r="9310" spans="1:18">
      <c r="A9310" t="s">
        <v>1731</v>
      </c>
      <c r="B9310" t="s">
        <v>1732</v>
      </c>
      <c r="C9310">
        <v>201012</v>
      </c>
      <c r="D9310">
        <v>31</v>
      </c>
      <c r="E9310" t="s">
        <v>1302</v>
      </c>
      <c r="F9310">
        <v>0</v>
      </c>
      <c r="G9310">
        <v>0</v>
      </c>
      <c r="H9310">
        <v>0</v>
      </c>
      <c r="I9310">
        <v>43112079900</v>
      </c>
      <c r="J9310">
        <v>4</v>
      </c>
      <c r="K9310" t="s">
        <v>1733</v>
      </c>
      <c r="L9310">
        <v>2309</v>
      </c>
      <c r="M9310" t="s">
        <v>1690</v>
      </c>
      <c r="N9310" t="s">
        <v>1717</v>
      </c>
      <c r="O9310">
        <v>93734</v>
      </c>
      <c r="P9310" t="s">
        <v>1425</v>
      </c>
      <c r="Q9310">
        <v>20090512</v>
      </c>
      <c r="R9310">
        <v>891012369</v>
      </c>
    </row>
    <row r="9311" spans="1:18">
      <c r="A9311" t="s">
        <v>1734</v>
      </c>
      <c r="B9311" t="s">
        <v>1743</v>
      </c>
      <c r="C9311">
        <v>201012</v>
      </c>
      <c r="D9311">
        <v>0</v>
      </c>
      <c r="E9311" t="s">
        <v>1302</v>
      </c>
      <c r="F9311">
        <v>0</v>
      </c>
      <c r="G9311">
        <v>0</v>
      </c>
      <c r="H9311">
        <v>0</v>
      </c>
      <c r="I9311">
        <v>43112069801</v>
      </c>
      <c r="J9311">
        <v>4</v>
      </c>
      <c r="K9311" t="s">
        <v>1716</v>
      </c>
      <c r="L9311">
        <v>2309</v>
      </c>
      <c r="M9311" t="s">
        <v>1690</v>
      </c>
      <c r="N9311" t="s">
        <v>1717</v>
      </c>
      <c r="O9311">
        <v>0</v>
      </c>
      <c r="P9311" t="s">
        <v>1425</v>
      </c>
      <c r="Q9311">
        <v>20050303</v>
      </c>
      <c r="R9311">
        <v>891012369</v>
      </c>
    </row>
    <row r="9312" spans="1:18">
      <c r="A9312" t="s">
        <v>1734</v>
      </c>
      <c r="B9312" t="s">
        <v>1751</v>
      </c>
      <c r="C9312">
        <v>201012</v>
      </c>
      <c r="D9312">
        <v>31</v>
      </c>
      <c r="E9312" t="s">
        <v>1302</v>
      </c>
      <c r="F9312">
        <v>0</v>
      </c>
      <c r="G9312">
        <v>0</v>
      </c>
      <c r="H9312">
        <v>0</v>
      </c>
      <c r="I9312">
        <v>43112071001</v>
      </c>
      <c r="J9312">
        <v>4</v>
      </c>
      <c r="K9312" t="s">
        <v>1716</v>
      </c>
      <c r="L9312">
        <v>2309</v>
      </c>
      <c r="M9312" t="s">
        <v>1690</v>
      </c>
      <c r="N9312" t="s">
        <v>1717</v>
      </c>
      <c r="O9312">
        <v>178954</v>
      </c>
      <c r="P9312" t="s">
        <v>1425</v>
      </c>
      <c r="Q9312">
        <v>20050531</v>
      </c>
      <c r="R9312">
        <v>891012369</v>
      </c>
    </row>
    <row r="9313" spans="1:18">
      <c r="A9313" t="s">
        <v>1734</v>
      </c>
      <c r="B9313" t="s">
        <v>1751</v>
      </c>
      <c r="C9313">
        <v>201012</v>
      </c>
      <c r="D9313">
        <v>31</v>
      </c>
      <c r="E9313" t="s">
        <v>1302</v>
      </c>
      <c r="F9313">
        <v>0</v>
      </c>
      <c r="G9313">
        <v>0</v>
      </c>
      <c r="H9313">
        <v>0</v>
      </c>
      <c r="I9313">
        <v>43112071001</v>
      </c>
      <c r="J9313">
        <v>4</v>
      </c>
      <c r="K9313" t="s">
        <v>1716</v>
      </c>
      <c r="L9313">
        <v>2309</v>
      </c>
      <c r="M9313" t="s">
        <v>1690</v>
      </c>
      <c r="N9313" t="s">
        <v>1717</v>
      </c>
      <c r="O9313">
        <v>12043</v>
      </c>
      <c r="P9313" t="s">
        <v>1423</v>
      </c>
      <c r="Q9313">
        <v>20050531</v>
      </c>
      <c r="R9313">
        <v>891012369</v>
      </c>
    </row>
    <row r="9314" spans="1:18">
      <c r="A9314" t="s">
        <v>1734</v>
      </c>
      <c r="B9314" t="s">
        <v>1752</v>
      </c>
      <c r="C9314">
        <v>201012</v>
      </c>
      <c r="D9314">
        <v>0</v>
      </c>
      <c r="E9314" t="s">
        <v>1302</v>
      </c>
      <c r="F9314">
        <v>0</v>
      </c>
      <c r="G9314">
        <v>0</v>
      </c>
      <c r="H9314">
        <v>0</v>
      </c>
      <c r="I9314">
        <v>43112074500</v>
      </c>
      <c r="J9314">
        <v>4</v>
      </c>
      <c r="K9314" t="s">
        <v>1716</v>
      </c>
      <c r="L9314">
        <v>2309</v>
      </c>
      <c r="M9314" t="s">
        <v>1690</v>
      </c>
      <c r="N9314" t="s">
        <v>1717</v>
      </c>
      <c r="O9314">
        <v>0</v>
      </c>
      <c r="P9314" t="s">
        <v>1423</v>
      </c>
      <c r="Q9314">
        <v>20050328</v>
      </c>
      <c r="R9314">
        <v>891012369</v>
      </c>
    </row>
    <row r="9315" spans="1:18">
      <c r="A9315" t="s">
        <v>1734</v>
      </c>
      <c r="B9315" t="s">
        <v>1752</v>
      </c>
      <c r="C9315">
        <v>201012</v>
      </c>
      <c r="D9315">
        <v>31</v>
      </c>
      <c r="E9315" t="s">
        <v>1302</v>
      </c>
      <c r="F9315">
        <v>0</v>
      </c>
      <c r="G9315">
        <v>0</v>
      </c>
      <c r="H9315">
        <v>0</v>
      </c>
      <c r="I9315">
        <v>43112074500</v>
      </c>
      <c r="J9315">
        <v>4</v>
      </c>
      <c r="K9315" t="s">
        <v>1716</v>
      </c>
      <c r="L9315">
        <v>2309</v>
      </c>
      <c r="M9315" t="s">
        <v>1690</v>
      </c>
      <c r="N9315" t="s">
        <v>1717</v>
      </c>
      <c r="O9315">
        <v>163473</v>
      </c>
      <c r="P9315" t="s">
        <v>1425</v>
      </c>
      <c r="Q9315">
        <v>20050328</v>
      </c>
      <c r="R9315">
        <v>891012369</v>
      </c>
    </row>
    <row r="9316" spans="1:18">
      <c r="A9316" t="s">
        <v>1734</v>
      </c>
      <c r="B9316" t="s">
        <v>1740</v>
      </c>
      <c r="C9316">
        <v>201012</v>
      </c>
      <c r="D9316">
        <v>1</v>
      </c>
      <c r="E9316" t="s">
        <v>1302</v>
      </c>
      <c r="F9316">
        <v>0</v>
      </c>
      <c r="G9316">
        <v>0</v>
      </c>
      <c r="H9316">
        <v>0</v>
      </c>
      <c r="I9316">
        <v>43112079700</v>
      </c>
      <c r="J9316">
        <v>4</v>
      </c>
      <c r="K9316" t="s">
        <v>1716</v>
      </c>
      <c r="L9316">
        <v>2309</v>
      </c>
      <c r="M9316" t="s">
        <v>1690</v>
      </c>
      <c r="N9316" t="s">
        <v>1717</v>
      </c>
      <c r="O9316">
        <v>174</v>
      </c>
      <c r="P9316" t="s">
        <v>1423</v>
      </c>
      <c r="Q9316">
        <v>20060124</v>
      </c>
      <c r="R9316">
        <v>891012369</v>
      </c>
    </row>
    <row r="9317" spans="1:18">
      <c r="A9317" t="s">
        <v>1714</v>
      </c>
      <c r="B9317" t="s">
        <v>1715</v>
      </c>
      <c r="C9317">
        <v>201001</v>
      </c>
      <c r="D9317">
        <v>0</v>
      </c>
      <c r="E9317" t="s">
        <v>1349</v>
      </c>
      <c r="F9317">
        <v>0</v>
      </c>
      <c r="G9317">
        <v>0</v>
      </c>
      <c r="H9317">
        <v>0</v>
      </c>
      <c r="I9317">
        <v>43112066703</v>
      </c>
      <c r="J9317">
        <v>2</v>
      </c>
      <c r="K9317" t="s">
        <v>1721</v>
      </c>
      <c r="L9317">
        <v>2309</v>
      </c>
      <c r="M9317" t="s">
        <v>1690</v>
      </c>
      <c r="N9317" t="s">
        <v>1717</v>
      </c>
      <c r="O9317">
        <v>0</v>
      </c>
      <c r="P9317" t="s">
        <v>1350</v>
      </c>
    </row>
    <row r="9318" spans="1:18">
      <c r="A9318" t="s">
        <v>1714</v>
      </c>
      <c r="B9318" t="s">
        <v>1715</v>
      </c>
      <c r="C9318">
        <v>201002</v>
      </c>
      <c r="D9318">
        <v>0</v>
      </c>
      <c r="E9318" t="s">
        <v>1349</v>
      </c>
      <c r="F9318">
        <v>0</v>
      </c>
      <c r="G9318">
        <v>0</v>
      </c>
      <c r="H9318">
        <v>0</v>
      </c>
      <c r="I9318">
        <v>43112066703</v>
      </c>
      <c r="J9318">
        <v>2</v>
      </c>
      <c r="K9318" t="s">
        <v>1721</v>
      </c>
      <c r="L9318">
        <v>2309</v>
      </c>
      <c r="M9318" t="s">
        <v>1690</v>
      </c>
      <c r="N9318" t="s">
        <v>1717</v>
      </c>
      <c r="O9318">
        <v>0</v>
      </c>
      <c r="P9318" t="s">
        <v>1350</v>
      </c>
    </row>
    <row r="9319" spans="1:18">
      <c r="A9319" t="s">
        <v>1714</v>
      </c>
      <c r="B9319" t="s">
        <v>1715</v>
      </c>
      <c r="C9319">
        <v>201003</v>
      </c>
      <c r="D9319">
        <v>0</v>
      </c>
      <c r="E9319" t="s">
        <v>1349</v>
      </c>
      <c r="F9319">
        <v>0</v>
      </c>
      <c r="G9319">
        <v>0</v>
      </c>
      <c r="H9319">
        <v>0</v>
      </c>
      <c r="I9319">
        <v>43112066703</v>
      </c>
      <c r="J9319">
        <v>2</v>
      </c>
      <c r="K9319" t="s">
        <v>1721</v>
      </c>
      <c r="L9319">
        <v>2309</v>
      </c>
      <c r="M9319" t="s">
        <v>1690</v>
      </c>
      <c r="N9319" t="s">
        <v>1717</v>
      </c>
      <c r="O9319">
        <v>0</v>
      </c>
      <c r="P9319" t="s">
        <v>1350</v>
      </c>
    </row>
    <row r="9320" spans="1:18">
      <c r="A9320" t="s">
        <v>1734</v>
      </c>
      <c r="B9320" t="s">
        <v>1737</v>
      </c>
      <c r="C9320">
        <v>201003</v>
      </c>
      <c r="D9320">
        <v>0</v>
      </c>
      <c r="E9320" t="s">
        <v>1349</v>
      </c>
      <c r="F9320">
        <v>0</v>
      </c>
      <c r="G9320">
        <v>0</v>
      </c>
      <c r="H9320">
        <v>0</v>
      </c>
      <c r="I9320">
        <v>43112068300</v>
      </c>
      <c r="J9320">
        <v>15</v>
      </c>
      <c r="K9320" t="s">
        <v>1716</v>
      </c>
      <c r="L9320">
        <v>2309</v>
      </c>
      <c r="M9320" t="s">
        <v>1690</v>
      </c>
      <c r="N9320" t="s">
        <v>1717</v>
      </c>
      <c r="O9320">
        <v>0</v>
      </c>
      <c r="P9320" t="s">
        <v>1350</v>
      </c>
      <c r="R9320">
        <v>891012369</v>
      </c>
    </row>
    <row r="9321" spans="1:18">
      <c r="A9321" t="s">
        <v>1714</v>
      </c>
      <c r="B9321" t="s">
        <v>1715</v>
      </c>
      <c r="C9321">
        <v>201004</v>
      </c>
      <c r="D9321">
        <v>0</v>
      </c>
      <c r="E9321" t="s">
        <v>1349</v>
      </c>
      <c r="F9321">
        <v>0</v>
      </c>
      <c r="G9321">
        <v>0</v>
      </c>
      <c r="H9321">
        <v>0</v>
      </c>
      <c r="I9321">
        <v>43112066703</v>
      </c>
      <c r="J9321">
        <v>15</v>
      </c>
      <c r="K9321" t="s">
        <v>1721</v>
      </c>
      <c r="L9321">
        <v>2309</v>
      </c>
      <c r="M9321" t="s">
        <v>1690</v>
      </c>
      <c r="N9321" t="s">
        <v>1717</v>
      </c>
      <c r="O9321">
        <v>0</v>
      </c>
      <c r="P9321" t="s">
        <v>1350</v>
      </c>
    </row>
    <row r="9322" spans="1:18">
      <c r="A9322" t="s">
        <v>1714</v>
      </c>
      <c r="B9322" t="s">
        <v>1715</v>
      </c>
      <c r="C9322">
        <v>201004</v>
      </c>
      <c r="D9322">
        <v>0</v>
      </c>
      <c r="E9322" t="s">
        <v>1349</v>
      </c>
      <c r="F9322">
        <v>0</v>
      </c>
      <c r="G9322">
        <v>0</v>
      </c>
      <c r="H9322">
        <v>0</v>
      </c>
      <c r="I9322">
        <v>43112066701</v>
      </c>
      <c r="J9322">
        <v>15</v>
      </c>
      <c r="K9322" t="s">
        <v>1716</v>
      </c>
      <c r="L9322">
        <v>2309</v>
      </c>
      <c r="M9322" t="s">
        <v>1690</v>
      </c>
      <c r="N9322" t="s">
        <v>1717</v>
      </c>
      <c r="O9322">
        <v>0</v>
      </c>
      <c r="P9322" t="s">
        <v>1423</v>
      </c>
      <c r="Q9322">
        <v>20051215</v>
      </c>
      <c r="R9322">
        <v>891012369</v>
      </c>
    </row>
    <row r="9323" spans="1:18">
      <c r="A9323" t="s">
        <v>1714</v>
      </c>
      <c r="B9323" t="s">
        <v>1715</v>
      </c>
      <c r="C9323">
        <v>201004</v>
      </c>
      <c r="D9323">
        <v>0</v>
      </c>
      <c r="E9323" t="s">
        <v>1349</v>
      </c>
      <c r="F9323">
        <v>0</v>
      </c>
      <c r="G9323">
        <v>0</v>
      </c>
      <c r="H9323">
        <v>0</v>
      </c>
      <c r="I9323">
        <v>43112066704</v>
      </c>
      <c r="J9323">
        <v>16</v>
      </c>
      <c r="K9323" t="s">
        <v>1716</v>
      </c>
      <c r="L9323">
        <v>2309</v>
      </c>
      <c r="M9323" t="s">
        <v>1690</v>
      </c>
      <c r="N9323" t="s">
        <v>1717</v>
      </c>
      <c r="O9323">
        <v>0</v>
      </c>
      <c r="P9323" t="s">
        <v>1350</v>
      </c>
    </row>
    <row r="9324" spans="1:18">
      <c r="A9324" s="64" t="s">
        <v>317</v>
      </c>
      <c r="B9324" s="64">
        <f>F9328/F9324*100</f>
        <v>51.120577998489935</v>
      </c>
      <c r="C9324" s="64" t="s">
        <v>1532</v>
      </c>
      <c r="F9324">
        <f>SUM(F8846:F9144)</f>
        <v>1303256</v>
      </c>
      <c r="G9324">
        <f t="shared" ref="G9324:H9324" si="15">SUM(G8846:G9144)</f>
        <v>1294048</v>
      </c>
      <c r="H9324">
        <f t="shared" si="15"/>
        <v>12667725</v>
      </c>
      <c r="O9324">
        <f>SUM(O9145:O9150)</f>
        <v>38568</v>
      </c>
      <c r="P9324" t="s">
        <v>1581</v>
      </c>
    </row>
    <row r="9325" spans="1:18">
      <c r="F9325" s="248">
        <f>F9324/365</f>
        <v>3570.5643835616438</v>
      </c>
      <c r="G9325" s="248">
        <f>G9324*1000/F9324</f>
        <v>992.93461913852684</v>
      </c>
      <c r="H9325" s="79">
        <f>H9324/F9324</f>
        <v>9.7200588372507006</v>
      </c>
      <c r="O9325" s="79">
        <f>O9324/G9324</f>
        <v>2.9804149459680011E-2</v>
      </c>
    </row>
    <row r="9326" spans="1:18">
      <c r="F9326" s="248">
        <f>SUM(F8846:F8893)</f>
        <v>637024</v>
      </c>
      <c r="G9326" s="248">
        <f t="shared" ref="G9326:H9326" si="16">SUM(G8846:G8893)</f>
        <v>442138</v>
      </c>
      <c r="H9326" s="248">
        <f t="shared" si="16"/>
        <v>7639415</v>
      </c>
      <c r="O9326" s="79"/>
    </row>
    <row r="9327" spans="1:18">
      <c r="F9327" s="248">
        <f>F9326/365</f>
        <v>1745.2712328767122</v>
      </c>
      <c r="G9327" s="248">
        <f>G9326*1000/F9326</f>
        <v>694.06804139247504</v>
      </c>
      <c r="H9327" s="79">
        <f>H9326/F9326</f>
        <v>11.992350366705178</v>
      </c>
      <c r="O9327">
        <f>SUM(O9151:O9316)</f>
        <v>12695912</v>
      </c>
      <c r="P9327" t="s">
        <v>1582</v>
      </c>
    </row>
    <row r="9328" spans="1:18">
      <c r="F9328">
        <f>SUM(F8894:F9077)</f>
        <v>666232</v>
      </c>
      <c r="G9328">
        <f t="shared" ref="G9328:H9328" si="17">SUM(G8894:G9077)</f>
        <v>851910</v>
      </c>
      <c r="H9328">
        <f t="shared" si="17"/>
        <v>5028310</v>
      </c>
      <c r="O9328" s="79">
        <f>O9327/H9324</f>
        <v>1.0022251035604262</v>
      </c>
    </row>
    <row r="9329" spans="1:18">
      <c r="F9329" s="248">
        <f>F9328/365</f>
        <v>1825.2931506849316</v>
      </c>
      <c r="G9329" s="248">
        <f>G9328*1000/F9328</f>
        <v>1278.698711559937</v>
      </c>
      <c r="H9329" s="79">
        <f>H9328/F9328</f>
        <v>7.5473858956039335</v>
      </c>
    </row>
    <row r="9330" spans="1:18">
      <c r="A9330" t="s">
        <v>1753</v>
      </c>
      <c r="B9330">
        <v>2</v>
      </c>
      <c r="C9330">
        <v>201001</v>
      </c>
      <c r="D9330">
        <v>0</v>
      </c>
      <c r="E9330" t="s">
        <v>1349</v>
      </c>
      <c r="F9330">
        <v>0</v>
      </c>
      <c r="G9330">
        <v>0</v>
      </c>
      <c r="H9330">
        <v>0</v>
      </c>
      <c r="I9330">
        <v>43112060600</v>
      </c>
      <c r="J9330">
        <v>14</v>
      </c>
      <c r="K9330" t="s">
        <v>1754</v>
      </c>
      <c r="L9330">
        <v>2237</v>
      </c>
      <c r="M9330" t="s">
        <v>1755</v>
      </c>
      <c r="N9330" t="s">
        <v>1756</v>
      </c>
      <c r="O9330">
        <v>0</v>
      </c>
      <c r="P9330" t="s">
        <v>1350</v>
      </c>
    </row>
    <row r="9331" spans="1:18">
      <c r="A9331" t="s">
        <v>1753</v>
      </c>
      <c r="B9331">
        <v>2</v>
      </c>
      <c r="C9331">
        <v>201002</v>
      </c>
      <c r="D9331">
        <v>0</v>
      </c>
      <c r="E9331" t="s">
        <v>1349</v>
      </c>
      <c r="F9331">
        <v>0</v>
      </c>
      <c r="G9331">
        <v>0</v>
      </c>
      <c r="H9331">
        <v>0</v>
      </c>
      <c r="I9331">
        <v>43112060600</v>
      </c>
      <c r="J9331">
        <v>14</v>
      </c>
      <c r="K9331" t="s">
        <v>1754</v>
      </c>
      <c r="L9331">
        <v>2237</v>
      </c>
      <c r="M9331" t="s">
        <v>1755</v>
      </c>
      <c r="N9331" t="s">
        <v>1756</v>
      </c>
      <c r="O9331">
        <v>0</v>
      </c>
      <c r="P9331" t="s">
        <v>1350</v>
      </c>
    </row>
    <row r="9332" spans="1:18">
      <c r="A9332" t="s">
        <v>1753</v>
      </c>
      <c r="B9332">
        <v>2</v>
      </c>
      <c r="C9332">
        <v>201003</v>
      </c>
      <c r="D9332">
        <v>0</v>
      </c>
      <c r="E9332" t="s">
        <v>1349</v>
      </c>
      <c r="F9332">
        <v>0</v>
      </c>
      <c r="G9332">
        <v>0</v>
      </c>
      <c r="H9332">
        <v>0</v>
      </c>
      <c r="I9332">
        <v>43112060600</v>
      </c>
      <c r="J9332">
        <v>14</v>
      </c>
      <c r="K9332" t="s">
        <v>1754</v>
      </c>
      <c r="L9332">
        <v>2237</v>
      </c>
      <c r="M9332" t="s">
        <v>1755</v>
      </c>
      <c r="N9332" t="s">
        <v>1756</v>
      </c>
      <c r="O9332">
        <v>0</v>
      </c>
      <c r="P9332" t="s">
        <v>1350</v>
      </c>
    </row>
    <row r="9333" spans="1:18">
      <c r="A9333" t="s">
        <v>1753</v>
      </c>
      <c r="B9333">
        <v>2</v>
      </c>
      <c r="C9333">
        <v>201004</v>
      </c>
      <c r="D9333">
        <v>0</v>
      </c>
      <c r="E9333" t="s">
        <v>1349</v>
      </c>
      <c r="F9333">
        <v>0</v>
      </c>
      <c r="G9333">
        <v>0</v>
      </c>
      <c r="H9333">
        <v>0</v>
      </c>
      <c r="I9333">
        <v>43112060600</v>
      </c>
      <c r="J9333">
        <v>14</v>
      </c>
      <c r="K9333" t="s">
        <v>1754</v>
      </c>
      <c r="L9333">
        <v>2237</v>
      </c>
      <c r="M9333" t="s">
        <v>1755</v>
      </c>
      <c r="N9333" t="s">
        <v>1756</v>
      </c>
      <c r="O9333">
        <v>0</v>
      </c>
      <c r="P9333" t="s">
        <v>1350</v>
      </c>
    </row>
    <row r="9334" spans="1:18">
      <c r="A9334" t="s">
        <v>1753</v>
      </c>
      <c r="B9334">
        <v>2</v>
      </c>
      <c r="C9334">
        <v>201005</v>
      </c>
      <c r="D9334">
        <v>0</v>
      </c>
      <c r="E9334" t="s">
        <v>1349</v>
      </c>
      <c r="F9334">
        <v>0</v>
      </c>
      <c r="G9334">
        <v>0</v>
      </c>
      <c r="H9334">
        <v>0</v>
      </c>
      <c r="I9334">
        <v>43112060600</v>
      </c>
      <c r="J9334">
        <v>14</v>
      </c>
      <c r="K9334" t="s">
        <v>1754</v>
      </c>
      <c r="L9334">
        <v>2237</v>
      </c>
      <c r="M9334" t="s">
        <v>1755</v>
      </c>
      <c r="N9334" t="s">
        <v>1756</v>
      </c>
      <c r="O9334">
        <v>0</v>
      </c>
      <c r="P9334" t="s">
        <v>1350</v>
      </c>
    </row>
    <row r="9335" spans="1:18">
      <c r="A9335" t="s">
        <v>1753</v>
      </c>
      <c r="B9335">
        <v>2</v>
      </c>
      <c r="C9335">
        <v>201006</v>
      </c>
      <c r="D9335">
        <v>0</v>
      </c>
      <c r="E9335" t="s">
        <v>1349</v>
      </c>
      <c r="F9335">
        <v>0</v>
      </c>
      <c r="G9335">
        <v>0</v>
      </c>
      <c r="H9335">
        <v>0</v>
      </c>
      <c r="I9335">
        <v>43112060600</v>
      </c>
      <c r="J9335">
        <v>14</v>
      </c>
      <c r="K9335" t="s">
        <v>1754</v>
      </c>
      <c r="L9335">
        <v>2237</v>
      </c>
      <c r="M9335" t="s">
        <v>1755</v>
      </c>
      <c r="N9335" t="s">
        <v>1756</v>
      </c>
      <c r="O9335">
        <v>0</v>
      </c>
      <c r="P9335" t="s">
        <v>1350</v>
      </c>
    </row>
    <row r="9336" spans="1:18">
      <c r="A9336" t="s">
        <v>1753</v>
      </c>
      <c r="B9336">
        <v>2</v>
      </c>
      <c r="C9336">
        <v>201007</v>
      </c>
      <c r="D9336">
        <v>0</v>
      </c>
      <c r="E9336" t="s">
        <v>1349</v>
      </c>
      <c r="F9336">
        <v>0</v>
      </c>
      <c r="G9336">
        <v>0</v>
      </c>
      <c r="H9336">
        <v>0</v>
      </c>
      <c r="I9336">
        <v>43112060600</v>
      </c>
      <c r="J9336">
        <v>14</v>
      </c>
      <c r="K9336" t="s">
        <v>1754</v>
      </c>
      <c r="L9336">
        <v>2237</v>
      </c>
      <c r="M9336" t="s">
        <v>1755</v>
      </c>
      <c r="N9336" t="s">
        <v>1756</v>
      </c>
      <c r="O9336">
        <v>0</v>
      </c>
      <c r="P9336" t="s">
        <v>1350</v>
      </c>
    </row>
    <row r="9337" spans="1:18">
      <c r="A9337" t="s">
        <v>1753</v>
      </c>
      <c r="B9337">
        <v>2</v>
      </c>
      <c r="C9337">
        <v>201008</v>
      </c>
      <c r="D9337">
        <v>0</v>
      </c>
      <c r="E9337" t="s">
        <v>1349</v>
      </c>
      <c r="F9337">
        <v>0</v>
      </c>
      <c r="G9337">
        <v>0</v>
      </c>
      <c r="H9337">
        <v>0</v>
      </c>
      <c r="I9337">
        <v>43112060600</v>
      </c>
      <c r="J9337">
        <v>14</v>
      </c>
      <c r="K9337" t="s">
        <v>1754</v>
      </c>
      <c r="L9337">
        <v>2237</v>
      </c>
      <c r="M9337" t="s">
        <v>1755</v>
      </c>
      <c r="N9337" t="s">
        <v>1756</v>
      </c>
      <c r="O9337">
        <v>0</v>
      </c>
      <c r="P9337" t="s">
        <v>1350</v>
      </c>
    </row>
    <row r="9338" spans="1:18">
      <c r="A9338" t="s">
        <v>1753</v>
      </c>
      <c r="B9338">
        <v>2</v>
      </c>
      <c r="C9338">
        <v>201009</v>
      </c>
      <c r="D9338">
        <v>0</v>
      </c>
      <c r="E9338" t="s">
        <v>1349</v>
      </c>
      <c r="F9338">
        <v>0</v>
      </c>
      <c r="G9338">
        <v>0</v>
      </c>
      <c r="H9338">
        <v>0</v>
      </c>
      <c r="I9338">
        <v>43112060600</v>
      </c>
      <c r="J9338">
        <v>14</v>
      </c>
      <c r="K9338" t="s">
        <v>1754</v>
      </c>
      <c r="L9338">
        <v>2237</v>
      </c>
      <c r="M9338" t="s">
        <v>1755</v>
      </c>
      <c r="N9338" t="s">
        <v>1756</v>
      </c>
      <c r="O9338">
        <v>0</v>
      </c>
      <c r="P9338" t="s">
        <v>1350</v>
      </c>
    </row>
    <row r="9339" spans="1:18">
      <c r="A9339" t="s">
        <v>1753</v>
      </c>
      <c r="B9339">
        <v>2</v>
      </c>
      <c r="C9339">
        <v>201010</v>
      </c>
      <c r="D9339">
        <v>0</v>
      </c>
      <c r="E9339" t="s">
        <v>1349</v>
      </c>
      <c r="F9339">
        <v>0</v>
      </c>
      <c r="G9339">
        <v>0</v>
      </c>
      <c r="H9339">
        <v>0</v>
      </c>
      <c r="I9339">
        <v>43112060600</v>
      </c>
      <c r="J9339">
        <v>14</v>
      </c>
      <c r="K9339" t="s">
        <v>1754</v>
      </c>
      <c r="L9339">
        <v>2237</v>
      </c>
      <c r="M9339" t="s">
        <v>1755</v>
      </c>
      <c r="N9339" t="s">
        <v>1756</v>
      </c>
      <c r="O9339">
        <v>0</v>
      </c>
      <c r="P9339" t="s">
        <v>1350</v>
      </c>
    </row>
    <row r="9340" spans="1:18">
      <c r="A9340" t="s">
        <v>1753</v>
      </c>
      <c r="B9340">
        <v>2</v>
      </c>
      <c r="C9340">
        <v>201011</v>
      </c>
      <c r="D9340">
        <v>0</v>
      </c>
      <c r="E9340" t="s">
        <v>1349</v>
      </c>
      <c r="F9340">
        <v>0</v>
      </c>
      <c r="G9340">
        <v>0</v>
      </c>
      <c r="H9340">
        <v>0</v>
      </c>
      <c r="I9340">
        <v>43112060600</v>
      </c>
      <c r="J9340">
        <v>14</v>
      </c>
      <c r="K9340" t="s">
        <v>1754</v>
      </c>
      <c r="L9340">
        <v>2237</v>
      </c>
      <c r="M9340" t="s">
        <v>1755</v>
      </c>
      <c r="N9340" t="s">
        <v>1756</v>
      </c>
      <c r="O9340">
        <v>0</v>
      </c>
      <c r="P9340" t="s">
        <v>1350</v>
      </c>
    </row>
    <row r="9341" spans="1:18">
      <c r="A9341" t="s">
        <v>1753</v>
      </c>
      <c r="B9341">
        <v>2</v>
      </c>
      <c r="C9341">
        <v>201012</v>
      </c>
      <c r="D9341">
        <v>0</v>
      </c>
      <c r="E9341" t="s">
        <v>1349</v>
      </c>
      <c r="F9341">
        <v>0</v>
      </c>
      <c r="G9341">
        <v>0</v>
      </c>
      <c r="H9341">
        <v>0</v>
      </c>
      <c r="I9341">
        <v>43112060600</v>
      </c>
      <c r="J9341">
        <v>14</v>
      </c>
      <c r="K9341" t="s">
        <v>1754</v>
      </c>
      <c r="L9341">
        <v>2237</v>
      </c>
      <c r="M9341" t="s">
        <v>1755</v>
      </c>
      <c r="N9341" t="s">
        <v>1756</v>
      </c>
      <c r="O9341">
        <v>0</v>
      </c>
      <c r="P9341" t="s">
        <v>1350</v>
      </c>
    </row>
    <row r="9342" spans="1:18">
      <c r="A9342" t="s">
        <v>1611</v>
      </c>
      <c r="B9342" t="s">
        <v>1238</v>
      </c>
      <c r="C9342">
        <v>201001</v>
      </c>
      <c r="D9342">
        <v>31</v>
      </c>
      <c r="E9342" t="s">
        <v>1212</v>
      </c>
      <c r="F9342">
        <v>107</v>
      </c>
      <c r="G9342">
        <v>1424</v>
      </c>
      <c r="H9342">
        <v>95464</v>
      </c>
      <c r="I9342">
        <v>560452008400</v>
      </c>
      <c r="J9342">
        <v>9</v>
      </c>
      <c r="K9342" t="s">
        <v>1757</v>
      </c>
      <c r="L9342">
        <v>2702</v>
      </c>
      <c r="M9342" t="s">
        <v>1596</v>
      </c>
      <c r="N9342" t="s">
        <v>1758</v>
      </c>
      <c r="O9342">
        <v>0</v>
      </c>
      <c r="P9342" t="s">
        <v>1207</v>
      </c>
      <c r="Q9342">
        <v>19970401</v>
      </c>
      <c r="R9342">
        <v>756497002</v>
      </c>
    </row>
    <row r="9343" spans="1:18">
      <c r="A9343" t="s">
        <v>1611</v>
      </c>
      <c r="B9343" t="s">
        <v>1238</v>
      </c>
      <c r="C9343">
        <v>201002</v>
      </c>
      <c r="D9343">
        <v>28</v>
      </c>
      <c r="E9343" t="s">
        <v>1212</v>
      </c>
      <c r="F9343">
        <v>101</v>
      </c>
      <c r="G9343">
        <v>1068</v>
      </c>
      <c r="H9343">
        <v>78072</v>
      </c>
      <c r="I9343">
        <v>560452008400</v>
      </c>
      <c r="J9343">
        <v>9</v>
      </c>
      <c r="K9343" t="s">
        <v>1757</v>
      </c>
      <c r="L9343">
        <v>2702</v>
      </c>
      <c r="M9343" t="s">
        <v>1596</v>
      </c>
      <c r="N9343" t="s">
        <v>1758</v>
      </c>
      <c r="O9343">
        <v>0</v>
      </c>
      <c r="P9343" t="s">
        <v>1207</v>
      </c>
      <c r="Q9343">
        <v>19970401</v>
      </c>
      <c r="R9343">
        <v>756497002</v>
      </c>
    </row>
    <row r="9344" spans="1:18">
      <c r="A9344" t="s">
        <v>1611</v>
      </c>
      <c r="B9344" t="s">
        <v>1238</v>
      </c>
      <c r="C9344">
        <v>201003</v>
      </c>
      <c r="D9344">
        <v>30</v>
      </c>
      <c r="E9344" t="s">
        <v>1212</v>
      </c>
      <c r="F9344">
        <v>93</v>
      </c>
      <c r="G9344">
        <v>722</v>
      </c>
      <c r="H9344">
        <v>80798</v>
      </c>
      <c r="I9344">
        <v>560452008400</v>
      </c>
      <c r="J9344">
        <v>9</v>
      </c>
      <c r="K9344" t="s">
        <v>1757</v>
      </c>
      <c r="L9344">
        <v>2702</v>
      </c>
      <c r="M9344" t="s">
        <v>1596</v>
      </c>
      <c r="N9344" t="s">
        <v>1758</v>
      </c>
      <c r="O9344">
        <v>0</v>
      </c>
      <c r="P9344" t="s">
        <v>1207</v>
      </c>
      <c r="Q9344">
        <v>19970401</v>
      </c>
      <c r="R9344">
        <v>756497002</v>
      </c>
    </row>
    <row r="9345" spans="1:18">
      <c r="A9345" t="s">
        <v>1611</v>
      </c>
      <c r="B9345" t="s">
        <v>1238</v>
      </c>
      <c r="C9345">
        <v>201004</v>
      </c>
      <c r="D9345">
        <v>30</v>
      </c>
      <c r="E9345" t="s">
        <v>1212</v>
      </c>
      <c r="F9345">
        <v>83</v>
      </c>
      <c r="G9345">
        <v>634</v>
      </c>
      <c r="H9345">
        <v>77291</v>
      </c>
      <c r="I9345">
        <v>560452008400</v>
      </c>
      <c r="J9345">
        <v>9</v>
      </c>
      <c r="K9345" t="s">
        <v>1757</v>
      </c>
      <c r="L9345">
        <v>2702</v>
      </c>
      <c r="M9345" t="s">
        <v>1596</v>
      </c>
      <c r="N9345" t="s">
        <v>1758</v>
      </c>
      <c r="O9345">
        <v>0</v>
      </c>
      <c r="P9345" t="s">
        <v>1207</v>
      </c>
      <c r="Q9345">
        <v>19970401</v>
      </c>
      <c r="R9345">
        <v>756497002</v>
      </c>
    </row>
    <row r="9346" spans="1:18">
      <c r="A9346" t="s">
        <v>1611</v>
      </c>
      <c r="B9346" t="s">
        <v>1238</v>
      </c>
      <c r="C9346">
        <v>201005</v>
      </c>
      <c r="D9346">
        <v>31</v>
      </c>
      <c r="E9346" t="s">
        <v>1212</v>
      </c>
      <c r="F9346">
        <v>84</v>
      </c>
      <c r="G9346">
        <v>611</v>
      </c>
      <c r="H9346">
        <v>79062</v>
      </c>
      <c r="I9346">
        <v>560452008400</v>
      </c>
      <c r="J9346">
        <v>9</v>
      </c>
      <c r="K9346" t="s">
        <v>1757</v>
      </c>
      <c r="L9346">
        <v>2702</v>
      </c>
      <c r="M9346" t="s">
        <v>1596</v>
      </c>
      <c r="N9346" t="s">
        <v>1758</v>
      </c>
      <c r="O9346">
        <v>0</v>
      </c>
      <c r="P9346" t="s">
        <v>1207</v>
      </c>
      <c r="Q9346">
        <v>19970401</v>
      </c>
      <c r="R9346">
        <v>756497002</v>
      </c>
    </row>
    <row r="9347" spans="1:18">
      <c r="A9347" t="s">
        <v>1611</v>
      </c>
      <c r="B9347" t="s">
        <v>1238</v>
      </c>
      <c r="C9347">
        <v>201006</v>
      </c>
      <c r="D9347">
        <v>30</v>
      </c>
      <c r="E9347" t="s">
        <v>1212</v>
      </c>
      <c r="F9347">
        <v>76</v>
      </c>
      <c r="G9347">
        <v>522</v>
      </c>
      <c r="H9347">
        <v>77696</v>
      </c>
      <c r="I9347">
        <v>560452008400</v>
      </c>
      <c r="J9347">
        <v>9</v>
      </c>
      <c r="K9347" t="s">
        <v>1757</v>
      </c>
      <c r="L9347">
        <v>2702</v>
      </c>
      <c r="M9347" t="s">
        <v>1596</v>
      </c>
      <c r="N9347" t="s">
        <v>1758</v>
      </c>
      <c r="O9347">
        <v>0</v>
      </c>
      <c r="P9347" t="s">
        <v>1207</v>
      </c>
      <c r="Q9347">
        <v>19970401</v>
      </c>
      <c r="R9347">
        <v>756497002</v>
      </c>
    </row>
    <row r="9348" spans="1:18">
      <c r="A9348" t="s">
        <v>1611</v>
      </c>
      <c r="B9348" t="s">
        <v>1238</v>
      </c>
      <c r="C9348">
        <v>201007</v>
      </c>
      <c r="D9348">
        <v>31</v>
      </c>
      <c r="E9348" t="s">
        <v>1212</v>
      </c>
      <c r="F9348">
        <v>84</v>
      </c>
      <c r="G9348">
        <v>700</v>
      </c>
      <c r="H9348">
        <v>86997</v>
      </c>
      <c r="I9348">
        <v>560452008400</v>
      </c>
      <c r="J9348">
        <v>9</v>
      </c>
      <c r="K9348" t="s">
        <v>1757</v>
      </c>
      <c r="L9348">
        <v>2702</v>
      </c>
      <c r="M9348" t="s">
        <v>1596</v>
      </c>
      <c r="N9348" t="s">
        <v>1758</v>
      </c>
      <c r="O9348">
        <v>0</v>
      </c>
      <c r="P9348" t="s">
        <v>1207</v>
      </c>
      <c r="Q9348">
        <v>19970401</v>
      </c>
      <c r="R9348">
        <v>756497002</v>
      </c>
    </row>
    <row r="9349" spans="1:18">
      <c r="A9349" t="s">
        <v>1611</v>
      </c>
      <c r="B9349" t="s">
        <v>1238</v>
      </c>
      <c r="C9349">
        <v>201008</v>
      </c>
      <c r="D9349">
        <v>31</v>
      </c>
      <c r="E9349" t="s">
        <v>1212</v>
      </c>
      <c r="F9349">
        <v>85</v>
      </c>
      <c r="G9349">
        <v>913</v>
      </c>
      <c r="H9349">
        <v>85037</v>
      </c>
      <c r="I9349">
        <v>560452008400</v>
      </c>
      <c r="J9349">
        <v>9</v>
      </c>
      <c r="K9349" t="s">
        <v>1757</v>
      </c>
      <c r="L9349">
        <v>2702</v>
      </c>
      <c r="M9349" t="s">
        <v>1596</v>
      </c>
      <c r="N9349" t="s">
        <v>1758</v>
      </c>
      <c r="O9349">
        <v>0</v>
      </c>
      <c r="P9349" t="s">
        <v>1207</v>
      </c>
      <c r="Q9349">
        <v>19970401</v>
      </c>
      <c r="R9349">
        <v>756497002</v>
      </c>
    </row>
    <row r="9350" spans="1:18">
      <c r="A9350" t="s">
        <v>1611</v>
      </c>
      <c r="B9350" t="s">
        <v>1238</v>
      </c>
      <c r="C9350">
        <v>201009</v>
      </c>
      <c r="D9350">
        <v>30</v>
      </c>
      <c r="E9350" t="s">
        <v>1212</v>
      </c>
      <c r="F9350">
        <v>72</v>
      </c>
      <c r="G9350">
        <v>605</v>
      </c>
      <c r="H9350">
        <v>71539</v>
      </c>
      <c r="I9350">
        <v>560452008400</v>
      </c>
      <c r="J9350">
        <v>9</v>
      </c>
      <c r="K9350" t="s">
        <v>1757</v>
      </c>
      <c r="L9350">
        <v>2702</v>
      </c>
      <c r="M9350" t="s">
        <v>1596</v>
      </c>
      <c r="N9350" t="s">
        <v>1758</v>
      </c>
      <c r="O9350">
        <v>0</v>
      </c>
      <c r="P9350" t="s">
        <v>1207</v>
      </c>
      <c r="Q9350">
        <v>19970401</v>
      </c>
      <c r="R9350">
        <v>756497002</v>
      </c>
    </row>
    <row r="9351" spans="1:18">
      <c r="A9351" t="s">
        <v>1611</v>
      </c>
      <c r="B9351" t="s">
        <v>1238</v>
      </c>
      <c r="C9351">
        <v>201010</v>
      </c>
      <c r="D9351">
        <v>31</v>
      </c>
      <c r="E9351" t="s">
        <v>1212</v>
      </c>
      <c r="F9351">
        <v>54</v>
      </c>
      <c r="G9351">
        <v>470</v>
      </c>
      <c r="H9351">
        <v>57785</v>
      </c>
      <c r="I9351">
        <v>560452008400</v>
      </c>
      <c r="J9351">
        <v>9</v>
      </c>
      <c r="K9351" t="s">
        <v>1757</v>
      </c>
      <c r="L9351">
        <v>2702</v>
      </c>
      <c r="M9351" t="s">
        <v>1596</v>
      </c>
      <c r="N9351" t="s">
        <v>1758</v>
      </c>
      <c r="O9351">
        <v>0</v>
      </c>
      <c r="P9351" t="s">
        <v>1207</v>
      </c>
      <c r="Q9351">
        <v>19970401</v>
      </c>
      <c r="R9351">
        <v>756497002</v>
      </c>
    </row>
    <row r="9352" spans="1:18">
      <c r="A9352" t="s">
        <v>1611</v>
      </c>
      <c r="B9352" t="s">
        <v>1238</v>
      </c>
      <c r="C9352">
        <v>201011</v>
      </c>
      <c r="D9352">
        <v>30</v>
      </c>
      <c r="E9352" t="s">
        <v>1212</v>
      </c>
      <c r="F9352">
        <v>58</v>
      </c>
      <c r="G9352">
        <v>909</v>
      </c>
      <c r="H9352">
        <v>64484</v>
      </c>
      <c r="I9352">
        <v>560452008400</v>
      </c>
      <c r="J9352">
        <v>9</v>
      </c>
      <c r="K9352" t="s">
        <v>1757</v>
      </c>
      <c r="L9352">
        <v>2702</v>
      </c>
      <c r="M9352" t="s">
        <v>1596</v>
      </c>
      <c r="N9352" t="s">
        <v>1758</v>
      </c>
      <c r="O9352">
        <v>0</v>
      </c>
      <c r="P9352" t="s">
        <v>1207</v>
      </c>
      <c r="Q9352">
        <v>19970401</v>
      </c>
      <c r="R9352">
        <v>756497002</v>
      </c>
    </row>
    <row r="9353" spans="1:18">
      <c r="A9353" t="s">
        <v>1611</v>
      </c>
      <c r="B9353" t="s">
        <v>1238</v>
      </c>
      <c r="C9353">
        <v>201012</v>
      </c>
      <c r="D9353">
        <v>31</v>
      </c>
      <c r="E9353" t="s">
        <v>1212</v>
      </c>
      <c r="F9353">
        <v>71</v>
      </c>
      <c r="G9353">
        <v>645</v>
      </c>
      <c r="H9353">
        <v>70982</v>
      </c>
      <c r="I9353">
        <v>560452008400</v>
      </c>
      <c r="J9353">
        <v>9</v>
      </c>
      <c r="K9353" t="s">
        <v>1757</v>
      </c>
      <c r="L9353">
        <v>2702</v>
      </c>
      <c r="M9353" t="s">
        <v>1596</v>
      </c>
      <c r="N9353" t="s">
        <v>1758</v>
      </c>
      <c r="O9353">
        <v>0</v>
      </c>
      <c r="P9353" t="s">
        <v>1207</v>
      </c>
      <c r="Q9353">
        <v>19970401</v>
      </c>
      <c r="R9353">
        <v>756497002</v>
      </c>
    </row>
  </sheetData>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heetViews>
  <sheetFormatPr defaultRowHeight="15"/>
  <cols>
    <col min="1" max="1" width="13.140625" customWidth="1"/>
    <col min="2" max="2" width="11.7109375" bestFit="1" customWidth="1"/>
    <col min="3" max="3" width="14.5703125" customWidth="1"/>
    <col min="4" max="4" width="16.140625" customWidth="1"/>
    <col min="5" max="5" width="13.28515625" customWidth="1"/>
    <col min="7" max="7" width="13.28515625" bestFit="1" customWidth="1"/>
    <col min="8" max="8" width="28.140625" bestFit="1" customWidth="1"/>
  </cols>
  <sheetData>
    <row r="1" spans="1:8" ht="26.25">
      <c r="A1" s="595" t="s">
        <v>10278</v>
      </c>
    </row>
    <row r="2" spans="1:8">
      <c r="A2" t="s">
        <v>10279</v>
      </c>
    </row>
    <row r="4" spans="1:8" ht="15" customHeight="1">
      <c r="A4" s="77" t="s">
        <v>10280</v>
      </c>
      <c r="E4" s="637" t="s">
        <v>10281</v>
      </c>
      <c r="F4" s="637"/>
    </row>
    <row r="5" spans="1:8">
      <c r="A5" s="77"/>
      <c r="D5" s="638" t="s">
        <v>10282</v>
      </c>
      <c r="E5" s="637"/>
      <c r="F5" s="637"/>
    </row>
    <row r="6" spans="1:8">
      <c r="B6" t="s">
        <v>10283</v>
      </c>
      <c r="C6" t="s">
        <v>10284</v>
      </c>
      <c r="D6" s="638"/>
      <c r="E6" t="s">
        <v>143</v>
      </c>
      <c r="F6" t="s">
        <v>10285</v>
      </c>
      <c r="G6" t="s">
        <v>10286</v>
      </c>
      <c r="H6" t="s">
        <v>10287</v>
      </c>
    </row>
    <row r="7" spans="1:8">
      <c r="A7" t="s">
        <v>10288</v>
      </c>
      <c r="B7" s="340">
        <v>308</v>
      </c>
      <c r="C7" s="340">
        <v>1975</v>
      </c>
      <c r="D7" s="340">
        <v>703581432</v>
      </c>
      <c r="E7" s="596">
        <f>B7*1000000000/D7</f>
        <v>437.76027335525248</v>
      </c>
      <c r="F7" s="596">
        <f>C7*1000000000/D7</f>
        <v>2807.0666879111159</v>
      </c>
      <c r="G7" t="s">
        <v>10289</v>
      </c>
      <c r="H7" s="64" t="s">
        <v>10290</v>
      </c>
    </row>
    <row r="8" spans="1:8">
      <c r="A8" t="s">
        <v>10291</v>
      </c>
      <c r="B8" s="340">
        <v>16567</v>
      </c>
      <c r="C8" s="340">
        <v>1252</v>
      </c>
      <c r="D8" s="340">
        <v>703581432</v>
      </c>
      <c r="E8" s="596">
        <f>B8*1000000000/D8</f>
        <v>23546.670287910612</v>
      </c>
      <c r="F8" s="596">
        <f>C8*1000000000/D8</f>
        <v>1779.4670851973251</v>
      </c>
      <c r="G8" t="s">
        <v>10292</v>
      </c>
      <c r="H8" s="64" t="s">
        <v>10293</v>
      </c>
    </row>
    <row r="11" spans="1:8">
      <c r="A11" s="77" t="s">
        <v>10294</v>
      </c>
      <c r="E11" s="637" t="s">
        <v>10295</v>
      </c>
      <c r="F11" s="637"/>
    </row>
    <row r="12" spans="1:8">
      <c r="A12" s="77"/>
      <c r="D12" s="638" t="s">
        <v>10296</v>
      </c>
      <c r="E12" s="637"/>
      <c r="F12" s="637"/>
    </row>
    <row r="13" spans="1:8">
      <c r="B13" t="s">
        <v>10283</v>
      </c>
      <c r="C13" t="s">
        <v>10284</v>
      </c>
      <c r="D13" s="638"/>
      <c r="E13" t="s">
        <v>143</v>
      </c>
      <c r="F13" t="s">
        <v>10285</v>
      </c>
      <c r="G13" t="s">
        <v>10286</v>
      </c>
      <c r="H13" t="s">
        <v>10287</v>
      </c>
    </row>
    <row r="14" spans="1:8">
      <c r="A14" t="s">
        <v>10288</v>
      </c>
      <c r="B14" s="340">
        <v>0</v>
      </c>
      <c r="C14" s="340">
        <v>5</v>
      </c>
      <c r="D14" s="340">
        <v>234093299</v>
      </c>
      <c r="E14" s="340">
        <f>B14*1000000/D14</f>
        <v>0</v>
      </c>
      <c r="F14" s="340">
        <f>C14*1000000/D14</f>
        <v>2.1359005240043201E-2</v>
      </c>
      <c r="G14" t="s">
        <v>10297</v>
      </c>
    </row>
    <row r="15" spans="1:8">
      <c r="A15" t="s">
        <v>10291</v>
      </c>
      <c r="B15" s="340">
        <v>1084</v>
      </c>
      <c r="C15" s="340">
        <v>11501</v>
      </c>
      <c r="D15" s="340">
        <v>234093299</v>
      </c>
      <c r="E15" s="340">
        <f t="shared" ref="E15:E16" si="0">B15*1000000/D15</f>
        <v>4.6306323360413657</v>
      </c>
      <c r="F15" s="340">
        <f t="shared" ref="F15:F16" si="1">C15*1000000/D15</f>
        <v>49.129983853147372</v>
      </c>
      <c r="G15" t="s">
        <v>10297</v>
      </c>
    </row>
    <row r="16" spans="1:8">
      <c r="A16" t="s">
        <v>10298</v>
      </c>
      <c r="B16" s="340">
        <f>SUM(B14:B15)</f>
        <v>1084</v>
      </c>
      <c r="C16" s="340">
        <f>SUM(C14:C15)</f>
        <v>11506</v>
      </c>
      <c r="D16" s="340">
        <v>234093299</v>
      </c>
      <c r="E16" s="596">
        <f t="shared" si="0"/>
        <v>4.6306323360413657</v>
      </c>
      <c r="F16" s="596">
        <f t="shared" si="1"/>
        <v>49.151342858387416</v>
      </c>
      <c r="H16" s="64" t="s">
        <v>10299</v>
      </c>
    </row>
    <row r="18" spans="1:8">
      <c r="A18" s="77" t="s">
        <v>10300</v>
      </c>
      <c r="E18" s="637" t="s">
        <v>10301</v>
      </c>
      <c r="F18" s="637"/>
    </row>
    <row r="19" spans="1:8">
      <c r="A19" s="77"/>
      <c r="D19" s="638" t="s">
        <v>10302</v>
      </c>
      <c r="E19" s="637"/>
      <c r="F19" s="637"/>
    </row>
    <row r="20" spans="1:8">
      <c r="B20" t="s">
        <v>10283</v>
      </c>
      <c r="C20" t="s">
        <v>10284</v>
      </c>
      <c r="D20" s="638"/>
      <c r="E20" t="s">
        <v>143</v>
      </c>
      <c r="F20" t="s">
        <v>10285</v>
      </c>
      <c r="G20" t="s">
        <v>10286</v>
      </c>
      <c r="H20" t="s">
        <v>10287</v>
      </c>
    </row>
    <row r="21" spans="1:8">
      <c r="A21" t="s">
        <v>10303</v>
      </c>
      <c r="B21" s="340">
        <v>89</v>
      </c>
      <c r="C21" s="340">
        <v>4915</v>
      </c>
      <c r="D21" s="340">
        <v>1151</v>
      </c>
      <c r="E21" s="340">
        <f>B21*1000000/D21</f>
        <v>77324.066029539536</v>
      </c>
      <c r="F21" s="340">
        <f>C21*1000000/D21</f>
        <v>4270199.8262380539</v>
      </c>
      <c r="G21" s="597" t="s">
        <v>10304</v>
      </c>
    </row>
    <row r="22" spans="1:8">
      <c r="A22" t="s">
        <v>10305</v>
      </c>
      <c r="B22" s="340">
        <v>69</v>
      </c>
      <c r="C22" s="340">
        <v>760</v>
      </c>
      <c r="D22" s="340">
        <v>405</v>
      </c>
      <c r="E22" s="340">
        <f t="shared" ref="E22:E23" si="2">B22*1000000/D22</f>
        <v>170370.37037037036</v>
      </c>
      <c r="F22" s="340">
        <f t="shared" ref="F22:F23" si="3">C22*1000000/D22</f>
        <v>1876543.2098765431</v>
      </c>
      <c r="G22" s="597" t="s">
        <v>10304</v>
      </c>
    </row>
    <row r="23" spans="1:8">
      <c r="A23" t="s">
        <v>514</v>
      </c>
      <c r="B23" s="340">
        <f>SUM(B21:B22)</f>
        <v>158</v>
      </c>
      <c r="C23" s="340">
        <f t="shared" ref="C23:D23" si="4">SUM(C21:C22)</f>
        <v>5675</v>
      </c>
      <c r="D23" s="340">
        <f t="shared" si="4"/>
        <v>1556</v>
      </c>
      <c r="E23" s="596">
        <f t="shared" si="2"/>
        <v>101542.41645244216</v>
      </c>
      <c r="F23" s="596">
        <f t="shared" si="3"/>
        <v>3647172.2365038563</v>
      </c>
      <c r="H23" s="64" t="s">
        <v>10306</v>
      </c>
    </row>
    <row r="25" spans="1:8">
      <c r="A25" s="77" t="s">
        <v>10307</v>
      </c>
      <c r="E25" s="637" t="s">
        <v>10301</v>
      </c>
      <c r="F25" s="637"/>
    </row>
    <row r="26" spans="1:8">
      <c r="A26" s="77"/>
      <c r="D26" s="638" t="s">
        <v>10302</v>
      </c>
      <c r="E26" s="637"/>
      <c r="F26" s="637"/>
      <c r="H26" t="s">
        <v>10287</v>
      </c>
    </row>
    <row r="27" spans="1:8">
      <c r="B27" t="s">
        <v>10283</v>
      </c>
      <c r="C27" t="s">
        <v>10284</v>
      </c>
      <c r="D27" s="638"/>
      <c r="E27" t="s">
        <v>143</v>
      </c>
      <c r="F27" t="s">
        <v>10285</v>
      </c>
      <c r="G27" t="s">
        <v>10286</v>
      </c>
    </row>
    <row r="28" spans="1:8">
      <c r="A28" t="s">
        <v>10308</v>
      </c>
      <c r="B28" s="340">
        <v>2</v>
      </c>
      <c r="C28" s="340">
        <v>46</v>
      </c>
      <c r="D28" s="340">
        <v>50</v>
      </c>
      <c r="E28" s="596">
        <f>B28*1000000/D28</f>
        <v>40000</v>
      </c>
      <c r="F28" s="596">
        <f>C28*1000000/D28</f>
        <v>920000</v>
      </c>
      <c r="G28" s="597" t="s">
        <v>10304</v>
      </c>
      <c r="H28" s="64" t="s">
        <v>10309</v>
      </c>
    </row>
    <row r="29" spans="1:8">
      <c r="A29" s="58"/>
      <c r="B29" s="598"/>
      <c r="C29" s="598"/>
      <c r="D29" s="598"/>
      <c r="E29" s="598"/>
      <c r="F29" s="598"/>
      <c r="G29" s="599"/>
    </row>
    <row r="30" spans="1:8">
      <c r="A30" s="543"/>
      <c r="B30" s="598"/>
      <c r="C30" s="598"/>
      <c r="D30" s="598"/>
      <c r="E30" s="598"/>
      <c r="F30" s="598"/>
      <c r="G30" s="58"/>
    </row>
    <row r="31" spans="1:8">
      <c r="A31" s="77" t="s">
        <v>10310</v>
      </c>
      <c r="E31" s="600"/>
      <c r="F31" s="600"/>
    </row>
    <row r="32" spans="1:8">
      <c r="A32" s="77"/>
      <c r="B32" s="638" t="s">
        <v>10302</v>
      </c>
      <c r="C32" s="638" t="s">
        <v>10296</v>
      </c>
      <c r="D32" s="637" t="s">
        <v>10311</v>
      </c>
    </row>
    <row r="33" spans="1:8">
      <c r="B33" s="638"/>
      <c r="C33" s="638"/>
      <c r="D33" s="637"/>
      <c r="E33" t="s">
        <v>10286</v>
      </c>
      <c r="F33" s="639" t="s">
        <v>10287</v>
      </c>
      <c r="G33" s="639"/>
    </row>
    <row r="34" spans="1:8">
      <c r="A34" t="s">
        <v>10303</v>
      </c>
      <c r="B34" s="340">
        <v>1151</v>
      </c>
      <c r="C34" s="340">
        <v>234093299</v>
      </c>
      <c r="D34" s="601">
        <f>B34*365/C34</f>
        <v>1.79464769728415E-3</v>
      </c>
      <c r="E34" s="597" t="s">
        <v>10312</v>
      </c>
    </row>
    <row r="35" spans="1:8">
      <c r="A35" t="s">
        <v>10305</v>
      </c>
      <c r="B35" s="340">
        <v>405</v>
      </c>
      <c r="C35" s="340">
        <v>234093299</v>
      </c>
      <c r="D35" s="601">
        <f t="shared" ref="D35:D36" si="5">B35*365/C35</f>
        <v>6.3147898992187731E-4</v>
      </c>
      <c r="E35" s="597" t="s">
        <v>10312</v>
      </c>
    </row>
    <row r="36" spans="1:8">
      <c r="A36" t="s">
        <v>514</v>
      </c>
      <c r="B36" s="340">
        <f t="shared" ref="B36" si="6">SUM(B34:B35)</f>
        <v>1556</v>
      </c>
      <c r="C36" s="340">
        <v>234093299</v>
      </c>
      <c r="D36" s="602">
        <f t="shared" si="5"/>
        <v>2.4261266872060271E-3</v>
      </c>
      <c r="F36" s="636" t="s">
        <v>10313</v>
      </c>
      <c r="G36" s="636"/>
      <c r="H36" s="636"/>
    </row>
    <row r="38" spans="1:8">
      <c r="A38" s="77" t="s">
        <v>10314</v>
      </c>
      <c r="E38" s="600"/>
    </row>
    <row r="39" spans="1:8">
      <c r="A39" s="77"/>
      <c r="B39" s="638" t="s">
        <v>10302</v>
      </c>
      <c r="C39" s="638" t="s">
        <v>10296</v>
      </c>
      <c r="D39" s="637" t="s">
        <v>10311</v>
      </c>
      <c r="F39" s="639" t="s">
        <v>10287</v>
      </c>
      <c r="G39" s="639"/>
    </row>
    <row r="40" spans="1:8">
      <c r="B40" s="638"/>
      <c r="C40" s="638"/>
      <c r="D40" s="637"/>
      <c r="E40" t="s">
        <v>10286</v>
      </c>
    </row>
    <row r="41" spans="1:8">
      <c r="A41" t="s">
        <v>514</v>
      </c>
      <c r="B41" s="340">
        <v>50</v>
      </c>
      <c r="C41" s="340">
        <v>234093299</v>
      </c>
      <c r="D41" s="602">
        <f t="shared" ref="D41" si="7">B41*365/C41</f>
        <v>7.7960369126157692E-5</v>
      </c>
      <c r="E41" s="597" t="s">
        <v>10312</v>
      </c>
      <c r="F41" s="636" t="s">
        <v>10315</v>
      </c>
      <c r="G41" s="636"/>
      <c r="H41" s="636"/>
    </row>
  </sheetData>
  <mergeCells count="18">
    <mergeCell ref="E4:F5"/>
    <mergeCell ref="D5:D6"/>
    <mergeCell ref="E11:F12"/>
    <mergeCell ref="D12:D13"/>
    <mergeCell ref="E18:F19"/>
    <mergeCell ref="D19:D20"/>
    <mergeCell ref="F41:H41"/>
    <mergeCell ref="E25:F26"/>
    <mergeCell ref="D26:D27"/>
    <mergeCell ref="B32:B33"/>
    <mergeCell ref="C32:C33"/>
    <mergeCell ref="D32:D33"/>
    <mergeCell ref="F33:G33"/>
    <mergeCell ref="F36:H36"/>
    <mergeCell ref="B39:B40"/>
    <mergeCell ref="C39:C40"/>
    <mergeCell ref="D39:D40"/>
    <mergeCell ref="F39:G3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84"/>
  <sheetViews>
    <sheetView showGridLines="0" topLeftCell="A83" zoomScaleNormal="100" workbookViewId="0">
      <selection activeCell="A94" sqref="A94"/>
    </sheetView>
  </sheetViews>
  <sheetFormatPr defaultColWidth="8.85546875" defaultRowHeight="12.75"/>
  <cols>
    <col min="1" max="1" width="34.5703125" style="1" customWidth="1"/>
    <col min="2" max="2" width="16" style="1" customWidth="1"/>
    <col min="3" max="3" width="13.140625" style="1" customWidth="1"/>
    <col min="4" max="4" width="15.28515625" style="1" customWidth="1"/>
    <col min="5" max="5" width="18.7109375" style="1" customWidth="1"/>
    <col min="6" max="6" width="16" style="4" customWidth="1"/>
    <col min="7" max="7" width="12.28515625" style="1" customWidth="1"/>
    <col min="8" max="8" width="12.140625" style="1" customWidth="1"/>
    <col min="9" max="9" width="12.85546875" style="1" customWidth="1"/>
    <col min="10" max="10" width="12.28515625" style="1" customWidth="1"/>
    <col min="11" max="11" width="15" style="1" bestFit="1" customWidth="1"/>
    <col min="12" max="12" width="12.28515625" style="1" customWidth="1"/>
    <col min="13" max="13" width="11.5703125" style="1" customWidth="1"/>
    <col min="14" max="14" width="8.85546875" style="1"/>
    <col min="15" max="15" width="110.42578125" style="1" customWidth="1"/>
    <col min="16" max="17" width="12.140625" style="1" bestFit="1" customWidth="1"/>
    <col min="18" max="16384" width="8.85546875" style="1"/>
  </cols>
  <sheetData>
    <row r="1" spans="1:14" s="37" customFormat="1" ht="19.5" customHeight="1">
      <c r="A1" s="37" t="s">
        <v>55</v>
      </c>
      <c r="F1" s="80"/>
    </row>
    <row r="2" spans="1:14" s="36" customFormat="1" ht="12.75" customHeight="1">
      <c r="F2" s="59"/>
    </row>
    <row r="3" spans="1:14" s="5" customFormat="1" ht="14.1" customHeight="1">
      <c r="A3" s="5" t="s">
        <v>54</v>
      </c>
      <c r="F3" s="81"/>
    </row>
    <row r="4" spans="1:14" s="36" customFormat="1" ht="12.75" customHeight="1">
      <c r="A4" s="111"/>
      <c r="B4" s="111"/>
      <c r="C4" s="111"/>
      <c r="D4" s="111"/>
      <c r="E4" s="111"/>
      <c r="F4" s="59"/>
    </row>
    <row r="5" spans="1:14" ht="12.75" customHeight="1">
      <c r="A5" s="633" t="s">
        <v>3</v>
      </c>
      <c r="B5" s="633"/>
      <c r="C5" s="633"/>
      <c r="D5" s="633"/>
      <c r="E5" s="4" t="s">
        <v>2</v>
      </c>
      <c r="F5" s="92" t="s">
        <v>330</v>
      </c>
      <c r="G5" s="93"/>
      <c r="H5" s="93"/>
      <c r="I5" s="93"/>
      <c r="J5" s="93"/>
      <c r="K5" s="93"/>
      <c r="L5" s="93"/>
      <c r="M5" s="93"/>
      <c r="N5" s="43"/>
    </row>
    <row r="6" spans="1:14" ht="12.75" customHeight="1">
      <c r="A6" s="128"/>
      <c r="B6" s="128"/>
      <c r="C6" s="128"/>
      <c r="D6" s="128"/>
      <c r="E6" s="3"/>
      <c r="G6" s="43"/>
      <c r="H6" s="43"/>
      <c r="I6" s="43"/>
      <c r="J6" s="43"/>
      <c r="K6" s="43"/>
    </row>
    <row r="7" spans="1:14" ht="12.75" customHeight="1">
      <c r="A7" s="129" t="s">
        <v>53</v>
      </c>
      <c r="B7" s="129"/>
      <c r="C7" s="129"/>
      <c r="D7" s="129"/>
      <c r="E7" s="130"/>
      <c r="G7" s="8"/>
      <c r="H7" s="2"/>
      <c r="I7" s="2"/>
    </row>
    <row r="8" spans="1:14" ht="12.75" customHeight="1">
      <c r="A8" s="126" t="s">
        <v>52</v>
      </c>
      <c r="B8" s="129"/>
      <c r="C8" s="129"/>
      <c r="D8" s="129"/>
      <c r="E8" s="130"/>
      <c r="G8" s="8"/>
      <c r="H8" s="2"/>
      <c r="I8" s="2"/>
    </row>
    <row r="9" spans="1:14" ht="12.75" customHeight="1">
      <c r="A9" s="129"/>
      <c r="B9" s="131" t="s">
        <v>51</v>
      </c>
      <c r="C9" s="131"/>
      <c r="D9" s="131"/>
      <c r="E9" s="122" t="s">
        <v>1</v>
      </c>
      <c r="F9" s="167">
        <v>0</v>
      </c>
      <c r="G9" s="1" t="s">
        <v>2611</v>
      </c>
    </row>
    <row r="10" spans="1:14" ht="12.75" customHeight="1">
      <c r="A10" s="129"/>
      <c r="B10" s="131" t="s">
        <v>50</v>
      </c>
      <c r="C10" s="131"/>
      <c r="D10" s="131"/>
      <c r="E10" s="122" t="s">
        <v>1</v>
      </c>
      <c r="F10" s="167">
        <v>0</v>
      </c>
      <c r="G10" s="1" t="s">
        <v>2611</v>
      </c>
    </row>
    <row r="11" spans="1:14" ht="12.75" customHeight="1">
      <c r="A11" s="129"/>
      <c r="B11" s="131" t="s">
        <v>49</v>
      </c>
      <c r="C11" s="131"/>
      <c r="D11" s="131"/>
      <c r="E11" s="122" t="s">
        <v>1</v>
      </c>
      <c r="F11" s="167">
        <v>1</v>
      </c>
      <c r="G11" s="1" t="s">
        <v>2611</v>
      </c>
    </row>
    <row r="12" spans="1:14" ht="12.75" customHeight="1">
      <c r="A12" s="129"/>
      <c r="B12" s="131" t="s">
        <v>48</v>
      </c>
      <c r="C12" s="131"/>
      <c r="D12" s="131"/>
      <c r="E12" s="122" t="s">
        <v>1</v>
      </c>
      <c r="F12" s="167">
        <v>1</v>
      </c>
      <c r="G12" s="1" t="s">
        <v>2611</v>
      </c>
    </row>
    <row r="13" spans="1:14" ht="12.75" customHeight="1">
      <c r="A13" s="129"/>
      <c r="B13" s="131" t="s">
        <v>47</v>
      </c>
      <c r="C13" s="131"/>
      <c r="D13" s="131"/>
      <c r="E13" s="122" t="s">
        <v>1</v>
      </c>
      <c r="F13" s="167">
        <v>1</v>
      </c>
      <c r="G13" s="1" t="s">
        <v>2611</v>
      </c>
    </row>
    <row r="14" spans="1:14" ht="12.75" customHeight="1">
      <c r="A14" s="129"/>
      <c r="B14" s="131" t="s">
        <v>46</v>
      </c>
      <c r="C14" s="131"/>
      <c r="D14" s="131"/>
      <c r="E14" s="122" t="s">
        <v>1</v>
      </c>
      <c r="F14" s="167"/>
    </row>
    <row r="15" spans="1:14" ht="12.75" customHeight="1">
      <c r="A15" s="129"/>
      <c r="B15" s="130" t="s">
        <v>45</v>
      </c>
      <c r="C15" s="131"/>
      <c r="D15" s="131"/>
      <c r="E15" s="122" t="s">
        <v>1</v>
      </c>
      <c r="F15" s="167"/>
    </row>
    <row r="16" spans="1:14" ht="12.75" customHeight="1">
      <c r="A16" s="129"/>
      <c r="B16" s="129"/>
      <c r="C16" s="129"/>
      <c r="D16" s="129"/>
      <c r="E16" s="125"/>
      <c r="F16" s="98"/>
    </row>
    <row r="17" spans="1:8" ht="12.75" customHeight="1">
      <c r="A17" s="129" t="s">
        <v>44</v>
      </c>
      <c r="B17" s="129"/>
      <c r="C17" s="129"/>
      <c r="D17" s="129"/>
      <c r="E17" s="122"/>
      <c r="F17" s="98"/>
    </row>
    <row r="18" spans="1:8" ht="12.75" customHeight="1">
      <c r="A18" s="129"/>
      <c r="B18" s="129" t="s">
        <v>43</v>
      </c>
      <c r="C18" s="129"/>
      <c r="D18" s="129"/>
      <c r="E18" s="122" t="s">
        <v>1</v>
      </c>
      <c r="F18" s="168" t="s">
        <v>431</v>
      </c>
    </row>
    <row r="19" spans="1:8" ht="12.75" customHeight="1">
      <c r="A19" s="129"/>
      <c r="B19" s="129" t="s">
        <v>42</v>
      </c>
      <c r="C19" s="129"/>
      <c r="D19" s="129"/>
      <c r="E19" s="122" t="s">
        <v>1</v>
      </c>
      <c r="F19" s="168" t="s">
        <v>328</v>
      </c>
    </row>
    <row r="20" spans="1:8" ht="12.75" customHeight="1">
      <c r="A20" s="129"/>
      <c r="B20" s="129" t="s">
        <v>41</v>
      </c>
      <c r="C20" s="129"/>
      <c r="D20" s="129"/>
      <c r="E20" s="122" t="s">
        <v>40</v>
      </c>
      <c r="F20" s="169"/>
      <c r="G20" s="60"/>
    </row>
    <row r="21" spans="1:8" ht="12.75" customHeight="1">
      <c r="A21" s="129"/>
      <c r="B21" s="129" t="s">
        <v>39</v>
      </c>
      <c r="C21" s="129"/>
      <c r="D21" s="129"/>
      <c r="E21" s="122" t="s">
        <v>38</v>
      </c>
      <c r="F21" s="169">
        <v>7700</v>
      </c>
      <c r="G21" s="60" t="s">
        <v>2613</v>
      </c>
    </row>
    <row r="22" spans="1:8" ht="12.75" customHeight="1">
      <c r="A22" s="129"/>
      <c r="B22" s="129" t="s">
        <v>37</v>
      </c>
      <c r="C22" s="129"/>
      <c r="D22" s="129"/>
      <c r="E22" s="122" t="s">
        <v>36</v>
      </c>
      <c r="F22" s="169">
        <v>589266.27397260279</v>
      </c>
      <c r="G22" s="60" t="s">
        <v>2612</v>
      </c>
      <c r="H22" s="72"/>
    </row>
    <row r="23" spans="1:8" ht="12.75" customHeight="1">
      <c r="A23" s="129"/>
      <c r="B23" s="129" t="s">
        <v>35</v>
      </c>
      <c r="C23" s="129"/>
      <c r="D23" s="129"/>
      <c r="E23" s="122" t="s">
        <v>11</v>
      </c>
      <c r="F23" s="169">
        <v>1589</v>
      </c>
      <c r="G23" s="60" t="s">
        <v>2612</v>
      </c>
    </row>
    <row r="24" spans="1:8" ht="12.75" customHeight="1">
      <c r="A24" s="129"/>
      <c r="B24" s="129" t="s">
        <v>410</v>
      </c>
      <c r="C24" s="129"/>
      <c r="D24" s="129"/>
      <c r="E24" s="122" t="s">
        <v>11</v>
      </c>
      <c r="F24" s="169">
        <v>855</v>
      </c>
      <c r="G24" s="60" t="s">
        <v>2612</v>
      </c>
    </row>
    <row r="25" spans="1:8" ht="12.75" customHeight="1">
      <c r="A25" s="129"/>
      <c r="B25" s="129" t="s">
        <v>411</v>
      </c>
      <c r="C25" s="129"/>
      <c r="D25" s="129"/>
      <c r="E25" s="122" t="s">
        <v>276</v>
      </c>
      <c r="F25" s="170"/>
      <c r="G25" s="60"/>
    </row>
    <row r="26" spans="1:8" ht="12.75" customHeight="1">
      <c r="A26" s="129"/>
      <c r="B26" s="129" t="s">
        <v>412</v>
      </c>
      <c r="C26" s="129"/>
      <c r="D26" s="129"/>
      <c r="E26" s="122" t="s">
        <v>413</v>
      </c>
      <c r="F26" s="169"/>
      <c r="G26" s="60"/>
    </row>
    <row r="27" spans="1:8" ht="12.75" customHeight="1">
      <c r="A27" s="129"/>
      <c r="B27" s="129" t="s">
        <v>277</v>
      </c>
      <c r="C27" s="129"/>
      <c r="D27" s="129"/>
      <c r="E27" s="122" t="s">
        <v>34</v>
      </c>
      <c r="F27" s="169">
        <v>3200</v>
      </c>
      <c r="G27" s="60" t="s">
        <v>2613</v>
      </c>
    </row>
    <row r="28" spans="1:8" ht="12.75" customHeight="1">
      <c r="A28" s="129"/>
      <c r="B28" s="129"/>
      <c r="C28" s="129"/>
      <c r="D28" s="129"/>
      <c r="E28" s="122"/>
      <c r="F28" s="98"/>
    </row>
    <row r="29" spans="1:8" ht="12.75" customHeight="1">
      <c r="A29" s="129" t="s">
        <v>33</v>
      </c>
      <c r="B29" s="129"/>
      <c r="C29" s="129"/>
      <c r="D29" s="129"/>
      <c r="E29" s="122"/>
      <c r="F29" s="98"/>
    </row>
    <row r="30" spans="1:8" ht="12.75" customHeight="1">
      <c r="A30" s="129"/>
      <c r="B30" s="129" t="s">
        <v>32</v>
      </c>
      <c r="C30" s="129"/>
      <c r="D30" s="129"/>
      <c r="E30" s="122" t="s">
        <v>31</v>
      </c>
      <c r="F30" s="168">
        <v>28.3</v>
      </c>
      <c r="G30" s="1" t="s">
        <v>2649</v>
      </c>
    </row>
    <row r="31" spans="1:8" ht="12.75" customHeight="1">
      <c r="A31" s="129"/>
      <c r="B31" s="123" t="s">
        <v>30</v>
      </c>
      <c r="C31" s="129"/>
      <c r="D31" s="129"/>
      <c r="E31" s="122"/>
      <c r="F31" s="99"/>
    </row>
    <row r="32" spans="1:8" ht="12.75" customHeight="1">
      <c r="A32" s="129"/>
      <c r="B32" s="130"/>
      <c r="C32" s="130"/>
      <c r="D32" s="129" t="s">
        <v>29</v>
      </c>
      <c r="E32" s="122" t="s">
        <v>24</v>
      </c>
      <c r="F32" s="76"/>
    </row>
    <row r="33" spans="1:8" ht="12.75" customHeight="1">
      <c r="A33" s="129"/>
      <c r="B33" s="137"/>
      <c r="C33" s="130"/>
      <c r="D33" s="129" t="s">
        <v>28</v>
      </c>
      <c r="E33" s="122" t="s">
        <v>24</v>
      </c>
      <c r="F33" s="76"/>
      <c r="G33" s="60"/>
    </row>
    <row r="34" spans="1:8" ht="12.75" customHeight="1">
      <c r="A34" s="129"/>
      <c r="B34" s="138"/>
      <c r="C34" s="130"/>
      <c r="D34" s="129" t="s">
        <v>27</v>
      </c>
      <c r="E34" s="122" t="s">
        <v>24</v>
      </c>
      <c r="F34" s="76"/>
    </row>
    <row r="35" spans="1:8" ht="12.75" customHeight="1">
      <c r="A35" s="129"/>
      <c r="B35" s="138"/>
      <c r="C35" s="130"/>
      <c r="D35" s="129" t="s">
        <v>26</v>
      </c>
      <c r="E35" s="122" t="s">
        <v>24</v>
      </c>
      <c r="F35" s="76"/>
    </row>
    <row r="36" spans="1:8" ht="12.75" customHeight="1">
      <c r="A36" s="129"/>
      <c r="B36" s="138"/>
      <c r="C36" s="130"/>
      <c r="D36" s="129" t="s">
        <v>25</v>
      </c>
      <c r="E36" s="122" t="s">
        <v>24</v>
      </c>
      <c r="F36" s="76"/>
    </row>
    <row r="37" spans="1:8" ht="12.75" customHeight="1">
      <c r="A37" s="129"/>
      <c r="B37" s="129"/>
      <c r="C37" s="130"/>
      <c r="D37" s="129" t="s">
        <v>424</v>
      </c>
      <c r="E37" s="122" t="s">
        <v>24</v>
      </c>
      <c r="F37" s="76"/>
    </row>
    <row r="38" spans="1:8" ht="12.75" customHeight="1">
      <c r="A38" s="129"/>
      <c r="B38" s="129"/>
      <c r="C38" s="130"/>
      <c r="D38" s="129" t="s">
        <v>425</v>
      </c>
      <c r="E38" s="122" t="s">
        <v>24</v>
      </c>
      <c r="F38" s="76"/>
    </row>
    <row r="39" spans="1:8" ht="12.75" customHeight="1">
      <c r="A39" s="129"/>
      <c r="B39" s="129"/>
      <c r="C39" s="130"/>
      <c r="D39" s="129"/>
      <c r="E39" s="122"/>
      <c r="F39" s="99"/>
    </row>
    <row r="40" spans="1:8" ht="12.75" customHeight="1">
      <c r="A40" s="129" t="s">
        <v>23</v>
      </c>
      <c r="B40" s="129"/>
      <c r="C40" s="129"/>
      <c r="D40" s="129"/>
      <c r="E40" s="122"/>
      <c r="F40" s="99"/>
    </row>
    <row r="41" spans="1:8" ht="12.75" customHeight="1">
      <c r="A41" s="126" t="s">
        <v>22</v>
      </c>
      <c r="B41" s="129"/>
      <c r="C41" s="129"/>
      <c r="D41" s="129"/>
      <c r="E41" s="122"/>
      <c r="F41" s="99"/>
    </row>
    <row r="42" spans="1:8" ht="12.75" customHeight="1">
      <c r="A42" s="129"/>
      <c r="B42" s="129" t="s">
        <v>21</v>
      </c>
      <c r="C42" s="129"/>
      <c r="D42" s="129"/>
      <c r="E42" s="122" t="s">
        <v>7</v>
      </c>
      <c r="F42" s="518">
        <v>14351</v>
      </c>
      <c r="G42" s="60" t="s">
        <v>10326</v>
      </c>
      <c r="H42" s="72"/>
    </row>
    <row r="43" spans="1:8" ht="12.75" customHeight="1">
      <c r="A43" s="129"/>
      <c r="B43" s="129" t="s">
        <v>20</v>
      </c>
      <c r="C43" s="129"/>
      <c r="D43" s="129"/>
      <c r="E43" s="122" t="s">
        <v>18</v>
      </c>
      <c r="F43" s="46">
        <v>3.37</v>
      </c>
      <c r="G43" s="60" t="s">
        <v>2612</v>
      </c>
    </row>
    <row r="44" spans="1:8" ht="12.75" customHeight="1">
      <c r="A44" s="129"/>
      <c r="B44" s="123" t="s">
        <v>19</v>
      </c>
      <c r="C44" s="129"/>
      <c r="D44" s="129"/>
      <c r="E44" s="122" t="s">
        <v>18</v>
      </c>
      <c r="F44" s="38">
        <v>5</v>
      </c>
      <c r="G44" s="60" t="s">
        <v>2612</v>
      </c>
    </row>
    <row r="45" spans="1:8" ht="12.75" customHeight="1">
      <c r="A45" s="129"/>
      <c r="B45" s="123" t="s">
        <v>17</v>
      </c>
      <c r="C45" s="129"/>
      <c r="D45" s="129"/>
      <c r="E45" s="122" t="s">
        <v>333</v>
      </c>
      <c r="F45" s="172">
        <v>1000</v>
      </c>
      <c r="G45" s="1" t="s">
        <v>2610</v>
      </c>
    </row>
    <row r="46" spans="1:8" ht="12.75" customHeight="1">
      <c r="A46" s="129"/>
      <c r="B46" s="123" t="s">
        <v>16</v>
      </c>
      <c r="C46" s="129"/>
      <c r="D46" s="129"/>
      <c r="E46" s="122" t="s">
        <v>7</v>
      </c>
      <c r="F46" s="61"/>
    </row>
    <row r="47" spans="1:8" ht="12.75" customHeight="1">
      <c r="A47" s="129"/>
      <c r="B47" s="123" t="s">
        <v>15</v>
      </c>
      <c r="C47" s="129"/>
      <c r="D47" s="129"/>
      <c r="E47" s="122" t="s">
        <v>14</v>
      </c>
      <c r="F47" s="61"/>
    </row>
    <row r="48" spans="1:8" ht="12.75" customHeight="1">
      <c r="A48" s="129"/>
      <c r="B48" s="123" t="s">
        <v>13</v>
      </c>
      <c r="C48" s="129"/>
      <c r="D48" s="129"/>
      <c r="E48" s="122" t="s">
        <v>11</v>
      </c>
      <c r="F48" s="173">
        <v>1</v>
      </c>
      <c r="G48" s="1" t="s">
        <v>186</v>
      </c>
    </row>
    <row r="49" spans="1:7" ht="12.75" customHeight="1">
      <c r="A49" s="129"/>
      <c r="B49" s="123" t="s">
        <v>12</v>
      </c>
      <c r="C49" s="129"/>
      <c r="D49" s="129"/>
      <c r="E49" s="122" t="s">
        <v>11</v>
      </c>
      <c r="F49" s="174">
        <v>-1</v>
      </c>
      <c r="G49" s="115" t="s">
        <v>374</v>
      </c>
    </row>
    <row r="50" spans="1:7" ht="12.75" customHeight="1">
      <c r="A50" s="129"/>
      <c r="B50" s="123" t="s">
        <v>414</v>
      </c>
      <c r="C50" s="129"/>
      <c r="D50" s="129"/>
      <c r="E50" s="122" t="s">
        <v>11</v>
      </c>
      <c r="F50" s="171"/>
      <c r="G50" s="60"/>
    </row>
    <row r="51" spans="1:7" ht="12.75" customHeight="1">
      <c r="A51" s="129"/>
      <c r="B51" s="123" t="s">
        <v>415</v>
      </c>
      <c r="C51" s="129"/>
      <c r="D51" s="129"/>
      <c r="E51" s="122" t="s">
        <v>11</v>
      </c>
      <c r="F51" s="171"/>
      <c r="G51" s="60"/>
    </row>
    <row r="52" spans="1:7" ht="12.75" customHeight="1">
      <c r="A52" s="129"/>
      <c r="B52" s="129"/>
      <c r="C52" s="129"/>
      <c r="D52" s="129"/>
      <c r="E52" s="122"/>
      <c r="F52" s="99"/>
    </row>
    <row r="53" spans="1:7" ht="12.75" customHeight="1">
      <c r="A53" s="129" t="s">
        <v>10</v>
      </c>
      <c r="B53" s="129"/>
      <c r="C53" s="129"/>
      <c r="D53" s="129"/>
      <c r="E53" s="122"/>
      <c r="F53" s="99"/>
    </row>
    <row r="54" spans="1:7" ht="12.75" customHeight="1">
      <c r="A54" s="129"/>
      <c r="B54" s="129" t="s">
        <v>9</v>
      </c>
      <c r="C54" s="129"/>
      <c r="D54" s="129"/>
      <c r="E54" s="122" t="s">
        <v>1</v>
      </c>
      <c r="F54" s="172">
        <v>1</v>
      </c>
      <c r="G54" s="1" t="s">
        <v>334</v>
      </c>
    </row>
    <row r="55" spans="1:7" ht="12.75" customHeight="1">
      <c r="A55" s="129"/>
      <c r="B55" s="129" t="s">
        <v>8</v>
      </c>
      <c r="C55" s="129"/>
      <c r="D55" s="129"/>
      <c r="E55" s="122" t="s">
        <v>1</v>
      </c>
      <c r="F55" s="172">
        <v>0</v>
      </c>
      <c r="G55" s="1" t="s">
        <v>334</v>
      </c>
    </row>
    <row r="56" spans="1:7" ht="12.75" customHeight="1">
      <c r="A56" s="129"/>
      <c r="B56" s="129" t="s">
        <v>389</v>
      </c>
      <c r="C56" s="129"/>
      <c r="D56" s="129"/>
      <c r="E56" s="122" t="s">
        <v>1</v>
      </c>
      <c r="F56" s="172">
        <v>0</v>
      </c>
      <c r="G56" s="1" t="s">
        <v>334</v>
      </c>
    </row>
    <row r="57" spans="1:7" ht="12.75" customHeight="1">
      <c r="A57" s="129"/>
      <c r="B57" s="129" t="s">
        <v>390</v>
      </c>
      <c r="C57" s="129"/>
      <c r="D57" s="129"/>
      <c r="E57" s="122" t="s">
        <v>1</v>
      </c>
      <c r="F57" s="61"/>
    </row>
    <row r="58" spans="1:7" ht="12.75" customHeight="1">
      <c r="A58" s="129"/>
      <c r="B58" s="129" t="s">
        <v>391</v>
      </c>
      <c r="C58" s="129"/>
      <c r="D58" s="129"/>
      <c r="E58" s="122" t="s">
        <v>1</v>
      </c>
      <c r="F58" s="61"/>
    </row>
    <row r="59" spans="1:7" ht="12.75" customHeight="1">
      <c r="A59" s="129"/>
      <c r="B59" s="123" t="s">
        <v>392</v>
      </c>
      <c r="C59" s="129"/>
      <c r="D59" s="129"/>
      <c r="E59" s="122" t="s">
        <v>7</v>
      </c>
      <c r="F59" s="173">
        <v>42.7</v>
      </c>
      <c r="G59" s="1" t="s">
        <v>10260</v>
      </c>
    </row>
    <row r="60" spans="1:7" ht="12.75" customHeight="1">
      <c r="A60" s="129"/>
      <c r="B60" s="123" t="s">
        <v>393</v>
      </c>
      <c r="C60" s="129"/>
      <c r="D60" s="129"/>
      <c r="E60" s="122" t="s">
        <v>7</v>
      </c>
      <c r="F60" s="171"/>
    </row>
    <row r="61" spans="1:7" ht="12.75" customHeight="1">
      <c r="A61" s="129"/>
      <c r="B61" s="123" t="s">
        <v>394</v>
      </c>
      <c r="C61" s="129"/>
      <c r="D61" s="129"/>
      <c r="E61" s="122" t="s">
        <v>11</v>
      </c>
      <c r="F61" s="171"/>
    </row>
    <row r="62" spans="1:7" ht="12.75" customHeight="1">
      <c r="A62" s="129"/>
      <c r="B62" s="123"/>
      <c r="C62" s="129"/>
      <c r="D62" s="129"/>
      <c r="E62" s="122"/>
      <c r="F62" s="100"/>
    </row>
    <row r="63" spans="1:7" ht="12.75" customHeight="1">
      <c r="A63" s="129" t="s">
        <v>416</v>
      </c>
      <c r="B63" s="123"/>
      <c r="C63" s="129"/>
      <c r="D63" s="129"/>
      <c r="E63" s="122"/>
      <c r="F63" s="101"/>
    </row>
    <row r="64" spans="1:7" ht="12.75" customHeight="1">
      <c r="A64" s="129"/>
      <c r="B64" s="147" t="s">
        <v>6</v>
      </c>
      <c r="C64" s="129"/>
      <c r="D64" s="129"/>
      <c r="E64" s="122"/>
      <c r="F64" s="102"/>
    </row>
    <row r="65" spans="1:7" ht="12.75" customHeight="1">
      <c r="A65" s="129"/>
      <c r="B65" s="147"/>
      <c r="C65" s="147" t="s">
        <v>417</v>
      </c>
      <c r="D65" s="129"/>
      <c r="E65" s="122" t="s">
        <v>1</v>
      </c>
      <c r="F65" s="175">
        <v>1</v>
      </c>
      <c r="G65" s="1" t="s">
        <v>10228</v>
      </c>
    </row>
    <row r="66" spans="1:7" ht="12.75" customHeight="1">
      <c r="A66" s="129"/>
      <c r="B66" s="147"/>
      <c r="C66" s="147" t="s">
        <v>418</v>
      </c>
      <c r="D66" s="129"/>
      <c r="E66" s="122" t="s">
        <v>1</v>
      </c>
      <c r="F66" s="172">
        <v>0</v>
      </c>
    </row>
    <row r="67" spans="1:7" ht="12.75" customHeight="1">
      <c r="A67" s="129"/>
      <c r="B67" s="147"/>
      <c r="C67" s="147" t="s">
        <v>419</v>
      </c>
      <c r="D67" s="129"/>
      <c r="E67" s="122" t="s">
        <v>1</v>
      </c>
      <c r="F67" s="172">
        <v>0</v>
      </c>
    </row>
    <row r="68" spans="1:7" ht="12.75" customHeight="1">
      <c r="A68" s="129"/>
      <c r="B68" s="147" t="s">
        <v>5</v>
      </c>
      <c r="C68" s="147"/>
      <c r="D68" s="129"/>
      <c r="E68" s="122"/>
      <c r="F68" s="103"/>
    </row>
    <row r="69" spans="1:7" ht="12.75" customHeight="1">
      <c r="A69" s="129"/>
      <c r="B69" s="147"/>
      <c r="C69" s="147" t="s">
        <v>420</v>
      </c>
      <c r="D69" s="129"/>
      <c r="E69" s="122" t="s">
        <v>1</v>
      </c>
      <c r="F69" s="61"/>
    </row>
    <row r="70" spans="1:7" ht="12.75" customHeight="1">
      <c r="A70" s="129"/>
      <c r="B70" s="147"/>
      <c r="C70" s="147" t="s">
        <v>421</v>
      </c>
      <c r="D70" s="129"/>
      <c r="E70" s="122" t="s">
        <v>1</v>
      </c>
      <c r="F70" s="73"/>
    </row>
    <row r="71" spans="1:7" ht="12.75" customHeight="1">
      <c r="A71" s="129"/>
      <c r="B71" s="147"/>
      <c r="C71" s="147" t="s">
        <v>422</v>
      </c>
      <c r="D71" s="129"/>
      <c r="E71" s="122" t="s">
        <v>1</v>
      </c>
      <c r="F71" s="61"/>
    </row>
    <row r="72" spans="1:7" ht="12.75" customHeight="1">
      <c r="A72" s="151"/>
      <c r="B72" s="152"/>
      <c r="C72" s="152"/>
      <c r="D72" s="151"/>
      <c r="E72" s="124"/>
      <c r="F72" s="104"/>
    </row>
    <row r="73" spans="1:7" ht="12.75" customHeight="1">
      <c r="A73" s="129" t="s">
        <v>395</v>
      </c>
      <c r="B73" s="147"/>
      <c r="C73" s="147"/>
      <c r="D73" s="129"/>
      <c r="E73" s="122" t="s">
        <v>1</v>
      </c>
      <c r="F73" s="160"/>
    </row>
    <row r="74" spans="1:7" ht="12.75" customHeight="1">
      <c r="A74" s="151"/>
      <c r="B74" s="152"/>
      <c r="C74" s="152"/>
      <c r="D74" s="151"/>
      <c r="E74" s="124"/>
      <c r="F74" s="105"/>
    </row>
    <row r="75" spans="1:7" ht="12.75" customHeight="1">
      <c r="A75" s="151" t="s">
        <v>396</v>
      </c>
      <c r="B75" s="152"/>
      <c r="C75" s="151"/>
      <c r="D75" s="151"/>
      <c r="E75" s="124"/>
      <c r="F75" s="105"/>
    </row>
    <row r="76" spans="1:7" ht="12.75" customHeight="1">
      <c r="A76" s="151"/>
      <c r="B76" s="155" t="s">
        <v>397</v>
      </c>
      <c r="C76" s="151"/>
      <c r="D76" s="151"/>
      <c r="E76" s="124"/>
      <c r="F76" s="106"/>
    </row>
    <row r="77" spans="1:7" ht="12.75" customHeight="1">
      <c r="A77" s="129"/>
      <c r="B77" s="123"/>
      <c r="C77" s="129" t="s">
        <v>398</v>
      </c>
      <c r="D77" s="129"/>
      <c r="E77" s="122" t="s">
        <v>11</v>
      </c>
      <c r="F77" s="61">
        <v>1</v>
      </c>
    </row>
    <row r="78" spans="1:7" ht="12.75" customHeight="1">
      <c r="A78" s="129"/>
      <c r="B78" s="123"/>
      <c r="C78" s="129" t="s">
        <v>399</v>
      </c>
      <c r="D78" s="129"/>
      <c r="E78" s="122" t="s">
        <v>11</v>
      </c>
      <c r="F78" s="73">
        <v>0</v>
      </c>
    </row>
    <row r="79" spans="1:7" ht="12.75" customHeight="1">
      <c r="A79" s="129"/>
      <c r="B79" s="123"/>
      <c r="C79" s="129" t="s">
        <v>400</v>
      </c>
      <c r="D79" s="129"/>
      <c r="E79" s="122" t="s">
        <v>11</v>
      </c>
      <c r="F79" s="73">
        <v>1</v>
      </c>
    </row>
    <row r="80" spans="1:7" ht="12.75" customHeight="1">
      <c r="A80" s="129"/>
      <c r="B80" s="123"/>
      <c r="C80" s="129" t="s">
        <v>401</v>
      </c>
      <c r="D80" s="129"/>
      <c r="E80" s="122" t="s">
        <v>11</v>
      </c>
      <c r="F80" s="61">
        <v>0</v>
      </c>
    </row>
    <row r="81" spans="1:7" ht="12.75" customHeight="1">
      <c r="A81" s="129"/>
      <c r="B81" s="155" t="s">
        <v>402</v>
      </c>
      <c r="C81" s="151"/>
      <c r="D81" s="151"/>
      <c r="E81" s="124"/>
      <c r="F81" s="107"/>
    </row>
    <row r="82" spans="1:7" ht="12.75" customHeight="1">
      <c r="A82" s="129"/>
      <c r="B82" s="123"/>
      <c r="C82" s="129" t="s">
        <v>403</v>
      </c>
      <c r="D82" s="129"/>
      <c r="E82" s="122" t="s">
        <v>4</v>
      </c>
      <c r="F82" s="73">
        <v>2364</v>
      </c>
      <c r="G82" s="1" t="s">
        <v>188</v>
      </c>
    </row>
    <row r="83" spans="1:7" ht="12.75" customHeight="1">
      <c r="A83" s="129"/>
      <c r="B83" s="123"/>
      <c r="C83" s="129" t="s">
        <v>404</v>
      </c>
      <c r="D83" s="129"/>
      <c r="E83" s="122" t="s">
        <v>4</v>
      </c>
      <c r="F83" s="73">
        <v>0</v>
      </c>
    </row>
    <row r="84" spans="1:7" ht="12.75" customHeight="1">
      <c r="A84" s="129"/>
      <c r="B84" s="123"/>
      <c r="C84" s="129" t="s">
        <v>405</v>
      </c>
      <c r="D84" s="129"/>
      <c r="E84" s="122" t="s">
        <v>4</v>
      </c>
      <c r="F84" s="61">
        <v>800</v>
      </c>
      <c r="G84" t="s">
        <v>187</v>
      </c>
    </row>
    <row r="85" spans="1:7" ht="12.75" customHeight="1">
      <c r="A85" s="129"/>
      <c r="B85" s="123"/>
      <c r="C85" s="129" t="s">
        <v>406</v>
      </c>
      <c r="D85" s="129"/>
      <c r="E85" s="122" t="s">
        <v>4</v>
      </c>
      <c r="F85" s="61">
        <v>0</v>
      </c>
    </row>
    <row r="86" spans="1:7" ht="12.75" customHeight="1">
      <c r="A86" s="129"/>
      <c r="B86" s="123" t="s">
        <v>407</v>
      </c>
      <c r="C86" s="129"/>
      <c r="D86" s="129"/>
      <c r="E86" s="122" t="s">
        <v>408</v>
      </c>
      <c r="F86" s="61"/>
    </row>
    <row r="87" spans="1:7" ht="12.75" customHeight="1">
      <c r="A87" s="151"/>
      <c r="B87" s="155"/>
      <c r="C87" s="151"/>
      <c r="D87" s="151"/>
      <c r="E87" s="124"/>
      <c r="F87" s="103"/>
    </row>
    <row r="88" spans="1:7" ht="12.75" customHeight="1">
      <c r="A88" s="129" t="s">
        <v>409</v>
      </c>
      <c r="B88" s="123"/>
      <c r="C88" s="129"/>
      <c r="D88" s="129"/>
      <c r="E88" s="127" t="s">
        <v>423</v>
      </c>
      <c r="F88" s="171"/>
    </row>
    <row r="89" spans="1:7" ht="12.75" customHeight="1">
      <c r="A89" s="129"/>
      <c r="B89" s="9"/>
      <c r="C89" s="8"/>
      <c r="D89" s="8"/>
      <c r="E89" s="8"/>
      <c r="F89" s="82"/>
    </row>
    <row r="90" spans="1:7" ht="12.75" customHeight="1">
      <c r="A90" s="437" t="s">
        <v>2614</v>
      </c>
      <c r="B90" s="9"/>
      <c r="C90" s="8"/>
      <c r="D90" s="8"/>
      <c r="F90" s="82"/>
    </row>
    <row r="91" spans="1:7" ht="12.75" customHeight="1">
      <c r="A91" s="94" t="s">
        <v>10324</v>
      </c>
      <c r="B91" s="9"/>
      <c r="C91" s="8"/>
      <c r="D91" s="8"/>
      <c r="F91" s="82"/>
    </row>
    <row r="92" spans="1:7">
      <c r="A92" s="98" t="s">
        <v>10325</v>
      </c>
      <c r="F92" s="1"/>
    </row>
    <row r="93" spans="1:7">
      <c r="A93" s="98" t="s">
        <v>10392</v>
      </c>
      <c r="F93" s="1"/>
    </row>
    <row r="94" spans="1:7">
      <c r="B94" s="98" t="s">
        <v>10329</v>
      </c>
      <c r="F94" s="1"/>
    </row>
    <row r="95" spans="1:7">
      <c r="B95" s="98" t="s">
        <v>10330</v>
      </c>
      <c r="F95" s="1"/>
    </row>
    <row r="96" spans="1:7">
      <c r="B96" s="98" t="s">
        <v>10327</v>
      </c>
      <c r="F96" s="1"/>
    </row>
    <row r="97" spans="1:14">
      <c r="B97" s="98" t="s">
        <v>10328</v>
      </c>
      <c r="F97" s="1"/>
    </row>
    <row r="98" spans="1:14">
      <c r="B98" s="98" t="s">
        <v>10331</v>
      </c>
      <c r="F98" s="1"/>
    </row>
    <row r="99" spans="1:14">
      <c r="A99" s="98"/>
      <c r="F99" s="1"/>
    </row>
    <row r="100" spans="1:14">
      <c r="A100" s="92" t="s">
        <v>335</v>
      </c>
      <c r="B100" s="108" t="s">
        <v>331</v>
      </c>
      <c r="C100" s="88" t="s">
        <v>56</v>
      </c>
      <c r="D100" s="88" t="s">
        <v>57</v>
      </c>
      <c r="E100" s="88" t="s">
        <v>58</v>
      </c>
      <c r="F100" s="88" t="s">
        <v>59</v>
      </c>
      <c r="G100" s="88" t="s">
        <v>60</v>
      </c>
      <c r="H100" s="88" t="s">
        <v>61</v>
      </c>
      <c r="I100" s="88" t="s">
        <v>62</v>
      </c>
      <c r="J100" s="88" t="s">
        <v>63</v>
      </c>
      <c r="K100" s="83" t="s">
        <v>306</v>
      </c>
    </row>
    <row r="101" spans="1:14">
      <c r="A101" s="3" t="s">
        <v>316</v>
      </c>
      <c r="B101" s="108">
        <f>SUM(C101:J101)</f>
        <v>397</v>
      </c>
      <c r="C101" s="1">
        <v>2</v>
      </c>
      <c r="D101" s="1">
        <v>1</v>
      </c>
      <c r="E101" s="1">
        <v>19</v>
      </c>
      <c r="F101" s="1">
        <v>0</v>
      </c>
      <c r="G101" s="1">
        <v>0</v>
      </c>
      <c r="H101" s="1">
        <v>15</v>
      </c>
      <c r="I101" s="1">
        <v>2</v>
      </c>
      <c r="J101" s="1">
        <v>358</v>
      </c>
      <c r="K101" s="89" t="s">
        <v>320</v>
      </c>
    </row>
    <row r="102" spans="1:14">
      <c r="A102" s="3" t="s">
        <v>317</v>
      </c>
      <c r="B102" s="108">
        <f>SUM(C102:J102)</f>
        <v>1008</v>
      </c>
      <c r="C102" s="1">
        <v>2</v>
      </c>
      <c r="D102" s="1">
        <v>74</v>
      </c>
      <c r="E102" s="1">
        <v>33</v>
      </c>
      <c r="F102" s="1">
        <v>478</v>
      </c>
      <c r="G102" s="1">
        <v>14</v>
      </c>
      <c r="H102" s="1">
        <v>1</v>
      </c>
      <c r="I102" s="1">
        <v>3</v>
      </c>
      <c r="J102" s="1">
        <v>403</v>
      </c>
      <c r="K102" s="89" t="s">
        <v>320</v>
      </c>
    </row>
    <row r="103" spans="1:14">
      <c r="A103" s="3" t="s">
        <v>318</v>
      </c>
      <c r="B103" s="108">
        <f>SUM(C103:J103)</f>
        <v>140</v>
      </c>
      <c r="C103" s="1">
        <v>0</v>
      </c>
      <c r="D103" s="1">
        <v>0</v>
      </c>
      <c r="E103" s="1">
        <v>0</v>
      </c>
      <c r="F103" s="1">
        <v>35</v>
      </c>
      <c r="G103" s="1">
        <v>100</v>
      </c>
      <c r="H103" s="1">
        <v>0</v>
      </c>
      <c r="I103" s="1">
        <v>5</v>
      </c>
      <c r="J103" s="1">
        <v>0</v>
      </c>
      <c r="K103" s="436" t="s">
        <v>320</v>
      </c>
    </row>
    <row r="104" spans="1:14">
      <c r="A104" s="3" t="s">
        <v>319</v>
      </c>
      <c r="B104" s="434">
        <f>(C104*SUM(C101:C103)+D104*SUM(D101:D103)+E104*SUM(E101:E103)+F104*SUM(F101:F103)+G104*SUM(G101:G103)+H104*SUM(H101:H103)+I104*SUM(I101:I103)+J104*SUM(J101:J103))/SUM(C101:J103)</f>
        <v>3209.3527508090615</v>
      </c>
      <c r="C104" s="1">
        <v>3825</v>
      </c>
      <c r="D104" s="1">
        <v>3100</v>
      </c>
      <c r="E104" s="1">
        <v>4250</v>
      </c>
      <c r="F104" s="1">
        <v>2950</v>
      </c>
      <c r="G104" s="1">
        <v>2450</v>
      </c>
      <c r="H104" s="1">
        <v>5100</v>
      </c>
      <c r="I104" s="1">
        <v>2800</v>
      </c>
      <c r="J104" s="1">
        <v>3400</v>
      </c>
      <c r="K104" s="436" t="s">
        <v>320</v>
      </c>
    </row>
    <row r="105" spans="1:14">
      <c r="B105" s="108" t="s">
        <v>332</v>
      </c>
      <c r="F105" s="1"/>
    </row>
    <row r="106" spans="1:14">
      <c r="B106" s="94"/>
      <c r="F106" s="1"/>
    </row>
    <row r="107" spans="1:14">
      <c r="A107" s="435" t="s">
        <v>2609</v>
      </c>
    </row>
    <row r="108" spans="1:14" s="4" customFormat="1">
      <c r="A108" s="249" t="s">
        <v>505</v>
      </c>
      <c r="B108" s="249" t="s">
        <v>506</v>
      </c>
      <c r="C108" s="249" t="s">
        <v>507</v>
      </c>
      <c r="D108" s="249" t="s">
        <v>475</v>
      </c>
      <c r="E108" s="249" t="s">
        <v>508</v>
      </c>
      <c r="F108" s="249" t="s">
        <v>509</v>
      </c>
      <c r="G108" s="249" t="s">
        <v>510</v>
      </c>
      <c r="H108" s="249" t="s">
        <v>511</v>
      </c>
      <c r="I108" s="249" t="s">
        <v>512</v>
      </c>
      <c r="J108" s="249" t="s">
        <v>513</v>
      </c>
      <c r="K108" s="249" t="s">
        <v>514</v>
      </c>
      <c r="L108" s="249"/>
      <c r="M108" s="249"/>
      <c r="N108" s="249"/>
    </row>
    <row r="109" spans="1:14" s="245" customFormat="1">
      <c r="A109" s="179" t="s">
        <v>515</v>
      </c>
      <c r="B109" s="179" t="s">
        <v>56</v>
      </c>
      <c r="C109" s="244">
        <v>0</v>
      </c>
      <c r="D109" s="244">
        <v>330248</v>
      </c>
      <c r="E109" s="244">
        <v>30131</v>
      </c>
      <c r="F109" s="244">
        <v>0</v>
      </c>
      <c r="G109" s="244">
        <v>0</v>
      </c>
      <c r="H109" s="244">
        <v>718</v>
      </c>
      <c r="I109" s="244">
        <v>12905</v>
      </c>
      <c r="J109" s="244">
        <v>403</v>
      </c>
      <c r="K109" s="244">
        <v>374405</v>
      </c>
      <c r="L109" s="250"/>
      <c r="M109" s="250"/>
      <c r="N109" s="250"/>
    </row>
    <row r="110" spans="1:14">
      <c r="A110" s="179" t="s">
        <v>516</v>
      </c>
      <c r="B110" s="179" t="s">
        <v>517</v>
      </c>
      <c r="C110" s="180">
        <v>335161</v>
      </c>
      <c r="D110" s="180">
        <v>0</v>
      </c>
      <c r="E110" s="180">
        <v>215</v>
      </c>
      <c r="F110" s="180">
        <v>0</v>
      </c>
      <c r="G110" s="180">
        <v>0</v>
      </c>
      <c r="H110" s="180">
        <v>102</v>
      </c>
      <c r="I110" s="180">
        <v>0</v>
      </c>
      <c r="J110" s="180">
        <v>0</v>
      </c>
      <c r="K110" s="180">
        <v>335478</v>
      </c>
      <c r="L110" s="253"/>
      <c r="M110" s="253"/>
      <c r="N110" s="253"/>
    </row>
    <row r="111" spans="1:14">
      <c r="A111" s="179" t="s">
        <v>518</v>
      </c>
      <c r="B111" s="179" t="s">
        <v>519</v>
      </c>
      <c r="C111" s="180">
        <v>489967</v>
      </c>
      <c r="D111" s="180">
        <v>30067950</v>
      </c>
      <c r="E111" s="180">
        <v>5744988</v>
      </c>
      <c r="F111" s="180">
        <v>0</v>
      </c>
      <c r="G111" s="180">
        <v>0</v>
      </c>
      <c r="H111" s="180">
        <v>168729</v>
      </c>
      <c r="I111" s="180">
        <v>6630</v>
      </c>
      <c r="J111" s="180">
        <v>161616</v>
      </c>
      <c r="K111" s="180">
        <v>36639880</v>
      </c>
      <c r="L111" s="253"/>
      <c r="M111" s="253"/>
      <c r="N111" s="253"/>
    </row>
    <row r="112" spans="1:14">
      <c r="A112" s="179" t="s">
        <v>515</v>
      </c>
      <c r="B112" s="179" t="s">
        <v>520</v>
      </c>
      <c r="C112" s="180">
        <v>823230</v>
      </c>
      <c r="D112" s="180">
        <v>118688888</v>
      </c>
      <c r="E112" s="180">
        <v>11866838</v>
      </c>
      <c r="F112" s="180">
        <v>275498</v>
      </c>
      <c r="G112" s="180">
        <v>0</v>
      </c>
      <c r="H112" s="180">
        <v>17185</v>
      </c>
      <c r="I112" s="180">
        <v>68841</v>
      </c>
      <c r="J112" s="180">
        <v>120085</v>
      </c>
      <c r="K112" s="180">
        <v>131860565</v>
      </c>
      <c r="L112" s="253"/>
      <c r="M112" s="253"/>
      <c r="N112" s="253"/>
    </row>
    <row r="113" spans="1:14">
      <c r="A113" s="179" t="s">
        <v>518</v>
      </c>
      <c r="B113" s="179" t="s">
        <v>521</v>
      </c>
      <c r="C113" s="180">
        <v>44589</v>
      </c>
      <c r="D113" s="180">
        <v>23080122</v>
      </c>
      <c r="E113" s="180">
        <v>10321393</v>
      </c>
      <c r="F113" s="180">
        <v>235690</v>
      </c>
      <c r="G113" s="180">
        <v>0</v>
      </c>
      <c r="H113" s="180">
        <v>60814</v>
      </c>
      <c r="I113" s="180">
        <v>3599</v>
      </c>
      <c r="J113" s="180">
        <v>139597</v>
      </c>
      <c r="K113" s="180">
        <v>33885804</v>
      </c>
      <c r="L113" s="253"/>
      <c r="M113" s="253"/>
      <c r="N113" s="253"/>
    </row>
    <row r="114" spans="1:14">
      <c r="A114" s="179" t="s">
        <v>518</v>
      </c>
      <c r="B114" s="179" t="s">
        <v>522</v>
      </c>
      <c r="C114" s="180">
        <v>80470</v>
      </c>
      <c r="D114" s="180">
        <v>48545817</v>
      </c>
      <c r="E114" s="180">
        <v>8014485</v>
      </c>
      <c r="F114" s="180">
        <v>0</v>
      </c>
      <c r="G114" s="180">
        <v>0</v>
      </c>
      <c r="H114" s="180">
        <v>93850</v>
      </c>
      <c r="I114" s="180">
        <v>22530</v>
      </c>
      <c r="J114" s="180">
        <v>234551</v>
      </c>
      <c r="K114" s="180">
        <v>56991703</v>
      </c>
      <c r="L114" s="253"/>
      <c r="M114" s="253"/>
      <c r="N114" s="253"/>
    </row>
    <row r="115" spans="1:14">
      <c r="A115" s="179" t="s">
        <v>518</v>
      </c>
      <c r="B115" s="179" t="s">
        <v>523</v>
      </c>
      <c r="C115" s="180">
        <v>334837</v>
      </c>
      <c r="D115" s="180">
        <v>0</v>
      </c>
      <c r="E115" s="180">
        <v>5694446</v>
      </c>
      <c r="F115" s="180">
        <v>0</v>
      </c>
      <c r="G115" s="180">
        <v>0</v>
      </c>
      <c r="H115" s="180">
        <v>16579</v>
      </c>
      <c r="I115" s="180">
        <v>125</v>
      </c>
      <c r="J115" s="180">
        <v>189490</v>
      </c>
      <c r="K115" s="180">
        <v>6235477</v>
      </c>
      <c r="L115" s="253"/>
      <c r="M115" s="253"/>
      <c r="N115" s="253"/>
    </row>
    <row r="116" spans="1:14">
      <c r="A116" s="179" t="s">
        <v>515</v>
      </c>
      <c r="B116" s="179" t="s">
        <v>524</v>
      </c>
      <c r="C116" s="180">
        <v>0</v>
      </c>
      <c r="D116" s="180">
        <v>2339452</v>
      </c>
      <c r="E116" s="180">
        <v>3386697</v>
      </c>
      <c r="F116" s="180">
        <v>4396</v>
      </c>
      <c r="G116" s="180">
        <v>0</v>
      </c>
      <c r="H116" s="180">
        <v>26616</v>
      </c>
      <c r="I116" s="180">
        <v>7039</v>
      </c>
      <c r="J116" s="180">
        <v>91758</v>
      </c>
      <c r="K116" s="180">
        <v>5855958</v>
      </c>
      <c r="L116" s="253"/>
      <c r="M116" s="253"/>
      <c r="N116" s="253"/>
    </row>
    <row r="117" spans="1:14">
      <c r="A117" s="179" t="s">
        <v>525</v>
      </c>
      <c r="B117" s="179" t="s">
        <v>526</v>
      </c>
      <c r="C117" s="180">
        <v>0</v>
      </c>
      <c r="D117" s="180">
        <v>0</v>
      </c>
      <c r="E117" s="180">
        <v>0</v>
      </c>
      <c r="F117" s="180">
        <v>0</v>
      </c>
      <c r="G117" s="180">
        <v>0</v>
      </c>
      <c r="H117" s="180">
        <v>0</v>
      </c>
      <c r="I117" s="180">
        <v>0</v>
      </c>
      <c r="J117" s="180">
        <v>0</v>
      </c>
      <c r="K117" s="180">
        <v>0</v>
      </c>
      <c r="L117" s="253"/>
      <c r="M117" s="253"/>
      <c r="N117" s="253"/>
    </row>
    <row r="118" spans="1:14">
      <c r="A118" s="179" t="s">
        <v>515</v>
      </c>
      <c r="B118" s="179" t="s">
        <v>61</v>
      </c>
      <c r="C118" s="180">
        <v>0</v>
      </c>
      <c r="D118" s="180">
        <v>170392101</v>
      </c>
      <c r="E118" s="180">
        <v>0</v>
      </c>
      <c r="F118" s="180">
        <v>0</v>
      </c>
      <c r="G118" s="180">
        <v>0</v>
      </c>
      <c r="H118" s="180">
        <v>19903</v>
      </c>
      <c r="I118" s="180">
        <v>40813</v>
      </c>
      <c r="J118" s="180">
        <v>0</v>
      </c>
      <c r="K118" s="180">
        <v>170452817</v>
      </c>
      <c r="L118" s="253"/>
      <c r="M118" s="253"/>
      <c r="N118" s="253"/>
    </row>
    <row r="119" spans="1:14">
      <c r="A119" s="179" t="s">
        <v>527</v>
      </c>
      <c r="B119" s="179" t="s">
        <v>62</v>
      </c>
      <c r="C119" s="180">
        <v>0</v>
      </c>
      <c r="D119" s="180">
        <v>330157</v>
      </c>
      <c r="E119" s="180">
        <v>483945</v>
      </c>
      <c r="F119" s="180">
        <v>1</v>
      </c>
      <c r="G119" s="180">
        <v>2027396</v>
      </c>
      <c r="H119" s="180">
        <v>55</v>
      </c>
      <c r="I119" s="180">
        <v>8931</v>
      </c>
      <c r="J119" s="180">
        <v>1594</v>
      </c>
      <c r="K119" s="180">
        <v>2852079</v>
      </c>
      <c r="L119" s="253"/>
      <c r="M119" s="253"/>
      <c r="N119" s="253"/>
    </row>
    <row r="120" spans="1:14">
      <c r="A120" s="179" t="s">
        <v>515</v>
      </c>
      <c r="B120" s="179" t="s">
        <v>528</v>
      </c>
      <c r="C120" s="180">
        <v>26214169</v>
      </c>
      <c r="D120" s="180">
        <v>2263505885</v>
      </c>
      <c r="E120" s="180">
        <v>67510752</v>
      </c>
      <c r="F120" s="180">
        <v>0</v>
      </c>
      <c r="G120" s="180">
        <v>392398</v>
      </c>
      <c r="H120" s="180">
        <v>21780</v>
      </c>
      <c r="I120" s="180">
        <v>6153</v>
      </c>
      <c r="J120" s="180">
        <v>430041</v>
      </c>
      <c r="K120" s="180">
        <v>2358081178</v>
      </c>
      <c r="L120" s="253"/>
      <c r="M120" s="253"/>
      <c r="N120" s="253"/>
    </row>
    <row r="121" spans="1:14">
      <c r="A121" s="179" t="s">
        <v>515</v>
      </c>
      <c r="B121" s="179" t="s">
        <v>529</v>
      </c>
      <c r="C121" s="180">
        <v>19439968</v>
      </c>
      <c r="D121" s="180">
        <v>61603842</v>
      </c>
      <c r="E121" s="180">
        <v>32456014</v>
      </c>
      <c r="F121" s="180">
        <v>484221</v>
      </c>
      <c r="G121" s="180">
        <v>0</v>
      </c>
      <c r="H121" s="180">
        <v>202989</v>
      </c>
      <c r="I121" s="180">
        <v>230459</v>
      </c>
      <c r="J121" s="180">
        <v>218771</v>
      </c>
      <c r="K121" s="180">
        <v>114636264</v>
      </c>
      <c r="L121" s="253"/>
      <c r="M121" s="253"/>
      <c r="N121" s="253"/>
    </row>
    <row r="122" spans="1:14">
      <c r="A122" s="179" t="s">
        <v>515</v>
      </c>
      <c r="B122" s="179" t="s">
        <v>530</v>
      </c>
      <c r="C122" s="180">
        <v>0</v>
      </c>
      <c r="D122" s="180">
        <v>0</v>
      </c>
      <c r="E122" s="180">
        <v>7991257</v>
      </c>
      <c r="F122" s="180">
        <v>446748</v>
      </c>
      <c r="G122" s="180">
        <v>0</v>
      </c>
      <c r="H122" s="180">
        <v>16105</v>
      </c>
      <c r="I122" s="180">
        <v>108637</v>
      </c>
      <c r="J122" s="180">
        <v>346041</v>
      </c>
      <c r="K122" s="180">
        <v>8908788</v>
      </c>
      <c r="L122" s="253"/>
      <c r="M122" s="253"/>
      <c r="N122" s="253"/>
    </row>
    <row r="123" spans="1:14">
      <c r="A123" s="179" t="s">
        <v>515</v>
      </c>
      <c r="B123" s="179" t="s">
        <v>531</v>
      </c>
      <c r="C123" s="180">
        <v>0</v>
      </c>
      <c r="D123" s="180">
        <v>0</v>
      </c>
      <c r="E123" s="180">
        <v>7973709</v>
      </c>
      <c r="F123" s="180">
        <v>10578</v>
      </c>
      <c r="G123" s="180">
        <v>0</v>
      </c>
      <c r="H123" s="180">
        <v>9141</v>
      </c>
      <c r="I123" s="180">
        <v>35700</v>
      </c>
      <c r="J123" s="180">
        <v>168005</v>
      </c>
      <c r="K123" s="180">
        <v>8197133</v>
      </c>
      <c r="L123" s="253"/>
      <c r="M123" s="253"/>
      <c r="N123" s="253"/>
    </row>
    <row r="124" spans="1:14">
      <c r="A124" s="179" t="s">
        <v>515</v>
      </c>
      <c r="B124" s="179" t="s">
        <v>532</v>
      </c>
      <c r="C124" s="180">
        <v>0</v>
      </c>
      <c r="D124" s="180">
        <v>0</v>
      </c>
      <c r="E124" s="180">
        <v>11008914</v>
      </c>
      <c r="F124" s="180">
        <v>47431</v>
      </c>
      <c r="G124" s="180">
        <v>0</v>
      </c>
      <c r="H124" s="180">
        <v>22069</v>
      </c>
      <c r="I124" s="180">
        <v>37013</v>
      </c>
      <c r="J124" s="180">
        <v>551066</v>
      </c>
      <c r="K124" s="180">
        <v>11666493</v>
      </c>
      <c r="L124" s="253"/>
      <c r="M124" s="253"/>
      <c r="N124" s="253"/>
    </row>
    <row r="125" spans="1:14">
      <c r="A125" s="179" t="s">
        <v>515</v>
      </c>
      <c r="B125" s="179" t="s">
        <v>533</v>
      </c>
      <c r="C125" s="180">
        <v>0</v>
      </c>
      <c r="D125" s="180">
        <v>0</v>
      </c>
      <c r="E125" s="180">
        <v>8322865</v>
      </c>
      <c r="F125" s="180">
        <v>0</v>
      </c>
      <c r="G125" s="180">
        <v>0</v>
      </c>
      <c r="H125" s="180">
        <v>17560</v>
      </c>
      <c r="I125" s="180">
        <v>223246</v>
      </c>
      <c r="J125" s="180">
        <v>534287</v>
      </c>
      <c r="K125" s="180">
        <v>9097958</v>
      </c>
      <c r="L125" s="253"/>
      <c r="M125" s="253"/>
      <c r="N125" s="253"/>
    </row>
    <row r="126" spans="1:14">
      <c r="A126" s="179" t="s">
        <v>515</v>
      </c>
      <c r="B126" s="179" t="s">
        <v>534</v>
      </c>
      <c r="C126" s="180">
        <v>0</v>
      </c>
      <c r="D126" s="180">
        <v>0</v>
      </c>
      <c r="E126" s="180">
        <v>7347656</v>
      </c>
      <c r="F126" s="180">
        <v>0</v>
      </c>
      <c r="G126" s="180">
        <v>0</v>
      </c>
      <c r="H126" s="180">
        <v>40500</v>
      </c>
      <c r="I126" s="180">
        <v>145631</v>
      </c>
      <c r="J126" s="180">
        <v>298700</v>
      </c>
      <c r="K126" s="180">
        <v>7832487</v>
      </c>
      <c r="L126" s="253"/>
      <c r="M126" s="253"/>
      <c r="N126" s="253"/>
    </row>
    <row r="127" spans="1:14">
      <c r="A127" s="179" t="s">
        <v>515</v>
      </c>
      <c r="B127" s="179" t="s">
        <v>535</v>
      </c>
      <c r="C127" s="180">
        <v>0</v>
      </c>
      <c r="D127" s="180">
        <v>0</v>
      </c>
      <c r="E127" s="180">
        <v>5750423</v>
      </c>
      <c r="F127" s="180">
        <v>0</v>
      </c>
      <c r="G127" s="180">
        <v>0</v>
      </c>
      <c r="H127" s="180">
        <v>7179</v>
      </c>
      <c r="I127" s="180">
        <v>1158896</v>
      </c>
      <c r="J127" s="180">
        <v>184099</v>
      </c>
      <c r="K127" s="180">
        <v>7100597</v>
      </c>
      <c r="L127" s="253"/>
      <c r="M127" s="253"/>
      <c r="N127" s="253"/>
    </row>
    <row r="128" spans="1:14">
      <c r="A128" s="179" t="s">
        <v>515</v>
      </c>
      <c r="B128" s="179" t="s">
        <v>536</v>
      </c>
      <c r="C128" s="180">
        <v>877436</v>
      </c>
      <c r="D128" s="180">
        <v>87989346</v>
      </c>
      <c r="E128" s="180">
        <v>9285828</v>
      </c>
      <c r="F128" s="180">
        <v>923217</v>
      </c>
      <c r="G128" s="180">
        <v>15123723</v>
      </c>
      <c r="H128" s="180">
        <v>24664</v>
      </c>
      <c r="I128" s="180">
        <v>54483</v>
      </c>
      <c r="J128" s="180">
        <v>147991</v>
      </c>
      <c r="K128" s="180">
        <v>114426688</v>
      </c>
      <c r="L128" s="253"/>
      <c r="M128" s="253"/>
      <c r="N128" s="253"/>
    </row>
    <row r="129" spans="1:21">
      <c r="A129" s="179" t="s">
        <v>537</v>
      </c>
      <c r="B129" s="179" t="s">
        <v>538</v>
      </c>
      <c r="C129" s="180">
        <v>0</v>
      </c>
      <c r="D129" s="180">
        <v>0</v>
      </c>
      <c r="E129" s="180">
        <v>0</v>
      </c>
      <c r="F129" s="180">
        <v>0</v>
      </c>
      <c r="G129" s="180">
        <v>0</v>
      </c>
      <c r="H129" s="180">
        <v>0</v>
      </c>
      <c r="I129" s="180">
        <v>4</v>
      </c>
      <c r="J129" s="180">
        <v>0</v>
      </c>
      <c r="K129" s="180">
        <v>4</v>
      </c>
      <c r="L129" s="253"/>
      <c r="M129" s="253"/>
      <c r="N129" s="253"/>
    </row>
    <row r="130" spans="1:21">
      <c r="A130" s="179" t="s">
        <v>516</v>
      </c>
      <c r="B130" s="179" t="s">
        <v>539</v>
      </c>
      <c r="C130" s="180">
        <v>1246495</v>
      </c>
      <c r="D130" s="180">
        <v>0</v>
      </c>
      <c r="E130" s="180">
        <v>58320</v>
      </c>
      <c r="F130" s="180">
        <v>0</v>
      </c>
      <c r="G130" s="180">
        <v>0</v>
      </c>
      <c r="H130" s="180">
        <v>0</v>
      </c>
      <c r="I130" s="180">
        <v>0</v>
      </c>
      <c r="J130" s="180">
        <v>0</v>
      </c>
      <c r="K130" s="180">
        <v>1304815</v>
      </c>
      <c r="L130" s="253"/>
      <c r="M130" s="253"/>
      <c r="N130" s="253"/>
    </row>
    <row r="131" spans="1:21">
      <c r="B131" s="179"/>
      <c r="C131" s="180"/>
      <c r="D131" s="180"/>
      <c r="E131" s="180"/>
      <c r="F131" s="180"/>
      <c r="G131" s="180"/>
      <c r="H131" s="180"/>
      <c r="I131" s="180"/>
      <c r="J131" s="180"/>
      <c r="K131" s="180"/>
      <c r="L131" s="253"/>
      <c r="M131" s="253"/>
      <c r="N131" s="253"/>
    </row>
    <row r="132" spans="1:21">
      <c r="A132" s="179"/>
      <c r="B132" s="253"/>
      <c r="C132" s="253">
        <v>49886322</v>
      </c>
      <c r="D132" s="253">
        <v>2806873808</v>
      </c>
      <c r="E132" s="253">
        <v>203248876</v>
      </c>
      <c r="F132" s="253">
        <v>2427780</v>
      </c>
      <c r="G132" s="253">
        <v>17543517</v>
      </c>
      <c r="H132" s="253">
        <v>766538</v>
      </c>
      <c r="I132" s="253">
        <v>2171635</v>
      </c>
      <c r="J132" s="253">
        <v>3818095</v>
      </c>
      <c r="K132" s="253">
        <v>3086736571</v>
      </c>
      <c r="L132" s="253" t="s">
        <v>540</v>
      </c>
      <c r="M132" s="253">
        <v>9184048</v>
      </c>
      <c r="N132" s="253" t="s">
        <v>541</v>
      </c>
    </row>
    <row r="133" spans="1:21">
      <c r="A133" s="253"/>
      <c r="B133" s="253"/>
      <c r="C133" s="251"/>
      <c r="D133" s="254">
        <f>D132/1000/365</f>
        <v>7690.065227397261</v>
      </c>
      <c r="E133" s="254">
        <f>E132/1000/365</f>
        <v>556.84623561643832</v>
      </c>
      <c r="F133" s="251"/>
      <c r="G133" s="251"/>
      <c r="H133" s="251"/>
      <c r="I133" s="251"/>
      <c r="J133" s="251"/>
      <c r="K133" s="341">
        <f>K132*1000/215082190</f>
        <v>14351.428033162578</v>
      </c>
      <c r="L133" s="252"/>
      <c r="M133" s="251"/>
      <c r="N133" s="253"/>
    </row>
    <row r="134" spans="1:21">
      <c r="A134" s="253"/>
      <c r="B134" s="253"/>
      <c r="C134" s="254"/>
      <c r="D134" s="254"/>
      <c r="E134" s="254"/>
      <c r="F134" s="253"/>
      <c r="G134" s="253"/>
      <c r="H134" s="253"/>
      <c r="I134" s="253"/>
      <c r="J134" s="253"/>
      <c r="K134" s="253"/>
      <c r="L134" s="253" t="s">
        <v>542</v>
      </c>
      <c r="M134" s="255">
        <f>M132*1000/215082190</f>
        <v>42.700178940896969</v>
      </c>
      <c r="N134" s="253" t="s">
        <v>543</v>
      </c>
    </row>
    <row r="135" spans="1:21" ht="15">
      <c r="A135" s="253"/>
      <c r="B135" s="181"/>
      <c r="C135" s="182"/>
      <c r="D135" s="182"/>
      <c r="E135" s="182"/>
      <c r="F135" s="181"/>
      <c r="G135" s="181"/>
      <c r="H135" s="181"/>
      <c r="I135" s="181"/>
      <c r="J135" s="181"/>
      <c r="K135" s="181"/>
      <c r="L135" s="183"/>
      <c r="M135" s="184"/>
      <c r="N135" s="181"/>
    </row>
    <row r="136" spans="1:21" ht="15">
      <c r="A136" s="181"/>
      <c r="B136" s="181"/>
      <c r="C136" s="181"/>
      <c r="D136" s="181"/>
      <c r="E136" s="181"/>
      <c r="F136" s="181"/>
      <c r="G136" s="181"/>
      <c r="H136" s="181"/>
      <c r="I136" s="181"/>
      <c r="J136" s="181"/>
      <c r="K136" s="181"/>
      <c r="L136" s="181"/>
      <c r="M136" s="181"/>
      <c r="N136" s="181"/>
    </row>
    <row r="137" spans="1:21">
      <c r="A137" s="177"/>
      <c r="B137" s="177"/>
      <c r="C137" s="177"/>
      <c r="D137" s="177"/>
      <c r="E137" s="177"/>
      <c r="F137" s="178"/>
      <c r="G137" s="177"/>
      <c r="H137" s="177"/>
      <c r="I137" s="177"/>
      <c r="J137" s="177"/>
      <c r="K137" s="177"/>
      <c r="L137" s="177"/>
      <c r="M137" s="177"/>
      <c r="N137" s="177"/>
    </row>
    <row r="138" spans="1:21">
      <c r="A138" s="177"/>
      <c r="B138" s="177"/>
      <c r="C138" s="177"/>
      <c r="D138" s="177"/>
      <c r="E138" s="177"/>
      <c r="F138" s="178"/>
      <c r="G138" s="177"/>
      <c r="H138" s="177"/>
      <c r="I138" s="177"/>
      <c r="J138" s="177"/>
      <c r="K138" s="177"/>
      <c r="L138" s="177"/>
      <c r="M138" s="177"/>
      <c r="N138" s="177"/>
    </row>
    <row r="139" spans="1:21" ht="20.25">
      <c r="A139" s="185"/>
      <c r="B139" s="177"/>
      <c r="C139" s="177"/>
      <c r="D139" s="177"/>
      <c r="E139" s="177"/>
      <c r="F139" s="178"/>
      <c r="G139" s="177"/>
      <c r="H139" s="177"/>
      <c r="I139" s="177"/>
      <c r="J139" s="177"/>
      <c r="K139" s="177"/>
      <c r="L139" s="177"/>
      <c r="M139" s="177"/>
      <c r="N139" s="177"/>
    </row>
    <row r="140" spans="1:21">
      <c r="A140" s="177"/>
      <c r="B140" s="187"/>
      <c r="C140" s="188"/>
      <c r="D140" s="187"/>
      <c r="E140" s="188"/>
      <c r="F140" s="187"/>
      <c r="G140" s="188"/>
      <c r="H140" s="187"/>
      <c r="I140" s="188"/>
      <c r="J140" s="187"/>
      <c r="K140" s="188"/>
      <c r="L140" s="187"/>
      <c r="M140" s="188"/>
      <c r="N140" s="187"/>
      <c r="O140" s="85"/>
      <c r="P140" s="84" t="s">
        <v>321</v>
      </c>
      <c r="Q140" s="85"/>
      <c r="R140" s="84" t="s">
        <v>322</v>
      </c>
      <c r="S140" s="85"/>
      <c r="T140" s="84" t="s">
        <v>323</v>
      </c>
      <c r="U140" s="85"/>
    </row>
    <row r="141" spans="1:21" ht="15.75">
      <c r="A141" s="186"/>
      <c r="B141" s="190"/>
      <c r="C141" s="191"/>
      <c r="D141" s="190"/>
      <c r="E141" s="191"/>
      <c r="F141" s="190"/>
      <c r="G141" s="191"/>
      <c r="H141" s="190"/>
      <c r="I141" s="191"/>
      <c r="J141" s="190"/>
      <c r="K141" s="191"/>
      <c r="L141" s="190"/>
      <c r="M141" s="191"/>
      <c r="N141" s="190"/>
      <c r="O141"/>
      <c r="P141" s="86" t="s">
        <v>324</v>
      </c>
      <c r="Q141"/>
      <c r="R141" s="86" t="s">
        <v>324</v>
      </c>
      <c r="S141"/>
      <c r="T141" s="86" t="s">
        <v>324</v>
      </c>
      <c r="U141"/>
    </row>
    <row r="142" spans="1:21" ht="15">
      <c r="A142" s="189"/>
      <c r="B142" s="190"/>
      <c r="C142" s="191"/>
      <c r="D142" s="190"/>
      <c r="E142" s="191"/>
      <c r="F142" s="190"/>
      <c r="G142" s="191"/>
      <c r="H142" s="190"/>
      <c r="I142" s="191"/>
      <c r="J142" s="190"/>
      <c r="K142" s="191"/>
      <c r="L142" s="190"/>
      <c r="M142" s="191"/>
      <c r="N142" s="190"/>
      <c r="O142"/>
      <c r="P142" s="86">
        <v>24566362</v>
      </c>
      <c r="Q142"/>
      <c r="R142" s="86" t="s">
        <v>324</v>
      </c>
      <c r="S142"/>
      <c r="T142" s="86" t="s">
        <v>324</v>
      </c>
      <c r="U142"/>
    </row>
    <row r="143" spans="1:21" ht="15">
      <c r="A143" s="189"/>
      <c r="B143" s="190"/>
      <c r="C143" s="191"/>
      <c r="D143" s="190"/>
      <c r="E143" s="191"/>
      <c r="F143" s="190"/>
      <c r="G143" s="191"/>
      <c r="H143" s="190"/>
      <c r="I143" s="191"/>
      <c r="J143" s="190"/>
      <c r="K143" s="191"/>
      <c r="L143" s="190"/>
      <c r="M143" s="191"/>
      <c r="N143" s="190"/>
      <c r="O143"/>
      <c r="P143" s="86">
        <v>112925</v>
      </c>
      <c r="Q143"/>
      <c r="R143" s="86" t="s">
        <v>324</v>
      </c>
      <c r="S143"/>
      <c r="T143" s="86" t="s">
        <v>324</v>
      </c>
      <c r="U143"/>
    </row>
    <row r="144" spans="1:21" ht="15">
      <c r="A144" s="189"/>
      <c r="B144" s="190"/>
      <c r="C144" s="191"/>
      <c r="D144" s="190"/>
      <c r="E144" s="191"/>
      <c r="F144" s="190"/>
      <c r="G144" s="191"/>
      <c r="H144" s="190"/>
      <c r="I144" s="191"/>
      <c r="J144" s="190"/>
      <c r="K144" s="191"/>
      <c r="L144" s="190"/>
      <c r="M144" s="191"/>
      <c r="N144" s="190"/>
      <c r="O144"/>
      <c r="P144" s="86" t="s">
        <v>324</v>
      </c>
      <c r="Q144"/>
      <c r="R144" s="86" t="s">
        <v>324</v>
      </c>
      <c r="S144"/>
      <c r="T144" s="86" t="s">
        <v>324</v>
      </c>
      <c r="U144"/>
    </row>
    <row r="145" spans="1:21">
      <c r="A145" s="189"/>
      <c r="B145" s="190"/>
      <c r="C145" s="190"/>
      <c r="D145" s="190"/>
      <c r="E145" s="190"/>
      <c r="F145" s="190"/>
      <c r="G145" s="190"/>
      <c r="H145" s="190"/>
      <c r="I145" s="190"/>
      <c r="J145" s="190"/>
      <c r="K145" s="190"/>
      <c r="L145" s="190"/>
      <c r="M145" s="190"/>
      <c r="N145" s="190"/>
      <c r="O145" s="86" t="e">
        <f>SUM(#REF!)</f>
        <v>#REF!</v>
      </c>
      <c r="P145" s="86" t="s">
        <v>325</v>
      </c>
      <c r="Q145" s="86">
        <f>SUM($H$13:$H$16)</f>
        <v>0</v>
      </c>
      <c r="R145" s="86" t="s">
        <v>326</v>
      </c>
      <c r="S145" s="86">
        <f>SUM($J$13:$J$16)</f>
        <v>0</v>
      </c>
      <c r="T145" s="86" t="s">
        <v>327</v>
      </c>
      <c r="U145" s="86">
        <f>SUM($L$13:$L$16)</f>
        <v>0</v>
      </c>
    </row>
    <row r="146" spans="1:21" ht="15">
      <c r="A146" s="191"/>
      <c r="B146" s="190"/>
      <c r="C146" s="191"/>
      <c r="D146" s="190"/>
      <c r="E146" s="191"/>
      <c r="F146" s="190"/>
      <c r="G146" s="191"/>
      <c r="H146" s="190"/>
      <c r="I146" s="191"/>
      <c r="J146" s="190"/>
      <c r="K146" s="191"/>
      <c r="L146" s="190"/>
      <c r="M146" s="191"/>
      <c r="N146" s="190"/>
      <c r="O146"/>
      <c r="P146" s="86"/>
      <c r="Q146"/>
      <c r="R146" s="86"/>
      <c r="S146"/>
      <c r="T146" s="86"/>
      <c r="U146"/>
    </row>
    <row r="147" spans="1:21" ht="15">
      <c r="A147" s="189"/>
      <c r="B147" s="190"/>
      <c r="C147" s="191"/>
      <c r="D147" s="190"/>
      <c r="E147" s="191"/>
      <c r="F147" s="190"/>
      <c r="G147" s="191"/>
      <c r="H147" s="190"/>
      <c r="I147" s="191"/>
      <c r="J147" s="190"/>
      <c r="K147" s="191"/>
      <c r="L147" s="190"/>
      <c r="M147" s="191"/>
      <c r="N147" s="190"/>
      <c r="O147"/>
      <c r="P147" s="86"/>
      <c r="Q147"/>
      <c r="R147" s="86"/>
      <c r="S147"/>
      <c r="T147" s="86"/>
      <c r="U147"/>
    </row>
    <row r="148" spans="1:21" ht="15">
      <c r="A148" s="189"/>
      <c r="B148" s="190"/>
      <c r="C148" s="191"/>
      <c r="D148" s="190"/>
      <c r="E148" s="191"/>
      <c r="F148" s="190"/>
      <c r="G148" s="191"/>
      <c r="H148" s="190"/>
      <c r="I148" s="191"/>
      <c r="J148" s="190"/>
      <c r="K148" s="191"/>
      <c r="L148" s="190"/>
      <c r="M148" s="191"/>
      <c r="N148" s="190"/>
      <c r="O148"/>
      <c r="P148" s="86"/>
      <c r="Q148"/>
      <c r="R148" s="86"/>
      <c r="S148"/>
      <c r="T148" s="86"/>
      <c r="U148"/>
    </row>
    <row r="149" spans="1:21" ht="15">
      <c r="A149" s="189"/>
      <c r="B149" s="190"/>
      <c r="C149" s="191"/>
      <c r="D149" s="190"/>
      <c r="E149" s="191"/>
      <c r="F149" s="190"/>
      <c r="G149" s="191"/>
      <c r="H149" s="190"/>
      <c r="I149" s="191"/>
      <c r="J149" s="190"/>
      <c r="K149" s="191"/>
      <c r="L149" s="190"/>
      <c r="M149" s="191"/>
      <c r="N149" s="190"/>
      <c r="O149"/>
      <c r="P149" s="86"/>
      <c r="Q149"/>
      <c r="R149" s="86"/>
      <c r="S149"/>
      <c r="T149" s="86"/>
      <c r="U149"/>
    </row>
    <row r="150" spans="1:21" ht="15">
      <c r="A150" s="189"/>
      <c r="B150" s="190"/>
      <c r="C150" s="191"/>
      <c r="D150" s="190"/>
      <c r="E150" s="191"/>
      <c r="F150" s="190"/>
      <c r="G150" s="191"/>
      <c r="H150" s="190"/>
      <c r="I150" s="191"/>
      <c r="J150" s="190"/>
      <c r="K150" s="191"/>
      <c r="L150" s="190"/>
      <c r="M150" s="191"/>
      <c r="N150" s="190"/>
      <c r="O150"/>
      <c r="P150" s="86"/>
      <c r="Q150"/>
      <c r="R150" s="86"/>
      <c r="S150"/>
      <c r="T150" s="86"/>
      <c r="U150"/>
    </row>
    <row r="151" spans="1:21" ht="15">
      <c r="A151" s="189"/>
      <c r="B151" s="190"/>
      <c r="C151" s="191"/>
      <c r="D151" s="190"/>
      <c r="E151" s="191"/>
      <c r="F151" s="190"/>
      <c r="G151" s="191"/>
      <c r="H151" s="190"/>
      <c r="I151" s="191"/>
      <c r="J151" s="190"/>
      <c r="K151" s="191"/>
      <c r="L151" s="190"/>
      <c r="M151" s="191"/>
      <c r="N151" s="190"/>
      <c r="O151"/>
      <c r="P151" s="86"/>
      <c r="Q151"/>
      <c r="R151" s="86"/>
      <c r="S151"/>
      <c r="T151" s="86"/>
      <c r="U151"/>
    </row>
    <row r="152" spans="1:21" ht="15">
      <c r="A152" s="189"/>
      <c r="B152" s="190"/>
      <c r="C152" s="191"/>
      <c r="D152" s="190"/>
      <c r="E152" s="191"/>
      <c r="F152" s="190"/>
      <c r="G152" s="191"/>
      <c r="H152" s="190"/>
      <c r="I152" s="191"/>
      <c r="J152" s="190"/>
      <c r="K152" s="191"/>
      <c r="L152" s="190"/>
      <c r="M152" s="191"/>
      <c r="N152" s="190"/>
      <c r="O152"/>
      <c r="P152" s="86"/>
      <c r="Q152"/>
      <c r="R152" s="86"/>
      <c r="S152"/>
      <c r="T152" s="86"/>
      <c r="U152"/>
    </row>
    <row r="153" spans="1:21" ht="15">
      <c r="A153" s="189"/>
      <c r="B153" s="191"/>
      <c r="C153" s="191"/>
      <c r="D153" s="190"/>
      <c r="E153" s="191"/>
      <c r="F153" s="191"/>
      <c r="G153" s="191"/>
      <c r="H153" s="190"/>
      <c r="I153" s="191"/>
      <c r="J153" s="191"/>
      <c r="K153" s="191"/>
      <c r="L153" s="190"/>
      <c r="M153" s="191"/>
      <c r="N153" s="191"/>
      <c r="O153"/>
      <c r="P153" s="86"/>
      <c r="Q153"/>
      <c r="R153"/>
      <c r="S153"/>
      <c r="T153" s="86"/>
      <c r="U153"/>
    </row>
    <row r="154" spans="1:21" ht="15">
      <c r="A154" s="189"/>
      <c r="B154" s="190"/>
      <c r="C154" s="191"/>
      <c r="D154" s="190"/>
      <c r="E154" s="191"/>
      <c r="F154" s="190"/>
      <c r="G154" s="191"/>
      <c r="H154" s="190"/>
      <c r="I154" s="191"/>
      <c r="J154" s="190"/>
      <c r="K154" s="191"/>
      <c r="L154" s="190"/>
      <c r="M154" s="191"/>
      <c r="N154" s="190"/>
      <c r="O154"/>
      <c r="P154" s="86"/>
      <c r="Q154"/>
      <c r="R154" s="86"/>
      <c r="S154"/>
      <c r="T154" s="86"/>
      <c r="U154"/>
    </row>
    <row r="155" spans="1:21" ht="15">
      <c r="A155" s="189"/>
      <c r="B155" s="191"/>
      <c r="C155" s="191"/>
      <c r="D155" s="190"/>
      <c r="E155" s="191"/>
      <c r="F155" s="191"/>
      <c r="G155" s="191"/>
      <c r="H155" s="190"/>
      <c r="I155" s="191"/>
      <c r="J155" s="191"/>
      <c r="K155" s="191"/>
      <c r="L155" s="190"/>
      <c r="M155" s="191"/>
      <c r="N155" s="191"/>
      <c r="O155"/>
      <c r="P155" s="86"/>
      <c r="Q155"/>
      <c r="R155"/>
      <c r="S155"/>
      <c r="T155" s="86"/>
      <c r="U155"/>
    </row>
    <row r="156" spans="1:21" ht="15">
      <c r="A156" s="189"/>
      <c r="B156" s="190"/>
      <c r="C156" s="191"/>
      <c r="D156" s="190"/>
      <c r="E156" s="191"/>
      <c r="F156" s="190"/>
      <c r="G156" s="191"/>
      <c r="H156" s="190"/>
      <c r="I156" s="191"/>
      <c r="J156" s="190"/>
      <c r="K156" s="191"/>
      <c r="L156" s="190"/>
      <c r="M156" s="191"/>
      <c r="N156" s="190"/>
      <c r="O156"/>
      <c r="P156" s="86"/>
      <c r="Q156"/>
      <c r="R156" s="86"/>
      <c r="S156"/>
      <c r="T156" s="86"/>
      <c r="U156"/>
    </row>
    <row r="157" spans="1:21" ht="15">
      <c r="A157" s="189"/>
      <c r="B157" s="190"/>
      <c r="C157" s="191"/>
      <c r="D157" s="190"/>
      <c r="E157" s="191"/>
      <c r="F157" s="190"/>
      <c r="G157" s="191"/>
      <c r="H157" s="190"/>
      <c r="I157" s="191"/>
      <c r="J157" s="190"/>
      <c r="K157" s="191"/>
      <c r="L157" s="190"/>
      <c r="M157" s="191"/>
      <c r="N157" s="190"/>
      <c r="O157"/>
      <c r="P157" s="86"/>
      <c r="Q157"/>
      <c r="R157" s="86"/>
      <c r="S157"/>
      <c r="T157" s="86"/>
      <c r="U157"/>
    </row>
    <row r="158" spans="1:21" ht="15">
      <c r="A158" s="189"/>
      <c r="B158" s="190"/>
      <c r="C158" s="191"/>
      <c r="D158" s="190"/>
      <c r="E158" s="191"/>
      <c r="F158" s="190"/>
      <c r="G158" s="191"/>
      <c r="H158" s="190"/>
      <c r="I158" s="191"/>
      <c r="J158" s="190"/>
      <c r="K158" s="191"/>
      <c r="L158" s="190"/>
      <c r="M158" s="191"/>
      <c r="N158" s="190"/>
      <c r="O158"/>
      <c r="P158" s="86"/>
      <c r="Q158"/>
      <c r="R158" s="86"/>
      <c r="S158"/>
      <c r="T158" s="86"/>
      <c r="U158"/>
    </row>
    <row r="159" spans="1:21" ht="15">
      <c r="A159" s="189"/>
      <c r="B159" s="190"/>
      <c r="C159" s="191"/>
      <c r="D159" s="190"/>
      <c r="E159" s="191"/>
      <c r="F159" s="190"/>
      <c r="G159" s="191"/>
      <c r="H159" s="190"/>
      <c r="I159" s="191"/>
      <c r="J159" s="190"/>
      <c r="K159" s="191"/>
      <c r="L159" s="190"/>
      <c r="M159" s="191"/>
      <c r="N159" s="190"/>
      <c r="O159"/>
      <c r="P159" s="86"/>
      <c r="Q159"/>
      <c r="R159" s="86"/>
      <c r="S159"/>
      <c r="T159" s="86"/>
      <c r="U159"/>
    </row>
    <row r="160" spans="1:21" ht="15">
      <c r="A160" s="189"/>
      <c r="B160" s="190"/>
      <c r="C160" s="191"/>
      <c r="D160" s="190"/>
      <c r="E160" s="191"/>
      <c r="F160" s="190"/>
      <c r="G160" s="191"/>
      <c r="H160" s="190"/>
      <c r="I160" s="191"/>
      <c r="J160" s="190"/>
      <c r="K160" s="191"/>
      <c r="L160" s="190"/>
      <c r="M160" s="191"/>
      <c r="N160" s="190"/>
      <c r="O160"/>
      <c r="P160" s="86"/>
      <c r="Q160"/>
      <c r="R160" s="86"/>
      <c r="S160"/>
      <c r="T160" s="86"/>
      <c r="U160"/>
    </row>
    <row r="161" spans="1:21" ht="15">
      <c r="A161" s="189"/>
      <c r="B161" s="191"/>
      <c r="C161" s="191"/>
      <c r="D161" s="190"/>
      <c r="E161" s="191"/>
      <c r="F161" s="191"/>
      <c r="G161" s="191"/>
      <c r="H161" s="190"/>
      <c r="I161" s="191"/>
      <c r="J161" s="191"/>
      <c r="K161" s="191"/>
      <c r="L161" s="190"/>
      <c r="M161" s="191"/>
      <c r="N161" s="191"/>
      <c r="O161"/>
      <c r="P161" s="86"/>
      <c r="Q161"/>
      <c r="R161"/>
      <c r="S161"/>
      <c r="T161" s="86"/>
      <c r="U161"/>
    </row>
    <row r="162" spans="1:21" ht="15">
      <c r="A162" s="189"/>
      <c r="B162" s="190"/>
      <c r="C162" s="191"/>
      <c r="D162" s="190"/>
      <c r="E162" s="191"/>
      <c r="F162" s="190"/>
      <c r="G162" s="191"/>
      <c r="H162" s="190"/>
      <c r="I162" s="191"/>
      <c r="J162" s="190"/>
      <c r="K162" s="191"/>
      <c r="L162" s="190"/>
      <c r="M162" s="191"/>
      <c r="N162" s="190"/>
      <c r="O162"/>
      <c r="P162" s="86"/>
      <c r="Q162"/>
      <c r="R162" s="86"/>
      <c r="S162"/>
      <c r="T162" s="86"/>
      <c r="U162"/>
    </row>
    <row r="163" spans="1:21">
      <c r="A163" s="189"/>
      <c r="B163" s="190"/>
      <c r="C163" s="190"/>
      <c r="D163" s="190"/>
      <c r="E163" s="190"/>
      <c r="F163" s="190"/>
      <c r="G163" s="190"/>
      <c r="H163" s="190"/>
      <c r="I163" s="190"/>
      <c r="J163" s="190"/>
      <c r="K163" s="190"/>
      <c r="L163" s="190"/>
      <c r="M163" s="190"/>
      <c r="N163" s="190"/>
      <c r="O163" s="86"/>
      <c r="P163" s="86"/>
      <c r="Q163" s="86"/>
      <c r="R163" s="86"/>
      <c r="S163" s="86"/>
      <c r="T163" s="86"/>
      <c r="U163" s="86"/>
    </row>
    <row r="164" spans="1:21" ht="15">
      <c r="A164" s="191"/>
      <c r="B164" s="193"/>
      <c r="C164" s="193"/>
      <c r="D164" s="193"/>
      <c r="E164" s="193"/>
      <c r="F164" s="193"/>
      <c r="G164" s="193"/>
      <c r="H164" s="193"/>
      <c r="I164" s="193"/>
      <c r="J164" s="193"/>
      <c r="K164" s="193"/>
      <c r="L164" s="193"/>
      <c r="M164" s="193"/>
      <c r="N164" s="193"/>
      <c r="O164" s="87"/>
      <c r="P164" s="87"/>
      <c r="Q164" s="87"/>
      <c r="R164" s="87"/>
      <c r="S164" s="87"/>
      <c r="T164" s="87"/>
      <c r="U164" s="87"/>
    </row>
    <row r="165" spans="1:21" ht="15">
      <c r="A165" s="192"/>
      <c r="B165" s="177"/>
      <c r="C165" s="177"/>
      <c r="D165" s="177"/>
      <c r="E165" s="177"/>
      <c r="F165" s="178"/>
      <c r="G165" s="177"/>
      <c r="H165" s="177"/>
      <c r="I165" s="177"/>
      <c r="J165" s="177"/>
      <c r="K165" s="177"/>
      <c r="L165" s="177"/>
      <c r="M165" s="177"/>
      <c r="N165" s="177"/>
    </row>
    <row r="166" spans="1:21">
      <c r="A166" s="177"/>
      <c r="B166" s="177"/>
      <c r="C166" s="177"/>
      <c r="D166" s="177"/>
      <c r="E166" s="177"/>
      <c r="F166" s="178"/>
      <c r="G166" s="177"/>
      <c r="H166" s="177"/>
      <c r="I166" s="177"/>
      <c r="J166" s="177"/>
      <c r="K166" s="177"/>
      <c r="L166" s="177"/>
      <c r="M166" s="177"/>
      <c r="N166" s="177"/>
    </row>
    <row r="167" spans="1:21" ht="15">
      <c r="A167" s="177"/>
      <c r="B167" s="191"/>
      <c r="C167" s="191"/>
      <c r="D167" s="191"/>
      <c r="E167" s="191"/>
      <c r="F167" s="178"/>
      <c r="G167" s="177"/>
      <c r="H167" s="177"/>
      <c r="I167" s="177"/>
      <c r="J167" s="177"/>
      <c r="K167" s="177"/>
      <c r="L167" s="177"/>
      <c r="M167" s="177"/>
      <c r="N167" s="177"/>
    </row>
    <row r="168" spans="1:21" ht="18.75">
      <c r="A168" s="194"/>
      <c r="B168" s="191"/>
      <c r="C168" s="191"/>
      <c r="D168" s="191"/>
      <c r="E168" s="191"/>
      <c r="F168" s="178"/>
      <c r="G168" s="177"/>
      <c r="H168" s="177"/>
      <c r="I168" s="177"/>
      <c r="J168" s="177"/>
      <c r="K168" s="177"/>
      <c r="L168" s="177"/>
      <c r="M168" s="177"/>
      <c r="N168" s="177"/>
    </row>
    <row r="169" spans="1:21" ht="15">
      <c r="A169" s="191"/>
      <c r="B169" s="191"/>
      <c r="C169" s="191"/>
      <c r="D169" s="191"/>
      <c r="E169" s="191"/>
      <c r="F169" s="178"/>
      <c r="G169" s="177"/>
      <c r="H169" s="177"/>
      <c r="I169" s="177"/>
      <c r="J169" s="177"/>
      <c r="K169" s="177"/>
      <c r="L169" s="177"/>
      <c r="M169" s="177"/>
      <c r="N169" s="177"/>
    </row>
    <row r="170" spans="1:21" ht="15">
      <c r="A170" s="191"/>
      <c r="B170" s="195"/>
      <c r="C170" s="196"/>
      <c r="D170" s="197"/>
      <c r="E170" s="196"/>
      <c r="F170" s="178"/>
      <c r="G170" s="177"/>
      <c r="H170" s="177"/>
      <c r="I170" s="177"/>
      <c r="J170" s="177"/>
      <c r="K170" s="177"/>
      <c r="L170" s="177"/>
      <c r="M170" s="177"/>
      <c r="N170" s="177"/>
    </row>
    <row r="171" spans="1:21" ht="15">
      <c r="A171" s="176"/>
      <c r="B171" s="195"/>
      <c r="C171" s="196"/>
      <c r="D171" s="197"/>
      <c r="E171" s="196"/>
      <c r="F171" s="178"/>
      <c r="G171" s="177"/>
      <c r="H171" s="177"/>
      <c r="I171" s="177"/>
      <c r="J171" s="177"/>
      <c r="K171" s="177"/>
      <c r="L171" s="177"/>
      <c r="M171" s="177"/>
      <c r="N171" s="177"/>
    </row>
    <row r="172" spans="1:21" ht="15">
      <c r="A172" s="176"/>
      <c r="B172" s="195"/>
      <c r="C172" s="196"/>
      <c r="D172" s="197"/>
      <c r="E172" s="196"/>
      <c r="F172" s="178"/>
      <c r="G172" s="177"/>
      <c r="H172" s="177"/>
      <c r="I172" s="177"/>
      <c r="J172" s="177"/>
      <c r="K172" s="177"/>
      <c r="L172" s="177"/>
      <c r="M172" s="177"/>
      <c r="N172" s="177"/>
    </row>
    <row r="173" spans="1:21" ht="15">
      <c r="A173" s="176"/>
      <c r="B173" s="195"/>
      <c r="C173" s="196"/>
      <c r="D173" s="197"/>
      <c r="E173" s="196"/>
      <c r="F173" s="178"/>
      <c r="G173" s="177"/>
      <c r="H173" s="177"/>
      <c r="I173" s="177"/>
      <c r="J173" s="177"/>
      <c r="K173" s="177"/>
      <c r="L173" s="177"/>
      <c r="M173" s="177"/>
      <c r="N173" s="177"/>
    </row>
    <row r="174" spans="1:21" ht="15">
      <c r="A174" s="176"/>
      <c r="B174" s="195"/>
      <c r="C174" s="196"/>
      <c r="D174" s="197"/>
      <c r="E174" s="196"/>
      <c r="F174" s="178"/>
      <c r="G174" s="177"/>
      <c r="H174" s="177"/>
      <c r="I174" s="177"/>
      <c r="J174" s="177"/>
      <c r="K174" s="177"/>
      <c r="L174" s="177"/>
      <c r="M174" s="177"/>
      <c r="N174" s="177"/>
    </row>
    <row r="175" spans="1:21" ht="15">
      <c r="A175" s="176"/>
      <c r="B175" s="195"/>
      <c r="C175" s="196"/>
      <c r="D175" s="197"/>
      <c r="E175" s="196"/>
      <c r="F175" s="178"/>
      <c r="G175" s="177"/>
      <c r="H175" s="177"/>
      <c r="I175" s="177"/>
      <c r="J175" s="177"/>
      <c r="K175" s="177"/>
      <c r="L175" s="177"/>
      <c r="M175" s="177"/>
      <c r="N175" s="177"/>
    </row>
    <row r="176" spans="1:21" ht="15">
      <c r="A176" s="176"/>
      <c r="B176" s="195"/>
      <c r="C176" s="196"/>
      <c r="D176" s="197"/>
      <c r="E176" s="196"/>
      <c r="F176" s="178"/>
      <c r="G176" s="177"/>
      <c r="H176" s="177"/>
      <c r="I176" s="177"/>
      <c r="J176" s="177"/>
      <c r="K176" s="177"/>
      <c r="L176" s="177"/>
      <c r="M176" s="177"/>
      <c r="N176" s="177"/>
    </row>
    <row r="177" spans="1:14" ht="15">
      <c r="A177" s="176"/>
      <c r="B177" s="191"/>
      <c r="C177" s="191"/>
      <c r="D177" s="191"/>
      <c r="E177" s="191"/>
      <c r="F177" s="178"/>
      <c r="G177" s="177"/>
      <c r="H177" s="177"/>
      <c r="I177" s="177"/>
      <c r="J177" s="177"/>
      <c r="K177" s="177"/>
      <c r="L177" s="177"/>
      <c r="M177" s="177"/>
      <c r="N177" s="177"/>
    </row>
    <row r="178" spans="1:14" ht="15">
      <c r="A178" s="198"/>
      <c r="B178" s="191"/>
      <c r="C178" s="191"/>
      <c r="D178" s="191"/>
      <c r="E178" s="191"/>
      <c r="F178" s="178"/>
      <c r="G178" s="177"/>
      <c r="H178" s="177"/>
      <c r="I178" s="177"/>
      <c r="J178" s="177"/>
      <c r="K178" s="177"/>
      <c r="L178" s="177"/>
      <c r="M178" s="177"/>
      <c r="N178" s="177"/>
    </row>
    <row r="179" spans="1:14" ht="15">
      <c r="A179" s="191"/>
      <c r="B179" s="191"/>
      <c r="C179" s="191"/>
      <c r="D179" s="191"/>
      <c r="E179" s="191"/>
      <c r="F179" s="178"/>
      <c r="G179" s="177"/>
      <c r="H179" s="177"/>
      <c r="I179" s="177"/>
      <c r="J179" s="177"/>
      <c r="K179" s="177"/>
      <c r="L179" s="177"/>
      <c r="M179" s="177"/>
      <c r="N179" s="177"/>
    </row>
    <row r="180" spans="1:14" ht="15">
      <c r="A180" s="176"/>
      <c r="B180" s="191"/>
      <c r="C180" s="191"/>
      <c r="D180" s="191"/>
      <c r="E180" s="191"/>
      <c r="F180" s="178"/>
      <c r="G180" s="177"/>
      <c r="H180" s="177"/>
      <c r="I180" s="177"/>
      <c r="J180" s="177"/>
      <c r="K180" s="177"/>
      <c r="L180" s="177"/>
      <c r="M180" s="177"/>
      <c r="N180" s="177"/>
    </row>
    <row r="181" spans="1:14" ht="15">
      <c r="A181" s="176"/>
      <c r="B181" s="191"/>
      <c r="C181" s="191"/>
      <c r="D181" s="191"/>
      <c r="E181" s="191"/>
      <c r="F181" s="178"/>
      <c r="G181" s="177"/>
      <c r="H181" s="177"/>
      <c r="I181" s="177"/>
      <c r="J181" s="177"/>
      <c r="K181" s="177"/>
      <c r="L181" s="177"/>
      <c r="M181" s="177"/>
      <c r="N181" s="177"/>
    </row>
    <row r="182" spans="1:14" ht="15">
      <c r="A182" s="176"/>
      <c r="B182" s="191"/>
      <c r="C182" s="191"/>
      <c r="D182" s="191"/>
      <c r="E182" s="191"/>
      <c r="F182" s="178"/>
      <c r="G182" s="177"/>
      <c r="H182" s="177"/>
      <c r="I182" s="177"/>
      <c r="J182" s="177"/>
      <c r="K182" s="177"/>
      <c r="L182" s="177"/>
      <c r="M182" s="177"/>
      <c r="N182" s="177"/>
    </row>
    <row r="183" spans="1:14" ht="15">
      <c r="A183" s="176"/>
      <c r="B183" s="191"/>
      <c r="C183" s="191"/>
      <c r="D183" s="191"/>
      <c r="E183" s="191"/>
      <c r="F183" s="178"/>
      <c r="G183" s="177"/>
      <c r="H183" s="177"/>
      <c r="I183" s="177"/>
      <c r="J183" s="177"/>
      <c r="K183" s="177"/>
      <c r="L183" s="177"/>
      <c r="M183" s="177"/>
      <c r="N183" s="177"/>
    </row>
    <row r="184" spans="1:14">
      <c r="A184" s="176"/>
    </row>
  </sheetData>
  <mergeCells count="1">
    <mergeCell ref="A5:D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heetViews>
  <sheetFormatPr defaultRowHeight="15"/>
  <cols>
    <col min="1" max="1" width="21" customWidth="1"/>
    <col min="2" max="2" width="11.140625" bestFit="1" customWidth="1"/>
    <col min="3" max="3" width="11.140625" customWidth="1"/>
    <col min="4" max="4" width="12.7109375" bestFit="1" customWidth="1"/>
    <col min="6" max="6" width="13.5703125" bestFit="1" customWidth="1"/>
    <col min="7" max="7" width="11.28515625" bestFit="1" customWidth="1"/>
    <col min="8" max="8" width="10" bestFit="1" customWidth="1"/>
    <col min="9" max="9" width="9.7109375" bestFit="1" customWidth="1"/>
    <col min="10" max="10" width="12.140625" bestFit="1" customWidth="1"/>
    <col min="11" max="12" width="10" bestFit="1" customWidth="1"/>
  </cols>
  <sheetData>
    <row r="1" spans="1:12">
      <c r="A1" s="77" t="s">
        <v>544</v>
      </c>
      <c r="D1" s="77" t="s">
        <v>545</v>
      </c>
      <c r="E1" t="s">
        <v>185</v>
      </c>
    </row>
    <row r="3" spans="1:12">
      <c r="C3" t="s">
        <v>56</v>
      </c>
      <c r="D3" t="s">
        <v>57</v>
      </c>
      <c r="E3" t="s">
        <v>58</v>
      </c>
      <c r="F3" t="s">
        <v>59</v>
      </c>
      <c r="G3" t="s">
        <v>60</v>
      </c>
      <c r="H3" t="s">
        <v>61</v>
      </c>
      <c r="I3" t="s">
        <v>62</v>
      </c>
      <c r="J3" t="s">
        <v>63</v>
      </c>
      <c r="K3" t="s">
        <v>514</v>
      </c>
      <c r="L3" t="s">
        <v>571</v>
      </c>
    </row>
    <row r="4" spans="1:12">
      <c r="A4" t="s">
        <v>546</v>
      </c>
      <c r="B4" t="s">
        <v>547</v>
      </c>
      <c r="C4">
        <v>0</v>
      </c>
      <c r="D4">
        <v>2893311</v>
      </c>
      <c r="E4">
        <v>384541</v>
      </c>
      <c r="F4">
        <v>4183084</v>
      </c>
      <c r="G4">
        <v>823962</v>
      </c>
      <c r="H4">
        <v>691552</v>
      </c>
      <c r="I4">
        <v>274525</v>
      </c>
      <c r="J4">
        <v>10280880</v>
      </c>
      <c r="K4">
        <f t="shared" ref="K4:K39" si="0">SUM(C4:J4)</f>
        <v>19531855</v>
      </c>
      <c r="L4" s="340">
        <v>1917228</v>
      </c>
    </row>
    <row r="5" spans="1:12">
      <c r="B5" t="s">
        <v>548</v>
      </c>
      <c r="C5">
        <v>0</v>
      </c>
      <c r="D5">
        <v>1337375</v>
      </c>
      <c r="E5">
        <v>6221627</v>
      </c>
      <c r="F5">
        <v>17154671</v>
      </c>
      <c r="G5">
        <v>3834107</v>
      </c>
      <c r="H5">
        <v>529857</v>
      </c>
      <c r="I5">
        <v>3268</v>
      </c>
      <c r="J5">
        <v>39107109</v>
      </c>
      <c r="K5">
        <f t="shared" si="0"/>
        <v>68188014</v>
      </c>
    </row>
    <row r="6" spans="1:12">
      <c r="B6" t="s">
        <v>549</v>
      </c>
      <c r="C6">
        <v>0</v>
      </c>
      <c r="D6">
        <v>3532425</v>
      </c>
      <c r="E6">
        <v>11453465</v>
      </c>
      <c r="F6">
        <v>8611186</v>
      </c>
      <c r="G6">
        <v>496757</v>
      </c>
      <c r="H6">
        <v>17659592</v>
      </c>
      <c r="I6">
        <v>144679</v>
      </c>
      <c r="J6">
        <v>237709182</v>
      </c>
      <c r="K6">
        <f t="shared" si="0"/>
        <v>279607286</v>
      </c>
    </row>
    <row r="7" spans="1:12">
      <c r="A7" t="s">
        <v>550</v>
      </c>
      <c r="B7" t="s">
        <v>547</v>
      </c>
      <c r="C7">
        <v>0</v>
      </c>
      <c r="D7">
        <v>2496276</v>
      </c>
      <c r="E7">
        <v>353179</v>
      </c>
      <c r="F7">
        <v>3751850</v>
      </c>
      <c r="G7">
        <v>742674</v>
      </c>
      <c r="H7">
        <v>621382</v>
      </c>
      <c r="I7">
        <v>264689</v>
      </c>
      <c r="J7">
        <v>9263893</v>
      </c>
      <c r="K7">
        <f t="shared" si="0"/>
        <v>17493943</v>
      </c>
      <c r="L7" s="340">
        <v>1720758</v>
      </c>
    </row>
    <row r="8" spans="1:12">
      <c r="B8" t="s">
        <v>548</v>
      </c>
      <c r="C8">
        <v>0</v>
      </c>
      <c r="D8">
        <v>1186686</v>
      </c>
      <c r="E8">
        <v>5552714</v>
      </c>
      <c r="F8">
        <v>14736040</v>
      </c>
      <c r="G8">
        <v>3246650</v>
      </c>
      <c r="H8">
        <v>504827</v>
      </c>
      <c r="I8">
        <v>4935</v>
      </c>
      <c r="J8">
        <v>31642733</v>
      </c>
      <c r="K8">
        <f t="shared" si="0"/>
        <v>56874585</v>
      </c>
    </row>
    <row r="9" spans="1:12">
      <c r="B9" t="s">
        <v>549</v>
      </c>
      <c r="C9">
        <v>0</v>
      </c>
      <c r="D9">
        <v>3159369</v>
      </c>
      <c r="E9">
        <v>10758419</v>
      </c>
      <c r="F9">
        <v>7567273</v>
      </c>
      <c r="G9">
        <v>446876</v>
      </c>
      <c r="H9">
        <v>15955105</v>
      </c>
      <c r="I9">
        <v>193073</v>
      </c>
      <c r="J9">
        <v>228149849</v>
      </c>
      <c r="K9">
        <f t="shared" si="0"/>
        <v>266229964</v>
      </c>
    </row>
    <row r="10" spans="1:12">
      <c r="A10" t="s">
        <v>551</v>
      </c>
      <c r="B10" t="s">
        <v>547</v>
      </c>
      <c r="C10">
        <v>0</v>
      </c>
      <c r="D10">
        <v>2803245</v>
      </c>
      <c r="E10">
        <v>373333</v>
      </c>
      <c r="F10">
        <v>4058461</v>
      </c>
      <c r="G10">
        <v>891111</v>
      </c>
      <c r="H10">
        <v>629371</v>
      </c>
      <c r="I10">
        <v>319606</v>
      </c>
      <c r="J10">
        <v>10631949</v>
      </c>
      <c r="K10">
        <f t="shared" si="0"/>
        <v>19707076</v>
      </c>
      <c r="L10" s="340">
        <v>1926279</v>
      </c>
    </row>
    <row r="11" spans="1:12">
      <c r="B11" t="s">
        <v>548</v>
      </c>
      <c r="C11">
        <v>0</v>
      </c>
      <c r="D11">
        <v>1370244</v>
      </c>
      <c r="E11">
        <v>5725646</v>
      </c>
      <c r="F11">
        <v>15862585</v>
      </c>
      <c r="G11">
        <v>3746854</v>
      </c>
      <c r="H11">
        <v>446367</v>
      </c>
      <c r="I11">
        <v>15161</v>
      </c>
      <c r="J11">
        <v>35652182</v>
      </c>
      <c r="K11">
        <f t="shared" si="0"/>
        <v>62819039</v>
      </c>
    </row>
    <row r="12" spans="1:12">
      <c r="B12" t="s">
        <v>549</v>
      </c>
      <c r="C12">
        <v>0</v>
      </c>
      <c r="D12">
        <v>3418979</v>
      </c>
      <c r="E12">
        <v>11428753</v>
      </c>
      <c r="F12">
        <v>8252408</v>
      </c>
      <c r="G12">
        <v>492984</v>
      </c>
      <c r="H12">
        <v>17423516</v>
      </c>
      <c r="I12">
        <v>231844</v>
      </c>
      <c r="J12">
        <v>258068910</v>
      </c>
      <c r="K12">
        <f t="shared" si="0"/>
        <v>299317394</v>
      </c>
    </row>
    <row r="13" spans="1:12">
      <c r="A13" t="s">
        <v>552</v>
      </c>
      <c r="B13" t="s">
        <v>547</v>
      </c>
      <c r="C13">
        <v>0</v>
      </c>
      <c r="D13">
        <v>2971780</v>
      </c>
      <c r="E13">
        <v>356952</v>
      </c>
      <c r="F13">
        <v>3893899</v>
      </c>
      <c r="G13">
        <v>891033</v>
      </c>
      <c r="H13">
        <v>466784</v>
      </c>
      <c r="I13">
        <v>361394</v>
      </c>
      <c r="J13">
        <v>9916316</v>
      </c>
      <c r="K13">
        <f t="shared" si="0"/>
        <v>18858158</v>
      </c>
      <c r="L13" s="340">
        <v>893001</v>
      </c>
    </row>
    <row r="14" spans="1:12">
      <c r="B14" t="s">
        <v>548</v>
      </c>
      <c r="C14">
        <v>0</v>
      </c>
      <c r="D14">
        <v>1290809</v>
      </c>
      <c r="E14">
        <v>5518799</v>
      </c>
      <c r="F14">
        <v>16075407</v>
      </c>
      <c r="G14">
        <v>3765213</v>
      </c>
      <c r="H14">
        <v>402751</v>
      </c>
      <c r="I14">
        <v>2751</v>
      </c>
      <c r="J14">
        <v>35406099</v>
      </c>
      <c r="K14">
        <f t="shared" si="0"/>
        <v>62461829</v>
      </c>
    </row>
    <row r="15" spans="1:12">
      <c r="B15" t="s">
        <v>549</v>
      </c>
      <c r="C15">
        <v>0</v>
      </c>
      <c r="D15">
        <v>3285949</v>
      </c>
      <c r="E15">
        <v>10948383</v>
      </c>
      <c r="F15">
        <v>8482583</v>
      </c>
      <c r="G15">
        <v>511034</v>
      </c>
      <c r="H15">
        <v>12910452</v>
      </c>
      <c r="I15">
        <v>295277</v>
      </c>
      <c r="J15">
        <v>227179776</v>
      </c>
      <c r="K15">
        <f t="shared" si="0"/>
        <v>263613454</v>
      </c>
    </row>
    <row r="16" spans="1:12">
      <c r="A16" t="s">
        <v>553</v>
      </c>
      <c r="B16" t="s">
        <v>547</v>
      </c>
      <c r="C16">
        <v>0</v>
      </c>
      <c r="D16">
        <v>2741068</v>
      </c>
      <c r="E16">
        <v>332003</v>
      </c>
      <c r="F16">
        <v>3789753</v>
      </c>
      <c r="G16">
        <v>759654</v>
      </c>
      <c r="H16">
        <v>514953</v>
      </c>
      <c r="I16">
        <v>263091</v>
      </c>
      <c r="J16">
        <v>8931768</v>
      </c>
      <c r="K16">
        <f t="shared" si="0"/>
        <v>17332290</v>
      </c>
      <c r="L16" s="340">
        <v>1589296</v>
      </c>
    </row>
    <row r="17" spans="1:12">
      <c r="B17" t="s">
        <v>548</v>
      </c>
      <c r="C17">
        <v>0</v>
      </c>
      <c r="D17">
        <v>1324587</v>
      </c>
      <c r="E17">
        <v>5330601</v>
      </c>
      <c r="F17">
        <v>15968130</v>
      </c>
      <c r="G17">
        <v>3798173</v>
      </c>
      <c r="H17">
        <v>459181</v>
      </c>
      <c r="I17">
        <v>3724</v>
      </c>
      <c r="J17">
        <v>31982293</v>
      </c>
      <c r="K17">
        <f t="shared" si="0"/>
        <v>58866689</v>
      </c>
    </row>
    <row r="18" spans="1:12">
      <c r="B18" t="s">
        <v>549</v>
      </c>
      <c r="C18">
        <v>0</v>
      </c>
      <c r="D18">
        <v>3124096</v>
      </c>
      <c r="E18">
        <v>10916445</v>
      </c>
      <c r="F18">
        <v>8075935</v>
      </c>
      <c r="G18">
        <v>449464</v>
      </c>
      <c r="H18">
        <v>13556790</v>
      </c>
      <c r="I18">
        <v>160556</v>
      </c>
      <c r="J18">
        <v>203826214</v>
      </c>
      <c r="K18">
        <f t="shared" si="0"/>
        <v>240109500</v>
      </c>
    </row>
    <row r="19" spans="1:12">
      <c r="A19" t="s">
        <v>554</v>
      </c>
      <c r="B19" t="s">
        <v>547</v>
      </c>
      <c r="C19">
        <v>0</v>
      </c>
      <c r="D19">
        <v>2440111</v>
      </c>
      <c r="E19">
        <v>366768</v>
      </c>
      <c r="F19">
        <v>3848337</v>
      </c>
      <c r="G19">
        <v>679756</v>
      </c>
      <c r="H19">
        <v>522950</v>
      </c>
      <c r="I19">
        <v>312727</v>
      </c>
      <c r="J19">
        <v>7556847</v>
      </c>
      <c r="K19">
        <f t="shared" si="0"/>
        <v>15727496</v>
      </c>
      <c r="L19" s="340">
        <v>1404494</v>
      </c>
    </row>
    <row r="20" spans="1:12">
      <c r="B20" t="s">
        <v>548</v>
      </c>
      <c r="C20">
        <v>0</v>
      </c>
      <c r="D20">
        <v>1158806</v>
      </c>
      <c r="E20">
        <v>5815528</v>
      </c>
      <c r="F20">
        <v>15984441</v>
      </c>
      <c r="G20">
        <v>2997297</v>
      </c>
      <c r="H20">
        <v>514382</v>
      </c>
      <c r="I20">
        <v>2541</v>
      </c>
      <c r="J20">
        <v>24614281</v>
      </c>
      <c r="K20">
        <f t="shared" si="0"/>
        <v>51087276</v>
      </c>
    </row>
    <row r="21" spans="1:12">
      <c r="B21" t="s">
        <v>549</v>
      </c>
      <c r="C21">
        <v>0</v>
      </c>
      <c r="D21">
        <v>2479491</v>
      </c>
      <c r="E21">
        <v>10702195</v>
      </c>
      <c r="F21">
        <v>7678031</v>
      </c>
      <c r="G21">
        <v>380461</v>
      </c>
      <c r="H21">
        <v>13828377</v>
      </c>
      <c r="I21">
        <v>212737</v>
      </c>
      <c r="J21">
        <v>186977690</v>
      </c>
      <c r="K21">
        <f t="shared" si="0"/>
        <v>222258982</v>
      </c>
    </row>
    <row r="22" spans="1:12">
      <c r="A22" t="s">
        <v>555</v>
      </c>
      <c r="B22" t="s">
        <v>547</v>
      </c>
      <c r="C22">
        <v>0</v>
      </c>
      <c r="D22">
        <v>2806506</v>
      </c>
      <c r="E22">
        <v>370591</v>
      </c>
      <c r="F22">
        <v>3953195</v>
      </c>
      <c r="G22">
        <v>816232</v>
      </c>
      <c r="H22">
        <v>406329</v>
      </c>
      <c r="I22">
        <v>363330</v>
      </c>
      <c r="J22">
        <v>7846220</v>
      </c>
      <c r="K22">
        <f t="shared" si="0"/>
        <v>16562403</v>
      </c>
      <c r="L22" s="340">
        <v>609878</v>
      </c>
    </row>
    <row r="23" spans="1:12">
      <c r="B23" t="s">
        <v>548</v>
      </c>
      <c r="C23">
        <v>0</v>
      </c>
      <c r="D23">
        <v>1404839</v>
      </c>
      <c r="E23">
        <v>6087363</v>
      </c>
      <c r="F23">
        <v>15969813</v>
      </c>
      <c r="G23">
        <v>3678365</v>
      </c>
      <c r="H23">
        <v>433247</v>
      </c>
      <c r="I23">
        <v>4605</v>
      </c>
      <c r="J23">
        <v>28103050</v>
      </c>
      <c r="K23">
        <f t="shared" si="0"/>
        <v>55681282</v>
      </c>
    </row>
    <row r="24" spans="1:12">
      <c r="B24" t="s">
        <v>549</v>
      </c>
      <c r="C24">
        <v>0</v>
      </c>
      <c r="D24">
        <v>2925345</v>
      </c>
      <c r="E24">
        <v>11002875</v>
      </c>
      <c r="F24">
        <v>7855925</v>
      </c>
      <c r="G24">
        <v>452313</v>
      </c>
      <c r="H24">
        <v>11463586</v>
      </c>
      <c r="I24">
        <v>272307</v>
      </c>
      <c r="J24">
        <v>163379930</v>
      </c>
      <c r="K24">
        <f t="shared" si="0"/>
        <v>197352281</v>
      </c>
    </row>
    <row r="25" spans="1:12">
      <c r="A25" t="s">
        <v>556</v>
      </c>
      <c r="B25" t="s">
        <v>547</v>
      </c>
      <c r="C25">
        <v>0</v>
      </c>
      <c r="D25">
        <v>2783965</v>
      </c>
      <c r="E25">
        <v>346143</v>
      </c>
      <c r="F25">
        <v>3983217</v>
      </c>
      <c r="G25">
        <v>864671</v>
      </c>
      <c r="H25">
        <v>190328</v>
      </c>
      <c r="I25">
        <v>297798</v>
      </c>
      <c r="J25">
        <v>7893430</v>
      </c>
      <c r="K25">
        <f t="shared" si="0"/>
        <v>16359552</v>
      </c>
      <c r="L25" s="340">
        <v>675296</v>
      </c>
    </row>
    <row r="26" spans="1:12">
      <c r="B26" t="s">
        <v>548</v>
      </c>
      <c r="C26">
        <v>0</v>
      </c>
      <c r="D26">
        <v>1380744</v>
      </c>
      <c r="E26">
        <v>6068873</v>
      </c>
      <c r="F26">
        <v>15695508</v>
      </c>
      <c r="G26">
        <v>3991739</v>
      </c>
      <c r="H26">
        <v>178735</v>
      </c>
      <c r="I26">
        <v>19145</v>
      </c>
      <c r="J26">
        <v>25869492</v>
      </c>
      <c r="K26">
        <f t="shared" si="0"/>
        <v>53204236</v>
      </c>
    </row>
    <row r="27" spans="1:12">
      <c r="B27" t="s">
        <v>549</v>
      </c>
      <c r="C27">
        <v>0</v>
      </c>
      <c r="D27">
        <v>3003355</v>
      </c>
      <c r="E27">
        <v>10889120</v>
      </c>
      <c r="F27">
        <v>7801573</v>
      </c>
      <c r="G27">
        <v>510278</v>
      </c>
      <c r="H27">
        <v>5423048</v>
      </c>
      <c r="I27">
        <v>228555</v>
      </c>
      <c r="J27">
        <v>167832655</v>
      </c>
      <c r="K27">
        <f t="shared" si="0"/>
        <v>195688584</v>
      </c>
    </row>
    <row r="28" spans="1:12">
      <c r="A28" t="s">
        <v>557</v>
      </c>
      <c r="B28" t="s">
        <v>547</v>
      </c>
      <c r="C28">
        <v>0</v>
      </c>
      <c r="D28">
        <v>2753069</v>
      </c>
      <c r="E28">
        <v>311362</v>
      </c>
      <c r="F28">
        <v>3901827</v>
      </c>
      <c r="G28">
        <v>822756</v>
      </c>
      <c r="H28">
        <v>514405</v>
      </c>
      <c r="I28">
        <v>380768</v>
      </c>
      <c r="J28">
        <v>9431457</v>
      </c>
      <c r="K28">
        <f t="shared" si="0"/>
        <v>18115644</v>
      </c>
      <c r="L28" s="340">
        <v>1364299</v>
      </c>
    </row>
    <row r="29" spans="1:12">
      <c r="B29" t="s">
        <v>548</v>
      </c>
      <c r="C29">
        <v>0</v>
      </c>
      <c r="D29">
        <v>1453343</v>
      </c>
      <c r="E29">
        <v>5365394</v>
      </c>
      <c r="F29">
        <v>15262540</v>
      </c>
      <c r="G29">
        <v>3776511</v>
      </c>
      <c r="H29">
        <v>543546</v>
      </c>
      <c r="I29">
        <v>42359</v>
      </c>
      <c r="J29">
        <v>32366474</v>
      </c>
      <c r="K29">
        <f t="shared" si="0"/>
        <v>58810167</v>
      </c>
    </row>
    <row r="30" spans="1:12">
      <c r="B30" t="s">
        <v>549</v>
      </c>
      <c r="C30">
        <v>0</v>
      </c>
      <c r="D30">
        <v>3059408</v>
      </c>
      <c r="E30">
        <v>9968307</v>
      </c>
      <c r="F30">
        <v>7877579</v>
      </c>
      <c r="G30">
        <v>508620</v>
      </c>
      <c r="H30">
        <v>15113283</v>
      </c>
      <c r="I30">
        <v>285162</v>
      </c>
      <c r="J30">
        <v>218971978</v>
      </c>
      <c r="K30">
        <f t="shared" si="0"/>
        <v>255784337</v>
      </c>
    </row>
    <row r="31" spans="1:12">
      <c r="A31" t="s">
        <v>558</v>
      </c>
      <c r="B31" t="s">
        <v>547</v>
      </c>
      <c r="C31">
        <v>0</v>
      </c>
      <c r="D31">
        <v>2812709</v>
      </c>
      <c r="E31">
        <v>324064</v>
      </c>
      <c r="F31">
        <v>4005915</v>
      </c>
      <c r="G31">
        <v>792428</v>
      </c>
      <c r="H31">
        <v>527081</v>
      </c>
      <c r="I31">
        <v>331529</v>
      </c>
      <c r="J31">
        <v>10061502</v>
      </c>
      <c r="K31">
        <f t="shared" si="0"/>
        <v>18855228</v>
      </c>
      <c r="L31" s="340">
        <v>1870254</v>
      </c>
    </row>
    <row r="32" spans="1:12">
      <c r="B32" t="s">
        <v>548</v>
      </c>
      <c r="C32">
        <v>0</v>
      </c>
      <c r="D32">
        <v>1640261</v>
      </c>
      <c r="E32">
        <v>6081920</v>
      </c>
      <c r="F32">
        <v>16302309</v>
      </c>
      <c r="G32">
        <v>3711714</v>
      </c>
      <c r="H32">
        <v>540749</v>
      </c>
      <c r="I32">
        <v>47754</v>
      </c>
      <c r="J32">
        <v>37325848</v>
      </c>
      <c r="K32">
        <f t="shared" si="0"/>
        <v>65650555</v>
      </c>
    </row>
    <row r="33" spans="1:12">
      <c r="B33" t="s">
        <v>549</v>
      </c>
      <c r="C33">
        <v>0</v>
      </c>
      <c r="D33">
        <v>3109800</v>
      </c>
      <c r="E33">
        <v>11114844</v>
      </c>
      <c r="F33">
        <v>8576015</v>
      </c>
      <c r="G33">
        <v>488954</v>
      </c>
      <c r="H33">
        <v>16306718</v>
      </c>
      <c r="I33">
        <v>278107</v>
      </c>
      <c r="J33">
        <v>243183875</v>
      </c>
      <c r="K33">
        <f t="shared" si="0"/>
        <v>283058313</v>
      </c>
    </row>
    <row r="34" spans="1:12">
      <c r="A34" t="s">
        <v>559</v>
      </c>
      <c r="B34" t="s">
        <v>547</v>
      </c>
      <c r="C34">
        <v>34649</v>
      </c>
      <c r="D34">
        <v>2696867</v>
      </c>
      <c r="E34">
        <v>341200</v>
      </c>
      <c r="F34">
        <v>3594184</v>
      </c>
      <c r="G34">
        <v>807772</v>
      </c>
      <c r="H34">
        <v>463183</v>
      </c>
      <c r="I34">
        <v>268271</v>
      </c>
      <c r="J34">
        <v>9664433</v>
      </c>
      <c r="K34">
        <f t="shared" si="0"/>
        <v>17870559</v>
      </c>
      <c r="L34" s="340">
        <v>1822980</v>
      </c>
    </row>
    <row r="35" spans="1:12">
      <c r="B35" t="s">
        <v>548</v>
      </c>
      <c r="C35">
        <v>0</v>
      </c>
      <c r="D35">
        <v>1618858</v>
      </c>
      <c r="E35">
        <v>5888574</v>
      </c>
      <c r="F35">
        <v>14872087</v>
      </c>
      <c r="G35">
        <v>3873011</v>
      </c>
      <c r="H35">
        <v>500430</v>
      </c>
      <c r="I35">
        <v>54269</v>
      </c>
      <c r="J35">
        <v>37821304</v>
      </c>
      <c r="K35">
        <f t="shared" si="0"/>
        <v>64628533</v>
      </c>
    </row>
    <row r="36" spans="1:12">
      <c r="B36" t="s">
        <v>549</v>
      </c>
      <c r="C36">
        <v>151861</v>
      </c>
      <c r="D36">
        <v>2888766</v>
      </c>
      <c r="E36">
        <v>11172176</v>
      </c>
      <c r="F36">
        <v>8095834</v>
      </c>
      <c r="G36">
        <v>548317</v>
      </c>
      <c r="H36">
        <v>13069382</v>
      </c>
      <c r="I36">
        <v>229273</v>
      </c>
      <c r="J36">
        <v>239568017</v>
      </c>
      <c r="K36">
        <f t="shared" si="0"/>
        <v>275723626</v>
      </c>
    </row>
    <row r="37" spans="1:12">
      <c r="A37" t="s">
        <v>560</v>
      </c>
      <c r="B37" t="s">
        <v>547</v>
      </c>
      <c r="C37">
        <v>45949</v>
      </c>
      <c r="D37">
        <v>2685787</v>
      </c>
      <c r="E37">
        <v>323124</v>
      </c>
      <c r="F37">
        <v>3754493</v>
      </c>
      <c r="G37">
        <v>833640</v>
      </c>
      <c r="H37">
        <v>584774</v>
      </c>
      <c r="I37">
        <v>282905</v>
      </c>
      <c r="J37">
        <v>10157314</v>
      </c>
      <c r="K37">
        <f t="shared" si="0"/>
        <v>18667986</v>
      </c>
      <c r="L37" s="340">
        <v>2005510</v>
      </c>
    </row>
    <row r="38" spans="1:12">
      <c r="B38" t="s">
        <v>548</v>
      </c>
      <c r="C38">
        <v>0</v>
      </c>
      <c r="D38">
        <v>1668528</v>
      </c>
      <c r="E38">
        <v>5882051</v>
      </c>
      <c r="F38">
        <v>15537972</v>
      </c>
      <c r="G38">
        <v>4082839</v>
      </c>
      <c r="H38">
        <v>528504</v>
      </c>
      <c r="I38">
        <v>78676</v>
      </c>
      <c r="J38">
        <v>37750269</v>
      </c>
      <c r="K38">
        <f t="shared" si="0"/>
        <v>65528839</v>
      </c>
    </row>
    <row r="39" spans="1:12" s="246" customFormat="1">
      <c r="B39" s="246" t="s">
        <v>549</v>
      </c>
      <c r="C39" s="246">
        <v>222544</v>
      </c>
      <c r="D39" s="246">
        <v>2953196</v>
      </c>
      <c r="E39" s="246">
        <v>11505583</v>
      </c>
      <c r="F39" s="246">
        <v>8238642</v>
      </c>
      <c r="G39" s="246">
        <v>569900</v>
      </c>
      <c r="H39" s="246">
        <v>17742968</v>
      </c>
      <c r="I39" s="246">
        <v>215919</v>
      </c>
      <c r="J39" s="246">
        <v>263934192</v>
      </c>
      <c r="K39" s="246">
        <f t="shared" si="0"/>
        <v>305382944</v>
      </c>
    </row>
    <row r="40" spans="1:12">
      <c r="A40" t="s">
        <v>514</v>
      </c>
      <c r="B40" t="s">
        <v>547</v>
      </c>
      <c r="C40">
        <f>SUM(C4+C7+C10+C13+C16+C19+C22+C25+C28+C31+C34+C37)</f>
        <v>80598</v>
      </c>
      <c r="D40">
        <f t="shared" ref="D40:L42" si="1">SUM(D4+D7+D10+D13+D16+D19+D22+D25+D28+D31+D34+D37)</f>
        <v>32884694</v>
      </c>
      <c r="E40">
        <f t="shared" si="1"/>
        <v>4183260</v>
      </c>
      <c r="F40">
        <f t="shared" si="1"/>
        <v>46718215</v>
      </c>
      <c r="G40">
        <f t="shared" si="1"/>
        <v>9725689</v>
      </c>
      <c r="H40">
        <f t="shared" si="1"/>
        <v>6133092</v>
      </c>
      <c r="I40">
        <f t="shared" si="1"/>
        <v>3720633</v>
      </c>
      <c r="J40">
        <f t="shared" si="1"/>
        <v>111636009</v>
      </c>
      <c r="K40">
        <f t="shared" si="1"/>
        <v>215082190</v>
      </c>
      <c r="L40">
        <f t="shared" si="1"/>
        <v>17799273</v>
      </c>
    </row>
    <row r="41" spans="1:12">
      <c r="B41" t="s">
        <v>548</v>
      </c>
      <c r="C41">
        <f t="shared" ref="C41:J42" si="2">SUM(C5+C8+C11+C14+C17+C20+C23+C26+C29+C32+C35+C38)</f>
        <v>0</v>
      </c>
      <c r="D41">
        <f t="shared" si="2"/>
        <v>16835080</v>
      </c>
      <c r="E41">
        <f t="shared" si="2"/>
        <v>69539090</v>
      </c>
      <c r="F41">
        <f t="shared" si="2"/>
        <v>189421503</v>
      </c>
      <c r="G41">
        <f t="shared" si="2"/>
        <v>44502473</v>
      </c>
      <c r="H41">
        <f t="shared" si="2"/>
        <v>5582576</v>
      </c>
      <c r="I41">
        <f t="shared" si="2"/>
        <v>279188</v>
      </c>
      <c r="J41">
        <f t="shared" si="2"/>
        <v>397641134</v>
      </c>
      <c r="K41">
        <f t="shared" si="1"/>
        <v>723801044</v>
      </c>
    </row>
    <row r="42" spans="1:12">
      <c r="B42" t="s">
        <v>549</v>
      </c>
      <c r="C42">
        <f t="shared" si="2"/>
        <v>374405</v>
      </c>
      <c r="D42">
        <f t="shared" si="2"/>
        <v>36940179</v>
      </c>
      <c r="E42">
        <f t="shared" si="2"/>
        <v>131860565</v>
      </c>
      <c r="F42">
        <f t="shared" si="2"/>
        <v>97112984</v>
      </c>
      <c r="G42">
        <f t="shared" si="2"/>
        <v>5855958</v>
      </c>
      <c r="H42">
        <f t="shared" si="2"/>
        <v>170452817</v>
      </c>
      <c r="I42">
        <f t="shared" si="2"/>
        <v>2747489</v>
      </c>
      <c r="J42">
        <f t="shared" si="2"/>
        <v>2638782268</v>
      </c>
      <c r="K42">
        <f t="shared" si="1"/>
        <v>3084126665</v>
      </c>
    </row>
    <row r="43" spans="1:12" s="77" customFormat="1">
      <c r="A43" s="77" t="s">
        <v>561</v>
      </c>
      <c r="B43" s="77" t="s">
        <v>470</v>
      </c>
      <c r="C43" s="247">
        <f>C40/365</f>
        <v>220.81643835616438</v>
      </c>
      <c r="D43" s="247">
        <f t="shared" ref="D43:K43" si="3">D40/365</f>
        <v>90095.05205479452</v>
      </c>
      <c r="E43" s="247">
        <f t="shared" si="3"/>
        <v>11460.986301369863</v>
      </c>
      <c r="F43" s="247">
        <f t="shared" si="3"/>
        <v>127995.10958904109</v>
      </c>
      <c r="G43" s="247">
        <f t="shared" si="3"/>
        <v>26645.723287671233</v>
      </c>
      <c r="H43" s="247">
        <f t="shared" si="3"/>
        <v>16802.991780821918</v>
      </c>
      <c r="I43" s="247">
        <f t="shared" si="3"/>
        <v>10193.51506849315</v>
      </c>
      <c r="J43" s="247">
        <f t="shared" si="3"/>
        <v>305852.07945205481</v>
      </c>
      <c r="K43" s="247">
        <f t="shared" si="3"/>
        <v>589266.27397260279</v>
      </c>
    </row>
    <row r="44" spans="1:12" s="77" customFormat="1">
      <c r="A44" s="77" t="s">
        <v>471</v>
      </c>
      <c r="B44" s="77" t="s">
        <v>562</v>
      </c>
      <c r="C44" s="78">
        <f>C41/C40</f>
        <v>0</v>
      </c>
      <c r="D44" s="78">
        <f t="shared" ref="D44:K44" si="4">D41/D40</f>
        <v>0.51194272934393126</v>
      </c>
      <c r="E44" s="78">
        <f t="shared" si="4"/>
        <v>16.623181442224485</v>
      </c>
      <c r="F44" s="78">
        <f t="shared" si="4"/>
        <v>4.054553518365374</v>
      </c>
      <c r="G44" s="78">
        <f t="shared" si="4"/>
        <v>4.5757655832918367</v>
      </c>
      <c r="H44" s="78">
        <f t="shared" si="4"/>
        <v>0.91023842459888094</v>
      </c>
      <c r="I44" s="78">
        <f t="shared" si="4"/>
        <v>7.5037769110793781E-2</v>
      </c>
      <c r="J44" s="78">
        <f t="shared" si="4"/>
        <v>3.5619432973459308</v>
      </c>
      <c r="K44" s="78">
        <f t="shared" si="4"/>
        <v>3.3652300267167634</v>
      </c>
    </row>
    <row r="45" spans="1:12" s="77" customFormat="1">
      <c r="A45" s="77" t="s">
        <v>563</v>
      </c>
      <c r="B45" s="77" t="s">
        <v>543</v>
      </c>
      <c r="C45" s="247">
        <f>C42*1000/C40</f>
        <v>4645.3385940097769</v>
      </c>
      <c r="D45" s="247">
        <f t="shared" ref="D45:K45" si="5">D42*1000/D40</f>
        <v>1123.3243952338435</v>
      </c>
      <c r="E45" s="247">
        <f t="shared" si="5"/>
        <v>31521.006344334324</v>
      </c>
      <c r="F45" s="247">
        <f t="shared" si="5"/>
        <v>2078.696371426006</v>
      </c>
      <c r="G45" s="247">
        <f t="shared" si="5"/>
        <v>602.11240560951512</v>
      </c>
      <c r="H45" s="247">
        <f t="shared" si="5"/>
        <v>27792.313730170688</v>
      </c>
      <c r="I45" s="247">
        <f t="shared" si="5"/>
        <v>738.44665679200284</v>
      </c>
      <c r="J45" s="247">
        <f t="shared" si="5"/>
        <v>23637.375535343617</v>
      </c>
      <c r="K45" s="247">
        <f t="shared" si="5"/>
        <v>14339.29357423783</v>
      </c>
    </row>
    <row r="46" spans="1:12">
      <c r="A46" t="s">
        <v>564</v>
      </c>
      <c r="C46">
        <v>5</v>
      </c>
      <c r="D46">
        <v>75</v>
      </c>
      <c r="E46">
        <v>53</v>
      </c>
      <c r="F46">
        <v>513</v>
      </c>
      <c r="G46">
        <v>121</v>
      </c>
      <c r="H46">
        <v>17</v>
      </c>
      <c r="I46">
        <v>11</v>
      </c>
      <c r="J46">
        <v>794</v>
      </c>
      <c r="K46">
        <f>SUM(C46:J46)</f>
        <v>1589</v>
      </c>
    </row>
  </sheetData>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7"/>
  <sheetViews>
    <sheetView workbookViewId="0">
      <selection activeCell="J45" sqref="J45"/>
    </sheetView>
  </sheetViews>
  <sheetFormatPr defaultRowHeight="15"/>
  <cols>
    <col min="1" max="1" width="22.5703125" customWidth="1"/>
    <col min="2" max="2" width="13.28515625" bestFit="1" customWidth="1"/>
    <col min="3" max="3" width="8.7109375" bestFit="1" customWidth="1"/>
    <col min="4" max="4" width="12.7109375" bestFit="1" customWidth="1"/>
    <col min="5" max="5" width="10" bestFit="1" customWidth="1"/>
    <col min="6" max="6" width="13.5703125" bestFit="1" customWidth="1"/>
    <col min="7" max="7" width="11.28515625" bestFit="1" customWidth="1"/>
    <col min="8" max="8" width="10" bestFit="1" customWidth="1"/>
    <col min="9" max="9" width="9.7109375" bestFit="1" customWidth="1"/>
    <col min="10" max="10" width="12.140625" bestFit="1" customWidth="1"/>
    <col min="11" max="11" width="11" bestFit="1" customWidth="1"/>
  </cols>
  <sheetData>
    <row r="1" spans="1:11">
      <c r="A1" s="77" t="s">
        <v>565</v>
      </c>
      <c r="E1" s="77" t="s">
        <v>545</v>
      </c>
      <c r="F1" t="s">
        <v>185</v>
      </c>
    </row>
    <row r="3" spans="1:11">
      <c r="C3" t="s">
        <v>56</v>
      </c>
      <c r="D3" t="s">
        <v>57</v>
      </c>
      <c r="E3" t="s">
        <v>58</v>
      </c>
      <c r="F3" t="s">
        <v>59</v>
      </c>
      <c r="G3" t="s">
        <v>60</v>
      </c>
      <c r="H3" t="s">
        <v>61</v>
      </c>
      <c r="I3" t="s">
        <v>62</v>
      </c>
      <c r="J3" t="s">
        <v>63</v>
      </c>
      <c r="K3" t="s">
        <v>514</v>
      </c>
    </row>
    <row r="4" spans="1:11">
      <c r="A4" t="s">
        <v>546</v>
      </c>
      <c r="B4" t="s">
        <v>548</v>
      </c>
      <c r="C4">
        <v>0</v>
      </c>
      <c r="D4">
        <v>5284039</v>
      </c>
      <c r="E4">
        <v>6221627</v>
      </c>
      <c r="F4">
        <v>21766968</v>
      </c>
      <c r="G4">
        <v>3069521</v>
      </c>
      <c r="H4">
        <v>0</v>
      </c>
      <c r="I4">
        <v>311197</v>
      </c>
      <c r="J4">
        <v>61585897</v>
      </c>
      <c r="K4">
        <f t="shared" ref="K4:K39" si="0">SUM(C4:J4)</f>
        <v>98239249</v>
      </c>
    </row>
    <row r="5" spans="1:11">
      <c r="B5" t="s">
        <v>549</v>
      </c>
      <c r="C5">
        <v>0</v>
      </c>
      <c r="D5">
        <v>2930407</v>
      </c>
      <c r="E5">
        <v>10327713</v>
      </c>
      <c r="F5">
        <v>6822474</v>
      </c>
      <c r="G5">
        <v>172163</v>
      </c>
      <c r="H5">
        <v>18660047</v>
      </c>
      <c r="I5">
        <v>0</v>
      </c>
      <c r="J5">
        <v>216435852</v>
      </c>
      <c r="K5">
        <f t="shared" si="0"/>
        <v>255348656</v>
      </c>
    </row>
    <row r="6" spans="1:11">
      <c r="B6" t="s">
        <v>566</v>
      </c>
      <c r="C6">
        <v>6193</v>
      </c>
      <c r="D6">
        <v>44167</v>
      </c>
      <c r="E6">
        <v>0</v>
      </c>
      <c r="F6">
        <v>12132</v>
      </c>
      <c r="G6">
        <v>771423</v>
      </c>
      <c r="H6">
        <v>548545</v>
      </c>
      <c r="I6">
        <v>68548</v>
      </c>
      <c r="J6">
        <v>5755001</v>
      </c>
      <c r="K6">
        <f t="shared" si="0"/>
        <v>7206009</v>
      </c>
    </row>
    <row r="7" spans="1:11">
      <c r="A7" t="s">
        <v>550</v>
      </c>
      <c r="B7" t="s">
        <v>548</v>
      </c>
      <c r="C7">
        <v>0</v>
      </c>
      <c r="D7">
        <v>4135432</v>
      </c>
      <c r="E7">
        <v>5552714</v>
      </c>
      <c r="F7">
        <v>19440880</v>
      </c>
      <c r="G7">
        <v>2593750</v>
      </c>
      <c r="H7">
        <v>0</v>
      </c>
      <c r="I7">
        <v>206225</v>
      </c>
      <c r="J7">
        <v>47055073</v>
      </c>
      <c r="K7">
        <f t="shared" si="0"/>
        <v>78984074</v>
      </c>
    </row>
    <row r="8" spans="1:11">
      <c r="B8" t="s">
        <v>549</v>
      </c>
      <c r="C8">
        <v>0</v>
      </c>
      <c r="D8">
        <v>2610261</v>
      </c>
      <c r="E8">
        <v>9719401</v>
      </c>
      <c r="F8">
        <v>5872169</v>
      </c>
      <c r="G8">
        <v>168514</v>
      </c>
      <c r="H8">
        <v>16930688</v>
      </c>
      <c r="I8">
        <v>0</v>
      </c>
      <c r="J8">
        <v>208953633</v>
      </c>
      <c r="K8">
        <f t="shared" si="0"/>
        <v>244254666</v>
      </c>
    </row>
    <row r="9" spans="1:11">
      <c r="B9" t="s">
        <v>566</v>
      </c>
      <c r="C9">
        <v>6246</v>
      </c>
      <c r="D9">
        <v>47369</v>
      </c>
      <c r="E9">
        <v>0</v>
      </c>
      <c r="F9">
        <v>8644</v>
      </c>
      <c r="G9">
        <v>675523</v>
      </c>
      <c r="H9">
        <v>526173</v>
      </c>
      <c r="I9">
        <v>46603</v>
      </c>
      <c r="J9">
        <v>4029318</v>
      </c>
      <c r="K9">
        <f t="shared" si="0"/>
        <v>5339876</v>
      </c>
    </row>
    <row r="10" spans="1:11">
      <c r="A10" t="s">
        <v>551</v>
      </c>
      <c r="B10" t="s">
        <v>548</v>
      </c>
      <c r="C10">
        <v>0</v>
      </c>
      <c r="D10">
        <v>4934597</v>
      </c>
      <c r="E10">
        <v>5725646</v>
      </c>
      <c r="F10">
        <v>21083642</v>
      </c>
      <c r="G10">
        <v>2875778</v>
      </c>
      <c r="H10">
        <v>0</v>
      </c>
      <c r="I10">
        <v>370391</v>
      </c>
      <c r="J10">
        <v>59031510</v>
      </c>
      <c r="K10">
        <f t="shared" si="0"/>
        <v>94021564</v>
      </c>
    </row>
    <row r="11" spans="1:11">
      <c r="B11" t="s">
        <v>549</v>
      </c>
      <c r="C11">
        <v>0</v>
      </c>
      <c r="D11">
        <v>2819493</v>
      </c>
      <c r="E11">
        <v>10305654</v>
      </c>
      <c r="F11">
        <v>6615204</v>
      </c>
      <c r="G11">
        <v>171022</v>
      </c>
      <c r="H11">
        <v>18555030</v>
      </c>
      <c r="I11">
        <v>0</v>
      </c>
      <c r="J11">
        <v>236364358</v>
      </c>
      <c r="K11">
        <f t="shared" si="0"/>
        <v>274830761</v>
      </c>
    </row>
    <row r="12" spans="1:11">
      <c r="B12" t="s">
        <v>566</v>
      </c>
      <c r="C12">
        <v>9427</v>
      </c>
      <c r="D12">
        <v>65598</v>
      </c>
      <c r="E12">
        <v>0</v>
      </c>
      <c r="F12">
        <v>19579</v>
      </c>
      <c r="G12">
        <v>906103</v>
      </c>
      <c r="H12">
        <v>465645</v>
      </c>
      <c r="I12">
        <v>58679</v>
      </c>
      <c r="J12">
        <v>4343219</v>
      </c>
      <c r="K12">
        <f t="shared" si="0"/>
        <v>5868250</v>
      </c>
    </row>
    <row r="13" spans="1:11">
      <c r="A13" t="s">
        <v>552</v>
      </c>
      <c r="B13" t="s">
        <v>548</v>
      </c>
      <c r="C13">
        <v>0</v>
      </c>
      <c r="D13">
        <v>4961210</v>
      </c>
      <c r="E13">
        <v>5518799</v>
      </c>
      <c r="F13">
        <v>20528442</v>
      </c>
      <c r="G13">
        <v>3089694</v>
      </c>
      <c r="H13">
        <v>0</v>
      </c>
      <c r="I13">
        <v>417232</v>
      </c>
      <c r="J13">
        <v>58803143</v>
      </c>
      <c r="K13">
        <f t="shared" si="0"/>
        <v>93318520</v>
      </c>
    </row>
    <row r="14" spans="1:11">
      <c r="B14" t="s">
        <v>549</v>
      </c>
      <c r="C14">
        <v>0</v>
      </c>
      <c r="D14">
        <v>2717583</v>
      </c>
      <c r="E14">
        <v>9802412</v>
      </c>
      <c r="F14">
        <v>6760244</v>
      </c>
      <c r="G14">
        <v>204607</v>
      </c>
      <c r="H14">
        <v>14555592</v>
      </c>
      <c r="I14">
        <v>0</v>
      </c>
      <c r="J14">
        <v>207805118</v>
      </c>
      <c r="K14">
        <f t="shared" si="0"/>
        <v>241845556</v>
      </c>
    </row>
    <row r="15" spans="1:11">
      <c r="B15" t="s">
        <v>566</v>
      </c>
      <c r="C15">
        <v>5198</v>
      </c>
      <c r="D15">
        <v>59928</v>
      </c>
      <c r="E15">
        <v>0</v>
      </c>
      <c r="F15">
        <v>28482</v>
      </c>
      <c r="G15">
        <v>763472</v>
      </c>
      <c r="H15">
        <v>432034</v>
      </c>
      <c r="I15">
        <v>60871</v>
      </c>
      <c r="J15">
        <v>4284399</v>
      </c>
      <c r="K15">
        <f t="shared" si="0"/>
        <v>5634384</v>
      </c>
    </row>
    <row r="16" spans="1:11">
      <c r="A16" t="s">
        <v>553</v>
      </c>
      <c r="B16" t="s">
        <v>548</v>
      </c>
      <c r="C16">
        <v>0</v>
      </c>
      <c r="D16">
        <v>5166277</v>
      </c>
      <c r="E16">
        <v>5330601</v>
      </c>
      <c r="F16">
        <v>19076352</v>
      </c>
      <c r="G16">
        <v>3102389</v>
      </c>
      <c r="H16">
        <v>0</v>
      </c>
      <c r="I16">
        <v>492622</v>
      </c>
      <c r="J16">
        <v>57720065</v>
      </c>
      <c r="K16">
        <f t="shared" si="0"/>
        <v>90888306</v>
      </c>
    </row>
    <row r="17" spans="1:11">
      <c r="B17" t="s">
        <v>549</v>
      </c>
      <c r="C17">
        <v>0</v>
      </c>
      <c r="D17">
        <v>2562386</v>
      </c>
      <c r="E17">
        <v>9837529</v>
      </c>
      <c r="F17">
        <v>6712630</v>
      </c>
      <c r="G17">
        <v>156371</v>
      </c>
      <c r="H17">
        <v>16006686</v>
      </c>
      <c r="I17">
        <v>0</v>
      </c>
      <c r="J17">
        <v>182913717</v>
      </c>
      <c r="K17">
        <f t="shared" si="0"/>
        <v>218189319</v>
      </c>
    </row>
    <row r="18" spans="1:11">
      <c r="B18" t="s">
        <v>566</v>
      </c>
      <c r="C18">
        <v>2856</v>
      </c>
      <c r="D18">
        <v>57346</v>
      </c>
      <c r="E18">
        <v>0</v>
      </c>
      <c r="F18">
        <v>19714</v>
      </c>
      <c r="G18">
        <v>592499</v>
      </c>
      <c r="H18">
        <v>480198</v>
      </c>
      <c r="I18">
        <v>50033</v>
      </c>
      <c r="J18">
        <v>4247416</v>
      </c>
      <c r="K18">
        <f t="shared" si="0"/>
        <v>5450062</v>
      </c>
    </row>
    <row r="19" spans="1:11">
      <c r="A19" t="s">
        <v>554</v>
      </c>
      <c r="B19" t="s">
        <v>548</v>
      </c>
      <c r="C19">
        <v>0</v>
      </c>
      <c r="D19">
        <v>4268351</v>
      </c>
      <c r="E19">
        <v>5815528</v>
      </c>
      <c r="F19">
        <v>18276993</v>
      </c>
      <c r="G19">
        <v>2272362</v>
      </c>
      <c r="H19">
        <v>0</v>
      </c>
      <c r="I19">
        <v>364902</v>
      </c>
      <c r="J19">
        <v>42973234</v>
      </c>
      <c r="K19">
        <f t="shared" si="0"/>
        <v>73971370</v>
      </c>
    </row>
    <row r="20" spans="1:11">
      <c r="B20" t="s">
        <v>549</v>
      </c>
      <c r="C20">
        <v>0</v>
      </c>
      <c r="D20">
        <v>2016694</v>
      </c>
      <c r="E20">
        <v>9634686</v>
      </c>
      <c r="F20">
        <v>6393795</v>
      </c>
      <c r="G20">
        <v>138312</v>
      </c>
      <c r="H20">
        <v>16134733</v>
      </c>
      <c r="I20">
        <v>28</v>
      </c>
      <c r="J20">
        <v>170028244</v>
      </c>
      <c r="K20">
        <f t="shared" si="0"/>
        <v>204346492</v>
      </c>
    </row>
    <row r="21" spans="1:11">
      <c r="B21" t="s">
        <v>566</v>
      </c>
      <c r="C21">
        <v>9551</v>
      </c>
      <c r="D21">
        <v>34594</v>
      </c>
      <c r="E21">
        <v>0</v>
      </c>
      <c r="F21">
        <v>29956</v>
      </c>
      <c r="G21">
        <v>798057</v>
      </c>
      <c r="H21">
        <v>539340</v>
      </c>
      <c r="I21">
        <v>42592</v>
      </c>
      <c r="J21">
        <v>4116136</v>
      </c>
      <c r="K21">
        <f t="shared" si="0"/>
        <v>5570226</v>
      </c>
    </row>
    <row r="22" spans="1:11">
      <c r="A22" t="s">
        <v>555</v>
      </c>
      <c r="B22" t="s">
        <v>548</v>
      </c>
      <c r="C22">
        <v>0</v>
      </c>
      <c r="D22">
        <v>4982798</v>
      </c>
      <c r="E22">
        <v>6087363</v>
      </c>
      <c r="F22">
        <v>18573731</v>
      </c>
      <c r="G22">
        <v>2834262</v>
      </c>
      <c r="H22">
        <v>0</v>
      </c>
      <c r="I22">
        <v>354971</v>
      </c>
      <c r="J22">
        <v>57246252</v>
      </c>
      <c r="K22">
        <f t="shared" si="0"/>
        <v>90079377</v>
      </c>
    </row>
    <row r="23" spans="1:11">
      <c r="B23" t="s">
        <v>549</v>
      </c>
      <c r="C23">
        <v>0</v>
      </c>
      <c r="D23">
        <v>2384930</v>
      </c>
      <c r="E23">
        <v>9896312</v>
      </c>
      <c r="F23">
        <v>6230006</v>
      </c>
      <c r="G23">
        <v>185221</v>
      </c>
      <c r="H23">
        <v>12111025</v>
      </c>
      <c r="I23">
        <v>0</v>
      </c>
      <c r="J23">
        <v>149447993</v>
      </c>
      <c r="K23">
        <f t="shared" si="0"/>
        <v>180255487</v>
      </c>
    </row>
    <row r="24" spans="1:11">
      <c r="B24" t="s">
        <v>566</v>
      </c>
      <c r="C24">
        <v>4194</v>
      </c>
      <c r="D24">
        <v>39985</v>
      </c>
      <c r="E24">
        <v>0</v>
      </c>
      <c r="F24">
        <v>19864</v>
      </c>
      <c r="G24">
        <v>757624</v>
      </c>
      <c r="H24">
        <v>451641</v>
      </c>
      <c r="I24">
        <v>37541</v>
      </c>
      <c r="J24">
        <v>5119432</v>
      </c>
      <c r="K24">
        <f t="shared" si="0"/>
        <v>6430281</v>
      </c>
    </row>
    <row r="25" spans="1:11">
      <c r="A25" t="s">
        <v>556</v>
      </c>
      <c r="B25" t="s">
        <v>548</v>
      </c>
      <c r="C25">
        <v>0</v>
      </c>
      <c r="D25">
        <v>3928055</v>
      </c>
      <c r="E25">
        <v>6068873</v>
      </c>
      <c r="F25">
        <v>18313903</v>
      </c>
      <c r="G25">
        <v>3040889</v>
      </c>
      <c r="H25">
        <v>0</v>
      </c>
      <c r="I25">
        <v>122496</v>
      </c>
      <c r="J25">
        <v>34881184</v>
      </c>
      <c r="K25">
        <f t="shared" si="0"/>
        <v>66355400</v>
      </c>
    </row>
    <row r="26" spans="1:11">
      <c r="B26" t="s">
        <v>549</v>
      </c>
      <c r="C26">
        <v>0</v>
      </c>
      <c r="D26">
        <v>2481190</v>
      </c>
      <c r="E26">
        <v>9769738</v>
      </c>
      <c r="F26">
        <v>5779916</v>
      </c>
      <c r="G26">
        <v>220149</v>
      </c>
      <c r="H26">
        <v>5784937</v>
      </c>
      <c r="I26">
        <v>134</v>
      </c>
      <c r="J26">
        <v>154268573</v>
      </c>
      <c r="K26">
        <f t="shared" si="0"/>
        <v>178304637</v>
      </c>
    </row>
    <row r="27" spans="1:11">
      <c r="B27" t="s">
        <v>566</v>
      </c>
      <c r="C27">
        <v>2653</v>
      </c>
      <c r="D27">
        <v>45358</v>
      </c>
      <c r="E27">
        <v>0</v>
      </c>
      <c r="F27">
        <v>22478</v>
      </c>
      <c r="G27">
        <v>929331</v>
      </c>
      <c r="H27">
        <v>199448</v>
      </c>
      <c r="I27">
        <v>48233</v>
      </c>
      <c r="J27">
        <v>3366953</v>
      </c>
      <c r="K27">
        <f t="shared" si="0"/>
        <v>4614454</v>
      </c>
    </row>
    <row r="28" spans="1:11">
      <c r="A28" t="s">
        <v>557</v>
      </c>
      <c r="B28" t="s">
        <v>548</v>
      </c>
      <c r="C28">
        <v>0</v>
      </c>
      <c r="D28">
        <v>3906570</v>
      </c>
      <c r="E28">
        <v>5365394</v>
      </c>
      <c r="F28">
        <v>18880672</v>
      </c>
      <c r="G28">
        <v>2899706</v>
      </c>
      <c r="H28">
        <v>0</v>
      </c>
      <c r="I28">
        <v>114100</v>
      </c>
      <c r="J28">
        <v>30216973</v>
      </c>
      <c r="K28">
        <f t="shared" si="0"/>
        <v>61383415</v>
      </c>
    </row>
    <row r="29" spans="1:11">
      <c r="B29" t="s">
        <v>549</v>
      </c>
      <c r="C29">
        <v>0</v>
      </c>
      <c r="D29">
        <v>2541739</v>
      </c>
      <c r="E29">
        <v>8970519</v>
      </c>
      <c r="F29">
        <v>6572460</v>
      </c>
      <c r="G29">
        <v>224590</v>
      </c>
      <c r="H29">
        <v>15944809</v>
      </c>
      <c r="I29">
        <v>168</v>
      </c>
      <c r="J29">
        <v>201454827</v>
      </c>
      <c r="K29">
        <f t="shared" si="0"/>
        <v>235709112</v>
      </c>
    </row>
    <row r="30" spans="1:11">
      <c r="B30" t="s">
        <v>566</v>
      </c>
      <c r="C30">
        <v>2878</v>
      </c>
      <c r="D30">
        <v>52497</v>
      </c>
      <c r="E30">
        <v>0</v>
      </c>
      <c r="F30">
        <v>14351</v>
      </c>
      <c r="G30">
        <v>829133</v>
      </c>
      <c r="H30">
        <v>561158</v>
      </c>
      <c r="I30">
        <v>58541</v>
      </c>
      <c r="J30">
        <v>5074863</v>
      </c>
      <c r="K30">
        <f t="shared" si="0"/>
        <v>6593421</v>
      </c>
    </row>
    <row r="31" spans="1:11">
      <c r="A31" t="s">
        <v>558</v>
      </c>
      <c r="B31" t="s">
        <v>548</v>
      </c>
      <c r="C31">
        <v>0</v>
      </c>
      <c r="D31">
        <v>4884873</v>
      </c>
      <c r="E31">
        <v>6081920</v>
      </c>
      <c r="F31">
        <v>19363324</v>
      </c>
      <c r="G31">
        <v>2793159</v>
      </c>
      <c r="H31">
        <v>0</v>
      </c>
      <c r="I31">
        <v>275493</v>
      </c>
      <c r="J31">
        <v>48984915</v>
      </c>
      <c r="K31">
        <f t="shared" si="0"/>
        <v>82383684</v>
      </c>
    </row>
    <row r="32" spans="1:11">
      <c r="B32" t="s">
        <v>549</v>
      </c>
      <c r="C32">
        <v>0</v>
      </c>
      <c r="D32">
        <v>2558317</v>
      </c>
      <c r="E32">
        <v>10024307</v>
      </c>
      <c r="F32">
        <v>7352204</v>
      </c>
      <c r="G32">
        <v>201826</v>
      </c>
      <c r="H32">
        <v>17267074</v>
      </c>
      <c r="I32">
        <v>0</v>
      </c>
      <c r="J32">
        <v>222839279</v>
      </c>
      <c r="K32">
        <f t="shared" si="0"/>
        <v>260243007</v>
      </c>
    </row>
    <row r="33" spans="1:11">
      <c r="B33" t="s">
        <v>566</v>
      </c>
      <c r="C33">
        <v>1419</v>
      </c>
      <c r="D33">
        <v>34913</v>
      </c>
      <c r="E33">
        <v>0</v>
      </c>
      <c r="F33">
        <v>16371</v>
      </c>
      <c r="G33">
        <v>688439</v>
      </c>
      <c r="H33">
        <v>562811</v>
      </c>
      <c r="I33">
        <v>52677</v>
      </c>
      <c r="J33">
        <v>4095096</v>
      </c>
      <c r="K33">
        <f t="shared" si="0"/>
        <v>5451726</v>
      </c>
    </row>
    <row r="34" spans="1:11">
      <c r="A34" t="s">
        <v>559</v>
      </c>
      <c r="B34" t="s">
        <v>548</v>
      </c>
      <c r="C34">
        <v>0</v>
      </c>
      <c r="D34">
        <v>4423743</v>
      </c>
      <c r="E34">
        <v>5888574</v>
      </c>
      <c r="F34">
        <v>17120313</v>
      </c>
      <c r="G34">
        <v>2976704</v>
      </c>
      <c r="H34">
        <v>0</v>
      </c>
      <c r="I34">
        <v>340653</v>
      </c>
      <c r="J34">
        <v>54836287</v>
      </c>
      <c r="K34">
        <f t="shared" si="0"/>
        <v>85586274</v>
      </c>
    </row>
    <row r="35" spans="1:11">
      <c r="B35" t="s">
        <v>549</v>
      </c>
      <c r="C35">
        <v>144016</v>
      </c>
      <c r="D35">
        <v>2353777</v>
      </c>
      <c r="E35">
        <v>10035559</v>
      </c>
      <c r="F35">
        <v>6940191</v>
      </c>
      <c r="G35">
        <v>248086</v>
      </c>
      <c r="H35">
        <v>13811855</v>
      </c>
      <c r="I35">
        <v>0</v>
      </c>
      <c r="J35">
        <v>219893886</v>
      </c>
      <c r="K35">
        <f t="shared" si="0"/>
        <v>253427370</v>
      </c>
    </row>
    <row r="36" spans="1:11">
      <c r="B36" t="s">
        <v>566</v>
      </c>
      <c r="C36">
        <v>1218</v>
      </c>
      <c r="D36">
        <v>40255</v>
      </c>
      <c r="E36">
        <v>0</v>
      </c>
      <c r="F36">
        <v>9906</v>
      </c>
      <c r="G36">
        <v>750827</v>
      </c>
      <c r="H36">
        <v>526266</v>
      </c>
      <c r="I36">
        <v>54450</v>
      </c>
      <c r="J36">
        <v>4712115</v>
      </c>
      <c r="K36">
        <f t="shared" si="0"/>
        <v>6095037</v>
      </c>
    </row>
    <row r="37" spans="1:11">
      <c r="A37" t="s">
        <v>560</v>
      </c>
      <c r="B37" t="s">
        <v>548</v>
      </c>
      <c r="C37">
        <v>0</v>
      </c>
      <c r="D37">
        <v>5104590</v>
      </c>
      <c r="E37">
        <v>5882051</v>
      </c>
      <c r="F37">
        <v>19824066</v>
      </c>
      <c r="G37">
        <v>3156477</v>
      </c>
      <c r="H37">
        <v>0</v>
      </c>
      <c r="I37">
        <v>393563</v>
      </c>
      <c r="J37">
        <v>55278031</v>
      </c>
      <c r="K37">
        <f t="shared" si="0"/>
        <v>89638778</v>
      </c>
    </row>
    <row r="38" spans="1:11">
      <c r="B38" t="s">
        <v>549</v>
      </c>
      <c r="C38">
        <v>186232</v>
      </c>
      <c r="D38">
        <v>2391472</v>
      </c>
      <c r="E38">
        <v>10365058</v>
      </c>
      <c r="F38">
        <v>7008083</v>
      </c>
      <c r="G38">
        <v>245835</v>
      </c>
      <c r="H38">
        <v>18112010</v>
      </c>
      <c r="I38">
        <v>0</v>
      </c>
      <c r="J38">
        <v>242693597</v>
      </c>
      <c r="K38">
        <f t="shared" si="0"/>
        <v>281002287</v>
      </c>
    </row>
    <row r="39" spans="1:11" s="246" customFormat="1">
      <c r="B39" s="246" t="s">
        <v>566</v>
      </c>
      <c r="C39" s="246">
        <v>1354</v>
      </c>
      <c r="D39" s="246">
        <v>33270</v>
      </c>
      <c r="E39" s="246">
        <v>0</v>
      </c>
      <c r="F39" s="246">
        <v>23395</v>
      </c>
      <c r="G39" s="246">
        <v>771878</v>
      </c>
      <c r="H39" s="246">
        <v>551510</v>
      </c>
      <c r="I39" s="246">
        <v>49512</v>
      </c>
      <c r="J39" s="246">
        <v>4373035</v>
      </c>
      <c r="K39" s="246">
        <f t="shared" si="0"/>
        <v>5803954</v>
      </c>
    </row>
    <row r="40" spans="1:11">
      <c r="A40" t="s">
        <v>514</v>
      </c>
      <c r="B40" t="s">
        <v>548</v>
      </c>
      <c r="C40" s="248">
        <f>SUM(C4+C7+C10+C13+C16+C19+C22+C25+C28+C31+C34+C37)</f>
        <v>0</v>
      </c>
      <c r="D40" s="248">
        <f t="shared" ref="D40:K40" si="1">SUM(D4+D7+D10+D13+D16+D19+D22+D25+D28+D31+D34+D37)</f>
        <v>55980535</v>
      </c>
      <c r="E40" s="248">
        <f t="shared" si="1"/>
        <v>69539090</v>
      </c>
      <c r="F40" s="248">
        <f t="shared" si="1"/>
        <v>232249286</v>
      </c>
      <c r="G40" s="248">
        <f t="shared" si="1"/>
        <v>34704691</v>
      </c>
      <c r="H40" s="248">
        <f t="shared" si="1"/>
        <v>0</v>
      </c>
      <c r="I40" s="248">
        <f t="shared" si="1"/>
        <v>3763845</v>
      </c>
      <c r="J40" s="248">
        <f t="shared" si="1"/>
        <v>608612564</v>
      </c>
      <c r="K40" s="248">
        <f t="shared" si="1"/>
        <v>1004850011</v>
      </c>
    </row>
    <row r="41" spans="1:11">
      <c r="B41" t="s">
        <v>549</v>
      </c>
      <c r="C41" s="248">
        <f t="shared" ref="C41:K42" si="2">SUM(C5+C8+C11+C14+C17+C20+C23+C26+C29+C32+C35+C38)</f>
        <v>330248</v>
      </c>
      <c r="D41" s="248">
        <f t="shared" si="2"/>
        <v>30368249</v>
      </c>
      <c r="E41" s="248">
        <f t="shared" si="2"/>
        <v>118688888</v>
      </c>
      <c r="F41" s="248">
        <f t="shared" si="2"/>
        <v>79059376</v>
      </c>
      <c r="G41" s="248">
        <f t="shared" si="2"/>
        <v>2336696</v>
      </c>
      <c r="H41" s="248">
        <f t="shared" si="2"/>
        <v>183874486</v>
      </c>
      <c r="I41" s="248">
        <f t="shared" si="2"/>
        <v>330</v>
      </c>
      <c r="J41" s="248">
        <f t="shared" si="2"/>
        <v>2413099077</v>
      </c>
      <c r="K41" s="248">
        <f t="shared" si="2"/>
        <v>2827757350</v>
      </c>
    </row>
    <row r="42" spans="1:11">
      <c r="B42" t="s">
        <v>566</v>
      </c>
      <c r="C42" s="248">
        <f t="shared" si="2"/>
        <v>53187</v>
      </c>
      <c r="D42" s="248">
        <f t="shared" si="2"/>
        <v>555280</v>
      </c>
      <c r="E42" s="248">
        <f t="shared" si="2"/>
        <v>0</v>
      </c>
      <c r="F42" s="248">
        <f t="shared" si="2"/>
        <v>224872</v>
      </c>
      <c r="G42" s="248">
        <f t="shared" si="2"/>
        <v>9234309</v>
      </c>
      <c r="H42" s="248">
        <f t="shared" si="2"/>
        <v>5844769</v>
      </c>
      <c r="I42" s="248">
        <f t="shared" si="2"/>
        <v>628280</v>
      </c>
      <c r="J42" s="248">
        <f t="shared" si="2"/>
        <v>53516983</v>
      </c>
      <c r="K42" s="248">
        <f t="shared" si="2"/>
        <v>70057680</v>
      </c>
    </row>
    <row r="44" spans="1:11" s="77" customFormat="1">
      <c r="A44" s="77" t="s">
        <v>567</v>
      </c>
      <c r="C44" s="78" t="e">
        <v>#DIV/0!</v>
      </c>
      <c r="D44" s="78">
        <v>3.3582148109780294</v>
      </c>
      <c r="E44" s="78">
        <v>1</v>
      </c>
      <c r="F44" s="78">
        <v>1.2272849402952948</v>
      </c>
      <c r="G44" s="78">
        <v>0.98733838903739124</v>
      </c>
      <c r="H44" s="78">
        <v>1.0469663108930358</v>
      </c>
      <c r="I44" s="78">
        <v>15.731782884651203</v>
      </c>
      <c r="J44" s="78">
        <v>1.6651434934294298</v>
      </c>
      <c r="K44" s="78">
        <v>1.4850872348285808</v>
      </c>
    </row>
    <row r="45" spans="1:11" s="77" customFormat="1">
      <c r="A45" s="77" t="s">
        <v>568</v>
      </c>
      <c r="C45" s="78">
        <v>0.88206086991359622</v>
      </c>
      <c r="D45" s="78">
        <v>0.82209263252351861</v>
      </c>
      <c r="E45" s="78">
        <v>0.90010905079922876</v>
      </c>
      <c r="F45" s="78">
        <v>0.81409686680001514</v>
      </c>
      <c r="G45" s="78">
        <v>0.39902881817116859</v>
      </c>
      <c r="H45" s="78">
        <v>1.0787412565906729</v>
      </c>
      <c r="I45" s="78">
        <v>1.2010967104872849E-4</v>
      </c>
      <c r="J45" s="78">
        <v>0.91447449312631202</v>
      </c>
      <c r="K45" s="78">
        <v>0.91687458303532421</v>
      </c>
    </row>
    <row r="46" spans="1:11" s="77" customFormat="1">
      <c r="A46" s="77" t="s">
        <v>569</v>
      </c>
      <c r="C46" s="78">
        <v>0.65990471227573888</v>
      </c>
      <c r="D46" s="78">
        <v>1.7192136560553064</v>
      </c>
      <c r="F46" s="78">
        <v>4.9760924727111258</v>
      </c>
      <c r="H46" s="78">
        <v>0.95298896543537914</v>
      </c>
      <c r="I46" s="78">
        <v>1.1804778917995944</v>
      </c>
      <c r="J46" s="78">
        <v>5.9311467055401454</v>
      </c>
      <c r="K46" s="78">
        <v>4.9976601549389095</v>
      </c>
    </row>
    <row r="47" spans="1:11">
      <c r="A47" t="s">
        <v>570</v>
      </c>
      <c r="C47">
        <f>1+1</f>
        <v>2</v>
      </c>
      <c r="D47">
        <f>74+2</f>
        <v>76</v>
      </c>
      <c r="E47">
        <v>25</v>
      </c>
      <c r="F47">
        <f>357+1</f>
        <v>358</v>
      </c>
      <c r="G47">
        <f>87+1</f>
        <v>88</v>
      </c>
      <c r="H47">
        <f>6+1</f>
        <v>7</v>
      </c>
      <c r="I47">
        <f>3+1</f>
        <v>4</v>
      </c>
      <c r="J47">
        <f>302+9</f>
        <v>311</v>
      </c>
      <c r="K47" s="246">
        <f>SUM(C47:J47)</f>
        <v>871</v>
      </c>
    </row>
  </sheetData>
  <pageMargins left="0.7" right="0.7" top="0.75" bottom="0.75" header="0.3" footer="0.3"/>
  <pageSetup orientation="portrait" horizontalDpi="0"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workbookViewId="0"/>
  </sheetViews>
  <sheetFormatPr defaultRowHeight="15"/>
  <cols>
    <col min="2" max="2" width="25.140625" customWidth="1"/>
    <col min="3" max="3" width="17.7109375" customWidth="1"/>
    <col min="4" max="4" width="14.7109375" customWidth="1"/>
    <col min="5" max="9" width="11.42578125" customWidth="1"/>
    <col min="10" max="10" width="13.7109375" customWidth="1"/>
    <col min="11" max="11" width="11.42578125" customWidth="1"/>
  </cols>
  <sheetData>
    <row r="1" spans="1:2">
      <c r="A1" t="s">
        <v>10332</v>
      </c>
    </row>
    <row r="3" spans="1:2">
      <c r="B3" t="s">
        <v>10333</v>
      </c>
    </row>
    <row r="4" spans="1:2">
      <c r="B4" s="607" t="s">
        <v>10334</v>
      </c>
    </row>
    <row r="5" spans="1:2">
      <c r="B5" s="607"/>
    </row>
    <row r="6" spans="1:2">
      <c r="B6" s="608" t="s">
        <v>10335</v>
      </c>
    </row>
    <row r="7" spans="1:2">
      <c r="B7" s="607" t="s">
        <v>10336</v>
      </c>
    </row>
    <row r="9" spans="1:2">
      <c r="B9" t="s">
        <v>10337</v>
      </c>
    </row>
    <row r="10" spans="1:2">
      <c r="B10" s="607" t="s">
        <v>10338</v>
      </c>
    </row>
    <row r="12" spans="1:2">
      <c r="A12" t="s">
        <v>10339</v>
      </c>
    </row>
    <row r="13" spans="1:2">
      <c r="B13" s="607"/>
    </row>
    <row r="14" spans="1:2">
      <c r="B14" t="s">
        <v>10340</v>
      </c>
    </row>
    <row r="15" spans="1:2">
      <c r="B15" s="607" t="s">
        <v>10341</v>
      </c>
    </row>
    <row r="16" spans="1:2">
      <c r="B16" s="607"/>
    </row>
    <row r="17" spans="1:2">
      <c r="B17" t="s">
        <v>10342</v>
      </c>
    </row>
    <row r="18" spans="1:2">
      <c r="B18" s="607" t="s">
        <v>10343</v>
      </c>
    </row>
    <row r="20" spans="1:2">
      <c r="B20" t="s">
        <v>10344</v>
      </c>
    </row>
    <row r="21" spans="1:2">
      <c r="B21" s="607" t="s">
        <v>10345</v>
      </c>
    </row>
    <row r="22" spans="1:2">
      <c r="B22" s="607"/>
    </row>
    <row r="23" spans="1:2">
      <c r="B23" t="s">
        <v>10346</v>
      </c>
    </row>
    <row r="24" spans="1:2">
      <c r="B24" s="607" t="s">
        <v>10347</v>
      </c>
    </row>
    <row r="26" spans="1:2">
      <c r="B26" t="s">
        <v>10348</v>
      </c>
    </row>
    <row r="27" spans="1:2">
      <c r="B27" s="607" t="s">
        <v>10349</v>
      </c>
    </row>
    <row r="29" spans="1:2">
      <c r="B29" t="s">
        <v>10350</v>
      </c>
    </row>
    <row r="30" spans="1:2">
      <c r="B30" s="607" t="s">
        <v>10351</v>
      </c>
    </row>
    <row r="32" spans="1:2">
      <c r="A32" t="s">
        <v>10352</v>
      </c>
    </row>
    <row r="33" spans="2:4" ht="15.75" thickBot="1"/>
    <row r="34" spans="2:4" ht="15.75">
      <c r="B34" s="640" t="s">
        <v>10353</v>
      </c>
      <c r="C34" s="609"/>
      <c r="D34" s="609"/>
    </row>
    <row r="35" spans="2:4" ht="16.5" thickBot="1">
      <c r="B35" s="641"/>
      <c r="C35" s="610" t="s">
        <v>10354</v>
      </c>
      <c r="D35" s="610" t="s">
        <v>10355</v>
      </c>
    </row>
    <row r="36" spans="2:4" ht="15.75">
      <c r="B36" s="611" t="s">
        <v>10356</v>
      </c>
      <c r="C36" s="612" t="s">
        <v>10357</v>
      </c>
      <c r="D36" s="612" t="s">
        <v>10358</v>
      </c>
    </row>
    <row r="37" spans="2:4" ht="15.75">
      <c r="B37" s="613" t="s">
        <v>10359</v>
      </c>
      <c r="C37" s="614" t="s">
        <v>10357</v>
      </c>
      <c r="D37" s="614" t="s">
        <v>10358</v>
      </c>
    </row>
    <row r="38" spans="2:4" ht="15.75">
      <c r="B38" s="613" t="s">
        <v>10360</v>
      </c>
      <c r="C38" s="614" t="s">
        <v>10357</v>
      </c>
      <c r="D38" s="614" t="s">
        <v>10358</v>
      </c>
    </row>
    <row r="39" spans="2:4" ht="15.75">
      <c r="B39" s="613" t="s">
        <v>10361</v>
      </c>
      <c r="C39" s="614" t="s">
        <v>10357</v>
      </c>
      <c r="D39" s="614" t="s">
        <v>10358</v>
      </c>
    </row>
    <row r="40" spans="2:4" ht="15.75">
      <c r="B40" s="613" t="s">
        <v>10362</v>
      </c>
      <c r="C40" s="614" t="s">
        <v>10363</v>
      </c>
      <c r="D40" s="614" t="s">
        <v>10358</v>
      </c>
    </row>
    <row r="41" spans="2:4" ht="15.75">
      <c r="B41" s="613" t="s">
        <v>10364</v>
      </c>
      <c r="C41" s="614" t="s">
        <v>10357</v>
      </c>
      <c r="D41" s="614" t="s">
        <v>10358</v>
      </c>
    </row>
    <row r="42" spans="2:4" ht="15.75">
      <c r="B42" s="613" t="s">
        <v>10365</v>
      </c>
      <c r="C42" s="614" t="s">
        <v>10363</v>
      </c>
      <c r="D42" s="614" t="s">
        <v>10358</v>
      </c>
    </row>
    <row r="43" spans="2:4" ht="15.75">
      <c r="B43" s="613" t="s">
        <v>10366</v>
      </c>
      <c r="C43" s="614" t="s">
        <v>10363</v>
      </c>
      <c r="D43" s="614" t="s">
        <v>10358</v>
      </c>
    </row>
    <row r="44" spans="2:4" ht="15.75">
      <c r="B44" s="613" t="s">
        <v>10367</v>
      </c>
      <c r="C44" s="614" t="s">
        <v>10357</v>
      </c>
      <c r="D44" s="614" t="s">
        <v>10358</v>
      </c>
    </row>
    <row r="45" spans="2:4" ht="15.75">
      <c r="B45" s="613" t="s">
        <v>60</v>
      </c>
      <c r="C45" s="614" t="s">
        <v>10363</v>
      </c>
      <c r="D45" s="614" t="s">
        <v>10368</v>
      </c>
    </row>
    <row r="46" spans="2:4" ht="15.75">
      <c r="B46" s="613" t="s">
        <v>58</v>
      </c>
      <c r="C46" s="614" t="s">
        <v>10357</v>
      </c>
      <c r="D46" s="614" t="s">
        <v>10358</v>
      </c>
    </row>
    <row r="47" spans="2:4" ht="15.75">
      <c r="B47" s="613" t="s">
        <v>61</v>
      </c>
      <c r="C47" s="614" t="s">
        <v>10363</v>
      </c>
      <c r="D47" s="614" t="s">
        <v>10363</v>
      </c>
    </row>
    <row r="49" spans="1:11">
      <c r="A49" t="s">
        <v>10369</v>
      </c>
    </row>
    <row r="50" spans="1:11" ht="15.75" thickBot="1"/>
    <row r="51" spans="1:11" ht="23.25">
      <c r="B51" s="615"/>
      <c r="C51" s="642" t="s">
        <v>10370</v>
      </c>
      <c r="D51" s="643"/>
      <c r="E51" s="643"/>
      <c r="F51" s="643"/>
      <c r="G51" s="643"/>
      <c r="H51" s="644"/>
      <c r="I51" s="615" t="s">
        <v>514</v>
      </c>
      <c r="J51" s="616" t="s">
        <v>10371</v>
      </c>
      <c r="K51" s="615"/>
    </row>
    <row r="52" spans="1:11" ht="45.75" thickBot="1">
      <c r="B52" s="617"/>
      <c r="C52" s="618" t="s">
        <v>10372</v>
      </c>
      <c r="D52" s="618" t="s">
        <v>10373</v>
      </c>
      <c r="E52" s="618" t="s">
        <v>10374</v>
      </c>
      <c r="F52" s="618" t="s">
        <v>10344</v>
      </c>
      <c r="G52" s="618" t="s">
        <v>10375</v>
      </c>
      <c r="H52" s="619" t="s">
        <v>10346</v>
      </c>
      <c r="I52" s="617" t="s">
        <v>10376</v>
      </c>
      <c r="J52" s="620" t="s">
        <v>10377</v>
      </c>
      <c r="K52" s="617" t="s">
        <v>10378</v>
      </c>
    </row>
    <row r="53" spans="1:11">
      <c r="B53" s="615"/>
      <c r="C53" s="621"/>
      <c r="D53" s="621"/>
      <c r="E53" s="621"/>
      <c r="F53" s="621"/>
      <c r="G53" s="621"/>
      <c r="H53" s="622"/>
      <c r="I53" s="623"/>
      <c r="J53" s="621"/>
      <c r="K53" s="623"/>
    </row>
    <row r="54" spans="1:11">
      <c r="B54" s="624" t="s">
        <v>10379</v>
      </c>
      <c r="C54" s="621">
        <v>6</v>
      </c>
      <c r="D54" s="621"/>
      <c r="E54" s="621"/>
      <c r="F54" s="621"/>
      <c r="G54" s="621"/>
      <c r="H54" s="622"/>
      <c r="I54" s="623">
        <f>SUM(C54:H54)</f>
        <v>6</v>
      </c>
      <c r="J54" s="621"/>
      <c r="K54" s="623">
        <f t="shared" ref="K54" si="0">J54+I54</f>
        <v>6</v>
      </c>
    </row>
    <row r="55" spans="1:11">
      <c r="B55" s="625" t="s">
        <v>10380</v>
      </c>
      <c r="C55" s="621"/>
      <c r="D55" s="621"/>
      <c r="E55" s="621"/>
      <c r="F55" s="621"/>
      <c r="G55" s="621"/>
      <c r="H55" s="622"/>
      <c r="I55" s="623"/>
      <c r="J55" s="621"/>
      <c r="K55" s="623"/>
    </row>
    <row r="56" spans="1:11">
      <c r="B56" s="626" t="s">
        <v>10381</v>
      </c>
      <c r="C56" s="621"/>
      <c r="D56" s="621">
        <v>15</v>
      </c>
      <c r="E56" s="621">
        <v>8</v>
      </c>
      <c r="F56" s="621">
        <v>4</v>
      </c>
      <c r="G56" s="621"/>
      <c r="H56" s="622">
        <v>4</v>
      </c>
      <c r="I56" s="623">
        <f>SUM(C56:H56)</f>
        <v>31</v>
      </c>
      <c r="J56" s="623">
        <v>21</v>
      </c>
      <c r="K56" s="623">
        <f>J56+I56</f>
        <v>52</v>
      </c>
    </row>
    <row r="57" spans="1:11">
      <c r="B57" s="626" t="s">
        <v>10382</v>
      </c>
      <c r="C57" s="621"/>
      <c r="D57" s="621"/>
      <c r="E57" s="621">
        <v>1</v>
      </c>
      <c r="F57" s="621"/>
      <c r="G57" s="621">
        <v>5</v>
      </c>
      <c r="H57" s="622">
        <v>1</v>
      </c>
      <c r="I57" s="623">
        <f>SUM(C57:H57)</f>
        <v>7</v>
      </c>
      <c r="J57" s="623"/>
      <c r="K57" s="623">
        <f>J57+I57</f>
        <v>7</v>
      </c>
    </row>
    <row r="58" spans="1:11" ht="15.75" thickBot="1">
      <c r="B58" s="627" t="s">
        <v>10383</v>
      </c>
      <c r="C58" s="628">
        <f t="shared" ref="C58:K58" si="1">SUM(C54:C57)</f>
        <v>6</v>
      </c>
      <c r="D58" s="618">
        <f t="shared" si="1"/>
        <v>15</v>
      </c>
      <c r="E58" s="618">
        <f t="shared" si="1"/>
        <v>9</v>
      </c>
      <c r="F58" s="618">
        <f t="shared" si="1"/>
        <v>4</v>
      </c>
      <c r="G58" s="618">
        <f t="shared" si="1"/>
        <v>5</v>
      </c>
      <c r="H58" s="619">
        <f t="shared" si="1"/>
        <v>5</v>
      </c>
      <c r="I58" s="617">
        <f t="shared" si="1"/>
        <v>44</v>
      </c>
      <c r="J58" s="617">
        <f t="shared" si="1"/>
        <v>21</v>
      </c>
      <c r="K58" s="617">
        <f t="shared" si="1"/>
        <v>65</v>
      </c>
    </row>
    <row r="60" spans="1:11" ht="29.25" customHeight="1">
      <c r="B60" s="645" t="s">
        <v>10384</v>
      </c>
      <c r="C60" s="645"/>
      <c r="D60" s="645"/>
      <c r="E60" s="645"/>
      <c r="F60" s="645"/>
      <c r="G60" s="645"/>
      <c r="H60" s="645"/>
      <c r="I60" s="645"/>
      <c r="J60" s="645"/>
      <c r="K60" s="645"/>
    </row>
    <row r="61" spans="1:11">
      <c r="B61" s="607" t="s">
        <v>10385</v>
      </c>
    </row>
    <row r="62" spans="1:11">
      <c r="B62" t="s">
        <v>10386</v>
      </c>
    </row>
    <row r="63" spans="1:11">
      <c r="B63" t="s">
        <v>10387</v>
      </c>
    </row>
    <row r="65" spans="1:11">
      <c r="A65" t="s">
        <v>10388</v>
      </c>
    </row>
    <row r="67" spans="1:11" ht="46.5" customHeight="1">
      <c r="B67" s="645" t="s">
        <v>10389</v>
      </c>
      <c r="C67" s="645"/>
      <c r="D67" s="645"/>
      <c r="E67" s="645"/>
      <c r="F67" s="645"/>
      <c r="G67" s="645"/>
      <c r="H67" s="645"/>
      <c r="I67" s="645"/>
      <c r="J67" s="645"/>
      <c r="K67" s="645"/>
    </row>
    <row r="69" spans="1:11">
      <c r="A69" t="s">
        <v>10390</v>
      </c>
    </row>
    <row r="71" spans="1:11" ht="31.5" customHeight="1">
      <c r="B71" s="645" t="s">
        <v>10391</v>
      </c>
      <c r="C71" s="645"/>
      <c r="D71" s="645"/>
      <c r="E71" s="645"/>
      <c r="F71" s="645"/>
      <c r="G71" s="645"/>
      <c r="H71" s="645"/>
      <c r="I71" s="645"/>
      <c r="J71" s="645"/>
      <c r="K71" s="645"/>
    </row>
  </sheetData>
  <mergeCells count="5">
    <mergeCell ref="B34:B35"/>
    <mergeCell ref="C51:H51"/>
    <mergeCell ref="B60:K60"/>
    <mergeCell ref="B67:K67"/>
    <mergeCell ref="B71:K71"/>
  </mergeCells>
  <hyperlinks>
    <hyperlink ref="B4" r:id="rId1"/>
    <hyperlink ref="B30" r:id="rId2"/>
    <hyperlink ref="B27" r:id="rId3"/>
    <hyperlink ref="B24" r:id="rId4"/>
    <hyperlink ref="B21" r:id="rId5"/>
    <hyperlink ref="B18" r:id="rId6"/>
    <hyperlink ref="B15" r:id="rId7"/>
    <hyperlink ref="B7" r:id="rId8"/>
    <hyperlink ref="B10" r:id="rId9"/>
    <hyperlink ref="B61" r:id="rId10"/>
  </hyperlinks>
  <pageMargins left="0.7" right="0.7" top="0.75" bottom="0.75" header="0.3" footer="0.3"/>
  <pageSetup orientation="portrait"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37" customFormat="1" ht="19.5" customHeight="1">
      <c r="A1" s="37" t="s">
        <v>55</v>
      </c>
    </row>
    <row r="2" spans="1:8" s="36" customFormat="1" ht="12.75" customHeight="1"/>
    <row r="3" spans="1:8" s="5" customFormat="1" ht="14.1" customHeight="1">
      <c r="A3" s="5" t="s">
        <v>54</v>
      </c>
    </row>
    <row r="4" spans="1:8" s="36" customFormat="1" ht="12.75" customHeight="1">
      <c r="A4" s="111"/>
      <c r="B4" s="111"/>
      <c r="C4" s="111"/>
      <c r="D4" s="111"/>
      <c r="E4" s="111"/>
      <c r="F4" s="111"/>
      <c r="G4" s="111"/>
      <c r="H4" s="631" t="s">
        <v>336</v>
      </c>
    </row>
    <row r="5" spans="1:8" s="1" customFormat="1" ht="12.75" customHeight="1">
      <c r="A5" s="633" t="s">
        <v>3</v>
      </c>
      <c r="B5" s="633"/>
      <c r="C5" s="633"/>
      <c r="D5" s="633"/>
      <c r="E5" s="4" t="s">
        <v>2</v>
      </c>
      <c r="F5" s="3"/>
      <c r="G5" s="128"/>
      <c r="H5" s="632"/>
    </row>
    <row r="6" spans="1:8" s="1" customFormat="1" ht="12.75" customHeight="1">
      <c r="A6" s="128"/>
      <c r="B6" s="128"/>
      <c r="C6" s="128"/>
      <c r="D6" s="128"/>
      <c r="E6" s="3"/>
      <c r="F6" s="3"/>
      <c r="G6" s="128"/>
      <c r="H6" s="632"/>
    </row>
    <row r="7" spans="1:8" s="1" customFormat="1" ht="12.75" customHeight="1">
      <c r="A7" s="129" t="s">
        <v>53</v>
      </c>
      <c r="B7" s="129"/>
      <c r="C7" s="129"/>
      <c r="D7" s="129"/>
      <c r="E7" s="130"/>
      <c r="F7" s="130"/>
      <c r="G7" s="23"/>
      <c r="H7" s="3"/>
    </row>
    <row r="8" spans="1:8" s="1" customFormat="1" ht="12.75" customHeight="1">
      <c r="A8" s="126" t="s">
        <v>52</v>
      </c>
      <c r="B8" s="129"/>
      <c r="C8" s="129"/>
      <c r="D8" s="129"/>
      <c r="E8" s="130"/>
      <c r="F8" s="130"/>
      <c r="G8" s="23"/>
      <c r="H8" s="4" t="s">
        <v>337</v>
      </c>
    </row>
    <row r="9" spans="1:8" s="1" customFormat="1" ht="12.75" customHeight="1">
      <c r="A9" s="129"/>
      <c r="B9" s="131" t="s">
        <v>51</v>
      </c>
      <c r="C9" s="131"/>
      <c r="D9" s="131"/>
      <c r="E9" s="122" t="s">
        <v>1</v>
      </c>
      <c r="F9" s="132"/>
      <c r="G9" s="133"/>
      <c r="H9" s="3"/>
    </row>
    <row r="10" spans="1:8" s="1" customFormat="1" ht="12.75" customHeight="1">
      <c r="A10" s="129"/>
      <c r="B10" s="131" t="s">
        <v>50</v>
      </c>
      <c r="C10" s="131"/>
      <c r="D10" s="131"/>
      <c r="E10" s="122" t="s">
        <v>1</v>
      </c>
      <c r="F10" s="132"/>
      <c r="G10" s="133"/>
      <c r="H10" s="3"/>
    </row>
    <row r="11" spans="1:8" s="1" customFormat="1" ht="12.75" customHeight="1">
      <c r="A11" s="129"/>
      <c r="B11" s="131" t="s">
        <v>49</v>
      </c>
      <c r="C11" s="131"/>
      <c r="D11" s="131"/>
      <c r="E11" s="122" t="s">
        <v>1</v>
      </c>
      <c r="F11" s="132"/>
      <c r="G11" s="133"/>
      <c r="H11" s="3"/>
    </row>
    <row r="12" spans="1:8" s="1" customFormat="1" ht="12.75" customHeight="1">
      <c r="A12" s="129"/>
      <c r="B12" s="131" t="s">
        <v>48</v>
      </c>
      <c r="C12" s="131"/>
      <c r="D12" s="131"/>
      <c r="E12" s="122" t="s">
        <v>1</v>
      </c>
      <c r="F12" s="132"/>
      <c r="G12" s="133"/>
      <c r="H12" s="3"/>
    </row>
    <row r="13" spans="1:8" s="1" customFormat="1" ht="12.75" customHeight="1">
      <c r="A13" s="129"/>
      <c r="B13" s="131" t="s">
        <v>47</v>
      </c>
      <c r="C13" s="131"/>
      <c r="D13" s="131"/>
      <c r="E13" s="122" t="s">
        <v>1</v>
      </c>
      <c r="F13" s="132"/>
      <c r="G13" s="133"/>
      <c r="H13" s="3"/>
    </row>
    <row r="14" spans="1:8" s="1" customFormat="1" ht="12.75" customHeight="1">
      <c r="A14" s="129"/>
      <c r="B14" s="131" t="s">
        <v>46</v>
      </c>
      <c r="C14" s="131"/>
      <c r="D14" s="131"/>
      <c r="E14" s="122" t="s">
        <v>1</v>
      </c>
      <c r="F14" s="132"/>
      <c r="G14" s="133"/>
      <c r="H14" s="3"/>
    </row>
    <row r="15" spans="1:8" s="1" customFormat="1" ht="12.75" customHeight="1">
      <c r="A15" s="129"/>
      <c r="B15" s="130" t="s">
        <v>45</v>
      </c>
      <c r="C15" s="131"/>
      <c r="D15" s="131"/>
      <c r="E15" s="122" t="s">
        <v>1</v>
      </c>
      <c r="F15" s="132"/>
      <c r="G15" s="133"/>
      <c r="H15" s="3"/>
    </row>
    <row r="16" spans="1:8" s="1" customFormat="1" ht="12.75" customHeight="1">
      <c r="A16" s="129"/>
      <c r="B16" s="129"/>
      <c r="C16" s="129"/>
      <c r="D16" s="129"/>
      <c r="E16" s="125"/>
      <c r="F16" s="132"/>
      <c r="G16" s="3"/>
      <c r="H16" s="3"/>
    </row>
    <row r="17" spans="1:8" s="1" customFormat="1" ht="12.75" customHeight="1">
      <c r="A17" s="129" t="s">
        <v>44</v>
      </c>
      <c r="B17" s="129"/>
      <c r="C17" s="129"/>
      <c r="D17" s="129"/>
      <c r="E17" s="122"/>
      <c r="F17" s="132"/>
      <c r="G17" s="23"/>
      <c r="H17" s="3"/>
    </row>
    <row r="18" spans="1:8" s="1" customFormat="1" ht="12.75" customHeight="1">
      <c r="A18" s="129"/>
      <c r="B18" s="129" t="s">
        <v>43</v>
      </c>
      <c r="C18" s="129"/>
      <c r="D18" s="129"/>
      <c r="E18" s="122" t="s">
        <v>1</v>
      </c>
      <c r="F18" s="132"/>
      <c r="G18" s="133"/>
      <c r="H18" s="3"/>
    </row>
    <row r="19" spans="1:8" s="1" customFormat="1" ht="12.75" customHeight="1">
      <c r="A19" s="129"/>
      <c r="B19" s="129" t="s">
        <v>42</v>
      </c>
      <c r="C19" s="129"/>
      <c r="D19" s="129"/>
      <c r="E19" s="122" t="s">
        <v>1</v>
      </c>
      <c r="F19" s="132"/>
      <c r="G19" s="133"/>
      <c r="H19" s="3"/>
    </row>
    <row r="20" spans="1:8" s="1" customFormat="1" ht="12.75" customHeight="1">
      <c r="A20" s="129"/>
      <c r="B20" s="129" t="s">
        <v>41</v>
      </c>
      <c r="C20" s="129"/>
      <c r="D20" s="129"/>
      <c r="E20" s="122" t="s">
        <v>40</v>
      </c>
      <c r="F20" s="132"/>
      <c r="G20" s="133"/>
      <c r="H20" s="109"/>
    </row>
    <row r="21" spans="1:8" s="1" customFormat="1" ht="12.75" customHeight="1">
      <c r="A21" s="129"/>
      <c r="B21" s="129" t="s">
        <v>39</v>
      </c>
      <c r="C21" s="129"/>
      <c r="D21" s="129"/>
      <c r="E21" s="122" t="s">
        <v>38</v>
      </c>
      <c r="F21" s="132"/>
      <c r="G21" s="133"/>
      <c r="H21" s="109"/>
    </row>
    <row r="22" spans="1:8" s="1" customFormat="1" ht="12.75" customHeight="1">
      <c r="A22" s="129"/>
      <c r="B22" s="129" t="s">
        <v>37</v>
      </c>
      <c r="C22" s="129"/>
      <c r="D22" s="129"/>
      <c r="E22" s="122" t="s">
        <v>36</v>
      </c>
      <c r="F22" s="130"/>
      <c r="G22" s="134"/>
      <c r="H22" s="634"/>
    </row>
    <row r="23" spans="1:8" s="1" customFormat="1" ht="12.75" customHeight="1">
      <c r="A23" s="129"/>
      <c r="B23" s="129" t="s">
        <v>35</v>
      </c>
      <c r="C23" s="129"/>
      <c r="D23" s="129"/>
      <c r="E23" s="122" t="s">
        <v>11</v>
      </c>
      <c r="F23" s="130"/>
      <c r="G23" s="134"/>
      <c r="H23" s="634"/>
    </row>
    <row r="24" spans="1:8" s="1" customFormat="1" ht="12.75" customHeight="1">
      <c r="A24" s="129"/>
      <c r="B24" s="129" t="s">
        <v>410</v>
      </c>
      <c r="C24" s="129"/>
      <c r="D24" s="129"/>
      <c r="E24" s="122" t="s">
        <v>11</v>
      </c>
      <c r="F24" s="130"/>
      <c r="G24" s="134"/>
      <c r="H24" s="113"/>
    </row>
    <row r="25" spans="1:8" s="1" customFormat="1" ht="12.75" customHeight="1">
      <c r="A25" s="129"/>
      <c r="B25" s="129" t="s">
        <v>411</v>
      </c>
      <c r="C25" s="129"/>
      <c r="D25" s="129"/>
      <c r="E25" s="122" t="s">
        <v>276</v>
      </c>
      <c r="F25" s="130"/>
      <c r="G25" s="134"/>
      <c r="H25" s="113"/>
    </row>
    <row r="26" spans="1:8" s="1" customFormat="1" ht="12.75" customHeight="1">
      <c r="A26" s="129"/>
      <c r="B26" s="129" t="s">
        <v>412</v>
      </c>
      <c r="C26" s="129"/>
      <c r="D26" s="129"/>
      <c r="E26" s="122" t="s">
        <v>413</v>
      </c>
      <c r="F26" s="130"/>
      <c r="G26" s="134"/>
      <c r="H26" s="114"/>
    </row>
    <row r="27" spans="1:8" s="1" customFormat="1" ht="12.75" customHeight="1">
      <c r="A27" s="129"/>
      <c r="B27" s="129" t="s">
        <v>277</v>
      </c>
      <c r="C27" s="129"/>
      <c r="D27" s="129"/>
      <c r="E27" s="122" t="s">
        <v>34</v>
      </c>
      <c r="F27" s="130"/>
      <c r="G27" s="135"/>
      <c r="H27" s="3"/>
    </row>
    <row r="28" spans="1:8" s="1" customFormat="1" ht="12.75" customHeight="1">
      <c r="A28" s="129"/>
      <c r="B28" s="129"/>
      <c r="C28" s="129"/>
      <c r="D28" s="129"/>
      <c r="E28" s="122"/>
      <c r="F28" s="130"/>
      <c r="G28" s="23"/>
      <c r="H28" s="3"/>
    </row>
    <row r="29" spans="1:8" s="1" customFormat="1" ht="12.75" customHeight="1">
      <c r="A29" s="129" t="s">
        <v>33</v>
      </c>
      <c r="B29" s="129"/>
      <c r="C29" s="129"/>
      <c r="D29" s="129"/>
      <c r="E29" s="122"/>
      <c r="F29" s="130"/>
      <c r="G29" s="23"/>
      <c r="H29" s="3"/>
    </row>
    <row r="30" spans="1:8" s="1" customFormat="1" ht="12.75" customHeight="1">
      <c r="A30" s="129"/>
      <c r="B30" s="129" t="s">
        <v>32</v>
      </c>
      <c r="C30" s="129"/>
      <c r="D30" s="129"/>
      <c r="E30" s="122" t="s">
        <v>31</v>
      </c>
      <c r="F30" s="130"/>
      <c r="G30" s="133"/>
      <c r="H30" s="109"/>
    </row>
    <row r="31" spans="1:8" s="1" customFormat="1" ht="12.75" customHeight="1">
      <c r="A31" s="129"/>
      <c r="B31" s="123" t="s">
        <v>30</v>
      </c>
      <c r="C31" s="129"/>
      <c r="D31" s="129"/>
      <c r="E31" s="122"/>
      <c r="F31" s="130"/>
      <c r="G31" s="136"/>
      <c r="H31" s="3"/>
    </row>
    <row r="32" spans="1:8" s="1" customFormat="1" ht="12.75" customHeight="1">
      <c r="A32" s="129"/>
      <c r="B32" s="130"/>
      <c r="C32" s="130"/>
      <c r="D32" s="129" t="s">
        <v>29</v>
      </c>
      <c r="E32" s="122" t="s">
        <v>24</v>
      </c>
      <c r="F32" s="130"/>
      <c r="G32" s="135"/>
      <c r="H32" s="3"/>
    </row>
    <row r="33" spans="1:8" s="1" customFormat="1" ht="12.75" customHeight="1">
      <c r="A33" s="129"/>
      <c r="B33" s="137"/>
      <c r="C33" s="130"/>
      <c r="D33" s="129" t="s">
        <v>28</v>
      </c>
      <c r="E33" s="122" t="s">
        <v>24</v>
      </c>
      <c r="F33" s="130"/>
      <c r="G33" s="135"/>
      <c r="H33" s="3"/>
    </row>
    <row r="34" spans="1:8" s="1" customFormat="1" ht="12.75" customHeight="1">
      <c r="A34" s="129"/>
      <c r="B34" s="138"/>
      <c r="C34" s="130"/>
      <c r="D34" s="129" t="s">
        <v>27</v>
      </c>
      <c r="E34" s="122" t="s">
        <v>24</v>
      </c>
      <c r="F34" s="130"/>
      <c r="G34" s="135"/>
      <c r="H34" s="3"/>
    </row>
    <row r="35" spans="1:8" s="1" customFormat="1" ht="12.75" customHeight="1">
      <c r="A35" s="129"/>
      <c r="B35" s="138"/>
      <c r="C35" s="130"/>
      <c r="D35" s="129" t="s">
        <v>26</v>
      </c>
      <c r="E35" s="122" t="s">
        <v>24</v>
      </c>
      <c r="F35" s="130"/>
      <c r="G35" s="135"/>
      <c r="H35" s="3"/>
    </row>
    <row r="36" spans="1:8" s="1" customFormat="1" ht="12.75" customHeight="1">
      <c r="A36" s="129"/>
      <c r="B36" s="138"/>
      <c r="C36" s="130"/>
      <c r="D36" s="129" t="s">
        <v>25</v>
      </c>
      <c r="E36" s="122" t="s">
        <v>24</v>
      </c>
      <c r="F36" s="130"/>
      <c r="G36" s="135"/>
      <c r="H36" s="3"/>
    </row>
    <row r="37" spans="1:8" s="1" customFormat="1" ht="12.75" customHeight="1">
      <c r="A37" s="129"/>
      <c r="B37" s="129"/>
      <c r="C37" s="130"/>
      <c r="D37" s="129" t="s">
        <v>424</v>
      </c>
      <c r="E37" s="122" t="s">
        <v>24</v>
      </c>
      <c r="F37" s="130"/>
      <c r="G37" s="135"/>
      <c r="H37" s="3"/>
    </row>
    <row r="38" spans="1:8" s="1" customFormat="1" ht="12.75" customHeight="1">
      <c r="A38" s="129"/>
      <c r="B38" s="129"/>
      <c r="C38" s="130"/>
      <c r="D38" s="129" t="s">
        <v>425</v>
      </c>
      <c r="E38" s="122" t="s">
        <v>24</v>
      </c>
      <c r="F38" s="130"/>
      <c r="G38" s="135"/>
      <c r="H38" s="3"/>
    </row>
    <row r="39" spans="1:8" s="1" customFormat="1" ht="12.75" customHeight="1">
      <c r="A39" s="129"/>
      <c r="B39" s="129"/>
      <c r="C39" s="130"/>
      <c r="D39" s="129"/>
      <c r="E39" s="122"/>
      <c r="F39" s="130"/>
      <c r="G39" s="30"/>
      <c r="H39" s="3"/>
    </row>
    <row r="40" spans="1:8" s="1" customFormat="1" ht="12.75" customHeight="1">
      <c r="A40" s="129" t="s">
        <v>23</v>
      </c>
      <c r="B40" s="129"/>
      <c r="C40" s="129"/>
      <c r="D40" s="129"/>
      <c r="E40" s="122"/>
      <c r="F40" s="130"/>
      <c r="G40" s="139"/>
      <c r="H40" s="3"/>
    </row>
    <row r="41" spans="1:8" s="1" customFormat="1" ht="12.75" customHeight="1">
      <c r="A41" s="126" t="s">
        <v>22</v>
      </c>
      <c r="B41" s="129"/>
      <c r="C41" s="129"/>
      <c r="D41" s="129"/>
      <c r="E41" s="122"/>
      <c r="F41" s="130"/>
      <c r="G41" s="140"/>
      <c r="H41" s="3"/>
    </row>
    <row r="42" spans="1:8" s="1" customFormat="1" ht="12.75" customHeight="1">
      <c r="A42" s="129"/>
      <c r="B42" s="129" t="s">
        <v>21</v>
      </c>
      <c r="C42" s="129"/>
      <c r="D42" s="129"/>
      <c r="E42" s="122" t="s">
        <v>7</v>
      </c>
      <c r="F42" s="130"/>
      <c r="G42" s="133"/>
      <c r="H42" s="3"/>
    </row>
    <row r="43" spans="1:8" s="1" customFormat="1" ht="12.75" customHeight="1">
      <c r="A43" s="129"/>
      <c r="B43" s="129" t="s">
        <v>20</v>
      </c>
      <c r="C43" s="129"/>
      <c r="D43" s="129"/>
      <c r="E43" s="122" t="s">
        <v>18</v>
      </c>
      <c r="F43" s="130"/>
      <c r="G43" s="133"/>
      <c r="H43" s="3"/>
    </row>
    <row r="44" spans="1:8" s="1" customFormat="1" ht="12.75" customHeight="1">
      <c r="A44" s="129"/>
      <c r="B44" s="123" t="s">
        <v>19</v>
      </c>
      <c r="C44" s="129"/>
      <c r="D44" s="129"/>
      <c r="E44" s="122" t="s">
        <v>18</v>
      </c>
      <c r="F44" s="130"/>
      <c r="G44" s="135"/>
      <c r="H44" s="3"/>
    </row>
    <row r="45" spans="1:8" s="1" customFormat="1" ht="12.75" customHeight="1">
      <c r="A45" s="129"/>
      <c r="B45" s="123" t="s">
        <v>17</v>
      </c>
      <c r="C45" s="129"/>
      <c r="D45" s="129"/>
      <c r="E45" s="122" t="s">
        <v>333</v>
      </c>
      <c r="F45" s="130"/>
      <c r="G45" s="135"/>
      <c r="H45" s="3"/>
    </row>
    <row r="46" spans="1:8" s="1" customFormat="1" ht="12.75" customHeight="1">
      <c r="A46" s="129"/>
      <c r="B46" s="123" t="s">
        <v>16</v>
      </c>
      <c r="C46" s="129"/>
      <c r="D46" s="129"/>
      <c r="E46" s="122" t="s">
        <v>7</v>
      </c>
      <c r="F46" s="130"/>
      <c r="G46" s="135"/>
      <c r="H46" s="3"/>
    </row>
    <row r="47" spans="1:8" s="1" customFormat="1" ht="12.75" customHeight="1">
      <c r="A47" s="129"/>
      <c r="B47" s="123" t="s">
        <v>15</v>
      </c>
      <c r="C47" s="129"/>
      <c r="D47" s="129"/>
      <c r="E47" s="122" t="s">
        <v>14</v>
      </c>
      <c r="F47" s="130"/>
      <c r="G47" s="135"/>
      <c r="H47" s="3"/>
    </row>
    <row r="48" spans="1:8" s="1" customFormat="1" ht="12.75" customHeight="1">
      <c r="A48" s="129"/>
      <c r="B48" s="123" t="s">
        <v>13</v>
      </c>
      <c r="C48" s="129"/>
      <c r="D48" s="129"/>
      <c r="E48" s="122" t="s">
        <v>11</v>
      </c>
      <c r="F48" s="130"/>
      <c r="G48" s="135"/>
      <c r="H48" s="3"/>
    </row>
    <row r="49" spans="1:8" s="1" customFormat="1" ht="12.75" customHeight="1">
      <c r="A49" s="129"/>
      <c r="B49" s="123" t="s">
        <v>12</v>
      </c>
      <c r="C49" s="129"/>
      <c r="D49" s="129"/>
      <c r="E49" s="122" t="s">
        <v>11</v>
      </c>
      <c r="F49" s="130"/>
      <c r="G49" s="141"/>
      <c r="H49" s="115"/>
    </row>
    <row r="50" spans="1:8" s="1" customFormat="1" ht="12.75" customHeight="1">
      <c r="A50" s="129"/>
      <c r="B50" s="123" t="s">
        <v>414</v>
      </c>
      <c r="C50" s="129"/>
      <c r="D50" s="129"/>
      <c r="E50" s="122" t="s">
        <v>11</v>
      </c>
      <c r="F50" s="130"/>
      <c r="G50" s="135"/>
      <c r="H50" s="3"/>
    </row>
    <row r="51" spans="1:8" s="1" customFormat="1" ht="12.75" customHeight="1">
      <c r="A51" s="129"/>
      <c r="B51" s="123" t="s">
        <v>415</v>
      </c>
      <c r="C51" s="129"/>
      <c r="D51" s="129"/>
      <c r="E51" s="122" t="s">
        <v>11</v>
      </c>
      <c r="F51" s="130"/>
      <c r="G51" s="135"/>
      <c r="H51" s="3"/>
    </row>
    <row r="52" spans="1:8" s="1" customFormat="1" ht="12.75" customHeight="1">
      <c r="A52" s="129"/>
      <c r="B52" s="129"/>
      <c r="C52" s="129"/>
      <c r="D52" s="129"/>
      <c r="E52" s="122"/>
      <c r="F52" s="130"/>
      <c r="G52" s="23"/>
      <c r="H52" s="3"/>
    </row>
    <row r="53" spans="1:8" s="1" customFormat="1" ht="12.75" customHeight="1">
      <c r="A53" s="129" t="s">
        <v>10</v>
      </c>
      <c r="B53" s="129"/>
      <c r="C53" s="129"/>
      <c r="D53" s="129"/>
      <c r="E53" s="122"/>
      <c r="F53" s="130"/>
      <c r="G53" s="23"/>
      <c r="H53" s="3"/>
    </row>
    <row r="54" spans="1:8" s="1" customFormat="1" ht="12.75" customHeight="1">
      <c r="A54" s="129"/>
      <c r="B54" s="129" t="s">
        <v>9</v>
      </c>
      <c r="C54" s="129"/>
      <c r="D54" s="129"/>
      <c r="E54" s="122" t="s">
        <v>1</v>
      </c>
      <c r="F54" s="130"/>
      <c r="G54" s="133"/>
      <c r="H54" s="3"/>
    </row>
    <row r="55" spans="1:8" s="1" customFormat="1" ht="12.75" customHeight="1">
      <c r="A55" s="129"/>
      <c r="B55" s="129" t="s">
        <v>8</v>
      </c>
      <c r="C55" s="129"/>
      <c r="D55" s="129"/>
      <c r="E55" s="122" t="s">
        <v>1</v>
      </c>
      <c r="F55" s="130"/>
      <c r="G55" s="133"/>
      <c r="H55" s="3"/>
    </row>
    <row r="56" spans="1:8" s="1" customFormat="1" ht="12.75" customHeight="1">
      <c r="A56" s="129"/>
      <c r="B56" s="129" t="s">
        <v>389</v>
      </c>
      <c r="C56" s="129"/>
      <c r="D56" s="129"/>
      <c r="E56" s="122" t="s">
        <v>1</v>
      </c>
      <c r="F56" s="130"/>
      <c r="G56" s="133"/>
      <c r="H56" s="3"/>
    </row>
    <row r="57" spans="1:8" s="1" customFormat="1" ht="12.75" customHeight="1">
      <c r="A57" s="129"/>
      <c r="B57" s="129" t="s">
        <v>390</v>
      </c>
      <c r="C57" s="129"/>
      <c r="D57" s="129"/>
      <c r="E57" s="122" t="s">
        <v>1</v>
      </c>
      <c r="F57" s="130"/>
      <c r="G57" s="133"/>
      <c r="H57" s="3"/>
    </row>
    <row r="58" spans="1:8" s="1" customFormat="1" ht="12.75" customHeight="1">
      <c r="A58" s="129"/>
      <c r="B58" s="129" t="s">
        <v>391</v>
      </c>
      <c r="C58" s="129"/>
      <c r="D58" s="129"/>
      <c r="E58" s="122" t="s">
        <v>1</v>
      </c>
      <c r="F58" s="130"/>
      <c r="G58" s="133"/>
      <c r="H58" s="3"/>
    </row>
    <row r="59" spans="1:8" s="1" customFormat="1" ht="12.75" customHeight="1">
      <c r="A59" s="129"/>
      <c r="B59" s="123" t="s">
        <v>392</v>
      </c>
      <c r="C59" s="129"/>
      <c r="D59" s="129"/>
      <c r="E59" s="122" t="s">
        <v>7</v>
      </c>
      <c r="F59" s="130"/>
      <c r="G59" s="133"/>
      <c r="H59" s="3"/>
    </row>
    <row r="60" spans="1:8" s="1" customFormat="1" ht="12.75" customHeight="1">
      <c r="A60" s="129"/>
      <c r="B60" s="123" t="s">
        <v>393</v>
      </c>
      <c r="C60" s="129"/>
      <c r="D60" s="129"/>
      <c r="E60" s="122" t="s">
        <v>7</v>
      </c>
      <c r="F60" s="142"/>
      <c r="G60" s="135"/>
      <c r="H60" s="3"/>
    </row>
    <row r="61" spans="1:8" s="1" customFormat="1" ht="12.75" customHeight="1">
      <c r="A61" s="129"/>
      <c r="B61" s="123" t="s">
        <v>394</v>
      </c>
      <c r="C61" s="129"/>
      <c r="D61" s="129"/>
      <c r="E61" s="122" t="s">
        <v>11</v>
      </c>
      <c r="F61" s="143"/>
      <c r="G61" s="135"/>
      <c r="H61" s="3"/>
    </row>
    <row r="62" spans="1:8" s="1" customFormat="1" ht="12.75" customHeight="1">
      <c r="A62" s="129"/>
      <c r="B62" s="123"/>
      <c r="C62" s="129"/>
      <c r="D62" s="129"/>
      <c r="E62" s="122"/>
      <c r="F62" s="144"/>
      <c r="G62" s="145"/>
      <c r="H62" s="3"/>
    </row>
    <row r="63" spans="1:8" s="1" customFormat="1" ht="12.75" customHeight="1">
      <c r="A63" s="129" t="s">
        <v>416</v>
      </c>
      <c r="B63" s="123"/>
      <c r="C63" s="129"/>
      <c r="D63" s="129"/>
      <c r="E63" s="122"/>
      <c r="F63" s="144"/>
      <c r="G63" s="146"/>
      <c r="H63" s="3"/>
    </row>
    <row r="64" spans="1:8" s="1" customFormat="1" ht="12.75" customHeight="1">
      <c r="A64" s="129"/>
      <c r="B64" s="147" t="s">
        <v>6</v>
      </c>
      <c r="C64" s="129"/>
      <c r="D64" s="129"/>
      <c r="E64" s="122"/>
      <c r="F64" s="144"/>
      <c r="G64" s="148"/>
      <c r="H64" s="3"/>
    </row>
    <row r="65" spans="1:8" s="1" customFormat="1" ht="12.75" customHeight="1">
      <c r="A65" s="129"/>
      <c r="B65" s="147"/>
      <c r="C65" s="147" t="s">
        <v>417</v>
      </c>
      <c r="D65" s="129"/>
      <c r="E65" s="122" t="s">
        <v>1</v>
      </c>
      <c r="F65" s="144"/>
      <c r="G65" s="149"/>
      <c r="H65" s="3"/>
    </row>
    <row r="66" spans="1:8" s="1" customFormat="1" ht="12.75" customHeight="1">
      <c r="A66" s="129"/>
      <c r="B66" s="147"/>
      <c r="C66" s="147" t="s">
        <v>418</v>
      </c>
      <c r="D66" s="129"/>
      <c r="E66" s="122" t="s">
        <v>1</v>
      </c>
      <c r="F66" s="144"/>
      <c r="G66" s="149"/>
      <c r="H66" s="3"/>
    </row>
    <row r="67" spans="1:8" s="1" customFormat="1" ht="12.75" customHeight="1">
      <c r="A67" s="129"/>
      <c r="B67" s="147"/>
      <c r="C67" s="147" t="s">
        <v>419</v>
      </c>
      <c r="D67" s="129"/>
      <c r="E67" s="122" t="s">
        <v>1</v>
      </c>
      <c r="F67" s="144"/>
      <c r="G67" s="149"/>
      <c r="H67" s="3"/>
    </row>
    <row r="68" spans="1:8" s="1" customFormat="1" ht="12.75" customHeight="1">
      <c r="A68" s="129"/>
      <c r="B68" s="147" t="s">
        <v>5</v>
      </c>
      <c r="C68" s="147"/>
      <c r="D68" s="129"/>
      <c r="E68" s="122"/>
      <c r="F68" s="144"/>
      <c r="G68" s="150"/>
      <c r="H68" s="3"/>
    </row>
    <row r="69" spans="1:8" s="1" customFormat="1" ht="12.75" customHeight="1">
      <c r="A69" s="129"/>
      <c r="B69" s="147"/>
      <c r="C69" s="147" t="s">
        <v>420</v>
      </c>
      <c r="D69" s="129"/>
      <c r="E69" s="122" t="s">
        <v>1</v>
      </c>
      <c r="F69" s="144"/>
      <c r="G69" s="149"/>
      <c r="H69" s="3"/>
    </row>
    <row r="70" spans="1:8" s="1" customFormat="1" ht="12.75" customHeight="1">
      <c r="A70" s="129"/>
      <c r="B70" s="147"/>
      <c r="C70" s="147" t="s">
        <v>421</v>
      </c>
      <c r="D70" s="129"/>
      <c r="E70" s="122" t="s">
        <v>1</v>
      </c>
      <c r="F70" s="144"/>
      <c r="G70" s="149"/>
      <c r="H70" s="3"/>
    </row>
    <row r="71" spans="1:8" s="1" customFormat="1" ht="12.75" customHeight="1">
      <c r="A71" s="129"/>
      <c r="B71" s="147"/>
      <c r="C71" s="147" t="s">
        <v>422</v>
      </c>
      <c r="D71" s="129"/>
      <c r="E71" s="122" t="s">
        <v>1</v>
      </c>
      <c r="F71" s="144"/>
      <c r="G71" s="149"/>
      <c r="H71" s="3"/>
    </row>
    <row r="72" spans="1:8" s="1" customFormat="1" ht="12.75" customHeight="1">
      <c r="A72" s="151"/>
      <c r="B72" s="152"/>
      <c r="C72" s="152"/>
      <c r="D72" s="151"/>
      <c r="E72" s="124"/>
      <c r="F72" s="144"/>
      <c r="G72" s="153"/>
      <c r="H72" s="3"/>
    </row>
    <row r="73" spans="1:8" s="1" customFormat="1" ht="12.75" customHeight="1">
      <c r="A73" s="129" t="s">
        <v>395</v>
      </c>
      <c r="B73" s="147"/>
      <c r="C73" s="147"/>
      <c r="D73" s="129"/>
      <c r="E73" s="122" t="s">
        <v>1</v>
      </c>
      <c r="F73" s="144"/>
      <c r="G73" s="154"/>
      <c r="H73" s="3"/>
    </row>
    <row r="74" spans="1:8" s="1" customFormat="1" ht="12.75" customHeight="1">
      <c r="A74" s="151"/>
      <c r="B74" s="152"/>
      <c r="C74" s="152"/>
      <c r="D74" s="151"/>
      <c r="E74" s="124"/>
      <c r="F74" s="144"/>
      <c r="G74" s="144"/>
      <c r="H74" s="3"/>
    </row>
    <row r="75" spans="1:8" s="1" customFormat="1" ht="12.75" customHeight="1">
      <c r="A75" s="151" t="s">
        <v>396</v>
      </c>
      <c r="B75" s="152"/>
      <c r="C75" s="151"/>
      <c r="D75" s="151"/>
      <c r="E75" s="124"/>
      <c r="F75" s="144"/>
      <c r="G75" s="144"/>
      <c r="H75" s="3"/>
    </row>
    <row r="76" spans="1:8" s="1" customFormat="1" ht="12.75" customHeight="1">
      <c r="A76" s="151"/>
      <c r="B76" s="155" t="s">
        <v>397</v>
      </c>
      <c r="C76" s="151"/>
      <c r="D76" s="151"/>
      <c r="E76" s="124"/>
      <c r="F76" s="144"/>
      <c r="G76" s="156"/>
      <c r="H76" s="3"/>
    </row>
    <row r="77" spans="1:8" s="1" customFormat="1" ht="12.75" customHeight="1">
      <c r="A77" s="129"/>
      <c r="B77" s="123"/>
      <c r="C77" s="129" t="s">
        <v>398</v>
      </c>
      <c r="D77" s="129"/>
      <c r="E77" s="122" t="s">
        <v>11</v>
      </c>
      <c r="F77" s="144"/>
      <c r="G77" s="149"/>
      <c r="H77" s="3"/>
    </row>
    <row r="78" spans="1:8" s="1" customFormat="1" ht="12.75" customHeight="1">
      <c r="A78" s="129"/>
      <c r="B78" s="123"/>
      <c r="C78" s="129" t="s">
        <v>399</v>
      </c>
      <c r="D78" s="129"/>
      <c r="E78" s="122" t="s">
        <v>11</v>
      </c>
      <c r="F78" s="144"/>
      <c r="G78" s="149"/>
      <c r="H78" s="3"/>
    </row>
    <row r="79" spans="1:8" s="1" customFormat="1" ht="12.75" customHeight="1">
      <c r="A79" s="129"/>
      <c r="B79" s="123"/>
      <c r="C79" s="129" t="s">
        <v>400</v>
      </c>
      <c r="D79" s="129"/>
      <c r="E79" s="122" t="s">
        <v>11</v>
      </c>
      <c r="F79" s="144"/>
      <c r="G79" s="149"/>
      <c r="H79" s="3"/>
    </row>
    <row r="80" spans="1:8" s="1" customFormat="1" ht="12.75" customHeight="1">
      <c r="A80" s="129"/>
      <c r="B80" s="123"/>
      <c r="C80" s="129" t="s">
        <v>401</v>
      </c>
      <c r="D80" s="129"/>
      <c r="E80" s="122" t="s">
        <v>11</v>
      </c>
      <c r="F80" s="144"/>
      <c r="G80" s="149"/>
      <c r="H80" s="3"/>
    </row>
    <row r="81" spans="1:8" s="1" customFormat="1" ht="12.75" customHeight="1">
      <c r="A81" s="129"/>
      <c r="B81" s="155" t="s">
        <v>402</v>
      </c>
      <c r="C81" s="151"/>
      <c r="D81" s="151"/>
      <c r="E81" s="124"/>
      <c r="F81" s="144"/>
      <c r="G81" s="157"/>
      <c r="H81" s="3"/>
    </row>
    <row r="82" spans="1:8" s="1" customFormat="1" ht="12.75" customHeight="1">
      <c r="A82" s="129"/>
      <c r="B82" s="123"/>
      <c r="C82" s="129" t="s">
        <v>403</v>
      </c>
      <c r="D82" s="129"/>
      <c r="E82" s="122" t="s">
        <v>4</v>
      </c>
      <c r="F82" s="144"/>
      <c r="G82" s="158"/>
      <c r="H82" s="3"/>
    </row>
    <row r="83" spans="1:8" s="1" customFormat="1" ht="12.75" customHeight="1">
      <c r="A83" s="129"/>
      <c r="B83" s="123"/>
      <c r="C83" s="129" t="s">
        <v>404</v>
      </c>
      <c r="D83" s="129"/>
      <c r="E83" s="122" t="s">
        <v>4</v>
      </c>
      <c r="F83" s="144"/>
      <c r="G83" s="149"/>
      <c r="H83" s="3"/>
    </row>
    <row r="84" spans="1:8" s="1" customFormat="1" ht="12.75" customHeight="1">
      <c r="A84" s="129"/>
      <c r="B84" s="123"/>
      <c r="C84" s="129" t="s">
        <v>405</v>
      </c>
      <c r="D84" s="129"/>
      <c r="E84" s="122" t="s">
        <v>4</v>
      </c>
      <c r="F84" s="144"/>
      <c r="G84" s="149"/>
      <c r="H84" s="3"/>
    </row>
    <row r="85" spans="1:8" s="1" customFormat="1" ht="12.75" customHeight="1">
      <c r="A85" s="129"/>
      <c r="B85" s="123"/>
      <c r="C85" s="129" t="s">
        <v>406</v>
      </c>
      <c r="D85" s="129"/>
      <c r="E85" s="122" t="s">
        <v>4</v>
      </c>
      <c r="F85" s="144"/>
      <c r="G85" s="149"/>
      <c r="H85" s="3"/>
    </row>
    <row r="86" spans="1:8" s="1" customFormat="1" ht="12.75" customHeight="1">
      <c r="A86" s="129"/>
      <c r="B86" s="123" t="s">
        <v>407</v>
      </c>
      <c r="C86" s="129"/>
      <c r="D86" s="129"/>
      <c r="E86" s="122" t="s">
        <v>408</v>
      </c>
      <c r="F86" s="144"/>
      <c r="G86" s="149"/>
      <c r="H86" s="3"/>
    </row>
    <row r="87" spans="1:8" s="1" customFormat="1" ht="12.75" customHeight="1">
      <c r="A87" s="151"/>
      <c r="B87" s="155"/>
      <c r="C87" s="151"/>
      <c r="D87" s="151"/>
      <c r="E87" s="124"/>
      <c r="F87" s="144"/>
      <c r="G87" s="150"/>
      <c r="H87" s="3"/>
    </row>
    <row r="88" spans="1:8" s="1" customFormat="1" ht="12.75" customHeight="1">
      <c r="A88" s="129" t="s">
        <v>409</v>
      </c>
      <c r="B88" s="123"/>
      <c r="C88" s="129"/>
      <c r="D88" s="129"/>
      <c r="E88" s="127" t="s">
        <v>423</v>
      </c>
      <c r="F88" s="144"/>
      <c r="G88" s="135"/>
      <c r="H88" s="3"/>
    </row>
    <row r="89" spans="1:8" s="1" customFormat="1" ht="12.75" customHeight="1">
      <c r="A89" s="23"/>
      <c r="B89" s="21"/>
      <c r="C89" s="23"/>
      <c r="D89" s="23"/>
      <c r="E89" s="23"/>
      <c r="F89" s="144"/>
      <c r="G89" s="144"/>
      <c r="H89" s="59" t="s">
        <v>180</v>
      </c>
    </row>
    <row r="90" spans="1:8" s="1" customFormat="1" ht="12.75" customHeight="1">
      <c r="A90" s="3"/>
      <c r="B90" s="3"/>
      <c r="C90" s="3"/>
      <c r="D90" s="3"/>
      <c r="E90" s="3"/>
      <c r="F90" s="3"/>
      <c r="G90" s="3"/>
      <c r="H90" s="3"/>
    </row>
    <row r="91" spans="1:8">
      <c r="A91" s="115"/>
      <c r="B91" s="115"/>
      <c r="C91" s="115"/>
      <c r="D91" s="115"/>
      <c r="E91" s="115"/>
      <c r="F91" s="115"/>
      <c r="G91" s="115"/>
      <c r="H91" s="115"/>
    </row>
    <row r="92" spans="1:8">
      <c r="A92" s="115"/>
      <c r="B92" s="115"/>
      <c r="C92" s="115"/>
      <c r="D92" s="115"/>
      <c r="E92" s="115"/>
      <c r="F92" s="115"/>
      <c r="G92" s="115"/>
      <c r="H92" s="115"/>
    </row>
    <row r="93" spans="1:8">
      <c r="A93" s="115"/>
      <c r="B93" s="115"/>
      <c r="C93" s="115"/>
      <c r="D93" s="115"/>
      <c r="E93" s="115"/>
      <c r="F93" s="115"/>
      <c r="G93" s="115"/>
      <c r="H93" s="115"/>
    </row>
    <row r="94" spans="1:8">
      <c r="A94" s="115"/>
      <c r="B94" s="115"/>
      <c r="C94" s="115"/>
      <c r="D94" s="115"/>
      <c r="E94" s="115"/>
      <c r="F94" s="115"/>
      <c r="G94" s="115"/>
      <c r="H94" s="115"/>
    </row>
    <row r="95" spans="1:8">
      <c r="A95" s="115"/>
      <c r="B95" s="115"/>
      <c r="C95" s="115"/>
      <c r="D95" s="115"/>
      <c r="E95" s="115"/>
      <c r="F95" s="115"/>
      <c r="G95" s="115"/>
      <c r="H95" s="115"/>
    </row>
    <row r="96" spans="1:8">
      <c r="A96" s="115"/>
      <c r="B96" s="115"/>
      <c r="C96" s="115"/>
      <c r="D96" s="115"/>
      <c r="E96" s="115"/>
      <c r="F96" s="115"/>
      <c r="G96" s="115"/>
      <c r="H96" s="115"/>
    </row>
    <row r="97" spans="1:8">
      <c r="A97" s="115"/>
      <c r="B97" s="115"/>
      <c r="C97" s="115"/>
      <c r="D97" s="115"/>
      <c r="E97" s="115"/>
      <c r="F97" s="115"/>
      <c r="G97" s="115"/>
      <c r="H97" s="115"/>
    </row>
  </sheetData>
  <mergeCells count="3">
    <mergeCell ref="H4:H6"/>
    <mergeCell ref="A5:D5"/>
    <mergeCell ref="H22:H23"/>
  </mergeCell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9"/>
  <sheetViews>
    <sheetView showGridLines="0" workbookViewId="0"/>
  </sheetViews>
  <sheetFormatPr defaultRowHeight="15"/>
  <cols>
    <col min="1" max="1" width="9.28515625" customWidth="1"/>
    <col min="2" max="2" width="19.28515625" customWidth="1"/>
    <col min="3" max="3" width="13.42578125" customWidth="1"/>
    <col min="4" max="4" width="19.140625" customWidth="1"/>
    <col min="6" max="6" width="7.7109375" customWidth="1"/>
    <col min="8" max="8" width="125.7109375" customWidth="1"/>
  </cols>
  <sheetData>
    <row r="1" spans="1:8" s="37" customFormat="1" ht="19.5" customHeight="1">
      <c r="A1" s="37" t="s">
        <v>55</v>
      </c>
    </row>
    <row r="2" spans="1:8" s="36" customFormat="1" ht="12.75" customHeight="1"/>
    <row r="3" spans="1:8" s="5" customFormat="1" ht="14.1" customHeight="1">
      <c r="A3" s="5" t="s">
        <v>54</v>
      </c>
    </row>
    <row r="4" spans="1:8" s="36" customFormat="1" ht="12.75" customHeight="1">
      <c r="A4" s="111"/>
      <c r="B4" s="111"/>
      <c r="C4" s="111"/>
      <c r="D4" s="111"/>
      <c r="E4" s="111"/>
      <c r="F4" s="111"/>
      <c r="G4" s="111"/>
      <c r="H4" s="646" t="s">
        <v>10239</v>
      </c>
    </row>
    <row r="5" spans="1:8" s="1" customFormat="1" ht="12.75" customHeight="1">
      <c r="A5" s="633" t="s">
        <v>3</v>
      </c>
      <c r="B5" s="633"/>
      <c r="C5" s="633"/>
      <c r="D5" s="633"/>
      <c r="E5" s="4" t="s">
        <v>2</v>
      </c>
      <c r="F5" s="3"/>
      <c r="G5" s="521"/>
      <c r="H5" s="647"/>
    </row>
    <row r="6" spans="1:8" s="1" customFormat="1" ht="12.75" customHeight="1">
      <c r="A6" s="521"/>
      <c r="B6" s="521"/>
      <c r="C6" s="521"/>
      <c r="D6" s="521"/>
      <c r="E6" s="3"/>
      <c r="F6" s="3"/>
      <c r="G6" s="521"/>
      <c r="H6" s="647"/>
    </row>
    <row r="7" spans="1:8" s="1" customFormat="1" ht="12.75" customHeight="1">
      <c r="A7" s="129" t="s">
        <v>53</v>
      </c>
      <c r="B7" s="129"/>
      <c r="C7" s="129"/>
      <c r="D7" s="129"/>
      <c r="E7" s="130"/>
      <c r="F7" s="130"/>
      <c r="G7" s="23"/>
      <c r="H7" s="3"/>
    </row>
    <row r="8" spans="1:8" s="1" customFormat="1" ht="12.75" customHeight="1">
      <c r="A8" s="126" t="s">
        <v>52</v>
      </c>
      <c r="B8" s="129"/>
      <c r="C8" s="129"/>
      <c r="D8" s="129"/>
      <c r="E8" s="130"/>
      <c r="F8" s="130"/>
      <c r="G8" s="23"/>
      <c r="H8" s="4" t="s">
        <v>337</v>
      </c>
    </row>
    <row r="9" spans="1:8" s="1" customFormat="1" ht="12.75" customHeight="1">
      <c r="A9" s="129"/>
      <c r="B9" s="131" t="s">
        <v>51</v>
      </c>
      <c r="C9" s="131"/>
      <c r="D9" s="131"/>
      <c r="E9" s="122" t="s">
        <v>1</v>
      </c>
      <c r="F9" s="132"/>
      <c r="G9" s="133"/>
      <c r="H9" s="3"/>
    </row>
    <row r="10" spans="1:8" s="1" customFormat="1" ht="12.75" customHeight="1">
      <c r="A10" s="129"/>
      <c r="B10" s="131" t="s">
        <v>50</v>
      </c>
      <c r="C10" s="131"/>
      <c r="D10" s="131"/>
      <c r="E10" s="122" t="s">
        <v>1</v>
      </c>
      <c r="F10" s="132"/>
      <c r="G10" s="133"/>
      <c r="H10" s="3"/>
    </row>
    <row r="11" spans="1:8" s="1" customFormat="1" ht="12.75" customHeight="1">
      <c r="A11" s="129"/>
      <c r="B11" s="131" t="s">
        <v>49</v>
      </c>
      <c r="C11" s="131"/>
      <c r="D11" s="131"/>
      <c r="E11" s="122" t="s">
        <v>1</v>
      </c>
      <c r="F11" s="132"/>
      <c r="G11" s="133"/>
      <c r="H11" s="3"/>
    </row>
    <row r="12" spans="1:8" s="1" customFormat="1" ht="12.75" customHeight="1">
      <c r="A12" s="129"/>
      <c r="B12" s="131" t="s">
        <v>48</v>
      </c>
      <c r="C12" s="131"/>
      <c r="D12" s="131"/>
      <c r="E12" s="122" t="s">
        <v>1</v>
      </c>
      <c r="F12" s="132"/>
      <c r="G12" s="133"/>
      <c r="H12" s="3"/>
    </row>
    <row r="13" spans="1:8" s="1" customFormat="1" ht="12.75" customHeight="1">
      <c r="A13" s="129"/>
      <c r="B13" s="131" t="s">
        <v>47</v>
      </c>
      <c r="C13" s="131"/>
      <c r="D13" s="131"/>
      <c r="E13" s="122" t="s">
        <v>1</v>
      </c>
      <c r="F13" s="132"/>
      <c r="G13" s="133"/>
      <c r="H13" s="3"/>
    </row>
    <row r="14" spans="1:8" s="1" customFormat="1" ht="12.75" customHeight="1">
      <c r="A14" s="129"/>
      <c r="B14" s="131" t="s">
        <v>46</v>
      </c>
      <c r="C14" s="131"/>
      <c r="D14" s="131"/>
      <c r="E14" s="122" t="s">
        <v>1</v>
      </c>
      <c r="F14" s="132"/>
      <c r="G14" s="133"/>
      <c r="H14" s="3"/>
    </row>
    <row r="15" spans="1:8" s="1" customFormat="1" ht="12.75" customHeight="1">
      <c r="A15" s="129"/>
      <c r="B15" s="130" t="s">
        <v>45</v>
      </c>
      <c r="C15" s="131"/>
      <c r="D15" s="131"/>
      <c r="E15" s="122" t="s">
        <v>1</v>
      </c>
      <c r="F15" s="132"/>
      <c r="G15" s="133"/>
      <c r="H15" s="3"/>
    </row>
    <row r="16" spans="1:8" s="1" customFormat="1" ht="12.75" customHeight="1">
      <c r="A16" s="129"/>
      <c r="B16" s="129"/>
      <c r="C16" s="129"/>
      <c r="D16" s="129"/>
      <c r="E16" s="125"/>
      <c r="F16" s="132"/>
      <c r="G16" s="3"/>
      <c r="H16" s="3"/>
    </row>
    <row r="17" spans="1:8" s="1" customFormat="1" ht="12.75" customHeight="1">
      <c r="A17" s="129" t="s">
        <v>44</v>
      </c>
      <c r="B17" s="129"/>
      <c r="C17" s="129"/>
      <c r="D17" s="129"/>
      <c r="E17" s="122"/>
      <c r="F17" s="132"/>
      <c r="G17" s="23"/>
      <c r="H17" s="3"/>
    </row>
    <row r="18" spans="1:8" s="1" customFormat="1" ht="12.75" customHeight="1">
      <c r="A18" s="129"/>
      <c r="B18" s="129" t="s">
        <v>43</v>
      </c>
      <c r="C18" s="129"/>
      <c r="D18" s="129"/>
      <c r="E18" s="122" t="s">
        <v>1</v>
      </c>
      <c r="F18" s="132"/>
      <c r="G18" s="133" t="s">
        <v>2653</v>
      </c>
      <c r="H18" s="3"/>
    </row>
    <row r="19" spans="1:8" s="1" customFormat="1" ht="12.75" customHeight="1">
      <c r="A19" s="129"/>
      <c r="B19" s="129" t="s">
        <v>42</v>
      </c>
      <c r="C19" s="129"/>
      <c r="D19" s="129"/>
      <c r="E19" s="122" t="s">
        <v>1</v>
      </c>
      <c r="F19" s="132"/>
      <c r="G19" s="133"/>
      <c r="H19" s="3"/>
    </row>
    <row r="20" spans="1:8" s="1" customFormat="1" ht="12.75" customHeight="1">
      <c r="A20" s="129"/>
      <c r="B20" s="129" t="s">
        <v>41</v>
      </c>
      <c r="C20" s="129"/>
      <c r="D20" s="129"/>
      <c r="E20" s="122" t="s">
        <v>40</v>
      </c>
      <c r="F20" s="132"/>
      <c r="G20" s="133"/>
      <c r="H20" s="109"/>
    </row>
    <row r="21" spans="1:8" s="1" customFormat="1" ht="12.75" customHeight="1">
      <c r="A21" s="129"/>
      <c r="B21" s="129" t="s">
        <v>39</v>
      </c>
      <c r="C21" s="129"/>
      <c r="D21" s="129"/>
      <c r="E21" s="122" t="s">
        <v>38</v>
      </c>
      <c r="F21" s="132"/>
      <c r="G21" s="524">
        <v>10000</v>
      </c>
      <c r="H21" s="109" t="s">
        <v>2652</v>
      </c>
    </row>
    <row r="22" spans="1:8" s="1" customFormat="1" ht="12.75" customHeight="1">
      <c r="A22" s="129"/>
      <c r="B22" s="129" t="s">
        <v>37</v>
      </c>
      <c r="C22" s="129"/>
      <c r="D22" s="129"/>
      <c r="E22" s="122" t="s">
        <v>36</v>
      </c>
      <c r="F22" s="130"/>
      <c r="G22" s="134">
        <v>309763</v>
      </c>
      <c r="H22" s="542" t="s">
        <v>10236</v>
      </c>
    </row>
    <row r="23" spans="1:8" s="1" customFormat="1" ht="12.75" customHeight="1">
      <c r="A23" s="129"/>
      <c r="B23" s="129" t="s">
        <v>35</v>
      </c>
      <c r="C23" s="129"/>
      <c r="D23" s="129"/>
      <c r="E23" s="122" t="s">
        <v>11</v>
      </c>
      <c r="F23" s="130"/>
      <c r="G23" s="134">
        <v>5103</v>
      </c>
      <c r="H23" s="542" t="s">
        <v>10237</v>
      </c>
    </row>
    <row r="24" spans="1:8" s="1" customFormat="1" ht="12.75" customHeight="1">
      <c r="A24" s="129"/>
      <c r="B24" s="129" t="s">
        <v>410</v>
      </c>
      <c r="C24" s="129"/>
      <c r="D24" s="129"/>
      <c r="E24" s="122" t="s">
        <v>11</v>
      </c>
      <c r="F24" s="130"/>
      <c r="G24" s="134"/>
      <c r="H24" s="113"/>
    </row>
    <row r="25" spans="1:8" s="1" customFormat="1" ht="12.75" customHeight="1">
      <c r="A25" s="129"/>
      <c r="B25" s="129" t="s">
        <v>411</v>
      </c>
      <c r="C25" s="129"/>
      <c r="D25" s="129"/>
      <c r="E25" s="122" t="s">
        <v>276</v>
      </c>
      <c r="F25" s="130"/>
      <c r="G25" s="134"/>
      <c r="H25" s="113"/>
    </row>
    <row r="26" spans="1:8" s="1" customFormat="1" ht="12.75" customHeight="1">
      <c r="A26" s="129"/>
      <c r="B26" s="129" t="s">
        <v>412</v>
      </c>
      <c r="C26" s="129"/>
      <c r="D26" s="129"/>
      <c r="E26" s="122" t="s">
        <v>413</v>
      </c>
      <c r="F26" s="130"/>
      <c r="G26" s="134"/>
      <c r="H26" s="114"/>
    </row>
    <row r="27" spans="1:8" s="1" customFormat="1" ht="12.75" customHeight="1">
      <c r="A27" s="129"/>
      <c r="B27" s="129" t="s">
        <v>277</v>
      </c>
      <c r="C27" s="129"/>
      <c r="D27" s="129"/>
      <c r="E27" s="122" t="s">
        <v>34</v>
      </c>
      <c r="F27" s="130"/>
      <c r="G27" s="135"/>
      <c r="H27" s="3"/>
    </row>
    <row r="28" spans="1:8" s="1" customFormat="1" ht="12.75" customHeight="1">
      <c r="A28" s="129"/>
      <c r="B28" s="129"/>
      <c r="C28" s="129"/>
      <c r="D28" s="129"/>
      <c r="E28" s="122"/>
      <c r="F28" s="130"/>
      <c r="G28" s="23"/>
      <c r="H28" s="3"/>
    </row>
    <row r="29" spans="1:8" s="1" customFormat="1" ht="12.75" customHeight="1">
      <c r="A29" s="129" t="s">
        <v>33</v>
      </c>
      <c r="B29" s="129"/>
      <c r="C29" s="129"/>
      <c r="D29" s="129"/>
      <c r="E29" s="122"/>
      <c r="F29" s="130"/>
      <c r="G29" s="23"/>
      <c r="H29" s="3"/>
    </row>
    <row r="30" spans="1:8" s="1" customFormat="1" ht="12.75" customHeight="1">
      <c r="A30" s="129"/>
      <c r="B30" s="129" t="s">
        <v>32</v>
      </c>
      <c r="C30" s="129"/>
      <c r="D30" s="129"/>
      <c r="E30" s="122" t="s">
        <v>31</v>
      </c>
      <c r="F30" s="130"/>
      <c r="G30" s="133">
        <v>40</v>
      </c>
      <c r="H30" s="109" t="s">
        <v>2654</v>
      </c>
    </row>
    <row r="31" spans="1:8" s="1" customFormat="1" ht="12.75" customHeight="1">
      <c r="A31" s="129"/>
      <c r="B31" s="123" t="s">
        <v>30</v>
      </c>
      <c r="C31" s="129"/>
      <c r="D31" s="129"/>
      <c r="E31" s="122"/>
      <c r="F31" s="130"/>
      <c r="G31" s="136"/>
      <c r="H31" s="3"/>
    </row>
    <row r="32" spans="1:8" s="1" customFormat="1" ht="12.75" customHeight="1">
      <c r="A32" s="129"/>
      <c r="B32" s="130"/>
      <c r="C32" s="130"/>
      <c r="D32" s="129" t="s">
        <v>29</v>
      </c>
      <c r="E32" s="122" t="s">
        <v>24</v>
      </c>
      <c r="F32" s="130"/>
      <c r="G32" s="135"/>
      <c r="H32" s="3"/>
    </row>
    <row r="33" spans="1:8" s="1" customFormat="1" ht="12.75" customHeight="1">
      <c r="A33" s="129"/>
      <c r="B33" s="137"/>
      <c r="C33" s="130"/>
      <c r="D33" s="129" t="s">
        <v>28</v>
      </c>
      <c r="E33" s="122" t="s">
        <v>24</v>
      </c>
      <c r="F33" s="130"/>
      <c r="G33" s="135"/>
      <c r="H33" s="3"/>
    </row>
    <row r="34" spans="1:8" s="1" customFormat="1" ht="12.75" customHeight="1">
      <c r="A34" s="129"/>
      <c r="B34" s="138"/>
      <c r="C34" s="130"/>
      <c r="D34" s="129" t="s">
        <v>27</v>
      </c>
      <c r="E34" s="122" t="s">
        <v>24</v>
      </c>
      <c r="F34" s="130"/>
      <c r="G34" s="135"/>
      <c r="H34" s="3"/>
    </row>
    <row r="35" spans="1:8" s="1" customFormat="1" ht="12.75" customHeight="1">
      <c r="A35" s="129"/>
      <c r="B35" s="138"/>
      <c r="C35" s="130"/>
      <c r="D35" s="129" t="s">
        <v>26</v>
      </c>
      <c r="E35" s="122" t="s">
        <v>24</v>
      </c>
      <c r="F35" s="130"/>
      <c r="G35" s="135"/>
      <c r="H35" s="3"/>
    </row>
    <row r="36" spans="1:8" s="1" customFormat="1" ht="12.75" customHeight="1">
      <c r="A36" s="129"/>
      <c r="B36" s="138"/>
      <c r="C36" s="130"/>
      <c r="D36" s="129" t="s">
        <v>25</v>
      </c>
      <c r="E36" s="122" t="s">
        <v>24</v>
      </c>
      <c r="F36" s="130"/>
      <c r="G36" s="135"/>
      <c r="H36" s="3"/>
    </row>
    <row r="37" spans="1:8" s="1" customFormat="1" ht="12.75" customHeight="1">
      <c r="A37" s="129"/>
      <c r="B37" s="129"/>
      <c r="C37" s="130"/>
      <c r="D37" s="129" t="s">
        <v>424</v>
      </c>
      <c r="E37" s="122" t="s">
        <v>24</v>
      </c>
      <c r="F37" s="130"/>
      <c r="G37" s="135"/>
      <c r="H37" s="3"/>
    </row>
    <row r="38" spans="1:8" s="1" customFormat="1" ht="12.75" customHeight="1">
      <c r="A38" s="129"/>
      <c r="B38" s="129"/>
      <c r="C38" s="130"/>
      <c r="D38" s="129" t="s">
        <v>425</v>
      </c>
      <c r="E38" s="122" t="s">
        <v>24</v>
      </c>
      <c r="F38" s="130"/>
      <c r="G38" s="135"/>
      <c r="H38" s="3"/>
    </row>
    <row r="39" spans="1:8" s="1" customFormat="1" ht="12.75" customHeight="1">
      <c r="A39" s="129"/>
      <c r="B39" s="129"/>
      <c r="C39" s="130"/>
      <c r="D39" s="129"/>
      <c r="E39" s="122"/>
      <c r="F39" s="130"/>
      <c r="G39" s="30"/>
      <c r="H39" s="3"/>
    </row>
    <row r="40" spans="1:8" s="1" customFormat="1" ht="12.75" customHeight="1">
      <c r="A40" s="129" t="s">
        <v>23</v>
      </c>
      <c r="B40" s="129"/>
      <c r="C40" s="129"/>
      <c r="D40" s="129"/>
      <c r="E40" s="122"/>
      <c r="F40" s="130"/>
      <c r="G40" s="139"/>
      <c r="H40" s="3"/>
    </row>
    <row r="41" spans="1:8" s="1" customFormat="1" ht="12.75" customHeight="1">
      <c r="A41" s="126" t="s">
        <v>22</v>
      </c>
      <c r="B41" s="129"/>
      <c r="C41" s="129"/>
      <c r="D41" s="129"/>
      <c r="E41" s="122"/>
      <c r="F41" s="130"/>
      <c r="G41" s="140"/>
      <c r="H41" s="3"/>
    </row>
    <row r="42" spans="1:8" s="1" customFormat="1" ht="12.75" customHeight="1">
      <c r="A42" s="129"/>
      <c r="B42" s="129" t="s">
        <v>21</v>
      </c>
      <c r="C42" s="129"/>
      <c r="D42" s="129"/>
      <c r="E42" s="122" t="s">
        <v>7</v>
      </c>
      <c r="F42" s="130"/>
      <c r="G42" s="133">
        <v>1007</v>
      </c>
      <c r="H42" s="3" t="s">
        <v>10238</v>
      </c>
    </row>
    <row r="43" spans="1:8" s="1" customFormat="1" ht="12.75" customHeight="1">
      <c r="A43" s="129"/>
      <c r="B43" s="129" t="s">
        <v>20</v>
      </c>
      <c r="C43" s="129"/>
      <c r="D43" s="129"/>
      <c r="E43" s="122" t="s">
        <v>18</v>
      </c>
      <c r="F43" s="130"/>
      <c r="G43" s="133">
        <v>1.38</v>
      </c>
      <c r="H43" s="3" t="s">
        <v>10226</v>
      </c>
    </row>
    <row r="44" spans="1:8" s="1" customFormat="1" ht="12.75" customHeight="1">
      <c r="A44" s="129"/>
      <c r="B44" s="123" t="s">
        <v>19</v>
      </c>
      <c r="C44" s="129"/>
      <c r="D44" s="129"/>
      <c r="E44" s="122" t="s">
        <v>18</v>
      </c>
      <c r="F44" s="130"/>
      <c r="G44" s="135"/>
      <c r="H44" s="3"/>
    </row>
    <row r="45" spans="1:8" s="1" customFormat="1" ht="12.75" customHeight="1">
      <c r="A45" s="129"/>
      <c r="B45" s="123" t="s">
        <v>17</v>
      </c>
      <c r="C45" s="129"/>
      <c r="D45" s="129"/>
      <c r="E45" s="122" t="s">
        <v>333</v>
      </c>
      <c r="F45" s="130"/>
      <c r="G45" s="135"/>
      <c r="H45" s="3"/>
    </row>
    <row r="46" spans="1:8" s="1" customFormat="1" ht="12.75" customHeight="1">
      <c r="A46" s="129"/>
      <c r="B46" s="123" t="s">
        <v>16</v>
      </c>
      <c r="C46" s="129"/>
      <c r="D46" s="129"/>
      <c r="E46" s="122" t="s">
        <v>7</v>
      </c>
      <c r="F46" s="130"/>
      <c r="G46" s="135"/>
      <c r="H46" s="3"/>
    </row>
    <row r="47" spans="1:8" s="1" customFormat="1" ht="12.75" customHeight="1">
      <c r="A47" s="129"/>
      <c r="B47" s="123" t="s">
        <v>15</v>
      </c>
      <c r="C47" s="129"/>
      <c r="D47" s="129"/>
      <c r="E47" s="122" t="s">
        <v>14</v>
      </c>
      <c r="F47" s="130"/>
      <c r="G47" s="135"/>
      <c r="H47" s="3"/>
    </row>
    <row r="48" spans="1:8" s="1" customFormat="1" ht="12.75" customHeight="1">
      <c r="A48" s="129"/>
      <c r="B48" s="123" t="s">
        <v>13</v>
      </c>
      <c r="C48" s="129"/>
      <c r="D48" s="129"/>
      <c r="E48" s="122" t="s">
        <v>11</v>
      </c>
      <c r="F48" s="130"/>
      <c r="G48" s="135"/>
      <c r="H48" s="3"/>
    </row>
    <row r="49" spans="1:8" s="1" customFormat="1" ht="12.75" customHeight="1">
      <c r="A49" s="129"/>
      <c r="B49" s="123" t="s">
        <v>12</v>
      </c>
      <c r="C49" s="129"/>
      <c r="D49" s="129"/>
      <c r="E49" s="122" t="s">
        <v>11</v>
      </c>
      <c r="F49" s="130"/>
      <c r="G49" s="141">
        <v>0.08</v>
      </c>
      <c r="H49" s="3" t="s">
        <v>10227</v>
      </c>
    </row>
    <row r="50" spans="1:8" s="1" customFormat="1" ht="12.75" customHeight="1">
      <c r="A50" s="129"/>
      <c r="B50" s="123" t="s">
        <v>414</v>
      </c>
      <c r="C50" s="129"/>
      <c r="D50" s="129"/>
      <c r="E50" s="122" t="s">
        <v>11</v>
      </c>
      <c r="F50" s="130"/>
      <c r="G50" s="539">
        <v>0.56000000000000005</v>
      </c>
      <c r="H50" s="3" t="s">
        <v>10227</v>
      </c>
    </row>
    <row r="51" spans="1:8" s="1" customFormat="1" ht="12.75" customHeight="1">
      <c r="A51" s="129"/>
      <c r="B51" s="123" t="s">
        <v>415</v>
      </c>
      <c r="C51" s="129"/>
      <c r="D51" s="129"/>
      <c r="E51" s="122" t="s">
        <v>11</v>
      </c>
      <c r="F51" s="130"/>
      <c r="G51" s="135"/>
      <c r="H51" s="3"/>
    </row>
    <row r="52" spans="1:8" s="1" customFormat="1" ht="12.75" customHeight="1">
      <c r="A52" s="129"/>
      <c r="B52" s="129"/>
      <c r="C52" s="129"/>
      <c r="D52" s="129"/>
      <c r="E52" s="122"/>
      <c r="F52" s="130"/>
      <c r="G52" s="23"/>
      <c r="H52" s="3"/>
    </row>
    <row r="53" spans="1:8" s="1" customFormat="1" ht="12.75" customHeight="1">
      <c r="A53" s="129" t="s">
        <v>10</v>
      </c>
      <c r="B53" s="129"/>
      <c r="C53" s="129"/>
      <c r="D53" s="129"/>
      <c r="E53" s="122"/>
      <c r="F53" s="130"/>
      <c r="G53" s="23"/>
      <c r="H53" s="3"/>
    </row>
    <row r="54" spans="1:8" s="1" customFormat="1" ht="12.75" customHeight="1">
      <c r="A54" s="129"/>
      <c r="B54" s="129" t="s">
        <v>9</v>
      </c>
      <c r="C54" s="129"/>
      <c r="D54" s="129"/>
      <c r="E54" s="122" t="s">
        <v>1</v>
      </c>
      <c r="F54" s="130"/>
      <c r="G54" s="133"/>
      <c r="H54" s="3"/>
    </row>
    <row r="55" spans="1:8" s="1" customFormat="1" ht="12.75" customHeight="1">
      <c r="A55" s="129"/>
      <c r="B55" s="129" t="s">
        <v>8</v>
      </c>
      <c r="C55" s="129"/>
      <c r="D55" s="129"/>
      <c r="E55" s="122" t="s">
        <v>1</v>
      </c>
      <c r="F55" s="130"/>
      <c r="G55" s="133"/>
      <c r="H55" s="3"/>
    </row>
    <row r="56" spans="1:8" s="1" customFormat="1" ht="12.75" customHeight="1">
      <c r="A56" s="129"/>
      <c r="B56" s="129" t="s">
        <v>389</v>
      </c>
      <c r="C56" s="129"/>
      <c r="D56" s="129"/>
      <c r="E56" s="122" t="s">
        <v>1</v>
      </c>
      <c r="F56" s="130"/>
      <c r="G56" s="133"/>
      <c r="H56" s="3"/>
    </row>
    <row r="57" spans="1:8" s="1" customFormat="1" ht="12.75" customHeight="1">
      <c r="A57" s="129"/>
      <c r="B57" s="129" t="s">
        <v>390</v>
      </c>
      <c r="C57" s="129"/>
      <c r="D57" s="129"/>
      <c r="E57" s="122" t="s">
        <v>1</v>
      </c>
      <c r="F57" s="130"/>
      <c r="G57" s="133"/>
      <c r="H57" s="3"/>
    </row>
    <row r="58" spans="1:8" s="1" customFormat="1" ht="12.75" customHeight="1">
      <c r="A58" s="129"/>
      <c r="B58" s="129" t="s">
        <v>391</v>
      </c>
      <c r="C58" s="129"/>
      <c r="D58" s="129"/>
      <c r="E58" s="122" t="s">
        <v>1</v>
      </c>
      <c r="F58" s="130"/>
      <c r="G58" s="133"/>
      <c r="H58" s="3"/>
    </row>
    <row r="59" spans="1:8" s="1" customFormat="1" ht="12.75" customHeight="1">
      <c r="A59" s="129"/>
      <c r="B59" s="123" t="s">
        <v>392</v>
      </c>
      <c r="C59" s="129"/>
      <c r="D59" s="129"/>
      <c r="E59" s="122" t="s">
        <v>7</v>
      </c>
      <c r="F59" s="130"/>
      <c r="G59" s="133">
        <v>217</v>
      </c>
      <c r="H59" s="3" t="s">
        <v>2651</v>
      </c>
    </row>
    <row r="60" spans="1:8" s="1" customFormat="1" ht="12.75" customHeight="1">
      <c r="A60" s="129"/>
      <c r="B60" s="123" t="s">
        <v>393</v>
      </c>
      <c r="C60" s="129"/>
      <c r="D60" s="129"/>
      <c r="E60" s="122" t="s">
        <v>7</v>
      </c>
      <c r="F60" s="142"/>
      <c r="G60" s="135"/>
      <c r="H60" s="3"/>
    </row>
    <row r="61" spans="1:8" s="1" customFormat="1" ht="12.75" customHeight="1">
      <c r="A61" s="129"/>
      <c r="B61" s="123" t="s">
        <v>394</v>
      </c>
      <c r="C61" s="129"/>
      <c r="D61" s="129"/>
      <c r="E61" s="122" t="s">
        <v>11</v>
      </c>
      <c r="F61" s="143"/>
      <c r="G61" s="135"/>
      <c r="H61" s="3"/>
    </row>
    <row r="62" spans="1:8" s="1" customFormat="1" ht="12.75" customHeight="1">
      <c r="A62" s="129"/>
      <c r="B62" s="123"/>
      <c r="C62" s="129"/>
      <c r="D62" s="129"/>
      <c r="E62" s="122"/>
      <c r="F62" s="144"/>
      <c r="G62" s="145"/>
      <c r="H62" s="3"/>
    </row>
    <row r="63" spans="1:8" s="1" customFormat="1" ht="12.75" customHeight="1">
      <c r="A63" s="129" t="s">
        <v>416</v>
      </c>
      <c r="B63" s="123"/>
      <c r="C63" s="129"/>
      <c r="D63" s="129"/>
      <c r="E63" s="122"/>
      <c r="F63" s="144"/>
      <c r="G63" s="146"/>
      <c r="H63" s="3"/>
    </row>
    <row r="64" spans="1:8" s="1" customFormat="1" ht="12.75" customHeight="1">
      <c r="A64" s="129"/>
      <c r="B64" s="147" t="s">
        <v>6</v>
      </c>
      <c r="C64" s="129"/>
      <c r="D64" s="129"/>
      <c r="E64" s="122"/>
      <c r="F64" s="144"/>
      <c r="G64" s="148"/>
      <c r="H64" s="3"/>
    </row>
    <row r="65" spans="1:8" s="1" customFormat="1" ht="12.75" customHeight="1">
      <c r="A65" s="129"/>
      <c r="B65" s="147"/>
      <c r="C65" s="147" t="s">
        <v>417</v>
      </c>
      <c r="D65" s="129"/>
      <c r="E65" s="122" t="s">
        <v>1</v>
      </c>
      <c r="F65" s="144"/>
      <c r="G65" s="149">
        <v>1</v>
      </c>
      <c r="H65" s="3" t="s">
        <v>10228</v>
      </c>
    </row>
    <row r="66" spans="1:8" s="1" customFormat="1" ht="12.75" customHeight="1">
      <c r="A66" s="129"/>
      <c r="B66" s="147"/>
      <c r="C66" s="147" t="s">
        <v>418</v>
      </c>
      <c r="D66" s="129"/>
      <c r="E66" s="122" t="s">
        <v>1</v>
      </c>
      <c r="F66" s="144"/>
      <c r="G66" s="149">
        <v>0</v>
      </c>
      <c r="H66" s="3"/>
    </row>
    <row r="67" spans="1:8" s="1" customFormat="1" ht="12.75" customHeight="1">
      <c r="A67" s="129"/>
      <c r="B67" s="147"/>
      <c r="C67" s="147" t="s">
        <v>419</v>
      </c>
      <c r="D67" s="129"/>
      <c r="E67" s="122" t="s">
        <v>1</v>
      </c>
      <c r="F67" s="144"/>
      <c r="G67" s="149">
        <v>0</v>
      </c>
      <c r="H67" s="3"/>
    </row>
    <row r="68" spans="1:8" s="1" customFormat="1" ht="12.75" customHeight="1">
      <c r="A68" s="129"/>
      <c r="B68" s="147" t="s">
        <v>5</v>
      </c>
      <c r="C68" s="147"/>
      <c r="D68" s="129"/>
      <c r="E68" s="122"/>
      <c r="F68" s="144"/>
      <c r="G68" s="150"/>
      <c r="H68" s="3"/>
    </row>
    <row r="69" spans="1:8" s="1" customFormat="1" ht="12.75" customHeight="1">
      <c r="A69" s="129"/>
      <c r="B69" s="147"/>
      <c r="C69" s="147" t="s">
        <v>420</v>
      </c>
      <c r="D69" s="129"/>
      <c r="E69" s="122" t="s">
        <v>1</v>
      </c>
      <c r="F69" s="144"/>
      <c r="G69" s="149"/>
      <c r="H69" s="3"/>
    </row>
    <row r="70" spans="1:8" s="1" customFormat="1" ht="12.75" customHeight="1">
      <c r="A70" s="129"/>
      <c r="B70" s="147"/>
      <c r="C70" s="147" t="s">
        <v>421</v>
      </c>
      <c r="D70" s="129"/>
      <c r="E70" s="122" t="s">
        <v>1</v>
      </c>
      <c r="F70" s="144"/>
      <c r="G70" s="149"/>
      <c r="H70" s="3"/>
    </row>
    <row r="71" spans="1:8" s="1" customFormat="1" ht="12.75" customHeight="1">
      <c r="A71" s="129"/>
      <c r="B71" s="147"/>
      <c r="C71" s="147" t="s">
        <v>422</v>
      </c>
      <c r="D71" s="129"/>
      <c r="E71" s="122" t="s">
        <v>1</v>
      </c>
      <c r="F71" s="144"/>
      <c r="G71" s="149"/>
      <c r="H71" s="3"/>
    </row>
    <row r="72" spans="1:8" s="1" customFormat="1" ht="12.75" customHeight="1">
      <c r="A72" s="151"/>
      <c r="B72" s="152"/>
      <c r="C72" s="152"/>
      <c r="D72" s="151"/>
      <c r="E72" s="124"/>
      <c r="F72" s="144"/>
      <c r="G72" s="153"/>
      <c r="H72" s="3"/>
    </row>
    <row r="73" spans="1:8" s="1" customFormat="1" ht="12.75" customHeight="1">
      <c r="A73" s="129" t="s">
        <v>395</v>
      </c>
      <c r="B73" s="147"/>
      <c r="C73" s="147"/>
      <c r="D73" s="129"/>
      <c r="E73" s="122" t="s">
        <v>1</v>
      </c>
      <c r="F73" s="144"/>
      <c r="G73" s="154"/>
      <c r="H73" s="3"/>
    </row>
    <row r="74" spans="1:8" s="1" customFormat="1" ht="12.75" customHeight="1">
      <c r="A74" s="151"/>
      <c r="B74" s="152"/>
      <c r="C74" s="152"/>
      <c r="D74" s="151"/>
      <c r="E74" s="124"/>
      <c r="F74" s="144"/>
      <c r="G74" s="144"/>
      <c r="H74" s="3"/>
    </row>
    <row r="75" spans="1:8" s="1" customFormat="1" ht="12.75" customHeight="1">
      <c r="A75" s="151" t="s">
        <v>396</v>
      </c>
      <c r="B75" s="152"/>
      <c r="C75" s="151"/>
      <c r="D75" s="151"/>
      <c r="E75" s="124"/>
      <c r="F75" s="144"/>
      <c r="G75" s="144"/>
      <c r="H75" s="3"/>
    </row>
    <row r="76" spans="1:8" s="1" customFormat="1" ht="12.75" customHeight="1">
      <c r="A76" s="151"/>
      <c r="B76" s="155" t="s">
        <v>397</v>
      </c>
      <c r="C76" s="151"/>
      <c r="D76" s="151"/>
      <c r="E76" s="124"/>
      <c r="F76" s="144"/>
      <c r="G76" s="156"/>
      <c r="H76" s="3"/>
    </row>
    <row r="77" spans="1:8" s="1" customFormat="1" ht="12.75" customHeight="1">
      <c r="A77" s="129"/>
      <c r="B77" s="123"/>
      <c r="C77" s="129" t="s">
        <v>398</v>
      </c>
      <c r="D77" s="129"/>
      <c r="E77" s="122" t="s">
        <v>11</v>
      </c>
      <c r="F77" s="144"/>
      <c r="G77" s="149">
        <v>0</v>
      </c>
      <c r="H77" s="3"/>
    </row>
    <row r="78" spans="1:8" s="1" customFormat="1" ht="12.75" customHeight="1">
      <c r="A78" s="129"/>
      <c r="B78" s="123"/>
      <c r="C78" s="129" t="s">
        <v>399</v>
      </c>
      <c r="D78" s="129"/>
      <c r="E78" s="122" t="s">
        <v>11</v>
      </c>
      <c r="F78" s="144"/>
      <c r="G78" s="149">
        <v>0</v>
      </c>
      <c r="H78" s="3"/>
    </row>
    <row r="79" spans="1:8" s="1" customFormat="1" ht="12.75" customHeight="1">
      <c r="A79" s="129"/>
      <c r="B79" s="123"/>
      <c r="C79" s="129" t="s">
        <v>400</v>
      </c>
      <c r="D79" s="129"/>
      <c r="E79" s="122" t="s">
        <v>11</v>
      </c>
      <c r="F79" s="144"/>
      <c r="G79" s="149">
        <v>0</v>
      </c>
      <c r="H79" s="3"/>
    </row>
    <row r="80" spans="1:8" s="1" customFormat="1" ht="12.75" customHeight="1">
      <c r="A80" s="129"/>
      <c r="B80" s="123"/>
      <c r="C80" s="129" t="s">
        <v>401</v>
      </c>
      <c r="D80" s="129"/>
      <c r="E80" s="122" t="s">
        <v>11</v>
      </c>
      <c r="F80" s="144"/>
      <c r="G80" s="149">
        <v>1</v>
      </c>
      <c r="H80" s="3" t="s">
        <v>10229</v>
      </c>
    </row>
    <row r="81" spans="1:8" s="1" customFormat="1" ht="12.75" customHeight="1">
      <c r="A81" s="129"/>
      <c r="B81" s="155" t="s">
        <v>402</v>
      </c>
      <c r="C81" s="151"/>
      <c r="D81" s="151"/>
      <c r="E81" s="124"/>
      <c r="F81" s="144"/>
      <c r="G81" s="157"/>
      <c r="H81" s="3"/>
    </row>
    <row r="82" spans="1:8" s="1" customFormat="1" ht="12.75" customHeight="1">
      <c r="A82" s="129"/>
      <c r="B82" s="123"/>
      <c r="C82" s="129" t="s">
        <v>403</v>
      </c>
      <c r="D82" s="129"/>
      <c r="E82" s="122" t="s">
        <v>4</v>
      </c>
      <c r="F82" s="144"/>
      <c r="G82" s="158">
        <v>0</v>
      </c>
      <c r="H82" s="3"/>
    </row>
    <row r="83" spans="1:8" s="1" customFormat="1" ht="12.75" customHeight="1">
      <c r="A83" s="129"/>
      <c r="B83" s="123"/>
      <c r="C83" s="129" t="s">
        <v>404</v>
      </c>
      <c r="D83" s="129"/>
      <c r="E83" s="122" t="s">
        <v>4</v>
      </c>
      <c r="F83" s="144"/>
      <c r="G83" s="149">
        <v>0</v>
      </c>
      <c r="H83" s="3"/>
    </row>
    <row r="84" spans="1:8" s="1" customFormat="1" ht="12.75" customHeight="1">
      <c r="A84" s="129"/>
      <c r="B84" s="123"/>
      <c r="C84" s="129" t="s">
        <v>405</v>
      </c>
      <c r="D84" s="129"/>
      <c r="E84" s="122" t="s">
        <v>4</v>
      </c>
      <c r="F84" s="144"/>
      <c r="G84" s="149">
        <v>0</v>
      </c>
      <c r="H84" s="3"/>
    </row>
    <row r="85" spans="1:8" s="1" customFormat="1" ht="12.75" customHeight="1">
      <c r="A85" s="129"/>
      <c r="B85" s="123"/>
      <c r="C85" s="129" t="s">
        <v>406</v>
      </c>
      <c r="D85" s="129"/>
      <c r="E85" s="122" t="s">
        <v>4</v>
      </c>
      <c r="F85" s="144"/>
      <c r="G85" s="149">
        <v>2000</v>
      </c>
      <c r="H85" s="3" t="s">
        <v>10230</v>
      </c>
    </row>
    <row r="86" spans="1:8" s="1" customFormat="1" ht="12.75" customHeight="1">
      <c r="A86" s="129"/>
      <c r="B86" s="123" t="s">
        <v>407</v>
      </c>
      <c r="C86" s="129"/>
      <c r="D86" s="129"/>
      <c r="E86" s="122" t="s">
        <v>408</v>
      </c>
      <c r="F86" s="144"/>
      <c r="G86" s="149"/>
      <c r="H86" s="3"/>
    </row>
    <row r="87" spans="1:8" s="1" customFormat="1" ht="12.75" customHeight="1">
      <c r="A87" s="151"/>
      <c r="B87" s="155"/>
      <c r="C87" s="151"/>
      <c r="D87" s="151"/>
      <c r="E87" s="124"/>
      <c r="F87" s="144"/>
      <c r="G87" s="150"/>
      <c r="H87" s="3"/>
    </row>
    <row r="88" spans="1:8" s="1" customFormat="1" ht="12.75" customHeight="1">
      <c r="A88" s="129" t="s">
        <v>409</v>
      </c>
      <c r="B88" s="123"/>
      <c r="C88" s="129"/>
      <c r="D88" s="129"/>
      <c r="E88" s="127" t="s">
        <v>423</v>
      </c>
      <c r="F88" s="144"/>
      <c r="G88" s="135"/>
      <c r="H88" s="3"/>
    </row>
    <row r="89" spans="1:8" s="1" customFormat="1" ht="12.75" customHeight="1">
      <c r="A89" s="23"/>
      <c r="B89" s="21"/>
      <c r="C89" s="23"/>
      <c r="D89" s="23"/>
      <c r="E89" s="23"/>
      <c r="F89" s="144"/>
      <c r="G89" s="144"/>
      <c r="H89" s="59" t="s">
        <v>180</v>
      </c>
    </row>
    <row r="90" spans="1:8" s="1" customFormat="1" ht="12.75" customHeight="1">
      <c r="A90" s="3"/>
      <c r="B90" s="3"/>
      <c r="C90" s="3"/>
      <c r="D90" s="3"/>
      <c r="E90" s="3"/>
      <c r="F90" s="3"/>
      <c r="G90" s="3"/>
      <c r="H90" s="3"/>
    </row>
    <row r="91" spans="1:8">
      <c r="A91" s="540" t="s">
        <v>1197</v>
      </c>
      <c r="B91" s="540" t="s">
        <v>2618</v>
      </c>
      <c r="C91" s="540" t="s">
        <v>10231</v>
      </c>
      <c r="D91" s="115"/>
      <c r="E91" s="115"/>
      <c r="F91" s="115"/>
      <c r="G91" s="115"/>
      <c r="H91" s="115"/>
    </row>
    <row r="92" spans="1:8">
      <c r="A92" s="541">
        <v>40179</v>
      </c>
      <c r="B92">
        <v>7813167</v>
      </c>
      <c r="C92">
        <v>7328963</v>
      </c>
      <c r="D92" s="115"/>
      <c r="E92" s="115"/>
      <c r="F92" s="115"/>
      <c r="G92" s="115"/>
      <c r="H92" s="115"/>
    </row>
    <row r="93" spans="1:8">
      <c r="A93" s="541">
        <v>40210</v>
      </c>
      <c r="B93">
        <v>7613578</v>
      </c>
      <c r="C93">
        <v>7318524</v>
      </c>
      <c r="D93" s="115"/>
      <c r="E93" s="115"/>
      <c r="F93" s="115"/>
      <c r="G93" s="115"/>
      <c r="H93" s="115"/>
    </row>
    <row r="94" spans="1:8">
      <c r="A94" s="541">
        <v>40238</v>
      </c>
      <c r="B94">
        <v>8640176</v>
      </c>
      <c r="C94">
        <v>8606826</v>
      </c>
      <c r="D94" s="115"/>
      <c r="E94" s="115"/>
      <c r="F94" s="115"/>
      <c r="G94" s="115"/>
      <c r="H94" s="115"/>
    </row>
    <row r="95" spans="1:8">
      <c r="A95" s="541">
        <v>40269</v>
      </c>
      <c r="B95">
        <v>8472470</v>
      </c>
      <c r="C95">
        <v>8556223</v>
      </c>
      <c r="D95" s="115"/>
      <c r="E95" s="115"/>
      <c r="F95" s="115"/>
      <c r="G95" s="115"/>
      <c r="H95" s="115"/>
    </row>
    <row r="96" spans="1:8">
      <c r="A96" s="541">
        <v>40299</v>
      </c>
      <c r="B96">
        <v>9359138</v>
      </c>
      <c r="C96">
        <v>9268420</v>
      </c>
      <c r="D96" s="115"/>
      <c r="E96" s="115"/>
      <c r="F96" s="115"/>
      <c r="G96" s="115"/>
      <c r="H96" s="115"/>
    </row>
    <row r="97" spans="1:8">
      <c r="A97" s="541">
        <v>40330</v>
      </c>
      <c r="B97">
        <v>9159729</v>
      </c>
      <c r="C97">
        <v>9443649</v>
      </c>
      <c r="D97" s="115"/>
      <c r="E97" s="115"/>
      <c r="F97" s="115"/>
      <c r="G97" s="115"/>
      <c r="H97" s="115"/>
    </row>
    <row r="98" spans="1:8">
      <c r="A98" s="541">
        <v>40360</v>
      </c>
      <c r="B98">
        <v>10033668</v>
      </c>
      <c r="C98">
        <v>9972915</v>
      </c>
    </row>
    <row r="99" spans="1:8">
      <c r="A99" s="541">
        <v>40391</v>
      </c>
      <c r="B99">
        <v>10244208</v>
      </c>
      <c r="C99">
        <v>10230323</v>
      </c>
    </row>
    <row r="100" spans="1:8">
      <c r="A100" s="541">
        <v>40422</v>
      </c>
      <c r="B100">
        <v>10289676</v>
      </c>
      <c r="C100">
        <v>10298957</v>
      </c>
    </row>
    <row r="101" spans="1:8">
      <c r="A101" s="541">
        <v>40452</v>
      </c>
      <c r="B101">
        <v>10789365</v>
      </c>
      <c r="C101">
        <v>10659682</v>
      </c>
    </row>
    <row r="102" spans="1:8">
      <c r="A102" s="541">
        <v>40483</v>
      </c>
      <c r="B102">
        <v>10799663</v>
      </c>
      <c r="C102">
        <v>10711291</v>
      </c>
    </row>
    <row r="103" spans="1:8">
      <c r="A103" s="541">
        <v>40513</v>
      </c>
      <c r="B103">
        <v>10629426</v>
      </c>
      <c r="C103">
        <v>10667792</v>
      </c>
    </row>
    <row r="104" spans="1:8">
      <c r="A104" t="s">
        <v>514</v>
      </c>
      <c r="B104">
        <f>SUM(B92:B103)</f>
        <v>113844264</v>
      </c>
      <c r="C104">
        <f>SUM(C92:C103)</f>
        <v>113063565</v>
      </c>
    </row>
    <row r="105" spans="1:8">
      <c r="B105" t="s">
        <v>10232</v>
      </c>
      <c r="C105" s="248">
        <f>C104/365</f>
        <v>309763.19178082194</v>
      </c>
    </row>
    <row r="106" spans="1:8">
      <c r="B106" t="s">
        <v>463</v>
      </c>
      <c r="C106" s="248">
        <f>B104*1000/C104</f>
        <v>1006.9049565171591</v>
      </c>
    </row>
    <row r="107" spans="1:8">
      <c r="A107" t="s">
        <v>10233</v>
      </c>
    </row>
    <row r="108" spans="1:8">
      <c r="A108" t="s">
        <v>1198</v>
      </c>
      <c r="B108" t="s">
        <v>10234</v>
      </c>
    </row>
    <row r="109" spans="1:8">
      <c r="A109" t="s">
        <v>1167</v>
      </c>
      <c r="B109" t="s">
        <v>10235</v>
      </c>
    </row>
  </sheetData>
  <mergeCells count="2">
    <mergeCell ref="H4:H6"/>
    <mergeCell ref="A5:D5"/>
  </mergeCells>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39"/>
  <sheetViews>
    <sheetView workbookViewId="0"/>
  </sheetViews>
  <sheetFormatPr defaultRowHeight="12.75"/>
  <cols>
    <col min="1" max="1" width="16.140625" style="526" customWidth="1"/>
    <col min="2" max="2" width="9.140625" style="526"/>
    <col min="3" max="3" width="10" style="526" bestFit="1" customWidth="1"/>
    <col min="4" max="4" width="9.140625" style="526"/>
    <col min="5" max="5" width="17.85546875" style="526" customWidth="1"/>
    <col min="6" max="256" width="9.140625" style="526"/>
    <col min="257" max="257" width="16.140625" style="526" customWidth="1"/>
    <col min="258" max="258" width="9.140625" style="526"/>
    <col min="259" max="259" width="10" style="526" bestFit="1" customWidth="1"/>
    <col min="260" max="260" width="9.140625" style="526"/>
    <col min="261" max="261" width="17.85546875" style="526" customWidth="1"/>
    <col min="262" max="512" width="9.140625" style="526"/>
    <col min="513" max="513" width="16.140625" style="526" customWidth="1"/>
    <col min="514" max="514" width="9.140625" style="526"/>
    <col min="515" max="515" width="10" style="526" bestFit="1" customWidth="1"/>
    <col min="516" max="516" width="9.140625" style="526"/>
    <col min="517" max="517" width="17.85546875" style="526" customWidth="1"/>
    <col min="518" max="768" width="9.140625" style="526"/>
    <col min="769" max="769" width="16.140625" style="526" customWidth="1"/>
    <col min="770" max="770" width="9.140625" style="526"/>
    <col min="771" max="771" width="10" style="526" bestFit="1" customWidth="1"/>
    <col min="772" max="772" width="9.140625" style="526"/>
    <col min="773" max="773" width="17.85546875" style="526" customWidth="1"/>
    <col min="774" max="1024" width="9.140625" style="526"/>
    <col min="1025" max="1025" width="16.140625" style="526" customWidth="1"/>
    <col min="1026" max="1026" width="9.140625" style="526"/>
    <col min="1027" max="1027" width="10" style="526" bestFit="1" customWidth="1"/>
    <col min="1028" max="1028" width="9.140625" style="526"/>
    <col min="1029" max="1029" width="17.85546875" style="526" customWidth="1"/>
    <col min="1030" max="1280" width="9.140625" style="526"/>
    <col min="1281" max="1281" width="16.140625" style="526" customWidth="1"/>
    <col min="1282" max="1282" width="9.140625" style="526"/>
    <col min="1283" max="1283" width="10" style="526" bestFit="1" customWidth="1"/>
    <col min="1284" max="1284" width="9.140625" style="526"/>
    <col min="1285" max="1285" width="17.85546875" style="526" customWidth="1"/>
    <col min="1286" max="1536" width="9.140625" style="526"/>
    <col min="1537" max="1537" width="16.140625" style="526" customWidth="1"/>
    <col min="1538" max="1538" width="9.140625" style="526"/>
    <col min="1539" max="1539" width="10" style="526" bestFit="1" customWidth="1"/>
    <col min="1540" max="1540" width="9.140625" style="526"/>
    <col min="1541" max="1541" width="17.85546875" style="526" customWidth="1"/>
    <col min="1542" max="1792" width="9.140625" style="526"/>
    <col min="1793" max="1793" width="16.140625" style="526" customWidth="1"/>
    <col min="1794" max="1794" width="9.140625" style="526"/>
    <col min="1795" max="1795" width="10" style="526" bestFit="1" customWidth="1"/>
    <col min="1796" max="1796" width="9.140625" style="526"/>
    <col min="1797" max="1797" width="17.85546875" style="526" customWidth="1"/>
    <col min="1798" max="2048" width="9.140625" style="526"/>
    <col min="2049" max="2049" width="16.140625" style="526" customWidth="1"/>
    <col min="2050" max="2050" width="9.140625" style="526"/>
    <col min="2051" max="2051" width="10" style="526" bestFit="1" customWidth="1"/>
    <col min="2052" max="2052" width="9.140625" style="526"/>
    <col min="2053" max="2053" width="17.85546875" style="526" customWidth="1"/>
    <col min="2054" max="2304" width="9.140625" style="526"/>
    <col min="2305" max="2305" width="16.140625" style="526" customWidth="1"/>
    <col min="2306" max="2306" width="9.140625" style="526"/>
    <col min="2307" max="2307" width="10" style="526" bestFit="1" customWidth="1"/>
    <col min="2308" max="2308" width="9.140625" style="526"/>
    <col min="2309" max="2309" width="17.85546875" style="526" customWidth="1"/>
    <col min="2310" max="2560" width="9.140625" style="526"/>
    <col min="2561" max="2561" width="16.140625" style="526" customWidth="1"/>
    <col min="2562" max="2562" width="9.140625" style="526"/>
    <col min="2563" max="2563" width="10" style="526" bestFit="1" customWidth="1"/>
    <col min="2564" max="2564" width="9.140625" style="526"/>
    <col min="2565" max="2565" width="17.85546875" style="526" customWidth="1"/>
    <col min="2566" max="2816" width="9.140625" style="526"/>
    <col min="2817" max="2817" width="16.140625" style="526" customWidth="1"/>
    <col min="2818" max="2818" width="9.140625" style="526"/>
    <col min="2819" max="2819" width="10" style="526" bestFit="1" customWidth="1"/>
    <col min="2820" max="2820" width="9.140625" style="526"/>
    <col min="2821" max="2821" width="17.85546875" style="526" customWidth="1"/>
    <col min="2822" max="3072" width="9.140625" style="526"/>
    <col min="3073" max="3073" width="16.140625" style="526" customWidth="1"/>
    <col min="3074" max="3074" width="9.140625" style="526"/>
    <col min="3075" max="3075" width="10" style="526" bestFit="1" customWidth="1"/>
    <col min="3076" max="3076" width="9.140625" style="526"/>
    <col min="3077" max="3077" width="17.85546875" style="526" customWidth="1"/>
    <col min="3078" max="3328" width="9.140625" style="526"/>
    <col min="3329" max="3329" width="16.140625" style="526" customWidth="1"/>
    <col min="3330" max="3330" width="9.140625" style="526"/>
    <col min="3331" max="3331" width="10" style="526" bestFit="1" customWidth="1"/>
    <col min="3332" max="3332" width="9.140625" style="526"/>
    <col min="3333" max="3333" width="17.85546875" style="526" customWidth="1"/>
    <col min="3334" max="3584" width="9.140625" style="526"/>
    <col min="3585" max="3585" width="16.140625" style="526" customWidth="1"/>
    <col min="3586" max="3586" width="9.140625" style="526"/>
    <col min="3587" max="3587" width="10" style="526" bestFit="1" customWidth="1"/>
    <col min="3588" max="3588" width="9.140625" style="526"/>
    <col min="3589" max="3589" width="17.85546875" style="526" customWidth="1"/>
    <col min="3590" max="3840" width="9.140625" style="526"/>
    <col min="3841" max="3841" width="16.140625" style="526" customWidth="1"/>
    <col min="3842" max="3842" width="9.140625" style="526"/>
    <col min="3843" max="3843" width="10" style="526" bestFit="1" customWidth="1"/>
    <col min="3844" max="3844" width="9.140625" style="526"/>
    <col min="3845" max="3845" width="17.85546875" style="526" customWidth="1"/>
    <col min="3846" max="4096" width="9.140625" style="526"/>
    <col min="4097" max="4097" width="16.140625" style="526" customWidth="1"/>
    <col min="4098" max="4098" width="9.140625" style="526"/>
    <col min="4099" max="4099" width="10" style="526" bestFit="1" customWidth="1"/>
    <col min="4100" max="4100" width="9.140625" style="526"/>
    <col min="4101" max="4101" width="17.85546875" style="526" customWidth="1"/>
    <col min="4102" max="4352" width="9.140625" style="526"/>
    <col min="4353" max="4353" width="16.140625" style="526" customWidth="1"/>
    <col min="4354" max="4354" width="9.140625" style="526"/>
    <col min="4355" max="4355" width="10" style="526" bestFit="1" customWidth="1"/>
    <col min="4356" max="4356" width="9.140625" style="526"/>
    <col min="4357" max="4357" width="17.85546875" style="526" customWidth="1"/>
    <col min="4358" max="4608" width="9.140625" style="526"/>
    <col min="4609" max="4609" width="16.140625" style="526" customWidth="1"/>
    <col min="4610" max="4610" width="9.140625" style="526"/>
    <col min="4611" max="4611" width="10" style="526" bestFit="1" customWidth="1"/>
    <col min="4612" max="4612" width="9.140625" style="526"/>
    <col min="4613" max="4613" width="17.85546875" style="526" customWidth="1"/>
    <col min="4614" max="4864" width="9.140625" style="526"/>
    <col min="4865" max="4865" width="16.140625" style="526" customWidth="1"/>
    <col min="4866" max="4866" width="9.140625" style="526"/>
    <col min="4867" max="4867" width="10" style="526" bestFit="1" customWidth="1"/>
    <col min="4868" max="4868" width="9.140625" style="526"/>
    <col min="4869" max="4869" width="17.85546875" style="526" customWidth="1"/>
    <col min="4870" max="5120" width="9.140625" style="526"/>
    <col min="5121" max="5121" width="16.140625" style="526" customWidth="1"/>
    <col min="5122" max="5122" width="9.140625" style="526"/>
    <col min="5123" max="5123" width="10" style="526" bestFit="1" customWidth="1"/>
    <col min="5124" max="5124" width="9.140625" style="526"/>
    <col min="5125" max="5125" width="17.85546875" style="526" customWidth="1"/>
    <col min="5126" max="5376" width="9.140625" style="526"/>
    <col min="5377" max="5377" width="16.140625" style="526" customWidth="1"/>
    <col min="5378" max="5378" width="9.140625" style="526"/>
    <col min="5379" max="5379" width="10" style="526" bestFit="1" customWidth="1"/>
    <col min="5380" max="5380" width="9.140625" style="526"/>
    <col min="5381" max="5381" width="17.85546875" style="526" customWidth="1"/>
    <col min="5382" max="5632" width="9.140625" style="526"/>
    <col min="5633" max="5633" width="16.140625" style="526" customWidth="1"/>
    <col min="5634" max="5634" width="9.140625" style="526"/>
    <col min="5635" max="5635" width="10" style="526" bestFit="1" customWidth="1"/>
    <col min="5636" max="5636" width="9.140625" style="526"/>
    <col min="5637" max="5637" width="17.85546875" style="526" customWidth="1"/>
    <col min="5638" max="5888" width="9.140625" style="526"/>
    <col min="5889" max="5889" width="16.140625" style="526" customWidth="1"/>
    <col min="5890" max="5890" width="9.140625" style="526"/>
    <col min="5891" max="5891" width="10" style="526" bestFit="1" customWidth="1"/>
    <col min="5892" max="5892" width="9.140625" style="526"/>
    <col min="5893" max="5893" width="17.85546875" style="526" customWidth="1"/>
    <col min="5894" max="6144" width="9.140625" style="526"/>
    <col min="6145" max="6145" width="16.140625" style="526" customWidth="1"/>
    <col min="6146" max="6146" width="9.140625" style="526"/>
    <col min="6147" max="6147" width="10" style="526" bestFit="1" customWidth="1"/>
    <col min="6148" max="6148" width="9.140625" style="526"/>
    <col min="6149" max="6149" width="17.85546875" style="526" customWidth="1"/>
    <col min="6150" max="6400" width="9.140625" style="526"/>
    <col min="6401" max="6401" width="16.140625" style="526" customWidth="1"/>
    <col min="6402" max="6402" width="9.140625" style="526"/>
    <col min="6403" max="6403" width="10" style="526" bestFit="1" customWidth="1"/>
    <col min="6404" max="6404" width="9.140625" style="526"/>
    <col min="6405" max="6405" width="17.85546875" style="526" customWidth="1"/>
    <col min="6406" max="6656" width="9.140625" style="526"/>
    <col min="6657" max="6657" width="16.140625" style="526" customWidth="1"/>
    <col min="6658" max="6658" width="9.140625" style="526"/>
    <col min="6659" max="6659" width="10" style="526" bestFit="1" customWidth="1"/>
    <col min="6660" max="6660" width="9.140625" style="526"/>
    <col min="6661" max="6661" width="17.85546875" style="526" customWidth="1"/>
    <col min="6662" max="6912" width="9.140625" style="526"/>
    <col min="6913" max="6913" width="16.140625" style="526" customWidth="1"/>
    <col min="6914" max="6914" width="9.140625" style="526"/>
    <col min="6915" max="6915" width="10" style="526" bestFit="1" customWidth="1"/>
    <col min="6916" max="6916" width="9.140625" style="526"/>
    <col min="6917" max="6917" width="17.85546875" style="526" customWidth="1"/>
    <col min="6918" max="7168" width="9.140625" style="526"/>
    <col min="7169" max="7169" width="16.140625" style="526" customWidth="1"/>
    <col min="7170" max="7170" width="9.140625" style="526"/>
    <col min="7171" max="7171" width="10" style="526" bestFit="1" customWidth="1"/>
    <col min="7172" max="7172" width="9.140625" style="526"/>
    <col min="7173" max="7173" width="17.85546875" style="526" customWidth="1"/>
    <col min="7174" max="7424" width="9.140625" style="526"/>
    <col min="7425" max="7425" width="16.140625" style="526" customWidth="1"/>
    <col min="7426" max="7426" width="9.140625" style="526"/>
    <col min="7427" max="7427" width="10" style="526" bestFit="1" customWidth="1"/>
    <col min="7428" max="7428" width="9.140625" style="526"/>
    <col min="7429" max="7429" width="17.85546875" style="526" customWidth="1"/>
    <col min="7430" max="7680" width="9.140625" style="526"/>
    <col min="7681" max="7681" width="16.140625" style="526" customWidth="1"/>
    <col min="7682" max="7682" width="9.140625" style="526"/>
    <col min="7683" max="7683" width="10" style="526" bestFit="1" customWidth="1"/>
    <col min="7684" max="7684" width="9.140625" style="526"/>
    <col min="7685" max="7685" width="17.85546875" style="526" customWidth="1"/>
    <col min="7686" max="7936" width="9.140625" style="526"/>
    <col min="7937" max="7937" width="16.140625" style="526" customWidth="1"/>
    <col min="7938" max="7938" width="9.140625" style="526"/>
    <col min="7939" max="7939" width="10" style="526" bestFit="1" customWidth="1"/>
    <col min="7940" max="7940" width="9.140625" style="526"/>
    <col min="7941" max="7941" width="17.85546875" style="526" customWidth="1"/>
    <col min="7942" max="8192" width="9.140625" style="526"/>
    <col min="8193" max="8193" width="16.140625" style="526" customWidth="1"/>
    <col min="8194" max="8194" width="9.140625" style="526"/>
    <col min="8195" max="8195" width="10" style="526" bestFit="1" customWidth="1"/>
    <col min="8196" max="8196" width="9.140625" style="526"/>
    <col min="8197" max="8197" width="17.85546875" style="526" customWidth="1"/>
    <col min="8198" max="8448" width="9.140625" style="526"/>
    <col min="8449" max="8449" width="16.140625" style="526" customWidth="1"/>
    <col min="8450" max="8450" width="9.140625" style="526"/>
    <col min="8451" max="8451" width="10" style="526" bestFit="1" customWidth="1"/>
    <col min="8452" max="8452" width="9.140625" style="526"/>
    <col min="8453" max="8453" width="17.85546875" style="526" customWidth="1"/>
    <col min="8454" max="8704" width="9.140625" style="526"/>
    <col min="8705" max="8705" width="16.140625" style="526" customWidth="1"/>
    <col min="8706" max="8706" width="9.140625" style="526"/>
    <col min="8707" max="8707" width="10" style="526" bestFit="1" customWidth="1"/>
    <col min="8708" max="8708" width="9.140625" style="526"/>
    <col min="8709" max="8709" width="17.85546875" style="526" customWidth="1"/>
    <col min="8710" max="8960" width="9.140625" style="526"/>
    <col min="8961" max="8961" width="16.140625" style="526" customWidth="1"/>
    <col min="8962" max="8962" width="9.140625" style="526"/>
    <col min="8963" max="8963" width="10" style="526" bestFit="1" customWidth="1"/>
    <col min="8964" max="8964" width="9.140625" style="526"/>
    <col min="8965" max="8965" width="17.85546875" style="526" customWidth="1"/>
    <col min="8966" max="9216" width="9.140625" style="526"/>
    <col min="9217" max="9217" width="16.140625" style="526" customWidth="1"/>
    <col min="9218" max="9218" width="9.140625" style="526"/>
    <col min="9219" max="9219" width="10" style="526" bestFit="1" customWidth="1"/>
    <col min="9220" max="9220" width="9.140625" style="526"/>
    <col min="9221" max="9221" width="17.85546875" style="526" customWidth="1"/>
    <col min="9222" max="9472" width="9.140625" style="526"/>
    <col min="9473" max="9473" width="16.140625" style="526" customWidth="1"/>
    <col min="9474" max="9474" width="9.140625" style="526"/>
    <col min="9475" max="9475" width="10" style="526" bestFit="1" customWidth="1"/>
    <col min="9476" max="9476" width="9.140625" style="526"/>
    <col min="9477" max="9477" width="17.85546875" style="526" customWidth="1"/>
    <col min="9478" max="9728" width="9.140625" style="526"/>
    <col min="9729" max="9729" width="16.140625" style="526" customWidth="1"/>
    <col min="9730" max="9730" width="9.140625" style="526"/>
    <col min="9731" max="9731" width="10" style="526" bestFit="1" customWidth="1"/>
    <col min="9732" max="9732" width="9.140625" style="526"/>
    <col min="9733" max="9733" width="17.85546875" style="526" customWidth="1"/>
    <col min="9734" max="9984" width="9.140625" style="526"/>
    <col min="9985" max="9985" width="16.140625" style="526" customWidth="1"/>
    <col min="9986" max="9986" width="9.140625" style="526"/>
    <col min="9987" max="9987" width="10" style="526" bestFit="1" customWidth="1"/>
    <col min="9988" max="9988" width="9.140625" style="526"/>
    <col min="9989" max="9989" width="17.85546875" style="526" customWidth="1"/>
    <col min="9990" max="10240" width="9.140625" style="526"/>
    <col min="10241" max="10241" width="16.140625" style="526" customWidth="1"/>
    <col min="10242" max="10242" width="9.140625" style="526"/>
    <col min="10243" max="10243" width="10" style="526" bestFit="1" customWidth="1"/>
    <col min="10244" max="10244" width="9.140625" style="526"/>
    <col min="10245" max="10245" width="17.85546875" style="526" customWidth="1"/>
    <col min="10246" max="10496" width="9.140625" style="526"/>
    <col min="10497" max="10497" width="16.140625" style="526" customWidth="1"/>
    <col min="10498" max="10498" width="9.140625" style="526"/>
    <col min="10499" max="10499" width="10" style="526" bestFit="1" customWidth="1"/>
    <col min="10500" max="10500" width="9.140625" style="526"/>
    <col min="10501" max="10501" width="17.85546875" style="526" customWidth="1"/>
    <col min="10502" max="10752" width="9.140625" style="526"/>
    <col min="10753" max="10753" width="16.140625" style="526" customWidth="1"/>
    <col min="10754" max="10754" width="9.140625" style="526"/>
    <col min="10755" max="10755" width="10" style="526" bestFit="1" customWidth="1"/>
    <col min="10756" max="10756" width="9.140625" style="526"/>
    <col min="10757" max="10757" width="17.85546875" style="526" customWidth="1"/>
    <col min="10758" max="11008" width="9.140625" style="526"/>
    <col min="11009" max="11009" width="16.140625" style="526" customWidth="1"/>
    <col min="11010" max="11010" width="9.140625" style="526"/>
    <col min="11011" max="11011" width="10" style="526" bestFit="1" customWidth="1"/>
    <col min="11012" max="11012" width="9.140625" style="526"/>
    <col min="11013" max="11013" width="17.85546875" style="526" customWidth="1"/>
    <col min="11014" max="11264" width="9.140625" style="526"/>
    <col min="11265" max="11265" width="16.140625" style="526" customWidth="1"/>
    <col min="11266" max="11266" width="9.140625" style="526"/>
    <col min="11267" max="11267" width="10" style="526" bestFit="1" customWidth="1"/>
    <col min="11268" max="11268" width="9.140625" style="526"/>
    <col min="11269" max="11269" width="17.85546875" style="526" customWidth="1"/>
    <col min="11270" max="11520" width="9.140625" style="526"/>
    <col min="11521" max="11521" width="16.140625" style="526" customWidth="1"/>
    <col min="11522" max="11522" width="9.140625" style="526"/>
    <col min="11523" max="11523" width="10" style="526" bestFit="1" customWidth="1"/>
    <col min="11524" max="11524" width="9.140625" style="526"/>
    <col min="11525" max="11525" width="17.85546875" style="526" customWidth="1"/>
    <col min="11526" max="11776" width="9.140625" style="526"/>
    <col min="11777" max="11777" width="16.140625" style="526" customWidth="1"/>
    <col min="11778" max="11778" width="9.140625" style="526"/>
    <col min="11779" max="11779" width="10" style="526" bestFit="1" customWidth="1"/>
    <col min="11780" max="11780" width="9.140625" style="526"/>
    <col min="11781" max="11781" width="17.85546875" style="526" customWidth="1"/>
    <col min="11782" max="12032" width="9.140625" style="526"/>
    <col min="12033" max="12033" width="16.140625" style="526" customWidth="1"/>
    <col min="12034" max="12034" width="9.140625" style="526"/>
    <col min="12035" max="12035" width="10" style="526" bestFit="1" customWidth="1"/>
    <col min="12036" max="12036" width="9.140625" style="526"/>
    <col min="12037" max="12037" width="17.85546875" style="526" customWidth="1"/>
    <col min="12038" max="12288" width="9.140625" style="526"/>
    <col min="12289" max="12289" width="16.140625" style="526" customWidth="1"/>
    <col min="12290" max="12290" width="9.140625" style="526"/>
    <col min="12291" max="12291" width="10" style="526" bestFit="1" customWidth="1"/>
    <col min="12292" max="12292" width="9.140625" style="526"/>
    <col min="12293" max="12293" width="17.85546875" style="526" customWidth="1"/>
    <col min="12294" max="12544" width="9.140625" style="526"/>
    <col min="12545" max="12545" width="16.140625" style="526" customWidth="1"/>
    <col min="12546" max="12546" width="9.140625" style="526"/>
    <col min="12547" max="12547" width="10" style="526" bestFit="1" customWidth="1"/>
    <col min="12548" max="12548" width="9.140625" style="526"/>
    <col min="12549" max="12549" width="17.85546875" style="526" customWidth="1"/>
    <col min="12550" max="12800" width="9.140625" style="526"/>
    <col min="12801" max="12801" width="16.140625" style="526" customWidth="1"/>
    <col min="12802" max="12802" width="9.140625" style="526"/>
    <col min="12803" max="12803" width="10" style="526" bestFit="1" customWidth="1"/>
    <col min="12804" max="12804" width="9.140625" style="526"/>
    <col min="12805" max="12805" width="17.85546875" style="526" customWidth="1"/>
    <col min="12806" max="13056" width="9.140625" style="526"/>
    <col min="13057" max="13057" width="16.140625" style="526" customWidth="1"/>
    <col min="13058" max="13058" width="9.140625" style="526"/>
    <col min="13059" max="13059" width="10" style="526" bestFit="1" customWidth="1"/>
    <col min="13060" max="13060" width="9.140625" style="526"/>
    <col min="13061" max="13061" width="17.85546875" style="526" customWidth="1"/>
    <col min="13062" max="13312" width="9.140625" style="526"/>
    <col min="13313" max="13313" width="16.140625" style="526" customWidth="1"/>
    <col min="13314" max="13314" width="9.140625" style="526"/>
    <col min="13315" max="13315" width="10" style="526" bestFit="1" customWidth="1"/>
    <col min="13316" max="13316" width="9.140625" style="526"/>
    <col min="13317" max="13317" width="17.85546875" style="526" customWidth="1"/>
    <col min="13318" max="13568" width="9.140625" style="526"/>
    <col min="13569" max="13569" width="16.140625" style="526" customWidth="1"/>
    <col min="13570" max="13570" width="9.140625" style="526"/>
    <col min="13571" max="13571" width="10" style="526" bestFit="1" customWidth="1"/>
    <col min="13572" max="13572" width="9.140625" style="526"/>
    <col min="13573" max="13573" width="17.85546875" style="526" customWidth="1"/>
    <col min="13574" max="13824" width="9.140625" style="526"/>
    <col min="13825" max="13825" width="16.140625" style="526" customWidth="1"/>
    <col min="13826" max="13826" width="9.140625" style="526"/>
    <col min="13827" max="13827" width="10" style="526" bestFit="1" customWidth="1"/>
    <col min="13828" max="13828" width="9.140625" style="526"/>
    <col min="13829" max="13829" width="17.85546875" style="526" customWidth="1"/>
    <col min="13830" max="14080" width="9.140625" style="526"/>
    <col min="14081" max="14081" width="16.140625" style="526" customWidth="1"/>
    <col min="14082" max="14082" width="9.140625" style="526"/>
    <col min="14083" max="14083" width="10" style="526" bestFit="1" customWidth="1"/>
    <col min="14084" max="14084" width="9.140625" style="526"/>
    <col min="14085" max="14085" width="17.85546875" style="526" customWidth="1"/>
    <col min="14086" max="14336" width="9.140625" style="526"/>
    <col min="14337" max="14337" width="16.140625" style="526" customWidth="1"/>
    <col min="14338" max="14338" width="9.140625" style="526"/>
    <col min="14339" max="14339" width="10" style="526" bestFit="1" customWidth="1"/>
    <col min="14340" max="14340" width="9.140625" style="526"/>
    <col min="14341" max="14341" width="17.85546875" style="526" customWidth="1"/>
    <col min="14342" max="14592" width="9.140625" style="526"/>
    <col min="14593" max="14593" width="16.140625" style="526" customWidth="1"/>
    <col min="14594" max="14594" width="9.140625" style="526"/>
    <col min="14595" max="14595" width="10" style="526" bestFit="1" customWidth="1"/>
    <col min="14596" max="14596" width="9.140625" style="526"/>
    <col min="14597" max="14597" width="17.85546875" style="526" customWidth="1"/>
    <col min="14598" max="14848" width="9.140625" style="526"/>
    <col min="14849" max="14849" width="16.140625" style="526" customWidth="1"/>
    <col min="14850" max="14850" width="9.140625" style="526"/>
    <col min="14851" max="14851" width="10" style="526" bestFit="1" customWidth="1"/>
    <col min="14852" max="14852" width="9.140625" style="526"/>
    <col min="14853" max="14853" width="17.85546875" style="526" customWidth="1"/>
    <col min="14854" max="15104" width="9.140625" style="526"/>
    <col min="15105" max="15105" width="16.140625" style="526" customWidth="1"/>
    <col min="15106" max="15106" width="9.140625" style="526"/>
    <col min="15107" max="15107" width="10" style="526" bestFit="1" customWidth="1"/>
    <col min="15108" max="15108" width="9.140625" style="526"/>
    <col min="15109" max="15109" width="17.85546875" style="526" customWidth="1"/>
    <col min="15110" max="15360" width="9.140625" style="526"/>
    <col min="15361" max="15361" width="16.140625" style="526" customWidth="1"/>
    <col min="15362" max="15362" width="9.140625" style="526"/>
    <col min="15363" max="15363" width="10" style="526" bestFit="1" customWidth="1"/>
    <col min="15364" max="15364" width="9.140625" style="526"/>
    <col min="15365" max="15365" width="17.85546875" style="526" customWidth="1"/>
    <col min="15366" max="15616" width="9.140625" style="526"/>
    <col min="15617" max="15617" width="16.140625" style="526" customWidth="1"/>
    <col min="15618" max="15618" width="9.140625" style="526"/>
    <col min="15619" max="15619" width="10" style="526" bestFit="1" customWidth="1"/>
    <col min="15620" max="15620" width="9.140625" style="526"/>
    <col min="15621" max="15621" width="17.85546875" style="526" customWidth="1"/>
    <col min="15622" max="15872" width="9.140625" style="526"/>
    <col min="15873" max="15873" width="16.140625" style="526" customWidth="1"/>
    <col min="15874" max="15874" width="9.140625" style="526"/>
    <col min="15875" max="15875" width="10" style="526" bestFit="1" customWidth="1"/>
    <col min="15876" max="15876" width="9.140625" style="526"/>
    <col min="15877" max="15877" width="17.85546875" style="526" customWidth="1"/>
    <col min="15878" max="16128" width="9.140625" style="526"/>
    <col min="16129" max="16129" width="16.140625" style="526" customWidth="1"/>
    <col min="16130" max="16130" width="9.140625" style="526"/>
    <col min="16131" max="16131" width="10" style="526" bestFit="1" customWidth="1"/>
    <col min="16132" max="16132" width="9.140625" style="526"/>
    <col min="16133" max="16133" width="17.85546875" style="526" customWidth="1"/>
    <col min="16134" max="16384" width="9.140625" style="526"/>
  </cols>
  <sheetData>
    <row r="1" spans="1:8">
      <c r="A1" s="525" t="s">
        <v>2655</v>
      </c>
      <c r="B1" s="525" t="s">
        <v>2656</v>
      </c>
      <c r="C1" s="525" t="s">
        <v>2657</v>
      </c>
      <c r="D1" s="525" t="s">
        <v>2658</v>
      </c>
      <c r="E1" s="525" t="s">
        <v>2659</v>
      </c>
      <c r="F1" s="525" t="s">
        <v>2660</v>
      </c>
      <c r="H1" s="526" t="s">
        <v>2661</v>
      </c>
    </row>
    <row r="2" spans="1:8">
      <c r="A2" s="527" t="s">
        <v>2662</v>
      </c>
      <c r="B2" s="528">
        <v>2011</v>
      </c>
      <c r="C2" s="528">
        <v>13852</v>
      </c>
      <c r="D2" s="528">
        <v>15768</v>
      </c>
      <c r="E2" s="528">
        <v>69612</v>
      </c>
      <c r="F2" s="528">
        <v>10088</v>
      </c>
    </row>
    <row r="3" spans="1:8">
      <c r="A3" s="527" t="s">
        <v>2663</v>
      </c>
      <c r="B3" s="528">
        <v>2011</v>
      </c>
      <c r="C3" s="528">
        <v>113633</v>
      </c>
      <c r="D3" s="528">
        <v>156908</v>
      </c>
      <c r="E3" s="528">
        <v>77093</v>
      </c>
      <c r="F3" s="528">
        <v>20871</v>
      </c>
    </row>
    <row r="4" spans="1:8">
      <c r="A4" s="527" t="s">
        <v>2664</v>
      </c>
      <c r="B4" s="528">
        <v>2011</v>
      </c>
      <c r="C4" s="528">
        <v>22651</v>
      </c>
      <c r="D4" s="528">
        <v>11239</v>
      </c>
      <c r="E4" s="528">
        <v>16135</v>
      </c>
      <c r="F4" s="528">
        <v>13292</v>
      </c>
    </row>
    <row r="5" spans="1:8">
      <c r="A5" s="527" t="s">
        <v>2665</v>
      </c>
      <c r="B5" s="528">
        <v>2011</v>
      </c>
      <c r="C5" s="528">
        <v>3656</v>
      </c>
      <c r="D5" s="528">
        <v>4303</v>
      </c>
      <c r="E5" s="528">
        <v>6922</v>
      </c>
      <c r="F5" s="528">
        <v>13323</v>
      </c>
    </row>
    <row r="6" spans="1:8">
      <c r="A6" s="527" t="s">
        <v>2666</v>
      </c>
      <c r="B6" s="528">
        <v>2011</v>
      </c>
      <c r="C6" s="528">
        <v>14842</v>
      </c>
      <c r="D6" s="528">
        <v>10467</v>
      </c>
      <c r="E6" s="528">
        <v>22505</v>
      </c>
      <c r="F6" s="528">
        <v>20330</v>
      </c>
    </row>
    <row r="7" spans="1:8">
      <c r="A7" s="527" t="s">
        <v>2667</v>
      </c>
      <c r="B7" s="528">
        <v>2011</v>
      </c>
      <c r="C7" s="528">
        <v>26401</v>
      </c>
      <c r="D7" s="528">
        <v>21829</v>
      </c>
      <c r="E7" s="528">
        <v>27416</v>
      </c>
      <c r="F7" s="528">
        <v>19100</v>
      </c>
    </row>
    <row r="8" spans="1:8">
      <c r="A8" s="527" t="s">
        <v>2668</v>
      </c>
      <c r="B8" s="528">
        <v>2011</v>
      </c>
      <c r="C8" s="528">
        <v>1972</v>
      </c>
      <c r="D8" s="528">
        <v>0</v>
      </c>
      <c r="E8" s="528">
        <v>689</v>
      </c>
      <c r="F8" s="528">
        <v>0</v>
      </c>
    </row>
    <row r="9" spans="1:8">
      <c r="A9" s="527" t="s">
        <v>2669</v>
      </c>
      <c r="B9" s="528">
        <v>2011</v>
      </c>
      <c r="C9" s="528">
        <v>5964</v>
      </c>
      <c r="D9" s="528">
        <v>1367</v>
      </c>
      <c r="E9" s="528">
        <v>4582</v>
      </c>
      <c r="F9" s="528">
        <v>13980</v>
      </c>
    </row>
    <row r="10" spans="1:8">
      <c r="A10" s="527" t="s">
        <v>2670</v>
      </c>
      <c r="B10" s="528">
        <v>2011</v>
      </c>
      <c r="C10" s="528">
        <v>388</v>
      </c>
      <c r="D10" s="528">
        <v>14936</v>
      </c>
      <c r="E10" s="528">
        <v>409</v>
      </c>
      <c r="F10" s="528">
        <v>12937</v>
      </c>
    </row>
    <row r="11" spans="1:8">
      <c r="A11" s="527" t="s">
        <v>2671</v>
      </c>
      <c r="B11" s="528">
        <v>2011</v>
      </c>
      <c r="C11" s="528">
        <v>115962</v>
      </c>
      <c r="D11" s="528">
        <v>62617</v>
      </c>
      <c r="E11" s="528">
        <v>3774</v>
      </c>
      <c r="F11" s="528">
        <v>19868</v>
      </c>
    </row>
    <row r="12" spans="1:8">
      <c r="A12" s="527" t="s">
        <v>2672</v>
      </c>
      <c r="B12" s="528">
        <v>2011</v>
      </c>
      <c r="C12" s="528">
        <v>446</v>
      </c>
      <c r="D12" s="528">
        <v>0</v>
      </c>
      <c r="E12" s="528">
        <v>1953</v>
      </c>
      <c r="F12" s="528">
        <v>13920</v>
      </c>
    </row>
    <row r="13" spans="1:8">
      <c r="A13" s="527" t="s">
        <v>2673</v>
      </c>
      <c r="B13" s="528">
        <v>2011</v>
      </c>
      <c r="C13" s="528">
        <v>8279</v>
      </c>
      <c r="D13" s="528">
        <v>5420</v>
      </c>
      <c r="E13" s="528">
        <v>1179</v>
      </c>
      <c r="F13" s="528">
        <v>15500</v>
      </c>
    </row>
    <row r="14" spans="1:8">
      <c r="A14" s="527" t="s">
        <v>2674</v>
      </c>
      <c r="B14" s="528">
        <v>2011</v>
      </c>
      <c r="C14" s="528">
        <v>2371</v>
      </c>
      <c r="D14" s="528">
        <v>220</v>
      </c>
      <c r="E14" s="528">
        <v>28172</v>
      </c>
      <c r="F14" s="528">
        <v>5385</v>
      </c>
    </row>
    <row r="15" spans="1:8">
      <c r="A15" s="527" t="s">
        <v>2675</v>
      </c>
      <c r="B15" s="528">
        <v>2011</v>
      </c>
      <c r="C15" s="528">
        <v>68606</v>
      </c>
      <c r="D15" s="528">
        <v>23558</v>
      </c>
      <c r="E15" s="528">
        <v>6756</v>
      </c>
      <c r="F15" s="528">
        <v>14502</v>
      </c>
    </row>
    <row r="16" spans="1:8">
      <c r="A16" s="527" t="s">
        <v>2676</v>
      </c>
      <c r="B16" s="528">
        <v>2011</v>
      </c>
      <c r="C16" s="528">
        <v>4310</v>
      </c>
      <c r="D16" s="528">
        <v>240</v>
      </c>
      <c r="E16" s="528">
        <v>1969</v>
      </c>
      <c r="F16" s="528">
        <v>7950</v>
      </c>
    </row>
    <row r="17" spans="1:6">
      <c r="A17" s="527" t="s">
        <v>2677</v>
      </c>
      <c r="B17" s="528">
        <v>2011</v>
      </c>
      <c r="C17" s="528">
        <v>1580</v>
      </c>
      <c r="D17" s="528">
        <v>0</v>
      </c>
      <c r="E17" s="528">
        <v>81614</v>
      </c>
      <c r="F17" s="528">
        <v>9184</v>
      </c>
    </row>
    <row r="18" spans="1:6">
      <c r="A18" s="527" t="s">
        <v>2678</v>
      </c>
      <c r="B18" s="528">
        <v>2011</v>
      </c>
      <c r="C18" s="528">
        <v>1178</v>
      </c>
      <c r="D18" s="528">
        <v>0</v>
      </c>
      <c r="E18" s="528">
        <v>2733</v>
      </c>
      <c r="F18" s="528">
        <v>5650</v>
      </c>
    </row>
    <row r="19" spans="1:6">
      <c r="A19" s="527" t="s">
        <v>2679</v>
      </c>
      <c r="B19" s="528">
        <v>2011</v>
      </c>
      <c r="C19" s="528">
        <v>123</v>
      </c>
      <c r="D19" s="528">
        <v>92</v>
      </c>
      <c r="E19" s="528">
        <v>4948</v>
      </c>
      <c r="F19" s="528">
        <v>11789</v>
      </c>
    </row>
    <row r="20" spans="1:6">
      <c r="A20" s="527" t="s">
        <v>2680</v>
      </c>
      <c r="B20" s="528">
        <v>2011</v>
      </c>
      <c r="C20" s="528">
        <v>16022</v>
      </c>
      <c r="D20" s="528">
        <v>36754</v>
      </c>
      <c r="E20" s="528">
        <v>1274</v>
      </c>
      <c r="F20" s="528">
        <v>12621</v>
      </c>
    </row>
    <row r="21" spans="1:6">
      <c r="A21" s="527" t="s">
        <v>2681</v>
      </c>
      <c r="B21" s="528">
        <v>2011</v>
      </c>
      <c r="C21" s="528">
        <v>10850</v>
      </c>
      <c r="D21" s="528">
        <v>25197</v>
      </c>
      <c r="E21" s="528">
        <v>7386</v>
      </c>
      <c r="F21" s="528">
        <v>20895</v>
      </c>
    </row>
    <row r="22" spans="1:6">
      <c r="A22" s="527" t="s">
        <v>2682</v>
      </c>
      <c r="B22" s="528">
        <v>2011</v>
      </c>
      <c r="C22" s="528">
        <v>20167</v>
      </c>
      <c r="D22" s="528">
        <v>8129</v>
      </c>
      <c r="E22" s="528">
        <v>39594</v>
      </c>
      <c r="F22" s="528">
        <v>14338</v>
      </c>
    </row>
    <row r="23" spans="1:6">
      <c r="A23" s="527" t="s">
        <v>2683</v>
      </c>
      <c r="B23" s="528">
        <v>2011</v>
      </c>
      <c r="C23" s="528">
        <v>35409</v>
      </c>
      <c r="D23" s="528">
        <v>9260</v>
      </c>
      <c r="E23" s="528">
        <v>685204</v>
      </c>
      <c r="F23" s="528">
        <v>14604</v>
      </c>
    </row>
    <row r="24" spans="1:6">
      <c r="A24" s="527" t="s">
        <v>2684</v>
      </c>
      <c r="B24" s="528">
        <v>2011</v>
      </c>
      <c r="C24" s="528">
        <v>10818</v>
      </c>
      <c r="D24" s="528">
        <v>19397</v>
      </c>
      <c r="E24" s="528">
        <v>2046</v>
      </c>
      <c r="F24" s="528">
        <v>13735</v>
      </c>
    </row>
    <row r="25" spans="1:6">
      <c r="A25" s="527" t="s">
        <v>2685</v>
      </c>
      <c r="B25" s="528">
        <v>2011</v>
      </c>
      <c r="C25" s="528">
        <v>1734</v>
      </c>
      <c r="D25" s="528">
        <v>464</v>
      </c>
      <c r="E25" s="528">
        <v>33</v>
      </c>
      <c r="F25" s="528">
        <v>14396</v>
      </c>
    </row>
    <row r="26" spans="1:6">
      <c r="A26" s="527" t="s">
        <v>2686</v>
      </c>
      <c r="B26" s="528">
        <v>2011</v>
      </c>
      <c r="C26" s="528">
        <v>14466</v>
      </c>
      <c r="D26" s="528">
        <v>20362</v>
      </c>
      <c r="E26" s="528">
        <v>3002</v>
      </c>
      <c r="F26" s="528">
        <v>22174</v>
      </c>
    </row>
    <row r="27" spans="1:6">
      <c r="A27" s="527" t="s">
        <v>2687</v>
      </c>
      <c r="B27" s="528">
        <v>2011</v>
      </c>
      <c r="C27" s="528">
        <v>9265</v>
      </c>
      <c r="D27" s="528">
        <v>34868</v>
      </c>
      <c r="E27" s="528">
        <v>7793</v>
      </c>
      <c r="F27" s="528">
        <v>9587</v>
      </c>
    </row>
    <row r="28" spans="1:6">
      <c r="A28" s="527" t="s">
        <v>2688</v>
      </c>
      <c r="B28" s="528">
        <v>2011</v>
      </c>
      <c r="C28" s="528">
        <v>2064</v>
      </c>
      <c r="D28" s="528">
        <v>2764</v>
      </c>
      <c r="E28" s="528">
        <v>506</v>
      </c>
      <c r="F28" s="528">
        <v>15590</v>
      </c>
    </row>
    <row r="29" spans="1:6">
      <c r="A29" s="527" t="s">
        <v>2689</v>
      </c>
      <c r="B29" s="528">
        <v>2011</v>
      </c>
      <c r="C29" s="528">
        <v>1293</v>
      </c>
      <c r="D29" s="528">
        <v>0</v>
      </c>
      <c r="E29" s="528">
        <v>54087</v>
      </c>
      <c r="F29" s="528">
        <v>4950</v>
      </c>
    </row>
    <row r="30" spans="1:6">
      <c r="A30" s="527" t="s">
        <v>2690</v>
      </c>
      <c r="B30" s="528">
        <v>2011</v>
      </c>
      <c r="C30" s="528">
        <v>5648</v>
      </c>
      <c r="D30" s="528">
        <v>3205</v>
      </c>
      <c r="E30" s="528">
        <v>89</v>
      </c>
      <c r="F30" s="528">
        <v>10700</v>
      </c>
    </row>
    <row r="31" spans="1:6">
      <c r="A31" s="527" t="s">
        <v>2691</v>
      </c>
      <c r="B31" s="528">
        <v>2011</v>
      </c>
      <c r="C31" s="528">
        <v>18566</v>
      </c>
      <c r="D31" s="528">
        <v>0</v>
      </c>
      <c r="E31" s="528">
        <v>2675</v>
      </c>
      <c r="F31" s="528">
        <v>0</v>
      </c>
    </row>
    <row r="32" spans="1:6">
      <c r="A32" s="527" t="s">
        <v>2692</v>
      </c>
      <c r="B32" s="528">
        <v>2011</v>
      </c>
      <c r="C32" s="528">
        <v>53615</v>
      </c>
      <c r="D32" s="528">
        <v>24857</v>
      </c>
      <c r="E32" s="528">
        <v>25713</v>
      </c>
      <c r="F32" s="528">
        <v>20415</v>
      </c>
    </row>
    <row r="33" spans="1:6">
      <c r="A33" s="527" t="s">
        <v>2693</v>
      </c>
      <c r="B33" s="528">
        <v>2011</v>
      </c>
      <c r="C33" s="528">
        <v>20613</v>
      </c>
      <c r="D33" s="528">
        <v>788728</v>
      </c>
      <c r="E33" s="528">
        <v>17273</v>
      </c>
      <c r="F33" s="528">
        <v>13913</v>
      </c>
    </row>
    <row r="34" spans="1:6">
      <c r="A34" s="527" t="s">
        <v>2694</v>
      </c>
      <c r="B34" s="528">
        <v>2011</v>
      </c>
      <c r="C34" s="528">
        <v>36389</v>
      </c>
      <c r="D34" s="528">
        <v>25177</v>
      </c>
      <c r="E34" s="528">
        <v>52191</v>
      </c>
      <c r="F34" s="528">
        <v>20440</v>
      </c>
    </row>
    <row r="35" spans="1:6">
      <c r="A35" s="527" t="s">
        <v>2695</v>
      </c>
      <c r="B35" s="528">
        <v>2011</v>
      </c>
      <c r="C35" s="528">
        <v>4270</v>
      </c>
      <c r="D35" s="528">
        <v>67019</v>
      </c>
      <c r="E35" s="528">
        <v>10357</v>
      </c>
      <c r="F35" s="528">
        <v>9795</v>
      </c>
    </row>
    <row r="36" spans="1:6">
      <c r="A36" s="527" t="s">
        <v>2696</v>
      </c>
      <c r="B36" s="528">
        <v>2011</v>
      </c>
      <c r="C36" s="528">
        <v>32995</v>
      </c>
      <c r="D36" s="528">
        <v>16432</v>
      </c>
      <c r="E36" s="528">
        <v>1392</v>
      </c>
      <c r="F36" s="528">
        <v>14875</v>
      </c>
    </row>
    <row r="37" spans="1:6">
      <c r="A37" s="527" t="s">
        <v>2697</v>
      </c>
      <c r="B37" s="528">
        <v>2011</v>
      </c>
      <c r="C37" s="528">
        <v>2411</v>
      </c>
      <c r="D37" s="528">
        <v>54779</v>
      </c>
      <c r="E37" s="528">
        <v>55307</v>
      </c>
      <c r="F37" s="528">
        <v>8005</v>
      </c>
    </row>
    <row r="38" spans="1:6">
      <c r="A38" s="527" t="s">
        <v>2698</v>
      </c>
      <c r="B38" s="528">
        <v>2011</v>
      </c>
      <c r="C38" s="528">
        <v>920</v>
      </c>
      <c r="D38" s="528">
        <v>0</v>
      </c>
      <c r="E38" s="528">
        <v>318</v>
      </c>
      <c r="F38" s="528">
        <v>5635</v>
      </c>
    </row>
    <row r="39" spans="1:6">
      <c r="A39" s="527" t="s">
        <v>2699</v>
      </c>
      <c r="B39" s="528">
        <v>2011</v>
      </c>
      <c r="C39" s="528">
        <v>134765</v>
      </c>
      <c r="D39" s="528">
        <v>117504</v>
      </c>
      <c r="E39" s="528">
        <v>1193</v>
      </c>
      <c r="F39" s="528">
        <v>14946</v>
      </c>
    </row>
    <row r="40" spans="1:6">
      <c r="A40" s="527" t="s">
        <v>2700</v>
      </c>
      <c r="B40" s="528">
        <v>2011</v>
      </c>
      <c r="C40" s="528">
        <v>5099</v>
      </c>
      <c r="D40" s="528">
        <v>470</v>
      </c>
      <c r="E40" s="528">
        <v>85402</v>
      </c>
      <c r="F40" s="528">
        <v>7120</v>
      </c>
    </row>
    <row r="41" spans="1:6">
      <c r="A41" s="527" t="s">
        <v>2701</v>
      </c>
      <c r="B41" s="528">
        <v>2011</v>
      </c>
      <c r="C41" s="528">
        <v>10689</v>
      </c>
      <c r="D41" s="528">
        <v>2192</v>
      </c>
      <c r="E41" s="528">
        <v>311937</v>
      </c>
      <c r="F41" s="528">
        <v>10935</v>
      </c>
    </row>
    <row r="42" spans="1:6">
      <c r="A42" s="527" t="s">
        <v>2702</v>
      </c>
      <c r="B42" s="528">
        <v>2011</v>
      </c>
      <c r="C42" s="528">
        <v>277</v>
      </c>
      <c r="D42" s="528">
        <v>2267</v>
      </c>
      <c r="E42" s="528">
        <v>316</v>
      </c>
      <c r="F42" s="528">
        <v>5925</v>
      </c>
    </row>
    <row r="43" spans="1:6">
      <c r="A43" s="527" t="s">
        <v>2703</v>
      </c>
      <c r="B43" s="528">
        <v>2011</v>
      </c>
      <c r="C43" s="528">
        <v>31297</v>
      </c>
      <c r="D43" s="528">
        <v>81134</v>
      </c>
      <c r="E43" s="528">
        <v>36169</v>
      </c>
      <c r="F43" s="528">
        <v>15327</v>
      </c>
    </row>
    <row r="44" spans="1:6">
      <c r="A44" s="527" t="s">
        <v>2704</v>
      </c>
      <c r="B44" s="528">
        <v>2011</v>
      </c>
      <c r="C44" s="528">
        <v>21368</v>
      </c>
      <c r="D44" s="528">
        <v>33566</v>
      </c>
      <c r="E44" s="528">
        <v>58107</v>
      </c>
      <c r="F44" s="528">
        <v>17540</v>
      </c>
    </row>
    <row r="45" spans="1:6">
      <c r="A45" s="527" t="s">
        <v>2705</v>
      </c>
      <c r="B45" s="528">
        <v>2011</v>
      </c>
      <c r="C45" s="528">
        <v>6411</v>
      </c>
      <c r="D45" s="528">
        <v>10568</v>
      </c>
      <c r="E45" s="528">
        <v>87257</v>
      </c>
      <c r="F45" s="528">
        <v>10960</v>
      </c>
    </row>
    <row r="46" spans="1:6">
      <c r="A46" s="527" t="s">
        <v>2706</v>
      </c>
      <c r="B46" s="528">
        <v>2011</v>
      </c>
      <c r="C46" s="528">
        <v>11611</v>
      </c>
      <c r="D46" s="528">
        <v>9045</v>
      </c>
      <c r="E46" s="528">
        <v>2444</v>
      </c>
      <c r="F46" s="528">
        <v>20345</v>
      </c>
    </row>
    <row r="47" spans="1:6">
      <c r="A47" s="527" t="s">
        <v>2707</v>
      </c>
      <c r="B47" s="528">
        <v>2011</v>
      </c>
      <c r="C47" s="528">
        <v>628</v>
      </c>
      <c r="D47" s="528">
        <v>0</v>
      </c>
      <c r="E47" s="528">
        <v>19337</v>
      </c>
      <c r="F47" s="528">
        <v>4231</v>
      </c>
    </row>
    <row r="48" spans="1:6">
      <c r="A48" s="527" t="s">
        <v>2708</v>
      </c>
      <c r="B48" s="528">
        <v>2011</v>
      </c>
      <c r="C48" s="528">
        <v>108077</v>
      </c>
      <c r="D48" s="528">
        <v>78073</v>
      </c>
      <c r="E48" s="528">
        <v>38969</v>
      </c>
      <c r="F48" s="528">
        <v>20257</v>
      </c>
    </row>
    <row r="49" spans="1:6">
      <c r="A49" s="527" t="s">
        <v>2709</v>
      </c>
      <c r="B49" s="528">
        <v>2011</v>
      </c>
      <c r="C49" s="528">
        <v>4232</v>
      </c>
      <c r="D49" s="528">
        <v>29132</v>
      </c>
      <c r="E49" s="528">
        <v>82306</v>
      </c>
      <c r="F49" s="528">
        <v>10787</v>
      </c>
    </row>
    <row r="50" spans="1:6">
      <c r="A50" s="527" t="s">
        <v>2710</v>
      </c>
      <c r="B50" s="528">
        <v>2011</v>
      </c>
      <c r="C50" s="528">
        <v>94989</v>
      </c>
      <c r="D50" s="528">
        <v>47725</v>
      </c>
      <c r="E50" s="528">
        <v>25054</v>
      </c>
      <c r="F50" s="528">
        <v>20487</v>
      </c>
    </row>
    <row r="51" spans="1:6">
      <c r="A51" s="527" t="s">
        <v>2711</v>
      </c>
      <c r="B51" s="528">
        <v>2011</v>
      </c>
      <c r="C51" s="528">
        <v>19163</v>
      </c>
      <c r="D51" s="528">
        <v>17009</v>
      </c>
      <c r="E51" s="528">
        <v>12311</v>
      </c>
      <c r="F51" s="528">
        <v>20470</v>
      </c>
    </row>
    <row r="52" spans="1:6">
      <c r="A52" s="527" t="s">
        <v>2712</v>
      </c>
      <c r="B52" s="528">
        <v>2011</v>
      </c>
      <c r="C52" s="528">
        <v>123211</v>
      </c>
      <c r="D52" s="528">
        <v>38987</v>
      </c>
      <c r="E52" s="528">
        <v>26067</v>
      </c>
      <c r="F52" s="528">
        <v>15350</v>
      </c>
    </row>
    <row r="53" spans="1:6">
      <c r="A53" s="527" t="s">
        <v>2713</v>
      </c>
      <c r="B53" s="528">
        <v>2011</v>
      </c>
      <c r="C53" s="528">
        <v>1025</v>
      </c>
      <c r="D53" s="528">
        <v>1209</v>
      </c>
      <c r="E53" s="528">
        <v>7006</v>
      </c>
      <c r="F53" s="528">
        <v>4682</v>
      </c>
    </row>
    <row r="54" spans="1:6">
      <c r="A54" s="527" t="s">
        <v>2714</v>
      </c>
      <c r="B54" s="528">
        <v>2011</v>
      </c>
      <c r="C54" s="528">
        <v>3594</v>
      </c>
      <c r="D54" s="528">
        <v>1391</v>
      </c>
      <c r="E54" s="528">
        <v>11270</v>
      </c>
      <c r="F54" s="528">
        <v>13441</v>
      </c>
    </row>
    <row r="55" spans="1:6">
      <c r="A55" s="527" t="s">
        <v>2715</v>
      </c>
      <c r="B55" s="528">
        <v>2011</v>
      </c>
      <c r="C55" s="528">
        <v>578</v>
      </c>
      <c r="D55" s="528">
        <v>0</v>
      </c>
      <c r="E55" s="528">
        <v>72536</v>
      </c>
      <c r="F55" s="528">
        <v>6690</v>
      </c>
    </row>
    <row r="56" spans="1:6">
      <c r="A56" s="527" t="s">
        <v>2716</v>
      </c>
      <c r="B56" s="528">
        <v>2011</v>
      </c>
      <c r="C56" s="528">
        <v>19046</v>
      </c>
      <c r="D56" s="528">
        <v>24452</v>
      </c>
      <c r="E56" s="528">
        <v>8602</v>
      </c>
      <c r="F56" s="528">
        <v>20900</v>
      </c>
    </row>
    <row r="57" spans="1:6">
      <c r="A57" s="527" t="s">
        <v>2717</v>
      </c>
      <c r="B57" s="528">
        <v>2011</v>
      </c>
      <c r="C57" s="528">
        <v>116127</v>
      </c>
      <c r="D57" s="528">
        <v>162531</v>
      </c>
      <c r="E57" s="528">
        <v>16846</v>
      </c>
      <c r="F57" s="528">
        <v>20056</v>
      </c>
    </row>
    <row r="58" spans="1:6">
      <c r="A58" s="527" t="s">
        <v>2718</v>
      </c>
      <c r="B58" s="528">
        <v>2011</v>
      </c>
      <c r="C58" s="528">
        <v>3449</v>
      </c>
      <c r="D58" s="528">
        <v>9462</v>
      </c>
      <c r="E58" s="528">
        <v>5268</v>
      </c>
      <c r="F58" s="528">
        <v>10104</v>
      </c>
    </row>
    <row r="59" spans="1:6">
      <c r="A59" s="527" t="s">
        <v>2719</v>
      </c>
      <c r="B59" s="528">
        <v>2011</v>
      </c>
      <c r="C59" s="528">
        <v>26210</v>
      </c>
      <c r="D59" s="528">
        <v>34801</v>
      </c>
      <c r="E59" s="528">
        <v>11931</v>
      </c>
      <c r="F59" s="528">
        <v>20560</v>
      </c>
    </row>
    <row r="60" spans="1:6">
      <c r="A60" s="527" t="s">
        <v>2720</v>
      </c>
      <c r="B60" s="528">
        <v>2011</v>
      </c>
      <c r="C60" s="528">
        <v>352</v>
      </c>
      <c r="D60" s="528">
        <v>349</v>
      </c>
      <c r="E60" s="528">
        <v>1630</v>
      </c>
      <c r="F60" s="528">
        <v>4200</v>
      </c>
    </row>
    <row r="61" spans="1:6">
      <c r="A61" s="527" t="s">
        <v>2721</v>
      </c>
      <c r="B61" s="528">
        <v>2011</v>
      </c>
      <c r="C61" s="528">
        <v>11157</v>
      </c>
      <c r="D61" s="528">
        <v>8418</v>
      </c>
      <c r="E61" s="528">
        <v>3025</v>
      </c>
      <c r="F61" s="528">
        <v>19875</v>
      </c>
    </row>
    <row r="62" spans="1:6">
      <c r="A62" s="527" t="s">
        <v>2722</v>
      </c>
      <c r="B62" s="528">
        <v>2011</v>
      </c>
      <c r="C62" s="528">
        <v>7959</v>
      </c>
      <c r="D62" s="528">
        <v>5245</v>
      </c>
      <c r="E62" s="528">
        <v>20135</v>
      </c>
      <c r="F62" s="528">
        <v>14724</v>
      </c>
    </row>
    <row r="63" spans="1:6">
      <c r="A63" s="527" t="s">
        <v>2723</v>
      </c>
      <c r="B63" s="528">
        <v>2011</v>
      </c>
      <c r="C63" s="528">
        <v>279</v>
      </c>
      <c r="D63" s="528">
        <v>45</v>
      </c>
      <c r="E63" s="528">
        <v>632</v>
      </c>
      <c r="F63" s="528">
        <v>6780</v>
      </c>
    </row>
    <row r="64" spans="1:6">
      <c r="A64" s="527" t="s">
        <v>2724</v>
      </c>
      <c r="B64" s="528">
        <v>2011</v>
      </c>
      <c r="C64" s="528">
        <v>1474</v>
      </c>
      <c r="D64" s="528">
        <v>565</v>
      </c>
      <c r="E64" s="528">
        <v>73834</v>
      </c>
      <c r="F64" s="528">
        <v>11075</v>
      </c>
    </row>
    <row r="65" spans="1:6">
      <c r="A65" s="527" t="s">
        <v>2725</v>
      </c>
      <c r="B65" s="528">
        <v>2011</v>
      </c>
      <c r="C65" s="528">
        <v>424</v>
      </c>
      <c r="D65" s="528">
        <v>814</v>
      </c>
      <c r="E65" s="528">
        <v>4297</v>
      </c>
      <c r="F65" s="528">
        <v>9910</v>
      </c>
    </row>
    <row r="66" spans="1:6">
      <c r="A66" s="527" t="s">
        <v>2726</v>
      </c>
      <c r="B66" s="528">
        <v>2011</v>
      </c>
      <c r="C66" s="528">
        <v>18265</v>
      </c>
      <c r="D66" s="528">
        <v>43145</v>
      </c>
      <c r="E66" s="528">
        <v>3576</v>
      </c>
      <c r="F66" s="528">
        <v>14355</v>
      </c>
    </row>
    <row r="67" spans="1:6">
      <c r="A67" s="527" t="s">
        <v>2727</v>
      </c>
      <c r="B67" s="528">
        <v>2011</v>
      </c>
      <c r="C67" s="528">
        <v>1120</v>
      </c>
      <c r="D67" s="528">
        <v>1737</v>
      </c>
      <c r="E67" s="528">
        <v>2905</v>
      </c>
      <c r="F67" s="528">
        <v>13049</v>
      </c>
    </row>
    <row r="68" spans="1:6">
      <c r="A68" s="527" t="s">
        <v>2728</v>
      </c>
      <c r="B68" s="528">
        <v>2011</v>
      </c>
      <c r="C68" s="528">
        <v>1650</v>
      </c>
      <c r="D68" s="528">
        <v>0</v>
      </c>
      <c r="E68" s="528">
        <v>0</v>
      </c>
      <c r="F68" s="529"/>
    </row>
    <row r="69" spans="1:6">
      <c r="A69" s="527" t="s">
        <v>2729</v>
      </c>
      <c r="B69" s="528">
        <v>2011</v>
      </c>
      <c r="C69" s="528">
        <v>2294</v>
      </c>
      <c r="D69" s="528">
        <v>2322</v>
      </c>
      <c r="E69" s="528">
        <v>3006</v>
      </c>
      <c r="F69" s="528">
        <v>14175</v>
      </c>
    </row>
    <row r="70" spans="1:6">
      <c r="A70" s="527" t="s">
        <v>2730</v>
      </c>
      <c r="B70" s="528">
        <v>2011</v>
      </c>
      <c r="C70" s="528">
        <v>4087</v>
      </c>
      <c r="D70" s="528">
        <v>0</v>
      </c>
      <c r="E70" s="528">
        <v>13212</v>
      </c>
      <c r="F70" s="528">
        <v>4944</v>
      </c>
    </row>
    <row r="71" spans="1:6">
      <c r="A71" s="527" t="s">
        <v>2731</v>
      </c>
      <c r="B71" s="528">
        <v>2011</v>
      </c>
      <c r="C71" s="528">
        <v>34384</v>
      </c>
      <c r="D71" s="528">
        <v>21281</v>
      </c>
      <c r="E71" s="528">
        <v>7717</v>
      </c>
      <c r="F71" s="528">
        <v>20953</v>
      </c>
    </row>
    <row r="72" spans="1:6">
      <c r="A72" s="527" t="s">
        <v>2732</v>
      </c>
      <c r="B72" s="528">
        <v>2011</v>
      </c>
      <c r="C72" s="528">
        <v>3306</v>
      </c>
      <c r="D72" s="528">
        <v>5175</v>
      </c>
      <c r="E72" s="528">
        <v>11368</v>
      </c>
      <c r="F72" s="528">
        <v>9485</v>
      </c>
    </row>
    <row r="73" spans="1:6">
      <c r="A73" s="527" t="s">
        <v>2733</v>
      </c>
      <c r="B73" s="528">
        <v>2011</v>
      </c>
      <c r="C73" s="528">
        <v>1844</v>
      </c>
      <c r="D73" s="528">
        <v>1968</v>
      </c>
      <c r="E73" s="528">
        <v>10895</v>
      </c>
      <c r="F73" s="528">
        <v>10470</v>
      </c>
    </row>
    <row r="74" spans="1:6">
      <c r="A74" s="527" t="s">
        <v>2734</v>
      </c>
      <c r="B74" s="528">
        <v>2011</v>
      </c>
      <c r="C74" s="528">
        <v>18509</v>
      </c>
      <c r="D74" s="528">
        <v>4868</v>
      </c>
      <c r="E74" s="528">
        <v>457596</v>
      </c>
      <c r="F74" s="528">
        <v>14999</v>
      </c>
    </row>
    <row r="75" spans="1:6">
      <c r="A75" s="527" t="s">
        <v>2735</v>
      </c>
      <c r="B75" s="528">
        <v>2011</v>
      </c>
      <c r="C75" s="528">
        <v>43965</v>
      </c>
      <c r="D75" s="528">
        <v>24923</v>
      </c>
      <c r="E75" s="528">
        <v>20838</v>
      </c>
      <c r="F75" s="528">
        <v>19415</v>
      </c>
    </row>
    <row r="76" spans="1:6">
      <c r="A76" s="527" t="s">
        <v>2736</v>
      </c>
      <c r="B76" s="528">
        <v>2011</v>
      </c>
      <c r="C76" s="528">
        <v>51934</v>
      </c>
      <c r="D76" s="528">
        <v>79239</v>
      </c>
      <c r="E76" s="528">
        <v>22988</v>
      </c>
      <c r="F76" s="528">
        <v>18624</v>
      </c>
    </row>
    <row r="77" spans="1:6">
      <c r="A77" s="527" t="s">
        <v>2737</v>
      </c>
      <c r="B77" s="528">
        <v>2011</v>
      </c>
      <c r="C77" s="528">
        <v>73133</v>
      </c>
      <c r="D77" s="528">
        <v>19322</v>
      </c>
      <c r="E77" s="528">
        <v>61329</v>
      </c>
      <c r="F77" s="528">
        <v>18294</v>
      </c>
    </row>
    <row r="78" spans="1:6">
      <c r="A78" s="527" t="s">
        <v>2738</v>
      </c>
      <c r="B78" s="528">
        <v>2011</v>
      </c>
      <c r="C78" s="528">
        <v>545</v>
      </c>
      <c r="D78" s="528">
        <v>4090</v>
      </c>
      <c r="E78" s="528">
        <v>1832</v>
      </c>
      <c r="F78" s="528">
        <v>13090</v>
      </c>
    </row>
    <row r="79" spans="1:6">
      <c r="A79" s="527" t="s">
        <v>2739</v>
      </c>
      <c r="B79" s="528">
        <v>2011</v>
      </c>
      <c r="C79" s="528">
        <v>83770</v>
      </c>
      <c r="D79" s="528">
        <v>44855</v>
      </c>
      <c r="E79" s="528">
        <v>8517</v>
      </c>
      <c r="F79" s="528">
        <v>14270</v>
      </c>
    </row>
    <row r="80" spans="1:6">
      <c r="A80" s="527" t="s">
        <v>2740</v>
      </c>
      <c r="B80" s="528">
        <v>2011</v>
      </c>
      <c r="C80" s="528">
        <v>15694</v>
      </c>
      <c r="D80" s="528">
        <v>19858</v>
      </c>
      <c r="E80" s="528">
        <v>215584</v>
      </c>
      <c r="F80" s="528">
        <v>10570</v>
      </c>
    </row>
    <row r="81" spans="1:6">
      <c r="A81" s="527" t="s">
        <v>2741</v>
      </c>
      <c r="B81" s="528">
        <v>2011</v>
      </c>
      <c r="C81" s="528">
        <v>97885</v>
      </c>
      <c r="D81" s="528">
        <v>49131</v>
      </c>
      <c r="E81" s="528">
        <v>34725</v>
      </c>
      <c r="F81" s="528">
        <v>19331</v>
      </c>
    </row>
    <row r="82" spans="1:6">
      <c r="A82" s="527" t="s">
        <v>2742</v>
      </c>
      <c r="B82" s="528">
        <v>2011</v>
      </c>
      <c r="C82" s="528">
        <v>90833</v>
      </c>
      <c r="D82" s="528">
        <v>122351</v>
      </c>
      <c r="E82" s="528">
        <v>35473</v>
      </c>
      <c r="F82" s="528">
        <v>20700</v>
      </c>
    </row>
    <row r="83" spans="1:6">
      <c r="A83" s="527" t="s">
        <v>2743</v>
      </c>
      <c r="B83" s="528">
        <v>2011</v>
      </c>
      <c r="C83" s="528">
        <v>3366</v>
      </c>
      <c r="D83" s="528">
        <v>11414</v>
      </c>
      <c r="E83" s="528">
        <v>820</v>
      </c>
      <c r="F83" s="528">
        <v>14076</v>
      </c>
    </row>
    <row r="84" spans="1:6">
      <c r="A84" s="527" t="s">
        <v>2744</v>
      </c>
      <c r="B84" s="528">
        <v>2011</v>
      </c>
      <c r="C84" s="528">
        <v>182</v>
      </c>
      <c r="D84" s="528">
        <v>84</v>
      </c>
      <c r="E84" s="528">
        <v>228</v>
      </c>
      <c r="F84" s="528">
        <v>6040</v>
      </c>
    </row>
    <row r="85" spans="1:6">
      <c r="A85" s="527" t="s">
        <v>2745</v>
      </c>
      <c r="B85" s="528">
        <v>2011</v>
      </c>
      <c r="C85" s="528">
        <v>450</v>
      </c>
      <c r="D85" s="528">
        <v>0</v>
      </c>
      <c r="E85" s="528">
        <v>0</v>
      </c>
      <c r="F85" s="528">
        <v>12819</v>
      </c>
    </row>
    <row r="86" spans="1:6">
      <c r="A86" s="527" t="s">
        <v>2746</v>
      </c>
      <c r="B86" s="528">
        <v>2011</v>
      </c>
      <c r="C86" s="528">
        <v>48085</v>
      </c>
      <c r="D86" s="528">
        <v>62040</v>
      </c>
      <c r="E86" s="528">
        <v>21062</v>
      </c>
      <c r="F86" s="528">
        <v>21357</v>
      </c>
    </row>
    <row r="87" spans="1:6">
      <c r="A87" s="527" t="s">
        <v>2747</v>
      </c>
      <c r="B87" s="528">
        <v>2011</v>
      </c>
      <c r="C87" s="528">
        <v>0</v>
      </c>
      <c r="D87" s="528">
        <v>16249</v>
      </c>
      <c r="E87" s="528">
        <v>1619</v>
      </c>
      <c r="F87" s="528">
        <v>11140</v>
      </c>
    </row>
    <row r="88" spans="1:6">
      <c r="A88" s="527" t="s">
        <v>2748</v>
      </c>
      <c r="B88" s="528">
        <v>2011</v>
      </c>
      <c r="C88" s="528">
        <v>5725</v>
      </c>
      <c r="D88" s="528">
        <v>1672</v>
      </c>
      <c r="E88" s="528">
        <v>197</v>
      </c>
      <c r="F88" s="528">
        <v>10810</v>
      </c>
    </row>
    <row r="89" spans="1:6">
      <c r="A89" s="527" t="s">
        <v>2749</v>
      </c>
      <c r="B89" s="528">
        <v>2011</v>
      </c>
      <c r="C89" s="528">
        <v>78038</v>
      </c>
      <c r="D89" s="528">
        <v>140582</v>
      </c>
      <c r="E89" s="528">
        <v>28717</v>
      </c>
      <c r="F89" s="528">
        <v>20930</v>
      </c>
    </row>
    <row r="90" spans="1:6">
      <c r="A90" s="527" t="s">
        <v>2750</v>
      </c>
      <c r="B90" s="528">
        <v>2011</v>
      </c>
      <c r="C90" s="528">
        <v>126954</v>
      </c>
      <c r="D90" s="528">
        <v>118069</v>
      </c>
      <c r="E90" s="528">
        <v>37923</v>
      </c>
      <c r="F90" s="528">
        <v>21097</v>
      </c>
    </row>
    <row r="91" spans="1:6">
      <c r="A91" s="527" t="s">
        <v>2751</v>
      </c>
      <c r="B91" s="528">
        <v>2011</v>
      </c>
      <c r="C91" s="528">
        <v>11957</v>
      </c>
      <c r="D91" s="528">
        <v>5518</v>
      </c>
      <c r="E91" s="528">
        <v>27034</v>
      </c>
      <c r="F91" s="528">
        <v>20018</v>
      </c>
    </row>
    <row r="92" spans="1:6">
      <c r="A92" s="527" t="s">
        <v>2752</v>
      </c>
      <c r="B92" s="528">
        <v>2011</v>
      </c>
      <c r="C92" s="528">
        <v>109428</v>
      </c>
      <c r="D92" s="528">
        <v>71253</v>
      </c>
      <c r="E92" s="528">
        <v>125075</v>
      </c>
      <c r="F92" s="528">
        <v>20450</v>
      </c>
    </row>
    <row r="93" spans="1:6">
      <c r="A93" s="527" t="s">
        <v>2753</v>
      </c>
      <c r="B93" s="528">
        <v>2011</v>
      </c>
      <c r="C93" s="528">
        <v>1094</v>
      </c>
      <c r="D93" s="528">
        <v>394</v>
      </c>
      <c r="E93" s="528">
        <v>5872</v>
      </c>
      <c r="F93" s="528">
        <v>9202</v>
      </c>
    </row>
    <row r="94" spans="1:6">
      <c r="A94" s="527" t="s">
        <v>2754</v>
      </c>
      <c r="B94" s="528">
        <v>2011</v>
      </c>
      <c r="C94" s="528">
        <v>25692</v>
      </c>
      <c r="D94" s="528">
        <v>23170</v>
      </c>
      <c r="E94" s="528">
        <v>126</v>
      </c>
      <c r="F94" s="528">
        <v>13100</v>
      </c>
    </row>
    <row r="95" spans="1:6">
      <c r="A95" s="527" t="s">
        <v>2755</v>
      </c>
      <c r="B95" s="528">
        <v>2011</v>
      </c>
      <c r="C95" s="528">
        <v>109520</v>
      </c>
      <c r="D95" s="528">
        <v>85307</v>
      </c>
      <c r="E95" s="528">
        <v>28062</v>
      </c>
      <c r="F95" s="528">
        <v>20623</v>
      </c>
    </row>
    <row r="96" spans="1:6">
      <c r="A96" s="527" t="s">
        <v>2756</v>
      </c>
      <c r="B96" s="528">
        <v>2011</v>
      </c>
      <c r="C96" s="528">
        <v>6687</v>
      </c>
      <c r="D96" s="528">
        <v>0</v>
      </c>
      <c r="E96" s="528">
        <v>22161</v>
      </c>
      <c r="F96" s="528">
        <v>11040</v>
      </c>
    </row>
    <row r="97" spans="1:6">
      <c r="A97" s="527" t="s">
        <v>2757</v>
      </c>
      <c r="B97" s="528">
        <v>2011</v>
      </c>
      <c r="C97" s="528">
        <v>221</v>
      </c>
      <c r="D97" s="528">
        <v>671</v>
      </c>
      <c r="E97" s="528">
        <v>794</v>
      </c>
      <c r="F97" s="528">
        <v>9415</v>
      </c>
    </row>
    <row r="98" spans="1:6">
      <c r="A98" s="527" t="s">
        <v>2758</v>
      </c>
      <c r="B98" s="528">
        <v>2011</v>
      </c>
      <c r="C98" s="528">
        <v>22473</v>
      </c>
      <c r="D98" s="528">
        <v>18991</v>
      </c>
      <c r="E98" s="528">
        <v>4157</v>
      </c>
      <c r="F98" s="528">
        <v>20014</v>
      </c>
    </row>
    <row r="99" spans="1:6">
      <c r="A99" s="527" t="s">
        <v>2759</v>
      </c>
      <c r="B99" s="528">
        <v>2011</v>
      </c>
      <c r="C99" s="528">
        <v>18262</v>
      </c>
      <c r="D99" s="528">
        <v>7878</v>
      </c>
      <c r="E99" s="528">
        <v>3358</v>
      </c>
      <c r="F99" s="528">
        <v>14474</v>
      </c>
    </row>
    <row r="100" spans="1:6">
      <c r="A100" s="527" t="s">
        <v>2760</v>
      </c>
      <c r="B100" s="528">
        <v>2011</v>
      </c>
      <c r="C100" s="528">
        <v>29475</v>
      </c>
      <c r="D100" s="528">
        <v>20692</v>
      </c>
      <c r="E100" s="528">
        <v>5032</v>
      </c>
      <c r="F100" s="528">
        <v>20065</v>
      </c>
    </row>
    <row r="101" spans="1:6">
      <c r="A101" s="527" t="s">
        <v>2761</v>
      </c>
      <c r="B101" s="528">
        <v>2011</v>
      </c>
      <c r="C101" s="528">
        <v>4845</v>
      </c>
      <c r="D101" s="528">
        <v>3881</v>
      </c>
      <c r="E101" s="528">
        <v>5632</v>
      </c>
      <c r="F101" s="528">
        <v>9500</v>
      </c>
    </row>
    <row r="102" spans="1:6">
      <c r="A102" s="527" t="s">
        <v>2762</v>
      </c>
      <c r="B102" s="528">
        <v>2011</v>
      </c>
      <c r="C102" s="528">
        <v>42651</v>
      </c>
      <c r="D102" s="528">
        <v>9932</v>
      </c>
      <c r="E102" s="528">
        <v>294564</v>
      </c>
      <c r="F102" s="528">
        <v>17547</v>
      </c>
    </row>
    <row r="103" spans="1:6">
      <c r="A103" s="527" t="s">
        <v>2763</v>
      </c>
      <c r="B103" s="528">
        <v>2011</v>
      </c>
      <c r="C103" s="528">
        <v>12824</v>
      </c>
      <c r="D103" s="528">
        <v>12405</v>
      </c>
      <c r="E103" s="528">
        <v>2470</v>
      </c>
      <c r="F103" s="528">
        <v>18723</v>
      </c>
    </row>
    <row r="104" spans="1:6">
      <c r="A104" s="527" t="s">
        <v>2764</v>
      </c>
      <c r="B104" s="528">
        <v>2011</v>
      </c>
      <c r="C104" s="528">
        <v>5004</v>
      </c>
      <c r="D104" s="528">
        <v>7863</v>
      </c>
      <c r="E104" s="528">
        <v>6054</v>
      </c>
      <c r="F104" s="528">
        <v>20519</v>
      </c>
    </row>
    <row r="105" spans="1:6">
      <c r="A105" s="527" t="s">
        <v>2765</v>
      </c>
      <c r="B105" s="528">
        <v>2011</v>
      </c>
      <c r="C105" s="528">
        <v>18690</v>
      </c>
      <c r="D105" s="528">
        <v>17717</v>
      </c>
      <c r="E105" s="528">
        <v>1074</v>
      </c>
      <c r="F105" s="528">
        <v>17740</v>
      </c>
    </row>
    <row r="106" spans="1:6">
      <c r="A106" s="527" t="s">
        <v>2766</v>
      </c>
      <c r="B106" s="528">
        <v>2011</v>
      </c>
      <c r="C106" s="528">
        <v>2922</v>
      </c>
      <c r="D106" s="528">
        <v>0</v>
      </c>
      <c r="E106" s="528">
        <v>380</v>
      </c>
      <c r="F106" s="528">
        <v>10770</v>
      </c>
    </row>
    <row r="107" spans="1:6">
      <c r="A107" s="527" t="s">
        <v>2767</v>
      </c>
      <c r="B107" s="528">
        <v>2011</v>
      </c>
      <c r="C107" s="528">
        <v>534</v>
      </c>
      <c r="D107" s="528">
        <v>0</v>
      </c>
      <c r="E107" s="528">
        <v>12878</v>
      </c>
      <c r="F107" s="528">
        <v>10147</v>
      </c>
    </row>
    <row r="108" spans="1:6">
      <c r="A108" s="527" t="s">
        <v>2768</v>
      </c>
      <c r="B108" s="528">
        <v>2011</v>
      </c>
      <c r="C108" s="528">
        <v>19396</v>
      </c>
      <c r="D108" s="528">
        <v>4413</v>
      </c>
      <c r="E108" s="528">
        <v>8893</v>
      </c>
      <c r="F108" s="528">
        <v>15601</v>
      </c>
    </row>
    <row r="109" spans="1:6">
      <c r="A109" s="527" t="s">
        <v>2769</v>
      </c>
      <c r="B109" s="528">
        <v>2011</v>
      </c>
      <c r="C109" s="528">
        <v>49188</v>
      </c>
      <c r="D109" s="528">
        <v>11260</v>
      </c>
      <c r="E109" s="528">
        <v>613431</v>
      </c>
      <c r="F109" s="528">
        <v>14764</v>
      </c>
    </row>
    <row r="110" spans="1:6">
      <c r="A110" s="527" t="s">
        <v>2770</v>
      </c>
      <c r="B110" s="528">
        <v>2011</v>
      </c>
      <c r="C110" s="528">
        <v>6244</v>
      </c>
      <c r="D110" s="528">
        <v>0</v>
      </c>
      <c r="E110" s="528">
        <v>30151</v>
      </c>
      <c r="F110" s="528">
        <v>4802</v>
      </c>
    </row>
    <row r="111" spans="1:6">
      <c r="A111" s="527" t="s">
        <v>2771</v>
      </c>
      <c r="B111" s="528">
        <v>2011</v>
      </c>
      <c r="C111" s="528">
        <v>38300</v>
      </c>
      <c r="D111" s="528">
        <v>34552</v>
      </c>
      <c r="E111" s="528">
        <v>15978</v>
      </c>
      <c r="F111" s="528">
        <v>21030</v>
      </c>
    </row>
    <row r="112" spans="1:6">
      <c r="A112" s="527" t="s">
        <v>2772</v>
      </c>
      <c r="B112" s="528">
        <v>2011</v>
      </c>
      <c r="C112" s="528">
        <v>10375</v>
      </c>
      <c r="D112" s="528">
        <v>3130</v>
      </c>
      <c r="E112" s="528">
        <v>44922</v>
      </c>
      <c r="F112" s="528">
        <v>13922</v>
      </c>
    </row>
    <row r="113" spans="1:6">
      <c r="A113" s="527" t="s">
        <v>2773</v>
      </c>
      <c r="B113" s="528">
        <v>2011</v>
      </c>
      <c r="C113" s="528">
        <v>47019</v>
      </c>
      <c r="D113" s="528">
        <v>27302</v>
      </c>
      <c r="E113" s="528">
        <v>2304</v>
      </c>
      <c r="F113" s="528">
        <v>14346</v>
      </c>
    </row>
    <row r="114" spans="1:6">
      <c r="A114" s="527" t="s">
        <v>2774</v>
      </c>
      <c r="B114" s="528">
        <v>2011</v>
      </c>
      <c r="C114" s="528">
        <v>0</v>
      </c>
      <c r="D114" s="528">
        <v>6567</v>
      </c>
      <c r="E114" s="528">
        <v>0</v>
      </c>
      <c r="F114" s="528">
        <v>1639</v>
      </c>
    </row>
    <row r="115" spans="1:6">
      <c r="A115" s="527" t="s">
        <v>2775</v>
      </c>
      <c r="B115" s="528">
        <v>2011</v>
      </c>
      <c r="C115" s="528">
        <v>68767</v>
      </c>
      <c r="D115" s="528">
        <v>46593</v>
      </c>
      <c r="E115" s="528">
        <v>29675</v>
      </c>
      <c r="F115" s="528">
        <v>20975</v>
      </c>
    </row>
    <row r="116" spans="1:6">
      <c r="A116" s="527" t="s">
        <v>2776</v>
      </c>
      <c r="B116" s="528">
        <v>2011</v>
      </c>
      <c r="C116" s="528">
        <v>3777</v>
      </c>
      <c r="D116" s="528">
        <v>0</v>
      </c>
      <c r="E116" s="528">
        <v>0</v>
      </c>
      <c r="F116" s="529"/>
    </row>
    <row r="117" spans="1:6">
      <c r="A117" s="527" t="s">
        <v>2777</v>
      </c>
      <c r="B117" s="528">
        <v>2011</v>
      </c>
      <c r="C117" s="528">
        <v>2479</v>
      </c>
      <c r="D117" s="528">
        <v>44</v>
      </c>
      <c r="E117" s="528">
        <v>0</v>
      </c>
      <c r="F117" s="528">
        <v>19948</v>
      </c>
    </row>
    <row r="118" spans="1:6">
      <c r="A118" s="527" t="s">
        <v>2778</v>
      </c>
      <c r="B118" s="528">
        <v>2011</v>
      </c>
      <c r="C118" s="528">
        <v>1530</v>
      </c>
      <c r="D118" s="528">
        <v>281</v>
      </c>
      <c r="E118" s="528">
        <v>3489</v>
      </c>
      <c r="F118" s="528">
        <v>9244</v>
      </c>
    </row>
    <row r="119" spans="1:6">
      <c r="A119" s="527" t="s">
        <v>2779</v>
      </c>
      <c r="B119" s="528">
        <v>2011</v>
      </c>
      <c r="C119" s="528">
        <v>2479</v>
      </c>
      <c r="D119" s="528">
        <v>132</v>
      </c>
      <c r="E119" s="528">
        <v>107219</v>
      </c>
      <c r="F119" s="528">
        <v>5731</v>
      </c>
    </row>
    <row r="120" spans="1:6">
      <c r="A120" s="527" t="s">
        <v>2780</v>
      </c>
      <c r="B120" s="528">
        <v>2011</v>
      </c>
      <c r="C120" s="528">
        <v>28503</v>
      </c>
      <c r="D120" s="528">
        <v>23584</v>
      </c>
      <c r="E120" s="528">
        <v>35700</v>
      </c>
      <c r="F120" s="528">
        <v>18810</v>
      </c>
    </row>
    <row r="121" spans="1:6">
      <c r="A121" s="527" t="s">
        <v>2781</v>
      </c>
      <c r="B121" s="528">
        <v>2011</v>
      </c>
      <c r="C121" s="528">
        <v>10349</v>
      </c>
      <c r="D121" s="528">
        <v>11866</v>
      </c>
      <c r="E121" s="528">
        <v>7760</v>
      </c>
      <c r="F121" s="528">
        <v>15120</v>
      </c>
    </row>
    <row r="122" spans="1:6">
      <c r="A122" s="527" t="s">
        <v>2782</v>
      </c>
      <c r="B122" s="528">
        <v>2011</v>
      </c>
      <c r="C122" s="528">
        <v>2969</v>
      </c>
      <c r="D122" s="528">
        <v>0</v>
      </c>
      <c r="E122" s="528">
        <v>0</v>
      </c>
      <c r="F122" s="528">
        <v>20314</v>
      </c>
    </row>
    <row r="123" spans="1:6">
      <c r="A123" s="527" t="s">
        <v>2783</v>
      </c>
      <c r="B123" s="528">
        <v>2011</v>
      </c>
      <c r="C123" s="528">
        <v>25638</v>
      </c>
      <c r="D123" s="528">
        <v>36899</v>
      </c>
      <c r="E123" s="528">
        <v>14756</v>
      </c>
      <c r="F123" s="528">
        <v>19538</v>
      </c>
    </row>
    <row r="124" spans="1:6">
      <c r="A124" s="527" t="s">
        <v>2784</v>
      </c>
      <c r="B124" s="528">
        <v>2011</v>
      </c>
      <c r="C124" s="528">
        <v>936</v>
      </c>
      <c r="D124" s="528">
        <v>0</v>
      </c>
      <c r="E124" s="528">
        <v>12723</v>
      </c>
      <c r="F124" s="528">
        <v>4103</v>
      </c>
    </row>
    <row r="125" spans="1:6">
      <c r="A125" s="527" t="s">
        <v>2785</v>
      </c>
      <c r="B125" s="528">
        <v>2011</v>
      </c>
      <c r="C125" s="528">
        <v>3849</v>
      </c>
      <c r="D125" s="528">
        <v>7220</v>
      </c>
      <c r="E125" s="528">
        <v>1206</v>
      </c>
      <c r="F125" s="528">
        <v>14080</v>
      </c>
    </row>
    <row r="126" spans="1:6">
      <c r="A126" s="527" t="s">
        <v>2786</v>
      </c>
      <c r="B126" s="528">
        <v>2011</v>
      </c>
      <c r="C126" s="528">
        <v>3790</v>
      </c>
      <c r="D126" s="528">
        <v>4013</v>
      </c>
      <c r="E126" s="528">
        <v>1162</v>
      </c>
      <c r="F126" s="528">
        <v>20362</v>
      </c>
    </row>
    <row r="127" spans="1:6">
      <c r="A127" s="527" t="s">
        <v>2787</v>
      </c>
      <c r="B127" s="528">
        <v>2011</v>
      </c>
      <c r="C127" s="528">
        <v>590</v>
      </c>
      <c r="D127" s="528">
        <v>1700</v>
      </c>
      <c r="E127" s="528">
        <v>6378</v>
      </c>
      <c r="F127" s="528">
        <v>4250</v>
      </c>
    </row>
    <row r="128" spans="1:6">
      <c r="A128" s="527" t="s">
        <v>2788</v>
      </c>
      <c r="B128" s="528">
        <v>2011</v>
      </c>
      <c r="C128" s="528">
        <v>7616</v>
      </c>
      <c r="D128" s="528">
        <v>22743</v>
      </c>
      <c r="E128" s="528">
        <v>4729</v>
      </c>
      <c r="F128" s="528">
        <v>12450</v>
      </c>
    </row>
    <row r="129" spans="1:6">
      <c r="A129" s="527" t="s">
        <v>2789</v>
      </c>
      <c r="B129" s="528">
        <v>2011</v>
      </c>
      <c r="C129" s="528">
        <v>92962</v>
      </c>
      <c r="D129" s="528">
        <v>42191</v>
      </c>
      <c r="E129" s="528">
        <v>7651</v>
      </c>
      <c r="F129" s="528">
        <v>19050</v>
      </c>
    </row>
    <row r="130" spans="1:6">
      <c r="A130" s="527" t="s">
        <v>2790</v>
      </c>
      <c r="B130" s="528">
        <v>2011</v>
      </c>
      <c r="C130" s="528">
        <v>10607</v>
      </c>
      <c r="D130" s="528">
        <v>17104</v>
      </c>
      <c r="E130" s="528">
        <v>12918</v>
      </c>
      <c r="F130" s="528">
        <v>18121</v>
      </c>
    </row>
    <row r="131" spans="1:6">
      <c r="A131" s="527" t="s">
        <v>2791</v>
      </c>
      <c r="B131" s="528">
        <v>2011</v>
      </c>
      <c r="C131" s="528">
        <v>56949</v>
      </c>
      <c r="D131" s="528">
        <v>82255</v>
      </c>
      <c r="E131" s="528">
        <v>38981</v>
      </c>
      <c r="F131" s="528">
        <v>19237</v>
      </c>
    </row>
    <row r="132" spans="1:6">
      <c r="A132" s="527" t="s">
        <v>2792</v>
      </c>
      <c r="B132" s="528">
        <v>2011</v>
      </c>
      <c r="C132" s="528">
        <v>5058</v>
      </c>
      <c r="D132" s="528">
        <v>7644</v>
      </c>
      <c r="E132" s="528">
        <v>791</v>
      </c>
      <c r="F132" s="528">
        <v>16169</v>
      </c>
    </row>
    <row r="133" spans="1:6">
      <c r="A133" s="527" t="s">
        <v>2793</v>
      </c>
      <c r="B133" s="528">
        <v>2011</v>
      </c>
      <c r="C133" s="528">
        <v>14419</v>
      </c>
      <c r="D133" s="528">
        <v>3634</v>
      </c>
      <c r="E133" s="528">
        <v>79697</v>
      </c>
      <c r="F133" s="528">
        <v>13155</v>
      </c>
    </row>
    <row r="134" spans="1:6">
      <c r="A134" s="527" t="s">
        <v>2794</v>
      </c>
      <c r="B134" s="528">
        <v>2011</v>
      </c>
      <c r="C134" s="528">
        <v>3728</v>
      </c>
      <c r="D134" s="528">
        <v>4039</v>
      </c>
      <c r="E134" s="528">
        <v>87698</v>
      </c>
      <c r="F134" s="528">
        <v>9636</v>
      </c>
    </row>
    <row r="135" spans="1:6">
      <c r="A135" s="527" t="s">
        <v>2795</v>
      </c>
      <c r="B135" s="528">
        <v>2011</v>
      </c>
      <c r="C135" s="528">
        <v>1011</v>
      </c>
      <c r="D135" s="528">
        <v>0</v>
      </c>
      <c r="E135" s="528">
        <v>1446</v>
      </c>
      <c r="F135" s="528">
        <v>5725</v>
      </c>
    </row>
    <row r="136" spans="1:6">
      <c r="A136" s="527" t="s">
        <v>2796</v>
      </c>
      <c r="B136" s="528">
        <v>2011</v>
      </c>
      <c r="C136" s="528">
        <v>23907</v>
      </c>
      <c r="D136" s="528">
        <v>25912</v>
      </c>
      <c r="E136" s="528">
        <v>3832</v>
      </c>
      <c r="F136" s="528">
        <v>20609</v>
      </c>
    </row>
    <row r="137" spans="1:6">
      <c r="A137" s="527" t="s">
        <v>2797</v>
      </c>
      <c r="B137" s="528">
        <v>2011</v>
      </c>
      <c r="C137" s="528">
        <v>786</v>
      </c>
      <c r="D137" s="528">
        <v>210</v>
      </c>
      <c r="E137" s="528">
        <v>27858</v>
      </c>
      <c r="F137" s="528">
        <v>3700</v>
      </c>
    </row>
    <row r="138" spans="1:6">
      <c r="A138" s="527" t="s">
        <v>2798</v>
      </c>
      <c r="B138" s="528">
        <v>2011</v>
      </c>
      <c r="C138" s="528">
        <v>1091</v>
      </c>
      <c r="D138" s="528">
        <v>3817</v>
      </c>
      <c r="E138" s="528">
        <v>22052</v>
      </c>
      <c r="F138" s="528">
        <v>6461</v>
      </c>
    </row>
    <row r="139" spans="1:6">
      <c r="A139" s="527" t="s">
        <v>2799</v>
      </c>
      <c r="B139" s="528">
        <v>2011</v>
      </c>
      <c r="C139" s="528">
        <v>23377</v>
      </c>
      <c r="D139" s="528">
        <v>16611</v>
      </c>
      <c r="E139" s="528">
        <v>531284</v>
      </c>
      <c r="F139" s="528">
        <v>12014</v>
      </c>
    </row>
    <row r="140" spans="1:6">
      <c r="A140" s="527" t="s">
        <v>2800</v>
      </c>
      <c r="B140" s="528">
        <v>2011</v>
      </c>
      <c r="C140" s="528">
        <v>78634</v>
      </c>
      <c r="D140" s="528">
        <v>51016</v>
      </c>
      <c r="E140" s="528">
        <v>24583</v>
      </c>
      <c r="F140" s="528">
        <v>20272</v>
      </c>
    </row>
    <row r="141" spans="1:6">
      <c r="A141" s="527" t="s">
        <v>2801</v>
      </c>
      <c r="B141" s="528">
        <v>2011</v>
      </c>
      <c r="C141" s="528">
        <v>11317</v>
      </c>
      <c r="D141" s="528">
        <v>10949</v>
      </c>
      <c r="E141" s="528">
        <v>1568</v>
      </c>
      <c r="F141" s="528">
        <v>21300</v>
      </c>
    </row>
    <row r="142" spans="1:6">
      <c r="A142" s="527" t="s">
        <v>2802</v>
      </c>
      <c r="B142" s="528">
        <v>2011</v>
      </c>
      <c r="C142" s="528">
        <v>13457</v>
      </c>
      <c r="D142" s="528">
        <v>9902</v>
      </c>
      <c r="E142" s="528">
        <v>5332</v>
      </c>
      <c r="F142" s="528">
        <v>14870</v>
      </c>
    </row>
    <row r="143" spans="1:6">
      <c r="A143" s="527" t="s">
        <v>2803</v>
      </c>
      <c r="B143" s="528">
        <v>2011</v>
      </c>
      <c r="C143" s="528">
        <v>0</v>
      </c>
      <c r="D143" s="528">
        <v>3564</v>
      </c>
      <c r="E143" s="528">
        <v>0</v>
      </c>
      <c r="F143" s="528">
        <v>1659</v>
      </c>
    </row>
    <row r="144" spans="1:6">
      <c r="A144" s="527" t="s">
        <v>2804</v>
      </c>
      <c r="B144" s="528">
        <v>2011</v>
      </c>
      <c r="C144" s="528">
        <v>2898</v>
      </c>
      <c r="D144" s="528">
        <v>1053</v>
      </c>
      <c r="E144" s="528">
        <v>194915</v>
      </c>
      <c r="F144" s="528">
        <v>3200</v>
      </c>
    </row>
    <row r="145" spans="1:6">
      <c r="A145" s="527" t="s">
        <v>2805</v>
      </c>
      <c r="B145" s="528">
        <v>2011</v>
      </c>
      <c r="C145" s="528">
        <v>8460</v>
      </c>
      <c r="D145" s="528">
        <v>12028</v>
      </c>
      <c r="E145" s="528">
        <v>1511</v>
      </c>
      <c r="F145" s="528">
        <v>19500</v>
      </c>
    </row>
    <row r="146" spans="1:6">
      <c r="A146" s="527" t="s">
        <v>2806</v>
      </c>
      <c r="B146" s="528">
        <v>2011</v>
      </c>
      <c r="C146" s="528">
        <v>53079</v>
      </c>
      <c r="D146" s="528">
        <v>19656</v>
      </c>
      <c r="E146" s="528">
        <v>54463</v>
      </c>
      <c r="F146" s="528">
        <v>18167</v>
      </c>
    </row>
    <row r="147" spans="1:6">
      <c r="A147" s="527" t="s">
        <v>2807</v>
      </c>
      <c r="B147" s="528">
        <v>2011</v>
      </c>
      <c r="C147" s="528">
        <v>55658</v>
      </c>
      <c r="D147" s="528">
        <v>55533</v>
      </c>
      <c r="E147" s="528">
        <v>41737</v>
      </c>
      <c r="F147" s="528">
        <v>20585</v>
      </c>
    </row>
    <row r="148" spans="1:6">
      <c r="A148" s="527" t="s">
        <v>2808</v>
      </c>
      <c r="B148" s="528">
        <v>2011</v>
      </c>
      <c r="C148" s="528">
        <v>21175</v>
      </c>
      <c r="D148" s="528">
        <v>11856</v>
      </c>
      <c r="E148" s="528">
        <v>9276</v>
      </c>
      <c r="F148" s="528">
        <v>14342</v>
      </c>
    </row>
    <row r="149" spans="1:6">
      <c r="A149" s="527" t="s">
        <v>2809</v>
      </c>
      <c r="B149" s="528">
        <v>2011</v>
      </c>
      <c r="C149" s="528">
        <v>21707</v>
      </c>
      <c r="D149" s="528">
        <v>11406</v>
      </c>
      <c r="E149" s="528">
        <v>4859</v>
      </c>
      <c r="F149" s="528">
        <v>19770</v>
      </c>
    </row>
    <row r="150" spans="1:6">
      <c r="A150" s="527" t="s">
        <v>2810</v>
      </c>
      <c r="B150" s="528">
        <v>2011</v>
      </c>
      <c r="C150" s="528">
        <v>0</v>
      </c>
      <c r="D150" s="528">
        <v>1755</v>
      </c>
      <c r="E150" s="528">
        <v>0</v>
      </c>
      <c r="F150" s="528">
        <v>1624</v>
      </c>
    </row>
    <row r="151" spans="1:6">
      <c r="A151" s="527" t="s">
        <v>2811</v>
      </c>
      <c r="B151" s="528">
        <v>2011</v>
      </c>
      <c r="C151" s="528">
        <v>3959</v>
      </c>
      <c r="D151" s="528">
        <v>2897</v>
      </c>
      <c r="E151" s="528">
        <v>6088</v>
      </c>
      <c r="F151" s="528">
        <v>9700</v>
      </c>
    </row>
    <row r="152" spans="1:6">
      <c r="A152" s="527" t="s">
        <v>2812</v>
      </c>
      <c r="B152" s="528">
        <v>2011</v>
      </c>
      <c r="C152" s="528">
        <v>1</v>
      </c>
      <c r="D152" s="528">
        <v>0</v>
      </c>
      <c r="E152" s="528">
        <v>0</v>
      </c>
      <c r="F152" s="528">
        <v>8225</v>
      </c>
    </row>
    <row r="153" spans="1:6">
      <c r="A153" s="527" t="s">
        <v>2813</v>
      </c>
      <c r="B153" s="528">
        <v>2011</v>
      </c>
      <c r="C153" s="528">
        <v>66252</v>
      </c>
      <c r="D153" s="528">
        <v>40769</v>
      </c>
      <c r="E153" s="528">
        <v>635</v>
      </c>
      <c r="F153" s="528">
        <v>15111</v>
      </c>
    </row>
    <row r="154" spans="1:6">
      <c r="A154" s="527" t="s">
        <v>2814</v>
      </c>
      <c r="B154" s="528">
        <v>2011</v>
      </c>
      <c r="C154" s="528">
        <v>1632</v>
      </c>
      <c r="D154" s="528">
        <v>1023</v>
      </c>
      <c r="E154" s="528">
        <v>3074</v>
      </c>
      <c r="F154" s="528">
        <v>12919</v>
      </c>
    </row>
    <row r="155" spans="1:6">
      <c r="A155" s="527" t="s">
        <v>2815</v>
      </c>
      <c r="B155" s="528">
        <v>2011</v>
      </c>
      <c r="C155" s="528">
        <v>111407</v>
      </c>
      <c r="D155" s="528">
        <v>37742</v>
      </c>
      <c r="E155" s="528">
        <v>24463</v>
      </c>
      <c r="F155" s="528">
        <v>20542</v>
      </c>
    </row>
    <row r="156" spans="1:6">
      <c r="A156" s="527" t="s">
        <v>2816</v>
      </c>
      <c r="B156" s="528">
        <v>2011</v>
      </c>
      <c r="C156" s="528">
        <v>56374</v>
      </c>
      <c r="D156" s="528">
        <v>50526</v>
      </c>
      <c r="E156" s="528">
        <v>18308</v>
      </c>
      <c r="F156" s="528">
        <v>20517</v>
      </c>
    </row>
    <row r="157" spans="1:6">
      <c r="A157" s="527" t="s">
        <v>2817</v>
      </c>
      <c r="B157" s="528">
        <v>2011</v>
      </c>
      <c r="C157" s="528">
        <v>3165</v>
      </c>
      <c r="D157" s="528">
        <v>4213</v>
      </c>
      <c r="E157" s="528">
        <v>2963</v>
      </c>
      <c r="F157" s="528">
        <v>6550</v>
      </c>
    </row>
    <row r="158" spans="1:6">
      <c r="A158" s="527" t="s">
        <v>2818</v>
      </c>
      <c r="B158" s="528">
        <v>2011</v>
      </c>
      <c r="C158" s="528">
        <v>2493</v>
      </c>
      <c r="D158" s="528">
        <v>4452</v>
      </c>
      <c r="E158" s="528">
        <v>1412</v>
      </c>
      <c r="F158" s="528">
        <v>6197</v>
      </c>
    </row>
    <row r="159" spans="1:6">
      <c r="A159" s="527" t="s">
        <v>2819</v>
      </c>
      <c r="B159" s="528">
        <v>2011</v>
      </c>
      <c r="C159" s="528">
        <v>37340</v>
      </c>
      <c r="D159" s="528">
        <v>38054</v>
      </c>
      <c r="E159" s="528">
        <v>79678</v>
      </c>
      <c r="F159" s="528">
        <v>19016</v>
      </c>
    </row>
    <row r="160" spans="1:6">
      <c r="A160" s="527" t="s">
        <v>2820</v>
      </c>
      <c r="B160" s="528">
        <v>2011</v>
      </c>
      <c r="C160" s="528">
        <v>33821</v>
      </c>
      <c r="D160" s="528">
        <v>35715</v>
      </c>
      <c r="E160" s="528">
        <v>73377</v>
      </c>
      <c r="F160" s="528">
        <v>19946</v>
      </c>
    </row>
    <row r="161" spans="1:6">
      <c r="A161" s="527" t="s">
        <v>2821</v>
      </c>
      <c r="B161" s="528">
        <v>2011</v>
      </c>
      <c r="C161" s="528">
        <v>2107</v>
      </c>
      <c r="D161" s="528">
        <v>113</v>
      </c>
      <c r="E161" s="528">
        <v>7045</v>
      </c>
      <c r="F161" s="528">
        <v>5544</v>
      </c>
    </row>
    <row r="162" spans="1:6">
      <c r="A162" s="527" t="s">
        <v>2822</v>
      </c>
      <c r="B162" s="528">
        <v>2011</v>
      </c>
      <c r="C162" s="528">
        <v>5270</v>
      </c>
      <c r="D162" s="528">
        <v>1099</v>
      </c>
      <c r="E162" s="528">
        <v>11880</v>
      </c>
      <c r="F162" s="528">
        <v>14698</v>
      </c>
    </row>
    <row r="163" spans="1:6">
      <c r="A163" s="527" t="s">
        <v>2823</v>
      </c>
      <c r="B163" s="528">
        <v>2011</v>
      </c>
      <c r="C163" s="528">
        <v>756</v>
      </c>
      <c r="D163" s="528">
        <v>6608</v>
      </c>
      <c r="E163" s="528">
        <v>577</v>
      </c>
      <c r="F163" s="528">
        <v>6321</v>
      </c>
    </row>
    <row r="164" spans="1:6">
      <c r="A164" s="527" t="s">
        <v>2824</v>
      </c>
      <c r="B164" s="528">
        <v>2011</v>
      </c>
      <c r="C164" s="528">
        <v>32415</v>
      </c>
      <c r="D164" s="528">
        <v>11598</v>
      </c>
      <c r="E164" s="528">
        <v>13944</v>
      </c>
      <c r="F164" s="528">
        <v>19900</v>
      </c>
    </row>
    <row r="165" spans="1:6">
      <c r="A165" s="527" t="s">
        <v>2825</v>
      </c>
      <c r="B165" s="528">
        <v>2011</v>
      </c>
      <c r="C165" s="528">
        <v>12643</v>
      </c>
      <c r="D165" s="528">
        <v>325461</v>
      </c>
      <c r="E165" s="528">
        <v>3817</v>
      </c>
      <c r="F165" s="528">
        <v>14153</v>
      </c>
    </row>
    <row r="166" spans="1:6">
      <c r="A166" s="527" t="s">
        <v>2826</v>
      </c>
      <c r="B166" s="528">
        <v>2011</v>
      </c>
      <c r="C166" s="528">
        <v>41360</v>
      </c>
      <c r="D166" s="528">
        <v>28538</v>
      </c>
      <c r="E166" s="528">
        <v>8521</v>
      </c>
      <c r="F166" s="528">
        <v>18875</v>
      </c>
    </row>
    <row r="167" spans="1:6">
      <c r="A167" s="527" t="s">
        <v>2827</v>
      </c>
      <c r="B167" s="528">
        <v>2011</v>
      </c>
      <c r="C167" s="528">
        <v>152</v>
      </c>
      <c r="D167" s="528">
        <v>481</v>
      </c>
      <c r="E167" s="528">
        <v>1627</v>
      </c>
      <c r="F167" s="528">
        <v>6004</v>
      </c>
    </row>
    <row r="168" spans="1:6">
      <c r="A168" s="527" t="s">
        <v>2828</v>
      </c>
      <c r="B168" s="528">
        <v>2011</v>
      </c>
      <c r="C168" s="528">
        <v>11099</v>
      </c>
      <c r="D168" s="528">
        <v>2482</v>
      </c>
      <c r="E168" s="528">
        <v>27987</v>
      </c>
      <c r="F168" s="528">
        <v>14821</v>
      </c>
    </row>
    <row r="169" spans="1:6">
      <c r="A169" s="527" t="s">
        <v>2829</v>
      </c>
      <c r="B169" s="528">
        <v>2011</v>
      </c>
      <c r="C169" s="528">
        <v>4066</v>
      </c>
      <c r="D169" s="528">
        <v>5387</v>
      </c>
      <c r="E169" s="528">
        <v>19775</v>
      </c>
      <c r="F169" s="528">
        <v>11192</v>
      </c>
    </row>
    <row r="170" spans="1:6">
      <c r="A170" s="527" t="s">
        <v>2830</v>
      </c>
      <c r="B170" s="528">
        <v>2011</v>
      </c>
      <c r="C170" s="528">
        <v>10413</v>
      </c>
      <c r="D170" s="528">
        <v>0</v>
      </c>
      <c r="E170" s="528">
        <v>10950</v>
      </c>
      <c r="F170" s="528">
        <v>4998</v>
      </c>
    </row>
    <row r="171" spans="1:6">
      <c r="A171" s="527" t="s">
        <v>2831</v>
      </c>
      <c r="B171" s="528">
        <v>2011</v>
      </c>
      <c r="C171" s="528">
        <v>556</v>
      </c>
      <c r="D171" s="528">
        <v>0</v>
      </c>
      <c r="E171" s="528">
        <v>6619</v>
      </c>
      <c r="F171" s="528">
        <v>3968</v>
      </c>
    </row>
    <row r="172" spans="1:6">
      <c r="A172" s="527" t="s">
        <v>2832</v>
      </c>
      <c r="B172" s="528">
        <v>2011</v>
      </c>
      <c r="C172" s="528">
        <v>7506</v>
      </c>
      <c r="D172" s="528">
        <v>11602</v>
      </c>
      <c r="E172" s="528">
        <v>126722</v>
      </c>
      <c r="F172" s="528">
        <v>13003</v>
      </c>
    </row>
    <row r="173" spans="1:6">
      <c r="A173" s="527" t="s">
        <v>2833</v>
      </c>
      <c r="B173" s="528">
        <v>2011</v>
      </c>
      <c r="C173" s="528">
        <v>148696</v>
      </c>
      <c r="D173" s="528">
        <v>32464</v>
      </c>
      <c r="E173" s="528">
        <v>49157</v>
      </c>
      <c r="F173" s="528">
        <v>19809</v>
      </c>
    </row>
    <row r="174" spans="1:6">
      <c r="A174" s="527" t="s">
        <v>2834</v>
      </c>
      <c r="B174" s="528">
        <v>2011</v>
      </c>
      <c r="C174" s="528">
        <v>4214</v>
      </c>
      <c r="D174" s="528">
        <v>3251</v>
      </c>
      <c r="E174" s="528">
        <v>236866</v>
      </c>
      <c r="F174" s="528">
        <v>13217</v>
      </c>
    </row>
    <row r="175" spans="1:6">
      <c r="A175" s="527" t="s">
        <v>2835</v>
      </c>
      <c r="B175" s="528">
        <v>2011</v>
      </c>
      <c r="C175" s="528">
        <v>30745</v>
      </c>
      <c r="D175" s="528">
        <v>28887</v>
      </c>
      <c r="E175" s="528">
        <v>9105</v>
      </c>
      <c r="F175" s="528">
        <v>21185</v>
      </c>
    </row>
    <row r="176" spans="1:6">
      <c r="A176" s="527" t="s">
        <v>2836</v>
      </c>
      <c r="B176" s="528">
        <v>2011</v>
      </c>
      <c r="C176" s="528">
        <v>3704</v>
      </c>
      <c r="D176" s="528">
        <v>3475</v>
      </c>
      <c r="E176" s="528">
        <v>22533</v>
      </c>
      <c r="F176" s="528">
        <v>9366</v>
      </c>
    </row>
    <row r="177" spans="1:6">
      <c r="A177" s="527" t="s">
        <v>2837</v>
      </c>
      <c r="B177" s="528">
        <v>2011</v>
      </c>
      <c r="C177" s="528">
        <v>2912</v>
      </c>
      <c r="D177" s="528">
        <v>0</v>
      </c>
      <c r="E177" s="528">
        <v>39070</v>
      </c>
      <c r="F177" s="528">
        <v>4670</v>
      </c>
    </row>
    <row r="178" spans="1:6">
      <c r="A178" s="527" t="s">
        <v>2838</v>
      </c>
      <c r="B178" s="528">
        <v>2011</v>
      </c>
      <c r="C178" s="528">
        <v>2510</v>
      </c>
      <c r="D178" s="528">
        <v>1305</v>
      </c>
      <c r="E178" s="528">
        <v>2307</v>
      </c>
      <c r="F178" s="528">
        <v>9650</v>
      </c>
    </row>
    <row r="179" spans="1:6">
      <c r="A179" s="527" t="s">
        <v>2839</v>
      </c>
      <c r="B179" s="528">
        <v>2011</v>
      </c>
      <c r="C179" s="528">
        <v>3641</v>
      </c>
      <c r="D179" s="528">
        <v>6695</v>
      </c>
      <c r="E179" s="528">
        <v>12047</v>
      </c>
      <c r="F179" s="528">
        <v>13961</v>
      </c>
    </row>
    <row r="180" spans="1:6">
      <c r="A180" s="527" t="s">
        <v>2840</v>
      </c>
      <c r="B180" s="528">
        <v>2011</v>
      </c>
      <c r="C180" s="528">
        <v>29970</v>
      </c>
      <c r="D180" s="528">
        <v>17742</v>
      </c>
      <c r="E180" s="528">
        <v>31392</v>
      </c>
      <c r="F180" s="528">
        <v>15965</v>
      </c>
    </row>
    <row r="181" spans="1:6">
      <c r="A181" s="527" t="s">
        <v>2841</v>
      </c>
      <c r="B181" s="528">
        <v>2011</v>
      </c>
      <c r="C181" s="528">
        <v>29090</v>
      </c>
      <c r="D181" s="528">
        <v>39017</v>
      </c>
      <c r="E181" s="528">
        <v>9507</v>
      </c>
      <c r="F181" s="528">
        <v>16616</v>
      </c>
    </row>
    <row r="182" spans="1:6">
      <c r="A182" s="527" t="s">
        <v>2842</v>
      </c>
      <c r="B182" s="528">
        <v>2011</v>
      </c>
      <c r="C182" s="528">
        <v>749</v>
      </c>
      <c r="D182" s="528">
        <v>1069</v>
      </c>
      <c r="E182" s="528">
        <v>569</v>
      </c>
      <c r="F182" s="528">
        <v>5790</v>
      </c>
    </row>
    <row r="183" spans="1:6">
      <c r="A183" s="527" t="s">
        <v>2843</v>
      </c>
      <c r="B183" s="528">
        <v>2011</v>
      </c>
      <c r="C183" s="528">
        <v>25326</v>
      </c>
      <c r="D183" s="528">
        <v>31905</v>
      </c>
      <c r="E183" s="528">
        <v>19983</v>
      </c>
      <c r="F183" s="528">
        <v>20815</v>
      </c>
    </row>
    <row r="184" spans="1:6">
      <c r="A184" s="527" t="s">
        <v>2844</v>
      </c>
      <c r="B184" s="528">
        <v>2011</v>
      </c>
      <c r="C184" s="528">
        <v>1086</v>
      </c>
      <c r="D184" s="528">
        <v>0</v>
      </c>
      <c r="E184" s="528">
        <v>4183</v>
      </c>
      <c r="F184" s="528">
        <v>3398</v>
      </c>
    </row>
    <row r="185" spans="1:6">
      <c r="A185" s="527" t="s">
        <v>2845</v>
      </c>
      <c r="B185" s="528">
        <v>2011</v>
      </c>
      <c r="C185" s="528">
        <v>27164</v>
      </c>
      <c r="D185" s="528">
        <v>13273</v>
      </c>
      <c r="E185" s="528">
        <v>25994</v>
      </c>
      <c r="F185" s="528">
        <v>13713</v>
      </c>
    </row>
    <row r="186" spans="1:6">
      <c r="A186" s="527" t="s">
        <v>2846</v>
      </c>
      <c r="B186" s="528">
        <v>2011</v>
      </c>
      <c r="C186" s="528">
        <v>725</v>
      </c>
      <c r="D186" s="528">
        <v>0</v>
      </c>
      <c r="E186" s="528">
        <v>19125</v>
      </c>
      <c r="F186" s="528">
        <v>4024</v>
      </c>
    </row>
    <row r="187" spans="1:6">
      <c r="A187" s="527" t="s">
        <v>2847</v>
      </c>
      <c r="B187" s="528">
        <v>2011</v>
      </c>
      <c r="C187" s="528">
        <v>28164</v>
      </c>
      <c r="D187" s="528">
        <v>21442</v>
      </c>
      <c r="E187" s="528">
        <v>5427</v>
      </c>
      <c r="F187" s="528">
        <v>20500</v>
      </c>
    </row>
    <row r="188" spans="1:6">
      <c r="A188" s="527" t="s">
        <v>2848</v>
      </c>
      <c r="B188" s="528">
        <v>2011</v>
      </c>
      <c r="C188" s="528">
        <v>70325</v>
      </c>
      <c r="D188" s="528">
        <v>72365</v>
      </c>
      <c r="E188" s="528">
        <v>27466</v>
      </c>
      <c r="F188" s="528">
        <v>20480</v>
      </c>
    </row>
    <row r="189" spans="1:6">
      <c r="A189" s="527" t="s">
        <v>2849</v>
      </c>
      <c r="B189" s="528">
        <v>2011</v>
      </c>
      <c r="C189" s="528">
        <v>32187</v>
      </c>
      <c r="D189" s="528">
        <v>26986</v>
      </c>
      <c r="E189" s="528">
        <v>32340</v>
      </c>
      <c r="F189" s="528">
        <v>19700</v>
      </c>
    </row>
    <row r="190" spans="1:6">
      <c r="A190" s="527" t="s">
        <v>2850</v>
      </c>
      <c r="B190" s="528">
        <v>2011</v>
      </c>
      <c r="C190" s="528">
        <v>20</v>
      </c>
      <c r="D190" s="528">
        <v>0</v>
      </c>
      <c r="E190" s="528">
        <v>134</v>
      </c>
      <c r="F190" s="528">
        <v>4179</v>
      </c>
    </row>
    <row r="191" spans="1:6">
      <c r="A191" s="527" t="s">
        <v>2851</v>
      </c>
      <c r="B191" s="528">
        <v>2011</v>
      </c>
      <c r="C191" s="528">
        <v>23081</v>
      </c>
      <c r="D191" s="528">
        <v>7371</v>
      </c>
      <c r="E191" s="528">
        <v>75725</v>
      </c>
      <c r="F191" s="528">
        <v>13693</v>
      </c>
    </row>
    <row r="192" spans="1:6">
      <c r="A192" s="527" t="s">
        <v>2852</v>
      </c>
      <c r="B192" s="528">
        <v>2011</v>
      </c>
      <c r="C192" s="528">
        <v>648</v>
      </c>
      <c r="D192" s="528">
        <v>35</v>
      </c>
      <c r="E192" s="528">
        <v>50597</v>
      </c>
      <c r="F192" s="528">
        <v>4040</v>
      </c>
    </row>
    <row r="193" spans="1:6">
      <c r="A193" s="527" t="s">
        <v>2853</v>
      </c>
      <c r="B193" s="528">
        <v>2011</v>
      </c>
      <c r="C193" s="528">
        <v>0</v>
      </c>
      <c r="D193" s="528">
        <v>1090</v>
      </c>
      <c r="E193" s="528">
        <v>0</v>
      </c>
      <c r="F193" s="528">
        <v>1693</v>
      </c>
    </row>
    <row r="194" spans="1:6">
      <c r="A194" s="527" t="s">
        <v>2854</v>
      </c>
      <c r="B194" s="528">
        <v>2011</v>
      </c>
      <c r="C194" s="528">
        <v>60773</v>
      </c>
      <c r="D194" s="528">
        <v>46898</v>
      </c>
      <c r="E194" s="528">
        <v>61958</v>
      </c>
      <c r="F194" s="528">
        <v>20339</v>
      </c>
    </row>
    <row r="195" spans="1:6">
      <c r="A195" s="527" t="s">
        <v>2855</v>
      </c>
      <c r="B195" s="528">
        <v>2011</v>
      </c>
      <c r="C195" s="528">
        <v>27997</v>
      </c>
      <c r="D195" s="528">
        <v>49712</v>
      </c>
      <c r="E195" s="528">
        <v>2932</v>
      </c>
      <c r="F195" s="528">
        <v>15438</v>
      </c>
    </row>
    <row r="196" spans="1:6">
      <c r="A196" s="527" t="s">
        <v>2856</v>
      </c>
      <c r="B196" s="528">
        <v>2011</v>
      </c>
      <c r="C196" s="528">
        <v>30465</v>
      </c>
      <c r="D196" s="528">
        <v>36464</v>
      </c>
      <c r="E196" s="528">
        <v>24872</v>
      </c>
      <c r="F196" s="528">
        <v>21529</v>
      </c>
    </row>
    <row r="197" spans="1:6">
      <c r="A197" s="527" t="s">
        <v>2857</v>
      </c>
      <c r="B197" s="528">
        <v>2011</v>
      </c>
      <c r="C197" s="528">
        <v>29712</v>
      </c>
      <c r="D197" s="528">
        <v>53843</v>
      </c>
      <c r="E197" s="528">
        <v>5084</v>
      </c>
      <c r="F197" s="528">
        <v>15797</v>
      </c>
    </row>
    <row r="198" spans="1:6">
      <c r="A198" s="527" t="s">
        <v>2858</v>
      </c>
      <c r="B198" s="528">
        <v>2011</v>
      </c>
      <c r="C198" s="528">
        <v>64055</v>
      </c>
      <c r="D198" s="528">
        <v>25731</v>
      </c>
      <c r="E198" s="528">
        <v>31686</v>
      </c>
      <c r="F198" s="528">
        <v>20228</v>
      </c>
    </row>
    <row r="199" spans="1:6">
      <c r="A199" s="527" t="s">
        <v>2859</v>
      </c>
      <c r="B199" s="528">
        <v>2011</v>
      </c>
      <c r="C199" s="528">
        <v>146442</v>
      </c>
      <c r="D199" s="528">
        <v>135750</v>
      </c>
      <c r="E199" s="528">
        <v>11508</v>
      </c>
      <c r="F199" s="528">
        <v>20850</v>
      </c>
    </row>
    <row r="200" spans="1:6">
      <c r="A200" s="527" t="s">
        <v>2860</v>
      </c>
      <c r="B200" s="528">
        <v>2011</v>
      </c>
      <c r="C200" s="528">
        <v>763</v>
      </c>
      <c r="D200" s="528">
        <v>0</v>
      </c>
      <c r="E200" s="528">
        <v>13077</v>
      </c>
      <c r="F200" s="528">
        <v>3200</v>
      </c>
    </row>
    <row r="201" spans="1:6">
      <c r="A201" s="527" t="s">
        <v>2861</v>
      </c>
      <c r="B201" s="528">
        <v>2011</v>
      </c>
      <c r="C201" s="528">
        <v>71630</v>
      </c>
      <c r="D201" s="528">
        <v>58326</v>
      </c>
      <c r="E201" s="528">
        <v>27387</v>
      </c>
      <c r="F201" s="528">
        <v>15627</v>
      </c>
    </row>
    <row r="202" spans="1:6">
      <c r="A202" s="527" t="s">
        <v>2862</v>
      </c>
      <c r="B202" s="528">
        <v>2011</v>
      </c>
      <c r="C202" s="528">
        <v>2158</v>
      </c>
      <c r="D202" s="528">
        <v>1072</v>
      </c>
      <c r="E202" s="528">
        <v>17791</v>
      </c>
      <c r="F202" s="528">
        <v>18990</v>
      </c>
    </row>
    <row r="203" spans="1:6">
      <c r="A203" s="527" t="s">
        <v>2863</v>
      </c>
      <c r="B203" s="528">
        <v>2011</v>
      </c>
      <c r="C203" s="528">
        <v>234</v>
      </c>
      <c r="D203" s="528">
        <v>12</v>
      </c>
      <c r="E203" s="528">
        <v>10808</v>
      </c>
      <c r="F203" s="528">
        <v>4075</v>
      </c>
    </row>
    <row r="204" spans="1:6">
      <c r="A204" s="527" t="s">
        <v>2864</v>
      </c>
      <c r="B204" s="528">
        <v>2011</v>
      </c>
      <c r="C204" s="528">
        <v>16894</v>
      </c>
      <c r="D204" s="528">
        <v>12489</v>
      </c>
      <c r="E204" s="528">
        <v>15969</v>
      </c>
      <c r="F204" s="528">
        <v>20502</v>
      </c>
    </row>
    <row r="205" spans="1:6">
      <c r="A205" s="527" t="s">
        <v>2865</v>
      </c>
      <c r="B205" s="528">
        <v>2011</v>
      </c>
      <c r="C205" s="528">
        <v>20</v>
      </c>
      <c r="D205" s="528">
        <v>0</v>
      </c>
      <c r="E205" s="528">
        <v>3748</v>
      </c>
      <c r="F205" s="528">
        <v>19771</v>
      </c>
    </row>
    <row r="206" spans="1:6">
      <c r="A206" s="527" t="s">
        <v>2866</v>
      </c>
      <c r="B206" s="528">
        <v>2011</v>
      </c>
      <c r="C206" s="528">
        <v>3357</v>
      </c>
      <c r="D206" s="528">
        <v>4701</v>
      </c>
      <c r="E206" s="528">
        <v>335</v>
      </c>
      <c r="F206" s="528">
        <v>13305</v>
      </c>
    </row>
    <row r="207" spans="1:6">
      <c r="A207" s="527" t="s">
        <v>2867</v>
      </c>
      <c r="B207" s="528">
        <v>2011</v>
      </c>
      <c r="C207" s="528">
        <v>5787</v>
      </c>
      <c r="D207" s="528">
        <v>5623</v>
      </c>
      <c r="E207" s="528">
        <v>5414</v>
      </c>
      <c r="F207" s="528">
        <v>12601</v>
      </c>
    </row>
    <row r="208" spans="1:6">
      <c r="A208" s="527" t="s">
        <v>2868</v>
      </c>
      <c r="B208" s="528">
        <v>2011</v>
      </c>
      <c r="C208" s="528">
        <v>4592</v>
      </c>
      <c r="D208" s="528">
        <v>3266</v>
      </c>
      <c r="E208" s="528">
        <v>5908</v>
      </c>
      <c r="F208" s="528">
        <v>9555</v>
      </c>
    </row>
    <row r="209" spans="1:6">
      <c r="A209" s="527" t="s">
        <v>2869</v>
      </c>
      <c r="B209" s="528">
        <v>2011</v>
      </c>
      <c r="C209" s="528">
        <v>5457</v>
      </c>
      <c r="D209" s="528">
        <v>1684</v>
      </c>
      <c r="E209" s="528">
        <v>32199</v>
      </c>
      <c r="F209" s="528">
        <v>11000</v>
      </c>
    </row>
    <row r="210" spans="1:6">
      <c r="A210" s="527" t="s">
        <v>2870</v>
      </c>
      <c r="B210" s="528">
        <v>2011</v>
      </c>
      <c r="C210" s="528">
        <v>24640</v>
      </c>
      <c r="D210" s="528">
        <v>33076</v>
      </c>
      <c r="E210" s="528">
        <v>2741</v>
      </c>
      <c r="F210" s="528">
        <v>20119</v>
      </c>
    </row>
    <row r="211" spans="1:6">
      <c r="A211" s="527" t="s">
        <v>2871</v>
      </c>
      <c r="B211" s="528">
        <v>2011</v>
      </c>
      <c r="C211" s="528">
        <v>29752</v>
      </c>
      <c r="D211" s="528">
        <v>49737</v>
      </c>
      <c r="E211" s="528">
        <v>3930</v>
      </c>
      <c r="F211" s="528">
        <v>20185</v>
      </c>
    </row>
    <row r="212" spans="1:6">
      <c r="A212" s="527" t="s">
        <v>2872</v>
      </c>
      <c r="B212" s="528">
        <v>2011</v>
      </c>
      <c r="C212" s="528">
        <v>0</v>
      </c>
      <c r="D212" s="528">
        <v>1731</v>
      </c>
      <c r="E212" s="528">
        <v>0</v>
      </c>
      <c r="F212" s="528">
        <v>1447</v>
      </c>
    </row>
    <row r="213" spans="1:6">
      <c r="A213" s="527" t="s">
        <v>2873</v>
      </c>
      <c r="B213" s="528">
        <v>2011</v>
      </c>
      <c r="C213" s="528">
        <v>4948</v>
      </c>
      <c r="D213" s="528">
        <v>4440</v>
      </c>
      <c r="E213" s="528">
        <v>13011</v>
      </c>
      <c r="F213" s="528">
        <v>12760</v>
      </c>
    </row>
    <row r="214" spans="1:6">
      <c r="A214" s="527" t="s">
        <v>2874</v>
      </c>
      <c r="B214" s="528">
        <v>2011</v>
      </c>
      <c r="C214" s="528">
        <v>4990</v>
      </c>
      <c r="D214" s="528">
        <v>3841</v>
      </c>
      <c r="E214" s="528">
        <v>66074</v>
      </c>
      <c r="F214" s="528">
        <v>11017</v>
      </c>
    </row>
    <row r="215" spans="1:6">
      <c r="A215" s="527" t="s">
        <v>2875</v>
      </c>
      <c r="B215" s="528">
        <v>2011</v>
      </c>
      <c r="C215" s="528">
        <v>72660</v>
      </c>
      <c r="D215" s="528">
        <v>137599</v>
      </c>
      <c r="E215" s="528">
        <v>21724</v>
      </c>
      <c r="F215" s="528">
        <v>21700</v>
      </c>
    </row>
    <row r="216" spans="1:6">
      <c r="A216" s="527" t="s">
        <v>2876</v>
      </c>
      <c r="B216" s="528">
        <v>2011</v>
      </c>
      <c r="C216" s="528">
        <v>13258</v>
      </c>
      <c r="D216" s="528">
        <v>7300</v>
      </c>
      <c r="E216" s="528">
        <v>20603</v>
      </c>
      <c r="F216" s="528">
        <v>20225</v>
      </c>
    </row>
    <row r="217" spans="1:6">
      <c r="A217" s="527" t="s">
        <v>2877</v>
      </c>
      <c r="B217" s="528">
        <v>2011</v>
      </c>
      <c r="C217" s="528">
        <v>4281</v>
      </c>
      <c r="D217" s="528">
        <v>4363</v>
      </c>
      <c r="E217" s="528">
        <v>3307</v>
      </c>
      <c r="F217" s="528">
        <v>13000</v>
      </c>
    </row>
    <row r="218" spans="1:6">
      <c r="A218" s="527" t="s">
        <v>2878</v>
      </c>
      <c r="B218" s="528">
        <v>2011</v>
      </c>
      <c r="C218" s="528">
        <v>0</v>
      </c>
      <c r="D218" s="528">
        <v>1699</v>
      </c>
      <c r="E218" s="528">
        <v>0</v>
      </c>
      <c r="F218" s="528">
        <v>1628</v>
      </c>
    </row>
    <row r="219" spans="1:6">
      <c r="A219" s="527" t="s">
        <v>2879</v>
      </c>
      <c r="B219" s="528">
        <v>2011</v>
      </c>
      <c r="C219" s="528">
        <v>7868</v>
      </c>
      <c r="D219" s="528">
        <v>5239</v>
      </c>
      <c r="E219" s="528">
        <v>34829</v>
      </c>
      <c r="F219" s="528">
        <v>13920</v>
      </c>
    </row>
    <row r="220" spans="1:6">
      <c r="A220" s="527" t="s">
        <v>2880</v>
      </c>
      <c r="B220" s="528">
        <v>2011</v>
      </c>
      <c r="C220" s="528">
        <v>5372</v>
      </c>
      <c r="D220" s="528">
        <v>2687</v>
      </c>
      <c r="E220" s="528">
        <v>55038</v>
      </c>
      <c r="F220" s="528">
        <v>14120</v>
      </c>
    </row>
    <row r="221" spans="1:6">
      <c r="A221" s="527" t="s">
        <v>2881</v>
      </c>
      <c r="B221" s="528">
        <v>2011</v>
      </c>
      <c r="C221" s="528">
        <v>48109</v>
      </c>
      <c r="D221" s="528">
        <v>87514</v>
      </c>
      <c r="E221" s="528">
        <v>7542</v>
      </c>
      <c r="F221" s="528">
        <v>18728</v>
      </c>
    </row>
    <row r="222" spans="1:6">
      <c r="A222" s="527" t="s">
        <v>2882</v>
      </c>
      <c r="B222" s="528">
        <v>2011</v>
      </c>
      <c r="C222" s="528">
        <v>591</v>
      </c>
      <c r="D222" s="528">
        <v>339</v>
      </c>
      <c r="E222" s="528">
        <v>49</v>
      </c>
      <c r="F222" s="528">
        <v>8118</v>
      </c>
    </row>
    <row r="223" spans="1:6">
      <c r="A223" s="527" t="s">
        <v>2883</v>
      </c>
      <c r="B223" s="528">
        <v>2011</v>
      </c>
      <c r="C223" s="528">
        <v>1251</v>
      </c>
      <c r="D223" s="528">
        <v>3943</v>
      </c>
      <c r="E223" s="528">
        <v>60</v>
      </c>
      <c r="F223" s="528">
        <v>8362</v>
      </c>
    </row>
    <row r="224" spans="1:6">
      <c r="A224" s="527" t="s">
        <v>2884</v>
      </c>
      <c r="B224" s="528">
        <v>2011</v>
      </c>
      <c r="C224" s="528">
        <v>1449</v>
      </c>
      <c r="D224" s="528">
        <v>0</v>
      </c>
      <c r="E224" s="528">
        <v>638</v>
      </c>
      <c r="F224" s="528">
        <v>13540</v>
      </c>
    </row>
    <row r="225" spans="1:6">
      <c r="A225" s="527" t="s">
        <v>2885</v>
      </c>
      <c r="B225" s="528">
        <v>2011</v>
      </c>
      <c r="C225" s="528">
        <v>2842</v>
      </c>
      <c r="D225" s="528">
        <v>842</v>
      </c>
      <c r="E225" s="528">
        <v>11154</v>
      </c>
      <c r="F225" s="528">
        <v>8310</v>
      </c>
    </row>
    <row r="226" spans="1:6">
      <c r="A226" s="527" t="s">
        <v>2886</v>
      </c>
      <c r="B226" s="528">
        <v>2011</v>
      </c>
      <c r="C226" s="528">
        <v>625</v>
      </c>
      <c r="D226" s="528">
        <v>1167</v>
      </c>
      <c r="E226" s="528">
        <v>2890</v>
      </c>
      <c r="F226" s="528">
        <v>11428</v>
      </c>
    </row>
    <row r="227" spans="1:6">
      <c r="A227" s="527" t="s">
        <v>2887</v>
      </c>
      <c r="B227" s="528">
        <v>2011</v>
      </c>
      <c r="C227" s="528">
        <v>874</v>
      </c>
      <c r="D227" s="528">
        <v>0</v>
      </c>
      <c r="E227" s="528">
        <v>32997</v>
      </c>
      <c r="F227" s="528">
        <v>3324</v>
      </c>
    </row>
    <row r="228" spans="1:6">
      <c r="A228" s="527" t="s">
        <v>2888</v>
      </c>
      <c r="B228" s="528">
        <v>2011</v>
      </c>
      <c r="C228" s="528">
        <v>1763</v>
      </c>
      <c r="D228" s="528">
        <v>0</v>
      </c>
      <c r="E228" s="528">
        <v>4695</v>
      </c>
      <c r="F228" s="528">
        <v>5794</v>
      </c>
    </row>
    <row r="229" spans="1:6">
      <c r="A229" s="527" t="s">
        <v>2889</v>
      </c>
      <c r="B229" s="528">
        <v>2011</v>
      </c>
      <c r="C229" s="528">
        <v>9585</v>
      </c>
      <c r="D229" s="528">
        <v>6364</v>
      </c>
      <c r="E229" s="528">
        <v>64451</v>
      </c>
      <c r="F229" s="528">
        <v>11250</v>
      </c>
    </row>
    <row r="230" spans="1:6">
      <c r="A230" s="527" t="s">
        <v>2890</v>
      </c>
      <c r="B230" s="528">
        <v>2011</v>
      </c>
      <c r="C230" s="528">
        <v>1105</v>
      </c>
      <c r="D230" s="528">
        <v>611</v>
      </c>
      <c r="E230" s="528">
        <v>5660</v>
      </c>
      <c r="F230" s="528">
        <v>11425</v>
      </c>
    </row>
    <row r="231" spans="1:6">
      <c r="A231" s="527" t="s">
        <v>2891</v>
      </c>
      <c r="B231" s="528">
        <v>2011</v>
      </c>
      <c r="C231" s="528">
        <v>1101</v>
      </c>
      <c r="D231" s="528">
        <v>7526</v>
      </c>
      <c r="E231" s="528">
        <v>12787</v>
      </c>
      <c r="F231" s="528">
        <v>8400</v>
      </c>
    </row>
    <row r="232" spans="1:6">
      <c r="A232" s="527" t="s">
        <v>2892</v>
      </c>
      <c r="B232" s="528">
        <v>2011</v>
      </c>
      <c r="C232" s="528">
        <v>56630</v>
      </c>
      <c r="D232" s="528">
        <v>71892</v>
      </c>
      <c r="E232" s="528">
        <v>7260</v>
      </c>
      <c r="F232" s="528">
        <v>20298</v>
      </c>
    </row>
    <row r="233" spans="1:6">
      <c r="A233" s="527" t="s">
        <v>2893</v>
      </c>
      <c r="B233" s="528">
        <v>2011</v>
      </c>
      <c r="C233" s="528">
        <v>11846</v>
      </c>
      <c r="D233" s="528">
        <v>1647</v>
      </c>
      <c r="E233" s="528">
        <v>14442</v>
      </c>
      <c r="F233" s="528">
        <v>14547</v>
      </c>
    </row>
    <row r="234" spans="1:6">
      <c r="A234" s="527" t="s">
        <v>2894</v>
      </c>
      <c r="B234" s="528">
        <v>2011</v>
      </c>
      <c r="C234" s="528">
        <v>25413</v>
      </c>
      <c r="D234" s="528">
        <v>22417</v>
      </c>
      <c r="E234" s="528">
        <v>13654</v>
      </c>
      <c r="F234" s="528">
        <v>13249</v>
      </c>
    </row>
    <row r="235" spans="1:6">
      <c r="A235" s="527" t="s">
        <v>2895</v>
      </c>
      <c r="B235" s="528">
        <v>2011</v>
      </c>
      <c r="C235" s="528">
        <v>78667</v>
      </c>
      <c r="D235" s="528">
        <v>87441</v>
      </c>
      <c r="E235" s="528">
        <v>55720</v>
      </c>
      <c r="F235" s="528">
        <v>20835</v>
      </c>
    </row>
    <row r="236" spans="1:6">
      <c r="A236" s="527" t="s">
        <v>2896</v>
      </c>
      <c r="B236" s="528">
        <v>2011</v>
      </c>
      <c r="C236" s="528">
        <v>2248</v>
      </c>
      <c r="D236" s="528">
        <v>520</v>
      </c>
      <c r="E236" s="528">
        <v>1105</v>
      </c>
      <c r="F236" s="528">
        <v>13092</v>
      </c>
    </row>
    <row r="237" spans="1:6">
      <c r="A237" s="527" t="s">
        <v>2897</v>
      </c>
      <c r="B237" s="528">
        <v>2011</v>
      </c>
      <c r="C237" s="528">
        <v>48522</v>
      </c>
      <c r="D237" s="528">
        <v>38308</v>
      </c>
      <c r="E237" s="528">
        <v>2810</v>
      </c>
      <c r="F237" s="528">
        <v>19353</v>
      </c>
    </row>
    <row r="238" spans="1:6">
      <c r="A238" s="527" t="s">
        <v>2898</v>
      </c>
      <c r="B238" s="528">
        <v>2011</v>
      </c>
      <c r="C238" s="528">
        <v>53984</v>
      </c>
      <c r="D238" s="528">
        <v>30897</v>
      </c>
      <c r="E238" s="528">
        <v>11797</v>
      </c>
      <c r="F238" s="528">
        <v>19600</v>
      </c>
    </row>
    <row r="239" spans="1:6">
      <c r="A239" s="527" t="s">
        <v>2899</v>
      </c>
      <c r="B239" s="528">
        <v>2011</v>
      </c>
      <c r="C239" s="528">
        <v>4439</v>
      </c>
      <c r="D239" s="528">
        <v>1570</v>
      </c>
      <c r="E239" s="528">
        <v>37654</v>
      </c>
      <c r="F239" s="528">
        <v>10188</v>
      </c>
    </row>
    <row r="240" spans="1:6">
      <c r="A240" s="527" t="s">
        <v>2900</v>
      </c>
      <c r="B240" s="528">
        <v>2011</v>
      </c>
      <c r="C240" s="528">
        <v>15100</v>
      </c>
      <c r="D240" s="528">
        <v>13122</v>
      </c>
      <c r="E240" s="528">
        <v>2692</v>
      </c>
      <c r="F240" s="528">
        <v>18613</v>
      </c>
    </row>
    <row r="241" spans="1:6">
      <c r="A241" s="527" t="s">
        <v>2901</v>
      </c>
      <c r="B241" s="528">
        <v>2011</v>
      </c>
      <c r="C241" s="528">
        <v>237</v>
      </c>
      <c r="D241" s="528">
        <v>0</v>
      </c>
      <c r="E241" s="528">
        <v>2220</v>
      </c>
      <c r="F241" s="528">
        <v>3760</v>
      </c>
    </row>
    <row r="242" spans="1:6">
      <c r="A242" s="527" t="s">
        <v>2902</v>
      </c>
      <c r="B242" s="528">
        <v>2011</v>
      </c>
      <c r="C242" s="528">
        <v>57986</v>
      </c>
      <c r="D242" s="528">
        <v>102385</v>
      </c>
      <c r="E242" s="528">
        <v>5722</v>
      </c>
      <c r="F242" s="528">
        <v>20444</v>
      </c>
    </row>
    <row r="243" spans="1:6">
      <c r="A243" s="527" t="s">
        <v>2903</v>
      </c>
      <c r="B243" s="528">
        <v>2011</v>
      </c>
      <c r="C243" s="528">
        <v>18162</v>
      </c>
      <c r="D243" s="528">
        <v>10146</v>
      </c>
      <c r="E243" s="528">
        <v>10630</v>
      </c>
      <c r="F243" s="528">
        <v>15858</v>
      </c>
    </row>
    <row r="244" spans="1:6">
      <c r="A244" s="527" t="s">
        <v>2904</v>
      </c>
      <c r="B244" s="528">
        <v>2011</v>
      </c>
      <c r="C244" s="528">
        <v>2047</v>
      </c>
      <c r="D244" s="528">
        <v>2772</v>
      </c>
      <c r="E244" s="528">
        <v>690</v>
      </c>
      <c r="F244" s="528">
        <v>5900</v>
      </c>
    </row>
    <row r="245" spans="1:6">
      <c r="A245" s="527" t="s">
        <v>2905</v>
      </c>
      <c r="B245" s="528">
        <v>2011</v>
      </c>
      <c r="C245" s="528">
        <v>5216</v>
      </c>
      <c r="D245" s="528">
        <v>3057</v>
      </c>
      <c r="E245" s="528">
        <v>29945</v>
      </c>
      <c r="F245" s="528">
        <v>9789</v>
      </c>
    </row>
    <row r="246" spans="1:6">
      <c r="A246" s="527" t="s">
        <v>2906</v>
      </c>
      <c r="B246" s="528">
        <v>2011</v>
      </c>
      <c r="C246" s="528">
        <v>1010</v>
      </c>
      <c r="D246" s="528">
        <v>886</v>
      </c>
      <c r="E246" s="528">
        <v>8026</v>
      </c>
      <c r="F246" s="528">
        <v>20250</v>
      </c>
    </row>
    <row r="247" spans="1:6">
      <c r="A247" s="527" t="s">
        <v>2907</v>
      </c>
      <c r="B247" s="528">
        <v>2011</v>
      </c>
      <c r="C247" s="528">
        <v>6362</v>
      </c>
      <c r="D247" s="528">
        <v>1717</v>
      </c>
      <c r="E247" s="528">
        <v>36839</v>
      </c>
      <c r="F247" s="528">
        <v>9560</v>
      </c>
    </row>
    <row r="248" spans="1:6">
      <c r="A248" s="527" t="s">
        <v>2908</v>
      </c>
      <c r="B248" s="528">
        <v>2011</v>
      </c>
      <c r="C248" s="528">
        <v>7138</v>
      </c>
      <c r="D248" s="528">
        <v>10662</v>
      </c>
      <c r="E248" s="528">
        <v>3477</v>
      </c>
      <c r="F248" s="528">
        <v>17217</v>
      </c>
    </row>
    <row r="249" spans="1:6">
      <c r="A249" s="527" t="s">
        <v>2909</v>
      </c>
      <c r="B249" s="528">
        <v>2011</v>
      </c>
      <c r="C249" s="528">
        <v>2519</v>
      </c>
      <c r="D249" s="528">
        <v>2195</v>
      </c>
      <c r="E249" s="528">
        <v>4807</v>
      </c>
      <c r="F249" s="528">
        <v>13630</v>
      </c>
    </row>
    <row r="250" spans="1:6">
      <c r="A250" s="527" t="s">
        <v>2910</v>
      </c>
      <c r="B250" s="528">
        <v>2011</v>
      </c>
      <c r="C250" s="528">
        <v>76850</v>
      </c>
      <c r="D250" s="528">
        <v>12682</v>
      </c>
      <c r="E250" s="528">
        <v>37397</v>
      </c>
      <c r="F250" s="528">
        <v>17955</v>
      </c>
    </row>
    <row r="251" spans="1:6">
      <c r="A251" s="527" t="s">
        <v>2911</v>
      </c>
      <c r="B251" s="528">
        <v>2011</v>
      </c>
      <c r="C251" s="528">
        <v>124269</v>
      </c>
      <c r="D251" s="528">
        <v>73922</v>
      </c>
      <c r="E251" s="528">
        <v>2609</v>
      </c>
      <c r="F251" s="528">
        <v>20100</v>
      </c>
    </row>
    <row r="252" spans="1:6">
      <c r="A252" s="527" t="s">
        <v>2912</v>
      </c>
      <c r="B252" s="528">
        <v>2011</v>
      </c>
      <c r="C252" s="528">
        <v>40848</v>
      </c>
      <c r="D252" s="528">
        <v>70212</v>
      </c>
      <c r="E252" s="528">
        <v>24283</v>
      </c>
      <c r="F252" s="528">
        <v>15260</v>
      </c>
    </row>
    <row r="253" spans="1:6">
      <c r="A253" s="527" t="s">
        <v>2913</v>
      </c>
      <c r="B253" s="528">
        <v>2011</v>
      </c>
      <c r="C253" s="528">
        <v>2257</v>
      </c>
      <c r="D253" s="528">
        <v>120</v>
      </c>
      <c r="E253" s="528">
        <v>94348</v>
      </c>
      <c r="F253" s="528">
        <v>4095</v>
      </c>
    </row>
    <row r="254" spans="1:6">
      <c r="A254" s="527" t="s">
        <v>2914</v>
      </c>
      <c r="B254" s="528">
        <v>2011</v>
      </c>
      <c r="C254" s="528">
        <v>6224</v>
      </c>
      <c r="D254" s="528">
        <v>8231</v>
      </c>
      <c r="E254" s="528">
        <v>29722</v>
      </c>
      <c r="F254" s="528">
        <v>13520</v>
      </c>
    </row>
    <row r="255" spans="1:6">
      <c r="A255" s="527" t="s">
        <v>2915</v>
      </c>
      <c r="B255" s="528">
        <v>2011</v>
      </c>
      <c r="C255" s="528">
        <v>1757</v>
      </c>
      <c r="D255" s="528">
        <v>0</v>
      </c>
      <c r="E255" s="528">
        <v>37318</v>
      </c>
      <c r="F255" s="528">
        <v>3793</v>
      </c>
    </row>
    <row r="256" spans="1:6">
      <c r="A256" s="527" t="s">
        <v>2916</v>
      </c>
      <c r="B256" s="528">
        <v>2011</v>
      </c>
      <c r="C256" s="528">
        <v>16453</v>
      </c>
      <c r="D256" s="528">
        <v>10814</v>
      </c>
      <c r="E256" s="528">
        <v>35371</v>
      </c>
      <c r="F256" s="528">
        <v>12100</v>
      </c>
    </row>
    <row r="257" spans="1:6">
      <c r="A257" s="527" t="s">
        <v>2917</v>
      </c>
      <c r="B257" s="528">
        <v>2011</v>
      </c>
      <c r="C257" s="528">
        <v>1867</v>
      </c>
      <c r="D257" s="528">
        <v>12</v>
      </c>
      <c r="E257" s="528">
        <v>0</v>
      </c>
      <c r="F257" s="528">
        <v>20970</v>
      </c>
    </row>
    <row r="258" spans="1:6">
      <c r="A258" s="527" t="s">
        <v>2918</v>
      </c>
      <c r="B258" s="528">
        <v>2011</v>
      </c>
      <c r="C258" s="528">
        <v>43843</v>
      </c>
      <c r="D258" s="528">
        <v>6182</v>
      </c>
      <c r="E258" s="528">
        <v>28316</v>
      </c>
      <c r="F258" s="528">
        <v>14050</v>
      </c>
    </row>
    <row r="259" spans="1:6">
      <c r="A259" s="527" t="s">
        <v>2919</v>
      </c>
      <c r="B259" s="528">
        <v>2011</v>
      </c>
      <c r="C259" s="528">
        <v>676</v>
      </c>
      <c r="D259" s="528">
        <v>0</v>
      </c>
      <c r="E259" s="528">
        <v>20900</v>
      </c>
      <c r="F259" s="528">
        <v>5425</v>
      </c>
    </row>
    <row r="260" spans="1:6">
      <c r="A260" s="527" t="s">
        <v>2920</v>
      </c>
      <c r="B260" s="528">
        <v>2011</v>
      </c>
      <c r="C260" s="528">
        <v>14245</v>
      </c>
      <c r="D260" s="528">
        <v>18028</v>
      </c>
      <c r="E260" s="528">
        <v>16345</v>
      </c>
      <c r="F260" s="528">
        <v>13065</v>
      </c>
    </row>
    <row r="261" spans="1:6">
      <c r="A261" s="527" t="s">
        <v>2921</v>
      </c>
      <c r="B261" s="528">
        <v>2011</v>
      </c>
      <c r="C261" s="528">
        <v>4990</v>
      </c>
      <c r="D261" s="528">
        <v>3175</v>
      </c>
      <c r="E261" s="528">
        <v>44491</v>
      </c>
      <c r="F261" s="528">
        <v>9450</v>
      </c>
    </row>
    <row r="262" spans="1:6">
      <c r="A262" s="527" t="s">
        <v>2922</v>
      </c>
      <c r="B262" s="528">
        <v>2011</v>
      </c>
      <c r="C262" s="528">
        <v>3458</v>
      </c>
      <c r="D262" s="528">
        <v>957</v>
      </c>
      <c r="E262" s="528">
        <v>19662</v>
      </c>
      <c r="F262" s="528">
        <v>11100</v>
      </c>
    </row>
    <row r="263" spans="1:6">
      <c r="A263" s="527" t="s">
        <v>2923</v>
      </c>
      <c r="B263" s="528">
        <v>2011</v>
      </c>
      <c r="C263" s="528">
        <v>1791</v>
      </c>
      <c r="D263" s="528">
        <v>0</v>
      </c>
      <c r="E263" s="528">
        <v>35568</v>
      </c>
      <c r="F263" s="528">
        <v>4280</v>
      </c>
    </row>
    <row r="264" spans="1:6">
      <c r="A264" s="527" t="s">
        <v>2924</v>
      </c>
      <c r="B264" s="528">
        <v>2011</v>
      </c>
      <c r="C264" s="528">
        <v>1884</v>
      </c>
      <c r="D264" s="528">
        <v>0</v>
      </c>
      <c r="E264" s="528">
        <v>5414</v>
      </c>
      <c r="F264" s="528">
        <v>8256</v>
      </c>
    </row>
    <row r="265" spans="1:6">
      <c r="A265" s="527" t="s">
        <v>2925</v>
      </c>
      <c r="B265" s="528">
        <v>2011</v>
      </c>
      <c r="C265" s="528">
        <v>20282</v>
      </c>
      <c r="D265" s="528">
        <v>15608</v>
      </c>
      <c r="E265" s="528">
        <v>28525</v>
      </c>
      <c r="F265" s="528">
        <v>19560</v>
      </c>
    </row>
    <row r="266" spans="1:6">
      <c r="A266" s="527" t="s">
        <v>2926</v>
      </c>
      <c r="B266" s="528">
        <v>2011</v>
      </c>
      <c r="C266" s="528">
        <v>38008</v>
      </c>
      <c r="D266" s="528">
        <v>64891</v>
      </c>
      <c r="E266" s="528">
        <v>4679</v>
      </c>
      <c r="F266" s="528">
        <v>20190</v>
      </c>
    </row>
    <row r="267" spans="1:6">
      <c r="A267" s="527" t="s">
        <v>2927</v>
      </c>
      <c r="B267" s="528">
        <v>2011</v>
      </c>
      <c r="C267" s="528">
        <v>86344</v>
      </c>
      <c r="D267" s="528">
        <v>55682</v>
      </c>
      <c r="E267" s="528">
        <v>718</v>
      </c>
      <c r="F267" s="528">
        <v>14809</v>
      </c>
    </row>
    <row r="268" spans="1:6">
      <c r="A268" s="527" t="s">
        <v>2928</v>
      </c>
      <c r="B268" s="528">
        <v>2011</v>
      </c>
      <c r="C268" s="528">
        <v>1025</v>
      </c>
      <c r="D268" s="528">
        <v>1563</v>
      </c>
      <c r="E268" s="528">
        <v>1605</v>
      </c>
      <c r="F268" s="528">
        <v>5835</v>
      </c>
    </row>
    <row r="269" spans="1:6">
      <c r="A269" s="527" t="s">
        <v>2929</v>
      </c>
      <c r="B269" s="528">
        <v>2011</v>
      </c>
      <c r="C269" s="528">
        <v>9462</v>
      </c>
      <c r="D269" s="528">
        <v>7639</v>
      </c>
      <c r="E269" s="528">
        <v>14286</v>
      </c>
      <c r="F269" s="528">
        <v>10309</v>
      </c>
    </row>
    <row r="270" spans="1:6">
      <c r="A270" s="527" t="s">
        <v>2930</v>
      </c>
      <c r="B270" s="528">
        <v>2011</v>
      </c>
      <c r="C270" s="528">
        <v>3476</v>
      </c>
      <c r="D270" s="528">
        <v>0</v>
      </c>
      <c r="E270" s="528">
        <v>29810</v>
      </c>
      <c r="F270" s="528">
        <v>4675</v>
      </c>
    </row>
    <row r="271" spans="1:6">
      <c r="A271" s="527" t="s">
        <v>2931</v>
      </c>
      <c r="B271" s="528">
        <v>2011</v>
      </c>
      <c r="C271" s="528">
        <v>41866</v>
      </c>
      <c r="D271" s="528">
        <v>10309</v>
      </c>
      <c r="E271" s="528">
        <v>10602</v>
      </c>
      <c r="F271" s="528">
        <v>19300</v>
      </c>
    </row>
    <row r="272" spans="1:6">
      <c r="A272" s="527" t="s">
        <v>2932</v>
      </c>
      <c r="B272" s="528">
        <v>2011</v>
      </c>
      <c r="C272" s="528">
        <v>76932</v>
      </c>
      <c r="D272" s="528">
        <v>22258</v>
      </c>
      <c r="E272" s="528">
        <v>15157</v>
      </c>
      <c r="F272" s="528">
        <v>20940</v>
      </c>
    </row>
    <row r="273" spans="1:6">
      <c r="A273" s="527" t="s">
        <v>2933</v>
      </c>
      <c r="B273" s="528">
        <v>2011</v>
      </c>
      <c r="C273" s="528">
        <v>90470</v>
      </c>
      <c r="D273" s="528">
        <v>146519</v>
      </c>
      <c r="E273" s="528">
        <v>26828</v>
      </c>
      <c r="F273" s="528">
        <v>21074</v>
      </c>
    </row>
    <row r="274" spans="1:6">
      <c r="A274" s="527" t="s">
        <v>2934</v>
      </c>
      <c r="B274" s="528">
        <v>2011</v>
      </c>
      <c r="C274" s="528">
        <v>5491</v>
      </c>
      <c r="D274" s="528">
        <v>3647</v>
      </c>
      <c r="E274" s="528">
        <v>7601</v>
      </c>
      <c r="F274" s="528">
        <v>12900</v>
      </c>
    </row>
    <row r="275" spans="1:6">
      <c r="A275" s="527" t="s">
        <v>2935</v>
      </c>
      <c r="B275" s="528">
        <v>2011</v>
      </c>
      <c r="C275" s="528">
        <v>1422</v>
      </c>
      <c r="D275" s="528">
        <v>1541</v>
      </c>
      <c r="E275" s="528">
        <v>15869</v>
      </c>
      <c r="F275" s="528">
        <v>15360</v>
      </c>
    </row>
    <row r="276" spans="1:6">
      <c r="A276" s="527" t="s">
        <v>2936</v>
      </c>
      <c r="B276" s="528">
        <v>2011</v>
      </c>
      <c r="C276" s="528">
        <v>3167</v>
      </c>
      <c r="D276" s="528">
        <v>0</v>
      </c>
      <c r="E276" s="528">
        <v>39033</v>
      </c>
      <c r="F276" s="528">
        <v>9350</v>
      </c>
    </row>
    <row r="277" spans="1:6">
      <c r="A277" s="527" t="s">
        <v>2937</v>
      </c>
      <c r="B277" s="528">
        <v>2011</v>
      </c>
      <c r="C277" s="528">
        <v>2227</v>
      </c>
      <c r="D277" s="528">
        <v>454</v>
      </c>
      <c r="E277" s="528">
        <v>22518</v>
      </c>
      <c r="F277" s="528">
        <v>3467</v>
      </c>
    </row>
    <row r="278" spans="1:6">
      <c r="A278" s="527" t="s">
        <v>2938</v>
      </c>
      <c r="B278" s="528">
        <v>2011</v>
      </c>
      <c r="C278" s="528">
        <v>60</v>
      </c>
      <c r="D278" s="528">
        <v>4550</v>
      </c>
      <c r="E278" s="528">
        <v>27</v>
      </c>
      <c r="F278" s="528">
        <v>6453</v>
      </c>
    </row>
    <row r="279" spans="1:6">
      <c r="A279" s="527" t="s">
        <v>2939</v>
      </c>
      <c r="B279" s="528">
        <v>2011</v>
      </c>
      <c r="C279" s="528">
        <v>7485</v>
      </c>
      <c r="D279" s="528">
        <v>2441</v>
      </c>
      <c r="E279" s="528">
        <v>7320</v>
      </c>
      <c r="F279" s="528">
        <v>14430</v>
      </c>
    </row>
    <row r="280" spans="1:6">
      <c r="A280" s="527" t="s">
        <v>2940</v>
      </c>
      <c r="B280" s="528">
        <v>2011</v>
      </c>
      <c r="C280" s="528">
        <v>0</v>
      </c>
      <c r="D280" s="528">
        <v>4</v>
      </c>
      <c r="E280" s="528">
        <v>0</v>
      </c>
      <c r="F280" s="528">
        <v>13639</v>
      </c>
    </row>
    <row r="281" spans="1:6">
      <c r="A281" s="527" t="s">
        <v>2941</v>
      </c>
      <c r="B281" s="528">
        <v>2011</v>
      </c>
      <c r="C281" s="528">
        <v>26688</v>
      </c>
      <c r="D281" s="528">
        <v>26908</v>
      </c>
      <c r="E281" s="528">
        <v>4438</v>
      </c>
      <c r="F281" s="528">
        <v>20300</v>
      </c>
    </row>
    <row r="282" spans="1:6">
      <c r="A282" s="527" t="s">
        <v>2942</v>
      </c>
      <c r="B282" s="528">
        <v>2011</v>
      </c>
      <c r="C282" s="528">
        <v>601</v>
      </c>
      <c r="D282" s="528">
        <v>0</v>
      </c>
      <c r="E282" s="528">
        <v>4786</v>
      </c>
      <c r="F282" s="528">
        <v>3130</v>
      </c>
    </row>
    <row r="283" spans="1:6">
      <c r="A283" s="527" t="s">
        <v>2943</v>
      </c>
      <c r="B283" s="528">
        <v>2011</v>
      </c>
      <c r="C283" s="528">
        <v>31400</v>
      </c>
      <c r="D283" s="528">
        <v>15067</v>
      </c>
      <c r="E283" s="528">
        <v>33039</v>
      </c>
      <c r="F283" s="528">
        <v>13763</v>
      </c>
    </row>
    <row r="284" spans="1:6">
      <c r="A284" s="527" t="s">
        <v>2944</v>
      </c>
      <c r="B284" s="528">
        <v>2011</v>
      </c>
      <c r="C284" s="528">
        <v>35099</v>
      </c>
      <c r="D284" s="528">
        <v>20142</v>
      </c>
      <c r="E284" s="528">
        <v>28598</v>
      </c>
      <c r="F284" s="528">
        <v>20181</v>
      </c>
    </row>
    <row r="285" spans="1:6">
      <c r="A285" s="527" t="s">
        <v>2945</v>
      </c>
      <c r="B285" s="528">
        <v>2011</v>
      </c>
      <c r="C285" s="528">
        <v>7749</v>
      </c>
      <c r="D285" s="528">
        <v>33055</v>
      </c>
      <c r="E285" s="528">
        <v>3894</v>
      </c>
      <c r="F285" s="528">
        <v>15145</v>
      </c>
    </row>
    <row r="286" spans="1:6">
      <c r="A286" s="527" t="s">
        <v>2946</v>
      </c>
      <c r="B286" s="528">
        <v>2011</v>
      </c>
      <c r="C286" s="528">
        <v>2654</v>
      </c>
      <c r="D286" s="528">
        <v>2032</v>
      </c>
      <c r="E286" s="528">
        <v>5350</v>
      </c>
      <c r="F286" s="528">
        <v>12855</v>
      </c>
    </row>
    <row r="287" spans="1:6">
      <c r="A287" s="527" t="s">
        <v>2947</v>
      </c>
      <c r="B287" s="528">
        <v>2011</v>
      </c>
      <c r="C287" s="528">
        <v>80255</v>
      </c>
      <c r="D287" s="528">
        <v>66351</v>
      </c>
      <c r="E287" s="528">
        <v>17820</v>
      </c>
      <c r="F287" s="528">
        <v>20057</v>
      </c>
    </row>
    <row r="288" spans="1:6">
      <c r="A288" s="527" t="s">
        <v>2948</v>
      </c>
      <c r="B288" s="528">
        <v>2011</v>
      </c>
      <c r="C288" s="528">
        <v>22956</v>
      </c>
      <c r="D288" s="528">
        <v>11293</v>
      </c>
      <c r="E288" s="528">
        <v>42293</v>
      </c>
      <c r="F288" s="528">
        <v>18374</v>
      </c>
    </row>
    <row r="289" spans="1:6">
      <c r="A289" s="527" t="s">
        <v>2949</v>
      </c>
      <c r="B289" s="528">
        <v>2011</v>
      </c>
      <c r="C289" s="528">
        <v>26738</v>
      </c>
      <c r="D289" s="528">
        <v>12929</v>
      </c>
      <c r="E289" s="528">
        <v>6413</v>
      </c>
      <c r="F289" s="528">
        <v>20275</v>
      </c>
    </row>
    <row r="290" spans="1:6">
      <c r="A290" s="527" t="s">
        <v>2950</v>
      </c>
      <c r="B290" s="528">
        <v>2011</v>
      </c>
      <c r="C290" s="528">
        <v>44440</v>
      </c>
      <c r="D290" s="528">
        <v>19422</v>
      </c>
      <c r="E290" s="528">
        <v>86011</v>
      </c>
      <c r="F290" s="528">
        <v>18278</v>
      </c>
    </row>
    <row r="291" spans="1:6">
      <c r="A291" s="527" t="s">
        <v>2951</v>
      </c>
      <c r="B291" s="528">
        <v>2011</v>
      </c>
      <c r="C291" s="528">
        <v>9267</v>
      </c>
      <c r="D291" s="528">
        <v>15302</v>
      </c>
      <c r="E291" s="528">
        <v>80685</v>
      </c>
      <c r="F291" s="528">
        <v>9614</v>
      </c>
    </row>
    <row r="292" spans="1:6">
      <c r="A292" s="527" t="s">
        <v>2952</v>
      </c>
      <c r="B292" s="528">
        <v>2011</v>
      </c>
      <c r="C292" s="528">
        <v>1336</v>
      </c>
      <c r="D292" s="528">
        <v>793</v>
      </c>
      <c r="E292" s="528">
        <v>19632</v>
      </c>
      <c r="F292" s="528">
        <v>19005</v>
      </c>
    </row>
    <row r="293" spans="1:6">
      <c r="A293" s="527" t="s">
        <v>2953</v>
      </c>
      <c r="B293" s="528">
        <v>2011</v>
      </c>
      <c r="C293" s="528">
        <v>30206</v>
      </c>
      <c r="D293" s="528">
        <v>16255</v>
      </c>
      <c r="E293" s="528">
        <v>11552</v>
      </c>
      <c r="F293" s="528">
        <v>19331</v>
      </c>
    </row>
    <row r="294" spans="1:6">
      <c r="A294" s="527" t="s">
        <v>2954</v>
      </c>
      <c r="B294" s="528">
        <v>2011</v>
      </c>
      <c r="C294" s="528">
        <v>1157</v>
      </c>
      <c r="D294" s="528">
        <v>607</v>
      </c>
      <c r="E294" s="528">
        <v>3894</v>
      </c>
      <c r="F294" s="528">
        <v>3394</v>
      </c>
    </row>
    <row r="295" spans="1:6">
      <c r="A295" s="527" t="s">
        <v>2955</v>
      </c>
      <c r="B295" s="528">
        <v>2011</v>
      </c>
      <c r="C295" s="528">
        <v>7211</v>
      </c>
      <c r="D295" s="528">
        <v>7155</v>
      </c>
      <c r="E295" s="528">
        <v>46740</v>
      </c>
      <c r="F295" s="528">
        <v>10559</v>
      </c>
    </row>
    <row r="296" spans="1:6">
      <c r="A296" s="527" t="s">
        <v>2956</v>
      </c>
      <c r="B296" s="528">
        <v>2011</v>
      </c>
      <c r="C296" s="528">
        <v>2360</v>
      </c>
      <c r="D296" s="528">
        <v>47</v>
      </c>
      <c r="E296" s="528">
        <v>1107</v>
      </c>
      <c r="F296" s="528">
        <v>11410</v>
      </c>
    </row>
    <row r="297" spans="1:6">
      <c r="A297" s="527" t="s">
        <v>2957</v>
      </c>
      <c r="B297" s="528">
        <v>2011</v>
      </c>
      <c r="C297" s="528">
        <v>6918</v>
      </c>
      <c r="D297" s="528">
        <v>20746</v>
      </c>
      <c r="E297" s="528">
        <v>6607</v>
      </c>
      <c r="F297" s="528">
        <v>9926</v>
      </c>
    </row>
    <row r="298" spans="1:6">
      <c r="A298" s="527" t="s">
        <v>2958</v>
      </c>
      <c r="B298" s="528">
        <v>2011</v>
      </c>
      <c r="C298" s="528">
        <v>141</v>
      </c>
      <c r="D298" s="528">
        <v>0</v>
      </c>
      <c r="E298" s="528">
        <v>0</v>
      </c>
      <c r="F298" s="528">
        <v>11608</v>
      </c>
    </row>
    <row r="299" spans="1:6">
      <c r="A299" s="527" t="s">
        <v>2959</v>
      </c>
      <c r="B299" s="528">
        <v>2011</v>
      </c>
      <c r="C299" s="528">
        <v>26885</v>
      </c>
      <c r="D299" s="528">
        <v>33018</v>
      </c>
      <c r="E299" s="528">
        <v>4784</v>
      </c>
      <c r="F299" s="528">
        <v>20405</v>
      </c>
    </row>
    <row r="300" spans="1:6">
      <c r="A300" s="527" t="s">
        <v>2960</v>
      </c>
      <c r="B300" s="528">
        <v>2011</v>
      </c>
      <c r="C300" s="528">
        <v>31678</v>
      </c>
      <c r="D300" s="528">
        <v>41233</v>
      </c>
      <c r="E300" s="528">
        <v>12380</v>
      </c>
      <c r="F300" s="528">
        <v>15711</v>
      </c>
    </row>
    <row r="301" spans="1:6">
      <c r="A301" s="527" t="s">
        <v>2961</v>
      </c>
      <c r="B301" s="528">
        <v>2011</v>
      </c>
      <c r="C301" s="528">
        <v>1794</v>
      </c>
      <c r="D301" s="528">
        <v>793</v>
      </c>
      <c r="E301" s="528">
        <v>34737</v>
      </c>
      <c r="F301" s="528">
        <v>13814</v>
      </c>
    </row>
    <row r="302" spans="1:6">
      <c r="A302" s="527" t="s">
        <v>2962</v>
      </c>
      <c r="B302" s="528">
        <v>2011</v>
      </c>
      <c r="C302" s="528">
        <v>206</v>
      </c>
      <c r="D302" s="528">
        <v>0</v>
      </c>
      <c r="E302" s="528">
        <v>0</v>
      </c>
      <c r="F302" s="528">
        <v>10887</v>
      </c>
    </row>
    <row r="303" spans="1:6">
      <c r="A303" s="527" t="s">
        <v>2963</v>
      </c>
      <c r="B303" s="528">
        <v>2011</v>
      </c>
      <c r="C303" s="528">
        <v>70338</v>
      </c>
      <c r="D303" s="528">
        <v>111502</v>
      </c>
      <c r="E303" s="528">
        <v>2221</v>
      </c>
      <c r="F303" s="528">
        <v>19879</v>
      </c>
    </row>
    <row r="304" spans="1:6">
      <c r="A304" s="527" t="s">
        <v>2964</v>
      </c>
      <c r="B304" s="528">
        <v>2011</v>
      </c>
      <c r="C304" s="528">
        <v>2270</v>
      </c>
      <c r="D304" s="528">
        <v>1562</v>
      </c>
      <c r="E304" s="528">
        <v>10316</v>
      </c>
      <c r="F304" s="528">
        <v>9445</v>
      </c>
    </row>
    <row r="305" spans="1:6">
      <c r="A305" s="527" t="s">
        <v>2965</v>
      </c>
      <c r="B305" s="528">
        <v>2011</v>
      </c>
      <c r="C305" s="528">
        <v>52288</v>
      </c>
      <c r="D305" s="528">
        <v>52133</v>
      </c>
      <c r="E305" s="528">
        <v>44807</v>
      </c>
      <c r="F305" s="528">
        <v>19814</v>
      </c>
    </row>
    <row r="306" spans="1:6">
      <c r="A306" s="527" t="s">
        <v>2966</v>
      </c>
      <c r="B306" s="528">
        <v>2011</v>
      </c>
      <c r="C306" s="528">
        <v>22408</v>
      </c>
      <c r="D306" s="528">
        <v>13926</v>
      </c>
      <c r="E306" s="528">
        <v>14508</v>
      </c>
      <c r="F306" s="528">
        <v>14980</v>
      </c>
    </row>
    <row r="307" spans="1:6">
      <c r="A307" s="527" t="s">
        <v>2967</v>
      </c>
      <c r="B307" s="528">
        <v>2011</v>
      </c>
      <c r="C307" s="528">
        <v>42695</v>
      </c>
      <c r="D307" s="528">
        <v>73890</v>
      </c>
      <c r="E307" s="528">
        <v>7716</v>
      </c>
      <c r="F307" s="528">
        <v>20399</v>
      </c>
    </row>
    <row r="308" spans="1:6">
      <c r="A308" s="527" t="s">
        <v>2968</v>
      </c>
      <c r="B308" s="528">
        <v>2011</v>
      </c>
      <c r="C308" s="528">
        <v>0</v>
      </c>
      <c r="D308" s="528">
        <v>11471</v>
      </c>
      <c r="E308" s="528">
        <v>0</v>
      </c>
      <c r="F308" s="528">
        <v>1885</v>
      </c>
    </row>
    <row r="309" spans="1:6">
      <c r="A309" s="527" t="s">
        <v>2969</v>
      </c>
      <c r="B309" s="528">
        <v>2011</v>
      </c>
      <c r="C309" s="528">
        <v>2500</v>
      </c>
      <c r="D309" s="528">
        <v>0</v>
      </c>
      <c r="E309" s="528">
        <v>714</v>
      </c>
      <c r="F309" s="528">
        <v>3385</v>
      </c>
    </row>
    <row r="310" spans="1:6">
      <c r="A310" s="527" t="s">
        <v>2970</v>
      </c>
      <c r="B310" s="528">
        <v>2011</v>
      </c>
      <c r="C310" s="528">
        <v>68288</v>
      </c>
      <c r="D310" s="528">
        <v>59211</v>
      </c>
      <c r="E310" s="528">
        <v>36758</v>
      </c>
      <c r="F310" s="528">
        <v>20489</v>
      </c>
    </row>
    <row r="311" spans="1:6">
      <c r="A311" s="527" t="s">
        <v>2971</v>
      </c>
      <c r="B311" s="528">
        <v>2011</v>
      </c>
      <c r="C311" s="528">
        <v>29583</v>
      </c>
      <c r="D311" s="528">
        <v>13201</v>
      </c>
      <c r="E311" s="528">
        <v>4302</v>
      </c>
      <c r="F311" s="528">
        <v>17005</v>
      </c>
    </row>
    <row r="312" spans="1:6">
      <c r="A312" s="527" t="s">
        <v>2972</v>
      </c>
      <c r="B312" s="528">
        <v>2011</v>
      </c>
      <c r="C312" s="528">
        <v>7752</v>
      </c>
      <c r="D312" s="528">
        <v>2154</v>
      </c>
      <c r="E312" s="528">
        <v>18752</v>
      </c>
      <c r="F312" s="528">
        <v>8545</v>
      </c>
    </row>
    <row r="313" spans="1:6">
      <c r="A313" s="527" t="s">
        <v>2973</v>
      </c>
      <c r="B313" s="528">
        <v>2011</v>
      </c>
      <c r="C313" s="528">
        <v>9172</v>
      </c>
      <c r="D313" s="528">
        <v>13537</v>
      </c>
      <c r="E313" s="528">
        <v>9828</v>
      </c>
      <c r="F313" s="528">
        <v>18558</v>
      </c>
    </row>
    <row r="314" spans="1:6">
      <c r="A314" s="527" t="s">
        <v>2974</v>
      </c>
      <c r="B314" s="528">
        <v>2011</v>
      </c>
      <c r="C314" s="528">
        <v>1794</v>
      </c>
      <c r="D314" s="528">
        <v>793</v>
      </c>
      <c r="E314" s="528">
        <v>49432</v>
      </c>
      <c r="F314" s="528">
        <v>13700</v>
      </c>
    </row>
    <row r="315" spans="1:6">
      <c r="A315" s="527" t="s">
        <v>2975</v>
      </c>
      <c r="B315" s="528">
        <v>2011</v>
      </c>
      <c r="C315" s="528">
        <v>42818</v>
      </c>
      <c r="D315" s="528">
        <v>38051</v>
      </c>
      <c r="E315" s="528">
        <v>27931</v>
      </c>
      <c r="F315" s="528">
        <v>21515</v>
      </c>
    </row>
    <row r="316" spans="1:6">
      <c r="A316" s="527" t="s">
        <v>2976</v>
      </c>
      <c r="B316" s="528">
        <v>2011</v>
      </c>
      <c r="C316" s="528">
        <v>20037</v>
      </c>
      <c r="D316" s="528">
        <v>4465</v>
      </c>
      <c r="E316" s="528">
        <v>47072</v>
      </c>
      <c r="F316" s="528">
        <v>11182</v>
      </c>
    </row>
    <row r="317" spans="1:6">
      <c r="A317" s="527" t="s">
        <v>2977</v>
      </c>
      <c r="B317" s="528">
        <v>2011</v>
      </c>
      <c r="C317" s="528">
        <v>461</v>
      </c>
      <c r="D317" s="528">
        <v>10375</v>
      </c>
      <c r="E317" s="528">
        <v>916</v>
      </c>
      <c r="F317" s="528">
        <v>6028</v>
      </c>
    </row>
    <row r="318" spans="1:6">
      <c r="A318" s="527" t="s">
        <v>2978</v>
      </c>
      <c r="B318" s="528">
        <v>2011</v>
      </c>
      <c r="C318" s="528">
        <v>599</v>
      </c>
      <c r="D318" s="528">
        <v>368</v>
      </c>
      <c r="E318" s="528">
        <v>648</v>
      </c>
      <c r="F318" s="528">
        <v>14207</v>
      </c>
    </row>
    <row r="319" spans="1:6">
      <c r="A319" s="527" t="s">
        <v>2979</v>
      </c>
      <c r="B319" s="528">
        <v>2011</v>
      </c>
      <c r="C319" s="528">
        <v>11192</v>
      </c>
      <c r="D319" s="528">
        <v>3042</v>
      </c>
      <c r="E319" s="528">
        <v>108738</v>
      </c>
      <c r="F319" s="528">
        <v>9650</v>
      </c>
    </row>
    <row r="320" spans="1:6">
      <c r="A320" s="527" t="s">
        <v>2980</v>
      </c>
      <c r="B320" s="528">
        <v>2011</v>
      </c>
      <c r="C320" s="528">
        <v>183</v>
      </c>
      <c r="D320" s="528">
        <v>62</v>
      </c>
      <c r="E320" s="528">
        <v>83</v>
      </c>
      <c r="F320" s="528">
        <v>6500</v>
      </c>
    </row>
    <row r="321" spans="1:6">
      <c r="A321" s="527" t="s">
        <v>2981</v>
      </c>
      <c r="B321" s="528">
        <v>2011</v>
      </c>
      <c r="C321" s="528">
        <v>901</v>
      </c>
      <c r="D321" s="528">
        <v>494</v>
      </c>
      <c r="E321" s="528">
        <v>1190</v>
      </c>
      <c r="F321" s="528">
        <v>9249</v>
      </c>
    </row>
    <row r="322" spans="1:6">
      <c r="A322" s="527" t="s">
        <v>2982</v>
      </c>
      <c r="B322" s="528">
        <v>2011</v>
      </c>
      <c r="C322" s="528">
        <v>50759</v>
      </c>
      <c r="D322" s="528">
        <v>40546</v>
      </c>
      <c r="E322" s="528">
        <v>21328</v>
      </c>
      <c r="F322" s="528">
        <v>15054</v>
      </c>
    </row>
    <row r="323" spans="1:6">
      <c r="A323" s="527" t="s">
        <v>2983</v>
      </c>
      <c r="B323" s="528">
        <v>2011</v>
      </c>
      <c r="C323" s="528">
        <v>37361</v>
      </c>
      <c r="D323" s="528">
        <v>25577</v>
      </c>
      <c r="E323" s="528">
        <v>25531</v>
      </c>
      <c r="F323" s="528">
        <v>16166</v>
      </c>
    </row>
    <row r="324" spans="1:6">
      <c r="A324" s="527" t="s">
        <v>2984</v>
      </c>
      <c r="B324" s="528">
        <v>2011</v>
      </c>
      <c r="C324" s="528">
        <v>683</v>
      </c>
      <c r="D324" s="528">
        <v>3320</v>
      </c>
      <c r="E324" s="528">
        <v>30973</v>
      </c>
      <c r="F324" s="528">
        <v>6099</v>
      </c>
    </row>
    <row r="325" spans="1:6">
      <c r="A325" s="527" t="s">
        <v>2985</v>
      </c>
      <c r="B325" s="528">
        <v>2011</v>
      </c>
      <c r="C325" s="528">
        <v>36709</v>
      </c>
      <c r="D325" s="528">
        <v>11845</v>
      </c>
      <c r="E325" s="528">
        <v>5456</v>
      </c>
      <c r="F325" s="528">
        <v>13768</v>
      </c>
    </row>
    <row r="326" spans="1:6">
      <c r="A326" s="527" t="s">
        <v>2986</v>
      </c>
      <c r="B326" s="528">
        <v>2011</v>
      </c>
      <c r="C326" s="528">
        <v>3670</v>
      </c>
      <c r="D326" s="528">
        <v>1933</v>
      </c>
      <c r="E326" s="528">
        <v>46734</v>
      </c>
      <c r="F326" s="528">
        <v>11200</v>
      </c>
    </row>
    <row r="327" spans="1:6">
      <c r="A327" s="527" t="s">
        <v>2987</v>
      </c>
      <c r="B327" s="528">
        <v>2011</v>
      </c>
      <c r="C327" s="528">
        <v>23467</v>
      </c>
      <c r="D327" s="528">
        <v>17272</v>
      </c>
      <c r="E327" s="528">
        <v>5144</v>
      </c>
      <c r="F327" s="528">
        <v>19625</v>
      </c>
    </row>
    <row r="328" spans="1:6">
      <c r="A328" s="527" t="s">
        <v>2988</v>
      </c>
      <c r="B328" s="528">
        <v>2011</v>
      </c>
      <c r="C328" s="528">
        <v>16566</v>
      </c>
      <c r="D328" s="528">
        <v>12392</v>
      </c>
      <c r="E328" s="528">
        <v>5431</v>
      </c>
      <c r="F328" s="528">
        <v>20095</v>
      </c>
    </row>
    <row r="329" spans="1:6">
      <c r="A329" s="527" t="s">
        <v>2989</v>
      </c>
      <c r="B329" s="528">
        <v>2011</v>
      </c>
      <c r="C329" s="528">
        <v>6701</v>
      </c>
      <c r="D329" s="528">
        <v>11583</v>
      </c>
      <c r="E329" s="528">
        <v>1816</v>
      </c>
      <c r="F329" s="528">
        <v>12326</v>
      </c>
    </row>
    <row r="330" spans="1:6">
      <c r="A330" s="527" t="s">
        <v>2990</v>
      </c>
      <c r="B330" s="528">
        <v>2011</v>
      </c>
      <c r="C330" s="528">
        <v>4421</v>
      </c>
      <c r="D330" s="528">
        <v>0</v>
      </c>
      <c r="E330" s="528">
        <v>18755</v>
      </c>
      <c r="F330" s="528">
        <v>9430</v>
      </c>
    </row>
    <row r="331" spans="1:6">
      <c r="A331" s="527" t="s">
        <v>2991</v>
      </c>
      <c r="B331" s="528">
        <v>2011</v>
      </c>
      <c r="C331" s="528">
        <v>23000</v>
      </c>
      <c r="D331" s="528">
        <v>22621</v>
      </c>
      <c r="E331" s="528">
        <v>15065</v>
      </c>
      <c r="F331" s="528">
        <v>23798</v>
      </c>
    </row>
    <row r="332" spans="1:6">
      <c r="A332" s="527" t="s">
        <v>2992</v>
      </c>
      <c r="B332" s="528">
        <v>2011</v>
      </c>
      <c r="C332" s="528">
        <v>1642</v>
      </c>
      <c r="D332" s="528">
        <v>0</v>
      </c>
      <c r="E332" s="528">
        <v>20</v>
      </c>
      <c r="F332" s="528">
        <v>3500</v>
      </c>
    </row>
    <row r="333" spans="1:6">
      <c r="A333" s="527" t="s">
        <v>2993</v>
      </c>
      <c r="B333" s="528">
        <v>2011</v>
      </c>
      <c r="C333" s="528">
        <v>1331</v>
      </c>
      <c r="D333" s="528">
        <v>0</v>
      </c>
      <c r="E333" s="528">
        <v>32840</v>
      </c>
      <c r="F333" s="528">
        <v>4350</v>
      </c>
    </row>
    <row r="334" spans="1:6">
      <c r="A334" s="527" t="s">
        <v>2994</v>
      </c>
      <c r="B334" s="528">
        <v>2011</v>
      </c>
      <c r="C334" s="528">
        <v>16910</v>
      </c>
      <c r="D334" s="528">
        <v>16569</v>
      </c>
      <c r="E334" s="528">
        <v>3369</v>
      </c>
      <c r="F334" s="528">
        <v>19198</v>
      </c>
    </row>
    <row r="335" spans="1:6">
      <c r="A335" s="527" t="s">
        <v>2995</v>
      </c>
      <c r="B335" s="528">
        <v>2011</v>
      </c>
      <c r="C335" s="528">
        <v>2839</v>
      </c>
      <c r="D335" s="528">
        <v>3286</v>
      </c>
      <c r="E335" s="528">
        <v>11492</v>
      </c>
      <c r="F335" s="528">
        <v>14255</v>
      </c>
    </row>
    <row r="336" spans="1:6">
      <c r="A336" s="527" t="s">
        <v>2996</v>
      </c>
      <c r="B336" s="528">
        <v>2011</v>
      </c>
      <c r="C336" s="528">
        <v>8135</v>
      </c>
      <c r="D336" s="528">
        <v>5339</v>
      </c>
      <c r="E336" s="528">
        <v>42649</v>
      </c>
      <c r="F336" s="528">
        <v>9810</v>
      </c>
    </row>
    <row r="337" spans="1:6">
      <c r="A337" s="527" t="s">
        <v>2997</v>
      </c>
      <c r="B337" s="528">
        <v>2011</v>
      </c>
      <c r="C337" s="528">
        <v>16334</v>
      </c>
      <c r="D337" s="528">
        <v>19956</v>
      </c>
      <c r="E337" s="528">
        <v>4489</v>
      </c>
      <c r="F337" s="528">
        <v>14658</v>
      </c>
    </row>
    <row r="338" spans="1:6">
      <c r="A338" s="527" t="s">
        <v>2998</v>
      </c>
      <c r="B338" s="528">
        <v>2011</v>
      </c>
      <c r="C338" s="528">
        <v>24494</v>
      </c>
      <c r="D338" s="528">
        <v>20344</v>
      </c>
      <c r="E338" s="528">
        <v>24009</v>
      </c>
      <c r="F338" s="528">
        <v>20777</v>
      </c>
    </row>
    <row r="339" spans="1:6">
      <c r="A339" s="527" t="s">
        <v>2999</v>
      </c>
      <c r="B339" s="528">
        <v>2011</v>
      </c>
      <c r="C339" s="528">
        <v>1118</v>
      </c>
      <c r="D339" s="528">
        <v>993</v>
      </c>
      <c r="E339" s="528">
        <v>1470</v>
      </c>
      <c r="F339" s="528">
        <v>5818</v>
      </c>
    </row>
    <row r="340" spans="1:6">
      <c r="A340" s="527" t="s">
        <v>3000</v>
      </c>
      <c r="B340" s="528">
        <v>2011</v>
      </c>
      <c r="C340" s="528">
        <v>311</v>
      </c>
      <c r="D340" s="528">
        <v>269</v>
      </c>
      <c r="E340" s="528">
        <v>3</v>
      </c>
      <c r="F340" s="528">
        <v>15315</v>
      </c>
    </row>
    <row r="341" spans="1:6">
      <c r="A341" s="527" t="s">
        <v>3001</v>
      </c>
      <c r="B341" s="528">
        <v>2011</v>
      </c>
      <c r="C341" s="528">
        <v>5980</v>
      </c>
      <c r="D341" s="528">
        <v>5761</v>
      </c>
      <c r="E341" s="528">
        <v>12948</v>
      </c>
      <c r="F341" s="528">
        <v>12810</v>
      </c>
    </row>
    <row r="342" spans="1:6">
      <c r="A342" s="527" t="s">
        <v>3002</v>
      </c>
      <c r="B342" s="528">
        <v>2011</v>
      </c>
      <c r="C342" s="528">
        <v>28906</v>
      </c>
      <c r="D342" s="528">
        <v>16800</v>
      </c>
      <c r="E342" s="528">
        <v>16505</v>
      </c>
      <c r="F342" s="528">
        <v>15968</v>
      </c>
    </row>
    <row r="343" spans="1:6">
      <c r="A343" s="527" t="s">
        <v>3003</v>
      </c>
      <c r="B343" s="528">
        <v>2011</v>
      </c>
      <c r="C343" s="528">
        <v>7571</v>
      </c>
      <c r="D343" s="528">
        <v>3186</v>
      </c>
      <c r="E343" s="528">
        <v>6700</v>
      </c>
      <c r="F343" s="528">
        <v>9530</v>
      </c>
    </row>
    <row r="344" spans="1:6">
      <c r="A344" s="527" t="s">
        <v>3004</v>
      </c>
      <c r="B344" s="528">
        <v>2011</v>
      </c>
      <c r="C344" s="528">
        <v>104629</v>
      </c>
      <c r="D344" s="528">
        <v>36448</v>
      </c>
      <c r="E344" s="528">
        <v>9169</v>
      </c>
      <c r="F344" s="528">
        <v>19279</v>
      </c>
    </row>
    <row r="345" spans="1:6">
      <c r="A345" s="527" t="s">
        <v>3005</v>
      </c>
      <c r="B345" s="528">
        <v>2011</v>
      </c>
      <c r="C345" s="528">
        <v>220</v>
      </c>
      <c r="D345" s="528">
        <v>0</v>
      </c>
      <c r="E345" s="528">
        <v>0</v>
      </c>
      <c r="F345" s="528">
        <v>20990</v>
      </c>
    </row>
    <row r="346" spans="1:6">
      <c r="A346" s="527" t="s">
        <v>3006</v>
      </c>
      <c r="B346" s="528">
        <v>2011</v>
      </c>
      <c r="C346" s="528">
        <v>33859</v>
      </c>
      <c r="D346" s="528">
        <v>38734</v>
      </c>
      <c r="E346" s="528">
        <v>20509</v>
      </c>
      <c r="F346" s="528">
        <v>22443</v>
      </c>
    </row>
    <row r="347" spans="1:6">
      <c r="A347" s="527" t="s">
        <v>3007</v>
      </c>
      <c r="B347" s="528">
        <v>2011</v>
      </c>
      <c r="C347" s="528">
        <v>20861</v>
      </c>
      <c r="D347" s="528">
        <v>11424</v>
      </c>
      <c r="E347" s="528">
        <v>11457</v>
      </c>
      <c r="F347" s="528">
        <v>20686</v>
      </c>
    </row>
    <row r="348" spans="1:6">
      <c r="A348" s="527" t="s">
        <v>3008</v>
      </c>
      <c r="B348" s="528">
        <v>2011</v>
      </c>
      <c r="C348" s="528">
        <v>3355</v>
      </c>
      <c r="D348" s="528">
        <v>4710</v>
      </c>
      <c r="E348" s="528">
        <v>951</v>
      </c>
      <c r="F348" s="528">
        <v>12525</v>
      </c>
    </row>
    <row r="349" spans="1:6">
      <c r="A349" s="527" t="s">
        <v>3009</v>
      </c>
      <c r="B349" s="528">
        <v>2011</v>
      </c>
      <c r="C349" s="528">
        <v>4286</v>
      </c>
      <c r="D349" s="528">
        <v>1395</v>
      </c>
      <c r="E349" s="528">
        <v>20498</v>
      </c>
      <c r="F349" s="528">
        <v>21151</v>
      </c>
    </row>
    <row r="350" spans="1:6">
      <c r="A350" s="527" t="s">
        <v>3010</v>
      </c>
      <c r="B350" s="528">
        <v>2011</v>
      </c>
      <c r="C350" s="528">
        <v>29319</v>
      </c>
      <c r="D350" s="528">
        <v>71015</v>
      </c>
      <c r="E350" s="528">
        <v>16932</v>
      </c>
      <c r="F350" s="528">
        <v>20663</v>
      </c>
    </row>
    <row r="351" spans="1:6">
      <c r="A351" s="527" t="s">
        <v>3011</v>
      </c>
      <c r="B351" s="528">
        <v>2011</v>
      </c>
      <c r="C351" s="528">
        <v>15960</v>
      </c>
      <c r="D351" s="528">
        <v>16549</v>
      </c>
      <c r="E351" s="528">
        <v>13611</v>
      </c>
      <c r="F351" s="528">
        <v>19330</v>
      </c>
    </row>
    <row r="352" spans="1:6">
      <c r="A352" s="527" t="s">
        <v>3012</v>
      </c>
      <c r="B352" s="528">
        <v>2011</v>
      </c>
      <c r="C352" s="528">
        <v>1401</v>
      </c>
      <c r="D352" s="528">
        <v>561</v>
      </c>
      <c r="E352" s="528">
        <v>15599</v>
      </c>
      <c r="F352" s="528">
        <v>9714</v>
      </c>
    </row>
    <row r="353" spans="1:6">
      <c r="A353" s="527" t="s">
        <v>3013</v>
      </c>
      <c r="B353" s="528">
        <v>2011</v>
      </c>
      <c r="C353" s="528">
        <v>67802</v>
      </c>
      <c r="D353" s="528">
        <v>34878</v>
      </c>
      <c r="E353" s="528">
        <v>5109</v>
      </c>
      <c r="F353" s="528">
        <v>14733</v>
      </c>
    </row>
    <row r="354" spans="1:6">
      <c r="A354" s="527" t="s">
        <v>3014</v>
      </c>
      <c r="B354" s="528">
        <v>2011</v>
      </c>
      <c r="C354" s="528">
        <v>2955</v>
      </c>
      <c r="D354" s="528">
        <v>0</v>
      </c>
      <c r="E354" s="528">
        <v>51472</v>
      </c>
      <c r="F354" s="528">
        <v>5727</v>
      </c>
    </row>
    <row r="355" spans="1:6">
      <c r="A355" s="527" t="s">
        <v>3015</v>
      </c>
      <c r="B355" s="528">
        <v>2011</v>
      </c>
      <c r="C355" s="528">
        <v>15955</v>
      </c>
      <c r="D355" s="528">
        <v>25066</v>
      </c>
      <c r="E355" s="528">
        <v>18984</v>
      </c>
      <c r="F355" s="528">
        <v>11096</v>
      </c>
    </row>
    <row r="356" spans="1:6">
      <c r="A356" s="527" t="s">
        <v>3016</v>
      </c>
      <c r="B356" s="528">
        <v>2011</v>
      </c>
      <c r="C356" s="528">
        <v>3904</v>
      </c>
      <c r="D356" s="528">
        <v>306</v>
      </c>
      <c r="E356" s="528">
        <v>77377</v>
      </c>
      <c r="F356" s="528">
        <v>4602</v>
      </c>
    </row>
    <row r="357" spans="1:6">
      <c r="A357" s="527" t="s">
        <v>3017</v>
      </c>
      <c r="B357" s="528">
        <v>2011</v>
      </c>
      <c r="C357" s="528">
        <v>27586</v>
      </c>
      <c r="D357" s="528">
        <v>15968</v>
      </c>
      <c r="E357" s="528">
        <v>36607</v>
      </c>
      <c r="F357" s="528">
        <v>20714</v>
      </c>
    </row>
    <row r="358" spans="1:6">
      <c r="A358" s="527" t="s">
        <v>3018</v>
      </c>
      <c r="B358" s="528">
        <v>2011</v>
      </c>
      <c r="C358" s="528">
        <v>4142</v>
      </c>
      <c r="D358" s="528">
        <v>4085</v>
      </c>
      <c r="E358" s="528">
        <v>6402</v>
      </c>
      <c r="F358" s="528">
        <v>13542</v>
      </c>
    </row>
    <row r="359" spans="1:6">
      <c r="A359" s="527" t="s">
        <v>3019</v>
      </c>
      <c r="B359" s="528">
        <v>2011</v>
      </c>
      <c r="C359" s="528">
        <v>3942</v>
      </c>
      <c r="D359" s="528">
        <v>0</v>
      </c>
      <c r="E359" s="528">
        <v>33870</v>
      </c>
      <c r="F359" s="528">
        <v>8007</v>
      </c>
    </row>
    <row r="360" spans="1:6">
      <c r="A360" s="527" t="s">
        <v>3020</v>
      </c>
      <c r="B360" s="528">
        <v>2011</v>
      </c>
      <c r="C360" s="528">
        <v>73431</v>
      </c>
      <c r="D360" s="528">
        <v>51612</v>
      </c>
      <c r="E360" s="528">
        <v>75976</v>
      </c>
      <c r="F360" s="528">
        <v>20122</v>
      </c>
    </row>
    <row r="361" spans="1:6">
      <c r="A361" s="527" t="s">
        <v>3021</v>
      </c>
      <c r="B361" s="528">
        <v>2011</v>
      </c>
      <c r="C361" s="528">
        <v>109820</v>
      </c>
      <c r="D361" s="528">
        <v>53656</v>
      </c>
      <c r="E361" s="528">
        <v>52363</v>
      </c>
      <c r="F361" s="528">
        <v>19700</v>
      </c>
    </row>
    <row r="362" spans="1:6">
      <c r="A362" s="527" t="s">
        <v>3022</v>
      </c>
      <c r="B362" s="528">
        <v>2011</v>
      </c>
      <c r="C362" s="528">
        <v>3588</v>
      </c>
      <c r="D362" s="528">
        <v>1783</v>
      </c>
      <c r="E362" s="528">
        <v>20317</v>
      </c>
      <c r="F362" s="528">
        <v>13244</v>
      </c>
    </row>
    <row r="363" spans="1:6">
      <c r="A363" s="527" t="s">
        <v>3023</v>
      </c>
      <c r="B363" s="528">
        <v>2011</v>
      </c>
      <c r="C363" s="528">
        <v>6343</v>
      </c>
      <c r="D363" s="528">
        <v>12068</v>
      </c>
      <c r="E363" s="528">
        <v>101945</v>
      </c>
      <c r="F363" s="528">
        <v>9512</v>
      </c>
    </row>
    <row r="364" spans="1:6">
      <c r="A364" s="527" t="s">
        <v>3024</v>
      </c>
      <c r="B364" s="528">
        <v>2011</v>
      </c>
      <c r="C364" s="528">
        <v>10846</v>
      </c>
      <c r="D364" s="528">
        <v>8952</v>
      </c>
      <c r="E364" s="528">
        <v>28829</v>
      </c>
      <c r="F364" s="528">
        <v>19698</v>
      </c>
    </row>
    <row r="365" spans="1:6">
      <c r="A365" s="527" t="s">
        <v>3025</v>
      </c>
      <c r="B365" s="528">
        <v>2011</v>
      </c>
      <c r="C365" s="528">
        <v>22284</v>
      </c>
      <c r="D365" s="528">
        <v>19039</v>
      </c>
      <c r="E365" s="528">
        <v>5092</v>
      </c>
      <c r="F365" s="528">
        <v>11339</v>
      </c>
    </row>
    <row r="366" spans="1:6">
      <c r="A366" s="527" t="s">
        <v>3026</v>
      </c>
      <c r="B366" s="528">
        <v>2011</v>
      </c>
      <c r="C366" s="528">
        <v>5058</v>
      </c>
      <c r="D366" s="528">
        <v>1200</v>
      </c>
      <c r="E366" s="528">
        <v>13635</v>
      </c>
      <c r="F366" s="528">
        <v>4970</v>
      </c>
    </row>
    <row r="367" spans="1:6">
      <c r="A367" s="527" t="s">
        <v>3027</v>
      </c>
      <c r="B367" s="528">
        <v>2011</v>
      </c>
      <c r="C367" s="528">
        <v>2511</v>
      </c>
      <c r="D367" s="528">
        <v>0</v>
      </c>
      <c r="E367" s="528">
        <v>36865</v>
      </c>
      <c r="F367" s="528">
        <v>4130</v>
      </c>
    </row>
    <row r="368" spans="1:6">
      <c r="A368" s="527" t="s">
        <v>3028</v>
      </c>
      <c r="B368" s="528">
        <v>2011</v>
      </c>
      <c r="C368" s="528">
        <v>4226</v>
      </c>
      <c r="D368" s="528">
        <v>0</v>
      </c>
      <c r="E368" s="528">
        <v>35523</v>
      </c>
      <c r="F368" s="528">
        <v>5950</v>
      </c>
    </row>
    <row r="369" spans="1:6">
      <c r="A369" s="527" t="s">
        <v>3029</v>
      </c>
      <c r="B369" s="528">
        <v>2011</v>
      </c>
      <c r="C369" s="528">
        <v>19366</v>
      </c>
      <c r="D369" s="528">
        <v>6014</v>
      </c>
      <c r="E369" s="528">
        <v>13238</v>
      </c>
      <c r="F369" s="528">
        <v>13795</v>
      </c>
    </row>
    <row r="370" spans="1:6">
      <c r="A370" s="527" t="s">
        <v>3030</v>
      </c>
      <c r="B370" s="528">
        <v>2011</v>
      </c>
      <c r="C370" s="528">
        <v>97234</v>
      </c>
      <c r="D370" s="528">
        <v>63821</v>
      </c>
      <c r="E370" s="528">
        <v>36492</v>
      </c>
      <c r="F370" s="528">
        <v>19433</v>
      </c>
    </row>
    <row r="371" spans="1:6">
      <c r="A371" s="527" t="s">
        <v>3031</v>
      </c>
      <c r="B371" s="528">
        <v>2011</v>
      </c>
      <c r="C371" s="528">
        <v>657</v>
      </c>
      <c r="D371" s="528">
        <v>12103</v>
      </c>
      <c r="E371" s="528">
        <v>43114</v>
      </c>
      <c r="F371" s="528">
        <v>9900</v>
      </c>
    </row>
    <row r="372" spans="1:6">
      <c r="A372" s="527" t="s">
        <v>3032</v>
      </c>
      <c r="B372" s="528">
        <v>2011</v>
      </c>
      <c r="C372" s="528">
        <v>80151</v>
      </c>
      <c r="D372" s="528">
        <v>136149</v>
      </c>
      <c r="E372" s="528">
        <v>23800</v>
      </c>
      <c r="F372" s="528">
        <v>20771</v>
      </c>
    </row>
    <row r="373" spans="1:6">
      <c r="A373" s="527" t="s">
        <v>3033</v>
      </c>
      <c r="B373" s="528">
        <v>2011</v>
      </c>
      <c r="C373" s="528">
        <v>4665</v>
      </c>
      <c r="D373" s="528">
        <v>6849</v>
      </c>
      <c r="E373" s="528">
        <v>12207</v>
      </c>
      <c r="F373" s="528">
        <v>9650</v>
      </c>
    </row>
    <row r="374" spans="1:6">
      <c r="A374" s="527" t="s">
        <v>3034</v>
      </c>
      <c r="B374" s="528">
        <v>2011</v>
      </c>
      <c r="C374" s="528">
        <v>3723</v>
      </c>
      <c r="D374" s="528">
        <v>2258</v>
      </c>
      <c r="E374" s="528">
        <v>0</v>
      </c>
      <c r="F374" s="528">
        <v>13382</v>
      </c>
    </row>
    <row r="375" spans="1:6">
      <c r="A375" s="527" t="s">
        <v>3035</v>
      </c>
      <c r="B375" s="528">
        <v>2011</v>
      </c>
      <c r="C375" s="528">
        <v>14311</v>
      </c>
      <c r="D375" s="528">
        <v>6356</v>
      </c>
      <c r="E375" s="528">
        <v>27661</v>
      </c>
      <c r="F375" s="528">
        <v>12559</v>
      </c>
    </row>
    <row r="376" spans="1:6">
      <c r="A376" s="527" t="s">
        <v>3036</v>
      </c>
      <c r="B376" s="528">
        <v>2011</v>
      </c>
      <c r="C376" s="528">
        <v>0</v>
      </c>
      <c r="D376" s="528">
        <v>54</v>
      </c>
      <c r="E376" s="528">
        <v>0</v>
      </c>
      <c r="F376" s="528">
        <v>1640</v>
      </c>
    </row>
    <row r="377" spans="1:6">
      <c r="A377" s="527" t="s">
        <v>3037</v>
      </c>
      <c r="B377" s="528">
        <v>2011</v>
      </c>
      <c r="C377" s="528">
        <v>85132</v>
      </c>
      <c r="D377" s="528">
        <v>105353</v>
      </c>
      <c r="E377" s="528">
        <v>25824</v>
      </c>
      <c r="F377" s="528">
        <v>20322</v>
      </c>
    </row>
    <row r="378" spans="1:6">
      <c r="A378" s="527" t="s">
        <v>3038</v>
      </c>
      <c r="B378" s="528">
        <v>2011</v>
      </c>
      <c r="C378" s="528">
        <v>1172</v>
      </c>
      <c r="D378" s="528">
        <v>0</v>
      </c>
      <c r="E378" s="528">
        <v>134</v>
      </c>
      <c r="F378" s="528">
        <v>3089</v>
      </c>
    </row>
    <row r="379" spans="1:6">
      <c r="A379" s="527" t="s">
        <v>3039</v>
      </c>
      <c r="B379" s="528">
        <v>2011</v>
      </c>
      <c r="C379" s="528">
        <v>3774</v>
      </c>
      <c r="D379" s="528">
        <v>138990</v>
      </c>
      <c r="E379" s="528">
        <v>69041</v>
      </c>
      <c r="F379" s="528">
        <v>11620</v>
      </c>
    </row>
    <row r="380" spans="1:6">
      <c r="A380" s="527" t="s">
        <v>3040</v>
      </c>
      <c r="B380" s="528">
        <v>2011</v>
      </c>
      <c r="C380" s="528">
        <v>599</v>
      </c>
      <c r="D380" s="528">
        <v>3690</v>
      </c>
      <c r="E380" s="528">
        <v>140</v>
      </c>
      <c r="F380" s="528">
        <v>9800</v>
      </c>
    </row>
    <row r="381" spans="1:6">
      <c r="A381" s="527" t="s">
        <v>3041</v>
      </c>
      <c r="B381" s="528">
        <v>2011</v>
      </c>
      <c r="C381" s="528">
        <v>49024</v>
      </c>
      <c r="D381" s="528">
        <v>2467</v>
      </c>
      <c r="E381" s="528">
        <v>20473</v>
      </c>
      <c r="F381" s="528">
        <v>14747</v>
      </c>
    </row>
    <row r="382" spans="1:6">
      <c r="A382" s="527" t="s">
        <v>3042</v>
      </c>
      <c r="B382" s="528">
        <v>2011</v>
      </c>
      <c r="C382" s="528">
        <v>66671</v>
      </c>
      <c r="D382" s="528">
        <v>52281</v>
      </c>
      <c r="E382" s="528">
        <v>41907</v>
      </c>
      <c r="F382" s="528">
        <v>21204</v>
      </c>
    </row>
    <row r="383" spans="1:6">
      <c r="A383" s="527" t="s">
        <v>3043</v>
      </c>
      <c r="B383" s="528">
        <v>2011</v>
      </c>
      <c r="C383" s="528">
        <v>11967</v>
      </c>
      <c r="D383" s="528">
        <v>11648</v>
      </c>
      <c r="E383" s="528">
        <v>2285</v>
      </c>
      <c r="F383" s="528">
        <v>20142</v>
      </c>
    </row>
    <row r="384" spans="1:6">
      <c r="A384" s="527" t="s">
        <v>3044</v>
      </c>
      <c r="B384" s="528">
        <v>2011</v>
      </c>
      <c r="C384" s="528">
        <v>24779</v>
      </c>
      <c r="D384" s="528">
        <v>630</v>
      </c>
      <c r="E384" s="528">
        <v>34064</v>
      </c>
      <c r="F384" s="528">
        <v>13178</v>
      </c>
    </row>
    <row r="385" spans="1:6">
      <c r="A385" s="527" t="s">
        <v>3045</v>
      </c>
      <c r="B385" s="528">
        <v>2011</v>
      </c>
      <c r="C385" s="528">
        <v>37117</v>
      </c>
      <c r="D385" s="528">
        <v>36450</v>
      </c>
      <c r="E385" s="528">
        <v>13130</v>
      </c>
      <c r="F385" s="528">
        <v>19804</v>
      </c>
    </row>
    <row r="386" spans="1:6">
      <c r="A386" s="527" t="s">
        <v>3046</v>
      </c>
      <c r="B386" s="528">
        <v>2011</v>
      </c>
      <c r="C386" s="528">
        <v>89662</v>
      </c>
      <c r="D386" s="528">
        <v>65850</v>
      </c>
      <c r="E386" s="528">
        <v>75248</v>
      </c>
      <c r="F386" s="528">
        <v>20855</v>
      </c>
    </row>
    <row r="387" spans="1:6">
      <c r="A387" s="527" t="s">
        <v>3047</v>
      </c>
      <c r="B387" s="528">
        <v>2011</v>
      </c>
      <c r="C387" s="528">
        <v>3686</v>
      </c>
      <c r="D387" s="528">
        <v>1710</v>
      </c>
      <c r="E387" s="528">
        <v>5501</v>
      </c>
      <c r="F387" s="528">
        <v>13369</v>
      </c>
    </row>
    <row r="388" spans="1:6">
      <c r="A388" s="527" t="s">
        <v>3048</v>
      </c>
      <c r="B388" s="528">
        <v>2011</v>
      </c>
      <c r="C388" s="528">
        <v>98953</v>
      </c>
      <c r="D388" s="528">
        <v>152113</v>
      </c>
      <c r="E388" s="528">
        <v>11773</v>
      </c>
      <c r="F388" s="528">
        <v>20617</v>
      </c>
    </row>
    <row r="389" spans="1:6">
      <c r="A389" s="527" t="s">
        <v>3049</v>
      </c>
      <c r="B389" s="528">
        <v>2011</v>
      </c>
      <c r="C389" s="528">
        <v>15871</v>
      </c>
      <c r="D389" s="528">
        <v>42007</v>
      </c>
      <c r="E389" s="528">
        <v>7267</v>
      </c>
      <c r="F389" s="528">
        <v>16601</v>
      </c>
    </row>
    <row r="390" spans="1:6">
      <c r="A390" s="527" t="s">
        <v>3050</v>
      </c>
      <c r="B390" s="528">
        <v>2011</v>
      </c>
      <c r="C390" s="528">
        <v>20732</v>
      </c>
      <c r="D390" s="528">
        <v>21189</v>
      </c>
      <c r="E390" s="528">
        <v>119122</v>
      </c>
      <c r="F390" s="528">
        <v>10700</v>
      </c>
    </row>
    <row r="391" spans="1:6">
      <c r="A391" s="527" t="s">
        <v>3051</v>
      </c>
      <c r="B391" s="528">
        <v>2011</v>
      </c>
      <c r="C391" s="528">
        <v>14926</v>
      </c>
      <c r="D391" s="528">
        <v>13027</v>
      </c>
      <c r="E391" s="528">
        <v>6396</v>
      </c>
      <c r="F391" s="528">
        <v>16610</v>
      </c>
    </row>
    <row r="392" spans="1:6">
      <c r="A392" s="527" t="s">
        <v>3052</v>
      </c>
      <c r="B392" s="528">
        <v>2011</v>
      </c>
      <c r="C392" s="528">
        <v>96849</v>
      </c>
      <c r="D392" s="528">
        <v>152569</v>
      </c>
      <c r="E392" s="528">
        <v>32461</v>
      </c>
      <c r="F392" s="528">
        <v>21045</v>
      </c>
    </row>
    <row r="393" spans="1:6">
      <c r="A393" s="527" t="s">
        <v>3053</v>
      </c>
      <c r="B393" s="528">
        <v>2011</v>
      </c>
      <c r="C393" s="528">
        <v>31538</v>
      </c>
      <c r="D393" s="528">
        <v>50725</v>
      </c>
      <c r="E393" s="528">
        <v>31807</v>
      </c>
      <c r="F393" s="528">
        <v>20345</v>
      </c>
    </row>
    <row r="394" spans="1:6">
      <c r="A394" s="527" t="s">
        <v>3054</v>
      </c>
      <c r="B394" s="528">
        <v>2011</v>
      </c>
      <c r="C394" s="528">
        <v>31060</v>
      </c>
      <c r="D394" s="528">
        <v>23069</v>
      </c>
      <c r="E394" s="528">
        <v>10695</v>
      </c>
      <c r="F394" s="528">
        <v>19044</v>
      </c>
    </row>
    <row r="395" spans="1:6">
      <c r="A395" s="527" t="s">
        <v>3055</v>
      </c>
      <c r="B395" s="528">
        <v>2011</v>
      </c>
      <c r="C395" s="528">
        <v>12271</v>
      </c>
      <c r="D395" s="528">
        <v>17326</v>
      </c>
      <c r="E395" s="528">
        <v>1933</v>
      </c>
      <c r="F395" s="528">
        <v>20031</v>
      </c>
    </row>
    <row r="396" spans="1:6">
      <c r="A396" s="527" t="s">
        <v>3056</v>
      </c>
      <c r="B396" s="528">
        <v>2011</v>
      </c>
      <c r="C396" s="528">
        <v>3373</v>
      </c>
      <c r="D396" s="528">
        <v>911</v>
      </c>
      <c r="E396" s="528">
        <v>3112</v>
      </c>
      <c r="F396" s="528">
        <v>7533</v>
      </c>
    </row>
    <row r="397" spans="1:6">
      <c r="A397" s="527" t="s">
        <v>3057</v>
      </c>
      <c r="B397" s="528">
        <v>2011</v>
      </c>
      <c r="C397" s="528">
        <v>44171</v>
      </c>
      <c r="D397" s="528">
        <v>23511</v>
      </c>
      <c r="E397" s="528">
        <v>33871</v>
      </c>
      <c r="F397" s="528">
        <v>21225</v>
      </c>
    </row>
    <row r="398" spans="1:6">
      <c r="A398" s="527" t="s">
        <v>3058</v>
      </c>
      <c r="B398" s="528">
        <v>2011</v>
      </c>
      <c r="C398" s="528">
        <v>2785</v>
      </c>
      <c r="D398" s="528">
        <v>0</v>
      </c>
      <c r="E398" s="528">
        <v>2413</v>
      </c>
      <c r="F398" s="528">
        <v>3096</v>
      </c>
    </row>
    <row r="399" spans="1:6">
      <c r="A399" s="527" t="s">
        <v>3059</v>
      </c>
      <c r="B399" s="528">
        <v>2011</v>
      </c>
      <c r="C399" s="528">
        <v>24236</v>
      </c>
      <c r="D399" s="528">
        <v>16900</v>
      </c>
      <c r="E399" s="528">
        <v>3600</v>
      </c>
      <c r="F399" s="528">
        <v>20174</v>
      </c>
    </row>
    <row r="400" spans="1:6">
      <c r="A400" s="527" t="s">
        <v>3060</v>
      </c>
      <c r="B400" s="528">
        <v>2011</v>
      </c>
      <c r="C400" s="528">
        <v>22117</v>
      </c>
      <c r="D400" s="528">
        <v>8897</v>
      </c>
      <c r="E400" s="528">
        <v>29416</v>
      </c>
      <c r="F400" s="528">
        <v>13673</v>
      </c>
    </row>
    <row r="401" spans="1:6">
      <c r="A401" s="527" t="s">
        <v>3061</v>
      </c>
      <c r="B401" s="528">
        <v>2011</v>
      </c>
      <c r="C401" s="528">
        <v>6488</v>
      </c>
      <c r="D401" s="528">
        <v>3928</v>
      </c>
      <c r="E401" s="528">
        <v>1335</v>
      </c>
      <c r="F401" s="528">
        <v>16152</v>
      </c>
    </row>
    <row r="402" spans="1:6">
      <c r="A402" s="527" t="s">
        <v>3062</v>
      </c>
      <c r="B402" s="528">
        <v>2011</v>
      </c>
      <c r="C402" s="528">
        <v>5656</v>
      </c>
      <c r="D402" s="528">
        <v>12151</v>
      </c>
      <c r="E402" s="528">
        <v>1675</v>
      </c>
      <c r="F402" s="528">
        <v>10790</v>
      </c>
    </row>
    <row r="403" spans="1:6">
      <c r="A403" s="527" t="s">
        <v>3063</v>
      </c>
      <c r="B403" s="528">
        <v>2011</v>
      </c>
      <c r="C403" s="528">
        <v>3505</v>
      </c>
      <c r="D403" s="528">
        <v>0</v>
      </c>
      <c r="E403" s="528">
        <v>2439</v>
      </c>
      <c r="F403" s="528">
        <v>9377</v>
      </c>
    </row>
    <row r="404" spans="1:6">
      <c r="A404" s="527" t="s">
        <v>3064</v>
      </c>
      <c r="B404" s="528">
        <v>2011</v>
      </c>
      <c r="C404" s="528">
        <v>22068</v>
      </c>
      <c r="D404" s="528">
        <v>7905</v>
      </c>
      <c r="E404" s="528">
        <v>1071</v>
      </c>
      <c r="F404" s="528">
        <v>14468</v>
      </c>
    </row>
    <row r="405" spans="1:6">
      <c r="A405" s="527" t="s">
        <v>3065</v>
      </c>
      <c r="B405" s="528">
        <v>2011</v>
      </c>
      <c r="C405" s="528">
        <v>9643</v>
      </c>
      <c r="D405" s="528">
        <v>1351</v>
      </c>
      <c r="E405" s="528">
        <v>6312</v>
      </c>
      <c r="F405" s="528">
        <v>14453</v>
      </c>
    </row>
    <row r="406" spans="1:6">
      <c r="A406" s="527" t="s">
        <v>3066</v>
      </c>
      <c r="B406" s="528">
        <v>2011</v>
      </c>
      <c r="C406" s="528">
        <v>4</v>
      </c>
      <c r="D406" s="528">
        <v>0</v>
      </c>
      <c r="E406" s="528">
        <v>183</v>
      </c>
      <c r="F406" s="528">
        <v>6200</v>
      </c>
    </row>
    <row r="407" spans="1:6">
      <c r="A407" s="527" t="s">
        <v>3067</v>
      </c>
      <c r="B407" s="528">
        <v>2011</v>
      </c>
      <c r="C407" s="528">
        <v>1131</v>
      </c>
      <c r="D407" s="528">
        <v>4608</v>
      </c>
      <c r="E407" s="528">
        <v>7897</v>
      </c>
      <c r="F407" s="528">
        <v>15300</v>
      </c>
    </row>
    <row r="408" spans="1:6">
      <c r="A408" s="527" t="s">
        <v>3068</v>
      </c>
      <c r="B408" s="528">
        <v>2011</v>
      </c>
      <c r="C408" s="528">
        <v>24478</v>
      </c>
      <c r="D408" s="528">
        <v>15390</v>
      </c>
      <c r="E408" s="528">
        <v>7238</v>
      </c>
      <c r="F408" s="528">
        <v>14810</v>
      </c>
    </row>
    <row r="409" spans="1:6">
      <c r="A409" s="527" t="s">
        <v>3069</v>
      </c>
      <c r="B409" s="528">
        <v>2011</v>
      </c>
      <c r="C409" s="528">
        <v>23811</v>
      </c>
      <c r="D409" s="528">
        <v>33583</v>
      </c>
      <c r="E409" s="528">
        <v>27444</v>
      </c>
      <c r="F409" s="528">
        <v>21358</v>
      </c>
    </row>
    <row r="410" spans="1:6">
      <c r="A410" s="527" t="s">
        <v>3070</v>
      </c>
      <c r="B410" s="528">
        <v>2011</v>
      </c>
      <c r="C410" s="528">
        <v>65985</v>
      </c>
      <c r="D410" s="528">
        <v>65456</v>
      </c>
      <c r="E410" s="528">
        <v>52209</v>
      </c>
      <c r="F410" s="528">
        <v>19558</v>
      </c>
    </row>
    <row r="411" spans="1:6">
      <c r="A411" s="527" t="s">
        <v>3071</v>
      </c>
      <c r="B411" s="528">
        <v>2011</v>
      </c>
      <c r="C411" s="528">
        <v>60387</v>
      </c>
      <c r="D411" s="528">
        <v>64560</v>
      </c>
      <c r="E411" s="528">
        <v>26963</v>
      </c>
      <c r="F411" s="528">
        <v>20900</v>
      </c>
    </row>
    <row r="412" spans="1:6">
      <c r="A412" s="527" t="s">
        <v>3072</v>
      </c>
      <c r="B412" s="528">
        <v>2011</v>
      </c>
      <c r="C412" s="528">
        <v>2428</v>
      </c>
      <c r="D412" s="528">
        <v>0</v>
      </c>
      <c r="E412" s="528">
        <v>334</v>
      </c>
      <c r="F412" s="528">
        <v>0</v>
      </c>
    </row>
    <row r="413" spans="1:6">
      <c r="A413" s="527" t="s">
        <v>3073</v>
      </c>
      <c r="B413" s="528">
        <v>2011</v>
      </c>
      <c r="C413" s="528">
        <v>67490</v>
      </c>
      <c r="D413" s="528">
        <v>24915</v>
      </c>
      <c r="E413" s="528">
        <v>11239</v>
      </c>
      <c r="F413" s="528">
        <v>14710</v>
      </c>
    </row>
    <row r="414" spans="1:6">
      <c r="A414" s="527" t="s">
        <v>3074</v>
      </c>
      <c r="B414" s="528">
        <v>2011</v>
      </c>
      <c r="C414" s="528">
        <v>58180</v>
      </c>
      <c r="D414" s="528">
        <v>41005</v>
      </c>
      <c r="E414" s="528">
        <v>31286</v>
      </c>
      <c r="F414" s="528">
        <v>16635</v>
      </c>
    </row>
    <row r="415" spans="1:6">
      <c r="A415" s="527" t="s">
        <v>3075</v>
      </c>
      <c r="B415" s="528">
        <v>2011</v>
      </c>
      <c r="C415" s="528">
        <v>846</v>
      </c>
      <c r="D415" s="528">
        <v>2743</v>
      </c>
      <c r="E415" s="528">
        <v>330</v>
      </c>
      <c r="F415" s="528">
        <v>6000</v>
      </c>
    </row>
    <row r="416" spans="1:6">
      <c r="A416" s="527" t="s">
        <v>3076</v>
      </c>
      <c r="B416" s="528">
        <v>2011</v>
      </c>
      <c r="C416" s="528">
        <v>49193</v>
      </c>
      <c r="D416" s="528">
        <v>17524</v>
      </c>
      <c r="E416" s="528">
        <v>14787</v>
      </c>
      <c r="F416" s="528">
        <v>21850</v>
      </c>
    </row>
    <row r="417" spans="1:6">
      <c r="A417" s="527" t="s">
        <v>3077</v>
      </c>
      <c r="B417" s="528">
        <v>2011</v>
      </c>
      <c r="C417" s="528">
        <v>27455</v>
      </c>
      <c r="D417" s="528">
        <v>29494</v>
      </c>
      <c r="E417" s="528">
        <v>5375</v>
      </c>
      <c r="F417" s="528">
        <v>20313</v>
      </c>
    </row>
    <row r="418" spans="1:6">
      <c r="A418" s="527" t="s">
        <v>3078</v>
      </c>
      <c r="B418" s="528">
        <v>2011</v>
      </c>
      <c r="C418" s="528">
        <v>71159</v>
      </c>
      <c r="D418" s="528">
        <v>34633</v>
      </c>
      <c r="E418" s="528">
        <v>47912</v>
      </c>
      <c r="F418" s="528">
        <v>20024</v>
      </c>
    </row>
    <row r="419" spans="1:6">
      <c r="A419" s="527" t="s">
        <v>3079</v>
      </c>
      <c r="B419" s="528">
        <v>2011</v>
      </c>
      <c r="C419" s="528">
        <v>46920</v>
      </c>
      <c r="D419" s="528">
        <v>79934</v>
      </c>
      <c r="E419" s="528">
        <v>25380</v>
      </c>
      <c r="F419" s="528">
        <v>19877</v>
      </c>
    </row>
    <row r="420" spans="1:6">
      <c r="A420" s="527" t="s">
        <v>3080</v>
      </c>
      <c r="B420" s="528">
        <v>2011</v>
      </c>
      <c r="C420" s="528">
        <v>55402</v>
      </c>
      <c r="D420" s="528">
        <v>22755</v>
      </c>
      <c r="E420" s="528">
        <v>32135</v>
      </c>
      <c r="F420" s="528">
        <v>20109</v>
      </c>
    </row>
    <row r="421" spans="1:6">
      <c r="A421" s="527" t="s">
        <v>3081</v>
      </c>
      <c r="B421" s="528">
        <v>2011</v>
      </c>
      <c r="C421" s="528">
        <v>1854</v>
      </c>
      <c r="D421" s="528">
        <v>282</v>
      </c>
      <c r="E421" s="528">
        <v>88455</v>
      </c>
      <c r="F421" s="528">
        <v>4800</v>
      </c>
    </row>
    <row r="422" spans="1:6">
      <c r="A422" s="527" t="s">
        <v>3082</v>
      </c>
      <c r="B422" s="528">
        <v>2011</v>
      </c>
      <c r="C422" s="528">
        <v>99640</v>
      </c>
      <c r="D422" s="528">
        <v>52928</v>
      </c>
      <c r="E422" s="528">
        <v>12439</v>
      </c>
      <c r="F422" s="528">
        <v>14254</v>
      </c>
    </row>
    <row r="423" spans="1:6">
      <c r="A423" s="527" t="s">
        <v>3083</v>
      </c>
      <c r="B423" s="528">
        <v>2011</v>
      </c>
      <c r="C423" s="528">
        <v>21680</v>
      </c>
      <c r="D423" s="528">
        <v>8510</v>
      </c>
      <c r="E423" s="528">
        <v>35942</v>
      </c>
      <c r="F423" s="528">
        <v>20032</v>
      </c>
    </row>
    <row r="424" spans="1:6">
      <c r="A424" s="527" t="s">
        <v>3084</v>
      </c>
      <c r="B424" s="528">
        <v>2011</v>
      </c>
      <c r="C424" s="528">
        <v>95997</v>
      </c>
      <c r="D424" s="528">
        <v>82128</v>
      </c>
      <c r="E424" s="528">
        <v>79305</v>
      </c>
      <c r="F424" s="528">
        <v>20400</v>
      </c>
    </row>
    <row r="425" spans="1:6">
      <c r="A425" s="527" t="s">
        <v>3085</v>
      </c>
      <c r="B425" s="528">
        <v>2011</v>
      </c>
      <c r="C425" s="528">
        <v>34396</v>
      </c>
      <c r="D425" s="528">
        <v>16311</v>
      </c>
      <c r="E425" s="528">
        <v>28909</v>
      </c>
      <c r="F425" s="528">
        <v>20012</v>
      </c>
    </row>
    <row r="426" spans="1:6">
      <c r="A426" s="527" t="s">
        <v>3086</v>
      </c>
      <c r="B426" s="528">
        <v>2011</v>
      </c>
      <c r="C426" s="528">
        <v>20884</v>
      </c>
      <c r="D426" s="528">
        <v>7766</v>
      </c>
      <c r="E426" s="528">
        <v>22961</v>
      </c>
      <c r="F426" s="528">
        <v>13560</v>
      </c>
    </row>
    <row r="427" spans="1:6">
      <c r="A427" s="527" t="s">
        <v>3087</v>
      </c>
      <c r="B427" s="528">
        <v>2011</v>
      </c>
      <c r="C427" s="528">
        <v>7336</v>
      </c>
      <c r="D427" s="528">
        <v>6547</v>
      </c>
      <c r="E427" s="528">
        <v>2437</v>
      </c>
      <c r="F427" s="528">
        <v>14351</v>
      </c>
    </row>
    <row r="428" spans="1:6">
      <c r="A428" s="527" t="s">
        <v>3088</v>
      </c>
      <c r="B428" s="528">
        <v>2011</v>
      </c>
      <c r="C428" s="528">
        <v>89829</v>
      </c>
      <c r="D428" s="528">
        <v>58789</v>
      </c>
      <c r="E428" s="528">
        <v>76703</v>
      </c>
      <c r="F428" s="528">
        <v>9420</v>
      </c>
    </row>
    <row r="429" spans="1:6">
      <c r="A429" s="527" t="s">
        <v>3089</v>
      </c>
      <c r="B429" s="528">
        <v>2011</v>
      </c>
      <c r="C429" s="528">
        <v>218</v>
      </c>
      <c r="D429" s="528">
        <v>0</v>
      </c>
      <c r="E429" s="528">
        <v>294</v>
      </c>
      <c r="F429" s="528">
        <v>12967</v>
      </c>
    </row>
    <row r="430" spans="1:6">
      <c r="A430" s="527" t="s">
        <v>3090</v>
      </c>
      <c r="B430" s="528">
        <v>2011</v>
      </c>
      <c r="C430" s="528">
        <v>65193</v>
      </c>
      <c r="D430" s="528">
        <v>13310</v>
      </c>
      <c r="E430" s="528">
        <v>44053</v>
      </c>
      <c r="F430" s="528">
        <v>18635</v>
      </c>
    </row>
    <row r="431" spans="1:6">
      <c r="A431" s="527" t="s">
        <v>3091</v>
      </c>
      <c r="B431" s="528">
        <v>2011</v>
      </c>
      <c r="C431" s="528">
        <v>47170</v>
      </c>
      <c r="D431" s="528">
        <v>28869</v>
      </c>
      <c r="E431" s="528">
        <v>59123</v>
      </c>
      <c r="F431" s="528">
        <v>20527</v>
      </c>
    </row>
    <row r="432" spans="1:6">
      <c r="A432" s="527" t="s">
        <v>3092</v>
      </c>
      <c r="B432" s="528">
        <v>2011</v>
      </c>
      <c r="C432" s="528">
        <v>34343</v>
      </c>
      <c r="D432" s="528">
        <v>25001</v>
      </c>
      <c r="E432" s="528">
        <v>28340</v>
      </c>
      <c r="F432" s="528">
        <v>17212</v>
      </c>
    </row>
    <row r="433" spans="1:6">
      <c r="A433" s="527" t="s">
        <v>3093</v>
      </c>
      <c r="B433" s="528">
        <v>2011</v>
      </c>
      <c r="C433" s="528">
        <v>3008</v>
      </c>
      <c r="D433" s="528">
        <v>13808</v>
      </c>
      <c r="E433" s="528">
        <v>1586</v>
      </c>
      <c r="F433" s="528">
        <v>11718</v>
      </c>
    </row>
    <row r="434" spans="1:6">
      <c r="A434" s="527" t="s">
        <v>3094</v>
      </c>
      <c r="B434" s="528">
        <v>2011</v>
      </c>
      <c r="C434" s="528">
        <v>16346</v>
      </c>
      <c r="D434" s="528">
        <v>12894</v>
      </c>
      <c r="E434" s="528">
        <v>12102</v>
      </c>
      <c r="F434" s="528">
        <v>20615</v>
      </c>
    </row>
    <row r="435" spans="1:6">
      <c r="A435" s="527" t="s">
        <v>3095</v>
      </c>
      <c r="B435" s="528">
        <v>2011</v>
      </c>
      <c r="C435" s="528">
        <v>11130</v>
      </c>
      <c r="D435" s="528">
        <v>7995</v>
      </c>
      <c r="E435" s="528">
        <v>2269</v>
      </c>
      <c r="F435" s="528">
        <v>17702</v>
      </c>
    </row>
    <row r="436" spans="1:6">
      <c r="A436" s="527" t="s">
        <v>3096</v>
      </c>
      <c r="B436" s="528">
        <v>2011</v>
      </c>
      <c r="C436" s="528">
        <v>27782</v>
      </c>
      <c r="D436" s="528">
        <v>42706</v>
      </c>
      <c r="E436" s="528">
        <v>8797</v>
      </c>
      <c r="F436" s="528">
        <v>19847</v>
      </c>
    </row>
    <row r="437" spans="1:6">
      <c r="A437" s="527" t="s">
        <v>3097</v>
      </c>
      <c r="B437" s="528">
        <v>2011</v>
      </c>
      <c r="C437" s="528">
        <v>12475</v>
      </c>
      <c r="D437" s="528">
        <v>6801</v>
      </c>
      <c r="E437" s="528">
        <v>59130</v>
      </c>
      <c r="F437" s="528">
        <v>9700</v>
      </c>
    </row>
    <row r="438" spans="1:6">
      <c r="A438" s="527" t="s">
        <v>3098</v>
      </c>
      <c r="B438" s="528">
        <v>2011</v>
      </c>
      <c r="C438" s="528">
        <v>4224</v>
      </c>
      <c r="D438" s="528">
        <v>21421</v>
      </c>
      <c r="E438" s="528">
        <v>0</v>
      </c>
      <c r="F438" s="528">
        <v>12963</v>
      </c>
    </row>
    <row r="439" spans="1:6">
      <c r="A439" s="527" t="s">
        <v>3099</v>
      </c>
      <c r="B439" s="528">
        <v>2011</v>
      </c>
      <c r="C439" s="528">
        <v>267</v>
      </c>
      <c r="D439" s="528">
        <v>0</v>
      </c>
      <c r="E439" s="528">
        <v>16590</v>
      </c>
      <c r="F439" s="528">
        <v>4675</v>
      </c>
    </row>
    <row r="440" spans="1:6">
      <c r="A440" s="527" t="s">
        <v>3100</v>
      </c>
      <c r="B440" s="528">
        <v>2011</v>
      </c>
      <c r="C440" s="528">
        <v>31270</v>
      </c>
      <c r="D440" s="528">
        <v>23255</v>
      </c>
      <c r="E440" s="528">
        <v>21498</v>
      </c>
      <c r="F440" s="528">
        <v>22600</v>
      </c>
    </row>
    <row r="441" spans="1:6">
      <c r="A441" s="527" t="s">
        <v>3101</v>
      </c>
      <c r="B441" s="528">
        <v>2011</v>
      </c>
      <c r="C441" s="528">
        <v>461</v>
      </c>
      <c r="D441" s="528">
        <v>0</v>
      </c>
      <c r="E441" s="528">
        <v>230</v>
      </c>
      <c r="F441" s="528">
        <v>3375</v>
      </c>
    </row>
    <row r="442" spans="1:6">
      <c r="A442" s="527" t="s">
        <v>3102</v>
      </c>
      <c r="B442" s="528">
        <v>2011</v>
      </c>
      <c r="C442" s="528">
        <v>11164</v>
      </c>
      <c r="D442" s="528">
        <v>0</v>
      </c>
      <c r="E442" s="528">
        <v>0</v>
      </c>
      <c r="F442" s="529"/>
    </row>
    <row r="443" spans="1:6">
      <c r="A443" s="527" t="s">
        <v>3103</v>
      </c>
      <c r="B443" s="528">
        <v>2011</v>
      </c>
      <c r="C443" s="528">
        <v>7390</v>
      </c>
      <c r="D443" s="528">
        <v>7505</v>
      </c>
      <c r="E443" s="528">
        <v>40593</v>
      </c>
      <c r="F443" s="528">
        <v>9465</v>
      </c>
    </row>
    <row r="444" spans="1:6">
      <c r="A444" s="527" t="s">
        <v>3104</v>
      </c>
      <c r="B444" s="528">
        <v>2011</v>
      </c>
      <c r="C444" s="528">
        <v>6450</v>
      </c>
      <c r="D444" s="528">
        <v>0</v>
      </c>
      <c r="E444" s="528">
        <v>48856</v>
      </c>
      <c r="F444" s="528">
        <v>5880</v>
      </c>
    </row>
    <row r="445" spans="1:6">
      <c r="A445" s="527" t="s">
        <v>3105</v>
      </c>
      <c r="B445" s="528">
        <v>2011</v>
      </c>
      <c r="C445" s="528">
        <v>4276</v>
      </c>
      <c r="D445" s="528">
        <v>2566</v>
      </c>
      <c r="E445" s="528">
        <v>7780</v>
      </c>
      <c r="F445" s="528">
        <v>15451</v>
      </c>
    </row>
    <row r="446" spans="1:6">
      <c r="A446" s="527" t="s">
        <v>3106</v>
      </c>
      <c r="B446" s="528">
        <v>2011</v>
      </c>
      <c r="C446" s="528">
        <v>10870</v>
      </c>
      <c r="D446" s="528">
        <v>6869</v>
      </c>
      <c r="E446" s="528">
        <v>386901</v>
      </c>
      <c r="F446" s="528">
        <v>10100</v>
      </c>
    </row>
    <row r="447" spans="1:6">
      <c r="A447" s="527" t="s">
        <v>3107</v>
      </c>
      <c r="B447" s="528">
        <v>2011</v>
      </c>
      <c r="C447" s="528">
        <v>4604</v>
      </c>
      <c r="D447" s="528">
        <v>0</v>
      </c>
      <c r="E447" s="528">
        <v>11694</v>
      </c>
      <c r="F447" s="528">
        <v>9228</v>
      </c>
    </row>
    <row r="448" spans="1:6">
      <c r="A448" s="527" t="s">
        <v>3108</v>
      </c>
      <c r="B448" s="528">
        <v>2011</v>
      </c>
      <c r="C448" s="528">
        <v>17517</v>
      </c>
      <c r="D448" s="528">
        <v>3640</v>
      </c>
      <c r="E448" s="528">
        <v>1976</v>
      </c>
      <c r="F448" s="528">
        <v>16520</v>
      </c>
    </row>
    <row r="449" spans="1:6">
      <c r="A449" s="527" t="s">
        <v>3109</v>
      </c>
      <c r="B449" s="528">
        <v>2011</v>
      </c>
      <c r="C449" s="528">
        <v>25386</v>
      </c>
      <c r="D449" s="528">
        <v>474445</v>
      </c>
      <c r="E449" s="528">
        <v>1897</v>
      </c>
      <c r="F449" s="528">
        <v>11850</v>
      </c>
    </row>
    <row r="450" spans="1:6">
      <c r="A450" s="527" t="s">
        <v>3110</v>
      </c>
      <c r="B450" s="528">
        <v>2011</v>
      </c>
      <c r="C450" s="528">
        <v>14262</v>
      </c>
      <c r="D450" s="528">
        <v>38672</v>
      </c>
      <c r="E450" s="528">
        <v>612</v>
      </c>
      <c r="F450" s="528">
        <v>14947</v>
      </c>
    </row>
    <row r="451" spans="1:6">
      <c r="A451" s="527" t="s">
        <v>3111</v>
      </c>
      <c r="B451" s="528">
        <v>2011</v>
      </c>
      <c r="C451" s="528">
        <v>63334</v>
      </c>
      <c r="D451" s="528">
        <v>70151</v>
      </c>
      <c r="E451" s="528">
        <v>16603</v>
      </c>
      <c r="F451" s="528">
        <v>15270</v>
      </c>
    </row>
    <row r="452" spans="1:6">
      <c r="A452" s="527" t="s">
        <v>3112</v>
      </c>
      <c r="B452" s="528">
        <v>2011</v>
      </c>
      <c r="C452" s="528">
        <v>37114</v>
      </c>
      <c r="D452" s="528">
        <v>25117</v>
      </c>
      <c r="E452" s="528">
        <v>1739</v>
      </c>
      <c r="F452" s="528">
        <v>14795</v>
      </c>
    </row>
    <row r="453" spans="1:6">
      <c r="A453" s="527" t="s">
        <v>3113</v>
      </c>
      <c r="B453" s="528">
        <v>2011</v>
      </c>
      <c r="C453" s="528">
        <v>21713</v>
      </c>
      <c r="D453" s="528">
        <v>6599</v>
      </c>
      <c r="E453" s="528">
        <v>40775</v>
      </c>
      <c r="F453" s="528">
        <v>13568</v>
      </c>
    </row>
    <row r="454" spans="1:6">
      <c r="A454" s="527" t="s">
        <v>3114</v>
      </c>
      <c r="B454" s="528">
        <v>2011</v>
      </c>
      <c r="C454" s="528">
        <v>0</v>
      </c>
      <c r="D454" s="528">
        <v>0</v>
      </c>
      <c r="E454" s="528">
        <v>721</v>
      </c>
      <c r="F454" s="528">
        <v>11234</v>
      </c>
    </row>
    <row r="455" spans="1:6">
      <c r="A455" s="527" t="s">
        <v>3115</v>
      </c>
      <c r="B455" s="528">
        <v>2011</v>
      </c>
      <c r="C455" s="528">
        <v>1093</v>
      </c>
      <c r="D455" s="528">
        <v>0</v>
      </c>
      <c r="E455" s="528">
        <v>24720</v>
      </c>
      <c r="F455" s="528">
        <v>5486</v>
      </c>
    </row>
    <row r="456" spans="1:6">
      <c r="A456" s="527" t="s">
        <v>3116</v>
      </c>
      <c r="B456" s="528">
        <v>2011</v>
      </c>
      <c r="C456" s="528">
        <v>2614</v>
      </c>
      <c r="D456" s="528">
        <v>0</v>
      </c>
      <c r="E456" s="528">
        <v>52368</v>
      </c>
      <c r="F456" s="528">
        <v>4616</v>
      </c>
    </row>
    <row r="457" spans="1:6">
      <c r="A457" s="527" t="s">
        <v>3117</v>
      </c>
      <c r="B457" s="528">
        <v>2011</v>
      </c>
      <c r="C457" s="528">
        <v>2640</v>
      </c>
      <c r="D457" s="528">
        <v>140</v>
      </c>
      <c r="E457" s="528">
        <v>558</v>
      </c>
      <c r="F457" s="528">
        <v>5510</v>
      </c>
    </row>
    <row r="458" spans="1:6">
      <c r="A458" s="527" t="s">
        <v>3118</v>
      </c>
      <c r="B458" s="528">
        <v>2011</v>
      </c>
      <c r="C458" s="528">
        <v>57474</v>
      </c>
      <c r="D458" s="528">
        <v>32012</v>
      </c>
      <c r="E458" s="528">
        <v>621</v>
      </c>
      <c r="F458" s="528">
        <v>15164</v>
      </c>
    </row>
    <row r="459" spans="1:6">
      <c r="A459" s="527" t="s">
        <v>3119</v>
      </c>
      <c r="B459" s="528">
        <v>2011</v>
      </c>
      <c r="C459" s="528">
        <v>55062</v>
      </c>
      <c r="D459" s="528">
        <v>44922</v>
      </c>
      <c r="E459" s="528">
        <v>38526</v>
      </c>
      <c r="F459" s="528">
        <v>15908</v>
      </c>
    </row>
    <row r="460" spans="1:6">
      <c r="A460" s="527" t="s">
        <v>3120</v>
      </c>
      <c r="B460" s="528">
        <v>2011</v>
      </c>
      <c r="C460" s="528">
        <v>16792</v>
      </c>
      <c r="D460" s="528">
        <v>8988</v>
      </c>
      <c r="E460" s="528">
        <v>4255</v>
      </c>
      <c r="F460" s="528">
        <v>19824</v>
      </c>
    </row>
    <row r="461" spans="1:6">
      <c r="A461" s="527" t="s">
        <v>3121</v>
      </c>
      <c r="B461" s="528">
        <v>2011</v>
      </c>
      <c r="C461" s="528">
        <v>675</v>
      </c>
      <c r="D461" s="528">
        <v>9195</v>
      </c>
      <c r="E461" s="528">
        <v>3578</v>
      </c>
      <c r="F461" s="528">
        <v>7608</v>
      </c>
    </row>
    <row r="462" spans="1:6">
      <c r="A462" s="527" t="s">
        <v>3122</v>
      </c>
      <c r="B462" s="528">
        <v>2011</v>
      </c>
      <c r="C462" s="528">
        <v>23214</v>
      </c>
      <c r="D462" s="528">
        <v>17863</v>
      </c>
      <c r="E462" s="528">
        <v>34684</v>
      </c>
      <c r="F462" s="528">
        <v>20543</v>
      </c>
    </row>
    <row r="463" spans="1:6">
      <c r="A463" s="527" t="s">
        <v>3123</v>
      </c>
      <c r="B463" s="528">
        <v>2011</v>
      </c>
      <c r="C463" s="528">
        <v>87191</v>
      </c>
      <c r="D463" s="528">
        <v>107446</v>
      </c>
      <c r="E463" s="528">
        <v>17841</v>
      </c>
      <c r="F463" s="528">
        <v>20695</v>
      </c>
    </row>
    <row r="464" spans="1:6">
      <c r="A464" s="527" t="s">
        <v>3124</v>
      </c>
      <c r="B464" s="528">
        <v>2011</v>
      </c>
      <c r="C464" s="528">
        <v>21577</v>
      </c>
      <c r="D464" s="528">
        <v>35683</v>
      </c>
      <c r="E464" s="528">
        <v>1870</v>
      </c>
      <c r="F464" s="528">
        <v>21001</v>
      </c>
    </row>
    <row r="465" spans="1:6">
      <c r="A465" s="527" t="s">
        <v>3125</v>
      </c>
      <c r="B465" s="528">
        <v>2011</v>
      </c>
      <c r="C465" s="528">
        <v>505</v>
      </c>
      <c r="D465" s="528">
        <v>630</v>
      </c>
      <c r="E465" s="528">
        <v>1641</v>
      </c>
      <c r="F465" s="528">
        <v>9505</v>
      </c>
    </row>
    <row r="466" spans="1:6">
      <c r="A466" s="527" t="s">
        <v>3126</v>
      </c>
      <c r="B466" s="528">
        <v>2011</v>
      </c>
      <c r="C466" s="528">
        <v>10133</v>
      </c>
      <c r="D466" s="528">
        <v>7692</v>
      </c>
      <c r="E466" s="528">
        <v>23423</v>
      </c>
      <c r="F466" s="528">
        <v>13375</v>
      </c>
    </row>
    <row r="467" spans="1:6">
      <c r="A467" s="527" t="s">
        <v>3127</v>
      </c>
      <c r="B467" s="528">
        <v>2011</v>
      </c>
      <c r="C467" s="528">
        <v>45114</v>
      </c>
      <c r="D467" s="528">
        <v>22353</v>
      </c>
      <c r="E467" s="528">
        <v>1683</v>
      </c>
      <c r="F467" s="528">
        <v>14431</v>
      </c>
    </row>
    <row r="468" spans="1:6">
      <c r="A468" s="527" t="s">
        <v>3128</v>
      </c>
      <c r="B468" s="528">
        <v>2011</v>
      </c>
      <c r="C468" s="528">
        <v>4099</v>
      </c>
      <c r="D468" s="528">
        <v>0</v>
      </c>
      <c r="E468" s="528">
        <v>29905</v>
      </c>
      <c r="F468" s="528">
        <v>4012</v>
      </c>
    </row>
    <row r="469" spans="1:6">
      <c r="A469" s="527" t="s">
        <v>3129</v>
      </c>
      <c r="B469" s="528">
        <v>2011</v>
      </c>
      <c r="C469" s="528">
        <v>11740</v>
      </c>
      <c r="D469" s="528">
        <v>19254</v>
      </c>
      <c r="E469" s="528">
        <v>1727</v>
      </c>
      <c r="F469" s="528">
        <v>21119</v>
      </c>
    </row>
    <row r="470" spans="1:6">
      <c r="A470" s="527" t="s">
        <v>3130</v>
      </c>
      <c r="B470" s="528">
        <v>2011</v>
      </c>
      <c r="C470" s="528">
        <v>11257</v>
      </c>
      <c r="D470" s="528">
        <v>6341</v>
      </c>
      <c r="E470" s="528">
        <v>1837</v>
      </c>
      <c r="F470" s="528">
        <v>19720</v>
      </c>
    </row>
    <row r="471" spans="1:6">
      <c r="A471" s="527" t="s">
        <v>3131</v>
      </c>
      <c r="B471" s="528">
        <v>2011</v>
      </c>
      <c r="C471" s="528">
        <v>1474</v>
      </c>
      <c r="D471" s="528">
        <v>659</v>
      </c>
      <c r="E471" s="528">
        <v>1632</v>
      </c>
      <c r="F471" s="528">
        <v>19224</v>
      </c>
    </row>
    <row r="472" spans="1:6">
      <c r="A472" s="527" t="s">
        <v>3132</v>
      </c>
      <c r="B472" s="528">
        <v>2011</v>
      </c>
      <c r="C472" s="528">
        <v>0</v>
      </c>
      <c r="D472" s="528">
        <v>2895</v>
      </c>
      <c r="E472" s="528">
        <v>0</v>
      </c>
      <c r="F472" s="528">
        <v>1610</v>
      </c>
    </row>
    <row r="473" spans="1:6">
      <c r="A473" s="527" t="s">
        <v>3133</v>
      </c>
      <c r="B473" s="528">
        <v>2011</v>
      </c>
      <c r="C473" s="528">
        <v>1074</v>
      </c>
      <c r="D473" s="528">
        <v>0</v>
      </c>
      <c r="E473" s="528">
        <v>18937</v>
      </c>
      <c r="F473" s="528">
        <v>4140</v>
      </c>
    </row>
    <row r="474" spans="1:6">
      <c r="A474" s="527" t="s">
        <v>3134</v>
      </c>
      <c r="B474" s="528">
        <v>2011</v>
      </c>
      <c r="C474" s="528">
        <v>937</v>
      </c>
      <c r="D474" s="528">
        <v>0</v>
      </c>
      <c r="E474" s="528">
        <v>20192</v>
      </c>
      <c r="F474" s="528">
        <v>4150</v>
      </c>
    </row>
    <row r="475" spans="1:6">
      <c r="A475" s="527" t="s">
        <v>3135</v>
      </c>
      <c r="B475" s="528">
        <v>2011</v>
      </c>
      <c r="C475" s="528">
        <v>199</v>
      </c>
      <c r="D475" s="528">
        <v>0</v>
      </c>
      <c r="E475" s="528">
        <v>69546</v>
      </c>
      <c r="F475" s="528">
        <v>4049</v>
      </c>
    </row>
    <row r="476" spans="1:6">
      <c r="A476" s="527" t="s">
        <v>3136</v>
      </c>
      <c r="B476" s="528">
        <v>2011</v>
      </c>
      <c r="C476" s="528">
        <v>63194</v>
      </c>
      <c r="D476" s="528">
        <v>17324</v>
      </c>
      <c r="E476" s="528">
        <v>112093</v>
      </c>
      <c r="F476" s="528">
        <v>18667</v>
      </c>
    </row>
    <row r="477" spans="1:6">
      <c r="A477" s="527" t="s">
        <v>3137</v>
      </c>
      <c r="B477" s="528">
        <v>2011</v>
      </c>
      <c r="C477" s="528">
        <v>6162</v>
      </c>
      <c r="D477" s="528">
        <v>4462</v>
      </c>
      <c r="E477" s="528">
        <v>21583</v>
      </c>
      <c r="F477" s="528">
        <v>20160</v>
      </c>
    </row>
    <row r="478" spans="1:6">
      <c r="A478" s="527" t="s">
        <v>3138</v>
      </c>
      <c r="B478" s="528">
        <v>2011</v>
      </c>
      <c r="C478" s="528">
        <v>2494</v>
      </c>
      <c r="D478" s="528">
        <v>6729</v>
      </c>
      <c r="E478" s="528">
        <v>2540</v>
      </c>
      <c r="F478" s="528">
        <v>15375</v>
      </c>
    </row>
    <row r="479" spans="1:6">
      <c r="A479" s="527" t="s">
        <v>3139</v>
      </c>
      <c r="B479" s="528">
        <v>2011</v>
      </c>
      <c r="C479" s="528">
        <v>10755</v>
      </c>
      <c r="D479" s="528">
        <v>22567</v>
      </c>
      <c r="E479" s="528">
        <v>4792</v>
      </c>
      <c r="F479" s="528">
        <v>17331</v>
      </c>
    </row>
    <row r="480" spans="1:6">
      <c r="A480" s="527" t="s">
        <v>3140</v>
      </c>
      <c r="B480" s="528">
        <v>2011</v>
      </c>
      <c r="C480" s="528">
        <v>35904</v>
      </c>
      <c r="D480" s="528">
        <v>36294</v>
      </c>
      <c r="E480" s="528">
        <v>1131580</v>
      </c>
      <c r="F480" s="528">
        <v>11620</v>
      </c>
    </row>
    <row r="481" spans="1:6">
      <c r="A481" s="527" t="s">
        <v>3141</v>
      </c>
      <c r="B481" s="528">
        <v>2011</v>
      </c>
      <c r="C481" s="528">
        <v>665</v>
      </c>
      <c r="D481" s="528">
        <v>2619</v>
      </c>
      <c r="E481" s="528">
        <v>282</v>
      </c>
      <c r="F481" s="528">
        <v>11000</v>
      </c>
    </row>
    <row r="482" spans="1:6">
      <c r="A482" s="527" t="s">
        <v>3142</v>
      </c>
      <c r="B482" s="528">
        <v>2011</v>
      </c>
      <c r="C482" s="528">
        <v>10235</v>
      </c>
      <c r="D482" s="528">
        <v>6141</v>
      </c>
      <c r="E482" s="528">
        <v>8926</v>
      </c>
      <c r="F482" s="528">
        <v>15135</v>
      </c>
    </row>
    <row r="483" spans="1:6">
      <c r="A483" s="527" t="s">
        <v>3143</v>
      </c>
      <c r="B483" s="528">
        <v>2011</v>
      </c>
      <c r="C483" s="528">
        <v>2327</v>
      </c>
      <c r="D483" s="528">
        <v>14843</v>
      </c>
      <c r="E483" s="528">
        <v>31660</v>
      </c>
      <c r="F483" s="528">
        <v>9870</v>
      </c>
    </row>
    <row r="484" spans="1:6">
      <c r="A484" s="527" t="s">
        <v>3144</v>
      </c>
      <c r="B484" s="528">
        <v>2011</v>
      </c>
      <c r="C484" s="528">
        <v>13439</v>
      </c>
      <c r="D484" s="528">
        <v>251628</v>
      </c>
      <c r="E484" s="528">
        <v>3017</v>
      </c>
      <c r="F484" s="528">
        <v>12790</v>
      </c>
    </row>
    <row r="485" spans="1:6">
      <c r="A485" s="527" t="s">
        <v>3145</v>
      </c>
      <c r="B485" s="528">
        <v>2011</v>
      </c>
      <c r="C485" s="528">
        <v>102989</v>
      </c>
      <c r="D485" s="528">
        <v>29590</v>
      </c>
      <c r="E485" s="528">
        <v>11548</v>
      </c>
      <c r="F485" s="528">
        <v>14920</v>
      </c>
    </row>
    <row r="486" spans="1:6">
      <c r="A486" s="527" t="s">
        <v>3146</v>
      </c>
      <c r="B486" s="528">
        <v>2011</v>
      </c>
      <c r="C486" s="528">
        <v>40522</v>
      </c>
      <c r="D486" s="528">
        <v>39488</v>
      </c>
      <c r="E486" s="528">
        <v>2798</v>
      </c>
      <c r="F486" s="528">
        <v>20042</v>
      </c>
    </row>
    <row r="487" spans="1:6">
      <c r="A487" s="527" t="s">
        <v>3147</v>
      </c>
      <c r="B487" s="528">
        <v>2011</v>
      </c>
      <c r="C487" s="528">
        <v>109441</v>
      </c>
      <c r="D487" s="528">
        <v>50734</v>
      </c>
      <c r="E487" s="528">
        <v>65366</v>
      </c>
      <c r="F487" s="528">
        <v>19195</v>
      </c>
    </row>
    <row r="488" spans="1:6">
      <c r="A488" s="527" t="s">
        <v>3148</v>
      </c>
      <c r="B488" s="528">
        <v>2011</v>
      </c>
      <c r="C488" s="528">
        <v>140641</v>
      </c>
      <c r="D488" s="528">
        <v>97650</v>
      </c>
      <c r="E488" s="528">
        <v>49352</v>
      </c>
      <c r="F488" s="528">
        <v>20046</v>
      </c>
    </row>
    <row r="489" spans="1:6">
      <c r="A489" s="527" t="s">
        <v>3149</v>
      </c>
      <c r="B489" s="528">
        <v>2011</v>
      </c>
      <c r="C489" s="528">
        <v>18</v>
      </c>
      <c r="D489" s="528">
        <v>0</v>
      </c>
      <c r="E489" s="528">
        <v>0</v>
      </c>
      <c r="F489" s="529"/>
    </row>
    <row r="490" spans="1:6">
      <c r="A490" s="527" t="s">
        <v>3150</v>
      </c>
      <c r="B490" s="528">
        <v>2011</v>
      </c>
      <c r="C490" s="528">
        <v>70044</v>
      </c>
      <c r="D490" s="528">
        <v>12681</v>
      </c>
      <c r="E490" s="528">
        <v>29667</v>
      </c>
      <c r="F490" s="528">
        <v>15224</v>
      </c>
    </row>
    <row r="491" spans="1:6">
      <c r="A491" s="527" t="s">
        <v>3151</v>
      </c>
      <c r="B491" s="528">
        <v>2011</v>
      </c>
      <c r="C491" s="528">
        <v>1331</v>
      </c>
      <c r="D491" s="528">
        <v>4133</v>
      </c>
      <c r="E491" s="528">
        <v>3002</v>
      </c>
      <c r="F491" s="528">
        <v>11000</v>
      </c>
    </row>
    <row r="492" spans="1:6">
      <c r="A492" s="527" t="s">
        <v>3152</v>
      </c>
      <c r="B492" s="528">
        <v>2011</v>
      </c>
      <c r="C492" s="528">
        <v>53781</v>
      </c>
      <c r="D492" s="528">
        <v>44884</v>
      </c>
      <c r="E492" s="528">
        <v>6859</v>
      </c>
      <c r="F492" s="528">
        <v>14521</v>
      </c>
    </row>
    <row r="493" spans="1:6">
      <c r="A493" s="527" t="s">
        <v>3153</v>
      </c>
      <c r="B493" s="528">
        <v>2011</v>
      </c>
      <c r="C493" s="528">
        <v>15252</v>
      </c>
      <c r="D493" s="528">
        <v>9189</v>
      </c>
      <c r="E493" s="528">
        <v>6146</v>
      </c>
      <c r="F493" s="528">
        <v>20545</v>
      </c>
    </row>
    <row r="494" spans="1:6">
      <c r="A494" s="527" t="s">
        <v>3154</v>
      </c>
      <c r="B494" s="528">
        <v>2011</v>
      </c>
      <c r="C494" s="528">
        <v>6033</v>
      </c>
      <c r="D494" s="528">
        <v>2495</v>
      </c>
      <c r="E494" s="528">
        <v>9708</v>
      </c>
      <c r="F494" s="528">
        <v>20889</v>
      </c>
    </row>
    <row r="495" spans="1:6">
      <c r="A495" s="527" t="s">
        <v>3155</v>
      </c>
      <c r="B495" s="528">
        <v>2011</v>
      </c>
      <c r="C495" s="528">
        <v>631</v>
      </c>
      <c r="D495" s="528">
        <v>146</v>
      </c>
      <c r="E495" s="528">
        <v>387</v>
      </c>
      <c r="F495" s="528">
        <v>9200</v>
      </c>
    </row>
    <row r="496" spans="1:6">
      <c r="A496" s="527" t="s">
        <v>3156</v>
      </c>
      <c r="B496" s="528">
        <v>2011</v>
      </c>
      <c r="C496" s="528">
        <v>8440</v>
      </c>
      <c r="D496" s="528">
        <v>7073</v>
      </c>
      <c r="E496" s="528">
        <v>12489</v>
      </c>
      <c r="F496" s="528">
        <v>12825</v>
      </c>
    </row>
    <row r="497" spans="1:6">
      <c r="A497" s="527" t="s">
        <v>3157</v>
      </c>
      <c r="B497" s="528">
        <v>2011</v>
      </c>
      <c r="C497" s="528">
        <v>9352</v>
      </c>
      <c r="D497" s="528">
        <v>3354</v>
      </c>
      <c r="E497" s="528">
        <v>15764</v>
      </c>
      <c r="F497" s="528">
        <v>18571</v>
      </c>
    </row>
    <row r="498" spans="1:6">
      <c r="A498" s="527" t="s">
        <v>3158</v>
      </c>
      <c r="B498" s="528">
        <v>2011</v>
      </c>
      <c r="C498" s="528">
        <v>2196</v>
      </c>
      <c r="D498" s="528">
        <v>0</v>
      </c>
      <c r="E498" s="528">
        <v>4644</v>
      </c>
      <c r="F498" s="528">
        <v>13500</v>
      </c>
    </row>
    <row r="499" spans="1:6">
      <c r="A499" s="527" t="s">
        <v>3159</v>
      </c>
      <c r="B499" s="528">
        <v>2011</v>
      </c>
      <c r="C499" s="528">
        <v>16572</v>
      </c>
      <c r="D499" s="528">
        <v>11518</v>
      </c>
      <c r="E499" s="528">
        <v>3812</v>
      </c>
      <c r="F499" s="528">
        <v>19770</v>
      </c>
    </row>
    <row r="500" spans="1:6">
      <c r="A500" s="527" t="s">
        <v>3160</v>
      </c>
      <c r="B500" s="528">
        <v>2011</v>
      </c>
      <c r="C500" s="528">
        <v>3139</v>
      </c>
      <c r="D500" s="528">
        <v>167</v>
      </c>
      <c r="E500" s="528">
        <v>90671</v>
      </c>
      <c r="F500" s="528">
        <v>5565</v>
      </c>
    </row>
    <row r="501" spans="1:6">
      <c r="A501" s="527" t="s">
        <v>3161</v>
      </c>
      <c r="B501" s="528">
        <v>2011</v>
      </c>
      <c r="C501" s="528">
        <v>0</v>
      </c>
      <c r="D501" s="528">
        <v>1729</v>
      </c>
      <c r="E501" s="528">
        <v>0</v>
      </c>
      <c r="F501" s="528">
        <v>1650</v>
      </c>
    </row>
    <row r="502" spans="1:6">
      <c r="A502" s="527" t="s">
        <v>3162</v>
      </c>
      <c r="B502" s="528">
        <v>2011</v>
      </c>
      <c r="C502" s="528">
        <v>2867</v>
      </c>
      <c r="D502" s="528">
        <v>568</v>
      </c>
      <c r="E502" s="528">
        <v>15187</v>
      </c>
      <c r="F502" s="528">
        <v>13660</v>
      </c>
    </row>
    <row r="503" spans="1:6">
      <c r="A503" s="527" t="s">
        <v>3163</v>
      </c>
      <c r="B503" s="528">
        <v>2011</v>
      </c>
      <c r="C503" s="528">
        <v>12524</v>
      </c>
      <c r="D503" s="528">
        <v>8979</v>
      </c>
      <c r="E503" s="528">
        <v>47172</v>
      </c>
      <c r="F503" s="528">
        <v>16115</v>
      </c>
    </row>
    <row r="504" spans="1:6">
      <c r="A504" s="527" t="s">
        <v>3164</v>
      </c>
      <c r="B504" s="528">
        <v>2011</v>
      </c>
      <c r="C504" s="528">
        <v>10786</v>
      </c>
      <c r="D504" s="528">
        <v>7479</v>
      </c>
      <c r="E504" s="528">
        <v>1890</v>
      </c>
      <c r="F504" s="528">
        <v>20059</v>
      </c>
    </row>
    <row r="505" spans="1:6">
      <c r="A505" s="527" t="s">
        <v>3165</v>
      </c>
      <c r="B505" s="528">
        <v>2011</v>
      </c>
      <c r="C505" s="528">
        <v>21684</v>
      </c>
      <c r="D505" s="528">
        <v>20988</v>
      </c>
      <c r="E505" s="528">
        <v>2398</v>
      </c>
      <c r="F505" s="528">
        <v>20098</v>
      </c>
    </row>
    <row r="506" spans="1:6">
      <c r="A506" s="527" t="s">
        <v>3166</v>
      </c>
      <c r="B506" s="528">
        <v>2011</v>
      </c>
      <c r="C506" s="528">
        <v>33273</v>
      </c>
      <c r="D506" s="528">
        <v>23687</v>
      </c>
      <c r="E506" s="528">
        <v>18005</v>
      </c>
      <c r="F506" s="528">
        <v>19622</v>
      </c>
    </row>
    <row r="507" spans="1:6">
      <c r="A507" s="527" t="s">
        <v>3167</v>
      </c>
      <c r="B507" s="528">
        <v>2011</v>
      </c>
      <c r="C507" s="528">
        <v>1636</v>
      </c>
      <c r="D507" s="528">
        <v>0</v>
      </c>
      <c r="E507" s="528">
        <v>22148</v>
      </c>
      <c r="F507" s="528">
        <v>4098</v>
      </c>
    </row>
    <row r="508" spans="1:6">
      <c r="A508" s="527" t="s">
        <v>3168</v>
      </c>
      <c r="B508" s="528">
        <v>2011</v>
      </c>
      <c r="C508" s="528">
        <v>2601</v>
      </c>
      <c r="D508" s="528">
        <v>2400</v>
      </c>
      <c r="E508" s="528">
        <v>4369</v>
      </c>
      <c r="F508" s="528">
        <v>9955</v>
      </c>
    </row>
    <row r="509" spans="1:6">
      <c r="A509" s="527" t="s">
        <v>3169</v>
      </c>
      <c r="B509" s="528">
        <v>2011</v>
      </c>
      <c r="C509" s="528">
        <v>8714</v>
      </c>
      <c r="D509" s="528">
        <v>5174</v>
      </c>
      <c r="E509" s="528">
        <v>25043</v>
      </c>
      <c r="F509" s="528">
        <v>14110</v>
      </c>
    </row>
    <row r="510" spans="1:6">
      <c r="A510" s="527" t="s">
        <v>3170</v>
      </c>
      <c r="B510" s="528">
        <v>2011</v>
      </c>
      <c r="C510" s="528">
        <v>60815</v>
      </c>
      <c r="D510" s="528">
        <v>81655</v>
      </c>
      <c r="E510" s="528">
        <v>23334</v>
      </c>
      <c r="F510" s="528">
        <v>20360</v>
      </c>
    </row>
    <row r="511" spans="1:6">
      <c r="A511" s="527" t="s">
        <v>3171</v>
      </c>
      <c r="B511" s="528">
        <v>2011</v>
      </c>
      <c r="C511" s="528">
        <v>2156</v>
      </c>
      <c r="D511" s="528">
        <v>116</v>
      </c>
      <c r="E511" s="528">
        <v>3577</v>
      </c>
      <c r="F511" s="528">
        <v>5523</v>
      </c>
    </row>
    <row r="512" spans="1:6">
      <c r="A512" s="527" t="s">
        <v>3172</v>
      </c>
      <c r="B512" s="528">
        <v>2011</v>
      </c>
      <c r="C512" s="528">
        <v>4004</v>
      </c>
      <c r="D512" s="528">
        <v>4488</v>
      </c>
      <c r="E512" s="528">
        <v>78918</v>
      </c>
      <c r="F512" s="528">
        <v>9500</v>
      </c>
    </row>
    <row r="513" spans="1:6">
      <c r="A513" s="527" t="s">
        <v>3173</v>
      </c>
      <c r="B513" s="528">
        <v>2011</v>
      </c>
      <c r="C513" s="528">
        <v>3637</v>
      </c>
      <c r="D513" s="528">
        <v>3145</v>
      </c>
      <c r="E513" s="528">
        <v>6590</v>
      </c>
      <c r="F513" s="528">
        <v>13693</v>
      </c>
    </row>
    <row r="514" spans="1:6">
      <c r="A514" s="527" t="s">
        <v>3174</v>
      </c>
      <c r="B514" s="528">
        <v>2011</v>
      </c>
      <c r="C514" s="528">
        <v>319</v>
      </c>
      <c r="D514" s="528">
        <v>0</v>
      </c>
      <c r="E514" s="528">
        <v>1481</v>
      </c>
      <c r="F514" s="528">
        <v>8335</v>
      </c>
    </row>
    <row r="515" spans="1:6">
      <c r="A515" s="527" t="s">
        <v>3175</v>
      </c>
      <c r="B515" s="528">
        <v>2011</v>
      </c>
      <c r="C515" s="528">
        <v>1411</v>
      </c>
      <c r="D515" s="528">
        <v>0</v>
      </c>
      <c r="E515" s="528">
        <v>101224</v>
      </c>
      <c r="F515" s="528">
        <v>4450</v>
      </c>
    </row>
    <row r="516" spans="1:6">
      <c r="A516" s="527" t="s">
        <v>3176</v>
      </c>
      <c r="B516" s="528">
        <v>2011</v>
      </c>
      <c r="C516" s="528">
        <v>96040</v>
      </c>
      <c r="D516" s="528">
        <v>154966</v>
      </c>
      <c r="E516" s="528">
        <v>15707</v>
      </c>
      <c r="F516" s="528">
        <v>14714</v>
      </c>
    </row>
    <row r="517" spans="1:6">
      <c r="A517" s="527" t="s">
        <v>3177</v>
      </c>
      <c r="B517" s="528">
        <v>2011</v>
      </c>
      <c r="C517" s="528">
        <v>1260</v>
      </c>
      <c r="D517" s="528">
        <v>2319</v>
      </c>
      <c r="E517" s="528">
        <v>7470</v>
      </c>
      <c r="F517" s="528">
        <v>15911</v>
      </c>
    </row>
    <row r="518" spans="1:6">
      <c r="A518" s="527" t="s">
        <v>3178</v>
      </c>
      <c r="B518" s="528">
        <v>2011</v>
      </c>
      <c r="C518" s="528">
        <v>13902</v>
      </c>
      <c r="D518" s="528">
        <v>19135</v>
      </c>
      <c r="E518" s="528">
        <v>2313</v>
      </c>
      <c r="F518" s="528">
        <v>20249</v>
      </c>
    </row>
    <row r="519" spans="1:6">
      <c r="A519" s="527" t="s">
        <v>3179</v>
      </c>
      <c r="B519" s="528">
        <v>2011</v>
      </c>
      <c r="C519" s="528">
        <v>1963</v>
      </c>
      <c r="D519" s="528">
        <v>5783</v>
      </c>
      <c r="E519" s="528">
        <v>309</v>
      </c>
      <c r="F519" s="528">
        <v>13326</v>
      </c>
    </row>
    <row r="520" spans="1:6">
      <c r="A520" s="527" t="s">
        <v>3180</v>
      </c>
      <c r="B520" s="528">
        <v>2011</v>
      </c>
      <c r="C520" s="528">
        <v>199</v>
      </c>
      <c r="D520" s="528">
        <v>115</v>
      </c>
      <c r="E520" s="528">
        <v>196</v>
      </c>
      <c r="F520" s="528">
        <v>9200</v>
      </c>
    </row>
    <row r="521" spans="1:6">
      <c r="A521" s="527" t="s">
        <v>3181</v>
      </c>
      <c r="B521" s="528">
        <v>2011</v>
      </c>
      <c r="C521" s="528">
        <v>0</v>
      </c>
      <c r="D521" s="528">
        <v>6010</v>
      </c>
      <c r="E521" s="528">
        <v>0</v>
      </c>
      <c r="F521" s="528">
        <v>1650</v>
      </c>
    </row>
    <row r="522" spans="1:6">
      <c r="A522" s="527" t="s">
        <v>3182</v>
      </c>
      <c r="B522" s="528">
        <v>2011</v>
      </c>
      <c r="C522" s="528">
        <v>2858</v>
      </c>
      <c r="D522" s="528">
        <v>1096</v>
      </c>
      <c r="E522" s="528">
        <v>2509</v>
      </c>
      <c r="F522" s="528">
        <v>13592</v>
      </c>
    </row>
    <row r="523" spans="1:6">
      <c r="A523" s="527" t="s">
        <v>3183</v>
      </c>
      <c r="B523" s="528">
        <v>2011</v>
      </c>
      <c r="C523" s="528">
        <v>3267</v>
      </c>
      <c r="D523" s="528">
        <v>16349</v>
      </c>
      <c r="E523" s="528">
        <v>6447</v>
      </c>
      <c r="F523" s="528">
        <v>13856</v>
      </c>
    </row>
    <row r="524" spans="1:6">
      <c r="A524" s="527" t="s">
        <v>3184</v>
      </c>
      <c r="B524" s="528">
        <v>2011</v>
      </c>
      <c r="C524" s="528">
        <v>100483</v>
      </c>
      <c r="D524" s="528">
        <v>160425</v>
      </c>
      <c r="E524" s="528">
        <v>11406</v>
      </c>
      <c r="F524" s="528">
        <v>20075</v>
      </c>
    </row>
    <row r="525" spans="1:6">
      <c r="A525" s="527" t="s">
        <v>3185</v>
      </c>
      <c r="B525" s="528">
        <v>2011</v>
      </c>
      <c r="C525" s="528">
        <v>11646</v>
      </c>
      <c r="D525" s="528">
        <v>7315</v>
      </c>
      <c r="E525" s="528">
        <v>46850</v>
      </c>
      <c r="F525" s="528">
        <v>9350</v>
      </c>
    </row>
    <row r="526" spans="1:6">
      <c r="A526" s="527" t="s">
        <v>3186</v>
      </c>
      <c r="B526" s="528">
        <v>2011</v>
      </c>
      <c r="C526" s="528">
        <v>3843</v>
      </c>
      <c r="D526" s="528">
        <v>166098</v>
      </c>
      <c r="E526" s="528">
        <v>59879</v>
      </c>
      <c r="F526" s="528">
        <v>13757</v>
      </c>
    </row>
    <row r="527" spans="1:6">
      <c r="A527" s="527" t="s">
        <v>3187</v>
      </c>
      <c r="B527" s="528">
        <v>2011</v>
      </c>
      <c r="C527" s="528">
        <v>56200</v>
      </c>
      <c r="D527" s="528">
        <v>40562</v>
      </c>
      <c r="E527" s="528">
        <v>64521</v>
      </c>
      <c r="F527" s="528">
        <v>19874</v>
      </c>
    </row>
    <row r="528" spans="1:6">
      <c r="A528" s="527" t="s">
        <v>3188</v>
      </c>
      <c r="B528" s="528">
        <v>2011</v>
      </c>
      <c r="C528" s="528">
        <v>123937</v>
      </c>
      <c r="D528" s="528">
        <v>111639</v>
      </c>
      <c r="E528" s="528">
        <v>16945</v>
      </c>
      <c r="F528" s="528">
        <v>20970</v>
      </c>
    </row>
    <row r="529" spans="1:6">
      <c r="A529" s="527" t="s">
        <v>3189</v>
      </c>
      <c r="B529" s="528">
        <v>2011</v>
      </c>
      <c r="C529" s="528">
        <v>23866</v>
      </c>
      <c r="D529" s="528">
        <v>39834</v>
      </c>
      <c r="E529" s="528">
        <v>3237</v>
      </c>
      <c r="F529" s="528">
        <v>14570</v>
      </c>
    </row>
    <row r="530" spans="1:6">
      <c r="A530" s="527" t="s">
        <v>3190</v>
      </c>
      <c r="B530" s="528">
        <v>2011</v>
      </c>
      <c r="C530" s="528">
        <v>2684</v>
      </c>
      <c r="D530" s="528">
        <v>12917</v>
      </c>
      <c r="E530" s="528">
        <v>6232</v>
      </c>
      <c r="F530" s="528">
        <v>15960</v>
      </c>
    </row>
    <row r="531" spans="1:6">
      <c r="A531" s="527" t="s">
        <v>3191</v>
      </c>
      <c r="B531" s="528">
        <v>2011</v>
      </c>
      <c r="C531" s="528">
        <v>693</v>
      </c>
      <c r="D531" s="528">
        <v>9191</v>
      </c>
      <c r="E531" s="528">
        <v>7859</v>
      </c>
      <c r="F531" s="528">
        <v>8224</v>
      </c>
    </row>
    <row r="532" spans="1:6">
      <c r="A532" s="527" t="s">
        <v>3192</v>
      </c>
      <c r="B532" s="528">
        <v>2011</v>
      </c>
      <c r="C532" s="528">
        <v>2044</v>
      </c>
      <c r="D532" s="528">
        <v>15312</v>
      </c>
      <c r="E532" s="528">
        <v>1910</v>
      </c>
      <c r="F532" s="528">
        <v>10120</v>
      </c>
    </row>
    <row r="533" spans="1:6">
      <c r="A533" s="527" t="s">
        <v>3193</v>
      </c>
      <c r="B533" s="528">
        <v>2011</v>
      </c>
      <c r="C533" s="528">
        <v>5757</v>
      </c>
      <c r="D533" s="528">
        <v>3267</v>
      </c>
      <c r="E533" s="528">
        <v>3218</v>
      </c>
      <c r="F533" s="528">
        <v>20263</v>
      </c>
    </row>
    <row r="534" spans="1:6">
      <c r="A534" s="527" t="s">
        <v>3194</v>
      </c>
      <c r="B534" s="528">
        <v>2011</v>
      </c>
      <c r="C534" s="528">
        <v>27397</v>
      </c>
      <c r="D534" s="528">
        <v>19318</v>
      </c>
      <c r="E534" s="528">
        <v>31017</v>
      </c>
      <c r="F534" s="528">
        <v>21000</v>
      </c>
    </row>
    <row r="535" spans="1:6">
      <c r="A535" s="527" t="s">
        <v>3195</v>
      </c>
      <c r="B535" s="528">
        <v>2011</v>
      </c>
      <c r="C535" s="528">
        <v>79579</v>
      </c>
      <c r="D535" s="528">
        <v>20367</v>
      </c>
      <c r="E535" s="528">
        <v>265628</v>
      </c>
      <c r="F535" s="528">
        <v>17700</v>
      </c>
    </row>
    <row r="536" spans="1:6">
      <c r="A536" s="527" t="s">
        <v>3196</v>
      </c>
      <c r="B536" s="528">
        <v>2011</v>
      </c>
      <c r="C536" s="528">
        <v>0</v>
      </c>
      <c r="D536" s="528">
        <v>2924</v>
      </c>
      <c r="E536" s="528">
        <v>0</v>
      </c>
      <c r="F536" s="528">
        <v>1431</v>
      </c>
    </row>
    <row r="537" spans="1:6">
      <c r="A537" s="527" t="s">
        <v>3197</v>
      </c>
      <c r="B537" s="528">
        <v>2011</v>
      </c>
      <c r="C537" s="528">
        <v>58241</v>
      </c>
      <c r="D537" s="528">
        <v>69886</v>
      </c>
      <c r="E537" s="528">
        <v>43136</v>
      </c>
      <c r="F537" s="528">
        <v>17070</v>
      </c>
    </row>
    <row r="538" spans="1:6">
      <c r="A538" s="527" t="s">
        <v>3198</v>
      </c>
      <c r="B538" s="528">
        <v>2011</v>
      </c>
      <c r="C538" s="528">
        <v>57122</v>
      </c>
      <c r="D538" s="528">
        <v>25355</v>
      </c>
      <c r="E538" s="528">
        <v>10618</v>
      </c>
      <c r="F538" s="528">
        <v>14264</v>
      </c>
    </row>
    <row r="539" spans="1:6">
      <c r="A539" s="527" t="s">
        <v>3199</v>
      </c>
      <c r="B539" s="528">
        <v>2011</v>
      </c>
      <c r="C539" s="528">
        <v>61780</v>
      </c>
      <c r="D539" s="528">
        <v>14008</v>
      </c>
      <c r="E539" s="528">
        <v>85724</v>
      </c>
      <c r="F539" s="528">
        <v>14420</v>
      </c>
    </row>
    <row r="540" spans="1:6">
      <c r="A540" s="527" t="s">
        <v>3200</v>
      </c>
      <c r="B540" s="528">
        <v>2011</v>
      </c>
      <c r="C540" s="528">
        <v>84466</v>
      </c>
      <c r="D540" s="528">
        <v>22199</v>
      </c>
      <c r="E540" s="528">
        <v>46626</v>
      </c>
      <c r="F540" s="528">
        <v>18800</v>
      </c>
    </row>
    <row r="541" spans="1:6">
      <c r="A541" s="527" t="s">
        <v>3201</v>
      </c>
      <c r="B541" s="528">
        <v>2011</v>
      </c>
      <c r="C541" s="528">
        <v>3411</v>
      </c>
      <c r="D541" s="528">
        <v>4562</v>
      </c>
      <c r="E541" s="528">
        <v>2973</v>
      </c>
      <c r="F541" s="528">
        <v>16279</v>
      </c>
    </row>
    <row r="542" spans="1:6">
      <c r="A542" s="527" t="s">
        <v>3202</v>
      </c>
      <c r="B542" s="528">
        <v>2011</v>
      </c>
      <c r="C542" s="528">
        <v>142520</v>
      </c>
      <c r="D542" s="528">
        <v>138432</v>
      </c>
      <c r="E542" s="528">
        <v>30320</v>
      </c>
      <c r="F542" s="528">
        <v>21006</v>
      </c>
    </row>
    <row r="543" spans="1:6">
      <c r="A543" s="527" t="s">
        <v>3203</v>
      </c>
      <c r="B543" s="528">
        <v>2011</v>
      </c>
      <c r="C543" s="528">
        <v>131491</v>
      </c>
      <c r="D543" s="528">
        <v>242016</v>
      </c>
      <c r="E543" s="528">
        <v>21058</v>
      </c>
      <c r="F543" s="528">
        <v>20265</v>
      </c>
    </row>
    <row r="544" spans="1:6">
      <c r="A544" s="527" t="s">
        <v>3204</v>
      </c>
      <c r="B544" s="528">
        <v>2011</v>
      </c>
      <c r="C544" s="528">
        <v>39830</v>
      </c>
      <c r="D544" s="528">
        <v>18096</v>
      </c>
      <c r="E544" s="528">
        <v>25664</v>
      </c>
      <c r="F544" s="528">
        <v>19840</v>
      </c>
    </row>
    <row r="545" spans="1:6">
      <c r="A545" s="527" t="s">
        <v>3205</v>
      </c>
      <c r="B545" s="528">
        <v>2011</v>
      </c>
      <c r="C545" s="528">
        <v>56691</v>
      </c>
      <c r="D545" s="528">
        <v>49002</v>
      </c>
      <c r="E545" s="528">
        <v>22886</v>
      </c>
      <c r="F545" s="528">
        <v>15770</v>
      </c>
    </row>
    <row r="546" spans="1:6">
      <c r="A546" s="527" t="s">
        <v>3206</v>
      </c>
      <c r="B546" s="528">
        <v>2011</v>
      </c>
      <c r="C546" s="528">
        <v>3776</v>
      </c>
      <c r="D546" s="528">
        <v>4989</v>
      </c>
      <c r="E546" s="528">
        <v>8404</v>
      </c>
      <c r="F546" s="528">
        <v>10035</v>
      </c>
    </row>
    <row r="547" spans="1:6">
      <c r="A547" s="527" t="s">
        <v>3207</v>
      </c>
      <c r="B547" s="528">
        <v>2011</v>
      </c>
      <c r="C547" s="528">
        <v>9186</v>
      </c>
      <c r="D547" s="528">
        <v>27348</v>
      </c>
      <c r="E547" s="528">
        <v>125363</v>
      </c>
      <c r="F547" s="528">
        <v>12135</v>
      </c>
    </row>
    <row r="548" spans="1:6">
      <c r="A548" s="527" t="s">
        <v>3208</v>
      </c>
      <c r="B548" s="528">
        <v>2011</v>
      </c>
      <c r="C548" s="528">
        <v>39524</v>
      </c>
      <c r="D548" s="528">
        <v>11068</v>
      </c>
      <c r="E548" s="528">
        <v>43301</v>
      </c>
      <c r="F548" s="528">
        <v>19961</v>
      </c>
    </row>
    <row r="549" spans="1:6">
      <c r="A549" s="527" t="s">
        <v>3209</v>
      </c>
      <c r="B549" s="528">
        <v>2011</v>
      </c>
      <c r="C549" s="528">
        <v>9869</v>
      </c>
      <c r="D549" s="528">
        <v>3401</v>
      </c>
      <c r="E549" s="528">
        <v>223228</v>
      </c>
      <c r="F549" s="528">
        <v>10832</v>
      </c>
    </row>
    <row r="550" spans="1:6">
      <c r="A550" s="527" t="s">
        <v>3210</v>
      </c>
      <c r="B550" s="528">
        <v>2011</v>
      </c>
      <c r="C550" s="528">
        <v>228</v>
      </c>
      <c r="D550" s="528">
        <v>7889</v>
      </c>
      <c r="E550" s="528">
        <v>2667</v>
      </c>
      <c r="F550" s="528">
        <v>7593</v>
      </c>
    </row>
    <row r="551" spans="1:6">
      <c r="A551" s="527" t="s">
        <v>3211</v>
      </c>
      <c r="B551" s="528">
        <v>2011</v>
      </c>
      <c r="C551" s="528">
        <v>5934</v>
      </c>
      <c r="D551" s="528">
        <v>2686</v>
      </c>
      <c r="E551" s="528">
        <v>100607</v>
      </c>
      <c r="F551" s="528">
        <v>12780</v>
      </c>
    </row>
    <row r="552" spans="1:6">
      <c r="A552" s="527" t="s">
        <v>3212</v>
      </c>
      <c r="B552" s="528">
        <v>2011</v>
      </c>
      <c r="C552" s="528">
        <v>44814</v>
      </c>
      <c r="D552" s="528">
        <v>62968</v>
      </c>
      <c r="E552" s="528">
        <v>52559</v>
      </c>
      <c r="F552" s="528">
        <v>20333</v>
      </c>
    </row>
    <row r="553" spans="1:6">
      <c r="A553" s="527" t="s">
        <v>3213</v>
      </c>
      <c r="B553" s="528">
        <v>2011</v>
      </c>
      <c r="C553" s="528">
        <v>2541</v>
      </c>
      <c r="D553" s="528">
        <v>0</v>
      </c>
      <c r="E553" s="528">
        <v>373</v>
      </c>
      <c r="F553" s="528">
        <v>8553</v>
      </c>
    </row>
    <row r="554" spans="1:6">
      <c r="A554" s="527" t="s">
        <v>3214</v>
      </c>
      <c r="B554" s="528">
        <v>2011</v>
      </c>
      <c r="C554" s="528">
        <v>2751</v>
      </c>
      <c r="D554" s="528">
        <v>705</v>
      </c>
      <c r="E554" s="528">
        <v>26115</v>
      </c>
      <c r="F554" s="528">
        <v>5450</v>
      </c>
    </row>
    <row r="555" spans="1:6">
      <c r="A555" s="527" t="s">
        <v>3215</v>
      </c>
      <c r="B555" s="528">
        <v>2011</v>
      </c>
      <c r="C555" s="528">
        <v>10524</v>
      </c>
      <c r="D555" s="528">
        <v>17869</v>
      </c>
      <c r="E555" s="528">
        <v>5807</v>
      </c>
      <c r="F555" s="528">
        <v>11600</v>
      </c>
    </row>
    <row r="556" spans="1:6">
      <c r="A556" s="527" t="s">
        <v>3216</v>
      </c>
      <c r="B556" s="528">
        <v>2011</v>
      </c>
      <c r="C556" s="528">
        <v>30663</v>
      </c>
      <c r="D556" s="528">
        <v>72208</v>
      </c>
      <c r="E556" s="528">
        <v>40051</v>
      </c>
      <c r="F556" s="528">
        <v>18935</v>
      </c>
    </row>
    <row r="557" spans="1:6">
      <c r="A557" s="527" t="s">
        <v>3217</v>
      </c>
      <c r="B557" s="528">
        <v>2011</v>
      </c>
      <c r="C557" s="528">
        <v>2233</v>
      </c>
      <c r="D557" s="528">
        <v>3056</v>
      </c>
      <c r="E557" s="528">
        <v>35285</v>
      </c>
      <c r="F557" s="528">
        <v>13300</v>
      </c>
    </row>
    <row r="558" spans="1:6">
      <c r="A558" s="527" t="s">
        <v>3218</v>
      </c>
      <c r="B558" s="528">
        <v>2011</v>
      </c>
      <c r="C558" s="528">
        <v>24745</v>
      </c>
      <c r="D558" s="528">
        <v>30863</v>
      </c>
      <c r="E558" s="528">
        <v>9151</v>
      </c>
      <c r="F558" s="528">
        <v>21017</v>
      </c>
    </row>
    <row r="559" spans="1:6">
      <c r="A559" s="527" t="s">
        <v>3219</v>
      </c>
      <c r="B559" s="528">
        <v>2011</v>
      </c>
      <c r="C559" s="528">
        <v>2794</v>
      </c>
      <c r="D559" s="528">
        <v>522</v>
      </c>
      <c r="E559" s="528">
        <v>25014</v>
      </c>
      <c r="F559" s="528">
        <v>3442</v>
      </c>
    </row>
    <row r="560" spans="1:6">
      <c r="A560" s="527" t="s">
        <v>3220</v>
      </c>
      <c r="B560" s="528">
        <v>2011</v>
      </c>
      <c r="C560" s="528">
        <v>33638</v>
      </c>
      <c r="D560" s="528">
        <v>43269</v>
      </c>
      <c r="E560" s="528">
        <v>10203</v>
      </c>
      <c r="F560" s="528">
        <v>21573</v>
      </c>
    </row>
    <row r="561" spans="1:6">
      <c r="A561" s="527" t="s">
        <v>3221</v>
      </c>
      <c r="B561" s="528">
        <v>2011</v>
      </c>
      <c r="C561" s="528">
        <v>11245</v>
      </c>
      <c r="D561" s="528">
        <v>0</v>
      </c>
      <c r="E561" s="528">
        <v>53955</v>
      </c>
      <c r="F561" s="528">
        <v>5224</v>
      </c>
    </row>
    <row r="562" spans="1:6">
      <c r="A562" s="527" t="s">
        <v>3222</v>
      </c>
      <c r="B562" s="528">
        <v>2011</v>
      </c>
      <c r="C562" s="528">
        <v>10661</v>
      </c>
      <c r="D562" s="528">
        <v>4026</v>
      </c>
      <c r="E562" s="528">
        <v>14296</v>
      </c>
      <c r="F562" s="528">
        <v>19627</v>
      </c>
    </row>
    <row r="563" spans="1:6">
      <c r="A563" s="527" t="s">
        <v>3223</v>
      </c>
      <c r="B563" s="528">
        <v>2011</v>
      </c>
      <c r="C563" s="528">
        <v>29</v>
      </c>
      <c r="D563" s="528">
        <v>0</v>
      </c>
      <c r="E563" s="528">
        <v>4</v>
      </c>
      <c r="F563" s="528">
        <v>4885</v>
      </c>
    </row>
    <row r="564" spans="1:6">
      <c r="A564" s="527" t="s">
        <v>3224</v>
      </c>
      <c r="B564" s="528">
        <v>2011</v>
      </c>
      <c r="C564" s="528">
        <v>53780</v>
      </c>
      <c r="D564" s="528">
        <v>37817</v>
      </c>
      <c r="E564" s="528">
        <v>21650</v>
      </c>
      <c r="F564" s="528">
        <v>20860</v>
      </c>
    </row>
    <row r="565" spans="1:6">
      <c r="A565" s="527" t="s">
        <v>3225</v>
      </c>
      <c r="B565" s="528">
        <v>2011</v>
      </c>
      <c r="C565" s="528">
        <v>0</v>
      </c>
      <c r="D565" s="528">
        <v>1985</v>
      </c>
      <c r="E565" s="528">
        <v>0</v>
      </c>
      <c r="F565" s="528">
        <v>1728</v>
      </c>
    </row>
    <row r="566" spans="1:6">
      <c r="A566" s="527" t="s">
        <v>3226</v>
      </c>
      <c r="B566" s="528">
        <v>2011</v>
      </c>
      <c r="C566" s="528">
        <v>39250</v>
      </c>
      <c r="D566" s="528">
        <v>58977</v>
      </c>
      <c r="E566" s="528">
        <v>19384</v>
      </c>
      <c r="F566" s="528">
        <v>19620</v>
      </c>
    </row>
    <row r="567" spans="1:6">
      <c r="A567" s="527" t="s">
        <v>3227</v>
      </c>
      <c r="B567" s="528">
        <v>2011</v>
      </c>
      <c r="C567" s="528">
        <v>17357</v>
      </c>
      <c r="D567" s="528">
        <v>6916</v>
      </c>
      <c r="E567" s="528">
        <v>25847</v>
      </c>
      <c r="F567" s="528">
        <v>14412</v>
      </c>
    </row>
    <row r="568" spans="1:6">
      <c r="A568" s="527" t="s">
        <v>3228</v>
      </c>
      <c r="B568" s="528">
        <v>2011</v>
      </c>
      <c r="C568" s="528">
        <v>2208</v>
      </c>
      <c r="D568" s="528">
        <v>0</v>
      </c>
      <c r="E568" s="528">
        <v>6192</v>
      </c>
      <c r="F568" s="528">
        <v>8075</v>
      </c>
    </row>
    <row r="569" spans="1:6">
      <c r="A569" s="527" t="s">
        <v>3229</v>
      </c>
      <c r="B569" s="528">
        <v>2011</v>
      </c>
      <c r="C569" s="528">
        <v>187914</v>
      </c>
      <c r="D569" s="528">
        <v>158902</v>
      </c>
      <c r="E569" s="528">
        <v>11149</v>
      </c>
      <c r="F569" s="528">
        <v>22065</v>
      </c>
    </row>
    <row r="570" spans="1:6">
      <c r="A570" s="527" t="s">
        <v>3230</v>
      </c>
      <c r="B570" s="528">
        <v>2011</v>
      </c>
      <c r="C570" s="528">
        <v>9727</v>
      </c>
      <c r="D570" s="528">
        <v>9830</v>
      </c>
      <c r="E570" s="528">
        <v>8718</v>
      </c>
      <c r="F570" s="528">
        <v>11152</v>
      </c>
    </row>
    <row r="571" spans="1:6">
      <c r="A571" s="527" t="s">
        <v>3231</v>
      </c>
      <c r="B571" s="528">
        <v>2011</v>
      </c>
      <c r="C571" s="528">
        <v>3926</v>
      </c>
      <c r="D571" s="528">
        <v>783</v>
      </c>
      <c r="E571" s="528">
        <v>9487</v>
      </c>
      <c r="F571" s="528">
        <v>13118</v>
      </c>
    </row>
    <row r="572" spans="1:6">
      <c r="A572" s="527" t="s">
        <v>3232</v>
      </c>
      <c r="B572" s="528">
        <v>2011</v>
      </c>
      <c r="C572" s="528">
        <v>76977</v>
      </c>
      <c r="D572" s="528">
        <v>66324</v>
      </c>
      <c r="E572" s="528">
        <v>72677</v>
      </c>
      <c r="F572" s="528">
        <v>20570</v>
      </c>
    </row>
    <row r="573" spans="1:6">
      <c r="A573" s="527" t="s">
        <v>3233</v>
      </c>
      <c r="B573" s="528">
        <v>2011</v>
      </c>
      <c r="C573" s="528">
        <v>3539</v>
      </c>
      <c r="D573" s="528">
        <v>0</v>
      </c>
      <c r="E573" s="528">
        <v>8753</v>
      </c>
      <c r="F573" s="528">
        <v>3490</v>
      </c>
    </row>
    <row r="574" spans="1:6">
      <c r="A574" s="527" t="s">
        <v>3234</v>
      </c>
      <c r="B574" s="528">
        <v>2011</v>
      </c>
      <c r="C574" s="528">
        <v>28158</v>
      </c>
      <c r="D574" s="528">
        <v>176923</v>
      </c>
      <c r="E574" s="528">
        <v>77281</v>
      </c>
      <c r="F574" s="528">
        <v>17455</v>
      </c>
    </row>
    <row r="575" spans="1:6">
      <c r="A575" s="527" t="s">
        <v>3235</v>
      </c>
      <c r="B575" s="528">
        <v>2011</v>
      </c>
      <c r="C575" s="528">
        <v>0</v>
      </c>
      <c r="D575" s="528">
        <v>216603</v>
      </c>
      <c r="E575" s="528">
        <v>855</v>
      </c>
      <c r="F575" s="528">
        <v>15025</v>
      </c>
    </row>
    <row r="576" spans="1:6">
      <c r="A576" s="527" t="s">
        <v>3236</v>
      </c>
      <c r="B576" s="528">
        <v>2011</v>
      </c>
      <c r="C576" s="528">
        <v>2660</v>
      </c>
      <c r="D576" s="528">
        <v>0</v>
      </c>
      <c r="E576" s="528">
        <v>16191</v>
      </c>
      <c r="F576" s="528">
        <v>5056</v>
      </c>
    </row>
    <row r="577" spans="1:6">
      <c r="A577" s="527" t="s">
        <v>3237</v>
      </c>
      <c r="B577" s="528">
        <v>2011</v>
      </c>
      <c r="C577" s="528">
        <v>26445</v>
      </c>
      <c r="D577" s="528">
        <v>25405</v>
      </c>
      <c r="E577" s="528">
        <v>319194</v>
      </c>
      <c r="F577" s="528">
        <v>9550</v>
      </c>
    </row>
    <row r="578" spans="1:6">
      <c r="A578" s="527" t="s">
        <v>3238</v>
      </c>
      <c r="B578" s="528">
        <v>2011</v>
      </c>
      <c r="C578" s="528">
        <v>2177</v>
      </c>
      <c r="D578" s="528">
        <v>0</v>
      </c>
      <c r="E578" s="528">
        <v>80489</v>
      </c>
      <c r="F578" s="528">
        <v>4555</v>
      </c>
    </row>
    <row r="579" spans="1:6">
      <c r="A579" s="527" t="s">
        <v>3239</v>
      </c>
      <c r="B579" s="528">
        <v>2011</v>
      </c>
      <c r="C579" s="528">
        <v>24504</v>
      </c>
      <c r="D579" s="528">
        <v>16280</v>
      </c>
      <c r="E579" s="528">
        <v>390173</v>
      </c>
      <c r="F579" s="528">
        <v>9757</v>
      </c>
    </row>
    <row r="580" spans="1:6">
      <c r="A580" s="527" t="s">
        <v>3240</v>
      </c>
      <c r="B580" s="528">
        <v>2011</v>
      </c>
      <c r="C580" s="528">
        <v>16370</v>
      </c>
      <c r="D580" s="528">
        <v>3973</v>
      </c>
      <c r="E580" s="528">
        <v>109821</v>
      </c>
      <c r="F580" s="528">
        <v>15753</v>
      </c>
    </row>
    <row r="581" spans="1:6">
      <c r="A581" s="527" t="s">
        <v>3241</v>
      </c>
      <c r="B581" s="528">
        <v>2011</v>
      </c>
      <c r="C581" s="528">
        <v>2369</v>
      </c>
      <c r="D581" s="528">
        <v>0</v>
      </c>
      <c r="E581" s="528">
        <v>15199</v>
      </c>
      <c r="F581" s="528">
        <v>3350</v>
      </c>
    </row>
    <row r="582" spans="1:6">
      <c r="A582" s="527" t="s">
        <v>3242</v>
      </c>
      <c r="B582" s="528">
        <v>2011</v>
      </c>
      <c r="C582" s="528">
        <v>3176</v>
      </c>
      <c r="D582" s="528">
        <v>2491</v>
      </c>
      <c r="E582" s="528">
        <v>24698</v>
      </c>
      <c r="F582" s="528">
        <v>11750</v>
      </c>
    </row>
    <row r="583" spans="1:6">
      <c r="A583" s="527" t="s">
        <v>3243</v>
      </c>
      <c r="B583" s="528">
        <v>2011</v>
      </c>
      <c r="C583" s="528">
        <v>9430</v>
      </c>
      <c r="D583" s="528">
        <v>6237</v>
      </c>
      <c r="E583" s="528">
        <v>11301</v>
      </c>
      <c r="F583" s="528">
        <v>11082</v>
      </c>
    </row>
    <row r="584" spans="1:6">
      <c r="A584" s="527" t="s">
        <v>3244</v>
      </c>
      <c r="B584" s="528">
        <v>2011</v>
      </c>
      <c r="C584" s="528">
        <v>6617</v>
      </c>
      <c r="D584" s="528">
        <v>4486</v>
      </c>
      <c r="E584" s="528">
        <v>1143</v>
      </c>
      <c r="F584" s="528">
        <v>14942</v>
      </c>
    </row>
    <row r="585" spans="1:6">
      <c r="A585" s="527" t="s">
        <v>3245</v>
      </c>
      <c r="B585" s="528">
        <v>2011</v>
      </c>
      <c r="C585" s="528">
        <v>58292</v>
      </c>
      <c r="D585" s="528">
        <v>55143</v>
      </c>
      <c r="E585" s="528">
        <v>39281</v>
      </c>
      <c r="F585" s="528">
        <v>18153</v>
      </c>
    </row>
    <row r="586" spans="1:6">
      <c r="A586" s="527" t="s">
        <v>3246</v>
      </c>
      <c r="B586" s="528">
        <v>2011</v>
      </c>
      <c r="C586" s="528">
        <v>1450</v>
      </c>
      <c r="D586" s="528">
        <v>17</v>
      </c>
      <c r="E586" s="528">
        <v>88</v>
      </c>
      <c r="F586" s="528">
        <v>3084</v>
      </c>
    </row>
    <row r="587" spans="1:6">
      <c r="A587" s="527" t="s">
        <v>3247</v>
      </c>
      <c r="B587" s="528">
        <v>2011</v>
      </c>
      <c r="C587" s="528">
        <v>36157</v>
      </c>
      <c r="D587" s="528">
        <v>14583</v>
      </c>
      <c r="E587" s="528">
        <v>8575</v>
      </c>
      <c r="F587" s="528">
        <v>19787</v>
      </c>
    </row>
    <row r="588" spans="1:6">
      <c r="A588" s="527" t="s">
        <v>3248</v>
      </c>
      <c r="B588" s="528">
        <v>2011</v>
      </c>
      <c r="C588" s="528">
        <v>1110</v>
      </c>
      <c r="D588" s="528">
        <v>94</v>
      </c>
      <c r="E588" s="528">
        <v>5860</v>
      </c>
      <c r="F588" s="528">
        <v>7200</v>
      </c>
    </row>
    <row r="589" spans="1:6">
      <c r="A589" s="527" t="s">
        <v>3249</v>
      </c>
      <c r="B589" s="528">
        <v>2011</v>
      </c>
      <c r="C589" s="528">
        <v>489</v>
      </c>
      <c r="D589" s="528">
        <v>0</v>
      </c>
      <c r="E589" s="528">
        <v>20446</v>
      </c>
      <c r="F589" s="528">
        <v>3838</v>
      </c>
    </row>
    <row r="590" spans="1:6">
      <c r="A590" s="527" t="s">
        <v>3250</v>
      </c>
      <c r="B590" s="528">
        <v>2011</v>
      </c>
      <c r="C590" s="528">
        <v>9472</v>
      </c>
      <c r="D590" s="528">
        <v>5534</v>
      </c>
      <c r="E590" s="528">
        <v>0</v>
      </c>
      <c r="F590" s="528">
        <v>12781</v>
      </c>
    </row>
    <row r="591" spans="1:6">
      <c r="A591" s="527" t="s">
        <v>3251</v>
      </c>
      <c r="B591" s="528">
        <v>2011</v>
      </c>
      <c r="C591" s="528">
        <v>1463</v>
      </c>
      <c r="D591" s="528">
        <v>2061</v>
      </c>
      <c r="E591" s="528">
        <v>0</v>
      </c>
      <c r="F591" s="528">
        <v>12400</v>
      </c>
    </row>
    <row r="592" spans="1:6">
      <c r="A592" s="527" t="s">
        <v>3252</v>
      </c>
      <c r="B592" s="528">
        <v>2011</v>
      </c>
      <c r="C592" s="528">
        <v>691</v>
      </c>
      <c r="D592" s="528">
        <v>0</v>
      </c>
      <c r="E592" s="528">
        <v>31913</v>
      </c>
      <c r="F592" s="528">
        <v>5461</v>
      </c>
    </row>
    <row r="593" spans="1:6">
      <c r="A593" s="527" t="s">
        <v>3253</v>
      </c>
      <c r="B593" s="528">
        <v>2011</v>
      </c>
      <c r="C593" s="528">
        <v>4205</v>
      </c>
      <c r="D593" s="528">
        <v>2774</v>
      </c>
      <c r="E593" s="528">
        <v>1332</v>
      </c>
      <c r="F593" s="528">
        <v>13575</v>
      </c>
    </row>
    <row r="594" spans="1:6">
      <c r="A594" s="527" t="s">
        <v>3254</v>
      </c>
      <c r="B594" s="528">
        <v>2011</v>
      </c>
      <c r="C594" s="528">
        <v>4012</v>
      </c>
      <c r="D594" s="528">
        <v>7220</v>
      </c>
      <c r="E594" s="528">
        <v>5510</v>
      </c>
      <c r="F594" s="528">
        <v>20778</v>
      </c>
    </row>
    <row r="595" spans="1:6">
      <c r="A595" s="527" t="s">
        <v>3255</v>
      </c>
      <c r="B595" s="528">
        <v>2011</v>
      </c>
      <c r="C595" s="528">
        <v>21110</v>
      </c>
      <c r="D595" s="528">
        <v>20915</v>
      </c>
      <c r="E595" s="528">
        <v>2035</v>
      </c>
      <c r="F595" s="528">
        <v>21093</v>
      </c>
    </row>
    <row r="596" spans="1:6">
      <c r="A596" s="527" t="s">
        <v>3256</v>
      </c>
      <c r="B596" s="528">
        <v>2011</v>
      </c>
      <c r="C596" s="528">
        <v>876</v>
      </c>
      <c r="D596" s="528">
        <v>0</v>
      </c>
      <c r="E596" s="528">
        <v>2190</v>
      </c>
      <c r="F596" s="528">
        <v>3430</v>
      </c>
    </row>
    <row r="597" spans="1:6">
      <c r="A597" s="527" t="s">
        <v>3257</v>
      </c>
      <c r="B597" s="528">
        <v>2011</v>
      </c>
      <c r="C597" s="528">
        <v>2507</v>
      </c>
      <c r="D597" s="528">
        <v>2504</v>
      </c>
      <c r="E597" s="528">
        <v>6562</v>
      </c>
      <c r="F597" s="528">
        <v>13695</v>
      </c>
    </row>
    <row r="598" spans="1:6">
      <c r="A598" s="527" t="s">
        <v>3258</v>
      </c>
      <c r="B598" s="528">
        <v>2011</v>
      </c>
      <c r="C598" s="528">
        <v>1407</v>
      </c>
      <c r="D598" s="528">
        <v>0</v>
      </c>
      <c r="E598" s="528">
        <v>45132</v>
      </c>
      <c r="F598" s="528">
        <v>3425</v>
      </c>
    </row>
    <row r="599" spans="1:6">
      <c r="A599" s="527" t="s">
        <v>3259</v>
      </c>
      <c r="B599" s="528">
        <v>2011</v>
      </c>
      <c r="C599" s="528">
        <v>2121</v>
      </c>
      <c r="D599" s="528">
        <v>1534</v>
      </c>
      <c r="E599" s="528">
        <v>67709</v>
      </c>
      <c r="F599" s="528">
        <v>10504</v>
      </c>
    </row>
    <row r="600" spans="1:6">
      <c r="A600" s="527" t="s">
        <v>3260</v>
      </c>
      <c r="B600" s="528">
        <v>2011</v>
      </c>
      <c r="C600" s="528">
        <v>34591</v>
      </c>
      <c r="D600" s="528">
        <v>13447</v>
      </c>
      <c r="E600" s="528">
        <v>31711</v>
      </c>
      <c r="F600" s="528">
        <v>20763</v>
      </c>
    </row>
    <row r="601" spans="1:6">
      <c r="A601" s="527" t="s">
        <v>3261</v>
      </c>
      <c r="B601" s="528">
        <v>2011</v>
      </c>
      <c r="C601" s="528">
        <v>7332</v>
      </c>
      <c r="D601" s="528">
        <v>12247</v>
      </c>
      <c r="E601" s="528">
        <v>2472</v>
      </c>
      <c r="F601" s="528">
        <v>16376</v>
      </c>
    </row>
    <row r="602" spans="1:6">
      <c r="A602" s="527" t="s">
        <v>3262</v>
      </c>
      <c r="B602" s="528">
        <v>2011</v>
      </c>
      <c r="C602" s="528">
        <v>7022</v>
      </c>
      <c r="D602" s="528">
        <v>83230</v>
      </c>
      <c r="E602" s="528">
        <v>1225</v>
      </c>
      <c r="F602" s="528">
        <v>14720</v>
      </c>
    </row>
    <row r="603" spans="1:6">
      <c r="A603" s="527" t="s">
        <v>3263</v>
      </c>
      <c r="B603" s="528">
        <v>2011</v>
      </c>
      <c r="C603" s="528">
        <v>58439</v>
      </c>
      <c r="D603" s="528">
        <v>73137</v>
      </c>
      <c r="E603" s="528">
        <v>41028</v>
      </c>
      <c r="F603" s="528">
        <v>19985</v>
      </c>
    </row>
    <row r="604" spans="1:6">
      <c r="A604" s="527" t="s">
        <v>3264</v>
      </c>
      <c r="B604" s="528">
        <v>2011</v>
      </c>
      <c r="C604" s="528">
        <v>26846</v>
      </c>
      <c r="D604" s="528">
        <v>16127</v>
      </c>
      <c r="E604" s="528">
        <v>4450</v>
      </c>
      <c r="F604" s="528">
        <v>20045</v>
      </c>
    </row>
    <row r="605" spans="1:6">
      <c r="A605" s="527" t="s">
        <v>3265</v>
      </c>
      <c r="B605" s="528">
        <v>2011</v>
      </c>
      <c r="C605" s="528">
        <v>26450</v>
      </c>
      <c r="D605" s="528">
        <v>22250</v>
      </c>
      <c r="E605" s="528">
        <v>35329</v>
      </c>
      <c r="F605" s="528">
        <v>15020</v>
      </c>
    </row>
    <row r="606" spans="1:6">
      <c r="A606" s="527" t="s">
        <v>3266</v>
      </c>
      <c r="B606" s="528">
        <v>2011</v>
      </c>
      <c r="C606" s="528">
        <v>18267</v>
      </c>
      <c r="D606" s="528">
        <v>23088</v>
      </c>
      <c r="E606" s="528">
        <v>253</v>
      </c>
      <c r="F606" s="528">
        <v>14790</v>
      </c>
    </row>
    <row r="607" spans="1:6">
      <c r="A607" s="527" t="s">
        <v>3267</v>
      </c>
      <c r="B607" s="528">
        <v>2011</v>
      </c>
      <c r="C607" s="528">
        <v>18953</v>
      </c>
      <c r="D607" s="528">
        <v>47745</v>
      </c>
      <c r="E607" s="528">
        <v>3478</v>
      </c>
      <c r="F607" s="528">
        <v>19057</v>
      </c>
    </row>
    <row r="608" spans="1:6">
      <c r="A608" s="527" t="s">
        <v>3268</v>
      </c>
      <c r="B608" s="528">
        <v>2011</v>
      </c>
      <c r="C608" s="528">
        <v>13615</v>
      </c>
      <c r="D608" s="528">
        <v>18015</v>
      </c>
      <c r="E608" s="528">
        <v>5406</v>
      </c>
      <c r="F608" s="528">
        <v>20039</v>
      </c>
    </row>
    <row r="609" spans="1:6">
      <c r="A609" s="527" t="s">
        <v>3269</v>
      </c>
      <c r="B609" s="528">
        <v>2011</v>
      </c>
      <c r="C609" s="528">
        <v>43704</v>
      </c>
      <c r="D609" s="528">
        <v>28326</v>
      </c>
      <c r="E609" s="528">
        <v>18806</v>
      </c>
      <c r="F609" s="528">
        <v>20046</v>
      </c>
    </row>
    <row r="610" spans="1:6">
      <c r="A610" s="527" t="s">
        <v>3270</v>
      </c>
      <c r="B610" s="528">
        <v>2011</v>
      </c>
      <c r="C610" s="528">
        <v>9821</v>
      </c>
      <c r="D610" s="528">
        <v>13703</v>
      </c>
      <c r="E610" s="528">
        <v>1660</v>
      </c>
      <c r="F610" s="528">
        <v>20500</v>
      </c>
    </row>
    <row r="611" spans="1:6">
      <c r="A611" s="527" t="s">
        <v>3271</v>
      </c>
      <c r="B611" s="528">
        <v>2011</v>
      </c>
      <c r="C611" s="528">
        <v>54498</v>
      </c>
      <c r="D611" s="528">
        <v>175440</v>
      </c>
      <c r="E611" s="528">
        <v>31002</v>
      </c>
      <c r="F611" s="528">
        <v>17995</v>
      </c>
    </row>
    <row r="612" spans="1:6">
      <c r="A612" s="527" t="s">
        <v>3272</v>
      </c>
      <c r="B612" s="528">
        <v>2011</v>
      </c>
      <c r="C612" s="528">
        <v>27154</v>
      </c>
      <c r="D612" s="528">
        <v>11129</v>
      </c>
      <c r="E612" s="528">
        <v>5742</v>
      </c>
      <c r="F612" s="528">
        <v>14060</v>
      </c>
    </row>
    <row r="613" spans="1:6">
      <c r="A613" s="527" t="s">
        <v>3273</v>
      </c>
      <c r="B613" s="528">
        <v>2011</v>
      </c>
      <c r="C613" s="528">
        <v>25672</v>
      </c>
      <c r="D613" s="528">
        <v>15294</v>
      </c>
      <c r="E613" s="528">
        <v>7427</v>
      </c>
      <c r="F613" s="528">
        <v>20200</v>
      </c>
    </row>
    <row r="614" spans="1:6">
      <c r="A614" s="527" t="s">
        <v>3274</v>
      </c>
      <c r="B614" s="528">
        <v>2011</v>
      </c>
      <c r="C614" s="528">
        <v>151</v>
      </c>
      <c r="D614" s="528">
        <v>114</v>
      </c>
      <c r="E614" s="528">
        <v>2420</v>
      </c>
      <c r="F614" s="528">
        <v>9532</v>
      </c>
    </row>
    <row r="615" spans="1:6">
      <c r="A615" s="527" t="s">
        <v>3275</v>
      </c>
      <c r="B615" s="528">
        <v>2011</v>
      </c>
      <c r="C615" s="528">
        <v>2473</v>
      </c>
      <c r="D615" s="528">
        <v>171</v>
      </c>
      <c r="E615" s="528">
        <v>3710</v>
      </c>
      <c r="F615" s="528">
        <v>13832</v>
      </c>
    </row>
    <row r="616" spans="1:6">
      <c r="A616" s="527" t="s">
        <v>3276</v>
      </c>
      <c r="B616" s="528">
        <v>2011</v>
      </c>
      <c r="C616" s="528">
        <v>0</v>
      </c>
      <c r="D616" s="528">
        <v>1244</v>
      </c>
      <c r="E616" s="528">
        <v>0</v>
      </c>
      <c r="F616" s="528">
        <v>1512</v>
      </c>
    </row>
    <row r="617" spans="1:6">
      <c r="A617" s="527" t="s">
        <v>3277</v>
      </c>
      <c r="B617" s="528">
        <v>2011</v>
      </c>
      <c r="C617" s="528">
        <v>28550</v>
      </c>
      <c r="D617" s="528">
        <v>29871</v>
      </c>
      <c r="E617" s="528">
        <v>5098</v>
      </c>
      <c r="F617" s="528">
        <v>21252</v>
      </c>
    </row>
    <row r="618" spans="1:6">
      <c r="A618" s="527" t="s">
        <v>3278</v>
      </c>
      <c r="B618" s="528">
        <v>2011</v>
      </c>
      <c r="C618" s="528">
        <v>1680</v>
      </c>
      <c r="D618" s="528">
        <v>2408</v>
      </c>
      <c r="E618" s="528">
        <v>11034</v>
      </c>
      <c r="F618" s="528">
        <v>15710</v>
      </c>
    </row>
    <row r="619" spans="1:6">
      <c r="A619" s="527" t="s">
        <v>3279</v>
      </c>
      <c r="B619" s="528">
        <v>2011</v>
      </c>
      <c r="C619" s="528">
        <v>6042</v>
      </c>
      <c r="D619" s="528">
        <v>0</v>
      </c>
      <c r="E619" s="528">
        <v>344</v>
      </c>
      <c r="F619" s="528">
        <v>8583</v>
      </c>
    </row>
    <row r="620" spans="1:6">
      <c r="A620" s="527" t="s">
        <v>3280</v>
      </c>
      <c r="B620" s="528">
        <v>2011</v>
      </c>
      <c r="C620" s="528">
        <v>7855</v>
      </c>
      <c r="D620" s="528">
        <v>5892</v>
      </c>
      <c r="E620" s="528">
        <v>64818</v>
      </c>
      <c r="F620" s="528">
        <v>9900</v>
      </c>
    </row>
    <row r="621" spans="1:6">
      <c r="A621" s="527" t="s">
        <v>3281</v>
      </c>
      <c r="B621" s="528">
        <v>2011</v>
      </c>
      <c r="C621" s="528">
        <v>1367</v>
      </c>
      <c r="D621" s="528">
        <v>5892</v>
      </c>
      <c r="E621" s="528">
        <v>569</v>
      </c>
      <c r="F621" s="528">
        <v>9855</v>
      </c>
    </row>
    <row r="622" spans="1:6">
      <c r="A622" s="527" t="s">
        <v>3282</v>
      </c>
      <c r="B622" s="528">
        <v>2011</v>
      </c>
      <c r="C622" s="528">
        <v>13261</v>
      </c>
      <c r="D622" s="528">
        <v>4694</v>
      </c>
      <c r="E622" s="528">
        <v>11305</v>
      </c>
      <c r="F622" s="528">
        <v>14500</v>
      </c>
    </row>
    <row r="623" spans="1:6">
      <c r="A623" s="527" t="s">
        <v>3283</v>
      </c>
      <c r="B623" s="528">
        <v>2011</v>
      </c>
      <c r="C623" s="528">
        <v>2960</v>
      </c>
      <c r="D623" s="528">
        <v>16160</v>
      </c>
      <c r="E623" s="528">
        <v>60</v>
      </c>
      <c r="F623" s="528">
        <v>13029</v>
      </c>
    </row>
    <row r="624" spans="1:6">
      <c r="A624" s="527" t="s">
        <v>3284</v>
      </c>
      <c r="B624" s="528">
        <v>2011</v>
      </c>
      <c r="C624" s="528">
        <v>11002</v>
      </c>
      <c r="D624" s="528">
        <v>3495</v>
      </c>
      <c r="E624" s="528">
        <v>35009</v>
      </c>
      <c r="F624" s="528">
        <v>20664</v>
      </c>
    </row>
    <row r="625" spans="1:6">
      <c r="A625" s="527" t="s">
        <v>3285</v>
      </c>
      <c r="B625" s="528">
        <v>2011</v>
      </c>
      <c r="C625" s="528">
        <v>35317</v>
      </c>
      <c r="D625" s="528">
        <v>31168</v>
      </c>
      <c r="E625" s="528">
        <v>27164</v>
      </c>
      <c r="F625" s="528">
        <v>15382</v>
      </c>
    </row>
    <row r="626" spans="1:6">
      <c r="A626" s="527" t="s">
        <v>3286</v>
      </c>
      <c r="B626" s="528">
        <v>2011</v>
      </c>
      <c r="C626" s="528">
        <v>37669</v>
      </c>
      <c r="D626" s="528">
        <v>69463</v>
      </c>
      <c r="E626" s="528">
        <v>31322</v>
      </c>
      <c r="F626" s="528">
        <v>18542</v>
      </c>
    </row>
    <row r="627" spans="1:6">
      <c r="A627" s="527" t="s">
        <v>3287</v>
      </c>
      <c r="B627" s="528">
        <v>2011</v>
      </c>
      <c r="C627" s="528">
        <v>37037</v>
      </c>
      <c r="D627" s="528">
        <v>27025</v>
      </c>
      <c r="E627" s="528">
        <v>4045</v>
      </c>
      <c r="F627" s="528">
        <v>16840</v>
      </c>
    </row>
    <row r="628" spans="1:6">
      <c r="A628" s="527" t="s">
        <v>3288</v>
      </c>
      <c r="B628" s="528">
        <v>2011</v>
      </c>
      <c r="C628" s="528">
        <v>27456</v>
      </c>
      <c r="D628" s="528">
        <v>16830</v>
      </c>
      <c r="E628" s="528">
        <v>6438</v>
      </c>
      <c r="F628" s="528">
        <v>20183</v>
      </c>
    </row>
    <row r="629" spans="1:6">
      <c r="A629" s="527" t="s">
        <v>3289</v>
      </c>
      <c r="B629" s="528">
        <v>2011</v>
      </c>
      <c r="C629" s="528">
        <v>16419</v>
      </c>
      <c r="D629" s="528">
        <v>12313</v>
      </c>
      <c r="E629" s="528">
        <v>16357</v>
      </c>
      <c r="F629" s="528">
        <v>14842</v>
      </c>
    </row>
    <row r="630" spans="1:6">
      <c r="A630" s="527" t="s">
        <v>3290</v>
      </c>
      <c r="B630" s="528">
        <v>2011</v>
      </c>
      <c r="C630" s="528">
        <v>1071</v>
      </c>
      <c r="D630" s="528">
        <v>0</v>
      </c>
      <c r="E630" s="528">
        <v>1320</v>
      </c>
      <c r="F630" s="528">
        <v>3337</v>
      </c>
    </row>
    <row r="631" spans="1:6">
      <c r="A631" s="527" t="s">
        <v>3291</v>
      </c>
      <c r="B631" s="528">
        <v>2011</v>
      </c>
      <c r="C631" s="528">
        <v>9459</v>
      </c>
      <c r="D631" s="528">
        <v>1098</v>
      </c>
      <c r="E631" s="528">
        <v>8744</v>
      </c>
      <c r="F631" s="528">
        <v>12213</v>
      </c>
    </row>
    <row r="632" spans="1:6">
      <c r="A632" s="527" t="s">
        <v>3292</v>
      </c>
      <c r="B632" s="528">
        <v>2011</v>
      </c>
      <c r="C632" s="528">
        <v>71988</v>
      </c>
      <c r="D632" s="528">
        <v>35182</v>
      </c>
      <c r="E632" s="528">
        <v>7117</v>
      </c>
      <c r="F632" s="528">
        <v>15203</v>
      </c>
    </row>
    <row r="633" spans="1:6">
      <c r="A633" s="527" t="s">
        <v>3293</v>
      </c>
      <c r="B633" s="528">
        <v>2011</v>
      </c>
      <c r="C633" s="528">
        <v>19126</v>
      </c>
      <c r="D633" s="528">
        <v>7379</v>
      </c>
      <c r="E633" s="528">
        <v>33442</v>
      </c>
      <c r="F633" s="528">
        <v>9537</v>
      </c>
    </row>
    <row r="634" spans="1:6">
      <c r="A634" s="527" t="s">
        <v>3294</v>
      </c>
      <c r="B634" s="528">
        <v>2011</v>
      </c>
      <c r="C634" s="528">
        <v>4169</v>
      </c>
      <c r="D634" s="528">
        <v>8310</v>
      </c>
      <c r="E634" s="528">
        <v>107373</v>
      </c>
      <c r="F634" s="528">
        <v>9280</v>
      </c>
    </row>
    <row r="635" spans="1:6">
      <c r="A635" s="527" t="s">
        <v>3295</v>
      </c>
      <c r="B635" s="528">
        <v>2011</v>
      </c>
      <c r="C635" s="528">
        <v>10556</v>
      </c>
      <c r="D635" s="528">
        <v>13334</v>
      </c>
      <c r="E635" s="528">
        <v>1933</v>
      </c>
      <c r="F635" s="528">
        <v>15850</v>
      </c>
    </row>
    <row r="636" spans="1:6">
      <c r="A636" s="527" t="s">
        <v>3296</v>
      </c>
      <c r="B636" s="528">
        <v>2011</v>
      </c>
      <c r="C636" s="528">
        <v>2507</v>
      </c>
      <c r="D636" s="528">
        <v>907</v>
      </c>
      <c r="E636" s="528">
        <v>1150</v>
      </c>
      <c r="F636" s="528">
        <v>12800</v>
      </c>
    </row>
    <row r="637" spans="1:6">
      <c r="A637" s="527" t="s">
        <v>3297</v>
      </c>
      <c r="B637" s="528">
        <v>2011</v>
      </c>
      <c r="C637" s="528">
        <v>2900</v>
      </c>
      <c r="D637" s="528">
        <v>1774</v>
      </c>
      <c r="E637" s="528">
        <v>1972</v>
      </c>
      <c r="F637" s="528">
        <v>12600</v>
      </c>
    </row>
    <row r="638" spans="1:6">
      <c r="A638" s="527" t="s">
        <v>3298</v>
      </c>
      <c r="B638" s="528">
        <v>2011</v>
      </c>
      <c r="C638" s="528">
        <v>1968</v>
      </c>
      <c r="D638" s="528">
        <v>699</v>
      </c>
      <c r="E638" s="528">
        <v>2782</v>
      </c>
      <c r="F638" s="528">
        <v>9550</v>
      </c>
    </row>
    <row r="639" spans="1:6">
      <c r="A639" s="527" t="s">
        <v>3299</v>
      </c>
      <c r="B639" s="528">
        <v>2011</v>
      </c>
      <c r="C639" s="528">
        <v>954</v>
      </c>
      <c r="D639" s="528">
        <v>498</v>
      </c>
      <c r="E639" s="528">
        <v>489</v>
      </c>
      <c r="F639" s="528">
        <v>7665</v>
      </c>
    </row>
    <row r="640" spans="1:6">
      <c r="A640" s="527" t="s">
        <v>3300</v>
      </c>
      <c r="B640" s="528">
        <v>2011</v>
      </c>
      <c r="C640" s="528">
        <v>34133</v>
      </c>
      <c r="D640" s="528">
        <v>123258</v>
      </c>
      <c r="E640" s="528">
        <v>16700</v>
      </c>
      <c r="F640" s="528">
        <v>20163</v>
      </c>
    </row>
    <row r="641" spans="1:6">
      <c r="A641" s="527" t="s">
        <v>3301</v>
      </c>
      <c r="B641" s="528">
        <v>2011</v>
      </c>
      <c r="C641" s="528">
        <v>58720</v>
      </c>
      <c r="D641" s="528">
        <v>21103</v>
      </c>
      <c r="E641" s="528">
        <v>673</v>
      </c>
      <c r="F641" s="528">
        <v>14407</v>
      </c>
    </row>
    <row r="642" spans="1:6">
      <c r="A642" s="527" t="s">
        <v>3302</v>
      </c>
      <c r="B642" s="528">
        <v>2011</v>
      </c>
      <c r="C642" s="528">
        <v>26688</v>
      </c>
      <c r="D642" s="528">
        <v>35130</v>
      </c>
      <c r="E642" s="528">
        <v>41156</v>
      </c>
      <c r="F642" s="528">
        <v>20457</v>
      </c>
    </row>
    <row r="643" spans="1:6">
      <c r="A643" s="527" t="s">
        <v>3303</v>
      </c>
      <c r="B643" s="528">
        <v>2011</v>
      </c>
      <c r="C643" s="528">
        <v>6207</v>
      </c>
      <c r="D643" s="528">
        <v>5682</v>
      </c>
      <c r="E643" s="528">
        <v>37997</v>
      </c>
      <c r="F643" s="528">
        <v>10360</v>
      </c>
    </row>
    <row r="644" spans="1:6">
      <c r="A644" s="527" t="s">
        <v>3304</v>
      </c>
      <c r="B644" s="528">
        <v>2011</v>
      </c>
      <c r="C644" s="528">
        <v>44334</v>
      </c>
      <c r="D644" s="528">
        <v>29341</v>
      </c>
      <c r="E644" s="528">
        <v>283299</v>
      </c>
      <c r="F644" s="528">
        <v>10600</v>
      </c>
    </row>
    <row r="645" spans="1:6">
      <c r="A645" s="527" t="s">
        <v>3305</v>
      </c>
      <c r="B645" s="528">
        <v>2011</v>
      </c>
      <c r="C645" s="528">
        <v>11788</v>
      </c>
      <c r="D645" s="528">
        <v>10794</v>
      </c>
      <c r="E645" s="528">
        <v>303412</v>
      </c>
      <c r="F645" s="528">
        <v>12520</v>
      </c>
    </row>
    <row r="646" spans="1:6">
      <c r="A646" s="527" t="s">
        <v>3306</v>
      </c>
      <c r="B646" s="528">
        <v>2011</v>
      </c>
      <c r="C646" s="528">
        <v>3556</v>
      </c>
      <c r="D646" s="528">
        <v>3091</v>
      </c>
      <c r="E646" s="528">
        <v>14961</v>
      </c>
      <c r="F646" s="528">
        <v>18795</v>
      </c>
    </row>
    <row r="647" spans="1:6">
      <c r="A647" s="527" t="s">
        <v>3307</v>
      </c>
      <c r="B647" s="528">
        <v>2011</v>
      </c>
      <c r="C647" s="528">
        <v>14310</v>
      </c>
      <c r="D647" s="528">
        <v>15027</v>
      </c>
      <c r="E647" s="528">
        <v>78234</v>
      </c>
      <c r="F647" s="528">
        <v>13130</v>
      </c>
    </row>
    <row r="648" spans="1:6">
      <c r="A648" s="527" t="s">
        <v>3308</v>
      </c>
      <c r="B648" s="528">
        <v>2011</v>
      </c>
      <c r="C648" s="528">
        <v>203</v>
      </c>
      <c r="D648" s="528">
        <v>0</v>
      </c>
      <c r="E648" s="528">
        <v>28</v>
      </c>
      <c r="F648" s="528">
        <v>19190</v>
      </c>
    </row>
    <row r="649" spans="1:6">
      <c r="A649" s="527" t="s">
        <v>3309</v>
      </c>
      <c r="B649" s="528">
        <v>2011</v>
      </c>
      <c r="C649" s="528">
        <v>1276</v>
      </c>
      <c r="D649" s="528">
        <v>4273</v>
      </c>
      <c r="E649" s="528">
        <v>6932</v>
      </c>
      <c r="F649" s="528">
        <v>10919</v>
      </c>
    </row>
    <row r="650" spans="1:6">
      <c r="A650" s="527" t="s">
        <v>3310</v>
      </c>
      <c r="B650" s="528">
        <v>2011</v>
      </c>
      <c r="C650" s="528">
        <v>155686</v>
      </c>
      <c r="D650" s="528">
        <v>79862</v>
      </c>
      <c r="E650" s="528">
        <v>43389</v>
      </c>
      <c r="F650" s="528">
        <v>19750</v>
      </c>
    </row>
    <row r="651" spans="1:6">
      <c r="A651" s="527" t="s">
        <v>3311</v>
      </c>
      <c r="B651" s="528">
        <v>2011</v>
      </c>
      <c r="C651" s="528">
        <v>8086</v>
      </c>
      <c r="D651" s="528">
        <v>9124</v>
      </c>
      <c r="E651" s="528">
        <v>5731</v>
      </c>
      <c r="F651" s="528">
        <v>11438</v>
      </c>
    </row>
    <row r="652" spans="1:6">
      <c r="A652" s="527" t="s">
        <v>3312</v>
      </c>
      <c r="B652" s="528">
        <v>2011</v>
      </c>
      <c r="C652" s="528">
        <v>5692</v>
      </c>
      <c r="D652" s="528">
        <v>5987</v>
      </c>
      <c r="E652" s="528">
        <v>7647</v>
      </c>
      <c r="F652" s="528">
        <v>10461</v>
      </c>
    </row>
    <row r="653" spans="1:6">
      <c r="A653" s="527" t="s">
        <v>3313</v>
      </c>
      <c r="B653" s="528">
        <v>2011</v>
      </c>
      <c r="C653" s="528">
        <v>7673</v>
      </c>
      <c r="D653" s="528">
        <v>2</v>
      </c>
      <c r="E653" s="528">
        <v>67453</v>
      </c>
      <c r="F653" s="528">
        <v>9350</v>
      </c>
    </row>
    <row r="654" spans="1:6">
      <c r="A654" s="527" t="s">
        <v>3314</v>
      </c>
      <c r="B654" s="528">
        <v>2011</v>
      </c>
      <c r="C654" s="528">
        <v>0</v>
      </c>
      <c r="D654" s="528">
        <v>3986</v>
      </c>
      <c r="E654" s="528">
        <v>0</v>
      </c>
      <c r="F654" s="528">
        <v>1663</v>
      </c>
    </row>
    <row r="655" spans="1:6">
      <c r="A655" s="527" t="s">
        <v>3315</v>
      </c>
      <c r="B655" s="528">
        <v>2011</v>
      </c>
      <c r="C655" s="528">
        <v>1303</v>
      </c>
      <c r="D655" s="528">
        <v>291</v>
      </c>
      <c r="E655" s="528">
        <v>19441</v>
      </c>
      <c r="F655" s="528">
        <v>3480</v>
      </c>
    </row>
    <row r="656" spans="1:6">
      <c r="A656" s="527" t="s">
        <v>3316</v>
      </c>
      <c r="B656" s="528">
        <v>2011</v>
      </c>
      <c r="C656" s="528">
        <v>38290</v>
      </c>
      <c r="D656" s="528">
        <v>15274</v>
      </c>
      <c r="E656" s="528">
        <v>18268</v>
      </c>
      <c r="F656" s="528">
        <v>20720</v>
      </c>
    </row>
    <row r="657" spans="1:6">
      <c r="A657" s="527" t="s">
        <v>3317</v>
      </c>
      <c r="B657" s="528">
        <v>2011</v>
      </c>
      <c r="C657" s="528">
        <v>47680</v>
      </c>
      <c r="D657" s="528">
        <v>67378</v>
      </c>
      <c r="E657" s="528">
        <v>8008</v>
      </c>
      <c r="F657" s="528">
        <v>20445</v>
      </c>
    </row>
    <row r="658" spans="1:6">
      <c r="A658" s="527" t="s">
        <v>3318</v>
      </c>
      <c r="B658" s="528">
        <v>2011</v>
      </c>
      <c r="C658" s="528">
        <v>67584</v>
      </c>
      <c r="D658" s="528">
        <v>52891</v>
      </c>
      <c r="E658" s="528">
        <v>18109</v>
      </c>
      <c r="F658" s="528">
        <v>19932</v>
      </c>
    </row>
    <row r="659" spans="1:6">
      <c r="A659" s="527" t="s">
        <v>3319</v>
      </c>
      <c r="B659" s="528">
        <v>2011</v>
      </c>
      <c r="C659" s="528">
        <v>41397</v>
      </c>
      <c r="D659" s="528">
        <v>34684</v>
      </c>
      <c r="E659" s="528">
        <v>23155</v>
      </c>
      <c r="F659" s="528">
        <v>16682</v>
      </c>
    </row>
    <row r="660" spans="1:6">
      <c r="A660" s="527" t="s">
        <v>3320</v>
      </c>
      <c r="B660" s="528">
        <v>2011</v>
      </c>
      <c r="C660" s="528">
        <v>23846</v>
      </c>
      <c r="D660" s="528">
        <v>43372</v>
      </c>
      <c r="E660" s="528">
        <v>6125</v>
      </c>
      <c r="F660" s="528">
        <v>22445</v>
      </c>
    </row>
    <row r="661" spans="1:6">
      <c r="A661" s="527" t="s">
        <v>3321</v>
      </c>
      <c r="B661" s="528">
        <v>2011</v>
      </c>
      <c r="C661" s="528">
        <v>21742</v>
      </c>
      <c r="D661" s="528">
        <v>15728</v>
      </c>
      <c r="E661" s="528">
        <v>20018</v>
      </c>
      <c r="F661" s="528">
        <v>13843</v>
      </c>
    </row>
    <row r="662" spans="1:6">
      <c r="A662" s="527" t="s">
        <v>3322</v>
      </c>
      <c r="B662" s="528">
        <v>2011</v>
      </c>
      <c r="C662" s="528">
        <v>68843</v>
      </c>
      <c r="D662" s="528">
        <v>57705</v>
      </c>
      <c r="E662" s="528">
        <v>22843</v>
      </c>
      <c r="F662" s="528">
        <v>21890</v>
      </c>
    </row>
    <row r="663" spans="1:6">
      <c r="A663" s="527" t="s">
        <v>3323</v>
      </c>
      <c r="B663" s="528">
        <v>2011</v>
      </c>
      <c r="C663" s="528">
        <v>0</v>
      </c>
      <c r="D663" s="528">
        <v>0</v>
      </c>
      <c r="E663" s="528">
        <v>8904</v>
      </c>
      <c r="F663" s="528">
        <v>12537</v>
      </c>
    </row>
    <row r="664" spans="1:6">
      <c r="A664" s="527" t="s">
        <v>3324</v>
      </c>
      <c r="B664" s="528">
        <v>2011</v>
      </c>
      <c r="C664" s="528">
        <v>5018</v>
      </c>
      <c r="D664" s="528">
        <v>896</v>
      </c>
      <c r="E664" s="528">
        <v>43544</v>
      </c>
      <c r="F664" s="528">
        <v>4187</v>
      </c>
    </row>
    <row r="665" spans="1:6">
      <c r="A665" s="527" t="s">
        <v>3325</v>
      </c>
      <c r="B665" s="528">
        <v>2011</v>
      </c>
      <c r="C665" s="528">
        <v>5291</v>
      </c>
      <c r="D665" s="528">
        <v>656</v>
      </c>
      <c r="E665" s="528">
        <v>71988</v>
      </c>
      <c r="F665" s="528">
        <v>9199</v>
      </c>
    </row>
    <row r="666" spans="1:6">
      <c r="A666" s="527" t="s">
        <v>3326</v>
      </c>
      <c r="B666" s="528">
        <v>2011</v>
      </c>
      <c r="C666" s="528">
        <v>4296</v>
      </c>
      <c r="D666" s="528">
        <v>4340</v>
      </c>
      <c r="E666" s="528">
        <v>14175</v>
      </c>
      <c r="F666" s="528">
        <v>19258</v>
      </c>
    </row>
    <row r="667" spans="1:6">
      <c r="A667" s="527" t="s">
        <v>3327</v>
      </c>
      <c r="B667" s="528">
        <v>2011</v>
      </c>
      <c r="C667" s="528">
        <v>82847</v>
      </c>
      <c r="D667" s="528">
        <v>4703</v>
      </c>
      <c r="E667" s="528">
        <v>19865</v>
      </c>
      <c r="F667" s="528">
        <v>14860</v>
      </c>
    </row>
    <row r="668" spans="1:6">
      <c r="A668" s="527" t="s">
        <v>3328</v>
      </c>
      <c r="B668" s="528">
        <v>2011</v>
      </c>
      <c r="C668" s="528">
        <v>4852</v>
      </c>
      <c r="D668" s="528">
        <v>2035</v>
      </c>
      <c r="E668" s="528">
        <v>23593</v>
      </c>
      <c r="F668" s="528">
        <v>12762</v>
      </c>
    </row>
    <row r="669" spans="1:6">
      <c r="A669" s="527" t="s">
        <v>3329</v>
      </c>
      <c r="B669" s="528">
        <v>2011</v>
      </c>
      <c r="C669" s="528">
        <v>527</v>
      </c>
      <c r="D669" s="528">
        <v>27</v>
      </c>
      <c r="E669" s="528">
        <v>31866</v>
      </c>
      <c r="F669" s="528">
        <v>4063</v>
      </c>
    </row>
    <row r="670" spans="1:6">
      <c r="A670" s="527" t="s">
        <v>3330</v>
      </c>
      <c r="B670" s="528">
        <v>2011</v>
      </c>
      <c r="C670" s="528">
        <v>66475</v>
      </c>
      <c r="D670" s="528">
        <v>96097</v>
      </c>
      <c r="E670" s="528">
        <v>18829</v>
      </c>
      <c r="F670" s="528">
        <v>21135</v>
      </c>
    </row>
    <row r="671" spans="1:6">
      <c r="A671" s="527" t="s">
        <v>3331</v>
      </c>
      <c r="B671" s="528">
        <v>2011</v>
      </c>
      <c r="C671" s="528">
        <v>7418</v>
      </c>
      <c r="D671" s="528">
        <v>5899</v>
      </c>
      <c r="E671" s="528">
        <v>3923</v>
      </c>
      <c r="F671" s="528">
        <v>20450</v>
      </c>
    </row>
    <row r="672" spans="1:6">
      <c r="A672" s="527" t="s">
        <v>3332</v>
      </c>
      <c r="B672" s="528">
        <v>2011</v>
      </c>
      <c r="C672" s="528">
        <v>39956</v>
      </c>
      <c r="D672" s="528">
        <v>36498</v>
      </c>
      <c r="E672" s="528">
        <v>17276</v>
      </c>
      <c r="F672" s="528">
        <v>21080</v>
      </c>
    </row>
    <row r="673" spans="1:6">
      <c r="A673" s="527" t="s">
        <v>3333</v>
      </c>
      <c r="B673" s="528">
        <v>2011</v>
      </c>
      <c r="C673" s="528">
        <v>10204</v>
      </c>
      <c r="D673" s="528">
        <v>7547</v>
      </c>
      <c r="E673" s="528">
        <v>2204</v>
      </c>
      <c r="F673" s="528">
        <v>11616</v>
      </c>
    </row>
    <row r="674" spans="1:6">
      <c r="A674" s="527" t="s">
        <v>3334</v>
      </c>
      <c r="B674" s="528">
        <v>2011</v>
      </c>
      <c r="C674" s="528">
        <v>1274</v>
      </c>
      <c r="D674" s="528">
        <v>0</v>
      </c>
      <c r="E674" s="528">
        <v>0</v>
      </c>
      <c r="F674" s="528">
        <v>7932</v>
      </c>
    </row>
    <row r="675" spans="1:6">
      <c r="A675" s="527" t="s">
        <v>3335</v>
      </c>
      <c r="B675" s="528">
        <v>2011</v>
      </c>
      <c r="C675" s="528">
        <v>22354</v>
      </c>
      <c r="D675" s="528">
        <v>121392</v>
      </c>
      <c r="E675" s="528">
        <v>7237</v>
      </c>
      <c r="F675" s="528">
        <v>9870</v>
      </c>
    </row>
    <row r="676" spans="1:6">
      <c r="A676" s="527" t="s">
        <v>3336</v>
      </c>
      <c r="B676" s="528">
        <v>2011</v>
      </c>
      <c r="C676" s="528">
        <v>4845</v>
      </c>
      <c r="D676" s="528">
        <v>0</v>
      </c>
      <c r="E676" s="528">
        <v>32696</v>
      </c>
      <c r="F676" s="528">
        <v>9225</v>
      </c>
    </row>
    <row r="677" spans="1:6">
      <c r="A677" s="527" t="s">
        <v>3337</v>
      </c>
      <c r="B677" s="528">
        <v>2011</v>
      </c>
      <c r="C677" s="528">
        <v>11471</v>
      </c>
      <c r="D677" s="528">
        <v>1593</v>
      </c>
      <c r="E677" s="528">
        <v>7199</v>
      </c>
      <c r="F677" s="528">
        <v>14796</v>
      </c>
    </row>
    <row r="678" spans="1:6">
      <c r="A678" s="527" t="s">
        <v>3338</v>
      </c>
      <c r="B678" s="528">
        <v>2011</v>
      </c>
      <c r="C678" s="528">
        <v>19083</v>
      </c>
      <c r="D678" s="528">
        <v>15153</v>
      </c>
      <c r="E678" s="528">
        <v>27382</v>
      </c>
      <c r="F678" s="528">
        <v>20550</v>
      </c>
    </row>
    <row r="679" spans="1:6">
      <c r="A679" s="527" t="s">
        <v>3339</v>
      </c>
      <c r="B679" s="528">
        <v>2011</v>
      </c>
      <c r="C679" s="528">
        <v>2110</v>
      </c>
      <c r="D679" s="528">
        <v>451</v>
      </c>
      <c r="E679" s="528">
        <v>817</v>
      </c>
      <c r="F679" s="528">
        <v>13332</v>
      </c>
    </row>
    <row r="680" spans="1:6">
      <c r="A680" s="527" t="s">
        <v>3340</v>
      </c>
      <c r="B680" s="528">
        <v>2011</v>
      </c>
      <c r="C680" s="528">
        <v>6333</v>
      </c>
      <c r="D680" s="528">
        <v>5552</v>
      </c>
      <c r="E680" s="528">
        <v>1194</v>
      </c>
      <c r="F680" s="528">
        <v>14858</v>
      </c>
    </row>
    <row r="681" spans="1:6">
      <c r="A681" s="527" t="s">
        <v>3341</v>
      </c>
      <c r="B681" s="528">
        <v>2011</v>
      </c>
      <c r="C681" s="528">
        <v>16842</v>
      </c>
      <c r="D681" s="528">
        <v>23581</v>
      </c>
      <c r="E681" s="528">
        <v>42974</v>
      </c>
      <c r="F681" s="528">
        <v>15050</v>
      </c>
    </row>
    <row r="682" spans="1:6">
      <c r="A682" s="527" t="s">
        <v>3342</v>
      </c>
      <c r="B682" s="528">
        <v>2011</v>
      </c>
      <c r="C682" s="528">
        <v>0</v>
      </c>
      <c r="D682" s="528">
        <v>17569</v>
      </c>
      <c r="E682" s="528">
        <v>0</v>
      </c>
      <c r="F682" s="528">
        <v>1765</v>
      </c>
    </row>
    <row r="683" spans="1:6">
      <c r="A683" s="527" t="s">
        <v>3343</v>
      </c>
      <c r="B683" s="528">
        <v>2011</v>
      </c>
      <c r="C683" s="528">
        <v>1010</v>
      </c>
      <c r="D683" s="528">
        <v>19544</v>
      </c>
      <c r="E683" s="528">
        <v>49</v>
      </c>
      <c r="F683" s="528">
        <v>14000</v>
      </c>
    </row>
    <row r="684" spans="1:6">
      <c r="A684" s="527" t="s">
        <v>3344</v>
      </c>
      <c r="B684" s="528">
        <v>2011</v>
      </c>
      <c r="C684" s="528">
        <v>2954</v>
      </c>
      <c r="D684" s="528">
        <v>0</v>
      </c>
      <c r="E684" s="528">
        <v>2254</v>
      </c>
      <c r="F684" s="528">
        <v>5170</v>
      </c>
    </row>
    <row r="685" spans="1:6">
      <c r="A685" s="527" t="s">
        <v>3345</v>
      </c>
      <c r="B685" s="528">
        <v>2011</v>
      </c>
      <c r="C685" s="528">
        <v>45539</v>
      </c>
      <c r="D685" s="528">
        <v>30389</v>
      </c>
      <c r="E685" s="528">
        <v>28576</v>
      </c>
      <c r="F685" s="528">
        <v>20936</v>
      </c>
    </row>
    <row r="686" spans="1:6">
      <c r="A686" s="527" t="s">
        <v>3346</v>
      </c>
      <c r="B686" s="528">
        <v>2011</v>
      </c>
      <c r="C686" s="528">
        <v>715</v>
      </c>
      <c r="D686" s="528">
        <v>20079</v>
      </c>
      <c r="E686" s="528">
        <v>0</v>
      </c>
      <c r="F686" s="528">
        <v>13350</v>
      </c>
    </row>
    <row r="687" spans="1:6">
      <c r="A687" s="527" t="s">
        <v>3347</v>
      </c>
      <c r="B687" s="528">
        <v>2011</v>
      </c>
      <c r="C687" s="528">
        <v>201</v>
      </c>
      <c r="D687" s="528">
        <v>569466</v>
      </c>
      <c r="E687" s="528">
        <v>0</v>
      </c>
      <c r="F687" s="528">
        <v>13765</v>
      </c>
    </row>
    <row r="688" spans="1:6">
      <c r="A688" s="527" t="s">
        <v>3348</v>
      </c>
      <c r="B688" s="528">
        <v>2011</v>
      </c>
      <c r="C688" s="528">
        <v>5789</v>
      </c>
      <c r="D688" s="528">
        <v>2007</v>
      </c>
      <c r="E688" s="528">
        <v>37418</v>
      </c>
      <c r="F688" s="528">
        <v>20145</v>
      </c>
    </row>
    <row r="689" spans="1:6">
      <c r="A689" s="527" t="s">
        <v>3349</v>
      </c>
      <c r="B689" s="528">
        <v>2011</v>
      </c>
      <c r="C689" s="528">
        <v>39</v>
      </c>
      <c r="D689" s="528">
        <v>40</v>
      </c>
      <c r="E689" s="528">
        <v>4799</v>
      </c>
      <c r="F689" s="528">
        <v>10180</v>
      </c>
    </row>
    <row r="690" spans="1:6">
      <c r="A690" s="527" t="s">
        <v>3350</v>
      </c>
      <c r="B690" s="528">
        <v>2011</v>
      </c>
      <c r="C690" s="528">
        <v>0</v>
      </c>
      <c r="D690" s="528">
        <v>13480</v>
      </c>
      <c r="E690" s="528">
        <v>0</v>
      </c>
      <c r="F690" s="528">
        <v>1610</v>
      </c>
    </row>
    <row r="691" spans="1:6">
      <c r="A691" s="527" t="s">
        <v>3351</v>
      </c>
      <c r="B691" s="528">
        <v>2011</v>
      </c>
      <c r="C691" s="528">
        <v>19225</v>
      </c>
      <c r="D691" s="528">
        <v>41141</v>
      </c>
      <c r="E691" s="528">
        <v>3698</v>
      </c>
      <c r="F691" s="528">
        <v>19233</v>
      </c>
    </row>
    <row r="692" spans="1:6">
      <c r="A692" s="527" t="s">
        <v>3352</v>
      </c>
      <c r="B692" s="528">
        <v>2011</v>
      </c>
      <c r="C692" s="528">
        <v>7716</v>
      </c>
      <c r="D692" s="528">
        <v>5165</v>
      </c>
      <c r="E692" s="528">
        <v>120604</v>
      </c>
      <c r="F692" s="528">
        <v>12560</v>
      </c>
    </row>
    <row r="693" spans="1:6">
      <c r="A693" s="527" t="s">
        <v>3353</v>
      </c>
      <c r="B693" s="528">
        <v>2011</v>
      </c>
      <c r="C693" s="528">
        <v>6552</v>
      </c>
      <c r="D693" s="528">
        <v>0</v>
      </c>
      <c r="E693" s="528">
        <v>431473</v>
      </c>
      <c r="F693" s="528">
        <v>6221</v>
      </c>
    </row>
    <row r="694" spans="1:6">
      <c r="A694" s="527" t="s">
        <v>3354</v>
      </c>
      <c r="B694" s="528">
        <v>2011</v>
      </c>
      <c r="C694" s="528">
        <v>9959</v>
      </c>
      <c r="D694" s="528">
        <v>0</v>
      </c>
      <c r="E694" s="528">
        <v>304687</v>
      </c>
      <c r="F694" s="528">
        <v>6603</v>
      </c>
    </row>
    <row r="695" spans="1:6">
      <c r="A695" s="527" t="s">
        <v>3355</v>
      </c>
      <c r="B695" s="528">
        <v>2011</v>
      </c>
      <c r="C695" s="528">
        <v>1783</v>
      </c>
      <c r="D695" s="528">
        <v>0</v>
      </c>
      <c r="E695" s="528">
        <v>13665</v>
      </c>
      <c r="F695" s="528">
        <v>13790</v>
      </c>
    </row>
    <row r="696" spans="1:6">
      <c r="A696" s="527" t="s">
        <v>3356</v>
      </c>
      <c r="B696" s="528">
        <v>2011</v>
      </c>
      <c r="C696" s="528">
        <v>10244</v>
      </c>
      <c r="D696" s="528">
        <v>12406</v>
      </c>
      <c r="E696" s="528">
        <v>16430</v>
      </c>
      <c r="F696" s="528">
        <v>19260</v>
      </c>
    </row>
    <row r="697" spans="1:6">
      <c r="A697" s="527" t="s">
        <v>3357</v>
      </c>
      <c r="B697" s="528">
        <v>2011</v>
      </c>
      <c r="C697" s="528">
        <v>4497</v>
      </c>
      <c r="D697" s="528">
        <v>15229</v>
      </c>
      <c r="E697" s="528">
        <v>14397</v>
      </c>
      <c r="F697" s="528">
        <v>11050</v>
      </c>
    </row>
    <row r="698" spans="1:6">
      <c r="A698" s="527" t="s">
        <v>3358</v>
      </c>
      <c r="B698" s="528">
        <v>2011</v>
      </c>
      <c r="C698" s="528">
        <v>17188</v>
      </c>
      <c r="D698" s="528">
        <v>13322</v>
      </c>
      <c r="E698" s="528">
        <v>248477</v>
      </c>
      <c r="F698" s="528">
        <v>9574</v>
      </c>
    </row>
    <row r="699" spans="1:6">
      <c r="A699" s="527" t="s">
        <v>3359</v>
      </c>
      <c r="B699" s="528">
        <v>2011</v>
      </c>
      <c r="C699" s="528">
        <v>13911</v>
      </c>
      <c r="D699" s="528">
        <v>17338</v>
      </c>
      <c r="E699" s="528">
        <v>10326</v>
      </c>
      <c r="F699" s="528">
        <v>21660</v>
      </c>
    </row>
    <row r="700" spans="1:6">
      <c r="A700" s="527" t="s">
        <v>3360</v>
      </c>
      <c r="B700" s="528">
        <v>2011</v>
      </c>
      <c r="C700" s="528">
        <v>0</v>
      </c>
      <c r="D700" s="528">
        <v>22450</v>
      </c>
      <c r="E700" s="528">
        <v>0</v>
      </c>
      <c r="F700" s="528">
        <v>1695</v>
      </c>
    </row>
    <row r="701" spans="1:6">
      <c r="A701" s="527" t="s">
        <v>3361</v>
      </c>
      <c r="B701" s="528">
        <v>2011</v>
      </c>
      <c r="C701" s="528">
        <v>4179</v>
      </c>
      <c r="D701" s="528">
        <v>0</v>
      </c>
      <c r="E701" s="528">
        <v>338117</v>
      </c>
      <c r="F701" s="528">
        <v>6776</v>
      </c>
    </row>
    <row r="702" spans="1:6">
      <c r="A702" s="527" t="s">
        <v>3362</v>
      </c>
      <c r="B702" s="528">
        <v>2011</v>
      </c>
      <c r="C702" s="528">
        <v>9315</v>
      </c>
      <c r="D702" s="528">
        <v>8371</v>
      </c>
      <c r="E702" s="528">
        <v>2289</v>
      </c>
      <c r="F702" s="528">
        <v>18470</v>
      </c>
    </row>
    <row r="703" spans="1:6">
      <c r="A703" s="527" t="s">
        <v>3363</v>
      </c>
      <c r="B703" s="528">
        <v>2011</v>
      </c>
      <c r="C703" s="528">
        <v>4746</v>
      </c>
      <c r="D703" s="528">
        <v>0</v>
      </c>
      <c r="E703" s="528">
        <v>61128</v>
      </c>
      <c r="F703" s="528">
        <v>6454</v>
      </c>
    </row>
    <row r="704" spans="1:6">
      <c r="A704" s="527" t="s">
        <v>3364</v>
      </c>
      <c r="B704" s="528">
        <v>2011</v>
      </c>
      <c r="C704" s="528">
        <v>1967</v>
      </c>
      <c r="D704" s="528">
        <v>9748</v>
      </c>
      <c r="E704" s="528">
        <v>10467</v>
      </c>
      <c r="F704" s="528">
        <v>8040</v>
      </c>
    </row>
    <row r="705" spans="1:6">
      <c r="A705" s="527" t="s">
        <v>3365</v>
      </c>
      <c r="B705" s="528">
        <v>2011</v>
      </c>
      <c r="C705" s="528">
        <v>1862</v>
      </c>
      <c r="D705" s="528">
        <v>6418</v>
      </c>
      <c r="E705" s="528">
        <v>167</v>
      </c>
      <c r="F705" s="528">
        <v>10780</v>
      </c>
    </row>
    <row r="706" spans="1:6">
      <c r="A706" s="527" t="s">
        <v>3366</v>
      </c>
      <c r="B706" s="528">
        <v>2011</v>
      </c>
      <c r="C706" s="528">
        <v>2370</v>
      </c>
      <c r="D706" s="528">
        <v>2583</v>
      </c>
      <c r="E706" s="528">
        <v>4774</v>
      </c>
      <c r="F706" s="528">
        <v>13538</v>
      </c>
    </row>
    <row r="707" spans="1:6">
      <c r="A707" s="527" t="s">
        <v>3367</v>
      </c>
      <c r="B707" s="528">
        <v>2011</v>
      </c>
      <c r="C707" s="528">
        <v>28001</v>
      </c>
      <c r="D707" s="528">
        <v>23391</v>
      </c>
      <c r="E707" s="528">
        <v>11724</v>
      </c>
      <c r="F707" s="528">
        <v>19944</v>
      </c>
    </row>
    <row r="708" spans="1:6">
      <c r="A708" s="527" t="s">
        <v>3368</v>
      </c>
      <c r="B708" s="528">
        <v>2011</v>
      </c>
      <c r="C708" s="528">
        <v>7562</v>
      </c>
      <c r="D708" s="528">
        <v>127506</v>
      </c>
      <c r="E708" s="528">
        <v>16192</v>
      </c>
      <c r="F708" s="528">
        <v>10732</v>
      </c>
    </row>
    <row r="709" spans="1:6">
      <c r="A709" s="527" t="s">
        <v>3369</v>
      </c>
      <c r="B709" s="528">
        <v>2011</v>
      </c>
      <c r="C709" s="528">
        <v>46769</v>
      </c>
      <c r="D709" s="528">
        <v>58625</v>
      </c>
      <c r="E709" s="528">
        <v>26491</v>
      </c>
      <c r="F709" s="528">
        <v>17825</v>
      </c>
    </row>
    <row r="710" spans="1:6">
      <c r="A710" s="527" t="s">
        <v>3370</v>
      </c>
      <c r="B710" s="528">
        <v>2011</v>
      </c>
      <c r="C710" s="528">
        <v>40814</v>
      </c>
      <c r="D710" s="528">
        <v>32467</v>
      </c>
      <c r="E710" s="528">
        <v>3371</v>
      </c>
      <c r="F710" s="528">
        <v>14530</v>
      </c>
    </row>
    <row r="711" spans="1:6">
      <c r="A711" s="527" t="s">
        <v>3371</v>
      </c>
      <c r="B711" s="528">
        <v>2011</v>
      </c>
      <c r="C711" s="528">
        <v>5330</v>
      </c>
      <c r="D711" s="528">
        <v>11906</v>
      </c>
      <c r="E711" s="528">
        <v>1609</v>
      </c>
      <c r="F711" s="528">
        <v>15445</v>
      </c>
    </row>
    <row r="712" spans="1:6">
      <c r="A712" s="527" t="s">
        <v>3372</v>
      </c>
      <c r="B712" s="528">
        <v>2011</v>
      </c>
      <c r="C712" s="528">
        <v>13534</v>
      </c>
      <c r="D712" s="528">
        <v>10616</v>
      </c>
      <c r="E712" s="528">
        <v>11400</v>
      </c>
      <c r="F712" s="528">
        <v>15559</v>
      </c>
    </row>
    <row r="713" spans="1:6">
      <c r="A713" s="527" t="s">
        <v>3373</v>
      </c>
      <c r="B713" s="528">
        <v>2011</v>
      </c>
      <c r="C713" s="528">
        <v>3972</v>
      </c>
      <c r="D713" s="528">
        <v>4050</v>
      </c>
      <c r="E713" s="528">
        <v>1506</v>
      </c>
      <c r="F713" s="528">
        <v>9630</v>
      </c>
    </row>
    <row r="714" spans="1:6">
      <c r="A714" s="527" t="s">
        <v>3374</v>
      </c>
      <c r="B714" s="528">
        <v>2011</v>
      </c>
      <c r="C714" s="528">
        <v>30441</v>
      </c>
      <c r="D714" s="528">
        <v>19797</v>
      </c>
      <c r="E714" s="528">
        <v>12738</v>
      </c>
      <c r="F714" s="528">
        <v>20334</v>
      </c>
    </row>
    <row r="715" spans="1:6">
      <c r="A715" s="527" t="s">
        <v>3375</v>
      </c>
      <c r="B715" s="528">
        <v>2011</v>
      </c>
      <c r="C715" s="528">
        <v>18699</v>
      </c>
      <c r="D715" s="528">
        <v>102859</v>
      </c>
      <c r="E715" s="528">
        <v>6031</v>
      </c>
      <c r="F715" s="528">
        <v>10097</v>
      </c>
    </row>
    <row r="716" spans="1:6">
      <c r="A716" s="527" t="s">
        <v>3376</v>
      </c>
      <c r="B716" s="528">
        <v>2011</v>
      </c>
      <c r="C716" s="528">
        <v>1898</v>
      </c>
      <c r="D716" s="528">
        <v>1672</v>
      </c>
      <c r="E716" s="528">
        <v>46203</v>
      </c>
      <c r="F716" s="528">
        <v>12463</v>
      </c>
    </row>
    <row r="717" spans="1:6">
      <c r="A717" s="527" t="s">
        <v>3377</v>
      </c>
      <c r="B717" s="528">
        <v>2011</v>
      </c>
      <c r="C717" s="528">
        <v>130966</v>
      </c>
      <c r="D717" s="528">
        <v>241493</v>
      </c>
      <c r="E717" s="528">
        <v>13238</v>
      </c>
      <c r="F717" s="528">
        <v>13689</v>
      </c>
    </row>
    <row r="718" spans="1:6">
      <c r="A718" s="527" t="s">
        <v>3378</v>
      </c>
      <c r="B718" s="528">
        <v>2011</v>
      </c>
      <c r="C718" s="528">
        <v>38469</v>
      </c>
      <c r="D718" s="528">
        <v>7879</v>
      </c>
      <c r="E718" s="528">
        <v>24765</v>
      </c>
      <c r="F718" s="528">
        <v>14474</v>
      </c>
    </row>
    <row r="719" spans="1:6">
      <c r="A719" s="527" t="s">
        <v>3379</v>
      </c>
      <c r="B719" s="528">
        <v>2011</v>
      </c>
      <c r="C719" s="528">
        <v>36994</v>
      </c>
      <c r="D719" s="528">
        <v>22936</v>
      </c>
      <c r="E719" s="528">
        <v>27953</v>
      </c>
      <c r="F719" s="528">
        <v>20318</v>
      </c>
    </row>
    <row r="720" spans="1:6">
      <c r="A720" s="527" t="s">
        <v>3380</v>
      </c>
      <c r="B720" s="528">
        <v>2011</v>
      </c>
      <c r="C720" s="528">
        <v>222</v>
      </c>
      <c r="D720" s="528">
        <v>0</v>
      </c>
      <c r="E720" s="528">
        <v>0</v>
      </c>
      <c r="F720" s="528">
        <v>9806</v>
      </c>
    </row>
    <row r="721" spans="1:6">
      <c r="A721" s="527" t="s">
        <v>3381</v>
      </c>
      <c r="B721" s="528">
        <v>2011</v>
      </c>
      <c r="C721" s="528">
        <v>28819</v>
      </c>
      <c r="D721" s="528">
        <v>80775</v>
      </c>
      <c r="E721" s="528">
        <v>7469</v>
      </c>
      <c r="F721" s="528">
        <v>15269</v>
      </c>
    </row>
    <row r="722" spans="1:6">
      <c r="A722" s="527" t="s">
        <v>3382</v>
      </c>
      <c r="B722" s="528">
        <v>2011</v>
      </c>
      <c r="C722" s="528">
        <v>4089</v>
      </c>
      <c r="D722" s="528">
        <v>6155</v>
      </c>
      <c r="E722" s="528">
        <v>21045</v>
      </c>
      <c r="F722" s="528">
        <v>16200</v>
      </c>
    </row>
    <row r="723" spans="1:6">
      <c r="A723" s="527" t="s">
        <v>3383</v>
      </c>
      <c r="B723" s="528">
        <v>2011</v>
      </c>
      <c r="C723" s="528">
        <v>4359</v>
      </c>
      <c r="D723" s="528">
        <v>1858</v>
      </c>
      <c r="E723" s="528">
        <v>4021</v>
      </c>
      <c r="F723" s="528">
        <v>17099</v>
      </c>
    </row>
    <row r="724" spans="1:6">
      <c r="A724" s="527" t="s">
        <v>3384</v>
      </c>
      <c r="B724" s="528">
        <v>2011</v>
      </c>
      <c r="C724" s="528">
        <v>3297</v>
      </c>
      <c r="D724" s="528">
        <v>0</v>
      </c>
      <c r="E724" s="528">
        <v>67</v>
      </c>
      <c r="F724" s="528">
        <v>3370</v>
      </c>
    </row>
    <row r="725" spans="1:6">
      <c r="A725" s="527" t="s">
        <v>3385</v>
      </c>
      <c r="B725" s="528">
        <v>2011</v>
      </c>
      <c r="C725" s="528">
        <v>1336</v>
      </c>
      <c r="D725" s="528">
        <v>0</v>
      </c>
      <c r="E725" s="528">
        <v>24238</v>
      </c>
      <c r="F725" s="528">
        <v>4336</v>
      </c>
    </row>
    <row r="726" spans="1:6">
      <c r="A726" s="527" t="s">
        <v>3386</v>
      </c>
      <c r="B726" s="528">
        <v>2011</v>
      </c>
      <c r="C726" s="528">
        <v>4020</v>
      </c>
      <c r="D726" s="528">
        <v>0</v>
      </c>
      <c r="E726" s="528">
        <v>9507</v>
      </c>
      <c r="F726" s="528">
        <v>4951</v>
      </c>
    </row>
    <row r="727" spans="1:6">
      <c r="A727" s="527" t="s">
        <v>3387</v>
      </c>
      <c r="B727" s="528">
        <v>2011</v>
      </c>
      <c r="C727" s="528">
        <v>6559</v>
      </c>
      <c r="D727" s="528">
        <v>3745</v>
      </c>
      <c r="E727" s="528">
        <v>2438</v>
      </c>
      <c r="F727" s="528">
        <v>18621</v>
      </c>
    </row>
    <row r="728" spans="1:6">
      <c r="A728" s="527" t="s">
        <v>3388</v>
      </c>
      <c r="B728" s="528">
        <v>2011</v>
      </c>
      <c r="C728" s="528">
        <v>34143</v>
      </c>
      <c r="D728" s="528">
        <v>29760</v>
      </c>
      <c r="E728" s="528">
        <v>6372</v>
      </c>
      <c r="F728" s="528">
        <v>20505</v>
      </c>
    </row>
    <row r="729" spans="1:6">
      <c r="A729" s="527" t="s">
        <v>3389</v>
      </c>
      <c r="B729" s="528">
        <v>2011</v>
      </c>
      <c r="C729" s="528">
        <v>45994</v>
      </c>
      <c r="D729" s="528">
        <v>18019</v>
      </c>
      <c r="E729" s="528">
        <v>54212</v>
      </c>
      <c r="F729" s="528">
        <v>18834</v>
      </c>
    </row>
    <row r="730" spans="1:6">
      <c r="A730" s="527" t="s">
        <v>3390</v>
      </c>
      <c r="B730" s="528">
        <v>2011</v>
      </c>
      <c r="C730" s="528">
        <v>22996</v>
      </c>
      <c r="D730" s="528">
        <v>50194</v>
      </c>
      <c r="E730" s="528">
        <v>932</v>
      </c>
      <c r="F730" s="528">
        <v>18266</v>
      </c>
    </row>
    <row r="731" spans="1:6">
      <c r="A731" s="527" t="s">
        <v>3391</v>
      </c>
      <c r="B731" s="528">
        <v>2011</v>
      </c>
      <c r="C731" s="528">
        <v>13819</v>
      </c>
      <c r="D731" s="528">
        <v>17700</v>
      </c>
      <c r="E731" s="528">
        <v>14065</v>
      </c>
      <c r="F731" s="528">
        <v>12787</v>
      </c>
    </row>
    <row r="732" spans="1:6">
      <c r="A732" s="527" t="s">
        <v>3392</v>
      </c>
      <c r="B732" s="528">
        <v>2011</v>
      </c>
      <c r="C732" s="528">
        <v>13106</v>
      </c>
      <c r="D732" s="528">
        <v>1684</v>
      </c>
      <c r="E732" s="528">
        <v>256</v>
      </c>
      <c r="F732" s="528">
        <v>13022</v>
      </c>
    </row>
    <row r="733" spans="1:6">
      <c r="A733" s="527" t="s">
        <v>3393</v>
      </c>
      <c r="B733" s="528">
        <v>2011</v>
      </c>
      <c r="C733" s="528">
        <v>6061</v>
      </c>
      <c r="D733" s="528">
        <v>0</v>
      </c>
      <c r="E733" s="528">
        <v>54615</v>
      </c>
      <c r="F733" s="528">
        <v>9320</v>
      </c>
    </row>
    <row r="734" spans="1:6">
      <c r="A734" s="527" t="s">
        <v>3394</v>
      </c>
      <c r="B734" s="528">
        <v>2011</v>
      </c>
      <c r="C734" s="528">
        <v>21681</v>
      </c>
      <c r="D734" s="528">
        <v>19749</v>
      </c>
      <c r="E734" s="528">
        <v>16300</v>
      </c>
      <c r="F734" s="528">
        <v>10685</v>
      </c>
    </row>
    <row r="735" spans="1:6">
      <c r="A735" s="527" t="s">
        <v>3395</v>
      </c>
      <c r="B735" s="528">
        <v>2011</v>
      </c>
      <c r="C735" s="528">
        <v>52054</v>
      </c>
      <c r="D735" s="528">
        <v>71472</v>
      </c>
      <c r="E735" s="528">
        <v>58551</v>
      </c>
      <c r="F735" s="528">
        <v>19560</v>
      </c>
    </row>
    <row r="736" spans="1:6">
      <c r="A736" s="527" t="s">
        <v>3396</v>
      </c>
      <c r="B736" s="528">
        <v>2011</v>
      </c>
      <c r="C736" s="528">
        <v>10632</v>
      </c>
      <c r="D736" s="528">
        <v>4175</v>
      </c>
      <c r="E736" s="528">
        <v>22797</v>
      </c>
      <c r="F736" s="528">
        <v>9525</v>
      </c>
    </row>
    <row r="737" spans="1:6">
      <c r="A737" s="527" t="s">
        <v>3397</v>
      </c>
      <c r="B737" s="528">
        <v>2011</v>
      </c>
      <c r="C737" s="528">
        <v>1248</v>
      </c>
      <c r="D737" s="528">
        <v>469</v>
      </c>
      <c r="E737" s="528">
        <v>8110</v>
      </c>
      <c r="F737" s="528">
        <v>9672</v>
      </c>
    </row>
    <row r="738" spans="1:6">
      <c r="A738" s="527" t="s">
        <v>3398</v>
      </c>
      <c r="B738" s="528">
        <v>2011</v>
      </c>
      <c r="C738" s="528">
        <v>8034</v>
      </c>
      <c r="D738" s="528">
        <v>1361</v>
      </c>
      <c r="E738" s="528">
        <v>1831</v>
      </c>
      <c r="F738" s="528">
        <v>13506</v>
      </c>
    </row>
    <row r="739" spans="1:6">
      <c r="A739" s="527" t="s">
        <v>3399</v>
      </c>
      <c r="B739" s="528">
        <v>2011</v>
      </c>
      <c r="C739" s="528">
        <v>87807</v>
      </c>
      <c r="D739" s="528">
        <v>73029</v>
      </c>
      <c r="E739" s="528">
        <v>22218</v>
      </c>
      <c r="F739" s="528">
        <v>20293</v>
      </c>
    </row>
    <row r="740" spans="1:6">
      <c r="A740" s="527" t="s">
        <v>3400</v>
      </c>
      <c r="B740" s="528">
        <v>2011</v>
      </c>
      <c r="C740" s="528">
        <v>13831</v>
      </c>
      <c r="D740" s="528">
        <v>153565</v>
      </c>
      <c r="E740" s="528">
        <v>17695</v>
      </c>
      <c r="F740" s="528">
        <v>15908</v>
      </c>
    </row>
    <row r="741" spans="1:6">
      <c r="A741" s="527" t="s">
        <v>3401</v>
      </c>
      <c r="B741" s="528">
        <v>2011</v>
      </c>
      <c r="C741" s="528">
        <v>14518</v>
      </c>
      <c r="D741" s="528">
        <v>29942</v>
      </c>
      <c r="E741" s="528">
        <v>513891</v>
      </c>
      <c r="F741" s="528">
        <v>12370</v>
      </c>
    </row>
    <row r="742" spans="1:6">
      <c r="A742" s="527" t="s">
        <v>3402</v>
      </c>
      <c r="B742" s="528">
        <v>2011</v>
      </c>
      <c r="C742" s="528">
        <v>4283</v>
      </c>
      <c r="D742" s="528">
        <v>3685</v>
      </c>
      <c r="E742" s="528">
        <v>776</v>
      </c>
      <c r="F742" s="528">
        <v>14850</v>
      </c>
    </row>
    <row r="743" spans="1:6">
      <c r="A743" s="527" t="s">
        <v>3403</v>
      </c>
      <c r="B743" s="528">
        <v>2011</v>
      </c>
      <c r="C743" s="528">
        <v>748</v>
      </c>
      <c r="D743" s="528">
        <v>18250</v>
      </c>
      <c r="E743" s="528">
        <v>0</v>
      </c>
      <c r="F743" s="528">
        <v>14419</v>
      </c>
    </row>
    <row r="744" spans="1:6">
      <c r="A744" s="527" t="s">
        <v>3404</v>
      </c>
      <c r="B744" s="528">
        <v>2011</v>
      </c>
      <c r="C744" s="528">
        <v>7949</v>
      </c>
      <c r="D744" s="528">
        <v>13498</v>
      </c>
      <c r="E744" s="528">
        <v>24786</v>
      </c>
      <c r="F744" s="528">
        <v>11519</v>
      </c>
    </row>
    <row r="745" spans="1:6">
      <c r="A745" s="527" t="s">
        <v>3405</v>
      </c>
      <c r="B745" s="528">
        <v>2011</v>
      </c>
      <c r="C745" s="528">
        <v>93333</v>
      </c>
      <c r="D745" s="528">
        <v>133523</v>
      </c>
      <c r="E745" s="528">
        <v>37588</v>
      </c>
      <c r="F745" s="528">
        <v>20911</v>
      </c>
    </row>
    <row r="746" spans="1:6">
      <c r="A746" s="527" t="s">
        <v>3406</v>
      </c>
      <c r="B746" s="528">
        <v>2011</v>
      </c>
      <c r="C746" s="528">
        <v>16671</v>
      </c>
      <c r="D746" s="528">
        <v>12981</v>
      </c>
      <c r="E746" s="528">
        <v>19877</v>
      </c>
      <c r="F746" s="528">
        <v>13575</v>
      </c>
    </row>
    <row r="747" spans="1:6">
      <c r="A747" s="527" t="s">
        <v>3407</v>
      </c>
      <c r="B747" s="528">
        <v>2011</v>
      </c>
      <c r="C747" s="528">
        <v>1711</v>
      </c>
      <c r="D747" s="528">
        <v>93</v>
      </c>
      <c r="E747" s="528">
        <v>117488</v>
      </c>
      <c r="F747" s="528">
        <v>4638</v>
      </c>
    </row>
    <row r="748" spans="1:6">
      <c r="A748" s="527" t="s">
        <v>3408</v>
      </c>
      <c r="B748" s="528">
        <v>2011</v>
      </c>
      <c r="C748" s="528">
        <v>97162</v>
      </c>
      <c r="D748" s="528">
        <v>122530</v>
      </c>
      <c r="E748" s="528">
        <v>58468</v>
      </c>
      <c r="F748" s="528">
        <v>17342</v>
      </c>
    </row>
    <row r="749" spans="1:6">
      <c r="A749" s="527" t="s">
        <v>3409</v>
      </c>
      <c r="B749" s="528">
        <v>2011</v>
      </c>
      <c r="C749" s="528">
        <v>49960</v>
      </c>
      <c r="D749" s="528">
        <v>63113</v>
      </c>
      <c r="E749" s="528">
        <v>54837</v>
      </c>
      <c r="F749" s="528">
        <v>19045</v>
      </c>
    </row>
    <row r="750" spans="1:6">
      <c r="A750" s="527" t="s">
        <v>3410</v>
      </c>
      <c r="B750" s="528">
        <v>2011</v>
      </c>
      <c r="C750" s="528">
        <v>71</v>
      </c>
      <c r="D750" s="528">
        <v>153</v>
      </c>
      <c r="E750" s="528">
        <v>5304</v>
      </c>
      <c r="F750" s="528">
        <v>7675</v>
      </c>
    </row>
    <row r="751" spans="1:6">
      <c r="A751" s="527" t="s">
        <v>3411</v>
      </c>
      <c r="B751" s="528">
        <v>2011</v>
      </c>
      <c r="C751" s="528">
        <v>13823</v>
      </c>
      <c r="D751" s="528">
        <v>8903</v>
      </c>
      <c r="E751" s="528">
        <v>9770</v>
      </c>
      <c r="F751" s="528">
        <v>20710</v>
      </c>
    </row>
    <row r="752" spans="1:6">
      <c r="A752" s="527" t="s">
        <v>3412</v>
      </c>
      <c r="B752" s="528">
        <v>2011</v>
      </c>
      <c r="C752" s="528">
        <v>59023</v>
      </c>
      <c r="D752" s="528">
        <v>56808</v>
      </c>
      <c r="E752" s="528">
        <v>32452</v>
      </c>
      <c r="F752" s="528">
        <v>19620</v>
      </c>
    </row>
    <row r="753" spans="1:6">
      <c r="A753" s="527" t="s">
        <v>3413</v>
      </c>
      <c r="B753" s="528">
        <v>2011</v>
      </c>
      <c r="C753" s="528">
        <v>2118</v>
      </c>
      <c r="D753" s="528">
        <v>1844</v>
      </c>
      <c r="E753" s="528">
        <v>2271</v>
      </c>
      <c r="F753" s="528">
        <v>10046</v>
      </c>
    </row>
    <row r="754" spans="1:6">
      <c r="A754" s="527" t="s">
        <v>3414</v>
      </c>
      <c r="B754" s="528">
        <v>2011</v>
      </c>
      <c r="C754" s="528">
        <v>4811</v>
      </c>
      <c r="D754" s="528">
        <v>2015</v>
      </c>
      <c r="E754" s="528">
        <v>15004</v>
      </c>
      <c r="F754" s="528">
        <v>9175</v>
      </c>
    </row>
    <row r="755" spans="1:6">
      <c r="A755" s="527" t="s">
        <v>3415</v>
      </c>
      <c r="B755" s="528">
        <v>2011</v>
      </c>
      <c r="C755" s="528">
        <v>21962</v>
      </c>
      <c r="D755" s="528">
        <v>27675</v>
      </c>
      <c r="E755" s="528">
        <v>22165</v>
      </c>
      <c r="F755" s="528">
        <v>19430</v>
      </c>
    </row>
    <row r="756" spans="1:6">
      <c r="A756" s="527" t="s">
        <v>3416</v>
      </c>
      <c r="B756" s="528">
        <v>2011</v>
      </c>
      <c r="C756" s="528">
        <v>69858</v>
      </c>
      <c r="D756" s="528">
        <v>64881</v>
      </c>
      <c r="E756" s="528">
        <v>34925</v>
      </c>
      <c r="F756" s="528">
        <v>21050</v>
      </c>
    </row>
    <row r="757" spans="1:6">
      <c r="A757" s="527" t="s">
        <v>3417</v>
      </c>
      <c r="B757" s="528">
        <v>2011</v>
      </c>
      <c r="C757" s="528">
        <v>0</v>
      </c>
      <c r="D757" s="528">
        <v>3961</v>
      </c>
      <c r="E757" s="528">
        <v>0</v>
      </c>
      <c r="F757" s="528">
        <v>1530</v>
      </c>
    </row>
    <row r="758" spans="1:6">
      <c r="A758" s="527" t="s">
        <v>3418</v>
      </c>
      <c r="B758" s="528">
        <v>2011</v>
      </c>
      <c r="C758" s="528">
        <v>26751</v>
      </c>
      <c r="D758" s="528">
        <v>13804</v>
      </c>
      <c r="E758" s="528">
        <v>15395</v>
      </c>
      <c r="F758" s="528">
        <v>14670</v>
      </c>
    </row>
    <row r="759" spans="1:6">
      <c r="A759" s="527" t="s">
        <v>3419</v>
      </c>
      <c r="B759" s="528">
        <v>2011</v>
      </c>
      <c r="C759" s="528">
        <v>517</v>
      </c>
      <c r="D759" s="528">
        <v>550</v>
      </c>
      <c r="E759" s="528">
        <v>1994</v>
      </c>
      <c r="F759" s="528">
        <v>14100</v>
      </c>
    </row>
    <row r="760" spans="1:6">
      <c r="A760" s="527" t="s">
        <v>3420</v>
      </c>
      <c r="B760" s="528">
        <v>2011</v>
      </c>
      <c r="C760" s="528">
        <v>9738</v>
      </c>
      <c r="D760" s="528">
        <v>24952</v>
      </c>
      <c r="E760" s="528">
        <v>5135</v>
      </c>
      <c r="F760" s="528">
        <v>20955</v>
      </c>
    </row>
    <row r="761" spans="1:6">
      <c r="A761" s="527" t="s">
        <v>3421</v>
      </c>
      <c r="B761" s="528">
        <v>2011</v>
      </c>
      <c r="C761" s="528">
        <v>56664</v>
      </c>
      <c r="D761" s="528">
        <v>92308</v>
      </c>
      <c r="E761" s="528">
        <v>21003</v>
      </c>
      <c r="F761" s="528">
        <v>21072</v>
      </c>
    </row>
    <row r="762" spans="1:6">
      <c r="A762" s="527" t="s">
        <v>3422</v>
      </c>
      <c r="B762" s="528">
        <v>2011</v>
      </c>
      <c r="C762" s="528">
        <v>25430</v>
      </c>
      <c r="D762" s="528">
        <v>14561</v>
      </c>
      <c r="E762" s="528">
        <v>15204</v>
      </c>
      <c r="F762" s="528">
        <v>20700</v>
      </c>
    </row>
    <row r="763" spans="1:6">
      <c r="A763" s="527" t="s">
        <v>3423</v>
      </c>
      <c r="B763" s="528">
        <v>2011</v>
      </c>
      <c r="C763" s="528">
        <v>4912</v>
      </c>
      <c r="D763" s="528">
        <v>3927</v>
      </c>
      <c r="E763" s="528">
        <v>4669</v>
      </c>
      <c r="F763" s="528">
        <v>10800</v>
      </c>
    </row>
    <row r="764" spans="1:6">
      <c r="A764" s="527" t="s">
        <v>3424</v>
      </c>
      <c r="B764" s="528">
        <v>2011</v>
      </c>
      <c r="C764" s="528">
        <v>4975</v>
      </c>
      <c r="D764" s="528">
        <v>5115</v>
      </c>
      <c r="E764" s="528">
        <v>2810</v>
      </c>
      <c r="F764" s="528">
        <v>12650</v>
      </c>
    </row>
    <row r="765" spans="1:6">
      <c r="A765" s="527" t="s">
        <v>3425</v>
      </c>
      <c r="B765" s="528">
        <v>2011</v>
      </c>
      <c r="C765" s="528">
        <v>11184</v>
      </c>
      <c r="D765" s="528">
        <v>14341</v>
      </c>
      <c r="E765" s="528">
        <v>8246</v>
      </c>
      <c r="F765" s="528">
        <v>13505</v>
      </c>
    </row>
    <row r="766" spans="1:6">
      <c r="A766" s="527" t="s">
        <v>3426</v>
      </c>
      <c r="B766" s="528">
        <v>2011</v>
      </c>
      <c r="C766" s="528">
        <v>9412</v>
      </c>
      <c r="D766" s="528">
        <v>30394</v>
      </c>
      <c r="E766" s="528">
        <v>882</v>
      </c>
      <c r="F766" s="528">
        <v>15445</v>
      </c>
    </row>
    <row r="767" spans="1:6">
      <c r="A767" s="527" t="s">
        <v>3427</v>
      </c>
      <c r="B767" s="528">
        <v>2011</v>
      </c>
      <c r="C767" s="528">
        <v>15802</v>
      </c>
      <c r="D767" s="528">
        <v>8514</v>
      </c>
      <c r="E767" s="528">
        <v>22973</v>
      </c>
      <c r="F767" s="528">
        <v>19871</v>
      </c>
    </row>
    <row r="768" spans="1:6">
      <c r="A768" s="527" t="s">
        <v>3428</v>
      </c>
      <c r="B768" s="528">
        <v>2011</v>
      </c>
      <c r="C768" s="528">
        <v>123433</v>
      </c>
      <c r="D768" s="528">
        <v>78437</v>
      </c>
      <c r="E768" s="528">
        <v>8669</v>
      </c>
      <c r="F768" s="528">
        <v>19576</v>
      </c>
    </row>
    <row r="769" spans="1:6">
      <c r="A769" s="527" t="s">
        <v>3429</v>
      </c>
      <c r="B769" s="528">
        <v>2011</v>
      </c>
      <c r="C769" s="528">
        <v>13944</v>
      </c>
      <c r="D769" s="528">
        <v>912</v>
      </c>
      <c r="E769" s="528">
        <v>40274</v>
      </c>
      <c r="F769" s="528">
        <v>9200</v>
      </c>
    </row>
    <row r="770" spans="1:6">
      <c r="A770" s="527" t="s">
        <v>3430</v>
      </c>
      <c r="B770" s="528">
        <v>2011</v>
      </c>
      <c r="C770" s="528">
        <v>723</v>
      </c>
      <c r="D770" s="528">
        <v>440</v>
      </c>
      <c r="E770" s="528">
        <v>276</v>
      </c>
      <c r="F770" s="528">
        <v>12163</v>
      </c>
    </row>
    <row r="771" spans="1:6">
      <c r="A771" s="527" t="s">
        <v>3431</v>
      </c>
      <c r="B771" s="528">
        <v>2011</v>
      </c>
      <c r="C771" s="528">
        <v>521</v>
      </c>
      <c r="D771" s="528">
        <v>7890</v>
      </c>
      <c r="E771" s="528">
        <v>120</v>
      </c>
      <c r="F771" s="528">
        <v>6458</v>
      </c>
    </row>
    <row r="772" spans="1:6">
      <c r="A772" s="527" t="s">
        <v>3432</v>
      </c>
      <c r="B772" s="528">
        <v>2011</v>
      </c>
      <c r="C772" s="528">
        <v>591</v>
      </c>
      <c r="D772" s="528">
        <v>1928</v>
      </c>
      <c r="E772" s="528">
        <v>3</v>
      </c>
      <c r="F772" s="528">
        <v>13469</v>
      </c>
    </row>
    <row r="773" spans="1:6">
      <c r="A773" s="527" t="s">
        <v>3433</v>
      </c>
      <c r="B773" s="528">
        <v>2011</v>
      </c>
      <c r="C773" s="528">
        <v>1397</v>
      </c>
      <c r="D773" s="528">
        <v>0</v>
      </c>
      <c r="E773" s="528">
        <v>2581</v>
      </c>
      <c r="F773" s="528">
        <v>4100</v>
      </c>
    </row>
    <row r="774" spans="1:6">
      <c r="A774" s="527" t="s">
        <v>3434</v>
      </c>
      <c r="B774" s="528">
        <v>2011</v>
      </c>
      <c r="C774" s="528">
        <v>14186</v>
      </c>
      <c r="D774" s="528">
        <v>11390</v>
      </c>
      <c r="E774" s="528">
        <v>9486</v>
      </c>
      <c r="F774" s="528">
        <v>20500</v>
      </c>
    </row>
    <row r="775" spans="1:6">
      <c r="A775" s="527" t="s">
        <v>3435</v>
      </c>
      <c r="B775" s="528">
        <v>2011</v>
      </c>
      <c r="C775" s="528">
        <v>19467</v>
      </c>
      <c r="D775" s="528">
        <v>19619</v>
      </c>
      <c r="E775" s="528">
        <v>5819</v>
      </c>
      <c r="F775" s="528">
        <v>16350</v>
      </c>
    </row>
    <row r="776" spans="1:6">
      <c r="A776" s="527" t="s">
        <v>3436</v>
      </c>
      <c r="B776" s="528">
        <v>2011</v>
      </c>
      <c r="C776" s="528">
        <v>63195</v>
      </c>
      <c r="D776" s="528">
        <v>91334</v>
      </c>
      <c r="E776" s="528">
        <v>23487</v>
      </c>
      <c r="F776" s="528">
        <v>20863</v>
      </c>
    </row>
    <row r="777" spans="1:6">
      <c r="A777" s="527" t="s">
        <v>3437</v>
      </c>
      <c r="B777" s="528">
        <v>2011</v>
      </c>
      <c r="C777" s="528">
        <v>1306</v>
      </c>
      <c r="D777" s="528">
        <v>0</v>
      </c>
      <c r="E777" s="528">
        <v>6247</v>
      </c>
      <c r="F777" s="528">
        <v>3550</v>
      </c>
    </row>
    <row r="778" spans="1:6">
      <c r="A778" s="527" t="s">
        <v>3438</v>
      </c>
      <c r="B778" s="528">
        <v>2011</v>
      </c>
      <c r="C778" s="528">
        <v>10492</v>
      </c>
      <c r="D778" s="528">
        <v>10759</v>
      </c>
      <c r="E778" s="528">
        <v>47215</v>
      </c>
      <c r="F778" s="528">
        <v>15439</v>
      </c>
    </row>
    <row r="779" spans="1:6">
      <c r="A779" s="527" t="s">
        <v>3439</v>
      </c>
      <c r="B779" s="528">
        <v>2011</v>
      </c>
      <c r="C779" s="528">
        <v>5578</v>
      </c>
      <c r="D779" s="528">
        <v>1351</v>
      </c>
      <c r="E779" s="528">
        <v>39098</v>
      </c>
      <c r="F779" s="528">
        <v>16258</v>
      </c>
    </row>
    <row r="780" spans="1:6">
      <c r="A780" s="527" t="s">
        <v>3440</v>
      </c>
      <c r="B780" s="528">
        <v>2011</v>
      </c>
      <c r="C780" s="528">
        <v>72620</v>
      </c>
      <c r="D780" s="528">
        <v>39569</v>
      </c>
      <c r="E780" s="528">
        <v>108907</v>
      </c>
      <c r="F780" s="528">
        <v>20490</v>
      </c>
    </row>
    <row r="781" spans="1:6">
      <c r="A781" s="527" t="s">
        <v>3441</v>
      </c>
      <c r="B781" s="528">
        <v>2011</v>
      </c>
      <c r="C781" s="528">
        <v>2610</v>
      </c>
      <c r="D781" s="528">
        <v>2458</v>
      </c>
      <c r="E781" s="528">
        <v>8986</v>
      </c>
      <c r="F781" s="528">
        <v>15415</v>
      </c>
    </row>
    <row r="782" spans="1:6">
      <c r="A782" s="527" t="s">
        <v>3442</v>
      </c>
      <c r="B782" s="528">
        <v>2011</v>
      </c>
      <c r="C782" s="528">
        <v>22406</v>
      </c>
      <c r="D782" s="528">
        <v>32951</v>
      </c>
      <c r="E782" s="528">
        <v>349</v>
      </c>
      <c r="F782" s="528">
        <v>19301</v>
      </c>
    </row>
    <row r="783" spans="1:6">
      <c r="A783" s="527" t="s">
        <v>3443</v>
      </c>
      <c r="B783" s="528">
        <v>2011</v>
      </c>
      <c r="C783" s="528">
        <v>3917</v>
      </c>
      <c r="D783" s="528">
        <v>0</v>
      </c>
      <c r="E783" s="528">
        <v>31788</v>
      </c>
      <c r="F783" s="528">
        <v>4404</v>
      </c>
    </row>
    <row r="784" spans="1:6">
      <c r="A784" s="527" t="s">
        <v>3444</v>
      </c>
      <c r="B784" s="528">
        <v>2011</v>
      </c>
      <c r="C784" s="528">
        <v>787</v>
      </c>
      <c r="D784" s="528">
        <v>98</v>
      </c>
      <c r="E784" s="528">
        <v>2004</v>
      </c>
      <c r="F784" s="528">
        <v>3455</v>
      </c>
    </row>
    <row r="785" spans="1:6">
      <c r="A785" s="527" t="s">
        <v>3445</v>
      </c>
      <c r="B785" s="528">
        <v>2011</v>
      </c>
      <c r="C785" s="528">
        <v>273</v>
      </c>
      <c r="D785" s="528">
        <v>486</v>
      </c>
      <c r="E785" s="528">
        <v>5405</v>
      </c>
      <c r="F785" s="528">
        <v>4245</v>
      </c>
    </row>
    <row r="786" spans="1:6">
      <c r="A786" s="527" t="s">
        <v>3446</v>
      </c>
      <c r="B786" s="528">
        <v>2011</v>
      </c>
      <c r="C786" s="528">
        <v>1978</v>
      </c>
      <c r="D786" s="528">
        <v>0</v>
      </c>
      <c r="E786" s="528">
        <v>50861</v>
      </c>
      <c r="F786" s="528">
        <v>3183</v>
      </c>
    </row>
    <row r="787" spans="1:6">
      <c r="A787" s="527" t="s">
        <v>3447</v>
      </c>
      <c r="B787" s="528">
        <v>2011</v>
      </c>
      <c r="C787" s="528">
        <v>2334</v>
      </c>
      <c r="D787" s="528">
        <v>432</v>
      </c>
      <c r="E787" s="528">
        <v>12046</v>
      </c>
      <c r="F787" s="528">
        <v>3472</v>
      </c>
    </row>
    <row r="788" spans="1:6">
      <c r="A788" s="527" t="s">
        <v>3448</v>
      </c>
      <c r="B788" s="528">
        <v>2011</v>
      </c>
      <c r="C788" s="528">
        <v>6952</v>
      </c>
      <c r="D788" s="528">
        <v>0</v>
      </c>
      <c r="E788" s="528">
        <v>40721</v>
      </c>
      <c r="F788" s="528">
        <v>9345</v>
      </c>
    </row>
    <row r="789" spans="1:6">
      <c r="A789" s="527" t="s">
        <v>3449</v>
      </c>
      <c r="B789" s="528">
        <v>2011</v>
      </c>
      <c r="C789" s="528">
        <v>9097</v>
      </c>
      <c r="D789" s="528">
        <v>10538</v>
      </c>
      <c r="E789" s="528">
        <v>10789</v>
      </c>
      <c r="F789" s="528">
        <v>19570</v>
      </c>
    </row>
    <row r="790" spans="1:6">
      <c r="A790" s="527" t="s">
        <v>3450</v>
      </c>
      <c r="B790" s="528">
        <v>2011</v>
      </c>
      <c r="C790" s="528">
        <v>4572</v>
      </c>
      <c r="D790" s="528">
        <v>204</v>
      </c>
      <c r="E790" s="528">
        <v>196492</v>
      </c>
      <c r="F790" s="528">
        <v>11800</v>
      </c>
    </row>
    <row r="791" spans="1:6">
      <c r="A791" s="527" t="s">
        <v>3451</v>
      </c>
      <c r="B791" s="528">
        <v>2011</v>
      </c>
      <c r="C791" s="528">
        <v>6776</v>
      </c>
      <c r="D791" s="528">
        <v>8249</v>
      </c>
      <c r="E791" s="528">
        <v>126942</v>
      </c>
      <c r="F791" s="528">
        <v>10616</v>
      </c>
    </row>
    <row r="792" spans="1:6">
      <c r="A792" s="527" t="s">
        <v>3452</v>
      </c>
      <c r="B792" s="528">
        <v>2011</v>
      </c>
      <c r="C792" s="528">
        <v>11599</v>
      </c>
      <c r="D792" s="528">
        <v>20165</v>
      </c>
      <c r="E792" s="528">
        <v>20087</v>
      </c>
      <c r="F792" s="528">
        <v>11250</v>
      </c>
    </row>
    <row r="793" spans="1:6">
      <c r="A793" s="527" t="s">
        <v>3453</v>
      </c>
      <c r="B793" s="528">
        <v>2011</v>
      </c>
      <c r="C793" s="528">
        <v>1976</v>
      </c>
      <c r="D793" s="528">
        <v>3908</v>
      </c>
      <c r="E793" s="528">
        <v>5935</v>
      </c>
      <c r="F793" s="528">
        <v>9270</v>
      </c>
    </row>
    <row r="794" spans="1:6">
      <c r="A794" s="527" t="s">
        <v>3454</v>
      </c>
      <c r="B794" s="528">
        <v>2011</v>
      </c>
      <c r="C794" s="528">
        <v>3695</v>
      </c>
      <c r="D794" s="528">
        <v>888</v>
      </c>
      <c r="E794" s="528">
        <v>38025</v>
      </c>
      <c r="F794" s="528">
        <v>9380</v>
      </c>
    </row>
    <row r="795" spans="1:6">
      <c r="A795" s="527" t="s">
        <v>3455</v>
      </c>
      <c r="B795" s="528">
        <v>2011</v>
      </c>
      <c r="C795" s="528">
        <v>69432</v>
      </c>
      <c r="D795" s="528">
        <v>74856</v>
      </c>
      <c r="E795" s="528">
        <v>110</v>
      </c>
      <c r="F795" s="528">
        <v>19835</v>
      </c>
    </row>
    <row r="796" spans="1:6">
      <c r="A796" s="527" t="s">
        <v>3456</v>
      </c>
      <c r="B796" s="528">
        <v>2011</v>
      </c>
      <c r="C796" s="528">
        <v>1637</v>
      </c>
      <c r="D796" s="528">
        <v>385</v>
      </c>
      <c r="E796" s="528">
        <v>34797</v>
      </c>
      <c r="F796" s="528">
        <v>5100</v>
      </c>
    </row>
    <row r="797" spans="1:6">
      <c r="A797" s="527" t="s">
        <v>3457</v>
      </c>
      <c r="B797" s="528">
        <v>2011</v>
      </c>
      <c r="C797" s="528">
        <v>12243</v>
      </c>
      <c r="D797" s="528">
        <v>13730</v>
      </c>
      <c r="E797" s="528">
        <v>4933</v>
      </c>
      <c r="F797" s="528">
        <v>19578</v>
      </c>
    </row>
    <row r="798" spans="1:6">
      <c r="A798" s="527" t="s">
        <v>3458</v>
      </c>
      <c r="B798" s="528">
        <v>2011</v>
      </c>
      <c r="C798" s="528">
        <v>15244</v>
      </c>
      <c r="D798" s="528">
        <v>611</v>
      </c>
      <c r="E798" s="528">
        <v>4290</v>
      </c>
      <c r="F798" s="528">
        <v>11568</v>
      </c>
    </row>
    <row r="799" spans="1:6">
      <c r="A799" s="527" t="s">
        <v>3459</v>
      </c>
      <c r="B799" s="528">
        <v>2011</v>
      </c>
      <c r="C799" s="528">
        <v>25924</v>
      </c>
      <c r="D799" s="528">
        <v>18904</v>
      </c>
      <c r="E799" s="528">
        <v>54733</v>
      </c>
      <c r="F799" s="528">
        <v>20300</v>
      </c>
    </row>
    <row r="800" spans="1:6">
      <c r="A800" s="527" t="s">
        <v>3460</v>
      </c>
      <c r="B800" s="528">
        <v>2011</v>
      </c>
      <c r="C800" s="528">
        <v>2788</v>
      </c>
      <c r="D800" s="528">
        <v>1934</v>
      </c>
      <c r="E800" s="528">
        <v>30434</v>
      </c>
      <c r="F800" s="528">
        <v>5800</v>
      </c>
    </row>
    <row r="801" spans="1:6">
      <c r="A801" s="527" t="s">
        <v>3461</v>
      </c>
      <c r="B801" s="528">
        <v>2011</v>
      </c>
      <c r="C801" s="528">
        <v>61803</v>
      </c>
      <c r="D801" s="528">
        <v>40483</v>
      </c>
      <c r="E801" s="528">
        <v>24490</v>
      </c>
      <c r="F801" s="528">
        <v>17738</v>
      </c>
    </row>
    <row r="802" spans="1:6">
      <c r="A802" s="527" t="s">
        <v>3462</v>
      </c>
      <c r="B802" s="528">
        <v>2011</v>
      </c>
      <c r="C802" s="528">
        <v>692</v>
      </c>
      <c r="D802" s="528">
        <v>0</v>
      </c>
      <c r="E802" s="528">
        <v>0</v>
      </c>
      <c r="F802" s="529"/>
    </row>
    <row r="803" spans="1:6">
      <c r="A803" s="527" t="s">
        <v>3463</v>
      </c>
      <c r="B803" s="528">
        <v>2011</v>
      </c>
      <c r="C803" s="528">
        <v>850</v>
      </c>
      <c r="D803" s="528">
        <v>0</v>
      </c>
      <c r="E803" s="528">
        <v>27289</v>
      </c>
      <c r="F803" s="528">
        <v>4191</v>
      </c>
    </row>
    <row r="804" spans="1:6">
      <c r="A804" s="527" t="s">
        <v>3464</v>
      </c>
      <c r="B804" s="528">
        <v>2011</v>
      </c>
      <c r="C804" s="528">
        <v>96457</v>
      </c>
      <c r="D804" s="528">
        <v>140120</v>
      </c>
      <c r="E804" s="528">
        <v>29010</v>
      </c>
      <c r="F804" s="528">
        <v>21143</v>
      </c>
    </row>
    <row r="805" spans="1:6">
      <c r="A805" s="527" t="s">
        <v>3465</v>
      </c>
      <c r="B805" s="528">
        <v>2011</v>
      </c>
      <c r="C805" s="528">
        <v>25998</v>
      </c>
      <c r="D805" s="528">
        <v>34624</v>
      </c>
      <c r="E805" s="528">
        <v>3494</v>
      </c>
      <c r="F805" s="528">
        <v>20550</v>
      </c>
    </row>
    <row r="806" spans="1:6">
      <c r="A806" s="527" t="s">
        <v>3466</v>
      </c>
      <c r="B806" s="528">
        <v>2011</v>
      </c>
      <c r="C806" s="528">
        <v>6236</v>
      </c>
      <c r="D806" s="528">
        <v>234954</v>
      </c>
      <c r="E806" s="528">
        <v>2075</v>
      </c>
      <c r="F806" s="528">
        <v>12095</v>
      </c>
    </row>
    <row r="807" spans="1:6">
      <c r="A807" s="527" t="s">
        <v>3467</v>
      </c>
      <c r="B807" s="528">
        <v>2011</v>
      </c>
      <c r="C807" s="528">
        <v>3220</v>
      </c>
      <c r="D807" s="528">
        <v>3425</v>
      </c>
      <c r="E807" s="528">
        <v>15995</v>
      </c>
      <c r="F807" s="528">
        <v>13934</v>
      </c>
    </row>
    <row r="808" spans="1:6">
      <c r="A808" s="527" t="s">
        <v>3468</v>
      </c>
      <c r="B808" s="528">
        <v>2011</v>
      </c>
      <c r="C808" s="528">
        <v>65359</v>
      </c>
      <c r="D808" s="528">
        <v>71792</v>
      </c>
      <c r="E808" s="528">
        <v>21616</v>
      </c>
      <c r="F808" s="528">
        <v>21290</v>
      </c>
    </row>
    <row r="809" spans="1:6">
      <c r="A809" s="527" t="s">
        <v>3469</v>
      </c>
      <c r="B809" s="528">
        <v>2011</v>
      </c>
      <c r="C809" s="528">
        <v>3955</v>
      </c>
      <c r="D809" s="528">
        <v>1661</v>
      </c>
      <c r="E809" s="528">
        <v>4521</v>
      </c>
      <c r="F809" s="528">
        <v>7157</v>
      </c>
    </row>
    <row r="810" spans="1:6">
      <c r="A810" s="527" t="s">
        <v>3470</v>
      </c>
      <c r="B810" s="528">
        <v>2011</v>
      </c>
      <c r="C810" s="528">
        <v>46477</v>
      </c>
      <c r="D810" s="528">
        <v>84988</v>
      </c>
      <c r="E810" s="528">
        <v>29847</v>
      </c>
      <c r="F810" s="528">
        <v>19960</v>
      </c>
    </row>
    <row r="811" spans="1:6">
      <c r="A811" s="527" t="s">
        <v>3471</v>
      </c>
      <c r="B811" s="528">
        <v>2011</v>
      </c>
      <c r="C811" s="528">
        <v>42082</v>
      </c>
      <c r="D811" s="528">
        <v>60676</v>
      </c>
      <c r="E811" s="528">
        <v>31408</v>
      </c>
      <c r="F811" s="528">
        <v>20130</v>
      </c>
    </row>
    <row r="812" spans="1:6">
      <c r="A812" s="527" t="s">
        <v>3472</v>
      </c>
      <c r="B812" s="528">
        <v>2011</v>
      </c>
      <c r="C812" s="528">
        <v>68508</v>
      </c>
      <c r="D812" s="528">
        <v>37076</v>
      </c>
      <c r="E812" s="528">
        <v>41451</v>
      </c>
      <c r="F812" s="528">
        <v>19240</v>
      </c>
    </row>
    <row r="813" spans="1:6">
      <c r="A813" s="527" t="s">
        <v>3473</v>
      </c>
      <c r="B813" s="528">
        <v>2011</v>
      </c>
      <c r="C813" s="528">
        <v>34539</v>
      </c>
      <c r="D813" s="528">
        <v>41782</v>
      </c>
      <c r="E813" s="528">
        <v>25825</v>
      </c>
      <c r="F813" s="528">
        <v>19478</v>
      </c>
    </row>
    <row r="814" spans="1:6">
      <c r="A814" s="527" t="s">
        <v>3474</v>
      </c>
      <c r="B814" s="528">
        <v>2011</v>
      </c>
      <c r="C814" s="528">
        <v>1558</v>
      </c>
      <c r="D814" s="528">
        <v>365</v>
      </c>
      <c r="E814" s="528">
        <v>60060</v>
      </c>
      <c r="F814" s="528">
        <v>3498</v>
      </c>
    </row>
    <row r="815" spans="1:6">
      <c r="A815" s="527" t="s">
        <v>3475</v>
      </c>
      <c r="B815" s="528">
        <v>2011</v>
      </c>
      <c r="C815" s="528">
        <v>103</v>
      </c>
      <c r="D815" s="528">
        <v>264170</v>
      </c>
      <c r="E815" s="528">
        <v>0</v>
      </c>
      <c r="F815" s="528">
        <v>13727</v>
      </c>
    </row>
    <row r="816" spans="1:6">
      <c r="A816" s="527" t="s">
        <v>3476</v>
      </c>
      <c r="B816" s="528">
        <v>2011</v>
      </c>
      <c r="C816" s="528">
        <v>2640</v>
      </c>
      <c r="D816" s="528">
        <v>139</v>
      </c>
      <c r="E816" s="528">
        <v>136374</v>
      </c>
      <c r="F816" s="528">
        <v>4100</v>
      </c>
    </row>
    <row r="817" spans="1:6">
      <c r="A817" s="527" t="s">
        <v>3477</v>
      </c>
      <c r="B817" s="528">
        <v>2011</v>
      </c>
      <c r="C817" s="528">
        <v>44476</v>
      </c>
      <c r="D817" s="528">
        <v>34585</v>
      </c>
      <c r="E817" s="528">
        <v>25378</v>
      </c>
      <c r="F817" s="528">
        <v>21071</v>
      </c>
    </row>
    <row r="818" spans="1:6">
      <c r="A818" s="527" t="s">
        <v>3478</v>
      </c>
      <c r="B818" s="528">
        <v>2011</v>
      </c>
      <c r="C818" s="528">
        <v>19289</v>
      </c>
      <c r="D818" s="528">
        <v>14255</v>
      </c>
      <c r="E818" s="528">
        <v>4018</v>
      </c>
      <c r="F818" s="528">
        <v>20418</v>
      </c>
    </row>
    <row r="819" spans="1:6">
      <c r="A819" s="527" t="s">
        <v>3479</v>
      </c>
      <c r="B819" s="528">
        <v>2011</v>
      </c>
      <c r="C819" s="528">
        <v>31380</v>
      </c>
      <c r="D819" s="528">
        <v>91954</v>
      </c>
      <c r="E819" s="528">
        <v>15757</v>
      </c>
      <c r="F819" s="528">
        <v>19415</v>
      </c>
    </row>
    <row r="820" spans="1:6">
      <c r="A820" s="527" t="s">
        <v>3480</v>
      </c>
      <c r="B820" s="528">
        <v>2011</v>
      </c>
      <c r="C820" s="528">
        <v>16486</v>
      </c>
      <c r="D820" s="528">
        <v>9892</v>
      </c>
      <c r="E820" s="528">
        <v>4732</v>
      </c>
      <c r="F820" s="528">
        <v>15073</v>
      </c>
    </row>
    <row r="821" spans="1:6">
      <c r="A821" s="527" t="s">
        <v>3481</v>
      </c>
      <c r="B821" s="528">
        <v>2011</v>
      </c>
      <c r="C821" s="528">
        <v>4588</v>
      </c>
      <c r="D821" s="528">
        <v>6956</v>
      </c>
      <c r="E821" s="528">
        <v>30077</v>
      </c>
      <c r="F821" s="528">
        <v>9810</v>
      </c>
    </row>
    <row r="822" spans="1:6">
      <c r="A822" s="527" t="s">
        <v>3482</v>
      </c>
      <c r="B822" s="528">
        <v>2011</v>
      </c>
      <c r="C822" s="528">
        <v>0</v>
      </c>
      <c r="D822" s="528">
        <v>2983</v>
      </c>
      <c r="E822" s="528">
        <v>0</v>
      </c>
      <c r="F822" s="528">
        <v>1722</v>
      </c>
    </row>
    <row r="823" spans="1:6">
      <c r="A823" s="527" t="s">
        <v>3483</v>
      </c>
      <c r="B823" s="528">
        <v>2011</v>
      </c>
      <c r="C823" s="528">
        <v>7052</v>
      </c>
      <c r="D823" s="528">
        <v>3846</v>
      </c>
      <c r="E823" s="528">
        <v>5134</v>
      </c>
      <c r="F823" s="528">
        <v>20296</v>
      </c>
    </row>
    <row r="824" spans="1:6">
      <c r="A824" s="527" t="s">
        <v>3484</v>
      </c>
      <c r="B824" s="528">
        <v>2011</v>
      </c>
      <c r="C824" s="528">
        <v>0</v>
      </c>
      <c r="D824" s="528">
        <v>5131</v>
      </c>
      <c r="E824" s="528">
        <v>0</v>
      </c>
      <c r="F824" s="528">
        <v>1623</v>
      </c>
    </row>
    <row r="825" spans="1:6">
      <c r="A825" s="527" t="s">
        <v>3485</v>
      </c>
      <c r="B825" s="528">
        <v>2011</v>
      </c>
      <c r="C825" s="528">
        <v>734</v>
      </c>
      <c r="D825" s="528">
        <v>10</v>
      </c>
      <c r="E825" s="528">
        <v>1105</v>
      </c>
      <c r="F825" s="528">
        <v>5700</v>
      </c>
    </row>
    <row r="826" spans="1:6">
      <c r="A826" s="527" t="s">
        <v>3486</v>
      </c>
      <c r="B826" s="528">
        <v>2011</v>
      </c>
      <c r="C826" s="528">
        <v>55954</v>
      </c>
      <c r="D826" s="528">
        <v>36049</v>
      </c>
      <c r="E826" s="528">
        <v>26408</v>
      </c>
      <c r="F826" s="528">
        <v>20395</v>
      </c>
    </row>
    <row r="827" spans="1:6">
      <c r="A827" s="527" t="s">
        <v>3487</v>
      </c>
      <c r="B827" s="528">
        <v>2011</v>
      </c>
      <c r="C827" s="528">
        <v>0</v>
      </c>
      <c r="D827" s="528">
        <v>979</v>
      </c>
      <c r="E827" s="528">
        <v>0</v>
      </c>
      <c r="F827" s="528">
        <v>1355</v>
      </c>
    </row>
    <row r="828" spans="1:6">
      <c r="A828" s="527" t="s">
        <v>3488</v>
      </c>
      <c r="B828" s="528">
        <v>2011</v>
      </c>
      <c r="C828" s="528">
        <v>32458</v>
      </c>
      <c r="D828" s="528">
        <v>20322</v>
      </c>
      <c r="E828" s="528">
        <v>39759</v>
      </c>
      <c r="F828" s="528">
        <v>19185</v>
      </c>
    </row>
    <row r="829" spans="1:6">
      <c r="A829" s="527" t="s">
        <v>3489</v>
      </c>
      <c r="B829" s="528">
        <v>2011</v>
      </c>
      <c r="C829" s="528">
        <v>86514</v>
      </c>
      <c r="D829" s="528">
        <v>19267</v>
      </c>
      <c r="E829" s="528">
        <v>21456</v>
      </c>
      <c r="F829" s="528">
        <v>18475</v>
      </c>
    </row>
    <row r="830" spans="1:6">
      <c r="A830" s="527" t="s">
        <v>3490</v>
      </c>
      <c r="B830" s="528">
        <v>2011</v>
      </c>
      <c r="C830" s="528">
        <v>28128</v>
      </c>
      <c r="D830" s="528">
        <v>18501</v>
      </c>
      <c r="E830" s="528">
        <v>6927</v>
      </c>
      <c r="F830" s="528">
        <v>19654</v>
      </c>
    </row>
    <row r="831" spans="1:6">
      <c r="A831" s="527" t="s">
        <v>3491</v>
      </c>
      <c r="B831" s="528">
        <v>2011</v>
      </c>
      <c r="C831" s="528">
        <v>1105</v>
      </c>
      <c r="D831" s="528">
        <v>0</v>
      </c>
      <c r="E831" s="528">
        <v>2202</v>
      </c>
      <c r="F831" s="528">
        <v>3451</v>
      </c>
    </row>
    <row r="832" spans="1:6">
      <c r="A832" s="527" t="s">
        <v>3492</v>
      </c>
      <c r="B832" s="528">
        <v>2011</v>
      </c>
      <c r="C832" s="528">
        <v>30093</v>
      </c>
      <c r="D832" s="528">
        <v>37525</v>
      </c>
      <c r="E832" s="528">
        <v>25506</v>
      </c>
      <c r="F832" s="528">
        <v>21124</v>
      </c>
    </row>
    <row r="833" spans="1:6">
      <c r="A833" s="527" t="s">
        <v>3493</v>
      </c>
      <c r="B833" s="528">
        <v>2011</v>
      </c>
      <c r="C833" s="528">
        <v>24346</v>
      </c>
      <c r="D833" s="528">
        <v>17415</v>
      </c>
      <c r="E833" s="528">
        <v>4861</v>
      </c>
      <c r="F833" s="528">
        <v>20271</v>
      </c>
    </row>
    <row r="834" spans="1:6">
      <c r="A834" s="527" t="s">
        <v>3494</v>
      </c>
      <c r="B834" s="528">
        <v>2011</v>
      </c>
      <c r="C834" s="528">
        <v>12242</v>
      </c>
      <c r="D834" s="528">
        <v>6887</v>
      </c>
      <c r="E834" s="528">
        <v>10279</v>
      </c>
      <c r="F834" s="528">
        <v>19027</v>
      </c>
    </row>
    <row r="835" spans="1:6">
      <c r="A835" s="527" t="s">
        <v>3495</v>
      </c>
      <c r="B835" s="528">
        <v>2011</v>
      </c>
      <c r="C835" s="528">
        <v>399</v>
      </c>
      <c r="D835" s="528">
        <v>0</v>
      </c>
      <c r="E835" s="528">
        <v>98</v>
      </c>
      <c r="F835" s="528">
        <v>5790</v>
      </c>
    </row>
    <row r="836" spans="1:6">
      <c r="A836" s="527" t="s">
        <v>3496</v>
      </c>
      <c r="B836" s="528">
        <v>2011</v>
      </c>
      <c r="C836" s="528">
        <v>4884</v>
      </c>
      <c r="D836" s="528">
        <v>0</v>
      </c>
      <c r="E836" s="528">
        <v>20035</v>
      </c>
      <c r="F836" s="528">
        <v>9380</v>
      </c>
    </row>
    <row r="837" spans="1:6">
      <c r="A837" s="527" t="s">
        <v>3497</v>
      </c>
      <c r="B837" s="528">
        <v>2011</v>
      </c>
      <c r="C837" s="528">
        <v>3754</v>
      </c>
      <c r="D837" s="528">
        <v>17432</v>
      </c>
      <c r="E837" s="528">
        <v>7104</v>
      </c>
      <c r="F837" s="528">
        <v>10000</v>
      </c>
    </row>
    <row r="838" spans="1:6">
      <c r="A838" s="527" t="s">
        <v>3498</v>
      </c>
      <c r="B838" s="528">
        <v>2011</v>
      </c>
      <c r="C838" s="528">
        <v>65462</v>
      </c>
      <c r="D838" s="528">
        <v>30784</v>
      </c>
      <c r="E838" s="528">
        <v>13074</v>
      </c>
      <c r="F838" s="528">
        <v>14230</v>
      </c>
    </row>
    <row r="839" spans="1:6">
      <c r="A839" s="527" t="s">
        <v>3499</v>
      </c>
      <c r="B839" s="528">
        <v>2011</v>
      </c>
      <c r="C839" s="528">
        <v>93318</v>
      </c>
      <c r="D839" s="528">
        <v>51587</v>
      </c>
      <c r="E839" s="528">
        <v>7000</v>
      </c>
      <c r="F839" s="528">
        <v>14705</v>
      </c>
    </row>
    <row r="840" spans="1:6">
      <c r="A840" s="527" t="s">
        <v>3500</v>
      </c>
      <c r="B840" s="528">
        <v>2011</v>
      </c>
      <c r="C840" s="528">
        <v>16067</v>
      </c>
      <c r="D840" s="528">
        <v>8402</v>
      </c>
      <c r="E840" s="528">
        <v>3394</v>
      </c>
      <c r="F840" s="528">
        <v>19884</v>
      </c>
    </row>
    <row r="841" spans="1:6">
      <c r="A841" s="527" t="s">
        <v>3501</v>
      </c>
      <c r="B841" s="528">
        <v>2011</v>
      </c>
      <c r="C841" s="528">
        <v>282</v>
      </c>
      <c r="D841" s="528">
        <v>5341</v>
      </c>
      <c r="E841" s="528">
        <v>0</v>
      </c>
      <c r="F841" s="528">
        <v>13764</v>
      </c>
    </row>
    <row r="842" spans="1:6">
      <c r="A842" s="527" t="s">
        <v>3502</v>
      </c>
      <c r="B842" s="528">
        <v>2011</v>
      </c>
      <c r="C842" s="528">
        <v>202</v>
      </c>
      <c r="D842" s="528">
        <v>902</v>
      </c>
      <c r="E842" s="528">
        <v>269</v>
      </c>
      <c r="F842" s="528">
        <v>15265</v>
      </c>
    </row>
    <row r="843" spans="1:6">
      <c r="A843" s="527" t="s">
        <v>3503</v>
      </c>
      <c r="B843" s="528">
        <v>2011</v>
      </c>
      <c r="C843" s="528">
        <v>1225</v>
      </c>
      <c r="D843" s="528">
        <v>13469</v>
      </c>
      <c r="E843" s="528">
        <v>363</v>
      </c>
      <c r="F843" s="528">
        <v>5884</v>
      </c>
    </row>
    <row r="844" spans="1:6">
      <c r="A844" s="527" t="s">
        <v>3504</v>
      </c>
      <c r="B844" s="528">
        <v>2011</v>
      </c>
      <c r="C844" s="528">
        <v>1275</v>
      </c>
      <c r="D844" s="528">
        <v>0</v>
      </c>
      <c r="E844" s="528">
        <v>5805</v>
      </c>
      <c r="F844" s="528">
        <v>3487</v>
      </c>
    </row>
    <row r="845" spans="1:6">
      <c r="A845" s="527" t="s">
        <v>3505</v>
      </c>
      <c r="B845" s="528">
        <v>2011</v>
      </c>
      <c r="C845" s="528">
        <v>33945</v>
      </c>
      <c r="D845" s="528">
        <v>25865</v>
      </c>
      <c r="E845" s="528">
        <v>9602</v>
      </c>
      <c r="F845" s="528">
        <v>15760</v>
      </c>
    </row>
    <row r="846" spans="1:6">
      <c r="A846" s="527" t="s">
        <v>3506</v>
      </c>
      <c r="B846" s="528">
        <v>2011</v>
      </c>
      <c r="C846" s="528">
        <v>1353</v>
      </c>
      <c r="D846" s="528">
        <v>0</v>
      </c>
      <c r="E846" s="528">
        <v>811</v>
      </c>
      <c r="F846" s="528">
        <v>4963</v>
      </c>
    </row>
    <row r="847" spans="1:6">
      <c r="A847" s="527" t="s">
        <v>3507</v>
      </c>
      <c r="B847" s="528">
        <v>2011</v>
      </c>
      <c r="C847" s="528">
        <v>55612</v>
      </c>
      <c r="D847" s="528">
        <v>26879</v>
      </c>
      <c r="E847" s="528">
        <v>22090</v>
      </c>
      <c r="F847" s="528">
        <v>20085</v>
      </c>
    </row>
    <row r="848" spans="1:6">
      <c r="A848" s="527" t="s">
        <v>3508</v>
      </c>
      <c r="B848" s="528">
        <v>2011</v>
      </c>
      <c r="C848" s="528">
        <v>35083</v>
      </c>
      <c r="D848" s="528">
        <v>30912</v>
      </c>
      <c r="E848" s="528">
        <v>67399</v>
      </c>
      <c r="F848" s="528">
        <v>17451</v>
      </c>
    </row>
    <row r="849" spans="1:6">
      <c r="A849" s="527" t="s">
        <v>3509</v>
      </c>
      <c r="B849" s="528">
        <v>2011</v>
      </c>
      <c r="C849" s="528">
        <v>73451</v>
      </c>
      <c r="D849" s="528">
        <v>26335</v>
      </c>
      <c r="E849" s="528">
        <v>35522</v>
      </c>
      <c r="F849" s="528">
        <v>14678</v>
      </c>
    </row>
    <row r="850" spans="1:6">
      <c r="A850" s="527" t="s">
        <v>3510</v>
      </c>
      <c r="B850" s="528">
        <v>2011</v>
      </c>
      <c r="C850" s="528">
        <v>56209</v>
      </c>
      <c r="D850" s="528">
        <v>32420</v>
      </c>
      <c r="E850" s="528">
        <v>90250</v>
      </c>
      <c r="F850" s="528">
        <v>19011</v>
      </c>
    </row>
    <row r="851" spans="1:6">
      <c r="A851" s="527" t="s">
        <v>3511</v>
      </c>
      <c r="B851" s="528">
        <v>2011</v>
      </c>
      <c r="C851" s="528">
        <v>4016</v>
      </c>
      <c r="D851" s="528">
        <v>3808</v>
      </c>
      <c r="E851" s="528">
        <v>3135</v>
      </c>
      <c r="F851" s="528">
        <v>21611</v>
      </c>
    </row>
    <row r="852" spans="1:6">
      <c r="A852" s="527" t="s">
        <v>3512</v>
      </c>
      <c r="B852" s="528">
        <v>2011</v>
      </c>
      <c r="C852" s="528">
        <v>0</v>
      </c>
      <c r="D852" s="528">
        <v>3615</v>
      </c>
      <c r="E852" s="528">
        <v>0</v>
      </c>
      <c r="F852" s="528">
        <v>1614</v>
      </c>
    </row>
    <row r="853" spans="1:6">
      <c r="A853" s="527" t="s">
        <v>3513</v>
      </c>
      <c r="B853" s="528">
        <v>2011</v>
      </c>
      <c r="C853" s="528">
        <v>82942</v>
      </c>
      <c r="D853" s="528">
        <v>60872</v>
      </c>
      <c r="E853" s="528">
        <v>32396</v>
      </c>
      <c r="F853" s="528">
        <v>20347</v>
      </c>
    </row>
    <row r="854" spans="1:6">
      <c r="A854" s="527" t="s">
        <v>3514</v>
      </c>
      <c r="B854" s="528">
        <v>2011</v>
      </c>
      <c r="C854" s="528">
        <v>23554</v>
      </c>
      <c r="D854" s="528">
        <v>11868</v>
      </c>
      <c r="E854" s="528">
        <v>28797</v>
      </c>
      <c r="F854" s="528">
        <v>13005</v>
      </c>
    </row>
    <row r="855" spans="1:6">
      <c r="A855" s="527" t="s">
        <v>3515</v>
      </c>
      <c r="B855" s="528">
        <v>2011</v>
      </c>
      <c r="C855" s="528">
        <v>1581</v>
      </c>
      <c r="D855" s="528">
        <v>0</v>
      </c>
      <c r="E855" s="528">
        <v>30936</v>
      </c>
      <c r="F855" s="528">
        <v>6610</v>
      </c>
    </row>
    <row r="856" spans="1:6">
      <c r="A856" s="527" t="s">
        <v>3516</v>
      </c>
      <c r="B856" s="528">
        <v>2011</v>
      </c>
      <c r="C856" s="528">
        <v>3028</v>
      </c>
      <c r="D856" s="528">
        <v>21838</v>
      </c>
      <c r="E856" s="528">
        <v>16151</v>
      </c>
      <c r="F856" s="528">
        <v>11192</v>
      </c>
    </row>
    <row r="857" spans="1:6">
      <c r="A857" s="527" t="s">
        <v>3517</v>
      </c>
      <c r="B857" s="528">
        <v>2011</v>
      </c>
      <c r="C857" s="528">
        <v>813</v>
      </c>
      <c r="D857" s="528">
        <v>103</v>
      </c>
      <c r="E857" s="528">
        <v>0</v>
      </c>
      <c r="F857" s="528">
        <v>3495</v>
      </c>
    </row>
    <row r="858" spans="1:6">
      <c r="A858" s="527" t="s">
        <v>3518</v>
      </c>
      <c r="B858" s="528">
        <v>2011</v>
      </c>
      <c r="C858" s="528">
        <v>65279</v>
      </c>
      <c r="D858" s="528">
        <v>35831</v>
      </c>
      <c r="E858" s="528">
        <v>7561</v>
      </c>
      <c r="F858" s="528">
        <v>19563</v>
      </c>
    </row>
    <row r="859" spans="1:6">
      <c r="A859" s="527" t="s">
        <v>3519</v>
      </c>
      <c r="B859" s="528">
        <v>2011</v>
      </c>
      <c r="C859" s="528">
        <v>1440</v>
      </c>
      <c r="D859" s="528">
        <v>0</v>
      </c>
      <c r="E859" s="528">
        <v>2359</v>
      </c>
      <c r="F859" s="528">
        <v>3423</v>
      </c>
    </row>
    <row r="860" spans="1:6">
      <c r="A860" s="527" t="s">
        <v>3520</v>
      </c>
      <c r="B860" s="528">
        <v>2011</v>
      </c>
      <c r="C860" s="528">
        <v>1629</v>
      </c>
      <c r="D860" s="528">
        <v>4774</v>
      </c>
      <c r="E860" s="528">
        <v>11742</v>
      </c>
      <c r="F860" s="528">
        <v>9535</v>
      </c>
    </row>
    <row r="861" spans="1:6">
      <c r="A861" s="527" t="s">
        <v>3521</v>
      </c>
      <c r="B861" s="528">
        <v>2011</v>
      </c>
      <c r="C861" s="528">
        <v>32552</v>
      </c>
      <c r="D861" s="528">
        <v>31014</v>
      </c>
      <c r="E861" s="528">
        <v>392</v>
      </c>
      <c r="F861" s="528">
        <v>17626</v>
      </c>
    </row>
    <row r="862" spans="1:6">
      <c r="A862" s="527" t="s">
        <v>3522</v>
      </c>
      <c r="B862" s="528">
        <v>2011</v>
      </c>
      <c r="C862" s="528">
        <v>81679</v>
      </c>
      <c r="D862" s="528">
        <v>118096</v>
      </c>
      <c r="E862" s="528">
        <v>48346</v>
      </c>
      <c r="F862" s="528">
        <v>18579</v>
      </c>
    </row>
    <row r="863" spans="1:6">
      <c r="A863" s="527" t="s">
        <v>3523</v>
      </c>
      <c r="B863" s="528">
        <v>2011</v>
      </c>
      <c r="C863" s="528">
        <v>3403</v>
      </c>
      <c r="D863" s="528">
        <v>0</v>
      </c>
      <c r="E863" s="528">
        <v>12379</v>
      </c>
      <c r="F863" s="528">
        <v>8280</v>
      </c>
    </row>
    <row r="864" spans="1:6">
      <c r="A864" s="527" t="s">
        <v>3524</v>
      </c>
      <c r="B864" s="528">
        <v>2011</v>
      </c>
      <c r="C864" s="528">
        <v>95239</v>
      </c>
      <c r="D864" s="528">
        <v>40312</v>
      </c>
      <c r="E864" s="528">
        <v>4849</v>
      </c>
      <c r="F864" s="528">
        <v>19240</v>
      </c>
    </row>
    <row r="865" spans="1:6">
      <c r="A865" s="527" t="s">
        <v>3525</v>
      </c>
      <c r="B865" s="528">
        <v>2011</v>
      </c>
      <c r="C865" s="528">
        <v>10924</v>
      </c>
      <c r="D865" s="528">
        <v>10660</v>
      </c>
      <c r="E865" s="528">
        <v>29106</v>
      </c>
      <c r="F865" s="528">
        <v>18242</v>
      </c>
    </row>
    <row r="866" spans="1:6">
      <c r="A866" s="527" t="s">
        <v>3526</v>
      </c>
      <c r="B866" s="528">
        <v>2011</v>
      </c>
      <c r="C866" s="528">
        <v>93117</v>
      </c>
      <c r="D866" s="528">
        <v>106419</v>
      </c>
      <c r="E866" s="528">
        <v>73462</v>
      </c>
      <c r="F866" s="528">
        <v>20195</v>
      </c>
    </row>
    <row r="867" spans="1:6">
      <c r="A867" s="527" t="s">
        <v>3527</v>
      </c>
      <c r="B867" s="528">
        <v>2011</v>
      </c>
      <c r="C867" s="528">
        <v>13275</v>
      </c>
      <c r="D867" s="528">
        <v>17884</v>
      </c>
      <c r="E867" s="528">
        <v>15805</v>
      </c>
      <c r="F867" s="528">
        <v>12265</v>
      </c>
    </row>
    <row r="868" spans="1:6">
      <c r="A868" s="527" t="s">
        <v>3528</v>
      </c>
      <c r="B868" s="528">
        <v>2011</v>
      </c>
      <c r="C868" s="528">
        <v>3455</v>
      </c>
      <c r="D868" s="528">
        <v>167</v>
      </c>
      <c r="E868" s="528">
        <v>32751</v>
      </c>
      <c r="F868" s="528">
        <v>9502</v>
      </c>
    </row>
    <row r="869" spans="1:6">
      <c r="A869" s="527" t="s">
        <v>3529</v>
      </c>
      <c r="B869" s="528">
        <v>2011</v>
      </c>
      <c r="C869" s="528">
        <v>13904</v>
      </c>
      <c r="D869" s="528">
        <v>1725</v>
      </c>
      <c r="E869" s="528">
        <v>18472</v>
      </c>
      <c r="F869" s="528">
        <v>9440</v>
      </c>
    </row>
    <row r="870" spans="1:6">
      <c r="A870" s="527" t="s">
        <v>3530</v>
      </c>
      <c r="B870" s="528">
        <v>2011</v>
      </c>
      <c r="C870" s="528">
        <v>154764</v>
      </c>
      <c r="D870" s="528">
        <v>77335</v>
      </c>
      <c r="E870" s="528">
        <v>50840</v>
      </c>
      <c r="F870" s="528">
        <v>19824</v>
      </c>
    </row>
    <row r="871" spans="1:6">
      <c r="A871" s="527" t="s">
        <v>3531</v>
      </c>
      <c r="B871" s="528">
        <v>2011</v>
      </c>
      <c r="C871" s="528">
        <v>10684</v>
      </c>
      <c r="D871" s="528">
        <v>20200</v>
      </c>
      <c r="E871" s="528">
        <v>9901</v>
      </c>
      <c r="F871" s="528">
        <v>10871</v>
      </c>
    </row>
    <row r="872" spans="1:6">
      <c r="A872" s="527" t="s">
        <v>3532</v>
      </c>
      <c r="B872" s="528">
        <v>2011</v>
      </c>
      <c r="C872" s="528">
        <v>13901</v>
      </c>
      <c r="D872" s="528">
        <v>19147</v>
      </c>
      <c r="E872" s="528">
        <v>46817</v>
      </c>
      <c r="F872" s="528">
        <v>10988</v>
      </c>
    </row>
    <row r="873" spans="1:6">
      <c r="A873" s="527" t="s">
        <v>3533</v>
      </c>
      <c r="B873" s="528">
        <v>2011</v>
      </c>
      <c r="C873" s="528">
        <v>130</v>
      </c>
      <c r="D873" s="528">
        <v>425</v>
      </c>
      <c r="E873" s="528">
        <v>4</v>
      </c>
      <c r="F873" s="528">
        <v>14102</v>
      </c>
    </row>
    <row r="874" spans="1:6">
      <c r="A874" s="527" t="s">
        <v>3534</v>
      </c>
      <c r="B874" s="528">
        <v>2011</v>
      </c>
      <c r="C874" s="528">
        <v>17301</v>
      </c>
      <c r="D874" s="528">
        <v>12869</v>
      </c>
      <c r="E874" s="528">
        <v>4492</v>
      </c>
      <c r="F874" s="528">
        <v>19908</v>
      </c>
    </row>
    <row r="875" spans="1:6">
      <c r="A875" s="527" t="s">
        <v>3535</v>
      </c>
      <c r="B875" s="528">
        <v>2011</v>
      </c>
      <c r="C875" s="528">
        <v>11371</v>
      </c>
      <c r="D875" s="528">
        <v>11582</v>
      </c>
      <c r="E875" s="528">
        <v>9079</v>
      </c>
      <c r="F875" s="528">
        <v>20440</v>
      </c>
    </row>
    <row r="876" spans="1:6">
      <c r="A876" s="527" t="s">
        <v>3536</v>
      </c>
      <c r="B876" s="528">
        <v>2011</v>
      </c>
      <c r="C876" s="528">
        <v>27201</v>
      </c>
      <c r="D876" s="528">
        <v>15070</v>
      </c>
      <c r="E876" s="528">
        <v>3397</v>
      </c>
      <c r="F876" s="528">
        <v>18098</v>
      </c>
    </row>
    <row r="877" spans="1:6">
      <c r="A877" s="527" t="s">
        <v>3537</v>
      </c>
      <c r="B877" s="528">
        <v>2011</v>
      </c>
      <c r="C877" s="528">
        <v>3916</v>
      </c>
      <c r="D877" s="528">
        <v>0</v>
      </c>
      <c r="E877" s="528">
        <v>85916</v>
      </c>
      <c r="F877" s="528">
        <v>5186</v>
      </c>
    </row>
    <row r="878" spans="1:6">
      <c r="A878" s="527" t="s">
        <v>3538</v>
      </c>
      <c r="B878" s="528">
        <v>2011</v>
      </c>
      <c r="C878" s="528">
        <v>33503</v>
      </c>
      <c r="D878" s="528">
        <v>38024</v>
      </c>
      <c r="E878" s="528">
        <v>20668</v>
      </c>
      <c r="F878" s="528">
        <v>20175</v>
      </c>
    </row>
    <row r="879" spans="1:6">
      <c r="A879" s="527" t="s">
        <v>3539</v>
      </c>
      <c r="B879" s="528">
        <v>2011</v>
      </c>
      <c r="C879" s="528">
        <v>8633</v>
      </c>
      <c r="D879" s="528">
        <v>33051</v>
      </c>
      <c r="E879" s="528">
        <v>0</v>
      </c>
      <c r="F879" s="528">
        <v>15228</v>
      </c>
    </row>
    <row r="880" spans="1:6">
      <c r="A880" s="527" t="s">
        <v>3540</v>
      </c>
      <c r="B880" s="528">
        <v>2011</v>
      </c>
      <c r="C880" s="528">
        <v>3525</v>
      </c>
      <c r="D880" s="528">
        <v>0</v>
      </c>
      <c r="E880" s="528">
        <v>27196</v>
      </c>
      <c r="F880" s="528">
        <v>4290</v>
      </c>
    </row>
    <row r="881" spans="1:6">
      <c r="A881" s="527" t="s">
        <v>3541</v>
      </c>
      <c r="B881" s="528">
        <v>2011</v>
      </c>
      <c r="C881" s="528">
        <v>14512</v>
      </c>
      <c r="D881" s="528">
        <v>26959</v>
      </c>
      <c r="E881" s="528">
        <v>21049</v>
      </c>
      <c r="F881" s="528">
        <v>14487</v>
      </c>
    </row>
    <row r="882" spans="1:6">
      <c r="A882" s="527" t="s">
        <v>3542</v>
      </c>
      <c r="B882" s="528">
        <v>2011</v>
      </c>
      <c r="C882" s="528">
        <v>45411</v>
      </c>
      <c r="D882" s="528">
        <v>36082</v>
      </c>
      <c r="E882" s="528">
        <v>19842</v>
      </c>
      <c r="F882" s="528">
        <v>19894</v>
      </c>
    </row>
    <row r="883" spans="1:6">
      <c r="A883" s="527" t="s">
        <v>3543</v>
      </c>
      <c r="B883" s="528">
        <v>2011</v>
      </c>
      <c r="C883" s="528">
        <v>80</v>
      </c>
      <c r="D883" s="528">
        <v>4898</v>
      </c>
      <c r="E883" s="528">
        <v>16</v>
      </c>
      <c r="F883" s="528">
        <v>13067</v>
      </c>
    </row>
    <row r="884" spans="1:6">
      <c r="A884" s="527" t="s">
        <v>3544</v>
      </c>
      <c r="B884" s="528">
        <v>2011</v>
      </c>
      <c r="C884" s="528">
        <v>7056</v>
      </c>
      <c r="D884" s="528">
        <v>16280</v>
      </c>
      <c r="E884" s="528">
        <v>2223</v>
      </c>
      <c r="F884" s="528">
        <v>15350</v>
      </c>
    </row>
    <row r="885" spans="1:6">
      <c r="A885" s="527" t="s">
        <v>3545</v>
      </c>
      <c r="B885" s="528">
        <v>2011</v>
      </c>
      <c r="C885" s="528">
        <v>59788</v>
      </c>
      <c r="D885" s="528">
        <v>40226</v>
      </c>
      <c r="E885" s="528">
        <v>41536</v>
      </c>
      <c r="F885" s="528">
        <v>21360</v>
      </c>
    </row>
    <row r="886" spans="1:6">
      <c r="A886" s="527" t="s">
        <v>3546</v>
      </c>
      <c r="B886" s="528">
        <v>2011</v>
      </c>
      <c r="C886" s="528">
        <v>307</v>
      </c>
      <c r="D886" s="528">
        <v>0</v>
      </c>
      <c r="E886" s="528">
        <v>6048</v>
      </c>
      <c r="F886" s="528">
        <v>18150</v>
      </c>
    </row>
    <row r="887" spans="1:6">
      <c r="A887" s="527" t="s">
        <v>3547</v>
      </c>
      <c r="B887" s="528">
        <v>2011</v>
      </c>
      <c r="C887" s="528">
        <v>4581</v>
      </c>
      <c r="D887" s="528">
        <v>624</v>
      </c>
      <c r="E887" s="528">
        <v>112826</v>
      </c>
      <c r="F887" s="528">
        <v>6660</v>
      </c>
    </row>
    <row r="888" spans="1:6">
      <c r="A888" s="527" t="s">
        <v>3548</v>
      </c>
      <c r="B888" s="528">
        <v>2011</v>
      </c>
      <c r="C888" s="528">
        <v>0</v>
      </c>
      <c r="D888" s="528">
        <v>1440</v>
      </c>
      <c r="E888" s="528">
        <v>0</v>
      </c>
      <c r="F888" s="528">
        <v>1639</v>
      </c>
    </row>
    <row r="889" spans="1:6">
      <c r="A889" s="527" t="s">
        <v>3549</v>
      </c>
      <c r="B889" s="528">
        <v>2011</v>
      </c>
      <c r="C889" s="528">
        <v>149426</v>
      </c>
      <c r="D889" s="528">
        <v>59358</v>
      </c>
      <c r="E889" s="528">
        <v>28565</v>
      </c>
      <c r="F889" s="528">
        <v>19867</v>
      </c>
    </row>
    <row r="890" spans="1:6">
      <c r="A890" s="527" t="s">
        <v>3550</v>
      </c>
      <c r="B890" s="528">
        <v>2011</v>
      </c>
      <c r="C890" s="528">
        <v>39073</v>
      </c>
      <c r="D890" s="528">
        <v>30455</v>
      </c>
      <c r="E890" s="528">
        <v>2213</v>
      </c>
      <c r="F890" s="528">
        <v>19984</v>
      </c>
    </row>
    <row r="891" spans="1:6">
      <c r="A891" s="527" t="s">
        <v>3551</v>
      </c>
      <c r="B891" s="528">
        <v>2011</v>
      </c>
      <c r="C891" s="528">
        <v>26827</v>
      </c>
      <c r="D891" s="528">
        <v>18907</v>
      </c>
      <c r="E891" s="528">
        <v>39446</v>
      </c>
      <c r="F891" s="528">
        <v>13992</v>
      </c>
    </row>
    <row r="892" spans="1:6">
      <c r="A892" s="527" t="s">
        <v>3552</v>
      </c>
      <c r="B892" s="528">
        <v>2011</v>
      </c>
      <c r="C892" s="528">
        <v>25916</v>
      </c>
      <c r="D892" s="528">
        <v>14853</v>
      </c>
      <c r="E892" s="528">
        <v>13753</v>
      </c>
      <c r="F892" s="528">
        <v>20080</v>
      </c>
    </row>
    <row r="893" spans="1:6">
      <c r="A893" s="527" t="s">
        <v>3553</v>
      </c>
      <c r="B893" s="528">
        <v>2011</v>
      </c>
      <c r="C893" s="528">
        <v>72054</v>
      </c>
      <c r="D893" s="528">
        <v>75188</v>
      </c>
      <c r="E893" s="528">
        <v>53015</v>
      </c>
      <c r="F893" s="528">
        <v>19125</v>
      </c>
    </row>
    <row r="894" spans="1:6">
      <c r="A894" s="527" t="s">
        <v>3554</v>
      </c>
      <c r="B894" s="528">
        <v>2011</v>
      </c>
      <c r="C894" s="528">
        <v>90728</v>
      </c>
      <c r="D894" s="528">
        <v>154043</v>
      </c>
      <c r="E894" s="528">
        <v>7885</v>
      </c>
      <c r="F894" s="528">
        <v>20548</v>
      </c>
    </row>
    <row r="895" spans="1:6">
      <c r="A895" s="527" t="s">
        <v>3555</v>
      </c>
      <c r="B895" s="528">
        <v>2011</v>
      </c>
      <c r="C895" s="528">
        <v>4413</v>
      </c>
      <c r="D895" s="528">
        <v>10606</v>
      </c>
      <c r="E895" s="528">
        <v>1145</v>
      </c>
      <c r="F895" s="528">
        <v>17560</v>
      </c>
    </row>
    <row r="896" spans="1:6">
      <c r="A896" s="527" t="s">
        <v>3556</v>
      </c>
      <c r="B896" s="528">
        <v>2011</v>
      </c>
      <c r="C896" s="528">
        <v>887</v>
      </c>
      <c r="D896" s="528">
        <v>0</v>
      </c>
      <c r="E896" s="528">
        <v>58043</v>
      </c>
      <c r="F896" s="528">
        <v>4048</v>
      </c>
    </row>
    <row r="897" spans="1:6">
      <c r="A897" s="527" t="s">
        <v>3557</v>
      </c>
      <c r="B897" s="528">
        <v>2011</v>
      </c>
      <c r="C897" s="528">
        <v>7249</v>
      </c>
      <c r="D897" s="528">
        <v>8689</v>
      </c>
      <c r="E897" s="528">
        <v>1051</v>
      </c>
      <c r="F897" s="528">
        <v>15727</v>
      </c>
    </row>
    <row r="898" spans="1:6">
      <c r="A898" s="527" t="s">
        <v>3558</v>
      </c>
      <c r="B898" s="528">
        <v>2011</v>
      </c>
      <c r="C898" s="528">
        <v>155</v>
      </c>
      <c r="D898" s="528">
        <v>3633</v>
      </c>
      <c r="E898" s="528">
        <v>370</v>
      </c>
      <c r="F898" s="528">
        <v>6470</v>
      </c>
    </row>
    <row r="899" spans="1:6">
      <c r="A899" s="527" t="s">
        <v>3559</v>
      </c>
      <c r="B899" s="528">
        <v>2011</v>
      </c>
      <c r="C899" s="528">
        <v>8003</v>
      </c>
      <c r="D899" s="528">
        <v>5572</v>
      </c>
      <c r="E899" s="528">
        <v>3900</v>
      </c>
      <c r="F899" s="528">
        <v>19627</v>
      </c>
    </row>
    <row r="900" spans="1:6">
      <c r="A900" s="527" t="s">
        <v>3560</v>
      </c>
      <c r="B900" s="528">
        <v>2011</v>
      </c>
      <c r="C900" s="528">
        <v>10839</v>
      </c>
      <c r="D900" s="528">
        <v>8083</v>
      </c>
      <c r="E900" s="528">
        <v>23614</v>
      </c>
      <c r="F900" s="528">
        <v>18718</v>
      </c>
    </row>
    <row r="901" spans="1:6">
      <c r="A901" s="527" t="s">
        <v>3561</v>
      </c>
      <c r="B901" s="528">
        <v>2011</v>
      </c>
      <c r="C901" s="528">
        <v>1200</v>
      </c>
      <c r="D901" s="528">
        <v>0</v>
      </c>
      <c r="E901" s="528">
        <v>33807</v>
      </c>
      <c r="F901" s="528">
        <v>4270</v>
      </c>
    </row>
    <row r="902" spans="1:6">
      <c r="A902" s="527" t="s">
        <v>3562</v>
      </c>
      <c r="B902" s="528">
        <v>2011</v>
      </c>
      <c r="C902" s="528">
        <v>946</v>
      </c>
      <c r="D902" s="528">
        <v>350</v>
      </c>
      <c r="E902" s="528">
        <v>24435</v>
      </c>
      <c r="F902" s="528">
        <v>3605</v>
      </c>
    </row>
    <row r="903" spans="1:6">
      <c r="A903" s="527" t="s">
        <v>3563</v>
      </c>
      <c r="B903" s="528">
        <v>2011</v>
      </c>
      <c r="C903" s="528">
        <v>1245</v>
      </c>
      <c r="D903" s="528">
        <v>1008</v>
      </c>
      <c r="E903" s="528">
        <v>5013</v>
      </c>
      <c r="F903" s="528">
        <v>9305</v>
      </c>
    </row>
    <row r="904" spans="1:6">
      <c r="A904" s="527" t="s">
        <v>3564</v>
      </c>
      <c r="B904" s="528">
        <v>2011</v>
      </c>
      <c r="C904" s="528">
        <v>24334</v>
      </c>
      <c r="D904" s="528">
        <v>34913</v>
      </c>
      <c r="E904" s="528">
        <v>8955</v>
      </c>
      <c r="F904" s="528">
        <v>19159</v>
      </c>
    </row>
    <row r="905" spans="1:6">
      <c r="A905" s="527" t="s">
        <v>3565</v>
      </c>
      <c r="B905" s="528">
        <v>2011</v>
      </c>
      <c r="C905" s="528">
        <v>10131</v>
      </c>
      <c r="D905" s="528">
        <v>14217</v>
      </c>
      <c r="E905" s="528">
        <v>7175</v>
      </c>
      <c r="F905" s="528">
        <v>19816</v>
      </c>
    </row>
    <row r="906" spans="1:6">
      <c r="A906" s="527" t="s">
        <v>3566</v>
      </c>
      <c r="B906" s="528">
        <v>2011</v>
      </c>
      <c r="C906" s="528">
        <v>3839</v>
      </c>
      <c r="D906" s="528">
        <v>4082</v>
      </c>
      <c r="E906" s="528">
        <v>51370</v>
      </c>
      <c r="F906" s="528">
        <v>12985</v>
      </c>
    </row>
    <row r="907" spans="1:6">
      <c r="A907" s="527" t="s">
        <v>3567</v>
      </c>
      <c r="B907" s="528">
        <v>2011</v>
      </c>
      <c r="C907" s="528">
        <v>5385</v>
      </c>
      <c r="D907" s="528">
        <v>42</v>
      </c>
      <c r="E907" s="528">
        <v>253887</v>
      </c>
      <c r="F907" s="528">
        <v>7998</v>
      </c>
    </row>
    <row r="908" spans="1:6">
      <c r="A908" s="527" t="s">
        <v>3568</v>
      </c>
      <c r="B908" s="528">
        <v>2011</v>
      </c>
      <c r="C908" s="528">
        <v>46259</v>
      </c>
      <c r="D908" s="528">
        <v>26834</v>
      </c>
      <c r="E908" s="528">
        <v>1264</v>
      </c>
      <c r="F908" s="528">
        <v>19913</v>
      </c>
    </row>
    <row r="909" spans="1:6">
      <c r="A909" s="527" t="s">
        <v>3569</v>
      </c>
      <c r="B909" s="528">
        <v>2011</v>
      </c>
      <c r="C909" s="528">
        <v>550</v>
      </c>
      <c r="D909" s="528">
        <v>272</v>
      </c>
      <c r="E909" s="528">
        <v>189</v>
      </c>
      <c r="F909" s="528">
        <v>5817</v>
      </c>
    </row>
    <row r="910" spans="1:6">
      <c r="A910" s="527" t="s">
        <v>3570</v>
      </c>
      <c r="B910" s="528">
        <v>2011</v>
      </c>
      <c r="C910" s="528">
        <v>27480</v>
      </c>
      <c r="D910" s="528">
        <v>26198</v>
      </c>
      <c r="E910" s="528">
        <v>3944</v>
      </c>
      <c r="F910" s="528">
        <v>17730</v>
      </c>
    </row>
    <row r="911" spans="1:6">
      <c r="A911" s="527" t="s">
        <v>3571</v>
      </c>
      <c r="B911" s="528">
        <v>2011</v>
      </c>
      <c r="C911" s="528">
        <v>579</v>
      </c>
      <c r="D911" s="528">
        <v>57</v>
      </c>
      <c r="E911" s="528">
        <v>1407</v>
      </c>
      <c r="F911" s="528">
        <v>6936</v>
      </c>
    </row>
    <row r="912" spans="1:6">
      <c r="A912" s="527" t="s">
        <v>3572</v>
      </c>
      <c r="B912" s="528">
        <v>2011</v>
      </c>
      <c r="C912" s="528">
        <v>733</v>
      </c>
      <c r="D912" s="528">
        <v>0</v>
      </c>
      <c r="E912" s="528">
        <v>14395</v>
      </c>
      <c r="F912" s="528">
        <v>4200</v>
      </c>
    </row>
    <row r="913" spans="1:6">
      <c r="A913" s="527" t="s">
        <v>3573</v>
      </c>
      <c r="B913" s="528">
        <v>2011</v>
      </c>
      <c r="C913" s="528">
        <v>2138</v>
      </c>
      <c r="D913" s="528">
        <v>0</v>
      </c>
      <c r="E913" s="528">
        <v>198</v>
      </c>
      <c r="F913" s="528">
        <v>11460</v>
      </c>
    </row>
    <row r="914" spans="1:6">
      <c r="A914" s="527" t="s">
        <v>3574</v>
      </c>
      <c r="B914" s="528">
        <v>2011</v>
      </c>
      <c r="C914" s="528">
        <v>24216</v>
      </c>
      <c r="D914" s="528">
        <v>13506</v>
      </c>
      <c r="E914" s="528">
        <v>7401</v>
      </c>
      <c r="F914" s="528">
        <v>19875</v>
      </c>
    </row>
    <row r="915" spans="1:6">
      <c r="A915" s="527" t="s">
        <v>3575</v>
      </c>
      <c r="B915" s="528">
        <v>2011</v>
      </c>
      <c r="C915" s="528">
        <v>241</v>
      </c>
      <c r="D915" s="528">
        <v>4694</v>
      </c>
      <c r="E915" s="528">
        <v>198</v>
      </c>
      <c r="F915" s="528">
        <v>6440</v>
      </c>
    </row>
    <row r="916" spans="1:6">
      <c r="A916" s="527" t="s">
        <v>3576</v>
      </c>
      <c r="B916" s="528">
        <v>2011</v>
      </c>
      <c r="C916" s="528">
        <v>3172</v>
      </c>
      <c r="D916" s="528">
        <v>0</v>
      </c>
      <c r="E916" s="528">
        <v>6640</v>
      </c>
      <c r="F916" s="528">
        <v>9520</v>
      </c>
    </row>
    <row r="917" spans="1:6">
      <c r="A917" s="527" t="s">
        <v>3577</v>
      </c>
      <c r="B917" s="528">
        <v>2011</v>
      </c>
      <c r="C917" s="528">
        <v>4264</v>
      </c>
      <c r="D917" s="528">
        <v>40640</v>
      </c>
      <c r="E917" s="528">
        <v>10928</v>
      </c>
      <c r="F917" s="528">
        <v>9920</v>
      </c>
    </row>
    <row r="918" spans="1:6">
      <c r="A918" s="527" t="s">
        <v>3578</v>
      </c>
      <c r="B918" s="528">
        <v>2011</v>
      </c>
      <c r="C918" s="528">
        <v>45259</v>
      </c>
      <c r="D918" s="528">
        <v>94125</v>
      </c>
      <c r="E918" s="528">
        <v>25713</v>
      </c>
      <c r="F918" s="528">
        <v>20780</v>
      </c>
    </row>
    <row r="919" spans="1:6">
      <c r="A919" s="527" t="s">
        <v>3579</v>
      </c>
      <c r="B919" s="528">
        <v>2011</v>
      </c>
      <c r="C919" s="528">
        <v>56441</v>
      </c>
      <c r="D919" s="528">
        <v>59688</v>
      </c>
      <c r="E919" s="528">
        <v>50279</v>
      </c>
      <c r="F919" s="528">
        <v>18198</v>
      </c>
    </row>
    <row r="920" spans="1:6">
      <c r="A920" s="527" t="s">
        <v>3580</v>
      </c>
      <c r="B920" s="528">
        <v>2011</v>
      </c>
      <c r="C920" s="528">
        <v>1177</v>
      </c>
      <c r="D920" s="528">
        <v>1461</v>
      </c>
      <c r="E920" s="528">
        <v>2450</v>
      </c>
      <c r="F920" s="528">
        <v>19770</v>
      </c>
    </row>
    <row r="921" spans="1:6">
      <c r="A921" s="527" t="s">
        <v>3581</v>
      </c>
      <c r="B921" s="528">
        <v>2011</v>
      </c>
      <c r="C921" s="528">
        <v>8035</v>
      </c>
      <c r="D921" s="528">
        <v>8698</v>
      </c>
      <c r="E921" s="528">
        <v>13693</v>
      </c>
      <c r="F921" s="528">
        <v>19200</v>
      </c>
    </row>
    <row r="922" spans="1:6">
      <c r="A922" s="527" t="s">
        <v>3582</v>
      </c>
      <c r="B922" s="528">
        <v>2011</v>
      </c>
      <c r="C922" s="528">
        <v>52433</v>
      </c>
      <c r="D922" s="528">
        <v>62449</v>
      </c>
      <c r="E922" s="528">
        <v>28080</v>
      </c>
      <c r="F922" s="528">
        <v>20727</v>
      </c>
    </row>
    <row r="923" spans="1:6">
      <c r="A923" s="527" t="s">
        <v>3583</v>
      </c>
      <c r="B923" s="528">
        <v>2011</v>
      </c>
      <c r="C923" s="528">
        <v>98847</v>
      </c>
      <c r="D923" s="528">
        <v>66115</v>
      </c>
      <c r="E923" s="528">
        <v>519</v>
      </c>
      <c r="F923" s="528">
        <v>14813</v>
      </c>
    </row>
    <row r="924" spans="1:6">
      <c r="A924" s="527" t="s">
        <v>3584</v>
      </c>
      <c r="B924" s="528">
        <v>2011</v>
      </c>
      <c r="C924" s="528">
        <v>9690</v>
      </c>
      <c r="D924" s="528">
        <v>10552</v>
      </c>
      <c r="E924" s="528">
        <v>5647</v>
      </c>
      <c r="F924" s="528">
        <v>15672</v>
      </c>
    </row>
    <row r="925" spans="1:6">
      <c r="A925" s="527" t="s">
        <v>3585</v>
      </c>
      <c r="B925" s="528">
        <v>2011</v>
      </c>
      <c r="C925" s="528">
        <v>4647</v>
      </c>
      <c r="D925" s="528">
        <v>6836</v>
      </c>
      <c r="E925" s="528">
        <v>1454</v>
      </c>
      <c r="F925" s="528">
        <v>14750</v>
      </c>
    </row>
    <row r="926" spans="1:6">
      <c r="A926" s="527" t="s">
        <v>3586</v>
      </c>
      <c r="B926" s="528">
        <v>2011</v>
      </c>
      <c r="C926" s="528">
        <v>3272</v>
      </c>
      <c r="D926" s="528">
        <v>670</v>
      </c>
      <c r="E926" s="528">
        <v>338</v>
      </c>
      <c r="F926" s="528">
        <v>13672</v>
      </c>
    </row>
    <row r="927" spans="1:6">
      <c r="A927" s="527" t="s">
        <v>3587</v>
      </c>
      <c r="B927" s="528">
        <v>2011</v>
      </c>
      <c r="C927" s="528">
        <v>7450</v>
      </c>
      <c r="D927" s="528">
        <v>2042</v>
      </c>
      <c r="E927" s="528">
        <v>40301</v>
      </c>
      <c r="F927" s="528">
        <v>14026</v>
      </c>
    </row>
    <row r="928" spans="1:6">
      <c r="A928" s="527" t="s">
        <v>3588</v>
      </c>
      <c r="B928" s="528">
        <v>2011</v>
      </c>
      <c r="C928" s="528">
        <v>15954</v>
      </c>
      <c r="D928" s="528">
        <v>8934</v>
      </c>
      <c r="E928" s="528">
        <v>6970</v>
      </c>
      <c r="F928" s="528">
        <v>18738</v>
      </c>
    </row>
    <row r="929" spans="1:6">
      <c r="A929" s="527" t="s">
        <v>3589</v>
      </c>
      <c r="B929" s="528">
        <v>2011</v>
      </c>
      <c r="C929" s="528">
        <v>396</v>
      </c>
      <c r="D929" s="528">
        <v>0</v>
      </c>
      <c r="E929" s="528">
        <v>3978</v>
      </c>
      <c r="F929" s="528">
        <v>8332</v>
      </c>
    </row>
    <row r="930" spans="1:6">
      <c r="A930" s="527" t="s">
        <v>3590</v>
      </c>
      <c r="B930" s="528">
        <v>2011</v>
      </c>
      <c r="C930" s="528">
        <v>6018</v>
      </c>
      <c r="D930" s="528">
        <v>3973</v>
      </c>
      <c r="E930" s="528">
        <v>4555</v>
      </c>
      <c r="F930" s="528">
        <v>15834</v>
      </c>
    </row>
    <row r="931" spans="1:6">
      <c r="A931" s="527" t="s">
        <v>3591</v>
      </c>
      <c r="B931" s="528">
        <v>2011</v>
      </c>
      <c r="C931" s="528">
        <v>34852</v>
      </c>
      <c r="D931" s="528">
        <v>15087</v>
      </c>
      <c r="E931" s="528">
        <v>7536</v>
      </c>
      <c r="F931" s="528">
        <v>15520</v>
      </c>
    </row>
    <row r="932" spans="1:6">
      <c r="A932" s="527" t="s">
        <v>3592</v>
      </c>
      <c r="B932" s="528">
        <v>2011</v>
      </c>
      <c r="C932" s="528">
        <v>24183</v>
      </c>
      <c r="D932" s="528">
        <v>5615</v>
      </c>
      <c r="E932" s="528">
        <v>133820</v>
      </c>
      <c r="F932" s="528">
        <v>15697</v>
      </c>
    </row>
    <row r="933" spans="1:6">
      <c r="A933" s="527" t="s">
        <v>3593</v>
      </c>
      <c r="B933" s="528">
        <v>2011</v>
      </c>
      <c r="C933" s="528">
        <v>3694</v>
      </c>
      <c r="D933" s="528">
        <v>4691</v>
      </c>
      <c r="E933" s="528">
        <v>67886</v>
      </c>
      <c r="F933" s="528">
        <v>11290</v>
      </c>
    </row>
    <row r="934" spans="1:6">
      <c r="A934" s="527" t="s">
        <v>3594</v>
      </c>
      <c r="B934" s="528">
        <v>2011</v>
      </c>
      <c r="C934" s="528">
        <v>16503</v>
      </c>
      <c r="D934" s="528">
        <v>4825</v>
      </c>
      <c r="E934" s="528">
        <v>23012</v>
      </c>
      <c r="F934" s="528">
        <v>12090</v>
      </c>
    </row>
    <row r="935" spans="1:6">
      <c r="A935" s="527" t="s">
        <v>3595</v>
      </c>
      <c r="B935" s="528">
        <v>2011</v>
      </c>
      <c r="C935" s="528">
        <v>29435</v>
      </c>
      <c r="D935" s="528">
        <v>141862</v>
      </c>
      <c r="E935" s="528">
        <v>8399</v>
      </c>
      <c r="F935" s="528">
        <v>15650</v>
      </c>
    </row>
    <row r="936" spans="1:6">
      <c r="A936" s="527" t="s">
        <v>3596</v>
      </c>
      <c r="B936" s="528">
        <v>2011</v>
      </c>
      <c r="C936" s="528">
        <v>158865</v>
      </c>
      <c r="D936" s="528">
        <v>84439</v>
      </c>
      <c r="E936" s="528">
        <v>4825</v>
      </c>
      <c r="F936" s="528">
        <v>20221</v>
      </c>
    </row>
    <row r="937" spans="1:6">
      <c r="A937" s="527" t="s">
        <v>3597</v>
      </c>
      <c r="B937" s="528">
        <v>2011</v>
      </c>
      <c r="C937" s="528">
        <v>1445</v>
      </c>
      <c r="D937" s="528">
        <v>0</v>
      </c>
      <c r="E937" s="528">
        <v>4190</v>
      </c>
      <c r="F937" s="528">
        <v>4380</v>
      </c>
    </row>
    <row r="938" spans="1:6">
      <c r="A938" s="527" t="s">
        <v>3598</v>
      </c>
      <c r="B938" s="528">
        <v>2011</v>
      </c>
      <c r="C938" s="528">
        <v>83025</v>
      </c>
      <c r="D938" s="528">
        <v>68218</v>
      </c>
      <c r="E938" s="528">
        <v>20138</v>
      </c>
      <c r="F938" s="528">
        <v>19893</v>
      </c>
    </row>
    <row r="939" spans="1:6">
      <c r="A939" s="527" t="s">
        <v>3599</v>
      </c>
      <c r="B939" s="528">
        <v>2011</v>
      </c>
      <c r="C939" s="528">
        <v>2336</v>
      </c>
      <c r="D939" s="528">
        <v>2176</v>
      </c>
      <c r="E939" s="528">
        <v>2946</v>
      </c>
      <c r="F939" s="528">
        <v>18800</v>
      </c>
    </row>
    <row r="940" spans="1:6">
      <c r="A940" s="527" t="s">
        <v>3600</v>
      </c>
      <c r="B940" s="528">
        <v>2011</v>
      </c>
      <c r="C940" s="528">
        <v>13733</v>
      </c>
      <c r="D940" s="528">
        <v>24549</v>
      </c>
      <c r="E940" s="528">
        <v>3250</v>
      </c>
      <c r="F940" s="528">
        <v>20407</v>
      </c>
    </row>
    <row r="941" spans="1:6">
      <c r="A941" s="527" t="s">
        <v>3601</v>
      </c>
      <c r="B941" s="528">
        <v>2011</v>
      </c>
      <c r="C941" s="528">
        <v>3965</v>
      </c>
      <c r="D941" s="528">
        <v>776</v>
      </c>
      <c r="E941" s="528">
        <v>119423</v>
      </c>
      <c r="F941" s="528">
        <v>10475</v>
      </c>
    </row>
    <row r="942" spans="1:6">
      <c r="A942" s="527" t="s">
        <v>3602</v>
      </c>
      <c r="B942" s="528">
        <v>2011</v>
      </c>
      <c r="C942" s="528">
        <v>43535</v>
      </c>
      <c r="D942" s="528">
        <v>43259</v>
      </c>
      <c r="E942" s="528">
        <v>22269</v>
      </c>
      <c r="F942" s="528">
        <v>20983</v>
      </c>
    </row>
    <row r="943" spans="1:6">
      <c r="A943" s="527" t="s">
        <v>3603</v>
      </c>
      <c r="B943" s="528">
        <v>2011</v>
      </c>
      <c r="C943" s="528">
        <v>6188</v>
      </c>
      <c r="D943" s="528">
        <v>0</v>
      </c>
      <c r="E943" s="528">
        <v>310698</v>
      </c>
      <c r="F943" s="528">
        <v>6410</v>
      </c>
    </row>
    <row r="944" spans="1:6">
      <c r="A944" s="527" t="s">
        <v>3604</v>
      </c>
      <c r="B944" s="528">
        <v>2011</v>
      </c>
      <c r="C944" s="528">
        <v>309</v>
      </c>
      <c r="D944" s="528">
        <v>120</v>
      </c>
      <c r="E944" s="528">
        <v>4483</v>
      </c>
      <c r="F944" s="528">
        <v>13160</v>
      </c>
    </row>
    <row r="945" spans="1:6">
      <c r="A945" s="527" t="s">
        <v>3605</v>
      </c>
      <c r="B945" s="528">
        <v>2011</v>
      </c>
      <c r="C945" s="528">
        <v>24209</v>
      </c>
      <c r="D945" s="528">
        <v>0</v>
      </c>
      <c r="E945" s="528">
        <v>665855</v>
      </c>
      <c r="F945" s="528">
        <v>6670</v>
      </c>
    </row>
    <row r="946" spans="1:6">
      <c r="A946" s="527" t="s">
        <v>3606</v>
      </c>
      <c r="B946" s="528">
        <v>2011</v>
      </c>
      <c r="C946" s="528">
        <v>24005</v>
      </c>
      <c r="D946" s="528">
        <v>169964</v>
      </c>
      <c r="E946" s="528">
        <v>123150</v>
      </c>
      <c r="F946" s="528">
        <v>17745</v>
      </c>
    </row>
    <row r="947" spans="1:6">
      <c r="A947" s="527" t="s">
        <v>3607</v>
      </c>
      <c r="B947" s="528">
        <v>2011</v>
      </c>
      <c r="C947" s="528">
        <v>1119</v>
      </c>
      <c r="D947" s="528">
        <v>671</v>
      </c>
      <c r="E947" s="528">
        <v>243</v>
      </c>
      <c r="F947" s="528">
        <v>21325</v>
      </c>
    </row>
    <row r="948" spans="1:6">
      <c r="A948" s="527" t="s">
        <v>3608</v>
      </c>
      <c r="B948" s="528">
        <v>2011</v>
      </c>
      <c r="C948" s="528">
        <v>1698</v>
      </c>
      <c r="D948" s="528">
        <v>1649</v>
      </c>
      <c r="E948" s="528">
        <v>14922</v>
      </c>
      <c r="F948" s="528">
        <v>11540</v>
      </c>
    </row>
    <row r="949" spans="1:6">
      <c r="A949" s="527" t="s">
        <v>3609</v>
      </c>
      <c r="B949" s="528">
        <v>2011</v>
      </c>
      <c r="C949" s="528">
        <v>3704</v>
      </c>
      <c r="D949" s="528">
        <v>1294</v>
      </c>
      <c r="E949" s="528">
        <v>1811</v>
      </c>
      <c r="F949" s="528">
        <v>9450</v>
      </c>
    </row>
    <row r="950" spans="1:6">
      <c r="A950" s="527" t="s">
        <v>3610</v>
      </c>
      <c r="B950" s="528">
        <v>2011</v>
      </c>
      <c r="C950" s="528">
        <v>3957</v>
      </c>
      <c r="D950" s="528">
        <v>28680</v>
      </c>
      <c r="E950" s="528">
        <v>2964</v>
      </c>
      <c r="F950" s="528">
        <v>10050</v>
      </c>
    </row>
    <row r="951" spans="1:6">
      <c r="A951" s="527" t="s">
        <v>3611</v>
      </c>
      <c r="B951" s="528">
        <v>2011</v>
      </c>
      <c r="C951" s="528">
        <v>3612</v>
      </c>
      <c r="D951" s="528">
        <v>3869</v>
      </c>
      <c r="E951" s="528">
        <v>5994</v>
      </c>
      <c r="F951" s="528">
        <v>13644</v>
      </c>
    </row>
    <row r="952" spans="1:6">
      <c r="A952" s="527" t="s">
        <v>3612</v>
      </c>
      <c r="B952" s="528">
        <v>2011</v>
      </c>
      <c r="C952" s="528">
        <v>12074</v>
      </c>
      <c r="D952" s="528">
        <v>1388</v>
      </c>
      <c r="E952" s="528">
        <v>18026</v>
      </c>
      <c r="F952" s="528">
        <v>9440</v>
      </c>
    </row>
    <row r="953" spans="1:6">
      <c r="A953" s="527" t="s">
        <v>3613</v>
      </c>
      <c r="B953" s="528">
        <v>2011</v>
      </c>
      <c r="C953" s="528">
        <v>4480</v>
      </c>
      <c r="D953" s="528">
        <v>1768</v>
      </c>
      <c r="E953" s="528">
        <v>13993</v>
      </c>
      <c r="F953" s="528">
        <v>19980</v>
      </c>
    </row>
    <row r="954" spans="1:6">
      <c r="A954" s="527" t="s">
        <v>3614</v>
      </c>
      <c r="B954" s="528">
        <v>2011</v>
      </c>
      <c r="C954" s="528">
        <v>17844</v>
      </c>
      <c r="D954" s="528">
        <v>4170</v>
      </c>
      <c r="E954" s="528">
        <v>152304</v>
      </c>
      <c r="F954" s="528">
        <v>15876</v>
      </c>
    </row>
    <row r="955" spans="1:6">
      <c r="A955" s="527" t="s">
        <v>3615</v>
      </c>
      <c r="B955" s="528">
        <v>2011</v>
      </c>
      <c r="C955" s="528">
        <v>4273</v>
      </c>
      <c r="D955" s="528">
        <v>1000</v>
      </c>
      <c r="E955" s="528">
        <v>5654</v>
      </c>
      <c r="F955" s="528">
        <v>9825</v>
      </c>
    </row>
    <row r="956" spans="1:6">
      <c r="A956" s="527" t="s">
        <v>3616</v>
      </c>
      <c r="B956" s="528">
        <v>2011</v>
      </c>
      <c r="C956" s="528">
        <v>22050</v>
      </c>
      <c r="D956" s="528">
        <v>54335</v>
      </c>
      <c r="E956" s="528">
        <v>13028</v>
      </c>
      <c r="F956" s="528">
        <v>20300</v>
      </c>
    </row>
    <row r="957" spans="1:6">
      <c r="A957" s="527" t="s">
        <v>3617</v>
      </c>
      <c r="B957" s="528">
        <v>2011</v>
      </c>
      <c r="C957" s="528">
        <v>1226</v>
      </c>
      <c r="D957" s="528">
        <v>262</v>
      </c>
      <c r="E957" s="528">
        <v>5453</v>
      </c>
      <c r="F957" s="528">
        <v>13620</v>
      </c>
    </row>
    <row r="958" spans="1:6">
      <c r="A958" s="527" t="s">
        <v>3618</v>
      </c>
      <c r="B958" s="528">
        <v>2011</v>
      </c>
      <c r="C958" s="528">
        <v>28932</v>
      </c>
      <c r="D958" s="528">
        <v>17268</v>
      </c>
      <c r="E958" s="528">
        <v>162720</v>
      </c>
      <c r="F958" s="528">
        <v>10220</v>
      </c>
    </row>
    <row r="959" spans="1:6">
      <c r="A959" s="527" t="s">
        <v>3619</v>
      </c>
      <c r="B959" s="528">
        <v>2011</v>
      </c>
      <c r="C959" s="528">
        <v>15331</v>
      </c>
      <c r="D959" s="528">
        <v>17338</v>
      </c>
      <c r="E959" s="528">
        <v>2073</v>
      </c>
      <c r="F959" s="528">
        <v>20719</v>
      </c>
    </row>
    <row r="960" spans="1:6">
      <c r="A960" s="527" t="s">
        <v>3620</v>
      </c>
      <c r="B960" s="528">
        <v>2011</v>
      </c>
      <c r="C960" s="528">
        <v>9946</v>
      </c>
      <c r="D960" s="528">
        <v>9868</v>
      </c>
      <c r="E960" s="528">
        <v>2770</v>
      </c>
      <c r="F960" s="528">
        <v>13850</v>
      </c>
    </row>
    <row r="961" spans="1:6">
      <c r="A961" s="527" t="s">
        <v>3621</v>
      </c>
      <c r="B961" s="528">
        <v>2011</v>
      </c>
      <c r="C961" s="528">
        <v>8937</v>
      </c>
      <c r="D961" s="528">
        <v>1208</v>
      </c>
      <c r="E961" s="528">
        <v>7020</v>
      </c>
      <c r="F961" s="528">
        <v>18740</v>
      </c>
    </row>
    <row r="962" spans="1:6">
      <c r="A962" s="527" t="s">
        <v>3622</v>
      </c>
      <c r="B962" s="528">
        <v>2011</v>
      </c>
      <c r="C962" s="528">
        <v>0</v>
      </c>
      <c r="D962" s="528">
        <v>2154</v>
      </c>
      <c r="E962" s="528">
        <v>0</v>
      </c>
      <c r="F962" s="528">
        <v>1450</v>
      </c>
    </row>
    <row r="963" spans="1:6">
      <c r="A963" s="527" t="s">
        <v>3623</v>
      </c>
      <c r="B963" s="528">
        <v>2011</v>
      </c>
      <c r="C963" s="528">
        <v>49147</v>
      </c>
      <c r="D963" s="528">
        <v>19007</v>
      </c>
      <c r="E963" s="528">
        <v>38249</v>
      </c>
      <c r="F963" s="528">
        <v>20080</v>
      </c>
    </row>
    <row r="964" spans="1:6">
      <c r="A964" s="527" t="s">
        <v>3624</v>
      </c>
      <c r="B964" s="528">
        <v>2011</v>
      </c>
      <c r="C964" s="528">
        <v>88874</v>
      </c>
      <c r="D964" s="528">
        <v>166424</v>
      </c>
      <c r="E964" s="528">
        <v>38732</v>
      </c>
      <c r="F964" s="528">
        <v>21028</v>
      </c>
    </row>
    <row r="965" spans="1:6">
      <c r="A965" s="527" t="s">
        <v>3625</v>
      </c>
      <c r="B965" s="528">
        <v>2011</v>
      </c>
      <c r="C965" s="528">
        <v>3475</v>
      </c>
      <c r="D965" s="528">
        <v>0</v>
      </c>
      <c r="E965" s="528">
        <v>145074</v>
      </c>
      <c r="F965" s="528">
        <v>5778</v>
      </c>
    </row>
    <row r="966" spans="1:6">
      <c r="A966" s="527" t="s">
        <v>3626</v>
      </c>
      <c r="B966" s="528">
        <v>2011</v>
      </c>
      <c r="C966" s="528">
        <v>1062</v>
      </c>
      <c r="D966" s="528">
        <v>0</v>
      </c>
      <c r="E966" s="528">
        <v>4360</v>
      </c>
      <c r="F966" s="528">
        <v>9300</v>
      </c>
    </row>
    <row r="967" spans="1:6">
      <c r="A967" s="527" t="s">
        <v>3627</v>
      </c>
      <c r="B967" s="528">
        <v>2011</v>
      </c>
      <c r="C967" s="528">
        <v>42315</v>
      </c>
      <c r="D967" s="528">
        <v>25335</v>
      </c>
      <c r="E967" s="528">
        <v>50609</v>
      </c>
      <c r="F967" s="528">
        <v>20115</v>
      </c>
    </row>
    <row r="968" spans="1:6">
      <c r="A968" s="527" t="s">
        <v>3628</v>
      </c>
      <c r="B968" s="528">
        <v>2011</v>
      </c>
      <c r="C968" s="528">
        <v>6865</v>
      </c>
      <c r="D968" s="528">
        <v>0</v>
      </c>
      <c r="E968" s="528">
        <v>194191</v>
      </c>
      <c r="F968" s="528">
        <v>5628</v>
      </c>
    </row>
    <row r="969" spans="1:6">
      <c r="A969" s="527" t="s">
        <v>3629</v>
      </c>
      <c r="B969" s="528">
        <v>2011</v>
      </c>
      <c r="C969" s="528">
        <v>5263</v>
      </c>
      <c r="D969" s="528">
        <v>0</v>
      </c>
      <c r="E969" s="528">
        <v>273045</v>
      </c>
      <c r="F969" s="528">
        <v>6427</v>
      </c>
    </row>
    <row r="970" spans="1:6">
      <c r="A970" s="527" t="s">
        <v>3630</v>
      </c>
      <c r="B970" s="528">
        <v>2011</v>
      </c>
      <c r="C970" s="528">
        <v>25492</v>
      </c>
      <c r="D970" s="528">
        <v>12969</v>
      </c>
      <c r="E970" s="528">
        <v>6576</v>
      </c>
      <c r="F970" s="528">
        <v>20520</v>
      </c>
    </row>
    <row r="971" spans="1:6">
      <c r="A971" s="527" t="s">
        <v>3631</v>
      </c>
      <c r="B971" s="528">
        <v>2011</v>
      </c>
      <c r="C971" s="528">
        <v>5755</v>
      </c>
      <c r="D971" s="528">
        <v>13709</v>
      </c>
      <c r="E971" s="528">
        <v>1193</v>
      </c>
      <c r="F971" s="528">
        <v>16714</v>
      </c>
    </row>
    <row r="972" spans="1:6">
      <c r="A972" s="527" t="s">
        <v>3632</v>
      </c>
      <c r="B972" s="528">
        <v>2011</v>
      </c>
      <c r="C972" s="528">
        <v>1932</v>
      </c>
      <c r="D972" s="528">
        <v>1018</v>
      </c>
      <c r="E972" s="528">
        <v>4894</v>
      </c>
      <c r="F972" s="528">
        <v>8450</v>
      </c>
    </row>
    <row r="973" spans="1:6">
      <c r="A973" s="527" t="s">
        <v>3633</v>
      </c>
      <c r="B973" s="528">
        <v>2011</v>
      </c>
      <c r="C973" s="528">
        <v>0</v>
      </c>
      <c r="D973" s="528">
        <v>21036</v>
      </c>
      <c r="E973" s="528">
        <v>0</v>
      </c>
      <c r="F973" s="528">
        <v>1765</v>
      </c>
    </row>
    <row r="974" spans="1:6">
      <c r="A974" s="527" t="s">
        <v>3634</v>
      </c>
      <c r="B974" s="528">
        <v>2011</v>
      </c>
      <c r="C974" s="528">
        <v>101440</v>
      </c>
      <c r="D974" s="528">
        <v>84262</v>
      </c>
      <c r="E974" s="528">
        <v>36983</v>
      </c>
      <c r="F974" s="528">
        <v>19825</v>
      </c>
    </row>
    <row r="975" spans="1:6">
      <c r="A975" s="527" t="s">
        <v>3635</v>
      </c>
      <c r="B975" s="528">
        <v>2011</v>
      </c>
      <c r="C975" s="528">
        <v>57</v>
      </c>
      <c r="D975" s="528">
        <v>156</v>
      </c>
      <c r="E975" s="528">
        <v>130</v>
      </c>
      <c r="F975" s="528">
        <v>10135</v>
      </c>
    </row>
    <row r="976" spans="1:6">
      <c r="A976" s="527" t="s">
        <v>3636</v>
      </c>
      <c r="B976" s="528">
        <v>2011</v>
      </c>
      <c r="C976" s="528">
        <v>50590</v>
      </c>
      <c r="D976" s="528">
        <v>44964</v>
      </c>
      <c r="E976" s="528">
        <v>38676</v>
      </c>
      <c r="F976" s="528">
        <v>20030</v>
      </c>
    </row>
    <row r="977" spans="1:6">
      <c r="A977" s="527" t="s">
        <v>3637</v>
      </c>
      <c r="B977" s="528">
        <v>2011</v>
      </c>
      <c r="C977" s="528">
        <v>13429</v>
      </c>
      <c r="D977" s="528">
        <v>12466</v>
      </c>
      <c r="E977" s="528">
        <v>23919</v>
      </c>
      <c r="F977" s="528">
        <v>17150</v>
      </c>
    </row>
    <row r="978" spans="1:6">
      <c r="A978" s="527" t="s">
        <v>3638</v>
      </c>
      <c r="B978" s="528">
        <v>2011</v>
      </c>
      <c r="C978" s="528">
        <v>3180</v>
      </c>
      <c r="D978" s="528">
        <v>0</v>
      </c>
      <c r="E978" s="528">
        <v>6696</v>
      </c>
      <c r="F978" s="528">
        <v>18595</v>
      </c>
    </row>
    <row r="979" spans="1:6">
      <c r="A979" s="527" t="s">
        <v>3639</v>
      </c>
      <c r="B979" s="528">
        <v>2011</v>
      </c>
      <c r="C979" s="528">
        <v>78016</v>
      </c>
      <c r="D979" s="528">
        <v>52493</v>
      </c>
      <c r="E979" s="528">
        <v>91080</v>
      </c>
      <c r="F979" s="528">
        <v>20750</v>
      </c>
    </row>
    <row r="980" spans="1:6">
      <c r="A980" s="527" t="s">
        <v>3640</v>
      </c>
      <c r="B980" s="528">
        <v>2011</v>
      </c>
      <c r="C980" s="528">
        <v>5195</v>
      </c>
      <c r="D980" s="528">
        <v>0</v>
      </c>
      <c r="E980" s="528">
        <v>62740</v>
      </c>
      <c r="F980" s="528">
        <v>4200</v>
      </c>
    </row>
    <row r="981" spans="1:6">
      <c r="A981" s="527" t="s">
        <v>3641</v>
      </c>
      <c r="B981" s="528">
        <v>2011</v>
      </c>
      <c r="C981" s="528">
        <v>71937</v>
      </c>
      <c r="D981" s="528">
        <v>21358</v>
      </c>
      <c r="E981" s="528">
        <v>90391</v>
      </c>
      <c r="F981" s="528">
        <v>17421</v>
      </c>
    </row>
    <row r="982" spans="1:6">
      <c r="A982" s="527" t="s">
        <v>3642</v>
      </c>
      <c r="B982" s="528">
        <v>2011</v>
      </c>
      <c r="C982" s="528">
        <v>5279</v>
      </c>
      <c r="D982" s="528">
        <v>4813</v>
      </c>
      <c r="E982" s="528">
        <v>44870</v>
      </c>
      <c r="F982" s="528">
        <v>13440</v>
      </c>
    </row>
    <row r="983" spans="1:6">
      <c r="A983" s="527" t="s">
        <v>3643</v>
      </c>
      <c r="B983" s="528">
        <v>2011</v>
      </c>
      <c r="C983" s="528">
        <v>2491</v>
      </c>
      <c r="D983" s="528">
        <v>19318</v>
      </c>
      <c r="E983" s="528">
        <v>8046</v>
      </c>
      <c r="F983" s="528">
        <v>8050</v>
      </c>
    </row>
    <row r="984" spans="1:6">
      <c r="A984" s="527" t="s">
        <v>3644</v>
      </c>
      <c r="B984" s="528">
        <v>2011</v>
      </c>
      <c r="C984" s="528">
        <v>10755</v>
      </c>
      <c r="D984" s="528">
        <v>8872</v>
      </c>
      <c r="E984" s="528">
        <v>5005</v>
      </c>
      <c r="F984" s="528">
        <v>18795</v>
      </c>
    </row>
    <row r="985" spans="1:6">
      <c r="A985" s="527" t="s">
        <v>3645</v>
      </c>
      <c r="B985" s="528">
        <v>2011</v>
      </c>
      <c r="C985" s="528">
        <v>50224</v>
      </c>
      <c r="D985" s="528">
        <v>33571</v>
      </c>
      <c r="E985" s="528">
        <v>290180</v>
      </c>
      <c r="F985" s="528">
        <v>12855</v>
      </c>
    </row>
    <row r="986" spans="1:6">
      <c r="A986" s="527" t="s">
        <v>3646</v>
      </c>
      <c r="B986" s="528">
        <v>2011</v>
      </c>
      <c r="C986" s="528">
        <v>7807</v>
      </c>
      <c r="D986" s="528">
        <v>10640</v>
      </c>
      <c r="E986" s="528">
        <v>1049</v>
      </c>
      <c r="F986" s="528">
        <v>14345</v>
      </c>
    </row>
    <row r="987" spans="1:6">
      <c r="A987" s="527" t="s">
        <v>3647</v>
      </c>
      <c r="B987" s="528">
        <v>2011</v>
      </c>
      <c r="C987" s="528">
        <v>21667</v>
      </c>
      <c r="D987" s="528">
        <v>7231</v>
      </c>
      <c r="E987" s="528">
        <v>3498</v>
      </c>
      <c r="F987" s="528">
        <v>21726</v>
      </c>
    </row>
    <row r="988" spans="1:6">
      <c r="A988" s="527" t="s">
        <v>3648</v>
      </c>
      <c r="B988" s="528">
        <v>2011</v>
      </c>
      <c r="C988" s="528">
        <v>16654</v>
      </c>
      <c r="D988" s="528">
        <v>15379</v>
      </c>
      <c r="E988" s="528">
        <v>10615</v>
      </c>
      <c r="F988" s="528">
        <v>16700</v>
      </c>
    </row>
    <row r="989" spans="1:6">
      <c r="A989" s="527" t="s">
        <v>3649</v>
      </c>
      <c r="B989" s="528">
        <v>2011</v>
      </c>
      <c r="C989" s="528">
        <v>38104</v>
      </c>
      <c r="D989" s="528">
        <v>76684</v>
      </c>
      <c r="E989" s="528">
        <v>36786</v>
      </c>
      <c r="F989" s="528">
        <v>20740</v>
      </c>
    </row>
    <row r="990" spans="1:6">
      <c r="A990" s="527" t="s">
        <v>3650</v>
      </c>
      <c r="B990" s="528">
        <v>2011</v>
      </c>
      <c r="C990" s="528">
        <v>64111</v>
      </c>
      <c r="D990" s="528">
        <v>128105</v>
      </c>
      <c r="E990" s="528">
        <v>18808</v>
      </c>
      <c r="F990" s="528">
        <v>21016</v>
      </c>
    </row>
    <row r="991" spans="1:6">
      <c r="A991" s="527" t="s">
        <v>3651</v>
      </c>
      <c r="B991" s="528">
        <v>2011</v>
      </c>
      <c r="C991" s="528">
        <v>1677</v>
      </c>
      <c r="D991" s="528">
        <v>0</v>
      </c>
      <c r="E991" s="528">
        <v>5491</v>
      </c>
      <c r="F991" s="528">
        <v>5100</v>
      </c>
    </row>
    <row r="992" spans="1:6">
      <c r="A992" s="527" t="s">
        <v>3652</v>
      </c>
      <c r="B992" s="528">
        <v>2011</v>
      </c>
      <c r="C992" s="528">
        <v>554</v>
      </c>
      <c r="D992" s="528">
        <v>6302</v>
      </c>
      <c r="E992" s="528">
        <v>8093</v>
      </c>
      <c r="F992" s="528">
        <v>6713</v>
      </c>
    </row>
    <row r="993" spans="1:6">
      <c r="A993" s="527" t="s">
        <v>3653</v>
      </c>
      <c r="B993" s="528">
        <v>2011</v>
      </c>
      <c r="C993" s="528">
        <v>18499</v>
      </c>
      <c r="D993" s="528">
        <v>11829</v>
      </c>
      <c r="E993" s="528">
        <v>1666</v>
      </c>
      <c r="F993" s="528">
        <v>16250</v>
      </c>
    </row>
    <row r="994" spans="1:6">
      <c r="A994" s="527" t="s">
        <v>3654</v>
      </c>
      <c r="B994" s="528">
        <v>2011</v>
      </c>
      <c r="C994" s="528">
        <v>4322</v>
      </c>
      <c r="D994" s="528">
        <v>0</v>
      </c>
      <c r="E994" s="528">
        <v>326390</v>
      </c>
      <c r="F994" s="528">
        <v>6423</v>
      </c>
    </row>
    <row r="995" spans="1:6">
      <c r="A995" s="527" t="s">
        <v>3655</v>
      </c>
      <c r="B995" s="528">
        <v>2011</v>
      </c>
      <c r="C995" s="528">
        <v>53492</v>
      </c>
      <c r="D995" s="528">
        <v>32134</v>
      </c>
      <c r="E995" s="528">
        <v>13504</v>
      </c>
      <c r="F995" s="528">
        <v>15022</v>
      </c>
    </row>
    <row r="996" spans="1:6">
      <c r="A996" s="527" t="s">
        <v>3656</v>
      </c>
      <c r="B996" s="528">
        <v>2011</v>
      </c>
      <c r="C996" s="528">
        <v>149326</v>
      </c>
      <c r="D996" s="528">
        <v>57249</v>
      </c>
      <c r="E996" s="528">
        <v>65254</v>
      </c>
      <c r="F996" s="528">
        <v>20354</v>
      </c>
    </row>
    <row r="997" spans="1:6">
      <c r="A997" s="527" t="s">
        <v>3657</v>
      </c>
      <c r="B997" s="528">
        <v>2011</v>
      </c>
      <c r="C997" s="528">
        <v>1237</v>
      </c>
      <c r="D997" s="528">
        <v>0</v>
      </c>
      <c r="E997" s="528">
        <v>29986</v>
      </c>
      <c r="F997" s="528">
        <v>9388</v>
      </c>
    </row>
    <row r="998" spans="1:6">
      <c r="A998" s="527" t="s">
        <v>3658</v>
      </c>
      <c r="B998" s="528">
        <v>2011</v>
      </c>
      <c r="C998" s="528">
        <v>2313</v>
      </c>
      <c r="D998" s="528">
        <v>842</v>
      </c>
      <c r="E998" s="528">
        <v>2494</v>
      </c>
      <c r="F998" s="528">
        <v>8255</v>
      </c>
    </row>
    <row r="999" spans="1:6">
      <c r="A999" s="527" t="s">
        <v>3659</v>
      </c>
      <c r="B999" s="528">
        <v>2011</v>
      </c>
      <c r="C999" s="528">
        <v>126160</v>
      </c>
      <c r="D999" s="528">
        <v>137159</v>
      </c>
      <c r="E999" s="528">
        <v>22643</v>
      </c>
      <c r="F999" s="528">
        <v>20702</v>
      </c>
    </row>
    <row r="1000" spans="1:6">
      <c r="A1000" s="527" t="s">
        <v>3660</v>
      </c>
      <c r="B1000" s="528">
        <v>2011</v>
      </c>
      <c r="C1000" s="528">
        <v>40887</v>
      </c>
      <c r="D1000" s="528">
        <v>19616</v>
      </c>
      <c r="E1000" s="528">
        <v>33462</v>
      </c>
      <c r="F1000" s="528">
        <v>14191</v>
      </c>
    </row>
    <row r="1001" spans="1:6">
      <c r="A1001" s="527" t="s">
        <v>3661</v>
      </c>
      <c r="B1001" s="528">
        <v>2011</v>
      </c>
      <c r="C1001" s="528">
        <v>32652</v>
      </c>
      <c r="D1001" s="528">
        <v>56195</v>
      </c>
      <c r="E1001" s="528">
        <v>13420</v>
      </c>
      <c r="F1001" s="528">
        <v>20011</v>
      </c>
    </row>
    <row r="1002" spans="1:6">
      <c r="A1002" s="527" t="s">
        <v>3662</v>
      </c>
      <c r="B1002" s="528">
        <v>2011</v>
      </c>
      <c r="C1002" s="528">
        <v>63063</v>
      </c>
      <c r="D1002" s="528">
        <v>44538</v>
      </c>
      <c r="E1002" s="528">
        <v>3058</v>
      </c>
      <c r="F1002" s="528">
        <v>14843</v>
      </c>
    </row>
    <row r="1003" spans="1:6">
      <c r="A1003" s="527" t="s">
        <v>3663</v>
      </c>
      <c r="B1003" s="528">
        <v>2011</v>
      </c>
      <c r="C1003" s="528">
        <v>16086</v>
      </c>
      <c r="D1003" s="528">
        <v>16090</v>
      </c>
      <c r="E1003" s="528">
        <v>2275</v>
      </c>
      <c r="F1003" s="528">
        <v>20516</v>
      </c>
    </row>
    <row r="1004" spans="1:6">
      <c r="A1004" s="527" t="s">
        <v>3664</v>
      </c>
      <c r="B1004" s="528">
        <v>2011</v>
      </c>
      <c r="C1004" s="528">
        <v>18202</v>
      </c>
      <c r="D1004" s="528">
        <v>12616</v>
      </c>
      <c r="E1004" s="528">
        <v>58874</v>
      </c>
      <c r="F1004" s="528">
        <v>13348</v>
      </c>
    </row>
    <row r="1005" spans="1:6">
      <c r="A1005" s="527" t="s">
        <v>3665</v>
      </c>
      <c r="B1005" s="528">
        <v>2011</v>
      </c>
      <c r="C1005" s="528">
        <v>2550</v>
      </c>
      <c r="D1005" s="528">
        <v>1530</v>
      </c>
      <c r="E1005" s="528">
        <v>7675</v>
      </c>
      <c r="F1005" s="528">
        <v>20377</v>
      </c>
    </row>
    <row r="1006" spans="1:6">
      <c r="A1006" s="527" t="s">
        <v>3666</v>
      </c>
      <c r="B1006" s="528">
        <v>2011</v>
      </c>
      <c r="C1006" s="528">
        <v>79928</v>
      </c>
      <c r="D1006" s="528">
        <v>58504</v>
      </c>
      <c r="E1006" s="528">
        <v>61455</v>
      </c>
      <c r="F1006" s="528">
        <v>20300</v>
      </c>
    </row>
    <row r="1007" spans="1:6">
      <c r="A1007" s="527" t="s">
        <v>3667</v>
      </c>
      <c r="B1007" s="528">
        <v>2011</v>
      </c>
      <c r="C1007" s="528">
        <v>11856</v>
      </c>
      <c r="D1007" s="528">
        <v>23109</v>
      </c>
      <c r="E1007" s="528">
        <v>16774</v>
      </c>
      <c r="F1007" s="528">
        <v>20680</v>
      </c>
    </row>
    <row r="1008" spans="1:6">
      <c r="A1008" s="527" t="s">
        <v>3668</v>
      </c>
      <c r="B1008" s="528">
        <v>2011</v>
      </c>
      <c r="C1008" s="528">
        <v>31359</v>
      </c>
      <c r="D1008" s="528">
        <v>36112</v>
      </c>
      <c r="E1008" s="528">
        <v>6420</v>
      </c>
      <c r="F1008" s="528">
        <v>21500</v>
      </c>
    </row>
    <row r="1009" spans="1:6">
      <c r="A1009" s="527" t="s">
        <v>3669</v>
      </c>
      <c r="B1009" s="528">
        <v>2011</v>
      </c>
      <c r="C1009" s="528">
        <v>964</v>
      </c>
      <c r="D1009" s="528">
        <v>185</v>
      </c>
      <c r="E1009" s="528">
        <v>16704</v>
      </c>
      <c r="F1009" s="528">
        <v>3438</v>
      </c>
    </row>
    <row r="1010" spans="1:6">
      <c r="A1010" s="527" t="s">
        <v>3670</v>
      </c>
      <c r="B1010" s="528">
        <v>2011</v>
      </c>
      <c r="C1010" s="528">
        <v>1599</v>
      </c>
      <c r="D1010" s="528">
        <v>0</v>
      </c>
      <c r="E1010" s="528">
        <v>27384</v>
      </c>
      <c r="F1010" s="528">
        <v>3969</v>
      </c>
    </row>
    <row r="1011" spans="1:6">
      <c r="A1011" s="527" t="s">
        <v>3671</v>
      </c>
      <c r="B1011" s="528">
        <v>2011</v>
      </c>
      <c r="C1011" s="528">
        <v>45170</v>
      </c>
      <c r="D1011" s="528">
        <v>40281</v>
      </c>
      <c r="E1011" s="528">
        <v>12876</v>
      </c>
      <c r="F1011" s="528">
        <v>16439</v>
      </c>
    </row>
    <row r="1012" spans="1:6">
      <c r="A1012" s="527" t="s">
        <v>3672</v>
      </c>
      <c r="B1012" s="528">
        <v>2011</v>
      </c>
      <c r="C1012" s="528">
        <v>48366</v>
      </c>
      <c r="D1012" s="528">
        <v>34789</v>
      </c>
      <c r="E1012" s="528">
        <v>34319</v>
      </c>
      <c r="F1012" s="528">
        <v>20338</v>
      </c>
    </row>
    <row r="1013" spans="1:6">
      <c r="A1013" s="527" t="s">
        <v>3673</v>
      </c>
      <c r="B1013" s="528">
        <v>2011</v>
      </c>
      <c r="C1013" s="528">
        <v>1947</v>
      </c>
      <c r="D1013" s="528">
        <v>829</v>
      </c>
      <c r="E1013" s="528">
        <v>24</v>
      </c>
      <c r="F1013" s="528">
        <v>12397</v>
      </c>
    </row>
    <row r="1014" spans="1:6">
      <c r="A1014" s="527" t="s">
        <v>3674</v>
      </c>
      <c r="B1014" s="528">
        <v>2011</v>
      </c>
      <c r="C1014" s="528">
        <v>21642</v>
      </c>
      <c r="D1014" s="528">
        <v>18688</v>
      </c>
      <c r="E1014" s="528">
        <v>5477</v>
      </c>
      <c r="F1014" s="528">
        <v>19760</v>
      </c>
    </row>
    <row r="1015" spans="1:6">
      <c r="A1015" s="527" t="s">
        <v>3675</v>
      </c>
      <c r="B1015" s="528">
        <v>2011</v>
      </c>
      <c r="C1015" s="528">
        <v>521</v>
      </c>
      <c r="D1015" s="528">
        <v>0</v>
      </c>
      <c r="E1015" s="528">
        <v>6718</v>
      </c>
      <c r="F1015" s="528">
        <v>4117</v>
      </c>
    </row>
    <row r="1016" spans="1:6">
      <c r="A1016" s="527" t="s">
        <v>3676</v>
      </c>
      <c r="B1016" s="528">
        <v>2011</v>
      </c>
      <c r="C1016" s="528">
        <v>7665</v>
      </c>
      <c r="D1016" s="528">
        <v>10565</v>
      </c>
      <c r="E1016" s="528">
        <v>25871</v>
      </c>
      <c r="F1016" s="528">
        <v>10050</v>
      </c>
    </row>
    <row r="1017" spans="1:6">
      <c r="A1017" s="527" t="s">
        <v>3677</v>
      </c>
      <c r="B1017" s="528">
        <v>2011</v>
      </c>
      <c r="C1017" s="528">
        <v>45949</v>
      </c>
      <c r="D1017" s="528">
        <v>42042</v>
      </c>
      <c r="E1017" s="528">
        <v>69045</v>
      </c>
      <c r="F1017" s="528">
        <v>21277</v>
      </c>
    </row>
    <row r="1018" spans="1:6">
      <c r="A1018" s="527" t="s">
        <v>3678</v>
      </c>
      <c r="B1018" s="528">
        <v>2011</v>
      </c>
      <c r="C1018" s="528">
        <v>45</v>
      </c>
      <c r="D1018" s="528">
        <v>3</v>
      </c>
      <c r="E1018" s="528">
        <v>12</v>
      </c>
      <c r="F1018" s="528">
        <v>20639</v>
      </c>
    </row>
    <row r="1019" spans="1:6">
      <c r="A1019" s="527" t="s">
        <v>3679</v>
      </c>
      <c r="B1019" s="528">
        <v>2011</v>
      </c>
      <c r="C1019" s="528">
        <v>1522</v>
      </c>
      <c r="D1019" s="528">
        <v>0</v>
      </c>
      <c r="E1019" s="528">
        <v>7127</v>
      </c>
      <c r="F1019" s="528">
        <v>4997</v>
      </c>
    </row>
    <row r="1020" spans="1:6">
      <c r="A1020" s="527" t="s">
        <v>3680</v>
      </c>
      <c r="B1020" s="528">
        <v>2011</v>
      </c>
      <c r="C1020" s="528">
        <v>17315</v>
      </c>
      <c r="D1020" s="528">
        <v>20699</v>
      </c>
      <c r="E1020" s="528">
        <v>7121</v>
      </c>
      <c r="F1020" s="528">
        <v>19340</v>
      </c>
    </row>
    <row r="1021" spans="1:6">
      <c r="A1021" s="527" t="s">
        <v>3681</v>
      </c>
      <c r="B1021" s="528">
        <v>2011</v>
      </c>
      <c r="C1021" s="528">
        <v>2554</v>
      </c>
      <c r="D1021" s="528">
        <v>0</v>
      </c>
      <c r="E1021" s="528">
        <v>12</v>
      </c>
      <c r="F1021" s="528">
        <v>3845</v>
      </c>
    </row>
    <row r="1022" spans="1:6">
      <c r="A1022" s="527" t="s">
        <v>3682</v>
      </c>
      <c r="B1022" s="528">
        <v>2011</v>
      </c>
      <c r="C1022" s="528">
        <v>656</v>
      </c>
      <c r="D1022" s="528">
        <v>411</v>
      </c>
      <c r="E1022" s="528">
        <v>273</v>
      </c>
      <c r="F1022" s="528">
        <v>12320</v>
      </c>
    </row>
    <row r="1023" spans="1:6">
      <c r="A1023" s="527" t="s">
        <v>3683</v>
      </c>
      <c r="B1023" s="528">
        <v>2011</v>
      </c>
      <c r="C1023" s="528">
        <v>54383</v>
      </c>
      <c r="D1023" s="528">
        <v>64487</v>
      </c>
      <c r="E1023" s="528">
        <v>39999</v>
      </c>
      <c r="F1023" s="528">
        <v>20255</v>
      </c>
    </row>
    <row r="1024" spans="1:6">
      <c r="A1024" s="527" t="s">
        <v>3684</v>
      </c>
      <c r="B1024" s="528">
        <v>2011</v>
      </c>
      <c r="C1024" s="528">
        <v>1900</v>
      </c>
      <c r="D1024" s="528">
        <v>1823</v>
      </c>
      <c r="E1024" s="528">
        <v>681</v>
      </c>
      <c r="F1024" s="528">
        <v>13390</v>
      </c>
    </row>
    <row r="1025" spans="1:6">
      <c r="A1025" s="527" t="s">
        <v>3685</v>
      </c>
      <c r="B1025" s="528">
        <v>2011</v>
      </c>
      <c r="C1025" s="528">
        <v>9451</v>
      </c>
      <c r="D1025" s="528">
        <v>14959</v>
      </c>
      <c r="E1025" s="528">
        <v>10178</v>
      </c>
      <c r="F1025" s="528">
        <v>19678</v>
      </c>
    </row>
    <row r="1026" spans="1:6">
      <c r="A1026" s="527" t="s">
        <v>3686</v>
      </c>
      <c r="B1026" s="528">
        <v>2011</v>
      </c>
      <c r="C1026" s="528">
        <v>44205</v>
      </c>
      <c r="D1026" s="528">
        <v>46719</v>
      </c>
      <c r="E1026" s="528">
        <v>23794</v>
      </c>
      <c r="F1026" s="528">
        <v>20440</v>
      </c>
    </row>
    <row r="1027" spans="1:6">
      <c r="A1027" s="527" t="s">
        <v>3687</v>
      </c>
      <c r="B1027" s="528">
        <v>2011</v>
      </c>
      <c r="C1027" s="528">
        <v>305</v>
      </c>
      <c r="D1027" s="528">
        <v>471</v>
      </c>
      <c r="E1027" s="528">
        <v>3404</v>
      </c>
      <c r="F1027" s="528">
        <v>9259</v>
      </c>
    </row>
    <row r="1028" spans="1:6">
      <c r="A1028" s="527" t="s">
        <v>3688</v>
      </c>
      <c r="B1028" s="528">
        <v>2011</v>
      </c>
      <c r="C1028" s="528">
        <v>818</v>
      </c>
      <c r="D1028" s="528">
        <v>1168</v>
      </c>
      <c r="E1028" s="528">
        <v>596</v>
      </c>
      <c r="F1028" s="528">
        <v>5790</v>
      </c>
    </row>
    <row r="1029" spans="1:6">
      <c r="A1029" s="527" t="s">
        <v>3689</v>
      </c>
      <c r="B1029" s="528">
        <v>2011</v>
      </c>
      <c r="C1029" s="528">
        <v>5198</v>
      </c>
      <c r="D1029" s="528">
        <v>4927</v>
      </c>
      <c r="E1029" s="528">
        <v>1885</v>
      </c>
      <c r="F1029" s="528">
        <v>10723</v>
      </c>
    </row>
    <row r="1030" spans="1:6">
      <c r="A1030" s="527" t="s">
        <v>3690</v>
      </c>
      <c r="B1030" s="528">
        <v>2011</v>
      </c>
      <c r="C1030" s="528">
        <v>7978</v>
      </c>
      <c r="D1030" s="528">
        <v>870</v>
      </c>
      <c r="E1030" s="528">
        <v>7171</v>
      </c>
      <c r="F1030" s="528">
        <v>9180</v>
      </c>
    </row>
    <row r="1031" spans="1:6">
      <c r="A1031" s="527" t="s">
        <v>3691</v>
      </c>
      <c r="B1031" s="528">
        <v>2011</v>
      </c>
      <c r="C1031" s="528">
        <v>61121</v>
      </c>
      <c r="D1031" s="528">
        <v>31701</v>
      </c>
      <c r="E1031" s="528">
        <v>73197</v>
      </c>
      <c r="F1031" s="528">
        <v>19754</v>
      </c>
    </row>
    <row r="1032" spans="1:6">
      <c r="A1032" s="527" t="s">
        <v>3692</v>
      </c>
      <c r="B1032" s="528">
        <v>2011</v>
      </c>
      <c r="C1032" s="528">
        <v>8021</v>
      </c>
      <c r="D1032" s="528">
        <v>7709</v>
      </c>
      <c r="E1032" s="528">
        <v>30853</v>
      </c>
      <c r="F1032" s="528">
        <v>10325</v>
      </c>
    </row>
    <row r="1033" spans="1:6">
      <c r="A1033" s="527" t="s">
        <v>3693</v>
      </c>
      <c r="B1033" s="528">
        <v>2011</v>
      </c>
      <c r="C1033" s="528">
        <v>11896</v>
      </c>
      <c r="D1033" s="528">
        <v>20143</v>
      </c>
      <c r="E1033" s="528">
        <v>1828</v>
      </c>
      <c r="F1033" s="528">
        <v>11500</v>
      </c>
    </row>
    <row r="1034" spans="1:6">
      <c r="A1034" s="527" t="s">
        <v>3694</v>
      </c>
      <c r="B1034" s="528">
        <v>2011</v>
      </c>
      <c r="C1034" s="528">
        <v>701</v>
      </c>
      <c r="D1034" s="528">
        <v>182</v>
      </c>
      <c r="E1034" s="528">
        <v>453</v>
      </c>
      <c r="F1034" s="528">
        <v>13400</v>
      </c>
    </row>
    <row r="1035" spans="1:6">
      <c r="A1035" s="527" t="s">
        <v>3695</v>
      </c>
      <c r="B1035" s="528">
        <v>2011</v>
      </c>
      <c r="C1035" s="528">
        <v>16644</v>
      </c>
      <c r="D1035" s="528">
        <v>12589</v>
      </c>
      <c r="E1035" s="528">
        <v>3764</v>
      </c>
      <c r="F1035" s="528">
        <v>19744</v>
      </c>
    </row>
    <row r="1036" spans="1:6">
      <c r="A1036" s="527" t="s">
        <v>3696</v>
      </c>
      <c r="B1036" s="528">
        <v>2011</v>
      </c>
      <c r="C1036" s="528">
        <v>77042</v>
      </c>
      <c r="D1036" s="528">
        <v>35481</v>
      </c>
      <c r="E1036" s="528">
        <v>4220</v>
      </c>
      <c r="F1036" s="528">
        <v>19508</v>
      </c>
    </row>
    <row r="1037" spans="1:6">
      <c r="A1037" s="527" t="s">
        <v>3697</v>
      </c>
      <c r="B1037" s="528">
        <v>2011</v>
      </c>
      <c r="C1037" s="528">
        <v>6194</v>
      </c>
      <c r="D1037" s="528">
        <v>1038</v>
      </c>
      <c r="E1037" s="528">
        <v>75163</v>
      </c>
      <c r="F1037" s="528">
        <v>4250</v>
      </c>
    </row>
    <row r="1038" spans="1:6">
      <c r="A1038" s="527" t="s">
        <v>3698</v>
      </c>
      <c r="B1038" s="528">
        <v>2011</v>
      </c>
      <c r="C1038" s="528">
        <v>7290</v>
      </c>
      <c r="D1038" s="528">
        <v>15882</v>
      </c>
      <c r="E1038" s="528">
        <v>33634</v>
      </c>
      <c r="F1038" s="528">
        <v>16760</v>
      </c>
    </row>
    <row r="1039" spans="1:6">
      <c r="A1039" s="527" t="s">
        <v>3699</v>
      </c>
      <c r="B1039" s="528">
        <v>2011</v>
      </c>
      <c r="C1039" s="528">
        <v>940</v>
      </c>
      <c r="D1039" s="528">
        <v>145</v>
      </c>
      <c r="E1039" s="528">
        <v>677</v>
      </c>
      <c r="F1039" s="528">
        <v>14670</v>
      </c>
    </row>
    <row r="1040" spans="1:6">
      <c r="A1040" s="527" t="s">
        <v>3700</v>
      </c>
      <c r="B1040" s="528">
        <v>2011</v>
      </c>
      <c r="C1040" s="528">
        <v>67166</v>
      </c>
      <c r="D1040" s="528">
        <v>47745</v>
      </c>
      <c r="E1040" s="528">
        <v>1845</v>
      </c>
      <c r="F1040" s="528">
        <v>14508</v>
      </c>
    </row>
    <row r="1041" spans="1:6">
      <c r="A1041" s="527" t="s">
        <v>3701</v>
      </c>
      <c r="B1041" s="528">
        <v>2011</v>
      </c>
      <c r="C1041" s="528">
        <v>935</v>
      </c>
      <c r="D1041" s="528">
        <v>89</v>
      </c>
      <c r="E1041" s="528">
        <v>14</v>
      </c>
      <c r="F1041" s="528">
        <v>13407</v>
      </c>
    </row>
    <row r="1042" spans="1:6">
      <c r="A1042" s="527" t="s">
        <v>3702</v>
      </c>
      <c r="B1042" s="528">
        <v>2011</v>
      </c>
      <c r="C1042" s="528">
        <v>1679</v>
      </c>
      <c r="D1042" s="528">
        <v>2429</v>
      </c>
      <c r="E1042" s="528">
        <v>2826</v>
      </c>
      <c r="F1042" s="528">
        <v>13640</v>
      </c>
    </row>
    <row r="1043" spans="1:6">
      <c r="A1043" s="527" t="s">
        <v>3703</v>
      </c>
      <c r="B1043" s="528">
        <v>2011</v>
      </c>
      <c r="C1043" s="528">
        <v>1882</v>
      </c>
      <c r="D1043" s="528">
        <v>1202</v>
      </c>
      <c r="E1043" s="528">
        <v>8085</v>
      </c>
      <c r="F1043" s="528">
        <v>13900</v>
      </c>
    </row>
    <row r="1044" spans="1:6">
      <c r="A1044" s="527" t="s">
        <v>3704</v>
      </c>
      <c r="B1044" s="528">
        <v>2011</v>
      </c>
      <c r="C1044" s="528">
        <v>23154</v>
      </c>
      <c r="D1044" s="528">
        <v>23887</v>
      </c>
      <c r="E1044" s="528">
        <v>3397</v>
      </c>
      <c r="F1044" s="528">
        <v>20180</v>
      </c>
    </row>
    <row r="1045" spans="1:6">
      <c r="A1045" s="527" t="s">
        <v>3705</v>
      </c>
      <c r="B1045" s="528">
        <v>2011</v>
      </c>
      <c r="C1045" s="528">
        <v>6039</v>
      </c>
      <c r="D1045" s="528">
        <v>12007</v>
      </c>
      <c r="E1045" s="528">
        <v>18973</v>
      </c>
      <c r="F1045" s="528">
        <v>12552</v>
      </c>
    </row>
    <row r="1046" spans="1:6">
      <c r="A1046" s="527" t="s">
        <v>3706</v>
      </c>
      <c r="B1046" s="528">
        <v>2011</v>
      </c>
      <c r="C1046" s="528">
        <v>69248</v>
      </c>
      <c r="D1046" s="528">
        <v>55251</v>
      </c>
      <c r="E1046" s="528">
        <v>49517</v>
      </c>
      <c r="F1046" s="528">
        <v>20775</v>
      </c>
    </row>
    <row r="1047" spans="1:6">
      <c r="A1047" s="527" t="s">
        <v>3707</v>
      </c>
      <c r="B1047" s="528">
        <v>2011</v>
      </c>
      <c r="C1047" s="528">
        <v>93691</v>
      </c>
      <c r="D1047" s="528">
        <v>79022</v>
      </c>
      <c r="E1047" s="528">
        <v>19639</v>
      </c>
      <c r="F1047" s="528">
        <v>20190</v>
      </c>
    </row>
    <row r="1048" spans="1:6">
      <c r="A1048" s="527" t="s">
        <v>3708</v>
      </c>
      <c r="B1048" s="528">
        <v>2011</v>
      </c>
      <c r="C1048" s="528">
        <v>5224</v>
      </c>
      <c r="D1048" s="528">
        <v>3864</v>
      </c>
      <c r="E1048" s="528">
        <v>20788</v>
      </c>
      <c r="F1048" s="528">
        <v>9580</v>
      </c>
    </row>
    <row r="1049" spans="1:6">
      <c r="A1049" s="527" t="s">
        <v>3709</v>
      </c>
      <c r="B1049" s="528">
        <v>2011</v>
      </c>
      <c r="C1049" s="528">
        <v>19788</v>
      </c>
      <c r="D1049" s="528">
        <v>13382</v>
      </c>
      <c r="E1049" s="528">
        <v>113345</v>
      </c>
      <c r="F1049" s="528">
        <v>9597</v>
      </c>
    </row>
    <row r="1050" spans="1:6">
      <c r="A1050" s="527" t="s">
        <v>3710</v>
      </c>
      <c r="B1050" s="528">
        <v>2011</v>
      </c>
      <c r="C1050" s="528">
        <v>516</v>
      </c>
      <c r="D1050" s="528">
        <v>0</v>
      </c>
      <c r="E1050" s="528">
        <v>7593</v>
      </c>
      <c r="F1050" s="528">
        <v>3650</v>
      </c>
    </row>
    <row r="1051" spans="1:6">
      <c r="A1051" s="527" t="s">
        <v>3711</v>
      </c>
      <c r="B1051" s="528">
        <v>2011</v>
      </c>
      <c r="C1051" s="528">
        <v>110715</v>
      </c>
      <c r="D1051" s="528">
        <v>100418</v>
      </c>
      <c r="E1051" s="528">
        <v>42329</v>
      </c>
      <c r="F1051" s="528">
        <v>20125</v>
      </c>
    </row>
    <row r="1052" spans="1:6">
      <c r="A1052" s="527" t="s">
        <v>3712</v>
      </c>
      <c r="B1052" s="528">
        <v>2011</v>
      </c>
      <c r="C1052" s="528">
        <v>1873</v>
      </c>
      <c r="D1052" s="528">
        <v>0</v>
      </c>
      <c r="E1052" s="528">
        <v>6491</v>
      </c>
      <c r="F1052" s="528">
        <v>3515</v>
      </c>
    </row>
    <row r="1053" spans="1:6">
      <c r="A1053" s="527" t="s">
        <v>3713</v>
      </c>
      <c r="B1053" s="528">
        <v>2011</v>
      </c>
      <c r="C1053" s="528">
        <v>17929</v>
      </c>
      <c r="D1053" s="528">
        <v>23865</v>
      </c>
      <c r="E1053" s="528">
        <v>37440</v>
      </c>
      <c r="F1053" s="528">
        <v>17820</v>
      </c>
    </row>
    <row r="1054" spans="1:6">
      <c r="A1054" s="527" t="s">
        <v>3714</v>
      </c>
      <c r="B1054" s="528">
        <v>2011</v>
      </c>
      <c r="C1054" s="528">
        <v>42789</v>
      </c>
      <c r="D1054" s="528">
        <v>33506</v>
      </c>
      <c r="E1054" s="528">
        <v>39118</v>
      </c>
      <c r="F1054" s="528">
        <v>21392</v>
      </c>
    </row>
    <row r="1055" spans="1:6">
      <c r="A1055" s="527" t="s">
        <v>3715</v>
      </c>
      <c r="B1055" s="528">
        <v>2011</v>
      </c>
      <c r="C1055" s="528">
        <v>7160</v>
      </c>
      <c r="D1055" s="528">
        <v>0</v>
      </c>
      <c r="E1055" s="528">
        <v>133293</v>
      </c>
      <c r="F1055" s="528">
        <v>6958</v>
      </c>
    </row>
    <row r="1056" spans="1:6">
      <c r="A1056" s="527" t="s">
        <v>3716</v>
      </c>
      <c r="B1056" s="528">
        <v>2011</v>
      </c>
      <c r="C1056" s="528">
        <v>2571</v>
      </c>
      <c r="D1056" s="528">
        <v>4666</v>
      </c>
      <c r="E1056" s="528">
        <v>53439</v>
      </c>
      <c r="F1056" s="528">
        <v>10700</v>
      </c>
    </row>
    <row r="1057" spans="1:6">
      <c r="A1057" s="527" t="s">
        <v>3717</v>
      </c>
      <c r="B1057" s="528">
        <v>2011</v>
      </c>
      <c r="C1057" s="528">
        <v>39932</v>
      </c>
      <c r="D1057" s="528">
        <v>19291</v>
      </c>
      <c r="E1057" s="528">
        <v>15036</v>
      </c>
      <c r="F1057" s="528">
        <v>14801</v>
      </c>
    </row>
    <row r="1058" spans="1:6">
      <c r="A1058" s="527" t="s">
        <v>3718</v>
      </c>
      <c r="B1058" s="528">
        <v>2011</v>
      </c>
      <c r="C1058" s="528">
        <v>11175</v>
      </c>
      <c r="D1058" s="528">
        <v>9427</v>
      </c>
      <c r="E1058" s="528">
        <v>12300</v>
      </c>
      <c r="F1058" s="528">
        <v>18864</v>
      </c>
    </row>
    <row r="1059" spans="1:6">
      <c r="A1059" s="527" t="s">
        <v>3719</v>
      </c>
      <c r="B1059" s="528">
        <v>2011</v>
      </c>
      <c r="C1059" s="528">
        <v>56909</v>
      </c>
      <c r="D1059" s="528">
        <v>34322</v>
      </c>
      <c r="E1059" s="528">
        <v>87621</v>
      </c>
      <c r="F1059" s="528">
        <v>21311</v>
      </c>
    </row>
    <row r="1060" spans="1:6">
      <c r="A1060" s="527" t="s">
        <v>3720</v>
      </c>
      <c r="B1060" s="528">
        <v>2011</v>
      </c>
      <c r="C1060" s="528">
        <v>10622</v>
      </c>
      <c r="D1060" s="528">
        <v>471645</v>
      </c>
      <c r="E1060" s="528">
        <v>2603</v>
      </c>
      <c r="F1060" s="528">
        <v>13925</v>
      </c>
    </row>
    <row r="1061" spans="1:6">
      <c r="A1061" s="527" t="s">
        <v>3721</v>
      </c>
      <c r="B1061" s="528">
        <v>2011</v>
      </c>
      <c r="C1061" s="528">
        <v>20492</v>
      </c>
      <c r="D1061" s="528">
        <v>32190</v>
      </c>
      <c r="E1061" s="528">
        <v>26680</v>
      </c>
      <c r="F1061" s="528">
        <v>15560</v>
      </c>
    </row>
    <row r="1062" spans="1:6">
      <c r="A1062" s="527" t="s">
        <v>3722</v>
      </c>
      <c r="B1062" s="528">
        <v>2011</v>
      </c>
      <c r="C1062" s="528">
        <v>2738</v>
      </c>
      <c r="D1062" s="528">
        <v>209</v>
      </c>
      <c r="E1062" s="528">
        <v>10121</v>
      </c>
      <c r="F1062" s="528">
        <v>3284</v>
      </c>
    </row>
    <row r="1063" spans="1:6">
      <c r="A1063" s="527" t="s">
        <v>3723</v>
      </c>
      <c r="B1063" s="528">
        <v>2011</v>
      </c>
      <c r="C1063" s="528">
        <v>150</v>
      </c>
      <c r="D1063" s="528">
        <v>119</v>
      </c>
      <c r="E1063" s="528">
        <v>87</v>
      </c>
      <c r="F1063" s="528">
        <v>14410</v>
      </c>
    </row>
    <row r="1064" spans="1:6">
      <c r="A1064" s="527" t="s">
        <v>3724</v>
      </c>
      <c r="B1064" s="528">
        <v>2011</v>
      </c>
      <c r="C1064" s="528">
        <v>2013</v>
      </c>
      <c r="D1064" s="528">
        <v>2789</v>
      </c>
      <c r="E1064" s="528">
        <v>84322</v>
      </c>
      <c r="F1064" s="528">
        <v>6400</v>
      </c>
    </row>
    <row r="1065" spans="1:6">
      <c r="A1065" s="527" t="s">
        <v>3725</v>
      </c>
      <c r="B1065" s="528">
        <v>2011</v>
      </c>
      <c r="C1065" s="528">
        <v>6767</v>
      </c>
      <c r="D1065" s="528">
        <v>8256</v>
      </c>
      <c r="E1065" s="528">
        <v>7258</v>
      </c>
      <c r="F1065" s="528">
        <v>20225</v>
      </c>
    </row>
    <row r="1066" spans="1:6">
      <c r="A1066" s="527" t="s">
        <v>3726</v>
      </c>
      <c r="B1066" s="528">
        <v>2011</v>
      </c>
      <c r="C1066" s="528">
        <v>4536</v>
      </c>
      <c r="D1066" s="528">
        <v>6820</v>
      </c>
      <c r="E1066" s="528">
        <v>16057</v>
      </c>
      <c r="F1066" s="528">
        <v>10115</v>
      </c>
    </row>
    <row r="1067" spans="1:6">
      <c r="A1067" s="527" t="s">
        <v>3727</v>
      </c>
      <c r="B1067" s="528">
        <v>2011</v>
      </c>
      <c r="C1067" s="528">
        <v>15210</v>
      </c>
      <c r="D1067" s="528">
        <v>3204</v>
      </c>
      <c r="E1067" s="528">
        <v>58735</v>
      </c>
      <c r="F1067" s="528">
        <v>20097</v>
      </c>
    </row>
    <row r="1068" spans="1:6">
      <c r="A1068" s="527" t="s">
        <v>3728</v>
      </c>
      <c r="B1068" s="528">
        <v>2011</v>
      </c>
      <c r="C1068" s="528">
        <v>24233</v>
      </c>
      <c r="D1068" s="528">
        <v>18138</v>
      </c>
      <c r="E1068" s="528">
        <v>11136</v>
      </c>
      <c r="F1068" s="528">
        <v>20186</v>
      </c>
    </row>
    <row r="1069" spans="1:6">
      <c r="A1069" s="527" t="s">
        <v>3729</v>
      </c>
      <c r="B1069" s="528">
        <v>2011</v>
      </c>
      <c r="C1069" s="528">
        <v>3542</v>
      </c>
      <c r="D1069" s="528">
        <v>622</v>
      </c>
      <c r="E1069" s="528">
        <v>324309</v>
      </c>
      <c r="F1069" s="528">
        <v>3200</v>
      </c>
    </row>
    <row r="1070" spans="1:6">
      <c r="A1070" s="527" t="s">
        <v>3730</v>
      </c>
      <c r="B1070" s="528">
        <v>2011</v>
      </c>
      <c r="C1070" s="528">
        <v>6420</v>
      </c>
      <c r="D1070" s="528">
        <v>48731</v>
      </c>
      <c r="E1070" s="528">
        <v>2379</v>
      </c>
      <c r="F1070" s="528">
        <v>12030</v>
      </c>
    </row>
    <row r="1071" spans="1:6">
      <c r="A1071" s="527" t="s">
        <v>3731</v>
      </c>
      <c r="B1071" s="528">
        <v>2011</v>
      </c>
      <c r="C1071" s="528">
        <v>1898</v>
      </c>
      <c r="D1071" s="528">
        <v>1689</v>
      </c>
      <c r="E1071" s="528">
        <v>8500</v>
      </c>
      <c r="F1071" s="528">
        <v>9244</v>
      </c>
    </row>
    <row r="1072" spans="1:6">
      <c r="A1072" s="527" t="s">
        <v>3732</v>
      </c>
      <c r="B1072" s="528">
        <v>2011</v>
      </c>
      <c r="C1072" s="528">
        <v>33758</v>
      </c>
      <c r="D1072" s="528">
        <v>28433</v>
      </c>
      <c r="E1072" s="528">
        <v>25364</v>
      </c>
      <c r="F1072" s="528">
        <v>17699</v>
      </c>
    </row>
    <row r="1073" spans="1:6">
      <c r="A1073" s="527" t="s">
        <v>3733</v>
      </c>
      <c r="B1073" s="528">
        <v>2011</v>
      </c>
      <c r="C1073" s="528">
        <v>11138</v>
      </c>
      <c r="D1073" s="528">
        <v>9433</v>
      </c>
      <c r="E1073" s="528">
        <v>5018</v>
      </c>
      <c r="F1073" s="528">
        <v>15985</v>
      </c>
    </row>
    <row r="1074" spans="1:6">
      <c r="A1074" s="527" t="s">
        <v>3734</v>
      </c>
      <c r="B1074" s="528">
        <v>2011</v>
      </c>
      <c r="C1074" s="528">
        <v>757</v>
      </c>
      <c r="D1074" s="528">
        <v>0</v>
      </c>
      <c r="E1074" s="528">
        <v>11888</v>
      </c>
      <c r="F1074" s="528">
        <v>5000</v>
      </c>
    </row>
    <row r="1075" spans="1:6">
      <c r="A1075" s="527" t="s">
        <v>3735</v>
      </c>
      <c r="B1075" s="528">
        <v>2011</v>
      </c>
      <c r="C1075" s="528">
        <v>9420</v>
      </c>
      <c r="D1075" s="528">
        <v>9664</v>
      </c>
      <c r="E1075" s="528">
        <v>11832</v>
      </c>
      <c r="F1075" s="528">
        <v>14095</v>
      </c>
    </row>
    <row r="1076" spans="1:6">
      <c r="A1076" s="527" t="s">
        <v>3736</v>
      </c>
      <c r="B1076" s="528">
        <v>2011</v>
      </c>
      <c r="C1076" s="528">
        <v>729</v>
      </c>
      <c r="D1076" s="528">
        <v>1588</v>
      </c>
      <c r="E1076" s="528">
        <v>593</v>
      </c>
      <c r="F1076" s="528">
        <v>13477</v>
      </c>
    </row>
    <row r="1077" spans="1:6">
      <c r="A1077" s="527" t="s">
        <v>3737</v>
      </c>
      <c r="B1077" s="528">
        <v>2011</v>
      </c>
      <c r="C1077" s="528">
        <v>13979</v>
      </c>
      <c r="D1077" s="528">
        <v>8525</v>
      </c>
      <c r="E1077" s="528">
        <v>2148</v>
      </c>
      <c r="F1077" s="528">
        <v>15560</v>
      </c>
    </row>
    <row r="1078" spans="1:6">
      <c r="A1078" s="527" t="s">
        <v>3738</v>
      </c>
      <c r="B1078" s="528">
        <v>2011</v>
      </c>
      <c r="C1078" s="528">
        <v>22762</v>
      </c>
      <c r="D1078" s="528">
        <v>5230</v>
      </c>
      <c r="E1078" s="528">
        <v>198685</v>
      </c>
      <c r="F1078" s="528">
        <v>14822</v>
      </c>
    </row>
    <row r="1079" spans="1:6">
      <c r="A1079" s="527" t="s">
        <v>3739</v>
      </c>
      <c r="B1079" s="528">
        <v>2011</v>
      </c>
      <c r="C1079" s="528">
        <v>21196</v>
      </c>
      <c r="D1079" s="528">
        <v>14167</v>
      </c>
      <c r="E1079" s="528">
        <v>10607</v>
      </c>
      <c r="F1079" s="528">
        <v>20012</v>
      </c>
    </row>
    <row r="1080" spans="1:6">
      <c r="A1080" s="527" t="s">
        <v>3740</v>
      </c>
      <c r="B1080" s="528">
        <v>2011</v>
      </c>
      <c r="C1080" s="528">
        <v>25908</v>
      </c>
      <c r="D1080" s="528">
        <v>14318</v>
      </c>
      <c r="E1080" s="528">
        <v>49293</v>
      </c>
      <c r="F1080" s="528">
        <v>20323</v>
      </c>
    </row>
    <row r="1081" spans="1:6">
      <c r="A1081" s="527" t="s">
        <v>3741</v>
      </c>
      <c r="B1081" s="528">
        <v>2011</v>
      </c>
      <c r="C1081" s="528">
        <v>2171</v>
      </c>
      <c r="D1081" s="528">
        <v>21537</v>
      </c>
      <c r="E1081" s="528">
        <v>55797</v>
      </c>
      <c r="F1081" s="528">
        <v>12730</v>
      </c>
    </row>
    <row r="1082" spans="1:6">
      <c r="A1082" s="527" t="s">
        <v>3742</v>
      </c>
      <c r="B1082" s="528">
        <v>2011</v>
      </c>
      <c r="C1082" s="528">
        <v>4544</v>
      </c>
      <c r="D1082" s="528">
        <v>5033</v>
      </c>
      <c r="E1082" s="528">
        <v>27806</v>
      </c>
      <c r="F1082" s="528">
        <v>9816</v>
      </c>
    </row>
    <row r="1083" spans="1:6">
      <c r="A1083" s="527" t="s">
        <v>3743</v>
      </c>
      <c r="B1083" s="528">
        <v>2011</v>
      </c>
      <c r="C1083" s="528">
        <v>6143</v>
      </c>
      <c r="D1083" s="528">
        <v>16676</v>
      </c>
      <c r="E1083" s="528">
        <v>1525</v>
      </c>
      <c r="F1083" s="528">
        <v>13640</v>
      </c>
    </row>
    <row r="1084" spans="1:6">
      <c r="A1084" s="527" t="s">
        <v>3744</v>
      </c>
      <c r="B1084" s="528">
        <v>2011</v>
      </c>
      <c r="C1084" s="528">
        <v>0</v>
      </c>
      <c r="D1084" s="528">
        <v>9093</v>
      </c>
      <c r="E1084" s="528">
        <v>0</v>
      </c>
      <c r="F1084" s="528">
        <v>1676</v>
      </c>
    </row>
    <row r="1085" spans="1:6">
      <c r="A1085" s="527" t="s">
        <v>3745</v>
      </c>
      <c r="B1085" s="528">
        <v>2011</v>
      </c>
      <c r="C1085" s="528">
        <v>86739</v>
      </c>
      <c r="D1085" s="528">
        <v>52539</v>
      </c>
      <c r="E1085" s="528">
        <v>6374</v>
      </c>
      <c r="F1085" s="528">
        <v>14767</v>
      </c>
    </row>
    <row r="1086" spans="1:6">
      <c r="A1086" s="527" t="s">
        <v>3746</v>
      </c>
      <c r="B1086" s="528">
        <v>2011</v>
      </c>
      <c r="C1086" s="528">
        <v>16888</v>
      </c>
      <c r="D1086" s="528">
        <v>3962</v>
      </c>
      <c r="E1086" s="528">
        <v>11921</v>
      </c>
      <c r="F1086" s="528">
        <v>11715</v>
      </c>
    </row>
    <row r="1087" spans="1:6">
      <c r="A1087" s="527" t="s">
        <v>3747</v>
      </c>
      <c r="B1087" s="528">
        <v>2011</v>
      </c>
      <c r="C1087" s="528">
        <v>30394</v>
      </c>
      <c r="D1087" s="528">
        <v>17361</v>
      </c>
      <c r="E1087" s="528">
        <v>54425</v>
      </c>
      <c r="F1087" s="528">
        <v>14498</v>
      </c>
    </row>
    <row r="1088" spans="1:6">
      <c r="A1088" s="527" t="s">
        <v>3748</v>
      </c>
      <c r="B1088" s="528">
        <v>2011</v>
      </c>
      <c r="C1088" s="528">
        <v>2785</v>
      </c>
      <c r="D1088" s="528">
        <v>10541</v>
      </c>
      <c r="E1088" s="528">
        <v>7857</v>
      </c>
      <c r="F1088" s="528">
        <v>15145</v>
      </c>
    </row>
    <row r="1089" spans="1:6">
      <c r="A1089" s="527" t="s">
        <v>3749</v>
      </c>
      <c r="B1089" s="528">
        <v>2011</v>
      </c>
      <c r="C1089" s="528">
        <v>23283</v>
      </c>
      <c r="D1089" s="528">
        <v>33379</v>
      </c>
      <c r="E1089" s="528">
        <v>32073</v>
      </c>
      <c r="F1089" s="528">
        <v>19962</v>
      </c>
    </row>
    <row r="1090" spans="1:6">
      <c r="A1090" s="527" t="s">
        <v>3750</v>
      </c>
      <c r="B1090" s="528">
        <v>2011</v>
      </c>
      <c r="C1090" s="528">
        <v>1376</v>
      </c>
      <c r="D1090" s="528">
        <v>1710</v>
      </c>
      <c r="E1090" s="528">
        <v>76442</v>
      </c>
      <c r="F1090" s="528">
        <v>4192</v>
      </c>
    </row>
    <row r="1091" spans="1:6">
      <c r="A1091" s="527" t="s">
        <v>3751</v>
      </c>
      <c r="B1091" s="528">
        <v>2011</v>
      </c>
      <c r="C1091" s="528">
        <v>1414</v>
      </c>
      <c r="D1091" s="528">
        <v>1360</v>
      </c>
      <c r="E1091" s="528">
        <v>10115</v>
      </c>
      <c r="F1091" s="528">
        <v>7516</v>
      </c>
    </row>
    <row r="1092" spans="1:6">
      <c r="A1092" s="527" t="s">
        <v>3752</v>
      </c>
      <c r="B1092" s="528">
        <v>2011</v>
      </c>
      <c r="C1092" s="528">
        <v>17810</v>
      </c>
      <c r="D1092" s="528">
        <v>20690</v>
      </c>
      <c r="E1092" s="528">
        <v>19703</v>
      </c>
      <c r="F1092" s="528">
        <v>18396</v>
      </c>
    </row>
    <row r="1093" spans="1:6">
      <c r="A1093" s="527" t="s">
        <v>3753</v>
      </c>
      <c r="B1093" s="528">
        <v>2011</v>
      </c>
      <c r="C1093" s="528">
        <v>127214</v>
      </c>
      <c r="D1093" s="528">
        <v>204529</v>
      </c>
      <c r="E1093" s="528">
        <v>16641</v>
      </c>
      <c r="F1093" s="528">
        <v>20300</v>
      </c>
    </row>
    <row r="1094" spans="1:6">
      <c r="A1094" s="527" t="s">
        <v>3754</v>
      </c>
      <c r="B1094" s="528">
        <v>2011</v>
      </c>
      <c r="C1094" s="528">
        <v>18292</v>
      </c>
      <c r="D1094" s="528">
        <v>18864</v>
      </c>
      <c r="E1094" s="528">
        <v>5800</v>
      </c>
      <c r="F1094" s="528">
        <v>20615</v>
      </c>
    </row>
    <row r="1095" spans="1:6">
      <c r="A1095" s="527" t="s">
        <v>3755</v>
      </c>
      <c r="B1095" s="528">
        <v>2011</v>
      </c>
      <c r="C1095" s="528">
        <v>1441</v>
      </c>
      <c r="D1095" s="528">
        <v>6974</v>
      </c>
      <c r="E1095" s="528">
        <v>25714</v>
      </c>
      <c r="F1095" s="528">
        <v>11164</v>
      </c>
    </row>
    <row r="1096" spans="1:6">
      <c r="A1096" s="527" t="s">
        <v>3756</v>
      </c>
      <c r="B1096" s="528">
        <v>2011</v>
      </c>
      <c r="C1096" s="528">
        <v>6428</v>
      </c>
      <c r="D1096" s="528">
        <v>2592</v>
      </c>
      <c r="E1096" s="528">
        <v>144389</v>
      </c>
      <c r="F1096" s="528">
        <v>9800</v>
      </c>
    </row>
    <row r="1097" spans="1:6">
      <c r="A1097" s="527" t="s">
        <v>3757</v>
      </c>
      <c r="B1097" s="528">
        <v>2011</v>
      </c>
      <c r="C1097" s="528">
        <v>19142</v>
      </c>
      <c r="D1097" s="528">
        <v>17968</v>
      </c>
      <c r="E1097" s="528">
        <v>7764</v>
      </c>
      <c r="F1097" s="528">
        <v>21490</v>
      </c>
    </row>
    <row r="1098" spans="1:6">
      <c r="A1098" s="527" t="s">
        <v>3758</v>
      </c>
      <c r="B1098" s="528">
        <v>2011</v>
      </c>
      <c r="C1098" s="528">
        <v>6398</v>
      </c>
      <c r="D1098" s="528">
        <v>4696</v>
      </c>
      <c r="E1098" s="528">
        <v>9296</v>
      </c>
      <c r="F1098" s="528">
        <v>9171</v>
      </c>
    </row>
    <row r="1099" spans="1:6">
      <c r="A1099" s="527" t="s">
        <v>3759</v>
      </c>
      <c r="B1099" s="528">
        <v>2011</v>
      </c>
      <c r="C1099" s="528">
        <v>10675</v>
      </c>
      <c r="D1099" s="528">
        <v>5502</v>
      </c>
      <c r="E1099" s="528">
        <v>43105</v>
      </c>
      <c r="F1099" s="528">
        <v>14245</v>
      </c>
    </row>
    <row r="1100" spans="1:6">
      <c r="A1100" s="527" t="s">
        <v>3760</v>
      </c>
      <c r="B1100" s="528">
        <v>2011</v>
      </c>
      <c r="C1100" s="528">
        <v>3556</v>
      </c>
      <c r="D1100" s="528">
        <v>2861</v>
      </c>
      <c r="E1100" s="528">
        <v>18045</v>
      </c>
      <c r="F1100" s="528">
        <v>8470</v>
      </c>
    </row>
    <row r="1101" spans="1:6">
      <c r="A1101" s="527" t="s">
        <v>3761</v>
      </c>
      <c r="B1101" s="528">
        <v>2011</v>
      </c>
      <c r="C1101" s="528">
        <v>23127</v>
      </c>
      <c r="D1101" s="528">
        <v>18407</v>
      </c>
      <c r="E1101" s="528">
        <v>27045</v>
      </c>
      <c r="F1101" s="528">
        <v>20626</v>
      </c>
    </row>
    <row r="1102" spans="1:6">
      <c r="A1102" s="527" t="s">
        <v>3762</v>
      </c>
      <c r="B1102" s="528">
        <v>2011</v>
      </c>
      <c r="C1102" s="528">
        <v>11526</v>
      </c>
      <c r="D1102" s="528">
        <v>280</v>
      </c>
      <c r="E1102" s="528">
        <v>9440</v>
      </c>
      <c r="F1102" s="528">
        <v>21093</v>
      </c>
    </row>
    <row r="1103" spans="1:6">
      <c r="A1103" s="527" t="s">
        <v>3763</v>
      </c>
      <c r="B1103" s="528">
        <v>2011</v>
      </c>
      <c r="C1103" s="528">
        <v>5274</v>
      </c>
      <c r="D1103" s="528">
        <v>6053</v>
      </c>
      <c r="E1103" s="528">
        <v>5012</v>
      </c>
      <c r="F1103" s="528">
        <v>16064</v>
      </c>
    </row>
    <row r="1104" spans="1:6">
      <c r="A1104" s="527" t="s">
        <v>3764</v>
      </c>
      <c r="B1104" s="528">
        <v>2011</v>
      </c>
      <c r="C1104" s="528">
        <v>24199</v>
      </c>
      <c r="D1104" s="528">
        <v>25901</v>
      </c>
      <c r="E1104" s="528">
        <v>4871</v>
      </c>
      <c r="F1104" s="528">
        <v>20986</v>
      </c>
    </row>
    <row r="1105" spans="1:6">
      <c r="A1105" s="527" t="s">
        <v>3765</v>
      </c>
      <c r="B1105" s="528">
        <v>2011</v>
      </c>
      <c r="C1105" s="528">
        <v>60055</v>
      </c>
      <c r="D1105" s="528">
        <v>78666</v>
      </c>
      <c r="E1105" s="528">
        <v>33881</v>
      </c>
      <c r="F1105" s="528">
        <v>20690</v>
      </c>
    </row>
    <row r="1106" spans="1:6">
      <c r="A1106" s="527" t="s">
        <v>3766</v>
      </c>
      <c r="B1106" s="528">
        <v>2011</v>
      </c>
      <c r="C1106" s="528">
        <v>33219</v>
      </c>
      <c r="D1106" s="528">
        <v>17910</v>
      </c>
      <c r="E1106" s="528">
        <v>13301</v>
      </c>
      <c r="F1106" s="528">
        <v>14972</v>
      </c>
    </row>
    <row r="1107" spans="1:6">
      <c r="A1107" s="527" t="s">
        <v>3767</v>
      </c>
      <c r="B1107" s="528">
        <v>2011</v>
      </c>
      <c r="C1107" s="528">
        <v>106360</v>
      </c>
      <c r="D1107" s="528">
        <v>68223</v>
      </c>
      <c r="E1107" s="528">
        <v>4720</v>
      </c>
      <c r="F1107" s="528">
        <v>19747</v>
      </c>
    </row>
    <row r="1108" spans="1:6">
      <c r="A1108" s="527" t="s">
        <v>3768</v>
      </c>
      <c r="B1108" s="528">
        <v>2011</v>
      </c>
      <c r="C1108" s="528">
        <v>4355</v>
      </c>
      <c r="D1108" s="528">
        <v>0</v>
      </c>
      <c r="E1108" s="528">
        <v>6683</v>
      </c>
      <c r="F1108" s="528">
        <v>3486</v>
      </c>
    </row>
    <row r="1109" spans="1:6">
      <c r="A1109" s="527" t="s">
        <v>3769</v>
      </c>
      <c r="B1109" s="528">
        <v>2011</v>
      </c>
      <c r="C1109" s="528">
        <v>42948</v>
      </c>
      <c r="D1109" s="528">
        <v>36882</v>
      </c>
      <c r="E1109" s="528">
        <v>8344</v>
      </c>
      <c r="F1109" s="528">
        <v>18972</v>
      </c>
    </row>
    <row r="1110" spans="1:6">
      <c r="A1110" s="527" t="s">
        <v>3770</v>
      </c>
      <c r="B1110" s="528">
        <v>2011</v>
      </c>
      <c r="C1110" s="528">
        <v>5887</v>
      </c>
      <c r="D1110" s="528">
        <v>12179</v>
      </c>
      <c r="E1110" s="528">
        <v>100912</v>
      </c>
      <c r="F1110" s="528">
        <v>8401</v>
      </c>
    </row>
    <row r="1111" spans="1:6">
      <c r="A1111" s="527" t="s">
        <v>3771</v>
      </c>
      <c r="B1111" s="528">
        <v>2011</v>
      </c>
      <c r="C1111" s="528">
        <v>4750</v>
      </c>
      <c r="D1111" s="528">
        <v>18326</v>
      </c>
      <c r="E1111" s="528">
        <v>90</v>
      </c>
      <c r="F1111" s="528">
        <v>13346</v>
      </c>
    </row>
    <row r="1112" spans="1:6">
      <c r="A1112" s="527" t="s">
        <v>3772</v>
      </c>
      <c r="B1112" s="528">
        <v>2011</v>
      </c>
      <c r="C1112" s="528">
        <v>31003</v>
      </c>
      <c r="D1112" s="528">
        <v>18069</v>
      </c>
      <c r="E1112" s="528">
        <v>5040</v>
      </c>
      <c r="F1112" s="528">
        <v>20511</v>
      </c>
    </row>
    <row r="1113" spans="1:6">
      <c r="A1113" s="527" t="s">
        <v>3773</v>
      </c>
      <c r="B1113" s="528">
        <v>2011</v>
      </c>
      <c r="C1113" s="528">
        <v>67452</v>
      </c>
      <c r="D1113" s="528">
        <v>74692</v>
      </c>
      <c r="E1113" s="528">
        <v>2582</v>
      </c>
      <c r="F1113" s="528">
        <v>21553</v>
      </c>
    </row>
    <row r="1114" spans="1:6">
      <c r="A1114" s="527" t="s">
        <v>3774</v>
      </c>
      <c r="B1114" s="528">
        <v>2011</v>
      </c>
      <c r="C1114" s="528">
        <v>16725</v>
      </c>
      <c r="D1114" s="528">
        <v>16967</v>
      </c>
      <c r="E1114" s="528">
        <v>2773</v>
      </c>
      <c r="F1114" s="528">
        <v>19794</v>
      </c>
    </row>
    <row r="1115" spans="1:6">
      <c r="A1115" s="527" t="s">
        <v>3775</v>
      </c>
      <c r="B1115" s="528">
        <v>2011</v>
      </c>
      <c r="C1115" s="528">
        <v>210</v>
      </c>
      <c r="D1115" s="528">
        <v>4765</v>
      </c>
      <c r="E1115" s="528">
        <v>819</v>
      </c>
      <c r="F1115" s="528">
        <v>6025</v>
      </c>
    </row>
    <row r="1116" spans="1:6">
      <c r="A1116" s="527" t="s">
        <v>3776</v>
      </c>
      <c r="B1116" s="528">
        <v>2011</v>
      </c>
      <c r="C1116" s="528">
        <v>27683</v>
      </c>
      <c r="D1116" s="528">
        <v>24349</v>
      </c>
      <c r="E1116" s="528">
        <v>51449</v>
      </c>
      <c r="F1116" s="528">
        <v>20300</v>
      </c>
    </row>
    <row r="1117" spans="1:6">
      <c r="A1117" s="527" t="s">
        <v>3777</v>
      </c>
      <c r="B1117" s="528">
        <v>2011</v>
      </c>
      <c r="C1117" s="528">
        <v>44938</v>
      </c>
      <c r="D1117" s="528">
        <v>36804</v>
      </c>
      <c r="E1117" s="528">
        <v>16161</v>
      </c>
      <c r="F1117" s="528">
        <v>20050</v>
      </c>
    </row>
    <row r="1118" spans="1:6">
      <c r="A1118" s="527" t="s">
        <v>3778</v>
      </c>
      <c r="B1118" s="528">
        <v>2011</v>
      </c>
      <c r="C1118" s="528">
        <v>57378</v>
      </c>
      <c r="D1118" s="528">
        <v>14771</v>
      </c>
      <c r="E1118" s="528">
        <v>108426</v>
      </c>
      <c r="F1118" s="528">
        <v>15733</v>
      </c>
    </row>
    <row r="1119" spans="1:6">
      <c r="A1119" s="527" t="s">
        <v>3779</v>
      </c>
      <c r="B1119" s="528">
        <v>2011</v>
      </c>
      <c r="C1119" s="528">
        <v>2663</v>
      </c>
      <c r="D1119" s="528">
        <v>1668</v>
      </c>
      <c r="E1119" s="528">
        <v>44144</v>
      </c>
      <c r="F1119" s="528">
        <v>15320</v>
      </c>
    </row>
    <row r="1120" spans="1:6">
      <c r="A1120" s="527" t="s">
        <v>3780</v>
      </c>
      <c r="B1120" s="528">
        <v>2011</v>
      </c>
      <c r="C1120" s="528">
        <v>345</v>
      </c>
      <c r="D1120" s="528">
        <v>12206</v>
      </c>
      <c r="E1120" s="528">
        <v>728</v>
      </c>
      <c r="F1120" s="528">
        <v>6150</v>
      </c>
    </row>
    <row r="1121" spans="1:6">
      <c r="A1121" s="527" t="s">
        <v>3781</v>
      </c>
      <c r="B1121" s="528">
        <v>2011</v>
      </c>
      <c r="C1121" s="528">
        <v>3588</v>
      </c>
      <c r="D1121" s="528">
        <v>5344</v>
      </c>
      <c r="E1121" s="528">
        <v>28923</v>
      </c>
      <c r="F1121" s="528">
        <v>15101</v>
      </c>
    </row>
    <row r="1122" spans="1:6">
      <c r="A1122" s="527" t="s">
        <v>3782</v>
      </c>
      <c r="B1122" s="528">
        <v>2011</v>
      </c>
      <c r="C1122" s="528">
        <v>753</v>
      </c>
      <c r="D1122" s="528">
        <v>550</v>
      </c>
      <c r="E1122" s="528">
        <v>2808</v>
      </c>
      <c r="F1122" s="528">
        <v>13960</v>
      </c>
    </row>
    <row r="1123" spans="1:6">
      <c r="A1123" s="527" t="s">
        <v>3783</v>
      </c>
      <c r="B1123" s="528">
        <v>2011</v>
      </c>
      <c r="C1123" s="528">
        <v>12</v>
      </c>
      <c r="D1123" s="528">
        <v>0</v>
      </c>
      <c r="E1123" s="528">
        <v>9</v>
      </c>
      <c r="F1123" s="528">
        <v>8361</v>
      </c>
    </row>
    <row r="1124" spans="1:6">
      <c r="A1124" s="527" t="s">
        <v>3784</v>
      </c>
      <c r="B1124" s="528">
        <v>2011</v>
      </c>
      <c r="C1124" s="528">
        <v>0</v>
      </c>
      <c r="D1124" s="528">
        <v>13904</v>
      </c>
      <c r="E1124" s="528">
        <v>0</v>
      </c>
      <c r="F1124" s="528">
        <v>1600</v>
      </c>
    </row>
    <row r="1125" spans="1:6">
      <c r="A1125" s="527" t="s">
        <v>3785</v>
      </c>
      <c r="B1125" s="528">
        <v>2011</v>
      </c>
      <c r="C1125" s="528">
        <v>1590</v>
      </c>
      <c r="D1125" s="528">
        <v>1860</v>
      </c>
      <c r="E1125" s="528">
        <v>10629</v>
      </c>
      <c r="F1125" s="528">
        <v>5755</v>
      </c>
    </row>
    <row r="1126" spans="1:6">
      <c r="A1126" s="527" t="s">
        <v>3786</v>
      </c>
      <c r="B1126" s="528">
        <v>2011</v>
      </c>
      <c r="C1126" s="528">
        <v>1499</v>
      </c>
      <c r="D1126" s="528">
        <v>0</v>
      </c>
      <c r="E1126" s="528">
        <v>1303</v>
      </c>
      <c r="F1126" s="528">
        <v>3416</v>
      </c>
    </row>
    <row r="1127" spans="1:6">
      <c r="A1127" s="527" t="s">
        <v>3787</v>
      </c>
      <c r="B1127" s="528">
        <v>2011</v>
      </c>
      <c r="C1127" s="528">
        <v>82893</v>
      </c>
      <c r="D1127" s="528">
        <v>42197</v>
      </c>
      <c r="E1127" s="528">
        <v>9704</v>
      </c>
      <c r="F1127" s="528">
        <v>20295</v>
      </c>
    </row>
    <row r="1128" spans="1:6">
      <c r="A1128" s="527" t="s">
        <v>3788</v>
      </c>
      <c r="B1128" s="528">
        <v>2011</v>
      </c>
      <c r="C1128" s="528">
        <v>12132</v>
      </c>
      <c r="D1128" s="528">
        <v>22183</v>
      </c>
      <c r="E1128" s="528">
        <v>59265</v>
      </c>
      <c r="F1128" s="528">
        <v>14893</v>
      </c>
    </row>
    <row r="1129" spans="1:6">
      <c r="A1129" s="527" t="s">
        <v>3789</v>
      </c>
      <c r="B1129" s="528">
        <v>2011</v>
      </c>
      <c r="C1129" s="528">
        <v>12963</v>
      </c>
      <c r="D1129" s="528">
        <v>15415</v>
      </c>
      <c r="E1129" s="528">
        <v>2600</v>
      </c>
      <c r="F1129" s="528">
        <v>20513</v>
      </c>
    </row>
    <row r="1130" spans="1:6">
      <c r="A1130" s="527" t="s">
        <v>3790</v>
      </c>
      <c r="B1130" s="528">
        <v>2011</v>
      </c>
      <c r="C1130" s="528">
        <v>2520</v>
      </c>
      <c r="D1130" s="528">
        <v>1561</v>
      </c>
      <c r="E1130" s="528">
        <v>21957</v>
      </c>
      <c r="F1130" s="528">
        <v>13890</v>
      </c>
    </row>
    <row r="1131" spans="1:6">
      <c r="A1131" s="527" t="s">
        <v>3791</v>
      </c>
      <c r="B1131" s="528">
        <v>2011</v>
      </c>
      <c r="C1131" s="528">
        <v>0</v>
      </c>
      <c r="D1131" s="528">
        <v>91</v>
      </c>
      <c r="E1131" s="528">
        <v>0</v>
      </c>
      <c r="F1131" s="528">
        <v>10090</v>
      </c>
    </row>
    <row r="1132" spans="1:6">
      <c r="A1132" s="527" t="s">
        <v>3792</v>
      </c>
      <c r="B1132" s="528">
        <v>2011</v>
      </c>
      <c r="C1132" s="528">
        <v>2302</v>
      </c>
      <c r="D1132" s="528">
        <v>0</v>
      </c>
      <c r="E1132" s="528">
        <v>4137</v>
      </c>
      <c r="F1132" s="528">
        <v>7937</v>
      </c>
    </row>
    <row r="1133" spans="1:6">
      <c r="A1133" s="527" t="s">
        <v>3793</v>
      </c>
      <c r="B1133" s="528">
        <v>2011</v>
      </c>
      <c r="C1133" s="528">
        <v>2484</v>
      </c>
      <c r="D1133" s="528">
        <v>61427</v>
      </c>
      <c r="E1133" s="528">
        <v>16047</v>
      </c>
      <c r="F1133" s="528">
        <v>9888</v>
      </c>
    </row>
    <row r="1134" spans="1:6">
      <c r="A1134" s="527" t="s">
        <v>3794</v>
      </c>
      <c r="B1134" s="528">
        <v>2011</v>
      </c>
      <c r="C1134" s="528">
        <v>87478</v>
      </c>
      <c r="D1134" s="528">
        <v>112810</v>
      </c>
      <c r="E1134" s="528">
        <v>28072</v>
      </c>
      <c r="F1134" s="528">
        <v>21133</v>
      </c>
    </row>
    <row r="1135" spans="1:6">
      <c r="A1135" s="527" t="s">
        <v>3795</v>
      </c>
      <c r="B1135" s="528">
        <v>2011</v>
      </c>
      <c r="C1135" s="528">
        <v>18504</v>
      </c>
      <c r="D1135" s="528">
        <v>6224</v>
      </c>
      <c r="E1135" s="528">
        <v>27468</v>
      </c>
      <c r="F1135" s="528">
        <v>14738</v>
      </c>
    </row>
    <row r="1136" spans="1:6">
      <c r="A1136" s="527" t="s">
        <v>3796</v>
      </c>
      <c r="B1136" s="528">
        <v>2011</v>
      </c>
      <c r="C1136" s="528">
        <v>7744</v>
      </c>
      <c r="D1136" s="528">
        <v>164</v>
      </c>
      <c r="E1136" s="528">
        <v>192789</v>
      </c>
      <c r="F1136" s="528">
        <v>4598</v>
      </c>
    </row>
    <row r="1137" spans="1:6">
      <c r="A1137" s="527" t="s">
        <v>3797</v>
      </c>
      <c r="B1137" s="528">
        <v>2011</v>
      </c>
      <c r="C1137" s="528">
        <v>588</v>
      </c>
      <c r="D1137" s="528">
        <v>3635</v>
      </c>
      <c r="E1137" s="528">
        <v>4728</v>
      </c>
      <c r="F1137" s="528">
        <v>8059</v>
      </c>
    </row>
    <row r="1138" spans="1:6">
      <c r="A1138" s="527" t="s">
        <v>3798</v>
      </c>
      <c r="B1138" s="528">
        <v>2011</v>
      </c>
      <c r="C1138" s="528">
        <v>2919</v>
      </c>
      <c r="D1138" s="528">
        <v>1518</v>
      </c>
      <c r="E1138" s="528">
        <v>19984</v>
      </c>
      <c r="F1138" s="528">
        <v>9300</v>
      </c>
    </row>
    <row r="1139" spans="1:6">
      <c r="A1139" s="527" t="s">
        <v>3799</v>
      </c>
      <c r="B1139" s="528">
        <v>2011</v>
      </c>
      <c r="C1139" s="528">
        <v>34487</v>
      </c>
      <c r="D1139" s="528">
        <v>39662</v>
      </c>
      <c r="E1139" s="528">
        <v>8928</v>
      </c>
      <c r="F1139" s="528">
        <v>20825</v>
      </c>
    </row>
    <row r="1140" spans="1:6">
      <c r="A1140" s="527" t="s">
        <v>3800</v>
      </c>
      <c r="B1140" s="528">
        <v>2011</v>
      </c>
      <c r="C1140" s="528">
        <v>52627</v>
      </c>
      <c r="D1140" s="528">
        <v>81611</v>
      </c>
      <c r="E1140" s="528">
        <v>26037</v>
      </c>
      <c r="F1140" s="528">
        <v>19080</v>
      </c>
    </row>
    <row r="1141" spans="1:6">
      <c r="A1141" s="527" t="s">
        <v>3801</v>
      </c>
      <c r="B1141" s="528">
        <v>2011</v>
      </c>
      <c r="C1141" s="528">
        <v>54404</v>
      </c>
      <c r="D1141" s="528">
        <v>30049</v>
      </c>
      <c r="E1141" s="528">
        <v>51388</v>
      </c>
      <c r="F1141" s="528">
        <v>20491</v>
      </c>
    </row>
    <row r="1142" spans="1:6">
      <c r="A1142" s="527" t="s">
        <v>3802</v>
      </c>
      <c r="B1142" s="528">
        <v>2011</v>
      </c>
      <c r="C1142" s="528">
        <v>6707</v>
      </c>
      <c r="D1142" s="528">
        <v>11020</v>
      </c>
      <c r="E1142" s="528">
        <v>16787</v>
      </c>
      <c r="F1142" s="528">
        <v>16368</v>
      </c>
    </row>
    <row r="1143" spans="1:6">
      <c r="A1143" s="527" t="s">
        <v>3803</v>
      </c>
      <c r="B1143" s="528">
        <v>2011</v>
      </c>
      <c r="C1143" s="528">
        <v>1</v>
      </c>
      <c r="D1143" s="528">
        <v>30301</v>
      </c>
      <c r="E1143" s="528">
        <v>0</v>
      </c>
      <c r="F1143" s="528">
        <v>13615</v>
      </c>
    </row>
    <row r="1144" spans="1:6">
      <c r="A1144" s="527" t="s">
        <v>3804</v>
      </c>
      <c r="B1144" s="528">
        <v>2011</v>
      </c>
      <c r="C1144" s="528">
        <v>3628</v>
      </c>
      <c r="D1144" s="528">
        <v>0</v>
      </c>
      <c r="E1144" s="528">
        <v>258879</v>
      </c>
      <c r="F1144" s="528">
        <v>6387</v>
      </c>
    </row>
    <row r="1145" spans="1:6">
      <c r="A1145" s="527" t="s">
        <v>3805</v>
      </c>
      <c r="B1145" s="528">
        <v>2011</v>
      </c>
      <c r="C1145" s="528">
        <v>255</v>
      </c>
      <c r="D1145" s="528">
        <v>0</v>
      </c>
      <c r="E1145" s="528">
        <v>14842</v>
      </c>
      <c r="F1145" s="528">
        <v>3160</v>
      </c>
    </row>
    <row r="1146" spans="1:6">
      <c r="A1146" s="527" t="s">
        <v>3806</v>
      </c>
      <c r="B1146" s="528">
        <v>2011</v>
      </c>
      <c r="C1146" s="528">
        <v>115338</v>
      </c>
      <c r="D1146" s="528">
        <v>139931</v>
      </c>
      <c r="E1146" s="528">
        <v>38357</v>
      </c>
      <c r="F1146" s="528">
        <v>19109</v>
      </c>
    </row>
    <row r="1147" spans="1:6">
      <c r="A1147" s="527" t="s">
        <v>3807</v>
      </c>
      <c r="B1147" s="528">
        <v>2011</v>
      </c>
      <c r="C1147" s="528">
        <v>54934</v>
      </c>
      <c r="D1147" s="528">
        <v>40621</v>
      </c>
      <c r="E1147" s="528">
        <v>8431</v>
      </c>
      <c r="F1147" s="528">
        <v>20414</v>
      </c>
    </row>
    <row r="1148" spans="1:6">
      <c r="A1148" s="527" t="s">
        <v>3808</v>
      </c>
      <c r="B1148" s="528">
        <v>2011</v>
      </c>
      <c r="C1148" s="528">
        <v>2118</v>
      </c>
      <c r="D1148" s="528">
        <v>487</v>
      </c>
      <c r="E1148" s="528">
        <v>1339</v>
      </c>
      <c r="F1148" s="528">
        <v>3500</v>
      </c>
    </row>
    <row r="1149" spans="1:6">
      <c r="A1149" s="527" t="s">
        <v>3809</v>
      </c>
      <c r="B1149" s="528">
        <v>2011</v>
      </c>
      <c r="C1149" s="528">
        <v>1832</v>
      </c>
      <c r="D1149" s="528">
        <v>8853</v>
      </c>
      <c r="E1149" s="528">
        <v>5170</v>
      </c>
      <c r="F1149" s="528">
        <v>9970</v>
      </c>
    </row>
    <row r="1150" spans="1:6">
      <c r="A1150" s="527" t="s">
        <v>3810</v>
      </c>
      <c r="B1150" s="528">
        <v>2011</v>
      </c>
      <c r="C1150" s="528">
        <v>2192</v>
      </c>
      <c r="D1150" s="528">
        <v>0</v>
      </c>
      <c r="E1150" s="528">
        <v>15220</v>
      </c>
      <c r="F1150" s="528">
        <v>4200</v>
      </c>
    </row>
    <row r="1151" spans="1:6">
      <c r="A1151" s="527" t="s">
        <v>3811</v>
      </c>
      <c r="B1151" s="528">
        <v>2011</v>
      </c>
      <c r="C1151" s="528">
        <v>3933</v>
      </c>
      <c r="D1151" s="528">
        <v>2073</v>
      </c>
      <c r="E1151" s="528">
        <v>6262</v>
      </c>
      <c r="F1151" s="528">
        <v>9610</v>
      </c>
    </row>
    <row r="1152" spans="1:6">
      <c r="A1152" s="527" t="s">
        <v>3812</v>
      </c>
      <c r="B1152" s="528">
        <v>2011</v>
      </c>
      <c r="C1152" s="528">
        <v>9569</v>
      </c>
      <c r="D1152" s="528">
        <v>6960</v>
      </c>
      <c r="E1152" s="528">
        <v>5438</v>
      </c>
      <c r="F1152" s="528">
        <v>15205</v>
      </c>
    </row>
    <row r="1153" spans="1:6">
      <c r="A1153" s="527" t="s">
        <v>3813</v>
      </c>
      <c r="B1153" s="528">
        <v>2011</v>
      </c>
      <c r="C1153" s="528">
        <v>20575</v>
      </c>
      <c r="D1153" s="528">
        <v>5201</v>
      </c>
      <c r="E1153" s="528">
        <v>51738</v>
      </c>
      <c r="F1153" s="528">
        <v>14870</v>
      </c>
    </row>
    <row r="1154" spans="1:6">
      <c r="A1154" s="527" t="s">
        <v>3814</v>
      </c>
      <c r="B1154" s="528">
        <v>2011</v>
      </c>
      <c r="C1154" s="528">
        <v>436</v>
      </c>
      <c r="D1154" s="528">
        <v>3483</v>
      </c>
      <c r="E1154" s="528">
        <v>508</v>
      </c>
      <c r="F1154" s="528">
        <v>5845</v>
      </c>
    </row>
    <row r="1155" spans="1:6">
      <c r="A1155" s="527" t="s">
        <v>3815</v>
      </c>
      <c r="B1155" s="528">
        <v>2011</v>
      </c>
      <c r="C1155" s="528">
        <v>8856</v>
      </c>
      <c r="D1155" s="528">
        <v>2761</v>
      </c>
      <c r="E1155" s="528">
        <v>29392</v>
      </c>
      <c r="F1155" s="528">
        <v>11600</v>
      </c>
    </row>
    <row r="1156" spans="1:6">
      <c r="A1156" s="527" t="s">
        <v>3816</v>
      </c>
      <c r="B1156" s="528">
        <v>2011</v>
      </c>
      <c r="C1156" s="528">
        <v>79105</v>
      </c>
      <c r="D1156" s="528">
        <v>45785</v>
      </c>
      <c r="E1156" s="528">
        <v>15134</v>
      </c>
      <c r="F1156" s="528">
        <v>20335</v>
      </c>
    </row>
    <row r="1157" spans="1:6">
      <c r="A1157" s="527" t="s">
        <v>3817</v>
      </c>
      <c r="B1157" s="528">
        <v>2011</v>
      </c>
      <c r="C1157" s="528">
        <v>21838</v>
      </c>
      <c r="D1157" s="528">
        <v>15118</v>
      </c>
      <c r="E1157" s="528">
        <v>8190</v>
      </c>
      <c r="F1157" s="528">
        <v>20508</v>
      </c>
    </row>
    <row r="1158" spans="1:6">
      <c r="A1158" s="527" t="s">
        <v>3818</v>
      </c>
      <c r="B1158" s="528">
        <v>2011</v>
      </c>
      <c r="C1158" s="528">
        <v>14331</v>
      </c>
      <c r="D1158" s="528">
        <v>9898</v>
      </c>
      <c r="E1158" s="528">
        <v>2674</v>
      </c>
      <c r="F1158" s="528">
        <v>19970</v>
      </c>
    </row>
    <row r="1159" spans="1:6">
      <c r="A1159" s="527" t="s">
        <v>3819</v>
      </c>
      <c r="B1159" s="528">
        <v>2011</v>
      </c>
      <c r="C1159" s="528">
        <v>102104</v>
      </c>
      <c r="D1159" s="528">
        <v>156591</v>
      </c>
      <c r="E1159" s="528">
        <v>39414</v>
      </c>
      <c r="F1159" s="528">
        <v>19165</v>
      </c>
    </row>
    <row r="1160" spans="1:6">
      <c r="A1160" s="527" t="s">
        <v>3820</v>
      </c>
      <c r="B1160" s="528">
        <v>2011</v>
      </c>
      <c r="C1160" s="528">
        <v>73942</v>
      </c>
      <c r="D1160" s="528">
        <v>93857</v>
      </c>
      <c r="E1160" s="528">
        <v>818</v>
      </c>
      <c r="F1160" s="528">
        <v>20796</v>
      </c>
    </row>
    <row r="1161" spans="1:6">
      <c r="A1161" s="527" t="s">
        <v>3821</v>
      </c>
      <c r="B1161" s="528">
        <v>2011</v>
      </c>
      <c r="C1161" s="528">
        <v>729</v>
      </c>
      <c r="D1161" s="528">
        <v>0</v>
      </c>
      <c r="E1161" s="528">
        <v>0</v>
      </c>
      <c r="F1161" s="529"/>
    </row>
    <row r="1162" spans="1:6">
      <c r="A1162" s="527" t="s">
        <v>3822</v>
      </c>
      <c r="B1162" s="528">
        <v>2011</v>
      </c>
      <c r="C1162" s="528">
        <v>106608</v>
      </c>
      <c r="D1162" s="528">
        <v>169793</v>
      </c>
      <c r="E1162" s="528">
        <v>7199</v>
      </c>
      <c r="F1162" s="528">
        <v>19763</v>
      </c>
    </row>
    <row r="1163" spans="1:6">
      <c r="A1163" s="527" t="s">
        <v>3823</v>
      </c>
      <c r="B1163" s="528">
        <v>2011</v>
      </c>
      <c r="C1163" s="528">
        <v>28896</v>
      </c>
      <c r="D1163" s="528">
        <v>27962</v>
      </c>
      <c r="E1163" s="528">
        <v>35166</v>
      </c>
      <c r="F1163" s="528">
        <v>20634</v>
      </c>
    </row>
    <row r="1164" spans="1:6">
      <c r="A1164" s="527" t="s">
        <v>3824</v>
      </c>
      <c r="B1164" s="528">
        <v>2011</v>
      </c>
      <c r="C1164" s="528">
        <v>3183</v>
      </c>
      <c r="D1164" s="528">
        <v>3633</v>
      </c>
      <c r="E1164" s="528">
        <v>14016</v>
      </c>
      <c r="F1164" s="528">
        <v>15160</v>
      </c>
    </row>
    <row r="1165" spans="1:6">
      <c r="A1165" s="527" t="s">
        <v>3825</v>
      </c>
      <c r="B1165" s="528">
        <v>2011</v>
      </c>
      <c r="C1165" s="528">
        <v>672</v>
      </c>
      <c r="D1165" s="528">
        <v>103</v>
      </c>
      <c r="E1165" s="528">
        <v>795</v>
      </c>
      <c r="F1165" s="528">
        <v>3150</v>
      </c>
    </row>
    <row r="1166" spans="1:6">
      <c r="A1166" s="527" t="s">
        <v>3826</v>
      </c>
      <c r="B1166" s="528">
        <v>2011</v>
      </c>
      <c r="C1166" s="528">
        <v>22507</v>
      </c>
      <c r="D1166" s="528">
        <v>17726</v>
      </c>
      <c r="E1166" s="528">
        <v>53427</v>
      </c>
      <c r="F1166" s="528">
        <v>19954</v>
      </c>
    </row>
    <row r="1167" spans="1:6">
      <c r="A1167" s="527" t="s">
        <v>3827</v>
      </c>
      <c r="B1167" s="528">
        <v>2011</v>
      </c>
      <c r="C1167" s="528">
        <v>67744</v>
      </c>
      <c r="D1167" s="528">
        <v>58680</v>
      </c>
      <c r="E1167" s="528">
        <v>21758</v>
      </c>
      <c r="F1167" s="528">
        <v>19820</v>
      </c>
    </row>
    <row r="1168" spans="1:6">
      <c r="A1168" s="527" t="s">
        <v>3828</v>
      </c>
      <c r="B1168" s="528">
        <v>2011</v>
      </c>
      <c r="C1168" s="528">
        <v>1888</v>
      </c>
      <c r="D1168" s="528">
        <v>626</v>
      </c>
      <c r="E1168" s="528">
        <v>18175</v>
      </c>
      <c r="F1168" s="528">
        <v>13460</v>
      </c>
    </row>
    <row r="1169" spans="1:6">
      <c r="A1169" s="527" t="s">
        <v>3829</v>
      </c>
      <c r="B1169" s="528">
        <v>2011</v>
      </c>
      <c r="C1169" s="528">
        <v>3143</v>
      </c>
      <c r="D1169" s="528">
        <v>4045</v>
      </c>
      <c r="E1169" s="528">
        <v>23914</v>
      </c>
      <c r="F1169" s="528">
        <v>10735</v>
      </c>
    </row>
    <row r="1170" spans="1:6">
      <c r="A1170" s="527" t="s">
        <v>3830</v>
      </c>
      <c r="B1170" s="528">
        <v>2011</v>
      </c>
      <c r="C1170" s="528">
        <v>3624</v>
      </c>
      <c r="D1170" s="528">
        <v>0</v>
      </c>
      <c r="E1170" s="528">
        <v>3424</v>
      </c>
      <c r="F1170" s="528">
        <v>9233</v>
      </c>
    </row>
    <row r="1171" spans="1:6">
      <c r="A1171" s="527" t="s">
        <v>3831</v>
      </c>
      <c r="B1171" s="528">
        <v>2011</v>
      </c>
      <c r="C1171" s="528">
        <v>161</v>
      </c>
      <c r="D1171" s="528">
        <v>0</v>
      </c>
      <c r="E1171" s="528">
        <v>3305</v>
      </c>
      <c r="F1171" s="528">
        <v>4989</v>
      </c>
    </row>
    <row r="1172" spans="1:6">
      <c r="A1172" s="527" t="s">
        <v>3832</v>
      </c>
      <c r="B1172" s="528">
        <v>2011</v>
      </c>
      <c r="C1172" s="528">
        <v>11257</v>
      </c>
      <c r="D1172" s="528">
        <v>4600</v>
      </c>
      <c r="E1172" s="528">
        <v>43458</v>
      </c>
      <c r="F1172" s="528">
        <v>11180</v>
      </c>
    </row>
    <row r="1173" spans="1:6">
      <c r="A1173" s="527" t="s">
        <v>3833</v>
      </c>
      <c r="B1173" s="528">
        <v>2011</v>
      </c>
      <c r="C1173" s="528">
        <v>1073</v>
      </c>
      <c r="D1173" s="528">
        <v>0</v>
      </c>
      <c r="E1173" s="528">
        <v>40262</v>
      </c>
      <c r="F1173" s="528">
        <v>3317</v>
      </c>
    </row>
    <row r="1174" spans="1:6">
      <c r="A1174" s="527" t="s">
        <v>3834</v>
      </c>
      <c r="B1174" s="528">
        <v>2011</v>
      </c>
      <c r="C1174" s="528">
        <v>40917</v>
      </c>
      <c r="D1174" s="528">
        <v>8477</v>
      </c>
      <c r="E1174" s="528">
        <v>22454</v>
      </c>
      <c r="F1174" s="528">
        <v>18878</v>
      </c>
    </row>
    <row r="1175" spans="1:6">
      <c r="A1175" s="527" t="s">
        <v>3835</v>
      </c>
      <c r="B1175" s="528">
        <v>2011</v>
      </c>
      <c r="C1175" s="528">
        <v>30058</v>
      </c>
      <c r="D1175" s="528">
        <v>21040</v>
      </c>
      <c r="E1175" s="528">
        <v>44032</v>
      </c>
      <c r="F1175" s="528">
        <v>19602</v>
      </c>
    </row>
    <row r="1176" spans="1:6">
      <c r="A1176" s="527" t="s">
        <v>3836</v>
      </c>
      <c r="B1176" s="528">
        <v>2011</v>
      </c>
      <c r="C1176" s="528">
        <v>6958</v>
      </c>
      <c r="D1176" s="528">
        <v>0</v>
      </c>
      <c r="E1176" s="528">
        <v>438465</v>
      </c>
      <c r="F1176" s="528">
        <v>6004</v>
      </c>
    </row>
    <row r="1177" spans="1:6">
      <c r="A1177" s="527" t="s">
        <v>3837</v>
      </c>
      <c r="B1177" s="528">
        <v>2011</v>
      </c>
      <c r="C1177" s="528">
        <v>769</v>
      </c>
      <c r="D1177" s="528">
        <v>0</v>
      </c>
      <c r="E1177" s="528">
        <v>1103</v>
      </c>
      <c r="F1177" s="528">
        <v>4090</v>
      </c>
    </row>
    <row r="1178" spans="1:6">
      <c r="A1178" s="527" t="s">
        <v>3838</v>
      </c>
      <c r="B1178" s="528">
        <v>2011</v>
      </c>
      <c r="C1178" s="528">
        <v>14564</v>
      </c>
      <c r="D1178" s="528">
        <v>12633</v>
      </c>
      <c r="E1178" s="528">
        <v>12797</v>
      </c>
      <c r="F1178" s="528">
        <v>20553</v>
      </c>
    </row>
    <row r="1179" spans="1:6">
      <c r="A1179" s="527" t="s">
        <v>3839</v>
      </c>
      <c r="B1179" s="528">
        <v>2011</v>
      </c>
      <c r="C1179" s="528">
        <v>73852</v>
      </c>
      <c r="D1179" s="528">
        <v>81010</v>
      </c>
      <c r="E1179" s="528">
        <v>49031</v>
      </c>
      <c r="F1179" s="528">
        <v>20225</v>
      </c>
    </row>
    <row r="1180" spans="1:6">
      <c r="A1180" s="527" t="s">
        <v>3840</v>
      </c>
      <c r="B1180" s="528">
        <v>2011</v>
      </c>
      <c r="C1180" s="528">
        <v>10304</v>
      </c>
      <c r="D1180" s="528">
        <v>180</v>
      </c>
      <c r="E1180" s="528">
        <v>119167</v>
      </c>
      <c r="F1180" s="528">
        <v>4640</v>
      </c>
    </row>
    <row r="1181" spans="1:6">
      <c r="A1181" s="527" t="s">
        <v>3841</v>
      </c>
      <c r="B1181" s="528">
        <v>2011</v>
      </c>
      <c r="C1181" s="528">
        <v>4938</v>
      </c>
      <c r="D1181" s="528">
        <v>7106</v>
      </c>
      <c r="E1181" s="528">
        <v>1677</v>
      </c>
      <c r="F1181" s="528">
        <v>17607</v>
      </c>
    </row>
    <row r="1182" spans="1:6">
      <c r="A1182" s="527" t="s">
        <v>3842</v>
      </c>
      <c r="B1182" s="528">
        <v>2011</v>
      </c>
      <c r="C1182" s="528">
        <v>89532</v>
      </c>
      <c r="D1182" s="528">
        <v>51879</v>
      </c>
      <c r="E1182" s="528">
        <v>7445</v>
      </c>
      <c r="F1182" s="528">
        <v>19893</v>
      </c>
    </row>
    <row r="1183" spans="1:6">
      <c r="A1183" s="527" t="s">
        <v>3843</v>
      </c>
      <c r="B1183" s="528">
        <v>2011</v>
      </c>
      <c r="C1183" s="528">
        <v>66077</v>
      </c>
      <c r="D1183" s="528">
        <v>127599</v>
      </c>
      <c r="E1183" s="528">
        <v>35047</v>
      </c>
      <c r="F1183" s="528">
        <v>19031</v>
      </c>
    </row>
    <row r="1184" spans="1:6">
      <c r="A1184" s="527" t="s">
        <v>3844</v>
      </c>
      <c r="B1184" s="528">
        <v>2011</v>
      </c>
      <c r="C1184" s="528">
        <v>18975</v>
      </c>
      <c r="D1184" s="528">
        <v>23073</v>
      </c>
      <c r="E1184" s="528">
        <v>5129</v>
      </c>
      <c r="F1184" s="528">
        <v>20026</v>
      </c>
    </row>
    <row r="1185" spans="1:6">
      <c r="A1185" s="527" t="s">
        <v>3845</v>
      </c>
      <c r="B1185" s="528">
        <v>2011</v>
      </c>
      <c r="C1185" s="528">
        <v>62811</v>
      </c>
      <c r="D1185" s="528">
        <v>69026</v>
      </c>
      <c r="E1185" s="528">
        <v>23850</v>
      </c>
      <c r="F1185" s="528">
        <v>20878</v>
      </c>
    </row>
    <row r="1186" spans="1:6">
      <c r="A1186" s="527" t="s">
        <v>3846</v>
      </c>
      <c r="B1186" s="528">
        <v>2011</v>
      </c>
      <c r="C1186" s="528">
        <v>1189</v>
      </c>
      <c r="D1186" s="528">
        <v>0</v>
      </c>
      <c r="E1186" s="528">
        <v>8395</v>
      </c>
      <c r="F1186" s="528">
        <v>6150</v>
      </c>
    </row>
    <row r="1187" spans="1:6">
      <c r="A1187" s="527" t="s">
        <v>3847</v>
      </c>
      <c r="B1187" s="528">
        <v>2011</v>
      </c>
      <c r="C1187" s="528">
        <v>5483</v>
      </c>
      <c r="D1187" s="528">
        <v>419</v>
      </c>
      <c r="E1187" s="528">
        <v>87074</v>
      </c>
      <c r="F1187" s="528">
        <v>3290</v>
      </c>
    </row>
    <row r="1188" spans="1:6">
      <c r="A1188" s="527" t="s">
        <v>3848</v>
      </c>
      <c r="B1188" s="528">
        <v>2011</v>
      </c>
      <c r="C1188" s="528">
        <v>56833</v>
      </c>
      <c r="D1188" s="528">
        <v>39252</v>
      </c>
      <c r="E1188" s="528">
        <v>62218</v>
      </c>
      <c r="F1188" s="528">
        <v>14375</v>
      </c>
    </row>
    <row r="1189" spans="1:6">
      <c r="A1189" s="527" t="s">
        <v>3849</v>
      </c>
      <c r="B1189" s="528">
        <v>2011</v>
      </c>
      <c r="C1189" s="528">
        <v>3387</v>
      </c>
      <c r="D1189" s="528">
        <v>17754</v>
      </c>
      <c r="E1189" s="528">
        <v>779</v>
      </c>
      <c r="F1189" s="528">
        <v>11796</v>
      </c>
    </row>
    <row r="1190" spans="1:6">
      <c r="A1190" s="527" t="s">
        <v>3850</v>
      </c>
      <c r="B1190" s="528">
        <v>2011</v>
      </c>
      <c r="C1190" s="528">
        <v>23411</v>
      </c>
      <c r="D1190" s="528">
        <v>48648</v>
      </c>
      <c r="E1190" s="528">
        <v>21166</v>
      </c>
      <c r="F1190" s="528">
        <v>19837</v>
      </c>
    </row>
    <row r="1191" spans="1:6">
      <c r="A1191" s="527" t="s">
        <v>3851</v>
      </c>
      <c r="B1191" s="528">
        <v>2011</v>
      </c>
      <c r="C1191" s="528">
        <v>19597</v>
      </c>
      <c r="D1191" s="528">
        <v>16627</v>
      </c>
      <c r="E1191" s="528">
        <v>21686</v>
      </c>
      <c r="F1191" s="528">
        <v>20744</v>
      </c>
    </row>
    <row r="1192" spans="1:6">
      <c r="A1192" s="527" t="s">
        <v>3852</v>
      </c>
      <c r="B1192" s="528">
        <v>2011</v>
      </c>
      <c r="C1192" s="528">
        <v>53720</v>
      </c>
      <c r="D1192" s="528">
        <v>21051</v>
      </c>
      <c r="E1192" s="528">
        <v>790</v>
      </c>
      <c r="F1192" s="528">
        <v>14412</v>
      </c>
    </row>
    <row r="1193" spans="1:6">
      <c r="A1193" s="527" t="s">
        <v>3853</v>
      </c>
      <c r="B1193" s="528">
        <v>2011</v>
      </c>
      <c r="C1193" s="528">
        <v>28855</v>
      </c>
      <c r="D1193" s="528">
        <v>23807</v>
      </c>
      <c r="E1193" s="528">
        <v>8435</v>
      </c>
      <c r="F1193" s="528">
        <v>15595</v>
      </c>
    </row>
    <row r="1194" spans="1:6">
      <c r="A1194" s="527" t="s">
        <v>3854</v>
      </c>
      <c r="B1194" s="528">
        <v>2011</v>
      </c>
      <c r="C1194" s="528">
        <v>2285</v>
      </c>
      <c r="D1194" s="528">
        <v>0</v>
      </c>
      <c r="E1194" s="528">
        <v>19533</v>
      </c>
      <c r="F1194" s="528">
        <v>3250</v>
      </c>
    </row>
    <row r="1195" spans="1:6">
      <c r="A1195" s="527" t="s">
        <v>3855</v>
      </c>
      <c r="B1195" s="528">
        <v>2011</v>
      </c>
      <c r="C1195" s="528">
        <v>32756</v>
      </c>
      <c r="D1195" s="528">
        <v>8875</v>
      </c>
      <c r="E1195" s="528">
        <v>1366</v>
      </c>
      <c r="F1195" s="528">
        <v>14528</v>
      </c>
    </row>
    <row r="1196" spans="1:6">
      <c r="A1196" s="527" t="s">
        <v>3856</v>
      </c>
      <c r="B1196" s="528">
        <v>2011</v>
      </c>
      <c r="C1196" s="528">
        <v>3952</v>
      </c>
      <c r="D1196" s="528">
        <v>4038</v>
      </c>
      <c r="E1196" s="528">
        <v>139</v>
      </c>
      <c r="F1196" s="528">
        <v>14775</v>
      </c>
    </row>
    <row r="1197" spans="1:6">
      <c r="A1197" s="527" t="s">
        <v>3857</v>
      </c>
      <c r="B1197" s="528">
        <v>2011</v>
      </c>
      <c r="C1197" s="528">
        <v>5374</v>
      </c>
      <c r="D1197" s="528">
        <v>1087</v>
      </c>
      <c r="E1197" s="528">
        <v>2966</v>
      </c>
      <c r="F1197" s="528">
        <v>13629</v>
      </c>
    </row>
    <row r="1198" spans="1:6">
      <c r="A1198" s="527" t="s">
        <v>3858</v>
      </c>
      <c r="B1198" s="528">
        <v>2011</v>
      </c>
      <c r="C1198" s="528">
        <v>41692</v>
      </c>
      <c r="D1198" s="528">
        <v>14495</v>
      </c>
      <c r="E1198" s="528">
        <v>4853</v>
      </c>
      <c r="F1198" s="528">
        <v>13724</v>
      </c>
    </row>
    <row r="1199" spans="1:6">
      <c r="A1199" s="527" t="s">
        <v>3859</v>
      </c>
      <c r="B1199" s="528">
        <v>2011</v>
      </c>
      <c r="C1199" s="528">
        <v>49738</v>
      </c>
      <c r="D1199" s="528">
        <v>81661</v>
      </c>
      <c r="E1199" s="528">
        <v>14279</v>
      </c>
      <c r="F1199" s="528">
        <v>18990</v>
      </c>
    </row>
    <row r="1200" spans="1:6">
      <c r="A1200" s="527" t="s">
        <v>3860</v>
      </c>
      <c r="B1200" s="528">
        <v>2011</v>
      </c>
      <c r="C1200" s="528">
        <v>42616</v>
      </c>
      <c r="D1200" s="528">
        <v>12608</v>
      </c>
      <c r="E1200" s="528">
        <v>92545</v>
      </c>
      <c r="F1200" s="528">
        <v>14861</v>
      </c>
    </row>
    <row r="1201" spans="1:6">
      <c r="A1201" s="527" t="s">
        <v>3861</v>
      </c>
      <c r="B1201" s="528">
        <v>2011</v>
      </c>
      <c r="C1201" s="528">
        <v>56678</v>
      </c>
      <c r="D1201" s="528">
        <v>14594</v>
      </c>
      <c r="E1201" s="528">
        <v>142047</v>
      </c>
      <c r="F1201" s="528">
        <v>17800</v>
      </c>
    </row>
    <row r="1202" spans="1:6">
      <c r="A1202" s="527" t="s">
        <v>3862</v>
      </c>
      <c r="B1202" s="528">
        <v>2011</v>
      </c>
      <c r="C1202" s="528">
        <v>2968</v>
      </c>
      <c r="D1202" s="528">
        <v>5656</v>
      </c>
      <c r="E1202" s="528">
        <v>4219</v>
      </c>
      <c r="F1202" s="528">
        <v>14128</v>
      </c>
    </row>
    <row r="1203" spans="1:6">
      <c r="A1203" s="527" t="s">
        <v>3863</v>
      </c>
      <c r="B1203" s="528">
        <v>2011</v>
      </c>
      <c r="C1203" s="528">
        <v>12369</v>
      </c>
      <c r="D1203" s="528">
        <v>1719</v>
      </c>
      <c r="E1203" s="528">
        <v>13928</v>
      </c>
      <c r="F1203" s="528">
        <v>14495</v>
      </c>
    </row>
    <row r="1204" spans="1:6">
      <c r="A1204" s="527" t="s">
        <v>3864</v>
      </c>
      <c r="B1204" s="528">
        <v>2011</v>
      </c>
      <c r="C1204" s="528">
        <v>114601</v>
      </c>
      <c r="D1204" s="528">
        <v>41569</v>
      </c>
      <c r="E1204" s="528">
        <v>13244</v>
      </c>
      <c r="F1204" s="528">
        <v>20090</v>
      </c>
    </row>
    <row r="1205" spans="1:6">
      <c r="A1205" s="527" t="s">
        <v>3865</v>
      </c>
      <c r="B1205" s="528">
        <v>2011</v>
      </c>
      <c r="C1205" s="528">
        <v>2532</v>
      </c>
      <c r="D1205" s="528">
        <v>0</v>
      </c>
      <c r="E1205" s="528">
        <v>31015</v>
      </c>
      <c r="F1205" s="528">
        <v>3140</v>
      </c>
    </row>
    <row r="1206" spans="1:6">
      <c r="A1206" s="527" t="s">
        <v>3866</v>
      </c>
      <c r="B1206" s="528">
        <v>2011</v>
      </c>
      <c r="C1206" s="528">
        <v>10589</v>
      </c>
      <c r="D1206" s="528">
        <v>2009</v>
      </c>
      <c r="E1206" s="528">
        <v>55226</v>
      </c>
      <c r="F1206" s="528">
        <v>7050</v>
      </c>
    </row>
    <row r="1207" spans="1:6">
      <c r="A1207" s="527" t="s">
        <v>3867</v>
      </c>
      <c r="B1207" s="528">
        <v>2011</v>
      </c>
      <c r="C1207" s="528">
        <v>5548</v>
      </c>
      <c r="D1207" s="528">
        <v>7390</v>
      </c>
      <c r="E1207" s="528">
        <v>10120</v>
      </c>
      <c r="F1207" s="528">
        <v>10800</v>
      </c>
    </row>
    <row r="1208" spans="1:6">
      <c r="A1208" s="527" t="s">
        <v>3868</v>
      </c>
      <c r="B1208" s="528">
        <v>2011</v>
      </c>
      <c r="C1208" s="528">
        <v>9977</v>
      </c>
      <c r="D1208" s="528">
        <v>26000</v>
      </c>
      <c r="E1208" s="528">
        <v>25482</v>
      </c>
      <c r="F1208" s="528">
        <v>12155</v>
      </c>
    </row>
    <row r="1209" spans="1:6">
      <c r="A1209" s="527" t="s">
        <v>3869</v>
      </c>
      <c r="B1209" s="528">
        <v>2011</v>
      </c>
      <c r="C1209" s="528">
        <v>194</v>
      </c>
      <c r="D1209" s="528">
        <v>2451</v>
      </c>
      <c r="E1209" s="528">
        <v>0</v>
      </c>
      <c r="F1209" s="528">
        <v>12978</v>
      </c>
    </row>
    <row r="1210" spans="1:6">
      <c r="A1210" s="527" t="s">
        <v>3870</v>
      </c>
      <c r="B1210" s="528">
        <v>2011</v>
      </c>
      <c r="C1210" s="528">
        <v>3810</v>
      </c>
      <c r="D1210" s="528">
        <v>16754</v>
      </c>
      <c r="E1210" s="528">
        <v>107387</v>
      </c>
      <c r="F1210" s="528">
        <v>8000</v>
      </c>
    </row>
    <row r="1211" spans="1:6">
      <c r="A1211" s="527" t="s">
        <v>3871</v>
      </c>
      <c r="B1211" s="528">
        <v>2011</v>
      </c>
      <c r="C1211" s="528">
        <v>109828</v>
      </c>
      <c r="D1211" s="528">
        <v>189181</v>
      </c>
      <c r="E1211" s="528">
        <v>20226</v>
      </c>
      <c r="F1211" s="528">
        <v>20470</v>
      </c>
    </row>
    <row r="1212" spans="1:6">
      <c r="A1212" s="527" t="s">
        <v>3872</v>
      </c>
      <c r="B1212" s="528">
        <v>2011</v>
      </c>
      <c r="C1212" s="528">
        <v>41937</v>
      </c>
      <c r="D1212" s="528">
        <v>61660</v>
      </c>
      <c r="E1212" s="528">
        <v>31477</v>
      </c>
      <c r="F1212" s="528">
        <v>20227</v>
      </c>
    </row>
    <row r="1213" spans="1:6">
      <c r="A1213" s="527" t="s">
        <v>3873</v>
      </c>
      <c r="B1213" s="528">
        <v>2011</v>
      </c>
      <c r="C1213" s="528">
        <v>548</v>
      </c>
      <c r="D1213" s="528">
        <v>2</v>
      </c>
      <c r="E1213" s="528">
        <v>0</v>
      </c>
      <c r="F1213" s="528">
        <v>19773</v>
      </c>
    </row>
    <row r="1214" spans="1:6">
      <c r="A1214" s="527" t="s">
        <v>3874</v>
      </c>
      <c r="B1214" s="528">
        <v>2011</v>
      </c>
      <c r="C1214" s="528">
        <v>28060</v>
      </c>
      <c r="D1214" s="528">
        <v>17533</v>
      </c>
      <c r="E1214" s="528">
        <v>64676</v>
      </c>
      <c r="F1214" s="528">
        <v>19333</v>
      </c>
    </row>
    <row r="1215" spans="1:6">
      <c r="A1215" s="527" t="s">
        <v>3875</v>
      </c>
      <c r="B1215" s="528">
        <v>2011</v>
      </c>
      <c r="C1215" s="528">
        <v>3914</v>
      </c>
      <c r="D1215" s="528">
        <v>3836</v>
      </c>
      <c r="E1215" s="528">
        <v>89519</v>
      </c>
      <c r="F1215" s="528">
        <v>11015</v>
      </c>
    </row>
    <row r="1216" spans="1:6">
      <c r="A1216" s="527" t="s">
        <v>3876</v>
      </c>
      <c r="B1216" s="528">
        <v>2011</v>
      </c>
      <c r="C1216" s="528">
        <v>14366</v>
      </c>
      <c r="D1216" s="528">
        <v>15843</v>
      </c>
      <c r="E1216" s="528">
        <v>1726</v>
      </c>
      <c r="F1216" s="528">
        <v>15755</v>
      </c>
    </row>
    <row r="1217" spans="1:6">
      <c r="A1217" s="527" t="s">
        <v>3877</v>
      </c>
      <c r="B1217" s="528">
        <v>2011</v>
      </c>
      <c r="C1217" s="528">
        <v>1265</v>
      </c>
      <c r="D1217" s="528">
        <v>4328</v>
      </c>
      <c r="E1217" s="528">
        <v>16904</v>
      </c>
      <c r="F1217" s="528">
        <v>10220</v>
      </c>
    </row>
    <row r="1218" spans="1:6">
      <c r="A1218" s="527" t="s">
        <v>3878</v>
      </c>
      <c r="B1218" s="528">
        <v>2011</v>
      </c>
      <c r="C1218" s="528">
        <v>4591</v>
      </c>
      <c r="D1218" s="528">
        <v>3027</v>
      </c>
      <c r="E1218" s="528">
        <v>2152</v>
      </c>
      <c r="F1218" s="528">
        <v>9755</v>
      </c>
    </row>
    <row r="1219" spans="1:6">
      <c r="A1219" s="527" t="s">
        <v>3879</v>
      </c>
      <c r="B1219" s="528">
        <v>2011</v>
      </c>
      <c r="C1219" s="528">
        <v>30760</v>
      </c>
      <c r="D1219" s="528">
        <v>29467</v>
      </c>
      <c r="E1219" s="528">
        <v>11347</v>
      </c>
      <c r="F1219" s="528">
        <v>21567</v>
      </c>
    </row>
    <row r="1220" spans="1:6">
      <c r="A1220" s="527" t="s">
        <v>3880</v>
      </c>
      <c r="B1220" s="528">
        <v>2011</v>
      </c>
      <c r="C1220" s="528">
        <v>2116</v>
      </c>
      <c r="D1220" s="528">
        <v>23303</v>
      </c>
      <c r="E1220" s="528">
        <v>581</v>
      </c>
      <c r="F1220" s="528">
        <v>13837</v>
      </c>
    </row>
    <row r="1221" spans="1:6">
      <c r="A1221" s="527" t="s">
        <v>3881</v>
      </c>
      <c r="B1221" s="528">
        <v>2011</v>
      </c>
      <c r="C1221" s="528">
        <v>2910</v>
      </c>
      <c r="D1221" s="528">
        <v>497</v>
      </c>
      <c r="E1221" s="528">
        <v>317499</v>
      </c>
      <c r="F1221" s="528">
        <v>3182</v>
      </c>
    </row>
    <row r="1222" spans="1:6">
      <c r="A1222" s="527" t="s">
        <v>3882</v>
      </c>
      <c r="B1222" s="528">
        <v>2011</v>
      </c>
      <c r="C1222" s="528">
        <v>13904</v>
      </c>
      <c r="D1222" s="528">
        <v>5986</v>
      </c>
      <c r="E1222" s="528">
        <v>2475</v>
      </c>
      <c r="F1222" s="528">
        <v>15525</v>
      </c>
    </row>
    <row r="1223" spans="1:6">
      <c r="A1223" s="527" t="s">
        <v>3883</v>
      </c>
      <c r="B1223" s="528">
        <v>2011</v>
      </c>
      <c r="C1223" s="528">
        <v>44815</v>
      </c>
      <c r="D1223" s="528">
        <v>30659</v>
      </c>
      <c r="E1223" s="528">
        <v>18262</v>
      </c>
      <c r="F1223" s="528">
        <v>20570</v>
      </c>
    </row>
    <row r="1224" spans="1:6">
      <c r="A1224" s="527" t="s">
        <v>3884</v>
      </c>
      <c r="B1224" s="528">
        <v>2011</v>
      </c>
      <c r="C1224" s="528">
        <v>43790</v>
      </c>
      <c r="D1224" s="528">
        <v>30598</v>
      </c>
      <c r="E1224" s="528">
        <v>1948</v>
      </c>
      <c r="F1224" s="528">
        <v>21389</v>
      </c>
    </row>
    <row r="1225" spans="1:6">
      <c r="A1225" s="527" t="s">
        <v>3885</v>
      </c>
      <c r="B1225" s="528">
        <v>2011</v>
      </c>
      <c r="C1225" s="528">
        <v>2146</v>
      </c>
      <c r="D1225" s="528">
        <v>1350</v>
      </c>
      <c r="E1225" s="528">
        <v>11738</v>
      </c>
      <c r="F1225" s="528">
        <v>21058</v>
      </c>
    </row>
    <row r="1226" spans="1:6">
      <c r="A1226" s="527" t="s">
        <v>3886</v>
      </c>
      <c r="B1226" s="528">
        <v>2011</v>
      </c>
      <c r="C1226" s="528">
        <v>2840</v>
      </c>
      <c r="D1226" s="528">
        <v>1765</v>
      </c>
      <c r="E1226" s="528">
        <v>23785</v>
      </c>
      <c r="F1226" s="528">
        <v>19500</v>
      </c>
    </row>
    <row r="1227" spans="1:6">
      <c r="A1227" s="527" t="s">
        <v>3887</v>
      </c>
      <c r="B1227" s="528">
        <v>2011</v>
      </c>
      <c r="C1227" s="528">
        <v>1965</v>
      </c>
      <c r="D1227" s="528">
        <v>15562</v>
      </c>
      <c r="E1227" s="528">
        <v>3412</v>
      </c>
      <c r="F1227" s="528">
        <v>9930</v>
      </c>
    </row>
    <row r="1228" spans="1:6">
      <c r="A1228" s="527" t="s">
        <v>3888</v>
      </c>
      <c r="B1228" s="528">
        <v>2011</v>
      </c>
      <c r="C1228" s="528">
        <v>90535</v>
      </c>
      <c r="D1228" s="528">
        <v>99999</v>
      </c>
      <c r="E1228" s="528">
        <v>25084</v>
      </c>
      <c r="F1228" s="528">
        <v>21532</v>
      </c>
    </row>
    <row r="1229" spans="1:6">
      <c r="A1229" s="527" t="s">
        <v>3889</v>
      </c>
      <c r="B1229" s="528">
        <v>2011</v>
      </c>
      <c r="C1229" s="528">
        <v>28442</v>
      </c>
      <c r="D1229" s="528">
        <v>13794</v>
      </c>
      <c r="E1229" s="528">
        <v>31938</v>
      </c>
      <c r="F1229" s="528">
        <v>18260</v>
      </c>
    </row>
    <row r="1230" spans="1:6">
      <c r="A1230" s="527" t="s">
        <v>3890</v>
      </c>
      <c r="B1230" s="528">
        <v>2011</v>
      </c>
      <c r="C1230" s="528">
        <v>4842</v>
      </c>
      <c r="D1230" s="528">
        <v>0</v>
      </c>
      <c r="E1230" s="528">
        <v>6713</v>
      </c>
      <c r="F1230" s="528">
        <v>3200</v>
      </c>
    </row>
    <row r="1231" spans="1:6">
      <c r="A1231" s="527" t="s">
        <v>3891</v>
      </c>
      <c r="B1231" s="528">
        <v>2011</v>
      </c>
      <c r="C1231" s="528">
        <v>52811</v>
      </c>
      <c r="D1231" s="528">
        <v>55700</v>
      </c>
      <c r="E1231" s="528">
        <v>13000</v>
      </c>
      <c r="F1231" s="528">
        <v>19875</v>
      </c>
    </row>
    <row r="1232" spans="1:6">
      <c r="A1232" s="527" t="s">
        <v>3892</v>
      </c>
      <c r="B1232" s="528">
        <v>2011</v>
      </c>
      <c r="C1232" s="528">
        <v>3043</v>
      </c>
      <c r="D1232" s="528">
        <v>3542</v>
      </c>
      <c r="E1232" s="528">
        <v>1353</v>
      </c>
      <c r="F1232" s="528">
        <v>16261</v>
      </c>
    </row>
    <row r="1233" spans="1:6">
      <c r="A1233" s="527" t="s">
        <v>3893</v>
      </c>
      <c r="B1233" s="528">
        <v>2011</v>
      </c>
      <c r="C1233" s="528">
        <v>46298</v>
      </c>
      <c r="D1233" s="528">
        <v>31926</v>
      </c>
      <c r="E1233" s="528">
        <v>23468</v>
      </c>
      <c r="F1233" s="528">
        <v>20680</v>
      </c>
    </row>
    <row r="1234" spans="1:6">
      <c r="A1234" s="527" t="s">
        <v>3894</v>
      </c>
      <c r="B1234" s="528">
        <v>2011</v>
      </c>
      <c r="C1234" s="528">
        <v>41924</v>
      </c>
      <c r="D1234" s="528">
        <v>35347</v>
      </c>
      <c r="E1234" s="528">
        <v>69953</v>
      </c>
      <c r="F1234" s="528">
        <v>20147</v>
      </c>
    </row>
    <row r="1235" spans="1:6">
      <c r="A1235" s="527" t="s">
        <v>3895</v>
      </c>
      <c r="B1235" s="528">
        <v>2011</v>
      </c>
      <c r="C1235" s="528">
        <v>198</v>
      </c>
      <c r="D1235" s="528">
        <v>11</v>
      </c>
      <c r="E1235" s="528">
        <v>2303</v>
      </c>
      <c r="F1235" s="528">
        <v>4083</v>
      </c>
    </row>
    <row r="1236" spans="1:6">
      <c r="A1236" s="527" t="s">
        <v>3896</v>
      </c>
      <c r="B1236" s="528">
        <v>2011</v>
      </c>
      <c r="C1236" s="528">
        <v>5511</v>
      </c>
      <c r="D1236" s="528">
        <v>17754</v>
      </c>
      <c r="E1236" s="528">
        <v>6415</v>
      </c>
      <c r="F1236" s="528">
        <v>14430</v>
      </c>
    </row>
    <row r="1237" spans="1:6">
      <c r="A1237" s="527" t="s">
        <v>3897</v>
      </c>
      <c r="B1237" s="528">
        <v>2011</v>
      </c>
      <c r="C1237" s="528">
        <v>48262</v>
      </c>
      <c r="D1237" s="528">
        <v>30961</v>
      </c>
      <c r="E1237" s="528">
        <v>65597</v>
      </c>
      <c r="F1237" s="528">
        <v>20496</v>
      </c>
    </row>
    <row r="1238" spans="1:6">
      <c r="A1238" s="527" t="s">
        <v>3898</v>
      </c>
      <c r="B1238" s="528">
        <v>2011</v>
      </c>
      <c r="C1238" s="528">
        <v>47276</v>
      </c>
      <c r="D1238" s="528">
        <v>46544</v>
      </c>
      <c r="E1238" s="528">
        <v>16856</v>
      </c>
      <c r="F1238" s="528">
        <v>15215</v>
      </c>
    </row>
    <row r="1239" spans="1:6">
      <c r="A1239" s="527" t="s">
        <v>3899</v>
      </c>
      <c r="B1239" s="528">
        <v>2011</v>
      </c>
      <c r="C1239" s="528">
        <v>1047</v>
      </c>
      <c r="D1239" s="528">
        <v>532</v>
      </c>
      <c r="E1239" s="528">
        <v>46583</v>
      </c>
      <c r="F1239" s="528">
        <v>13724</v>
      </c>
    </row>
    <row r="1240" spans="1:6">
      <c r="A1240" s="527" t="s">
        <v>3900</v>
      </c>
      <c r="B1240" s="528">
        <v>2011</v>
      </c>
      <c r="C1240" s="528">
        <v>48029</v>
      </c>
      <c r="D1240" s="528">
        <v>22362</v>
      </c>
      <c r="E1240" s="528">
        <v>48357</v>
      </c>
      <c r="F1240" s="528">
        <v>17600</v>
      </c>
    </row>
    <row r="1241" spans="1:6">
      <c r="A1241" s="527" t="s">
        <v>3901</v>
      </c>
      <c r="B1241" s="528">
        <v>2011</v>
      </c>
      <c r="C1241" s="528">
        <v>12832</v>
      </c>
      <c r="D1241" s="528">
        <v>5694</v>
      </c>
      <c r="E1241" s="528">
        <v>9831</v>
      </c>
      <c r="F1241" s="528">
        <v>15050</v>
      </c>
    </row>
    <row r="1242" spans="1:6">
      <c r="A1242" s="527" t="s">
        <v>3902</v>
      </c>
      <c r="B1242" s="528">
        <v>2011</v>
      </c>
      <c r="C1242" s="528">
        <v>12914</v>
      </c>
      <c r="D1242" s="528">
        <v>26355</v>
      </c>
      <c r="E1242" s="528">
        <v>5371</v>
      </c>
      <c r="F1242" s="528">
        <v>17620</v>
      </c>
    </row>
    <row r="1243" spans="1:6">
      <c r="A1243" s="527" t="s">
        <v>3903</v>
      </c>
      <c r="B1243" s="528">
        <v>2011</v>
      </c>
      <c r="C1243" s="528">
        <v>37150</v>
      </c>
      <c r="D1243" s="528">
        <v>41283</v>
      </c>
      <c r="E1243" s="528">
        <v>6444</v>
      </c>
      <c r="F1243" s="528">
        <v>20623</v>
      </c>
    </row>
    <row r="1244" spans="1:6">
      <c r="A1244" s="527" t="s">
        <v>3904</v>
      </c>
      <c r="B1244" s="528">
        <v>2011</v>
      </c>
      <c r="C1244" s="528">
        <v>6130</v>
      </c>
      <c r="D1244" s="528">
        <v>5316</v>
      </c>
      <c r="E1244" s="528">
        <v>71735</v>
      </c>
      <c r="F1244" s="528">
        <v>13017</v>
      </c>
    </row>
    <row r="1245" spans="1:6">
      <c r="A1245" s="527" t="s">
        <v>3905</v>
      </c>
      <c r="B1245" s="528">
        <v>2011</v>
      </c>
      <c r="C1245" s="528">
        <v>2930</v>
      </c>
      <c r="D1245" s="528">
        <v>4201</v>
      </c>
      <c r="E1245" s="528">
        <v>7377</v>
      </c>
      <c r="F1245" s="528">
        <v>11762</v>
      </c>
    </row>
    <row r="1246" spans="1:6">
      <c r="A1246" s="527" t="s">
        <v>3906</v>
      </c>
      <c r="B1246" s="528">
        <v>2011</v>
      </c>
      <c r="C1246" s="528">
        <v>2312</v>
      </c>
      <c r="D1246" s="528">
        <v>0</v>
      </c>
      <c r="E1246" s="528">
        <v>35960</v>
      </c>
      <c r="F1246" s="528">
        <v>4200</v>
      </c>
    </row>
    <row r="1247" spans="1:6">
      <c r="A1247" s="527" t="s">
        <v>3907</v>
      </c>
      <c r="B1247" s="528">
        <v>2011</v>
      </c>
      <c r="C1247" s="528">
        <v>23437</v>
      </c>
      <c r="D1247" s="528">
        <v>31466</v>
      </c>
      <c r="E1247" s="528">
        <v>26717</v>
      </c>
      <c r="F1247" s="528">
        <v>19600</v>
      </c>
    </row>
    <row r="1248" spans="1:6">
      <c r="A1248" s="527" t="s">
        <v>3908</v>
      </c>
      <c r="B1248" s="528">
        <v>2011</v>
      </c>
      <c r="C1248" s="528">
        <v>2785</v>
      </c>
      <c r="D1248" s="528">
        <v>24255</v>
      </c>
      <c r="E1248" s="528">
        <v>1549</v>
      </c>
      <c r="F1248" s="528">
        <v>8150</v>
      </c>
    </row>
    <row r="1249" spans="1:6">
      <c r="A1249" s="527" t="s">
        <v>3909</v>
      </c>
      <c r="B1249" s="528">
        <v>2011</v>
      </c>
      <c r="C1249" s="528">
        <v>3333</v>
      </c>
      <c r="D1249" s="528">
        <v>18885</v>
      </c>
      <c r="E1249" s="528">
        <v>7261</v>
      </c>
      <c r="F1249" s="528">
        <v>6365</v>
      </c>
    </row>
    <row r="1250" spans="1:6">
      <c r="A1250" s="527" t="s">
        <v>3910</v>
      </c>
      <c r="B1250" s="528">
        <v>2011</v>
      </c>
      <c r="C1250" s="528">
        <v>3972</v>
      </c>
      <c r="D1250" s="528">
        <v>3410</v>
      </c>
      <c r="E1250" s="528">
        <v>4296</v>
      </c>
      <c r="F1250" s="528">
        <v>9500</v>
      </c>
    </row>
    <row r="1251" spans="1:6">
      <c r="A1251" s="527" t="s">
        <v>3911</v>
      </c>
      <c r="B1251" s="528">
        <v>2011</v>
      </c>
      <c r="C1251" s="528">
        <v>26518</v>
      </c>
      <c r="D1251" s="528">
        <v>11234</v>
      </c>
      <c r="E1251" s="528">
        <v>3625</v>
      </c>
      <c r="F1251" s="528">
        <v>13900</v>
      </c>
    </row>
    <row r="1252" spans="1:6">
      <c r="A1252" s="527" t="s">
        <v>3912</v>
      </c>
      <c r="B1252" s="528">
        <v>2011</v>
      </c>
      <c r="C1252" s="528">
        <v>24913</v>
      </c>
      <c r="D1252" s="528">
        <v>12945</v>
      </c>
      <c r="E1252" s="528">
        <v>4281</v>
      </c>
      <c r="F1252" s="528">
        <v>20300</v>
      </c>
    </row>
    <row r="1253" spans="1:6">
      <c r="A1253" s="527" t="s">
        <v>3913</v>
      </c>
      <c r="B1253" s="528">
        <v>2011</v>
      </c>
      <c r="C1253" s="528">
        <v>2139</v>
      </c>
      <c r="D1253" s="528">
        <v>5518</v>
      </c>
      <c r="E1253" s="528">
        <v>16417</v>
      </c>
      <c r="F1253" s="528">
        <v>13680</v>
      </c>
    </row>
    <row r="1254" spans="1:6">
      <c r="A1254" s="527" t="s">
        <v>3914</v>
      </c>
      <c r="B1254" s="528">
        <v>2011</v>
      </c>
      <c r="C1254" s="528">
        <v>31750</v>
      </c>
      <c r="D1254" s="528">
        <v>28148</v>
      </c>
      <c r="E1254" s="528">
        <v>4928</v>
      </c>
      <c r="F1254" s="528">
        <v>19890</v>
      </c>
    </row>
    <row r="1255" spans="1:6">
      <c r="A1255" s="527" t="s">
        <v>3915</v>
      </c>
      <c r="B1255" s="528">
        <v>2011</v>
      </c>
      <c r="C1255" s="528">
        <v>35736</v>
      </c>
      <c r="D1255" s="528">
        <v>57021</v>
      </c>
      <c r="E1255" s="528">
        <v>32007</v>
      </c>
      <c r="F1255" s="528">
        <v>19233</v>
      </c>
    </row>
    <row r="1256" spans="1:6">
      <c r="A1256" s="527" t="s">
        <v>3916</v>
      </c>
      <c r="B1256" s="528">
        <v>2011</v>
      </c>
      <c r="C1256" s="528">
        <v>67340</v>
      </c>
      <c r="D1256" s="528">
        <v>63162</v>
      </c>
      <c r="E1256" s="528">
        <v>14874</v>
      </c>
      <c r="F1256" s="528">
        <v>21910</v>
      </c>
    </row>
    <row r="1257" spans="1:6">
      <c r="A1257" s="527" t="s">
        <v>3917</v>
      </c>
      <c r="B1257" s="528">
        <v>2011</v>
      </c>
      <c r="C1257" s="528">
        <v>26889</v>
      </c>
      <c r="D1257" s="528">
        <v>28254</v>
      </c>
      <c r="E1257" s="528">
        <v>3967</v>
      </c>
      <c r="F1257" s="528">
        <v>20760</v>
      </c>
    </row>
    <row r="1258" spans="1:6">
      <c r="A1258" s="527" t="s">
        <v>3918</v>
      </c>
      <c r="B1258" s="528">
        <v>2011</v>
      </c>
      <c r="C1258" s="528">
        <v>6779</v>
      </c>
      <c r="D1258" s="528">
        <v>6092</v>
      </c>
      <c r="E1258" s="528">
        <v>34027</v>
      </c>
      <c r="F1258" s="528">
        <v>15108</v>
      </c>
    </row>
    <row r="1259" spans="1:6">
      <c r="A1259" s="527" t="s">
        <v>3919</v>
      </c>
      <c r="B1259" s="528">
        <v>2011</v>
      </c>
      <c r="C1259" s="528">
        <v>16853</v>
      </c>
      <c r="D1259" s="528">
        <v>13156</v>
      </c>
      <c r="E1259" s="528">
        <v>2741</v>
      </c>
      <c r="F1259" s="528">
        <v>19917</v>
      </c>
    </row>
    <row r="1260" spans="1:6">
      <c r="A1260" s="527" t="s">
        <v>3920</v>
      </c>
      <c r="B1260" s="528">
        <v>2011</v>
      </c>
      <c r="C1260" s="528">
        <v>13348</v>
      </c>
      <c r="D1260" s="528">
        <v>14918</v>
      </c>
      <c r="E1260" s="528">
        <v>6192</v>
      </c>
      <c r="F1260" s="528">
        <v>16121</v>
      </c>
    </row>
    <row r="1261" spans="1:6">
      <c r="A1261" s="527" t="s">
        <v>3921</v>
      </c>
      <c r="B1261" s="528">
        <v>2011</v>
      </c>
      <c r="C1261" s="528">
        <v>9862</v>
      </c>
      <c r="D1261" s="528">
        <v>1333</v>
      </c>
      <c r="E1261" s="528">
        <v>18952</v>
      </c>
      <c r="F1261" s="528">
        <v>7160</v>
      </c>
    </row>
    <row r="1262" spans="1:6">
      <c r="A1262" s="527" t="s">
        <v>3922</v>
      </c>
      <c r="B1262" s="528">
        <v>2011</v>
      </c>
      <c r="C1262" s="528">
        <v>4867</v>
      </c>
      <c r="D1262" s="528">
        <v>668</v>
      </c>
      <c r="E1262" s="528">
        <v>51388</v>
      </c>
      <c r="F1262" s="528">
        <v>3369</v>
      </c>
    </row>
    <row r="1263" spans="1:6">
      <c r="A1263" s="527" t="s">
        <v>3923</v>
      </c>
      <c r="B1263" s="528">
        <v>2011</v>
      </c>
      <c r="C1263" s="528">
        <v>51326</v>
      </c>
      <c r="D1263" s="528">
        <v>34140</v>
      </c>
      <c r="E1263" s="528">
        <v>27987</v>
      </c>
      <c r="F1263" s="528">
        <v>20801</v>
      </c>
    </row>
    <row r="1264" spans="1:6">
      <c r="A1264" s="527" t="s">
        <v>3924</v>
      </c>
      <c r="B1264" s="528">
        <v>2011</v>
      </c>
      <c r="C1264" s="528">
        <v>19483</v>
      </c>
      <c r="D1264" s="528">
        <v>9056</v>
      </c>
      <c r="E1264" s="528">
        <v>1949</v>
      </c>
      <c r="F1264" s="528">
        <v>18399</v>
      </c>
    </row>
    <row r="1265" spans="1:6">
      <c r="A1265" s="527" t="s">
        <v>3925</v>
      </c>
      <c r="B1265" s="528">
        <v>2011</v>
      </c>
      <c r="C1265" s="528">
        <v>75039</v>
      </c>
      <c r="D1265" s="528">
        <v>6958</v>
      </c>
      <c r="E1265" s="528">
        <v>26871</v>
      </c>
      <c r="F1265" s="528">
        <v>19257</v>
      </c>
    </row>
    <row r="1266" spans="1:6">
      <c r="A1266" s="527" t="s">
        <v>3926</v>
      </c>
      <c r="B1266" s="528">
        <v>2011</v>
      </c>
      <c r="C1266" s="528">
        <v>33967</v>
      </c>
      <c r="D1266" s="528">
        <v>30983</v>
      </c>
      <c r="E1266" s="528">
        <v>10354</v>
      </c>
      <c r="F1266" s="528">
        <v>18638</v>
      </c>
    </row>
    <row r="1267" spans="1:6">
      <c r="A1267" s="527" t="s">
        <v>3927</v>
      </c>
      <c r="B1267" s="528">
        <v>2011</v>
      </c>
      <c r="C1267" s="528">
        <v>49542</v>
      </c>
      <c r="D1267" s="528">
        <v>4152</v>
      </c>
      <c r="E1267" s="528">
        <v>37291</v>
      </c>
      <c r="F1267" s="528">
        <v>17007</v>
      </c>
    </row>
    <row r="1268" spans="1:6">
      <c r="A1268" s="527" t="s">
        <v>3928</v>
      </c>
      <c r="B1268" s="528">
        <v>2011</v>
      </c>
      <c r="C1268" s="528">
        <v>2039</v>
      </c>
      <c r="D1268" s="528">
        <v>1223</v>
      </c>
      <c r="E1268" s="528">
        <v>0</v>
      </c>
      <c r="F1268" s="528">
        <v>21292</v>
      </c>
    </row>
    <row r="1269" spans="1:6">
      <c r="A1269" s="527" t="s">
        <v>3929</v>
      </c>
      <c r="B1269" s="528">
        <v>2011</v>
      </c>
      <c r="C1269" s="528">
        <v>930</v>
      </c>
      <c r="D1269" s="528">
        <v>0</v>
      </c>
      <c r="E1269" s="528">
        <v>71317</v>
      </c>
      <c r="F1269" s="528">
        <v>4450</v>
      </c>
    </row>
    <row r="1270" spans="1:6">
      <c r="A1270" s="527" t="s">
        <v>3930</v>
      </c>
      <c r="B1270" s="528">
        <v>2011</v>
      </c>
      <c r="C1270" s="528">
        <v>8929</v>
      </c>
      <c r="D1270" s="528">
        <v>4786</v>
      </c>
      <c r="E1270" s="528">
        <v>8658</v>
      </c>
      <c r="F1270" s="528">
        <v>11201</v>
      </c>
    </row>
    <row r="1271" spans="1:6">
      <c r="A1271" s="527" t="s">
        <v>3931</v>
      </c>
      <c r="B1271" s="528">
        <v>2011</v>
      </c>
      <c r="C1271" s="528">
        <v>15766</v>
      </c>
      <c r="D1271" s="528">
        <v>6962</v>
      </c>
      <c r="E1271" s="528">
        <v>1578</v>
      </c>
      <c r="F1271" s="528">
        <v>14337</v>
      </c>
    </row>
    <row r="1272" spans="1:6">
      <c r="A1272" s="527" t="s">
        <v>3932</v>
      </c>
      <c r="B1272" s="528">
        <v>2011</v>
      </c>
      <c r="C1272" s="528">
        <v>32872</v>
      </c>
      <c r="D1272" s="528">
        <v>13565</v>
      </c>
      <c r="E1272" s="528">
        <v>19692</v>
      </c>
      <c r="F1272" s="528">
        <v>15000</v>
      </c>
    </row>
    <row r="1273" spans="1:6">
      <c r="A1273" s="527" t="s">
        <v>3933</v>
      </c>
      <c r="B1273" s="528">
        <v>2011</v>
      </c>
      <c r="C1273" s="528">
        <v>96839</v>
      </c>
      <c r="D1273" s="528">
        <v>68768</v>
      </c>
      <c r="E1273" s="528">
        <v>59218</v>
      </c>
      <c r="F1273" s="528">
        <v>18512</v>
      </c>
    </row>
    <row r="1274" spans="1:6">
      <c r="A1274" s="527" t="s">
        <v>3934</v>
      </c>
      <c r="B1274" s="528">
        <v>2011</v>
      </c>
      <c r="C1274" s="528">
        <v>63860</v>
      </c>
      <c r="D1274" s="528">
        <v>34500</v>
      </c>
      <c r="E1274" s="528">
        <v>4653</v>
      </c>
      <c r="F1274" s="528">
        <v>14972</v>
      </c>
    </row>
    <row r="1275" spans="1:6">
      <c r="A1275" s="527" t="s">
        <v>3935</v>
      </c>
      <c r="B1275" s="528">
        <v>2011</v>
      </c>
      <c r="C1275" s="528">
        <v>2964</v>
      </c>
      <c r="D1275" s="528">
        <v>142</v>
      </c>
      <c r="E1275" s="528">
        <v>7723</v>
      </c>
      <c r="F1275" s="528">
        <v>13300</v>
      </c>
    </row>
    <row r="1276" spans="1:6">
      <c r="A1276" s="527" t="s">
        <v>3936</v>
      </c>
      <c r="B1276" s="528">
        <v>2011</v>
      </c>
      <c r="C1276" s="528">
        <v>1336</v>
      </c>
      <c r="D1276" s="528">
        <v>649</v>
      </c>
      <c r="E1276" s="528">
        <v>1218</v>
      </c>
      <c r="F1276" s="528">
        <v>9300</v>
      </c>
    </row>
    <row r="1277" spans="1:6">
      <c r="A1277" s="527" t="s">
        <v>3937</v>
      </c>
      <c r="B1277" s="528">
        <v>2011</v>
      </c>
      <c r="C1277" s="528">
        <v>76390</v>
      </c>
      <c r="D1277" s="528">
        <v>64234</v>
      </c>
      <c r="E1277" s="528">
        <v>14216</v>
      </c>
      <c r="F1277" s="528">
        <v>21170</v>
      </c>
    </row>
    <row r="1278" spans="1:6">
      <c r="A1278" s="527" t="s">
        <v>3938</v>
      </c>
      <c r="B1278" s="528">
        <v>2011</v>
      </c>
      <c r="C1278" s="528">
        <v>38602</v>
      </c>
      <c r="D1278" s="528">
        <v>60971</v>
      </c>
      <c r="E1278" s="528">
        <v>22722</v>
      </c>
      <c r="F1278" s="528">
        <v>19399</v>
      </c>
    </row>
    <row r="1279" spans="1:6">
      <c r="A1279" s="527" t="s">
        <v>3939</v>
      </c>
      <c r="B1279" s="528">
        <v>2011</v>
      </c>
      <c r="C1279" s="528">
        <v>31227</v>
      </c>
      <c r="D1279" s="528">
        <v>0</v>
      </c>
      <c r="E1279" s="528">
        <v>78793</v>
      </c>
      <c r="F1279" s="528">
        <v>6536</v>
      </c>
    </row>
    <row r="1280" spans="1:6">
      <c r="A1280" s="527" t="s">
        <v>3940</v>
      </c>
      <c r="B1280" s="528">
        <v>2011</v>
      </c>
      <c r="C1280" s="528">
        <v>22958</v>
      </c>
      <c r="D1280" s="528">
        <v>35885</v>
      </c>
      <c r="E1280" s="528">
        <v>5822</v>
      </c>
      <c r="F1280" s="528">
        <v>20650</v>
      </c>
    </row>
    <row r="1281" spans="1:6">
      <c r="A1281" s="527" t="s">
        <v>3941</v>
      </c>
      <c r="B1281" s="528">
        <v>2011</v>
      </c>
      <c r="C1281" s="528">
        <v>741</v>
      </c>
      <c r="D1281" s="528">
        <v>10</v>
      </c>
      <c r="E1281" s="528">
        <v>60260</v>
      </c>
      <c r="F1281" s="528">
        <v>3700</v>
      </c>
    </row>
    <row r="1282" spans="1:6">
      <c r="A1282" s="527" t="s">
        <v>3942</v>
      </c>
      <c r="B1282" s="528">
        <v>2011</v>
      </c>
      <c r="C1282" s="528">
        <v>779</v>
      </c>
      <c r="D1282" s="528">
        <v>43</v>
      </c>
      <c r="E1282" s="528">
        <v>86943</v>
      </c>
      <c r="F1282" s="528">
        <v>4087</v>
      </c>
    </row>
    <row r="1283" spans="1:6">
      <c r="A1283" s="527" t="s">
        <v>3943</v>
      </c>
      <c r="B1283" s="528">
        <v>2011</v>
      </c>
      <c r="C1283" s="528">
        <v>9216</v>
      </c>
      <c r="D1283" s="528">
        <v>0</v>
      </c>
      <c r="E1283" s="528">
        <v>2319</v>
      </c>
      <c r="F1283" s="528">
        <v>5164</v>
      </c>
    </row>
    <row r="1284" spans="1:6">
      <c r="A1284" s="527" t="s">
        <v>3944</v>
      </c>
      <c r="B1284" s="528">
        <v>2011</v>
      </c>
      <c r="C1284" s="528">
        <v>81669</v>
      </c>
      <c r="D1284" s="528">
        <v>55020</v>
      </c>
      <c r="E1284" s="528">
        <v>4631</v>
      </c>
      <c r="F1284" s="528">
        <v>19545</v>
      </c>
    </row>
    <row r="1285" spans="1:6">
      <c r="A1285" s="527" t="s">
        <v>3945</v>
      </c>
      <c r="B1285" s="528">
        <v>2011</v>
      </c>
      <c r="C1285" s="528">
        <v>105762</v>
      </c>
      <c r="D1285" s="528">
        <v>121243</v>
      </c>
      <c r="E1285" s="528">
        <v>2746</v>
      </c>
      <c r="F1285" s="528">
        <v>21030</v>
      </c>
    </row>
    <row r="1286" spans="1:6">
      <c r="A1286" s="527" t="s">
        <v>3946</v>
      </c>
      <c r="B1286" s="528">
        <v>2011</v>
      </c>
      <c r="C1286" s="528">
        <v>0</v>
      </c>
      <c r="D1286" s="528">
        <v>2450</v>
      </c>
      <c r="E1286" s="528">
        <v>0</v>
      </c>
      <c r="F1286" s="528">
        <v>1641</v>
      </c>
    </row>
    <row r="1287" spans="1:6">
      <c r="A1287" s="527" t="s">
        <v>3947</v>
      </c>
      <c r="B1287" s="528">
        <v>2011</v>
      </c>
      <c r="C1287" s="528">
        <v>462</v>
      </c>
      <c r="D1287" s="528">
        <v>7299</v>
      </c>
      <c r="E1287" s="528">
        <v>388</v>
      </c>
      <c r="F1287" s="528">
        <v>14572</v>
      </c>
    </row>
    <row r="1288" spans="1:6">
      <c r="A1288" s="527" t="s">
        <v>3948</v>
      </c>
      <c r="B1288" s="528">
        <v>2011</v>
      </c>
      <c r="C1288" s="528">
        <v>16497</v>
      </c>
      <c r="D1288" s="528">
        <v>10855</v>
      </c>
      <c r="E1288" s="528">
        <v>4589</v>
      </c>
      <c r="F1288" s="528">
        <v>20400</v>
      </c>
    </row>
    <row r="1289" spans="1:6">
      <c r="A1289" s="527" t="s">
        <v>3949</v>
      </c>
      <c r="B1289" s="528">
        <v>2011</v>
      </c>
      <c r="C1289" s="528">
        <v>10575</v>
      </c>
      <c r="D1289" s="528">
        <v>20459</v>
      </c>
      <c r="E1289" s="528">
        <v>225</v>
      </c>
      <c r="F1289" s="528">
        <v>15505</v>
      </c>
    </row>
    <row r="1290" spans="1:6">
      <c r="A1290" s="527" t="s">
        <v>3950</v>
      </c>
      <c r="B1290" s="528">
        <v>2011</v>
      </c>
      <c r="C1290" s="528">
        <v>15577</v>
      </c>
      <c r="D1290" s="528">
        <v>5796</v>
      </c>
      <c r="E1290" s="528">
        <v>53895</v>
      </c>
      <c r="F1290" s="528">
        <v>9770</v>
      </c>
    </row>
    <row r="1291" spans="1:6">
      <c r="A1291" s="527" t="s">
        <v>3951</v>
      </c>
      <c r="B1291" s="528">
        <v>2011</v>
      </c>
      <c r="C1291" s="528">
        <v>30923</v>
      </c>
      <c r="D1291" s="528">
        <v>48756</v>
      </c>
      <c r="E1291" s="528">
        <v>28310</v>
      </c>
      <c r="F1291" s="528">
        <v>18522</v>
      </c>
    </row>
    <row r="1292" spans="1:6">
      <c r="A1292" s="527" t="s">
        <v>3952</v>
      </c>
      <c r="B1292" s="528">
        <v>2011</v>
      </c>
      <c r="C1292" s="528">
        <v>45501</v>
      </c>
      <c r="D1292" s="528">
        <v>55724</v>
      </c>
      <c r="E1292" s="528">
        <v>46440</v>
      </c>
      <c r="F1292" s="528">
        <v>19220</v>
      </c>
    </row>
    <row r="1293" spans="1:6">
      <c r="A1293" s="527" t="s">
        <v>3953</v>
      </c>
      <c r="B1293" s="528">
        <v>2011</v>
      </c>
      <c r="C1293" s="528">
        <v>1800</v>
      </c>
      <c r="D1293" s="528">
        <v>0</v>
      </c>
      <c r="E1293" s="528">
        <v>30451</v>
      </c>
      <c r="F1293" s="528">
        <v>7097</v>
      </c>
    </row>
    <row r="1294" spans="1:6">
      <c r="A1294" s="527" t="s">
        <v>3954</v>
      </c>
      <c r="B1294" s="528">
        <v>2011</v>
      </c>
      <c r="C1294" s="528">
        <v>554</v>
      </c>
      <c r="D1294" s="528">
        <v>2906</v>
      </c>
      <c r="E1294" s="528">
        <v>1150</v>
      </c>
      <c r="F1294" s="528">
        <v>14100</v>
      </c>
    </row>
    <row r="1295" spans="1:6">
      <c r="A1295" s="527" t="s">
        <v>3955</v>
      </c>
      <c r="B1295" s="528">
        <v>2011</v>
      </c>
      <c r="C1295" s="528">
        <v>86535</v>
      </c>
      <c r="D1295" s="528">
        <v>37064</v>
      </c>
      <c r="E1295" s="528">
        <v>1052</v>
      </c>
      <c r="F1295" s="528">
        <v>14525</v>
      </c>
    </row>
    <row r="1296" spans="1:6">
      <c r="A1296" s="527" t="s">
        <v>3956</v>
      </c>
      <c r="B1296" s="528">
        <v>2011</v>
      </c>
      <c r="C1296" s="528">
        <v>9539</v>
      </c>
      <c r="D1296" s="528">
        <v>5582</v>
      </c>
      <c r="E1296" s="528">
        <v>5749</v>
      </c>
      <c r="F1296" s="528">
        <v>20279</v>
      </c>
    </row>
    <row r="1297" spans="1:6">
      <c r="A1297" s="527" t="s">
        <v>3957</v>
      </c>
      <c r="B1297" s="528">
        <v>2011</v>
      </c>
      <c r="C1297" s="528">
        <v>1731</v>
      </c>
      <c r="D1297" s="528">
        <v>1760</v>
      </c>
      <c r="E1297" s="528">
        <v>2163</v>
      </c>
      <c r="F1297" s="528">
        <v>14200</v>
      </c>
    </row>
    <row r="1298" spans="1:6">
      <c r="A1298" s="527" t="s">
        <v>3958</v>
      </c>
      <c r="B1298" s="528">
        <v>2011</v>
      </c>
      <c r="C1298" s="528">
        <v>124607</v>
      </c>
      <c r="D1298" s="528">
        <v>81198</v>
      </c>
      <c r="E1298" s="528">
        <v>3417</v>
      </c>
      <c r="F1298" s="528">
        <v>19936</v>
      </c>
    </row>
    <row r="1299" spans="1:6">
      <c r="A1299" s="527" t="s">
        <v>3959</v>
      </c>
      <c r="B1299" s="528">
        <v>2011</v>
      </c>
      <c r="C1299" s="528">
        <v>7465</v>
      </c>
      <c r="D1299" s="528">
        <v>7994</v>
      </c>
      <c r="E1299" s="528">
        <v>21659</v>
      </c>
      <c r="F1299" s="528">
        <v>10522</v>
      </c>
    </row>
    <row r="1300" spans="1:6">
      <c r="A1300" s="527" t="s">
        <v>3960</v>
      </c>
      <c r="B1300" s="528">
        <v>2011</v>
      </c>
      <c r="C1300" s="528">
        <v>20505</v>
      </c>
      <c r="D1300" s="528">
        <v>18025</v>
      </c>
      <c r="E1300" s="528">
        <v>4405</v>
      </c>
      <c r="F1300" s="528">
        <v>21070</v>
      </c>
    </row>
    <row r="1301" spans="1:6">
      <c r="A1301" s="527" t="s">
        <v>3961</v>
      </c>
      <c r="B1301" s="528">
        <v>2011</v>
      </c>
      <c r="C1301" s="528">
        <v>76261</v>
      </c>
      <c r="D1301" s="528">
        <v>52788</v>
      </c>
      <c r="E1301" s="528">
        <v>19313</v>
      </c>
      <c r="F1301" s="528">
        <v>19898</v>
      </c>
    </row>
    <row r="1302" spans="1:6">
      <c r="A1302" s="527" t="s">
        <v>3962</v>
      </c>
      <c r="B1302" s="528">
        <v>2011</v>
      </c>
      <c r="C1302" s="528">
        <v>80428</v>
      </c>
      <c r="D1302" s="528">
        <v>48157</v>
      </c>
      <c r="E1302" s="528">
        <v>1184</v>
      </c>
      <c r="F1302" s="528">
        <v>14753</v>
      </c>
    </row>
    <row r="1303" spans="1:6">
      <c r="A1303" s="527" t="s">
        <v>3963</v>
      </c>
      <c r="B1303" s="528">
        <v>2011</v>
      </c>
      <c r="C1303" s="528">
        <v>1355</v>
      </c>
      <c r="D1303" s="528">
        <v>0</v>
      </c>
      <c r="E1303" s="528">
        <v>3353</v>
      </c>
      <c r="F1303" s="528">
        <v>6900</v>
      </c>
    </row>
    <row r="1304" spans="1:6">
      <c r="A1304" s="527" t="s">
        <v>3964</v>
      </c>
      <c r="B1304" s="528">
        <v>2011</v>
      </c>
      <c r="C1304" s="528">
        <v>61450</v>
      </c>
      <c r="D1304" s="528">
        <v>30984</v>
      </c>
      <c r="E1304" s="528">
        <v>21690</v>
      </c>
      <c r="F1304" s="528">
        <v>14690</v>
      </c>
    </row>
    <row r="1305" spans="1:6">
      <c r="A1305" s="527" t="s">
        <v>3965</v>
      </c>
      <c r="B1305" s="528">
        <v>2011</v>
      </c>
      <c r="C1305" s="528">
        <v>22230</v>
      </c>
      <c r="D1305" s="528">
        <v>19627</v>
      </c>
      <c r="E1305" s="528">
        <v>3245</v>
      </c>
      <c r="F1305" s="528">
        <v>18037</v>
      </c>
    </row>
    <row r="1306" spans="1:6">
      <c r="A1306" s="527" t="s">
        <v>3966</v>
      </c>
      <c r="B1306" s="528">
        <v>2011</v>
      </c>
      <c r="C1306" s="528">
        <v>25259</v>
      </c>
      <c r="D1306" s="528">
        <v>13484</v>
      </c>
      <c r="E1306" s="528">
        <v>67632</v>
      </c>
      <c r="F1306" s="528">
        <v>11292</v>
      </c>
    </row>
    <row r="1307" spans="1:6">
      <c r="A1307" s="527" t="s">
        <v>3967</v>
      </c>
      <c r="B1307" s="528">
        <v>2011</v>
      </c>
      <c r="C1307" s="528">
        <v>4185</v>
      </c>
      <c r="D1307" s="528">
        <v>5371</v>
      </c>
      <c r="E1307" s="528">
        <v>3282</v>
      </c>
      <c r="F1307" s="528">
        <v>11000</v>
      </c>
    </row>
    <row r="1308" spans="1:6">
      <c r="A1308" s="527" t="s">
        <v>3968</v>
      </c>
      <c r="B1308" s="528">
        <v>2011</v>
      </c>
      <c r="C1308" s="528">
        <v>7884</v>
      </c>
      <c r="D1308" s="528">
        <v>10584</v>
      </c>
      <c r="E1308" s="528">
        <v>4756</v>
      </c>
      <c r="F1308" s="528">
        <v>19015</v>
      </c>
    </row>
    <row r="1309" spans="1:6">
      <c r="A1309" s="527" t="s">
        <v>3969</v>
      </c>
      <c r="B1309" s="528">
        <v>2011</v>
      </c>
      <c r="C1309" s="528">
        <v>19</v>
      </c>
      <c r="D1309" s="528">
        <v>46</v>
      </c>
      <c r="E1309" s="528">
        <v>120</v>
      </c>
      <c r="F1309" s="528">
        <v>12267</v>
      </c>
    </row>
    <row r="1310" spans="1:6">
      <c r="A1310" s="527" t="s">
        <v>3970</v>
      </c>
      <c r="B1310" s="528">
        <v>2011</v>
      </c>
      <c r="C1310" s="528">
        <v>3160</v>
      </c>
      <c r="D1310" s="528">
        <v>6605</v>
      </c>
      <c r="E1310" s="528">
        <v>14447</v>
      </c>
      <c r="F1310" s="528">
        <v>14768</v>
      </c>
    </row>
    <row r="1311" spans="1:6">
      <c r="A1311" s="527" t="s">
        <v>3971</v>
      </c>
      <c r="B1311" s="528">
        <v>2011</v>
      </c>
      <c r="C1311" s="528">
        <v>3471</v>
      </c>
      <c r="D1311" s="528">
        <v>2251</v>
      </c>
      <c r="E1311" s="528">
        <v>3208</v>
      </c>
      <c r="F1311" s="528">
        <v>12067</v>
      </c>
    </row>
    <row r="1312" spans="1:6">
      <c r="A1312" s="527" t="s">
        <v>3972</v>
      </c>
      <c r="B1312" s="528">
        <v>2011</v>
      </c>
      <c r="C1312" s="528">
        <v>3801</v>
      </c>
      <c r="D1312" s="528">
        <v>2748</v>
      </c>
      <c r="E1312" s="528">
        <v>14307</v>
      </c>
      <c r="F1312" s="528">
        <v>14360</v>
      </c>
    </row>
    <row r="1313" spans="1:6">
      <c r="A1313" s="527" t="s">
        <v>3973</v>
      </c>
      <c r="B1313" s="528">
        <v>2011</v>
      </c>
      <c r="C1313" s="528">
        <v>6049</v>
      </c>
      <c r="D1313" s="528">
        <v>3635</v>
      </c>
      <c r="E1313" s="528">
        <v>32089</v>
      </c>
      <c r="F1313" s="528">
        <v>9720</v>
      </c>
    </row>
    <row r="1314" spans="1:6">
      <c r="A1314" s="527" t="s">
        <v>3974</v>
      </c>
      <c r="B1314" s="528">
        <v>2011</v>
      </c>
      <c r="C1314" s="528">
        <v>9647</v>
      </c>
      <c r="D1314" s="528">
        <v>12316</v>
      </c>
      <c r="E1314" s="528">
        <v>888</v>
      </c>
      <c r="F1314" s="528">
        <v>17868</v>
      </c>
    </row>
    <row r="1315" spans="1:6">
      <c r="A1315" s="527" t="s">
        <v>3975</v>
      </c>
      <c r="B1315" s="528">
        <v>2011</v>
      </c>
      <c r="C1315" s="528">
        <v>1085</v>
      </c>
      <c r="D1315" s="528">
        <v>0</v>
      </c>
      <c r="E1315" s="528">
        <v>122116</v>
      </c>
      <c r="F1315" s="528">
        <v>4044</v>
      </c>
    </row>
    <row r="1316" spans="1:6">
      <c r="A1316" s="527" t="s">
        <v>3976</v>
      </c>
      <c r="B1316" s="528">
        <v>2011</v>
      </c>
      <c r="C1316" s="528">
        <v>50852</v>
      </c>
      <c r="D1316" s="528">
        <v>55353</v>
      </c>
      <c r="E1316" s="528">
        <v>9438</v>
      </c>
      <c r="F1316" s="528">
        <v>15390</v>
      </c>
    </row>
    <row r="1317" spans="1:6">
      <c r="A1317" s="527" t="s">
        <v>3977</v>
      </c>
      <c r="B1317" s="528">
        <v>2011</v>
      </c>
      <c r="C1317" s="528">
        <v>15576</v>
      </c>
      <c r="D1317" s="528">
        <v>381</v>
      </c>
      <c r="E1317" s="528">
        <v>233347</v>
      </c>
      <c r="F1317" s="528">
        <v>4614</v>
      </c>
    </row>
    <row r="1318" spans="1:6">
      <c r="A1318" s="527" t="s">
        <v>3978</v>
      </c>
      <c r="B1318" s="528">
        <v>2011</v>
      </c>
      <c r="C1318" s="528">
        <v>451</v>
      </c>
      <c r="D1318" s="528">
        <v>2964</v>
      </c>
      <c r="E1318" s="528">
        <v>238</v>
      </c>
      <c r="F1318" s="528">
        <v>5905</v>
      </c>
    </row>
    <row r="1319" spans="1:6">
      <c r="A1319" s="527" t="s">
        <v>3979</v>
      </c>
      <c r="B1319" s="528">
        <v>2011</v>
      </c>
      <c r="C1319" s="528">
        <v>1085</v>
      </c>
      <c r="D1319" s="528">
        <v>0</v>
      </c>
      <c r="E1319" s="528">
        <v>51560</v>
      </c>
      <c r="F1319" s="528">
        <v>4050</v>
      </c>
    </row>
    <row r="1320" spans="1:6">
      <c r="A1320" s="527" t="s">
        <v>3980</v>
      </c>
      <c r="B1320" s="528">
        <v>2011</v>
      </c>
      <c r="C1320" s="528">
        <v>17222</v>
      </c>
      <c r="D1320" s="528">
        <v>0</v>
      </c>
      <c r="E1320" s="528">
        <v>60548</v>
      </c>
      <c r="F1320" s="528">
        <v>13155</v>
      </c>
    </row>
    <row r="1321" spans="1:6">
      <c r="A1321" s="527" t="s">
        <v>3981</v>
      </c>
      <c r="B1321" s="528">
        <v>2011</v>
      </c>
      <c r="C1321" s="528">
        <v>5790</v>
      </c>
      <c r="D1321" s="528">
        <v>3441</v>
      </c>
      <c r="E1321" s="528">
        <v>6302</v>
      </c>
      <c r="F1321" s="528">
        <v>20379</v>
      </c>
    </row>
    <row r="1322" spans="1:6">
      <c r="A1322" s="527" t="s">
        <v>3982</v>
      </c>
      <c r="B1322" s="528">
        <v>2011</v>
      </c>
      <c r="C1322" s="528">
        <v>63840</v>
      </c>
      <c r="D1322" s="528">
        <v>18887</v>
      </c>
      <c r="E1322" s="528">
        <v>248004</v>
      </c>
      <c r="F1322" s="528">
        <v>18125</v>
      </c>
    </row>
    <row r="1323" spans="1:6">
      <c r="A1323" s="527" t="s">
        <v>3983</v>
      </c>
      <c r="B1323" s="528">
        <v>2011</v>
      </c>
      <c r="C1323" s="528">
        <v>6121</v>
      </c>
      <c r="D1323" s="528">
        <v>13858</v>
      </c>
      <c r="E1323" s="528">
        <v>29281</v>
      </c>
      <c r="F1323" s="528">
        <v>10150</v>
      </c>
    </row>
    <row r="1324" spans="1:6">
      <c r="A1324" s="527" t="s">
        <v>3984</v>
      </c>
      <c r="B1324" s="528">
        <v>2011</v>
      </c>
      <c r="C1324" s="528">
        <v>0</v>
      </c>
      <c r="D1324" s="528">
        <v>0</v>
      </c>
      <c r="E1324" s="528">
        <v>6479</v>
      </c>
      <c r="F1324" s="528">
        <v>19630</v>
      </c>
    </row>
    <row r="1325" spans="1:6">
      <c r="A1325" s="527" t="s">
        <v>3985</v>
      </c>
      <c r="B1325" s="528">
        <v>2011</v>
      </c>
      <c r="C1325" s="528">
        <v>1051</v>
      </c>
      <c r="D1325" s="528">
        <v>0</v>
      </c>
      <c r="E1325" s="528">
        <v>1573</v>
      </c>
      <c r="F1325" s="528">
        <v>8613</v>
      </c>
    </row>
    <row r="1326" spans="1:6">
      <c r="A1326" s="527" t="s">
        <v>3986</v>
      </c>
      <c r="B1326" s="528">
        <v>2011</v>
      </c>
      <c r="C1326" s="528">
        <v>993</v>
      </c>
      <c r="D1326" s="528">
        <v>768</v>
      </c>
      <c r="E1326" s="528">
        <v>5675</v>
      </c>
      <c r="F1326" s="528">
        <v>9420</v>
      </c>
    </row>
    <row r="1327" spans="1:6">
      <c r="A1327" s="527" t="s">
        <v>3987</v>
      </c>
      <c r="B1327" s="528">
        <v>2011</v>
      </c>
      <c r="C1327" s="528">
        <v>35805</v>
      </c>
      <c r="D1327" s="528">
        <v>21382</v>
      </c>
      <c r="E1327" s="528">
        <v>26528</v>
      </c>
      <c r="F1327" s="528">
        <v>21177</v>
      </c>
    </row>
    <row r="1328" spans="1:6">
      <c r="A1328" s="527" t="s">
        <v>3988</v>
      </c>
      <c r="B1328" s="528">
        <v>2011</v>
      </c>
      <c r="C1328" s="528">
        <v>11671</v>
      </c>
      <c r="D1328" s="528">
        <v>13444</v>
      </c>
      <c r="E1328" s="528">
        <v>24730</v>
      </c>
      <c r="F1328" s="528">
        <v>19135</v>
      </c>
    </row>
    <row r="1329" spans="1:6">
      <c r="A1329" s="527" t="s">
        <v>3989</v>
      </c>
      <c r="B1329" s="528">
        <v>2011</v>
      </c>
      <c r="C1329" s="528">
        <v>33285</v>
      </c>
      <c r="D1329" s="528">
        <v>16575</v>
      </c>
      <c r="E1329" s="528">
        <v>3789</v>
      </c>
      <c r="F1329" s="528">
        <v>14336</v>
      </c>
    </row>
    <row r="1330" spans="1:6">
      <c r="A1330" s="527" t="s">
        <v>3990</v>
      </c>
      <c r="B1330" s="528">
        <v>2011</v>
      </c>
      <c r="C1330" s="528">
        <v>910</v>
      </c>
      <c r="D1330" s="528">
        <v>0</v>
      </c>
      <c r="E1330" s="528">
        <v>6306</v>
      </c>
      <c r="F1330" s="528">
        <v>3330</v>
      </c>
    </row>
    <row r="1331" spans="1:6">
      <c r="A1331" s="527" t="s">
        <v>3991</v>
      </c>
      <c r="B1331" s="528">
        <v>2011</v>
      </c>
      <c r="C1331" s="528">
        <v>573</v>
      </c>
      <c r="D1331" s="528">
        <v>564</v>
      </c>
      <c r="E1331" s="528">
        <v>1475</v>
      </c>
      <c r="F1331" s="528">
        <v>3470</v>
      </c>
    </row>
    <row r="1332" spans="1:6">
      <c r="A1332" s="527" t="s">
        <v>3992</v>
      </c>
      <c r="B1332" s="528">
        <v>2011</v>
      </c>
      <c r="C1332" s="528">
        <v>23098</v>
      </c>
      <c r="D1332" s="528">
        <v>20524</v>
      </c>
      <c r="E1332" s="528">
        <v>11320</v>
      </c>
      <c r="F1332" s="528">
        <v>19321</v>
      </c>
    </row>
    <row r="1333" spans="1:6">
      <c r="A1333" s="527" t="s">
        <v>3993</v>
      </c>
      <c r="B1333" s="528">
        <v>2011</v>
      </c>
      <c r="C1333" s="528">
        <v>3880</v>
      </c>
      <c r="D1333" s="528">
        <v>4274</v>
      </c>
      <c r="E1333" s="528">
        <v>1835</v>
      </c>
      <c r="F1333" s="528">
        <v>17791</v>
      </c>
    </row>
    <row r="1334" spans="1:6">
      <c r="A1334" s="527" t="s">
        <v>3994</v>
      </c>
      <c r="B1334" s="528">
        <v>2011</v>
      </c>
      <c r="C1334" s="528">
        <v>21182</v>
      </c>
      <c r="D1334" s="528">
        <v>8029</v>
      </c>
      <c r="E1334" s="528">
        <v>5970</v>
      </c>
      <c r="F1334" s="528">
        <v>14692</v>
      </c>
    </row>
    <row r="1335" spans="1:6">
      <c r="A1335" s="527" t="s">
        <v>3995</v>
      </c>
      <c r="B1335" s="528">
        <v>2011</v>
      </c>
      <c r="C1335" s="528">
        <v>12104</v>
      </c>
      <c r="D1335" s="528">
        <v>6953</v>
      </c>
      <c r="E1335" s="528">
        <v>10819</v>
      </c>
      <c r="F1335" s="528">
        <v>19382</v>
      </c>
    </row>
    <row r="1336" spans="1:6">
      <c r="A1336" s="527" t="s">
        <v>3996</v>
      </c>
      <c r="B1336" s="528">
        <v>2011</v>
      </c>
      <c r="C1336" s="528">
        <v>4413</v>
      </c>
      <c r="D1336" s="528">
        <v>0</v>
      </c>
      <c r="E1336" s="528">
        <v>190872</v>
      </c>
      <c r="F1336" s="528">
        <v>5795</v>
      </c>
    </row>
    <row r="1337" spans="1:6">
      <c r="A1337" s="527" t="s">
        <v>3997</v>
      </c>
      <c r="B1337" s="528">
        <v>2011</v>
      </c>
      <c r="C1337" s="528">
        <v>12356</v>
      </c>
      <c r="D1337" s="528">
        <v>7861</v>
      </c>
      <c r="E1337" s="528">
        <v>3459</v>
      </c>
      <c r="F1337" s="528">
        <v>20065</v>
      </c>
    </row>
    <row r="1338" spans="1:6">
      <c r="A1338" s="527" t="s">
        <v>3998</v>
      </c>
      <c r="B1338" s="528">
        <v>2011</v>
      </c>
      <c r="C1338" s="528">
        <v>64057</v>
      </c>
      <c r="D1338" s="528">
        <v>68275</v>
      </c>
      <c r="E1338" s="528">
        <v>43190</v>
      </c>
      <c r="F1338" s="528">
        <v>18417</v>
      </c>
    </row>
    <row r="1339" spans="1:6">
      <c r="A1339" s="527" t="s">
        <v>3999</v>
      </c>
      <c r="B1339" s="528">
        <v>2011</v>
      </c>
      <c r="C1339" s="528">
        <v>3990</v>
      </c>
      <c r="D1339" s="528">
        <v>3420</v>
      </c>
      <c r="E1339" s="528">
        <v>8812</v>
      </c>
      <c r="F1339" s="528">
        <v>9780</v>
      </c>
    </row>
    <row r="1340" spans="1:6">
      <c r="A1340" s="527" t="s">
        <v>4000</v>
      </c>
      <c r="B1340" s="528">
        <v>2011</v>
      </c>
      <c r="C1340" s="528">
        <v>8109</v>
      </c>
      <c r="D1340" s="528">
        <v>10494</v>
      </c>
      <c r="E1340" s="528">
        <v>18937</v>
      </c>
      <c r="F1340" s="528">
        <v>10811</v>
      </c>
    </row>
    <row r="1341" spans="1:6">
      <c r="A1341" s="527" t="s">
        <v>4001</v>
      </c>
      <c r="B1341" s="528">
        <v>2011</v>
      </c>
      <c r="C1341" s="528">
        <v>2003</v>
      </c>
      <c r="D1341" s="528">
        <v>825</v>
      </c>
      <c r="E1341" s="528">
        <v>1335</v>
      </c>
      <c r="F1341" s="528">
        <v>12440</v>
      </c>
    </row>
    <row r="1342" spans="1:6">
      <c r="A1342" s="527" t="s">
        <v>4002</v>
      </c>
      <c r="B1342" s="528">
        <v>2011</v>
      </c>
      <c r="C1342" s="528">
        <v>89115</v>
      </c>
      <c r="D1342" s="528">
        <v>107729</v>
      </c>
      <c r="E1342" s="528">
        <v>77512</v>
      </c>
      <c r="F1342" s="528">
        <v>19030</v>
      </c>
    </row>
    <row r="1343" spans="1:6">
      <c r="A1343" s="527" t="s">
        <v>4003</v>
      </c>
      <c r="B1343" s="528">
        <v>2011</v>
      </c>
      <c r="C1343" s="528">
        <v>89406</v>
      </c>
      <c r="D1343" s="528">
        <v>105743</v>
      </c>
      <c r="E1343" s="528">
        <v>19281</v>
      </c>
      <c r="F1343" s="528">
        <v>21267</v>
      </c>
    </row>
    <row r="1344" spans="1:6">
      <c r="A1344" s="527" t="s">
        <v>4004</v>
      </c>
      <c r="B1344" s="528">
        <v>2011</v>
      </c>
      <c r="C1344" s="528">
        <v>3347</v>
      </c>
      <c r="D1344" s="528">
        <v>7255</v>
      </c>
      <c r="E1344" s="528">
        <v>6281</v>
      </c>
      <c r="F1344" s="528">
        <v>13650</v>
      </c>
    </row>
    <row r="1345" spans="1:6">
      <c r="A1345" s="527" t="s">
        <v>4005</v>
      </c>
      <c r="B1345" s="528">
        <v>2011</v>
      </c>
      <c r="C1345" s="528">
        <v>27297</v>
      </c>
      <c r="D1345" s="528">
        <v>22748</v>
      </c>
      <c r="E1345" s="528">
        <v>8227</v>
      </c>
      <c r="F1345" s="528">
        <v>14240</v>
      </c>
    </row>
    <row r="1346" spans="1:6">
      <c r="A1346" s="527" t="s">
        <v>4006</v>
      </c>
      <c r="B1346" s="528">
        <v>2011</v>
      </c>
      <c r="C1346" s="528">
        <v>83166</v>
      </c>
      <c r="D1346" s="528">
        <v>61080</v>
      </c>
      <c r="E1346" s="528">
        <v>94279</v>
      </c>
      <c r="F1346" s="528">
        <v>20057</v>
      </c>
    </row>
    <row r="1347" spans="1:6">
      <c r="A1347" s="527" t="s">
        <v>4007</v>
      </c>
      <c r="B1347" s="528">
        <v>2011</v>
      </c>
      <c r="C1347" s="528">
        <v>0</v>
      </c>
      <c r="D1347" s="528">
        <v>3</v>
      </c>
      <c r="E1347" s="528">
        <v>0</v>
      </c>
      <c r="F1347" s="528">
        <v>13380</v>
      </c>
    </row>
    <row r="1348" spans="1:6">
      <c r="A1348" s="527" t="s">
        <v>4008</v>
      </c>
      <c r="B1348" s="528">
        <v>2011</v>
      </c>
      <c r="C1348" s="528">
        <v>13010</v>
      </c>
      <c r="D1348" s="528">
        <v>18912</v>
      </c>
      <c r="E1348" s="528">
        <v>3934</v>
      </c>
      <c r="F1348" s="528">
        <v>15922</v>
      </c>
    </row>
    <row r="1349" spans="1:6">
      <c r="A1349" s="527" t="s">
        <v>4009</v>
      </c>
      <c r="B1349" s="528">
        <v>2011</v>
      </c>
      <c r="C1349" s="528">
        <v>1755</v>
      </c>
      <c r="D1349" s="528">
        <v>88840</v>
      </c>
      <c r="E1349" s="528">
        <v>55374</v>
      </c>
      <c r="F1349" s="528">
        <v>10131</v>
      </c>
    </row>
    <row r="1350" spans="1:6">
      <c r="A1350" s="527" t="s">
        <v>4010</v>
      </c>
      <c r="B1350" s="528">
        <v>2011</v>
      </c>
      <c r="C1350" s="528">
        <v>0</v>
      </c>
      <c r="D1350" s="528">
        <v>1145</v>
      </c>
      <c r="E1350" s="528">
        <v>0</v>
      </c>
      <c r="F1350" s="528">
        <v>1635</v>
      </c>
    </row>
    <row r="1351" spans="1:6">
      <c r="A1351" s="527" t="s">
        <v>4011</v>
      </c>
      <c r="B1351" s="528">
        <v>2011</v>
      </c>
      <c r="C1351" s="528">
        <v>3159</v>
      </c>
      <c r="D1351" s="528">
        <v>2998</v>
      </c>
      <c r="E1351" s="528">
        <v>641</v>
      </c>
      <c r="F1351" s="528">
        <v>20109</v>
      </c>
    </row>
    <row r="1352" spans="1:6">
      <c r="A1352" s="527" t="s">
        <v>4012</v>
      </c>
      <c r="B1352" s="528">
        <v>2011</v>
      </c>
      <c r="C1352" s="528">
        <v>12533</v>
      </c>
      <c r="D1352" s="528">
        <v>7038</v>
      </c>
      <c r="E1352" s="528">
        <v>6267</v>
      </c>
      <c r="F1352" s="528">
        <v>13690</v>
      </c>
    </row>
    <row r="1353" spans="1:6">
      <c r="A1353" s="527" t="s">
        <v>4013</v>
      </c>
      <c r="B1353" s="528">
        <v>2011</v>
      </c>
      <c r="C1353" s="528">
        <v>1782</v>
      </c>
      <c r="D1353" s="528">
        <v>582</v>
      </c>
      <c r="E1353" s="528">
        <v>20424</v>
      </c>
      <c r="F1353" s="528">
        <v>5716</v>
      </c>
    </row>
    <row r="1354" spans="1:6">
      <c r="A1354" s="527" t="s">
        <v>4014</v>
      </c>
      <c r="B1354" s="528">
        <v>2011</v>
      </c>
      <c r="C1354" s="528">
        <v>29947</v>
      </c>
      <c r="D1354" s="528">
        <v>32044</v>
      </c>
      <c r="E1354" s="528">
        <v>67897</v>
      </c>
      <c r="F1354" s="528">
        <v>20709</v>
      </c>
    </row>
    <row r="1355" spans="1:6">
      <c r="A1355" s="527" t="s">
        <v>4015</v>
      </c>
      <c r="B1355" s="528">
        <v>2011</v>
      </c>
      <c r="C1355" s="528">
        <v>2221</v>
      </c>
      <c r="D1355" s="528">
        <v>20669</v>
      </c>
      <c r="E1355" s="528">
        <v>42597</v>
      </c>
      <c r="F1355" s="528">
        <v>8000</v>
      </c>
    </row>
    <row r="1356" spans="1:6">
      <c r="A1356" s="527" t="s">
        <v>4016</v>
      </c>
      <c r="B1356" s="528">
        <v>2011</v>
      </c>
      <c r="C1356" s="528">
        <v>16091</v>
      </c>
      <c r="D1356" s="528">
        <v>14126</v>
      </c>
      <c r="E1356" s="528">
        <v>12209</v>
      </c>
      <c r="F1356" s="528">
        <v>19090</v>
      </c>
    </row>
    <row r="1357" spans="1:6">
      <c r="A1357" s="527" t="s">
        <v>4017</v>
      </c>
      <c r="B1357" s="528">
        <v>2011</v>
      </c>
      <c r="C1357" s="528">
        <v>3171</v>
      </c>
      <c r="D1357" s="528">
        <v>3554</v>
      </c>
      <c r="E1357" s="528">
        <v>4342</v>
      </c>
      <c r="F1357" s="528">
        <v>10002</v>
      </c>
    </row>
    <row r="1358" spans="1:6">
      <c r="A1358" s="527" t="s">
        <v>4018</v>
      </c>
      <c r="B1358" s="528">
        <v>2011</v>
      </c>
      <c r="C1358" s="528">
        <v>22068</v>
      </c>
      <c r="D1358" s="528">
        <v>39126</v>
      </c>
      <c r="E1358" s="528">
        <v>10532</v>
      </c>
      <c r="F1358" s="528">
        <v>19961</v>
      </c>
    </row>
    <row r="1359" spans="1:6">
      <c r="A1359" s="527" t="s">
        <v>4019</v>
      </c>
      <c r="B1359" s="528">
        <v>2011</v>
      </c>
      <c r="C1359" s="528">
        <v>5222</v>
      </c>
      <c r="D1359" s="528">
        <v>4786</v>
      </c>
      <c r="E1359" s="528">
        <v>3861</v>
      </c>
      <c r="F1359" s="528">
        <v>20825</v>
      </c>
    </row>
    <row r="1360" spans="1:6">
      <c r="A1360" s="527" t="s">
        <v>4020</v>
      </c>
      <c r="B1360" s="528">
        <v>2011</v>
      </c>
      <c r="C1360" s="528">
        <v>51657</v>
      </c>
      <c r="D1360" s="528">
        <v>60264</v>
      </c>
      <c r="E1360" s="528">
        <v>18010</v>
      </c>
      <c r="F1360" s="528">
        <v>20935</v>
      </c>
    </row>
    <row r="1361" spans="1:6">
      <c r="A1361" s="527" t="s">
        <v>4021</v>
      </c>
      <c r="B1361" s="528">
        <v>2011</v>
      </c>
      <c r="C1361" s="528">
        <v>11914</v>
      </c>
      <c r="D1361" s="528">
        <v>26151</v>
      </c>
      <c r="E1361" s="528">
        <v>70618</v>
      </c>
      <c r="F1361" s="528">
        <v>11037</v>
      </c>
    </row>
    <row r="1362" spans="1:6">
      <c r="A1362" s="527" t="s">
        <v>4022</v>
      </c>
      <c r="B1362" s="528">
        <v>2011</v>
      </c>
      <c r="C1362" s="528">
        <v>79483</v>
      </c>
      <c r="D1362" s="528">
        <v>68334</v>
      </c>
      <c r="E1362" s="528">
        <v>28824</v>
      </c>
      <c r="F1362" s="528">
        <v>20312</v>
      </c>
    </row>
    <row r="1363" spans="1:6">
      <c r="A1363" s="527" t="s">
        <v>4023</v>
      </c>
      <c r="B1363" s="528">
        <v>2011</v>
      </c>
      <c r="C1363" s="528">
        <v>293</v>
      </c>
      <c r="D1363" s="528">
        <v>3028</v>
      </c>
      <c r="E1363" s="528">
        <v>0</v>
      </c>
      <c r="F1363" s="528">
        <v>13525</v>
      </c>
    </row>
    <row r="1364" spans="1:6">
      <c r="A1364" s="527" t="s">
        <v>4024</v>
      </c>
      <c r="B1364" s="528">
        <v>2011</v>
      </c>
      <c r="C1364" s="528">
        <v>3377</v>
      </c>
      <c r="D1364" s="528">
        <v>6184</v>
      </c>
      <c r="E1364" s="528">
        <v>22364</v>
      </c>
      <c r="F1364" s="528">
        <v>12768</v>
      </c>
    </row>
    <row r="1365" spans="1:6">
      <c r="A1365" s="527" t="s">
        <v>4025</v>
      </c>
      <c r="B1365" s="528">
        <v>2011</v>
      </c>
      <c r="C1365" s="528">
        <v>1086</v>
      </c>
      <c r="D1365" s="528">
        <v>2157</v>
      </c>
      <c r="E1365" s="528">
        <v>4078</v>
      </c>
      <c r="F1365" s="528">
        <v>3515</v>
      </c>
    </row>
    <row r="1366" spans="1:6">
      <c r="A1366" s="527" t="s">
        <v>4026</v>
      </c>
      <c r="B1366" s="528">
        <v>2011</v>
      </c>
      <c r="C1366" s="528">
        <v>19404</v>
      </c>
      <c r="D1366" s="528">
        <v>94</v>
      </c>
      <c r="E1366" s="528">
        <v>80987</v>
      </c>
      <c r="F1366" s="528">
        <v>4601</v>
      </c>
    </row>
    <row r="1367" spans="1:6">
      <c r="A1367" s="527" t="s">
        <v>4027</v>
      </c>
      <c r="B1367" s="528">
        <v>2011</v>
      </c>
      <c r="C1367" s="528">
        <v>49481</v>
      </c>
      <c r="D1367" s="528">
        <v>52950</v>
      </c>
      <c r="E1367" s="528">
        <v>8959</v>
      </c>
      <c r="F1367" s="528">
        <v>20290</v>
      </c>
    </row>
    <row r="1368" spans="1:6">
      <c r="A1368" s="527" t="s">
        <v>4028</v>
      </c>
      <c r="B1368" s="528">
        <v>2011</v>
      </c>
      <c r="C1368" s="528">
        <v>43387</v>
      </c>
      <c r="D1368" s="528">
        <v>39238</v>
      </c>
      <c r="E1368" s="528">
        <v>5371</v>
      </c>
      <c r="F1368" s="528">
        <v>15496</v>
      </c>
    </row>
    <row r="1369" spans="1:6">
      <c r="A1369" s="527" t="s">
        <v>4029</v>
      </c>
      <c r="B1369" s="528">
        <v>2011</v>
      </c>
      <c r="C1369" s="528">
        <v>52988</v>
      </c>
      <c r="D1369" s="528">
        <v>48507</v>
      </c>
      <c r="E1369" s="528">
        <v>25926</v>
      </c>
      <c r="F1369" s="528">
        <v>21690</v>
      </c>
    </row>
    <row r="1370" spans="1:6">
      <c r="A1370" s="527" t="s">
        <v>4030</v>
      </c>
      <c r="B1370" s="528">
        <v>2011</v>
      </c>
      <c r="C1370" s="528">
        <v>2627</v>
      </c>
      <c r="D1370" s="528">
        <v>455</v>
      </c>
      <c r="E1370" s="528">
        <v>1482</v>
      </c>
      <c r="F1370" s="528">
        <v>3430</v>
      </c>
    </row>
    <row r="1371" spans="1:6">
      <c r="A1371" s="527" t="s">
        <v>4031</v>
      </c>
      <c r="B1371" s="528">
        <v>2011</v>
      </c>
      <c r="C1371" s="528">
        <v>12588</v>
      </c>
      <c r="D1371" s="528">
        <v>21965</v>
      </c>
      <c r="E1371" s="528">
        <v>3855</v>
      </c>
      <c r="F1371" s="528">
        <v>16000</v>
      </c>
    </row>
    <row r="1372" spans="1:6">
      <c r="A1372" s="527" t="s">
        <v>4032</v>
      </c>
      <c r="B1372" s="528">
        <v>2011</v>
      </c>
      <c r="C1372" s="528">
        <v>19442</v>
      </c>
      <c r="D1372" s="528">
        <v>1470</v>
      </c>
      <c r="E1372" s="528">
        <v>137557</v>
      </c>
      <c r="F1372" s="528">
        <v>6665</v>
      </c>
    </row>
    <row r="1373" spans="1:6">
      <c r="A1373" s="527" t="s">
        <v>4033</v>
      </c>
      <c r="B1373" s="528">
        <v>2011</v>
      </c>
      <c r="C1373" s="528">
        <v>6640</v>
      </c>
      <c r="D1373" s="528">
        <v>0</v>
      </c>
      <c r="E1373" s="528">
        <v>93660</v>
      </c>
      <c r="F1373" s="528">
        <v>8015</v>
      </c>
    </row>
    <row r="1374" spans="1:6">
      <c r="A1374" s="527" t="s">
        <v>4034</v>
      </c>
      <c r="B1374" s="528">
        <v>2011</v>
      </c>
      <c r="C1374" s="528">
        <v>8118</v>
      </c>
      <c r="D1374" s="528">
        <v>112998</v>
      </c>
      <c r="E1374" s="528">
        <v>50526</v>
      </c>
      <c r="F1374" s="528">
        <v>11645</v>
      </c>
    </row>
    <row r="1375" spans="1:6">
      <c r="A1375" s="527" t="s">
        <v>4035</v>
      </c>
      <c r="B1375" s="528">
        <v>2011</v>
      </c>
      <c r="C1375" s="528">
        <v>14103</v>
      </c>
      <c r="D1375" s="528">
        <v>10586</v>
      </c>
      <c r="E1375" s="528">
        <v>2639</v>
      </c>
      <c r="F1375" s="528">
        <v>20121</v>
      </c>
    </row>
    <row r="1376" spans="1:6">
      <c r="A1376" s="527" t="s">
        <v>4036</v>
      </c>
      <c r="B1376" s="528">
        <v>2011</v>
      </c>
      <c r="C1376" s="528">
        <v>31008</v>
      </c>
      <c r="D1376" s="528">
        <v>20425</v>
      </c>
      <c r="E1376" s="528">
        <v>4683</v>
      </c>
      <c r="F1376" s="528">
        <v>15685</v>
      </c>
    </row>
    <row r="1377" spans="1:6">
      <c r="A1377" s="527" t="s">
        <v>4037</v>
      </c>
      <c r="B1377" s="528">
        <v>2011</v>
      </c>
      <c r="C1377" s="528">
        <v>34792</v>
      </c>
      <c r="D1377" s="528">
        <v>9438</v>
      </c>
      <c r="E1377" s="528">
        <v>12887</v>
      </c>
      <c r="F1377" s="528">
        <v>14630</v>
      </c>
    </row>
    <row r="1378" spans="1:6">
      <c r="A1378" s="527" t="s">
        <v>4038</v>
      </c>
      <c r="B1378" s="528">
        <v>2011</v>
      </c>
      <c r="C1378" s="528">
        <v>47184</v>
      </c>
      <c r="D1378" s="528">
        <v>45693</v>
      </c>
      <c r="E1378" s="528">
        <v>32672</v>
      </c>
      <c r="F1378" s="528">
        <v>18190</v>
      </c>
    </row>
    <row r="1379" spans="1:6">
      <c r="A1379" s="527" t="s">
        <v>4039</v>
      </c>
      <c r="B1379" s="528">
        <v>2011</v>
      </c>
      <c r="C1379" s="528">
        <v>6378</v>
      </c>
      <c r="D1379" s="528">
        <v>229924</v>
      </c>
      <c r="E1379" s="528">
        <v>109909</v>
      </c>
      <c r="F1379" s="528">
        <v>16645</v>
      </c>
    </row>
    <row r="1380" spans="1:6">
      <c r="A1380" s="527" t="s">
        <v>4040</v>
      </c>
      <c r="B1380" s="528">
        <v>2011</v>
      </c>
      <c r="C1380" s="528">
        <v>10131</v>
      </c>
      <c r="D1380" s="528">
        <v>3617</v>
      </c>
      <c r="E1380" s="528">
        <v>5342</v>
      </c>
      <c r="F1380" s="528">
        <v>14300</v>
      </c>
    </row>
    <row r="1381" spans="1:6">
      <c r="A1381" s="527" t="s">
        <v>4041</v>
      </c>
      <c r="B1381" s="528">
        <v>2011</v>
      </c>
      <c r="C1381" s="528">
        <v>2618</v>
      </c>
      <c r="D1381" s="528">
        <v>0</v>
      </c>
      <c r="E1381" s="528">
        <v>57730</v>
      </c>
      <c r="F1381" s="528">
        <v>4568</v>
      </c>
    </row>
    <row r="1382" spans="1:6">
      <c r="A1382" s="527" t="s">
        <v>4042</v>
      </c>
      <c r="B1382" s="528">
        <v>2011</v>
      </c>
      <c r="C1382" s="528">
        <v>2971</v>
      </c>
      <c r="D1382" s="528">
        <v>4190</v>
      </c>
      <c r="E1382" s="528">
        <v>2654</v>
      </c>
      <c r="F1382" s="528">
        <v>14229</v>
      </c>
    </row>
    <row r="1383" spans="1:6">
      <c r="A1383" s="527" t="s">
        <v>4043</v>
      </c>
      <c r="B1383" s="528">
        <v>2011</v>
      </c>
      <c r="C1383" s="528">
        <v>4502</v>
      </c>
      <c r="D1383" s="528">
        <v>2016</v>
      </c>
      <c r="E1383" s="528">
        <v>119536</v>
      </c>
      <c r="F1383" s="528">
        <v>9520</v>
      </c>
    </row>
    <row r="1384" spans="1:6">
      <c r="A1384" s="527" t="s">
        <v>4044</v>
      </c>
      <c r="B1384" s="528">
        <v>2011</v>
      </c>
      <c r="C1384" s="528">
        <v>736</v>
      </c>
      <c r="D1384" s="528">
        <v>240</v>
      </c>
      <c r="E1384" s="528">
        <v>0</v>
      </c>
      <c r="F1384" s="528">
        <v>12779</v>
      </c>
    </row>
    <row r="1385" spans="1:6">
      <c r="A1385" s="527" t="s">
        <v>4045</v>
      </c>
      <c r="B1385" s="528">
        <v>2011</v>
      </c>
      <c r="C1385" s="528">
        <v>1633</v>
      </c>
      <c r="D1385" s="528">
        <v>0</v>
      </c>
      <c r="E1385" s="528">
        <v>3269</v>
      </c>
      <c r="F1385" s="528">
        <v>3495</v>
      </c>
    </row>
    <row r="1386" spans="1:6">
      <c r="A1386" s="527" t="s">
        <v>4046</v>
      </c>
      <c r="B1386" s="528">
        <v>2011</v>
      </c>
      <c r="C1386" s="528">
        <v>67506</v>
      </c>
      <c r="D1386" s="528">
        <v>50261</v>
      </c>
      <c r="E1386" s="528">
        <v>19022</v>
      </c>
      <c r="F1386" s="528">
        <v>20210</v>
      </c>
    </row>
    <row r="1387" spans="1:6">
      <c r="A1387" s="527" t="s">
        <v>4047</v>
      </c>
      <c r="B1387" s="528">
        <v>2011</v>
      </c>
      <c r="C1387" s="528">
        <v>51265</v>
      </c>
      <c r="D1387" s="528">
        <v>30702</v>
      </c>
      <c r="E1387" s="528">
        <v>56287</v>
      </c>
      <c r="F1387" s="528">
        <v>20460</v>
      </c>
    </row>
    <row r="1388" spans="1:6">
      <c r="A1388" s="527" t="s">
        <v>4048</v>
      </c>
      <c r="B1388" s="528">
        <v>2011</v>
      </c>
      <c r="C1388" s="528">
        <v>15412</v>
      </c>
      <c r="D1388" s="528">
        <v>11842</v>
      </c>
      <c r="E1388" s="528">
        <v>11930</v>
      </c>
      <c r="F1388" s="528">
        <v>20921</v>
      </c>
    </row>
    <row r="1389" spans="1:6">
      <c r="A1389" s="527" t="s">
        <v>4049</v>
      </c>
      <c r="B1389" s="528">
        <v>2011</v>
      </c>
      <c r="C1389" s="528">
        <v>44450</v>
      </c>
      <c r="D1389" s="528">
        <v>39745</v>
      </c>
      <c r="E1389" s="528">
        <v>19038</v>
      </c>
      <c r="F1389" s="528">
        <v>19743</v>
      </c>
    </row>
    <row r="1390" spans="1:6">
      <c r="A1390" s="527" t="s">
        <v>4050</v>
      </c>
      <c r="B1390" s="528">
        <v>2011</v>
      </c>
      <c r="C1390" s="528">
        <v>740</v>
      </c>
      <c r="D1390" s="528">
        <v>0</v>
      </c>
      <c r="E1390" s="528">
        <v>48712</v>
      </c>
      <c r="F1390" s="528">
        <v>4345</v>
      </c>
    </row>
    <row r="1391" spans="1:6">
      <c r="A1391" s="527" t="s">
        <v>4051</v>
      </c>
      <c r="B1391" s="528">
        <v>2011</v>
      </c>
      <c r="C1391" s="528">
        <v>9796</v>
      </c>
      <c r="D1391" s="528">
        <v>15416</v>
      </c>
      <c r="E1391" s="528">
        <v>799</v>
      </c>
      <c r="F1391" s="528">
        <v>19984</v>
      </c>
    </row>
    <row r="1392" spans="1:6">
      <c r="A1392" s="527" t="s">
        <v>4052</v>
      </c>
      <c r="B1392" s="528">
        <v>2011</v>
      </c>
      <c r="C1392" s="528">
        <v>3162</v>
      </c>
      <c r="D1392" s="528">
        <v>2105</v>
      </c>
      <c r="E1392" s="528">
        <v>4323</v>
      </c>
      <c r="F1392" s="528">
        <v>9650</v>
      </c>
    </row>
    <row r="1393" spans="1:6">
      <c r="A1393" s="527" t="s">
        <v>4053</v>
      </c>
      <c r="B1393" s="528">
        <v>2011</v>
      </c>
      <c r="C1393" s="528">
        <v>14164</v>
      </c>
      <c r="D1393" s="528">
        <v>18788</v>
      </c>
      <c r="E1393" s="528">
        <v>2160</v>
      </c>
      <c r="F1393" s="528">
        <v>20492</v>
      </c>
    </row>
    <row r="1394" spans="1:6">
      <c r="A1394" s="527" t="s">
        <v>4054</v>
      </c>
      <c r="B1394" s="528">
        <v>2011</v>
      </c>
      <c r="C1394" s="528">
        <v>2131</v>
      </c>
      <c r="D1394" s="528">
        <v>2416</v>
      </c>
      <c r="E1394" s="528">
        <v>16878</v>
      </c>
      <c r="F1394" s="528">
        <v>12685</v>
      </c>
    </row>
    <row r="1395" spans="1:6">
      <c r="A1395" s="527" t="s">
        <v>4055</v>
      </c>
      <c r="B1395" s="528">
        <v>2011</v>
      </c>
      <c r="C1395" s="528">
        <v>1200</v>
      </c>
      <c r="D1395" s="528">
        <v>0</v>
      </c>
      <c r="E1395" s="528">
        <v>0</v>
      </c>
      <c r="F1395" s="529"/>
    </row>
    <row r="1396" spans="1:6">
      <c r="A1396" s="527" t="s">
        <v>4056</v>
      </c>
      <c r="B1396" s="528">
        <v>2011</v>
      </c>
      <c r="C1396" s="528">
        <v>3220</v>
      </c>
      <c r="D1396" s="528">
        <v>2384</v>
      </c>
      <c r="E1396" s="528">
        <v>42028</v>
      </c>
      <c r="F1396" s="528">
        <v>9285</v>
      </c>
    </row>
    <row r="1397" spans="1:6">
      <c r="A1397" s="527" t="s">
        <v>4057</v>
      </c>
      <c r="B1397" s="528">
        <v>2011</v>
      </c>
      <c r="C1397" s="528">
        <v>5967</v>
      </c>
      <c r="D1397" s="528">
        <v>10668</v>
      </c>
      <c r="E1397" s="528">
        <v>35393</v>
      </c>
      <c r="F1397" s="528">
        <v>9900</v>
      </c>
    </row>
    <row r="1398" spans="1:6">
      <c r="A1398" s="527" t="s">
        <v>4058</v>
      </c>
      <c r="B1398" s="528">
        <v>2011</v>
      </c>
      <c r="C1398" s="528">
        <v>9377</v>
      </c>
      <c r="D1398" s="528">
        <v>7847</v>
      </c>
      <c r="E1398" s="528">
        <v>67978</v>
      </c>
      <c r="F1398" s="528">
        <v>10600</v>
      </c>
    </row>
    <row r="1399" spans="1:6">
      <c r="A1399" s="527" t="s">
        <v>4059</v>
      </c>
      <c r="B1399" s="528">
        <v>2011</v>
      </c>
      <c r="C1399" s="528">
        <v>4230</v>
      </c>
      <c r="D1399" s="528">
        <v>0</v>
      </c>
      <c r="E1399" s="528">
        <v>696</v>
      </c>
      <c r="F1399" s="528">
        <v>8125</v>
      </c>
    </row>
    <row r="1400" spans="1:6">
      <c r="A1400" s="527" t="s">
        <v>4060</v>
      </c>
      <c r="B1400" s="528">
        <v>2011</v>
      </c>
      <c r="C1400" s="528">
        <v>86406</v>
      </c>
      <c r="D1400" s="528">
        <v>140911</v>
      </c>
      <c r="E1400" s="528">
        <v>28864</v>
      </c>
      <c r="F1400" s="528">
        <v>20879</v>
      </c>
    </row>
    <row r="1401" spans="1:6">
      <c r="A1401" s="527" t="s">
        <v>4061</v>
      </c>
      <c r="B1401" s="528">
        <v>2011</v>
      </c>
      <c r="C1401" s="528">
        <v>59265</v>
      </c>
      <c r="D1401" s="528">
        <v>31111</v>
      </c>
      <c r="E1401" s="528">
        <v>25131</v>
      </c>
      <c r="F1401" s="528">
        <v>20560</v>
      </c>
    </row>
    <row r="1402" spans="1:6">
      <c r="A1402" s="527" t="s">
        <v>4062</v>
      </c>
      <c r="B1402" s="528">
        <v>2011</v>
      </c>
      <c r="C1402" s="528">
        <v>5111</v>
      </c>
      <c r="D1402" s="528">
        <v>2512</v>
      </c>
      <c r="E1402" s="528">
        <v>7654</v>
      </c>
      <c r="F1402" s="528">
        <v>20037</v>
      </c>
    </row>
    <row r="1403" spans="1:6">
      <c r="A1403" s="527" t="s">
        <v>4063</v>
      </c>
      <c r="B1403" s="528">
        <v>2011</v>
      </c>
      <c r="C1403" s="528">
        <v>2069</v>
      </c>
      <c r="D1403" s="528">
        <v>1909</v>
      </c>
      <c r="E1403" s="528">
        <v>4954</v>
      </c>
      <c r="F1403" s="528">
        <v>11225</v>
      </c>
    </row>
    <row r="1404" spans="1:6">
      <c r="A1404" s="527" t="s">
        <v>4064</v>
      </c>
      <c r="B1404" s="528">
        <v>2011</v>
      </c>
      <c r="C1404" s="528">
        <v>6752</v>
      </c>
      <c r="D1404" s="528">
        <v>2523</v>
      </c>
      <c r="E1404" s="528">
        <v>9107</v>
      </c>
      <c r="F1404" s="528">
        <v>10959</v>
      </c>
    </row>
    <row r="1405" spans="1:6">
      <c r="A1405" s="527" t="s">
        <v>4065</v>
      </c>
      <c r="B1405" s="528">
        <v>2011</v>
      </c>
      <c r="C1405" s="528">
        <v>21056</v>
      </c>
      <c r="D1405" s="528">
        <v>43178</v>
      </c>
      <c r="E1405" s="528">
        <v>8534</v>
      </c>
      <c r="F1405" s="528">
        <v>20180</v>
      </c>
    </row>
    <row r="1406" spans="1:6">
      <c r="A1406" s="527" t="s">
        <v>4066</v>
      </c>
      <c r="B1406" s="528">
        <v>2011</v>
      </c>
      <c r="C1406" s="528">
        <v>54376</v>
      </c>
      <c r="D1406" s="528">
        <v>16481</v>
      </c>
      <c r="E1406" s="528">
        <v>14325</v>
      </c>
      <c r="F1406" s="528">
        <v>19716</v>
      </c>
    </row>
    <row r="1407" spans="1:6">
      <c r="A1407" s="527" t="s">
        <v>4067</v>
      </c>
      <c r="B1407" s="528">
        <v>2011</v>
      </c>
      <c r="C1407" s="528">
        <v>1843</v>
      </c>
      <c r="D1407" s="528">
        <v>356</v>
      </c>
      <c r="E1407" s="528">
        <v>5117</v>
      </c>
      <c r="F1407" s="528">
        <v>13213</v>
      </c>
    </row>
    <row r="1408" spans="1:6">
      <c r="A1408" s="527" t="s">
        <v>4068</v>
      </c>
      <c r="B1408" s="528">
        <v>2011</v>
      </c>
      <c r="C1408" s="528">
        <v>19541</v>
      </c>
      <c r="D1408" s="528">
        <v>9768</v>
      </c>
      <c r="E1408" s="528">
        <v>34217</v>
      </c>
      <c r="F1408" s="528">
        <v>13834</v>
      </c>
    </row>
    <row r="1409" spans="1:6">
      <c r="A1409" s="527" t="s">
        <v>4069</v>
      </c>
      <c r="B1409" s="528">
        <v>2011</v>
      </c>
      <c r="C1409" s="528">
        <v>86871</v>
      </c>
      <c r="D1409" s="528">
        <v>71982</v>
      </c>
      <c r="E1409" s="528">
        <v>19945</v>
      </c>
      <c r="F1409" s="528">
        <v>21157</v>
      </c>
    </row>
    <row r="1410" spans="1:6">
      <c r="A1410" s="527" t="s">
        <v>4070</v>
      </c>
      <c r="B1410" s="528">
        <v>2011</v>
      </c>
      <c r="C1410" s="528">
        <v>56443</v>
      </c>
      <c r="D1410" s="528">
        <v>81701</v>
      </c>
      <c r="E1410" s="528">
        <v>34318</v>
      </c>
      <c r="F1410" s="528">
        <v>21981</v>
      </c>
    </row>
    <row r="1411" spans="1:6">
      <c r="A1411" s="527" t="s">
        <v>4071</v>
      </c>
      <c r="B1411" s="528">
        <v>2011</v>
      </c>
      <c r="C1411" s="528">
        <v>1183</v>
      </c>
      <c r="D1411" s="528">
        <v>297</v>
      </c>
      <c r="E1411" s="528">
        <v>462</v>
      </c>
      <c r="F1411" s="528">
        <v>9650</v>
      </c>
    </row>
    <row r="1412" spans="1:6">
      <c r="A1412" s="527" t="s">
        <v>4072</v>
      </c>
      <c r="B1412" s="528">
        <v>2011</v>
      </c>
      <c r="C1412" s="528">
        <v>8720</v>
      </c>
      <c r="D1412" s="528">
        <v>3803</v>
      </c>
      <c r="E1412" s="528">
        <v>43248</v>
      </c>
      <c r="F1412" s="528">
        <v>14624</v>
      </c>
    </row>
    <row r="1413" spans="1:6">
      <c r="A1413" s="527" t="s">
        <v>4073</v>
      </c>
      <c r="B1413" s="528">
        <v>2011</v>
      </c>
      <c r="C1413" s="528">
        <v>44557</v>
      </c>
      <c r="D1413" s="528">
        <v>29098</v>
      </c>
      <c r="E1413" s="528">
        <v>3241</v>
      </c>
      <c r="F1413" s="528">
        <v>14416</v>
      </c>
    </row>
    <row r="1414" spans="1:6">
      <c r="A1414" s="527" t="s">
        <v>4074</v>
      </c>
      <c r="B1414" s="528">
        <v>2011</v>
      </c>
      <c r="C1414" s="528">
        <v>24952</v>
      </c>
      <c r="D1414" s="528">
        <v>15224</v>
      </c>
      <c r="E1414" s="528">
        <v>42140</v>
      </c>
      <c r="F1414" s="528">
        <v>20120</v>
      </c>
    </row>
    <row r="1415" spans="1:6">
      <c r="A1415" s="527" t="s">
        <v>4075</v>
      </c>
      <c r="B1415" s="528">
        <v>2011</v>
      </c>
      <c r="C1415" s="528">
        <v>30059</v>
      </c>
      <c r="D1415" s="528">
        <v>22715</v>
      </c>
      <c r="E1415" s="528">
        <v>2227</v>
      </c>
      <c r="F1415" s="528">
        <v>19933</v>
      </c>
    </row>
    <row r="1416" spans="1:6">
      <c r="A1416" s="527" t="s">
        <v>4076</v>
      </c>
      <c r="B1416" s="528">
        <v>2011</v>
      </c>
      <c r="C1416" s="528">
        <v>37148</v>
      </c>
      <c r="D1416" s="528">
        <v>20005</v>
      </c>
      <c r="E1416" s="528">
        <v>13053</v>
      </c>
      <c r="F1416" s="528">
        <v>19753</v>
      </c>
    </row>
    <row r="1417" spans="1:6">
      <c r="A1417" s="527" t="s">
        <v>4077</v>
      </c>
      <c r="B1417" s="528">
        <v>2011</v>
      </c>
      <c r="C1417" s="528">
        <v>73665</v>
      </c>
      <c r="D1417" s="528">
        <v>34925</v>
      </c>
      <c r="E1417" s="528">
        <v>84899</v>
      </c>
      <c r="F1417" s="528">
        <v>21059</v>
      </c>
    </row>
    <row r="1418" spans="1:6">
      <c r="A1418" s="527" t="s">
        <v>4078</v>
      </c>
      <c r="B1418" s="528">
        <v>2011</v>
      </c>
      <c r="C1418" s="528">
        <v>0</v>
      </c>
      <c r="D1418" s="528">
        <v>6487</v>
      </c>
      <c r="E1418" s="528">
        <v>0</v>
      </c>
      <c r="F1418" s="528">
        <v>1670</v>
      </c>
    </row>
    <row r="1419" spans="1:6">
      <c r="A1419" s="527" t="s">
        <v>4079</v>
      </c>
      <c r="B1419" s="528">
        <v>2011</v>
      </c>
      <c r="C1419" s="528">
        <v>12306</v>
      </c>
      <c r="D1419" s="528">
        <v>0</v>
      </c>
      <c r="E1419" s="528">
        <v>637394</v>
      </c>
      <c r="F1419" s="528">
        <v>6451</v>
      </c>
    </row>
    <row r="1420" spans="1:6">
      <c r="A1420" s="527" t="s">
        <v>4080</v>
      </c>
      <c r="B1420" s="528">
        <v>2011</v>
      </c>
      <c r="C1420" s="528">
        <v>9005</v>
      </c>
      <c r="D1420" s="528">
        <v>93405</v>
      </c>
      <c r="E1420" s="528">
        <v>91166</v>
      </c>
      <c r="F1420" s="528">
        <v>13437</v>
      </c>
    </row>
    <row r="1421" spans="1:6">
      <c r="A1421" s="527" t="s">
        <v>4081</v>
      </c>
      <c r="B1421" s="528">
        <v>2011</v>
      </c>
      <c r="C1421" s="528">
        <v>1433</v>
      </c>
      <c r="D1421" s="528">
        <v>597</v>
      </c>
      <c r="E1421" s="528">
        <v>793</v>
      </c>
      <c r="F1421" s="528">
        <v>14393</v>
      </c>
    </row>
    <row r="1422" spans="1:6">
      <c r="A1422" s="527" t="s">
        <v>4082</v>
      </c>
      <c r="B1422" s="528">
        <v>2011</v>
      </c>
      <c r="C1422" s="528">
        <v>3474</v>
      </c>
      <c r="D1422" s="528">
        <v>15051</v>
      </c>
      <c r="E1422" s="528">
        <v>30718</v>
      </c>
      <c r="F1422" s="528">
        <v>12507</v>
      </c>
    </row>
    <row r="1423" spans="1:6">
      <c r="A1423" s="527" t="s">
        <v>4083</v>
      </c>
      <c r="B1423" s="528">
        <v>2011</v>
      </c>
      <c r="C1423" s="528">
        <v>8552</v>
      </c>
      <c r="D1423" s="528">
        <v>9583</v>
      </c>
      <c r="E1423" s="528">
        <v>2077</v>
      </c>
      <c r="F1423" s="528">
        <v>18100</v>
      </c>
    </row>
    <row r="1424" spans="1:6">
      <c r="A1424" s="527" t="s">
        <v>4084</v>
      </c>
      <c r="B1424" s="528">
        <v>2011</v>
      </c>
      <c r="C1424" s="528">
        <v>107209</v>
      </c>
      <c r="D1424" s="528">
        <v>146324</v>
      </c>
      <c r="E1424" s="528">
        <v>38768</v>
      </c>
      <c r="F1424" s="528">
        <v>20854</v>
      </c>
    </row>
    <row r="1425" spans="1:6">
      <c r="A1425" s="527" t="s">
        <v>4085</v>
      </c>
      <c r="B1425" s="528">
        <v>2011</v>
      </c>
      <c r="C1425" s="528">
        <v>14712</v>
      </c>
      <c r="D1425" s="528">
        <v>2283</v>
      </c>
      <c r="E1425" s="528">
        <v>889</v>
      </c>
      <c r="F1425" s="528">
        <v>14896</v>
      </c>
    </row>
    <row r="1426" spans="1:6">
      <c r="A1426" s="527" t="s">
        <v>4086</v>
      </c>
      <c r="B1426" s="528">
        <v>2011</v>
      </c>
      <c r="C1426" s="528">
        <v>37023</v>
      </c>
      <c r="D1426" s="528">
        <v>8666</v>
      </c>
      <c r="E1426" s="528">
        <v>174191</v>
      </c>
      <c r="F1426" s="528">
        <v>15809</v>
      </c>
    </row>
    <row r="1427" spans="1:6">
      <c r="A1427" s="527" t="s">
        <v>4087</v>
      </c>
      <c r="B1427" s="528">
        <v>2011</v>
      </c>
      <c r="C1427" s="528">
        <v>57358</v>
      </c>
      <c r="D1427" s="528">
        <v>56986</v>
      </c>
      <c r="E1427" s="528">
        <v>25680</v>
      </c>
      <c r="F1427" s="528">
        <v>20112</v>
      </c>
    </row>
    <row r="1428" spans="1:6">
      <c r="A1428" s="527" t="s">
        <v>4088</v>
      </c>
      <c r="B1428" s="528">
        <v>2011</v>
      </c>
      <c r="C1428" s="528">
        <v>1064</v>
      </c>
      <c r="D1428" s="528">
        <v>885</v>
      </c>
      <c r="E1428" s="528">
        <v>359</v>
      </c>
      <c r="F1428" s="528">
        <v>9580</v>
      </c>
    </row>
    <row r="1429" spans="1:6">
      <c r="A1429" s="527" t="s">
        <v>4089</v>
      </c>
      <c r="B1429" s="528">
        <v>2011</v>
      </c>
      <c r="C1429" s="528">
        <v>985</v>
      </c>
      <c r="D1429" s="528">
        <v>992</v>
      </c>
      <c r="E1429" s="528">
        <v>326</v>
      </c>
      <c r="F1429" s="528">
        <v>11300</v>
      </c>
    </row>
    <row r="1430" spans="1:6">
      <c r="A1430" s="527" t="s">
        <v>4090</v>
      </c>
      <c r="B1430" s="528">
        <v>2011</v>
      </c>
      <c r="C1430" s="528">
        <v>11602</v>
      </c>
      <c r="D1430" s="528">
        <v>8958</v>
      </c>
      <c r="E1430" s="528">
        <v>13094</v>
      </c>
      <c r="F1430" s="528">
        <v>14600</v>
      </c>
    </row>
    <row r="1431" spans="1:6">
      <c r="A1431" s="527" t="s">
        <v>4091</v>
      </c>
      <c r="B1431" s="528">
        <v>2011</v>
      </c>
      <c r="C1431" s="528">
        <v>31287</v>
      </c>
      <c r="D1431" s="528">
        <v>24418</v>
      </c>
      <c r="E1431" s="528">
        <v>31441</v>
      </c>
      <c r="F1431" s="528">
        <v>20703</v>
      </c>
    </row>
    <row r="1432" spans="1:6">
      <c r="A1432" s="527" t="s">
        <v>4092</v>
      </c>
      <c r="B1432" s="528">
        <v>2011</v>
      </c>
      <c r="C1432" s="528">
        <v>29356</v>
      </c>
      <c r="D1432" s="528">
        <v>34643</v>
      </c>
      <c r="E1432" s="528">
        <v>38119</v>
      </c>
      <c r="F1432" s="528">
        <v>20488</v>
      </c>
    </row>
    <row r="1433" spans="1:6">
      <c r="A1433" s="527" t="s">
        <v>4093</v>
      </c>
      <c r="B1433" s="528">
        <v>2011</v>
      </c>
      <c r="C1433" s="528">
        <v>1233</v>
      </c>
      <c r="D1433" s="528">
        <v>1835</v>
      </c>
      <c r="E1433" s="528">
        <v>29439</v>
      </c>
      <c r="F1433" s="528">
        <v>9500</v>
      </c>
    </row>
    <row r="1434" spans="1:6">
      <c r="A1434" s="527" t="s">
        <v>4094</v>
      </c>
      <c r="B1434" s="528">
        <v>2011</v>
      </c>
      <c r="C1434" s="528">
        <v>166678</v>
      </c>
      <c r="D1434" s="528">
        <v>94547</v>
      </c>
      <c r="E1434" s="528">
        <v>2451</v>
      </c>
      <c r="F1434" s="528">
        <v>15345</v>
      </c>
    </row>
    <row r="1435" spans="1:6">
      <c r="A1435" s="527" t="s">
        <v>4095</v>
      </c>
      <c r="B1435" s="528">
        <v>2011</v>
      </c>
      <c r="C1435" s="528">
        <v>107</v>
      </c>
      <c r="D1435" s="528">
        <v>0</v>
      </c>
      <c r="E1435" s="528">
        <v>3236</v>
      </c>
      <c r="F1435" s="528">
        <v>6950</v>
      </c>
    </row>
    <row r="1436" spans="1:6">
      <c r="A1436" s="527" t="s">
        <v>4096</v>
      </c>
      <c r="B1436" s="528">
        <v>2011</v>
      </c>
      <c r="C1436" s="528">
        <v>78228</v>
      </c>
      <c r="D1436" s="528">
        <v>36142</v>
      </c>
      <c r="E1436" s="528">
        <v>10473</v>
      </c>
      <c r="F1436" s="528">
        <v>15040</v>
      </c>
    </row>
    <row r="1437" spans="1:6">
      <c r="A1437" s="527" t="s">
        <v>4097</v>
      </c>
      <c r="B1437" s="528">
        <v>2011</v>
      </c>
      <c r="C1437" s="528">
        <v>7556</v>
      </c>
      <c r="D1437" s="528">
        <v>66</v>
      </c>
      <c r="E1437" s="528">
        <v>44192</v>
      </c>
      <c r="F1437" s="528">
        <v>4636</v>
      </c>
    </row>
    <row r="1438" spans="1:6">
      <c r="A1438" s="527" t="s">
        <v>4098</v>
      </c>
      <c r="B1438" s="528">
        <v>2011</v>
      </c>
      <c r="C1438" s="528">
        <v>4474</v>
      </c>
      <c r="D1438" s="528">
        <v>6875</v>
      </c>
      <c r="E1438" s="528">
        <v>4015</v>
      </c>
      <c r="F1438" s="528">
        <v>17591</v>
      </c>
    </row>
    <row r="1439" spans="1:6">
      <c r="A1439" s="527" t="s">
        <v>4099</v>
      </c>
      <c r="B1439" s="528">
        <v>2011</v>
      </c>
      <c r="C1439" s="528">
        <v>22388</v>
      </c>
      <c r="D1439" s="528">
        <v>20768</v>
      </c>
      <c r="E1439" s="528">
        <v>91338</v>
      </c>
      <c r="F1439" s="528">
        <v>15452</v>
      </c>
    </row>
    <row r="1440" spans="1:6">
      <c r="A1440" s="527" t="s">
        <v>4100</v>
      </c>
      <c r="B1440" s="528">
        <v>2011</v>
      </c>
      <c r="C1440" s="528">
        <v>37840</v>
      </c>
      <c r="D1440" s="528">
        <v>16235</v>
      </c>
      <c r="E1440" s="528">
        <v>3559</v>
      </c>
      <c r="F1440" s="528">
        <v>14565</v>
      </c>
    </row>
    <row r="1441" spans="1:6">
      <c r="A1441" s="527" t="s">
        <v>4101</v>
      </c>
      <c r="B1441" s="528">
        <v>2011</v>
      </c>
      <c r="C1441" s="528">
        <v>21818</v>
      </c>
      <c r="D1441" s="528">
        <v>25264</v>
      </c>
      <c r="E1441" s="528">
        <v>183973</v>
      </c>
      <c r="F1441" s="528">
        <v>10620</v>
      </c>
    </row>
    <row r="1442" spans="1:6">
      <c r="A1442" s="527" t="s">
        <v>4102</v>
      </c>
      <c r="B1442" s="528">
        <v>2011</v>
      </c>
      <c r="C1442" s="528">
        <v>4650</v>
      </c>
      <c r="D1442" s="528">
        <v>9182</v>
      </c>
      <c r="E1442" s="528">
        <v>3517</v>
      </c>
      <c r="F1442" s="528">
        <v>19500</v>
      </c>
    </row>
    <row r="1443" spans="1:6">
      <c r="A1443" s="527" t="s">
        <v>4103</v>
      </c>
      <c r="B1443" s="528">
        <v>2011</v>
      </c>
      <c r="C1443" s="528">
        <v>38685</v>
      </c>
      <c r="D1443" s="528">
        <v>26716</v>
      </c>
      <c r="E1443" s="528">
        <v>35323</v>
      </c>
      <c r="F1443" s="528">
        <v>20360</v>
      </c>
    </row>
    <row r="1444" spans="1:6">
      <c r="A1444" s="527" t="s">
        <v>4104</v>
      </c>
      <c r="B1444" s="528">
        <v>2011</v>
      </c>
      <c r="C1444" s="528">
        <v>7315</v>
      </c>
      <c r="D1444" s="528">
        <v>2671</v>
      </c>
      <c r="E1444" s="528">
        <v>38051</v>
      </c>
      <c r="F1444" s="528">
        <v>10150</v>
      </c>
    </row>
    <row r="1445" spans="1:6">
      <c r="A1445" s="527" t="s">
        <v>4105</v>
      </c>
      <c r="B1445" s="528">
        <v>2011</v>
      </c>
      <c r="C1445" s="528">
        <v>39436</v>
      </c>
      <c r="D1445" s="528">
        <v>12165</v>
      </c>
      <c r="E1445" s="528">
        <v>16954</v>
      </c>
      <c r="F1445" s="528">
        <v>14100</v>
      </c>
    </row>
    <row r="1446" spans="1:6">
      <c r="A1446" s="527" t="s">
        <v>4106</v>
      </c>
      <c r="B1446" s="528">
        <v>2011</v>
      </c>
      <c r="C1446" s="528">
        <v>468</v>
      </c>
      <c r="D1446" s="528">
        <v>0</v>
      </c>
      <c r="E1446" s="528">
        <v>186</v>
      </c>
      <c r="F1446" s="528">
        <v>13775</v>
      </c>
    </row>
    <row r="1447" spans="1:6">
      <c r="A1447" s="527" t="s">
        <v>4107</v>
      </c>
      <c r="B1447" s="528">
        <v>2011</v>
      </c>
      <c r="C1447" s="528">
        <v>2873</v>
      </c>
      <c r="D1447" s="528">
        <v>5508</v>
      </c>
      <c r="E1447" s="528">
        <v>4202</v>
      </c>
      <c r="F1447" s="528">
        <v>15444</v>
      </c>
    </row>
    <row r="1448" spans="1:6">
      <c r="A1448" s="527" t="s">
        <v>4108</v>
      </c>
      <c r="B1448" s="528">
        <v>2011</v>
      </c>
      <c r="C1448" s="528">
        <v>91464</v>
      </c>
      <c r="D1448" s="528">
        <v>70133</v>
      </c>
      <c r="E1448" s="528">
        <v>13350</v>
      </c>
      <c r="F1448" s="528">
        <v>19880</v>
      </c>
    </row>
    <row r="1449" spans="1:6">
      <c r="A1449" s="527" t="s">
        <v>4109</v>
      </c>
      <c r="B1449" s="528">
        <v>2011</v>
      </c>
      <c r="C1449" s="528">
        <v>2978</v>
      </c>
      <c r="D1449" s="528">
        <v>0</v>
      </c>
      <c r="E1449" s="528">
        <v>40248</v>
      </c>
      <c r="F1449" s="528">
        <v>4230</v>
      </c>
    </row>
    <row r="1450" spans="1:6">
      <c r="A1450" s="527" t="s">
        <v>4110</v>
      </c>
      <c r="B1450" s="528">
        <v>2011</v>
      </c>
      <c r="C1450" s="528">
        <v>16312</v>
      </c>
      <c r="D1450" s="528">
        <v>12361</v>
      </c>
      <c r="E1450" s="528">
        <v>4262</v>
      </c>
      <c r="F1450" s="528">
        <v>16258</v>
      </c>
    </row>
    <row r="1451" spans="1:6">
      <c r="A1451" s="527" t="s">
        <v>4111</v>
      </c>
      <c r="B1451" s="528">
        <v>2011</v>
      </c>
      <c r="C1451" s="528">
        <v>43835</v>
      </c>
      <c r="D1451" s="528">
        <v>10867</v>
      </c>
      <c r="E1451" s="528">
        <v>87067</v>
      </c>
      <c r="F1451" s="528">
        <v>20265</v>
      </c>
    </row>
    <row r="1452" spans="1:6">
      <c r="A1452" s="527" t="s">
        <v>4112</v>
      </c>
      <c r="B1452" s="528">
        <v>2011</v>
      </c>
      <c r="C1452" s="528">
        <v>5784</v>
      </c>
      <c r="D1452" s="528">
        <v>7144</v>
      </c>
      <c r="E1452" s="528">
        <v>54004</v>
      </c>
      <c r="F1452" s="528">
        <v>12971</v>
      </c>
    </row>
    <row r="1453" spans="1:6">
      <c r="A1453" s="527" t="s">
        <v>4113</v>
      </c>
      <c r="B1453" s="528">
        <v>2011</v>
      </c>
      <c r="C1453" s="528">
        <v>36243</v>
      </c>
      <c r="D1453" s="528">
        <v>25289</v>
      </c>
      <c r="E1453" s="528">
        <v>17833</v>
      </c>
      <c r="F1453" s="528">
        <v>15339</v>
      </c>
    </row>
    <row r="1454" spans="1:6">
      <c r="A1454" s="527" t="s">
        <v>4114</v>
      </c>
      <c r="B1454" s="528">
        <v>2011</v>
      </c>
      <c r="C1454" s="528">
        <v>21692</v>
      </c>
      <c r="D1454" s="528">
        <v>39769</v>
      </c>
      <c r="E1454" s="528">
        <v>19003</v>
      </c>
      <c r="F1454" s="528">
        <v>20855</v>
      </c>
    </row>
    <row r="1455" spans="1:6">
      <c r="A1455" s="527" t="s">
        <v>4115</v>
      </c>
      <c r="B1455" s="528">
        <v>2011</v>
      </c>
      <c r="C1455" s="528">
        <v>24561</v>
      </c>
      <c r="D1455" s="528">
        <v>40576</v>
      </c>
      <c r="E1455" s="528">
        <v>9326</v>
      </c>
      <c r="F1455" s="528">
        <v>18760</v>
      </c>
    </row>
    <row r="1456" spans="1:6">
      <c r="A1456" s="527" t="s">
        <v>4116</v>
      </c>
      <c r="B1456" s="528">
        <v>2011</v>
      </c>
      <c r="C1456" s="528">
        <v>1625</v>
      </c>
      <c r="D1456" s="528">
        <v>0</v>
      </c>
      <c r="E1456" s="528">
        <v>0</v>
      </c>
      <c r="F1456" s="529"/>
    </row>
    <row r="1457" spans="1:6">
      <c r="A1457" s="527" t="s">
        <v>4117</v>
      </c>
      <c r="B1457" s="528">
        <v>2011</v>
      </c>
      <c r="C1457" s="528">
        <v>98061</v>
      </c>
      <c r="D1457" s="528">
        <v>14319</v>
      </c>
      <c r="E1457" s="528">
        <v>110066</v>
      </c>
      <c r="F1457" s="528">
        <v>16601</v>
      </c>
    </row>
    <row r="1458" spans="1:6">
      <c r="A1458" s="527" t="s">
        <v>4118</v>
      </c>
      <c r="B1458" s="528">
        <v>2011</v>
      </c>
      <c r="C1458" s="528">
        <v>18216</v>
      </c>
      <c r="D1458" s="528">
        <v>8462</v>
      </c>
      <c r="E1458" s="528">
        <v>407834</v>
      </c>
      <c r="F1458" s="528">
        <v>10620</v>
      </c>
    </row>
    <row r="1459" spans="1:6">
      <c r="A1459" s="527" t="s">
        <v>4119</v>
      </c>
      <c r="B1459" s="528">
        <v>2011</v>
      </c>
      <c r="C1459" s="528">
        <v>69</v>
      </c>
      <c r="D1459" s="528">
        <v>571</v>
      </c>
      <c r="E1459" s="528">
        <v>316</v>
      </c>
      <c r="F1459" s="528">
        <v>6520</v>
      </c>
    </row>
    <row r="1460" spans="1:6">
      <c r="A1460" s="527" t="s">
        <v>4120</v>
      </c>
      <c r="B1460" s="528">
        <v>2011</v>
      </c>
      <c r="C1460" s="528">
        <v>11446</v>
      </c>
      <c r="D1460" s="528">
        <v>15162</v>
      </c>
      <c r="E1460" s="528">
        <v>19665</v>
      </c>
      <c r="F1460" s="528">
        <v>13000</v>
      </c>
    </row>
    <row r="1461" spans="1:6">
      <c r="A1461" s="527" t="s">
        <v>4121</v>
      </c>
      <c r="B1461" s="528">
        <v>2011</v>
      </c>
      <c r="C1461" s="528">
        <v>894</v>
      </c>
      <c r="D1461" s="528">
        <v>0</v>
      </c>
      <c r="E1461" s="528">
        <v>428</v>
      </c>
      <c r="F1461" s="528">
        <v>5775</v>
      </c>
    </row>
    <row r="1462" spans="1:6">
      <c r="A1462" s="527" t="s">
        <v>4122</v>
      </c>
      <c r="B1462" s="528">
        <v>2011</v>
      </c>
      <c r="C1462" s="528">
        <v>3983</v>
      </c>
      <c r="D1462" s="528">
        <v>3098</v>
      </c>
      <c r="E1462" s="528">
        <v>97331</v>
      </c>
      <c r="F1462" s="528">
        <v>9186</v>
      </c>
    </row>
    <row r="1463" spans="1:6">
      <c r="A1463" s="527" t="s">
        <v>4123</v>
      </c>
      <c r="B1463" s="528">
        <v>2011</v>
      </c>
      <c r="C1463" s="528">
        <v>2604</v>
      </c>
      <c r="D1463" s="528">
        <v>0</v>
      </c>
      <c r="E1463" s="528">
        <v>59885</v>
      </c>
      <c r="F1463" s="528">
        <v>9350</v>
      </c>
    </row>
    <row r="1464" spans="1:6">
      <c r="A1464" s="527" t="s">
        <v>4124</v>
      </c>
      <c r="B1464" s="528">
        <v>2011</v>
      </c>
      <c r="C1464" s="528">
        <v>2419</v>
      </c>
      <c r="D1464" s="528">
        <v>0</v>
      </c>
      <c r="E1464" s="528">
        <v>67258</v>
      </c>
      <c r="F1464" s="528">
        <v>4725</v>
      </c>
    </row>
    <row r="1465" spans="1:6">
      <c r="A1465" s="527" t="s">
        <v>4125</v>
      </c>
      <c r="B1465" s="528">
        <v>2011</v>
      </c>
      <c r="C1465" s="528">
        <v>83</v>
      </c>
      <c r="D1465" s="528">
        <v>0</v>
      </c>
      <c r="E1465" s="528">
        <v>0</v>
      </c>
      <c r="F1465" s="528">
        <v>9760</v>
      </c>
    </row>
    <row r="1466" spans="1:6">
      <c r="A1466" s="527" t="s">
        <v>4126</v>
      </c>
      <c r="B1466" s="528">
        <v>2011</v>
      </c>
      <c r="C1466" s="528">
        <v>4182</v>
      </c>
      <c r="D1466" s="528">
        <v>415</v>
      </c>
      <c r="E1466" s="528">
        <v>8491</v>
      </c>
      <c r="F1466" s="528">
        <v>9760</v>
      </c>
    </row>
    <row r="1467" spans="1:6">
      <c r="A1467" s="527" t="s">
        <v>4127</v>
      </c>
      <c r="B1467" s="528">
        <v>2011</v>
      </c>
      <c r="C1467" s="528">
        <v>449</v>
      </c>
      <c r="D1467" s="528">
        <v>10094</v>
      </c>
      <c r="E1467" s="528">
        <v>568</v>
      </c>
      <c r="F1467" s="528">
        <v>10020</v>
      </c>
    </row>
    <row r="1468" spans="1:6">
      <c r="A1468" s="527" t="s">
        <v>4128</v>
      </c>
      <c r="B1468" s="528">
        <v>2011</v>
      </c>
      <c r="C1468" s="528">
        <v>70974</v>
      </c>
      <c r="D1468" s="528">
        <v>36985</v>
      </c>
      <c r="E1468" s="528">
        <v>2549</v>
      </c>
      <c r="F1468" s="528">
        <v>14970</v>
      </c>
    </row>
    <row r="1469" spans="1:6">
      <c r="A1469" s="527" t="s">
        <v>4129</v>
      </c>
      <c r="B1469" s="528">
        <v>2011</v>
      </c>
      <c r="C1469" s="528">
        <v>26010</v>
      </c>
      <c r="D1469" s="528">
        <v>22836</v>
      </c>
      <c r="E1469" s="528">
        <v>13700</v>
      </c>
      <c r="F1469" s="528">
        <v>15311</v>
      </c>
    </row>
    <row r="1470" spans="1:6">
      <c r="A1470" s="527" t="s">
        <v>4130</v>
      </c>
      <c r="B1470" s="528">
        <v>2011</v>
      </c>
      <c r="C1470" s="528">
        <v>25009</v>
      </c>
      <c r="D1470" s="528">
        <v>24197</v>
      </c>
      <c r="E1470" s="528">
        <v>6793</v>
      </c>
      <c r="F1470" s="528">
        <v>16192</v>
      </c>
    </row>
    <row r="1471" spans="1:6">
      <c r="A1471" s="527" t="s">
        <v>4131</v>
      </c>
      <c r="B1471" s="528">
        <v>2011</v>
      </c>
      <c r="C1471" s="528">
        <v>20276</v>
      </c>
      <c r="D1471" s="528">
        <v>13415</v>
      </c>
      <c r="E1471" s="528">
        <v>2965</v>
      </c>
      <c r="F1471" s="528">
        <v>16150</v>
      </c>
    </row>
    <row r="1472" spans="1:6">
      <c r="A1472" s="527" t="s">
        <v>4132</v>
      </c>
      <c r="B1472" s="528">
        <v>2011</v>
      </c>
      <c r="C1472" s="528">
        <v>1471</v>
      </c>
      <c r="D1472" s="528">
        <v>2155</v>
      </c>
      <c r="E1472" s="528">
        <v>6304</v>
      </c>
      <c r="F1472" s="528">
        <v>13350</v>
      </c>
    </row>
    <row r="1473" spans="1:6">
      <c r="A1473" s="527" t="s">
        <v>4133</v>
      </c>
      <c r="B1473" s="528">
        <v>2011</v>
      </c>
      <c r="C1473" s="528">
        <v>31781</v>
      </c>
      <c r="D1473" s="528">
        <v>39732</v>
      </c>
      <c r="E1473" s="528">
        <v>4530</v>
      </c>
      <c r="F1473" s="528">
        <v>21668</v>
      </c>
    </row>
    <row r="1474" spans="1:6">
      <c r="A1474" s="527" t="s">
        <v>4134</v>
      </c>
      <c r="B1474" s="528">
        <v>2011</v>
      </c>
      <c r="C1474" s="528">
        <v>58129</v>
      </c>
      <c r="D1474" s="528">
        <v>57621</v>
      </c>
      <c r="E1474" s="528">
        <v>34325</v>
      </c>
      <c r="F1474" s="528">
        <v>16116</v>
      </c>
    </row>
    <row r="1475" spans="1:6">
      <c r="A1475" s="527" t="s">
        <v>4135</v>
      </c>
      <c r="B1475" s="528">
        <v>2011</v>
      </c>
      <c r="C1475" s="528">
        <v>1242</v>
      </c>
      <c r="D1475" s="528">
        <v>0</v>
      </c>
      <c r="E1475" s="528">
        <v>25787</v>
      </c>
      <c r="F1475" s="528">
        <v>3120</v>
      </c>
    </row>
    <row r="1476" spans="1:6">
      <c r="A1476" s="527" t="s">
        <v>4136</v>
      </c>
      <c r="B1476" s="528">
        <v>2011</v>
      </c>
      <c r="C1476" s="528">
        <v>8132</v>
      </c>
      <c r="D1476" s="528">
        <v>19453</v>
      </c>
      <c r="E1476" s="528">
        <v>7169</v>
      </c>
      <c r="F1476" s="528">
        <v>9990</v>
      </c>
    </row>
    <row r="1477" spans="1:6">
      <c r="A1477" s="527" t="s">
        <v>4137</v>
      </c>
      <c r="B1477" s="528">
        <v>2011</v>
      </c>
      <c r="C1477" s="528">
        <v>19531</v>
      </c>
      <c r="D1477" s="528">
        <v>12582</v>
      </c>
      <c r="E1477" s="528">
        <v>3909</v>
      </c>
      <c r="F1477" s="528">
        <v>19862</v>
      </c>
    </row>
    <row r="1478" spans="1:6">
      <c r="A1478" s="527" t="s">
        <v>4138</v>
      </c>
      <c r="B1478" s="528">
        <v>2011</v>
      </c>
      <c r="C1478" s="528">
        <v>2075</v>
      </c>
      <c r="D1478" s="528">
        <v>484</v>
      </c>
      <c r="E1478" s="528">
        <v>6257</v>
      </c>
      <c r="F1478" s="528">
        <v>3505</v>
      </c>
    </row>
    <row r="1479" spans="1:6">
      <c r="A1479" s="527" t="s">
        <v>4139</v>
      </c>
      <c r="B1479" s="528">
        <v>2011</v>
      </c>
      <c r="C1479" s="528">
        <v>6141</v>
      </c>
      <c r="D1479" s="528">
        <v>84679</v>
      </c>
      <c r="E1479" s="528">
        <v>69891</v>
      </c>
      <c r="F1479" s="528">
        <v>14309</v>
      </c>
    </row>
    <row r="1480" spans="1:6">
      <c r="A1480" s="527" t="s">
        <v>4140</v>
      </c>
      <c r="B1480" s="528">
        <v>2011</v>
      </c>
      <c r="C1480" s="528">
        <v>268</v>
      </c>
      <c r="D1480" s="528">
        <v>0</v>
      </c>
      <c r="E1480" s="528">
        <v>107</v>
      </c>
      <c r="F1480" s="528">
        <v>4985</v>
      </c>
    </row>
    <row r="1481" spans="1:6">
      <c r="A1481" s="527" t="s">
        <v>4141</v>
      </c>
      <c r="B1481" s="528">
        <v>2011</v>
      </c>
      <c r="C1481" s="528">
        <v>1427</v>
      </c>
      <c r="D1481" s="528">
        <v>74</v>
      </c>
      <c r="E1481" s="528">
        <v>3746</v>
      </c>
      <c r="F1481" s="528">
        <v>11150</v>
      </c>
    </row>
    <row r="1482" spans="1:6">
      <c r="A1482" s="527" t="s">
        <v>4142</v>
      </c>
      <c r="B1482" s="528">
        <v>2011</v>
      </c>
      <c r="C1482" s="528">
        <v>6225</v>
      </c>
      <c r="D1482" s="528">
        <v>3041</v>
      </c>
      <c r="E1482" s="528">
        <v>33457</v>
      </c>
      <c r="F1482" s="528">
        <v>9600</v>
      </c>
    </row>
    <row r="1483" spans="1:6">
      <c r="A1483" s="527" t="s">
        <v>4143</v>
      </c>
      <c r="B1483" s="528">
        <v>2011</v>
      </c>
      <c r="C1483" s="528">
        <v>2232</v>
      </c>
      <c r="D1483" s="528">
        <v>7763</v>
      </c>
      <c r="E1483" s="528">
        <v>3496</v>
      </c>
      <c r="F1483" s="528">
        <v>12600</v>
      </c>
    </row>
    <row r="1484" spans="1:6">
      <c r="A1484" s="527" t="s">
        <v>4144</v>
      </c>
      <c r="B1484" s="528">
        <v>2011</v>
      </c>
      <c r="C1484" s="528">
        <v>11538</v>
      </c>
      <c r="D1484" s="528">
        <v>17233</v>
      </c>
      <c r="E1484" s="528">
        <v>199053</v>
      </c>
      <c r="F1484" s="528">
        <v>11976</v>
      </c>
    </row>
    <row r="1485" spans="1:6">
      <c r="A1485" s="527" t="s">
        <v>4145</v>
      </c>
      <c r="B1485" s="528">
        <v>2011</v>
      </c>
      <c r="C1485" s="528">
        <v>35817</v>
      </c>
      <c r="D1485" s="528">
        <v>93050</v>
      </c>
      <c r="E1485" s="528">
        <v>17519</v>
      </c>
      <c r="F1485" s="528">
        <v>20892</v>
      </c>
    </row>
    <row r="1486" spans="1:6">
      <c r="A1486" s="527" t="s">
        <v>4146</v>
      </c>
      <c r="B1486" s="528">
        <v>2011</v>
      </c>
      <c r="C1486" s="528">
        <v>0</v>
      </c>
      <c r="D1486" s="528">
        <v>1675</v>
      </c>
      <c r="E1486" s="528">
        <v>0</v>
      </c>
      <c r="F1486" s="528">
        <v>1653</v>
      </c>
    </row>
    <row r="1487" spans="1:6">
      <c r="A1487" s="527" t="s">
        <v>4147</v>
      </c>
      <c r="B1487" s="528">
        <v>2011</v>
      </c>
      <c r="C1487" s="528">
        <v>52968</v>
      </c>
      <c r="D1487" s="528">
        <v>24779</v>
      </c>
      <c r="E1487" s="528">
        <v>9221</v>
      </c>
      <c r="F1487" s="528">
        <v>15006</v>
      </c>
    </row>
    <row r="1488" spans="1:6">
      <c r="A1488" s="527" t="s">
        <v>4148</v>
      </c>
      <c r="B1488" s="528">
        <v>2011</v>
      </c>
      <c r="C1488" s="528">
        <v>2208</v>
      </c>
      <c r="D1488" s="528">
        <v>0</v>
      </c>
      <c r="E1488" s="528">
        <v>10621</v>
      </c>
      <c r="F1488" s="528">
        <v>8100</v>
      </c>
    </row>
    <row r="1489" spans="1:6">
      <c r="A1489" s="527" t="s">
        <v>4149</v>
      </c>
      <c r="B1489" s="528">
        <v>2011</v>
      </c>
      <c r="C1489" s="528">
        <v>592</v>
      </c>
      <c r="D1489" s="528">
        <v>8573</v>
      </c>
      <c r="E1489" s="528">
        <v>2541</v>
      </c>
      <c r="F1489" s="528">
        <v>6375</v>
      </c>
    </row>
    <row r="1490" spans="1:6">
      <c r="A1490" s="527" t="s">
        <v>4150</v>
      </c>
      <c r="B1490" s="528">
        <v>2011</v>
      </c>
      <c r="C1490" s="528">
        <v>59793</v>
      </c>
      <c r="D1490" s="528">
        <v>52561</v>
      </c>
      <c r="E1490" s="528">
        <v>40005</v>
      </c>
      <c r="F1490" s="528">
        <v>20854</v>
      </c>
    </row>
    <row r="1491" spans="1:6">
      <c r="A1491" s="527" t="s">
        <v>4151</v>
      </c>
      <c r="B1491" s="528">
        <v>2011</v>
      </c>
      <c r="C1491" s="528">
        <v>147</v>
      </c>
      <c r="D1491" s="528">
        <v>464</v>
      </c>
      <c r="E1491" s="528">
        <v>6</v>
      </c>
      <c r="F1491" s="528">
        <v>13514</v>
      </c>
    </row>
    <row r="1492" spans="1:6">
      <c r="A1492" s="527" t="s">
        <v>4152</v>
      </c>
      <c r="B1492" s="528">
        <v>2011</v>
      </c>
      <c r="C1492" s="528">
        <v>30425</v>
      </c>
      <c r="D1492" s="528">
        <v>9069</v>
      </c>
      <c r="E1492" s="528">
        <v>114176</v>
      </c>
      <c r="F1492" s="528">
        <v>14362</v>
      </c>
    </row>
    <row r="1493" spans="1:6">
      <c r="A1493" s="527" t="s">
        <v>4153</v>
      </c>
      <c r="B1493" s="528">
        <v>2011</v>
      </c>
      <c r="C1493" s="528">
        <v>73189</v>
      </c>
      <c r="D1493" s="528">
        <v>46192</v>
      </c>
      <c r="E1493" s="528">
        <v>21963</v>
      </c>
      <c r="F1493" s="528">
        <v>14657</v>
      </c>
    </row>
    <row r="1494" spans="1:6">
      <c r="A1494" s="527" t="s">
        <v>4154</v>
      </c>
      <c r="B1494" s="528">
        <v>2011</v>
      </c>
      <c r="C1494" s="528">
        <v>573</v>
      </c>
      <c r="D1494" s="528">
        <v>0</v>
      </c>
      <c r="E1494" s="528">
        <v>11280</v>
      </c>
      <c r="F1494" s="528">
        <v>7698</v>
      </c>
    </row>
    <row r="1495" spans="1:6">
      <c r="A1495" s="527" t="s">
        <v>4155</v>
      </c>
      <c r="B1495" s="528">
        <v>2011</v>
      </c>
      <c r="C1495" s="528">
        <v>13910</v>
      </c>
      <c r="D1495" s="528">
        <v>7731</v>
      </c>
      <c r="E1495" s="528">
        <v>92</v>
      </c>
      <c r="F1495" s="528">
        <v>14145</v>
      </c>
    </row>
    <row r="1496" spans="1:6">
      <c r="A1496" s="527" t="s">
        <v>4156</v>
      </c>
      <c r="B1496" s="528">
        <v>2011</v>
      </c>
      <c r="C1496" s="528">
        <v>4275</v>
      </c>
      <c r="D1496" s="528">
        <v>3654</v>
      </c>
      <c r="E1496" s="528">
        <v>49632</v>
      </c>
      <c r="F1496" s="528">
        <v>11366</v>
      </c>
    </row>
    <row r="1497" spans="1:6">
      <c r="A1497" s="527" t="s">
        <v>4157</v>
      </c>
      <c r="B1497" s="528">
        <v>2011</v>
      </c>
      <c r="C1497" s="528">
        <v>1277</v>
      </c>
      <c r="D1497" s="528">
        <v>7906</v>
      </c>
      <c r="E1497" s="528">
        <v>12105</v>
      </c>
      <c r="F1497" s="528">
        <v>9975</v>
      </c>
    </row>
    <row r="1498" spans="1:6">
      <c r="A1498" s="527" t="s">
        <v>4158</v>
      </c>
      <c r="B1498" s="528">
        <v>2011</v>
      </c>
      <c r="C1498" s="528">
        <v>330</v>
      </c>
      <c r="D1498" s="528">
        <v>2224</v>
      </c>
      <c r="E1498" s="528">
        <v>361</v>
      </c>
      <c r="F1498" s="528">
        <v>9400</v>
      </c>
    </row>
    <row r="1499" spans="1:6">
      <c r="A1499" s="527" t="s">
        <v>4159</v>
      </c>
      <c r="B1499" s="528">
        <v>2011</v>
      </c>
      <c r="C1499" s="528">
        <v>6149</v>
      </c>
      <c r="D1499" s="528">
        <v>2247</v>
      </c>
      <c r="E1499" s="528">
        <v>63049</v>
      </c>
      <c r="F1499" s="528">
        <v>9923</v>
      </c>
    </row>
    <row r="1500" spans="1:6">
      <c r="A1500" s="527" t="s">
        <v>4160</v>
      </c>
      <c r="B1500" s="528">
        <v>2011</v>
      </c>
      <c r="C1500" s="528">
        <v>1564</v>
      </c>
      <c r="D1500" s="528">
        <v>2070</v>
      </c>
      <c r="E1500" s="528">
        <v>5379</v>
      </c>
      <c r="F1500" s="528">
        <v>15852</v>
      </c>
    </row>
    <row r="1501" spans="1:6">
      <c r="A1501" s="527" t="s">
        <v>4161</v>
      </c>
      <c r="B1501" s="528">
        <v>2011</v>
      </c>
      <c r="C1501" s="528">
        <v>53286</v>
      </c>
      <c r="D1501" s="528">
        <v>111915</v>
      </c>
      <c r="E1501" s="528">
        <v>17890</v>
      </c>
      <c r="F1501" s="528">
        <v>21136</v>
      </c>
    </row>
    <row r="1502" spans="1:6">
      <c r="A1502" s="527" t="s">
        <v>4162</v>
      </c>
      <c r="B1502" s="528">
        <v>2011</v>
      </c>
      <c r="C1502" s="528">
        <v>233</v>
      </c>
      <c r="D1502" s="528">
        <v>9666</v>
      </c>
      <c r="E1502" s="528">
        <v>40</v>
      </c>
      <c r="F1502" s="528">
        <v>13338</v>
      </c>
    </row>
    <row r="1503" spans="1:6">
      <c r="A1503" s="527" t="s">
        <v>4163</v>
      </c>
      <c r="B1503" s="528">
        <v>2011</v>
      </c>
      <c r="C1503" s="528">
        <v>1500</v>
      </c>
      <c r="D1503" s="528">
        <v>2848</v>
      </c>
      <c r="E1503" s="528">
        <v>6003</v>
      </c>
      <c r="F1503" s="528">
        <v>7295</v>
      </c>
    </row>
    <row r="1504" spans="1:6">
      <c r="A1504" s="527" t="s">
        <v>4164</v>
      </c>
      <c r="B1504" s="528">
        <v>2011</v>
      </c>
      <c r="C1504" s="528">
        <v>16736</v>
      </c>
      <c r="D1504" s="528">
        <v>8450</v>
      </c>
      <c r="E1504" s="528">
        <v>58669</v>
      </c>
      <c r="F1504" s="528">
        <v>14270</v>
      </c>
    </row>
    <row r="1505" spans="1:6">
      <c r="A1505" s="527" t="s">
        <v>4165</v>
      </c>
      <c r="B1505" s="528">
        <v>2011</v>
      </c>
      <c r="C1505" s="528">
        <v>80955</v>
      </c>
      <c r="D1505" s="528">
        <v>152864</v>
      </c>
      <c r="E1505" s="528">
        <v>18822</v>
      </c>
      <c r="F1505" s="528">
        <v>21047</v>
      </c>
    </row>
    <row r="1506" spans="1:6">
      <c r="A1506" s="527" t="s">
        <v>4166</v>
      </c>
      <c r="B1506" s="528">
        <v>2011</v>
      </c>
      <c r="C1506" s="528">
        <v>32978</v>
      </c>
      <c r="D1506" s="528">
        <v>8834</v>
      </c>
      <c r="E1506" s="528">
        <v>276197</v>
      </c>
      <c r="F1506" s="528">
        <v>16918</v>
      </c>
    </row>
    <row r="1507" spans="1:6">
      <c r="A1507" s="527" t="s">
        <v>4167</v>
      </c>
      <c r="B1507" s="528">
        <v>2011</v>
      </c>
      <c r="C1507" s="528">
        <v>829</v>
      </c>
      <c r="D1507" s="528">
        <v>0</v>
      </c>
      <c r="E1507" s="528">
        <v>900</v>
      </c>
      <c r="F1507" s="528">
        <v>4850</v>
      </c>
    </row>
    <row r="1508" spans="1:6">
      <c r="A1508" s="527" t="s">
        <v>4168</v>
      </c>
      <c r="B1508" s="528">
        <v>2011</v>
      </c>
      <c r="C1508" s="528">
        <v>2238</v>
      </c>
      <c r="D1508" s="528">
        <v>0</v>
      </c>
      <c r="E1508" s="528">
        <v>5308</v>
      </c>
      <c r="F1508" s="528">
        <v>4107</v>
      </c>
    </row>
    <row r="1509" spans="1:6">
      <c r="A1509" s="527" t="s">
        <v>4169</v>
      </c>
      <c r="B1509" s="528">
        <v>2011</v>
      </c>
      <c r="C1509" s="528">
        <v>303</v>
      </c>
      <c r="D1509" s="528">
        <v>4</v>
      </c>
      <c r="E1509" s="528">
        <v>975</v>
      </c>
      <c r="F1509" s="528">
        <v>9550</v>
      </c>
    </row>
    <row r="1510" spans="1:6">
      <c r="A1510" s="527" t="s">
        <v>4170</v>
      </c>
      <c r="B1510" s="528">
        <v>2011</v>
      </c>
      <c r="C1510" s="528">
        <v>440</v>
      </c>
      <c r="D1510" s="528">
        <v>436</v>
      </c>
      <c r="E1510" s="528">
        <v>7736</v>
      </c>
      <c r="F1510" s="528">
        <v>20626</v>
      </c>
    </row>
    <row r="1511" spans="1:6">
      <c r="A1511" s="527" t="s">
        <v>4171</v>
      </c>
      <c r="B1511" s="528">
        <v>2011</v>
      </c>
      <c r="C1511" s="528">
        <v>62252</v>
      </c>
      <c r="D1511" s="528">
        <v>51935</v>
      </c>
      <c r="E1511" s="528">
        <v>401</v>
      </c>
      <c r="F1511" s="528">
        <v>13719</v>
      </c>
    </row>
    <row r="1512" spans="1:6">
      <c r="A1512" s="527" t="s">
        <v>4172</v>
      </c>
      <c r="B1512" s="528">
        <v>2011</v>
      </c>
      <c r="C1512" s="528">
        <v>3350</v>
      </c>
      <c r="D1512" s="528">
        <v>657</v>
      </c>
      <c r="E1512" s="528">
        <v>922</v>
      </c>
      <c r="F1512" s="528">
        <v>10800</v>
      </c>
    </row>
    <row r="1513" spans="1:6">
      <c r="A1513" s="527" t="s">
        <v>4173</v>
      </c>
      <c r="B1513" s="528">
        <v>2011</v>
      </c>
      <c r="C1513" s="528">
        <v>31913</v>
      </c>
      <c r="D1513" s="528">
        <v>21332</v>
      </c>
      <c r="E1513" s="528">
        <v>13096</v>
      </c>
      <c r="F1513" s="528">
        <v>19590</v>
      </c>
    </row>
    <row r="1514" spans="1:6">
      <c r="A1514" s="527" t="s">
        <v>4174</v>
      </c>
      <c r="B1514" s="528">
        <v>2011</v>
      </c>
      <c r="C1514" s="528">
        <v>10618</v>
      </c>
      <c r="D1514" s="528">
        <v>9539</v>
      </c>
      <c r="E1514" s="528">
        <v>67242</v>
      </c>
      <c r="F1514" s="528">
        <v>11600</v>
      </c>
    </row>
    <row r="1515" spans="1:6">
      <c r="A1515" s="527" t="s">
        <v>4175</v>
      </c>
      <c r="B1515" s="528">
        <v>2011</v>
      </c>
      <c r="C1515" s="528">
        <v>48</v>
      </c>
      <c r="D1515" s="528">
        <v>0</v>
      </c>
      <c r="E1515" s="528">
        <v>11135</v>
      </c>
      <c r="F1515" s="528">
        <v>6016</v>
      </c>
    </row>
    <row r="1516" spans="1:6">
      <c r="A1516" s="527" t="s">
        <v>4176</v>
      </c>
      <c r="B1516" s="528">
        <v>2011</v>
      </c>
      <c r="C1516" s="528">
        <v>3091</v>
      </c>
      <c r="D1516" s="528">
        <v>2056</v>
      </c>
      <c r="E1516" s="528">
        <v>11807</v>
      </c>
      <c r="F1516" s="528">
        <v>9755</v>
      </c>
    </row>
    <row r="1517" spans="1:6">
      <c r="A1517" s="527" t="s">
        <v>4177</v>
      </c>
      <c r="B1517" s="528">
        <v>2011</v>
      </c>
      <c r="C1517" s="528">
        <v>1402</v>
      </c>
      <c r="D1517" s="528">
        <v>0</v>
      </c>
      <c r="E1517" s="528">
        <v>618</v>
      </c>
      <c r="F1517" s="528">
        <v>3008</v>
      </c>
    </row>
    <row r="1518" spans="1:6">
      <c r="A1518" s="527" t="s">
        <v>4178</v>
      </c>
      <c r="B1518" s="528">
        <v>2011</v>
      </c>
      <c r="C1518" s="528">
        <v>87037</v>
      </c>
      <c r="D1518" s="528">
        <v>18355</v>
      </c>
      <c r="E1518" s="528">
        <v>26604</v>
      </c>
      <c r="F1518" s="528">
        <v>16130</v>
      </c>
    </row>
    <row r="1519" spans="1:6">
      <c r="A1519" s="527" t="s">
        <v>4179</v>
      </c>
      <c r="B1519" s="528">
        <v>2011</v>
      </c>
      <c r="C1519" s="528">
        <v>1734</v>
      </c>
      <c r="D1519" s="528">
        <v>428</v>
      </c>
      <c r="E1519" s="528">
        <v>5526</v>
      </c>
      <c r="F1519" s="528">
        <v>3436</v>
      </c>
    </row>
    <row r="1520" spans="1:6">
      <c r="A1520" s="527" t="s">
        <v>4180</v>
      </c>
      <c r="B1520" s="528">
        <v>2011</v>
      </c>
      <c r="C1520" s="528">
        <v>68766</v>
      </c>
      <c r="D1520" s="528">
        <v>36121</v>
      </c>
      <c r="E1520" s="528">
        <v>17689</v>
      </c>
      <c r="F1520" s="528">
        <v>14796</v>
      </c>
    </row>
    <row r="1521" spans="1:6">
      <c r="A1521" s="527" t="s">
        <v>4181</v>
      </c>
      <c r="B1521" s="528">
        <v>2011</v>
      </c>
      <c r="C1521" s="528">
        <v>135</v>
      </c>
      <c r="D1521" s="528">
        <v>0</v>
      </c>
      <c r="E1521" s="528">
        <v>0</v>
      </c>
      <c r="F1521" s="528">
        <v>12200</v>
      </c>
    </row>
    <row r="1522" spans="1:6">
      <c r="A1522" s="527" t="s">
        <v>4182</v>
      </c>
      <c r="B1522" s="528">
        <v>2011</v>
      </c>
      <c r="C1522" s="528">
        <v>23446</v>
      </c>
      <c r="D1522" s="528">
        <v>1595</v>
      </c>
      <c r="E1522" s="528">
        <v>28165</v>
      </c>
      <c r="F1522" s="528">
        <v>7000</v>
      </c>
    </row>
    <row r="1523" spans="1:6">
      <c r="A1523" s="527" t="s">
        <v>4183</v>
      </c>
      <c r="B1523" s="528">
        <v>2011</v>
      </c>
      <c r="C1523" s="528">
        <v>4501</v>
      </c>
      <c r="D1523" s="528">
        <v>7195</v>
      </c>
      <c r="E1523" s="528">
        <v>23156</v>
      </c>
      <c r="F1523" s="528">
        <v>12326</v>
      </c>
    </row>
    <row r="1524" spans="1:6">
      <c r="A1524" s="527" t="s">
        <v>4184</v>
      </c>
      <c r="B1524" s="528">
        <v>2011</v>
      </c>
      <c r="C1524" s="528">
        <v>22824</v>
      </c>
      <c r="D1524" s="528">
        <v>17196</v>
      </c>
      <c r="E1524" s="528">
        <v>13359</v>
      </c>
      <c r="F1524" s="528">
        <v>14460</v>
      </c>
    </row>
    <row r="1525" spans="1:6">
      <c r="A1525" s="527" t="s">
        <v>4185</v>
      </c>
      <c r="B1525" s="528">
        <v>2011</v>
      </c>
      <c r="C1525" s="528">
        <v>1159</v>
      </c>
      <c r="D1525" s="528">
        <v>1991</v>
      </c>
      <c r="E1525" s="528">
        <v>4904</v>
      </c>
      <c r="F1525" s="528">
        <v>10925</v>
      </c>
    </row>
    <row r="1526" spans="1:6">
      <c r="A1526" s="527" t="s">
        <v>4186</v>
      </c>
      <c r="B1526" s="528">
        <v>2011</v>
      </c>
      <c r="C1526" s="528">
        <v>42956</v>
      </c>
      <c r="D1526" s="528">
        <v>25282</v>
      </c>
      <c r="E1526" s="528">
        <v>37925</v>
      </c>
      <c r="F1526" s="528">
        <v>14333</v>
      </c>
    </row>
    <row r="1527" spans="1:6">
      <c r="A1527" s="527" t="s">
        <v>4187</v>
      </c>
      <c r="B1527" s="528">
        <v>2011</v>
      </c>
      <c r="C1527" s="528">
        <v>30212</v>
      </c>
      <c r="D1527" s="528">
        <v>9110</v>
      </c>
      <c r="E1527" s="528">
        <v>561999</v>
      </c>
      <c r="F1527" s="528">
        <v>17035</v>
      </c>
    </row>
    <row r="1528" spans="1:6">
      <c r="A1528" s="527" t="s">
        <v>4188</v>
      </c>
      <c r="B1528" s="528">
        <v>2011</v>
      </c>
      <c r="C1528" s="528">
        <v>4182</v>
      </c>
      <c r="D1528" s="528">
        <v>3439</v>
      </c>
      <c r="E1528" s="528">
        <v>52651</v>
      </c>
      <c r="F1528" s="528">
        <v>9908</v>
      </c>
    </row>
    <row r="1529" spans="1:6">
      <c r="A1529" s="527" t="s">
        <v>4189</v>
      </c>
      <c r="B1529" s="528">
        <v>2011</v>
      </c>
      <c r="C1529" s="528">
        <v>85103</v>
      </c>
      <c r="D1529" s="528">
        <v>78504</v>
      </c>
      <c r="E1529" s="528">
        <v>62768</v>
      </c>
      <c r="F1529" s="528">
        <v>21000</v>
      </c>
    </row>
    <row r="1530" spans="1:6">
      <c r="A1530" s="527" t="s">
        <v>4190</v>
      </c>
      <c r="B1530" s="528">
        <v>2011</v>
      </c>
      <c r="C1530" s="528">
        <v>14034</v>
      </c>
      <c r="D1530" s="528">
        <v>18025</v>
      </c>
      <c r="E1530" s="528">
        <v>39280</v>
      </c>
      <c r="F1530" s="528">
        <v>19852</v>
      </c>
    </row>
    <row r="1531" spans="1:6">
      <c r="A1531" s="527" t="s">
        <v>4191</v>
      </c>
      <c r="B1531" s="528">
        <v>2011</v>
      </c>
      <c r="C1531" s="528">
        <v>101719</v>
      </c>
      <c r="D1531" s="528">
        <v>102579</v>
      </c>
      <c r="E1531" s="528">
        <v>14943</v>
      </c>
      <c r="F1531" s="528">
        <v>20495</v>
      </c>
    </row>
    <row r="1532" spans="1:6">
      <c r="A1532" s="527" t="s">
        <v>4192</v>
      </c>
      <c r="B1532" s="528">
        <v>2011</v>
      </c>
      <c r="C1532" s="528">
        <v>1037</v>
      </c>
      <c r="D1532" s="528">
        <v>0</v>
      </c>
      <c r="E1532" s="528">
        <v>30780</v>
      </c>
      <c r="F1532" s="528">
        <v>4606</v>
      </c>
    </row>
    <row r="1533" spans="1:6">
      <c r="A1533" s="527" t="s">
        <v>4193</v>
      </c>
      <c r="B1533" s="528">
        <v>2011</v>
      </c>
      <c r="C1533" s="528">
        <v>1799</v>
      </c>
      <c r="D1533" s="528">
        <v>964</v>
      </c>
      <c r="E1533" s="528">
        <v>1372</v>
      </c>
      <c r="F1533" s="528">
        <v>13965</v>
      </c>
    </row>
    <row r="1534" spans="1:6">
      <c r="A1534" s="527" t="s">
        <v>4194</v>
      </c>
      <c r="B1534" s="528">
        <v>2011</v>
      </c>
      <c r="C1534" s="528">
        <v>3316</v>
      </c>
      <c r="D1534" s="528">
        <v>2825</v>
      </c>
      <c r="E1534" s="528">
        <v>34933</v>
      </c>
      <c r="F1534" s="528">
        <v>11565</v>
      </c>
    </row>
    <row r="1535" spans="1:6">
      <c r="A1535" s="527" t="s">
        <v>4195</v>
      </c>
      <c r="B1535" s="528">
        <v>2011</v>
      </c>
      <c r="C1535" s="528">
        <v>75777</v>
      </c>
      <c r="D1535" s="528">
        <v>37302</v>
      </c>
      <c r="E1535" s="528">
        <v>16126</v>
      </c>
      <c r="F1535" s="528">
        <v>19877</v>
      </c>
    </row>
    <row r="1536" spans="1:6">
      <c r="A1536" s="527" t="s">
        <v>4196</v>
      </c>
      <c r="B1536" s="528">
        <v>2011</v>
      </c>
      <c r="C1536" s="528">
        <v>40788</v>
      </c>
      <c r="D1536" s="528">
        <v>38975</v>
      </c>
      <c r="E1536" s="528">
        <v>43654</v>
      </c>
      <c r="F1536" s="528">
        <v>20630</v>
      </c>
    </row>
    <row r="1537" spans="1:6">
      <c r="A1537" s="527" t="s">
        <v>4197</v>
      </c>
      <c r="B1537" s="528">
        <v>2011</v>
      </c>
      <c r="C1537" s="528">
        <v>4143</v>
      </c>
      <c r="D1537" s="528">
        <v>2312</v>
      </c>
      <c r="E1537" s="528">
        <v>7625</v>
      </c>
      <c r="F1537" s="528">
        <v>9700</v>
      </c>
    </row>
    <row r="1538" spans="1:6">
      <c r="A1538" s="527" t="s">
        <v>4198</v>
      </c>
      <c r="B1538" s="528">
        <v>2011</v>
      </c>
      <c r="C1538" s="528">
        <v>41806</v>
      </c>
      <c r="D1538" s="528">
        <v>109285</v>
      </c>
      <c r="E1538" s="528">
        <v>20864</v>
      </c>
      <c r="F1538" s="528">
        <v>14860</v>
      </c>
    </row>
    <row r="1539" spans="1:6">
      <c r="A1539" s="527" t="s">
        <v>4199</v>
      </c>
      <c r="B1539" s="528">
        <v>2011</v>
      </c>
      <c r="C1539" s="528">
        <v>36449</v>
      </c>
      <c r="D1539" s="528">
        <v>17953</v>
      </c>
      <c r="E1539" s="528">
        <v>59998</v>
      </c>
      <c r="F1539" s="528">
        <v>20527</v>
      </c>
    </row>
    <row r="1540" spans="1:6">
      <c r="A1540" s="527" t="s">
        <v>4200</v>
      </c>
      <c r="B1540" s="528">
        <v>2011</v>
      </c>
      <c r="C1540" s="528">
        <v>66642</v>
      </c>
      <c r="D1540" s="528">
        <v>24984</v>
      </c>
      <c r="E1540" s="528">
        <v>11433</v>
      </c>
      <c r="F1540" s="528">
        <v>15440</v>
      </c>
    </row>
    <row r="1541" spans="1:6">
      <c r="A1541" s="527" t="s">
        <v>4201</v>
      </c>
      <c r="B1541" s="528">
        <v>2011</v>
      </c>
      <c r="C1541" s="528">
        <v>123504</v>
      </c>
      <c r="D1541" s="528">
        <v>37766</v>
      </c>
      <c r="E1541" s="528">
        <v>72148</v>
      </c>
      <c r="F1541" s="528">
        <v>19932</v>
      </c>
    </row>
    <row r="1542" spans="1:6">
      <c r="A1542" s="527" t="s">
        <v>4202</v>
      </c>
      <c r="B1542" s="528">
        <v>2011</v>
      </c>
      <c r="C1542" s="528">
        <v>37907</v>
      </c>
      <c r="D1542" s="528">
        <v>16193</v>
      </c>
      <c r="E1542" s="528">
        <v>6356</v>
      </c>
      <c r="F1542" s="528">
        <v>21331</v>
      </c>
    </row>
    <row r="1543" spans="1:6">
      <c r="A1543" s="527" t="s">
        <v>4203</v>
      </c>
      <c r="B1543" s="528">
        <v>2011</v>
      </c>
      <c r="C1543" s="528">
        <v>5829</v>
      </c>
      <c r="D1543" s="528">
        <v>0</v>
      </c>
      <c r="E1543" s="528">
        <v>11202</v>
      </c>
      <c r="F1543" s="528">
        <v>14704</v>
      </c>
    </row>
    <row r="1544" spans="1:6">
      <c r="A1544" s="527" t="s">
        <v>4204</v>
      </c>
      <c r="B1544" s="528">
        <v>2011</v>
      </c>
      <c r="C1544" s="528">
        <v>16763</v>
      </c>
      <c r="D1544" s="528">
        <v>35792</v>
      </c>
      <c r="E1544" s="528">
        <v>9184</v>
      </c>
      <c r="F1544" s="528">
        <v>11589</v>
      </c>
    </row>
    <row r="1545" spans="1:6">
      <c r="A1545" s="527" t="s">
        <v>4205</v>
      </c>
      <c r="B1545" s="528">
        <v>2011</v>
      </c>
      <c r="C1545" s="528">
        <v>908</v>
      </c>
      <c r="D1545" s="528">
        <v>7301</v>
      </c>
      <c r="E1545" s="528">
        <v>5564</v>
      </c>
      <c r="F1545" s="528">
        <v>6400</v>
      </c>
    </row>
    <row r="1546" spans="1:6">
      <c r="A1546" s="527" t="s">
        <v>4206</v>
      </c>
      <c r="B1546" s="528">
        <v>2011</v>
      </c>
      <c r="C1546" s="528">
        <v>536</v>
      </c>
      <c r="D1546" s="528">
        <v>0</v>
      </c>
      <c r="E1546" s="528">
        <v>1909</v>
      </c>
      <c r="F1546" s="528">
        <v>3383</v>
      </c>
    </row>
    <row r="1547" spans="1:6">
      <c r="A1547" s="527" t="s">
        <v>4207</v>
      </c>
      <c r="B1547" s="528">
        <v>2011</v>
      </c>
      <c r="C1547" s="528">
        <v>28251</v>
      </c>
      <c r="D1547" s="528">
        <v>31488</v>
      </c>
      <c r="E1547" s="528">
        <v>4567</v>
      </c>
      <c r="F1547" s="528">
        <v>20463</v>
      </c>
    </row>
    <row r="1548" spans="1:6">
      <c r="A1548" s="527" t="s">
        <v>4208</v>
      </c>
      <c r="B1548" s="528">
        <v>2011</v>
      </c>
      <c r="C1548" s="528">
        <v>57270</v>
      </c>
      <c r="D1548" s="528">
        <v>49047</v>
      </c>
      <c r="E1548" s="528">
        <v>30546</v>
      </c>
      <c r="F1548" s="528">
        <v>21130</v>
      </c>
    </row>
    <row r="1549" spans="1:6">
      <c r="A1549" s="527" t="s">
        <v>4209</v>
      </c>
      <c r="B1549" s="528">
        <v>2011</v>
      </c>
      <c r="C1549" s="528">
        <v>904</v>
      </c>
      <c r="D1549" s="528">
        <v>446</v>
      </c>
      <c r="E1549" s="528">
        <v>70619</v>
      </c>
      <c r="F1549" s="528">
        <v>10650</v>
      </c>
    </row>
    <row r="1550" spans="1:6">
      <c r="A1550" s="527" t="s">
        <v>4210</v>
      </c>
      <c r="B1550" s="528">
        <v>2011</v>
      </c>
      <c r="C1550" s="528">
        <v>1410</v>
      </c>
      <c r="D1550" s="528">
        <v>0</v>
      </c>
      <c r="E1550" s="528">
        <v>19133</v>
      </c>
      <c r="F1550" s="528">
        <v>4730</v>
      </c>
    </row>
    <row r="1551" spans="1:6">
      <c r="A1551" s="527" t="s">
        <v>4211</v>
      </c>
      <c r="B1551" s="528">
        <v>2011</v>
      </c>
      <c r="C1551" s="528">
        <v>20553</v>
      </c>
      <c r="D1551" s="528">
        <v>22579</v>
      </c>
      <c r="E1551" s="528">
        <v>27520</v>
      </c>
      <c r="F1551" s="528">
        <v>20464</v>
      </c>
    </row>
    <row r="1552" spans="1:6">
      <c r="A1552" s="527" t="s">
        <v>4212</v>
      </c>
      <c r="B1552" s="528">
        <v>2011</v>
      </c>
      <c r="C1552" s="528">
        <v>27994</v>
      </c>
      <c r="D1552" s="528">
        <v>27415</v>
      </c>
      <c r="E1552" s="528">
        <v>12539</v>
      </c>
      <c r="F1552" s="528">
        <v>21225</v>
      </c>
    </row>
    <row r="1553" spans="1:6">
      <c r="A1553" s="527" t="s">
        <v>4213</v>
      </c>
      <c r="B1553" s="528">
        <v>2011</v>
      </c>
      <c r="C1553" s="528">
        <v>101160</v>
      </c>
      <c r="D1553" s="528">
        <v>49092</v>
      </c>
      <c r="E1553" s="528">
        <v>37926</v>
      </c>
      <c r="F1553" s="528">
        <v>19890</v>
      </c>
    </row>
    <row r="1554" spans="1:6">
      <c r="A1554" s="527" t="s">
        <v>4214</v>
      </c>
      <c r="B1554" s="528">
        <v>2011</v>
      </c>
      <c r="C1554" s="528">
        <v>2491</v>
      </c>
      <c r="D1554" s="528">
        <v>1478</v>
      </c>
      <c r="E1554" s="528">
        <v>27620</v>
      </c>
      <c r="F1554" s="528">
        <v>8050</v>
      </c>
    </row>
    <row r="1555" spans="1:6">
      <c r="A1555" s="527" t="s">
        <v>4215</v>
      </c>
      <c r="B1555" s="528">
        <v>2011</v>
      </c>
      <c r="C1555" s="528">
        <v>29408</v>
      </c>
      <c r="D1555" s="528">
        <v>35229</v>
      </c>
      <c r="E1555" s="528">
        <v>8774</v>
      </c>
      <c r="F1555" s="528">
        <v>20511</v>
      </c>
    </row>
    <row r="1556" spans="1:6">
      <c r="A1556" s="527" t="s">
        <v>4216</v>
      </c>
      <c r="B1556" s="528">
        <v>2011</v>
      </c>
      <c r="C1556" s="528">
        <v>3291</v>
      </c>
      <c r="D1556" s="528">
        <v>449</v>
      </c>
      <c r="E1556" s="528">
        <v>23536</v>
      </c>
      <c r="F1556" s="528">
        <v>3479</v>
      </c>
    </row>
    <row r="1557" spans="1:6">
      <c r="A1557" s="527" t="s">
        <v>4217</v>
      </c>
      <c r="B1557" s="528">
        <v>2011</v>
      </c>
      <c r="C1557" s="528">
        <v>2839</v>
      </c>
      <c r="D1557" s="528">
        <v>7223</v>
      </c>
      <c r="E1557" s="528">
        <v>773</v>
      </c>
      <c r="F1557" s="528">
        <v>14848</v>
      </c>
    </row>
    <row r="1558" spans="1:6">
      <c r="A1558" s="527" t="s">
        <v>4218</v>
      </c>
      <c r="B1558" s="528">
        <v>2011</v>
      </c>
      <c r="C1558" s="528">
        <v>9695</v>
      </c>
      <c r="D1558" s="528">
        <v>13400</v>
      </c>
      <c r="E1558" s="528">
        <v>1694</v>
      </c>
      <c r="F1558" s="528">
        <v>14073</v>
      </c>
    </row>
    <row r="1559" spans="1:6">
      <c r="A1559" s="527" t="s">
        <v>4219</v>
      </c>
      <c r="B1559" s="528">
        <v>2011</v>
      </c>
      <c r="C1559" s="528">
        <v>8056</v>
      </c>
      <c r="D1559" s="528">
        <v>48634</v>
      </c>
      <c r="E1559" s="528">
        <v>2062</v>
      </c>
      <c r="F1559" s="528">
        <v>9781</v>
      </c>
    </row>
    <row r="1560" spans="1:6">
      <c r="A1560" s="527" t="s">
        <v>4220</v>
      </c>
      <c r="B1560" s="528">
        <v>2011</v>
      </c>
      <c r="C1560" s="528">
        <v>68279</v>
      </c>
      <c r="D1560" s="528">
        <v>39660</v>
      </c>
      <c r="E1560" s="528">
        <v>39390</v>
      </c>
      <c r="F1560" s="528">
        <v>19259</v>
      </c>
    </row>
    <row r="1561" spans="1:6">
      <c r="A1561" s="527" t="s">
        <v>4221</v>
      </c>
      <c r="B1561" s="528">
        <v>2011</v>
      </c>
      <c r="C1561" s="528">
        <v>2302</v>
      </c>
      <c r="D1561" s="528">
        <v>4206</v>
      </c>
      <c r="E1561" s="528">
        <v>1579</v>
      </c>
      <c r="F1561" s="528">
        <v>11771</v>
      </c>
    </row>
    <row r="1562" spans="1:6">
      <c r="A1562" s="527" t="s">
        <v>4222</v>
      </c>
      <c r="B1562" s="528">
        <v>2011</v>
      </c>
      <c r="C1562" s="528">
        <v>2056</v>
      </c>
      <c r="D1562" s="528">
        <v>4335</v>
      </c>
      <c r="E1562" s="528">
        <v>10586</v>
      </c>
      <c r="F1562" s="528">
        <v>10600</v>
      </c>
    </row>
    <row r="1563" spans="1:6">
      <c r="A1563" s="527" t="s">
        <v>4223</v>
      </c>
      <c r="B1563" s="528">
        <v>2011</v>
      </c>
      <c r="C1563" s="528">
        <v>28872</v>
      </c>
      <c r="D1563" s="528">
        <v>17322</v>
      </c>
      <c r="E1563" s="528">
        <v>1721</v>
      </c>
      <c r="F1563" s="528">
        <v>19333</v>
      </c>
    </row>
    <row r="1564" spans="1:6">
      <c r="A1564" s="527" t="s">
        <v>4224</v>
      </c>
      <c r="B1564" s="528">
        <v>2011</v>
      </c>
      <c r="C1564" s="528">
        <v>66296</v>
      </c>
      <c r="D1564" s="528">
        <v>16127</v>
      </c>
      <c r="E1564" s="528">
        <v>109345</v>
      </c>
      <c r="F1564" s="528">
        <v>14230</v>
      </c>
    </row>
    <row r="1565" spans="1:6">
      <c r="A1565" s="527" t="s">
        <v>4225</v>
      </c>
      <c r="B1565" s="528">
        <v>2011</v>
      </c>
      <c r="C1565" s="528">
        <v>44907</v>
      </c>
      <c r="D1565" s="528">
        <v>14544</v>
      </c>
      <c r="E1565" s="528">
        <v>65</v>
      </c>
      <c r="F1565" s="528">
        <v>18624</v>
      </c>
    </row>
    <row r="1566" spans="1:6">
      <c r="A1566" s="527" t="s">
        <v>4226</v>
      </c>
      <c r="B1566" s="528">
        <v>2011</v>
      </c>
      <c r="C1566" s="528">
        <v>7682</v>
      </c>
      <c r="D1566" s="528">
        <v>10505</v>
      </c>
      <c r="E1566" s="528">
        <v>6174</v>
      </c>
      <c r="F1566" s="528">
        <v>19800</v>
      </c>
    </row>
    <row r="1567" spans="1:6">
      <c r="A1567" s="527" t="s">
        <v>4227</v>
      </c>
      <c r="B1567" s="528">
        <v>2011</v>
      </c>
      <c r="C1567" s="528">
        <v>73345</v>
      </c>
      <c r="D1567" s="528">
        <v>96875</v>
      </c>
      <c r="E1567" s="528">
        <v>5337</v>
      </c>
      <c r="F1567" s="528">
        <v>19696</v>
      </c>
    </row>
    <row r="1568" spans="1:6">
      <c r="A1568" s="527" t="s">
        <v>4228</v>
      </c>
      <c r="B1568" s="528">
        <v>2011</v>
      </c>
      <c r="C1568" s="528">
        <v>20451</v>
      </c>
      <c r="D1568" s="528">
        <v>23089</v>
      </c>
      <c r="E1568" s="528">
        <v>6073</v>
      </c>
      <c r="F1568" s="528">
        <v>20308</v>
      </c>
    </row>
    <row r="1569" spans="1:6">
      <c r="A1569" s="527" t="s">
        <v>4229</v>
      </c>
      <c r="B1569" s="528">
        <v>2011</v>
      </c>
      <c r="C1569" s="528">
        <v>2546</v>
      </c>
      <c r="D1569" s="528">
        <v>1397</v>
      </c>
      <c r="E1569" s="528">
        <v>262</v>
      </c>
      <c r="F1569" s="528">
        <v>14235</v>
      </c>
    </row>
    <row r="1570" spans="1:6">
      <c r="A1570" s="527" t="s">
        <v>4230</v>
      </c>
      <c r="B1570" s="528">
        <v>2011</v>
      </c>
      <c r="C1570" s="528">
        <v>91051</v>
      </c>
      <c r="D1570" s="528">
        <v>91213</v>
      </c>
      <c r="E1570" s="528">
        <v>12852</v>
      </c>
      <c r="F1570" s="528">
        <v>20625</v>
      </c>
    </row>
    <row r="1571" spans="1:6">
      <c r="A1571" s="527" t="s">
        <v>4231</v>
      </c>
      <c r="B1571" s="528">
        <v>2011</v>
      </c>
      <c r="C1571" s="528">
        <v>67342</v>
      </c>
      <c r="D1571" s="528">
        <v>52438</v>
      </c>
      <c r="E1571" s="528">
        <v>6395</v>
      </c>
      <c r="F1571" s="528">
        <v>19950</v>
      </c>
    </row>
    <row r="1572" spans="1:6">
      <c r="A1572" s="527" t="s">
        <v>4232</v>
      </c>
      <c r="B1572" s="528">
        <v>2011</v>
      </c>
      <c r="C1572" s="528">
        <v>23692</v>
      </c>
      <c r="D1572" s="528">
        <v>38476</v>
      </c>
      <c r="E1572" s="528">
        <v>29838</v>
      </c>
      <c r="F1572" s="528">
        <v>18837</v>
      </c>
    </row>
    <row r="1573" spans="1:6">
      <c r="A1573" s="527" t="s">
        <v>4233</v>
      </c>
      <c r="B1573" s="528">
        <v>2011</v>
      </c>
      <c r="C1573" s="528">
        <v>7258</v>
      </c>
      <c r="D1573" s="528">
        <v>5688</v>
      </c>
      <c r="E1573" s="528">
        <v>2367</v>
      </c>
      <c r="F1573" s="528">
        <v>19810</v>
      </c>
    </row>
    <row r="1574" spans="1:6">
      <c r="A1574" s="527" t="s">
        <v>4234</v>
      </c>
      <c r="B1574" s="528">
        <v>2011</v>
      </c>
      <c r="C1574" s="528">
        <v>75364</v>
      </c>
      <c r="D1574" s="528">
        <v>108176</v>
      </c>
      <c r="E1574" s="528">
        <v>17606</v>
      </c>
      <c r="F1574" s="528">
        <v>20465</v>
      </c>
    </row>
    <row r="1575" spans="1:6">
      <c r="A1575" s="527" t="s">
        <v>4235</v>
      </c>
      <c r="B1575" s="528">
        <v>2011</v>
      </c>
      <c r="C1575" s="528">
        <v>4861</v>
      </c>
      <c r="D1575" s="528">
        <v>0</v>
      </c>
      <c r="E1575" s="528">
        <v>1627</v>
      </c>
      <c r="F1575" s="528">
        <v>14094</v>
      </c>
    </row>
    <row r="1576" spans="1:6">
      <c r="A1576" s="527" t="s">
        <v>4236</v>
      </c>
      <c r="B1576" s="528">
        <v>2011</v>
      </c>
      <c r="C1576" s="528">
        <v>49076</v>
      </c>
      <c r="D1576" s="528">
        <v>42191</v>
      </c>
      <c r="E1576" s="528">
        <v>20061</v>
      </c>
      <c r="F1576" s="528">
        <v>21425</v>
      </c>
    </row>
    <row r="1577" spans="1:6">
      <c r="A1577" s="527" t="s">
        <v>4237</v>
      </c>
      <c r="B1577" s="528">
        <v>2011</v>
      </c>
      <c r="C1577" s="528">
        <v>1658</v>
      </c>
      <c r="D1577" s="528">
        <v>0</v>
      </c>
      <c r="E1577" s="528">
        <v>50851</v>
      </c>
      <c r="F1577" s="528">
        <v>4200</v>
      </c>
    </row>
    <row r="1578" spans="1:6">
      <c r="A1578" s="527" t="s">
        <v>4238</v>
      </c>
      <c r="B1578" s="528">
        <v>2011</v>
      </c>
      <c r="C1578" s="528">
        <v>310</v>
      </c>
      <c r="D1578" s="528">
        <v>0</v>
      </c>
      <c r="E1578" s="528">
        <v>520</v>
      </c>
      <c r="F1578" s="528">
        <v>6429</v>
      </c>
    </row>
    <row r="1579" spans="1:6">
      <c r="A1579" s="527" t="s">
        <v>4239</v>
      </c>
      <c r="B1579" s="528">
        <v>2011</v>
      </c>
      <c r="C1579" s="528">
        <v>31786</v>
      </c>
      <c r="D1579" s="528">
        <v>12727</v>
      </c>
      <c r="E1579" s="528">
        <v>5572</v>
      </c>
      <c r="F1579" s="528">
        <v>20787</v>
      </c>
    </row>
    <row r="1580" spans="1:6">
      <c r="A1580" s="527" t="s">
        <v>4240</v>
      </c>
      <c r="B1580" s="528">
        <v>2011</v>
      </c>
      <c r="C1580" s="528">
        <v>2102</v>
      </c>
      <c r="D1580" s="528">
        <v>0</v>
      </c>
      <c r="E1580" s="528">
        <v>9618</v>
      </c>
      <c r="F1580" s="528">
        <v>4010</v>
      </c>
    </row>
    <row r="1581" spans="1:6">
      <c r="A1581" s="527" t="s">
        <v>4241</v>
      </c>
      <c r="B1581" s="528">
        <v>2011</v>
      </c>
      <c r="C1581" s="528">
        <v>707</v>
      </c>
      <c r="D1581" s="528">
        <v>1131</v>
      </c>
      <c r="E1581" s="528">
        <v>9055</v>
      </c>
      <c r="F1581" s="528">
        <v>5660</v>
      </c>
    </row>
    <row r="1582" spans="1:6">
      <c r="A1582" s="527" t="s">
        <v>4242</v>
      </c>
      <c r="B1582" s="528">
        <v>2011</v>
      </c>
      <c r="C1582" s="528">
        <v>1077</v>
      </c>
      <c r="D1582" s="528">
        <v>827</v>
      </c>
      <c r="E1582" s="528">
        <v>348</v>
      </c>
      <c r="F1582" s="528">
        <v>5500</v>
      </c>
    </row>
    <row r="1583" spans="1:6">
      <c r="A1583" s="527" t="s">
        <v>4243</v>
      </c>
      <c r="B1583" s="528">
        <v>2011</v>
      </c>
      <c r="C1583" s="528">
        <v>5732</v>
      </c>
      <c r="D1583" s="528">
        <v>0</v>
      </c>
      <c r="E1583" s="528">
        <v>66429</v>
      </c>
      <c r="F1583" s="528">
        <v>7570</v>
      </c>
    </row>
    <row r="1584" spans="1:6">
      <c r="A1584" s="527" t="s">
        <v>4244</v>
      </c>
      <c r="B1584" s="528">
        <v>2011</v>
      </c>
      <c r="C1584" s="528">
        <v>3452</v>
      </c>
      <c r="D1584" s="528">
        <v>0</v>
      </c>
      <c r="E1584" s="528">
        <v>16274</v>
      </c>
      <c r="F1584" s="528">
        <v>4404</v>
      </c>
    </row>
    <row r="1585" spans="1:6">
      <c r="A1585" s="527" t="s">
        <v>4245</v>
      </c>
      <c r="B1585" s="528">
        <v>2011</v>
      </c>
      <c r="C1585" s="528">
        <v>14964</v>
      </c>
      <c r="D1585" s="528">
        <v>13845</v>
      </c>
      <c r="E1585" s="528">
        <v>2959</v>
      </c>
      <c r="F1585" s="528">
        <v>20905</v>
      </c>
    </row>
    <row r="1586" spans="1:6">
      <c r="A1586" s="527" t="s">
        <v>4246</v>
      </c>
      <c r="B1586" s="528">
        <v>2011</v>
      </c>
      <c r="C1586" s="528">
        <v>3273</v>
      </c>
      <c r="D1586" s="528">
        <v>3768</v>
      </c>
      <c r="E1586" s="528">
        <v>7463</v>
      </c>
      <c r="F1586" s="528">
        <v>10760</v>
      </c>
    </row>
    <row r="1587" spans="1:6">
      <c r="A1587" s="527" t="s">
        <v>4247</v>
      </c>
      <c r="B1587" s="528">
        <v>2011</v>
      </c>
      <c r="C1587" s="528">
        <v>4752</v>
      </c>
      <c r="D1587" s="528">
        <v>8947</v>
      </c>
      <c r="E1587" s="528">
        <v>1685</v>
      </c>
      <c r="F1587" s="528">
        <v>20489</v>
      </c>
    </row>
    <row r="1588" spans="1:6">
      <c r="A1588" s="527" t="s">
        <v>4248</v>
      </c>
      <c r="B1588" s="528">
        <v>2011</v>
      </c>
      <c r="C1588" s="528">
        <v>8504</v>
      </c>
      <c r="D1588" s="528">
        <v>6600</v>
      </c>
      <c r="E1588" s="528">
        <v>2618</v>
      </c>
      <c r="F1588" s="528">
        <v>14492</v>
      </c>
    </row>
    <row r="1589" spans="1:6">
      <c r="A1589" s="527" t="s">
        <v>4249</v>
      </c>
      <c r="B1589" s="528">
        <v>2011</v>
      </c>
      <c r="C1589" s="528">
        <v>1299</v>
      </c>
      <c r="D1589" s="528">
        <v>0</v>
      </c>
      <c r="E1589" s="528">
        <v>577</v>
      </c>
      <c r="F1589" s="528">
        <v>21600</v>
      </c>
    </row>
    <row r="1590" spans="1:6">
      <c r="A1590" s="527" t="s">
        <v>4250</v>
      </c>
      <c r="B1590" s="528">
        <v>2011</v>
      </c>
      <c r="C1590" s="528">
        <v>20473</v>
      </c>
      <c r="D1590" s="528">
        <v>17801</v>
      </c>
      <c r="E1590" s="528">
        <v>76510</v>
      </c>
      <c r="F1590" s="528">
        <v>14286</v>
      </c>
    </row>
    <row r="1591" spans="1:6">
      <c r="A1591" s="527" t="s">
        <v>4251</v>
      </c>
      <c r="B1591" s="528">
        <v>2011</v>
      </c>
      <c r="C1591" s="528">
        <v>8526</v>
      </c>
      <c r="D1591" s="528">
        <v>3851</v>
      </c>
      <c r="E1591" s="528">
        <v>20469</v>
      </c>
      <c r="F1591" s="528">
        <v>14280</v>
      </c>
    </row>
    <row r="1592" spans="1:6">
      <c r="A1592" s="527" t="s">
        <v>4252</v>
      </c>
      <c r="B1592" s="528">
        <v>2011</v>
      </c>
      <c r="C1592" s="528">
        <v>56815</v>
      </c>
      <c r="D1592" s="528">
        <v>30060</v>
      </c>
      <c r="E1592" s="528">
        <v>14776</v>
      </c>
      <c r="F1592" s="528">
        <v>15283</v>
      </c>
    </row>
    <row r="1593" spans="1:6">
      <c r="A1593" s="527" t="s">
        <v>4253</v>
      </c>
      <c r="B1593" s="528">
        <v>2011</v>
      </c>
      <c r="C1593" s="528">
        <v>13334</v>
      </c>
      <c r="D1593" s="528">
        <v>19244</v>
      </c>
      <c r="E1593" s="528">
        <v>45690</v>
      </c>
      <c r="F1593" s="528">
        <v>12960</v>
      </c>
    </row>
    <row r="1594" spans="1:6">
      <c r="A1594" s="527" t="s">
        <v>4254</v>
      </c>
      <c r="B1594" s="528">
        <v>2011</v>
      </c>
      <c r="C1594" s="528">
        <v>459</v>
      </c>
      <c r="D1594" s="528">
        <v>120018</v>
      </c>
      <c r="E1594" s="528">
        <v>57086</v>
      </c>
      <c r="F1594" s="528">
        <v>10024</v>
      </c>
    </row>
    <row r="1595" spans="1:6">
      <c r="A1595" s="527" t="s">
        <v>4255</v>
      </c>
      <c r="B1595" s="528">
        <v>2011</v>
      </c>
      <c r="C1595" s="528">
        <v>67239</v>
      </c>
      <c r="D1595" s="528">
        <v>18295</v>
      </c>
      <c r="E1595" s="528">
        <v>68395</v>
      </c>
      <c r="F1595" s="528">
        <v>19866</v>
      </c>
    </row>
    <row r="1596" spans="1:6">
      <c r="A1596" s="527" t="s">
        <v>4256</v>
      </c>
      <c r="B1596" s="528">
        <v>2011</v>
      </c>
      <c r="C1596" s="528">
        <v>7448</v>
      </c>
      <c r="D1596" s="528">
        <v>10514</v>
      </c>
      <c r="E1596" s="528">
        <v>30195</v>
      </c>
      <c r="F1596" s="528">
        <v>9622</v>
      </c>
    </row>
    <row r="1597" spans="1:6">
      <c r="A1597" s="527" t="s">
        <v>4257</v>
      </c>
      <c r="B1597" s="528">
        <v>2011</v>
      </c>
      <c r="C1597" s="528">
        <v>83253</v>
      </c>
      <c r="D1597" s="528">
        <v>58378</v>
      </c>
      <c r="E1597" s="528">
        <v>48284</v>
      </c>
      <c r="F1597" s="528">
        <v>21020</v>
      </c>
    </row>
    <row r="1598" spans="1:6">
      <c r="A1598" s="527" t="s">
        <v>4258</v>
      </c>
      <c r="B1598" s="528">
        <v>2011</v>
      </c>
      <c r="C1598" s="528">
        <v>1227</v>
      </c>
      <c r="D1598" s="528">
        <v>0</v>
      </c>
      <c r="E1598" s="528">
        <v>17111</v>
      </c>
      <c r="F1598" s="528">
        <v>3149</v>
      </c>
    </row>
    <row r="1599" spans="1:6">
      <c r="A1599" s="527" t="s">
        <v>4259</v>
      </c>
      <c r="B1599" s="528">
        <v>2011</v>
      </c>
      <c r="C1599" s="528">
        <v>199</v>
      </c>
      <c r="D1599" s="528">
        <v>0</v>
      </c>
      <c r="E1599" s="528">
        <v>1466</v>
      </c>
      <c r="F1599" s="528">
        <v>4961</v>
      </c>
    </row>
    <row r="1600" spans="1:6">
      <c r="A1600" s="527" t="s">
        <v>4260</v>
      </c>
      <c r="B1600" s="528">
        <v>2011</v>
      </c>
      <c r="C1600" s="528">
        <v>14379</v>
      </c>
      <c r="D1600" s="528">
        <v>6812</v>
      </c>
      <c r="E1600" s="528">
        <v>10809</v>
      </c>
      <c r="F1600" s="528">
        <v>11279</v>
      </c>
    </row>
    <row r="1601" spans="1:6">
      <c r="A1601" s="527" t="s">
        <v>4261</v>
      </c>
      <c r="B1601" s="528">
        <v>2011</v>
      </c>
      <c r="C1601" s="528">
        <v>12250</v>
      </c>
      <c r="D1601" s="528">
        <v>13877</v>
      </c>
      <c r="E1601" s="528">
        <v>1405</v>
      </c>
      <c r="F1601" s="528">
        <v>16155</v>
      </c>
    </row>
    <row r="1602" spans="1:6">
      <c r="A1602" s="527" t="s">
        <v>4262</v>
      </c>
      <c r="B1602" s="528">
        <v>2011</v>
      </c>
      <c r="C1602" s="528">
        <v>532</v>
      </c>
      <c r="D1602" s="528">
        <v>257</v>
      </c>
      <c r="E1602" s="528">
        <v>395</v>
      </c>
      <c r="F1602" s="528">
        <v>5870</v>
      </c>
    </row>
    <row r="1603" spans="1:6">
      <c r="A1603" s="527" t="s">
        <v>4263</v>
      </c>
      <c r="B1603" s="528">
        <v>2011</v>
      </c>
      <c r="C1603" s="528">
        <v>2644</v>
      </c>
      <c r="D1603" s="528">
        <v>0</v>
      </c>
      <c r="E1603" s="528">
        <v>38590</v>
      </c>
      <c r="F1603" s="528">
        <v>4200</v>
      </c>
    </row>
    <row r="1604" spans="1:6">
      <c r="A1604" s="527" t="s">
        <v>4264</v>
      </c>
      <c r="B1604" s="528">
        <v>2011</v>
      </c>
      <c r="C1604" s="528">
        <v>1300</v>
      </c>
      <c r="D1604" s="528">
        <v>69</v>
      </c>
      <c r="E1604" s="528">
        <v>95927</v>
      </c>
      <c r="F1604" s="528">
        <v>5928</v>
      </c>
    </row>
    <row r="1605" spans="1:6">
      <c r="A1605" s="527" t="s">
        <v>4265</v>
      </c>
      <c r="B1605" s="528">
        <v>2011</v>
      </c>
      <c r="C1605" s="528">
        <v>33301</v>
      </c>
      <c r="D1605" s="528">
        <v>70084</v>
      </c>
      <c r="E1605" s="528">
        <v>13560</v>
      </c>
      <c r="F1605" s="528">
        <v>21039</v>
      </c>
    </row>
    <row r="1606" spans="1:6">
      <c r="A1606" s="527" t="s">
        <v>4266</v>
      </c>
      <c r="B1606" s="528">
        <v>2011</v>
      </c>
      <c r="C1606" s="528">
        <v>753</v>
      </c>
      <c r="D1606" s="528">
        <v>7806</v>
      </c>
      <c r="E1606" s="528">
        <v>10677</v>
      </c>
      <c r="F1606" s="528">
        <v>6375</v>
      </c>
    </row>
    <row r="1607" spans="1:6">
      <c r="A1607" s="527" t="s">
        <v>4267</v>
      </c>
      <c r="B1607" s="528">
        <v>2011</v>
      </c>
      <c r="C1607" s="528">
        <v>29788</v>
      </c>
      <c r="D1607" s="528">
        <v>22638</v>
      </c>
      <c r="E1607" s="528">
        <v>32954</v>
      </c>
      <c r="F1607" s="528">
        <v>20090</v>
      </c>
    </row>
    <row r="1608" spans="1:6">
      <c r="A1608" s="527" t="s">
        <v>4268</v>
      </c>
      <c r="B1608" s="528">
        <v>2011</v>
      </c>
      <c r="C1608" s="528">
        <v>1212</v>
      </c>
      <c r="D1608" s="528">
        <v>0</v>
      </c>
      <c r="E1608" s="528">
        <v>17966</v>
      </c>
      <c r="F1608" s="528">
        <v>4660</v>
      </c>
    </row>
    <row r="1609" spans="1:6">
      <c r="A1609" s="527" t="s">
        <v>4269</v>
      </c>
      <c r="B1609" s="528">
        <v>2011</v>
      </c>
      <c r="C1609" s="528">
        <v>17976</v>
      </c>
      <c r="D1609" s="528">
        <v>30269</v>
      </c>
      <c r="E1609" s="528">
        <v>1298</v>
      </c>
      <c r="F1609" s="528">
        <v>14838</v>
      </c>
    </row>
    <row r="1610" spans="1:6">
      <c r="A1610" s="527" t="s">
        <v>4270</v>
      </c>
      <c r="B1610" s="528">
        <v>2011</v>
      </c>
      <c r="C1610" s="528">
        <v>4378</v>
      </c>
      <c r="D1610" s="528">
        <v>9049</v>
      </c>
      <c r="E1610" s="528">
        <v>6057</v>
      </c>
      <c r="F1610" s="528">
        <v>20547</v>
      </c>
    </row>
    <row r="1611" spans="1:6">
      <c r="A1611" s="527" t="s">
        <v>4271</v>
      </c>
      <c r="B1611" s="528">
        <v>2011</v>
      </c>
      <c r="C1611" s="528">
        <v>25605</v>
      </c>
      <c r="D1611" s="528">
        <v>39271</v>
      </c>
      <c r="E1611" s="528">
        <v>21714</v>
      </c>
      <c r="F1611" s="528">
        <v>13318</v>
      </c>
    </row>
    <row r="1612" spans="1:6">
      <c r="A1612" s="527" t="s">
        <v>4272</v>
      </c>
      <c r="B1612" s="528">
        <v>2011</v>
      </c>
      <c r="C1612" s="528">
        <v>23172</v>
      </c>
      <c r="D1612" s="528">
        <v>8511</v>
      </c>
      <c r="E1612" s="528">
        <v>43220</v>
      </c>
      <c r="F1612" s="528">
        <v>11835</v>
      </c>
    </row>
    <row r="1613" spans="1:6">
      <c r="A1613" s="527" t="s">
        <v>4273</v>
      </c>
      <c r="B1613" s="528">
        <v>2011</v>
      </c>
      <c r="C1613" s="528">
        <v>160386</v>
      </c>
      <c r="D1613" s="528">
        <v>149371</v>
      </c>
      <c r="E1613" s="528">
        <v>13841</v>
      </c>
      <c r="F1613" s="528">
        <v>22890</v>
      </c>
    </row>
    <row r="1614" spans="1:6">
      <c r="A1614" s="527" t="s">
        <v>4274</v>
      </c>
      <c r="B1614" s="528">
        <v>2011</v>
      </c>
      <c r="C1614" s="528">
        <v>7169</v>
      </c>
      <c r="D1614" s="528">
        <v>10287</v>
      </c>
      <c r="E1614" s="528">
        <v>5583</v>
      </c>
      <c r="F1614" s="528">
        <v>18737</v>
      </c>
    </row>
    <row r="1615" spans="1:6">
      <c r="A1615" s="527" t="s">
        <v>4275</v>
      </c>
      <c r="B1615" s="528">
        <v>2011</v>
      </c>
      <c r="C1615" s="528">
        <v>9947</v>
      </c>
      <c r="D1615" s="528">
        <v>10552</v>
      </c>
      <c r="E1615" s="528">
        <v>2472</v>
      </c>
      <c r="F1615" s="528">
        <v>17740</v>
      </c>
    </row>
    <row r="1616" spans="1:6">
      <c r="A1616" s="527" t="s">
        <v>4276</v>
      </c>
      <c r="B1616" s="528">
        <v>2011</v>
      </c>
      <c r="C1616" s="528">
        <v>956</v>
      </c>
      <c r="D1616" s="528">
        <v>1508</v>
      </c>
      <c r="E1616" s="528">
        <v>6059</v>
      </c>
      <c r="F1616" s="528">
        <v>9000</v>
      </c>
    </row>
    <row r="1617" spans="1:6">
      <c r="A1617" s="527" t="s">
        <v>4277</v>
      </c>
      <c r="B1617" s="528">
        <v>2011</v>
      </c>
      <c r="C1617" s="528">
        <v>4075</v>
      </c>
      <c r="D1617" s="528">
        <v>6045</v>
      </c>
      <c r="E1617" s="528">
        <v>4391</v>
      </c>
      <c r="F1617" s="528">
        <v>19990</v>
      </c>
    </row>
    <row r="1618" spans="1:6">
      <c r="A1618" s="527" t="s">
        <v>4278</v>
      </c>
      <c r="B1618" s="528">
        <v>2011</v>
      </c>
      <c r="C1618" s="528">
        <v>23851</v>
      </c>
      <c r="D1618" s="528">
        <v>12462</v>
      </c>
      <c r="E1618" s="528">
        <v>28087</v>
      </c>
      <c r="F1618" s="528">
        <v>20548</v>
      </c>
    </row>
    <row r="1619" spans="1:6">
      <c r="A1619" s="527" t="s">
        <v>4279</v>
      </c>
      <c r="B1619" s="528">
        <v>2011</v>
      </c>
      <c r="C1619" s="528">
        <v>49534</v>
      </c>
      <c r="D1619" s="528">
        <v>70286</v>
      </c>
      <c r="E1619" s="528">
        <v>44297</v>
      </c>
      <c r="F1619" s="528">
        <v>19100</v>
      </c>
    </row>
    <row r="1620" spans="1:6">
      <c r="A1620" s="527" t="s">
        <v>4280</v>
      </c>
      <c r="B1620" s="528">
        <v>2011</v>
      </c>
      <c r="C1620" s="528">
        <v>55870</v>
      </c>
      <c r="D1620" s="528">
        <v>42574</v>
      </c>
      <c r="E1620" s="528">
        <v>55608</v>
      </c>
      <c r="F1620" s="528">
        <v>18750</v>
      </c>
    </row>
    <row r="1621" spans="1:6">
      <c r="A1621" s="527" t="s">
        <v>4281</v>
      </c>
      <c r="B1621" s="528">
        <v>2011</v>
      </c>
      <c r="C1621" s="528">
        <v>1436</v>
      </c>
      <c r="D1621" s="528">
        <v>0</v>
      </c>
      <c r="E1621" s="528">
        <v>8546</v>
      </c>
      <c r="F1621" s="528">
        <v>4360</v>
      </c>
    </row>
    <row r="1622" spans="1:6">
      <c r="A1622" s="527" t="s">
        <v>4282</v>
      </c>
      <c r="B1622" s="528">
        <v>2011</v>
      </c>
      <c r="C1622" s="528">
        <v>4472</v>
      </c>
      <c r="D1622" s="528">
        <v>4139</v>
      </c>
      <c r="E1622" s="528">
        <v>29219</v>
      </c>
      <c r="F1622" s="528">
        <v>12545</v>
      </c>
    </row>
    <row r="1623" spans="1:6">
      <c r="A1623" s="527" t="s">
        <v>4283</v>
      </c>
      <c r="B1623" s="528">
        <v>2011</v>
      </c>
      <c r="C1623" s="528">
        <v>24189</v>
      </c>
      <c r="D1623" s="528">
        <v>17420</v>
      </c>
      <c r="E1623" s="528">
        <v>4013</v>
      </c>
      <c r="F1623" s="528">
        <v>20225</v>
      </c>
    </row>
    <row r="1624" spans="1:6">
      <c r="A1624" s="527" t="s">
        <v>4284</v>
      </c>
      <c r="B1624" s="528">
        <v>2011</v>
      </c>
      <c r="C1624" s="528">
        <v>20254</v>
      </c>
      <c r="D1624" s="528">
        <v>9092</v>
      </c>
      <c r="E1624" s="528">
        <v>24136</v>
      </c>
      <c r="F1624" s="528">
        <v>13929</v>
      </c>
    </row>
    <row r="1625" spans="1:6">
      <c r="A1625" s="527" t="s">
        <v>4285</v>
      </c>
      <c r="B1625" s="528">
        <v>2011</v>
      </c>
      <c r="C1625" s="528">
        <v>4369</v>
      </c>
      <c r="D1625" s="528">
        <v>3420</v>
      </c>
      <c r="E1625" s="528">
        <v>12684</v>
      </c>
      <c r="F1625" s="528">
        <v>13323</v>
      </c>
    </row>
    <row r="1626" spans="1:6">
      <c r="A1626" s="527" t="s">
        <v>4286</v>
      </c>
      <c r="B1626" s="528">
        <v>2011</v>
      </c>
      <c r="C1626" s="528">
        <v>106222</v>
      </c>
      <c r="D1626" s="528">
        <v>95515</v>
      </c>
      <c r="E1626" s="528">
        <v>24419</v>
      </c>
      <c r="F1626" s="528">
        <v>19900</v>
      </c>
    </row>
    <row r="1627" spans="1:6">
      <c r="A1627" s="527" t="s">
        <v>4287</v>
      </c>
      <c r="B1627" s="528">
        <v>2011</v>
      </c>
      <c r="C1627" s="528">
        <v>93497</v>
      </c>
      <c r="D1627" s="528">
        <v>27830</v>
      </c>
      <c r="E1627" s="528">
        <v>30095</v>
      </c>
      <c r="F1627" s="528">
        <v>19525</v>
      </c>
    </row>
    <row r="1628" spans="1:6">
      <c r="A1628" s="527" t="s">
        <v>4288</v>
      </c>
      <c r="B1628" s="528">
        <v>2011</v>
      </c>
      <c r="C1628" s="528">
        <v>17029</v>
      </c>
      <c r="D1628" s="528">
        <v>3823</v>
      </c>
      <c r="E1628" s="528">
        <v>19071</v>
      </c>
      <c r="F1628" s="528">
        <v>23036</v>
      </c>
    </row>
    <row r="1629" spans="1:6">
      <c r="A1629" s="527" t="s">
        <v>4289</v>
      </c>
      <c r="B1629" s="528">
        <v>2011</v>
      </c>
      <c r="C1629" s="528">
        <v>19293</v>
      </c>
      <c r="D1629" s="528">
        <v>5590</v>
      </c>
      <c r="E1629" s="528">
        <v>6553</v>
      </c>
      <c r="F1629" s="528">
        <v>14450</v>
      </c>
    </row>
    <row r="1630" spans="1:6">
      <c r="A1630" s="527" t="s">
        <v>4290</v>
      </c>
      <c r="B1630" s="528">
        <v>2011</v>
      </c>
      <c r="C1630" s="528">
        <v>32775</v>
      </c>
      <c r="D1630" s="528">
        <v>20339</v>
      </c>
      <c r="E1630" s="528">
        <v>20542</v>
      </c>
      <c r="F1630" s="528">
        <v>14900</v>
      </c>
    </row>
    <row r="1631" spans="1:6">
      <c r="A1631" s="527" t="s">
        <v>4291</v>
      </c>
      <c r="B1631" s="528">
        <v>2011</v>
      </c>
      <c r="C1631" s="528">
        <v>103056</v>
      </c>
      <c r="D1631" s="528">
        <v>298491</v>
      </c>
      <c r="E1631" s="528">
        <v>35543</v>
      </c>
      <c r="F1631" s="528">
        <v>20440</v>
      </c>
    </row>
    <row r="1632" spans="1:6">
      <c r="A1632" s="527" t="s">
        <v>4292</v>
      </c>
      <c r="B1632" s="528">
        <v>2011</v>
      </c>
      <c r="C1632" s="528">
        <v>104528</v>
      </c>
      <c r="D1632" s="528">
        <v>54229</v>
      </c>
      <c r="E1632" s="528">
        <v>17418</v>
      </c>
      <c r="F1632" s="528">
        <v>19982</v>
      </c>
    </row>
    <row r="1633" spans="1:6">
      <c r="A1633" s="527" t="s">
        <v>4293</v>
      </c>
      <c r="B1633" s="528">
        <v>2011</v>
      </c>
      <c r="C1633" s="528">
        <v>0</v>
      </c>
      <c r="D1633" s="528">
        <v>2034</v>
      </c>
      <c r="E1633" s="528">
        <v>0</v>
      </c>
      <c r="F1633" s="528">
        <v>1643</v>
      </c>
    </row>
    <row r="1634" spans="1:6">
      <c r="A1634" s="527" t="s">
        <v>4294</v>
      </c>
      <c r="B1634" s="528">
        <v>2011</v>
      </c>
      <c r="C1634" s="528">
        <v>123590</v>
      </c>
      <c r="D1634" s="528">
        <v>114997</v>
      </c>
      <c r="E1634" s="528">
        <v>46859</v>
      </c>
      <c r="F1634" s="528">
        <v>19806</v>
      </c>
    </row>
    <row r="1635" spans="1:6">
      <c r="A1635" s="527" t="s">
        <v>4295</v>
      </c>
      <c r="B1635" s="528">
        <v>2011</v>
      </c>
      <c r="C1635" s="528">
        <v>28169</v>
      </c>
      <c r="D1635" s="528">
        <v>17316</v>
      </c>
      <c r="E1635" s="528">
        <v>5931</v>
      </c>
      <c r="F1635" s="528">
        <v>20792</v>
      </c>
    </row>
    <row r="1636" spans="1:6">
      <c r="A1636" s="527" t="s">
        <v>4296</v>
      </c>
      <c r="B1636" s="528">
        <v>2011</v>
      </c>
      <c r="C1636" s="528">
        <v>68618</v>
      </c>
      <c r="D1636" s="528">
        <v>93906</v>
      </c>
      <c r="E1636" s="528">
        <v>25350</v>
      </c>
      <c r="F1636" s="528">
        <v>21069</v>
      </c>
    </row>
    <row r="1637" spans="1:6">
      <c r="A1637" s="527" t="s">
        <v>4297</v>
      </c>
      <c r="B1637" s="528">
        <v>2011</v>
      </c>
      <c r="C1637" s="528">
        <v>0</v>
      </c>
      <c r="D1637" s="528">
        <v>31</v>
      </c>
      <c r="E1637" s="528">
        <v>0</v>
      </c>
      <c r="F1637" s="528">
        <v>12525</v>
      </c>
    </row>
    <row r="1638" spans="1:6">
      <c r="A1638" s="527" t="s">
        <v>4298</v>
      </c>
      <c r="B1638" s="528">
        <v>2011</v>
      </c>
      <c r="C1638" s="528">
        <v>96</v>
      </c>
      <c r="D1638" s="528">
        <v>2327</v>
      </c>
      <c r="E1638" s="528">
        <v>28</v>
      </c>
      <c r="F1638" s="528">
        <v>6130</v>
      </c>
    </row>
    <row r="1639" spans="1:6">
      <c r="A1639" s="527" t="s">
        <v>4299</v>
      </c>
      <c r="B1639" s="528">
        <v>2011</v>
      </c>
      <c r="C1639" s="528">
        <v>1714</v>
      </c>
      <c r="D1639" s="528">
        <v>181</v>
      </c>
      <c r="E1639" s="528">
        <v>3424</v>
      </c>
      <c r="F1639" s="528">
        <v>9200</v>
      </c>
    </row>
    <row r="1640" spans="1:6">
      <c r="A1640" s="527" t="s">
        <v>4300</v>
      </c>
      <c r="B1640" s="528">
        <v>2011</v>
      </c>
      <c r="C1640" s="528">
        <v>45706</v>
      </c>
      <c r="D1640" s="528">
        <v>7608</v>
      </c>
      <c r="E1640" s="528">
        <v>47714</v>
      </c>
      <c r="F1640" s="528">
        <v>14930</v>
      </c>
    </row>
    <row r="1641" spans="1:6">
      <c r="A1641" s="527" t="s">
        <v>4301</v>
      </c>
      <c r="B1641" s="528">
        <v>2011</v>
      </c>
      <c r="C1641" s="528">
        <v>24883</v>
      </c>
      <c r="D1641" s="528">
        <v>21524</v>
      </c>
      <c r="E1641" s="528">
        <v>1502</v>
      </c>
      <c r="F1641" s="528">
        <v>19766</v>
      </c>
    </row>
    <row r="1642" spans="1:6">
      <c r="A1642" s="527" t="s">
        <v>4302</v>
      </c>
      <c r="B1642" s="528">
        <v>2011</v>
      </c>
      <c r="C1642" s="528">
        <v>16447</v>
      </c>
      <c r="D1642" s="528">
        <v>86646</v>
      </c>
      <c r="E1642" s="528">
        <v>22050</v>
      </c>
      <c r="F1642" s="528">
        <v>14600</v>
      </c>
    </row>
    <row r="1643" spans="1:6">
      <c r="A1643" s="527" t="s">
        <v>4303</v>
      </c>
      <c r="B1643" s="528">
        <v>2011</v>
      </c>
      <c r="C1643" s="528">
        <v>3035</v>
      </c>
      <c r="D1643" s="528">
        <v>3720</v>
      </c>
      <c r="E1643" s="528">
        <v>1262</v>
      </c>
      <c r="F1643" s="528">
        <v>10975</v>
      </c>
    </row>
    <row r="1644" spans="1:6">
      <c r="A1644" s="527" t="s">
        <v>4304</v>
      </c>
      <c r="B1644" s="528">
        <v>2011</v>
      </c>
      <c r="C1644" s="528">
        <v>935</v>
      </c>
      <c r="D1644" s="528">
        <v>2267</v>
      </c>
      <c r="E1644" s="528">
        <v>15733</v>
      </c>
      <c r="F1644" s="528">
        <v>9675</v>
      </c>
    </row>
    <row r="1645" spans="1:6">
      <c r="A1645" s="527" t="s">
        <v>4305</v>
      </c>
      <c r="B1645" s="528">
        <v>2011</v>
      </c>
      <c r="C1645" s="528">
        <v>1901</v>
      </c>
      <c r="D1645" s="528">
        <v>0</v>
      </c>
      <c r="E1645" s="528">
        <v>275</v>
      </c>
      <c r="F1645" s="528">
        <v>3400</v>
      </c>
    </row>
    <row r="1646" spans="1:6">
      <c r="A1646" s="527" t="s">
        <v>4306</v>
      </c>
      <c r="B1646" s="528">
        <v>2011</v>
      </c>
      <c r="C1646" s="528">
        <v>477</v>
      </c>
      <c r="D1646" s="528">
        <v>0</v>
      </c>
      <c r="E1646" s="528">
        <v>14641</v>
      </c>
      <c r="F1646" s="528">
        <v>4048</v>
      </c>
    </row>
    <row r="1647" spans="1:6">
      <c r="A1647" s="527" t="s">
        <v>4307</v>
      </c>
      <c r="B1647" s="528">
        <v>2011</v>
      </c>
      <c r="C1647" s="528">
        <v>11768</v>
      </c>
      <c r="D1647" s="528">
        <v>12922</v>
      </c>
      <c r="E1647" s="528">
        <v>27670</v>
      </c>
      <c r="F1647" s="528">
        <v>19818</v>
      </c>
    </row>
    <row r="1648" spans="1:6">
      <c r="A1648" s="527" t="s">
        <v>4308</v>
      </c>
      <c r="B1648" s="528">
        <v>2011</v>
      </c>
      <c r="C1648" s="528">
        <v>34553</v>
      </c>
      <c r="D1648" s="528">
        <v>8960</v>
      </c>
      <c r="E1648" s="528">
        <v>126377</v>
      </c>
      <c r="F1648" s="528">
        <v>15897</v>
      </c>
    </row>
    <row r="1649" spans="1:6">
      <c r="A1649" s="527" t="s">
        <v>4309</v>
      </c>
      <c r="B1649" s="528">
        <v>2011</v>
      </c>
      <c r="C1649" s="528">
        <v>206</v>
      </c>
      <c r="D1649" s="528">
        <v>353</v>
      </c>
      <c r="E1649" s="528">
        <v>11252</v>
      </c>
      <c r="F1649" s="528">
        <v>14656</v>
      </c>
    </row>
    <row r="1650" spans="1:6">
      <c r="A1650" s="527" t="s">
        <v>4310</v>
      </c>
      <c r="B1650" s="528">
        <v>2011</v>
      </c>
      <c r="C1650" s="528">
        <v>29894</v>
      </c>
      <c r="D1650" s="528">
        <v>19375</v>
      </c>
      <c r="E1650" s="528">
        <v>1835</v>
      </c>
      <c r="F1650" s="528">
        <v>20228</v>
      </c>
    </row>
    <row r="1651" spans="1:6">
      <c r="A1651" s="527" t="s">
        <v>4311</v>
      </c>
      <c r="B1651" s="528">
        <v>2011</v>
      </c>
      <c r="C1651" s="528">
        <v>14873</v>
      </c>
      <c r="D1651" s="528">
        <v>14314</v>
      </c>
      <c r="E1651" s="528">
        <v>7730</v>
      </c>
      <c r="F1651" s="528">
        <v>20189</v>
      </c>
    </row>
    <row r="1652" spans="1:6">
      <c r="A1652" s="527" t="s">
        <v>4312</v>
      </c>
      <c r="B1652" s="528">
        <v>2011</v>
      </c>
      <c r="C1652" s="528">
        <v>11782</v>
      </c>
      <c r="D1652" s="528">
        <v>9288</v>
      </c>
      <c r="E1652" s="528">
        <v>48964</v>
      </c>
      <c r="F1652" s="528">
        <v>9800</v>
      </c>
    </row>
    <row r="1653" spans="1:6">
      <c r="A1653" s="527" t="s">
        <v>4313</v>
      </c>
      <c r="B1653" s="528">
        <v>2011</v>
      </c>
      <c r="C1653" s="528">
        <v>6809</v>
      </c>
      <c r="D1653" s="528">
        <v>2772</v>
      </c>
      <c r="E1653" s="528">
        <v>2673</v>
      </c>
      <c r="F1653" s="528">
        <v>9669</v>
      </c>
    </row>
    <row r="1654" spans="1:6">
      <c r="A1654" s="527" t="s">
        <v>4314</v>
      </c>
      <c r="B1654" s="528">
        <v>2011</v>
      </c>
      <c r="C1654" s="528">
        <v>125897</v>
      </c>
      <c r="D1654" s="528">
        <v>158235</v>
      </c>
      <c r="E1654" s="528">
        <v>57197</v>
      </c>
      <c r="F1654" s="528">
        <v>20570</v>
      </c>
    </row>
    <row r="1655" spans="1:6">
      <c r="A1655" s="527" t="s">
        <v>4315</v>
      </c>
      <c r="B1655" s="528">
        <v>2011</v>
      </c>
      <c r="C1655" s="528">
        <v>5628</v>
      </c>
      <c r="D1655" s="528">
        <v>3918</v>
      </c>
      <c r="E1655" s="528">
        <v>111025</v>
      </c>
      <c r="F1655" s="528">
        <v>10588</v>
      </c>
    </row>
    <row r="1656" spans="1:6">
      <c r="A1656" s="527" t="s">
        <v>4316</v>
      </c>
      <c r="B1656" s="528">
        <v>2011</v>
      </c>
      <c r="C1656" s="528">
        <v>8626</v>
      </c>
      <c r="D1656" s="528">
        <v>8298</v>
      </c>
      <c r="E1656" s="528">
        <v>15663</v>
      </c>
      <c r="F1656" s="528">
        <v>12380</v>
      </c>
    </row>
    <row r="1657" spans="1:6">
      <c r="A1657" s="527" t="s">
        <v>4317</v>
      </c>
      <c r="B1657" s="528">
        <v>2011</v>
      </c>
      <c r="C1657" s="528">
        <v>3461</v>
      </c>
      <c r="D1657" s="528">
        <v>0</v>
      </c>
      <c r="E1657" s="528">
        <v>0</v>
      </c>
      <c r="F1657" s="528">
        <v>0</v>
      </c>
    </row>
    <row r="1658" spans="1:6">
      <c r="A1658" s="527" t="s">
        <v>4318</v>
      </c>
      <c r="B1658" s="528">
        <v>2011</v>
      </c>
      <c r="C1658" s="528">
        <v>76208</v>
      </c>
      <c r="D1658" s="528">
        <v>79809</v>
      </c>
      <c r="E1658" s="528">
        <v>10391</v>
      </c>
      <c r="F1658" s="528">
        <v>16201</v>
      </c>
    </row>
    <row r="1659" spans="1:6">
      <c r="A1659" s="527" t="s">
        <v>4319</v>
      </c>
      <c r="B1659" s="528">
        <v>2011</v>
      </c>
      <c r="C1659" s="528">
        <v>26785</v>
      </c>
      <c r="D1659" s="528">
        <v>56628</v>
      </c>
      <c r="E1659" s="528">
        <v>22725</v>
      </c>
      <c r="F1659" s="528">
        <v>18404</v>
      </c>
    </row>
    <row r="1660" spans="1:6">
      <c r="A1660" s="527" t="s">
        <v>4320</v>
      </c>
      <c r="B1660" s="528">
        <v>2011</v>
      </c>
      <c r="C1660" s="528">
        <v>2691</v>
      </c>
      <c r="D1660" s="528">
        <v>2104</v>
      </c>
      <c r="E1660" s="528">
        <v>3055</v>
      </c>
      <c r="F1660" s="528">
        <v>11500</v>
      </c>
    </row>
    <row r="1661" spans="1:6">
      <c r="A1661" s="527" t="s">
        <v>4321</v>
      </c>
      <c r="B1661" s="528">
        <v>2011</v>
      </c>
      <c r="C1661" s="528">
        <v>3011</v>
      </c>
      <c r="D1661" s="528">
        <v>1211</v>
      </c>
      <c r="E1661" s="528">
        <v>1377</v>
      </c>
      <c r="F1661" s="528">
        <v>17662</v>
      </c>
    </row>
    <row r="1662" spans="1:6">
      <c r="A1662" s="527" t="s">
        <v>4322</v>
      </c>
      <c r="B1662" s="528">
        <v>2011</v>
      </c>
      <c r="C1662" s="528">
        <v>12401</v>
      </c>
      <c r="D1662" s="528">
        <v>7298</v>
      </c>
      <c r="E1662" s="528">
        <v>7604</v>
      </c>
      <c r="F1662" s="528">
        <v>20034</v>
      </c>
    </row>
    <row r="1663" spans="1:6">
      <c r="A1663" s="527" t="s">
        <v>4323</v>
      </c>
      <c r="B1663" s="528">
        <v>2011</v>
      </c>
      <c r="C1663" s="528">
        <v>2549</v>
      </c>
      <c r="D1663" s="528">
        <v>3881</v>
      </c>
      <c r="E1663" s="528">
        <v>18497</v>
      </c>
      <c r="F1663" s="528">
        <v>8322</v>
      </c>
    </row>
    <row r="1664" spans="1:6">
      <c r="A1664" s="527" t="s">
        <v>4324</v>
      </c>
      <c r="B1664" s="528">
        <v>2011</v>
      </c>
      <c r="C1664" s="528">
        <v>722</v>
      </c>
      <c r="D1664" s="528">
        <v>9895</v>
      </c>
      <c r="E1664" s="528">
        <v>481</v>
      </c>
      <c r="F1664" s="528">
        <v>6025</v>
      </c>
    </row>
    <row r="1665" spans="1:6">
      <c r="A1665" s="527" t="s">
        <v>4325</v>
      </c>
      <c r="B1665" s="528">
        <v>2011</v>
      </c>
      <c r="C1665" s="528">
        <v>1923</v>
      </c>
      <c r="D1665" s="528">
        <v>1542</v>
      </c>
      <c r="E1665" s="528">
        <v>30786</v>
      </c>
      <c r="F1665" s="528">
        <v>7550</v>
      </c>
    </row>
    <row r="1666" spans="1:6">
      <c r="A1666" s="527" t="s">
        <v>4326</v>
      </c>
      <c r="B1666" s="528">
        <v>2011</v>
      </c>
      <c r="C1666" s="528">
        <v>12954</v>
      </c>
      <c r="D1666" s="528">
        <v>7359</v>
      </c>
      <c r="E1666" s="528">
        <v>10508</v>
      </c>
      <c r="F1666" s="528">
        <v>13255</v>
      </c>
    </row>
    <row r="1667" spans="1:6">
      <c r="A1667" s="527" t="s">
        <v>4327</v>
      </c>
      <c r="B1667" s="528">
        <v>2011</v>
      </c>
      <c r="C1667" s="528">
        <v>11389</v>
      </c>
      <c r="D1667" s="528">
        <v>13106</v>
      </c>
      <c r="E1667" s="528">
        <v>3714</v>
      </c>
      <c r="F1667" s="528">
        <v>17581</v>
      </c>
    </row>
    <row r="1668" spans="1:6">
      <c r="A1668" s="527" t="s">
        <v>4328</v>
      </c>
      <c r="B1668" s="528">
        <v>2011</v>
      </c>
      <c r="C1668" s="528">
        <v>57919</v>
      </c>
      <c r="D1668" s="528">
        <v>64746</v>
      </c>
      <c r="E1668" s="528">
        <v>14404</v>
      </c>
      <c r="F1668" s="528">
        <v>20575</v>
      </c>
    </row>
    <row r="1669" spans="1:6">
      <c r="A1669" s="527" t="s">
        <v>4329</v>
      </c>
      <c r="B1669" s="528">
        <v>2011</v>
      </c>
      <c r="C1669" s="528">
        <v>34732</v>
      </c>
      <c r="D1669" s="528">
        <v>46346</v>
      </c>
      <c r="E1669" s="528">
        <v>31918</v>
      </c>
      <c r="F1669" s="528">
        <v>14000</v>
      </c>
    </row>
    <row r="1670" spans="1:6">
      <c r="A1670" s="527" t="s">
        <v>4330</v>
      </c>
      <c r="B1670" s="528">
        <v>2011</v>
      </c>
      <c r="C1670" s="528">
        <v>3784</v>
      </c>
      <c r="D1670" s="528">
        <v>1512</v>
      </c>
      <c r="E1670" s="528">
        <v>8944</v>
      </c>
      <c r="F1670" s="528">
        <v>9162</v>
      </c>
    </row>
    <row r="1671" spans="1:6">
      <c r="A1671" s="527" t="s">
        <v>4331</v>
      </c>
      <c r="B1671" s="528">
        <v>2011</v>
      </c>
      <c r="C1671" s="528">
        <v>0</v>
      </c>
      <c r="D1671" s="528">
        <v>0</v>
      </c>
      <c r="E1671" s="528">
        <v>6730</v>
      </c>
      <c r="F1671" s="528">
        <v>3506</v>
      </c>
    </row>
    <row r="1672" spans="1:6">
      <c r="A1672" s="527" t="s">
        <v>4332</v>
      </c>
      <c r="B1672" s="528">
        <v>2011</v>
      </c>
      <c r="C1672" s="528">
        <v>3581</v>
      </c>
      <c r="D1672" s="528">
        <v>705</v>
      </c>
      <c r="E1672" s="528">
        <v>326</v>
      </c>
      <c r="F1672" s="528">
        <v>3378</v>
      </c>
    </row>
    <row r="1673" spans="1:6">
      <c r="A1673" s="527" t="s">
        <v>4333</v>
      </c>
      <c r="B1673" s="528">
        <v>2011</v>
      </c>
      <c r="C1673" s="528">
        <v>1932</v>
      </c>
      <c r="D1673" s="528">
        <v>0</v>
      </c>
      <c r="E1673" s="528">
        <v>45903</v>
      </c>
      <c r="F1673" s="528">
        <v>4093</v>
      </c>
    </row>
    <row r="1674" spans="1:6">
      <c r="A1674" s="527" t="s">
        <v>4334</v>
      </c>
      <c r="B1674" s="528">
        <v>2011</v>
      </c>
      <c r="C1674" s="528">
        <v>39411</v>
      </c>
      <c r="D1674" s="528">
        <v>20711</v>
      </c>
      <c r="E1674" s="528">
        <v>7098</v>
      </c>
      <c r="F1674" s="528">
        <v>14465</v>
      </c>
    </row>
    <row r="1675" spans="1:6">
      <c r="A1675" s="527" t="s">
        <v>4335</v>
      </c>
      <c r="B1675" s="528">
        <v>2011</v>
      </c>
      <c r="C1675" s="528">
        <v>58080</v>
      </c>
      <c r="D1675" s="528">
        <v>13110</v>
      </c>
      <c r="E1675" s="528">
        <v>553202</v>
      </c>
      <c r="F1675" s="528">
        <v>16720</v>
      </c>
    </row>
    <row r="1676" spans="1:6">
      <c r="A1676" s="527" t="s">
        <v>4336</v>
      </c>
      <c r="B1676" s="528">
        <v>2011</v>
      </c>
      <c r="C1676" s="528">
        <v>75690</v>
      </c>
      <c r="D1676" s="528">
        <v>55784</v>
      </c>
      <c r="E1676" s="528">
        <v>36239</v>
      </c>
      <c r="F1676" s="528">
        <v>20990</v>
      </c>
    </row>
    <row r="1677" spans="1:6">
      <c r="A1677" s="527" t="s">
        <v>4337</v>
      </c>
      <c r="B1677" s="528">
        <v>2011</v>
      </c>
      <c r="C1677" s="528">
        <v>0</v>
      </c>
      <c r="D1677" s="528">
        <v>7058</v>
      </c>
      <c r="E1677" s="528">
        <v>0</v>
      </c>
      <c r="F1677" s="528">
        <v>1720</v>
      </c>
    </row>
    <row r="1678" spans="1:6">
      <c r="A1678" s="527" t="s">
        <v>4338</v>
      </c>
      <c r="B1678" s="528">
        <v>2011</v>
      </c>
      <c r="C1678" s="528">
        <v>5999</v>
      </c>
      <c r="D1678" s="528">
        <v>0</v>
      </c>
      <c r="E1678" s="528">
        <v>135270</v>
      </c>
      <c r="F1678" s="528">
        <v>6324</v>
      </c>
    </row>
    <row r="1679" spans="1:6">
      <c r="A1679" s="527" t="s">
        <v>4339</v>
      </c>
      <c r="B1679" s="528">
        <v>2011</v>
      </c>
      <c r="C1679" s="528">
        <v>2176</v>
      </c>
      <c r="D1679" s="528">
        <v>1698</v>
      </c>
      <c r="E1679" s="528">
        <v>5501</v>
      </c>
      <c r="F1679" s="528">
        <v>9500</v>
      </c>
    </row>
    <row r="1680" spans="1:6">
      <c r="A1680" s="527" t="s">
        <v>4340</v>
      </c>
      <c r="B1680" s="528">
        <v>2011</v>
      </c>
      <c r="C1680" s="528">
        <v>2857</v>
      </c>
      <c r="D1680" s="528">
        <v>2443</v>
      </c>
      <c r="E1680" s="528">
        <v>9631</v>
      </c>
      <c r="F1680" s="528">
        <v>9195</v>
      </c>
    </row>
    <row r="1681" spans="1:6">
      <c r="A1681" s="527" t="s">
        <v>4341</v>
      </c>
      <c r="B1681" s="528">
        <v>2011</v>
      </c>
      <c r="C1681" s="528">
        <v>2375</v>
      </c>
      <c r="D1681" s="528">
        <v>756</v>
      </c>
      <c r="E1681" s="528">
        <v>7926</v>
      </c>
      <c r="F1681" s="528">
        <v>9918</v>
      </c>
    </row>
    <row r="1682" spans="1:6">
      <c r="A1682" s="527" t="s">
        <v>4342</v>
      </c>
      <c r="B1682" s="528">
        <v>2011</v>
      </c>
      <c r="C1682" s="528">
        <v>2498</v>
      </c>
      <c r="D1682" s="528">
        <v>2280</v>
      </c>
      <c r="E1682" s="528">
        <v>185</v>
      </c>
      <c r="F1682" s="528">
        <v>9993</v>
      </c>
    </row>
    <row r="1683" spans="1:6">
      <c r="A1683" s="527" t="s">
        <v>4343</v>
      </c>
      <c r="B1683" s="528">
        <v>2011</v>
      </c>
      <c r="C1683" s="528">
        <v>25943</v>
      </c>
      <c r="D1683" s="528">
        <v>28001</v>
      </c>
      <c r="E1683" s="528">
        <v>19971</v>
      </c>
      <c r="F1683" s="528">
        <v>20300</v>
      </c>
    </row>
    <row r="1684" spans="1:6">
      <c r="A1684" s="527" t="s">
        <v>4344</v>
      </c>
      <c r="B1684" s="528">
        <v>2011</v>
      </c>
      <c r="C1684" s="528">
        <v>306</v>
      </c>
      <c r="D1684" s="528">
        <v>0</v>
      </c>
      <c r="E1684" s="528">
        <v>923</v>
      </c>
      <c r="F1684" s="528">
        <v>7481</v>
      </c>
    </row>
    <row r="1685" spans="1:6">
      <c r="A1685" s="527" t="s">
        <v>4345</v>
      </c>
      <c r="B1685" s="528">
        <v>2011</v>
      </c>
      <c r="C1685" s="528">
        <v>299</v>
      </c>
      <c r="D1685" s="528">
        <v>224</v>
      </c>
      <c r="E1685" s="528">
        <v>1036</v>
      </c>
      <c r="F1685" s="528">
        <v>12900</v>
      </c>
    </row>
    <row r="1686" spans="1:6">
      <c r="A1686" s="527" t="s">
        <v>4346</v>
      </c>
      <c r="B1686" s="528">
        <v>2011</v>
      </c>
      <c r="C1686" s="528">
        <v>4619</v>
      </c>
      <c r="D1686" s="528">
        <v>10707</v>
      </c>
      <c r="E1686" s="528">
        <v>44929</v>
      </c>
      <c r="F1686" s="528">
        <v>14440</v>
      </c>
    </row>
    <row r="1687" spans="1:6">
      <c r="A1687" s="527" t="s">
        <v>4347</v>
      </c>
      <c r="B1687" s="528">
        <v>2011</v>
      </c>
      <c r="C1687" s="528">
        <v>16747</v>
      </c>
      <c r="D1687" s="528">
        <v>30058</v>
      </c>
      <c r="E1687" s="528">
        <v>6784</v>
      </c>
      <c r="F1687" s="528">
        <v>19924</v>
      </c>
    </row>
    <row r="1688" spans="1:6">
      <c r="A1688" s="527" t="s">
        <v>4348</v>
      </c>
      <c r="B1688" s="528">
        <v>2011</v>
      </c>
      <c r="C1688" s="528">
        <v>20279</v>
      </c>
      <c r="D1688" s="528">
        <v>20923</v>
      </c>
      <c r="E1688" s="528">
        <v>4878</v>
      </c>
      <c r="F1688" s="528">
        <v>20530</v>
      </c>
    </row>
    <row r="1689" spans="1:6">
      <c r="A1689" s="527" t="s">
        <v>4349</v>
      </c>
      <c r="B1689" s="528">
        <v>2011</v>
      </c>
      <c r="C1689" s="528">
        <v>60943</v>
      </c>
      <c r="D1689" s="528">
        <v>49563</v>
      </c>
      <c r="E1689" s="528">
        <v>39945</v>
      </c>
      <c r="F1689" s="528">
        <v>19590</v>
      </c>
    </row>
    <row r="1690" spans="1:6">
      <c r="A1690" s="527" t="s">
        <v>4350</v>
      </c>
      <c r="B1690" s="528">
        <v>2011</v>
      </c>
      <c r="C1690" s="528">
        <v>1236</v>
      </c>
      <c r="D1690" s="528">
        <v>67</v>
      </c>
      <c r="E1690" s="528">
        <v>616</v>
      </c>
      <c r="F1690" s="528">
        <v>4087</v>
      </c>
    </row>
    <row r="1691" spans="1:6">
      <c r="A1691" s="527" t="s">
        <v>4351</v>
      </c>
      <c r="B1691" s="528">
        <v>2011</v>
      </c>
      <c r="C1691" s="528">
        <v>14923</v>
      </c>
      <c r="D1691" s="528">
        <v>6249</v>
      </c>
      <c r="E1691" s="528">
        <v>42460</v>
      </c>
      <c r="F1691" s="528">
        <v>12326</v>
      </c>
    </row>
    <row r="1692" spans="1:6">
      <c r="A1692" s="527" t="s">
        <v>4352</v>
      </c>
      <c r="B1692" s="528">
        <v>2011</v>
      </c>
      <c r="C1692" s="528">
        <v>69524</v>
      </c>
      <c r="D1692" s="528">
        <v>34904</v>
      </c>
      <c r="E1692" s="528">
        <v>8184</v>
      </c>
      <c r="F1692" s="528">
        <v>20115</v>
      </c>
    </row>
    <row r="1693" spans="1:6">
      <c r="A1693" s="527" t="s">
        <v>4353</v>
      </c>
      <c r="B1693" s="528">
        <v>2011</v>
      </c>
      <c r="C1693" s="528">
        <v>556</v>
      </c>
      <c r="D1693" s="528">
        <v>557</v>
      </c>
      <c r="E1693" s="528">
        <v>4075</v>
      </c>
      <c r="F1693" s="528">
        <v>12761</v>
      </c>
    </row>
    <row r="1694" spans="1:6">
      <c r="A1694" s="527" t="s">
        <v>4354</v>
      </c>
      <c r="B1694" s="528">
        <v>2011</v>
      </c>
      <c r="C1694" s="528">
        <v>0</v>
      </c>
      <c r="D1694" s="528">
        <v>35578</v>
      </c>
      <c r="E1694" s="528">
        <v>0</v>
      </c>
      <c r="F1694" s="528">
        <v>1685</v>
      </c>
    </row>
    <row r="1695" spans="1:6">
      <c r="A1695" s="527" t="s">
        <v>4355</v>
      </c>
      <c r="B1695" s="528">
        <v>2011</v>
      </c>
      <c r="C1695" s="528">
        <v>67621</v>
      </c>
      <c r="D1695" s="528">
        <v>53184</v>
      </c>
      <c r="E1695" s="528">
        <v>86073</v>
      </c>
      <c r="F1695" s="528">
        <v>19650</v>
      </c>
    </row>
    <row r="1696" spans="1:6">
      <c r="A1696" s="527" t="s">
        <v>4356</v>
      </c>
      <c r="B1696" s="528">
        <v>2011</v>
      </c>
      <c r="C1696" s="528">
        <v>54434</v>
      </c>
      <c r="D1696" s="528">
        <v>38983</v>
      </c>
      <c r="E1696" s="528">
        <v>1832</v>
      </c>
      <c r="F1696" s="528">
        <v>19375</v>
      </c>
    </row>
    <row r="1697" spans="1:6">
      <c r="A1697" s="527" t="s">
        <v>4357</v>
      </c>
      <c r="B1697" s="528">
        <v>2011</v>
      </c>
      <c r="C1697" s="528">
        <v>10857</v>
      </c>
      <c r="D1697" s="528">
        <v>10110</v>
      </c>
      <c r="E1697" s="528">
        <v>36008</v>
      </c>
      <c r="F1697" s="528">
        <v>12009</v>
      </c>
    </row>
    <row r="1698" spans="1:6">
      <c r="A1698" s="527" t="s">
        <v>4358</v>
      </c>
      <c r="B1698" s="528">
        <v>2011</v>
      </c>
      <c r="C1698" s="528">
        <v>5183</v>
      </c>
      <c r="D1698" s="528">
        <v>4606</v>
      </c>
      <c r="E1698" s="528">
        <v>51134</v>
      </c>
      <c r="F1698" s="528">
        <v>13395</v>
      </c>
    </row>
    <row r="1699" spans="1:6">
      <c r="A1699" s="527" t="s">
        <v>4359</v>
      </c>
      <c r="B1699" s="528">
        <v>2011</v>
      </c>
      <c r="C1699" s="528">
        <v>44309</v>
      </c>
      <c r="D1699" s="528">
        <v>66377</v>
      </c>
      <c r="E1699" s="528">
        <v>9752</v>
      </c>
      <c r="F1699" s="528">
        <v>14468</v>
      </c>
    </row>
    <row r="1700" spans="1:6">
      <c r="A1700" s="527" t="s">
        <v>4360</v>
      </c>
      <c r="B1700" s="528">
        <v>2011</v>
      </c>
      <c r="C1700" s="528">
        <v>475</v>
      </c>
      <c r="D1700" s="528">
        <v>680</v>
      </c>
      <c r="E1700" s="528">
        <v>271</v>
      </c>
      <c r="F1700" s="528">
        <v>5800</v>
      </c>
    </row>
    <row r="1701" spans="1:6">
      <c r="A1701" s="527" t="s">
        <v>4361</v>
      </c>
      <c r="B1701" s="528">
        <v>2011</v>
      </c>
      <c r="C1701" s="528">
        <v>46504</v>
      </c>
      <c r="D1701" s="528">
        <v>39013</v>
      </c>
      <c r="E1701" s="528">
        <v>23362</v>
      </c>
      <c r="F1701" s="528">
        <v>20880</v>
      </c>
    </row>
    <row r="1702" spans="1:6">
      <c r="A1702" s="527" t="s">
        <v>4362</v>
      </c>
      <c r="B1702" s="528">
        <v>2011</v>
      </c>
      <c r="C1702" s="528">
        <v>78576</v>
      </c>
      <c r="D1702" s="528">
        <v>106725</v>
      </c>
      <c r="E1702" s="528">
        <v>37247</v>
      </c>
      <c r="F1702" s="528">
        <v>21000</v>
      </c>
    </row>
    <row r="1703" spans="1:6">
      <c r="A1703" s="527" t="s">
        <v>4363</v>
      </c>
      <c r="B1703" s="528">
        <v>2011</v>
      </c>
      <c r="C1703" s="528">
        <v>47726</v>
      </c>
      <c r="D1703" s="528">
        <v>98736</v>
      </c>
      <c r="E1703" s="528">
        <v>23488</v>
      </c>
      <c r="F1703" s="528">
        <v>21545</v>
      </c>
    </row>
    <row r="1704" spans="1:6">
      <c r="A1704" s="527" t="s">
        <v>4364</v>
      </c>
      <c r="B1704" s="528">
        <v>2011</v>
      </c>
      <c r="C1704" s="528">
        <v>21284</v>
      </c>
      <c r="D1704" s="528">
        <v>11159</v>
      </c>
      <c r="E1704" s="528">
        <v>6428</v>
      </c>
      <c r="F1704" s="528">
        <v>15057</v>
      </c>
    </row>
    <row r="1705" spans="1:6">
      <c r="A1705" s="527" t="s">
        <v>4365</v>
      </c>
      <c r="B1705" s="528">
        <v>2011</v>
      </c>
      <c r="C1705" s="528">
        <v>0</v>
      </c>
      <c r="D1705" s="528">
        <v>610</v>
      </c>
      <c r="E1705" s="528">
        <v>0</v>
      </c>
      <c r="F1705" s="528">
        <v>1620</v>
      </c>
    </row>
    <row r="1706" spans="1:6">
      <c r="A1706" s="527" t="s">
        <v>4366</v>
      </c>
      <c r="B1706" s="528">
        <v>2011</v>
      </c>
      <c r="C1706" s="528">
        <v>70295</v>
      </c>
      <c r="D1706" s="528">
        <v>65073</v>
      </c>
      <c r="E1706" s="528">
        <v>11401</v>
      </c>
      <c r="F1706" s="528">
        <v>23065</v>
      </c>
    </row>
    <row r="1707" spans="1:6">
      <c r="A1707" s="527" t="s">
        <v>4367</v>
      </c>
      <c r="B1707" s="528">
        <v>2011</v>
      </c>
      <c r="C1707" s="528">
        <v>1003</v>
      </c>
      <c r="D1707" s="528">
        <v>2500</v>
      </c>
      <c r="E1707" s="528">
        <v>13931</v>
      </c>
      <c r="F1707" s="528">
        <v>11541</v>
      </c>
    </row>
    <row r="1708" spans="1:6">
      <c r="A1708" s="527" t="s">
        <v>4368</v>
      </c>
      <c r="B1708" s="528">
        <v>2011</v>
      </c>
      <c r="C1708" s="528">
        <v>0</v>
      </c>
      <c r="D1708" s="528">
        <v>14786</v>
      </c>
      <c r="E1708" s="528">
        <v>0</v>
      </c>
      <c r="F1708" s="528">
        <v>1725</v>
      </c>
    </row>
    <row r="1709" spans="1:6">
      <c r="A1709" s="527" t="s">
        <v>4369</v>
      </c>
      <c r="B1709" s="528">
        <v>2011</v>
      </c>
      <c r="C1709" s="528">
        <v>5738</v>
      </c>
      <c r="D1709" s="528">
        <v>5590</v>
      </c>
      <c r="E1709" s="528">
        <v>81180</v>
      </c>
      <c r="F1709" s="528">
        <v>12240</v>
      </c>
    </row>
    <row r="1710" spans="1:6">
      <c r="A1710" s="527" t="s">
        <v>4370</v>
      </c>
      <c r="B1710" s="528">
        <v>2011</v>
      </c>
      <c r="C1710" s="528">
        <v>39946</v>
      </c>
      <c r="D1710" s="528">
        <v>4746</v>
      </c>
      <c r="E1710" s="528">
        <v>14724</v>
      </c>
      <c r="F1710" s="528">
        <v>15512</v>
      </c>
    </row>
    <row r="1711" spans="1:6">
      <c r="A1711" s="527" t="s">
        <v>4371</v>
      </c>
      <c r="B1711" s="528">
        <v>2011</v>
      </c>
      <c r="C1711" s="528">
        <v>10982</v>
      </c>
      <c r="D1711" s="528">
        <v>18118</v>
      </c>
      <c r="E1711" s="528">
        <v>72760</v>
      </c>
      <c r="F1711" s="528">
        <v>12675</v>
      </c>
    </row>
    <row r="1712" spans="1:6">
      <c r="A1712" s="527" t="s">
        <v>4372</v>
      </c>
      <c r="B1712" s="528">
        <v>2011</v>
      </c>
      <c r="C1712" s="528">
        <v>8207</v>
      </c>
      <c r="D1712" s="528">
        <v>749</v>
      </c>
      <c r="E1712" s="528">
        <v>18386</v>
      </c>
      <c r="F1712" s="528">
        <v>13771</v>
      </c>
    </row>
    <row r="1713" spans="1:6">
      <c r="A1713" s="527" t="s">
        <v>4373</v>
      </c>
      <c r="B1713" s="528">
        <v>2011</v>
      </c>
      <c r="C1713" s="528">
        <v>2383</v>
      </c>
      <c r="D1713" s="528">
        <v>921</v>
      </c>
      <c r="E1713" s="528">
        <v>5081</v>
      </c>
      <c r="F1713" s="528">
        <v>13230</v>
      </c>
    </row>
    <row r="1714" spans="1:6">
      <c r="A1714" s="527" t="s">
        <v>4374</v>
      </c>
      <c r="B1714" s="528">
        <v>2011</v>
      </c>
      <c r="C1714" s="528">
        <v>23931</v>
      </c>
      <c r="D1714" s="528">
        <v>27936</v>
      </c>
      <c r="E1714" s="528">
        <v>8392</v>
      </c>
      <c r="F1714" s="528">
        <v>18923</v>
      </c>
    </row>
    <row r="1715" spans="1:6">
      <c r="A1715" s="527" t="s">
        <v>4375</v>
      </c>
      <c r="B1715" s="528">
        <v>2011</v>
      </c>
      <c r="C1715" s="528">
        <v>25067</v>
      </c>
      <c r="D1715" s="528">
        <v>12814</v>
      </c>
      <c r="E1715" s="528">
        <v>35725</v>
      </c>
      <c r="F1715" s="528">
        <v>18780</v>
      </c>
    </row>
    <row r="1716" spans="1:6">
      <c r="A1716" s="527" t="s">
        <v>4376</v>
      </c>
      <c r="B1716" s="528">
        <v>2011</v>
      </c>
      <c r="C1716" s="528">
        <v>15124</v>
      </c>
      <c r="D1716" s="528">
        <v>3931</v>
      </c>
      <c r="E1716" s="528">
        <v>73087</v>
      </c>
      <c r="F1716" s="528">
        <v>18643</v>
      </c>
    </row>
    <row r="1717" spans="1:6">
      <c r="A1717" s="527" t="s">
        <v>4377</v>
      </c>
      <c r="B1717" s="528">
        <v>2011</v>
      </c>
      <c r="C1717" s="528">
        <v>27495</v>
      </c>
      <c r="D1717" s="528">
        <v>12552</v>
      </c>
      <c r="E1717" s="528">
        <v>2084</v>
      </c>
      <c r="F1717" s="528">
        <v>14065</v>
      </c>
    </row>
    <row r="1718" spans="1:6">
      <c r="A1718" s="527" t="s">
        <v>4378</v>
      </c>
      <c r="B1718" s="528">
        <v>2011</v>
      </c>
      <c r="C1718" s="528">
        <v>50820</v>
      </c>
      <c r="D1718" s="528">
        <v>73090</v>
      </c>
      <c r="E1718" s="528">
        <v>5752</v>
      </c>
      <c r="F1718" s="528">
        <v>19982</v>
      </c>
    </row>
    <row r="1719" spans="1:6">
      <c r="A1719" s="527" t="s">
        <v>4379</v>
      </c>
      <c r="B1719" s="528">
        <v>2011</v>
      </c>
      <c r="C1719" s="528">
        <v>169</v>
      </c>
      <c r="D1719" s="528">
        <v>111</v>
      </c>
      <c r="E1719" s="528">
        <v>654</v>
      </c>
      <c r="F1719" s="528">
        <v>9282</v>
      </c>
    </row>
    <row r="1720" spans="1:6">
      <c r="A1720" s="527" t="s">
        <v>4380</v>
      </c>
      <c r="B1720" s="528">
        <v>2011</v>
      </c>
      <c r="C1720" s="528">
        <v>516</v>
      </c>
      <c r="D1720" s="528">
        <v>561</v>
      </c>
      <c r="E1720" s="528">
        <v>4272</v>
      </c>
      <c r="F1720" s="528">
        <v>13900</v>
      </c>
    </row>
    <row r="1721" spans="1:6">
      <c r="A1721" s="527" t="s">
        <v>4381</v>
      </c>
      <c r="B1721" s="528">
        <v>2011</v>
      </c>
      <c r="C1721" s="528">
        <v>13851</v>
      </c>
      <c r="D1721" s="528">
        <v>6101</v>
      </c>
      <c r="E1721" s="528">
        <v>16418</v>
      </c>
      <c r="F1721" s="528">
        <v>19944</v>
      </c>
    </row>
    <row r="1722" spans="1:6">
      <c r="A1722" s="527" t="s">
        <v>4382</v>
      </c>
      <c r="B1722" s="528">
        <v>2011</v>
      </c>
      <c r="C1722" s="528">
        <v>1364</v>
      </c>
      <c r="D1722" s="528">
        <v>0</v>
      </c>
      <c r="E1722" s="528">
        <v>97144</v>
      </c>
      <c r="F1722" s="528">
        <v>3220</v>
      </c>
    </row>
    <row r="1723" spans="1:6">
      <c r="A1723" s="527" t="s">
        <v>4383</v>
      </c>
      <c r="B1723" s="528">
        <v>2011</v>
      </c>
      <c r="C1723" s="528">
        <v>106321</v>
      </c>
      <c r="D1723" s="528">
        <v>69504</v>
      </c>
      <c r="E1723" s="528">
        <v>64699</v>
      </c>
      <c r="F1723" s="528">
        <v>19950</v>
      </c>
    </row>
    <row r="1724" spans="1:6">
      <c r="A1724" s="527" t="s">
        <v>4384</v>
      </c>
      <c r="B1724" s="528">
        <v>2011</v>
      </c>
      <c r="C1724" s="528">
        <v>64023</v>
      </c>
      <c r="D1724" s="528">
        <v>68649</v>
      </c>
      <c r="E1724" s="528">
        <v>28298</v>
      </c>
      <c r="F1724" s="528">
        <v>20780</v>
      </c>
    </row>
    <row r="1725" spans="1:6">
      <c r="A1725" s="527" t="s">
        <v>4385</v>
      </c>
      <c r="B1725" s="528">
        <v>2011</v>
      </c>
      <c r="C1725" s="528">
        <v>6914</v>
      </c>
      <c r="D1725" s="528">
        <v>19495</v>
      </c>
      <c r="E1725" s="528">
        <v>3557</v>
      </c>
      <c r="F1725" s="528">
        <v>17015</v>
      </c>
    </row>
    <row r="1726" spans="1:6">
      <c r="A1726" s="527" t="s">
        <v>4386</v>
      </c>
      <c r="B1726" s="528">
        <v>2011</v>
      </c>
      <c r="C1726" s="528">
        <v>13864</v>
      </c>
      <c r="D1726" s="528">
        <v>7635</v>
      </c>
      <c r="E1726" s="528">
        <v>9269</v>
      </c>
      <c r="F1726" s="528">
        <v>20090</v>
      </c>
    </row>
    <row r="1727" spans="1:6">
      <c r="A1727" s="527" t="s">
        <v>4387</v>
      </c>
      <c r="B1727" s="528">
        <v>2011</v>
      </c>
      <c r="C1727" s="528">
        <v>2704</v>
      </c>
      <c r="D1727" s="528">
        <v>282</v>
      </c>
      <c r="E1727" s="528">
        <v>4376</v>
      </c>
      <c r="F1727" s="528">
        <v>13968</v>
      </c>
    </row>
    <row r="1728" spans="1:6">
      <c r="A1728" s="527" t="s">
        <v>4388</v>
      </c>
      <c r="B1728" s="528">
        <v>2011</v>
      </c>
      <c r="C1728" s="528">
        <v>6543</v>
      </c>
      <c r="D1728" s="528">
        <v>348</v>
      </c>
      <c r="E1728" s="528">
        <v>102665</v>
      </c>
      <c r="F1728" s="528">
        <v>5838</v>
      </c>
    </row>
    <row r="1729" spans="1:6">
      <c r="A1729" s="527" t="s">
        <v>4389</v>
      </c>
      <c r="B1729" s="528">
        <v>2011</v>
      </c>
      <c r="C1729" s="528">
        <v>28998</v>
      </c>
      <c r="D1729" s="528">
        <v>16095</v>
      </c>
      <c r="E1729" s="528">
        <v>12611</v>
      </c>
      <c r="F1729" s="528">
        <v>20904</v>
      </c>
    </row>
    <row r="1730" spans="1:6">
      <c r="A1730" s="527" t="s">
        <v>4390</v>
      </c>
      <c r="B1730" s="528">
        <v>2011</v>
      </c>
      <c r="C1730" s="528">
        <v>18810</v>
      </c>
      <c r="D1730" s="528">
        <v>5918</v>
      </c>
      <c r="E1730" s="528">
        <v>3475</v>
      </c>
      <c r="F1730" s="528">
        <v>11368</v>
      </c>
    </row>
    <row r="1731" spans="1:6">
      <c r="A1731" s="527" t="s">
        <v>4391</v>
      </c>
      <c r="B1731" s="528">
        <v>2011</v>
      </c>
      <c r="C1731" s="528">
        <v>12795</v>
      </c>
      <c r="D1731" s="528">
        <v>7223</v>
      </c>
      <c r="E1731" s="528">
        <v>3364</v>
      </c>
      <c r="F1731" s="528">
        <v>19320</v>
      </c>
    </row>
    <row r="1732" spans="1:6">
      <c r="A1732" s="527" t="s">
        <v>4392</v>
      </c>
      <c r="B1732" s="528">
        <v>2011</v>
      </c>
      <c r="C1732" s="528">
        <v>17550</v>
      </c>
      <c r="D1732" s="528">
        <v>36997</v>
      </c>
      <c r="E1732" s="528">
        <v>3852</v>
      </c>
      <c r="F1732" s="528">
        <v>18879</v>
      </c>
    </row>
    <row r="1733" spans="1:6">
      <c r="A1733" s="527" t="s">
        <v>4393</v>
      </c>
      <c r="B1733" s="528">
        <v>2011</v>
      </c>
      <c r="C1733" s="528">
        <v>1021</v>
      </c>
      <c r="D1733" s="528">
        <v>2376</v>
      </c>
      <c r="E1733" s="528">
        <v>170</v>
      </c>
      <c r="F1733" s="528">
        <v>9550</v>
      </c>
    </row>
    <row r="1734" spans="1:6">
      <c r="A1734" s="527" t="s">
        <v>4394</v>
      </c>
      <c r="B1734" s="528">
        <v>2011</v>
      </c>
      <c r="C1734" s="528">
        <v>69322</v>
      </c>
      <c r="D1734" s="528">
        <v>40577</v>
      </c>
      <c r="E1734" s="528">
        <v>340</v>
      </c>
      <c r="F1734" s="528">
        <v>14700</v>
      </c>
    </row>
    <row r="1735" spans="1:6">
      <c r="A1735" s="527" t="s">
        <v>4395</v>
      </c>
      <c r="B1735" s="528">
        <v>2011</v>
      </c>
      <c r="C1735" s="528">
        <v>48322</v>
      </c>
      <c r="D1735" s="528">
        <v>62355</v>
      </c>
      <c r="E1735" s="528">
        <v>14232</v>
      </c>
      <c r="F1735" s="528">
        <v>22034</v>
      </c>
    </row>
    <row r="1736" spans="1:6">
      <c r="A1736" s="527" t="s">
        <v>4396</v>
      </c>
      <c r="B1736" s="528">
        <v>2011</v>
      </c>
      <c r="C1736" s="528">
        <v>18435</v>
      </c>
      <c r="D1736" s="528">
        <v>28018</v>
      </c>
      <c r="E1736" s="528">
        <v>23677</v>
      </c>
      <c r="F1736" s="528">
        <v>19120</v>
      </c>
    </row>
    <row r="1737" spans="1:6">
      <c r="A1737" s="527" t="s">
        <v>4397</v>
      </c>
      <c r="B1737" s="528">
        <v>2011</v>
      </c>
      <c r="C1737" s="528">
        <v>3455</v>
      </c>
      <c r="D1737" s="528">
        <v>9224</v>
      </c>
      <c r="E1737" s="528">
        <v>4681</v>
      </c>
      <c r="F1737" s="528">
        <v>14590</v>
      </c>
    </row>
    <row r="1738" spans="1:6">
      <c r="A1738" s="527" t="s">
        <v>4398</v>
      </c>
      <c r="B1738" s="528">
        <v>2011</v>
      </c>
      <c r="C1738" s="528">
        <v>33727</v>
      </c>
      <c r="D1738" s="528">
        <v>44147</v>
      </c>
      <c r="E1738" s="528">
        <v>12892</v>
      </c>
      <c r="F1738" s="528">
        <v>20517</v>
      </c>
    </row>
    <row r="1739" spans="1:6">
      <c r="A1739" s="527" t="s">
        <v>4399</v>
      </c>
      <c r="B1739" s="528">
        <v>2011</v>
      </c>
      <c r="C1739" s="528">
        <v>47551</v>
      </c>
      <c r="D1739" s="528">
        <v>66675</v>
      </c>
      <c r="E1739" s="528">
        <v>10097</v>
      </c>
      <c r="F1739" s="528">
        <v>22825</v>
      </c>
    </row>
    <row r="1740" spans="1:6">
      <c r="A1740" s="527" t="s">
        <v>4400</v>
      </c>
      <c r="B1740" s="528">
        <v>2011</v>
      </c>
      <c r="C1740" s="528">
        <v>44303</v>
      </c>
      <c r="D1740" s="528">
        <v>79031</v>
      </c>
      <c r="E1740" s="528">
        <v>25842</v>
      </c>
      <c r="F1740" s="528">
        <v>20750</v>
      </c>
    </row>
    <row r="1741" spans="1:6">
      <c r="A1741" s="527" t="s">
        <v>4401</v>
      </c>
      <c r="B1741" s="528">
        <v>2011</v>
      </c>
      <c r="C1741" s="528">
        <v>5737</v>
      </c>
      <c r="D1741" s="528">
        <v>18020</v>
      </c>
      <c r="E1741" s="528">
        <v>12457</v>
      </c>
      <c r="F1741" s="528">
        <v>10170</v>
      </c>
    </row>
    <row r="1742" spans="1:6">
      <c r="A1742" s="527" t="s">
        <v>4402</v>
      </c>
      <c r="B1742" s="528">
        <v>2011</v>
      </c>
      <c r="C1742" s="528">
        <v>4050</v>
      </c>
      <c r="D1742" s="528">
        <v>1973</v>
      </c>
      <c r="E1742" s="528">
        <v>39788</v>
      </c>
      <c r="F1742" s="528">
        <v>11193</v>
      </c>
    </row>
    <row r="1743" spans="1:6">
      <c r="A1743" s="527" t="s">
        <v>4403</v>
      </c>
      <c r="B1743" s="528">
        <v>2011</v>
      </c>
      <c r="C1743" s="528">
        <v>3223</v>
      </c>
      <c r="D1743" s="528">
        <v>936</v>
      </c>
      <c r="E1743" s="528">
        <v>9211</v>
      </c>
      <c r="F1743" s="528">
        <v>13495</v>
      </c>
    </row>
    <row r="1744" spans="1:6">
      <c r="A1744" s="527" t="s">
        <v>4404</v>
      </c>
      <c r="B1744" s="528">
        <v>2011</v>
      </c>
      <c r="C1744" s="528">
        <v>10105</v>
      </c>
      <c r="D1744" s="528">
        <v>11907</v>
      </c>
      <c r="E1744" s="528">
        <v>7983</v>
      </c>
      <c r="F1744" s="528">
        <v>19512</v>
      </c>
    </row>
    <row r="1745" spans="1:6">
      <c r="A1745" s="527" t="s">
        <v>4405</v>
      </c>
      <c r="B1745" s="528">
        <v>2011</v>
      </c>
      <c r="C1745" s="528">
        <v>3203</v>
      </c>
      <c r="D1745" s="528">
        <v>0</v>
      </c>
      <c r="E1745" s="528">
        <v>78407</v>
      </c>
      <c r="F1745" s="528">
        <v>5248</v>
      </c>
    </row>
    <row r="1746" spans="1:6">
      <c r="A1746" s="527" t="s">
        <v>4406</v>
      </c>
      <c r="B1746" s="528">
        <v>2011</v>
      </c>
      <c r="C1746" s="528">
        <v>58869</v>
      </c>
      <c r="D1746" s="528">
        <v>70381</v>
      </c>
      <c r="E1746" s="528">
        <v>27997</v>
      </c>
      <c r="F1746" s="528">
        <v>21139</v>
      </c>
    </row>
    <row r="1747" spans="1:6">
      <c r="A1747" s="527" t="s">
        <v>4407</v>
      </c>
      <c r="B1747" s="528">
        <v>2011</v>
      </c>
      <c r="C1747" s="528">
        <v>10972</v>
      </c>
      <c r="D1747" s="528">
        <v>17827</v>
      </c>
      <c r="E1747" s="528">
        <v>13445</v>
      </c>
      <c r="F1747" s="528">
        <v>18501</v>
      </c>
    </row>
    <row r="1748" spans="1:6">
      <c r="A1748" s="527" t="s">
        <v>4408</v>
      </c>
      <c r="B1748" s="528">
        <v>2011</v>
      </c>
      <c r="C1748" s="528">
        <v>7681</v>
      </c>
      <c r="D1748" s="528">
        <v>3595</v>
      </c>
      <c r="E1748" s="528">
        <v>15075</v>
      </c>
      <c r="F1748" s="528">
        <v>11988</v>
      </c>
    </row>
    <row r="1749" spans="1:6">
      <c r="A1749" s="527" t="s">
        <v>4409</v>
      </c>
      <c r="B1749" s="528">
        <v>2011</v>
      </c>
      <c r="C1749" s="528">
        <v>16315</v>
      </c>
      <c r="D1749" s="528">
        <v>75822</v>
      </c>
      <c r="E1749" s="528">
        <v>13528</v>
      </c>
      <c r="F1749" s="528">
        <v>14390</v>
      </c>
    </row>
    <row r="1750" spans="1:6">
      <c r="A1750" s="527" t="s">
        <v>4410</v>
      </c>
      <c r="B1750" s="528">
        <v>2011</v>
      </c>
      <c r="C1750" s="528">
        <v>44560</v>
      </c>
      <c r="D1750" s="528">
        <v>78872</v>
      </c>
      <c r="E1750" s="528">
        <v>8753</v>
      </c>
      <c r="F1750" s="528">
        <v>20550</v>
      </c>
    </row>
    <row r="1751" spans="1:6">
      <c r="A1751" s="527" t="s">
        <v>4411</v>
      </c>
      <c r="B1751" s="528">
        <v>2011</v>
      </c>
      <c r="C1751" s="528">
        <v>4197</v>
      </c>
      <c r="D1751" s="528">
        <v>5103</v>
      </c>
      <c r="E1751" s="528">
        <v>2737</v>
      </c>
      <c r="F1751" s="528">
        <v>19780</v>
      </c>
    </row>
    <row r="1752" spans="1:6">
      <c r="A1752" s="527" t="s">
        <v>4412</v>
      </c>
      <c r="B1752" s="528">
        <v>2011</v>
      </c>
      <c r="C1752" s="528">
        <v>70129</v>
      </c>
      <c r="D1752" s="528">
        <v>10436</v>
      </c>
      <c r="E1752" s="528">
        <v>286964</v>
      </c>
      <c r="F1752" s="528">
        <v>16248</v>
      </c>
    </row>
    <row r="1753" spans="1:6">
      <c r="A1753" s="527" t="s">
        <v>4413</v>
      </c>
      <c r="B1753" s="528">
        <v>2011</v>
      </c>
      <c r="C1753" s="528">
        <v>3954</v>
      </c>
      <c r="D1753" s="528">
        <v>103</v>
      </c>
      <c r="E1753" s="528">
        <v>202000</v>
      </c>
      <c r="F1753" s="528">
        <v>4700</v>
      </c>
    </row>
    <row r="1754" spans="1:6">
      <c r="A1754" s="527" t="s">
        <v>4414</v>
      </c>
      <c r="B1754" s="528">
        <v>2011</v>
      </c>
      <c r="C1754" s="528">
        <v>46435</v>
      </c>
      <c r="D1754" s="528">
        <v>31585</v>
      </c>
      <c r="E1754" s="528">
        <v>19533</v>
      </c>
      <c r="F1754" s="528">
        <v>17835</v>
      </c>
    </row>
    <row r="1755" spans="1:6">
      <c r="A1755" s="527" t="s">
        <v>4415</v>
      </c>
      <c r="B1755" s="528">
        <v>2011</v>
      </c>
      <c r="C1755" s="528">
        <v>46144</v>
      </c>
      <c r="D1755" s="528">
        <v>39571</v>
      </c>
      <c r="E1755" s="528">
        <v>50392</v>
      </c>
      <c r="F1755" s="528">
        <v>20320</v>
      </c>
    </row>
    <row r="1756" spans="1:6">
      <c r="A1756" s="527" t="s">
        <v>4416</v>
      </c>
      <c r="B1756" s="528">
        <v>2011</v>
      </c>
      <c r="C1756" s="528">
        <v>19387</v>
      </c>
      <c r="D1756" s="528">
        <v>262</v>
      </c>
      <c r="E1756" s="528">
        <v>217195</v>
      </c>
      <c r="F1756" s="528">
        <v>4636</v>
      </c>
    </row>
    <row r="1757" spans="1:6">
      <c r="A1757" s="527" t="s">
        <v>4417</v>
      </c>
      <c r="B1757" s="528">
        <v>2011</v>
      </c>
      <c r="C1757" s="528">
        <v>1153</v>
      </c>
      <c r="D1757" s="528">
        <v>0</v>
      </c>
      <c r="E1757" s="528">
        <v>486</v>
      </c>
      <c r="F1757" s="528">
        <v>3413</v>
      </c>
    </row>
    <row r="1758" spans="1:6">
      <c r="A1758" s="527" t="s">
        <v>4418</v>
      </c>
      <c r="B1758" s="528">
        <v>2011</v>
      </c>
      <c r="C1758" s="528">
        <v>0</v>
      </c>
      <c r="D1758" s="528">
        <v>342</v>
      </c>
      <c r="E1758" s="528">
        <v>0</v>
      </c>
      <c r="F1758" s="528">
        <v>9530</v>
      </c>
    </row>
    <row r="1759" spans="1:6">
      <c r="A1759" s="527" t="s">
        <v>4419</v>
      </c>
      <c r="B1759" s="528">
        <v>2011</v>
      </c>
      <c r="C1759" s="528">
        <v>1754</v>
      </c>
      <c r="D1759" s="528">
        <v>550</v>
      </c>
      <c r="E1759" s="528">
        <v>6334</v>
      </c>
      <c r="F1759" s="528">
        <v>9950</v>
      </c>
    </row>
    <row r="1760" spans="1:6">
      <c r="A1760" s="527" t="s">
        <v>4420</v>
      </c>
      <c r="B1760" s="528">
        <v>2011</v>
      </c>
      <c r="C1760" s="528">
        <v>43995</v>
      </c>
      <c r="D1760" s="528">
        <v>11421</v>
      </c>
      <c r="E1760" s="528">
        <v>224275</v>
      </c>
      <c r="F1760" s="528">
        <v>14606</v>
      </c>
    </row>
    <row r="1761" spans="1:6">
      <c r="A1761" s="527" t="s">
        <v>4421</v>
      </c>
      <c r="B1761" s="528">
        <v>2011</v>
      </c>
      <c r="C1761" s="528">
        <v>2370</v>
      </c>
      <c r="D1761" s="528">
        <v>3748</v>
      </c>
      <c r="E1761" s="528">
        <v>7134</v>
      </c>
      <c r="F1761" s="528">
        <v>13700</v>
      </c>
    </row>
    <row r="1762" spans="1:6">
      <c r="A1762" s="527" t="s">
        <v>4422</v>
      </c>
      <c r="B1762" s="528">
        <v>2011</v>
      </c>
      <c r="C1762" s="528">
        <v>66861</v>
      </c>
      <c r="D1762" s="528">
        <v>169561</v>
      </c>
      <c r="E1762" s="528">
        <v>24404</v>
      </c>
      <c r="F1762" s="528">
        <v>20940</v>
      </c>
    </row>
    <row r="1763" spans="1:6">
      <c r="A1763" s="527" t="s">
        <v>4423</v>
      </c>
      <c r="B1763" s="528">
        <v>2011</v>
      </c>
      <c r="C1763" s="528">
        <v>71327</v>
      </c>
      <c r="D1763" s="528">
        <v>68597</v>
      </c>
      <c r="E1763" s="528">
        <v>8247</v>
      </c>
      <c r="F1763" s="528">
        <v>19795</v>
      </c>
    </row>
    <row r="1764" spans="1:6">
      <c r="A1764" s="527" t="s">
        <v>4424</v>
      </c>
      <c r="B1764" s="528">
        <v>2011</v>
      </c>
      <c r="C1764" s="528">
        <v>1929</v>
      </c>
      <c r="D1764" s="528">
        <v>0</v>
      </c>
      <c r="E1764" s="528">
        <v>7582</v>
      </c>
      <c r="F1764" s="528">
        <v>3411</v>
      </c>
    </row>
    <row r="1765" spans="1:6">
      <c r="A1765" s="527" t="s">
        <v>4425</v>
      </c>
      <c r="B1765" s="528">
        <v>2011</v>
      </c>
      <c r="C1765" s="528">
        <v>1098</v>
      </c>
      <c r="D1765" s="528">
        <v>0</v>
      </c>
      <c r="E1765" s="528">
        <v>0</v>
      </c>
      <c r="F1765" s="529"/>
    </row>
    <row r="1766" spans="1:6">
      <c r="A1766" s="527" t="s">
        <v>4426</v>
      </c>
      <c r="B1766" s="528">
        <v>2011</v>
      </c>
      <c r="C1766" s="528">
        <v>1944</v>
      </c>
      <c r="D1766" s="528">
        <v>285</v>
      </c>
      <c r="E1766" s="528">
        <v>19470</v>
      </c>
      <c r="F1766" s="528">
        <v>14250</v>
      </c>
    </row>
    <row r="1767" spans="1:6">
      <c r="A1767" s="527" t="s">
        <v>4427</v>
      </c>
      <c r="B1767" s="528">
        <v>2011</v>
      </c>
      <c r="C1767" s="528">
        <v>162480</v>
      </c>
      <c r="D1767" s="528">
        <v>194462</v>
      </c>
      <c r="E1767" s="528">
        <v>35499</v>
      </c>
      <c r="F1767" s="528">
        <v>20548</v>
      </c>
    </row>
    <row r="1768" spans="1:6">
      <c r="A1768" s="527" t="s">
        <v>4428</v>
      </c>
      <c r="B1768" s="528">
        <v>2011</v>
      </c>
      <c r="C1768" s="528">
        <v>4804</v>
      </c>
      <c r="D1768" s="528">
        <v>6594</v>
      </c>
      <c r="E1768" s="528">
        <v>12226</v>
      </c>
      <c r="F1768" s="528">
        <v>13720</v>
      </c>
    </row>
    <row r="1769" spans="1:6">
      <c r="A1769" s="527" t="s">
        <v>4429</v>
      </c>
      <c r="B1769" s="528">
        <v>2011</v>
      </c>
      <c r="C1769" s="528">
        <v>47172</v>
      </c>
      <c r="D1769" s="528">
        <v>20349</v>
      </c>
      <c r="E1769" s="528">
        <v>40706</v>
      </c>
      <c r="F1769" s="528">
        <v>19950</v>
      </c>
    </row>
    <row r="1770" spans="1:6">
      <c r="A1770" s="527" t="s">
        <v>4430</v>
      </c>
      <c r="B1770" s="528">
        <v>2011</v>
      </c>
      <c r="C1770" s="528">
        <v>2694</v>
      </c>
      <c r="D1770" s="528">
        <v>22632</v>
      </c>
      <c r="E1770" s="528">
        <v>7870</v>
      </c>
      <c r="F1770" s="528">
        <v>6325</v>
      </c>
    </row>
    <row r="1771" spans="1:6">
      <c r="A1771" s="527" t="s">
        <v>4431</v>
      </c>
      <c r="B1771" s="528">
        <v>2011</v>
      </c>
      <c r="C1771" s="528">
        <v>783</v>
      </c>
      <c r="D1771" s="528">
        <v>0</v>
      </c>
      <c r="E1771" s="528">
        <v>3939</v>
      </c>
      <c r="F1771" s="528">
        <v>3471</v>
      </c>
    </row>
    <row r="1772" spans="1:6">
      <c r="A1772" s="527" t="s">
        <v>4432</v>
      </c>
      <c r="B1772" s="528">
        <v>2011</v>
      </c>
      <c r="C1772" s="528">
        <v>28709</v>
      </c>
      <c r="D1772" s="528">
        <v>37718</v>
      </c>
      <c r="E1772" s="528">
        <v>7943</v>
      </c>
      <c r="F1772" s="528">
        <v>20047</v>
      </c>
    </row>
    <row r="1773" spans="1:6">
      <c r="A1773" s="527" t="s">
        <v>4433</v>
      </c>
      <c r="B1773" s="528">
        <v>2011</v>
      </c>
      <c r="C1773" s="528">
        <v>35241</v>
      </c>
      <c r="D1773" s="528">
        <v>9208</v>
      </c>
      <c r="E1773" s="528">
        <v>12</v>
      </c>
      <c r="F1773" s="528">
        <v>19216</v>
      </c>
    </row>
    <row r="1774" spans="1:6">
      <c r="A1774" s="527" t="s">
        <v>4434</v>
      </c>
      <c r="B1774" s="528">
        <v>2011</v>
      </c>
      <c r="C1774" s="528">
        <v>12195</v>
      </c>
      <c r="D1774" s="528">
        <v>12572</v>
      </c>
      <c r="E1774" s="528">
        <v>12753</v>
      </c>
      <c r="F1774" s="528">
        <v>20066</v>
      </c>
    </row>
    <row r="1775" spans="1:6">
      <c r="A1775" s="527" t="s">
        <v>4435</v>
      </c>
      <c r="B1775" s="528">
        <v>2011</v>
      </c>
      <c r="C1775" s="528">
        <v>103249</v>
      </c>
      <c r="D1775" s="528">
        <v>172002</v>
      </c>
      <c r="E1775" s="528">
        <v>38842</v>
      </c>
      <c r="F1775" s="528">
        <v>20805</v>
      </c>
    </row>
    <row r="1776" spans="1:6">
      <c r="A1776" s="527" t="s">
        <v>4436</v>
      </c>
      <c r="B1776" s="528">
        <v>2011</v>
      </c>
      <c r="C1776" s="528">
        <v>62421</v>
      </c>
      <c r="D1776" s="528">
        <v>105268</v>
      </c>
      <c r="E1776" s="528">
        <v>6835</v>
      </c>
      <c r="F1776" s="528">
        <v>20685</v>
      </c>
    </row>
    <row r="1777" spans="1:6">
      <c r="A1777" s="527" t="s">
        <v>4437</v>
      </c>
      <c r="B1777" s="528">
        <v>2011</v>
      </c>
      <c r="C1777" s="528">
        <v>41662</v>
      </c>
      <c r="D1777" s="528">
        <v>27121</v>
      </c>
      <c r="E1777" s="528">
        <v>57698</v>
      </c>
      <c r="F1777" s="528">
        <v>20020</v>
      </c>
    </row>
    <row r="1778" spans="1:6">
      <c r="A1778" s="527" t="s">
        <v>4438</v>
      </c>
      <c r="B1778" s="528">
        <v>2011</v>
      </c>
      <c r="C1778" s="528">
        <v>1833</v>
      </c>
      <c r="D1778" s="528">
        <v>96</v>
      </c>
      <c r="E1778" s="528">
        <v>42723</v>
      </c>
      <c r="F1778" s="528">
        <v>4082</v>
      </c>
    </row>
    <row r="1779" spans="1:6">
      <c r="A1779" s="527" t="s">
        <v>4439</v>
      </c>
      <c r="B1779" s="528">
        <v>2011</v>
      </c>
      <c r="C1779" s="528">
        <v>850</v>
      </c>
      <c r="D1779" s="528">
        <v>3895</v>
      </c>
      <c r="E1779" s="528">
        <v>10744</v>
      </c>
      <c r="F1779" s="528">
        <v>9640</v>
      </c>
    </row>
    <row r="1780" spans="1:6">
      <c r="A1780" s="527" t="s">
        <v>4440</v>
      </c>
      <c r="B1780" s="528">
        <v>2011</v>
      </c>
      <c r="C1780" s="528">
        <v>1921</v>
      </c>
      <c r="D1780" s="528">
        <v>743</v>
      </c>
      <c r="E1780" s="528">
        <v>4917</v>
      </c>
      <c r="F1780" s="528">
        <v>13100</v>
      </c>
    </row>
    <row r="1781" spans="1:6">
      <c r="A1781" s="527" t="s">
        <v>4441</v>
      </c>
      <c r="B1781" s="528">
        <v>2011</v>
      </c>
      <c r="C1781" s="528">
        <v>4567</v>
      </c>
      <c r="D1781" s="528">
        <v>2064</v>
      </c>
      <c r="E1781" s="528">
        <v>77409</v>
      </c>
      <c r="F1781" s="528">
        <v>9253</v>
      </c>
    </row>
    <row r="1782" spans="1:6">
      <c r="A1782" s="527" t="s">
        <v>4442</v>
      </c>
      <c r="B1782" s="528">
        <v>2011</v>
      </c>
      <c r="C1782" s="528">
        <v>2593</v>
      </c>
      <c r="D1782" s="528">
        <v>0</v>
      </c>
      <c r="E1782" s="528">
        <v>0</v>
      </c>
      <c r="F1782" s="529"/>
    </row>
    <row r="1783" spans="1:6">
      <c r="A1783" s="527" t="s">
        <v>4443</v>
      </c>
      <c r="B1783" s="528">
        <v>2011</v>
      </c>
      <c r="C1783" s="528">
        <v>24610</v>
      </c>
      <c r="D1783" s="528">
        <v>448989</v>
      </c>
      <c r="E1783" s="528">
        <v>118106</v>
      </c>
      <c r="F1783" s="528">
        <v>18044</v>
      </c>
    </row>
    <row r="1784" spans="1:6">
      <c r="A1784" s="527" t="s">
        <v>4444</v>
      </c>
      <c r="B1784" s="528">
        <v>2011</v>
      </c>
      <c r="C1784" s="528">
        <v>3189</v>
      </c>
      <c r="D1784" s="528">
        <v>0</v>
      </c>
      <c r="E1784" s="528">
        <v>28793</v>
      </c>
      <c r="F1784" s="528">
        <v>8108</v>
      </c>
    </row>
    <row r="1785" spans="1:6">
      <c r="A1785" s="527" t="s">
        <v>4445</v>
      </c>
      <c r="B1785" s="528">
        <v>2011</v>
      </c>
      <c r="C1785" s="528">
        <v>21073</v>
      </c>
      <c r="D1785" s="528">
        <v>17071</v>
      </c>
      <c r="E1785" s="528">
        <v>2730</v>
      </c>
      <c r="F1785" s="528">
        <v>19874</v>
      </c>
    </row>
    <row r="1786" spans="1:6">
      <c r="A1786" s="527" t="s">
        <v>4446</v>
      </c>
      <c r="B1786" s="528">
        <v>2011</v>
      </c>
      <c r="C1786" s="528">
        <v>1022</v>
      </c>
      <c r="D1786" s="528">
        <v>217423</v>
      </c>
      <c r="E1786" s="528">
        <v>14575</v>
      </c>
      <c r="F1786" s="528">
        <v>13812</v>
      </c>
    </row>
    <row r="1787" spans="1:6">
      <c r="A1787" s="527" t="s">
        <v>4447</v>
      </c>
      <c r="B1787" s="528">
        <v>2011</v>
      </c>
      <c r="C1787" s="528">
        <v>4932</v>
      </c>
      <c r="D1787" s="528">
        <v>3503</v>
      </c>
      <c r="E1787" s="528">
        <v>13397</v>
      </c>
      <c r="F1787" s="528">
        <v>9222</v>
      </c>
    </row>
    <row r="1788" spans="1:6">
      <c r="A1788" s="527" t="s">
        <v>4448</v>
      </c>
      <c r="B1788" s="528">
        <v>2011</v>
      </c>
      <c r="C1788" s="528">
        <v>1050</v>
      </c>
      <c r="D1788" s="528">
        <v>2336</v>
      </c>
      <c r="E1788" s="528">
        <v>21680</v>
      </c>
      <c r="F1788" s="528">
        <v>8084</v>
      </c>
    </row>
    <row r="1789" spans="1:6">
      <c r="A1789" s="527" t="s">
        <v>4449</v>
      </c>
      <c r="B1789" s="528">
        <v>2011</v>
      </c>
      <c r="C1789" s="528">
        <v>71812</v>
      </c>
      <c r="D1789" s="528">
        <v>49852</v>
      </c>
      <c r="E1789" s="528">
        <v>63330</v>
      </c>
      <c r="F1789" s="528">
        <v>20348</v>
      </c>
    </row>
    <row r="1790" spans="1:6">
      <c r="A1790" s="527" t="s">
        <v>4450</v>
      </c>
      <c r="B1790" s="528">
        <v>2011</v>
      </c>
      <c r="C1790" s="528">
        <v>9107</v>
      </c>
      <c r="D1790" s="528">
        <v>5575</v>
      </c>
      <c r="E1790" s="528">
        <v>145</v>
      </c>
      <c r="F1790" s="528">
        <v>11325</v>
      </c>
    </row>
    <row r="1791" spans="1:6">
      <c r="A1791" s="527" t="s">
        <v>4451</v>
      </c>
      <c r="B1791" s="528">
        <v>2011</v>
      </c>
      <c r="C1791" s="528">
        <v>2096</v>
      </c>
      <c r="D1791" s="528">
        <v>1771</v>
      </c>
      <c r="E1791" s="528">
        <v>2165</v>
      </c>
      <c r="F1791" s="528">
        <v>9650</v>
      </c>
    </row>
    <row r="1792" spans="1:6">
      <c r="A1792" s="527" t="s">
        <v>4452</v>
      </c>
      <c r="B1792" s="528">
        <v>2011</v>
      </c>
      <c r="C1792" s="528">
        <v>63763</v>
      </c>
      <c r="D1792" s="528">
        <v>83518</v>
      </c>
      <c r="E1792" s="528">
        <v>26542</v>
      </c>
      <c r="F1792" s="528">
        <v>20884</v>
      </c>
    </row>
    <row r="1793" spans="1:6">
      <c r="A1793" s="527" t="s">
        <v>4453</v>
      </c>
      <c r="B1793" s="528">
        <v>2011</v>
      </c>
      <c r="C1793" s="528">
        <v>2375</v>
      </c>
      <c r="D1793" s="528">
        <v>7813</v>
      </c>
      <c r="E1793" s="528">
        <v>2464</v>
      </c>
      <c r="F1793" s="528">
        <v>13400</v>
      </c>
    </row>
    <row r="1794" spans="1:6">
      <c r="A1794" s="527" t="s">
        <v>4454</v>
      </c>
      <c r="B1794" s="528">
        <v>2011</v>
      </c>
      <c r="C1794" s="528">
        <v>4239</v>
      </c>
      <c r="D1794" s="528">
        <v>3271</v>
      </c>
      <c r="E1794" s="528">
        <v>3315</v>
      </c>
      <c r="F1794" s="528">
        <v>10860</v>
      </c>
    </row>
    <row r="1795" spans="1:6">
      <c r="A1795" s="527" t="s">
        <v>4455</v>
      </c>
      <c r="B1795" s="528">
        <v>2011</v>
      </c>
      <c r="C1795" s="528">
        <v>34630</v>
      </c>
      <c r="D1795" s="528">
        <v>16144</v>
      </c>
      <c r="E1795" s="528">
        <v>7901</v>
      </c>
      <c r="F1795" s="528">
        <v>17545</v>
      </c>
    </row>
    <row r="1796" spans="1:6">
      <c r="A1796" s="527" t="s">
        <v>4456</v>
      </c>
      <c r="B1796" s="528">
        <v>2011</v>
      </c>
      <c r="C1796" s="528">
        <v>11442</v>
      </c>
      <c r="D1796" s="528">
        <v>1980</v>
      </c>
      <c r="E1796" s="528">
        <v>1172042</v>
      </c>
      <c r="F1796" s="528">
        <v>9021</v>
      </c>
    </row>
    <row r="1797" spans="1:6">
      <c r="A1797" s="527" t="s">
        <v>4457</v>
      </c>
      <c r="B1797" s="528">
        <v>2011</v>
      </c>
      <c r="C1797" s="528">
        <v>226</v>
      </c>
      <c r="D1797" s="528">
        <v>0</v>
      </c>
      <c r="E1797" s="528">
        <v>91919</v>
      </c>
      <c r="F1797" s="528">
        <v>4062</v>
      </c>
    </row>
    <row r="1798" spans="1:6">
      <c r="A1798" s="527" t="s">
        <v>4458</v>
      </c>
      <c r="B1798" s="528">
        <v>2011</v>
      </c>
      <c r="C1798" s="528">
        <v>32465</v>
      </c>
      <c r="D1798" s="528">
        <v>13846</v>
      </c>
      <c r="E1798" s="528">
        <v>41847</v>
      </c>
      <c r="F1798" s="528">
        <v>20700</v>
      </c>
    </row>
    <row r="1799" spans="1:6">
      <c r="A1799" s="527" t="s">
        <v>4459</v>
      </c>
      <c r="B1799" s="528">
        <v>2011</v>
      </c>
      <c r="C1799" s="528">
        <v>22467</v>
      </c>
      <c r="D1799" s="528">
        <v>3938</v>
      </c>
      <c r="E1799" s="528">
        <v>5209</v>
      </c>
      <c r="F1799" s="528">
        <v>13704</v>
      </c>
    </row>
    <row r="1800" spans="1:6">
      <c r="A1800" s="527" t="s">
        <v>4460</v>
      </c>
      <c r="B1800" s="528">
        <v>2011</v>
      </c>
      <c r="C1800" s="528">
        <v>11840</v>
      </c>
      <c r="D1800" s="528">
        <v>19577</v>
      </c>
      <c r="E1800" s="528">
        <v>5947</v>
      </c>
      <c r="F1800" s="528">
        <v>19477</v>
      </c>
    </row>
    <row r="1801" spans="1:6">
      <c r="A1801" s="527" t="s">
        <v>4461</v>
      </c>
      <c r="B1801" s="528">
        <v>2011</v>
      </c>
      <c r="C1801" s="528">
        <v>4019</v>
      </c>
      <c r="D1801" s="528">
        <v>2665</v>
      </c>
      <c r="E1801" s="528">
        <v>37528</v>
      </c>
      <c r="F1801" s="528">
        <v>10710</v>
      </c>
    </row>
    <row r="1802" spans="1:6">
      <c r="A1802" s="527" t="s">
        <v>4462</v>
      </c>
      <c r="B1802" s="528">
        <v>2011</v>
      </c>
      <c r="C1802" s="528">
        <v>13382</v>
      </c>
      <c r="D1802" s="528">
        <v>30646</v>
      </c>
      <c r="E1802" s="528">
        <v>10948</v>
      </c>
      <c r="F1802" s="528">
        <v>19428</v>
      </c>
    </row>
    <row r="1803" spans="1:6">
      <c r="A1803" s="527" t="s">
        <v>4463</v>
      </c>
      <c r="B1803" s="528">
        <v>2011</v>
      </c>
      <c r="C1803" s="528">
        <v>11383</v>
      </c>
      <c r="D1803" s="528">
        <v>4334</v>
      </c>
      <c r="E1803" s="528">
        <v>53225</v>
      </c>
      <c r="F1803" s="528">
        <v>9364</v>
      </c>
    </row>
    <row r="1804" spans="1:6">
      <c r="A1804" s="527" t="s">
        <v>4464</v>
      </c>
      <c r="B1804" s="528">
        <v>2011</v>
      </c>
      <c r="C1804" s="528">
        <v>1213</v>
      </c>
      <c r="D1804" s="528">
        <v>0</v>
      </c>
      <c r="E1804" s="528">
        <v>3839</v>
      </c>
      <c r="F1804" s="528">
        <v>3565</v>
      </c>
    </row>
    <row r="1805" spans="1:6">
      <c r="A1805" s="527" t="s">
        <v>4465</v>
      </c>
      <c r="B1805" s="528">
        <v>2011</v>
      </c>
      <c r="C1805" s="528">
        <v>963</v>
      </c>
      <c r="D1805" s="528">
        <v>0</v>
      </c>
      <c r="E1805" s="528">
        <v>31247</v>
      </c>
      <c r="F1805" s="528">
        <v>3856</v>
      </c>
    </row>
    <row r="1806" spans="1:6">
      <c r="A1806" s="527" t="s">
        <v>4466</v>
      </c>
      <c r="B1806" s="528">
        <v>2011</v>
      </c>
      <c r="C1806" s="528">
        <v>37891</v>
      </c>
      <c r="D1806" s="528">
        <v>40295</v>
      </c>
      <c r="E1806" s="528">
        <v>27017</v>
      </c>
      <c r="F1806" s="528">
        <v>17775</v>
      </c>
    </row>
    <row r="1807" spans="1:6">
      <c r="A1807" s="527" t="s">
        <v>4467</v>
      </c>
      <c r="B1807" s="528">
        <v>2011</v>
      </c>
      <c r="C1807" s="528">
        <v>32102</v>
      </c>
      <c r="D1807" s="528">
        <v>11070</v>
      </c>
      <c r="E1807" s="528">
        <v>56475</v>
      </c>
      <c r="F1807" s="528">
        <v>20354</v>
      </c>
    </row>
    <row r="1808" spans="1:6">
      <c r="A1808" s="527" t="s">
        <v>4468</v>
      </c>
      <c r="B1808" s="528">
        <v>2011</v>
      </c>
      <c r="C1808" s="528">
        <v>17464</v>
      </c>
      <c r="D1808" s="528">
        <v>6926</v>
      </c>
      <c r="E1808" s="528">
        <v>23692</v>
      </c>
      <c r="F1808" s="528">
        <v>20572</v>
      </c>
    </row>
    <row r="1809" spans="1:6">
      <c r="A1809" s="527" t="s">
        <v>4469</v>
      </c>
      <c r="B1809" s="528">
        <v>2011</v>
      </c>
      <c r="C1809" s="528">
        <v>64346</v>
      </c>
      <c r="D1809" s="528">
        <v>63704</v>
      </c>
      <c r="E1809" s="528">
        <v>86875</v>
      </c>
      <c r="F1809" s="528">
        <v>20486</v>
      </c>
    </row>
    <row r="1810" spans="1:6">
      <c r="A1810" s="527" t="s">
        <v>4470</v>
      </c>
      <c r="B1810" s="528">
        <v>2011</v>
      </c>
      <c r="C1810" s="528">
        <v>0</v>
      </c>
      <c r="D1810" s="528">
        <v>1850</v>
      </c>
      <c r="E1810" s="528">
        <v>0</v>
      </c>
      <c r="F1810" s="528">
        <v>1537</v>
      </c>
    </row>
    <row r="1811" spans="1:6">
      <c r="A1811" s="527" t="s">
        <v>4471</v>
      </c>
      <c r="B1811" s="528">
        <v>2011</v>
      </c>
      <c r="C1811" s="528">
        <v>23353</v>
      </c>
      <c r="D1811" s="528">
        <v>13605</v>
      </c>
      <c r="E1811" s="528">
        <v>5485</v>
      </c>
      <c r="F1811" s="528">
        <v>19520</v>
      </c>
    </row>
    <row r="1812" spans="1:6">
      <c r="A1812" s="527" t="s">
        <v>4472</v>
      </c>
      <c r="B1812" s="528">
        <v>2011</v>
      </c>
      <c r="C1812" s="528">
        <v>9419</v>
      </c>
      <c r="D1812" s="528">
        <v>7394</v>
      </c>
      <c r="E1812" s="528">
        <v>53365</v>
      </c>
      <c r="F1812" s="528">
        <v>10520</v>
      </c>
    </row>
    <row r="1813" spans="1:6">
      <c r="A1813" s="527" t="s">
        <v>4473</v>
      </c>
      <c r="B1813" s="528">
        <v>2011</v>
      </c>
      <c r="C1813" s="528">
        <v>28557</v>
      </c>
      <c r="D1813" s="528">
        <v>9280</v>
      </c>
      <c r="E1813" s="528">
        <v>4933</v>
      </c>
      <c r="F1813" s="528">
        <v>13650</v>
      </c>
    </row>
    <row r="1814" spans="1:6">
      <c r="A1814" s="527" t="s">
        <v>4474</v>
      </c>
      <c r="B1814" s="528">
        <v>2011</v>
      </c>
      <c r="C1814" s="528">
        <v>4755</v>
      </c>
      <c r="D1814" s="528">
        <v>2188</v>
      </c>
      <c r="E1814" s="528">
        <v>24442</v>
      </c>
      <c r="F1814" s="528">
        <v>12665</v>
      </c>
    </row>
    <row r="1815" spans="1:6">
      <c r="A1815" s="527" t="s">
        <v>4475</v>
      </c>
      <c r="B1815" s="528">
        <v>2011</v>
      </c>
      <c r="C1815" s="528">
        <v>789</v>
      </c>
      <c r="D1815" s="528">
        <v>0</v>
      </c>
      <c r="E1815" s="528">
        <v>2920</v>
      </c>
      <c r="F1815" s="528">
        <v>8213</v>
      </c>
    </row>
    <row r="1816" spans="1:6">
      <c r="A1816" s="527" t="s">
        <v>4476</v>
      </c>
      <c r="B1816" s="528">
        <v>2011</v>
      </c>
      <c r="C1816" s="528">
        <v>26485</v>
      </c>
      <c r="D1816" s="528">
        <v>16952</v>
      </c>
      <c r="E1816" s="528">
        <v>16635</v>
      </c>
      <c r="F1816" s="528">
        <v>15758</v>
      </c>
    </row>
    <row r="1817" spans="1:6">
      <c r="A1817" s="527" t="s">
        <v>4477</v>
      </c>
      <c r="B1817" s="528">
        <v>2011</v>
      </c>
      <c r="C1817" s="528">
        <v>29377</v>
      </c>
      <c r="D1817" s="528">
        <v>13287</v>
      </c>
      <c r="E1817" s="528">
        <v>36342</v>
      </c>
      <c r="F1817" s="528">
        <v>19667</v>
      </c>
    </row>
    <row r="1818" spans="1:6">
      <c r="A1818" s="527" t="s">
        <v>4478</v>
      </c>
      <c r="B1818" s="528">
        <v>2011</v>
      </c>
      <c r="C1818" s="528">
        <v>52518</v>
      </c>
      <c r="D1818" s="528">
        <v>17474</v>
      </c>
      <c r="E1818" s="528">
        <v>18582</v>
      </c>
      <c r="F1818" s="528">
        <v>14515</v>
      </c>
    </row>
    <row r="1819" spans="1:6">
      <c r="A1819" s="527" t="s">
        <v>4479</v>
      </c>
      <c r="B1819" s="528">
        <v>2011</v>
      </c>
      <c r="C1819" s="528">
        <v>1116</v>
      </c>
      <c r="D1819" s="528">
        <v>0</v>
      </c>
      <c r="E1819" s="528">
        <v>121430</v>
      </c>
      <c r="F1819" s="528">
        <v>4825</v>
      </c>
    </row>
    <row r="1820" spans="1:6">
      <c r="A1820" s="527" t="s">
        <v>4480</v>
      </c>
      <c r="B1820" s="528">
        <v>2011</v>
      </c>
      <c r="C1820" s="528">
        <v>17774</v>
      </c>
      <c r="D1820" s="528">
        <v>15925</v>
      </c>
      <c r="E1820" s="528">
        <v>41132</v>
      </c>
      <c r="F1820" s="528">
        <v>10675</v>
      </c>
    </row>
    <row r="1821" spans="1:6">
      <c r="A1821" s="527" t="s">
        <v>4481</v>
      </c>
      <c r="B1821" s="528">
        <v>2011</v>
      </c>
      <c r="C1821" s="528">
        <v>174675</v>
      </c>
      <c r="D1821" s="528">
        <v>129231</v>
      </c>
      <c r="E1821" s="528">
        <v>1315</v>
      </c>
      <c r="F1821" s="528">
        <v>19230</v>
      </c>
    </row>
    <row r="1822" spans="1:6">
      <c r="A1822" s="527" t="s">
        <v>4482</v>
      </c>
      <c r="B1822" s="528">
        <v>2011</v>
      </c>
      <c r="C1822" s="528">
        <v>60468</v>
      </c>
      <c r="D1822" s="528">
        <v>62948</v>
      </c>
      <c r="E1822" s="528">
        <v>22915</v>
      </c>
      <c r="F1822" s="528">
        <v>20360</v>
      </c>
    </row>
    <row r="1823" spans="1:6">
      <c r="A1823" s="527" t="s">
        <v>4483</v>
      </c>
      <c r="B1823" s="528">
        <v>2011</v>
      </c>
      <c r="C1823" s="528">
        <v>7404</v>
      </c>
      <c r="D1823" s="528">
        <v>4749</v>
      </c>
      <c r="E1823" s="528">
        <v>19544</v>
      </c>
      <c r="F1823" s="528">
        <v>13320</v>
      </c>
    </row>
    <row r="1824" spans="1:6">
      <c r="A1824" s="527" t="s">
        <v>4484</v>
      </c>
      <c r="B1824" s="528">
        <v>2011</v>
      </c>
      <c r="C1824" s="528">
        <v>74847</v>
      </c>
      <c r="D1824" s="528">
        <v>69653</v>
      </c>
      <c r="E1824" s="528">
        <v>39768</v>
      </c>
      <c r="F1824" s="528">
        <v>20480</v>
      </c>
    </row>
    <row r="1825" spans="1:6">
      <c r="A1825" s="527" t="s">
        <v>4485</v>
      </c>
      <c r="B1825" s="528">
        <v>2011</v>
      </c>
      <c r="C1825" s="528">
        <v>284</v>
      </c>
      <c r="D1825" s="528">
        <v>0</v>
      </c>
      <c r="E1825" s="528">
        <v>7174</v>
      </c>
      <c r="F1825" s="528">
        <v>4310</v>
      </c>
    </row>
    <row r="1826" spans="1:6">
      <c r="A1826" s="527" t="s">
        <v>4486</v>
      </c>
      <c r="B1826" s="528">
        <v>2011</v>
      </c>
      <c r="C1826" s="528">
        <v>15684</v>
      </c>
      <c r="D1826" s="528">
        <v>11265</v>
      </c>
      <c r="E1826" s="528">
        <v>10283</v>
      </c>
      <c r="F1826" s="528">
        <v>20455</v>
      </c>
    </row>
    <row r="1827" spans="1:6">
      <c r="A1827" s="527" t="s">
        <v>4487</v>
      </c>
      <c r="B1827" s="528">
        <v>2011</v>
      </c>
      <c r="C1827" s="528">
        <v>10689</v>
      </c>
      <c r="D1827" s="528">
        <v>35276</v>
      </c>
      <c r="E1827" s="528">
        <v>12350</v>
      </c>
      <c r="F1827" s="528">
        <v>17740</v>
      </c>
    </row>
    <row r="1828" spans="1:6">
      <c r="A1828" s="527" t="s">
        <v>4488</v>
      </c>
      <c r="B1828" s="528">
        <v>2011</v>
      </c>
      <c r="C1828" s="528">
        <v>33267</v>
      </c>
      <c r="D1828" s="528">
        <v>25700</v>
      </c>
      <c r="E1828" s="528">
        <v>40411</v>
      </c>
      <c r="F1828" s="528">
        <v>20650</v>
      </c>
    </row>
    <row r="1829" spans="1:6">
      <c r="A1829" s="527" t="s">
        <v>4489</v>
      </c>
      <c r="B1829" s="528">
        <v>2011</v>
      </c>
      <c r="C1829" s="528">
        <v>1769</v>
      </c>
      <c r="D1829" s="528">
        <v>63</v>
      </c>
      <c r="E1829" s="528">
        <v>2447</v>
      </c>
      <c r="F1829" s="528">
        <v>7480</v>
      </c>
    </row>
    <row r="1830" spans="1:6">
      <c r="A1830" s="527" t="s">
        <v>4490</v>
      </c>
      <c r="B1830" s="528">
        <v>2011</v>
      </c>
      <c r="C1830" s="528">
        <v>3156</v>
      </c>
      <c r="D1830" s="528">
        <v>1929</v>
      </c>
      <c r="E1830" s="528">
        <v>5060</v>
      </c>
      <c r="F1830" s="528">
        <v>16877</v>
      </c>
    </row>
    <row r="1831" spans="1:6">
      <c r="A1831" s="527" t="s">
        <v>4491</v>
      </c>
      <c r="B1831" s="528">
        <v>2011</v>
      </c>
      <c r="C1831" s="528">
        <v>6943</v>
      </c>
      <c r="D1831" s="528">
        <v>51780</v>
      </c>
      <c r="E1831" s="528">
        <v>2249</v>
      </c>
      <c r="F1831" s="528">
        <v>12282</v>
      </c>
    </row>
    <row r="1832" spans="1:6">
      <c r="A1832" s="527" t="s">
        <v>4492</v>
      </c>
      <c r="B1832" s="528">
        <v>2011</v>
      </c>
      <c r="C1832" s="528">
        <v>18277</v>
      </c>
      <c r="D1832" s="528">
        <v>15093</v>
      </c>
      <c r="E1832" s="528">
        <v>12106</v>
      </c>
      <c r="F1832" s="528">
        <v>14738</v>
      </c>
    </row>
    <row r="1833" spans="1:6">
      <c r="A1833" s="527" t="s">
        <v>4493</v>
      </c>
      <c r="B1833" s="528">
        <v>2011</v>
      </c>
      <c r="C1833" s="528">
        <v>25270</v>
      </c>
      <c r="D1833" s="528">
        <v>16157</v>
      </c>
      <c r="E1833" s="528">
        <v>49841</v>
      </c>
      <c r="F1833" s="528">
        <v>18203</v>
      </c>
    </row>
    <row r="1834" spans="1:6">
      <c r="A1834" s="527" t="s">
        <v>4494</v>
      </c>
      <c r="B1834" s="528">
        <v>2011</v>
      </c>
      <c r="C1834" s="528">
        <v>3073</v>
      </c>
      <c r="D1834" s="528">
        <v>1062</v>
      </c>
      <c r="E1834" s="528">
        <v>1883</v>
      </c>
      <c r="F1834" s="528">
        <v>9635</v>
      </c>
    </row>
    <row r="1835" spans="1:6">
      <c r="A1835" s="527" t="s">
        <v>4495</v>
      </c>
      <c r="B1835" s="528">
        <v>2011</v>
      </c>
      <c r="C1835" s="528">
        <v>41370</v>
      </c>
      <c r="D1835" s="528">
        <v>37737</v>
      </c>
      <c r="E1835" s="528">
        <v>19366</v>
      </c>
      <c r="F1835" s="528">
        <v>20410</v>
      </c>
    </row>
    <row r="1836" spans="1:6">
      <c r="A1836" s="527" t="s">
        <v>4496</v>
      </c>
      <c r="B1836" s="528">
        <v>2011</v>
      </c>
      <c r="C1836" s="528">
        <v>9863</v>
      </c>
      <c r="D1836" s="528">
        <v>3147</v>
      </c>
      <c r="E1836" s="528">
        <v>294185</v>
      </c>
      <c r="F1836" s="528">
        <v>16782</v>
      </c>
    </row>
    <row r="1837" spans="1:6">
      <c r="A1837" s="527" t="s">
        <v>4497</v>
      </c>
      <c r="B1837" s="528">
        <v>2011</v>
      </c>
      <c r="C1837" s="528">
        <v>14733</v>
      </c>
      <c r="D1837" s="528">
        <v>21214</v>
      </c>
      <c r="E1837" s="528">
        <v>8238</v>
      </c>
      <c r="F1837" s="528">
        <v>15960</v>
      </c>
    </row>
    <row r="1838" spans="1:6">
      <c r="A1838" s="527" t="s">
        <v>4498</v>
      </c>
      <c r="B1838" s="528">
        <v>2011</v>
      </c>
      <c r="C1838" s="528">
        <v>3699</v>
      </c>
      <c r="D1838" s="528">
        <v>961</v>
      </c>
      <c r="E1838" s="528">
        <v>6026</v>
      </c>
      <c r="F1838" s="528">
        <v>11425</v>
      </c>
    </row>
    <row r="1839" spans="1:6">
      <c r="A1839" s="527" t="s">
        <v>4499</v>
      </c>
      <c r="B1839" s="528">
        <v>2011</v>
      </c>
      <c r="C1839" s="528">
        <v>3534</v>
      </c>
      <c r="D1839" s="528">
        <v>2200</v>
      </c>
      <c r="E1839" s="528">
        <v>15296</v>
      </c>
      <c r="F1839" s="528">
        <v>9175</v>
      </c>
    </row>
    <row r="1840" spans="1:6">
      <c r="A1840" s="527" t="s">
        <v>4500</v>
      </c>
      <c r="B1840" s="528">
        <v>2011</v>
      </c>
      <c r="C1840" s="528">
        <v>24877</v>
      </c>
      <c r="D1840" s="528">
        <v>19001</v>
      </c>
      <c r="E1840" s="528">
        <v>32515</v>
      </c>
      <c r="F1840" s="528">
        <v>14395</v>
      </c>
    </row>
    <row r="1841" spans="1:6">
      <c r="A1841" s="527" t="s">
        <v>4501</v>
      </c>
      <c r="B1841" s="528">
        <v>2011</v>
      </c>
      <c r="C1841" s="528">
        <v>7113</v>
      </c>
      <c r="D1841" s="528">
        <v>0</v>
      </c>
      <c r="E1841" s="528">
        <v>3889</v>
      </c>
      <c r="F1841" s="528">
        <v>4776</v>
      </c>
    </row>
    <row r="1842" spans="1:6">
      <c r="A1842" s="527" t="s">
        <v>4502</v>
      </c>
      <c r="B1842" s="528">
        <v>2011</v>
      </c>
      <c r="C1842" s="528">
        <v>10288</v>
      </c>
      <c r="D1842" s="528">
        <v>1246</v>
      </c>
      <c r="E1842" s="528">
        <v>40445</v>
      </c>
      <c r="F1842" s="528">
        <v>13565</v>
      </c>
    </row>
    <row r="1843" spans="1:6">
      <c r="A1843" s="527" t="s">
        <v>4503</v>
      </c>
      <c r="B1843" s="528">
        <v>2011</v>
      </c>
      <c r="C1843" s="528">
        <v>7122</v>
      </c>
      <c r="D1843" s="528">
        <v>0</v>
      </c>
      <c r="E1843" s="528">
        <v>0</v>
      </c>
      <c r="F1843" s="529"/>
    </row>
    <row r="1844" spans="1:6">
      <c r="A1844" s="527" t="s">
        <v>4504</v>
      </c>
      <c r="B1844" s="528">
        <v>2011</v>
      </c>
      <c r="C1844" s="528">
        <v>5627</v>
      </c>
      <c r="D1844" s="528">
        <v>9024</v>
      </c>
      <c r="E1844" s="528">
        <v>7768</v>
      </c>
      <c r="F1844" s="528">
        <v>16838</v>
      </c>
    </row>
    <row r="1845" spans="1:6">
      <c r="A1845" s="527" t="s">
        <v>4505</v>
      </c>
      <c r="B1845" s="528">
        <v>2011</v>
      </c>
      <c r="C1845" s="528">
        <v>59306</v>
      </c>
      <c r="D1845" s="528">
        <v>40557</v>
      </c>
      <c r="E1845" s="528">
        <v>31666</v>
      </c>
      <c r="F1845" s="528">
        <v>20908</v>
      </c>
    </row>
    <row r="1846" spans="1:6">
      <c r="A1846" s="527" t="s">
        <v>4506</v>
      </c>
      <c r="B1846" s="528">
        <v>2011</v>
      </c>
      <c r="C1846" s="528">
        <v>0</v>
      </c>
      <c r="D1846" s="528">
        <v>7391</v>
      </c>
      <c r="E1846" s="528">
        <v>0</v>
      </c>
      <c r="F1846" s="528">
        <v>1635</v>
      </c>
    </row>
    <row r="1847" spans="1:6">
      <c r="A1847" s="527" t="s">
        <v>4507</v>
      </c>
      <c r="B1847" s="528">
        <v>2011</v>
      </c>
      <c r="C1847" s="528">
        <v>9513</v>
      </c>
      <c r="D1847" s="528">
        <v>12497</v>
      </c>
      <c r="E1847" s="528">
        <v>5058</v>
      </c>
      <c r="F1847" s="528">
        <v>19900</v>
      </c>
    </row>
    <row r="1848" spans="1:6">
      <c r="A1848" s="527" t="s">
        <v>4508</v>
      </c>
      <c r="B1848" s="528">
        <v>2011</v>
      </c>
      <c r="C1848" s="528">
        <v>569</v>
      </c>
      <c r="D1848" s="528">
        <v>30</v>
      </c>
      <c r="E1848" s="528">
        <v>7396</v>
      </c>
      <c r="F1848" s="528">
        <v>5556</v>
      </c>
    </row>
    <row r="1849" spans="1:6">
      <c r="A1849" s="527" t="s">
        <v>4509</v>
      </c>
      <c r="B1849" s="528">
        <v>2011</v>
      </c>
      <c r="C1849" s="528">
        <v>9688</v>
      </c>
      <c r="D1849" s="528">
        <v>3643</v>
      </c>
      <c r="E1849" s="528">
        <v>14988</v>
      </c>
      <c r="F1849" s="528">
        <v>11086</v>
      </c>
    </row>
    <row r="1850" spans="1:6">
      <c r="A1850" s="527" t="s">
        <v>4510</v>
      </c>
      <c r="B1850" s="528">
        <v>2011</v>
      </c>
      <c r="C1850" s="528">
        <v>18332</v>
      </c>
      <c r="D1850" s="528">
        <v>16734</v>
      </c>
      <c r="E1850" s="528">
        <v>5652</v>
      </c>
      <c r="F1850" s="528">
        <v>14975</v>
      </c>
    </row>
    <row r="1851" spans="1:6">
      <c r="A1851" s="527" t="s">
        <v>4511</v>
      </c>
      <c r="B1851" s="528">
        <v>2011</v>
      </c>
      <c r="C1851" s="528">
        <v>1613</v>
      </c>
      <c r="D1851" s="528">
        <v>0</v>
      </c>
      <c r="E1851" s="528">
        <v>6788</v>
      </c>
      <c r="F1851" s="528">
        <v>4985</v>
      </c>
    </row>
    <row r="1852" spans="1:6">
      <c r="A1852" s="527" t="s">
        <v>4512</v>
      </c>
      <c r="B1852" s="528">
        <v>2011</v>
      </c>
      <c r="C1852" s="528">
        <v>19341</v>
      </c>
      <c r="D1852" s="528">
        <v>14615</v>
      </c>
      <c r="E1852" s="528">
        <v>24610</v>
      </c>
      <c r="F1852" s="528">
        <v>14304</v>
      </c>
    </row>
    <row r="1853" spans="1:6">
      <c r="A1853" s="527" t="s">
        <v>4513</v>
      </c>
      <c r="B1853" s="528">
        <v>2011</v>
      </c>
      <c r="C1853" s="528">
        <v>16740</v>
      </c>
      <c r="D1853" s="528">
        <v>11500</v>
      </c>
      <c r="E1853" s="528">
        <v>4219</v>
      </c>
      <c r="F1853" s="528">
        <v>20182</v>
      </c>
    </row>
    <row r="1854" spans="1:6">
      <c r="A1854" s="527" t="s">
        <v>4514</v>
      </c>
      <c r="B1854" s="528">
        <v>2011</v>
      </c>
      <c r="C1854" s="528">
        <v>38361</v>
      </c>
      <c r="D1854" s="528">
        <v>12701</v>
      </c>
      <c r="E1854" s="528">
        <v>3371</v>
      </c>
      <c r="F1854" s="528">
        <v>14732</v>
      </c>
    </row>
    <row r="1855" spans="1:6">
      <c r="A1855" s="527" t="s">
        <v>4515</v>
      </c>
      <c r="B1855" s="528">
        <v>2011</v>
      </c>
      <c r="C1855" s="528">
        <v>5568</v>
      </c>
      <c r="D1855" s="528">
        <v>447</v>
      </c>
      <c r="E1855" s="528">
        <v>14547</v>
      </c>
      <c r="F1855" s="528">
        <v>14770</v>
      </c>
    </row>
    <row r="1856" spans="1:6">
      <c r="A1856" s="527" t="s">
        <v>4516</v>
      </c>
      <c r="B1856" s="528">
        <v>2011</v>
      </c>
      <c r="C1856" s="528">
        <v>0</v>
      </c>
      <c r="D1856" s="528">
        <v>11432</v>
      </c>
      <c r="E1856" s="528">
        <v>0</v>
      </c>
      <c r="F1856" s="528">
        <v>1650</v>
      </c>
    </row>
    <row r="1857" spans="1:6">
      <c r="A1857" s="527" t="s">
        <v>4517</v>
      </c>
      <c r="B1857" s="528">
        <v>2011</v>
      </c>
      <c r="C1857" s="528">
        <v>3553</v>
      </c>
      <c r="D1857" s="528">
        <v>0</v>
      </c>
      <c r="E1857" s="528">
        <v>719</v>
      </c>
      <c r="F1857" s="528">
        <v>7925</v>
      </c>
    </row>
    <row r="1858" spans="1:6">
      <c r="A1858" s="527" t="s">
        <v>4518</v>
      </c>
      <c r="B1858" s="528">
        <v>2011</v>
      </c>
      <c r="C1858" s="528">
        <v>4581</v>
      </c>
      <c r="D1858" s="528">
        <v>0</v>
      </c>
      <c r="E1858" s="528">
        <v>62758</v>
      </c>
      <c r="F1858" s="528">
        <v>4200</v>
      </c>
    </row>
    <row r="1859" spans="1:6">
      <c r="A1859" s="527" t="s">
        <v>4519</v>
      </c>
      <c r="B1859" s="528">
        <v>2011</v>
      </c>
      <c r="C1859" s="528">
        <v>11656</v>
      </c>
      <c r="D1859" s="528">
        <v>6686</v>
      </c>
      <c r="E1859" s="528">
        <v>3890</v>
      </c>
      <c r="F1859" s="528">
        <v>12706</v>
      </c>
    </row>
    <row r="1860" spans="1:6">
      <c r="A1860" s="527" t="s">
        <v>4520</v>
      </c>
      <c r="B1860" s="528">
        <v>2011</v>
      </c>
      <c r="C1860" s="528">
        <v>41790</v>
      </c>
      <c r="D1860" s="528">
        <v>28457</v>
      </c>
      <c r="E1860" s="528">
        <v>38591</v>
      </c>
      <c r="F1860" s="528">
        <v>20235</v>
      </c>
    </row>
    <row r="1861" spans="1:6">
      <c r="A1861" s="527" t="s">
        <v>4521</v>
      </c>
      <c r="B1861" s="528">
        <v>2011</v>
      </c>
      <c r="C1861" s="528">
        <v>49276</v>
      </c>
      <c r="D1861" s="528">
        <v>22913</v>
      </c>
      <c r="E1861" s="528">
        <v>2157</v>
      </c>
      <c r="F1861" s="528">
        <v>14567</v>
      </c>
    </row>
    <row r="1862" spans="1:6">
      <c r="A1862" s="527" t="s">
        <v>4522</v>
      </c>
      <c r="B1862" s="528">
        <v>2011</v>
      </c>
      <c r="C1862" s="528">
        <v>51622</v>
      </c>
      <c r="D1862" s="528">
        <v>27665</v>
      </c>
      <c r="E1862" s="528">
        <v>21222</v>
      </c>
      <c r="F1862" s="528">
        <v>20325</v>
      </c>
    </row>
    <row r="1863" spans="1:6">
      <c r="A1863" s="527" t="s">
        <v>4523</v>
      </c>
      <c r="B1863" s="528">
        <v>2011</v>
      </c>
      <c r="C1863" s="528">
        <v>60018</v>
      </c>
      <c r="D1863" s="528">
        <v>27925</v>
      </c>
      <c r="E1863" s="528">
        <v>3479</v>
      </c>
      <c r="F1863" s="528">
        <v>14789</v>
      </c>
    </row>
    <row r="1864" spans="1:6">
      <c r="A1864" s="527" t="s">
        <v>4524</v>
      </c>
      <c r="B1864" s="528">
        <v>2011</v>
      </c>
      <c r="C1864" s="528">
        <v>959</v>
      </c>
      <c r="D1864" s="528">
        <v>0</v>
      </c>
      <c r="E1864" s="528">
        <v>108222</v>
      </c>
      <c r="F1864" s="528">
        <v>3018</v>
      </c>
    </row>
    <row r="1865" spans="1:6">
      <c r="A1865" s="527" t="s">
        <v>4525</v>
      </c>
      <c r="B1865" s="528">
        <v>2011</v>
      </c>
      <c r="C1865" s="528">
        <v>84456</v>
      </c>
      <c r="D1865" s="528">
        <v>89092</v>
      </c>
      <c r="E1865" s="528">
        <v>32395</v>
      </c>
      <c r="F1865" s="528">
        <v>21090</v>
      </c>
    </row>
    <row r="1866" spans="1:6">
      <c r="A1866" s="527" t="s">
        <v>4526</v>
      </c>
      <c r="B1866" s="528">
        <v>2011</v>
      </c>
      <c r="C1866" s="528">
        <v>9478</v>
      </c>
      <c r="D1866" s="528">
        <v>14848</v>
      </c>
      <c r="E1866" s="528">
        <v>4741</v>
      </c>
      <c r="F1866" s="528">
        <v>20080</v>
      </c>
    </row>
    <row r="1867" spans="1:6">
      <c r="A1867" s="527" t="s">
        <v>4527</v>
      </c>
      <c r="B1867" s="528">
        <v>2011</v>
      </c>
      <c r="C1867" s="528">
        <v>103035</v>
      </c>
      <c r="D1867" s="528">
        <v>18983</v>
      </c>
      <c r="E1867" s="528">
        <v>39388</v>
      </c>
      <c r="F1867" s="528">
        <v>20010</v>
      </c>
    </row>
    <row r="1868" spans="1:6">
      <c r="A1868" s="527" t="s">
        <v>4528</v>
      </c>
      <c r="B1868" s="528">
        <v>2011</v>
      </c>
      <c r="C1868" s="528">
        <v>9334</v>
      </c>
      <c r="D1868" s="528">
        <v>0</v>
      </c>
      <c r="E1868" s="528">
        <v>106739</v>
      </c>
      <c r="F1868" s="528">
        <v>8520</v>
      </c>
    </row>
    <row r="1869" spans="1:6">
      <c r="A1869" s="527" t="s">
        <v>4529</v>
      </c>
      <c r="B1869" s="528">
        <v>2011</v>
      </c>
      <c r="C1869" s="528">
        <v>202</v>
      </c>
      <c r="D1869" s="528">
        <v>759</v>
      </c>
      <c r="E1869" s="528">
        <v>1180</v>
      </c>
      <c r="F1869" s="528">
        <v>11450</v>
      </c>
    </row>
    <row r="1870" spans="1:6">
      <c r="A1870" s="527" t="s">
        <v>4530</v>
      </c>
      <c r="B1870" s="528">
        <v>2011</v>
      </c>
      <c r="C1870" s="528">
        <v>4820</v>
      </c>
      <c r="D1870" s="528">
        <v>2688</v>
      </c>
      <c r="E1870" s="528">
        <v>6383</v>
      </c>
      <c r="F1870" s="528">
        <v>16160</v>
      </c>
    </row>
    <row r="1871" spans="1:6">
      <c r="A1871" s="527" t="s">
        <v>4531</v>
      </c>
      <c r="B1871" s="528">
        <v>2011</v>
      </c>
      <c r="C1871" s="528">
        <v>7787</v>
      </c>
      <c r="D1871" s="528">
        <v>21186</v>
      </c>
      <c r="E1871" s="528">
        <v>8440</v>
      </c>
      <c r="F1871" s="528">
        <v>19594</v>
      </c>
    </row>
    <row r="1872" spans="1:6">
      <c r="A1872" s="527" t="s">
        <v>4532</v>
      </c>
      <c r="B1872" s="528">
        <v>2011</v>
      </c>
      <c r="C1872" s="528">
        <v>5454</v>
      </c>
      <c r="D1872" s="528">
        <v>0</v>
      </c>
      <c r="E1872" s="528">
        <v>174560</v>
      </c>
      <c r="F1872" s="528">
        <v>5038</v>
      </c>
    </row>
    <row r="1873" spans="1:6">
      <c r="A1873" s="527" t="s">
        <v>4533</v>
      </c>
      <c r="B1873" s="528">
        <v>2011</v>
      </c>
      <c r="C1873" s="528">
        <v>13654</v>
      </c>
      <c r="D1873" s="528">
        <v>9360</v>
      </c>
      <c r="E1873" s="528">
        <v>9346</v>
      </c>
      <c r="F1873" s="528">
        <v>19191</v>
      </c>
    </row>
    <row r="1874" spans="1:6">
      <c r="A1874" s="527" t="s">
        <v>4534</v>
      </c>
      <c r="B1874" s="528">
        <v>2011</v>
      </c>
      <c r="C1874" s="528">
        <v>1466</v>
      </c>
      <c r="D1874" s="528">
        <v>827</v>
      </c>
      <c r="E1874" s="528">
        <v>1154</v>
      </c>
      <c r="F1874" s="528">
        <v>16590</v>
      </c>
    </row>
    <row r="1875" spans="1:6">
      <c r="A1875" s="527" t="s">
        <v>4535</v>
      </c>
      <c r="B1875" s="528">
        <v>2011</v>
      </c>
      <c r="C1875" s="528">
        <v>730</v>
      </c>
      <c r="D1875" s="528">
        <v>5438</v>
      </c>
      <c r="E1875" s="528">
        <v>130</v>
      </c>
      <c r="F1875" s="528">
        <v>13150</v>
      </c>
    </row>
    <row r="1876" spans="1:6">
      <c r="A1876" s="527" t="s">
        <v>4536</v>
      </c>
      <c r="B1876" s="528">
        <v>2011</v>
      </c>
      <c r="C1876" s="528">
        <v>28769</v>
      </c>
      <c r="D1876" s="528">
        <v>18011</v>
      </c>
      <c r="E1876" s="528">
        <v>31520</v>
      </c>
      <c r="F1876" s="528">
        <v>20000</v>
      </c>
    </row>
    <row r="1877" spans="1:6">
      <c r="A1877" s="527" t="s">
        <v>4537</v>
      </c>
      <c r="B1877" s="528">
        <v>2011</v>
      </c>
      <c r="C1877" s="528">
        <v>21986</v>
      </c>
      <c r="D1877" s="528">
        <v>29216</v>
      </c>
      <c r="E1877" s="528">
        <v>143069</v>
      </c>
      <c r="F1877" s="528">
        <v>12664</v>
      </c>
    </row>
    <row r="1878" spans="1:6">
      <c r="A1878" s="527" t="s">
        <v>4538</v>
      </c>
      <c r="B1878" s="528">
        <v>2011</v>
      </c>
      <c r="C1878" s="528">
        <v>4922</v>
      </c>
      <c r="D1878" s="528">
        <v>3368</v>
      </c>
      <c r="E1878" s="528">
        <v>12173</v>
      </c>
      <c r="F1878" s="528">
        <v>14461</v>
      </c>
    </row>
    <row r="1879" spans="1:6">
      <c r="A1879" s="527" t="s">
        <v>4539</v>
      </c>
      <c r="B1879" s="528">
        <v>2011</v>
      </c>
      <c r="C1879" s="528">
        <v>97167</v>
      </c>
      <c r="D1879" s="528">
        <v>61738</v>
      </c>
      <c r="E1879" s="528">
        <v>25823</v>
      </c>
      <c r="F1879" s="528">
        <v>20291</v>
      </c>
    </row>
    <row r="1880" spans="1:6">
      <c r="A1880" s="527" t="s">
        <v>4540</v>
      </c>
      <c r="B1880" s="528">
        <v>2011</v>
      </c>
      <c r="C1880" s="528">
        <v>2250</v>
      </c>
      <c r="D1880" s="528">
        <v>119</v>
      </c>
      <c r="E1880" s="528">
        <v>10388</v>
      </c>
      <c r="F1880" s="528">
        <v>5463</v>
      </c>
    </row>
    <row r="1881" spans="1:6">
      <c r="A1881" s="527" t="s">
        <v>4541</v>
      </c>
      <c r="B1881" s="528">
        <v>2011</v>
      </c>
      <c r="C1881" s="528">
        <v>124647</v>
      </c>
      <c r="D1881" s="528">
        <v>75723</v>
      </c>
      <c r="E1881" s="528">
        <v>5292</v>
      </c>
      <c r="F1881" s="528">
        <v>15485</v>
      </c>
    </row>
    <row r="1882" spans="1:6">
      <c r="A1882" s="527" t="s">
        <v>4542</v>
      </c>
      <c r="B1882" s="528">
        <v>2011</v>
      </c>
      <c r="C1882" s="528">
        <v>1404</v>
      </c>
      <c r="D1882" s="528">
        <v>0</v>
      </c>
      <c r="E1882" s="528">
        <v>38085</v>
      </c>
      <c r="F1882" s="528">
        <v>3203</v>
      </c>
    </row>
    <row r="1883" spans="1:6">
      <c r="A1883" s="527" t="s">
        <v>4543</v>
      </c>
      <c r="B1883" s="528">
        <v>2011</v>
      </c>
      <c r="C1883" s="528">
        <v>74995</v>
      </c>
      <c r="D1883" s="528">
        <v>22275</v>
      </c>
      <c r="E1883" s="528">
        <v>169818</v>
      </c>
      <c r="F1883" s="528">
        <v>18251</v>
      </c>
    </row>
    <row r="1884" spans="1:6">
      <c r="A1884" s="527" t="s">
        <v>4544</v>
      </c>
      <c r="B1884" s="528">
        <v>2011</v>
      </c>
      <c r="C1884" s="528">
        <v>6873</v>
      </c>
      <c r="D1884" s="528">
        <v>15091</v>
      </c>
      <c r="E1884" s="528">
        <v>65955</v>
      </c>
      <c r="F1884" s="528">
        <v>12357</v>
      </c>
    </row>
    <row r="1885" spans="1:6">
      <c r="A1885" s="527" t="s">
        <v>4545</v>
      </c>
      <c r="B1885" s="528">
        <v>2011</v>
      </c>
      <c r="C1885" s="528">
        <v>188</v>
      </c>
      <c r="D1885" s="528">
        <v>0</v>
      </c>
      <c r="E1885" s="528">
        <v>0</v>
      </c>
      <c r="F1885" s="528">
        <v>9990</v>
      </c>
    </row>
    <row r="1886" spans="1:6">
      <c r="A1886" s="527" t="s">
        <v>4546</v>
      </c>
      <c r="B1886" s="528">
        <v>2011</v>
      </c>
      <c r="C1886" s="528">
        <v>2123</v>
      </c>
      <c r="D1886" s="528">
        <v>1531</v>
      </c>
      <c r="E1886" s="528">
        <v>674</v>
      </c>
      <c r="F1886" s="528">
        <v>14714</v>
      </c>
    </row>
    <row r="1887" spans="1:6">
      <c r="A1887" s="527" t="s">
        <v>4547</v>
      </c>
      <c r="B1887" s="528">
        <v>2011</v>
      </c>
      <c r="C1887" s="528">
        <v>37748</v>
      </c>
      <c r="D1887" s="528">
        <v>12431</v>
      </c>
      <c r="E1887" s="528">
        <v>8531</v>
      </c>
      <c r="F1887" s="528">
        <v>14392</v>
      </c>
    </row>
    <row r="1888" spans="1:6">
      <c r="A1888" s="527" t="s">
        <v>4548</v>
      </c>
      <c r="B1888" s="528">
        <v>2011</v>
      </c>
      <c r="C1888" s="528">
        <v>61395</v>
      </c>
      <c r="D1888" s="528">
        <v>40137</v>
      </c>
      <c r="E1888" s="528">
        <v>63172</v>
      </c>
      <c r="F1888" s="528">
        <v>20580</v>
      </c>
    </row>
    <row r="1889" spans="1:6">
      <c r="A1889" s="527" t="s">
        <v>4549</v>
      </c>
      <c r="B1889" s="528">
        <v>2011</v>
      </c>
      <c r="C1889" s="528">
        <v>5996</v>
      </c>
      <c r="D1889" s="528">
        <v>2494</v>
      </c>
      <c r="E1889" s="528">
        <v>44006</v>
      </c>
      <c r="F1889" s="528">
        <v>15113</v>
      </c>
    </row>
    <row r="1890" spans="1:6">
      <c r="A1890" s="527" t="s">
        <v>4550</v>
      </c>
      <c r="B1890" s="528">
        <v>2011</v>
      </c>
      <c r="C1890" s="528">
        <v>35046</v>
      </c>
      <c r="D1890" s="528">
        <v>82600</v>
      </c>
      <c r="E1890" s="528">
        <v>12848</v>
      </c>
      <c r="F1890" s="528">
        <v>15728</v>
      </c>
    </row>
    <row r="1891" spans="1:6">
      <c r="A1891" s="527" t="s">
        <v>4551</v>
      </c>
      <c r="B1891" s="528">
        <v>2011</v>
      </c>
      <c r="C1891" s="528">
        <v>12607</v>
      </c>
      <c r="D1891" s="528">
        <v>8647</v>
      </c>
      <c r="E1891" s="528">
        <v>4717</v>
      </c>
      <c r="F1891" s="528">
        <v>14597</v>
      </c>
    </row>
    <row r="1892" spans="1:6">
      <c r="A1892" s="527" t="s">
        <v>4552</v>
      </c>
      <c r="B1892" s="528">
        <v>2011</v>
      </c>
      <c r="C1892" s="528">
        <v>5906</v>
      </c>
      <c r="D1892" s="528">
        <v>0</v>
      </c>
      <c r="E1892" s="528">
        <v>146169</v>
      </c>
      <c r="F1892" s="528">
        <v>6423</v>
      </c>
    </row>
    <row r="1893" spans="1:6">
      <c r="A1893" s="527" t="s">
        <v>4553</v>
      </c>
      <c r="B1893" s="528">
        <v>2011</v>
      </c>
      <c r="C1893" s="528">
        <v>46443</v>
      </c>
      <c r="D1893" s="528">
        <v>19284</v>
      </c>
      <c r="E1893" s="528">
        <v>52192</v>
      </c>
      <c r="F1893" s="528">
        <v>20317</v>
      </c>
    </row>
    <row r="1894" spans="1:6">
      <c r="A1894" s="527" t="s">
        <v>4554</v>
      </c>
      <c r="B1894" s="528">
        <v>2011</v>
      </c>
      <c r="C1894" s="528">
        <v>64</v>
      </c>
      <c r="D1894" s="528">
        <v>0</v>
      </c>
      <c r="E1894" s="528">
        <v>0</v>
      </c>
      <c r="F1894" s="528">
        <v>11240</v>
      </c>
    </row>
    <row r="1895" spans="1:6">
      <c r="A1895" s="527" t="s">
        <v>4555</v>
      </c>
      <c r="B1895" s="528">
        <v>2011</v>
      </c>
      <c r="C1895" s="528">
        <v>42439</v>
      </c>
      <c r="D1895" s="528">
        <v>16254</v>
      </c>
      <c r="E1895" s="528">
        <v>33493</v>
      </c>
      <c r="F1895" s="528">
        <v>20941</v>
      </c>
    </row>
    <row r="1896" spans="1:6">
      <c r="A1896" s="527" t="s">
        <v>4556</v>
      </c>
      <c r="B1896" s="528">
        <v>2011</v>
      </c>
      <c r="C1896" s="528">
        <v>43266</v>
      </c>
      <c r="D1896" s="528">
        <v>19961</v>
      </c>
      <c r="E1896" s="528">
        <v>5557</v>
      </c>
      <c r="F1896" s="528">
        <v>19823</v>
      </c>
    </row>
    <row r="1897" spans="1:6">
      <c r="A1897" s="527" t="s">
        <v>4557</v>
      </c>
      <c r="B1897" s="528">
        <v>2011</v>
      </c>
      <c r="C1897" s="528">
        <v>28470</v>
      </c>
      <c r="D1897" s="528">
        <v>44021</v>
      </c>
      <c r="E1897" s="528">
        <v>18186</v>
      </c>
      <c r="F1897" s="528">
        <v>19846</v>
      </c>
    </row>
    <row r="1898" spans="1:6">
      <c r="A1898" s="527" t="s">
        <v>4558</v>
      </c>
      <c r="B1898" s="528">
        <v>2011</v>
      </c>
      <c r="C1898" s="528">
        <v>932</v>
      </c>
      <c r="D1898" s="528">
        <v>5056</v>
      </c>
      <c r="E1898" s="528">
        <v>9762</v>
      </c>
      <c r="F1898" s="528">
        <v>6355</v>
      </c>
    </row>
    <row r="1899" spans="1:6">
      <c r="A1899" s="527" t="s">
        <v>4559</v>
      </c>
      <c r="B1899" s="528">
        <v>2011</v>
      </c>
      <c r="C1899" s="528">
        <v>33209</v>
      </c>
      <c r="D1899" s="528">
        <v>29107</v>
      </c>
      <c r="E1899" s="528">
        <v>85487</v>
      </c>
      <c r="F1899" s="528">
        <v>17248</v>
      </c>
    </row>
    <row r="1900" spans="1:6">
      <c r="A1900" s="527" t="s">
        <v>4560</v>
      </c>
      <c r="B1900" s="528">
        <v>2011</v>
      </c>
      <c r="C1900" s="528">
        <v>17500</v>
      </c>
      <c r="D1900" s="528">
        <v>11143</v>
      </c>
      <c r="E1900" s="528">
        <v>9021</v>
      </c>
      <c r="F1900" s="528">
        <v>15822</v>
      </c>
    </row>
    <row r="1901" spans="1:6">
      <c r="A1901" s="527" t="s">
        <v>4561</v>
      </c>
      <c r="B1901" s="528">
        <v>2011</v>
      </c>
      <c r="C1901" s="528">
        <v>5788</v>
      </c>
      <c r="D1901" s="528">
        <v>1064</v>
      </c>
      <c r="E1901" s="528">
        <v>17676</v>
      </c>
      <c r="F1901" s="528">
        <v>10177</v>
      </c>
    </row>
    <row r="1902" spans="1:6">
      <c r="A1902" s="527" t="s">
        <v>4562</v>
      </c>
      <c r="B1902" s="528">
        <v>2011</v>
      </c>
      <c r="C1902" s="528">
        <v>0</v>
      </c>
      <c r="D1902" s="528">
        <v>9877</v>
      </c>
      <c r="E1902" s="528">
        <v>0</v>
      </c>
      <c r="F1902" s="528">
        <v>1765</v>
      </c>
    </row>
    <row r="1903" spans="1:6">
      <c r="A1903" s="527" t="s">
        <v>4563</v>
      </c>
      <c r="B1903" s="528">
        <v>2011</v>
      </c>
      <c r="C1903" s="528">
        <v>1641</v>
      </c>
      <c r="D1903" s="528">
        <v>0</v>
      </c>
      <c r="E1903" s="528">
        <v>11975</v>
      </c>
      <c r="F1903" s="528">
        <v>5653</v>
      </c>
    </row>
    <row r="1904" spans="1:6">
      <c r="A1904" s="527" t="s">
        <v>4564</v>
      </c>
      <c r="B1904" s="528">
        <v>2011</v>
      </c>
      <c r="C1904" s="528">
        <v>4957</v>
      </c>
      <c r="D1904" s="528">
        <v>0</v>
      </c>
      <c r="E1904" s="528">
        <v>60618</v>
      </c>
      <c r="F1904" s="528">
        <v>4160</v>
      </c>
    </row>
    <row r="1905" spans="1:6">
      <c r="A1905" s="527" t="s">
        <v>4565</v>
      </c>
      <c r="B1905" s="528">
        <v>2011</v>
      </c>
      <c r="C1905" s="528">
        <v>5983</v>
      </c>
      <c r="D1905" s="528">
        <v>2247</v>
      </c>
      <c r="E1905" s="528">
        <v>4966</v>
      </c>
      <c r="F1905" s="528">
        <v>11253</v>
      </c>
    </row>
    <row r="1906" spans="1:6">
      <c r="A1906" s="527" t="s">
        <v>4566</v>
      </c>
      <c r="B1906" s="528">
        <v>2011</v>
      </c>
      <c r="C1906" s="528">
        <v>3380</v>
      </c>
      <c r="D1906" s="528">
        <v>6209</v>
      </c>
      <c r="E1906" s="528">
        <v>17685</v>
      </c>
      <c r="F1906" s="528">
        <v>12240</v>
      </c>
    </row>
    <row r="1907" spans="1:6">
      <c r="A1907" s="527" t="s">
        <v>4567</v>
      </c>
      <c r="B1907" s="528">
        <v>2011</v>
      </c>
      <c r="C1907" s="528">
        <v>5713</v>
      </c>
      <c r="D1907" s="528">
        <v>45509</v>
      </c>
      <c r="E1907" s="528">
        <v>15164</v>
      </c>
      <c r="F1907" s="528">
        <v>9853</v>
      </c>
    </row>
    <row r="1908" spans="1:6">
      <c r="A1908" s="527" t="s">
        <v>4568</v>
      </c>
      <c r="B1908" s="528">
        <v>2011</v>
      </c>
      <c r="C1908" s="528">
        <v>93265</v>
      </c>
      <c r="D1908" s="528">
        <v>78291</v>
      </c>
      <c r="E1908" s="528">
        <v>43387</v>
      </c>
      <c r="F1908" s="528">
        <v>20300</v>
      </c>
    </row>
    <row r="1909" spans="1:6">
      <c r="A1909" s="527" t="s">
        <v>4569</v>
      </c>
      <c r="B1909" s="528">
        <v>2011</v>
      </c>
      <c r="C1909" s="528">
        <v>17212</v>
      </c>
      <c r="D1909" s="528">
        <v>15110</v>
      </c>
      <c r="E1909" s="528">
        <v>7230</v>
      </c>
      <c r="F1909" s="528">
        <v>16070</v>
      </c>
    </row>
    <row r="1910" spans="1:6">
      <c r="A1910" s="527" t="s">
        <v>4570</v>
      </c>
      <c r="B1910" s="528">
        <v>2011</v>
      </c>
      <c r="C1910" s="528">
        <v>0</v>
      </c>
      <c r="D1910" s="528">
        <v>2690</v>
      </c>
      <c r="E1910" s="528">
        <v>0</v>
      </c>
      <c r="F1910" s="528">
        <v>1640</v>
      </c>
    </row>
    <row r="1911" spans="1:6">
      <c r="A1911" s="527" t="s">
        <v>4571</v>
      </c>
      <c r="B1911" s="528">
        <v>2011</v>
      </c>
      <c r="C1911" s="528">
        <v>23412</v>
      </c>
      <c r="D1911" s="528">
        <v>30095</v>
      </c>
      <c r="E1911" s="528">
        <v>66340</v>
      </c>
      <c r="F1911" s="528">
        <v>13285</v>
      </c>
    </row>
    <row r="1912" spans="1:6">
      <c r="A1912" s="527" t="s">
        <v>4572</v>
      </c>
      <c r="B1912" s="528">
        <v>2011</v>
      </c>
      <c r="C1912" s="528">
        <v>1588</v>
      </c>
      <c r="D1912" s="528">
        <v>0</v>
      </c>
      <c r="E1912" s="528">
        <v>85723</v>
      </c>
      <c r="F1912" s="528">
        <v>4450</v>
      </c>
    </row>
    <row r="1913" spans="1:6">
      <c r="A1913" s="527" t="s">
        <v>4573</v>
      </c>
      <c r="B1913" s="528">
        <v>2011</v>
      </c>
      <c r="C1913" s="528">
        <v>13538</v>
      </c>
      <c r="D1913" s="528">
        <v>9613</v>
      </c>
      <c r="E1913" s="528">
        <v>2644</v>
      </c>
      <c r="F1913" s="528">
        <v>19840</v>
      </c>
    </row>
    <row r="1914" spans="1:6">
      <c r="A1914" s="527" t="s">
        <v>4574</v>
      </c>
      <c r="B1914" s="528">
        <v>2011</v>
      </c>
      <c r="C1914" s="528">
        <v>18235</v>
      </c>
      <c r="D1914" s="528">
        <v>24417</v>
      </c>
      <c r="E1914" s="528">
        <v>5004</v>
      </c>
      <c r="F1914" s="528">
        <v>20610</v>
      </c>
    </row>
    <row r="1915" spans="1:6">
      <c r="A1915" s="527" t="s">
        <v>4575</v>
      </c>
      <c r="B1915" s="528">
        <v>2011</v>
      </c>
      <c r="C1915" s="528">
        <v>135</v>
      </c>
      <c r="D1915" s="528">
        <v>0</v>
      </c>
      <c r="E1915" s="528">
        <v>16115</v>
      </c>
      <c r="F1915" s="528">
        <v>4525</v>
      </c>
    </row>
    <row r="1916" spans="1:6">
      <c r="A1916" s="527" t="s">
        <v>4576</v>
      </c>
      <c r="B1916" s="528">
        <v>2011</v>
      </c>
      <c r="C1916" s="528">
        <v>2431</v>
      </c>
      <c r="D1916" s="528">
        <v>0</v>
      </c>
      <c r="E1916" s="528">
        <v>0</v>
      </c>
      <c r="F1916" s="528">
        <v>0</v>
      </c>
    </row>
    <row r="1917" spans="1:6">
      <c r="A1917" s="527" t="s">
        <v>4577</v>
      </c>
      <c r="B1917" s="528">
        <v>2011</v>
      </c>
      <c r="C1917" s="528">
        <v>36529</v>
      </c>
      <c r="D1917" s="528">
        <v>16984</v>
      </c>
      <c r="E1917" s="528">
        <v>2239</v>
      </c>
      <c r="F1917" s="528">
        <v>13940</v>
      </c>
    </row>
    <row r="1918" spans="1:6">
      <c r="A1918" s="527" t="s">
        <v>4578</v>
      </c>
      <c r="B1918" s="528">
        <v>2011</v>
      </c>
      <c r="C1918" s="528">
        <v>111010</v>
      </c>
      <c r="D1918" s="528">
        <v>54292</v>
      </c>
      <c r="E1918" s="528">
        <v>5030</v>
      </c>
      <c r="F1918" s="528">
        <v>19500</v>
      </c>
    </row>
    <row r="1919" spans="1:6">
      <c r="A1919" s="527" t="s">
        <v>4579</v>
      </c>
      <c r="B1919" s="528">
        <v>2011</v>
      </c>
      <c r="C1919" s="528">
        <v>3238</v>
      </c>
      <c r="D1919" s="528">
        <v>2517</v>
      </c>
      <c r="E1919" s="528">
        <v>18606</v>
      </c>
      <c r="F1919" s="528">
        <v>14855</v>
      </c>
    </row>
    <row r="1920" spans="1:6">
      <c r="A1920" s="527" t="s">
        <v>4580</v>
      </c>
      <c r="B1920" s="528">
        <v>2011</v>
      </c>
      <c r="C1920" s="528">
        <v>40005</v>
      </c>
      <c r="D1920" s="528">
        <v>29010</v>
      </c>
      <c r="E1920" s="528">
        <v>21612</v>
      </c>
      <c r="F1920" s="528">
        <v>19948</v>
      </c>
    </row>
    <row r="1921" spans="1:6">
      <c r="A1921" s="527" t="s">
        <v>4581</v>
      </c>
      <c r="B1921" s="528">
        <v>2011</v>
      </c>
      <c r="C1921" s="528">
        <v>10141</v>
      </c>
      <c r="D1921" s="528">
        <v>7586</v>
      </c>
      <c r="E1921" s="528">
        <v>4621</v>
      </c>
      <c r="F1921" s="528">
        <v>19841</v>
      </c>
    </row>
    <row r="1922" spans="1:6">
      <c r="A1922" s="527" t="s">
        <v>4582</v>
      </c>
      <c r="B1922" s="528">
        <v>2011</v>
      </c>
      <c r="C1922" s="528">
        <v>127</v>
      </c>
      <c r="D1922" s="528">
        <v>4</v>
      </c>
      <c r="E1922" s="528">
        <v>108</v>
      </c>
      <c r="F1922" s="528">
        <v>13150</v>
      </c>
    </row>
    <row r="1923" spans="1:6">
      <c r="A1923" s="527" t="s">
        <v>4583</v>
      </c>
      <c r="B1923" s="528">
        <v>2011</v>
      </c>
      <c r="C1923" s="528">
        <v>3249</v>
      </c>
      <c r="D1923" s="528">
        <v>21132</v>
      </c>
      <c r="E1923" s="528">
        <v>9069</v>
      </c>
      <c r="F1923" s="528">
        <v>10684</v>
      </c>
    </row>
    <row r="1924" spans="1:6">
      <c r="A1924" s="527" t="s">
        <v>4584</v>
      </c>
      <c r="B1924" s="528">
        <v>2011</v>
      </c>
      <c r="C1924" s="528">
        <v>145922</v>
      </c>
      <c r="D1924" s="528">
        <v>65782</v>
      </c>
      <c r="E1924" s="528">
        <v>22398</v>
      </c>
      <c r="F1924" s="528">
        <v>14452</v>
      </c>
    </row>
    <row r="1925" spans="1:6">
      <c r="A1925" s="527" t="s">
        <v>4585</v>
      </c>
      <c r="B1925" s="528">
        <v>2011</v>
      </c>
      <c r="C1925" s="528">
        <v>18602</v>
      </c>
      <c r="D1925" s="528">
        <v>16724</v>
      </c>
      <c r="E1925" s="528">
        <v>5828</v>
      </c>
      <c r="F1925" s="528">
        <v>20370</v>
      </c>
    </row>
    <row r="1926" spans="1:6">
      <c r="A1926" s="527" t="s">
        <v>4586</v>
      </c>
      <c r="B1926" s="528">
        <v>2011</v>
      </c>
      <c r="C1926" s="528">
        <v>34618</v>
      </c>
      <c r="D1926" s="528">
        <v>13337</v>
      </c>
      <c r="E1926" s="528">
        <v>69398</v>
      </c>
      <c r="F1926" s="528">
        <v>20436</v>
      </c>
    </row>
    <row r="1927" spans="1:6">
      <c r="A1927" s="527" t="s">
        <v>4587</v>
      </c>
      <c r="B1927" s="528">
        <v>2011</v>
      </c>
      <c r="C1927" s="528">
        <v>12884</v>
      </c>
      <c r="D1927" s="528">
        <v>10845</v>
      </c>
      <c r="E1927" s="528">
        <v>15315</v>
      </c>
      <c r="F1927" s="528">
        <v>12173</v>
      </c>
    </row>
    <row r="1928" spans="1:6">
      <c r="A1928" s="527" t="s">
        <v>4588</v>
      </c>
      <c r="B1928" s="528">
        <v>2011</v>
      </c>
      <c r="C1928" s="528">
        <v>2162</v>
      </c>
      <c r="D1928" s="528">
        <v>0</v>
      </c>
      <c r="E1928" s="528">
        <v>87154</v>
      </c>
      <c r="F1928" s="528">
        <v>5480</v>
      </c>
    </row>
    <row r="1929" spans="1:6">
      <c r="A1929" s="527" t="s">
        <v>4589</v>
      </c>
      <c r="B1929" s="528">
        <v>2011</v>
      </c>
      <c r="C1929" s="528">
        <v>222</v>
      </c>
      <c r="D1929" s="528">
        <v>0</v>
      </c>
      <c r="E1929" s="528">
        <v>1085</v>
      </c>
      <c r="F1929" s="528">
        <v>9370</v>
      </c>
    </row>
    <row r="1930" spans="1:6">
      <c r="A1930" s="527" t="s">
        <v>4590</v>
      </c>
      <c r="B1930" s="528">
        <v>2011</v>
      </c>
      <c r="C1930" s="528">
        <v>1225</v>
      </c>
      <c r="D1930" s="528">
        <v>7200</v>
      </c>
      <c r="E1930" s="528">
        <v>6766</v>
      </c>
      <c r="F1930" s="528">
        <v>8002</v>
      </c>
    </row>
    <row r="1931" spans="1:6">
      <c r="A1931" s="527" t="s">
        <v>4591</v>
      </c>
      <c r="B1931" s="528">
        <v>2011</v>
      </c>
      <c r="C1931" s="528">
        <v>1682</v>
      </c>
      <c r="D1931" s="528">
        <v>7213</v>
      </c>
      <c r="E1931" s="528">
        <v>2349</v>
      </c>
      <c r="F1931" s="528">
        <v>10000</v>
      </c>
    </row>
    <row r="1932" spans="1:6">
      <c r="A1932" s="527" t="s">
        <v>4592</v>
      </c>
      <c r="B1932" s="528">
        <v>2011</v>
      </c>
      <c r="C1932" s="528">
        <v>50931</v>
      </c>
      <c r="D1932" s="528">
        <v>15535</v>
      </c>
      <c r="E1932" s="528">
        <v>27082</v>
      </c>
      <c r="F1932" s="528">
        <v>19635</v>
      </c>
    </row>
    <row r="1933" spans="1:6">
      <c r="A1933" s="527" t="s">
        <v>4593</v>
      </c>
      <c r="B1933" s="528">
        <v>2011</v>
      </c>
      <c r="C1933" s="528">
        <v>10384</v>
      </c>
      <c r="D1933" s="528">
        <v>10226</v>
      </c>
      <c r="E1933" s="528">
        <v>10019</v>
      </c>
      <c r="F1933" s="528">
        <v>16720</v>
      </c>
    </row>
    <row r="1934" spans="1:6">
      <c r="A1934" s="527" t="s">
        <v>4594</v>
      </c>
      <c r="B1934" s="528">
        <v>2011</v>
      </c>
      <c r="C1934" s="528">
        <v>3748</v>
      </c>
      <c r="D1934" s="528">
        <v>645</v>
      </c>
      <c r="E1934" s="528">
        <v>8500</v>
      </c>
      <c r="F1934" s="528">
        <v>10240</v>
      </c>
    </row>
    <row r="1935" spans="1:6">
      <c r="A1935" s="527" t="s">
        <v>4595</v>
      </c>
      <c r="B1935" s="528">
        <v>2011</v>
      </c>
      <c r="C1935" s="528">
        <v>193639</v>
      </c>
      <c r="D1935" s="528">
        <v>80677</v>
      </c>
      <c r="E1935" s="528">
        <v>34266</v>
      </c>
      <c r="F1935" s="528">
        <v>19514</v>
      </c>
    </row>
    <row r="1936" spans="1:6">
      <c r="A1936" s="527" t="s">
        <v>4596</v>
      </c>
      <c r="B1936" s="528">
        <v>2011</v>
      </c>
      <c r="C1936" s="528">
        <v>832</v>
      </c>
      <c r="D1936" s="528">
        <v>1387</v>
      </c>
      <c r="E1936" s="528">
        <v>25000</v>
      </c>
      <c r="F1936" s="528">
        <v>9388</v>
      </c>
    </row>
    <row r="1937" spans="1:6">
      <c r="A1937" s="527" t="s">
        <v>4597</v>
      </c>
      <c r="B1937" s="528">
        <v>2011</v>
      </c>
      <c r="C1937" s="528">
        <v>1583</v>
      </c>
      <c r="D1937" s="528">
        <v>1491</v>
      </c>
      <c r="E1937" s="528">
        <v>299</v>
      </c>
      <c r="F1937" s="528">
        <v>12945</v>
      </c>
    </row>
    <row r="1938" spans="1:6">
      <c r="A1938" s="527" t="s">
        <v>4598</v>
      </c>
      <c r="B1938" s="528">
        <v>2011</v>
      </c>
      <c r="C1938" s="528">
        <v>3354</v>
      </c>
      <c r="D1938" s="528">
        <v>1094</v>
      </c>
      <c r="E1938" s="528">
        <v>52803</v>
      </c>
      <c r="F1938" s="528">
        <v>12754</v>
      </c>
    </row>
    <row r="1939" spans="1:6">
      <c r="A1939" s="527" t="s">
        <v>4599</v>
      </c>
      <c r="B1939" s="528">
        <v>2011</v>
      </c>
      <c r="C1939" s="528">
        <v>101417</v>
      </c>
      <c r="D1939" s="528">
        <v>172178</v>
      </c>
      <c r="E1939" s="528">
        <v>22830</v>
      </c>
      <c r="F1939" s="528">
        <v>19700</v>
      </c>
    </row>
    <row r="1940" spans="1:6">
      <c r="A1940" s="527" t="s">
        <v>4600</v>
      </c>
      <c r="B1940" s="528">
        <v>2011</v>
      </c>
      <c r="C1940" s="528">
        <v>31986</v>
      </c>
      <c r="D1940" s="528">
        <v>33577</v>
      </c>
      <c r="E1940" s="528">
        <v>28019</v>
      </c>
      <c r="F1940" s="528">
        <v>20911</v>
      </c>
    </row>
    <row r="1941" spans="1:6">
      <c r="A1941" s="527" t="s">
        <v>4601</v>
      </c>
      <c r="B1941" s="528">
        <v>2011</v>
      </c>
      <c r="C1941" s="528">
        <v>1481</v>
      </c>
      <c r="D1941" s="528">
        <v>5928</v>
      </c>
      <c r="E1941" s="528">
        <v>20941</v>
      </c>
      <c r="F1941" s="528">
        <v>6215</v>
      </c>
    </row>
    <row r="1942" spans="1:6">
      <c r="A1942" s="527" t="s">
        <v>4602</v>
      </c>
      <c r="B1942" s="528">
        <v>2011</v>
      </c>
      <c r="C1942" s="528">
        <v>2863</v>
      </c>
      <c r="D1942" s="528">
        <v>14267</v>
      </c>
      <c r="E1942" s="528">
        <v>3278</v>
      </c>
      <c r="F1942" s="528">
        <v>9817</v>
      </c>
    </row>
    <row r="1943" spans="1:6">
      <c r="A1943" s="527" t="s">
        <v>4603</v>
      </c>
      <c r="B1943" s="528">
        <v>2011</v>
      </c>
      <c r="C1943" s="528">
        <v>9651</v>
      </c>
      <c r="D1943" s="528">
        <v>8019</v>
      </c>
      <c r="E1943" s="528">
        <v>148898</v>
      </c>
      <c r="F1943" s="528">
        <v>9562</v>
      </c>
    </row>
    <row r="1944" spans="1:6">
      <c r="A1944" s="527" t="s">
        <v>4604</v>
      </c>
      <c r="B1944" s="528">
        <v>2011</v>
      </c>
      <c r="C1944" s="528">
        <v>421</v>
      </c>
      <c r="D1944" s="528">
        <v>0</v>
      </c>
      <c r="E1944" s="528">
        <v>11646</v>
      </c>
      <c r="F1944" s="528">
        <v>5050</v>
      </c>
    </row>
    <row r="1945" spans="1:6">
      <c r="A1945" s="527" t="s">
        <v>4605</v>
      </c>
      <c r="B1945" s="528">
        <v>2011</v>
      </c>
      <c r="C1945" s="528">
        <v>46562</v>
      </c>
      <c r="D1945" s="528">
        <v>50423</v>
      </c>
      <c r="E1945" s="528">
        <v>19083</v>
      </c>
      <c r="F1945" s="528">
        <v>20281</v>
      </c>
    </row>
    <row r="1946" spans="1:6">
      <c r="A1946" s="527" t="s">
        <v>4606</v>
      </c>
      <c r="B1946" s="528">
        <v>2011</v>
      </c>
      <c r="C1946" s="528">
        <v>817</v>
      </c>
      <c r="D1946" s="528">
        <v>3697</v>
      </c>
      <c r="E1946" s="528">
        <v>53</v>
      </c>
      <c r="F1946" s="528">
        <v>9550</v>
      </c>
    </row>
    <row r="1947" spans="1:6">
      <c r="A1947" s="527" t="s">
        <v>4607</v>
      </c>
      <c r="B1947" s="528">
        <v>2011</v>
      </c>
      <c r="C1947" s="528">
        <v>28290</v>
      </c>
      <c r="D1947" s="528">
        <v>15264</v>
      </c>
      <c r="E1947" s="528">
        <v>5698</v>
      </c>
      <c r="F1947" s="528">
        <v>20073</v>
      </c>
    </row>
    <row r="1948" spans="1:6">
      <c r="A1948" s="527" t="s">
        <v>4608</v>
      </c>
      <c r="B1948" s="528">
        <v>2011</v>
      </c>
      <c r="C1948" s="528">
        <v>1079</v>
      </c>
      <c r="D1948" s="528">
        <v>923</v>
      </c>
      <c r="E1948" s="528">
        <v>43542</v>
      </c>
      <c r="F1948" s="528">
        <v>6520</v>
      </c>
    </row>
    <row r="1949" spans="1:6">
      <c r="A1949" s="527" t="s">
        <v>4609</v>
      </c>
      <c r="B1949" s="528">
        <v>2011</v>
      </c>
      <c r="C1949" s="528">
        <v>20017</v>
      </c>
      <c r="D1949" s="528">
        <v>215082</v>
      </c>
      <c r="E1949" s="528">
        <v>102012</v>
      </c>
      <c r="F1949" s="528">
        <v>16630</v>
      </c>
    </row>
    <row r="1950" spans="1:6">
      <c r="A1950" s="527" t="s">
        <v>4610</v>
      </c>
      <c r="B1950" s="528">
        <v>2011</v>
      </c>
      <c r="C1950" s="528">
        <v>1071</v>
      </c>
      <c r="D1950" s="528">
        <v>35</v>
      </c>
      <c r="E1950" s="528">
        <v>15</v>
      </c>
      <c r="F1950" s="528">
        <v>12882</v>
      </c>
    </row>
    <row r="1951" spans="1:6">
      <c r="A1951" s="527" t="s">
        <v>4611</v>
      </c>
      <c r="B1951" s="528">
        <v>2011</v>
      </c>
      <c r="C1951" s="528">
        <v>8424</v>
      </c>
      <c r="D1951" s="528">
        <v>6643</v>
      </c>
      <c r="E1951" s="528">
        <v>1604</v>
      </c>
      <c r="F1951" s="528">
        <v>12072</v>
      </c>
    </row>
    <row r="1952" spans="1:6">
      <c r="A1952" s="527" t="s">
        <v>4612</v>
      </c>
      <c r="B1952" s="528">
        <v>2011</v>
      </c>
      <c r="C1952" s="528">
        <v>141</v>
      </c>
      <c r="D1952" s="528">
        <v>43</v>
      </c>
      <c r="E1952" s="528">
        <v>0</v>
      </c>
      <c r="F1952" s="528">
        <v>12678</v>
      </c>
    </row>
    <row r="1953" spans="1:6">
      <c r="A1953" s="527" t="s">
        <v>4613</v>
      </c>
      <c r="B1953" s="528">
        <v>2011</v>
      </c>
      <c r="C1953" s="528">
        <v>11893</v>
      </c>
      <c r="D1953" s="528">
        <v>10643</v>
      </c>
      <c r="E1953" s="528">
        <v>16182</v>
      </c>
      <c r="F1953" s="528">
        <v>14496</v>
      </c>
    </row>
    <row r="1954" spans="1:6">
      <c r="A1954" s="527" t="s">
        <v>4614</v>
      </c>
      <c r="B1954" s="528">
        <v>2011</v>
      </c>
      <c r="C1954" s="528">
        <v>18318</v>
      </c>
      <c r="D1954" s="528">
        <v>17748</v>
      </c>
      <c r="E1954" s="528">
        <v>41774</v>
      </c>
      <c r="F1954" s="528">
        <v>9837</v>
      </c>
    </row>
    <row r="1955" spans="1:6">
      <c r="A1955" s="527" t="s">
        <v>4615</v>
      </c>
      <c r="B1955" s="528">
        <v>2011</v>
      </c>
      <c r="C1955" s="528">
        <v>11970</v>
      </c>
      <c r="D1955" s="528">
        <v>0</v>
      </c>
      <c r="E1955" s="528">
        <v>12262</v>
      </c>
      <c r="F1955" s="528">
        <v>8281</v>
      </c>
    </row>
    <row r="1956" spans="1:6">
      <c r="A1956" s="527" t="s">
        <v>4616</v>
      </c>
      <c r="B1956" s="528">
        <v>2011</v>
      </c>
      <c r="C1956" s="528">
        <v>21207</v>
      </c>
      <c r="D1956" s="528">
        <v>10105</v>
      </c>
      <c r="E1956" s="528">
        <v>2328</v>
      </c>
      <c r="F1956" s="528">
        <v>14184</v>
      </c>
    </row>
    <row r="1957" spans="1:6">
      <c r="A1957" s="527" t="s">
        <v>4617</v>
      </c>
      <c r="B1957" s="528">
        <v>2011</v>
      </c>
      <c r="C1957" s="528">
        <v>31133</v>
      </c>
      <c r="D1957" s="528">
        <v>35211</v>
      </c>
      <c r="E1957" s="528">
        <v>18602</v>
      </c>
      <c r="F1957" s="528">
        <v>16075</v>
      </c>
    </row>
    <row r="1958" spans="1:6">
      <c r="A1958" s="527" t="s">
        <v>4618</v>
      </c>
      <c r="B1958" s="528">
        <v>2011</v>
      </c>
      <c r="C1958" s="528">
        <v>14708</v>
      </c>
      <c r="D1958" s="528">
        <v>12842</v>
      </c>
      <c r="E1958" s="528">
        <v>2430</v>
      </c>
      <c r="F1958" s="528">
        <v>20375</v>
      </c>
    </row>
    <row r="1959" spans="1:6">
      <c r="A1959" s="527" t="s">
        <v>4619</v>
      </c>
      <c r="B1959" s="528">
        <v>2011</v>
      </c>
      <c r="C1959" s="528">
        <v>7704</v>
      </c>
      <c r="D1959" s="528">
        <v>159217</v>
      </c>
      <c r="E1959" s="528">
        <v>143641</v>
      </c>
      <c r="F1959" s="528">
        <v>16460</v>
      </c>
    </row>
    <row r="1960" spans="1:6">
      <c r="A1960" s="527" t="s">
        <v>4620</v>
      </c>
      <c r="B1960" s="528">
        <v>2011</v>
      </c>
      <c r="C1960" s="528">
        <v>17671</v>
      </c>
      <c r="D1960" s="528">
        <v>18731</v>
      </c>
      <c r="E1960" s="528">
        <v>6891</v>
      </c>
      <c r="F1960" s="528">
        <v>19918</v>
      </c>
    </row>
    <row r="1961" spans="1:6">
      <c r="A1961" s="527" t="s">
        <v>4621</v>
      </c>
      <c r="B1961" s="528">
        <v>2011</v>
      </c>
      <c r="C1961" s="528">
        <v>558</v>
      </c>
      <c r="D1961" s="528">
        <v>705</v>
      </c>
      <c r="E1961" s="528">
        <v>5283</v>
      </c>
      <c r="F1961" s="528">
        <v>7550</v>
      </c>
    </row>
    <row r="1962" spans="1:6">
      <c r="A1962" s="527" t="s">
        <v>4622</v>
      </c>
      <c r="B1962" s="528">
        <v>2011</v>
      </c>
      <c r="C1962" s="528">
        <v>3708</v>
      </c>
      <c r="D1962" s="528">
        <v>850</v>
      </c>
      <c r="E1962" s="528">
        <v>3714</v>
      </c>
      <c r="F1962" s="528">
        <v>5120</v>
      </c>
    </row>
    <row r="1963" spans="1:6">
      <c r="A1963" s="527" t="s">
        <v>4623</v>
      </c>
      <c r="B1963" s="528">
        <v>2011</v>
      </c>
      <c r="C1963" s="528">
        <v>52781</v>
      </c>
      <c r="D1963" s="528">
        <v>53004</v>
      </c>
      <c r="E1963" s="528">
        <v>24815</v>
      </c>
      <c r="F1963" s="528">
        <v>16457</v>
      </c>
    </row>
    <row r="1964" spans="1:6">
      <c r="A1964" s="527" t="s">
        <v>4624</v>
      </c>
      <c r="B1964" s="528">
        <v>2011</v>
      </c>
      <c r="C1964" s="528">
        <v>55891</v>
      </c>
      <c r="D1964" s="528">
        <v>76087</v>
      </c>
      <c r="E1964" s="528">
        <v>32475</v>
      </c>
      <c r="F1964" s="528">
        <v>20895</v>
      </c>
    </row>
    <row r="1965" spans="1:6">
      <c r="A1965" s="527" t="s">
        <v>4625</v>
      </c>
      <c r="B1965" s="528">
        <v>2011</v>
      </c>
      <c r="C1965" s="528">
        <v>1896</v>
      </c>
      <c r="D1965" s="528">
        <v>388</v>
      </c>
      <c r="E1965" s="528">
        <v>28504</v>
      </c>
      <c r="F1965" s="528">
        <v>3700</v>
      </c>
    </row>
    <row r="1966" spans="1:6">
      <c r="A1966" s="527" t="s">
        <v>4626</v>
      </c>
      <c r="B1966" s="528">
        <v>2011</v>
      </c>
      <c r="C1966" s="528">
        <v>1650</v>
      </c>
      <c r="D1966" s="528">
        <v>2883</v>
      </c>
      <c r="E1966" s="528">
        <v>14011</v>
      </c>
      <c r="F1966" s="528">
        <v>11815</v>
      </c>
    </row>
    <row r="1967" spans="1:6">
      <c r="A1967" s="527" t="s">
        <v>4627</v>
      </c>
      <c r="B1967" s="528">
        <v>2011</v>
      </c>
      <c r="C1967" s="528">
        <v>71496</v>
      </c>
      <c r="D1967" s="528">
        <v>55298</v>
      </c>
      <c r="E1967" s="528">
        <v>18470</v>
      </c>
      <c r="F1967" s="528">
        <v>20225</v>
      </c>
    </row>
    <row r="1968" spans="1:6">
      <c r="A1968" s="527" t="s">
        <v>4628</v>
      </c>
      <c r="B1968" s="528">
        <v>2011</v>
      </c>
      <c r="C1968" s="528">
        <v>3278</v>
      </c>
      <c r="D1968" s="528">
        <v>3347</v>
      </c>
      <c r="E1968" s="528">
        <v>1100</v>
      </c>
      <c r="F1968" s="528">
        <v>19556</v>
      </c>
    </row>
    <row r="1969" spans="1:6">
      <c r="A1969" s="527" t="s">
        <v>4629</v>
      </c>
      <c r="B1969" s="528">
        <v>2011</v>
      </c>
      <c r="C1969" s="528">
        <v>46079</v>
      </c>
      <c r="D1969" s="528">
        <v>39983</v>
      </c>
      <c r="E1969" s="528">
        <v>6408</v>
      </c>
      <c r="F1969" s="528">
        <v>20100</v>
      </c>
    </row>
    <row r="1970" spans="1:6">
      <c r="A1970" s="527" t="s">
        <v>4630</v>
      </c>
      <c r="B1970" s="528">
        <v>2011</v>
      </c>
      <c r="C1970" s="528">
        <v>60572</v>
      </c>
      <c r="D1970" s="528">
        <v>62512</v>
      </c>
      <c r="E1970" s="528">
        <v>28670</v>
      </c>
      <c r="F1970" s="528">
        <v>21815</v>
      </c>
    </row>
    <row r="1971" spans="1:6">
      <c r="A1971" s="527" t="s">
        <v>4631</v>
      </c>
      <c r="B1971" s="528">
        <v>2011</v>
      </c>
      <c r="C1971" s="528">
        <v>30599</v>
      </c>
      <c r="D1971" s="528">
        <v>36609</v>
      </c>
      <c r="E1971" s="528">
        <v>15883</v>
      </c>
      <c r="F1971" s="528">
        <v>20353</v>
      </c>
    </row>
    <row r="1972" spans="1:6">
      <c r="A1972" s="527" t="s">
        <v>4632</v>
      </c>
      <c r="B1972" s="528">
        <v>2011</v>
      </c>
      <c r="C1972" s="528">
        <v>19570</v>
      </c>
      <c r="D1972" s="528">
        <v>6366</v>
      </c>
      <c r="E1972" s="528">
        <v>28483</v>
      </c>
      <c r="F1972" s="528">
        <v>20026</v>
      </c>
    </row>
    <row r="1973" spans="1:6">
      <c r="A1973" s="527" t="s">
        <v>4633</v>
      </c>
      <c r="B1973" s="528">
        <v>2011</v>
      </c>
      <c r="C1973" s="528">
        <v>1573</v>
      </c>
      <c r="D1973" s="528">
        <v>5199</v>
      </c>
      <c r="E1973" s="528">
        <v>26990</v>
      </c>
      <c r="F1973" s="528">
        <v>9272</v>
      </c>
    </row>
    <row r="1974" spans="1:6">
      <c r="A1974" s="527" t="s">
        <v>4634</v>
      </c>
      <c r="B1974" s="528">
        <v>2011</v>
      </c>
      <c r="C1974" s="528">
        <v>1157</v>
      </c>
      <c r="D1974" s="528">
        <v>3657</v>
      </c>
      <c r="E1974" s="528">
        <v>7275</v>
      </c>
      <c r="F1974" s="528">
        <v>7008</v>
      </c>
    </row>
    <row r="1975" spans="1:6">
      <c r="A1975" s="527" t="s">
        <v>4635</v>
      </c>
      <c r="B1975" s="528">
        <v>2011</v>
      </c>
      <c r="C1975" s="528">
        <v>668</v>
      </c>
      <c r="D1975" s="528">
        <v>1578</v>
      </c>
      <c r="E1975" s="528">
        <v>225</v>
      </c>
      <c r="F1975" s="528">
        <v>20930</v>
      </c>
    </row>
    <row r="1976" spans="1:6">
      <c r="A1976" s="527" t="s">
        <v>4636</v>
      </c>
      <c r="B1976" s="528">
        <v>2011</v>
      </c>
      <c r="C1976" s="528">
        <v>1425</v>
      </c>
      <c r="D1976" s="528">
        <v>5288</v>
      </c>
      <c r="E1976" s="528">
        <v>3910</v>
      </c>
      <c r="F1976" s="528">
        <v>11139</v>
      </c>
    </row>
    <row r="1977" spans="1:6">
      <c r="A1977" s="527" t="s">
        <v>4637</v>
      </c>
      <c r="B1977" s="528">
        <v>2011</v>
      </c>
      <c r="C1977" s="528">
        <v>2932</v>
      </c>
      <c r="D1977" s="528">
        <v>166</v>
      </c>
      <c r="E1977" s="528">
        <v>11140</v>
      </c>
      <c r="F1977" s="528">
        <v>4874</v>
      </c>
    </row>
    <row r="1978" spans="1:6">
      <c r="A1978" s="527" t="s">
        <v>4638</v>
      </c>
      <c r="B1978" s="528">
        <v>2011</v>
      </c>
      <c r="C1978" s="528">
        <v>51835</v>
      </c>
      <c r="D1978" s="528">
        <v>62066</v>
      </c>
      <c r="E1978" s="528">
        <v>5176</v>
      </c>
      <c r="F1978" s="528">
        <v>20545</v>
      </c>
    </row>
    <row r="1979" spans="1:6">
      <c r="A1979" s="527" t="s">
        <v>4639</v>
      </c>
      <c r="B1979" s="528">
        <v>2011</v>
      </c>
      <c r="C1979" s="528">
        <v>0</v>
      </c>
      <c r="D1979" s="528">
        <v>10117</v>
      </c>
      <c r="E1979" s="528">
        <v>0</v>
      </c>
      <c r="F1979" s="528">
        <v>1765</v>
      </c>
    </row>
    <row r="1980" spans="1:6">
      <c r="A1980" s="527" t="s">
        <v>4640</v>
      </c>
      <c r="B1980" s="528">
        <v>2011</v>
      </c>
      <c r="C1980" s="528">
        <v>53733</v>
      </c>
      <c r="D1980" s="528">
        <v>29601</v>
      </c>
      <c r="E1980" s="528">
        <v>10194</v>
      </c>
      <c r="F1980" s="528">
        <v>19865</v>
      </c>
    </row>
    <row r="1981" spans="1:6">
      <c r="A1981" s="527" t="s">
        <v>4641</v>
      </c>
      <c r="B1981" s="528">
        <v>2011</v>
      </c>
      <c r="C1981" s="528">
        <v>8252</v>
      </c>
      <c r="D1981" s="528">
        <v>1308</v>
      </c>
      <c r="E1981" s="528">
        <v>8837</v>
      </c>
      <c r="F1981" s="528">
        <v>14000</v>
      </c>
    </row>
    <row r="1982" spans="1:6">
      <c r="A1982" s="527" t="s">
        <v>4642</v>
      </c>
      <c r="B1982" s="528">
        <v>2011</v>
      </c>
      <c r="C1982" s="528">
        <v>2421</v>
      </c>
      <c r="D1982" s="528">
        <v>0</v>
      </c>
      <c r="E1982" s="528">
        <v>719</v>
      </c>
      <c r="F1982" s="528">
        <v>3290</v>
      </c>
    </row>
    <row r="1983" spans="1:6">
      <c r="A1983" s="527" t="s">
        <v>4643</v>
      </c>
      <c r="B1983" s="528">
        <v>2011</v>
      </c>
      <c r="C1983" s="528">
        <v>6082</v>
      </c>
      <c r="D1983" s="528">
        <v>13305</v>
      </c>
      <c r="E1983" s="528">
        <v>2424</v>
      </c>
      <c r="F1983" s="528">
        <v>12678</v>
      </c>
    </row>
    <row r="1984" spans="1:6">
      <c r="A1984" s="527" t="s">
        <v>4644</v>
      </c>
      <c r="B1984" s="528">
        <v>2011</v>
      </c>
      <c r="C1984" s="528">
        <v>67074</v>
      </c>
      <c r="D1984" s="528">
        <v>40245</v>
      </c>
      <c r="E1984" s="528">
        <v>30828</v>
      </c>
      <c r="F1984" s="528">
        <v>20750</v>
      </c>
    </row>
    <row r="1985" spans="1:6">
      <c r="A1985" s="527" t="s">
        <v>4645</v>
      </c>
      <c r="B1985" s="528">
        <v>2011</v>
      </c>
      <c r="C1985" s="528">
        <v>17553</v>
      </c>
      <c r="D1985" s="528">
        <v>13772</v>
      </c>
      <c r="E1985" s="528">
        <v>5004</v>
      </c>
      <c r="F1985" s="528">
        <v>17279</v>
      </c>
    </row>
    <row r="1986" spans="1:6">
      <c r="A1986" s="527" t="s">
        <v>4646</v>
      </c>
      <c r="B1986" s="528">
        <v>2011</v>
      </c>
      <c r="C1986" s="528">
        <v>3729</v>
      </c>
      <c r="D1986" s="528">
        <v>0</v>
      </c>
      <c r="E1986" s="528">
        <v>35903</v>
      </c>
      <c r="F1986" s="528">
        <v>5238</v>
      </c>
    </row>
    <row r="1987" spans="1:6">
      <c r="A1987" s="527" t="s">
        <v>4647</v>
      </c>
      <c r="B1987" s="528">
        <v>2011</v>
      </c>
      <c r="C1987" s="528">
        <v>61335</v>
      </c>
      <c r="D1987" s="528">
        <v>93951</v>
      </c>
      <c r="E1987" s="528">
        <v>4950</v>
      </c>
      <c r="F1987" s="528">
        <v>14937</v>
      </c>
    </row>
    <row r="1988" spans="1:6">
      <c r="A1988" s="527" t="s">
        <v>4648</v>
      </c>
      <c r="B1988" s="528">
        <v>2011</v>
      </c>
      <c r="C1988" s="528">
        <v>51674</v>
      </c>
      <c r="D1988" s="528">
        <v>28074</v>
      </c>
      <c r="E1988" s="528">
        <v>661892</v>
      </c>
      <c r="F1988" s="528">
        <v>11800</v>
      </c>
    </row>
    <row r="1989" spans="1:6">
      <c r="A1989" s="527" t="s">
        <v>4649</v>
      </c>
      <c r="B1989" s="528">
        <v>2011</v>
      </c>
      <c r="C1989" s="528">
        <v>5529</v>
      </c>
      <c r="D1989" s="528">
        <v>0</v>
      </c>
      <c r="E1989" s="528">
        <v>1784</v>
      </c>
      <c r="F1989" s="528">
        <v>0</v>
      </c>
    </row>
    <row r="1990" spans="1:6">
      <c r="A1990" s="527" t="s">
        <v>4650</v>
      </c>
      <c r="B1990" s="528">
        <v>2011</v>
      </c>
      <c r="C1990" s="528">
        <v>54841</v>
      </c>
      <c r="D1990" s="528">
        <v>19262</v>
      </c>
      <c r="E1990" s="528">
        <v>94689</v>
      </c>
      <c r="F1990" s="528">
        <v>19990</v>
      </c>
    </row>
    <row r="1991" spans="1:6">
      <c r="A1991" s="527" t="s">
        <v>4651</v>
      </c>
      <c r="B1991" s="528">
        <v>2011</v>
      </c>
      <c r="C1991" s="528">
        <v>34617</v>
      </c>
      <c r="D1991" s="528">
        <v>14054</v>
      </c>
      <c r="E1991" s="528">
        <v>47514</v>
      </c>
      <c r="F1991" s="528">
        <v>15197</v>
      </c>
    </row>
    <row r="1992" spans="1:6">
      <c r="A1992" s="527" t="s">
        <v>4652</v>
      </c>
      <c r="B1992" s="528">
        <v>2011</v>
      </c>
      <c r="C1992" s="528">
        <v>9</v>
      </c>
      <c r="D1992" s="528">
        <v>0</v>
      </c>
      <c r="E1992" s="528">
        <v>200</v>
      </c>
      <c r="F1992" s="528">
        <v>4650</v>
      </c>
    </row>
    <row r="1993" spans="1:6">
      <c r="A1993" s="527" t="s">
        <v>4653</v>
      </c>
      <c r="B1993" s="528">
        <v>2011</v>
      </c>
      <c r="C1993" s="528">
        <v>9606</v>
      </c>
      <c r="D1993" s="528">
        <v>14235</v>
      </c>
      <c r="E1993" s="528">
        <v>241082</v>
      </c>
      <c r="F1993" s="528">
        <v>9320</v>
      </c>
    </row>
    <row r="1994" spans="1:6">
      <c r="A1994" s="527" t="s">
        <v>4654</v>
      </c>
      <c r="B1994" s="528">
        <v>2011</v>
      </c>
      <c r="C1994" s="528">
        <v>8575</v>
      </c>
      <c r="D1994" s="528">
        <v>0</v>
      </c>
      <c r="E1994" s="528">
        <v>11882</v>
      </c>
      <c r="F1994" s="528">
        <v>9370</v>
      </c>
    </row>
    <row r="1995" spans="1:6">
      <c r="A1995" s="527" t="s">
        <v>4655</v>
      </c>
      <c r="B1995" s="528">
        <v>2011</v>
      </c>
      <c r="C1995" s="528">
        <v>70381</v>
      </c>
      <c r="D1995" s="528">
        <v>64266</v>
      </c>
      <c r="E1995" s="528">
        <v>14015</v>
      </c>
      <c r="F1995" s="528">
        <v>21705</v>
      </c>
    </row>
    <row r="1996" spans="1:6">
      <c r="A1996" s="527" t="s">
        <v>4656</v>
      </c>
      <c r="B1996" s="528">
        <v>2011</v>
      </c>
      <c r="C1996" s="528">
        <v>679</v>
      </c>
      <c r="D1996" s="528">
        <v>0</v>
      </c>
      <c r="E1996" s="528">
        <v>14867</v>
      </c>
      <c r="F1996" s="528">
        <v>4482</v>
      </c>
    </row>
    <row r="1997" spans="1:6">
      <c r="A1997" s="527" t="s">
        <v>4657</v>
      </c>
      <c r="B1997" s="528">
        <v>2011</v>
      </c>
      <c r="C1997" s="528">
        <v>1204</v>
      </c>
      <c r="D1997" s="528">
        <v>788</v>
      </c>
      <c r="E1997" s="528">
        <v>12357</v>
      </c>
      <c r="F1997" s="528">
        <v>10320</v>
      </c>
    </row>
    <row r="1998" spans="1:6">
      <c r="A1998" s="527" t="s">
        <v>4658</v>
      </c>
      <c r="B1998" s="528">
        <v>2011</v>
      </c>
      <c r="C1998" s="528">
        <v>0</v>
      </c>
      <c r="D1998" s="528">
        <v>0</v>
      </c>
      <c r="E1998" s="528">
        <v>19456</v>
      </c>
      <c r="F1998" s="529"/>
    </row>
    <row r="1999" spans="1:6">
      <c r="A1999" s="527" t="s">
        <v>4659</v>
      </c>
      <c r="B1999" s="528">
        <v>2011</v>
      </c>
      <c r="C1999" s="528">
        <v>24732</v>
      </c>
      <c r="D1999" s="528">
        <v>24638</v>
      </c>
      <c r="E1999" s="528">
        <v>507802</v>
      </c>
      <c r="F1999" s="528">
        <v>8560</v>
      </c>
    </row>
    <row r="2000" spans="1:6">
      <c r="A2000" s="527" t="s">
        <v>4660</v>
      </c>
      <c r="B2000" s="528">
        <v>2011</v>
      </c>
      <c r="C2000" s="528">
        <v>23067</v>
      </c>
      <c r="D2000" s="528">
        <v>18948</v>
      </c>
      <c r="E2000" s="528">
        <v>34423</v>
      </c>
      <c r="F2000" s="528">
        <v>19426</v>
      </c>
    </row>
    <row r="2001" spans="1:6">
      <c r="A2001" s="527" t="s">
        <v>4661</v>
      </c>
      <c r="B2001" s="528">
        <v>2011</v>
      </c>
      <c r="C2001" s="528">
        <v>26248</v>
      </c>
      <c r="D2001" s="528">
        <v>370287</v>
      </c>
      <c r="E2001" s="528">
        <v>126706</v>
      </c>
      <c r="F2001" s="528">
        <v>16493</v>
      </c>
    </row>
    <row r="2002" spans="1:6">
      <c r="A2002" s="527" t="s">
        <v>4662</v>
      </c>
      <c r="B2002" s="528">
        <v>2011</v>
      </c>
      <c r="C2002" s="528">
        <v>0</v>
      </c>
      <c r="D2002" s="528">
        <v>9777</v>
      </c>
      <c r="E2002" s="528">
        <v>0</v>
      </c>
      <c r="F2002" s="528">
        <v>1765</v>
      </c>
    </row>
    <row r="2003" spans="1:6">
      <c r="A2003" s="527" t="s">
        <v>4663</v>
      </c>
      <c r="B2003" s="528">
        <v>2011</v>
      </c>
      <c r="C2003" s="528">
        <v>67924</v>
      </c>
      <c r="D2003" s="528">
        <v>32934</v>
      </c>
      <c r="E2003" s="528">
        <v>22645</v>
      </c>
      <c r="F2003" s="528">
        <v>20075</v>
      </c>
    </row>
    <row r="2004" spans="1:6">
      <c r="A2004" s="527" t="s">
        <v>4664</v>
      </c>
      <c r="B2004" s="528">
        <v>2011</v>
      </c>
      <c r="C2004" s="528">
        <v>25736</v>
      </c>
      <c r="D2004" s="528">
        <v>18575</v>
      </c>
      <c r="E2004" s="528">
        <v>37528</v>
      </c>
      <c r="F2004" s="528">
        <v>17772</v>
      </c>
    </row>
    <row r="2005" spans="1:6">
      <c r="A2005" s="527" t="s">
        <v>4665</v>
      </c>
      <c r="B2005" s="528">
        <v>2011</v>
      </c>
      <c r="C2005" s="528">
        <v>6746</v>
      </c>
      <c r="D2005" s="528">
        <v>3425</v>
      </c>
      <c r="E2005" s="528">
        <v>82</v>
      </c>
      <c r="F2005" s="528">
        <v>14115</v>
      </c>
    </row>
    <row r="2006" spans="1:6">
      <c r="A2006" s="527" t="s">
        <v>4666</v>
      </c>
      <c r="B2006" s="528">
        <v>2011</v>
      </c>
      <c r="C2006" s="528">
        <v>42785</v>
      </c>
      <c r="D2006" s="528">
        <v>25672</v>
      </c>
      <c r="E2006" s="528">
        <v>5975</v>
      </c>
      <c r="F2006" s="528">
        <v>15211</v>
      </c>
    </row>
    <row r="2007" spans="1:6">
      <c r="A2007" s="527" t="s">
        <v>4667</v>
      </c>
      <c r="B2007" s="528">
        <v>2011</v>
      </c>
      <c r="C2007" s="528">
        <v>36339</v>
      </c>
      <c r="D2007" s="528">
        <v>31896</v>
      </c>
      <c r="E2007" s="528">
        <v>24034</v>
      </c>
      <c r="F2007" s="528">
        <v>20119</v>
      </c>
    </row>
    <row r="2008" spans="1:6">
      <c r="A2008" s="527" t="s">
        <v>4668</v>
      </c>
      <c r="B2008" s="528">
        <v>2011</v>
      </c>
      <c r="C2008" s="528">
        <v>17781</v>
      </c>
      <c r="D2008" s="528">
        <v>7532</v>
      </c>
      <c r="E2008" s="528">
        <v>5072</v>
      </c>
      <c r="F2008" s="528">
        <v>14745</v>
      </c>
    </row>
    <row r="2009" spans="1:6">
      <c r="A2009" s="527" t="s">
        <v>4669</v>
      </c>
      <c r="B2009" s="528">
        <v>2011</v>
      </c>
      <c r="C2009" s="528">
        <v>4108</v>
      </c>
      <c r="D2009" s="528">
        <v>11772</v>
      </c>
      <c r="E2009" s="528">
        <v>1132</v>
      </c>
      <c r="F2009" s="528">
        <v>15112</v>
      </c>
    </row>
    <row r="2010" spans="1:6">
      <c r="A2010" s="527" t="s">
        <v>4670</v>
      </c>
      <c r="B2010" s="528">
        <v>2011</v>
      </c>
      <c r="C2010" s="528">
        <v>709</v>
      </c>
      <c r="D2010" s="528">
        <v>3997</v>
      </c>
      <c r="E2010" s="528">
        <v>30338</v>
      </c>
      <c r="F2010" s="528">
        <v>6220</v>
      </c>
    </row>
    <row r="2011" spans="1:6">
      <c r="A2011" s="527" t="s">
        <v>4671</v>
      </c>
      <c r="B2011" s="528">
        <v>2011</v>
      </c>
      <c r="C2011" s="528">
        <v>5089</v>
      </c>
      <c r="D2011" s="528">
        <v>4308</v>
      </c>
      <c r="E2011" s="528">
        <v>25851</v>
      </c>
      <c r="F2011" s="528">
        <v>7900</v>
      </c>
    </row>
    <row r="2012" spans="1:6">
      <c r="A2012" s="527" t="s">
        <v>4672</v>
      </c>
      <c r="B2012" s="528">
        <v>2011</v>
      </c>
      <c r="C2012" s="528">
        <v>10807</v>
      </c>
      <c r="D2012" s="528">
        <v>6755</v>
      </c>
      <c r="E2012" s="528">
        <v>18547</v>
      </c>
      <c r="F2012" s="528">
        <v>18954</v>
      </c>
    </row>
    <row r="2013" spans="1:6">
      <c r="A2013" s="527" t="s">
        <v>4673</v>
      </c>
      <c r="B2013" s="528">
        <v>2011</v>
      </c>
      <c r="C2013" s="528">
        <v>51372</v>
      </c>
      <c r="D2013" s="528">
        <v>31362</v>
      </c>
      <c r="E2013" s="528">
        <v>6336</v>
      </c>
      <c r="F2013" s="528">
        <v>16730</v>
      </c>
    </row>
    <row r="2014" spans="1:6">
      <c r="A2014" s="527" t="s">
        <v>4674</v>
      </c>
      <c r="B2014" s="528">
        <v>2011</v>
      </c>
      <c r="C2014" s="528">
        <v>31230</v>
      </c>
      <c r="D2014" s="528">
        <v>31170</v>
      </c>
      <c r="E2014" s="528">
        <v>5700</v>
      </c>
      <c r="F2014" s="528">
        <v>20420</v>
      </c>
    </row>
    <row r="2015" spans="1:6">
      <c r="A2015" s="527" t="s">
        <v>4675</v>
      </c>
      <c r="B2015" s="528">
        <v>2011</v>
      </c>
      <c r="C2015" s="528">
        <v>20628</v>
      </c>
      <c r="D2015" s="528">
        <v>16204</v>
      </c>
      <c r="E2015" s="528">
        <v>1114</v>
      </c>
      <c r="F2015" s="528">
        <v>17909</v>
      </c>
    </row>
    <row r="2016" spans="1:6">
      <c r="A2016" s="527" t="s">
        <v>4676</v>
      </c>
      <c r="B2016" s="528">
        <v>2011</v>
      </c>
      <c r="C2016" s="528">
        <v>708</v>
      </c>
      <c r="D2016" s="528">
        <v>0</v>
      </c>
      <c r="E2016" s="528">
        <v>25944</v>
      </c>
      <c r="F2016" s="528">
        <v>6585</v>
      </c>
    </row>
    <row r="2017" spans="1:6">
      <c r="A2017" s="527" t="s">
        <v>4677</v>
      </c>
      <c r="B2017" s="528">
        <v>2011</v>
      </c>
      <c r="C2017" s="528">
        <v>858</v>
      </c>
      <c r="D2017" s="528">
        <v>2289</v>
      </c>
      <c r="E2017" s="528">
        <v>4153</v>
      </c>
      <c r="F2017" s="528">
        <v>6760</v>
      </c>
    </row>
    <row r="2018" spans="1:6">
      <c r="A2018" s="527" t="s">
        <v>4678</v>
      </c>
      <c r="B2018" s="528">
        <v>2011</v>
      </c>
      <c r="C2018" s="528">
        <v>124</v>
      </c>
      <c r="D2018" s="528">
        <v>0</v>
      </c>
      <c r="E2018" s="528">
        <v>153</v>
      </c>
      <c r="F2018" s="528">
        <v>6020</v>
      </c>
    </row>
    <row r="2019" spans="1:6">
      <c r="A2019" s="527" t="s">
        <v>4679</v>
      </c>
      <c r="B2019" s="528">
        <v>2011</v>
      </c>
      <c r="C2019" s="528">
        <v>85024</v>
      </c>
      <c r="D2019" s="528">
        <v>33741</v>
      </c>
      <c r="E2019" s="528">
        <v>40837</v>
      </c>
      <c r="F2019" s="528">
        <v>20380</v>
      </c>
    </row>
    <row r="2020" spans="1:6">
      <c r="A2020" s="527" t="s">
        <v>4680</v>
      </c>
      <c r="B2020" s="528">
        <v>2011</v>
      </c>
      <c r="C2020" s="528">
        <v>1941</v>
      </c>
      <c r="D2020" s="528">
        <v>0</v>
      </c>
      <c r="E2020" s="528">
        <v>11806</v>
      </c>
      <c r="F2020" s="528">
        <v>8130</v>
      </c>
    </row>
    <row r="2021" spans="1:6">
      <c r="A2021" s="527" t="s">
        <v>4681</v>
      </c>
      <c r="B2021" s="528">
        <v>2011</v>
      </c>
      <c r="C2021" s="528">
        <v>843</v>
      </c>
      <c r="D2021" s="528">
        <v>602</v>
      </c>
      <c r="E2021" s="528">
        <v>160520</v>
      </c>
      <c r="F2021" s="528">
        <v>7279</v>
      </c>
    </row>
    <row r="2022" spans="1:6">
      <c r="A2022" s="527" t="s">
        <v>4682</v>
      </c>
      <c r="B2022" s="528">
        <v>2011</v>
      </c>
      <c r="C2022" s="528">
        <v>31198</v>
      </c>
      <c r="D2022" s="528">
        <v>0</v>
      </c>
      <c r="E2022" s="528">
        <v>266651</v>
      </c>
      <c r="F2022" s="528">
        <v>7123</v>
      </c>
    </row>
    <row r="2023" spans="1:6">
      <c r="A2023" s="527" t="s">
        <v>4683</v>
      </c>
      <c r="B2023" s="528">
        <v>2011</v>
      </c>
      <c r="C2023" s="528">
        <v>37966</v>
      </c>
      <c r="D2023" s="528">
        <v>51041</v>
      </c>
      <c r="E2023" s="528">
        <v>7533</v>
      </c>
      <c r="F2023" s="528">
        <v>19239</v>
      </c>
    </row>
    <row r="2024" spans="1:6">
      <c r="A2024" s="527" t="s">
        <v>4684</v>
      </c>
      <c r="B2024" s="528">
        <v>2011</v>
      </c>
      <c r="C2024" s="528">
        <v>81474</v>
      </c>
      <c r="D2024" s="528">
        <v>162045</v>
      </c>
      <c r="E2024" s="528">
        <v>30345</v>
      </c>
      <c r="F2024" s="528">
        <v>20130</v>
      </c>
    </row>
    <row r="2025" spans="1:6">
      <c r="A2025" s="527" t="s">
        <v>4685</v>
      </c>
      <c r="B2025" s="528">
        <v>2011</v>
      </c>
      <c r="C2025" s="528">
        <v>4033</v>
      </c>
      <c r="D2025" s="528">
        <v>7422</v>
      </c>
      <c r="E2025" s="528">
        <v>215</v>
      </c>
      <c r="F2025" s="528">
        <v>12780</v>
      </c>
    </row>
    <row r="2026" spans="1:6">
      <c r="A2026" s="527" t="s">
        <v>4686</v>
      </c>
      <c r="B2026" s="528">
        <v>2011</v>
      </c>
      <c r="C2026" s="528">
        <v>1172</v>
      </c>
      <c r="D2026" s="528">
        <v>15773</v>
      </c>
      <c r="E2026" s="528">
        <v>4844</v>
      </c>
      <c r="F2026" s="528">
        <v>8050</v>
      </c>
    </row>
    <row r="2027" spans="1:6">
      <c r="A2027" s="527" t="s">
        <v>4687</v>
      </c>
      <c r="B2027" s="528">
        <v>2011</v>
      </c>
      <c r="C2027" s="528">
        <v>0</v>
      </c>
      <c r="D2027" s="528">
        <v>1931</v>
      </c>
      <c r="E2027" s="528">
        <v>1</v>
      </c>
      <c r="F2027" s="528">
        <v>14802</v>
      </c>
    </row>
    <row r="2028" spans="1:6">
      <c r="A2028" s="527" t="s">
        <v>4688</v>
      </c>
      <c r="B2028" s="528">
        <v>2011</v>
      </c>
      <c r="C2028" s="528">
        <v>45471</v>
      </c>
      <c r="D2028" s="528">
        <v>20667</v>
      </c>
      <c r="E2028" s="528">
        <v>19648</v>
      </c>
      <c r="F2028" s="528">
        <v>16900</v>
      </c>
    </row>
    <row r="2029" spans="1:6">
      <c r="A2029" s="527" t="s">
        <v>4689</v>
      </c>
      <c r="B2029" s="528">
        <v>2011</v>
      </c>
      <c r="C2029" s="528">
        <v>32842</v>
      </c>
      <c r="D2029" s="528">
        <v>29837</v>
      </c>
      <c r="E2029" s="528">
        <v>40076</v>
      </c>
      <c r="F2029" s="528">
        <v>19215</v>
      </c>
    </row>
    <row r="2030" spans="1:6">
      <c r="A2030" s="527" t="s">
        <v>4690</v>
      </c>
      <c r="B2030" s="528">
        <v>2011</v>
      </c>
      <c r="C2030" s="528">
        <v>6859</v>
      </c>
      <c r="D2030" s="528">
        <v>1017</v>
      </c>
      <c r="E2030" s="528">
        <v>18457</v>
      </c>
      <c r="F2030" s="528">
        <v>11137</v>
      </c>
    </row>
    <row r="2031" spans="1:6">
      <c r="A2031" s="527" t="s">
        <v>4691</v>
      </c>
      <c r="B2031" s="528">
        <v>2011</v>
      </c>
      <c r="C2031" s="528">
        <v>940</v>
      </c>
      <c r="D2031" s="528">
        <v>2409</v>
      </c>
      <c r="E2031" s="528">
        <v>2213</v>
      </c>
      <c r="F2031" s="528">
        <v>5983</v>
      </c>
    </row>
    <row r="2032" spans="1:6">
      <c r="A2032" s="527" t="s">
        <v>4692</v>
      </c>
      <c r="B2032" s="528">
        <v>2011</v>
      </c>
      <c r="C2032" s="528">
        <v>2268</v>
      </c>
      <c r="D2032" s="528">
        <v>2644</v>
      </c>
      <c r="E2032" s="528">
        <v>8357</v>
      </c>
      <c r="F2032" s="528">
        <v>12326</v>
      </c>
    </row>
    <row r="2033" spans="1:6">
      <c r="A2033" s="527" t="s">
        <v>4693</v>
      </c>
      <c r="B2033" s="528">
        <v>2011</v>
      </c>
      <c r="C2033" s="528">
        <v>162</v>
      </c>
      <c r="D2033" s="528">
        <v>0</v>
      </c>
      <c r="E2033" s="528">
        <v>162</v>
      </c>
      <c r="F2033" s="528">
        <v>10738</v>
      </c>
    </row>
    <row r="2034" spans="1:6">
      <c r="A2034" s="527" t="s">
        <v>4694</v>
      </c>
      <c r="B2034" s="528">
        <v>2011</v>
      </c>
      <c r="C2034" s="528">
        <v>20566</v>
      </c>
      <c r="D2034" s="528">
        <v>9450</v>
      </c>
      <c r="E2034" s="528">
        <v>26413</v>
      </c>
      <c r="F2034" s="528">
        <v>22864</v>
      </c>
    </row>
    <row r="2035" spans="1:6">
      <c r="A2035" s="527" t="s">
        <v>4695</v>
      </c>
      <c r="B2035" s="528">
        <v>2011</v>
      </c>
      <c r="C2035" s="528">
        <v>70914</v>
      </c>
      <c r="D2035" s="528">
        <v>92613</v>
      </c>
      <c r="E2035" s="528">
        <v>12040</v>
      </c>
      <c r="F2035" s="528">
        <v>15200</v>
      </c>
    </row>
    <row r="2036" spans="1:6">
      <c r="A2036" s="527" t="s">
        <v>4696</v>
      </c>
      <c r="B2036" s="528">
        <v>2011</v>
      </c>
      <c r="C2036" s="528">
        <v>16996</v>
      </c>
      <c r="D2036" s="528">
        <v>6841</v>
      </c>
      <c r="E2036" s="528">
        <v>2979</v>
      </c>
      <c r="F2036" s="528">
        <v>15089</v>
      </c>
    </row>
    <row r="2037" spans="1:6">
      <c r="A2037" s="527" t="s">
        <v>4697</v>
      </c>
      <c r="B2037" s="528">
        <v>2011</v>
      </c>
      <c r="C2037" s="528">
        <v>323</v>
      </c>
      <c r="D2037" s="528">
        <v>742</v>
      </c>
      <c r="E2037" s="528">
        <v>1918</v>
      </c>
      <c r="F2037" s="528">
        <v>17350</v>
      </c>
    </row>
    <row r="2038" spans="1:6">
      <c r="A2038" s="527" t="s">
        <v>4698</v>
      </c>
      <c r="B2038" s="528">
        <v>2011</v>
      </c>
      <c r="C2038" s="528">
        <v>19764</v>
      </c>
      <c r="D2038" s="528">
        <v>35357</v>
      </c>
      <c r="E2038" s="528">
        <v>14972</v>
      </c>
      <c r="F2038" s="528">
        <v>19114</v>
      </c>
    </row>
    <row r="2039" spans="1:6">
      <c r="A2039" s="527" t="s">
        <v>4699</v>
      </c>
      <c r="B2039" s="528">
        <v>2011</v>
      </c>
      <c r="C2039" s="528">
        <v>35910</v>
      </c>
      <c r="D2039" s="528">
        <v>27261</v>
      </c>
      <c r="E2039" s="528">
        <v>3055</v>
      </c>
      <c r="F2039" s="528">
        <v>13952</v>
      </c>
    </row>
    <row r="2040" spans="1:6">
      <c r="A2040" s="527" t="s">
        <v>4700</v>
      </c>
      <c r="B2040" s="528">
        <v>2011</v>
      </c>
      <c r="C2040" s="528">
        <v>7246</v>
      </c>
      <c r="D2040" s="528">
        <v>11515</v>
      </c>
      <c r="E2040" s="528">
        <v>1658</v>
      </c>
      <c r="F2040" s="528">
        <v>14022</v>
      </c>
    </row>
    <row r="2041" spans="1:6">
      <c r="A2041" s="527" t="s">
        <v>4701</v>
      </c>
      <c r="B2041" s="528">
        <v>2011</v>
      </c>
      <c r="C2041" s="528">
        <v>0</v>
      </c>
      <c r="D2041" s="528">
        <v>2631</v>
      </c>
      <c r="E2041" s="528">
        <v>0</v>
      </c>
      <c r="F2041" s="528">
        <v>1600</v>
      </c>
    </row>
    <row r="2042" spans="1:6">
      <c r="A2042" s="527" t="s">
        <v>4702</v>
      </c>
      <c r="B2042" s="528">
        <v>2011</v>
      </c>
      <c r="C2042" s="528">
        <v>7694</v>
      </c>
      <c r="D2042" s="528">
        <v>0</v>
      </c>
      <c r="E2042" s="528">
        <v>356681</v>
      </c>
      <c r="F2042" s="528">
        <v>7298</v>
      </c>
    </row>
    <row r="2043" spans="1:6">
      <c r="A2043" s="527" t="s">
        <v>4703</v>
      </c>
      <c r="B2043" s="528">
        <v>2011</v>
      </c>
      <c r="C2043" s="528">
        <v>936</v>
      </c>
      <c r="D2043" s="528">
        <v>0</v>
      </c>
      <c r="E2043" s="528">
        <v>19885</v>
      </c>
      <c r="F2043" s="528">
        <v>4680</v>
      </c>
    </row>
    <row r="2044" spans="1:6">
      <c r="A2044" s="527" t="s">
        <v>4704</v>
      </c>
      <c r="B2044" s="528">
        <v>2011</v>
      </c>
      <c r="C2044" s="528">
        <v>106</v>
      </c>
      <c r="D2044" s="528">
        <v>0</v>
      </c>
      <c r="E2044" s="528">
        <v>1326</v>
      </c>
      <c r="F2044" s="528">
        <v>5218</v>
      </c>
    </row>
    <row r="2045" spans="1:6">
      <c r="A2045" s="527" t="s">
        <v>4705</v>
      </c>
      <c r="B2045" s="528">
        <v>2011</v>
      </c>
      <c r="C2045" s="528">
        <v>32574</v>
      </c>
      <c r="D2045" s="528">
        <v>26019</v>
      </c>
      <c r="E2045" s="528">
        <v>10864</v>
      </c>
      <c r="F2045" s="528">
        <v>14866</v>
      </c>
    </row>
    <row r="2046" spans="1:6">
      <c r="A2046" s="527" t="s">
        <v>4706</v>
      </c>
      <c r="B2046" s="528">
        <v>2011</v>
      </c>
      <c r="C2046" s="528">
        <v>54516</v>
      </c>
      <c r="D2046" s="528">
        <v>38967</v>
      </c>
      <c r="E2046" s="528">
        <v>56946</v>
      </c>
      <c r="F2046" s="528">
        <v>18520</v>
      </c>
    </row>
    <row r="2047" spans="1:6">
      <c r="A2047" s="527" t="s">
        <v>4707</v>
      </c>
      <c r="B2047" s="528">
        <v>2011</v>
      </c>
      <c r="C2047" s="528">
        <v>20281</v>
      </c>
      <c r="D2047" s="528">
        <v>18671</v>
      </c>
      <c r="E2047" s="528">
        <v>9187</v>
      </c>
      <c r="F2047" s="528">
        <v>16409</v>
      </c>
    </row>
    <row r="2048" spans="1:6">
      <c r="A2048" s="527" t="s">
        <v>4708</v>
      </c>
      <c r="B2048" s="528">
        <v>2011</v>
      </c>
      <c r="C2048" s="528">
        <v>8168</v>
      </c>
      <c r="D2048" s="528">
        <v>2086</v>
      </c>
      <c r="E2048" s="528">
        <v>21080</v>
      </c>
      <c r="F2048" s="528">
        <v>9127</v>
      </c>
    </row>
    <row r="2049" spans="1:6">
      <c r="A2049" s="527" t="s">
        <v>4709</v>
      </c>
      <c r="B2049" s="528">
        <v>2011</v>
      </c>
      <c r="C2049" s="528">
        <v>21252</v>
      </c>
      <c r="D2049" s="528">
        <v>35055</v>
      </c>
      <c r="E2049" s="528">
        <v>54879</v>
      </c>
      <c r="F2049" s="528">
        <v>17822</v>
      </c>
    </row>
    <row r="2050" spans="1:6">
      <c r="A2050" s="527" t="s">
        <v>4710</v>
      </c>
      <c r="B2050" s="528">
        <v>2011</v>
      </c>
      <c r="C2050" s="528">
        <v>211</v>
      </c>
      <c r="D2050" s="528">
        <v>547</v>
      </c>
      <c r="E2050" s="528">
        <v>362</v>
      </c>
      <c r="F2050" s="528">
        <v>13075</v>
      </c>
    </row>
    <row r="2051" spans="1:6">
      <c r="A2051" s="527" t="s">
        <v>4711</v>
      </c>
      <c r="B2051" s="528">
        <v>2011</v>
      </c>
      <c r="C2051" s="528">
        <v>6929</v>
      </c>
      <c r="D2051" s="528">
        <v>16869</v>
      </c>
      <c r="E2051" s="528">
        <v>438</v>
      </c>
      <c r="F2051" s="528">
        <v>13185</v>
      </c>
    </row>
    <row r="2052" spans="1:6">
      <c r="A2052" s="527" t="s">
        <v>4712</v>
      </c>
      <c r="B2052" s="528">
        <v>2011</v>
      </c>
      <c r="C2052" s="528">
        <v>7966</v>
      </c>
      <c r="D2052" s="528">
        <v>1866</v>
      </c>
      <c r="E2052" s="528">
        <v>20773</v>
      </c>
      <c r="F2052" s="528">
        <v>20590</v>
      </c>
    </row>
    <row r="2053" spans="1:6">
      <c r="A2053" s="527" t="s">
        <v>4713</v>
      </c>
      <c r="B2053" s="528">
        <v>2011</v>
      </c>
      <c r="C2053" s="528">
        <v>25835</v>
      </c>
      <c r="D2053" s="528">
        <v>10800</v>
      </c>
      <c r="E2053" s="528">
        <v>9281</v>
      </c>
      <c r="F2053" s="528">
        <v>21082</v>
      </c>
    </row>
    <row r="2054" spans="1:6">
      <c r="A2054" s="527" t="s">
        <v>4714</v>
      </c>
      <c r="B2054" s="528">
        <v>2011</v>
      </c>
      <c r="C2054" s="528">
        <v>11241</v>
      </c>
      <c r="D2054" s="528">
        <v>21225</v>
      </c>
      <c r="E2054" s="528">
        <v>7142</v>
      </c>
      <c r="F2054" s="528">
        <v>17375</v>
      </c>
    </row>
    <row r="2055" spans="1:6">
      <c r="A2055" s="527" t="s">
        <v>4715</v>
      </c>
      <c r="B2055" s="528">
        <v>2011</v>
      </c>
      <c r="C2055" s="528">
        <v>4421</v>
      </c>
      <c r="D2055" s="528">
        <v>0</v>
      </c>
      <c r="E2055" s="528">
        <v>25677</v>
      </c>
      <c r="F2055" s="528">
        <v>13234</v>
      </c>
    </row>
    <row r="2056" spans="1:6">
      <c r="A2056" s="527" t="s">
        <v>4716</v>
      </c>
      <c r="B2056" s="528">
        <v>2011</v>
      </c>
      <c r="C2056" s="528">
        <v>8480</v>
      </c>
      <c r="D2056" s="528">
        <v>13305</v>
      </c>
      <c r="E2056" s="528">
        <v>40048</v>
      </c>
      <c r="F2056" s="528">
        <v>10007</v>
      </c>
    </row>
    <row r="2057" spans="1:6">
      <c r="A2057" s="527" t="s">
        <v>4717</v>
      </c>
      <c r="B2057" s="528">
        <v>2011</v>
      </c>
      <c r="C2057" s="528">
        <v>25329</v>
      </c>
      <c r="D2057" s="528">
        <v>18440</v>
      </c>
      <c r="E2057" s="528">
        <v>10983</v>
      </c>
      <c r="F2057" s="528">
        <v>15919</v>
      </c>
    </row>
    <row r="2058" spans="1:6">
      <c r="A2058" s="527" t="s">
        <v>4718</v>
      </c>
      <c r="B2058" s="528">
        <v>2011</v>
      </c>
      <c r="C2058" s="528">
        <v>662</v>
      </c>
      <c r="D2058" s="528">
        <v>407136</v>
      </c>
      <c r="E2058" s="528">
        <v>7823</v>
      </c>
      <c r="F2058" s="528">
        <v>14500</v>
      </c>
    </row>
    <row r="2059" spans="1:6">
      <c r="A2059" s="527" t="s">
        <v>4719</v>
      </c>
      <c r="B2059" s="528">
        <v>2011</v>
      </c>
      <c r="C2059" s="528">
        <v>674</v>
      </c>
      <c r="D2059" s="528">
        <v>4372</v>
      </c>
      <c r="E2059" s="528">
        <v>2344</v>
      </c>
      <c r="F2059" s="528">
        <v>6341</v>
      </c>
    </row>
    <row r="2060" spans="1:6">
      <c r="A2060" s="527" t="s">
        <v>4720</v>
      </c>
      <c r="B2060" s="528">
        <v>2011</v>
      </c>
      <c r="C2060" s="528">
        <v>13594</v>
      </c>
      <c r="D2060" s="528">
        <v>7346</v>
      </c>
      <c r="E2060" s="528">
        <v>22095</v>
      </c>
      <c r="F2060" s="528">
        <v>21151</v>
      </c>
    </row>
    <row r="2061" spans="1:6">
      <c r="A2061" s="527" t="s">
        <v>4721</v>
      </c>
      <c r="B2061" s="528">
        <v>2011</v>
      </c>
      <c r="C2061" s="528">
        <v>31949</v>
      </c>
      <c r="D2061" s="528">
        <v>9607</v>
      </c>
      <c r="E2061" s="528">
        <v>432659</v>
      </c>
      <c r="F2061" s="528">
        <v>14423</v>
      </c>
    </row>
    <row r="2062" spans="1:6">
      <c r="A2062" s="527" t="s">
        <v>4722</v>
      </c>
      <c r="B2062" s="528">
        <v>2011</v>
      </c>
      <c r="C2062" s="528">
        <v>63455</v>
      </c>
      <c r="D2062" s="528">
        <v>59712</v>
      </c>
      <c r="E2062" s="528">
        <v>20165</v>
      </c>
      <c r="F2062" s="528">
        <v>20775</v>
      </c>
    </row>
    <row r="2063" spans="1:6">
      <c r="A2063" s="527" t="s">
        <v>4723</v>
      </c>
      <c r="B2063" s="528">
        <v>2011</v>
      </c>
      <c r="C2063" s="528">
        <v>906</v>
      </c>
      <c r="D2063" s="528">
        <v>73</v>
      </c>
      <c r="E2063" s="528">
        <v>4706</v>
      </c>
      <c r="F2063" s="528">
        <v>3461</v>
      </c>
    </row>
    <row r="2064" spans="1:6">
      <c r="A2064" s="527" t="s">
        <v>4724</v>
      </c>
      <c r="B2064" s="528">
        <v>2011</v>
      </c>
      <c r="C2064" s="528">
        <v>6742</v>
      </c>
      <c r="D2064" s="528">
        <v>2855</v>
      </c>
      <c r="E2064" s="528">
        <v>4233</v>
      </c>
      <c r="F2064" s="528">
        <v>15660</v>
      </c>
    </row>
    <row r="2065" spans="1:6">
      <c r="A2065" s="527" t="s">
        <v>4725</v>
      </c>
      <c r="B2065" s="528">
        <v>2011</v>
      </c>
      <c r="C2065" s="528">
        <v>132546</v>
      </c>
      <c r="D2065" s="528">
        <v>97632</v>
      </c>
      <c r="E2065" s="528">
        <v>3424</v>
      </c>
      <c r="F2065" s="528">
        <v>15400</v>
      </c>
    </row>
    <row r="2066" spans="1:6">
      <c r="A2066" s="527" t="s">
        <v>4726</v>
      </c>
      <c r="B2066" s="528">
        <v>2011</v>
      </c>
      <c r="C2066" s="528">
        <v>195017</v>
      </c>
      <c r="D2066" s="528">
        <v>253633</v>
      </c>
      <c r="E2066" s="528">
        <v>29816</v>
      </c>
      <c r="F2066" s="528">
        <v>20485</v>
      </c>
    </row>
    <row r="2067" spans="1:6">
      <c r="A2067" s="527" t="s">
        <v>4727</v>
      </c>
      <c r="B2067" s="528">
        <v>2011</v>
      </c>
      <c r="C2067" s="528">
        <v>5580</v>
      </c>
      <c r="D2067" s="528">
        <v>2254</v>
      </c>
      <c r="E2067" s="528">
        <v>17218</v>
      </c>
      <c r="F2067" s="528">
        <v>9402</v>
      </c>
    </row>
    <row r="2068" spans="1:6">
      <c r="A2068" s="527" t="s">
        <v>4728</v>
      </c>
      <c r="B2068" s="528">
        <v>2011</v>
      </c>
      <c r="C2068" s="528">
        <v>3853</v>
      </c>
      <c r="D2068" s="528">
        <v>1926</v>
      </c>
      <c r="E2068" s="528">
        <v>172822</v>
      </c>
      <c r="F2068" s="528">
        <v>9996</v>
      </c>
    </row>
    <row r="2069" spans="1:6">
      <c r="A2069" s="527" t="s">
        <v>4729</v>
      </c>
      <c r="B2069" s="528">
        <v>2011</v>
      </c>
      <c r="C2069" s="528">
        <v>8094</v>
      </c>
      <c r="D2069" s="528">
        <v>1803</v>
      </c>
      <c r="E2069" s="528">
        <v>20747</v>
      </c>
      <c r="F2069" s="528">
        <v>14611</v>
      </c>
    </row>
    <row r="2070" spans="1:6">
      <c r="A2070" s="527" t="s">
        <v>4730</v>
      </c>
      <c r="B2070" s="528">
        <v>2011</v>
      </c>
      <c r="C2070" s="528">
        <v>130980</v>
      </c>
      <c r="D2070" s="528">
        <v>139820</v>
      </c>
      <c r="E2070" s="528">
        <v>24681</v>
      </c>
      <c r="F2070" s="528">
        <v>20419</v>
      </c>
    </row>
    <row r="2071" spans="1:6">
      <c r="A2071" s="527" t="s">
        <v>4731</v>
      </c>
      <c r="B2071" s="528">
        <v>2011</v>
      </c>
      <c r="C2071" s="528">
        <v>7138</v>
      </c>
      <c r="D2071" s="528">
        <v>463</v>
      </c>
      <c r="E2071" s="528">
        <v>42038</v>
      </c>
      <c r="F2071" s="528">
        <v>11706</v>
      </c>
    </row>
    <row r="2072" spans="1:6">
      <c r="A2072" s="527" t="s">
        <v>4732</v>
      </c>
      <c r="B2072" s="528">
        <v>2011</v>
      </c>
      <c r="C2072" s="528">
        <v>71529</v>
      </c>
      <c r="D2072" s="528">
        <v>48979</v>
      </c>
      <c r="E2072" s="528">
        <v>11619</v>
      </c>
      <c r="F2072" s="528">
        <v>20256</v>
      </c>
    </row>
    <row r="2073" spans="1:6">
      <c r="A2073" s="527" t="s">
        <v>4733</v>
      </c>
      <c r="B2073" s="528">
        <v>2011</v>
      </c>
      <c r="C2073" s="528">
        <v>57312</v>
      </c>
      <c r="D2073" s="528">
        <v>56894</v>
      </c>
      <c r="E2073" s="528">
        <v>10647</v>
      </c>
      <c r="F2073" s="528">
        <v>16232</v>
      </c>
    </row>
    <row r="2074" spans="1:6">
      <c r="A2074" s="527" t="s">
        <v>4734</v>
      </c>
      <c r="B2074" s="528">
        <v>2011</v>
      </c>
      <c r="C2074" s="528">
        <v>105239</v>
      </c>
      <c r="D2074" s="528">
        <v>110712</v>
      </c>
      <c r="E2074" s="528">
        <v>31253</v>
      </c>
      <c r="F2074" s="528">
        <v>20578</v>
      </c>
    </row>
    <row r="2075" spans="1:6">
      <c r="A2075" s="527" t="s">
        <v>4735</v>
      </c>
      <c r="B2075" s="528">
        <v>2011</v>
      </c>
      <c r="C2075" s="528">
        <v>3448</v>
      </c>
      <c r="D2075" s="528">
        <v>445</v>
      </c>
      <c r="E2075" s="528">
        <v>1854</v>
      </c>
      <c r="F2075" s="528">
        <v>3465</v>
      </c>
    </row>
    <row r="2076" spans="1:6">
      <c r="A2076" s="527" t="s">
        <v>4736</v>
      </c>
      <c r="B2076" s="528">
        <v>2011</v>
      </c>
      <c r="C2076" s="528">
        <v>15</v>
      </c>
      <c r="D2076" s="528">
        <v>0</v>
      </c>
      <c r="E2076" s="528">
        <v>0</v>
      </c>
      <c r="F2076" s="528">
        <v>13270</v>
      </c>
    </row>
    <row r="2077" spans="1:6">
      <c r="A2077" s="527" t="s">
        <v>4737</v>
      </c>
      <c r="B2077" s="528">
        <v>2011</v>
      </c>
      <c r="C2077" s="528">
        <v>702</v>
      </c>
      <c r="D2077" s="528">
        <v>369</v>
      </c>
      <c r="E2077" s="528">
        <v>5096</v>
      </c>
      <c r="F2077" s="528">
        <v>13750</v>
      </c>
    </row>
    <row r="2078" spans="1:6">
      <c r="A2078" s="527" t="s">
        <v>4738</v>
      </c>
      <c r="B2078" s="528">
        <v>2011</v>
      </c>
      <c r="C2078" s="528">
        <v>86741</v>
      </c>
      <c r="D2078" s="528">
        <v>45267</v>
      </c>
      <c r="E2078" s="528">
        <v>32050</v>
      </c>
      <c r="F2078" s="528">
        <v>22212</v>
      </c>
    </row>
    <row r="2079" spans="1:6">
      <c r="A2079" s="527" t="s">
        <v>4739</v>
      </c>
      <c r="B2079" s="528">
        <v>2011</v>
      </c>
      <c r="C2079" s="528">
        <v>70009</v>
      </c>
      <c r="D2079" s="528">
        <v>51647</v>
      </c>
      <c r="E2079" s="528">
        <v>18269</v>
      </c>
      <c r="F2079" s="528">
        <v>19679</v>
      </c>
    </row>
    <row r="2080" spans="1:6">
      <c r="A2080" s="527" t="s">
        <v>4740</v>
      </c>
      <c r="B2080" s="528">
        <v>2011</v>
      </c>
      <c r="C2080" s="528">
        <v>281</v>
      </c>
      <c r="D2080" s="528">
        <v>0</v>
      </c>
      <c r="E2080" s="528">
        <v>23492</v>
      </c>
      <c r="F2080" s="528">
        <v>4253</v>
      </c>
    </row>
    <row r="2081" spans="1:6">
      <c r="A2081" s="527" t="s">
        <v>4741</v>
      </c>
      <c r="B2081" s="528">
        <v>2011</v>
      </c>
      <c r="C2081" s="528">
        <v>6895</v>
      </c>
      <c r="D2081" s="528">
        <v>9779</v>
      </c>
      <c r="E2081" s="528">
        <v>3839</v>
      </c>
      <c r="F2081" s="528">
        <v>14900</v>
      </c>
    </row>
    <row r="2082" spans="1:6">
      <c r="A2082" s="527" t="s">
        <v>4742</v>
      </c>
      <c r="B2082" s="528">
        <v>2011</v>
      </c>
      <c r="C2082" s="528">
        <v>565</v>
      </c>
      <c r="D2082" s="528">
        <v>0</v>
      </c>
      <c r="E2082" s="528">
        <v>181</v>
      </c>
      <c r="F2082" s="528">
        <v>8600</v>
      </c>
    </row>
    <row r="2083" spans="1:6">
      <c r="A2083" s="527" t="s">
        <v>4743</v>
      </c>
      <c r="B2083" s="528">
        <v>2011</v>
      </c>
      <c r="C2083" s="528">
        <v>5633</v>
      </c>
      <c r="D2083" s="528">
        <v>8285</v>
      </c>
      <c r="E2083" s="528">
        <v>5367</v>
      </c>
      <c r="F2083" s="528">
        <v>10375</v>
      </c>
    </row>
    <row r="2084" spans="1:6">
      <c r="A2084" s="527" t="s">
        <v>4744</v>
      </c>
      <c r="B2084" s="528">
        <v>2011</v>
      </c>
      <c r="C2084" s="528">
        <v>3649</v>
      </c>
      <c r="D2084" s="528">
        <v>4166</v>
      </c>
      <c r="E2084" s="528">
        <v>19512</v>
      </c>
      <c r="F2084" s="528">
        <v>13846</v>
      </c>
    </row>
    <row r="2085" spans="1:6">
      <c r="A2085" s="527" t="s">
        <v>4745</v>
      </c>
      <c r="B2085" s="528">
        <v>2011</v>
      </c>
      <c r="C2085" s="528">
        <v>1125</v>
      </c>
      <c r="D2085" s="528">
        <v>4534</v>
      </c>
      <c r="E2085" s="528">
        <v>1568</v>
      </c>
      <c r="F2085" s="528">
        <v>9700</v>
      </c>
    </row>
    <row r="2086" spans="1:6">
      <c r="A2086" s="527" t="s">
        <v>4746</v>
      </c>
      <c r="B2086" s="528">
        <v>2011</v>
      </c>
      <c r="C2086" s="528">
        <v>6363</v>
      </c>
      <c r="D2086" s="528">
        <v>874</v>
      </c>
      <c r="E2086" s="528">
        <v>13818</v>
      </c>
      <c r="F2086" s="528">
        <v>9370</v>
      </c>
    </row>
    <row r="2087" spans="1:6">
      <c r="A2087" s="527" t="s">
        <v>4747</v>
      </c>
      <c r="B2087" s="528">
        <v>2011</v>
      </c>
      <c r="C2087" s="528">
        <v>20948</v>
      </c>
      <c r="D2087" s="528">
        <v>10544</v>
      </c>
      <c r="E2087" s="528">
        <v>6763</v>
      </c>
      <c r="F2087" s="528">
        <v>19966</v>
      </c>
    </row>
    <row r="2088" spans="1:6">
      <c r="A2088" s="527" t="s">
        <v>4748</v>
      </c>
      <c r="B2088" s="528">
        <v>2011</v>
      </c>
      <c r="C2088" s="528">
        <v>0</v>
      </c>
      <c r="D2088" s="528">
        <v>78</v>
      </c>
      <c r="E2088" s="528">
        <v>0</v>
      </c>
      <c r="F2088" s="528">
        <v>1565</v>
      </c>
    </row>
    <row r="2089" spans="1:6">
      <c r="A2089" s="527" t="s">
        <v>4749</v>
      </c>
      <c r="B2089" s="528">
        <v>2011</v>
      </c>
      <c r="C2089" s="528">
        <v>2750</v>
      </c>
      <c r="D2089" s="528">
        <v>698</v>
      </c>
      <c r="E2089" s="528">
        <v>275924</v>
      </c>
      <c r="F2089" s="528">
        <v>3200</v>
      </c>
    </row>
    <row r="2090" spans="1:6">
      <c r="A2090" s="527" t="s">
        <v>4750</v>
      </c>
      <c r="B2090" s="528">
        <v>2011</v>
      </c>
      <c r="C2090" s="528">
        <v>31643</v>
      </c>
      <c r="D2090" s="528">
        <v>33512</v>
      </c>
      <c r="E2090" s="528">
        <v>17027</v>
      </c>
      <c r="F2090" s="528">
        <v>20190</v>
      </c>
    </row>
    <row r="2091" spans="1:6">
      <c r="A2091" s="527" t="s">
        <v>4751</v>
      </c>
      <c r="B2091" s="528">
        <v>2011</v>
      </c>
      <c r="C2091" s="528">
        <v>58498</v>
      </c>
      <c r="D2091" s="528">
        <v>17248</v>
      </c>
      <c r="E2091" s="528">
        <v>137044</v>
      </c>
      <c r="F2091" s="528">
        <v>16895</v>
      </c>
    </row>
    <row r="2092" spans="1:6">
      <c r="A2092" s="527" t="s">
        <v>4752</v>
      </c>
      <c r="B2092" s="528">
        <v>2011</v>
      </c>
      <c r="C2092" s="528">
        <v>49972</v>
      </c>
      <c r="D2092" s="528">
        <v>25445</v>
      </c>
      <c r="E2092" s="528">
        <v>73143</v>
      </c>
      <c r="F2092" s="528">
        <v>18950</v>
      </c>
    </row>
    <row r="2093" spans="1:6">
      <c r="A2093" s="527" t="s">
        <v>4753</v>
      </c>
      <c r="B2093" s="528">
        <v>2011</v>
      </c>
      <c r="C2093" s="528">
        <v>0</v>
      </c>
      <c r="D2093" s="528">
        <v>547</v>
      </c>
      <c r="E2093" s="528">
        <v>1</v>
      </c>
      <c r="F2093" s="528">
        <v>15918</v>
      </c>
    </row>
    <row r="2094" spans="1:6">
      <c r="A2094" s="527" t="s">
        <v>4754</v>
      </c>
      <c r="B2094" s="528">
        <v>2011</v>
      </c>
      <c r="C2094" s="528">
        <v>40080</v>
      </c>
      <c r="D2094" s="528">
        <v>27154</v>
      </c>
      <c r="E2094" s="528">
        <v>61498</v>
      </c>
      <c r="F2094" s="528">
        <v>20414</v>
      </c>
    </row>
    <row r="2095" spans="1:6">
      <c r="A2095" s="527" t="s">
        <v>4755</v>
      </c>
      <c r="B2095" s="528">
        <v>2011</v>
      </c>
      <c r="C2095" s="528">
        <v>187898</v>
      </c>
      <c r="D2095" s="528">
        <v>200215</v>
      </c>
      <c r="E2095" s="528">
        <v>19105</v>
      </c>
      <c r="F2095" s="528">
        <v>20015</v>
      </c>
    </row>
    <row r="2096" spans="1:6">
      <c r="A2096" s="527" t="s">
        <v>4756</v>
      </c>
      <c r="B2096" s="528">
        <v>2011</v>
      </c>
      <c r="C2096" s="528">
        <v>3022</v>
      </c>
      <c r="D2096" s="528">
        <v>2062</v>
      </c>
      <c r="E2096" s="528">
        <v>3597</v>
      </c>
      <c r="F2096" s="528">
        <v>20252</v>
      </c>
    </row>
    <row r="2097" spans="1:6">
      <c r="A2097" s="527" t="s">
        <v>4757</v>
      </c>
      <c r="B2097" s="528">
        <v>2011</v>
      </c>
      <c r="C2097" s="528">
        <v>1906</v>
      </c>
      <c r="D2097" s="528">
        <v>1247</v>
      </c>
      <c r="E2097" s="528">
        <v>8210</v>
      </c>
      <c r="F2097" s="528">
        <v>13650</v>
      </c>
    </row>
    <row r="2098" spans="1:6">
      <c r="A2098" s="527" t="s">
        <v>4758</v>
      </c>
      <c r="B2098" s="528">
        <v>2011</v>
      </c>
      <c r="C2098" s="528">
        <v>106796</v>
      </c>
      <c r="D2098" s="528">
        <v>52371</v>
      </c>
      <c r="E2098" s="528">
        <v>18460</v>
      </c>
      <c r="F2098" s="528">
        <v>14156</v>
      </c>
    </row>
    <row r="2099" spans="1:6">
      <c r="A2099" s="527" t="s">
        <v>4759</v>
      </c>
      <c r="B2099" s="528">
        <v>2011</v>
      </c>
      <c r="C2099" s="528">
        <v>52656</v>
      </c>
      <c r="D2099" s="528">
        <v>78974</v>
      </c>
      <c r="E2099" s="528">
        <v>31123</v>
      </c>
      <c r="F2099" s="528">
        <v>20500</v>
      </c>
    </row>
    <row r="2100" spans="1:6">
      <c r="A2100" s="527" t="s">
        <v>4760</v>
      </c>
      <c r="B2100" s="528">
        <v>2011</v>
      </c>
      <c r="C2100" s="528">
        <v>48609</v>
      </c>
      <c r="D2100" s="528">
        <v>324562</v>
      </c>
      <c r="E2100" s="528">
        <v>91427</v>
      </c>
      <c r="F2100" s="528">
        <v>16910</v>
      </c>
    </row>
    <row r="2101" spans="1:6">
      <c r="A2101" s="527" t="s">
        <v>4761</v>
      </c>
      <c r="B2101" s="528">
        <v>2011</v>
      </c>
      <c r="C2101" s="528">
        <v>825</v>
      </c>
      <c r="D2101" s="528">
        <v>0</v>
      </c>
      <c r="E2101" s="528">
        <v>1447</v>
      </c>
      <c r="F2101" s="528">
        <v>7380</v>
      </c>
    </row>
    <row r="2102" spans="1:6">
      <c r="A2102" s="527" t="s">
        <v>4762</v>
      </c>
      <c r="B2102" s="528">
        <v>2011</v>
      </c>
      <c r="C2102" s="528">
        <v>119238</v>
      </c>
      <c r="D2102" s="528">
        <v>187337</v>
      </c>
      <c r="E2102" s="528">
        <v>16149</v>
      </c>
      <c r="F2102" s="528">
        <v>19715</v>
      </c>
    </row>
    <row r="2103" spans="1:6">
      <c r="A2103" s="527" t="s">
        <v>4763</v>
      </c>
      <c r="B2103" s="528">
        <v>2011</v>
      </c>
      <c r="C2103" s="528">
        <v>31475</v>
      </c>
      <c r="D2103" s="528">
        <v>23499</v>
      </c>
      <c r="E2103" s="528">
        <v>1765</v>
      </c>
      <c r="F2103" s="528">
        <v>20596</v>
      </c>
    </row>
    <row r="2104" spans="1:6">
      <c r="A2104" s="527" t="s">
        <v>4764</v>
      </c>
      <c r="B2104" s="528">
        <v>2011</v>
      </c>
      <c r="C2104" s="528">
        <v>2434</v>
      </c>
      <c r="D2104" s="528">
        <v>8988</v>
      </c>
      <c r="E2104" s="528">
        <v>9473</v>
      </c>
      <c r="F2104" s="528">
        <v>11755</v>
      </c>
    </row>
    <row r="2105" spans="1:6">
      <c r="A2105" s="527" t="s">
        <v>4765</v>
      </c>
      <c r="B2105" s="528">
        <v>2011</v>
      </c>
      <c r="C2105" s="528">
        <v>225</v>
      </c>
      <c r="D2105" s="528">
        <v>0</v>
      </c>
      <c r="E2105" s="528">
        <v>117</v>
      </c>
      <c r="F2105" s="528">
        <v>4907</v>
      </c>
    </row>
    <row r="2106" spans="1:6">
      <c r="A2106" s="527" t="s">
        <v>4766</v>
      </c>
      <c r="B2106" s="528">
        <v>2011</v>
      </c>
      <c r="C2106" s="528">
        <v>10257</v>
      </c>
      <c r="D2106" s="528">
        <v>2271</v>
      </c>
      <c r="E2106" s="528">
        <v>9852</v>
      </c>
      <c r="F2106" s="528">
        <v>12910</v>
      </c>
    </row>
    <row r="2107" spans="1:6">
      <c r="A2107" s="527" t="s">
        <v>4767</v>
      </c>
      <c r="B2107" s="528">
        <v>2011</v>
      </c>
      <c r="C2107" s="528">
        <v>0</v>
      </c>
      <c r="D2107" s="528">
        <v>14233</v>
      </c>
      <c r="E2107" s="528">
        <v>0</v>
      </c>
      <c r="F2107" s="528">
        <v>1610</v>
      </c>
    </row>
    <row r="2108" spans="1:6">
      <c r="A2108" s="527" t="s">
        <v>4768</v>
      </c>
      <c r="B2108" s="528">
        <v>2011</v>
      </c>
      <c r="C2108" s="528">
        <v>1577</v>
      </c>
      <c r="D2108" s="528">
        <v>2963</v>
      </c>
      <c r="E2108" s="528">
        <v>14635</v>
      </c>
      <c r="F2108" s="528">
        <v>8278</v>
      </c>
    </row>
    <row r="2109" spans="1:6">
      <c r="A2109" s="527" t="s">
        <v>4769</v>
      </c>
      <c r="B2109" s="528">
        <v>2011</v>
      </c>
      <c r="C2109" s="528">
        <v>16315</v>
      </c>
      <c r="D2109" s="528">
        <v>3296</v>
      </c>
      <c r="E2109" s="528">
        <v>66444</v>
      </c>
      <c r="F2109" s="528">
        <v>9470</v>
      </c>
    </row>
    <row r="2110" spans="1:6">
      <c r="A2110" s="527" t="s">
        <v>4770</v>
      </c>
      <c r="B2110" s="528">
        <v>2011</v>
      </c>
      <c r="C2110" s="528">
        <v>49296</v>
      </c>
      <c r="D2110" s="528">
        <v>12394</v>
      </c>
      <c r="E2110" s="528">
        <v>514721</v>
      </c>
      <c r="F2110" s="528">
        <v>16700</v>
      </c>
    </row>
    <row r="2111" spans="1:6">
      <c r="A2111" s="527" t="s">
        <v>4771</v>
      </c>
      <c r="B2111" s="528">
        <v>2011</v>
      </c>
      <c r="C2111" s="528">
        <v>0</v>
      </c>
      <c r="D2111" s="528">
        <v>2540</v>
      </c>
      <c r="E2111" s="528">
        <v>0</v>
      </c>
      <c r="F2111" s="528">
        <v>1630</v>
      </c>
    </row>
    <row r="2112" spans="1:6">
      <c r="A2112" s="527" t="s">
        <v>4772</v>
      </c>
      <c r="B2112" s="528">
        <v>2011</v>
      </c>
      <c r="C2112" s="528">
        <v>981</v>
      </c>
      <c r="D2112" s="528">
        <v>636</v>
      </c>
      <c r="E2112" s="528">
        <v>1446</v>
      </c>
      <c r="F2112" s="528">
        <v>9515</v>
      </c>
    </row>
    <row r="2113" spans="1:6">
      <c r="A2113" s="527" t="s">
        <v>4773</v>
      </c>
      <c r="B2113" s="528">
        <v>2011</v>
      </c>
      <c r="C2113" s="528">
        <v>33583</v>
      </c>
      <c r="D2113" s="528">
        <v>26103</v>
      </c>
      <c r="E2113" s="528">
        <v>23472</v>
      </c>
      <c r="F2113" s="528">
        <v>19825</v>
      </c>
    </row>
    <row r="2114" spans="1:6">
      <c r="A2114" s="527" t="s">
        <v>4774</v>
      </c>
      <c r="B2114" s="528">
        <v>2011</v>
      </c>
      <c r="C2114" s="528">
        <v>306</v>
      </c>
      <c r="D2114" s="528">
        <v>0</v>
      </c>
      <c r="E2114" s="528">
        <v>0</v>
      </c>
      <c r="F2114" s="528">
        <v>0</v>
      </c>
    </row>
    <row r="2115" spans="1:6">
      <c r="A2115" s="527" t="s">
        <v>4775</v>
      </c>
      <c r="B2115" s="528">
        <v>2011</v>
      </c>
      <c r="C2115" s="528">
        <v>2433</v>
      </c>
      <c r="D2115" s="528">
        <v>0</v>
      </c>
      <c r="E2115" s="528">
        <v>0</v>
      </c>
      <c r="F2115" s="529"/>
    </row>
    <row r="2116" spans="1:6">
      <c r="A2116" s="527" t="s">
        <v>4776</v>
      </c>
      <c r="B2116" s="528">
        <v>2011</v>
      </c>
      <c r="C2116" s="528">
        <v>37358</v>
      </c>
      <c r="D2116" s="528">
        <v>21678</v>
      </c>
      <c r="E2116" s="528">
        <v>2548</v>
      </c>
      <c r="F2116" s="528">
        <v>14500</v>
      </c>
    </row>
    <row r="2117" spans="1:6">
      <c r="A2117" s="527" t="s">
        <v>4777</v>
      </c>
      <c r="B2117" s="528">
        <v>2011</v>
      </c>
      <c r="C2117" s="528">
        <v>57253</v>
      </c>
      <c r="D2117" s="528">
        <v>17162</v>
      </c>
      <c r="E2117" s="528">
        <v>61566</v>
      </c>
      <c r="F2117" s="528">
        <v>17251</v>
      </c>
    </row>
    <row r="2118" spans="1:6">
      <c r="A2118" s="527" t="s">
        <v>4778</v>
      </c>
      <c r="B2118" s="528">
        <v>2011</v>
      </c>
      <c r="C2118" s="528">
        <v>14376</v>
      </c>
      <c r="D2118" s="528">
        <v>18523</v>
      </c>
      <c r="E2118" s="528">
        <v>4769</v>
      </c>
      <c r="F2118" s="528">
        <v>19415</v>
      </c>
    </row>
    <row r="2119" spans="1:6">
      <c r="A2119" s="527" t="s">
        <v>4779</v>
      </c>
      <c r="B2119" s="528">
        <v>2011</v>
      </c>
      <c r="C2119" s="528">
        <v>24979</v>
      </c>
      <c r="D2119" s="528">
        <v>29735</v>
      </c>
      <c r="E2119" s="528">
        <v>108259</v>
      </c>
      <c r="F2119" s="528">
        <v>17599</v>
      </c>
    </row>
    <row r="2120" spans="1:6">
      <c r="A2120" s="527" t="s">
        <v>4780</v>
      </c>
      <c r="B2120" s="528">
        <v>2011</v>
      </c>
      <c r="C2120" s="528">
        <v>1450</v>
      </c>
      <c r="D2120" s="528">
        <v>2259</v>
      </c>
      <c r="E2120" s="528">
        <v>10915</v>
      </c>
      <c r="F2120" s="528">
        <v>8180</v>
      </c>
    </row>
    <row r="2121" spans="1:6">
      <c r="A2121" s="527" t="s">
        <v>4781</v>
      </c>
      <c r="B2121" s="528">
        <v>2011</v>
      </c>
      <c r="C2121" s="528">
        <v>448</v>
      </c>
      <c r="D2121" s="528">
        <v>284</v>
      </c>
      <c r="E2121" s="528">
        <v>34907</v>
      </c>
      <c r="F2121" s="528">
        <v>5550</v>
      </c>
    </row>
    <row r="2122" spans="1:6">
      <c r="A2122" s="527" t="s">
        <v>4782</v>
      </c>
      <c r="B2122" s="528">
        <v>2011</v>
      </c>
      <c r="C2122" s="528">
        <v>13432</v>
      </c>
      <c r="D2122" s="528">
        <v>3430</v>
      </c>
      <c r="E2122" s="528">
        <v>7836</v>
      </c>
      <c r="F2122" s="528">
        <v>14130</v>
      </c>
    </row>
    <row r="2123" spans="1:6">
      <c r="A2123" s="527" t="s">
        <v>4783</v>
      </c>
      <c r="B2123" s="528">
        <v>2011</v>
      </c>
      <c r="C2123" s="528">
        <v>70724</v>
      </c>
      <c r="D2123" s="528">
        <v>23907</v>
      </c>
      <c r="E2123" s="528">
        <v>15348</v>
      </c>
      <c r="F2123" s="528">
        <v>18476</v>
      </c>
    </row>
    <row r="2124" spans="1:6">
      <c r="A2124" s="527" t="s">
        <v>4784</v>
      </c>
      <c r="B2124" s="528">
        <v>2011</v>
      </c>
      <c r="C2124" s="528">
        <v>66352</v>
      </c>
      <c r="D2124" s="528">
        <v>53863</v>
      </c>
      <c r="E2124" s="528">
        <v>63085</v>
      </c>
      <c r="F2124" s="528">
        <v>20680</v>
      </c>
    </row>
    <row r="2125" spans="1:6">
      <c r="A2125" s="527" t="s">
        <v>4785</v>
      </c>
      <c r="B2125" s="528">
        <v>2011</v>
      </c>
      <c r="C2125" s="528">
        <v>5219</v>
      </c>
      <c r="D2125" s="528">
        <v>167</v>
      </c>
      <c r="E2125" s="528">
        <v>6049</v>
      </c>
      <c r="F2125" s="528">
        <v>8964</v>
      </c>
    </row>
    <row r="2126" spans="1:6">
      <c r="A2126" s="527" t="s">
        <v>4786</v>
      </c>
      <c r="B2126" s="528">
        <v>2011</v>
      </c>
      <c r="C2126" s="528">
        <v>394</v>
      </c>
      <c r="D2126" s="528">
        <v>3550</v>
      </c>
      <c r="E2126" s="528">
        <v>197</v>
      </c>
      <c r="F2126" s="528">
        <v>6520</v>
      </c>
    </row>
    <row r="2127" spans="1:6">
      <c r="A2127" s="527" t="s">
        <v>4787</v>
      </c>
      <c r="B2127" s="528">
        <v>2011</v>
      </c>
      <c r="C2127" s="528">
        <v>3664</v>
      </c>
      <c r="D2127" s="528">
        <v>7574</v>
      </c>
      <c r="E2127" s="528">
        <v>2161</v>
      </c>
      <c r="F2127" s="528">
        <v>18441</v>
      </c>
    </row>
    <row r="2128" spans="1:6">
      <c r="A2128" s="527" t="s">
        <v>4788</v>
      </c>
      <c r="B2128" s="528">
        <v>2011</v>
      </c>
      <c r="C2128" s="528">
        <v>5282</v>
      </c>
      <c r="D2128" s="528">
        <v>4036</v>
      </c>
      <c r="E2128" s="528">
        <v>23600</v>
      </c>
      <c r="F2128" s="528">
        <v>9870</v>
      </c>
    </row>
    <row r="2129" spans="1:6">
      <c r="A2129" s="527" t="s">
        <v>4789</v>
      </c>
      <c r="B2129" s="528">
        <v>2011</v>
      </c>
      <c r="C2129" s="528">
        <v>10384</v>
      </c>
      <c r="D2129" s="528">
        <v>5052</v>
      </c>
      <c r="E2129" s="528">
        <v>6889</v>
      </c>
      <c r="F2129" s="528">
        <v>15969</v>
      </c>
    </row>
    <row r="2130" spans="1:6">
      <c r="A2130" s="527" t="s">
        <v>4790</v>
      </c>
      <c r="B2130" s="528">
        <v>2011</v>
      </c>
      <c r="C2130" s="528">
        <v>78316</v>
      </c>
      <c r="D2130" s="528">
        <v>83537</v>
      </c>
      <c r="E2130" s="528">
        <v>3734</v>
      </c>
      <c r="F2130" s="528">
        <v>15150</v>
      </c>
    </row>
    <row r="2131" spans="1:6">
      <c r="A2131" s="527" t="s">
        <v>4791</v>
      </c>
      <c r="B2131" s="528">
        <v>2011</v>
      </c>
      <c r="C2131" s="528">
        <v>4910</v>
      </c>
      <c r="D2131" s="528">
        <v>18934</v>
      </c>
      <c r="E2131" s="528">
        <v>7514</v>
      </c>
      <c r="F2131" s="528">
        <v>14170</v>
      </c>
    </row>
    <row r="2132" spans="1:6">
      <c r="A2132" s="527" t="s">
        <v>4792</v>
      </c>
      <c r="B2132" s="528">
        <v>2011</v>
      </c>
      <c r="C2132" s="528">
        <v>9405</v>
      </c>
      <c r="D2132" s="528">
        <v>192001</v>
      </c>
      <c r="E2132" s="528">
        <v>85993</v>
      </c>
      <c r="F2132" s="528">
        <v>13823</v>
      </c>
    </row>
    <row r="2133" spans="1:6">
      <c r="A2133" s="527" t="s">
        <v>4793</v>
      </c>
      <c r="B2133" s="528">
        <v>2011</v>
      </c>
      <c r="C2133" s="528">
        <v>21919</v>
      </c>
      <c r="D2133" s="528">
        <v>7231</v>
      </c>
      <c r="E2133" s="528">
        <v>9397</v>
      </c>
      <c r="F2133" s="528">
        <v>13517</v>
      </c>
    </row>
    <row r="2134" spans="1:6">
      <c r="A2134" s="527" t="s">
        <v>4794</v>
      </c>
      <c r="B2134" s="528">
        <v>2011</v>
      </c>
      <c r="C2134" s="528">
        <v>24397</v>
      </c>
      <c r="D2134" s="528">
        <v>19399</v>
      </c>
      <c r="E2134" s="528">
        <v>4103</v>
      </c>
      <c r="F2134" s="528">
        <v>20550</v>
      </c>
    </row>
    <row r="2135" spans="1:6">
      <c r="A2135" s="527" t="s">
        <v>4795</v>
      </c>
      <c r="B2135" s="528">
        <v>2011</v>
      </c>
      <c r="C2135" s="528">
        <v>10703</v>
      </c>
      <c r="D2135" s="528">
        <v>10555</v>
      </c>
      <c r="E2135" s="528">
        <v>27745</v>
      </c>
      <c r="F2135" s="528">
        <v>14095</v>
      </c>
    </row>
    <row r="2136" spans="1:6">
      <c r="A2136" s="527" t="s">
        <v>4796</v>
      </c>
      <c r="B2136" s="528">
        <v>2011</v>
      </c>
      <c r="C2136" s="528">
        <v>174499</v>
      </c>
      <c r="D2136" s="528">
        <v>176878</v>
      </c>
      <c r="E2136" s="528">
        <v>28858</v>
      </c>
      <c r="F2136" s="528">
        <v>20850</v>
      </c>
    </row>
    <row r="2137" spans="1:6">
      <c r="A2137" s="527" t="s">
        <v>4797</v>
      </c>
      <c r="B2137" s="528">
        <v>2011</v>
      </c>
      <c r="C2137" s="528">
        <v>5479</v>
      </c>
      <c r="D2137" s="528">
        <v>1992</v>
      </c>
      <c r="E2137" s="528">
        <v>35244</v>
      </c>
      <c r="F2137" s="528">
        <v>11864</v>
      </c>
    </row>
    <row r="2138" spans="1:6">
      <c r="A2138" s="527" t="s">
        <v>4798</v>
      </c>
      <c r="B2138" s="528">
        <v>2011</v>
      </c>
      <c r="C2138" s="528">
        <v>80</v>
      </c>
      <c r="D2138" s="528">
        <v>0</v>
      </c>
      <c r="E2138" s="528">
        <v>0</v>
      </c>
      <c r="F2138" s="528">
        <v>11058</v>
      </c>
    </row>
    <row r="2139" spans="1:6">
      <c r="A2139" s="527" t="s">
        <v>4799</v>
      </c>
      <c r="B2139" s="528">
        <v>2011</v>
      </c>
      <c r="C2139" s="528">
        <v>129531</v>
      </c>
      <c r="D2139" s="528">
        <v>64020</v>
      </c>
      <c r="E2139" s="528">
        <v>2162</v>
      </c>
      <c r="F2139" s="528">
        <v>19845</v>
      </c>
    </row>
    <row r="2140" spans="1:6">
      <c r="A2140" s="527" t="s">
        <v>4800</v>
      </c>
      <c r="B2140" s="528">
        <v>2011</v>
      </c>
      <c r="C2140" s="528">
        <v>773</v>
      </c>
      <c r="D2140" s="528">
        <v>3714</v>
      </c>
      <c r="E2140" s="528">
        <v>8757</v>
      </c>
      <c r="F2140" s="528">
        <v>8274</v>
      </c>
    </row>
    <row r="2141" spans="1:6">
      <c r="A2141" s="527" t="s">
        <v>4801</v>
      </c>
      <c r="B2141" s="528">
        <v>2011</v>
      </c>
      <c r="C2141" s="528">
        <v>17215</v>
      </c>
      <c r="D2141" s="528">
        <v>17739</v>
      </c>
      <c r="E2141" s="528">
        <v>6126</v>
      </c>
      <c r="F2141" s="528">
        <v>18635</v>
      </c>
    </row>
    <row r="2142" spans="1:6">
      <c r="A2142" s="527" t="s">
        <v>4802</v>
      </c>
      <c r="B2142" s="528">
        <v>2011</v>
      </c>
      <c r="C2142" s="528">
        <v>957</v>
      </c>
      <c r="D2142" s="528">
        <v>478</v>
      </c>
      <c r="E2142" s="528">
        <v>3156</v>
      </c>
      <c r="F2142" s="528">
        <v>14010</v>
      </c>
    </row>
    <row r="2143" spans="1:6">
      <c r="A2143" s="527" t="s">
        <v>4803</v>
      </c>
      <c r="B2143" s="528">
        <v>2011</v>
      </c>
      <c r="C2143" s="528">
        <v>0</v>
      </c>
      <c r="D2143" s="528">
        <v>14948</v>
      </c>
      <c r="E2143" s="528">
        <v>0</v>
      </c>
      <c r="F2143" s="528">
        <v>1780</v>
      </c>
    </row>
    <row r="2144" spans="1:6">
      <c r="A2144" s="527" t="s">
        <v>4804</v>
      </c>
      <c r="B2144" s="528">
        <v>2011</v>
      </c>
      <c r="C2144" s="528">
        <v>2969</v>
      </c>
      <c r="D2144" s="528">
        <v>0</v>
      </c>
      <c r="E2144" s="528">
        <v>3269</v>
      </c>
      <c r="F2144" s="528">
        <v>3701</v>
      </c>
    </row>
    <row r="2145" spans="1:6">
      <c r="A2145" s="527" t="s">
        <v>4805</v>
      </c>
      <c r="B2145" s="528">
        <v>2011</v>
      </c>
      <c r="C2145" s="528">
        <v>678</v>
      </c>
      <c r="D2145" s="528">
        <v>0</v>
      </c>
      <c r="E2145" s="528">
        <v>37014</v>
      </c>
      <c r="F2145" s="528">
        <v>4063</v>
      </c>
    </row>
    <row r="2146" spans="1:6">
      <c r="A2146" s="527" t="s">
        <v>4806</v>
      </c>
      <c r="B2146" s="528">
        <v>2011</v>
      </c>
      <c r="C2146" s="528">
        <v>1277</v>
      </c>
      <c r="D2146" s="528">
        <v>903</v>
      </c>
      <c r="E2146" s="528">
        <v>3100</v>
      </c>
      <c r="F2146" s="528">
        <v>14890</v>
      </c>
    </row>
    <row r="2147" spans="1:6">
      <c r="A2147" s="527" t="s">
        <v>4807</v>
      </c>
      <c r="B2147" s="528">
        <v>2011</v>
      </c>
      <c r="C2147" s="528">
        <v>599</v>
      </c>
      <c r="D2147" s="528">
        <v>1203</v>
      </c>
      <c r="E2147" s="528">
        <v>2093</v>
      </c>
      <c r="F2147" s="528">
        <v>5850</v>
      </c>
    </row>
    <row r="2148" spans="1:6">
      <c r="A2148" s="527" t="s">
        <v>4808</v>
      </c>
      <c r="B2148" s="528">
        <v>2011</v>
      </c>
      <c r="C2148" s="528">
        <v>7211</v>
      </c>
      <c r="D2148" s="528">
        <v>16694</v>
      </c>
      <c r="E2148" s="528">
        <v>12835</v>
      </c>
      <c r="F2148" s="528">
        <v>12609</v>
      </c>
    </row>
    <row r="2149" spans="1:6">
      <c r="A2149" s="527" t="s">
        <v>4809</v>
      </c>
      <c r="B2149" s="528">
        <v>2011</v>
      </c>
      <c r="C2149" s="528">
        <v>564</v>
      </c>
      <c r="D2149" s="528">
        <v>0</v>
      </c>
      <c r="E2149" s="528">
        <v>28</v>
      </c>
      <c r="F2149" s="528">
        <v>12713</v>
      </c>
    </row>
    <row r="2150" spans="1:6">
      <c r="A2150" s="527" t="s">
        <v>4810</v>
      </c>
      <c r="B2150" s="528">
        <v>2011</v>
      </c>
      <c r="C2150" s="528">
        <v>27895</v>
      </c>
      <c r="D2150" s="528">
        <v>31069</v>
      </c>
      <c r="E2150" s="528">
        <v>12282</v>
      </c>
      <c r="F2150" s="528">
        <v>18660</v>
      </c>
    </row>
    <row r="2151" spans="1:6">
      <c r="A2151" s="527" t="s">
        <v>4811</v>
      </c>
      <c r="B2151" s="528">
        <v>2011</v>
      </c>
      <c r="C2151" s="528">
        <v>67001</v>
      </c>
      <c r="D2151" s="528">
        <v>34212</v>
      </c>
      <c r="E2151" s="528">
        <v>43543</v>
      </c>
      <c r="F2151" s="528">
        <v>20716</v>
      </c>
    </row>
    <row r="2152" spans="1:6">
      <c r="A2152" s="527" t="s">
        <v>4812</v>
      </c>
      <c r="B2152" s="528">
        <v>2011</v>
      </c>
      <c r="C2152" s="528">
        <v>48130</v>
      </c>
      <c r="D2152" s="528">
        <v>29328</v>
      </c>
      <c r="E2152" s="528">
        <v>9477</v>
      </c>
      <c r="F2152" s="528">
        <v>21608</v>
      </c>
    </row>
    <row r="2153" spans="1:6">
      <c r="A2153" s="527" t="s">
        <v>4813</v>
      </c>
      <c r="B2153" s="528">
        <v>2011</v>
      </c>
      <c r="C2153" s="528">
        <v>43234</v>
      </c>
      <c r="D2153" s="528">
        <v>182834</v>
      </c>
      <c r="E2153" s="528">
        <v>92679</v>
      </c>
      <c r="F2153" s="528">
        <v>16269</v>
      </c>
    </row>
    <row r="2154" spans="1:6">
      <c r="A2154" s="527" t="s">
        <v>4814</v>
      </c>
      <c r="B2154" s="528">
        <v>2011</v>
      </c>
      <c r="C2154" s="528">
        <v>12698</v>
      </c>
      <c r="D2154" s="528">
        <v>4601</v>
      </c>
      <c r="E2154" s="528">
        <v>26221</v>
      </c>
      <c r="F2154" s="528">
        <v>13382</v>
      </c>
    </row>
    <row r="2155" spans="1:6">
      <c r="A2155" s="527" t="s">
        <v>4815</v>
      </c>
      <c r="B2155" s="528">
        <v>2011</v>
      </c>
      <c r="C2155" s="528">
        <v>1979</v>
      </c>
      <c r="D2155" s="528">
        <v>2716</v>
      </c>
      <c r="E2155" s="528">
        <v>6939</v>
      </c>
      <c r="F2155" s="528">
        <v>12111</v>
      </c>
    </row>
    <row r="2156" spans="1:6">
      <c r="A2156" s="527" t="s">
        <v>4816</v>
      </c>
      <c r="B2156" s="528">
        <v>2011</v>
      </c>
      <c r="C2156" s="528">
        <v>48417</v>
      </c>
      <c r="D2156" s="528">
        <v>131324</v>
      </c>
      <c r="E2156" s="528">
        <v>32769</v>
      </c>
      <c r="F2156" s="528">
        <v>16792</v>
      </c>
    </row>
    <row r="2157" spans="1:6">
      <c r="A2157" s="527" t="s">
        <v>4817</v>
      </c>
      <c r="B2157" s="528">
        <v>2011</v>
      </c>
      <c r="C2157" s="528">
        <v>7562</v>
      </c>
      <c r="D2157" s="528">
        <v>10315</v>
      </c>
      <c r="E2157" s="528">
        <v>48155</v>
      </c>
      <c r="F2157" s="528">
        <v>12170</v>
      </c>
    </row>
    <row r="2158" spans="1:6">
      <c r="A2158" s="527" t="s">
        <v>4818</v>
      </c>
      <c r="B2158" s="528">
        <v>2011</v>
      </c>
      <c r="C2158" s="528">
        <v>44508</v>
      </c>
      <c r="D2158" s="528">
        <v>73067</v>
      </c>
      <c r="E2158" s="528">
        <v>30585</v>
      </c>
      <c r="F2158" s="528">
        <v>18412</v>
      </c>
    </row>
    <row r="2159" spans="1:6">
      <c r="A2159" s="527" t="s">
        <v>4819</v>
      </c>
      <c r="B2159" s="528">
        <v>2011</v>
      </c>
      <c r="C2159" s="528">
        <v>61698</v>
      </c>
      <c r="D2159" s="528">
        <v>44273</v>
      </c>
      <c r="E2159" s="528">
        <v>15974</v>
      </c>
      <c r="F2159" s="528">
        <v>20800</v>
      </c>
    </row>
    <row r="2160" spans="1:6">
      <c r="A2160" s="527" t="s">
        <v>4820</v>
      </c>
      <c r="B2160" s="528">
        <v>2011</v>
      </c>
      <c r="C2160" s="528">
        <v>23865</v>
      </c>
      <c r="D2160" s="528">
        <v>26984</v>
      </c>
      <c r="E2160" s="528">
        <v>4406</v>
      </c>
      <c r="F2160" s="528">
        <v>20380</v>
      </c>
    </row>
    <row r="2161" spans="1:6">
      <c r="A2161" s="527" t="s">
        <v>4821</v>
      </c>
      <c r="B2161" s="528">
        <v>2011</v>
      </c>
      <c r="C2161" s="528">
        <v>1630</v>
      </c>
      <c r="D2161" s="528">
        <v>360</v>
      </c>
      <c r="E2161" s="528">
        <v>22875</v>
      </c>
      <c r="F2161" s="528">
        <v>5103</v>
      </c>
    </row>
    <row r="2162" spans="1:6">
      <c r="A2162" s="527" t="s">
        <v>4822</v>
      </c>
      <c r="B2162" s="528">
        <v>2011</v>
      </c>
      <c r="C2162" s="528">
        <v>84265</v>
      </c>
      <c r="D2162" s="528">
        <v>77077</v>
      </c>
      <c r="E2162" s="528">
        <v>31263</v>
      </c>
      <c r="F2162" s="528">
        <v>20130</v>
      </c>
    </row>
    <row r="2163" spans="1:6">
      <c r="A2163" s="527" t="s">
        <v>4823</v>
      </c>
      <c r="B2163" s="528">
        <v>2011</v>
      </c>
      <c r="C2163" s="528">
        <v>0</v>
      </c>
      <c r="D2163" s="528">
        <v>287</v>
      </c>
      <c r="E2163" s="528">
        <v>25</v>
      </c>
      <c r="F2163" s="528">
        <v>13100</v>
      </c>
    </row>
    <row r="2164" spans="1:6">
      <c r="A2164" s="527" t="s">
        <v>4824</v>
      </c>
      <c r="B2164" s="528">
        <v>2011</v>
      </c>
      <c r="C2164" s="528">
        <v>34608</v>
      </c>
      <c r="D2164" s="528">
        <v>8792</v>
      </c>
      <c r="E2164" s="528">
        <v>241414</v>
      </c>
      <c r="F2164" s="528">
        <v>14834</v>
      </c>
    </row>
    <row r="2165" spans="1:6">
      <c r="A2165" s="527" t="s">
        <v>4825</v>
      </c>
      <c r="B2165" s="528">
        <v>2011</v>
      </c>
      <c r="C2165" s="528">
        <v>8816</v>
      </c>
      <c r="D2165" s="528">
        <v>7113</v>
      </c>
      <c r="E2165" s="528">
        <v>37407</v>
      </c>
      <c r="F2165" s="528">
        <v>17610</v>
      </c>
    </row>
    <row r="2166" spans="1:6">
      <c r="A2166" s="527" t="s">
        <v>4826</v>
      </c>
      <c r="B2166" s="528">
        <v>2011</v>
      </c>
      <c r="C2166" s="528">
        <v>4457</v>
      </c>
      <c r="D2166" s="528">
        <v>3434</v>
      </c>
      <c r="E2166" s="528">
        <v>20677</v>
      </c>
      <c r="F2166" s="528">
        <v>13652</v>
      </c>
    </row>
    <row r="2167" spans="1:6">
      <c r="A2167" s="527" t="s">
        <v>4827</v>
      </c>
      <c r="B2167" s="528">
        <v>2011</v>
      </c>
      <c r="C2167" s="528">
        <v>1489</v>
      </c>
      <c r="D2167" s="528">
        <v>1227</v>
      </c>
      <c r="E2167" s="528">
        <v>386</v>
      </c>
      <c r="F2167" s="528">
        <v>5965</v>
      </c>
    </row>
    <row r="2168" spans="1:6">
      <c r="A2168" s="527" t="s">
        <v>4828</v>
      </c>
      <c r="B2168" s="528">
        <v>2011</v>
      </c>
      <c r="C2168" s="528">
        <v>14449</v>
      </c>
      <c r="D2168" s="528">
        <v>9206</v>
      </c>
      <c r="E2168" s="528">
        <v>78754</v>
      </c>
      <c r="F2168" s="528">
        <v>9435</v>
      </c>
    </row>
    <row r="2169" spans="1:6">
      <c r="A2169" s="527" t="s">
        <v>4829</v>
      </c>
      <c r="B2169" s="528">
        <v>2011</v>
      </c>
      <c r="C2169" s="528">
        <v>28478</v>
      </c>
      <c r="D2169" s="528">
        <v>43683</v>
      </c>
      <c r="E2169" s="528">
        <v>26570</v>
      </c>
      <c r="F2169" s="528">
        <v>16919</v>
      </c>
    </row>
    <row r="2170" spans="1:6">
      <c r="A2170" s="527" t="s">
        <v>4830</v>
      </c>
      <c r="B2170" s="528">
        <v>2011</v>
      </c>
      <c r="C2170" s="528">
        <v>40780</v>
      </c>
      <c r="D2170" s="528">
        <v>18793</v>
      </c>
      <c r="E2170" s="528">
        <v>9282</v>
      </c>
      <c r="F2170" s="528">
        <v>15845</v>
      </c>
    </row>
    <row r="2171" spans="1:6">
      <c r="A2171" s="527" t="s">
        <v>4831</v>
      </c>
      <c r="B2171" s="528">
        <v>2011</v>
      </c>
      <c r="C2171" s="528">
        <v>109012</v>
      </c>
      <c r="D2171" s="528">
        <v>230146</v>
      </c>
      <c r="E2171" s="528">
        <v>35749</v>
      </c>
      <c r="F2171" s="528">
        <v>21015</v>
      </c>
    </row>
    <row r="2172" spans="1:6">
      <c r="A2172" s="527" t="s">
        <v>4832</v>
      </c>
      <c r="B2172" s="528">
        <v>2011</v>
      </c>
      <c r="C2172" s="528">
        <v>48601</v>
      </c>
      <c r="D2172" s="528">
        <v>44758</v>
      </c>
      <c r="E2172" s="528">
        <v>7532</v>
      </c>
      <c r="F2172" s="528">
        <v>15472</v>
      </c>
    </row>
    <row r="2173" spans="1:6">
      <c r="A2173" s="527" t="s">
        <v>4833</v>
      </c>
      <c r="B2173" s="528">
        <v>2011</v>
      </c>
      <c r="C2173" s="528">
        <v>26072</v>
      </c>
      <c r="D2173" s="528">
        <v>58789</v>
      </c>
      <c r="E2173" s="528">
        <v>60055</v>
      </c>
      <c r="F2173" s="528">
        <v>19055</v>
      </c>
    </row>
    <row r="2174" spans="1:6">
      <c r="A2174" s="527" t="s">
        <v>4834</v>
      </c>
      <c r="B2174" s="528">
        <v>2011</v>
      </c>
      <c r="C2174" s="528">
        <v>39934</v>
      </c>
      <c r="D2174" s="528">
        <v>67444</v>
      </c>
      <c r="E2174" s="528">
        <v>9964</v>
      </c>
      <c r="F2174" s="528">
        <v>20665</v>
      </c>
    </row>
    <row r="2175" spans="1:6">
      <c r="A2175" s="527" t="s">
        <v>4835</v>
      </c>
      <c r="B2175" s="528">
        <v>2011</v>
      </c>
      <c r="C2175" s="528">
        <v>47897</v>
      </c>
      <c r="D2175" s="528">
        <v>22351</v>
      </c>
      <c r="E2175" s="528">
        <v>6047</v>
      </c>
      <c r="F2175" s="528">
        <v>14947</v>
      </c>
    </row>
    <row r="2176" spans="1:6">
      <c r="A2176" s="527" t="s">
        <v>4836</v>
      </c>
      <c r="B2176" s="528">
        <v>2011</v>
      </c>
      <c r="C2176" s="528">
        <v>63606</v>
      </c>
      <c r="D2176" s="528">
        <v>18738</v>
      </c>
      <c r="E2176" s="528">
        <v>226019</v>
      </c>
      <c r="F2176" s="528">
        <v>17582</v>
      </c>
    </row>
    <row r="2177" spans="1:6">
      <c r="A2177" s="527" t="s">
        <v>4837</v>
      </c>
      <c r="B2177" s="528">
        <v>2011</v>
      </c>
      <c r="C2177" s="528">
        <v>44320</v>
      </c>
      <c r="D2177" s="528">
        <v>30720</v>
      </c>
      <c r="E2177" s="528">
        <v>22177</v>
      </c>
      <c r="F2177" s="528">
        <v>20009</v>
      </c>
    </row>
    <row r="2178" spans="1:6">
      <c r="A2178" s="527" t="s">
        <v>4838</v>
      </c>
      <c r="B2178" s="528">
        <v>2011</v>
      </c>
      <c r="C2178" s="528">
        <v>58504</v>
      </c>
      <c r="D2178" s="528">
        <v>14424</v>
      </c>
      <c r="E2178" s="528">
        <v>26389</v>
      </c>
      <c r="F2178" s="528">
        <v>20240</v>
      </c>
    </row>
    <row r="2179" spans="1:6">
      <c r="A2179" s="527" t="s">
        <v>4839</v>
      </c>
      <c r="B2179" s="528">
        <v>2011</v>
      </c>
      <c r="C2179" s="528">
        <v>11444</v>
      </c>
      <c r="D2179" s="528">
        <v>12020</v>
      </c>
      <c r="E2179" s="528">
        <v>51683</v>
      </c>
      <c r="F2179" s="528">
        <v>10650</v>
      </c>
    </row>
    <row r="2180" spans="1:6">
      <c r="A2180" s="527" t="s">
        <v>4840</v>
      </c>
      <c r="B2180" s="528">
        <v>2011</v>
      </c>
      <c r="C2180" s="528">
        <v>13134</v>
      </c>
      <c r="D2180" s="528">
        <v>9989</v>
      </c>
      <c r="E2180" s="528">
        <v>5352</v>
      </c>
      <c r="F2180" s="528">
        <v>19900</v>
      </c>
    </row>
    <row r="2181" spans="1:6">
      <c r="A2181" s="527" t="s">
        <v>4841</v>
      </c>
      <c r="B2181" s="528">
        <v>2011</v>
      </c>
      <c r="C2181" s="528">
        <v>4626</v>
      </c>
      <c r="D2181" s="528">
        <v>0</v>
      </c>
      <c r="E2181" s="528">
        <v>16492</v>
      </c>
      <c r="F2181" s="528">
        <v>3335</v>
      </c>
    </row>
    <row r="2182" spans="1:6">
      <c r="A2182" s="527" t="s">
        <v>4842</v>
      </c>
      <c r="B2182" s="528">
        <v>2011</v>
      </c>
      <c r="C2182" s="528">
        <v>40348</v>
      </c>
      <c r="D2182" s="528">
        <v>43123</v>
      </c>
      <c r="E2182" s="528">
        <v>46132</v>
      </c>
      <c r="F2182" s="528">
        <v>18514</v>
      </c>
    </row>
    <row r="2183" spans="1:6">
      <c r="A2183" s="527" t="s">
        <v>4843</v>
      </c>
      <c r="B2183" s="528">
        <v>2011</v>
      </c>
      <c r="C2183" s="528">
        <v>6873</v>
      </c>
      <c r="D2183" s="528">
        <v>6521</v>
      </c>
      <c r="E2183" s="528">
        <v>8871</v>
      </c>
      <c r="F2183" s="528">
        <v>9500</v>
      </c>
    </row>
    <row r="2184" spans="1:6">
      <c r="A2184" s="527" t="s">
        <v>4844</v>
      </c>
      <c r="B2184" s="528">
        <v>2011</v>
      </c>
      <c r="C2184" s="528">
        <v>21475</v>
      </c>
      <c r="D2184" s="528">
        <v>17786</v>
      </c>
      <c r="E2184" s="528">
        <v>9541</v>
      </c>
      <c r="F2184" s="528">
        <v>20180</v>
      </c>
    </row>
    <row r="2185" spans="1:6">
      <c r="A2185" s="527" t="s">
        <v>4845</v>
      </c>
      <c r="B2185" s="528">
        <v>2011</v>
      </c>
      <c r="C2185" s="528">
        <v>3420</v>
      </c>
      <c r="D2185" s="528">
        <v>4568</v>
      </c>
      <c r="E2185" s="528">
        <v>1935</v>
      </c>
      <c r="F2185" s="528">
        <v>21285</v>
      </c>
    </row>
    <row r="2186" spans="1:6">
      <c r="A2186" s="527" t="s">
        <v>4846</v>
      </c>
      <c r="B2186" s="528">
        <v>2011</v>
      </c>
      <c r="C2186" s="528">
        <v>25042</v>
      </c>
      <c r="D2186" s="528">
        <v>9941</v>
      </c>
      <c r="E2186" s="528">
        <v>3231</v>
      </c>
      <c r="F2186" s="528">
        <v>13740</v>
      </c>
    </row>
    <row r="2187" spans="1:6">
      <c r="A2187" s="527" t="s">
        <v>4847</v>
      </c>
      <c r="B2187" s="528">
        <v>2011</v>
      </c>
      <c r="C2187" s="528">
        <v>5320</v>
      </c>
      <c r="D2187" s="528">
        <v>0</v>
      </c>
      <c r="E2187" s="528">
        <v>12975</v>
      </c>
      <c r="F2187" s="528">
        <v>3350</v>
      </c>
    </row>
    <row r="2188" spans="1:6">
      <c r="A2188" s="527" t="s">
        <v>4848</v>
      </c>
      <c r="B2188" s="528">
        <v>2011</v>
      </c>
      <c r="C2188" s="528">
        <v>14028</v>
      </c>
      <c r="D2188" s="528">
        <v>40668</v>
      </c>
      <c r="E2188" s="528">
        <v>6504</v>
      </c>
      <c r="F2188" s="528">
        <v>16469</v>
      </c>
    </row>
    <row r="2189" spans="1:6">
      <c r="A2189" s="527" t="s">
        <v>4849</v>
      </c>
      <c r="B2189" s="528">
        <v>2011</v>
      </c>
      <c r="C2189" s="528">
        <v>14784</v>
      </c>
      <c r="D2189" s="528">
        <v>10205</v>
      </c>
      <c r="E2189" s="528">
        <v>3594</v>
      </c>
      <c r="F2189" s="528">
        <v>19865</v>
      </c>
    </row>
    <row r="2190" spans="1:6">
      <c r="A2190" s="527" t="s">
        <v>4850</v>
      </c>
      <c r="B2190" s="528">
        <v>2011</v>
      </c>
      <c r="C2190" s="528">
        <v>9757</v>
      </c>
      <c r="D2190" s="528">
        <v>2154</v>
      </c>
      <c r="E2190" s="528">
        <v>69243</v>
      </c>
      <c r="F2190" s="528">
        <v>9115</v>
      </c>
    </row>
    <row r="2191" spans="1:6">
      <c r="A2191" s="527" t="s">
        <v>4851</v>
      </c>
      <c r="B2191" s="528">
        <v>2011</v>
      </c>
      <c r="C2191" s="528">
        <v>53512</v>
      </c>
      <c r="D2191" s="528">
        <v>20792</v>
      </c>
      <c r="E2191" s="528">
        <v>7292</v>
      </c>
      <c r="F2191" s="528">
        <v>14650</v>
      </c>
    </row>
    <row r="2192" spans="1:6">
      <c r="A2192" s="527" t="s">
        <v>4852</v>
      </c>
      <c r="B2192" s="528">
        <v>2011</v>
      </c>
      <c r="C2192" s="528">
        <v>2966</v>
      </c>
      <c r="D2192" s="528">
        <v>8924</v>
      </c>
      <c r="E2192" s="528">
        <v>5335</v>
      </c>
      <c r="F2192" s="528">
        <v>11800</v>
      </c>
    </row>
    <row r="2193" spans="1:6">
      <c r="A2193" s="527" t="s">
        <v>4853</v>
      </c>
      <c r="B2193" s="528">
        <v>2011</v>
      </c>
      <c r="C2193" s="528">
        <v>27208</v>
      </c>
      <c r="D2193" s="528">
        <v>41049</v>
      </c>
      <c r="E2193" s="528">
        <v>33525</v>
      </c>
      <c r="F2193" s="528">
        <v>14100</v>
      </c>
    </row>
    <row r="2194" spans="1:6">
      <c r="A2194" s="527" t="s">
        <v>4854</v>
      </c>
      <c r="B2194" s="528">
        <v>2011</v>
      </c>
      <c r="C2194" s="528">
        <v>9445</v>
      </c>
      <c r="D2194" s="528">
        <v>1206</v>
      </c>
      <c r="E2194" s="528">
        <v>13257</v>
      </c>
      <c r="F2194" s="528">
        <v>12950</v>
      </c>
    </row>
    <row r="2195" spans="1:6">
      <c r="A2195" s="527" t="s">
        <v>4855</v>
      </c>
      <c r="B2195" s="528">
        <v>2011</v>
      </c>
      <c r="C2195" s="528">
        <v>556</v>
      </c>
      <c r="D2195" s="528">
        <v>337</v>
      </c>
      <c r="E2195" s="528">
        <v>0</v>
      </c>
      <c r="F2195" s="528">
        <v>12600</v>
      </c>
    </row>
    <row r="2196" spans="1:6">
      <c r="A2196" s="527" t="s">
        <v>4856</v>
      </c>
      <c r="B2196" s="528">
        <v>2011</v>
      </c>
      <c r="C2196" s="528">
        <v>12260</v>
      </c>
      <c r="D2196" s="528">
        <v>11612</v>
      </c>
      <c r="E2196" s="528">
        <v>728</v>
      </c>
      <c r="F2196" s="528">
        <v>20360</v>
      </c>
    </row>
    <row r="2197" spans="1:6">
      <c r="A2197" s="527" t="s">
        <v>4857</v>
      </c>
      <c r="B2197" s="528">
        <v>2011</v>
      </c>
      <c r="C2197" s="528">
        <v>35329</v>
      </c>
      <c r="D2197" s="528">
        <v>33122</v>
      </c>
      <c r="E2197" s="528">
        <v>9238</v>
      </c>
      <c r="F2197" s="528">
        <v>16212</v>
      </c>
    </row>
    <row r="2198" spans="1:6">
      <c r="A2198" s="527" t="s">
        <v>4858</v>
      </c>
      <c r="B2198" s="528">
        <v>2011</v>
      </c>
      <c r="C2198" s="528">
        <v>52327</v>
      </c>
      <c r="D2198" s="528">
        <v>12407</v>
      </c>
      <c r="E2198" s="528">
        <v>41493</v>
      </c>
      <c r="F2198" s="528">
        <v>19944</v>
      </c>
    </row>
    <row r="2199" spans="1:6">
      <c r="A2199" s="527" t="s">
        <v>4859</v>
      </c>
      <c r="B2199" s="528">
        <v>2011</v>
      </c>
      <c r="C2199" s="528">
        <v>1073</v>
      </c>
      <c r="D2199" s="528">
        <v>0</v>
      </c>
      <c r="E2199" s="528">
        <v>31956</v>
      </c>
      <c r="F2199" s="528">
        <v>6600</v>
      </c>
    </row>
    <row r="2200" spans="1:6">
      <c r="A2200" s="527" t="s">
        <v>4860</v>
      </c>
      <c r="B2200" s="528">
        <v>2011</v>
      </c>
      <c r="C2200" s="528">
        <v>3353</v>
      </c>
      <c r="D2200" s="528">
        <v>0</v>
      </c>
      <c r="E2200" s="528">
        <v>59684</v>
      </c>
      <c r="F2200" s="528">
        <v>5764</v>
      </c>
    </row>
    <row r="2201" spans="1:6">
      <c r="A2201" s="527" t="s">
        <v>4861</v>
      </c>
      <c r="B2201" s="528">
        <v>2011</v>
      </c>
      <c r="C2201" s="528">
        <v>3665</v>
      </c>
      <c r="D2201" s="528">
        <v>1676</v>
      </c>
      <c r="E2201" s="528">
        <v>5615</v>
      </c>
      <c r="F2201" s="528">
        <v>9630</v>
      </c>
    </row>
    <row r="2202" spans="1:6">
      <c r="A2202" s="527" t="s">
        <v>4862</v>
      </c>
      <c r="B2202" s="528">
        <v>2011</v>
      </c>
      <c r="C2202" s="528">
        <v>8664</v>
      </c>
      <c r="D2202" s="528">
        <v>9629</v>
      </c>
      <c r="E2202" s="528">
        <v>1271</v>
      </c>
      <c r="F2202" s="528">
        <v>20420</v>
      </c>
    </row>
    <row r="2203" spans="1:6">
      <c r="A2203" s="527" t="s">
        <v>4863</v>
      </c>
      <c r="B2203" s="528">
        <v>2011</v>
      </c>
      <c r="C2203" s="528">
        <v>7606</v>
      </c>
      <c r="D2203" s="528">
        <v>67203</v>
      </c>
      <c r="E2203" s="528">
        <v>127998</v>
      </c>
      <c r="F2203" s="528">
        <v>9438</v>
      </c>
    </row>
    <row r="2204" spans="1:6">
      <c r="A2204" s="527" t="s">
        <v>4864</v>
      </c>
      <c r="B2204" s="528">
        <v>2011</v>
      </c>
      <c r="C2204" s="528">
        <v>56324</v>
      </c>
      <c r="D2204" s="528">
        <v>58689</v>
      </c>
      <c r="E2204" s="528">
        <v>43048</v>
      </c>
      <c r="F2204" s="528">
        <v>20520</v>
      </c>
    </row>
    <row r="2205" spans="1:6">
      <c r="A2205" s="527" t="s">
        <v>4865</v>
      </c>
      <c r="B2205" s="528">
        <v>2011</v>
      </c>
      <c r="C2205" s="528">
        <v>54543</v>
      </c>
      <c r="D2205" s="528">
        <v>99670</v>
      </c>
      <c r="E2205" s="528">
        <v>3547</v>
      </c>
      <c r="F2205" s="528">
        <v>20765</v>
      </c>
    </row>
    <row r="2206" spans="1:6">
      <c r="A2206" s="527" t="s">
        <v>4866</v>
      </c>
      <c r="B2206" s="528">
        <v>2011</v>
      </c>
      <c r="C2206" s="528">
        <v>54258</v>
      </c>
      <c r="D2206" s="528">
        <v>307875</v>
      </c>
      <c r="E2206" s="528">
        <v>5624</v>
      </c>
      <c r="F2206" s="528">
        <v>20515</v>
      </c>
    </row>
    <row r="2207" spans="1:6">
      <c r="A2207" s="527" t="s">
        <v>4867</v>
      </c>
      <c r="B2207" s="528">
        <v>2011</v>
      </c>
      <c r="C2207" s="528">
        <v>10</v>
      </c>
      <c r="D2207" s="528">
        <v>14</v>
      </c>
      <c r="E2207" s="528">
        <v>0</v>
      </c>
      <c r="F2207" s="528">
        <v>16510</v>
      </c>
    </row>
    <row r="2208" spans="1:6">
      <c r="A2208" s="527" t="s">
        <v>4868</v>
      </c>
      <c r="B2208" s="528">
        <v>2011</v>
      </c>
      <c r="C2208" s="528">
        <v>59309</v>
      </c>
      <c r="D2208" s="528">
        <v>21285</v>
      </c>
      <c r="E2208" s="528">
        <v>16165</v>
      </c>
      <c r="F2208" s="528">
        <v>20350</v>
      </c>
    </row>
    <row r="2209" spans="1:6">
      <c r="A2209" s="527" t="s">
        <v>4869</v>
      </c>
      <c r="B2209" s="528">
        <v>2011</v>
      </c>
      <c r="C2209" s="528">
        <v>60306</v>
      </c>
      <c r="D2209" s="528">
        <v>35233</v>
      </c>
      <c r="E2209" s="528">
        <v>42532</v>
      </c>
      <c r="F2209" s="528">
        <v>17231</v>
      </c>
    </row>
    <row r="2210" spans="1:6">
      <c r="A2210" s="527" t="s">
        <v>4870</v>
      </c>
      <c r="B2210" s="528">
        <v>2011</v>
      </c>
      <c r="C2210" s="528">
        <v>1050</v>
      </c>
      <c r="D2210" s="528">
        <v>0</v>
      </c>
      <c r="E2210" s="528">
        <v>26498</v>
      </c>
      <c r="F2210" s="528">
        <v>4146</v>
      </c>
    </row>
    <row r="2211" spans="1:6">
      <c r="A2211" s="527" t="s">
        <v>4871</v>
      </c>
      <c r="B2211" s="528">
        <v>2011</v>
      </c>
      <c r="C2211" s="528">
        <v>29542</v>
      </c>
      <c r="D2211" s="528">
        <v>28359</v>
      </c>
      <c r="E2211" s="528">
        <v>15075</v>
      </c>
      <c r="F2211" s="528">
        <v>20283</v>
      </c>
    </row>
    <row r="2212" spans="1:6">
      <c r="A2212" s="527" t="s">
        <v>4872</v>
      </c>
      <c r="B2212" s="528">
        <v>2011</v>
      </c>
      <c r="C2212" s="528">
        <v>0</v>
      </c>
      <c r="D2212" s="528">
        <v>16880</v>
      </c>
      <c r="E2212" s="528">
        <v>0</v>
      </c>
      <c r="F2212" s="528">
        <v>1800</v>
      </c>
    </row>
    <row r="2213" spans="1:6">
      <c r="A2213" s="527" t="s">
        <v>4873</v>
      </c>
      <c r="B2213" s="528">
        <v>2011</v>
      </c>
      <c r="C2213" s="528">
        <v>90116</v>
      </c>
      <c r="D2213" s="528">
        <v>90830</v>
      </c>
      <c r="E2213" s="528">
        <v>18284</v>
      </c>
      <c r="F2213" s="528">
        <v>20571</v>
      </c>
    </row>
    <row r="2214" spans="1:6">
      <c r="A2214" s="527" t="s">
        <v>4874</v>
      </c>
      <c r="B2214" s="528">
        <v>2011</v>
      </c>
      <c r="C2214" s="528">
        <v>1658</v>
      </c>
      <c r="D2214" s="528">
        <v>603</v>
      </c>
      <c r="E2214" s="528">
        <v>21399</v>
      </c>
      <c r="F2214" s="528">
        <v>9540</v>
      </c>
    </row>
    <row r="2215" spans="1:6">
      <c r="A2215" s="527" t="s">
        <v>4875</v>
      </c>
      <c r="B2215" s="528">
        <v>2011</v>
      </c>
      <c r="C2215" s="528">
        <v>866</v>
      </c>
      <c r="D2215" s="528">
        <v>0</v>
      </c>
      <c r="E2215" s="528">
        <v>460</v>
      </c>
      <c r="F2215" s="528">
        <v>3299</v>
      </c>
    </row>
    <row r="2216" spans="1:6">
      <c r="A2216" s="527" t="s">
        <v>4876</v>
      </c>
      <c r="B2216" s="528">
        <v>2011</v>
      </c>
      <c r="C2216" s="528">
        <v>13288</v>
      </c>
      <c r="D2216" s="528">
        <v>8623</v>
      </c>
      <c r="E2216" s="528">
        <v>8604</v>
      </c>
      <c r="F2216" s="528">
        <v>14554</v>
      </c>
    </row>
    <row r="2217" spans="1:6">
      <c r="A2217" s="527" t="s">
        <v>4877</v>
      </c>
      <c r="B2217" s="528">
        <v>2011</v>
      </c>
      <c r="C2217" s="528">
        <v>3519</v>
      </c>
      <c r="D2217" s="528">
        <v>911</v>
      </c>
      <c r="E2217" s="528">
        <v>32905</v>
      </c>
      <c r="F2217" s="528">
        <v>4861</v>
      </c>
    </row>
    <row r="2218" spans="1:6">
      <c r="A2218" s="527" t="s">
        <v>4878</v>
      </c>
      <c r="B2218" s="528">
        <v>2011</v>
      </c>
      <c r="C2218" s="528">
        <v>31962</v>
      </c>
      <c r="D2218" s="528">
        <v>6413</v>
      </c>
      <c r="E2218" s="528">
        <v>338275</v>
      </c>
      <c r="F2218" s="528">
        <v>14455</v>
      </c>
    </row>
    <row r="2219" spans="1:6">
      <c r="A2219" s="527" t="s">
        <v>4879</v>
      </c>
      <c r="B2219" s="528">
        <v>2011</v>
      </c>
      <c r="C2219" s="528">
        <v>555</v>
      </c>
      <c r="D2219" s="528">
        <v>0</v>
      </c>
      <c r="E2219" s="528">
        <v>945</v>
      </c>
      <c r="F2219" s="528">
        <v>9140</v>
      </c>
    </row>
    <row r="2220" spans="1:6">
      <c r="A2220" s="527" t="s">
        <v>4880</v>
      </c>
      <c r="B2220" s="528">
        <v>2011</v>
      </c>
      <c r="C2220" s="528">
        <v>25361</v>
      </c>
      <c r="D2220" s="528">
        <v>75890</v>
      </c>
      <c r="E2220" s="528">
        <v>6398</v>
      </c>
      <c r="F2220" s="528">
        <v>17830</v>
      </c>
    </row>
    <row r="2221" spans="1:6">
      <c r="A2221" s="527" t="s">
        <v>4881</v>
      </c>
      <c r="B2221" s="528">
        <v>2011</v>
      </c>
      <c r="C2221" s="528">
        <v>16377</v>
      </c>
      <c r="D2221" s="528">
        <v>14985</v>
      </c>
      <c r="E2221" s="528">
        <v>59464</v>
      </c>
      <c r="F2221" s="528">
        <v>20599</v>
      </c>
    </row>
    <row r="2222" spans="1:6">
      <c r="A2222" s="527" t="s">
        <v>4882</v>
      </c>
      <c r="B2222" s="528">
        <v>2011</v>
      </c>
      <c r="C2222" s="528">
        <v>27851</v>
      </c>
      <c r="D2222" s="528">
        <v>6374</v>
      </c>
      <c r="E2222" s="528">
        <v>346071</v>
      </c>
      <c r="F2222" s="528">
        <v>16154</v>
      </c>
    </row>
    <row r="2223" spans="1:6">
      <c r="A2223" s="527" t="s">
        <v>4883</v>
      </c>
      <c r="B2223" s="528">
        <v>2011</v>
      </c>
      <c r="C2223" s="528">
        <v>5716</v>
      </c>
      <c r="D2223" s="528">
        <v>4193</v>
      </c>
      <c r="E2223" s="528">
        <v>5091</v>
      </c>
      <c r="F2223" s="528">
        <v>15094</v>
      </c>
    </row>
    <row r="2224" spans="1:6">
      <c r="A2224" s="527" t="s">
        <v>4884</v>
      </c>
      <c r="B2224" s="528">
        <v>2011</v>
      </c>
      <c r="C2224" s="528">
        <v>174</v>
      </c>
      <c r="D2224" s="528">
        <v>2005</v>
      </c>
      <c r="E2224" s="528">
        <v>154</v>
      </c>
      <c r="F2224" s="528">
        <v>6290</v>
      </c>
    </row>
    <row r="2225" spans="1:6">
      <c r="A2225" s="527" t="s">
        <v>4885</v>
      </c>
      <c r="B2225" s="528">
        <v>2011</v>
      </c>
      <c r="C2225" s="528">
        <v>917</v>
      </c>
      <c r="D2225" s="528">
        <v>0</v>
      </c>
      <c r="E2225" s="528">
        <v>16564</v>
      </c>
      <c r="F2225" s="528">
        <v>9133</v>
      </c>
    </row>
    <row r="2226" spans="1:6">
      <c r="A2226" s="527" t="s">
        <v>4886</v>
      </c>
      <c r="B2226" s="528">
        <v>2011</v>
      </c>
      <c r="C2226" s="528">
        <v>63174</v>
      </c>
      <c r="D2226" s="528">
        <v>53190</v>
      </c>
      <c r="E2226" s="528">
        <v>25371</v>
      </c>
      <c r="F2226" s="528">
        <v>21572</v>
      </c>
    </row>
    <row r="2227" spans="1:6">
      <c r="A2227" s="527" t="s">
        <v>4887</v>
      </c>
      <c r="B2227" s="528">
        <v>2011</v>
      </c>
      <c r="C2227" s="528">
        <v>67820</v>
      </c>
      <c r="D2227" s="528">
        <v>12335</v>
      </c>
      <c r="E2227" s="528">
        <v>35836</v>
      </c>
      <c r="F2227" s="528">
        <v>15134</v>
      </c>
    </row>
    <row r="2228" spans="1:6">
      <c r="A2228" s="527" t="s">
        <v>4888</v>
      </c>
      <c r="B2228" s="528">
        <v>2011</v>
      </c>
      <c r="C2228" s="528">
        <v>17778</v>
      </c>
      <c r="D2228" s="528">
        <v>5408</v>
      </c>
      <c r="E2228" s="528">
        <v>257158</v>
      </c>
      <c r="F2228" s="528">
        <v>15998</v>
      </c>
    </row>
    <row r="2229" spans="1:6">
      <c r="A2229" s="527" t="s">
        <v>4889</v>
      </c>
      <c r="B2229" s="528">
        <v>2011</v>
      </c>
      <c r="C2229" s="528">
        <v>17500</v>
      </c>
      <c r="D2229" s="528">
        <v>20814</v>
      </c>
      <c r="E2229" s="528">
        <v>4317</v>
      </c>
      <c r="F2229" s="528">
        <v>18967</v>
      </c>
    </row>
    <row r="2230" spans="1:6">
      <c r="A2230" s="527" t="s">
        <v>4890</v>
      </c>
      <c r="B2230" s="528">
        <v>2011</v>
      </c>
      <c r="C2230" s="528">
        <v>6434</v>
      </c>
      <c r="D2230" s="528">
        <v>0</v>
      </c>
      <c r="E2230" s="528">
        <v>53457</v>
      </c>
      <c r="F2230" s="528">
        <v>5736</v>
      </c>
    </row>
    <row r="2231" spans="1:6">
      <c r="A2231" s="527" t="s">
        <v>4891</v>
      </c>
      <c r="B2231" s="528">
        <v>2011</v>
      </c>
      <c r="C2231" s="528">
        <v>61861</v>
      </c>
      <c r="D2231" s="528">
        <v>64535</v>
      </c>
      <c r="E2231" s="528">
        <v>29957</v>
      </c>
      <c r="F2231" s="528">
        <v>20210</v>
      </c>
    </row>
    <row r="2232" spans="1:6">
      <c r="A2232" s="527" t="s">
        <v>4892</v>
      </c>
      <c r="B2232" s="528">
        <v>2011</v>
      </c>
      <c r="C2232" s="528">
        <v>7271</v>
      </c>
      <c r="D2232" s="528">
        <v>3746</v>
      </c>
      <c r="E2232" s="528">
        <v>47242</v>
      </c>
      <c r="F2232" s="528">
        <v>9390</v>
      </c>
    </row>
    <row r="2233" spans="1:6">
      <c r="A2233" s="527" t="s">
        <v>4893</v>
      </c>
      <c r="B2233" s="528">
        <v>2011</v>
      </c>
      <c r="C2233" s="528">
        <v>2390</v>
      </c>
      <c r="D2233" s="528">
        <v>126</v>
      </c>
      <c r="E2233" s="528">
        <v>47057</v>
      </c>
      <c r="F2233" s="528">
        <v>4035</v>
      </c>
    </row>
    <row r="2234" spans="1:6">
      <c r="A2234" s="527" t="s">
        <v>4894</v>
      </c>
      <c r="B2234" s="528">
        <v>2011</v>
      </c>
      <c r="C2234" s="528">
        <v>6516</v>
      </c>
      <c r="D2234" s="528">
        <v>176588</v>
      </c>
      <c r="E2234" s="528">
        <v>2443</v>
      </c>
      <c r="F2234" s="528">
        <v>14600</v>
      </c>
    </row>
    <row r="2235" spans="1:6">
      <c r="A2235" s="527" t="s">
        <v>4895</v>
      </c>
      <c r="B2235" s="528">
        <v>2011</v>
      </c>
      <c r="C2235" s="528">
        <v>2542</v>
      </c>
      <c r="D2235" s="528">
        <v>1551</v>
      </c>
      <c r="E2235" s="528">
        <v>4342</v>
      </c>
      <c r="F2235" s="528">
        <v>16625</v>
      </c>
    </row>
    <row r="2236" spans="1:6">
      <c r="A2236" s="527" t="s">
        <v>4896</v>
      </c>
      <c r="B2236" s="528">
        <v>2011</v>
      </c>
      <c r="C2236" s="528">
        <v>2959</v>
      </c>
      <c r="D2236" s="528">
        <v>6732</v>
      </c>
      <c r="E2236" s="528">
        <v>975</v>
      </c>
      <c r="F2236" s="528">
        <v>8326</v>
      </c>
    </row>
    <row r="2237" spans="1:6">
      <c r="A2237" s="527" t="s">
        <v>4897</v>
      </c>
      <c r="B2237" s="528">
        <v>2011</v>
      </c>
      <c r="C2237" s="528">
        <v>45702</v>
      </c>
      <c r="D2237" s="528">
        <v>66647</v>
      </c>
      <c r="E2237" s="528">
        <v>7124</v>
      </c>
      <c r="F2237" s="528">
        <v>21018</v>
      </c>
    </row>
    <row r="2238" spans="1:6">
      <c r="A2238" s="527" t="s">
        <v>4898</v>
      </c>
      <c r="B2238" s="528">
        <v>2011</v>
      </c>
      <c r="C2238" s="528">
        <v>43474</v>
      </c>
      <c r="D2238" s="528">
        <v>33346</v>
      </c>
      <c r="E2238" s="528">
        <v>74770</v>
      </c>
      <c r="F2238" s="528">
        <v>21120</v>
      </c>
    </row>
    <row r="2239" spans="1:6">
      <c r="A2239" s="527" t="s">
        <v>4899</v>
      </c>
      <c r="B2239" s="528">
        <v>2011</v>
      </c>
      <c r="C2239" s="528">
        <v>3189</v>
      </c>
      <c r="D2239" s="528">
        <v>1403</v>
      </c>
      <c r="E2239" s="528">
        <v>22099</v>
      </c>
      <c r="F2239" s="528">
        <v>15126</v>
      </c>
    </row>
    <row r="2240" spans="1:6">
      <c r="A2240" s="527" t="s">
        <v>4900</v>
      </c>
      <c r="B2240" s="528">
        <v>2011</v>
      </c>
      <c r="C2240" s="528">
        <v>20226</v>
      </c>
      <c r="D2240" s="528">
        <v>0</v>
      </c>
      <c r="E2240" s="528">
        <v>456654</v>
      </c>
      <c r="F2240" s="528">
        <v>7713</v>
      </c>
    </row>
    <row r="2241" spans="1:6">
      <c r="A2241" s="527" t="s">
        <v>4901</v>
      </c>
      <c r="B2241" s="528">
        <v>2011</v>
      </c>
      <c r="C2241" s="528">
        <v>1646</v>
      </c>
      <c r="D2241" s="528">
        <v>0</v>
      </c>
      <c r="E2241" s="528">
        <v>4261</v>
      </c>
      <c r="F2241" s="528">
        <v>9293</v>
      </c>
    </row>
    <row r="2242" spans="1:6">
      <c r="A2242" s="527" t="s">
        <v>4902</v>
      </c>
      <c r="B2242" s="528">
        <v>2011</v>
      </c>
      <c r="C2242" s="528">
        <v>8251</v>
      </c>
      <c r="D2242" s="528">
        <v>3138</v>
      </c>
      <c r="E2242" s="528">
        <v>32064</v>
      </c>
      <c r="F2242" s="528">
        <v>20550</v>
      </c>
    </row>
    <row r="2243" spans="1:6">
      <c r="A2243" s="527" t="s">
        <v>4903</v>
      </c>
      <c r="B2243" s="528">
        <v>2011</v>
      </c>
      <c r="C2243" s="528">
        <v>4539</v>
      </c>
      <c r="D2243" s="528">
        <v>26277</v>
      </c>
      <c r="E2243" s="528">
        <v>6901</v>
      </c>
      <c r="F2243" s="528">
        <v>12108</v>
      </c>
    </row>
    <row r="2244" spans="1:6">
      <c r="A2244" s="527" t="s">
        <v>4904</v>
      </c>
      <c r="B2244" s="528">
        <v>2011</v>
      </c>
      <c r="C2244" s="528">
        <v>28065</v>
      </c>
      <c r="D2244" s="528">
        <v>20124</v>
      </c>
      <c r="E2244" s="528">
        <v>40170</v>
      </c>
      <c r="F2244" s="528">
        <v>20125</v>
      </c>
    </row>
    <row r="2245" spans="1:6">
      <c r="A2245" s="527" t="s">
        <v>4905</v>
      </c>
      <c r="B2245" s="528">
        <v>2011</v>
      </c>
      <c r="C2245" s="528">
        <v>14468</v>
      </c>
      <c r="D2245" s="528">
        <v>7105</v>
      </c>
      <c r="E2245" s="528">
        <v>35655</v>
      </c>
      <c r="F2245" s="528">
        <v>18905</v>
      </c>
    </row>
    <row r="2246" spans="1:6">
      <c r="A2246" s="527" t="s">
        <v>4906</v>
      </c>
      <c r="B2246" s="528">
        <v>2011</v>
      </c>
      <c r="C2246" s="528">
        <v>4616</v>
      </c>
      <c r="D2246" s="528">
        <v>76014</v>
      </c>
      <c r="E2246" s="528">
        <v>22645</v>
      </c>
      <c r="F2246" s="528">
        <v>14035</v>
      </c>
    </row>
    <row r="2247" spans="1:6">
      <c r="A2247" s="527" t="s">
        <v>4907</v>
      </c>
      <c r="B2247" s="528">
        <v>2011</v>
      </c>
      <c r="C2247" s="528">
        <v>2094</v>
      </c>
      <c r="D2247" s="528">
        <v>0</v>
      </c>
      <c r="E2247" s="528">
        <v>17849</v>
      </c>
      <c r="F2247" s="528">
        <v>4970</v>
      </c>
    </row>
    <row r="2248" spans="1:6">
      <c r="A2248" s="527" t="s">
        <v>4908</v>
      </c>
      <c r="B2248" s="528">
        <v>2011</v>
      </c>
      <c r="C2248" s="528">
        <v>14776</v>
      </c>
      <c r="D2248" s="528">
        <v>4593</v>
      </c>
      <c r="E2248" s="528">
        <v>14107</v>
      </c>
      <c r="F2248" s="528">
        <v>16490</v>
      </c>
    </row>
    <row r="2249" spans="1:6">
      <c r="A2249" s="527" t="s">
        <v>4909</v>
      </c>
      <c r="B2249" s="528">
        <v>2011</v>
      </c>
      <c r="C2249" s="528">
        <v>72418</v>
      </c>
      <c r="D2249" s="528">
        <v>47144</v>
      </c>
      <c r="E2249" s="528">
        <v>70251</v>
      </c>
      <c r="F2249" s="528">
        <v>20440</v>
      </c>
    </row>
    <row r="2250" spans="1:6">
      <c r="A2250" s="527" t="s">
        <v>4910</v>
      </c>
      <c r="B2250" s="528">
        <v>2011</v>
      </c>
      <c r="C2250" s="528">
        <v>4497</v>
      </c>
      <c r="D2250" s="528">
        <v>9787</v>
      </c>
      <c r="E2250" s="528">
        <v>101306</v>
      </c>
      <c r="F2250" s="528">
        <v>12480</v>
      </c>
    </row>
    <row r="2251" spans="1:6">
      <c r="A2251" s="527" t="s">
        <v>4911</v>
      </c>
      <c r="B2251" s="528">
        <v>2011</v>
      </c>
      <c r="C2251" s="528">
        <v>22557</v>
      </c>
      <c r="D2251" s="528">
        <v>36915</v>
      </c>
      <c r="E2251" s="528">
        <v>3771</v>
      </c>
      <c r="F2251" s="528">
        <v>20029</v>
      </c>
    </row>
    <row r="2252" spans="1:6">
      <c r="A2252" s="527" t="s">
        <v>4912</v>
      </c>
      <c r="B2252" s="528">
        <v>2011</v>
      </c>
      <c r="C2252" s="528">
        <v>39375</v>
      </c>
      <c r="D2252" s="528">
        <v>12005</v>
      </c>
      <c r="E2252" s="528">
        <v>19869</v>
      </c>
      <c r="F2252" s="528">
        <v>20000</v>
      </c>
    </row>
    <row r="2253" spans="1:6">
      <c r="A2253" s="527" t="s">
        <v>4913</v>
      </c>
      <c r="B2253" s="528">
        <v>2011</v>
      </c>
      <c r="C2253" s="528">
        <v>10062</v>
      </c>
      <c r="D2253" s="528">
        <v>16730</v>
      </c>
      <c r="E2253" s="528">
        <v>38918</v>
      </c>
      <c r="F2253" s="528">
        <v>9900</v>
      </c>
    </row>
    <row r="2254" spans="1:6">
      <c r="A2254" s="527" t="s">
        <v>4914</v>
      </c>
      <c r="B2254" s="528">
        <v>2011</v>
      </c>
      <c r="C2254" s="528">
        <v>18771</v>
      </c>
      <c r="D2254" s="528">
        <v>18045</v>
      </c>
      <c r="E2254" s="528">
        <v>9039</v>
      </c>
      <c r="F2254" s="528">
        <v>18212</v>
      </c>
    </row>
    <row r="2255" spans="1:6">
      <c r="A2255" s="527" t="s">
        <v>4915</v>
      </c>
      <c r="B2255" s="528">
        <v>2011</v>
      </c>
      <c r="C2255" s="528">
        <v>28996</v>
      </c>
      <c r="D2255" s="528">
        <v>32178</v>
      </c>
      <c r="E2255" s="528">
        <v>32309</v>
      </c>
      <c r="F2255" s="528">
        <v>18863</v>
      </c>
    </row>
    <row r="2256" spans="1:6">
      <c r="A2256" s="527" t="s">
        <v>4916</v>
      </c>
      <c r="B2256" s="528">
        <v>2011</v>
      </c>
      <c r="C2256" s="528">
        <v>2218</v>
      </c>
      <c r="D2256" s="528">
        <v>3912</v>
      </c>
      <c r="E2256" s="528">
        <v>19046</v>
      </c>
      <c r="F2256" s="528">
        <v>12238</v>
      </c>
    </row>
    <row r="2257" spans="1:6">
      <c r="A2257" s="527" t="s">
        <v>4917</v>
      </c>
      <c r="B2257" s="528">
        <v>2011</v>
      </c>
      <c r="C2257" s="528">
        <v>30126</v>
      </c>
      <c r="D2257" s="528">
        <v>12064</v>
      </c>
      <c r="E2257" s="528">
        <v>38621</v>
      </c>
      <c r="F2257" s="528">
        <v>19608</v>
      </c>
    </row>
    <row r="2258" spans="1:6">
      <c r="A2258" s="527" t="s">
        <v>4918</v>
      </c>
      <c r="B2258" s="528">
        <v>2011</v>
      </c>
      <c r="C2258" s="528">
        <v>7775</v>
      </c>
      <c r="D2258" s="528">
        <v>2909</v>
      </c>
      <c r="E2258" s="528">
        <v>49332</v>
      </c>
      <c r="F2258" s="528">
        <v>10750</v>
      </c>
    </row>
    <row r="2259" spans="1:6">
      <c r="A2259" s="527" t="s">
        <v>4919</v>
      </c>
      <c r="B2259" s="528">
        <v>2011</v>
      </c>
      <c r="C2259" s="528">
        <v>42183</v>
      </c>
      <c r="D2259" s="528">
        <v>26323</v>
      </c>
      <c r="E2259" s="528">
        <v>43994</v>
      </c>
      <c r="F2259" s="528">
        <v>20508</v>
      </c>
    </row>
    <row r="2260" spans="1:6">
      <c r="A2260" s="527" t="s">
        <v>4920</v>
      </c>
      <c r="B2260" s="528">
        <v>2011</v>
      </c>
      <c r="C2260" s="528">
        <v>0</v>
      </c>
      <c r="D2260" s="528">
        <v>2446</v>
      </c>
      <c r="E2260" s="528">
        <v>0</v>
      </c>
      <c r="F2260" s="528">
        <v>1640</v>
      </c>
    </row>
    <row r="2261" spans="1:6">
      <c r="A2261" s="527" t="s">
        <v>4921</v>
      </c>
      <c r="B2261" s="528">
        <v>2011</v>
      </c>
      <c r="C2261" s="528">
        <v>15511</v>
      </c>
      <c r="D2261" s="528">
        <v>10004</v>
      </c>
      <c r="E2261" s="528">
        <v>45997</v>
      </c>
      <c r="F2261" s="528">
        <v>10958</v>
      </c>
    </row>
    <row r="2262" spans="1:6">
      <c r="A2262" s="527" t="s">
        <v>4922</v>
      </c>
      <c r="B2262" s="528">
        <v>2011</v>
      </c>
      <c r="C2262" s="528">
        <v>531</v>
      </c>
      <c r="D2262" s="528">
        <v>27</v>
      </c>
      <c r="E2262" s="528">
        <v>56010</v>
      </c>
      <c r="F2262" s="528">
        <v>4065</v>
      </c>
    </row>
    <row r="2263" spans="1:6">
      <c r="A2263" s="527" t="s">
        <v>4923</v>
      </c>
      <c r="B2263" s="528">
        <v>2011</v>
      </c>
      <c r="C2263" s="528">
        <v>8362</v>
      </c>
      <c r="D2263" s="528">
        <v>300</v>
      </c>
      <c r="E2263" s="528">
        <v>16543</v>
      </c>
      <c r="F2263" s="528">
        <v>20768</v>
      </c>
    </row>
    <row r="2264" spans="1:6">
      <c r="A2264" s="527" t="s">
        <v>4924</v>
      </c>
      <c r="B2264" s="528">
        <v>2011</v>
      </c>
      <c r="C2264" s="528">
        <v>102469</v>
      </c>
      <c r="D2264" s="528">
        <v>204686</v>
      </c>
      <c r="E2264" s="528">
        <v>60561</v>
      </c>
      <c r="F2264" s="528">
        <v>21068</v>
      </c>
    </row>
    <row r="2265" spans="1:6">
      <c r="A2265" s="527" t="s">
        <v>4925</v>
      </c>
      <c r="B2265" s="528">
        <v>2011</v>
      </c>
      <c r="C2265" s="528">
        <v>60516</v>
      </c>
      <c r="D2265" s="528">
        <v>33932</v>
      </c>
      <c r="E2265" s="528">
        <v>21693</v>
      </c>
      <c r="F2265" s="528">
        <v>19450</v>
      </c>
    </row>
    <row r="2266" spans="1:6">
      <c r="A2266" s="527" t="s">
        <v>4926</v>
      </c>
      <c r="B2266" s="528">
        <v>2011</v>
      </c>
      <c r="C2266" s="528">
        <v>11811</v>
      </c>
      <c r="D2266" s="528">
        <v>4662</v>
      </c>
      <c r="E2266" s="528">
        <v>37396</v>
      </c>
      <c r="F2266" s="528">
        <v>20025</v>
      </c>
    </row>
    <row r="2267" spans="1:6">
      <c r="A2267" s="527" t="s">
        <v>4927</v>
      </c>
      <c r="B2267" s="528">
        <v>2011</v>
      </c>
      <c r="C2267" s="528">
        <v>66220</v>
      </c>
      <c r="D2267" s="528">
        <v>30193</v>
      </c>
      <c r="E2267" s="528">
        <v>74786</v>
      </c>
      <c r="F2267" s="528">
        <v>18145</v>
      </c>
    </row>
    <row r="2268" spans="1:6">
      <c r="A2268" s="527" t="s">
        <v>4928</v>
      </c>
      <c r="B2268" s="528">
        <v>2011</v>
      </c>
      <c r="C2268" s="528">
        <v>88591</v>
      </c>
      <c r="D2268" s="528">
        <v>74377</v>
      </c>
      <c r="E2268" s="528">
        <v>32099</v>
      </c>
      <c r="F2268" s="528">
        <v>20467</v>
      </c>
    </row>
    <row r="2269" spans="1:6">
      <c r="A2269" s="527" t="s">
        <v>4929</v>
      </c>
      <c r="B2269" s="528">
        <v>2011</v>
      </c>
      <c r="C2269" s="528">
        <v>58076</v>
      </c>
      <c r="D2269" s="528">
        <v>111495</v>
      </c>
      <c r="E2269" s="528">
        <v>5280</v>
      </c>
      <c r="F2269" s="528">
        <v>20024</v>
      </c>
    </row>
    <row r="2270" spans="1:6">
      <c r="A2270" s="527" t="s">
        <v>4930</v>
      </c>
      <c r="B2270" s="528">
        <v>2011</v>
      </c>
      <c r="C2270" s="528">
        <v>2309</v>
      </c>
      <c r="D2270" s="528">
        <v>600</v>
      </c>
      <c r="E2270" s="528">
        <v>5927</v>
      </c>
      <c r="F2270" s="528">
        <v>9966</v>
      </c>
    </row>
    <row r="2271" spans="1:6">
      <c r="A2271" s="527" t="s">
        <v>4931</v>
      </c>
      <c r="B2271" s="528">
        <v>2011</v>
      </c>
      <c r="C2271" s="528">
        <v>14914</v>
      </c>
      <c r="D2271" s="528">
        <v>5344</v>
      </c>
      <c r="E2271" s="528">
        <v>5208</v>
      </c>
      <c r="F2271" s="528">
        <v>19864</v>
      </c>
    </row>
    <row r="2272" spans="1:6">
      <c r="A2272" s="527" t="s">
        <v>4932</v>
      </c>
      <c r="B2272" s="528">
        <v>2011</v>
      </c>
      <c r="C2272" s="528">
        <v>1067</v>
      </c>
      <c r="D2272" s="528">
        <v>159</v>
      </c>
      <c r="E2272" s="528">
        <v>2942</v>
      </c>
      <c r="F2272" s="528">
        <v>3470</v>
      </c>
    </row>
    <row r="2273" spans="1:6">
      <c r="A2273" s="527" t="s">
        <v>4933</v>
      </c>
      <c r="B2273" s="528">
        <v>2011</v>
      </c>
      <c r="C2273" s="528">
        <v>727</v>
      </c>
      <c r="D2273" s="528">
        <v>1062</v>
      </c>
      <c r="E2273" s="528">
        <v>1962</v>
      </c>
      <c r="F2273" s="528">
        <v>14390</v>
      </c>
    </row>
    <row r="2274" spans="1:6">
      <c r="A2274" s="527" t="s">
        <v>4934</v>
      </c>
      <c r="B2274" s="528">
        <v>2011</v>
      </c>
      <c r="C2274" s="528">
        <v>108</v>
      </c>
      <c r="D2274" s="528">
        <v>199</v>
      </c>
      <c r="E2274" s="528">
        <v>2740</v>
      </c>
      <c r="F2274" s="528">
        <v>10900</v>
      </c>
    </row>
    <row r="2275" spans="1:6">
      <c r="A2275" s="527" t="s">
        <v>4935</v>
      </c>
      <c r="B2275" s="528">
        <v>2011</v>
      </c>
      <c r="C2275" s="528">
        <v>735</v>
      </c>
      <c r="D2275" s="528">
        <v>516</v>
      </c>
      <c r="E2275" s="528">
        <v>324</v>
      </c>
      <c r="F2275" s="528">
        <v>12908</v>
      </c>
    </row>
    <row r="2276" spans="1:6">
      <c r="A2276" s="527" t="s">
        <v>4936</v>
      </c>
      <c r="B2276" s="528">
        <v>2011</v>
      </c>
      <c r="C2276" s="528">
        <v>103608</v>
      </c>
      <c r="D2276" s="528">
        <v>159698</v>
      </c>
      <c r="E2276" s="528">
        <v>38768</v>
      </c>
      <c r="F2276" s="528">
        <v>20987</v>
      </c>
    </row>
    <row r="2277" spans="1:6">
      <c r="A2277" s="527" t="s">
        <v>4937</v>
      </c>
      <c r="B2277" s="528">
        <v>2011</v>
      </c>
      <c r="C2277" s="528">
        <v>5255</v>
      </c>
      <c r="D2277" s="528">
        <v>21785</v>
      </c>
      <c r="E2277" s="528">
        <v>2746</v>
      </c>
      <c r="F2277" s="528">
        <v>14596</v>
      </c>
    </row>
    <row r="2278" spans="1:6">
      <c r="A2278" s="527" t="s">
        <v>4938</v>
      </c>
      <c r="B2278" s="528">
        <v>2011</v>
      </c>
      <c r="C2278" s="528">
        <v>2892</v>
      </c>
      <c r="D2278" s="528">
        <v>1487</v>
      </c>
      <c r="E2278" s="528">
        <v>82847</v>
      </c>
      <c r="F2278" s="528">
        <v>8186</v>
      </c>
    </row>
    <row r="2279" spans="1:6">
      <c r="A2279" s="527" t="s">
        <v>4939</v>
      </c>
      <c r="B2279" s="528">
        <v>2011</v>
      </c>
      <c r="C2279" s="528">
        <v>6722</v>
      </c>
      <c r="D2279" s="528">
        <v>58456</v>
      </c>
      <c r="E2279" s="528">
        <v>2144</v>
      </c>
      <c r="F2279" s="528">
        <v>11780</v>
      </c>
    </row>
    <row r="2280" spans="1:6">
      <c r="A2280" s="527" t="s">
        <v>4940</v>
      </c>
      <c r="B2280" s="528">
        <v>2011</v>
      </c>
      <c r="C2280" s="528">
        <v>13895</v>
      </c>
      <c r="D2280" s="528">
        <v>10629</v>
      </c>
      <c r="E2280" s="528">
        <v>9985</v>
      </c>
      <c r="F2280" s="528">
        <v>18810</v>
      </c>
    </row>
    <row r="2281" spans="1:6">
      <c r="A2281" s="527" t="s">
        <v>4941</v>
      </c>
      <c r="B2281" s="528">
        <v>2011</v>
      </c>
      <c r="C2281" s="528">
        <v>4377</v>
      </c>
      <c r="D2281" s="528">
        <v>3734</v>
      </c>
      <c r="E2281" s="528">
        <v>4086</v>
      </c>
      <c r="F2281" s="528">
        <v>15000</v>
      </c>
    </row>
    <row r="2282" spans="1:6">
      <c r="A2282" s="527" t="s">
        <v>4942</v>
      </c>
      <c r="B2282" s="528">
        <v>2011</v>
      </c>
      <c r="C2282" s="528">
        <v>4649</v>
      </c>
      <c r="D2282" s="528">
        <v>6085</v>
      </c>
      <c r="E2282" s="528">
        <v>6737</v>
      </c>
      <c r="F2282" s="528">
        <v>11120</v>
      </c>
    </row>
    <row r="2283" spans="1:6">
      <c r="A2283" s="527" t="s">
        <v>4943</v>
      </c>
      <c r="B2283" s="528">
        <v>2011</v>
      </c>
      <c r="C2283" s="528">
        <v>8626</v>
      </c>
      <c r="D2283" s="528">
        <v>12825</v>
      </c>
      <c r="E2283" s="528">
        <v>41992</v>
      </c>
      <c r="F2283" s="528">
        <v>10760</v>
      </c>
    </row>
    <row r="2284" spans="1:6">
      <c r="A2284" s="527" t="s">
        <v>4944</v>
      </c>
      <c r="B2284" s="528">
        <v>2011</v>
      </c>
      <c r="C2284" s="528">
        <v>3148</v>
      </c>
      <c r="D2284" s="528">
        <v>4183</v>
      </c>
      <c r="E2284" s="528">
        <v>12864</v>
      </c>
      <c r="F2284" s="528">
        <v>9103</v>
      </c>
    </row>
    <row r="2285" spans="1:6">
      <c r="A2285" s="527" t="s">
        <v>4945</v>
      </c>
      <c r="B2285" s="528">
        <v>2011</v>
      </c>
      <c r="C2285" s="528">
        <v>9378</v>
      </c>
      <c r="D2285" s="528">
        <v>4028</v>
      </c>
      <c r="E2285" s="528">
        <v>45914</v>
      </c>
      <c r="F2285" s="528">
        <v>9481</v>
      </c>
    </row>
    <row r="2286" spans="1:6">
      <c r="A2286" s="527" t="s">
        <v>4946</v>
      </c>
      <c r="B2286" s="528">
        <v>2011</v>
      </c>
      <c r="C2286" s="528">
        <v>80003</v>
      </c>
      <c r="D2286" s="528">
        <v>75941</v>
      </c>
      <c r="E2286" s="528">
        <v>52280</v>
      </c>
      <c r="F2286" s="528">
        <v>20050</v>
      </c>
    </row>
    <row r="2287" spans="1:6">
      <c r="A2287" s="527" t="s">
        <v>4947</v>
      </c>
      <c r="B2287" s="528">
        <v>2011</v>
      </c>
      <c r="C2287" s="528">
        <v>27748</v>
      </c>
      <c r="D2287" s="528">
        <v>56318</v>
      </c>
      <c r="E2287" s="528">
        <v>16678</v>
      </c>
      <c r="F2287" s="528">
        <v>21718</v>
      </c>
    </row>
    <row r="2288" spans="1:6">
      <c r="A2288" s="527" t="s">
        <v>4948</v>
      </c>
      <c r="B2288" s="528">
        <v>2011</v>
      </c>
      <c r="C2288" s="528">
        <v>14322</v>
      </c>
      <c r="D2288" s="528">
        <v>16335</v>
      </c>
      <c r="E2288" s="528">
        <v>23986</v>
      </c>
      <c r="F2288" s="528">
        <v>18880</v>
      </c>
    </row>
    <row r="2289" spans="1:6">
      <c r="A2289" s="527" t="s">
        <v>4949</v>
      </c>
      <c r="B2289" s="528">
        <v>2011</v>
      </c>
      <c r="C2289" s="528">
        <v>8780</v>
      </c>
      <c r="D2289" s="528">
        <v>10434</v>
      </c>
      <c r="E2289" s="528">
        <v>2994</v>
      </c>
      <c r="F2289" s="528">
        <v>21110</v>
      </c>
    </row>
    <row r="2290" spans="1:6">
      <c r="A2290" s="527" t="s">
        <v>4950</v>
      </c>
      <c r="B2290" s="528">
        <v>2011</v>
      </c>
      <c r="C2290" s="528">
        <v>8042</v>
      </c>
      <c r="D2290" s="528">
        <v>3808</v>
      </c>
      <c r="E2290" s="528">
        <v>25741</v>
      </c>
      <c r="F2290" s="528">
        <v>19548</v>
      </c>
    </row>
    <row r="2291" spans="1:6">
      <c r="A2291" s="527" t="s">
        <v>4951</v>
      </c>
      <c r="B2291" s="528">
        <v>2011</v>
      </c>
      <c r="C2291" s="528">
        <v>3417</v>
      </c>
      <c r="D2291" s="528">
        <v>3439</v>
      </c>
      <c r="E2291" s="528">
        <v>1359</v>
      </c>
      <c r="F2291" s="528">
        <v>15400</v>
      </c>
    </row>
    <row r="2292" spans="1:6">
      <c r="A2292" s="527" t="s">
        <v>4952</v>
      </c>
      <c r="B2292" s="528">
        <v>2011</v>
      </c>
      <c r="C2292" s="528">
        <v>79410</v>
      </c>
      <c r="D2292" s="528">
        <v>54589</v>
      </c>
      <c r="E2292" s="528">
        <v>80822</v>
      </c>
      <c r="F2292" s="528">
        <v>20450</v>
      </c>
    </row>
    <row r="2293" spans="1:6">
      <c r="A2293" s="527" t="s">
        <v>4953</v>
      </c>
      <c r="B2293" s="528">
        <v>2011</v>
      </c>
      <c r="C2293" s="528">
        <v>38959</v>
      </c>
      <c r="D2293" s="528">
        <v>19048</v>
      </c>
      <c r="E2293" s="528">
        <v>45827</v>
      </c>
      <c r="F2293" s="528">
        <v>14770</v>
      </c>
    </row>
    <row r="2294" spans="1:6">
      <c r="A2294" s="527" t="s">
        <v>4954</v>
      </c>
      <c r="B2294" s="528">
        <v>2011</v>
      </c>
      <c r="C2294" s="528">
        <v>47101</v>
      </c>
      <c r="D2294" s="528">
        <v>43925</v>
      </c>
      <c r="E2294" s="528">
        <v>17117</v>
      </c>
      <c r="F2294" s="528">
        <v>19595</v>
      </c>
    </row>
    <row r="2295" spans="1:6">
      <c r="A2295" s="527" t="s">
        <v>4955</v>
      </c>
      <c r="B2295" s="528">
        <v>2011</v>
      </c>
      <c r="C2295" s="528">
        <v>18233</v>
      </c>
      <c r="D2295" s="528">
        <v>5568</v>
      </c>
      <c r="E2295" s="528">
        <v>204435</v>
      </c>
      <c r="F2295" s="528">
        <v>14508</v>
      </c>
    </row>
    <row r="2296" spans="1:6">
      <c r="A2296" s="527" t="s">
        <v>4956</v>
      </c>
      <c r="B2296" s="528">
        <v>2011</v>
      </c>
      <c r="C2296" s="528">
        <v>41334</v>
      </c>
      <c r="D2296" s="528">
        <v>45975</v>
      </c>
      <c r="E2296" s="528">
        <v>60169</v>
      </c>
      <c r="F2296" s="528">
        <v>19330</v>
      </c>
    </row>
    <row r="2297" spans="1:6">
      <c r="A2297" s="527" t="s">
        <v>4957</v>
      </c>
      <c r="B2297" s="528">
        <v>2011</v>
      </c>
      <c r="C2297" s="528">
        <v>3339</v>
      </c>
      <c r="D2297" s="528">
        <v>478</v>
      </c>
      <c r="E2297" s="528">
        <v>14321</v>
      </c>
      <c r="F2297" s="528">
        <v>13536</v>
      </c>
    </row>
    <row r="2298" spans="1:6">
      <c r="A2298" s="527" t="s">
        <v>4958</v>
      </c>
      <c r="B2298" s="528">
        <v>2011</v>
      </c>
      <c r="C2298" s="528">
        <v>38923</v>
      </c>
      <c r="D2298" s="528">
        <v>29728</v>
      </c>
      <c r="E2298" s="528">
        <v>11616</v>
      </c>
      <c r="F2298" s="528">
        <v>20512</v>
      </c>
    </row>
    <row r="2299" spans="1:6">
      <c r="A2299" s="527" t="s">
        <v>4959</v>
      </c>
      <c r="B2299" s="528">
        <v>2011</v>
      </c>
      <c r="C2299" s="528">
        <v>43650</v>
      </c>
      <c r="D2299" s="528">
        <v>41279</v>
      </c>
      <c r="E2299" s="528">
        <v>4276</v>
      </c>
      <c r="F2299" s="528">
        <v>20330</v>
      </c>
    </row>
    <row r="2300" spans="1:6">
      <c r="A2300" s="527" t="s">
        <v>4960</v>
      </c>
      <c r="B2300" s="528">
        <v>2011</v>
      </c>
      <c r="C2300" s="528">
        <v>22249</v>
      </c>
      <c r="D2300" s="528">
        <v>45674</v>
      </c>
      <c r="E2300" s="528">
        <v>22325</v>
      </c>
      <c r="F2300" s="528">
        <v>18708</v>
      </c>
    </row>
    <row r="2301" spans="1:6">
      <c r="A2301" s="527" t="s">
        <v>4961</v>
      </c>
      <c r="B2301" s="528">
        <v>2011</v>
      </c>
      <c r="C2301" s="528">
        <v>4344</v>
      </c>
      <c r="D2301" s="528">
        <v>3384</v>
      </c>
      <c r="E2301" s="528">
        <v>1200</v>
      </c>
      <c r="F2301" s="528">
        <v>13080</v>
      </c>
    </row>
    <row r="2302" spans="1:6">
      <c r="A2302" s="527" t="s">
        <v>4962</v>
      </c>
      <c r="B2302" s="528">
        <v>2011</v>
      </c>
      <c r="C2302" s="528">
        <v>13239</v>
      </c>
      <c r="D2302" s="528">
        <v>1390</v>
      </c>
      <c r="E2302" s="528">
        <v>8149</v>
      </c>
      <c r="F2302" s="528">
        <v>12720</v>
      </c>
    </row>
    <row r="2303" spans="1:6">
      <c r="A2303" s="527" t="s">
        <v>4963</v>
      </c>
      <c r="B2303" s="528">
        <v>2011</v>
      </c>
      <c r="C2303" s="528">
        <v>63</v>
      </c>
      <c r="D2303" s="528">
        <v>4</v>
      </c>
      <c r="E2303" s="528">
        <v>0</v>
      </c>
      <c r="F2303" s="528">
        <v>11220</v>
      </c>
    </row>
    <row r="2304" spans="1:6">
      <c r="A2304" s="527" t="s">
        <v>4964</v>
      </c>
      <c r="B2304" s="528">
        <v>2011</v>
      </c>
      <c r="C2304" s="528">
        <v>26435</v>
      </c>
      <c r="D2304" s="528">
        <v>27078</v>
      </c>
      <c r="E2304" s="528">
        <v>5679</v>
      </c>
      <c r="F2304" s="528">
        <v>20054</v>
      </c>
    </row>
    <row r="2305" spans="1:6">
      <c r="A2305" s="527" t="s">
        <v>4965</v>
      </c>
      <c r="B2305" s="528">
        <v>2011</v>
      </c>
      <c r="C2305" s="528">
        <v>36593</v>
      </c>
      <c r="D2305" s="528">
        <v>47794</v>
      </c>
      <c r="E2305" s="528">
        <v>33109</v>
      </c>
      <c r="F2305" s="528">
        <v>19536</v>
      </c>
    </row>
    <row r="2306" spans="1:6">
      <c r="A2306" s="527" t="s">
        <v>4966</v>
      </c>
      <c r="B2306" s="528">
        <v>2011</v>
      </c>
      <c r="C2306" s="528">
        <v>40380</v>
      </c>
      <c r="D2306" s="528">
        <v>24668</v>
      </c>
      <c r="E2306" s="528">
        <v>24032</v>
      </c>
      <c r="F2306" s="528">
        <v>19422</v>
      </c>
    </row>
    <row r="2307" spans="1:6">
      <c r="A2307" s="527" t="s">
        <v>4967</v>
      </c>
      <c r="B2307" s="528">
        <v>2011</v>
      </c>
      <c r="C2307" s="528">
        <v>1491</v>
      </c>
      <c r="D2307" s="528">
        <v>0</v>
      </c>
      <c r="E2307" s="528">
        <v>26275</v>
      </c>
      <c r="F2307" s="528">
        <v>3350</v>
      </c>
    </row>
    <row r="2308" spans="1:6">
      <c r="A2308" s="527" t="s">
        <v>4968</v>
      </c>
      <c r="B2308" s="528">
        <v>2011</v>
      </c>
      <c r="C2308" s="528">
        <v>68083</v>
      </c>
      <c r="D2308" s="528">
        <v>31077</v>
      </c>
      <c r="E2308" s="528">
        <v>4068</v>
      </c>
      <c r="F2308" s="528">
        <v>14655</v>
      </c>
    </row>
    <row r="2309" spans="1:6">
      <c r="A2309" s="527" t="s">
        <v>4969</v>
      </c>
      <c r="B2309" s="528">
        <v>2011</v>
      </c>
      <c r="C2309" s="528">
        <v>4370</v>
      </c>
      <c r="D2309" s="528">
        <v>2782</v>
      </c>
      <c r="E2309" s="528">
        <v>3854</v>
      </c>
      <c r="F2309" s="528">
        <v>9710</v>
      </c>
    </row>
    <row r="2310" spans="1:6">
      <c r="A2310" s="527" t="s">
        <v>4970</v>
      </c>
      <c r="B2310" s="528">
        <v>2011</v>
      </c>
      <c r="C2310" s="528">
        <v>3603</v>
      </c>
      <c r="D2310" s="528">
        <v>4131</v>
      </c>
      <c r="E2310" s="528">
        <v>12114</v>
      </c>
      <c r="F2310" s="528">
        <v>17760</v>
      </c>
    </row>
    <row r="2311" spans="1:6">
      <c r="A2311" s="527" t="s">
        <v>4971</v>
      </c>
      <c r="B2311" s="528">
        <v>2011</v>
      </c>
      <c r="C2311" s="528">
        <v>14080</v>
      </c>
      <c r="D2311" s="528">
        <v>11388</v>
      </c>
      <c r="E2311" s="528">
        <v>139985</v>
      </c>
      <c r="F2311" s="528">
        <v>9510</v>
      </c>
    </row>
    <row r="2312" spans="1:6">
      <c r="A2312" s="527" t="s">
        <v>4972</v>
      </c>
      <c r="B2312" s="528">
        <v>2011</v>
      </c>
      <c r="C2312" s="528">
        <v>14655</v>
      </c>
      <c r="D2312" s="528">
        <v>16760</v>
      </c>
      <c r="E2312" s="528">
        <v>1690</v>
      </c>
      <c r="F2312" s="528">
        <v>20750</v>
      </c>
    </row>
    <row r="2313" spans="1:6">
      <c r="A2313" s="527" t="s">
        <v>4973</v>
      </c>
      <c r="B2313" s="528">
        <v>2011</v>
      </c>
      <c r="C2313" s="528">
        <v>84169</v>
      </c>
      <c r="D2313" s="528">
        <v>63222</v>
      </c>
      <c r="E2313" s="528">
        <v>27787</v>
      </c>
      <c r="F2313" s="528">
        <v>20472</v>
      </c>
    </row>
    <row r="2314" spans="1:6">
      <c r="A2314" s="527" t="s">
        <v>4974</v>
      </c>
      <c r="B2314" s="528">
        <v>2011</v>
      </c>
      <c r="C2314" s="528">
        <v>39432</v>
      </c>
      <c r="D2314" s="528">
        <v>39262</v>
      </c>
      <c r="E2314" s="528">
        <v>17026</v>
      </c>
      <c r="F2314" s="528">
        <v>21875</v>
      </c>
    </row>
    <row r="2315" spans="1:6">
      <c r="A2315" s="527" t="s">
        <v>4975</v>
      </c>
      <c r="B2315" s="528">
        <v>2011</v>
      </c>
      <c r="C2315" s="528">
        <v>2104</v>
      </c>
      <c r="D2315" s="528">
        <v>0</v>
      </c>
      <c r="E2315" s="528">
        <v>140</v>
      </c>
      <c r="F2315" s="528">
        <v>10750</v>
      </c>
    </row>
    <row r="2316" spans="1:6">
      <c r="A2316" s="527" t="s">
        <v>4976</v>
      </c>
      <c r="B2316" s="528">
        <v>2011</v>
      </c>
      <c r="C2316" s="528">
        <v>912</v>
      </c>
      <c r="D2316" s="528">
        <v>5635</v>
      </c>
      <c r="E2316" s="528">
        <v>2000</v>
      </c>
      <c r="F2316" s="528">
        <v>11904</v>
      </c>
    </row>
    <row r="2317" spans="1:6">
      <c r="A2317" s="527" t="s">
        <v>4977</v>
      </c>
      <c r="B2317" s="528">
        <v>2011</v>
      </c>
      <c r="C2317" s="528">
        <v>34572</v>
      </c>
      <c r="D2317" s="528">
        <v>30343</v>
      </c>
      <c r="E2317" s="528">
        <v>13386</v>
      </c>
      <c r="F2317" s="528">
        <v>20207</v>
      </c>
    </row>
    <row r="2318" spans="1:6">
      <c r="A2318" s="527" t="s">
        <v>4978</v>
      </c>
      <c r="B2318" s="528">
        <v>2011</v>
      </c>
      <c r="C2318" s="528">
        <v>1877</v>
      </c>
      <c r="D2318" s="528">
        <v>0</v>
      </c>
      <c r="E2318" s="528">
        <v>1284</v>
      </c>
      <c r="F2318" s="528">
        <v>3332</v>
      </c>
    </row>
    <row r="2319" spans="1:6">
      <c r="A2319" s="527" t="s">
        <v>4979</v>
      </c>
      <c r="B2319" s="528">
        <v>2011</v>
      </c>
      <c r="C2319" s="528">
        <v>12800</v>
      </c>
      <c r="D2319" s="528">
        <v>12593</v>
      </c>
      <c r="E2319" s="528">
        <v>1556</v>
      </c>
      <c r="F2319" s="528">
        <v>15641</v>
      </c>
    </row>
    <row r="2320" spans="1:6">
      <c r="A2320" s="527" t="s">
        <v>4980</v>
      </c>
      <c r="B2320" s="528">
        <v>2011</v>
      </c>
      <c r="C2320" s="528">
        <v>0</v>
      </c>
      <c r="D2320" s="528">
        <v>22058</v>
      </c>
      <c r="E2320" s="528">
        <v>0</v>
      </c>
      <c r="F2320" s="528">
        <v>1759</v>
      </c>
    </row>
    <row r="2321" spans="1:6">
      <c r="A2321" s="527" t="s">
        <v>4981</v>
      </c>
      <c r="B2321" s="528">
        <v>2011</v>
      </c>
      <c r="C2321" s="528">
        <v>2131</v>
      </c>
      <c r="D2321" s="528">
        <v>502</v>
      </c>
      <c r="E2321" s="528">
        <v>13720</v>
      </c>
      <c r="F2321" s="528">
        <v>9282</v>
      </c>
    </row>
    <row r="2322" spans="1:6">
      <c r="A2322" s="527" t="s">
        <v>4982</v>
      </c>
      <c r="B2322" s="528">
        <v>2011</v>
      </c>
      <c r="C2322" s="528">
        <v>1848</v>
      </c>
      <c r="D2322" s="528">
        <v>1926</v>
      </c>
      <c r="E2322" s="528">
        <v>5361</v>
      </c>
      <c r="F2322" s="528">
        <v>5670</v>
      </c>
    </row>
    <row r="2323" spans="1:6">
      <c r="A2323" s="527" t="s">
        <v>4983</v>
      </c>
      <c r="B2323" s="528">
        <v>2011</v>
      </c>
      <c r="C2323" s="528">
        <v>6696</v>
      </c>
      <c r="D2323" s="528">
        <v>1584</v>
      </c>
      <c r="E2323" s="528">
        <v>15631</v>
      </c>
      <c r="F2323" s="528">
        <v>9345</v>
      </c>
    </row>
    <row r="2324" spans="1:6">
      <c r="A2324" s="527" t="s">
        <v>4984</v>
      </c>
      <c r="B2324" s="528">
        <v>2011</v>
      </c>
      <c r="C2324" s="528">
        <v>70363</v>
      </c>
      <c r="D2324" s="528">
        <v>70221</v>
      </c>
      <c r="E2324" s="528">
        <v>60649</v>
      </c>
      <c r="F2324" s="528">
        <v>18240</v>
      </c>
    </row>
    <row r="2325" spans="1:6">
      <c r="A2325" s="527" t="s">
        <v>4985</v>
      </c>
      <c r="B2325" s="528">
        <v>2011</v>
      </c>
      <c r="C2325" s="528">
        <v>6841</v>
      </c>
      <c r="D2325" s="528">
        <v>3056</v>
      </c>
      <c r="E2325" s="528">
        <v>2756</v>
      </c>
      <c r="F2325" s="528">
        <v>14156</v>
      </c>
    </row>
    <row r="2326" spans="1:6">
      <c r="A2326" s="527" t="s">
        <v>4986</v>
      </c>
      <c r="B2326" s="528">
        <v>2011</v>
      </c>
      <c r="C2326" s="528">
        <v>74</v>
      </c>
      <c r="D2326" s="528">
        <v>140</v>
      </c>
      <c r="E2326" s="528">
        <v>3048</v>
      </c>
      <c r="F2326" s="528">
        <v>8184</v>
      </c>
    </row>
    <row r="2327" spans="1:6">
      <c r="A2327" s="527" t="s">
        <v>4987</v>
      </c>
      <c r="B2327" s="528">
        <v>2011</v>
      </c>
      <c r="C2327" s="528">
        <v>2241</v>
      </c>
      <c r="D2327" s="528">
        <v>1124</v>
      </c>
      <c r="E2327" s="528">
        <v>47234</v>
      </c>
      <c r="F2327" s="528">
        <v>9650</v>
      </c>
    </row>
    <row r="2328" spans="1:6">
      <c r="A2328" s="527" t="s">
        <v>4988</v>
      </c>
      <c r="B2328" s="528">
        <v>2011</v>
      </c>
      <c r="C2328" s="528">
        <v>1543</v>
      </c>
      <c r="D2328" s="528">
        <v>0</v>
      </c>
      <c r="E2328" s="528">
        <v>40025</v>
      </c>
      <c r="F2328" s="528">
        <v>4025</v>
      </c>
    </row>
    <row r="2329" spans="1:6">
      <c r="A2329" s="527" t="s">
        <v>4989</v>
      </c>
      <c r="B2329" s="528">
        <v>2011</v>
      </c>
      <c r="C2329" s="528">
        <v>14389</v>
      </c>
      <c r="D2329" s="528">
        <v>9229</v>
      </c>
      <c r="E2329" s="528">
        <v>17778</v>
      </c>
      <c r="F2329" s="528">
        <v>19380</v>
      </c>
    </row>
    <row r="2330" spans="1:6">
      <c r="A2330" s="527" t="s">
        <v>4990</v>
      </c>
      <c r="B2330" s="528">
        <v>2011</v>
      </c>
      <c r="C2330" s="528">
        <v>4309</v>
      </c>
      <c r="D2330" s="528">
        <v>3697</v>
      </c>
      <c r="E2330" s="528">
        <v>54</v>
      </c>
      <c r="F2330" s="528">
        <v>13222</v>
      </c>
    </row>
    <row r="2331" spans="1:6">
      <c r="A2331" s="527" t="s">
        <v>4991</v>
      </c>
      <c r="B2331" s="528">
        <v>2011</v>
      </c>
      <c r="C2331" s="528">
        <v>52898</v>
      </c>
      <c r="D2331" s="528">
        <v>40706</v>
      </c>
      <c r="E2331" s="528">
        <v>33195</v>
      </c>
      <c r="F2331" s="528">
        <v>18903</v>
      </c>
    </row>
    <row r="2332" spans="1:6">
      <c r="A2332" s="527" t="s">
        <v>4992</v>
      </c>
      <c r="B2332" s="528">
        <v>2011</v>
      </c>
      <c r="C2332" s="528">
        <v>143</v>
      </c>
      <c r="D2332" s="528">
        <v>1045</v>
      </c>
      <c r="E2332" s="528">
        <v>224</v>
      </c>
      <c r="F2332" s="528">
        <v>6090</v>
      </c>
    </row>
    <row r="2333" spans="1:6">
      <c r="A2333" s="527" t="s">
        <v>4993</v>
      </c>
      <c r="B2333" s="528">
        <v>2011</v>
      </c>
      <c r="C2333" s="528">
        <v>14331</v>
      </c>
      <c r="D2333" s="528">
        <v>10245</v>
      </c>
      <c r="E2333" s="528">
        <v>2721</v>
      </c>
      <c r="F2333" s="528">
        <v>17500</v>
      </c>
    </row>
    <row r="2334" spans="1:6">
      <c r="A2334" s="527" t="s">
        <v>4994</v>
      </c>
      <c r="B2334" s="528">
        <v>2011</v>
      </c>
      <c r="C2334" s="528">
        <v>9856</v>
      </c>
      <c r="D2334" s="528">
        <v>5341</v>
      </c>
      <c r="E2334" s="528">
        <v>37108</v>
      </c>
      <c r="F2334" s="528">
        <v>13270</v>
      </c>
    </row>
    <row r="2335" spans="1:6">
      <c r="A2335" s="527" t="s">
        <v>4995</v>
      </c>
      <c r="B2335" s="528">
        <v>2011</v>
      </c>
      <c r="C2335" s="528">
        <v>80439</v>
      </c>
      <c r="D2335" s="528">
        <v>168141</v>
      </c>
      <c r="E2335" s="528">
        <v>43881</v>
      </c>
      <c r="F2335" s="528">
        <v>19445</v>
      </c>
    </row>
    <row r="2336" spans="1:6">
      <c r="A2336" s="527" t="s">
        <v>4996</v>
      </c>
      <c r="B2336" s="528">
        <v>2011</v>
      </c>
      <c r="C2336" s="528">
        <v>1129</v>
      </c>
      <c r="D2336" s="528">
        <v>17605</v>
      </c>
      <c r="E2336" s="528">
        <v>11666</v>
      </c>
      <c r="F2336" s="528">
        <v>7985</v>
      </c>
    </row>
    <row r="2337" spans="1:6">
      <c r="A2337" s="527" t="s">
        <v>4997</v>
      </c>
      <c r="B2337" s="528">
        <v>2011</v>
      </c>
      <c r="C2337" s="528">
        <v>11858</v>
      </c>
      <c r="D2337" s="528">
        <v>6427</v>
      </c>
      <c r="E2337" s="528">
        <v>3177</v>
      </c>
      <c r="F2337" s="528">
        <v>18225</v>
      </c>
    </row>
    <row r="2338" spans="1:6">
      <c r="A2338" s="527" t="s">
        <v>4998</v>
      </c>
      <c r="B2338" s="528">
        <v>2011</v>
      </c>
      <c r="C2338" s="528">
        <v>13093</v>
      </c>
      <c r="D2338" s="528">
        <v>9335</v>
      </c>
      <c r="E2338" s="528">
        <v>8504</v>
      </c>
      <c r="F2338" s="528">
        <v>10193</v>
      </c>
    </row>
    <row r="2339" spans="1:6">
      <c r="A2339" s="527" t="s">
        <v>4999</v>
      </c>
      <c r="B2339" s="528">
        <v>2011</v>
      </c>
      <c r="C2339" s="528">
        <v>1361</v>
      </c>
      <c r="D2339" s="528">
        <v>0</v>
      </c>
      <c r="E2339" s="528">
        <v>1390</v>
      </c>
      <c r="F2339" s="528">
        <v>12940</v>
      </c>
    </row>
    <row r="2340" spans="1:6">
      <c r="A2340" s="527" t="s">
        <v>5000</v>
      </c>
      <c r="B2340" s="528">
        <v>2011</v>
      </c>
      <c r="C2340" s="528">
        <v>1964</v>
      </c>
      <c r="D2340" s="528">
        <v>14417</v>
      </c>
      <c r="E2340" s="528">
        <v>32353</v>
      </c>
      <c r="F2340" s="528">
        <v>12850</v>
      </c>
    </row>
    <row r="2341" spans="1:6">
      <c r="A2341" s="527" t="s">
        <v>5001</v>
      </c>
      <c r="B2341" s="528">
        <v>2011</v>
      </c>
      <c r="C2341" s="528">
        <v>5626</v>
      </c>
      <c r="D2341" s="528">
        <v>3519</v>
      </c>
      <c r="E2341" s="528">
        <v>37490</v>
      </c>
      <c r="F2341" s="528">
        <v>10334</v>
      </c>
    </row>
    <row r="2342" spans="1:6">
      <c r="A2342" s="527" t="s">
        <v>5002</v>
      </c>
      <c r="B2342" s="528">
        <v>2011</v>
      </c>
      <c r="C2342" s="528">
        <v>1504</v>
      </c>
      <c r="D2342" s="528">
        <v>11438</v>
      </c>
      <c r="E2342" s="528">
        <v>22248</v>
      </c>
      <c r="F2342" s="528">
        <v>8310</v>
      </c>
    </row>
    <row r="2343" spans="1:6">
      <c r="A2343" s="527" t="s">
        <v>5003</v>
      </c>
      <c r="B2343" s="528">
        <v>2011</v>
      </c>
      <c r="C2343" s="528">
        <v>24416</v>
      </c>
      <c r="D2343" s="528">
        <v>15302</v>
      </c>
      <c r="E2343" s="528">
        <v>22784</v>
      </c>
      <c r="F2343" s="528">
        <v>16430</v>
      </c>
    </row>
    <row r="2344" spans="1:6">
      <c r="A2344" s="527" t="s">
        <v>5004</v>
      </c>
      <c r="B2344" s="528">
        <v>2011</v>
      </c>
      <c r="C2344" s="528">
        <v>7270</v>
      </c>
      <c r="D2344" s="528">
        <v>320</v>
      </c>
      <c r="E2344" s="528">
        <v>16605</v>
      </c>
      <c r="F2344" s="528">
        <v>8400</v>
      </c>
    </row>
    <row r="2345" spans="1:6">
      <c r="A2345" s="527" t="s">
        <v>5005</v>
      </c>
      <c r="B2345" s="528">
        <v>2011</v>
      </c>
      <c r="C2345" s="528">
        <v>4246</v>
      </c>
      <c r="D2345" s="528">
        <v>2511</v>
      </c>
      <c r="E2345" s="528">
        <v>0</v>
      </c>
      <c r="F2345" s="528">
        <v>13283</v>
      </c>
    </row>
    <row r="2346" spans="1:6">
      <c r="A2346" s="527" t="s">
        <v>5006</v>
      </c>
      <c r="B2346" s="528">
        <v>2011</v>
      </c>
      <c r="C2346" s="528">
        <v>5890</v>
      </c>
      <c r="D2346" s="528">
        <v>6383</v>
      </c>
      <c r="E2346" s="528">
        <v>3151</v>
      </c>
      <c r="F2346" s="528">
        <v>20459</v>
      </c>
    </row>
    <row r="2347" spans="1:6">
      <c r="A2347" s="527" t="s">
        <v>5007</v>
      </c>
      <c r="B2347" s="528">
        <v>2011</v>
      </c>
      <c r="C2347" s="528">
        <v>6919</v>
      </c>
      <c r="D2347" s="528">
        <v>4712</v>
      </c>
      <c r="E2347" s="528">
        <v>5217</v>
      </c>
      <c r="F2347" s="528">
        <v>15076</v>
      </c>
    </row>
    <row r="2348" spans="1:6">
      <c r="A2348" s="527" t="s">
        <v>5008</v>
      </c>
      <c r="B2348" s="528">
        <v>2011</v>
      </c>
      <c r="C2348" s="528">
        <v>45900</v>
      </c>
      <c r="D2348" s="528">
        <v>26072</v>
      </c>
      <c r="E2348" s="528">
        <v>3080</v>
      </c>
      <c r="F2348" s="528">
        <v>14700</v>
      </c>
    </row>
    <row r="2349" spans="1:6">
      <c r="A2349" s="527" t="s">
        <v>5009</v>
      </c>
      <c r="B2349" s="528">
        <v>2011</v>
      </c>
      <c r="C2349" s="528">
        <v>6742</v>
      </c>
      <c r="D2349" s="528">
        <v>9266</v>
      </c>
      <c r="E2349" s="528">
        <v>6584</v>
      </c>
      <c r="F2349" s="528">
        <v>21318</v>
      </c>
    </row>
    <row r="2350" spans="1:6">
      <c r="A2350" s="527" t="s">
        <v>5010</v>
      </c>
      <c r="B2350" s="528">
        <v>2011</v>
      </c>
      <c r="C2350" s="528">
        <v>34345</v>
      </c>
      <c r="D2350" s="528">
        <v>12361</v>
      </c>
      <c r="E2350" s="528">
        <v>6114</v>
      </c>
      <c r="F2350" s="528">
        <v>14983</v>
      </c>
    </row>
    <row r="2351" spans="1:6">
      <c r="A2351" s="527" t="s">
        <v>5011</v>
      </c>
      <c r="B2351" s="528">
        <v>2011</v>
      </c>
      <c r="C2351" s="528">
        <v>547</v>
      </c>
      <c r="D2351" s="528">
        <v>0</v>
      </c>
      <c r="E2351" s="528">
        <v>17518</v>
      </c>
      <c r="F2351" s="528">
        <v>3275</v>
      </c>
    </row>
    <row r="2352" spans="1:6">
      <c r="A2352" s="527" t="s">
        <v>5012</v>
      </c>
      <c r="B2352" s="528">
        <v>2011</v>
      </c>
      <c r="C2352" s="528">
        <v>105716</v>
      </c>
      <c r="D2352" s="528">
        <v>96381</v>
      </c>
      <c r="E2352" s="528">
        <v>61806</v>
      </c>
      <c r="F2352" s="528">
        <v>20140</v>
      </c>
    </row>
    <row r="2353" spans="1:6">
      <c r="A2353" s="527" t="s">
        <v>5013</v>
      </c>
      <c r="B2353" s="528">
        <v>2011</v>
      </c>
      <c r="C2353" s="528">
        <v>1824</v>
      </c>
      <c r="D2353" s="528">
        <v>4819</v>
      </c>
      <c r="E2353" s="528">
        <v>1695</v>
      </c>
      <c r="F2353" s="528">
        <v>7620</v>
      </c>
    </row>
    <row r="2354" spans="1:6">
      <c r="A2354" s="527" t="s">
        <v>5014</v>
      </c>
      <c r="B2354" s="528">
        <v>2011</v>
      </c>
      <c r="C2354" s="528">
        <v>0</v>
      </c>
      <c r="D2354" s="528">
        <v>17703</v>
      </c>
      <c r="E2354" s="528">
        <v>0</v>
      </c>
      <c r="F2354" s="528">
        <v>1870</v>
      </c>
    </row>
    <row r="2355" spans="1:6">
      <c r="A2355" s="527" t="s">
        <v>5015</v>
      </c>
      <c r="B2355" s="528">
        <v>2011</v>
      </c>
      <c r="C2355" s="528">
        <v>0</v>
      </c>
      <c r="D2355" s="528">
        <v>9220</v>
      </c>
      <c r="E2355" s="528">
        <v>0</v>
      </c>
      <c r="F2355" s="528">
        <v>1637</v>
      </c>
    </row>
    <row r="2356" spans="1:6">
      <c r="A2356" s="527" t="s">
        <v>5016</v>
      </c>
      <c r="B2356" s="528">
        <v>2011</v>
      </c>
      <c r="C2356" s="528">
        <v>117733</v>
      </c>
      <c r="D2356" s="528">
        <v>86731</v>
      </c>
      <c r="E2356" s="528">
        <v>5709</v>
      </c>
      <c r="F2356" s="528">
        <v>19800</v>
      </c>
    </row>
    <row r="2357" spans="1:6">
      <c r="A2357" s="527" t="s">
        <v>5017</v>
      </c>
      <c r="B2357" s="528">
        <v>2011</v>
      </c>
      <c r="C2357" s="528">
        <v>54250</v>
      </c>
      <c r="D2357" s="528">
        <v>110871</v>
      </c>
      <c r="E2357" s="528">
        <v>19559</v>
      </c>
      <c r="F2357" s="528">
        <v>20939</v>
      </c>
    </row>
    <row r="2358" spans="1:6">
      <c r="A2358" s="527" t="s">
        <v>5018</v>
      </c>
      <c r="B2358" s="528">
        <v>2011</v>
      </c>
      <c r="C2358" s="528">
        <v>29975</v>
      </c>
      <c r="D2358" s="528">
        <v>0</v>
      </c>
      <c r="E2358" s="528">
        <v>2930</v>
      </c>
      <c r="F2358" s="528">
        <v>0</v>
      </c>
    </row>
    <row r="2359" spans="1:6">
      <c r="A2359" s="527" t="s">
        <v>5019</v>
      </c>
      <c r="B2359" s="528">
        <v>2011</v>
      </c>
      <c r="C2359" s="528">
        <v>370</v>
      </c>
      <c r="D2359" s="528">
        <v>0</v>
      </c>
      <c r="E2359" s="528">
        <v>14764</v>
      </c>
      <c r="F2359" s="528">
        <v>4224</v>
      </c>
    </row>
    <row r="2360" spans="1:6">
      <c r="A2360" s="527" t="s">
        <v>5020</v>
      </c>
      <c r="B2360" s="528">
        <v>2011</v>
      </c>
      <c r="C2360" s="528">
        <v>492</v>
      </c>
      <c r="D2360" s="528">
        <v>234482</v>
      </c>
      <c r="E2360" s="528">
        <v>147236</v>
      </c>
      <c r="F2360" s="528">
        <v>10870</v>
      </c>
    </row>
    <row r="2361" spans="1:6">
      <c r="A2361" s="527" t="s">
        <v>5021</v>
      </c>
      <c r="B2361" s="528">
        <v>2011</v>
      </c>
      <c r="C2361" s="528">
        <v>7296</v>
      </c>
      <c r="D2361" s="528">
        <v>1091</v>
      </c>
      <c r="E2361" s="528">
        <v>37457</v>
      </c>
      <c r="F2361" s="528">
        <v>14680</v>
      </c>
    </row>
    <row r="2362" spans="1:6">
      <c r="A2362" s="527" t="s">
        <v>5022</v>
      </c>
      <c r="B2362" s="528">
        <v>2011</v>
      </c>
      <c r="C2362" s="528">
        <v>48825</v>
      </c>
      <c r="D2362" s="528">
        <v>66084</v>
      </c>
      <c r="E2362" s="528">
        <v>2698</v>
      </c>
      <c r="F2362" s="528">
        <v>15800</v>
      </c>
    </row>
    <row r="2363" spans="1:6">
      <c r="A2363" s="527" t="s">
        <v>5023</v>
      </c>
      <c r="B2363" s="528">
        <v>2011</v>
      </c>
      <c r="C2363" s="528">
        <v>47993</v>
      </c>
      <c r="D2363" s="528">
        <v>37765</v>
      </c>
      <c r="E2363" s="528">
        <v>29288</v>
      </c>
      <c r="F2363" s="528">
        <v>20300</v>
      </c>
    </row>
    <row r="2364" spans="1:6">
      <c r="A2364" s="527" t="s">
        <v>5024</v>
      </c>
      <c r="B2364" s="528">
        <v>2011</v>
      </c>
      <c r="C2364" s="528">
        <v>1406</v>
      </c>
      <c r="D2364" s="528">
        <v>0</v>
      </c>
      <c r="E2364" s="528">
        <v>6361</v>
      </c>
      <c r="F2364" s="528">
        <v>3100</v>
      </c>
    </row>
    <row r="2365" spans="1:6">
      <c r="A2365" s="527" t="s">
        <v>5025</v>
      </c>
      <c r="B2365" s="528">
        <v>2011</v>
      </c>
      <c r="C2365" s="528">
        <v>48390</v>
      </c>
      <c r="D2365" s="528">
        <v>23821</v>
      </c>
      <c r="E2365" s="528">
        <v>3180</v>
      </c>
      <c r="F2365" s="528">
        <v>14493</v>
      </c>
    </row>
    <row r="2366" spans="1:6">
      <c r="A2366" s="527" t="s">
        <v>5026</v>
      </c>
      <c r="B2366" s="528">
        <v>2011</v>
      </c>
      <c r="C2366" s="528">
        <v>21990</v>
      </c>
      <c r="D2366" s="528">
        <v>8162</v>
      </c>
      <c r="E2366" s="528">
        <v>10797</v>
      </c>
      <c r="F2366" s="528">
        <v>14251</v>
      </c>
    </row>
    <row r="2367" spans="1:6">
      <c r="A2367" s="527" t="s">
        <v>5027</v>
      </c>
      <c r="B2367" s="528">
        <v>2011</v>
      </c>
      <c r="C2367" s="528">
        <v>8659</v>
      </c>
      <c r="D2367" s="528">
        <v>10127</v>
      </c>
      <c r="E2367" s="528">
        <v>484</v>
      </c>
      <c r="F2367" s="528">
        <v>12799</v>
      </c>
    </row>
    <row r="2368" spans="1:6">
      <c r="A2368" s="527" t="s">
        <v>5028</v>
      </c>
      <c r="B2368" s="528">
        <v>2011</v>
      </c>
      <c r="C2368" s="528">
        <v>8390</v>
      </c>
      <c r="D2368" s="528">
        <v>17170</v>
      </c>
      <c r="E2368" s="528">
        <v>8999</v>
      </c>
      <c r="F2368" s="528">
        <v>16001</v>
      </c>
    </row>
    <row r="2369" spans="1:6">
      <c r="A2369" s="527" t="s">
        <v>5029</v>
      </c>
      <c r="B2369" s="528">
        <v>2011</v>
      </c>
      <c r="C2369" s="528">
        <v>3934</v>
      </c>
      <c r="D2369" s="528">
        <v>13843</v>
      </c>
      <c r="E2369" s="528">
        <v>4195</v>
      </c>
      <c r="F2369" s="528">
        <v>10520</v>
      </c>
    </row>
    <row r="2370" spans="1:6">
      <c r="A2370" s="527" t="s">
        <v>5030</v>
      </c>
      <c r="B2370" s="528">
        <v>2011</v>
      </c>
      <c r="C2370" s="528">
        <v>55924</v>
      </c>
      <c r="D2370" s="528">
        <v>40189</v>
      </c>
      <c r="E2370" s="528">
        <v>8591</v>
      </c>
      <c r="F2370" s="528">
        <v>19806</v>
      </c>
    </row>
    <row r="2371" spans="1:6">
      <c r="A2371" s="527" t="s">
        <v>5031</v>
      </c>
      <c r="B2371" s="528">
        <v>2011</v>
      </c>
      <c r="C2371" s="528">
        <v>23539</v>
      </c>
      <c r="D2371" s="528">
        <v>13989</v>
      </c>
      <c r="E2371" s="528">
        <v>15831</v>
      </c>
      <c r="F2371" s="528">
        <v>14603</v>
      </c>
    </row>
    <row r="2372" spans="1:6">
      <c r="A2372" s="527" t="s">
        <v>5032</v>
      </c>
      <c r="B2372" s="528">
        <v>2011</v>
      </c>
      <c r="C2372" s="528">
        <v>102827</v>
      </c>
      <c r="D2372" s="528">
        <v>64481</v>
      </c>
      <c r="E2372" s="528">
        <v>13373</v>
      </c>
      <c r="F2372" s="528">
        <v>19863</v>
      </c>
    </row>
    <row r="2373" spans="1:6">
      <c r="A2373" s="527" t="s">
        <v>5033</v>
      </c>
      <c r="B2373" s="528">
        <v>2011</v>
      </c>
      <c r="C2373" s="528">
        <v>414</v>
      </c>
      <c r="D2373" s="528">
        <v>0</v>
      </c>
      <c r="E2373" s="528">
        <v>250</v>
      </c>
      <c r="F2373" s="528">
        <v>3310</v>
      </c>
    </row>
    <row r="2374" spans="1:6">
      <c r="A2374" s="527" t="s">
        <v>5034</v>
      </c>
      <c r="B2374" s="528">
        <v>2011</v>
      </c>
      <c r="C2374" s="528">
        <v>62699</v>
      </c>
      <c r="D2374" s="528">
        <v>115089</v>
      </c>
      <c r="E2374" s="528">
        <v>6523</v>
      </c>
      <c r="F2374" s="528">
        <v>20016</v>
      </c>
    </row>
    <row r="2375" spans="1:6">
      <c r="A2375" s="527" t="s">
        <v>5035</v>
      </c>
      <c r="B2375" s="528">
        <v>2011</v>
      </c>
      <c r="C2375" s="528">
        <v>3070</v>
      </c>
      <c r="D2375" s="528">
        <v>0</v>
      </c>
      <c r="E2375" s="528">
        <v>9469</v>
      </c>
      <c r="F2375" s="528">
        <v>10289</v>
      </c>
    </row>
    <row r="2376" spans="1:6">
      <c r="A2376" s="527" t="s">
        <v>5036</v>
      </c>
      <c r="B2376" s="528">
        <v>2011</v>
      </c>
      <c r="C2376" s="528">
        <v>72518</v>
      </c>
      <c r="D2376" s="528">
        <v>23415</v>
      </c>
      <c r="E2376" s="528">
        <v>88561</v>
      </c>
      <c r="F2376" s="528">
        <v>17966</v>
      </c>
    </row>
    <row r="2377" spans="1:6">
      <c r="A2377" s="527" t="s">
        <v>5037</v>
      </c>
      <c r="B2377" s="528">
        <v>2011</v>
      </c>
      <c r="C2377" s="528">
        <v>16900</v>
      </c>
      <c r="D2377" s="528">
        <v>8345</v>
      </c>
      <c r="E2377" s="528">
        <v>4605</v>
      </c>
      <c r="F2377" s="528">
        <v>21325</v>
      </c>
    </row>
    <row r="2378" spans="1:6">
      <c r="A2378" s="527" t="s">
        <v>5038</v>
      </c>
      <c r="B2378" s="528">
        <v>2011</v>
      </c>
      <c r="C2378" s="528">
        <v>33114</v>
      </c>
      <c r="D2378" s="528">
        <v>31434</v>
      </c>
      <c r="E2378" s="528">
        <v>22988</v>
      </c>
      <c r="F2378" s="528">
        <v>19967</v>
      </c>
    </row>
    <row r="2379" spans="1:6">
      <c r="A2379" s="527" t="s">
        <v>5039</v>
      </c>
      <c r="B2379" s="528">
        <v>2011</v>
      </c>
      <c r="C2379" s="528">
        <v>36682</v>
      </c>
      <c r="D2379" s="528">
        <v>34483</v>
      </c>
      <c r="E2379" s="528">
        <v>22933</v>
      </c>
      <c r="F2379" s="528">
        <v>20850</v>
      </c>
    </row>
    <row r="2380" spans="1:6">
      <c r="A2380" s="527" t="s">
        <v>5040</v>
      </c>
      <c r="B2380" s="528">
        <v>2011</v>
      </c>
      <c r="C2380" s="528">
        <v>5273</v>
      </c>
      <c r="D2380" s="528">
        <v>125</v>
      </c>
      <c r="E2380" s="528">
        <v>89512</v>
      </c>
      <c r="F2380" s="528">
        <v>4540</v>
      </c>
    </row>
    <row r="2381" spans="1:6">
      <c r="A2381" s="527" t="s">
        <v>5041</v>
      </c>
      <c r="B2381" s="528">
        <v>2011</v>
      </c>
      <c r="C2381" s="528">
        <v>646</v>
      </c>
      <c r="D2381" s="528">
        <v>0</v>
      </c>
      <c r="E2381" s="528">
        <v>16879</v>
      </c>
      <c r="F2381" s="528">
        <v>5450</v>
      </c>
    </row>
    <row r="2382" spans="1:6">
      <c r="A2382" s="527" t="s">
        <v>5042</v>
      </c>
      <c r="B2382" s="528">
        <v>2011</v>
      </c>
      <c r="C2382" s="528">
        <v>0</v>
      </c>
      <c r="D2382" s="528">
        <v>2179</v>
      </c>
      <c r="E2382" s="528">
        <v>0</v>
      </c>
      <c r="F2382" s="528">
        <v>1434</v>
      </c>
    </row>
    <row r="2383" spans="1:6">
      <c r="A2383" s="527" t="s">
        <v>5043</v>
      </c>
      <c r="B2383" s="528">
        <v>2011</v>
      </c>
      <c r="C2383" s="528">
        <v>610</v>
      </c>
      <c r="D2383" s="528">
        <v>329</v>
      </c>
      <c r="E2383" s="528">
        <v>5728</v>
      </c>
      <c r="F2383" s="528">
        <v>13758</v>
      </c>
    </row>
    <row r="2384" spans="1:6">
      <c r="A2384" s="527" t="s">
        <v>5044</v>
      </c>
      <c r="B2384" s="528">
        <v>2011</v>
      </c>
      <c r="C2384" s="528">
        <v>1004</v>
      </c>
      <c r="D2384" s="528">
        <v>0</v>
      </c>
      <c r="E2384" s="528">
        <v>3905</v>
      </c>
      <c r="F2384" s="528">
        <v>3480</v>
      </c>
    </row>
    <row r="2385" spans="1:6">
      <c r="A2385" s="527" t="s">
        <v>5045</v>
      </c>
      <c r="B2385" s="528">
        <v>2011</v>
      </c>
      <c r="C2385" s="528">
        <v>1292</v>
      </c>
      <c r="D2385" s="528">
        <v>0</v>
      </c>
      <c r="E2385" s="528">
        <v>2616</v>
      </c>
      <c r="F2385" s="528">
        <v>4432</v>
      </c>
    </row>
    <row r="2386" spans="1:6">
      <c r="A2386" s="527" t="s">
        <v>5046</v>
      </c>
      <c r="B2386" s="528">
        <v>2011</v>
      </c>
      <c r="C2386" s="528">
        <v>65816</v>
      </c>
      <c r="D2386" s="528">
        <v>50307</v>
      </c>
      <c r="E2386" s="528">
        <v>79689</v>
      </c>
      <c r="F2386" s="528">
        <v>20576</v>
      </c>
    </row>
    <row r="2387" spans="1:6">
      <c r="A2387" s="527" t="s">
        <v>5047</v>
      </c>
      <c r="B2387" s="528">
        <v>2011</v>
      </c>
      <c r="C2387" s="528">
        <v>5947</v>
      </c>
      <c r="D2387" s="528">
        <v>3301</v>
      </c>
      <c r="E2387" s="528">
        <v>67467</v>
      </c>
      <c r="F2387" s="528">
        <v>11850</v>
      </c>
    </row>
    <row r="2388" spans="1:6">
      <c r="A2388" s="527" t="s">
        <v>5048</v>
      </c>
      <c r="B2388" s="528">
        <v>2011</v>
      </c>
      <c r="C2388" s="528">
        <v>15909</v>
      </c>
      <c r="D2388" s="528">
        <v>2704</v>
      </c>
      <c r="E2388" s="528">
        <v>142861</v>
      </c>
      <c r="F2388" s="528">
        <v>9105</v>
      </c>
    </row>
    <row r="2389" spans="1:6">
      <c r="A2389" s="527" t="s">
        <v>5049</v>
      </c>
      <c r="B2389" s="528">
        <v>2011</v>
      </c>
      <c r="C2389" s="528">
        <v>62955</v>
      </c>
      <c r="D2389" s="528">
        <v>63583</v>
      </c>
      <c r="E2389" s="528">
        <v>45239</v>
      </c>
      <c r="F2389" s="528">
        <v>17160</v>
      </c>
    </row>
    <row r="2390" spans="1:6">
      <c r="A2390" s="527" t="s">
        <v>5050</v>
      </c>
      <c r="B2390" s="528">
        <v>2011</v>
      </c>
      <c r="C2390" s="528">
        <v>38730</v>
      </c>
      <c r="D2390" s="528">
        <v>82755</v>
      </c>
      <c r="E2390" s="528">
        <v>36681</v>
      </c>
      <c r="F2390" s="528">
        <v>16389</v>
      </c>
    </row>
    <row r="2391" spans="1:6">
      <c r="A2391" s="527" t="s">
        <v>5051</v>
      </c>
      <c r="B2391" s="528">
        <v>2011</v>
      </c>
      <c r="C2391" s="528">
        <v>30137</v>
      </c>
      <c r="D2391" s="528">
        <v>9199</v>
      </c>
      <c r="E2391" s="528">
        <v>374267</v>
      </c>
      <c r="F2391" s="528">
        <v>16732</v>
      </c>
    </row>
    <row r="2392" spans="1:6">
      <c r="A2392" s="527" t="s">
        <v>5052</v>
      </c>
      <c r="B2392" s="528">
        <v>2011</v>
      </c>
      <c r="C2392" s="528">
        <v>11872</v>
      </c>
      <c r="D2392" s="528">
        <v>4114</v>
      </c>
      <c r="E2392" s="528">
        <v>2727</v>
      </c>
      <c r="F2392" s="528">
        <v>15400</v>
      </c>
    </row>
    <row r="2393" spans="1:6">
      <c r="A2393" s="527" t="s">
        <v>5053</v>
      </c>
      <c r="B2393" s="528">
        <v>2011</v>
      </c>
      <c r="C2393" s="528">
        <v>1561</v>
      </c>
      <c r="D2393" s="528">
        <v>884</v>
      </c>
      <c r="E2393" s="528">
        <v>685</v>
      </c>
      <c r="F2393" s="528">
        <v>13455</v>
      </c>
    </row>
    <row r="2394" spans="1:6">
      <c r="A2394" s="527" t="s">
        <v>5054</v>
      </c>
      <c r="B2394" s="528">
        <v>2011</v>
      </c>
      <c r="C2394" s="528">
        <v>8745</v>
      </c>
      <c r="D2394" s="528">
        <v>5212</v>
      </c>
      <c r="E2394" s="528">
        <v>5857</v>
      </c>
      <c r="F2394" s="528">
        <v>19341</v>
      </c>
    </row>
    <row r="2395" spans="1:6">
      <c r="A2395" s="527" t="s">
        <v>5055</v>
      </c>
      <c r="B2395" s="528">
        <v>2011</v>
      </c>
      <c r="C2395" s="528">
        <v>15379</v>
      </c>
      <c r="D2395" s="528">
        <v>4271</v>
      </c>
      <c r="E2395" s="528">
        <v>33723</v>
      </c>
      <c r="F2395" s="528">
        <v>11790</v>
      </c>
    </row>
    <row r="2396" spans="1:6">
      <c r="A2396" s="527" t="s">
        <v>5056</v>
      </c>
      <c r="B2396" s="528">
        <v>2011</v>
      </c>
      <c r="C2396" s="528">
        <v>19580</v>
      </c>
      <c r="D2396" s="528">
        <v>19770</v>
      </c>
      <c r="E2396" s="528">
        <v>8522</v>
      </c>
      <c r="F2396" s="528">
        <v>18580</v>
      </c>
    </row>
    <row r="2397" spans="1:6">
      <c r="A2397" s="527" t="s">
        <v>5057</v>
      </c>
      <c r="B2397" s="528">
        <v>2011</v>
      </c>
      <c r="C2397" s="528">
        <v>1854</v>
      </c>
      <c r="D2397" s="528">
        <v>1348</v>
      </c>
      <c r="E2397" s="528">
        <v>78575</v>
      </c>
      <c r="F2397" s="528">
        <v>13412</v>
      </c>
    </row>
    <row r="2398" spans="1:6">
      <c r="A2398" s="527" t="s">
        <v>5058</v>
      </c>
      <c r="B2398" s="528">
        <v>2011</v>
      </c>
      <c r="C2398" s="528">
        <v>5989</v>
      </c>
      <c r="D2398" s="528">
        <v>564</v>
      </c>
      <c r="E2398" s="528">
        <v>24790</v>
      </c>
      <c r="F2398" s="528">
        <v>10015</v>
      </c>
    </row>
    <row r="2399" spans="1:6">
      <c r="A2399" s="527" t="s">
        <v>5059</v>
      </c>
      <c r="B2399" s="528">
        <v>2011</v>
      </c>
      <c r="C2399" s="528">
        <v>7100</v>
      </c>
      <c r="D2399" s="528">
        <v>6137</v>
      </c>
      <c r="E2399" s="528">
        <v>1393</v>
      </c>
      <c r="F2399" s="528">
        <v>17370</v>
      </c>
    </row>
    <row r="2400" spans="1:6">
      <c r="A2400" s="527" t="s">
        <v>5060</v>
      </c>
      <c r="B2400" s="528">
        <v>2011</v>
      </c>
      <c r="C2400" s="528">
        <v>5266</v>
      </c>
      <c r="D2400" s="528">
        <v>21223</v>
      </c>
      <c r="E2400" s="528">
        <v>8584</v>
      </c>
      <c r="F2400" s="528">
        <v>11275</v>
      </c>
    </row>
    <row r="2401" spans="1:6">
      <c r="A2401" s="527" t="s">
        <v>5061</v>
      </c>
      <c r="B2401" s="528">
        <v>2011</v>
      </c>
      <c r="C2401" s="528">
        <v>37363</v>
      </c>
      <c r="D2401" s="528">
        <v>23366</v>
      </c>
      <c r="E2401" s="528">
        <v>29186</v>
      </c>
      <c r="F2401" s="528">
        <v>21422</v>
      </c>
    </row>
    <row r="2402" spans="1:6">
      <c r="A2402" s="527" t="s">
        <v>5062</v>
      </c>
      <c r="B2402" s="528">
        <v>2011</v>
      </c>
      <c r="C2402" s="528">
        <v>7609</v>
      </c>
      <c r="D2402" s="528">
        <v>8790</v>
      </c>
      <c r="E2402" s="528">
        <v>4169</v>
      </c>
      <c r="F2402" s="528">
        <v>20797</v>
      </c>
    </row>
    <row r="2403" spans="1:6">
      <c r="A2403" s="527" t="s">
        <v>5063</v>
      </c>
      <c r="B2403" s="528">
        <v>2011</v>
      </c>
      <c r="C2403" s="528">
        <v>4555</v>
      </c>
      <c r="D2403" s="528">
        <v>3054</v>
      </c>
      <c r="E2403" s="528">
        <v>134679</v>
      </c>
      <c r="F2403" s="528">
        <v>9555</v>
      </c>
    </row>
    <row r="2404" spans="1:6">
      <c r="A2404" s="527" t="s">
        <v>5064</v>
      </c>
      <c r="B2404" s="528">
        <v>2011</v>
      </c>
      <c r="C2404" s="528">
        <v>22879</v>
      </c>
      <c r="D2404" s="528">
        <v>14508</v>
      </c>
      <c r="E2404" s="528">
        <v>4568</v>
      </c>
      <c r="F2404" s="528">
        <v>20138</v>
      </c>
    </row>
    <row r="2405" spans="1:6">
      <c r="A2405" s="527" t="s">
        <v>5065</v>
      </c>
      <c r="B2405" s="528">
        <v>2011</v>
      </c>
      <c r="C2405" s="528">
        <v>68201</v>
      </c>
      <c r="D2405" s="528">
        <v>45825</v>
      </c>
      <c r="E2405" s="528">
        <v>26228</v>
      </c>
      <c r="F2405" s="528">
        <v>20100</v>
      </c>
    </row>
    <row r="2406" spans="1:6">
      <c r="A2406" s="527" t="s">
        <v>5066</v>
      </c>
      <c r="B2406" s="528">
        <v>2011</v>
      </c>
      <c r="C2406" s="528">
        <v>67600</v>
      </c>
      <c r="D2406" s="528">
        <v>137841</v>
      </c>
      <c r="E2406" s="528">
        <v>38489</v>
      </c>
      <c r="F2406" s="528">
        <v>20744</v>
      </c>
    </row>
    <row r="2407" spans="1:6">
      <c r="A2407" s="527" t="s">
        <v>5067</v>
      </c>
      <c r="B2407" s="528">
        <v>2011</v>
      </c>
      <c r="C2407" s="528">
        <v>3398</v>
      </c>
      <c r="D2407" s="528">
        <v>4522</v>
      </c>
      <c r="E2407" s="528">
        <v>36941</v>
      </c>
      <c r="F2407" s="528">
        <v>13842</v>
      </c>
    </row>
    <row r="2408" spans="1:6">
      <c r="A2408" s="527" t="s">
        <v>5068</v>
      </c>
      <c r="B2408" s="528">
        <v>2011</v>
      </c>
      <c r="C2408" s="528">
        <v>10736</v>
      </c>
      <c r="D2408" s="528">
        <v>0</v>
      </c>
      <c r="E2408" s="528">
        <v>178684</v>
      </c>
      <c r="F2408" s="528">
        <v>4505</v>
      </c>
    </row>
    <row r="2409" spans="1:6">
      <c r="A2409" s="527" t="s">
        <v>5069</v>
      </c>
      <c r="B2409" s="528">
        <v>2011</v>
      </c>
      <c r="C2409" s="528">
        <v>1342</v>
      </c>
      <c r="D2409" s="528">
        <v>0</v>
      </c>
      <c r="E2409" s="528">
        <v>21616</v>
      </c>
      <c r="F2409" s="528">
        <v>3425</v>
      </c>
    </row>
    <row r="2410" spans="1:6">
      <c r="A2410" s="527" t="s">
        <v>5070</v>
      </c>
      <c r="B2410" s="528">
        <v>2011</v>
      </c>
      <c r="C2410" s="528">
        <v>20</v>
      </c>
      <c r="D2410" s="528">
        <v>0</v>
      </c>
      <c r="E2410" s="528">
        <v>0</v>
      </c>
      <c r="F2410" s="528">
        <v>12280</v>
      </c>
    </row>
    <row r="2411" spans="1:6">
      <c r="A2411" s="527" t="s">
        <v>5071</v>
      </c>
      <c r="B2411" s="528">
        <v>2011</v>
      </c>
      <c r="C2411" s="528">
        <v>475</v>
      </c>
      <c r="D2411" s="528">
        <v>0</v>
      </c>
      <c r="E2411" s="528">
        <v>0</v>
      </c>
      <c r="F2411" s="529"/>
    </row>
    <row r="2412" spans="1:6">
      <c r="A2412" s="527" t="s">
        <v>5072</v>
      </c>
      <c r="B2412" s="528">
        <v>2011</v>
      </c>
      <c r="C2412" s="528">
        <v>1268</v>
      </c>
      <c r="D2412" s="528">
        <v>0</v>
      </c>
      <c r="E2412" s="528">
        <v>31820</v>
      </c>
      <c r="F2412" s="528">
        <v>4633</v>
      </c>
    </row>
    <row r="2413" spans="1:6">
      <c r="A2413" s="527" t="s">
        <v>5073</v>
      </c>
      <c r="B2413" s="528">
        <v>2011</v>
      </c>
      <c r="C2413" s="528">
        <v>49023</v>
      </c>
      <c r="D2413" s="528">
        <v>26783</v>
      </c>
      <c r="E2413" s="528">
        <v>42925</v>
      </c>
      <c r="F2413" s="528">
        <v>20283</v>
      </c>
    </row>
    <row r="2414" spans="1:6">
      <c r="A2414" s="527" t="s">
        <v>5074</v>
      </c>
      <c r="B2414" s="528">
        <v>2011</v>
      </c>
      <c r="C2414" s="528">
        <v>47026</v>
      </c>
      <c r="D2414" s="528">
        <v>11076</v>
      </c>
      <c r="E2414" s="528">
        <v>60173</v>
      </c>
      <c r="F2414" s="528">
        <v>14092</v>
      </c>
    </row>
    <row r="2415" spans="1:6">
      <c r="A2415" s="527" t="s">
        <v>5075</v>
      </c>
      <c r="B2415" s="528">
        <v>2011</v>
      </c>
      <c r="C2415" s="528">
        <v>1468</v>
      </c>
      <c r="D2415" s="528">
        <v>0</v>
      </c>
      <c r="E2415" s="528">
        <v>38866</v>
      </c>
      <c r="F2415" s="528">
        <v>3838</v>
      </c>
    </row>
    <row r="2416" spans="1:6">
      <c r="A2416" s="527" t="s">
        <v>5076</v>
      </c>
      <c r="B2416" s="528">
        <v>2011</v>
      </c>
      <c r="C2416" s="528">
        <v>6640</v>
      </c>
      <c r="D2416" s="528">
        <v>125257</v>
      </c>
      <c r="E2416" s="528">
        <v>3366</v>
      </c>
      <c r="F2416" s="528">
        <v>10891</v>
      </c>
    </row>
    <row r="2417" spans="1:6">
      <c r="A2417" s="527" t="s">
        <v>5077</v>
      </c>
      <c r="B2417" s="528">
        <v>2011</v>
      </c>
      <c r="C2417" s="528">
        <v>79733</v>
      </c>
      <c r="D2417" s="528">
        <v>82047</v>
      </c>
      <c r="E2417" s="528">
        <v>98947</v>
      </c>
      <c r="F2417" s="528">
        <v>20250</v>
      </c>
    </row>
    <row r="2418" spans="1:6">
      <c r="A2418" s="527" t="s">
        <v>5078</v>
      </c>
      <c r="B2418" s="528">
        <v>2011</v>
      </c>
      <c r="C2418" s="528">
        <v>18929</v>
      </c>
      <c r="D2418" s="528">
        <v>55652</v>
      </c>
      <c r="E2418" s="528">
        <v>134151</v>
      </c>
      <c r="F2418" s="528">
        <v>14154</v>
      </c>
    </row>
    <row r="2419" spans="1:6">
      <c r="A2419" s="527" t="s">
        <v>5079</v>
      </c>
      <c r="B2419" s="528">
        <v>2011</v>
      </c>
      <c r="C2419" s="528">
        <v>22007</v>
      </c>
      <c r="D2419" s="528">
        <v>7942</v>
      </c>
      <c r="E2419" s="528">
        <v>150</v>
      </c>
      <c r="F2419" s="528">
        <v>13952</v>
      </c>
    </row>
    <row r="2420" spans="1:6">
      <c r="A2420" s="527" t="s">
        <v>5080</v>
      </c>
      <c r="B2420" s="528">
        <v>2011</v>
      </c>
      <c r="C2420" s="528">
        <v>1864</v>
      </c>
      <c r="D2420" s="528">
        <v>4596</v>
      </c>
      <c r="E2420" s="528">
        <v>1765</v>
      </c>
      <c r="F2420" s="528">
        <v>6050</v>
      </c>
    </row>
    <row r="2421" spans="1:6">
      <c r="A2421" s="527" t="s">
        <v>5081</v>
      </c>
      <c r="B2421" s="528">
        <v>2011</v>
      </c>
      <c r="C2421" s="528">
        <v>1698</v>
      </c>
      <c r="D2421" s="528">
        <v>12348</v>
      </c>
      <c r="E2421" s="528">
        <v>17820</v>
      </c>
      <c r="F2421" s="528">
        <v>8174</v>
      </c>
    </row>
    <row r="2422" spans="1:6">
      <c r="A2422" s="527" t="s">
        <v>5082</v>
      </c>
      <c r="B2422" s="528">
        <v>2011</v>
      </c>
      <c r="C2422" s="528">
        <v>23493</v>
      </c>
      <c r="D2422" s="528">
        <v>9888</v>
      </c>
      <c r="E2422" s="528">
        <v>51220</v>
      </c>
      <c r="F2422" s="528">
        <v>20332</v>
      </c>
    </row>
    <row r="2423" spans="1:6">
      <c r="A2423" s="527" t="s">
        <v>5083</v>
      </c>
      <c r="B2423" s="528">
        <v>2011</v>
      </c>
      <c r="C2423" s="528">
        <v>40754</v>
      </c>
      <c r="D2423" s="528">
        <v>22871</v>
      </c>
      <c r="E2423" s="528">
        <v>39377</v>
      </c>
      <c r="F2423" s="528">
        <v>19988</v>
      </c>
    </row>
    <row r="2424" spans="1:6">
      <c r="A2424" s="527" t="s">
        <v>5084</v>
      </c>
      <c r="B2424" s="528">
        <v>2011</v>
      </c>
      <c r="C2424" s="528">
        <v>5505</v>
      </c>
      <c r="D2424" s="528">
        <v>0</v>
      </c>
      <c r="E2424" s="528">
        <v>17958</v>
      </c>
      <c r="F2424" s="528">
        <v>6317</v>
      </c>
    </row>
    <row r="2425" spans="1:6">
      <c r="A2425" s="527" t="s">
        <v>5085</v>
      </c>
      <c r="B2425" s="528">
        <v>2011</v>
      </c>
      <c r="C2425" s="528">
        <v>65579</v>
      </c>
      <c r="D2425" s="528">
        <v>130209</v>
      </c>
      <c r="E2425" s="528">
        <v>16950</v>
      </c>
      <c r="F2425" s="528">
        <v>20652</v>
      </c>
    </row>
    <row r="2426" spans="1:6">
      <c r="A2426" s="527" t="s">
        <v>5086</v>
      </c>
      <c r="B2426" s="528">
        <v>2011</v>
      </c>
      <c r="C2426" s="528">
        <v>58215</v>
      </c>
      <c r="D2426" s="528">
        <v>88365</v>
      </c>
      <c r="E2426" s="528">
        <v>52313</v>
      </c>
      <c r="F2426" s="528">
        <v>19140</v>
      </c>
    </row>
    <row r="2427" spans="1:6">
      <c r="A2427" s="527" t="s">
        <v>5087</v>
      </c>
      <c r="B2427" s="528">
        <v>2011</v>
      </c>
      <c r="C2427" s="528">
        <v>2532</v>
      </c>
      <c r="D2427" s="528">
        <v>425</v>
      </c>
      <c r="E2427" s="528">
        <v>14634</v>
      </c>
      <c r="F2427" s="528">
        <v>14125</v>
      </c>
    </row>
    <row r="2428" spans="1:6">
      <c r="A2428" s="527" t="s">
        <v>5088</v>
      </c>
      <c r="B2428" s="528">
        <v>2011</v>
      </c>
      <c r="C2428" s="528">
        <v>22320</v>
      </c>
      <c r="D2428" s="528">
        <v>10764</v>
      </c>
      <c r="E2428" s="528">
        <v>3751</v>
      </c>
      <c r="F2428" s="528">
        <v>14964</v>
      </c>
    </row>
    <row r="2429" spans="1:6">
      <c r="A2429" s="527" t="s">
        <v>5089</v>
      </c>
      <c r="B2429" s="528">
        <v>2011</v>
      </c>
      <c r="C2429" s="528">
        <v>31655</v>
      </c>
      <c r="D2429" s="528">
        <v>76425</v>
      </c>
      <c r="E2429" s="528">
        <v>17787</v>
      </c>
      <c r="F2429" s="528">
        <v>22245</v>
      </c>
    </row>
    <row r="2430" spans="1:6">
      <c r="A2430" s="527" t="s">
        <v>5090</v>
      </c>
      <c r="B2430" s="528">
        <v>2011</v>
      </c>
      <c r="C2430" s="528">
        <v>27420</v>
      </c>
      <c r="D2430" s="528">
        <v>20300</v>
      </c>
      <c r="E2430" s="528">
        <v>24821</v>
      </c>
      <c r="F2430" s="528">
        <v>20845</v>
      </c>
    </row>
    <row r="2431" spans="1:6">
      <c r="A2431" s="527" t="s">
        <v>5091</v>
      </c>
      <c r="B2431" s="528">
        <v>2011</v>
      </c>
      <c r="C2431" s="528">
        <v>144638</v>
      </c>
      <c r="D2431" s="528">
        <v>83718</v>
      </c>
      <c r="E2431" s="528">
        <v>6051</v>
      </c>
      <c r="F2431" s="528">
        <v>14705</v>
      </c>
    </row>
    <row r="2432" spans="1:6">
      <c r="A2432" s="527" t="s">
        <v>5092</v>
      </c>
      <c r="B2432" s="528">
        <v>2011</v>
      </c>
      <c r="C2432" s="528">
        <v>29430</v>
      </c>
      <c r="D2432" s="528">
        <v>34251</v>
      </c>
      <c r="E2432" s="528">
        <v>14886</v>
      </c>
      <c r="F2432" s="528">
        <v>20224</v>
      </c>
    </row>
    <row r="2433" spans="1:6">
      <c r="A2433" s="527" t="s">
        <v>5093</v>
      </c>
      <c r="B2433" s="528">
        <v>2011</v>
      </c>
      <c r="C2433" s="528">
        <v>110327</v>
      </c>
      <c r="D2433" s="528">
        <v>50082</v>
      </c>
      <c r="E2433" s="528">
        <v>2288</v>
      </c>
      <c r="F2433" s="528">
        <v>19185</v>
      </c>
    </row>
    <row r="2434" spans="1:6">
      <c r="A2434" s="527" t="s">
        <v>5094</v>
      </c>
      <c r="B2434" s="528">
        <v>2011</v>
      </c>
      <c r="C2434" s="528">
        <v>2277</v>
      </c>
      <c r="D2434" s="528">
        <v>0</v>
      </c>
      <c r="E2434" s="528">
        <v>37324</v>
      </c>
      <c r="F2434" s="528">
        <v>4100</v>
      </c>
    </row>
    <row r="2435" spans="1:6">
      <c r="A2435" s="527" t="s">
        <v>5095</v>
      </c>
      <c r="B2435" s="528">
        <v>2011</v>
      </c>
      <c r="C2435" s="528">
        <v>721</v>
      </c>
      <c r="D2435" s="528">
        <v>0</v>
      </c>
      <c r="E2435" s="528">
        <v>4114</v>
      </c>
      <c r="F2435" s="528">
        <v>7114</v>
      </c>
    </row>
    <row r="2436" spans="1:6">
      <c r="A2436" s="527" t="s">
        <v>5096</v>
      </c>
      <c r="B2436" s="528">
        <v>2011</v>
      </c>
      <c r="C2436" s="528">
        <v>2870</v>
      </c>
      <c r="D2436" s="528">
        <v>0</v>
      </c>
      <c r="E2436" s="528">
        <v>48778</v>
      </c>
      <c r="F2436" s="528">
        <v>4150</v>
      </c>
    </row>
    <row r="2437" spans="1:6">
      <c r="A2437" s="527" t="s">
        <v>5097</v>
      </c>
      <c r="B2437" s="528">
        <v>2011</v>
      </c>
      <c r="C2437" s="528">
        <v>87962</v>
      </c>
      <c r="D2437" s="528">
        <v>52778</v>
      </c>
      <c r="E2437" s="528">
        <v>46679</v>
      </c>
      <c r="F2437" s="528">
        <v>19990</v>
      </c>
    </row>
    <row r="2438" spans="1:6">
      <c r="A2438" s="527" t="s">
        <v>5098</v>
      </c>
      <c r="B2438" s="528">
        <v>2011</v>
      </c>
      <c r="C2438" s="528">
        <v>23184</v>
      </c>
      <c r="D2438" s="528">
        <v>28448</v>
      </c>
      <c r="E2438" s="528">
        <v>3285</v>
      </c>
      <c r="F2438" s="528">
        <v>21067</v>
      </c>
    </row>
    <row r="2439" spans="1:6">
      <c r="A2439" s="527" t="s">
        <v>5099</v>
      </c>
      <c r="B2439" s="528">
        <v>2011</v>
      </c>
      <c r="C2439" s="528">
        <v>2860</v>
      </c>
      <c r="D2439" s="528">
        <v>248</v>
      </c>
      <c r="E2439" s="528">
        <v>7500</v>
      </c>
      <c r="F2439" s="528">
        <v>10100</v>
      </c>
    </row>
    <row r="2440" spans="1:6">
      <c r="A2440" s="527" t="s">
        <v>5100</v>
      </c>
      <c r="B2440" s="528">
        <v>2011</v>
      </c>
      <c r="C2440" s="528">
        <v>2936</v>
      </c>
      <c r="D2440" s="528">
        <v>0</v>
      </c>
      <c r="E2440" s="528">
        <v>26207</v>
      </c>
      <c r="F2440" s="528">
        <v>3250</v>
      </c>
    </row>
    <row r="2441" spans="1:6">
      <c r="A2441" s="527" t="s">
        <v>5101</v>
      </c>
      <c r="B2441" s="528">
        <v>2011</v>
      </c>
      <c r="C2441" s="528">
        <v>9576</v>
      </c>
      <c r="D2441" s="528">
        <v>6854</v>
      </c>
      <c r="E2441" s="528">
        <v>29987</v>
      </c>
      <c r="F2441" s="528">
        <v>12405</v>
      </c>
    </row>
    <row r="2442" spans="1:6">
      <c r="A2442" s="527" t="s">
        <v>5102</v>
      </c>
      <c r="B2442" s="528">
        <v>2011</v>
      </c>
      <c r="C2442" s="528">
        <v>5381</v>
      </c>
      <c r="D2442" s="528">
        <v>7448</v>
      </c>
      <c r="E2442" s="528">
        <v>29872</v>
      </c>
      <c r="F2442" s="528">
        <v>13400</v>
      </c>
    </row>
    <row r="2443" spans="1:6">
      <c r="A2443" s="527" t="s">
        <v>5103</v>
      </c>
      <c r="B2443" s="528">
        <v>2011</v>
      </c>
      <c r="C2443" s="528">
        <v>2209</v>
      </c>
      <c r="D2443" s="528">
        <v>1983</v>
      </c>
      <c r="E2443" s="528">
        <v>1315</v>
      </c>
      <c r="F2443" s="528">
        <v>9525</v>
      </c>
    </row>
    <row r="2444" spans="1:6">
      <c r="A2444" s="527" t="s">
        <v>5104</v>
      </c>
      <c r="B2444" s="528">
        <v>2011</v>
      </c>
      <c r="C2444" s="528">
        <v>10590</v>
      </c>
      <c r="D2444" s="528">
        <v>67850</v>
      </c>
      <c r="E2444" s="528">
        <v>14348</v>
      </c>
      <c r="F2444" s="528">
        <v>10150</v>
      </c>
    </row>
    <row r="2445" spans="1:6">
      <c r="A2445" s="527" t="s">
        <v>5105</v>
      </c>
      <c r="B2445" s="528">
        <v>2011</v>
      </c>
      <c r="C2445" s="528">
        <v>6640</v>
      </c>
      <c r="D2445" s="528">
        <v>5165</v>
      </c>
      <c r="E2445" s="528">
        <v>11997</v>
      </c>
      <c r="F2445" s="528">
        <v>20334</v>
      </c>
    </row>
    <row r="2446" spans="1:6">
      <c r="A2446" s="527" t="s">
        <v>5106</v>
      </c>
      <c r="B2446" s="528">
        <v>2011</v>
      </c>
      <c r="C2446" s="528">
        <v>919</v>
      </c>
      <c r="D2446" s="528">
        <v>0</v>
      </c>
      <c r="E2446" s="528">
        <v>30189</v>
      </c>
      <c r="F2446" s="528">
        <v>4267</v>
      </c>
    </row>
    <row r="2447" spans="1:6">
      <c r="A2447" s="527" t="s">
        <v>5107</v>
      </c>
      <c r="B2447" s="528">
        <v>2011</v>
      </c>
      <c r="C2447" s="528">
        <v>56692</v>
      </c>
      <c r="D2447" s="528">
        <v>103623</v>
      </c>
      <c r="E2447" s="528">
        <v>16969</v>
      </c>
      <c r="F2447" s="528">
        <v>20454</v>
      </c>
    </row>
    <row r="2448" spans="1:6">
      <c r="A2448" s="527" t="s">
        <v>5108</v>
      </c>
      <c r="B2448" s="528">
        <v>2011</v>
      </c>
      <c r="C2448" s="528">
        <v>6724</v>
      </c>
      <c r="D2448" s="528">
        <v>5304</v>
      </c>
      <c r="E2448" s="528">
        <v>12356</v>
      </c>
      <c r="F2448" s="528">
        <v>12669</v>
      </c>
    </row>
    <row r="2449" spans="1:6">
      <c r="A2449" s="527" t="s">
        <v>5109</v>
      </c>
      <c r="B2449" s="528">
        <v>2011</v>
      </c>
      <c r="C2449" s="528">
        <v>39357</v>
      </c>
      <c r="D2449" s="528">
        <v>22600</v>
      </c>
      <c r="E2449" s="528">
        <v>1630</v>
      </c>
      <c r="F2449" s="528">
        <v>14400</v>
      </c>
    </row>
    <row r="2450" spans="1:6">
      <c r="A2450" s="527" t="s">
        <v>5110</v>
      </c>
      <c r="B2450" s="528">
        <v>2011</v>
      </c>
      <c r="C2450" s="528">
        <v>666</v>
      </c>
      <c r="D2450" s="528">
        <v>0</v>
      </c>
      <c r="E2450" s="528">
        <v>2278</v>
      </c>
      <c r="F2450" s="528">
        <v>3450</v>
      </c>
    </row>
    <row r="2451" spans="1:6">
      <c r="A2451" s="527" t="s">
        <v>5111</v>
      </c>
      <c r="B2451" s="528">
        <v>2011</v>
      </c>
      <c r="C2451" s="528">
        <v>61446</v>
      </c>
      <c r="D2451" s="528">
        <v>27368</v>
      </c>
      <c r="E2451" s="528">
        <v>45522</v>
      </c>
      <c r="F2451" s="528">
        <v>20310</v>
      </c>
    </row>
    <row r="2452" spans="1:6">
      <c r="A2452" s="527" t="s">
        <v>5112</v>
      </c>
      <c r="B2452" s="528">
        <v>2011</v>
      </c>
      <c r="C2452" s="528">
        <v>7343</v>
      </c>
      <c r="D2452" s="528">
        <v>5724</v>
      </c>
      <c r="E2452" s="528">
        <v>15809</v>
      </c>
      <c r="F2452" s="528">
        <v>14757</v>
      </c>
    </row>
    <row r="2453" spans="1:6">
      <c r="A2453" s="527" t="s">
        <v>5113</v>
      </c>
      <c r="B2453" s="528">
        <v>2011</v>
      </c>
      <c r="C2453" s="528">
        <v>0</v>
      </c>
      <c r="D2453" s="528">
        <v>640</v>
      </c>
      <c r="E2453" s="528">
        <v>17</v>
      </c>
      <c r="F2453" s="528">
        <v>15075</v>
      </c>
    </row>
    <row r="2454" spans="1:6">
      <c r="A2454" s="527" t="s">
        <v>5114</v>
      </c>
      <c r="B2454" s="528">
        <v>2011</v>
      </c>
      <c r="C2454" s="528">
        <v>1827</v>
      </c>
      <c r="D2454" s="528">
        <v>870</v>
      </c>
      <c r="E2454" s="528">
        <v>1255</v>
      </c>
      <c r="F2454" s="528">
        <v>17167</v>
      </c>
    </row>
    <row r="2455" spans="1:6">
      <c r="A2455" s="527" t="s">
        <v>5115</v>
      </c>
      <c r="B2455" s="528">
        <v>2011</v>
      </c>
      <c r="C2455" s="528">
        <v>31574</v>
      </c>
      <c r="D2455" s="528">
        <v>8193</v>
      </c>
      <c r="E2455" s="528">
        <v>6700</v>
      </c>
      <c r="F2455" s="528">
        <v>13650</v>
      </c>
    </row>
    <row r="2456" spans="1:6">
      <c r="A2456" s="527" t="s">
        <v>5116</v>
      </c>
      <c r="B2456" s="528">
        <v>2011</v>
      </c>
      <c r="C2456" s="528">
        <v>20860</v>
      </c>
      <c r="D2456" s="528">
        <v>17186</v>
      </c>
      <c r="E2456" s="528">
        <v>5601</v>
      </c>
      <c r="F2456" s="528">
        <v>13181</v>
      </c>
    </row>
    <row r="2457" spans="1:6">
      <c r="A2457" s="527" t="s">
        <v>5117</v>
      </c>
      <c r="B2457" s="528">
        <v>2011</v>
      </c>
      <c r="C2457" s="528">
        <v>944</v>
      </c>
      <c r="D2457" s="528">
        <v>744</v>
      </c>
      <c r="E2457" s="528">
        <v>780</v>
      </c>
      <c r="F2457" s="528">
        <v>9700</v>
      </c>
    </row>
    <row r="2458" spans="1:6">
      <c r="A2458" s="527" t="s">
        <v>5118</v>
      </c>
      <c r="B2458" s="528">
        <v>2011</v>
      </c>
      <c r="C2458" s="528">
        <v>355</v>
      </c>
      <c r="D2458" s="528">
        <v>196</v>
      </c>
      <c r="E2458" s="528">
        <v>398</v>
      </c>
      <c r="F2458" s="528">
        <v>5563</v>
      </c>
    </row>
    <row r="2459" spans="1:6">
      <c r="A2459" s="527" t="s">
        <v>5119</v>
      </c>
      <c r="B2459" s="528">
        <v>2011</v>
      </c>
      <c r="C2459" s="528">
        <v>3121</v>
      </c>
      <c r="D2459" s="528">
        <v>0</v>
      </c>
      <c r="E2459" s="528">
        <v>0</v>
      </c>
      <c r="F2459" s="529"/>
    </row>
    <row r="2460" spans="1:6">
      <c r="A2460" s="527" t="s">
        <v>5120</v>
      </c>
      <c r="B2460" s="528">
        <v>2011</v>
      </c>
      <c r="C2460" s="528">
        <v>3211</v>
      </c>
      <c r="D2460" s="528">
        <v>0</v>
      </c>
      <c r="E2460" s="528">
        <v>7508</v>
      </c>
      <c r="F2460" s="528">
        <v>8210</v>
      </c>
    </row>
    <row r="2461" spans="1:6">
      <c r="A2461" s="527" t="s">
        <v>5121</v>
      </c>
      <c r="B2461" s="528">
        <v>2011</v>
      </c>
      <c r="C2461" s="528">
        <v>23804</v>
      </c>
      <c r="D2461" s="528">
        <v>314719</v>
      </c>
      <c r="E2461" s="528">
        <v>104385</v>
      </c>
      <c r="F2461" s="528">
        <v>17040</v>
      </c>
    </row>
    <row r="2462" spans="1:6">
      <c r="A2462" s="527" t="s">
        <v>5122</v>
      </c>
      <c r="B2462" s="528">
        <v>2011</v>
      </c>
      <c r="C2462" s="528">
        <v>19605</v>
      </c>
      <c r="D2462" s="528">
        <v>15005</v>
      </c>
      <c r="E2462" s="528">
        <v>4386</v>
      </c>
      <c r="F2462" s="528">
        <v>20195</v>
      </c>
    </row>
    <row r="2463" spans="1:6">
      <c r="A2463" s="527" t="s">
        <v>5123</v>
      </c>
      <c r="B2463" s="528">
        <v>2011</v>
      </c>
      <c r="C2463" s="528">
        <v>31112</v>
      </c>
      <c r="D2463" s="528">
        <v>33510</v>
      </c>
      <c r="E2463" s="528">
        <v>0</v>
      </c>
      <c r="F2463" s="528">
        <v>21070</v>
      </c>
    </row>
    <row r="2464" spans="1:6">
      <c r="A2464" s="527" t="s">
        <v>5124</v>
      </c>
      <c r="B2464" s="528">
        <v>2011</v>
      </c>
      <c r="C2464" s="528">
        <v>2875</v>
      </c>
      <c r="D2464" s="528">
        <v>6876</v>
      </c>
      <c r="E2464" s="528">
        <v>297</v>
      </c>
      <c r="F2464" s="528">
        <v>12878</v>
      </c>
    </row>
    <row r="2465" spans="1:6">
      <c r="A2465" s="527" t="s">
        <v>5125</v>
      </c>
      <c r="B2465" s="528">
        <v>2011</v>
      </c>
      <c r="C2465" s="528">
        <v>5030</v>
      </c>
      <c r="D2465" s="528">
        <v>4608</v>
      </c>
      <c r="E2465" s="528">
        <v>8680</v>
      </c>
      <c r="F2465" s="528">
        <v>14071</v>
      </c>
    </row>
    <row r="2466" spans="1:6">
      <c r="A2466" s="527" t="s">
        <v>5126</v>
      </c>
      <c r="B2466" s="528">
        <v>2011</v>
      </c>
      <c r="C2466" s="528">
        <v>19996</v>
      </c>
      <c r="D2466" s="528">
        <v>36493</v>
      </c>
      <c r="E2466" s="528">
        <v>61451</v>
      </c>
      <c r="F2466" s="528">
        <v>11437</v>
      </c>
    </row>
    <row r="2467" spans="1:6">
      <c r="A2467" s="527" t="s">
        <v>5127</v>
      </c>
      <c r="B2467" s="528">
        <v>2011</v>
      </c>
      <c r="C2467" s="528">
        <v>1534</v>
      </c>
      <c r="D2467" s="528">
        <v>3098</v>
      </c>
      <c r="E2467" s="528">
        <v>101335</v>
      </c>
      <c r="F2467" s="528">
        <v>13750</v>
      </c>
    </row>
    <row r="2468" spans="1:6">
      <c r="A2468" s="527" t="s">
        <v>5128</v>
      </c>
      <c r="B2468" s="528">
        <v>2011</v>
      </c>
      <c r="C2468" s="528">
        <v>0</v>
      </c>
      <c r="D2468" s="528">
        <v>2765</v>
      </c>
      <c r="E2468" s="528">
        <v>0</v>
      </c>
      <c r="F2468" s="528">
        <v>1525</v>
      </c>
    </row>
    <row r="2469" spans="1:6">
      <c r="A2469" s="527" t="s">
        <v>5129</v>
      </c>
      <c r="B2469" s="528">
        <v>2011</v>
      </c>
      <c r="C2469" s="528">
        <v>28637</v>
      </c>
      <c r="D2469" s="528">
        <v>21097</v>
      </c>
      <c r="E2469" s="528">
        <v>21614</v>
      </c>
      <c r="F2469" s="528">
        <v>15485</v>
      </c>
    </row>
    <row r="2470" spans="1:6">
      <c r="A2470" s="527" t="s">
        <v>5130</v>
      </c>
      <c r="B2470" s="528">
        <v>2011</v>
      </c>
      <c r="C2470" s="528">
        <v>20719</v>
      </c>
      <c r="D2470" s="528">
        <v>48460</v>
      </c>
      <c r="E2470" s="528">
        <v>8600</v>
      </c>
      <c r="F2470" s="528">
        <v>14541</v>
      </c>
    </row>
    <row r="2471" spans="1:6">
      <c r="A2471" s="527" t="s">
        <v>5131</v>
      </c>
      <c r="B2471" s="528">
        <v>2011</v>
      </c>
      <c r="C2471" s="528">
        <v>57141</v>
      </c>
      <c r="D2471" s="528">
        <v>15676</v>
      </c>
      <c r="E2471" s="528">
        <v>72180</v>
      </c>
      <c r="F2471" s="528">
        <v>18200</v>
      </c>
    </row>
    <row r="2472" spans="1:6">
      <c r="A2472" s="527" t="s">
        <v>5132</v>
      </c>
      <c r="B2472" s="528">
        <v>2011</v>
      </c>
      <c r="C2472" s="528">
        <v>3763</v>
      </c>
      <c r="D2472" s="528">
        <v>7150</v>
      </c>
      <c r="E2472" s="528">
        <v>4117</v>
      </c>
      <c r="F2472" s="528">
        <v>9320</v>
      </c>
    </row>
    <row r="2473" spans="1:6">
      <c r="A2473" s="527" t="s">
        <v>5133</v>
      </c>
      <c r="B2473" s="528">
        <v>2011</v>
      </c>
      <c r="C2473" s="528">
        <v>48282</v>
      </c>
      <c r="D2473" s="528">
        <v>34999</v>
      </c>
      <c r="E2473" s="528">
        <v>53054</v>
      </c>
      <c r="F2473" s="528">
        <v>19957</v>
      </c>
    </row>
    <row r="2474" spans="1:6">
      <c r="A2474" s="527" t="s">
        <v>5134</v>
      </c>
      <c r="B2474" s="528">
        <v>2011</v>
      </c>
      <c r="C2474" s="528">
        <v>6179</v>
      </c>
      <c r="D2474" s="528">
        <v>4420</v>
      </c>
      <c r="E2474" s="528">
        <v>2802</v>
      </c>
      <c r="F2474" s="528">
        <v>20036</v>
      </c>
    </row>
    <row r="2475" spans="1:6">
      <c r="A2475" s="527" t="s">
        <v>5135</v>
      </c>
      <c r="B2475" s="528">
        <v>2011</v>
      </c>
      <c r="C2475" s="528">
        <v>3437</v>
      </c>
      <c r="D2475" s="528">
        <v>355</v>
      </c>
      <c r="E2475" s="528">
        <v>4991</v>
      </c>
      <c r="F2475" s="528">
        <v>3426</v>
      </c>
    </row>
    <row r="2476" spans="1:6">
      <c r="A2476" s="527" t="s">
        <v>5136</v>
      </c>
      <c r="B2476" s="528">
        <v>2011</v>
      </c>
      <c r="C2476" s="528">
        <v>1340</v>
      </c>
      <c r="D2476" s="528">
        <v>1178</v>
      </c>
      <c r="E2476" s="528">
        <v>0</v>
      </c>
      <c r="F2476" s="528">
        <v>13250</v>
      </c>
    </row>
    <row r="2477" spans="1:6">
      <c r="A2477" s="527" t="s">
        <v>5137</v>
      </c>
      <c r="B2477" s="528">
        <v>2011</v>
      </c>
      <c r="C2477" s="528">
        <v>56703</v>
      </c>
      <c r="D2477" s="528">
        <v>41183</v>
      </c>
      <c r="E2477" s="528">
        <v>32486</v>
      </c>
      <c r="F2477" s="528">
        <v>21115</v>
      </c>
    </row>
    <row r="2478" spans="1:6">
      <c r="A2478" s="527" t="s">
        <v>5138</v>
      </c>
      <c r="B2478" s="528">
        <v>2011</v>
      </c>
      <c r="C2478" s="528">
        <v>877</v>
      </c>
      <c r="D2478" s="528">
        <v>240</v>
      </c>
      <c r="E2478" s="528">
        <v>27389</v>
      </c>
      <c r="F2478" s="528">
        <v>3700</v>
      </c>
    </row>
    <row r="2479" spans="1:6">
      <c r="A2479" s="527" t="s">
        <v>5139</v>
      </c>
      <c r="B2479" s="528">
        <v>2011</v>
      </c>
      <c r="C2479" s="528">
        <v>50</v>
      </c>
      <c r="D2479" s="528">
        <v>12</v>
      </c>
      <c r="E2479" s="528">
        <v>235</v>
      </c>
      <c r="F2479" s="528">
        <v>9580</v>
      </c>
    </row>
    <row r="2480" spans="1:6">
      <c r="A2480" s="527" t="s">
        <v>5140</v>
      </c>
      <c r="B2480" s="528">
        <v>2011</v>
      </c>
      <c r="C2480" s="528">
        <v>3890</v>
      </c>
      <c r="D2480" s="528">
        <v>2481</v>
      </c>
      <c r="E2480" s="528">
        <v>19385</v>
      </c>
      <c r="F2480" s="528">
        <v>11630</v>
      </c>
    </row>
    <row r="2481" spans="1:6">
      <c r="A2481" s="527" t="s">
        <v>5141</v>
      </c>
      <c r="B2481" s="528">
        <v>2011</v>
      </c>
      <c r="C2481" s="528">
        <v>72280</v>
      </c>
      <c r="D2481" s="528">
        <v>42974</v>
      </c>
      <c r="E2481" s="528">
        <v>5020</v>
      </c>
      <c r="F2481" s="528">
        <v>19098</v>
      </c>
    </row>
    <row r="2482" spans="1:6">
      <c r="A2482" s="527" t="s">
        <v>5142</v>
      </c>
      <c r="B2482" s="528">
        <v>2011</v>
      </c>
      <c r="C2482" s="528">
        <v>1267</v>
      </c>
      <c r="D2482" s="528">
        <v>0</v>
      </c>
      <c r="E2482" s="528">
        <v>9686</v>
      </c>
      <c r="F2482" s="528">
        <v>5029</v>
      </c>
    </row>
    <row r="2483" spans="1:6">
      <c r="A2483" s="527" t="s">
        <v>5143</v>
      </c>
      <c r="B2483" s="528">
        <v>2011</v>
      </c>
      <c r="C2483" s="528">
        <v>21715</v>
      </c>
      <c r="D2483" s="528">
        <v>16940</v>
      </c>
      <c r="E2483" s="528">
        <v>3475</v>
      </c>
      <c r="F2483" s="528">
        <v>20463</v>
      </c>
    </row>
    <row r="2484" spans="1:6">
      <c r="A2484" s="527" t="s">
        <v>5144</v>
      </c>
      <c r="B2484" s="528">
        <v>2011</v>
      </c>
      <c r="C2484" s="528">
        <v>44581</v>
      </c>
      <c r="D2484" s="528">
        <v>25569</v>
      </c>
      <c r="E2484" s="528">
        <v>35063</v>
      </c>
      <c r="F2484" s="528">
        <v>14381</v>
      </c>
    </row>
    <row r="2485" spans="1:6">
      <c r="A2485" s="527" t="s">
        <v>5145</v>
      </c>
      <c r="B2485" s="528">
        <v>2011</v>
      </c>
      <c r="C2485" s="528">
        <v>16001</v>
      </c>
      <c r="D2485" s="528">
        <v>14693</v>
      </c>
      <c r="E2485" s="528">
        <v>30593</v>
      </c>
      <c r="F2485" s="528">
        <v>17413</v>
      </c>
    </row>
    <row r="2486" spans="1:6">
      <c r="A2486" s="527" t="s">
        <v>5146</v>
      </c>
      <c r="B2486" s="528">
        <v>2011</v>
      </c>
      <c r="C2486" s="528">
        <v>3177</v>
      </c>
      <c r="D2486" s="528">
        <v>0</v>
      </c>
      <c r="E2486" s="528">
        <v>59804</v>
      </c>
      <c r="F2486" s="528">
        <v>10827</v>
      </c>
    </row>
    <row r="2487" spans="1:6">
      <c r="A2487" s="527" t="s">
        <v>5147</v>
      </c>
      <c r="B2487" s="528">
        <v>2011</v>
      </c>
      <c r="C2487" s="528">
        <v>0</v>
      </c>
      <c r="D2487" s="528">
        <v>2360</v>
      </c>
      <c r="E2487" s="528">
        <v>0</v>
      </c>
      <c r="F2487" s="528">
        <v>1650</v>
      </c>
    </row>
    <row r="2488" spans="1:6">
      <c r="A2488" s="527" t="s">
        <v>5148</v>
      </c>
      <c r="B2488" s="528">
        <v>2011</v>
      </c>
      <c r="C2488" s="528">
        <v>67784</v>
      </c>
      <c r="D2488" s="528">
        <v>34583</v>
      </c>
      <c r="E2488" s="528">
        <v>33029</v>
      </c>
      <c r="F2488" s="528">
        <v>20867</v>
      </c>
    </row>
    <row r="2489" spans="1:6">
      <c r="A2489" s="527" t="s">
        <v>5149</v>
      </c>
      <c r="B2489" s="528">
        <v>2011</v>
      </c>
      <c r="C2489" s="528">
        <v>81054</v>
      </c>
      <c r="D2489" s="528">
        <v>100470</v>
      </c>
      <c r="E2489" s="528">
        <v>11381</v>
      </c>
      <c r="F2489" s="528">
        <v>16940</v>
      </c>
    </row>
    <row r="2490" spans="1:6">
      <c r="A2490" s="527" t="s">
        <v>5150</v>
      </c>
      <c r="B2490" s="528">
        <v>2011</v>
      </c>
      <c r="C2490" s="528">
        <v>7946</v>
      </c>
      <c r="D2490" s="528">
        <v>6346</v>
      </c>
      <c r="E2490" s="528">
        <v>68405</v>
      </c>
      <c r="F2490" s="528">
        <v>11040</v>
      </c>
    </row>
    <row r="2491" spans="1:6">
      <c r="A2491" s="527" t="s">
        <v>5151</v>
      </c>
      <c r="B2491" s="528">
        <v>2011</v>
      </c>
      <c r="C2491" s="528">
        <v>1009</v>
      </c>
      <c r="D2491" s="528">
        <v>0</v>
      </c>
      <c r="E2491" s="528">
        <v>2879</v>
      </c>
      <c r="F2491" s="528">
        <v>4099</v>
      </c>
    </row>
    <row r="2492" spans="1:6">
      <c r="A2492" s="527" t="s">
        <v>5152</v>
      </c>
      <c r="B2492" s="528">
        <v>2011</v>
      </c>
      <c r="C2492" s="528">
        <v>9029</v>
      </c>
      <c r="D2492" s="528">
        <v>7926</v>
      </c>
      <c r="E2492" s="528">
        <v>18305</v>
      </c>
      <c r="F2492" s="528">
        <v>14010</v>
      </c>
    </row>
    <row r="2493" spans="1:6">
      <c r="A2493" s="527" t="s">
        <v>5153</v>
      </c>
      <c r="B2493" s="528">
        <v>2011</v>
      </c>
      <c r="C2493" s="528">
        <v>9538</v>
      </c>
      <c r="D2493" s="528">
        <v>174</v>
      </c>
      <c r="E2493" s="528">
        <v>78904</v>
      </c>
      <c r="F2493" s="528">
        <v>4555</v>
      </c>
    </row>
    <row r="2494" spans="1:6">
      <c r="A2494" s="527" t="s">
        <v>5154</v>
      </c>
      <c r="B2494" s="528">
        <v>2011</v>
      </c>
      <c r="C2494" s="528">
        <v>1509</v>
      </c>
      <c r="D2494" s="528">
        <v>110082</v>
      </c>
      <c r="E2494" s="528">
        <v>60358</v>
      </c>
      <c r="F2494" s="528">
        <v>10443</v>
      </c>
    </row>
    <row r="2495" spans="1:6">
      <c r="A2495" s="527" t="s">
        <v>5155</v>
      </c>
      <c r="B2495" s="528">
        <v>2011</v>
      </c>
      <c r="C2495" s="528">
        <v>12943</v>
      </c>
      <c r="D2495" s="528">
        <v>12423</v>
      </c>
      <c r="E2495" s="528">
        <v>12795</v>
      </c>
      <c r="F2495" s="528">
        <v>20230</v>
      </c>
    </row>
    <row r="2496" spans="1:6">
      <c r="A2496" s="527" t="s">
        <v>5156</v>
      </c>
      <c r="B2496" s="528">
        <v>2011</v>
      </c>
      <c r="C2496" s="528">
        <v>1</v>
      </c>
      <c r="D2496" s="528">
        <v>0</v>
      </c>
      <c r="E2496" s="528">
        <v>0</v>
      </c>
      <c r="F2496" s="528">
        <v>14011</v>
      </c>
    </row>
    <row r="2497" spans="1:6">
      <c r="A2497" s="527" t="s">
        <v>5157</v>
      </c>
      <c r="B2497" s="528">
        <v>2011</v>
      </c>
      <c r="C2497" s="528">
        <v>0</v>
      </c>
      <c r="D2497" s="528">
        <v>11392</v>
      </c>
      <c r="E2497" s="528">
        <v>0</v>
      </c>
      <c r="F2497" s="528">
        <v>1765</v>
      </c>
    </row>
    <row r="2498" spans="1:6">
      <c r="A2498" s="527" t="s">
        <v>5158</v>
      </c>
      <c r="B2498" s="528">
        <v>2011</v>
      </c>
      <c r="C2498" s="528">
        <v>1119</v>
      </c>
      <c r="D2498" s="528">
        <v>477</v>
      </c>
      <c r="E2498" s="528">
        <v>2523</v>
      </c>
      <c r="F2498" s="528">
        <v>9674</v>
      </c>
    </row>
    <row r="2499" spans="1:6">
      <c r="A2499" s="527" t="s">
        <v>5159</v>
      </c>
      <c r="B2499" s="528">
        <v>2011</v>
      </c>
      <c r="C2499" s="528">
        <v>43255</v>
      </c>
      <c r="D2499" s="528">
        <v>5383</v>
      </c>
      <c r="E2499" s="528">
        <v>33273</v>
      </c>
      <c r="F2499" s="528">
        <v>15664</v>
      </c>
    </row>
    <row r="2500" spans="1:6">
      <c r="A2500" s="527" t="s">
        <v>5160</v>
      </c>
      <c r="B2500" s="528">
        <v>2011</v>
      </c>
      <c r="C2500" s="528">
        <v>883</v>
      </c>
      <c r="D2500" s="528">
        <v>0</v>
      </c>
      <c r="E2500" s="528">
        <v>37081</v>
      </c>
      <c r="F2500" s="528">
        <v>4050</v>
      </c>
    </row>
    <row r="2501" spans="1:6">
      <c r="A2501" s="527" t="s">
        <v>5161</v>
      </c>
      <c r="B2501" s="528">
        <v>2011</v>
      </c>
      <c r="C2501" s="528">
        <v>41556</v>
      </c>
      <c r="D2501" s="528">
        <v>23242</v>
      </c>
      <c r="E2501" s="528">
        <v>37437</v>
      </c>
      <c r="F2501" s="528">
        <v>20255</v>
      </c>
    </row>
    <row r="2502" spans="1:6">
      <c r="A2502" s="527" t="s">
        <v>5162</v>
      </c>
      <c r="B2502" s="528">
        <v>2011</v>
      </c>
      <c r="C2502" s="528">
        <v>17856</v>
      </c>
      <c r="D2502" s="528">
        <v>5117</v>
      </c>
      <c r="E2502" s="528">
        <v>250677</v>
      </c>
      <c r="F2502" s="528">
        <v>16113</v>
      </c>
    </row>
    <row r="2503" spans="1:6">
      <c r="A2503" s="527" t="s">
        <v>5163</v>
      </c>
      <c r="B2503" s="528">
        <v>2011</v>
      </c>
      <c r="C2503" s="528">
        <v>5994</v>
      </c>
      <c r="D2503" s="528">
        <v>613</v>
      </c>
      <c r="E2503" s="528">
        <v>4323</v>
      </c>
      <c r="F2503" s="528">
        <v>12075</v>
      </c>
    </row>
    <row r="2504" spans="1:6">
      <c r="A2504" s="527" t="s">
        <v>5164</v>
      </c>
      <c r="B2504" s="528">
        <v>2011</v>
      </c>
      <c r="C2504" s="528">
        <v>12765</v>
      </c>
      <c r="D2504" s="528">
        <v>502</v>
      </c>
      <c r="E2504" s="528">
        <v>109488</v>
      </c>
      <c r="F2504" s="528">
        <v>13427</v>
      </c>
    </row>
    <row r="2505" spans="1:6">
      <c r="A2505" s="527" t="s">
        <v>5165</v>
      </c>
      <c r="B2505" s="528">
        <v>2011</v>
      </c>
      <c r="C2505" s="528">
        <v>221</v>
      </c>
      <c r="D2505" s="528">
        <v>2843</v>
      </c>
      <c r="E2505" s="528">
        <v>645</v>
      </c>
      <c r="F2505" s="528">
        <v>5950</v>
      </c>
    </row>
    <row r="2506" spans="1:6">
      <c r="A2506" s="527" t="s">
        <v>5166</v>
      </c>
      <c r="B2506" s="528">
        <v>2011</v>
      </c>
      <c r="C2506" s="528">
        <v>40617</v>
      </c>
      <c r="D2506" s="528">
        <v>85235</v>
      </c>
      <c r="E2506" s="528">
        <v>37726</v>
      </c>
      <c r="F2506" s="528">
        <v>19902</v>
      </c>
    </row>
    <row r="2507" spans="1:6">
      <c r="A2507" s="527" t="s">
        <v>5167</v>
      </c>
      <c r="B2507" s="528">
        <v>2011</v>
      </c>
      <c r="C2507" s="528">
        <v>80048</v>
      </c>
      <c r="D2507" s="528">
        <v>157122</v>
      </c>
      <c r="E2507" s="528">
        <v>11996</v>
      </c>
      <c r="F2507" s="528">
        <v>20273</v>
      </c>
    </row>
    <row r="2508" spans="1:6">
      <c r="A2508" s="527" t="s">
        <v>5168</v>
      </c>
      <c r="B2508" s="528">
        <v>2011</v>
      </c>
      <c r="C2508" s="528">
        <v>12871</v>
      </c>
      <c r="D2508" s="528">
        <v>3638</v>
      </c>
      <c r="E2508" s="528">
        <v>3410</v>
      </c>
      <c r="F2508" s="528">
        <v>14114</v>
      </c>
    </row>
    <row r="2509" spans="1:6">
      <c r="A2509" s="527" t="s">
        <v>5169</v>
      </c>
      <c r="B2509" s="528">
        <v>2011</v>
      </c>
      <c r="C2509" s="528">
        <v>8544</v>
      </c>
      <c r="D2509" s="528">
        <v>7944</v>
      </c>
      <c r="E2509" s="528">
        <v>3858</v>
      </c>
      <c r="F2509" s="528">
        <v>20640</v>
      </c>
    </row>
    <row r="2510" spans="1:6">
      <c r="A2510" s="527" t="s">
        <v>5170</v>
      </c>
      <c r="B2510" s="528">
        <v>2011</v>
      </c>
      <c r="C2510" s="528">
        <v>24815</v>
      </c>
      <c r="D2510" s="528">
        <v>28612</v>
      </c>
      <c r="E2510" s="528">
        <v>3904</v>
      </c>
      <c r="F2510" s="528">
        <v>20100</v>
      </c>
    </row>
    <row r="2511" spans="1:6">
      <c r="A2511" s="527" t="s">
        <v>5171</v>
      </c>
      <c r="B2511" s="528">
        <v>2011</v>
      </c>
      <c r="C2511" s="528">
        <v>3153</v>
      </c>
      <c r="D2511" s="528">
        <v>21019</v>
      </c>
      <c r="E2511" s="528">
        <v>163</v>
      </c>
      <c r="F2511" s="528">
        <v>5932</v>
      </c>
    </row>
    <row r="2512" spans="1:6">
      <c r="A2512" s="527" t="s">
        <v>5172</v>
      </c>
      <c r="B2512" s="528">
        <v>2011</v>
      </c>
      <c r="C2512" s="528">
        <v>5125</v>
      </c>
      <c r="D2512" s="528">
        <v>4606</v>
      </c>
      <c r="E2512" s="528">
        <v>30522</v>
      </c>
      <c r="F2512" s="528">
        <v>11747</v>
      </c>
    </row>
    <row r="2513" spans="1:6">
      <c r="A2513" s="527" t="s">
        <v>5173</v>
      </c>
      <c r="B2513" s="528">
        <v>2011</v>
      </c>
      <c r="C2513" s="528">
        <v>3498</v>
      </c>
      <c r="D2513" s="528">
        <v>7040</v>
      </c>
      <c r="E2513" s="528">
        <v>399</v>
      </c>
      <c r="F2513" s="528">
        <v>13161</v>
      </c>
    </row>
    <row r="2514" spans="1:6">
      <c r="A2514" s="527" t="s">
        <v>5174</v>
      </c>
      <c r="B2514" s="528">
        <v>2011</v>
      </c>
      <c r="C2514" s="528">
        <v>57703</v>
      </c>
      <c r="D2514" s="528">
        <v>14791</v>
      </c>
      <c r="E2514" s="528">
        <v>163016</v>
      </c>
      <c r="F2514" s="528">
        <v>16570</v>
      </c>
    </row>
    <row r="2515" spans="1:6">
      <c r="A2515" s="527" t="s">
        <v>5175</v>
      </c>
      <c r="B2515" s="528">
        <v>2011</v>
      </c>
      <c r="C2515" s="528">
        <v>645</v>
      </c>
      <c r="D2515" s="528">
        <v>0</v>
      </c>
      <c r="E2515" s="528">
        <v>387</v>
      </c>
      <c r="F2515" s="528">
        <v>4888</v>
      </c>
    </row>
    <row r="2516" spans="1:6">
      <c r="A2516" s="527" t="s">
        <v>5176</v>
      </c>
      <c r="B2516" s="528">
        <v>2011</v>
      </c>
      <c r="C2516" s="528">
        <v>64819</v>
      </c>
      <c r="D2516" s="528">
        <v>16580</v>
      </c>
      <c r="E2516" s="528">
        <v>20718</v>
      </c>
      <c r="F2516" s="528">
        <v>14978</v>
      </c>
    </row>
    <row r="2517" spans="1:6">
      <c r="A2517" s="527" t="s">
        <v>5177</v>
      </c>
      <c r="B2517" s="528">
        <v>2011</v>
      </c>
      <c r="C2517" s="528">
        <v>4789</v>
      </c>
      <c r="D2517" s="528">
        <v>2927</v>
      </c>
      <c r="E2517" s="528">
        <v>45959</v>
      </c>
      <c r="F2517" s="528">
        <v>10420</v>
      </c>
    </row>
    <row r="2518" spans="1:6">
      <c r="A2518" s="527" t="s">
        <v>5178</v>
      </c>
      <c r="B2518" s="528">
        <v>2011</v>
      </c>
      <c r="C2518" s="528">
        <v>10</v>
      </c>
      <c r="D2518" s="528">
        <v>0</v>
      </c>
      <c r="E2518" s="528">
        <v>3450</v>
      </c>
      <c r="F2518" s="528">
        <v>4809</v>
      </c>
    </row>
    <row r="2519" spans="1:6">
      <c r="A2519" s="527" t="s">
        <v>5179</v>
      </c>
      <c r="B2519" s="528">
        <v>2011</v>
      </c>
      <c r="C2519" s="528">
        <v>1042</v>
      </c>
      <c r="D2519" s="528">
        <v>266</v>
      </c>
      <c r="E2519" s="528">
        <v>2011</v>
      </c>
      <c r="F2519" s="528">
        <v>3366</v>
      </c>
    </row>
    <row r="2520" spans="1:6">
      <c r="A2520" s="527" t="s">
        <v>5180</v>
      </c>
      <c r="B2520" s="528">
        <v>2011</v>
      </c>
      <c r="C2520" s="528">
        <v>19308</v>
      </c>
      <c r="D2520" s="528">
        <v>9640</v>
      </c>
      <c r="E2520" s="528">
        <v>3545</v>
      </c>
      <c r="F2520" s="528">
        <v>20297</v>
      </c>
    </row>
    <row r="2521" spans="1:6">
      <c r="A2521" s="527" t="s">
        <v>5181</v>
      </c>
      <c r="B2521" s="528">
        <v>2011</v>
      </c>
      <c r="C2521" s="528">
        <v>7778</v>
      </c>
      <c r="D2521" s="528">
        <v>4339</v>
      </c>
      <c r="E2521" s="528">
        <v>23377</v>
      </c>
      <c r="F2521" s="528">
        <v>13575</v>
      </c>
    </row>
    <row r="2522" spans="1:6">
      <c r="A2522" s="527" t="s">
        <v>5182</v>
      </c>
      <c r="B2522" s="528">
        <v>2011</v>
      </c>
      <c r="C2522" s="528">
        <v>66461</v>
      </c>
      <c r="D2522" s="528">
        <v>125512</v>
      </c>
      <c r="E2522" s="528">
        <v>29760</v>
      </c>
      <c r="F2522" s="528">
        <v>20816</v>
      </c>
    </row>
    <row r="2523" spans="1:6">
      <c r="A2523" s="527" t="s">
        <v>5183</v>
      </c>
      <c r="B2523" s="528">
        <v>2011</v>
      </c>
      <c r="C2523" s="528">
        <v>475</v>
      </c>
      <c r="D2523" s="528">
        <v>1505</v>
      </c>
      <c r="E2523" s="528">
        <v>611</v>
      </c>
      <c r="F2523" s="528">
        <v>6235</v>
      </c>
    </row>
    <row r="2524" spans="1:6">
      <c r="A2524" s="527" t="s">
        <v>5184</v>
      </c>
      <c r="B2524" s="528">
        <v>2011</v>
      </c>
      <c r="C2524" s="528">
        <v>38</v>
      </c>
      <c r="D2524" s="528">
        <v>1</v>
      </c>
      <c r="E2524" s="528">
        <v>152</v>
      </c>
      <c r="F2524" s="528">
        <v>20552</v>
      </c>
    </row>
    <row r="2525" spans="1:6">
      <c r="A2525" s="527" t="s">
        <v>5185</v>
      </c>
      <c r="B2525" s="528">
        <v>2011</v>
      </c>
      <c r="C2525" s="528">
        <v>23185</v>
      </c>
      <c r="D2525" s="528">
        <v>28250</v>
      </c>
      <c r="E2525" s="528">
        <v>28896</v>
      </c>
      <c r="F2525" s="528">
        <v>19500</v>
      </c>
    </row>
    <row r="2526" spans="1:6">
      <c r="A2526" s="527" t="s">
        <v>5186</v>
      </c>
      <c r="B2526" s="528">
        <v>2011</v>
      </c>
      <c r="C2526" s="528">
        <v>20534</v>
      </c>
      <c r="D2526" s="528">
        <v>21174</v>
      </c>
      <c r="E2526" s="528">
        <v>6018</v>
      </c>
      <c r="F2526" s="528">
        <v>15242</v>
      </c>
    </row>
    <row r="2527" spans="1:6">
      <c r="A2527" s="527" t="s">
        <v>5187</v>
      </c>
      <c r="B2527" s="528">
        <v>2011</v>
      </c>
      <c r="C2527" s="528">
        <v>24883</v>
      </c>
      <c r="D2527" s="528">
        <v>28071</v>
      </c>
      <c r="E2527" s="528">
        <v>12186</v>
      </c>
      <c r="F2527" s="528">
        <v>20595</v>
      </c>
    </row>
    <row r="2528" spans="1:6">
      <c r="A2528" s="527" t="s">
        <v>5188</v>
      </c>
      <c r="B2528" s="528">
        <v>2011</v>
      </c>
      <c r="C2528" s="528">
        <v>1073</v>
      </c>
      <c r="D2528" s="528">
        <v>977</v>
      </c>
      <c r="E2528" s="528">
        <v>10966</v>
      </c>
      <c r="F2528" s="528">
        <v>6600</v>
      </c>
    </row>
    <row r="2529" spans="1:6">
      <c r="A2529" s="527" t="s">
        <v>5189</v>
      </c>
      <c r="B2529" s="528">
        <v>2011</v>
      </c>
      <c r="C2529" s="528">
        <v>0</v>
      </c>
      <c r="D2529" s="528">
        <v>4333</v>
      </c>
      <c r="E2529" s="528">
        <v>0</v>
      </c>
      <c r="F2529" s="528">
        <v>1650</v>
      </c>
    </row>
    <row r="2530" spans="1:6">
      <c r="A2530" s="527" t="s">
        <v>5190</v>
      </c>
      <c r="B2530" s="528">
        <v>2011</v>
      </c>
      <c r="C2530" s="528">
        <v>1790</v>
      </c>
      <c r="D2530" s="528">
        <v>0</v>
      </c>
      <c r="E2530" s="528">
        <v>98249</v>
      </c>
      <c r="F2530" s="528">
        <v>6283</v>
      </c>
    </row>
    <row r="2531" spans="1:6">
      <c r="A2531" s="527" t="s">
        <v>5191</v>
      </c>
      <c r="B2531" s="528">
        <v>2011</v>
      </c>
      <c r="C2531" s="528">
        <v>20069</v>
      </c>
      <c r="D2531" s="528">
        <v>27473</v>
      </c>
      <c r="E2531" s="528">
        <v>18912</v>
      </c>
      <c r="F2531" s="528">
        <v>20724</v>
      </c>
    </row>
    <row r="2532" spans="1:6">
      <c r="A2532" s="527" t="s">
        <v>5192</v>
      </c>
      <c r="B2532" s="528">
        <v>2011</v>
      </c>
      <c r="C2532" s="528">
        <v>66889</v>
      </c>
      <c r="D2532" s="528">
        <v>49102</v>
      </c>
      <c r="E2532" s="528">
        <v>58726</v>
      </c>
      <c r="F2532" s="528">
        <v>19690</v>
      </c>
    </row>
    <row r="2533" spans="1:6">
      <c r="A2533" s="527" t="s">
        <v>5193</v>
      </c>
      <c r="B2533" s="528">
        <v>2011</v>
      </c>
      <c r="C2533" s="528">
        <v>2299</v>
      </c>
      <c r="D2533" s="528">
        <v>1021</v>
      </c>
      <c r="E2533" s="528">
        <v>2135</v>
      </c>
      <c r="F2533" s="528">
        <v>15513</v>
      </c>
    </row>
    <row r="2534" spans="1:6">
      <c r="A2534" s="527" t="s">
        <v>5194</v>
      </c>
      <c r="B2534" s="528">
        <v>2011</v>
      </c>
      <c r="C2534" s="528">
        <v>959</v>
      </c>
      <c r="D2534" s="528">
        <v>207</v>
      </c>
      <c r="E2534" s="528">
        <v>9270</v>
      </c>
      <c r="F2534" s="528">
        <v>3454</v>
      </c>
    </row>
    <row r="2535" spans="1:6">
      <c r="A2535" s="527" t="s">
        <v>5195</v>
      </c>
      <c r="B2535" s="528">
        <v>2011</v>
      </c>
      <c r="C2535" s="528">
        <v>20925</v>
      </c>
      <c r="D2535" s="528">
        <v>40920</v>
      </c>
      <c r="E2535" s="528">
        <v>20271</v>
      </c>
      <c r="F2535" s="528">
        <v>20975</v>
      </c>
    </row>
    <row r="2536" spans="1:6">
      <c r="A2536" s="527" t="s">
        <v>5196</v>
      </c>
      <c r="B2536" s="528">
        <v>2011</v>
      </c>
      <c r="C2536" s="528">
        <v>2255</v>
      </c>
      <c r="D2536" s="528">
        <v>535</v>
      </c>
      <c r="E2536" s="528">
        <v>79830</v>
      </c>
      <c r="F2536" s="528">
        <v>4700</v>
      </c>
    </row>
    <row r="2537" spans="1:6">
      <c r="A2537" s="527" t="s">
        <v>5197</v>
      </c>
      <c r="B2537" s="528">
        <v>2011</v>
      </c>
      <c r="C2537" s="528">
        <v>31109</v>
      </c>
      <c r="D2537" s="528">
        <v>31971</v>
      </c>
      <c r="E2537" s="528">
        <v>27337</v>
      </c>
      <c r="F2537" s="528">
        <v>21483</v>
      </c>
    </row>
    <row r="2538" spans="1:6">
      <c r="A2538" s="527" t="s">
        <v>5198</v>
      </c>
      <c r="B2538" s="528">
        <v>2011</v>
      </c>
      <c r="C2538" s="528">
        <v>13503</v>
      </c>
      <c r="D2538" s="528">
        <v>14563</v>
      </c>
      <c r="E2538" s="528">
        <v>3822</v>
      </c>
      <c r="F2538" s="528">
        <v>23670</v>
      </c>
    </row>
    <row r="2539" spans="1:6">
      <c r="A2539" s="527" t="s">
        <v>5199</v>
      </c>
      <c r="B2539" s="528">
        <v>2011</v>
      </c>
      <c r="C2539" s="528">
        <v>92</v>
      </c>
      <c r="D2539" s="528">
        <v>0</v>
      </c>
      <c r="E2539" s="528">
        <v>108</v>
      </c>
      <c r="F2539" s="528">
        <v>11405</v>
      </c>
    </row>
    <row r="2540" spans="1:6">
      <c r="A2540" s="527" t="s">
        <v>5200</v>
      </c>
      <c r="B2540" s="528">
        <v>2011</v>
      </c>
      <c r="C2540" s="528">
        <v>48770</v>
      </c>
      <c r="D2540" s="528">
        <v>38526</v>
      </c>
      <c r="E2540" s="528">
        <v>4599</v>
      </c>
      <c r="F2540" s="528">
        <v>19530</v>
      </c>
    </row>
    <row r="2541" spans="1:6">
      <c r="A2541" s="527" t="s">
        <v>5201</v>
      </c>
      <c r="B2541" s="528">
        <v>2011</v>
      </c>
      <c r="C2541" s="528">
        <v>898</v>
      </c>
      <c r="D2541" s="528">
        <v>1766</v>
      </c>
      <c r="E2541" s="528">
        <v>2959</v>
      </c>
      <c r="F2541" s="528">
        <v>5966</v>
      </c>
    </row>
    <row r="2542" spans="1:6">
      <c r="A2542" s="527" t="s">
        <v>5202</v>
      </c>
      <c r="B2542" s="528">
        <v>2011</v>
      </c>
      <c r="C2542" s="528">
        <v>8518</v>
      </c>
      <c r="D2542" s="528">
        <v>4541</v>
      </c>
      <c r="E2542" s="528">
        <v>2632</v>
      </c>
      <c r="F2542" s="528">
        <v>15090</v>
      </c>
    </row>
    <row r="2543" spans="1:6">
      <c r="A2543" s="527" t="s">
        <v>5203</v>
      </c>
      <c r="B2543" s="528">
        <v>2011</v>
      </c>
      <c r="C2543" s="528">
        <v>3042</v>
      </c>
      <c r="D2543" s="528">
        <v>1215</v>
      </c>
      <c r="E2543" s="528">
        <v>2107</v>
      </c>
      <c r="F2543" s="528">
        <v>14611</v>
      </c>
    </row>
    <row r="2544" spans="1:6">
      <c r="A2544" s="527" t="s">
        <v>5204</v>
      </c>
      <c r="B2544" s="528">
        <v>2011</v>
      </c>
      <c r="C2544" s="528">
        <v>6112</v>
      </c>
      <c r="D2544" s="528">
        <v>1116</v>
      </c>
      <c r="E2544" s="528">
        <v>16829</v>
      </c>
      <c r="F2544" s="528">
        <v>10940</v>
      </c>
    </row>
    <row r="2545" spans="1:6">
      <c r="A2545" s="527" t="s">
        <v>5205</v>
      </c>
      <c r="B2545" s="528">
        <v>2011</v>
      </c>
      <c r="C2545" s="528">
        <v>15732</v>
      </c>
      <c r="D2545" s="528">
        <v>13632</v>
      </c>
      <c r="E2545" s="528">
        <v>2715</v>
      </c>
      <c r="F2545" s="528">
        <v>20819</v>
      </c>
    </row>
    <row r="2546" spans="1:6">
      <c r="A2546" s="527" t="s">
        <v>5206</v>
      </c>
      <c r="B2546" s="528">
        <v>2011</v>
      </c>
      <c r="C2546" s="528">
        <v>38187</v>
      </c>
      <c r="D2546" s="528">
        <v>48779</v>
      </c>
      <c r="E2546" s="528">
        <v>31024</v>
      </c>
      <c r="F2546" s="528">
        <v>18463</v>
      </c>
    </row>
    <row r="2547" spans="1:6">
      <c r="A2547" s="527" t="s">
        <v>5207</v>
      </c>
      <c r="B2547" s="528">
        <v>2011</v>
      </c>
      <c r="C2547" s="528">
        <v>50371</v>
      </c>
      <c r="D2547" s="528">
        <v>19714</v>
      </c>
      <c r="E2547" s="528">
        <v>5640</v>
      </c>
      <c r="F2547" s="528">
        <v>14825</v>
      </c>
    </row>
    <row r="2548" spans="1:6">
      <c r="A2548" s="527" t="s">
        <v>5208</v>
      </c>
      <c r="B2548" s="528">
        <v>2011</v>
      </c>
      <c r="C2548" s="528">
        <v>4214</v>
      </c>
      <c r="D2548" s="528">
        <v>4426</v>
      </c>
      <c r="E2548" s="528">
        <v>3464</v>
      </c>
      <c r="F2548" s="528">
        <v>14163</v>
      </c>
    </row>
    <row r="2549" spans="1:6">
      <c r="A2549" s="527" t="s">
        <v>5209</v>
      </c>
      <c r="B2549" s="528">
        <v>2011</v>
      </c>
      <c r="C2549" s="528">
        <v>4654</v>
      </c>
      <c r="D2549" s="528">
        <v>0</v>
      </c>
      <c r="E2549" s="528">
        <v>22813</v>
      </c>
      <c r="F2549" s="528">
        <v>4413</v>
      </c>
    </row>
    <row r="2550" spans="1:6">
      <c r="A2550" s="527" t="s">
        <v>5210</v>
      </c>
      <c r="B2550" s="528">
        <v>2011</v>
      </c>
      <c r="C2550" s="528">
        <v>33883</v>
      </c>
      <c r="D2550" s="528">
        <v>152202</v>
      </c>
      <c r="E2550" s="528">
        <v>1658</v>
      </c>
      <c r="F2550" s="528">
        <v>14726</v>
      </c>
    </row>
    <row r="2551" spans="1:6">
      <c r="A2551" s="527" t="s">
        <v>5211</v>
      </c>
      <c r="B2551" s="528">
        <v>2011</v>
      </c>
      <c r="C2551" s="528">
        <v>3128</v>
      </c>
      <c r="D2551" s="528">
        <v>4216</v>
      </c>
      <c r="E2551" s="528">
        <v>3312</v>
      </c>
      <c r="F2551" s="528">
        <v>9950</v>
      </c>
    </row>
    <row r="2552" spans="1:6">
      <c r="A2552" s="527" t="s">
        <v>5212</v>
      </c>
      <c r="B2552" s="528">
        <v>2011</v>
      </c>
      <c r="C2552" s="528">
        <v>1400</v>
      </c>
      <c r="D2552" s="528">
        <v>2750</v>
      </c>
      <c r="E2552" s="528">
        <v>6830</v>
      </c>
      <c r="F2552" s="528">
        <v>5006</v>
      </c>
    </row>
    <row r="2553" spans="1:6">
      <c r="A2553" s="527" t="s">
        <v>5213</v>
      </c>
      <c r="B2553" s="528">
        <v>2011</v>
      </c>
      <c r="C2553" s="528">
        <v>1815</v>
      </c>
      <c r="D2553" s="528">
        <v>2025</v>
      </c>
      <c r="E2553" s="528">
        <v>25086</v>
      </c>
      <c r="F2553" s="528">
        <v>10777</v>
      </c>
    </row>
    <row r="2554" spans="1:6">
      <c r="A2554" s="527" t="s">
        <v>5214</v>
      </c>
      <c r="B2554" s="528">
        <v>2011</v>
      </c>
      <c r="C2554" s="528">
        <v>13086</v>
      </c>
      <c r="D2554" s="528">
        <v>11759</v>
      </c>
      <c r="E2554" s="528">
        <v>3950</v>
      </c>
      <c r="F2554" s="528">
        <v>15019</v>
      </c>
    </row>
    <row r="2555" spans="1:6">
      <c r="A2555" s="527" t="s">
        <v>5215</v>
      </c>
      <c r="B2555" s="528">
        <v>2011</v>
      </c>
      <c r="C2555" s="528">
        <v>868</v>
      </c>
      <c r="D2555" s="528">
        <v>1633</v>
      </c>
      <c r="E2555" s="528">
        <v>4715</v>
      </c>
      <c r="F2555" s="528">
        <v>14688</v>
      </c>
    </row>
    <row r="2556" spans="1:6">
      <c r="A2556" s="527" t="s">
        <v>5216</v>
      </c>
      <c r="B2556" s="528">
        <v>2011</v>
      </c>
      <c r="C2556" s="528">
        <v>65248</v>
      </c>
      <c r="D2556" s="528">
        <v>79731</v>
      </c>
      <c r="E2556" s="528">
        <v>62946</v>
      </c>
      <c r="F2556" s="528">
        <v>20975</v>
      </c>
    </row>
    <row r="2557" spans="1:6">
      <c r="A2557" s="527" t="s">
        <v>5217</v>
      </c>
      <c r="B2557" s="528">
        <v>2011</v>
      </c>
      <c r="C2557" s="528">
        <v>37885</v>
      </c>
      <c r="D2557" s="528">
        <v>24252</v>
      </c>
      <c r="E2557" s="528">
        <v>7396</v>
      </c>
      <c r="F2557" s="528">
        <v>19762</v>
      </c>
    </row>
    <row r="2558" spans="1:6">
      <c r="A2558" s="527" t="s">
        <v>5218</v>
      </c>
      <c r="B2558" s="528">
        <v>2011</v>
      </c>
      <c r="C2558" s="528">
        <v>1624</v>
      </c>
      <c r="D2558" s="528">
        <v>742</v>
      </c>
      <c r="E2558" s="528">
        <v>18083</v>
      </c>
      <c r="F2558" s="528">
        <v>18290</v>
      </c>
    </row>
    <row r="2559" spans="1:6">
      <c r="A2559" s="527" t="s">
        <v>5219</v>
      </c>
      <c r="B2559" s="528">
        <v>2011</v>
      </c>
      <c r="C2559" s="528">
        <v>19963</v>
      </c>
      <c r="D2559" s="528">
        <v>23730</v>
      </c>
      <c r="E2559" s="528">
        <v>22279</v>
      </c>
      <c r="F2559" s="528">
        <v>20247</v>
      </c>
    </row>
    <row r="2560" spans="1:6">
      <c r="A2560" s="527" t="s">
        <v>5220</v>
      </c>
      <c r="B2560" s="528">
        <v>2011</v>
      </c>
      <c r="C2560" s="528">
        <v>6802</v>
      </c>
      <c r="D2560" s="528">
        <v>10482</v>
      </c>
      <c r="E2560" s="528">
        <v>2406</v>
      </c>
      <c r="F2560" s="528">
        <v>18870</v>
      </c>
    </row>
    <row r="2561" spans="1:6">
      <c r="A2561" s="527" t="s">
        <v>5221</v>
      </c>
      <c r="B2561" s="528">
        <v>2011</v>
      </c>
      <c r="C2561" s="528">
        <v>23025</v>
      </c>
      <c r="D2561" s="528">
        <v>12403</v>
      </c>
      <c r="E2561" s="528">
        <v>6023</v>
      </c>
      <c r="F2561" s="528">
        <v>5020</v>
      </c>
    </row>
    <row r="2562" spans="1:6">
      <c r="A2562" s="527" t="s">
        <v>5222</v>
      </c>
      <c r="B2562" s="528">
        <v>2011</v>
      </c>
      <c r="C2562" s="528">
        <v>395</v>
      </c>
      <c r="D2562" s="528">
        <v>2787</v>
      </c>
      <c r="E2562" s="528">
        <v>445</v>
      </c>
      <c r="F2562" s="528">
        <v>6025</v>
      </c>
    </row>
    <row r="2563" spans="1:6">
      <c r="A2563" s="527" t="s">
        <v>5223</v>
      </c>
      <c r="B2563" s="528">
        <v>2011</v>
      </c>
      <c r="C2563" s="528">
        <v>0</v>
      </c>
      <c r="D2563" s="528">
        <v>0</v>
      </c>
      <c r="E2563" s="528">
        <v>8094</v>
      </c>
      <c r="F2563" s="528">
        <v>18800</v>
      </c>
    </row>
    <row r="2564" spans="1:6">
      <c r="A2564" s="527" t="s">
        <v>5224</v>
      </c>
      <c r="B2564" s="528">
        <v>2011</v>
      </c>
      <c r="C2564" s="528">
        <v>45520</v>
      </c>
      <c r="D2564" s="528">
        <v>38249</v>
      </c>
      <c r="E2564" s="528">
        <v>462783</v>
      </c>
      <c r="F2564" s="528">
        <v>10650</v>
      </c>
    </row>
    <row r="2565" spans="1:6">
      <c r="A2565" s="527" t="s">
        <v>5225</v>
      </c>
      <c r="B2565" s="528">
        <v>2011</v>
      </c>
      <c r="C2565" s="528">
        <v>91674</v>
      </c>
      <c r="D2565" s="528">
        <v>118859</v>
      </c>
      <c r="E2565" s="528">
        <v>40031</v>
      </c>
      <c r="F2565" s="528">
        <v>19585</v>
      </c>
    </row>
    <row r="2566" spans="1:6">
      <c r="A2566" s="527" t="s">
        <v>5226</v>
      </c>
      <c r="B2566" s="528">
        <v>2011</v>
      </c>
      <c r="C2566" s="528">
        <v>92773</v>
      </c>
      <c r="D2566" s="528">
        <v>62494</v>
      </c>
      <c r="E2566" s="528">
        <v>34903</v>
      </c>
      <c r="F2566" s="528">
        <v>19460</v>
      </c>
    </row>
    <row r="2567" spans="1:6">
      <c r="A2567" s="527" t="s">
        <v>5227</v>
      </c>
      <c r="B2567" s="528">
        <v>2011</v>
      </c>
      <c r="C2567" s="528">
        <v>158</v>
      </c>
      <c r="D2567" s="528">
        <v>0</v>
      </c>
      <c r="E2567" s="528">
        <v>1979</v>
      </c>
      <c r="F2567" s="528">
        <v>3202</v>
      </c>
    </row>
    <row r="2568" spans="1:6">
      <c r="A2568" s="527" t="s">
        <v>5228</v>
      </c>
      <c r="B2568" s="528">
        <v>2011</v>
      </c>
      <c r="C2568" s="528">
        <v>77265</v>
      </c>
      <c r="D2568" s="528">
        <v>43632</v>
      </c>
      <c r="E2568" s="528">
        <v>44007</v>
      </c>
      <c r="F2568" s="528">
        <v>19960</v>
      </c>
    </row>
    <row r="2569" spans="1:6">
      <c r="A2569" s="527" t="s">
        <v>5229</v>
      </c>
      <c r="B2569" s="528">
        <v>2011</v>
      </c>
      <c r="C2569" s="528">
        <v>31569</v>
      </c>
      <c r="D2569" s="528">
        <v>28343</v>
      </c>
      <c r="E2569" s="528">
        <v>10025</v>
      </c>
      <c r="F2569" s="528">
        <v>18868</v>
      </c>
    </row>
    <row r="2570" spans="1:6">
      <c r="A2570" s="527" t="s">
        <v>5230</v>
      </c>
      <c r="B2570" s="528">
        <v>2011</v>
      </c>
      <c r="C2570" s="528">
        <v>4908</v>
      </c>
      <c r="D2570" s="528">
        <v>1081</v>
      </c>
      <c r="E2570" s="528">
        <v>15412</v>
      </c>
      <c r="F2570" s="528">
        <v>11480</v>
      </c>
    </row>
    <row r="2571" spans="1:6">
      <c r="A2571" s="527" t="s">
        <v>5231</v>
      </c>
      <c r="B2571" s="528">
        <v>2011</v>
      </c>
      <c r="C2571" s="528">
        <v>3547</v>
      </c>
      <c r="D2571" s="528">
        <v>35111</v>
      </c>
      <c r="E2571" s="528">
        <v>33655</v>
      </c>
      <c r="F2571" s="528">
        <v>8510</v>
      </c>
    </row>
    <row r="2572" spans="1:6">
      <c r="A2572" s="527" t="s">
        <v>5232</v>
      </c>
      <c r="B2572" s="528">
        <v>2011</v>
      </c>
      <c r="C2572" s="528">
        <v>23454</v>
      </c>
      <c r="D2572" s="528">
        <v>53073</v>
      </c>
      <c r="E2572" s="528">
        <v>10545</v>
      </c>
      <c r="F2572" s="528">
        <v>19455</v>
      </c>
    </row>
    <row r="2573" spans="1:6">
      <c r="A2573" s="527" t="s">
        <v>5233</v>
      </c>
      <c r="B2573" s="528">
        <v>2011</v>
      </c>
      <c r="C2573" s="528">
        <v>2747</v>
      </c>
      <c r="D2573" s="528">
        <v>3971</v>
      </c>
      <c r="E2573" s="528">
        <v>8981</v>
      </c>
      <c r="F2573" s="528">
        <v>17264</v>
      </c>
    </row>
    <row r="2574" spans="1:6">
      <c r="A2574" s="527" t="s">
        <v>5234</v>
      </c>
      <c r="B2574" s="528">
        <v>2011</v>
      </c>
      <c r="C2574" s="528">
        <v>4978</v>
      </c>
      <c r="D2574" s="528">
        <v>0</v>
      </c>
      <c r="E2574" s="528">
        <v>47606</v>
      </c>
      <c r="F2574" s="528">
        <v>5728</v>
      </c>
    </row>
    <row r="2575" spans="1:6">
      <c r="A2575" s="527" t="s">
        <v>5235</v>
      </c>
      <c r="B2575" s="528">
        <v>2011</v>
      </c>
      <c r="C2575" s="528">
        <v>6085</v>
      </c>
      <c r="D2575" s="528">
        <v>8098</v>
      </c>
      <c r="E2575" s="528">
        <v>170906</v>
      </c>
      <c r="F2575" s="528">
        <v>8668</v>
      </c>
    </row>
    <row r="2576" spans="1:6">
      <c r="A2576" s="527" t="s">
        <v>5236</v>
      </c>
      <c r="B2576" s="528">
        <v>2011</v>
      </c>
      <c r="C2576" s="528">
        <v>5678</v>
      </c>
      <c r="D2576" s="528">
        <v>879</v>
      </c>
      <c r="E2576" s="528">
        <v>19633</v>
      </c>
      <c r="F2576" s="528">
        <v>5555</v>
      </c>
    </row>
    <row r="2577" spans="1:6">
      <c r="A2577" s="527" t="s">
        <v>5237</v>
      </c>
      <c r="B2577" s="528">
        <v>2011</v>
      </c>
      <c r="C2577" s="528">
        <v>32321</v>
      </c>
      <c r="D2577" s="528">
        <v>29906</v>
      </c>
      <c r="E2577" s="528">
        <v>1936</v>
      </c>
      <c r="F2577" s="528">
        <v>13868</v>
      </c>
    </row>
    <row r="2578" spans="1:6">
      <c r="A2578" s="527" t="s">
        <v>5238</v>
      </c>
      <c r="B2578" s="528">
        <v>2011</v>
      </c>
      <c r="C2578" s="528">
        <v>20317</v>
      </c>
      <c r="D2578" s="528">
        <v>13062</v>
      </c>
      <c r="E2578" s="528">
        <v>53233</v>
      </c>
      <c r="F2578" s="528">
        <v>14217</v>
      </c>
    </row>
    <row r="2579" spans="1:6">
      <c r="A2579" s="527" t="s">
        <v>5239</v>
      </c>
      <c r="B2579" s="528">
        <v>2011</v>
      </c>
      <c r="C2579" s="528">
        <v>1640</v>
      </c>
      <c r="D2579" s="528">
        <v>0</v>
      </c>
      <c r="E2579" s="528">
        <v>7319</v>
      </c>
      <c r="F2579" s="528">
        <v>3412</v>
      </c>
    </row>
    <row r="2580" spans="1:6">
      <c r="A2580" s="527" t="s">
        <v>5240</v>
      </c>
      <c r="B2580" s="528">
        <v>2011</v>
      </c>
      <c r="C2580" s="528">
        <v>47835</v>
      </c>
      <c r="D2580" s="528">
        <v>44479</v>
      </c>
      <c r="E2580" s="528">
        <v>51838</v>
      </c>
      <c r="F2580" s="528">
        <v>19920</v>
      </c>
    </row>
    <row r="2581" spans="1:6">
      <c r="A2581" s="527" t="s">
        <v>5241</v>
      </c>
      <c r="B2581" s="528">
        <v>2011</v>
      </c>
      <c r="C2581" s="528">
        <v>30152</v>
      </c>
      <c r="D2581" s="528">
        <v>17116</v>
      </c>
      <c r="E2581" s="528">
        <v>27998</v>
      </c>
      <c r="F2581" s="528">
        <v>14948</v>
      </c>
    </row>
    <row r="2582" spans="1:6">
      <c r="A2582" s="527" t="s">
        <v>5242</v>
      </c>
      <c r="B2582" s="528">
        <v>2011</v>
      </c>
      <c r="C2582" s="528">
        <v>27715</v>
      </c>
      <c r="D2582" s="528">
        <v>33365</v>
      </c>
      <c r="E2582" s="528">
        <v>47459</v>
      </c>
      <c r="F2582" s="528">
        <v>14673</v>
      </c>
    </row>
    <row r="2583" spans="1:6">
      <c r="A2583" s="527" t="s">
        <v>5243</v>
      </c>
      <c r="B2583" s="528">
        <v>2011</v>
      </c>
      <c r="C2583" s="528">
        <v>3206</v>
      </c>
      <c r="D2583" s="528">
        <v>0</v>
      </c>
      <c r="E2583" s="528">
        <v>0</v>
      </c>
      <c r="F2583" s="529"/>
    </row>
    <row r="2584" spans="1:6">
      <c r="A2584" s="527" t="s">
        <v>5244</v>
      </c>
      <c r="B2584" s="528">
        <v>2011</v>
      </c>
      <c r="C2584" s="528">
        <v>3221</v>
      </c>
      <c r="D2584" s="528">
        <v>0</v>
      </c>
      <c r="E2584" s="528">
        <v>14920</v>
      </c>
      <c r="F2584" s="528">
        <v>4904</v>
      </c>
    </row>
    <row r="2585" spans="1:6">
      <c r="A2585" s="527" t="s">
        <v>5245</v>
      </c>
      <c r="B2585" s="528">
        <v>2011</v>
      </c>
      <c r="C2585" s="528">
        <v>876</v>
      </c>
      <c r="D2585" s="528">
        <v>0</v>
      </c>
      <c r="E2585" s="528">
        <v>3820</v>
      </c>
      <c r="F2585" s="528">
        <v>8300</v>
      </c>
    </row>
    <row r="2586" spans="1:6">
      <c r="A2586" s="527" t="s">
        <v>5246</v>
      </c>
      <c r="B2586" s="528">
        <v>2011</v>
      </c>
      <c r="C2586" s="528">
        <v>2382</v>
      </c>
      <c r="D2586" s="528">
        <v>3386</v>
      </c>
      <c r="E2586" s="528">
        <v>3887</v>
      </c>
      <c r="F2586" s="528">
        <v>15797</v>
      </c>
    </row>
    <row r="2587" spans="1:6">
      <c r="A2587" s="527" t="s">
        <v>5247</v>
      </c>
      <c r="B2587" s="528">
        <v>2011</v>
      </c>
      <c r="C2587" s="528">
        <v>0</v>
      </c>
      <c r="D2587" s="528">
        <v>19263</v>
      </c>
      <c r="E2587" s="528">
        <v>0</v>
      </c>
      <c r="F2587" s="528">
        <v>1765</v>
      </c>
    </row>
    <row r="2588" spans="1:6">
      <c r="A2588" s="527" t="s">
        <v>5248</v>
      </c>
      <c r="B2588" s="528">
        <v>2011</v>
      </c>
      <c r="C2588" s="528">
        <v>0</v>
      </c>
      <c r="D2588" s="528">
        <v>18999</v>
      </c>
      <c r="E2588" s="528">
        <v>0</v>
      </c>
      <c r="F2588" s="528">
        <v>1840</v>
      </c>
    </row>
    <row r="2589" spans="1:6">
      <c r="A2589" s="527" t="s">
        <v>5249</v>
      </c>
      <c r="B2589" s="528">
        <v>2011</v>
      </c>
      <c r="C2589" s="528">
        <v>25793</v>
      </c>
      <c r="D2589" s="528">
        <v>32817</v>
      </c>
      <c r="E2589" s="528">
        <v>7637</v>
      </c>
      <c r="F2589" s="528">
        <v>20978</v>
      </c>
    </row>
    <row r="2590" spans="1:6">
      <c r="A2590" s="527" t="s">
        <v>5250</v>
      </c>
      <c r="B2590" s="528">
        <v>2011</v>
      </c>
      <c r="C2590" s="528">
        <v>881</v>
      </c>
      <c r="D2590" s="528">
        <v>2043</v>
      </c>
      <c r="E2590" s="528">
        <v>9662</v>
      </c>
      <c r="F2590" s="528">
        <v>11315</v>
      </c>
    </row>
    <row r="2591" spans="1:6">
      <c r="A2591" s="527" t="s">
        <v>5251</v>
      </c>
      <c r="B2591" s="528">
        <v>2011</v>
      </c>
      <c r="C2591" s="528">
        <v>738</v>
      </c>
      <c r="D2591" s="528">
        <v>3048</v>
      </c>
      <c r="E2591" s="528">
        <v>792</v>
      </c>
      <c r="F2591" s="528">
        <v>5863</v>
      </c>
    </row>
    <row r="2592" spans="1:6">
      <c r="A2592" s="527" t="s">
        <v>5252</v>
      </c>
      <c r="B2592" s="528">
        <v>2011</v>
      </c>
      <c r="C2592" s="528">
        <v>8404</v>
      </c>
      <c r="D2592" s="528">
        <v>7042</v>
      </c>
      <c r="E2592" s="528">
        <v>5781</v>
      </c>
      <c r="F2592" s="528">
        <v>15360</v>
      </c>
    </row>
    <row r="2593" spans="1:6">
      <c r="A2593" s="527" t="s">
        <v>5253</v>
      </c>
      <c r="B2593" s="528">
        <v>2011</v>
      </c>
      <c r="C2593" s="528">
        <v>2067</v>
      </c>
      <c r="D2593" s="528">
        <v>716</v>
      </c>
      <c r="E2593" s="528">
        <v>37657</v>
      </c>
      <c r="F2593" s="528">
        <v>9292</v>
      </c>
    </row>
    <row r="2594" spans="1:6">
      <c r="A2594" s="527" t="s">
        <v>5254</v>
      </c>
      <c r="B2594" s="528">
        <v>2011</v>
      </c>
      <c r="C2594" s="528">
        <v>2973</v>
      </c>
      <c r="D2594" s="528">
        <v>3115</v>
      </c>
      <c r="E2594" s="528">
        <v>36398</v>
      </c>
      <c r="F2594" s="528">
        <v>16100</v>
      </c>
    </row>
    <row r="2595" spans="1:6">
      <c r="A2595" s="527" t="s">
        <v>5255</v>
      </c>
      <c r="B2595" s="528">
        <v>2011</v>
      </c>
      <c r="C2595" s="528">
        <v>70091</v>
      </c>
      <c r="D2595" s="528">
        <v>102831</v>
      </c>
      <c r="E2595" s="528">
        <v>30047</v>
      </c>
      <c r="F2595" s="528">
        <v>20954</v>
      </c>
    </row>
    <row r="2596" spans="1:6">
      <c r="A2596" s="527" t="s">
        <v>5256</v>
      </c>
      <c r="B2596" s="528">
        <v>2011</v>
      </c>
      <c r="C2596" s="528">
        <v>1595</v>
      </c>
      <c r="D2596" s="528">
        <v>0</v>
      </c>
      <c r="E2596" s="528">
        <v>3606</v>
      </c>
      <c r="F2596" s="528">
        <v>3450</v>
      </c>
    </row>
    <row r="2597" spans="1:6">
      <c r="A2597" s="527" t="s">
        <v>5257</v>
      </c>
      <c r="B2597" s="528">
        <v>2011</v>
      </c>
      <c r="C2597" s="528">
        <v>1375</v>
      </c>
      <c r="D2597" s="528">
        <v>1364</v>
      </c>
      <c r="E2597" s="528">
        <v>19891</v>
      </c>
      <c r="F2597" s="528">
        <v>9600</v>
      </c>
    </row>
    <row r="2598" spans="1:6">
      <c r="A2598" s="527" t="s">
        <v>5258</v>
      </c>
      <c r="B2598" s="528">
        <v>2011</v>
      </c>
      <c r="C2598" s="528">
        <v>37567</v>
      </c>
      <c r="D2598" s="528">
        <v>58707</v>
      </c>
      <c r="E2598" s="528">
        <v>20133</v>
      </c>
      <c r="F2598" s="528">
        <v>19606</v>
      </c>
    </row>
    <row r="2599" spans="1:6">
      <c r="A2599" s="527" t="s">
        <v>5259</v>
      </c>
      <c r="B2599" s="528">
        <v>2011</v>
      </c>
      <c r="C2599" s="528">
        <v>12826</v>
      </c>
      <c r="D2599" s="528">
        <v>36620</v>
      </c>
      <c r="E2599" s="528">
        <v>1829</v>
      </c>
      <c r="F2599" s="528">
        <v>13261</v>
      </c>
    </row>
    <row r="2600" spans="1:6">
      <c r="A2600" s="527" t="s">
        <v>5260</v>
      </c>
      <c r="B2600" s="528">
        <v>2011</v>
      </c>
      <c r="C2600" s="528">
        <v>45109</v>
      </c>
      <c r="D2600" s="528">
        <v>23084</v>
      </c>
      <c r="E2600" s="528">
        <v>86279</v>
      </c>
      <c r="F2600" s="528">
        <v>20475</v>
      </c>
    </row>
    <row r="2601" spans="1:6">
      <c r="A2601" s="527" t="s">
        <v>5261</v>
      </c>
      <c r="B2601" s="528">
        <v>2011</v>
      </c>
      <c r="C2601" s="528">
        <v>54089</v>
      </c>
      <c r="D2601" s="528">
        <v>81618</v>
      </c>
      <c r="E2601" s="528">
        <v>5400</v>
      </c>
      <c r="F2601" s="528">
        <v>15853</v>
      </c>
    </row>
    <row r="2602" spans="1:6">
      <c r="A2602" s="527" t="s">
        <v>5262</v>
      </c>
      <c r="B2602" s="528">
        <v>2011</v>
      </c>
      <c r="C2602" s="528">
        <v>610</v>
      </c>
      <c r="D2602" s="528">
        <v>69</v>
      </c>
      <c r="E2602" s="528">
        <v>1804</v>
      </c>
      <c r="F2602" s="528">
        <v>7591</v>
      </c>
    </row>
    <row r="2603" spans="1:6">
      <c r="A2603" s="527" t="s">
        <v>5263</v>
      </c>
      <c r="B2603" s="528">
        <v>2011</v>
      </c>
      <c r="C2603" s="528">
        <v>17891</v>
      </c>
      <c r="D2603" s="528">
        <v>4715</v>
      </c>
      <c r="E2603" s="528">
        <v>37219</v>
      </c>
      <c r="F2603" s="528">
        <v>19777</v>
      </c>
    </row>
    <row r="2604" spans="1:6">
      <c r="A2604" s="527" t="s">
        <v>5264</v>
      </c>
      <c r="B2604" s="528">
        <v>2011</v>
      </c>
      <c r="C2604" s="528">
        <v>1002</v>
      </c>
      <c r="D2604" s="528">
        <v>0</v>
      </c>
      <c r="E2604" s="528">
        <v>18814</v>
      </c>
      <c r="F2604" s="528">
        <v>4800</v>
      </c>
    </row>
    <row r="2605" spans="1:6">
      <c r="A2605" s="527" t="s">
        <v>5265</v>
      </c>
      <c r="B2605" s="528">
        <v>2011</v>
      </c>
      <c r="C2605" s="528">
        <v>75794</v>
      </c>
      <c r="D2605" s="528">
        <v>125087</v>
      </c>
      <c r="E2605" s="528">
        <v>31564</v>
      </c>
      <c r="F2605" s="528">
        <v>21231</v>
      </c>
    </row>
    <row r="2606" spans="1:6">
      <c r="A2606" s="527" t="s">
        <v>5266</v>
      </c>
      <c r="B2606" s="528">
        <v>2011</v>
      </c>
      <c r="C2606" s="528">
        <v>25080</v>
      </c>
      <c r="D2606" s="528">
        <v>17748</v>
      </c>
      <c r="E2606" s="528">
        <v>22590</v>
      </c>
      <c r="F2606" s="528">
        <v>16397</v>
      </c>
    </row>
    <row r="2607" spans="1:6">
      <c r="A2607" s="527" t="s">
        <v>5267</v>
      </c>
      <c r="B2607" s="528">
        <v>2011</v>
      </c>
      <c r="C2607" s="528">
        <v>3931</v>
      </c>
      <c r="D2607" s="528">
        <v>0</v>
      </c>
      <c r="E2607" s="528">
        <v>11464</v>
      </c>
      <c r="F2607" s="528">
        <v>4379</v>
      </c>
    </row>
    <row r="2608" spans="1:6">
      <c r="A2608" s="527" t="s">
        <v>5268</v>
      </c>
      <c r="B2608" s="528">
        <v>2011</v>
      </c>
      <c r="C2608" s="528">
        <v>281</v>
      </c>
      <c r="D2608" s="528">
        <v>0</v>
      </c>
      <c r="E2608" s="528">
        <v>245</v>
      </c>
      <c r="F2608" s="528">
        <v>6182</v>
      </c>
    </row>
    <row r="2609" spans="1:6">
      <c r="A2609" s="527" t="s">
        <v>5269</v>
      </c>
      <c r="B2609" s="528">
        <v>2011</v>
      </c>
      <c r="C2609" s="528">
        <v>168</v>
      </c>
      <c r="D2609" s="528">
        <v>0</v>
      </c>
      <c r="E2609" s="528">
        <v>4029</v>
      </c>
      <c r="F2609" s="528">
        <v>6330</v>
      </c>
    </row>
    <row r="2610" spans="1:6">
      <c r="A2610" s="527" t="s">
        <v>5270</v>
      </c>
      <c r="B2610" s="528">
        <v>2011</v>
      </c>
      <c r="C2610" s="528">
        <v>14325</v>
      </c>
      <c r="D2610" s="528">
        <v>23524</v>
      </c>
      <c r="E2610" s="528">
        <v>21055</v>
      </c>
      <c r="F2610" s="528">
        <v>19490</v>
      </c>
    </row>
    <row r="2611" spans="1:6">
      <c r="A2611" s="527" t="s">
        <v>5271</v>
      </c>
      <c r="B2611" s="528">
        <v>2011</v>
      </c>
      <c r="C2611" s="528">
        <v>3128</v>
      </c>
      <c r="D2611" s="528">
        <v>3504</v>
      </c>
      <c r="E2611" s="528">
        <v>2687</v>
      </c>
      <c r="F2611" s="528">
        <v>20630</v>
      </c>
    </row>
    <row r="2612" spans="1:6">
      <c r="A2612" s="527" t="s">
        <v>5272</v>
      </c>
      <c r="B2612" s="528">
        <v>2011</v>
      </c>
      <c r="C2612" s="528">
        <v>34955</v>
      </c>
      <c r="D2612" s="528">
        <v>32179</v>
      </c>
      <c r="E2612" s="528">
        <v>38358</v>
      </c>
      <c r="F2612" s="528">
        <v>14630</v>
      </c>
    </row>
    <row r="2613" spans="1:6">
      <c r="A2613" s="527" t="s">
        <v>5273</v>
      </c>
      <c r="B2613" s="528">
        <v>2011</v>
      </c>
      <c r="C2613" s="528">
        <v>13540</v>
      </c>
      <c r="D2613" s="528">
        <v>2006</v>
      </c>
      <c r="E2613" s="528">
        <v>27777</v>
      </c>
      <c r="F2613" s="528">
        <v>20523</v>
      </c>
    </row>
    <row r="2614" spans="1:6">
      <c r="A2614" s="527" t="s">
        <v>5274</v>
      </c>
      <c r="B2614" s="528">
        <v>2011</v>
      </c>
      <c r="C2614" s="528">
        <v>186</v>
      </c>
      <c r="D2614" s="528">
        <v>0</v>
      </c>
      <c r="E2614" s="528">
        <v>0</v>
      </c>
      <c r="F2614" s="528">
        <v>3452</v>
      </c>
    </row>
    <row r="2615" spans="1:6">
      <c r="A2615" s="527" t="s">
        <v>5275</v>
      </c>
      <c r="B2615" s="528">
        <v>2011</v>
      </c>
      <c r="C2615" s="528">
        <v>62</v>
      </c>
      <c r="D2615" s="528">
        <v>0</v>
      </c>
      <c r="E2615" s="528">
        <v>0</v>
      </c>
      <c r="F2615" s="528">
        <v>11050</v>
      </c>
    </row>
    <row r="2616" spans="1:6">
      <c r="A2616" s="527" t="s">
        <v>5276</v>
      </c>
      <c r="B2616" s="528">
        <v>2011</v>
      </c>
      <c r="C2616" s="528">
        <v>51104</v>
      </c>
      <c r="D2616" s="528">
        <v>30592</v>
      </c>
      <c r="E2616" s="528">
        <v>4336</v>
      </c>
      <c r="F2616" s="528">
        <v>19435</v>
      </c>
    </row>
    <row r="2617" spans="1:6">
      <c r="A2617" s="527" t="s">
        <v>5277</v>
      </c>
      <c r="B2617" s="528">
        <v>2011</v>
      </c>
      <c r="C2617" s="528">
        <v>2998</v>
      </c>
      <c r="D2617" s="528">
        <v>1975</v>
      </c>
      <c r="E2617" s="528">
        <v>1400</v>
      </c>
      <c r="F2617" s="528">
        <v>16717</v>
      </c>
    </row>
    <row r="2618" spans="1:6">
      <c r="A2618" s="527" t="s">
        <v>5278</v>
      </c>
      <c r="B2618" s="528">
        <v>2011</v>
      </c>
      <c r="C2618" s="528">
        <v>1537</v>
      </c>
      <c r="D2618" s="528">
        <v>3142</v>
      </c>
      <c r="E2618" s="528">
        <v>117</v>
      </c>
      <c r="F2618" s="528">
        <v>8990</v>
      </c>
    </row>
    <row r="2619" spans="1:6">
      <c r="A2619" s="527" t="s">
        <v>5279</v>
      </c>
      <c r="B2619" s="528">
        <v>2011</v>
      </c>
      <c r="C2619" s="528">
        <v>40</v>
      </c>
      <c r="D2619" s="528">
        <v>18</v>
      </c>
      <c r="E2619" s="528">
        <v>37</v>
      </c>
      <c r="F2619" s="528">
        <v>20050</v>
      </c>
    </row>
    <row r="2620" spans="1:6">
      <c r="A2620" s="527" t="s">
        <v>5280</v>
      </c>
      <c r="B2620" s="528">
        <v>2011</v>
      </c>
      <c r="C2620" s="528">
        <v>513</v>
      </c>
      <c r="D2620" s="528">
        <v>3798</v>
      </c>
      <c r="E2620" s="528">
        <v>847</v>
      </c>
      <c r="F2620" s="528">
        <v>11414</v>
      </c>
    </row>
    <row r="2621" spans="1:6">
      <c r="A2621" s="527" t="s">
        <v>5281</v>
      </c>
      <c r="B2621" s="528">
        <v>2011</v>
      </c>
      <c r="C2621" s="528">
        <v>52227</v>
      </c>
      <c r="D2621" s="528">
        <v>61361</v>
      </c>
      <c r="E2621" s="528">
        <v>22955</v>
      </c>
      <c r="F2621" s="528">
        <v>20216</v>
      </c>
    </row>
    <row r="2622" spans="1:6">
      <c r="A2622" s="527" t="s">
        <v>5282</v>
      </c>
      <c r="B2622" s="528">
        <v>2011</v>
      </c>
      <c r="C2622" s="528">
        <v>40545</v>
      </c>
      <c r="D2622" s="528">
        <v>54240</v>
      </c>
      <c r="E2622" s="528">
        <v>44336</v>
      </c>
      <c r="F2622" s="528">
        <v>21771</v>
      </c>
    </row>
    <row r="2623" spans="1:6">
      <c r="A2623" s="527" t="s">
        <v>5283</v>
      </c>
      <c r="B2623" s="528">
        <v>2011</v>
      </c>
      <c r="C2623" s="528">
        <v>959</v>
      </c>
      <c r="D2623" s="528">
        <v>0</v>
      </c>
      <c r="E2623" s="528">
        <v>7718</v>
      </c>
      <c r="F2623" s="528">
        <v>4828</v>
      </c>
    </row>
    <row r="2624" spans="1:6">
      <c r="A2624" s="527" t="s">
        <v>5284</v>
      </c>
      <c r="B2624" s="528">
        <v>2011</v>
      </c>
      <c r="C2624" s="528">
        <v>2584</v>
      </c>
      <c r="D2624" s="528">
        <v>93</v>
      </c>
      <c r="E2624" s="528">
        <v>757</v>
      </c>
      <c r="F2624" s="528">
        <v>4060</v>
      </c>
    </row>
    <row r="2625" spans="1:6">
      <c r="A2625" s="527" t="s">
        <v>5285</v>
      </c>
      <c r="B2625" s="528">
        <v>2011</v>
      </c>
      <c r="C2625" s="528">
        <v>54913</v>
      </c>
      <c r="D2625" s="528">
        <v>76721</v>
      </c>
      <c r="E2625" s="528">
        <v>8524</v>
      </c>
      <c r="F2625" s="528">
        <v>14535</v>
      </c>
    </row>
    <row r="2626" spans="1:6">
      <c r="A2626" s="527" t="s">
        <v>5286</v>
      </c>
      <c r="B2626" s="528">
        <v>2011</v>
      </c>
      <c r="C2626" s="528">
        <v>29378</v>
      </c>
      <c r="D2626" s="528">
        <v>12205</v>
      </c>
      <c r="E2626" s="528">
        <v>33548</v>
      </c>
      <c r="F2626" s="528">
        <v>14420</v>
      </c>
    </row>
    <row r="2627" spans="1:6">
      <c r="A2627" s="527" t="s">
        <v>5287</v>
      </c>
      <c r="B2627" s="528">
        <v>2011</v>
      </c>
      <c r="C2627" s="528">
        <v>20</v>
      </c>
      <c r="D2627" s="528">
        <v>0</v>
      </c>
      <c r="E2627" s="528">
        <v>0</v>
      </c>
      <c r="F2627" s="528">
        <v>0</v>
      </c>
    </row>
    <row r="2628" spans="1:6">
      <c r="A2628" s="527" t="s">
        <v>5288</v>
      </c>
      <c r="B2628" s="528">
        <v>2011</v>
      </c>
      <c r="C2628" s="528">
        <v>73105</v>
      </c>
      <c r="D2628" s="528">
        <v>35564</v>
      </c>
      <c r="E2628" s="528">
        <v>73092</v>
      </c>
      <c r="F2628" s="528">
        <v>20262</v>
      </c>
    </row>
    <row r="2629" spans="1:6">
      <c r="A2629" s="527" t="s">
        <v>5289</v>
      </c>
      <c r="B2629" s="528">
        <v>2011</v>
      </c>
      <c r="C2629" s="528">
        <v>13662</v>
      </c>
      <c r="D2629" s="528">
        <v>12632</v>
      </c>
      <c r="E2629" s="528">
        <v>18510</v>
      </c>
      <c r="F2629" s="528">
        <v>20420</v>
      </c>
    </row>
    <row r="2630" spans="1:6">
      <c r="A2630" s="527" t="s">
        <v>5290</v>
      </c>
      <c r="B2630" s="528">
        <v>2011</v>
      </c>
      <c r="C2630" s="528">
        <v>3366</v>
      </c>
      <c r="D2630" s="528">
        <v>1020</v>
      </c>
      <c r="E2630" s="528">
        <v>1414</v>
      </c>
      <c r="F2630" s="528">
        <v>15392</v>
      </c>
    </row>
    <row r="2631" spans="1:6">
      <c r="A2631" s="527" t="s">
        <v>5291</v>
      </c>
      <c r="B2631" s="528">
        <v>2011</v>
      </c>
      <c r="C2631" s="528">
        <v>47280</v>
      </c>
      <c r="D2631" s="528">
        <v>76514</v>
      </c>
      <c r="E2631" s="528">
        <v>19433</v>
      </c>
      <c r="F2631" s="528">
        <v>18715</v>
      </c>
    </row>
    <row r="2632" spans="1:6">
      <c r="A2632" s="527" t="s">
        <v>5292</v>
      </c>
      <c r="B2632" s="528">
        <v>2011</v>
      </c>
      <c r="C2632" s="528">
        <v>39418</v>
      </c>
      <c r="D2632" s="528">
        <v>22626</v>
      </c>
      <c r="E2632" s="528">
        <v>2259</v>
      </c>
      <c r="F2632" s="528">
        <v>14518</v>
      </c>
    </row>
    <row r="2633" spans="1:6">
      <c r="A2633" s="527" t="s">
        <v>5293</v>
      </c>
      <c r="B2633" s="528">
        <v>2011</v>
      </c>
      <c r="C2633" s="528">
        <v>54149</v>
      </c>
      <c r="D2633" s="528">
        <v>28395</v>
      </c>
      <c r="E2633" s="528">
        <v>54252</v>
      </c>
      <c r="F2633" s="528">
        <v>19710</v>
      </c>
    </row>
    <row r="2634" spans="1:6">
      <c r="A2634" s="527" t="s">
        <v>5294</v>
      </c>
      <c r="B2634" s="528">
        <v>2011</v>
      </c>
      <c r="C2634" s="528">
        <v>1</v>
      </c>
      <c r="D2634" s="528">
        <v>0</v>
      </c>
      <c r="E2634" s="528">
        <v>1</v>
      </c>
      <c r="F2634" s="528">
        <v>3450</v>
      </c>
    </row>
    <row r="2635" spans="1:6">
      <c r="A2635" s="527" t="s">
        <v>5295</v>
      </c>
      <c r="B2635" s="528">
        <v>2011</v>
      </c>
      <c r="C2635" s="528">
        <v>2554</v>
      </c>
      <c r="D2635" s="528">
        <v>0</v>
      </c>
      <c r="E2635" s="528">
        <v>256003</v>
      </c>
      <c r="F2635" s="528">
        <v>9310</v>
      </c>
    </row>
    <row r="2636" spans="1:6">
      <c r="A2636" s="527" t="s">
        <v>5296</v>
      </c>
      <c r="B2636" s="528">
        <v>2011</v>
      </c>
      <c r="C2636" s="528">
        <v>39584</v>
      </c>
      <c r="D2636" s="528">
        <v>10185</v>
      </c>
      <c r="E2636" s="528">
        <v>463435</v>
      </c>
      <c r="F2636" s="528">
        <v>15785</v>
      </c>
    </row>
    <row r="2637" spans="1:6">
      <c r="A2637" s="527" t="s">
        <v>5297</v>
      </c>
      <c r="B2637" s="528">
        <v>2011</v>
      </c>
      <c r="C2637" s="528">
        <v>61973</v>
      </c>
      <c r="D2637" s="528">
        <v>29258</v>
      </c>
      <c r="E2637" s="528">
        <v>3287</v>
      </c>
      <c r="F2637" s="528">
        <v>19622</v>
      </c>
    </row>
    <row r="2638" spans="1:6">
      <c r="A2638" s="527" t="s">
        <v>5298</v>
      </c>
      <c r="B2638" s="528">
        <v>2011</v>
      </c>
      <c r="C2638" s="528">
        <v>21226</v>
      </c>
      <c r="D2638" s="528">
        <v>17949</v>
      </c>
      <c r="E2638" s="528">
        <v>68779</v>
      </c>
      <c r="F2638" s="528">
        <v>10165</v>
      </c>
    </row>
    <row r="2639" spans="1:6">
      <c r="A2639" s="527" t="s">
        <v>5299</v>
      </c>
      <c r="B2639" s="528">
        <v>2011</v>
      </c>
      <c r="C2639" s="528">
        <v>10166</v>
      </c>
      <c r="D2639" s="528">
        <v>423688</v>
      </c>
      <c r="E2639" s="528">
        <v>536817</v>
      </c>
      <c r="F2639" s="528">
        <v>11305</v>
      </c>
    </row>
    <row r="2640" spans="1:6">
      <c r="A2640" s="527" t="s">
        <v>5300</v>
      </c>
      <c r="B2640" s="528">
        <v>2011</v>
      </c>
      <c r="C2640" s="528">
        <v>55549</v>
      </c>
      <c r="D2640" s="528">
        <v>94907</v>
      </c>
      <c r="E2640" s="528">
        <v>25839</v>
      </c>
      <c r="F2640" s="528">
        <v>17272</v>
      </c>
    </row>
    <row r="2641" spans="1:6">
      <c r="A2641" s="527" t="s">
        <v>5301</v>
      </c>
      <c r="B2641" s="528">
        <v>2011</v>
      </c>
      <c r="C2641" s="528">
        <v>27212</v>
      </c>
      <c r="D2641" s="528">
        <v>19703</v>
      </c>
      <c r="E2641" s="528">
        <v>15076</v>
      </c>
      <c r="F2641" s="528">
        <v>15140</v>
      </c>
    </row>
    <row r="2642" spans="1:6">
      <c r="A2642" s="527" t="s">
        <v>5302</v>
      </c>
      <c r="B2642" s="528">
        <v>2011</v>
      </c>
      <c r="C2642" s="528">
        <v>3011</v>
      </c>
      <c r="D2642" s="528">
        <v>4671</v>
      </c>
      <c r="E2642" s="528">
        <v>16385</v>
      </c>
      <c r="F2642" s="528">
        <v>20405</v>
      </c>
    </row>
    <row r="2643" spans="1:6">
      <c r="A2643" s="527" t="s">
        <v>5303</v>
      </c>
      <c r="B2643" s="528">
        <v>2011</v>
      </c>
      <c r="C2643" s="528">
        <v>4579</v>
      </c>
      <c r="D2643" s="528">
        <v>2718</v>
      </c>
      <c r="E2643" s="528">
        <v>10267</v>
      </c>
      <c r="F2643" s="528">
        <v>15220</v>
      </c>
    </row>
    <row r="2644" spans="1:6">
      <c r="A2644" s="527" t="s">
        <v>5304</v>
      </c>
      <c r="B2644" s="528">
        <v>2011</v>
      </c>
      <c r="C2644" s="528">
        <v>2888</v>
      </c>
      <c r="D2644" s="528">
        <v>221</v>
      </c>
      <c r="E2644" s="528">
        <v>111440</v>
      </c>
      <c r="F2644" s="528">
        <v>5327</v>
      </c>
    </row>
    <row r="2645" spans="1:6">
      <c r="A2645" s="527" t="s">
        <v>5305</v>
      </c>
      <c r="B2645" s="528">
        <v>2011</v>
      </c>
      <c r="C2645" s="528">
        <v>104270</v>
      </c>
      <c r="D2645" s="528">
        <v>92444</v>
      </c>
      <c r="E2645" s="528">
        <v>25698</v>
      </c>
      <c r="F2645" s="528">
        <v>22230</v>
      </c>
    </row>
    <row r="2646" spans="1:6">
      <c r="A2646" s="527" t="s">
        <v>5306</v>
      </c>
      <c r="B2646" s="528">
        <v>2011</v>
      </c>
      <c r="C2646" s="528">
        <v>38587</v>
      </c>
      <c r="D2646" s="528">
        <v>16137</v>
      </c>
      <c r="E2646" s="528">
        <v>5473</v>
      </c>
      <c r="F2646" s="528">
        <v>13670</v>
      </c>
    </row>
    <row r="2647" spans="1:6">
      <c r="A2647" s="527" t="s">
        <v>5307</v>
      </c>
      <c r="B2647" s="528">
        <v>2011</v>
      </c>
      <c r="C2647" s="528">
        <v>44065</v>
      </c>
      <c r="D2647" s="528">
        <v>65874</v>
      </c>
      <c r="E2647" s="528">
        <v>10939</v>
      </c>
      <c r="F2647" s="528">
        <v>20984</v>
      </c>
    </row>
    <row r="2648" spans="1:6">
      <c r="A2648" s="527" t="s">
        <v>5308</v>
      </c>
      <c r="B2648" s="528">
        <v>2011</v>
      </c>
      <c r="C2648" s="528">
        <v>13359</v>
      </c>
      <c r="D2648" s="528">
        <v>17650</v>
      </c>
      <c r="E2648" s="528">
        <v>7143</v>
      </c>
      <c r="F2648" s="528">
        <v>20228</v>
      </c>
    </row>
    <row r="2649" spans="1:6">
      <c r="A2649" s="527" t="s">
        <v>5309</v>
      </c>
      <c r="B2649" s="528">
        <v>2011</v>
      </c>
      <c r="C2649" s="528">
        <v>14120</v>
      </c>
      <c r="D2649" s="528">
        <v>10183</v>
      </c>
      <c r="E2649" s="528">
        <v>72554</v>
      </c>
      <c r="F2649" s="528">
        <v>12880</v>
      </c>
    </row>
    <row r="2650" spans="1:6">
      <c r="A2650" s="527" t="s">
        <v>5310</v>
      </c>
      <c r="B2650" s="528">
        <v>2011</v>
      </c>
      <c r="C2650" s="528">
        <v>26879</v>
      </c>
      <c r="D2650" s="528">
        <v>16368</v>
      </c>
      <c r="E2650" s="528">
        <v>28865</v>
      </c>
      <c r="F2650" s="528">
        <v>18143</v>
      </c>
    </row>
    <row r="2651" spans="1:6">
      <c r="A2651" s="527" t="s">
        <v>5311</v>
      </c>
      <c r="B2651" s="528">
        <v>2011</v>
      </c>
      <c r="C2651" s="528">
        <v>16882</v>
      </c>
      <c r="D2651" s="528">
        <v>110006</v>
      </c>
      <c r="E2651" s="528">
        <v>52501</v>
      </c>
      <c r="F2651" s="528">
        <v>12499</v>
      </c>
    </row>
    <row r="2652" spans="1:6">
      <c r="A2652" s="527" t="s">
        <v>5312</v>
      </c>
      <c r="B2652" s="528">
        <v>2011</v>
      </c>
      <c r="C2652" s="528">
        <v>48072</v>
      </c>
      <c r="D2652" s="528">
        <v>19530</v>
      </c>
      <c r="E2652" s="528">
        <v>17096</v>
      </c>
      <c r="F2652" s="528">
        <v>20218</v>
      </c>
    </row>
    <row r="2653" spans="1:6">
      <c r="A2653" s="527" t="s">
        <v>5313</v>
      </c>
      <c r="B2653" s="528">
        <v>2011</v>
      </c>
      <c r="C2653" s="528">
        <v>29231</v>
      </c>
      <c r="D2653" s="528">
        <v>21862</v>
      </c>
      <c r="E2653" s="528">
        <v>17115</v>
      </c>
      <c r="F2653" s="528">
        <v>17000</v>
      </c>
    </row>
    <row r="2654" spans="1:6">
      <c r="A2654" s="527" t="s">
        <v>5314</v>
      </c>
      <c r="B2654" s="528">
        <v>2011</v>
      </c>
      <c r="C2654" s="528">
        <v>4939</v>
      </c>
      <c r="D2654" s="528">
        <v>0</v>
      </c>
      <c r="E2654" s="528">
        <v>29997</v>
      </c>
      <c r="F2654" s="528">
        <v>3424</v>
      </c>
    </row>
    <row r="2655" spans="1:6">
      <c r="A2655" s="527" t="s">
        <v>5315</v>
      </c>
      <c r="B2655" s="528">
        <v>2011</v>
      </c>
      <c r="C2655" s="528">
        <v>16801</v>
      </c>
      <c r="D2655" s="528">
        <v>13901</v>
      </c>
      <c r="E2655" s="528">
        <v>28320</v>
      </c>
      <c r="F2655" s="528">
        <v>19210</v>
      </c>
    </row>
    <row r="2656" spans="1:6">
      <c r="A2656" s="527" t="s">
        <v>5316</v>
      </c>
      <c r="B2656" s="528">
        <v>2011</v>
      </c>
      <c r="C2656" s="528">
        <v>73411</v>
      </c>
      <c r="D2656" s="528">
        <v>85111</v>
      </c>
      <c r="E2656" s="528">
        <v>74311</v>
      </c>
      <c r="F2656" s="528">
        <v>19205</v>
      </c>
    </row>
    <row r="2657" spans="1:6">
      <c r="A2657" s="527" t="s">
        <v>5317</v>
      </c>
      <c r="B2657" s="528">
        <v>2011</v>
      </c>
      <c r="C2657" s="528">
        <v>21303</v>
      </c>
      <c r="D2657" s="528">
        <v>12726</v>
      </c>
      <c r="E2657" s="528">
        <v>3841</v>
      </c>
      <c r="F2657" s="528">
        <v>18327</v>
      </c>
    </row>
    <row r="2658" spans="1:6">
      <c r="A2658" s="527" t="s">
        <v>5318</v>
      </c>
      <c r="B2658" s="528">
        <v>2011</v>
      </c>
      <c r="C2658" s="528">
        <v>42331</v>
      </c>
      <c r="D2658" s="528">
        <v>15085</v>
      </c>
      <c r="E2658" s="528">
        <v>28793</v>
      </c>
      <c r="F2658" s="528">
        <v>18752</v>
      </c>
    </row>
    <row r="2659" spans="1:6">
      <c r="A2659" s="527" t="s">
        <v>5319</v>
      </c>
      <c r="B2659" s="528">
        <v>2011</v>
      </c>
      <c r="C2659" s="528">
        <v>4129</v>
      </c>
      <c r="D2659" s="528">
        <v>6077</v>
      </c>
      <c r="E2659" s="528">
        <v>71856</v>
      </c>
      <c r="F2659" s="528">
        <v>12248</v>
      </c>
    </row>
    <row r="2660" spans="1:6">
      <c r="A2660" s="527" t="s">
        <v>5320</v>
      </c>
      <c r="B2660" s="528">
        <v>2011</v>
      </c>
      <c r="C2660" s="528">
        <v>15334</v>
      </c>
      <c r="D2660" s="528">
        <v>16085</v>
      </c>
      <c r="E2660" s="528">
        <v>2359</v>
      </c>
      <c r="F2660" s="528">
        <v>15622</v>
      </c>
    </row>
    <row r="2661" spans="1:6">
      <c r="A2661" s="527" t="s">
        <v>5321</v>
      </c>
      <c r="B2661" s="528">
        <v>2011</v>
      </c>
      <c r="C2661" s="528">
        <v>29597</v>
      </c>
      <c r="D2661" s="528">
        <v>44901</v>
      </c>
      <c r="E2661" s="528">
        <v>1760</v>
      </c>
      <c r="F2661" s="528">
        <v>16445</v>
      </c>
    </row>
    <row r="2662" spans="1:6">
      <c r="A2662" s="527" t="s">
        <v>5322</v>
      </c>
      <c r="B2662" s="528">
        <v>2011</v>
      </c>
      <c r="C2662" s="528">
        <v>21163</v>
      </c>
      <c r="D2662" s="528">
        <v>14281</v>
      </c>
      <c r="E2662" s="528">
        <v>45745</v>
      </c>
      <c r="F2662" s="528">
        <v>14495</v>
      </c>
    </row>
    <row r="2663" spans="1:6">
      <c r="A2663" s="527" t="s">
        <v>5323</v>
      </c>
      <c r="B2663" s="528">
        <v>2011</v>
      </c>
      <c r="C2663" s="528">
        <v>0</v>
      </c>
      <c r="D2663" s="528">
        <v>39497</v>
      </c>
      <c r="E2663" s="528">
        <v>0</v>
      </c>
      <c r="F2663" s="528">
        <v>1730</v>
      </c>
    </row>
    <row r="2664" spans="1:6">
      <c r="A2664" s="527" t="s">
        <v>5324</v>
      </c>
      <c r="B2664" s="528">
        <v>2011</v>
      </c>
      <c r="C2664" s="528">
        <v>3869</v>
      </c>
      <c r="D2664" s="528">
        <v>26096</v>
      </c>
      <c r="E2664" s="528">
        <v>43293</v>
      </c>
      <c r="F2664" s="528">
        <v>11658</v>
      </c>
    </row>
    <row r="2665" spans="1:6">
      <c r="A2665" s="527" t="s">
        <v>5325</v>
      </c>
      <c r="B2665" s="528">
        <v>2011</v>
      </c>
      <c r="C2665" s="528">
        <v>58223</v>
      </c>
      <c r="D2665" s="528">
        <v>28119</v>
      </c>
      <c r="E2665" s="528">
        <v>250</v>
      </c>
      <c r="F2665" s="528">
        <v>14706</v>
      </c>
    </row>
    <row r="2666" spans="1:6">
      <c r="A2666" s="527" t="s">
        <v>5326</v>
      </c>
      <c r="B2666" s="528">
        <v>2011</v>
      </c>
      <c r="C2666" s="528">
        <v>46439</v>
      </c>
      <c r="D2666" s="528">
        <v>29495</v>
      </c>
      <c r="E2666" s="528">
        <v>6961</v>
      </c>
      <c r="F2666" s="528">
        <v>19377</v>
      </c>
    </row>
    <row r="2667" spans="1:6">
      <c r="A2667" s="527" t="s">
        <v>5327</v>
      </c>
      <c r="B2667" s="528">
        <v>2011</v>
      </c>
      <c r="C2667" s="528">
        <v>6299</v>
      </c>
      <c r="D2667" s="528">
        <v>2881</v>
      </c>
      <c r="E2667" s="528">
        <v>41</v>
      </c>
      <c r="F2667" s="528">
        <v>13468</v>
      </c>
    </row>
    <row r="2668" spans="1:6">
      <c r="A2668" s="527" t="s">
        <v>5328</v>
      </c>
      <c r="B2668" s="528">
        <v>2011</v>
      </c>
      <c r="C2668" s="528">
        <v>48458</v>
      </c>
      <c r="D2668" s="528">
        <v>13270</v>
      </c>
      <c r="E2668" s="528">
        <v>6800</v>
      </c>
      <c r="F2668" s="528">
        <v>15826</v>
      </c>
    </row>
    <row r="2669" spans="1:6">
      <c r="A2669" s="527" t="s">
        <v>5329</v>
      </c>
      <c r="B2669" s="528">
        <v>2011</v>
      </c>
      <c r="C2669" s="528">
        <v>11769</v>
      </c>
      <c r="D2669" s="528">
        <v>9531</v>
      </c>
      <c r="E2669" s="528">
        <v>3435</v>
      </c>
      <c r="F2669" s="528">
        <v>19587</v>
      </c>
    </row>
    <row r="2670" spans="1:6">
      <c r="A2670" s="527" t="s">
        <v>5330</v>
      </c>
      <c r="B2670" s="528">
        <v>2011</v>
      </c>
      <c r="C2670" s="528">
        <v>974</v>
      </c>
      <c r="D2670" s="528">
        <v>0</v>
      </c>
      <c r="E2670" s="528">
        <v>950</v>
      </c>
      <c r="F2670" s="528">
        <v>4850</v>
      </c>
    </row>
    <row r="2671" spans="1:6">
      <c r="A2671" s="527" t="s">
        <v>5331</v>
      </c>
      <c r="B2671" s="528">
        <v>2011</v>
      </c>
      <c r="C2671" s="528">
        <v>88336</v>
      </c>
      <c r="D2671" s="528">
        <v>57422</v>
      </c>
      <c r="E2671" s="528">
        <v>22715</v>
      </c>
      <c r="F2671" s="528">
        <v>15100</v>
      </c>
    </row>
    <row r="2672" spans="1:6">
      <c r="A2672" s="527" t="s">
        <v>5332</v>
      </c>
      <c r="B2672" s="528">
        <v>2011</v>
      </c>
      <c r="C2672" s="528">
        <v>14657</v>
      </c>
      <c r="D2672" s="528">
        <v>17291</v>
      </c>
      <c r="E2672" s="528">
        <v>1403</v>
      </c>
      <c r="F2672" s="528">
        <v>15534</v>
      </c>
    </row>
    <row r="2673" spans="1:6">
      <c r="A2673" s="527" t="s">
        <v>5333</v>
      </c>
      <c r="B2673" s="528">
        <v>2011</v>
      </c>
      <c r="C2673" s="528">
        <v>37024</v>
      </c>
      <c r="D2673" s="528">
        <v>26419</v>
      </c>
      <c r="E2673" s="528">
        <v>53538</v>
      </c>
      <c r="F2673" s="528">
        <v>14766</v>
      </c>
    </row>
    <row r="2674" spans="1:6">
      <c r="A2674" s="527" t="s">
        <v>5334</v>
      </c>
      <c r="B2674" s="528">
        <v>2011</v>
      </c>
      <c r="C2674" s="528">
        <v>22945</v>
      </c>
      <c r="D2674" s="528">
        <v>34699</v>
      </c>
      <c r="E2674" s="528">
        <v>26599</v>
      </c>
      <c r="F2674" s="528">
        <v>20335</v>
      </c>
    </row>
    <row r="2675" spans="1:6">
      <c r="A2675" s="527" t="s">
        <v>5335</v>
      </c>
      <c r="B2675" s="528">
        <v>2011</v>
      </c>
      <c r="C2675" s="528">
        <v>170</v>
      </c>
      <c r="D2675" s="528">
        <v>6550</v>
      </c>
      <c r="E2675" s="528">
        <v>17603</v>
      </c>
      <c r="F2675" s="528">
        <v>12500</v>
      </c>
    </row>
    <row r="2676" spans="1:6">
      <c r="A2676" s="527" t="s">
        <v>5336</v>
      </c>
      <c r="B2676" s="528">
        <v>2011</v>
      </c>
      <c r="C2676" s="528">
        <v>4711</v>
      </c>
      <c r="D2676" s="528">
        <v>12200</v>
      </c>
      <c r="E2676" s="528">
        <v>23480</v>
      </c>
      <c r="F2676" s="528">
        <v>15050</v>
      </c>
    </row>
    <row r="2677" spans="1:6">
      <c r="A2677" s="527" t="s">
        <v>5337</v>
      </c>
      <c r="B2677" s="528">
        <v>2011</v>
      </c>
      <c r="C2677" s="528">
        <v>65532</v>
      </c>
      <c r="D2677" s="528">
        <v>23553</v>
      </c>
      <c r="E2677" s="528">
        <v>1299</v>
      </c>
      <c r="F2677" s="528">
        <v>19220</v>
      </c>
    </row>
    <row r="2678" spans="1:6">
      <c r="A2678" s="527" t="s">
        <v>5338</v>
      </c>
      <c r="B2678" s="528">
        <v>2011</v>
      </c>
      <c r="C2678" s="528">
        <v>0</v>
      </c>
      <c r="D2678" s="528">
        <v>253</v>
      </c>
      <c r="E2678" s="528">
        <v>0</v>
      </c>
      <c r="F2678" s="528">
        <v>13530</v>
      </c>
    </row>
    <row r="2679" spans="1:6">
      <c r="A2679" s="527" t="s">
        <v>5339</v>
      </c>
      <c r="B2679" s="528">
        <v>2011</v>
      </c>
      <c r="C2679" s="528">
        <v>5044</v>
      </c>
      <c r="D2679" s="528">
        <v>2769</v>
      </c>
      <c r="E2679" s="528">
        <v>346</v>
      </c>
      <c r="F2679" s="528">
        <v>20925</v>
      </c>
    </row>
    <row r="2680" spans="1:6">
      <c r="A2680" s="527" t="s">
        <v>5340</v>
      </c>
      <c r="B2680" s="528">
        <v>2011</v>
      </c>
      <c r="C2680" s="528">
        <v>1040</v>
      </c>
      <c r="D2680" s="528">
        <v>3258</v>
      </c>
      <c r="E2680" s="528">
        <v>3918</v>
      </c>
      <c r="F2680" s="528">
        <v>7443</v>
      </c>
    </row>
    <row r="2681" spans="1:6">
      <c r="A2681" s="527" t="s">
        <v>5341</v>
      </c>
      <c r="B2681" s="528">
        <v>2011</v>
      </c>
      <c r="C2681" s="528">
        <v>74245</v>
      </c>
      <c r="D2681" s="528">
        <v>33063</v>
      </c>
      <c r="E2681" s="528">
        <v>2458</v>
      </c>
      <c r="F2681" s="528">
        <v>13868</v>
      </c>
    </row>
    <row r="2682" spans="1:6">
      <c r="A2682" s="527" t="s">
        <v>5342</v>
      </c>
      <c r="B2682" s="528">
        <v>2011</v>
      </c>
      <c r="C2682" s="528">
        <v>75821</v>
      </c>
      <c r="D2682" s="528">
        <v>79014</v>
      </c>
      <c r="E2682" s="528">
        <v>25636</v>
      </c>
      <c r="F2682" s="528">
        <v>20130</v>
      </c>
    </row>
    <row r="2683" spans="1:6">
      <c r="A2683" s="527" t="s">
        <v>5343</v>
      </c>
      <c r="B2683" s="528">
        <v>2011</v>
      </c>
      <c r="C2683" s="528">
        <v>66797</v>
      </c>
      <c r="D2683" s="528">
        <v>36710</v>
      </c>
      <c r="E2683" s="528">
        <v>85661</v>
      </c>
      <c r="F2683" s="528">
        <v>20300</v>
      </c>
    </row>
    <row r="2684" spans="1:6">
      <c r="A2684" s="527" t="s">
        <v>5344</v>
      </c>
      <c r="B2684" s="528">
        <v>2011</v>
      </c>
      <c r="C2684" s="528">
        <v>3360</v>
      </c>
      <c r="D2684" s="528">
        <v>1408</v>
      </c>
      <c r="E2684" s="528">
        <v>16786</v>
      </c>
      <c r="F2684" s="528">
        <v>14818</v>
      </c>
    </row>
    <row r="2685" spans="1:6">
      <c r="A2685" s="527" t="s">
        <v>5345</v>
      </c>
      <c r="B2685" s="528">
        <v>2011</v>
      </c>
      <c r="C2685" s="528">
        <v>108672</v>
      </c>
      <c r="D2685" s="528">
        <v>44414</v>
      </c>
      <c r="E2685" s="528">
        <v>0</v>
      </c>
      <c r="F2685" s="528">
        <v>9802</v>
      </c>
    </row>
    <row r="2686" spans="1:6">
      <c r="A2686" s="527" t="s">
        <v>5346</v>
      </c>
      <c r="B2686" s="528">
        <v>2011</v>
      </c>
      <c r="C2686" s="528">
        <v>3534</v>
      </c>
      <c r="D2686" s="528">
        <v>0</v>
      </c>
      <c r="E2686" s="528">
        <v>970</v>
      </c>
      <c r="F2686" s="528">
        <v>0</v>
      </c>
    </row>
    <row r="2687" spans="1:6">
      <c r="A2687" s="527" t="s">
        <v>5347</v>
      </c>
      <c r="B2687" s="528">
        <v>2011</v>
      </c>
      <c r="C2687" s="528">
        <v>1685</v>
      </c>
      <c r="D2687" s="528">
        <v>2079</v>
      </c>
      <c r="E2687" s="528">
        <v>10272</v>
      </c>
      <c r="F2687" s="528">
        <v>19640</v>
      </c>
    </row>
    <row r="2688" spans="1:6">
      <c r="A2688" s="527" t="s">
        <v>5348</v>
      </c>
      <c r="B2688" s="528">
        <v>2011</v>
      </c>
      <c r="C2688" s="528">
        <v>5566</v>
      </c>
      <c r="D2688" s="528">
        <v>3463</v>
      </c>
      <c r="E2688" s="528">
        <v>7651</v>
      </c>
      <c r="F2688" s="528">
        <v>20002</v>
      </c>
    </row>
    <row r="2689" spans="1:6">
      <c r="A2689" s="527" t="s">
        <v>5349</v>
      </c>
      <c r="B2689" s="528">
        <v>2011</v>
      </c>
      <c r="C2689" s="528">
        <v>107329</v>
      </c>
      <c r="D2689" s="528">
        <v>74652</v>
      </c>
      <c r="E2689" s="528">
        <v>21558</v>
      </c>
      <c r="F2689" s="528">
        <v>20425</v>
      </c>
    </row>
    <row r="2690" spans="1:6">
      <c r="A2690" s="527" t="s">
        <v>5350</v>
      </c>
      <c r="B2690" s="528">
        <v>2011</v>
      </c>
      <c r="C2690" s="528">
        <v>233</v>
      </c>
      <c r="D2690" s="528">
        <v>0</v>
      </c>
      <c r="E2690" s="528">
        <v>0</v>
      </c>
      <c r="F2690" s="528">
        <v>6150</v>
      </c>
    </row>
    <row r="2691" spans="1:6">
      <c r="A2691" s="527" t="s">
        <v>5351</v>
      </c>
      <c r="B2691" s="528">
        <v>2011</v>
      </c>
      <c r="C2691" s="528">
        <v>6413</v>
      </c>
      <c r="D2691" s="528">
        <v>4587</v>
      </c>
      <c r="E2691" s="528">
        <v>1655</v>
      </c>
      <c r="F2691" s="528">
        <v>18907</v>
      </c>
    </row>
    <row r="2692" spans="1:6">
      <c r="A2692" s="527" t="s">
        <v>5352</v>
      </c>
      <c r="B2692" s="528">
        <v>2011</v>
      </c>
      <c r="C2692" s="528">
        <v>51876</v>
      </c>
      <c r="D2692" s="528">
        <v>35134</v>
      </c>
      <c r="E2692" s="528">
        <v>37633</v>
      </c>
      <c r="F2692" s="528">
        <v>20804</v>
      </c>
    </row>
    <row r="2693" spans="1:6">
      <c r="A2693" s="527" t="s">
        <v>5353</v>
      </c>
      <c r="B2693" s="528">
        <v>2011</v>
      </c>
      <c r="C2693" s="528">
        <v>240</v>
      </c>
      <c r="D2693" s="528">
        <v>0</v>
      </c>
      <c r="E2693" s="528">
        <v>0</v>
      </c>
      <c r="F2693" s="529"/>
    </row>
    <row r="2694" spans="1:6">
      <c r="A2694" s="527" t="s">
        <v>5354</v>
      </c>
      <c r="B2694" s="528">
        <v>2011</v>
      </c>
      <c r="C2694" s="528">
        <v>42092</v>
      </c>
      <c r="D2694" s="528">
        <v>24252</v>
      </c>
      <c r="E2694" s="528">
        <v>3991</v>
      </c>
      <c r="F2694" s="528">
        <v>14468</v>
      </c>
    </row>
    <row r="2695" spans="1:6">
      <c r="A2695" s="527" t="s">
        <v>5355</v>
      </c>
      <c r="B2695" s="528">
        <v>2011</v>
      </c>
      <c r="C2695" s="528">
        <v>2549</v>
      </c>
      <c r="D2695" s="528">
        <v>0</v>
      </c>
      <c r="E2695" s="528">
        <v>5592</v>
      </c>
      <c r="F2695" s="528">
        <v>9680</v>
      </c>
    </row>
    <row r="2696" spans="1:6">
      <c r="A2696" s="527" t="s">
        <v>5356</v>
      </c>
      <c r="B2696" s="528">
        <v>2011</v>
      </c>
      <c r="C2696" s="528">
        <v>65823</v>
      </c>
      <c r="D2696" s="528">
        <v>41738</v>
      </c>
      <c r="E2696" s="528">
        <v>28615</v>
      </c>
      <c r="F2696" s="528">
        <v>19900</v>
      </c>
    </row>
    <row r="2697" spans="1:6">
      <c r="A2697" s="527" t="s">
        <v>5357</v>
      </c>
      <c r="B2697" s="528">
        <v>2011</v>
      </c>
      <c r="C2697" s="528">
        <v>40294</v>
      </c>
      <c r="D2697" s="528">
        <v>45208</v>
      </c>
      <c r="E2697" s="528">
        <v>29758</v>
      </c>
      <c r="F2697" s="528">
        <v>18986</v>
      </c>
    </row>
    <row r="2698" spans="1:6">
      <c r="A2698" s="527" t="s">
        <v>5358</v>
      </c>
      <c r="B2698" s="528">
        <v>2011</v>
      </c>
      <c r="C2698" s="528">
        <v>55</v>
      </c>
      <c r="D2698" s="528">
        <v>0</v>
      </c>
      <c r="E2698" s="528">
        <v>0</v>
      </c>
      <c r="F2698" s="528">
        <v>12937</v>
      </c>
    </row>
    <row r="2699" spans="1:6">
      <c r="A2699" s="527" t="s">
        <v>5359</v>
      </c>
      <c r="B2699" s="528">
        <v>2011</v>
      </c>
      <c r="C2699" s="528">
        <v>15199</v>
      </c>
      <c r="D2699" s="528">
        <v>14024</v>
      </c>
      <c r="E2699" s="528">
        <v>14545</v>
      </c>
      <c r="F2699" s="528">
        <v>21611</v>
      </c>
    </row>
    <row r="2700" spans="1:6">
      <c r="A2700" s="527" t="s">
        <v>5360</v>
      </c>
      <c r="B2700" s="528">
        <v>2011</v>
      </c>
      <c r="C2700" s="528">
        <v>5305</v>
      </c>
      <c r="D2700" s="528">
        <v>7280</v>
      </c>
      <c r="E2700" s="528">
        <v>11655</v>
      </c>
      <c r="F2700" s="528">
        <v>19774</v>
      </c>
    </row>
    <row r="2701" spans="1:6">
      <c r="A2701" s="527" t="s">
        <v>5361</v>
      </c>
      <c r="B2701" s="528">
        <v>2011</v>
      </c>
      <c r="C2701" s="528">
        <v>8946</v>
      </c>
      <c r="D2701" s="528">
        <v>0</v>
      </c>
      <c r="E2701" s="528">
        <v>69193</v>
      </c>
      <c r="F2701" s="528">
        <v>13472</v>
      </c>
    </row>
    <row r="2702" spans="1:6">
      <c r="A2702" s="527" t="s">
        <v>5362</v>
      </c>
      <c r="B2702" s="528">
        <v>2011</v>
      </c>
      <c r="C2702" s="528">
        <v>2837</v>
      </c>
      <c r="D2702" s="528">
        <v>5517</v>
      </c>
      <c r="E2702" s="528">
        <v>7995</v>
      </c>
      <c r="F2702" s="528">
        <v>15902</v>
      </c>
    </row>
    <row r="2703" spans="1:6">
      <c r="A2703" s="527" t="s">
        <v>5363</v>
      </c>
      <c r="B2703" s="528">
        <v>2011</v>
      </c>
      <c r="C2703" s="528">
        <v>23327</v>
      </c>
      <c r="D2703" s="528">
        <v>128723</v>
      </c>
      <c r="E2703" s="528">
        <v>6156</v>
      </c>
      <c r="F2703" s="528">
        <v>9767</v>
      </c>
    </row>
    <row r="2704" spans="1:6">
      <c r="A2704" s="527" t="s">
        <v>5364</v>
      </c>
      <c r="B2704" s="528">
        <v>2011</v>
      </c>
      <c r="C2704" s="528">
        <v>0</v>
      </c>
      <c r="D2704" s="528">
        <v>53</v>
      </c>
      <c r="E2704" s="528">
        <v>0</v>
      </c>
      <c r="F2704" s="528">
        <v>14375</v>
      </c>
    </row>
    <row r="2705" spans="1:6">
      <c r="A2705" s="527" t="s">
        <v>5365</v>
      </c>
      <c r="B2705" s="528">
        <v>2011</v>
      </c>
      <c r="C2705" s="528">
        <v>12290</v>
      </c>
      <c r="D2705" s="528">
        <v>10228</v>
      </c>
      <c r="E2705" s="528">
        <v>11995</v>
      </c>
      <c r="F2705" s="528">
        <v>10588</v>
      </c>
    </row>
    <row r="2706" spans="1:6">
      <c r="A2706" s="527" t="s">
        <v>5366</v>
      </c>
      <c r="B2706" s="528">
        <v>2011</v>
      </c>
      <c r="C2706" s="528">
        <v>3249</v>
      </c>
      <c r="D2706" s="528">
        <v>8</v>
      </c>
      <c r="E2706" s="528">
        <v>0</v>
      </c>
      <c r="F2706" s="528">
        <v>21267</v>
      </c>
    </row>
    <row r="2707" spans="1:6">
      <c r="A2707" s="527" t="s">
        <v>5367</v>
      </c>
      <c r="B2707" s="528">
        <v>2011</v>
      </c>
      <c r="C2707" s="528">
        <v>35868</v>
      </c>
      <c r="D2707" s="528">
        <v>42163</v>
      </c>
      <c r="E2707" s="528">
        <v>21075</v>
      </c>
      <c r="F2707" s="528">
        <v>19350</v>
      </c>
    </row>
    <row r="2708" spans="1:6">
      <c r="A2708" s="527" t="s">
        <v>5368</v>
      </c>
      <c r="B2708" s="528">
        <v>2011</v>
      </c>
      <c r="C2708" s="528">
        <v>3146</v>
      </c>
      <c r="D2708" s="528">
        <v>69246</v>
      </c>
      <c r="E2708" s="528">
        <v>57755</v>
      </c>
      <c r="F2708" s="528">
        <v>7975</v>
      </c>
    </row>
    <row r="2709" spans="1:6">
      <c r="A2709" s="527" t="s">
        <v>5369</v>
      </c>
      <c r="B2709" s="528">
        <v>2011</v>
      </c>
      <c r="C2709" s="528">
        <v>240</v>
      </c>
      <c r="D2709" s="528">
        <v>124</v>
      </c>
      <c r="E2709" s="528">
        <v>1076</v>
      </c>
      <c r="F2709" s="528">
        <v>13429</v>
      </c>
    </row>
    <row r="2710" spans="1:6">
      <c r="A2710" s="527" t="s">
        <v>5370</v>
      </c>
      <c r="B2710" s="528">
        <v>2011</v>
      </c>
      <c r="C2710" s="528">
        <v>1598</v>
      </c>
      <c r="D2710" s="528">
        <v>1725</v>
      </c>
      <c r="E2710" s="528">
        <v>4633</v>
      </c>
      <c r="F2710" s="528">
        <v>9550</v>
      </c>
    </row>
    <row r="2711" spans="1:6">
      <c r="A2711" s="527" t="s">
        <v>5371</v>
      </c>
      <c r="B2711" s="528">
        <v>2011</v>
      </c>
      <c r="C2711" s="528">
        <v>10597</v>
      </c>
      <c r="D2711" s="528">
        <v>26265</v>
      </c>
      <c r="E2711" s="528">
        <v>4318</v>
      </c>
      <c r="F2711" s="528">
        <v>17000</v>
      </c>
    </row>
    <row r="2712" spans="1:6">
      <c r="A2712" s="527" t="s">
        <v>5372</v>
      </c>
      <c r="B2712" s="528">
        <v>2011</v>
      </c>
      <c r="C2712" s="528">
        <v>5811</v>
      </c>
      <c r="D2712" s="528">
        <v>1602</v>
      </c>
      <c r="E2712" s="528">
        <v>10245</v>
      </c>
      <c r="F2712" s="528">
        <v>20729</v>
      </c>
    </row>
    <row r="2713" spans="1:6">
      <c r="A2713" s="527" t="s">
        <v>5373</v>
      </c>
      <c r="B2713" s="528">
        <v>2011</v>
      </c>
      <c r="C2713" s="528">
        <v>49745</v>
      </c>
      <c r="D2713" s="528">
        <v>59206</v>
      </c>
      <c r="E2713" s="528">
        <v>8208</v>
      </c>
      <c r="F2713" s="528">
        <v>18697</v>
      </c>
    </row>
    <row r="2714" spans="1:6">
      <c r="A2714" s="527" t="s">
        <v>5374</v>
      </c>
      <c r="B2714" s="528">
        <v>2011</v>
      </c>
      <c r="C2714" s="528">
        <v>3000</v>
      </c>
      <c r="D2714" s="528">
        <v>275</v>
      </c>
      <c r="E2714" s="528">
        <v>8451</v>
      </c>
      <c r="F2714" s="528">
        <v>15145</v>
      </c>
    </row>
    <row r="2715" spans="1:6">
      <c r="A2715" s="527" t="s">
        <v>5375</v>
      </c>
      <c r="B2715" s="528">
        <v>2011</v>
      </c>
      <c r="C2715" s="528">
        <v>977</v>
      </c>
      <c r="D2715" s="528">
        <v>0</v>
      </c>
      <c r="E2715" s="528">
        <v>25466</v>
      </c>
      <c r="F2715" s="528">
        <v>4115</v>
      </c>
    </row>
    <row r="2716" spans="1:6">
      <c r="A2716" s="527" t="s">
        <v>5376</v>
      </c>
      <c r="B2716" s="528">
        <v>2011</v>
      </c>
      <c r="C2716" s="528">
        <v>111798</v>
      </c>
      <c r="D2716" s="528">
        <v>196708</v>
      </c>
      <c r="E2716" s="528">
        <v>28835</v>
      </c>
      <c r="F2716" s="528">
        <v>21340</v>
      </c>
    </row>
    <row r="2717" spans="1:6">
      <c r="A2717" s="527" t="s">
        <v>5377</v>
      </c>
      <c r="B2717" s="528">
        <v>2011</v>
      </c>
      <c r="C2717" s="528">
        <v>29379</v>
      </c>
      <c r="D2717" s="528">
        <v>63060</v>
      </c>
      <c r="E2717" s="528">
        <v>4335</v>
      </c>
      <c r="F2717" s="528">
        <v>20106</v>
      </c>
    </row>
    <row r="2718" spans="1:6">
      <c r="A2718" s="527" t="s">
        <v>5378</v>
      </c>
      <c r="B2718" s="528">
        <v>2011</v>
      </c>
      <c r="C2718" s="528">
        <v>52923</v>
      </c>
      <c r="D2718" s="528">
        <v>22599</v>
      </c>
      <c r="E2718" s="528">
        <v>21020</v>
      </c>
      <c r="F2718" s="528">
        <v>20909</v>
      </c>
    </row>
    <row r="2719" spans="1:6">
      <c r="A2719" s="527" t="s">
        <v>5379</v>
      </c>
      <c r="B2719" s="528">
        <v>2011</v>
      </c>
      <c r="C2719" s="528">
        <v>1163</v>
      </c>
      <c r="D2719" s="528">
        <v>654</v>
      </c>
      <c r="E2719" s="528">
        <v>30482</v>
      </c>
      <c r="F2719" s="528">
        <v>7615</v>
      </c>
    </row>
    <row r="2720" spans="1:6">
      <c r="A2720" s="527" t="s">
        <v>5380</v>
      </c>
      <c r="B2720" s="528">
        <v>2011</v>
      </c>
      <c r="C2720" s="528">
        <v>3485</v>
      </c>
      <c r="D2720" s="528">
        <v>6816</v>
      </c>
      <c r="E2720" s="528">
        <v>1648</v>
      </c>
      <c r="F2720" s="528">
        <v>14057</v>
      </c>
    </row>
    <row r="2721" spans="1:6">
      <c r="A2721" s="527" t="s">
        <v>5381</v>
      </c>
      <c r="B2721" s="528">
        <v>2011</v>
      </c>
      <c r="C2721" s="528">
        <v>11139</v>
      </c>
      <c r="D2721" s="528">
        <v>7307</v>
      </c>
      <c r="E2721" s="528">
        <v>16563</v>
      </c>
      <c r="F2721" s="528">
        <v>21083</v>
      </c>
    </row>
    <row r="2722" spans="1:6">
      <c r="A2722" s="527" t="s">
        <v>5382</v>
      </c>
      <c r="B2722" s="528">
        <v>2011</v>
      </c>
      <c r="C2722" s="528">
        <v>0</v>
      </c>
      <c r="D2722" s="528">
        <v>6774</v>
      </c>
      <c r="E2722" s="528">
        <v>0</v>
      </c>
      <c r="F2722" s="528">
        <v>1650</v>
      </c>
    </row>
    <row r="2723" spans="1:6">
      <c r="A2723" s="527" t="s">
        <v>5383</v>
      </c>
      <c r="B2723" s="528">
        <v>2011</v>
      </c>
      <c r="C2723" s="528">
        <v>42282</v>
      </c>
      <c r="D2723" s="528">
        <v>57578</v>
      </c>
      <c r="E2723" s="528">
        <v>24681</v>
      </c>
      <c r="F2723" s="528">
        <v>18642</v>
      </c>
    </row>
    <row r="2724" spans="1:6">
      <c r="A2724" s="527" t="s">
        <v>5384</v>
      </c>
      <c r="B2724" s="528">
        <v>2011</v>
      </c>
      <c r="C2724" s="528">
        <v>18886</v>
      </c>
      <c r="D2724" s="528">
        <v>16912</v>
      </c>
      <c r="E2724" s="528">
        <v>16022</v>
      </c>
      <c r="F2724" s="528">
        <v>20960</v>
      </c>
    </row>
    <row r="2725" spans="1:6">
      <c r="A2725" s="527" t="s">
        <v>5385</v>
      </c>
      <c r="B2725" s="528">
        <v>2011</v>
      </c>
      <c r="C2725" s="528">
        <v>5451</v>
      </c>
      <c r="D2725" s="528">
        <v>639</v>
      </c>
      <c r="E2725" s="528">
        <v>21571</v>
      </c>
      <c r="F2725" s="528">
        <v>11552</v>
      </c>
    </row>
    <row r="2726" spans="1:6">
      <c r="A2726" s="527" t="s">
        <v>5386</v>
      </c>
      <c r="B2726" s="528">
        <v>2011</v>
      </c>
      <c r="C2726" s="528">
        <v>598</v>
      </c>
      <c r="D2726" s="528">
        <v>2445</v>
      </c>
      <c r="E2726" s="528">
        <v>1322</v>
      </c>
      <c r="F2726" s="528">
        <v>6050</v>
      </c>
    </row>
    <row r="2727" spans="1:6">
      <c r="A2727" s="527" t="s">
        <v>5387</v>
      </c>
      <c r="B2727" s="528">
        <v>2011</v>
      </c>
      <c r="C2727" s="528">
        <v>322</v>
      </c>
      <c r="D2727" s="528">
        <v>0</v>
      </c>
      <c r="E2727" s="528">
        <v>5577</v>
      </c>
      <c r="F2727" s="528">
        <v>3898</v>
      </c>
    </row>
    <row r="2728" spans="1:6">
      <c r="A2728" s="527" t="s">
        <v>5388</v>
      </c>
      <c r="B2728" s="528">
        <v>2011</v>
      </c>
      <c r="C2728" s="528">
        <v>49461</v>
      </c>
      <c r="D2728" s="528">
        <v>29419</v>
      </c>
      <c r="E2728" s="528">
        <v>1583</v>
      </c>
      <c r="F2728" s="528">
        <v>14315</v>
      </c>
    </row>
    <row r="2729" spans="1:6">
      <c r="A2729" s="527" t="s">
        <v>5389</v>
      </c>
      <c r="B2729" s="528">
        <v>2011</v>
      </c>
      <c r="C2729" s="528">
        <v>26811</v>
      </c>
      <c r="D2729" s="528">
        <v>50698</v>
      </c>
      <c r="E2729" s="528">
        <v>59030</v>
      </c>
      <c r="F2729" s="528">
        <v>19260</v>
      </c>
    </row>
    <row r="2730" spans="1:6">
      <c r="A2730" s="527" t="s">
        <v>5390</v>
      </c>
      <c r="B2730" s="528">
        <v>2011</v>
      </c>
      <c r="C2730" s="528">
        <v>10198</v>
      </c>
      <c r="D2730" s="528">
        <v>12071</v>
      </c>
      <c r="E2730" s="528">
        <v>5130</v>
      </c>
      <c r="F2730" s="528">
        <v>13088</v>
      </c>
    </row>
    <row r="2731" spans="1:6">
      <c r="A2731" s="527" t="s">
        <v>5391</v>
      </c>
      <c r="B2731" s="528">
        <v>2011</v>
      </c>
      <c r="C2731" s="528">
        <v>1299</v>
      </c>
      <c r="D2731" s="528">
        <v>0</v>
      </c>
      <c r="E2731" s="528">
        <v>19139</v>
      </c>
      <c r="F2731" s="528">
        <v>4222</v>
      </c>
    </row>
    <row r="2732" spans="1:6">
      <c r="A2732" s="527" t="s">
        <v>5392</v>
      </c>
      <c r="B2732" s="528">
        <v>2011</v>
      </c>
      <c r="C2732" s="528">
        <v>2828</v>
      </c>
      <c r="D2732" s="528">
        <v>0</v>
      </c>
      <c r="E2732" s="528">
        <v>311269</v>
      </c>
      <c r="F2732" s="528">
        <v>4313</v>
      </c>
    </row>
    <row r="2733" spans="1:6">
      <c r="A2733" s="527" t="s">
        <v>5393</v>
      </c>
      <c r="B2733" s="528">
        <v>2011</v>
      </c>
      <c r="C2733" s="528">
        <v>3637</v>
      </c>
      <c r="D2733" s="528">
        <v>1488</v>
      </c>
      <c r="E2733" s="528">
        <v>7350</v>
      </c>
      <c r="F2733" s="528">
        <v>13600</v>
      </c>
    </row>
    <row r="2734" spans="1:6">
      <c r="A2734" s="527" t="s">
        <v>5394</v>
      </c>
      <c r="B2734" s="528">
        <v>2011</v>
      </c>
      <c r="C2734" s="528">
        <v>945</v>
      </c>
      <c r="D2734" s="528">
        <v>5078</v>
      </c>
      <c r="E2734" s="528">
        <v>286</v>
      </c>
      <c r="F2734" s="528">
        <v>6336</v>
      </c>
    </row>
    <row r="2735" spans="1:6">
      <c r="A2735" s="527" t="s">
        <v>5395</v>
      </c>
      <c r="B2735" s="528">
        <v>2011</v>
      </c>
      <c r="C2735" s="528">
        <v>1336</v>
      </c>
      <c r="D2735" s="528">
        <v>8724</v>
      </c>
      <c r="E2735" s="528">
        <v>14385</v>
      </c>
      <c r="F2735" s="528">
        <v>10659</v>
      </c>
    </row>
    <row r="2736" spans="1:6">
      <c r="A2736" s="527" t="s">
        <v>5396</v>
      </c>
      <c r="B2736" s="528">
        <v>2011</v>
      </c>
      <c r="C2736" s="528">
        <v>270</v>
      </c>
      <c r="D2736" s="528">
        <v>130</v>
      </c>
      <c r="E2736" s="528">
        <v>0</v>
      </c>
      <c r="F2736" s="528">
        <v>14350</v>
      </c>
    </row>
    <row r="2737" spans="1:6">
      <c r="A2737" s="527" t="s">
        <v>5397</v>
      </c>
      <c r="B2737" s="528">
        <v>2011</v>
      </c>
      <c r="C2737" s="528">
        <v>52846</v>
      </c>
      <c r="D2737" s="528">
        <v>26058</v>
      </c>
      <c r="E2737" s="528">
        <v>13756</v>
      </c>
      <c r="F2737" s="528">
        <v>15561</v>
      </c>
    </row>
    <row r="2738" spans="1:6">
      <c r="A2738" s="527" t="s">
        <v>5398</v>
      </c>
      <c r="B2738" s="528">
        <v>2011</v>
      </c>
      <c r="C2738" s="528">
        <v>8941</v>
      </c>
      <c r="D2738" s="528">
        <v>6780</v>
      </c>
      <c r="E2738" s="528">
        <v>1317</v>
      </c>
      <c r="F2738" s="528">
        <v>17034</v>
      </c>
    </row>
    <row r="2739" spans="1:6">
      <c r="A2739" s="527" t="s">
        <v>5399</v>
      </c>
      <c r="B2739" s="528">
        <v>2011</v>
      </c>
      <c r="C2739" s="528">
        <v>14202</v>
      </c>
      <c r="D2739" s="528">
        <v>12395</v>
      </c>
      <c r="E2739" s="528">
        <v>4539</v>
      </c>
      <c r="F2739" s="528">
        <v>13439</v>
      </c>
    </row>
    <row r="2740" spans="1:6">
      <c r="A2740" s="527" t="s">
        <v>5400</v>
      </c>
      <c r="B2740" s="528">
        <v>2011</v>
      </c>
      <c r="C2740" s="528">
        <v>8143</v>
      </c>
      <c r="D2740" s="528">
        <v>0</v>
      </c>
      <c r="E2740" s="528">
        <v>49967</v>
      </c>
      <c r="F2740" s="528">
        <v>6746</v>
      </c>
    </row>
    <row r="2741" spans="1:6">
      <c r="A2741" s="527" t="s">
        <v>5401</v>
      </c>
      <c r="B2741" s="528">
        <v>2011</v>
      </c>
      <c r="C2741" s="528">
        <v>1484</v>
      </c>
      <c r="D2741" s="528">
        <v>440</v>
      </c>
      <c r="E2741" s="528">
        <v>18705</v>
      </c>
      <c r="F2741" s="528">
        <v>5075</v>
      </c>
    </row>
    <row r="2742" spans="1:6">
      <c r="A2742" s="527" t="s">
        <v>5402</v>
      </c>
      <c r="B2742" s="528">
        <v>2011</v>
      </c>
      <c r="C2742" s="528">
        <v>0</v>
      </c>
      <c r="D2742" s="528">
        <v>1403</v>
      </c>
      <c r="E2742" s="528">
        <v>0</v>
      </c>
      <c r="F2742" s="528">
        <v>8782</v>
      </c>
    </row>
    <row r="2743" spans="1:6">
      <c r="A2743" s="527" t="s">
        <v>5403</v>
      </c>
      <c r="B2743" s="528">
        <v>2011</v>
      </c>
      <c r="C2743" s="528">
        <v>21534</v>
      </c>
      <c r="D2743" s="528">
        <v>9137</v>
      </c>
      <c r="E2743" s="528">
        <v>52445</v>
      </c>
      <c r="F2743" s="528">
        <v>13700</v>
      </c>
    </row>
    <row r="2744" spans="1:6">
      <c r="A2744" s="527" t="s">
        <v>5404</v>
      </c>
      <c r="B2744" s="528">
        <v>2011</v>
      </c>
      <c r="C2744" s="528">
        <v>0</v>
      </c>
      <c r="D2744" s="528">
        <v>458</v>
      </c>
      <c r="E2744" s="528">
        <v>0</v>
      </c>
      <c r="F2744" s="528">
        <v>1531</v>
      </c>
    </row>
    <row r="2745" spans="1:6">
      <c r="A2745" s="527" t="s">
        <v>5405</v>
      </c>
      <c r="B2745" s="528">
        <v>2011</v>
      </c>
      <c r="C2745" s="528">
        <v>12283</v>
      </c>
      <c r="D2745" s="528">
        <v>1232</v>
      </c>
      <c r="E2745" s="528">
        <v>45057</v>
      </c>
      <c r="F2745" s="528">
        <v>14262</v>
      </c>
    </row>
    <row r="2746" spans="1:6">
      <c r="A2746" s="527" t="s">
        <v>5406</v>
      </c>
      <c r="B2746" s="528">
        <v>2011</v>
      </c>
      <c r="C2746" s="528">
        <v>688</v>
      </c>
      <c r="D2746" s="528">
        <v>0</v>
      </c>
      <c r="E2746" s="528">
        <v>4538</v>
      </c>
      <c r="F2746" s="528">
        <v>6380</v>
      </c>
    </row>
    <row r="2747" spans="1:6">
      <c r="A2747" s="527" t="s">
        <v>5407</v>
      </c>
      <c r="B2747" s="528">
        <v>2011</v>
      </c>
      <c r="C2747" s="528">
        <v>7737</v>
      </c>
      <c r="D2747" s="528">
        <v>4599</v>
      </c>
      <c r="E2747" s="528">
        <v>9855</v>
      </c>
      <c r="F2747" s="528">
        <v>14387</v>
      </c>
    </row>
    <row r="2748" spans="1:6">
      <c r="A2748" s="527" t="s">
        <v>5408</v>
      </c>
      <c r="B2748" s="528">
        <v>2011</v>
      </c>
      <c r="C2748" s="528">
        <v>5046</v>
      </c>
      <c r="D2748" s="528">
        <v>11296</v>
      </c>
      <c r="E2748" s="528">
        <v>1179</v>
      </c>
      <c r="F2748" s="528">
        <v>16165</v>
      </c>
    </row>
    <row r="2749" spans="1:6">
      <c r="A2749" s="527" t="s">
        <v>5409</v>
      </c>
      <c r="B2749" s="528">
        <v>2011</v>
      </c>
      <c r="C2749" s="528">
        <v>1032</v>
      </c>
      <c r="D2749" s="528">
        <v>0</v>
      </c>
      <c r="E2749" s="528">
        <v>11806</v>
      </c>
      <c r="F2749" s="528">
        <v>8330</v>
      </c>
    </row>
    <row r="2750" spans="1:6">
      <c r="A2750" s="527" t="s">
        <v>5410</v>
      </c>
      <c r="B2750" s="528">
        <v>2011</v>
      </c>
      <c r="C2750" s="528">
        <v>4237</v>
      </c>
      <c r="D2750" s="528">
        <v>5098</v>
      </c>
      <c r="E2750" s="528">
        <v>71752</v>
      </c>
      <c r="F2750" s="528">
        <v>9530</v>
      </c>
    </row>
    <row r="2751" spans="1:6">
      <c r="A2751" s="527" t="s">
        <v>5411</v>
      </c>
      <c r="B2751" s="528">
        <v>2011</v>
      </c>
      <c r="C2751" s="528">
        <v>169828</v>
      </c>
      <c r="D2751" s="528">
        <v>69033</v>
      </c>
      <c r="E2751" s="528">
        <v>51733</v>
      </c>
      <c r="F2751" s="528">
        <v>19989</v>
      </c>
    </row>
    <row r="2752" spans="1:6">
      <c r="A2752" s="527" t="s">
        <v>5412</v>
      </c>
      <c r="B2752" s="528">
        <v>2011</v>
      </c>
      <c r="C2752" s="528">
        <v>111798</v>
      </c>
      <c r="D2752" s="528">
        <v>291541</v>
      </c>
      <c r="E2752" s="528">
        <v>55450</v>
      </c>
      <c r="F2752" s="528">
        <v>20825</v>
      </c>
    </row>
    <row r="2753" spans="1:6">
      <c r="A2753" s="527" t="s">
        <v>5413</v>
      </c>
      <c r="B2753" s="528">
        <v>2011</v>
      </c>
      <c r="C2753" s="528">
        <v>1719</v>
      </c>
      <c r="D2753" s="528">
        <v>0</v>
      </c>
      <c r="E2753" s="528">
        <v>247975</v>
      </c>
      <c r="F2753" s="528">
        <v>6520</v>
      </c>
    </row>
    <row r="2754" spans="1:6">
      <c r="A2754" s="527" t="s">
        <v>5414</v>
      </c>
      <c r="B2754" s="528">
        <v>2011</v>
      </c>
      <c r="C2754" s="528">
        <v>17821</v>
      </c>
      <c r="D2754" s="528">
        <v>14490</v>
      </c>
      <c r="E2754" s="528">
        <v>14881</v>
      </c>
      <c r="F2754" s="528">
        <v>20410</v>
      </c>
    </row>
    <row r="2755" spans="1:6">
      <c r="A2755" s="527" t="s">
        <v>5415</v>
      </c>
      <c r="B2755" s="528">
        <v>2011</v>
      </c>
      <c r="C2755" s="528">
        <v>30742</v>
      </c>
      <c r="D2755" s="528">
        <v>31447</v>
      </c>
      <c r="E2755" s="528">
        <v>18722</v>
      </c>
      <c r="F2755" s="528">
        <v>20626</v>
      </c>
    </row>
    <row r="2756" spans="1:6">
      <c r="A2756" s="527" t="s">
        <v>5416</v>
      </c>
      <c r="B2756" s="528">
        <v>2011</v>
      </c>
      <c r="C2756" s="528">
        <v>3554</v>
      </c>
      <c r="D2756" s="528">
        <v>2831</v>
      </c>
      <c r="E2756" s="528">
        <v>18520</v>
      </c>
      <c r="F2756" s="528">
        <v>13200</v>
      </c>
    </row>
    <row r="2757" spans="1:6">
      <c r="A2757" s="527" t="s">
        <v>5417</v>
      </c>
      <c r="B2757" s="528">
        <v>2011</v>
      </c>
      <c r="C2757" s="528">
        <v>58601</v>
      </c>
      <c r="D2757" s="528">
        <v>17372</v>
      </c>
      <c r="E2757" s="528">
        <v>25861</v>
      </c>
      <c r="F2757" s="528">
        <v>16079</v>
      </c>
    </row>
    <row r="2758" spans="1:6">
      <c r="A2758" s="527" t="s">
        <v>5418</v>
      </c>
      <c r="B2758" s="528">
        <v>2011</v>
      </c>
      <c r="C2758" s="528">
        <v>763</v>
      </c>
      <c r="D2758" s="528">
        <v>0</v>
      </c>
      <c r="E2758" s="528">
        <v>10522</v>
      </c>
      <c r="F2758" s="528">
        <v>4336</v>
      </c>
    </row>
    <row r="2759" spans="1:6">
      <c r="A2759" s="527" t="s">
        <v>5419</v>
      </c>
      <c r="B2759" s="528">
        <v>2011</v>
      </c>
      <c r="C2759" s="528">
        <v>17669</v>
      </c>
      <c r="D2759" s="528">
        <v>10602</v>
      </c>
      <c r="E2759" s="528">
        <v>2989</v>
      </c>
      <c r="F2759" s="528">
        <v>15365</v>
      </c>
    </row>
    <row r="2760" spans="1:6">
      <c r="A2760" s="527" t="s">
        <v>5420</v>
      </c>
      <c r="B2760" s="528">
        <v>2011</v>
      </c>
      <c r="C2760" s="528">
        <v>435</v>
      </c>
      <c r="D2760" s="528">
        <v>0</v>
      </c>
      <c r="E2760" s="528">
        <v>17701</v>
      </c>
      <c r="F2760" s="528">
        <v>4680</v>
      </c>
    </row>
    <row r="2761" spans="1:6">
      <c r="A2761" s="527" t="s">
        <v>5421</v>
      </c>
      <c r="B2761" s="528">
        <v>2011</v>
      </c>
      <c r="C2761" s="528">
        <v>1476</v>
      </c>
      <c r="D2761" s="528">
        <v>46280</v>
      </c>
      <c r="E2761" s="528">
        <v>570</v>
      </c>
      <c r="F2761" s="528">
        <v>13100</v>
      </c>
    </row>
    <row r="2762" spans="1:6">
      <c r="A2762" s="527" t="s">
        <v>5422</v>
      </c>
      <c r="B2762" s="528">
        <v>2011</v>
      </c>
      <c r="C2762" s="528">
        <v>4813</v>
      </c>
      <c r="D2762" s="528">
        <v>254</v>
      </c>
      <c r="E2762" s="528">
        <v>85351</v>
      </c>
      <c r="F2762" s="528">
        <v>6464</v>
      </c>
    </row>
    <row r="2763" spans="1:6">
      <c r="A2763" s="527" t="s">
        <v>5423</v>
      </c>
      <c r="B2763" s="528">
        <v>2011</v>
      </c>
      <c r="C2763" s="528">
        <v>24057</v>
      </c>
      <c r="D2763" s="528">
        <v>12100</v>
      </c>
      <c r="E2763" s="528">
        <v>34471</v>
      </c>
      <c r="F2763" s="528">
        <v>19701</v>
      </c>
    </row>
    <row r="2764" spans="1:6">
      <c r="A2764" s="527" t="s">
        <v>5424</v>
      </c>
      <c r="B2764" s="528">
        <v>2011</v>
      </c>
      <c r="C2764" s="528">
        <v>90</v>
      </c>
      <c r="D2764" s="528">
        <v>113</v>
      </c>
      <c r="E2764" s="528">
        <v>1347</v>
      </c>
      <c r="F2764" s="528">
        <v>5650</v>
      </c>
    </row>
    <row r="2765" spans="1:6">
      <c r="A2765" s="527" t="s">
        <v>5425</v>
      </c>
      <c r="B2765" s="528">
        <v>2011</v>
      </c>
      <c r="C2765" s="528">
        <v>1736</v>
      </c>
      <c r="D2765" s="528">
        <v>104572</v>
      </c>
      <c r="E2765" s="528">
        <v>747</v>
      </c>
      <c r="F2765" s="528">
        <v>14200</v>
      </c>
    </row>
    <row r="2766" spans="1:6">
      <c r="A2766" s="527" t="s">
        <v>5426</v>
      </c>
      <c r="B2766" s="528">
        <v>2011</v>
      </c>
      <c r="C2766" s="528">
        <v>14393</v>
      </c>
      <c r="D2766" s="528">
        <v>12952</v>
      </c>
      <c r="E2766" s="528">
        <v>25045</v>
      </c>
      <c r="F2766" s="528">
        <v>12650</v>
      </c>
    </row>
    <row r="2767" spans="1:6">
      <c r="A2767" s="527" t="s">
        <v>5427</v>
      </c>
      <c r="B2767" s="528">
        <v>2011</v>
      </c>
      <c r="C2767" s="528">
        <v>15634</v>
      </c>
      <c r="D2767" s="528">
        <v>7664</v>
      </c>
      <c r="E2767" s="528">
        <v>31349</v>
      </c>
      <c r="F2767" s="528">
        <v>14498</v>
      </c>
    </row>
    <row r="2768" spans="1:6">
      <c r="A2768" s="527" t="s">
        <v>5428</v>
      </c>
      <c r="B2768" s="528">
        <v>2011</v>
      </c>
      <c r="C2768" s="528">
        <v>24881</v>
      </c>
      <c r="D2768" s="528">
        <v>40615</v>
      </c>
      <c r="E2768" s="528">
        <v>25849</v>
      </c>
      <c r="F2768" s="528">
        <v>18510</v>
      </c>
    </row>
    <row r="2769" spans="1:6">
      <c r="A2769" s="527" t="s">
        <v>5429</v>
      </c>
      <c r="B2769" s="528">
        <v>2011</v>
      </c>
      <c r="C2769" s="528">
        <v>35845</v>
      </c>
      <c r="D2769" s="528">
        <v>20840</v>
      </c>
      <c r="E2769" s="528">
        <v>34526</v>
      </c>
      <c r="F2769" s="528">
        <v>20044</v>
      </c>
    </row>
    <row r="2770" spans="1:6">
      <c r="A2770" s="527" t="s">
        <v>5430</v>
      </c>
      <c r="B2770" s="528">
        <v>2011</v>
      </c>
      <c r="C2770" s="528">
        <v>684</v>
      </c>
      <c r="D2770" s="528">
        <v>2097</v>
      </c>
      <c r="E2770" s="528">
        <v>4000</v>
      </c>
      <c r="F2770" s="528">
        <v>6765</v>
      </c>
    </row>
    <row r="2771" spans="1:6">
      <c r="A2771" s="527" t="s">
        <v>5431</v>
      </c>
      <c r="B2771" s="528">
        <v>2011</v>
      </c>
      <c r="C2771" s="528">
        <v>32060</v>
      </c>
      <c r="D2771" s="528">
        <v>42002</v>
      </c>
      <c r="E2771" s="528">
        <v>18332</v>
      </c>
      <c r="F2771" s="528">
        <v>20573</v>
      </c>
    </row>
    <row r="2772" spans="1:6">
      <c r="A2772" s="527" t="s">
        <v>5432</v>
      </c>
      <c r="B2772" s="528">
        <v>2011</v>
      </c>
      <c r="C2772" s="528">
        <v>409</v>
      </c>
      <c r="D2772" s="528">
        <v>58</v>
      </c>
      <c r="E2772" s="528">
        <v>335</v>
      </c>
      <c r="F2772" s="528">
        <v>3355</v>
      </c>
    </row>
    <row r="2773" spans="1:6">
      <c r="A2773" s="527" t="s">
        <v>5433</v>
      </c>
      <c r="B2773" s="528">
        <v>2011</v>
      </c>
      <c r="C2773" s="528">
        <v>1435</v>
      </c>
      <c r="D2773" s="528">
        <v>60</v>
      </c>
      <c r="E2773" s="528">
        <v>0</v>
      </c>
      <c r="F2773" s="528">
        <v>13772</v>
      </c>
    </row>
    <row r="2774" spans="1:6">
      <c r="A2774" s="527" t="s">
        <v>5434</v>
      </c>
      <c r="B2774" s="528">
        <v>2011</v>
      </c>
      <c r="C2774" s="528">
        <v>54087</v>
      </c>
      <c r="D2774" s="528">
        <v>33317</v>
      </c>
      <c r="E2774" s="528">
        <v>8821</v>
      </c>
      <c r="F2774" s="528">
        <v>14780</v>
      </c>
    </row>
    <row r="2775" spans="1:6">
      <c r="A2775" s="527" t="s">
        <v>5435</v>
      </c>
      <c r="B2775" s="528">
        <v>2011</v>
      </c>
      <c r="C2775" s="528">
        <v>6107</v>
      </c>
      <c r="D2775" s="528">
        <v>6817</v>
      </c>
      <c r="E2775" s="528">
        <v>128357</v>
      </c>
      <c r="F2775" s="528">
        <v>9585</v>
      </c>
    </row>
    <row r="2776" spans="1:6">
      <c r="A2776" s="527" t="s">
        <v>5436</v>
      </c>
      <c r="B2776" s="528">
        <v>2011</v>
      </c>
      <c r="C2776" s="528">
        <v>5656</v>
      </c>
      <c r="D2776" s="528">
        <v>4973</v>
      </c>
      <c r="E2776" s="528">
        <v>69143</v>
      </c>
      <c r="F2776" s="528">
        <v>14107</v>
      </c>
    </row>
    <row r="2777" spans="1:6">
      <c r="A2777" s="527" t="s">
        <v>5437</v>
      </c>
      <c r="B2777" s="528">
        <v>2011</v>
      </c>
      <c r="C2777" s="528">
        <v>18341</v>
      </c>
      <c r="D2777" s="528">
        <v>21550</v>
      </c>
      <c r="E2777" s="528">
        <v>13332</v>
      </c>
      <c r="F2777" s="528">
        <v>15556</v>
      </c>
    </row>
    <row r="2778" spans="1:6">
      <c r="A2778" s="527" t="s">
        <v>5438</v>
      </c>
      <c r="B2778" s="528">
        <v>2011</v>
      </c>
      <c r="C2778" s="528">
        <v>7007</v>
      </c>
      <c r="D2778" s="528">
        <v>12327</v>
      </c>
      <c r="E2778" s="528">
        <v>3269</v>
      </c>
      <c r="F2778" s="528">
        <v>13412</v>
      </c>
    </row>
    <row r="2779" spans="1:6">
      <c r="A2779" s="527" t="s">
        <v>5439</v>
      </c>
      <c r="B2779" s="528">
        <v>2011</v>
      </c>
      <c r="C2779" s="528">
        <v>2267</v>
      </c>
      <c r="D2779" s="528">
        <v>0</v>
      </c>
      <c r="E2779" s="528">
        <v>39330</v>
      </c>
      <c r="F2779" s="528">
        <v>3280</v>
      </c>
    </row>
    <row r="2780" spans="1:6">
      <c r="A2780" s="527" t="s">
        <v>5440</v>
      </c>
      <c r="B2780" s="528">
        <v>2011</v>
      </c>
      <c r="C2780" s="528">
        <v>968</v>
      </c>
      <c r="D2780" s="528">
        <v>0</v>
      </c>
      <c r="E2780" s="528">
        <v>35354</v>
      </c>
      <c r="F2780" s="528">
        <v>3335</v>
      </c>
    </row>
    <row r="2781" spans="1:6">
      <c r="A2781" s="527" t="s">
        <v>5441</v>
      </c>
      <c r="B2781" s="528">
        <v>2011</v>
      </c>
      <c r="C2781" s="528">
        <v>38757</v>
      </c>
      <c r="D2781" s="528">
        <v>8767</v>
      </c>
      <c r="E2781" s="528">
        <v>229010</v>
      </c>
      <c r="F2781" s="528">
        <v>14387</v>
      </c>
    </row>
    <row r="2782" spans="1:6">
      <c r="A2782" s="527" t="s">
        <v>5442</v>
      </c>
      <c r="B2782" s="528">
        <v>2011</v>
      </c>
      <c r="C2782" s="528">
        <v>947</v>
      </c>
      <c r="D2782" s="528">
        <v>503</v>
      </c>
      <c r="E2782" s="528">
        <v>8371</v>
      </c>
      <c r="F2782" s="528">
        <v>9803</v>
      </c>
    </row>
    <row r="2783" spans="1:6">
      <c r="A2783" s="527" t="s">
        <v>5443</v>
      </c>
      <c r="B2783" s="528">
        <v>2011</v>
      </c>
      <c r="C2783" s="528">
        <v>1063</v>
      </c>
      <c r="D2783" s="528">
        <v>2681</v>
      </c>
      <c r="E2783" s="528">
        <v>3621</v>
      </c>
      <c r="F2783" s="528">
        <v>9900</v>
      </c>
    </row>
    <row r="2784" spans="1:6">
      <c r="A2784" s="527" t="s">
        <v>5444</v>
      </c>
      <c r="B2784" s="528">
        <v>2011</v>
      </c>
      <c r="C2784" s="528">
        <v>8256</v>
      </c>
      <c r="D2784" s="528">
        <v>5178</v>
      </c>
      <c r="E2784" s="528">
        <v>19912</v>
      </c>
      <c r="F2784" s="528">
        <v>9375</v>
      </c>
    </row>
    <row r="2785" spans="1:6">
      <c r="A2785" s="527" t="s">
        <v>5445</v>
      </c>
      <c r="B2785" s="528">
        <v>2011</v>
      </c>
      <c r="C2785" s="528">
        <v>1905</v>
      </c>
      <c r="D2785" s="528">
        <v>120</v>
      </c>
      <c r="E2785" s="528">
        <v>825</v>
      </c>
      <c r="F2785" s="528">
        <v>4966</v>
      </c>
    </row>
    <row r="2786" spans="1:6">
      <c r="A2786" s="527" t="s">
        <v>5446</v>
      </c>
      <c r="B2786" s="528">
        <v>2011</v>
      </c>
      <c r="C2786" s="528">
        <v>5597</v>
      </c>
      <c r="D2786" s="528">
        <v>0</v>
      </c>
      <c r="E2786" s="528">
        <v>235206</v>
      </c>
      <c r="F2786" s="528">
        <v>6579</v>
      </c>
    </row>
    <row r="2787" spans="1:6">
      <c r="A2787" s="527" t="s">
        <v>5447</v>
      </c>
      <c r="B2787" s="528">
        <v>2011</v>
      </c>
      <c r="C2787" s="528">
        <v>23516</v>
      </c>
      <c r="D2787" s="528">
        <v>18371</v>
      </c>
      <c r="E2787" s="528">
        <v>3591</v>
      </c>
      <c r="F2787" s="528">
        <v>19711</v>
      </c>
    </row>
    <row r="2788" spans="1:6">
      <c r="A2788" s="527" t="s">
        <v>5448</v>
      </c>
      <c r="B2788" s="528">
        <v>2011</v>
      </c>
      <c r="C2788" s="528">
        <v>108780</v>
      </c>
      <c r="D2788" s="528">
        <v>69746</v>
      </c>
      <c r="E2788" s="528">
        <v>7426</v>
      </c>
      <c r="F2788" s="528">
        <v>20120</v>
      </c>
    </row>
    <row r="2789" spans="1:6">
      <c r="A2789" s="527" t="s">
        <v>5449</v>
      </c>
      <c r="B2789" s="528">
        <v>2011</v>
      </c>
      <c r="C2789" s="528">
        <v>20159</v>
      </c>
      <c r="D2789" s="528">
        <v>20735</v>
      </c>
      <c r="E2789" s="528">
        <v>14016</v>
      </c>
      <c r="F2789" s="528">
        <v>20503</v>
      </c>
    </row>
    <row r="2790" spans="1:6">
      <c r="A2790" s="527" t="s">
        <v>5450</v>
      </c>
      <c r="B2790" s="528">
        <v>2011</v>
      </c>
      <c r="C2790" s="528">
        <v>0</v>
      </c>
      <c r="D2790" s="528">
        <v>2048</v>
      </c>
      <c r="E2790" s="528">
        <v>0</v>
      </c>
      <c r="F2790" s="528">
        <v>1635</v>
      </c>
    </row>
    <row r="2791" spans="1:6">
      <c r="A2791" s="527" t="s">
        <v>5451</v>
      </c>
      <c r="B2791" s="528">
        <v>2011</v>
      </c>
      <c r="C2791" s="528">
        <v>995</v>
      </c>
      <c r="D2791" s="528">
        <v>0</v>
      </c>
      <c r="E2791" s="528">
        <v>12200</v>
      </c>
      <c r="F2791" s="528">
        <v>8950</v>
      </c>
    </row>
    <row r="2792" spans="1:6">
      <c r="A2792" s="527" t="s">
        <v>5452</v>
      </c>
      <c r="B2792" s="528">
        <v>2011</v>
      </c>
      <c r="C2792" s="528">
        <v>3451</v>
      </c>
      <c r="D2792" s="528">
        <v>1343</v>
      </c>
      <c r="E2792" s="528">
        <v>5215</v>
      </c>
      <c r="F2792" s="528">
        <v>9758</v>
      </c>
    </row>
    <row r="2793" spans="1:6">
      <c r="A2793" s="527" t="s">
        <v>5453</v>
      </c>
      <c r="B2793" s="528">
        <v>2011</v>
      </c>
      <c r="C2793" s="528">
        <v>779</v>
      </c>
      <c r="D2793" s="528">
        <v>251471</v>
      </c>
      <c r="E2793" s="528">
        <v>353537</v>
      </c>
      <c r="F2793" s="528">
        <v>12215</v>
      </c>
    </row>
    <row r="2794" spans="1:6">
      <c r="A2794" s="527" t="s">
        <v>5454</v>
      </c>
      <c r="B2794" s="528">
        <v>2011</v>
      </c>
      <c r="C2794" s="528">
        <v>51477</v>
      </c>
      <c r="D2794" s="528">
        <v>67071</v>
      </c>
      <c r="E2794" s="528">
        <v>41048</v>
      </c>
      <c r="F2794" s="528">
        <v>19315</v>
      </c>
    </row>
    <row r="2795" spans="1:6">
      <c r="A2795" s="527" t="s">
        <v>5455</v>
      </c>
      <c r="B2795" s="528">
        <v>2011</v>
      </c>
      <c r="C2795" s="528">
        <v>7467</v>
      </c>
      <c r="D2795" s="528">
        <v>308672</v>
      </c>
      <c r="E2795" s="528">
        <v>259144</v>
      </c>
      <c r="F2795" s="528">
        <v>12097</v>
      </c>
    </row>
    <row r="2796" spans="1:6">
      <c r="A2796" s="527" t="s">
        <v>5456</v>
      </c>
      <c r="B2796" s="528">
        <v>2011</v>
      </c>
      <c r="C2796" s="528">
        <v>4528</v>
      </c>
      <c r="D2796" s="528">
        <v>3782</v>
      </c>
      <c r="E2796" s="528">
        <v>441</v>
      </c>
      <c r="F2796" s="528">
        <v>10546</v>
      </c>
    </row>
    <row r="2797" spans="1:6">
      <c r="A2797" s="527" t="s">
        <v>5457</v>
      </c>
      <c r="B2797" s="528">
        <v>2011</v>
      </c>
      <c r="C2797" s="528">
        <v>50297</v>
      </c>
      <c r="D2797" s="528">
        <v>49752</v>
      </c>
      <c r="E2797" s="528">
        <v>17852</v>
      </c>
      <c r="F2797" s="528">
        <v>20147</v>
      </c>
    </row>
    <row r="2798" spans="1:6">
      <c r="A2798" s="527" t="s">
        <v>5458</v>
      </c>
      <c r="B2798" s="528">
        <v>2011</v>
      </c>
      <c r="C2798" s="528">
        <v>20267</v>
      </c>
      <c r="D2798" s="528">
        <v>8452</v>
      </c>
      <c r="E2798" s="528">
        <v>39687</v>
      </c>
      <c r="F2798" s="528">
        <v>12913</v>
      </c>
    </row>
    <row r="2799" spans="1:6">
      <c r="A2799" s="527" t="s">
        <v>5459</v>
      </c>
      <c r="B2799" s="528">
        <v>2011</v>
      </c>
      <c r="C2799" s="528">
        <v>37353</v>
      </c>
      <c r="D2799" s="528">
        <v>38085</v>
      </c>
      <c r="E2799" s="528">
        <v>37981</v>
      </c>
      <c r="F2799" s="528">
        <v>18529</v>
      </c>
    </row>
    <row r="2800" spans="1:6">
      <c r="A2800" s="527" t="s">
        <v>5460</v>
      </c>
      <c r="B2800" s="528">
        <v>2011</v>
      </c>
      <c r="C2800" s="528">
        <v>51447</v>
      </c>
      <c r="D2800" s="528">
        <v>71780</v>
      </c>
      <c r="E2800" s="528">
        <v>20728</v>
      </c>
      <c r="F2800" s="528">
        <v>18010</v>
      </c>
    </row>
    <row r="2801" spans="1:6">
      <c r="A2801" s="527" t="s">
        <v>5461</v>
      </c>
      <c r="B2801" s="528">
        <v>2011</v>
      </c>
      <c r="C2801" s="528">
        <v>1107</v>
      </c>
      <c r="D2801" s="528">
        <v>0</v>
      </c>
      <c r="E2801" s="528">
        <v>7622</v>
      </c>
      <c r="F2801" s="528">
        <v>3445</v>
      </c>
    </row>
    <row r="2802" spans="1:6">
      <c r="A2802" s="527" t="s">
        <v>5462</v>
      </c>
      <c r="B2802" s="528">
        <v>2011</v>
      </c>
      <c r="C2802" s="528">
        <v>0</v>
      </c>
      <c r="D2802" s="528">
        <v>3908</v>
      </c>
      <c r="E2802" s="528">
        <v>0</v>
      </c>
      <c r="F2802" s="528">
        <v>1624</v>
      </c>
    </row>
    <row r="2803" spans="1:6">
      <c r="A2803" s="527" t="s">
        <v>5463</v>
      </c>
      <c r="B2803" s="528">
        <v>2011</v>
      </c>
      <c r="C2803" s="528">
        <v>8971</v>
      </c>
      <c r="D2803" s="528">
        <v>6522</v>
      </c>
      <c r="E2803" s="528">
        <v>6070</v>
      </c>
      <c r="F2803" s="528">
        <v>14500</v>
      </c>
    </row>
    <row r="2804" spans="1:6">
      <c r="A2804" s="527" t="s">
        <v>5464</v>
      </c>
      <c r="B2804" s="528">
        <v>2011</v>
      </c>
      <c r="C2804" s="528">
        <v>77239</v>
      </c>
      <c r="D2804" s="528">
        <v>42211</v>
      </c>
      <c r="E2804" s="528">
        <v>468</v>
      </c>
      <c r="F2804" s="528">
        <v>14887</v>
      </c>
    </row>
    <row r="2805" spans="1:6">
      <c r="A2805" s="527" t="s">
        <v>5465</v>
      </c>
      <c r="B2805" s="528">
        <v>2011</v>
      </c>
      <c r="C2805" s="528">
        <v>76410</v>
      </c>
      <c r="D2805" s="528">
        <v>45846</v>
      </c>
      <c r="E2805" s="528">
        <v>45309</v>
      </c>
      <c r="F2805" s="528">
        <v>19648</v>
      </c>
    </row>
    <row r="2806" spans="1:6">
      <c r="A2806" s="527" t="s">
        <v>5466</v>
      </c>
      <c r="B2806" s="528">
        <v>2011</v>
      </c>
      <c r="C2806" s="528">
        <v>47432</v>
      </c>
      <c r="D2806" s="528">
        <v>28549</v>
      </c>
      <c r="E2806" s="528">
        <v>54717</v>
      </c>
      <c r="F2806" s="528">
        <v>20160</v>
      </c>
    </row>
    <row r="2807" spans="1:6">
      <c r="A2807" s="527" t="s">
        <v>5467</v>
      </c>
      <c r="B2807" s="528">
        <v>2011</v>
      </c>
      <c r="C2807" s="528">
        <v>16143</v>
      </c>
      <c r="D2807" s="528">
        <v>17632</v>
      </c>
      <c r="E2807" s="528">
        <v>1996</v>
      </c>
      <c r="F2807" s="528">
        <v>15489</v>
      </c>
    </row>
    <row r="2808" spans="1:6">
      <c r="A2808" s="527" t="s">
        <v>5468</v>
      </c>
      <c r="B2808" s="528">
        <v>2011</v>
      </c>
      <c r="C2808" s="528">
        <v>3884</v>
      </c>
      <c r="D2808" s="528">
        <v>8008</v>
      </c>
      <c r="E2808" s="528">
        <v>649</v>
      </c>
      <c r="F2808" s="528">
        <v>10622</v>
      </c>
    </row>
    <row r="2809" spans="1:6">
      <c r="A2809" s="527" t="s">
        <v>5469</v>
      </c>
      <c r="B2809" s="528">
        <v>2011</v>
      </c>
      <c r="C2809" s="528">
        <v>27501</v>
      </c>
      <c r="D2809" s="528">
        <v>20760</v>
      </c>
      <c r="E2809" s="528">
        <v>6466</v>
      </c>
      <c r="F2809" s="528">
        <v>19615</v>
      </c>
    </row>
    <row r="2810" spans="1:6">
      <c r="A2810" s="527" t="s">
        <v>5470</v>
      </c>
      <c r="B2810" s="528">
        <v>2011</v>
      </c>
      <c r="C2810" s="528">
        <v>549</v>
      </c>
      <c r="D2810" s="528">
        <v>0</v>
      </c>
      <c r="E2810" s="528">
        <v>1112</v>
      </c>
      <c r="F2810" s="528">
        <v>9400</v>
      </c>
    </row>
    <row r="2811" spans="1:6">
      <c r="A2811" s="527" t="s">
        <v>5471</v>
      </c>
      <c r="B2811" s="528">
        <v>2011</v>
      </c>
      <c r="C2811" s="528">
        <v>34497</v>
      </c>
      <c r="D2811" s="528">
        <v>19694</v>
      </c>
      <c r="E2811" s="528">
        <v>50702</v>
      </c>
      <c r="F2811" s="528">
        <v>17483</v>
      </c>
    </row>
    <row r="2812" spans="1:6">
      <c r="A2812" s="527" t="s">
        <v>5472</v>
      </c>
      <c r="B2812" s="528">
        <v>2011</v>
      </c>
      <c r="C2812" s="528">
        <v>239</v>
      </c>
      <c r="D2812" s="528">
        <v>0</v>
      </c>
      <c r="E2812" s="528">
        <v>75</v>
      </c>
      <c r="F2812" s="528">
        <v>0</v>
      </c>
    </row>
    <row r="2813" spans="1:6">
      <c r="A2813" s="527" t="s">
        <v>5473</v>
      </c>
      <c r="B2813" s="528">
        <v>2011</v>
      </c>
      <c r="C2813" s="528">
        <v>57500</v>
      </c>
      <c r="D2813" s="528">
        <v>33010</v>
      </c>
      <c r="E2813" s="528">
        <v>10443</v>
      </c>
      <c r="F2813" s="528">
        <v>19890</v>
      </c>
    </row>
    <row r="2814" spans="1:6">
      <c r="A2814" s="527" t="s">
        <v>5474</v>
      </c>
      <c r="B2814" s="528">
        <v>2011</v>
      </c>
      <c r="C2814" s="528">
        <v>4373</v>
      </c>
      <c r="D2814" s="528">
        <v>2619</v>
      </c>
      <c r="E2814" s="528">
        <v>31</v>
      </c>
      <c r="F2814" s="528">
        <v>12416</v>
      </c>
    </row>
    <row r="2815" spans="1:6">
      <c r="A2815" s="527" t="s">
        <v>5475</v>
      </c>
      <c r="B2815" s="528">
        <v>2011</v>
      </c>
      <c r="C2815" s="528">
        <v>579</v>
      </c>
      <c r="D2815" s="528">
        <v>3253</v>
      </c>
      <c r="E2815" s="528">
        <v>0</v>
      </c>
      <c r="F2815" s="528">
        <v>12899</v>
      </c>
    </row>
    <row r="2816" spans="1:6">
      <c r="A2816" s="527" t="s">
        <v>5476</v>
      </c>
      <c r="B2816" s="528">
        <v>2011</v>
      </c>
      <c r="C2816" s="528">
        <v>5238</v>
      </c>
      <c r="D2816" s="528">
        <v>2094</v>
      </c>
      <c r="E2816" s="528">
        <v>9676</v>
      </c>
      <c r="F2816" s="528">
        <v>16752</v>
      </c>
    </row>
    <row r="2817" spans="1:6">
      <c r="A2817" s="527" t="s">
        <v>5477</v>
      </c>
      <c r="B2817" s="528">
        <v>2011</v>
      </c>
      <c r="C2817" s="528">
        <v>26005</v>
      </c>
      <c r="D2817" s="528">
        <v>9223</v>
      </c>
      <c r="E2817" s="528">
        <v>8965</v>
      </c>
      <c r="F2817" s="528">
        <v>13670</v>
      </c>
    </row>
    <row r="2818" spans="1:6">
      <c r="A2818" s="527" t="s">
        <v>5478</v>
      </c>
      <c r="B2818" s="528">
        <v>2011</v>
      </c>
      <c r="C2818" s="528">
        <v>20164</v>
      </c>
      <c r="D2818" s="528">
        <v>12054</v>
      </c>
      <c r="E2818" s="528">
        <v>9772</v>
      </c>
      <c r="F2818" s="528">
        <v>20141</v>
      </c>
    </row>
    <row r="2819" spans="1:6">
      <c r="A2819" s="527" t="s">
        <v>5479</v>
      </c>
      <c r="B2819" s="528">
        <v>2011</v>
      </c>
      <c r="C2819" s="528">
        <v>1041</v>
      </c>
      <c r="D2819" s="528">
        <v>208</v>
      </c>
      <c r="E2819" s="528">
        <v>4413</v>
      </c>
      <c r="F2819" s="528">
        <v>13367</v>
      </c>
    </row>
    <row r="2820" spans="1:6">
      <c r="A2820" s="527" t="s">
        <v>5480</v>
      </c>
      <c r="B2820" s="528">
        <v>2011</v>
      </c>
      <c r="C2820" s="528">
        <v>6365</v>
      </c>
      <c r="D2820" s="528">
        <v>5584</v>
      </c>
      <c r="E2820" s="528">
        <v>5983</v>
      </c>
      <c r="F2820" s="528">
        <v>13890</v>
      </c>
    </row>
    <row r="2821" spans="1:6">
      <c r="A2821" s="527" t="s">
        <v>5481</v>
      </c>
      <c r="B2821" s="528">
        <v>2011</v>
      </c>
      <c r="C2821" s="528">
        <v>810</v>
      </c>
      <c r="D2821" s="528">
        <v>175</v>
      </c>
      <c r="E2821" s="528">
        <v>37305</v>
      </c>
      <c r="F2821" s="528">
        <v>3629</v>
      </c>
    </row>
    <row r="2822" spans="1:6">
      <c r="A2822" s="527" t="s">
        <v>5482</v>
      </c>
      <c r="B2822" s="528">
        <v>2011</v>
      </c>
      <c r="C2822" s="528">
        <v>1775</v>
      </c>
      <c r="D2822" s="528">
        <v>0</v>
      </c>
      <c r="E2822" s="528">
        <v>1334</v>
      </c>
      <c r="F2822" s="528">
        <v>10525</v>
      </c>
    </row>
    <row r="2823" spans="1:6">
      <c r="A2823" s="527" t="s">
        <v>5483</v>
      </c>
      <c r="B2823" s="528">
        <v>2011</v>
      </c>
      <c r="C2823" s="528">
        <v>14159</v>
      </c>
      <c r="D2823" s="528">
        <v>8201</v>
      </c>
      <c r="E2823" s="528">
        <v>32764</v>
      </c>
      <c r="F2823" s="528">
        <v>14143</v>
      </c>
    </row>
    <row r="2824" spans="1:6">
      <c r="A2824" s="527" t="s">
        <v>5484</v>
      </c>
      <c r="B2824" s="528">
        <v>2011</v>
      </c>
      <c r="C2824" s="528">
        <v>2321</v>
      </c>
      <c r="D2824" s="528">
        <v>12482</v>
      </c>
      <c r="E2824" s="528">
        <v>128</v>
      </c>
      <c r="F2824" s="528">
        <v>12812</v>
      </c>
    </row>
    <row r="2825" spans="1:6">
      <c r="A2825" s="527" t="s">
        <v>5485</v>
      </c>
      <c r="B2825" s="528">
        <v>2011</v>
      </c>
      <c r="C2825" s="528">
        <v>44049</v>
      </c>
      <c r="D2825" s="528">
        <v>30248</v>
      </c>
      <c r="E2825" s="528">
        <v>42925</v>
      </c>
      <c r="F2825" s="528">
        <v>19875</v>
      </c>
    </row>
    <row r="2826" spans="1:6">
      <c r="A2826" s="527" t="s">
        <v>5486</v>
      </c>
      <c r="B2826" s="528">
        <v>2011</v>
      </c>
      <c r="C2826" s="528">
        <v>61830</v>
      </c>
      <c r="D2826" s="528">
        <v>16079</v>
      </c>
      <c r="E2826" s="528">
        <v>33202</v>
      </c>
      <c r="F2826" s="528">
        <v>20375</v>
      </c>
    </row>
    <row r="2827" spans="1:6">
      <c r="A2827" s="527" t="s">
        <v>5487</v>
      </c>
      <c r="B2827" s="528">
        <v>2011</v>
      </c>
      <c r="C2827" s="528">
        <v>863</v>
      </c>
      <c r="D2827" s="528">
        <v>169</v>
      </c>
      <c r="E2827" s="528">
        <v>5196</v>
      </c>
      <c r="F2827" s="528">
        <v>3484</v>
      </c>
    </row>
    <row r="2828" spans="1:6">
      <c r="A2828" s="527" t="s">
        <v>5488</v>
      </c>
      <c r="B2828" s="528">
        <v>2011</v>
      </c>
      <c r="C2828" s="528">
        <v>10183</v>
      </c>
      <c r="D2828" s="528">
        <v>3903</v>
      </c>
      <c r="E2828" s="528">
        <v>13863</v>
      </c>
      <c r="F2828" s="528">
        <v>20698</v>
      </c>
    </row>
    <row r="2829" spans="1:6">
      <c r="A2829" s="527" t="s">
        <v>5489</v>
      </c>
      <c r="B2829" s="528">
        <v>2011</v>
      </c>
      <c r="C2829" s="528">
        <v>51074</v>
      </c>
      <c r="D2829" s="528">
        <v>33939</v>
      </c>
      <c r="E2829" s="528">
        <v>80646</v>
      </c>
      <c r="F2829" s="528">
        <v>20052</v>
      </c>
    </row>
    <row r="2830" spans="1:6">
      <c r="A2830" s="527" t="s">
        <v>5490</v>
      </c>
      <c r="B2830" s="528">
        <v>2011</v>
      </c>
      <c r="C2830" s="528">
        <v>15805</v>
      </c>
      <c r="D2830" s="528">
        <v>7560</v>
      </c>
      <c r="E2830" s="528">
        <v>17938</v>
      </c>
      <c r="F2830" s="528">
        <v>18535</v>
      </c>
    </row>
    <row r="2831" spans="1:6">
      <c r="A2831" s="527" t="s">
        <v>5491</v>
      </c>
      <c r="B2831" s="528">
        <v>2011</v>
      </c>
      <c r="C2831" s="528">
        <v>28339</v>
      </c>
      <c r="D2831" s="528">
        <v>22693</v>
      </c>
      <c r="E2831" s="528">
        <v>7242</v>
      </c>
      <c r="F2831" s="528">
        <v>20182</v>
      </c>
    </row>
    <row r="2832" spans="1:6">
      <c r="A2832" s="527" t="s">
        <v>5492</v>
      </c>
      <c r="B2832" s="528">
        <v>2011</v>
      </c>
      <c r="C2832" s="528">
        <v>1353</v>
      </c>
      <c r="D2832" s="528">
        <v>2060</v>
      </c>
      <c r="E2832" s="528">
        <v>1475</v>
      </c>
      <c r="F2832" s="528">
        <v>5820</v>
      </c>
    </row>
    <row r="2833" spans="1:6">
      <c r="A2833" s="527" t="s">
        <v>5493</v>
      </c>
      <c r="B2833" s="528">
        <v>2011</v>
      </c>
      <c r="C2833" s="528">
        <v>372</v>
      </c>
      <c r="D2833" s="528">
        <v>17</v>
      </c>
      <c r="E2833" s="528">
        <v>0</v>
      </c>
      <c r="F2833" s="528">
        <v>21454</v>
      </c>
    </row>
    <row r="2834" spans="1:6">
      <c r="A2834" s="527" t="s">
        <v>5494</v>
      </c>
      <c r="B2834" s="528">
        <v>2011</v>
      </c>
      <c r="C2834" s="528">
        <v>329</v>
      </c>
      <c r="D2834" s="528">
        <v>2061</v>
      </c>
      <c r="E2834" s="528">
        <v>2415</v>
      </c>
      <c r="F2834" s="528">
        <v>5942</v>
      </c>
    </row>
    <row r="2835" spans="1:6">
      <c r="A2835" s="527" t="s">
        <v>5495</v>
      </c>
      <c r="B2835" s="528">
        <v>2011</v>
      </c>
      <c r="C2835" s="528">
        <v>77</v>
      </c>
      <c r="D2835" s="528">
        <v>6271</v>
      </c>
      <c r="E2835" s="528">
        <v>142</v>
      </c>
      <c r="F2835" s="528">
        <v>6394</v>
      </c>
    </row>
    <row r="2836" spans="1:6">
      <c r="A2836" s="527" t="s">
        <v>5496</v>
      </c>
      <c r="B2836" s="528">
        <v>2011</v>
      </c>
      <c r="C2836" s="528">
        <v>2635</v>
      </c>
      <c r="D2836" s="528">
        <v>0</v>
      </c>
      <c r="E2836" s="528">
        <v>55976</v>
      </c>
      <c r="F2836" s="528">
        <v>3900</v>
      </c>
    </row>
    <row r="2837" spans="1:6">
      <c r="A2837" s="527" t="s">
        <v>5497</v>
      </c>
      <c r="B2837" s="528">
        <v>2011</v>
      </c>
      <c r="C2837" s="528">
        <v>0</v>
      </c>
      <c r="D2837" s="528">
        <v>692</v>
      </c>
      <c r="E2837" s="528">
        <v>0</v>
      </c>
      <c r="F2837" s="528">
        <v>1235</v>
      </c>
    </row>
    <row r="2838" spans="1:6">
      <c r="A2838" s="527" t="s">
        <v>5498</v>
      </c>
      <c r="B2838" s="528">
        <v>2011</v>
      </c>
      <c r="C2838" s="528">
        <v>0</v>
      </c>
      <c r="D2838" s="528">
        <v>1913</v>
      </c>
      <c r="E2838" s="528">
        <v>0</v>
      </c>
      <c r="F2838" s="528">
        <v>1564</v>
      </c>
    </row>
    <row r="2839" spans="1:6">
      <c r="A2839" s="527" t="s">
        <v>5499</v>
      </c>
      <c r="B2839" s="528">
        <v>2011</v>
      </c>
      <c r="C2839" s="528">
        <v>3132</v>
      </c>
      <c r="D2839" s="528">
        <v>0</v>
      </c>
      <c r="E2839" s="528">
        <v>0</v>
      </c>
      <c r="F2839" s="529"/>
    </row>
    <row r="2840" spans="1:6">
      <c r="A2840" s="527" t="s">
        <v>5500</v>
      </c>
      <c r="B2840" s="528">
        <v>2011</v>
      </c>
      <c r="C2840" s="528">
        <v>17777</v>
      </c>
      <c r="D2840" s="528">
        <v>21798</v>
      </c>
      <c r="E2840" s="528">
        <v>59474</v>
      </c>
      <c r="F2840" s="528">
        <v>10629</v>
      </c>
    </row>
    <row r="2841" spans="1:6">
      <c r="A2841" s="527" t="s">
        <v>5501</v>
      </c>
      <c r="B2841" s="528">
        <v>2011</v>
      </c>
      <c r="C2841" s="528">
        <v>3123</v>
      </c>
      <c r="D2841" s="528">
        <v>723</v>
      </c>
      <c r="E2841" s="528">
        <v>31342</v>
      </c>
      <c r="F2841" s="528">
        <v>11970</v>
      </c>
    </row>
    <row r="2842" spans="1:6">
      <c r="A2842" s="527" t="s">
        <v>5502</v>
      </c>
      <c r="B2842" s="528">
        <v>2011</v>
      </c>
      <c r="C2842" s="528">
        <v>40520</v>
      </c>
      <c r="D2842" s="528">
        <v>22484</v>
      </c>
      <c r="E2842" s="528">
        <v>70270</v>
      </c>
      <c r="F2842" s="528">
        <v>18960</v>
      </c>
    </row>
    <row r="2843" spans="1:6">
      <c r="A2843" s="527" t="s">
        <v>5503</v>
      </c>
      <c r="B2843" s="528">
        <v>2011</v>
      </c>
      <c r="C2843" s="528">
        <v>1420</v>
      </c>
      <c r="D2843" s="528">
        <v>579</v>
      </c>
      <c r="E2843" s="528">
        <v>31556</v>
      </c>
      <c r="F2843" s="528">
        <v>5435</v>
      </c>
    </row>
    <row r="2844" spans="1:6">
      <c r="A2844" s="527" t="s">
        <v>5504</v>
      </c>
      <c r="B2844" s="528">
        <v>2011</v>
      </c>
      <c r="C2844" s="528">
        <v>0</v>
      </c>
      <c r="D2844" s="528">
        <v>2282</v>
      </c>
      <c r="E2844" s="528">
        <v>0</v>
      </c>
      <c r="F2844" s="528">
        <v>9239</v>
      </c>
    </row>
    <row r="2845" spans="1:6">
      <c r="A2845" s="527" t="s">
        <v>5505</v>
      </c>
      <c r="B2845" s="528">
        <v>2011</v>
      </c>
      <c r="C2845" s="528">
        <v>56328</v>
      </c>
      <c r="D2845" s="528">
        <v>40278</v>
      </c>
      <c r="E2845" s="528">
        <v>18080</v>
      </c>
      <c r="F2845" s="528">
        <v>20517</v>
      </c>
    </row>
    <row r="2846" spans="1:6">
      <c r="A2846" s="527" t="s">
        <v>5506</v>
      </c>
      <c r="B2846" s="528">
        <v>2011</v>
      </c>
      <c r="C2846" s="528">
        <v>99687</v>
      </c>
      <c r="D2846" s="528">
        <v>130421</v>
      </c>
      <c r="E2846" s="528">
        <v>27314</v>
      </c>
      <c r="F2846" s="528">
        <v>16416</v>
      </c>
    </row>
    <row r="2847" spans="1:6">
      <c r="A2847" s="527" t="s">
        <v>5507</v>
      </c>
      <c r="B2847" s="528">
        <v>2011</v>
      </c>
      <c r="C2847" s="528">
        <v>8956</v>
      </c>
      <c r="D2847" s="528">
        <v>4950</v>
      </c>
      <c r="E2847" s="528">
        <v>5914</v>
      </c>
      <c r="F2847" s="528">
        <v>15432</v>
      </c>
    </row>
    <row r="2848" spans="1:6">
      <c r="A2848" s="527" t="s">
        <v>5508</v>
      </c>
      <c r="B2848" s="528">
        <v>2011</v>
      </c>
      <c r="C2848" s="528">
        <v>6228</v>
      </c>
      <c r="D2848" s="528">
        <v>8877</v>
      </c>
      <c r="E2848" s="528">
        <v>18397</v>
      </c>
      <c r="F2848" s="528">
        <v>9780</v>
      </c>
    </row>
    <row r="2849" spans="1:6">
      <c r="A2849" s="527" t="s">
        <v>5509</v>
      </c>
      <c r="B2849" s="528">
        <v>2011</v>
      </c>
      <c r="C2849" s="528">
        <v>13255</v>
      </c>
      <c r="D2849" s="528">
        <v>13416</v>
      </c>
      <c r="E2849" s="528">
        <v>1457</v>
      </c>
      <c r="F2849" s="528">
        <v>17395</v>
      </c>
    </row>
    <row r="2850" spans="1:6">
      <c r="A2850" s="527" t="s">
        <v>5510</v>
      </c>
      <c r="B2850" s="528">
        <v>2011</v>
      </c>
      <c r="C2850" s="528">
        <v>6277</v>
      </c>
      <c r="D2850" s="528">
        <v>3673</v>
      </c>
      <c r="E2850" s="528">
        <v>103</v>
      </c>
      <c r="F2850" s="528">
        <v>10750</v>
      </c>
    </row>
    <row r="2851" spans="1:6">
      <c r="A2851" s="527" t="s">
        <v>5511</v>
      </c>
      <c r="B2851" s="528">
        <v>2011</v>
      </c>
      <c r="C2851" s="528">
        <v>8934</v>
      </c>
      <c r="D2851" s="528">
        <v>26859</v>
      </c>
      <c r="E2851" s="528">
        <v>6983</v>
      </c>
      <c r="F2851" s="528">
        <v>16240</v>
      </c>
    </row>
    <row r="2852" spans="1:6">
      <c r="A2852" s="527" t="s">
        <v>5512</v>
      </c>
      <c r="B2852" s="528">
        <v>2011</v>
      </c>
      <c r="C2852" s="528">
        <v>2602</v>
      </c>
      <c r="D2852" s="528">
        <v>2787</v>
      </c>
      <c r="E2852" s="528">
        <v>19390</v>
      </c>
      <c r="F2852" s="528">
        <v>9314</v>
      </c>
    </row>
    <row r="2853" spans="1:6">
      <c r="A2853" s="527" t="s">
        <v>5513</v>
      </c>
      <c r="B2853" s="528">
        <v>2011</v>
      </c>
      <c r="C2853" s="528">
        <v>405</v>
      </c>
      <c r="D2853" s="528">
        <v>0</v>
      </c>
      <c r="E2853" s="528">
        <v>9648</v>
      </c>
      <c r="F2853" s="528">
        <v>5460</v>
      </c>
    </row>
    <row r="2854" spans="1:6">
      <c r="A2854" s="527" t="s">
        <v>5514</v>
      </c>
      <c r="B2854" s="528">
        <v>2011</v>
      </c>
      <c r="C2854" s="528">
        <v>40689</v>
      </c>
      <c r="D2854" s="528">
        <v>26490</v>
      </c>
      <c r="E2854" s="528">
        <v>77418</v>
      </c>
      <c r="F2854" s="528">
        <v>20030</v>
      </c>
    </row>
    <row r="2855" spans="1:6">
      <c r="A2855" s="527" t="s">
        <v>5515</v>
      </c>
      <c r="B2855" s="528">
        <v>2011</v>
      </c>
      <c r="C2855" s="528">
        <v>4224</v>
      </c>
      <c r="D2855" s="528">
        <v>6851</v>
      </c>
      <c r="E2855" s="528">
        <v>42178</v>
      </c>
      <c r="F2855" s="528">
        <v>12000</v>
      </c>
    </row>
    <row r="2856" spans="1:6">
      <c r="A2856" s="527" t="s">
        <v>5516</v>
      </c>
      <c r="B2856" s="528">
        <v>2011</v>
      </c>
      <c r="C2856" s="528">
        <v>2831</v>
      </c>
      <c r="D2856" s="528">
        <v>1559</v>
      </c>
      <c r="E2856" s="528">
        <v>10613</v>
      </c>
      <c r="F2856" s="528">
        <v>11475</v>
      </c>
    </row>
    <row r="2857" spans="1:6">
      <c r="A2857" s="527" t="s">
        <v>5517</v>
      </c>
      <c r="B2857" s="528">
        <v>2011</v>
      </c>
      <c r="C2857" s="528">
        <v>21190</v>
      </c>
      <c r="D2857" s="528">
        <v>45000</v>
      </c>
      <c r="E2857" s="528">
        <v>14376</v>
      </c>
      <c r="F2857" s="528">
        <v>20350</v>
      </c>
    </row>
    <row r="2858" spans="1:6">
      <c r="A2858" s="527" t="s">
        <v>5518</v>
      </c>
      <c r="B2858" s="528">
        <v>2011</v>
      </c>
      <c r="C2858" s="528">
        <v>3758</v>
      </c>
      <c r="D2858" s="528">
        <v>0</v>
      </c>
      <c r="E2858" s="528">
        <v>538</v>
      </c>
      <c r="F2858" s="528">
        <v>8570</v>
      </c>
    </row>
    <row r="2859" spans="1:6">
      <c r="A2859" s="527" t="s">
        <v>5519</v>
      </c>
      <c r="B2859" s="528">
        <v>2011</v>
      </c>
      <c r="C2859" s="528">
        <v>14340</v>
      </c>
      <c r="D2859" s="528">
        <v>1927</v>
      </c>
      <c r="E2859" s="528">
        <v>7047</v>
      </c>
      <c r="F2859" s="528">
        <v>20280</v>
      </c>
    </row>
    <row r="2860" spans="1:6">
      <c r="A2860" s="527" t="s">
        <v>5520</v>
      </c>
      <c r="B2860" s="528">
        <v>2011</v>
      </c>
      <c r="C2860" s="528">
        <v>378</v>
      </c>
      <c r="D2860" s="528">
        <v>0</v>
      </c>
      <c r="E2860" s="528">
        <v>13</v>
      </c>
      <c r="F2860" s="528">
        <v>11700</v>
      </c>
    </row>
    <row r="2861" spans="1:6">
      <c r="A2861" s="527" t="s">
        <v>5521</v>
      </c>
      <c r="B2861" s="528">
        <v>2011</v>
      </c>
      <c r="C2861" s="528">
        <v>4156</v>
      </c>
      <c r="D2861" s="528">
        <v>2635</v>
      </c>
      <c r="E2861" s="528">
        <v>147199</v>
      </c>
      <c r="F2861" s="528">
        <v>9506</v>
      </c>
    </row>
    <row r="2862" spans="1:6">
      <c r="A2862" s="527" t="s">
        <v>5522</v>
      </c>
      <c r="B2862" s="528">
        <v>2011</v>
      </c>
      <c r="C2862" s="528">
        <v>1333</v>
      </c>
      <c r="D2862" s="528">
        <v>6083</v>
      </c>
      <c r="E2862" s="528">
        <v>42028</v>
      </c>
      <c r="F2862" s="528">
        <v>7882</v>
      </c>
    </row>
    <row r="2863" spans="1:6">
      <c r="A2863" s="527" t="s">
        <v>5523</v>
      </c>
      <c r="B2863" s="528">
        <v>2011</v>
      </c>
      <c r="C2863" s="528">
        <v>10013</v>
      </c>
      <c r="D2863" s="528">
        <v>1260</v>
      </c>
      <c r="E2863" s="528">
        <v>909</v>
      </c>
      <c r="F2863" s="528">
        <v>20109</v>
      </c>
    </row>
    <row r="2864" spans="1:6">
      <c r="A2864" s="527" t="s">
        <v>5524</v>
      </c>
      <c r="B2864" s="528">
        <v>2011</v>
      </c>
      <c r="C2864" s="528">
        <v>3094</v>
      </c>
      <c r="D2864" s="528">
        <v>76755</v>
      </c>
      <c r="E2864" s="528">
        <v>47749</v>
      </c>
      <c r="F2864" s="528">
        <v>10370</v>
      </c>
    </row>
    <row r="2865" spans="1:6">
      <c r="A2865" s="527" t="s">
        <v>5525</v>
      </c>
      <c r="B2865" s="528">
        <v>2011</v>
      </c>
      <c r="C2865" s="528">
        <v>143</v>
      </c>
      <c r="D2865" s="528">
        <v>1743</v>
      </c>
      <c r="E2865" s="528">
        <v>386</v>
      </c>
      <c r="F2865" s="528">
        <v>6212</v>
      </c>
    </row>
    <row r="2866" spans="1:6">
      <c r="A2866" s="527" t="s">
        <v>5526</v>
      </c>
      <c r="B2866" s="528">
        <v>2011</v>
      </c>
      <c r="C2866" s="528">
        <v>347</v>
      </c>
      <c r="D2866" s="528">
        <v>0</v>
      </c>
      <c r="E2866" s="528">
        <v>786</v>
      </c>
      <c r="F2866" s="528">
        <v>6140</v>
      </c>
    </row>
    <row r="2867" spans="1:6">
      <c r="A2867" s="527" t="s">
        <v>5527</v>
      </c>
      <c r="B2867" s="528">
        <v>2011</v>
      </c>
      <c r="C2867" s="528">
        <v>64869</v>
      </c>
      <c r="D2867" s="528">
        <v>74641</v>
      </c>
      <c r="E2867" s="528">
        <v>18072</v>
      </c>
      <c r="F2867" s="528">
        <v>20395</v>
      </c>
    </row>
    <row r="2868" spans="1:6">
      <c r="A2868" s="527" t="s">
        <v>5528</v>
      </c>
      <c r="B2868" s="528">
        <v>2011</v>
      </c>
      <c r="C2868" s="528">
        <v>5254</v>
      </c>
      <c r="D2868" s="528">
        <v>7735</v>
      </c>
      <c r="E2868" s="528">
        <v>226</v>
      </c>
      <c r="F2868" s="528">
        <v>8100</v>
      </c>
    </row>
    <row r="2869" spans="1:6">
      <c r="A2869" s="527" t="s">
        <v>5529</v>
      </c>
      <c r="B2869" s="528">
        <v>2011</v>
      </c>
      <c r="C2869" s="528">
        <v>97830</v>
      </c>
      <c r="D2869" s="528">
        <v>97012</v>
      </c>
      <c r="E2869" s="528">
        <v>19060</v>
      </c>
      <c r="F2869" s="528">
        <v>21709</v>
      </c>
    </row>
    <row r="2870" spans="1:6">
      <c r="A2870" s="527" t="s">
        <v>5530</v>
      </c>
      <c r="B2870" s="528">
        <v>2011</v>
      </c>
      <c r="C2870" s="528">
        <v>23243</v>
      </c>
      <c r="D2870" s="528">
        <v>22537</v>
      </c>
      <c r="E2870" s="528">
        <v>14231</v>
      </c>
      <c r="F2870" s="528">
        <v>15855</v>
      </c>
    </row>
    <row r="2871" spans="1:6">
      <c r="A2871" s="527" t="s">
        <v>5531</v>
      </c>
      <c r="B2871" s="528">
        <v>2011</v>
      </c>
      <c r="C2871" s="528">
        <v>12958</v>
      </c>
      <c r="D2871" s="528">
        <v>13916</v>
      </c>
      <c r="E2871" s="528">
        <v>2981</v>
      </c>
      <c r="F2871" s="528">
        <v>12250</v>
      </c>
    </row>
    <row r="2872" spans="1:6">
      <c r="A2872" s="527" t="s">
        <v>5532</v>
      </c>
      <c r="B2872" s="528">
        <v>2011</v>
      </c>
      <c r="C2872" s="528">
        <v>37</v>
      </c>
      <c r="D2872" s="528">
        <v>503</v>
      </c>
      <c r="E2872" s="528">
        <v>495</v>
      </c>
      <c r="F2872" s="528">
        <v>16781</v>
      </c>
    </row>
    <row r="2873" spans="1:6">
      <c r="A2873" s="527" t="s">
        <v>5533</v>
      </c>
      <c r="B2873" s="528">
        <v>2011</v>
      </c>
      <c r="C2873" s="528">
        <v>37</v>
      </c>
      <c r="D2873" s="528">
        <v>0</v>
      </c>
      <c r="E2873" s="528">
        <v>300</v>
      </c>
      <c r="F2873" s="528">
        <v>8300</v>
      </c>
    </row>
    <row r="2874" spans="1:6">
      <c r="A2874" s="527" t="s">
        <v>5534</v>
      </c>
      <c r="B2874" s="528">
        <v>2011</v>
      </c>
      <c r="C2874" s="528">
        <v>648</v>
      </c>
      <c r="D2874" s="528">
        <v>0</v>
      </c>
      <c r="E2874" s="528">
        <v>1810</v>
      </c>
      <c r="F2874" s="528">
        <v>8300</v>
      </c>
    </row>
    <row r="2875" spans="1:6">
      <c r="A2875" s="527" t="s">
        <v>5535</v>
      </c>
      <c r="B2875" s="528">
        <v>2011</v>
      </c>
      <c r="C2875" s="528">
        <v>52839</v>
      </c>
      <c r="D2875" s="528">
        <v>60922</v>
      </c>
      <c r="E2875" s="528">
        <v>37311</v>
      </c>
      <c r="F2875" s="528">
        <v>20400</v>
      </c>
    </row>
    <row r="2876" spans="1:6">
      <c r="A2876" s="527" t="s">
        <v>5536</v>
      </c>
      <c r="B2876" s="528">
        <v>2011</v>
      </c>
      <c r="C2876" s="528">
        <v>1399</v>
      </c>
      <c r="D2876" s="528">
        <v>302</v>
      </c>
      <c r="E2876" s="528">
        <v>3622</v>
      </c>
      <c r="F2876" s="528">
        <v>7195</v>
      </c>
    </row>
    <row r="2877" spans="1:6">
      <c r="A2877" s="527" t="s">
        <v>5537</v>
      </c>
      <c r="B2877" s="528">
        <v>2011</v>
      </c>
      <c r="C2877" s="528">
        <v>20992</v>
      </c>
      <c r="D2877" s="528">
        <v>13981</v>
      </c>
      <c r="E2877" s="528">
        <v>508</v>
      </c>
      <c r="F2877" s="528">
        <v>12111</v>
      </c>
    </row>
    <row r="2878" spans="1:6">
      <c r="A2878" s="527" t="s">
        <v>5538</v>
      </c>
      <c r="B2878" s="528">
        <v>2011</v>
      </c>
      <c r="C2878" s="528">
        <v>14415</v>
      </c>
      <c r="D2878" s="528">
        <v>16128</v>
      </c>
      <c r="E2878" s="528">
        <v>553</v>
      </c>
      <c r="F2878" s="528">
        <v>14330</v>
      </c>
    </row>
    <row r="2879" spans="1:6">
      <c r="A2879" s="527" t="s">
        <v>5539</v>
      </c>
      <c r="B2879" s="528">
        <v>2011</v>
      </c>
      <c r="C2879" s="528">
        <v>0</v>
      </c>
      <c r="D2879" s="528">
        <v>349</v>
      </c>
      <c r="E2879" s="528">
        <v>0</v>
      </c>
      <c r="F2879" s="528">
        <v>1648</v>
      </c>
    </row>
    <row r="2880" spans="1:6">
      <c r="A2880" s="527" t="s">
        <v>5540</v>
      </c>
      <c r="B2880" s="528">
        <v>2011</v>
      </c>
      <c r="C2880" s="528">
        <v>987</v>
      </c>
      <c r="D2880" s="528">
        <v>3513</v>
      </c>
      <c r="E2880" s="528">
        <v>1776</v>
      </c>
      <c r="F2880" s="528">
        <v>7292</v>
      </c>
    </row>
    <row r="2881" spans="1:6">
      <c r="A2881" s="527" t="s">
        <v>5541</v>
      </c>
      <c r="B2881" s="528">
        <v>2011</v>
      </c>
      <c r="C2881" s="528">
        <v>404</v>
      </c>
      <c r="D2881" s="528">
        <v>0</v>
      </c>
      <c r="E2881" s="528">
        <v>22373</v>
      </c>
      <c r="F2881" s="528">
        <v>5450</v>
      </c>
    </row>
    <row r="2882" spans="1:6">
      <c r="A2882" s="527" t="s">
        <v>5542</v>
      </c>
      <c r="B2882" s="528">
        <v>2011</v>
      </c>
      <c r="C2882" s="528">
        <v>36568</v>
      </c>
      <c r="D2882" s="528">
        <v>87246</v>
      </c>
      <c r="E2882" s="528">
        <v>17349</v>
      </c>
      <c r="F2882" s="528">
        <v>21555</v>
      </c>
    </row>
    <row r="2883" spans="1:6">
      <c r="A2883" s="527" t="s">
        <v>5543</v>
      </c>
      <c r="B2883" s="528">
        <v>2011</v>
      </c>
      <c r="C2883" s="528">
        <v>92821</v>
      </c>
      <c r="D2883" s="528">
        <v>52420</v>
      </c>
      <c r="E2883" s="528">
        <v>9638</v>
      </c>
      <c r="F2883" s="528">
        <v>19470</v>
      </c>
    </row>
    <row r="2884" spans="1:6">
      <c r="A2884" s="527" t="s">
        <v>5544</v>
      </c>
      <c r="B2884" s="528">
        <v>2011</v>
      </c>
      <c r="C2884" s="528">
        <v>4304</v>
      </c>
      <c r="D2884" s="528">
        <v>4451</v>
      </c>
      <c r="E2884" s="528">
        <v>8866</v>
      </c>
      <c r="F2884" s="528">
        <v>13924</v>
      </c>
    </row>
    <row r="2885" spans="1:6">
      <c r="A2885" s="527" t="s">
        <v>5545</v>
      </c>
      <c r="B2885" s="528">
        <v>2011</v>
      </c>
      <c r="C2885" s="528">
        <v>39131</v>
      </c>
      <c r="D2885" s="528">
        <v>39170</v>
      </c>
      <c r="E2885" s="528">
        <v>43491</v>
      </c>
      <c r="F2885" s="528">
        <v>20150</v>
      </c>
    </row>
    <row r="2886" spans="1:6">
      <c r="A2886" s="527" t="s">
        <v>5546</v>
      </c>
      <c r="B2886" s="528">
        <v>2011</v>
      </c>
      <c r="C2886" s="528">
        <v>1090</v>
      </c>
      <c r="D2886" s="528">
        <v>1401</v>
      </c>
      <c r="E2886" s="528">
        <v>36093</v>
      </c>
      <c r="F2886" s="528">
        <v>11427</v>
      </c>
    </row>
    <row r="2887" spans="1:6">
      <c r="A2887" s="527" t="s">
        <v>5547</v>
      </c>
      <c r="B2887" s="528">
        <v>2011</v>
      </c>
      <c r="C2887" s="528">
        <v>977</v>
      </c>
      <c r="D2887" s="528">
        <v>75</v>
      </c>
      <c r="E2887" s="528">
        <v>1967</v>
      </c>
      <c r="F2887" s="528">
        <v>3245</v>
      </c>
    </row>
    <row r="2888" spans="1:6">
      <c r="A2888" s="527" t="s">
        <v>5548</v>
      </c>
      <c r="B2888" s="528">
        <v>2011</v>
      </c>
      <c r="C2888" s="528">
        <v>2497</v>
      </c>
      <c r="D2888" s="528">
        <v>1445</v>
      </c>
      <c r="E2888" s="528">
        <v>13170</v>
      </c>
      <c r="F2888" s="528">
        <v>5670</v>
      </c>
    </row>
    <row r="2889" spans="1:6">
      <c r="A2889" s="527" t="s">
        <v>5549</v>
      </c>
      <c r="B2889" s="528">
        <v>2011</v>
      </c>
      <c r="C2889" s="528">
        <v>4523</v>
      </c>
      <c r="D2889" s="528">
        <v>14043</v>
      </c>
      <c r="E2889" s="528">
        <v>32592</v>
      </c>
      <c r="F2889" s="528">
        <v>14740</v>
      </c>
    </row>
    <row r="2890" spans="1:6">
      <c r="A2890" s="527" t="s">
        <v>5550</v>
      </c>
      <c r="B2890" s="528">
        <v>2011</v>
      </c>
      <c r="C2890" s="528">
        <v>1913</v>
      </c>
      <c r="D2890" s="528">
        <v>351</v>
      </c>
      <c r="E2890" s="528">
        <v>9867</v>
      </c>
      <c r="F2890" s="528">
        <v>5704</v>
      </c>
    </row>
    <row r="2891" spans="1:6">
      <c r="A2891" s="527" t="s">
        <v>5551</v>
      </c>
      <c r="B2891" s="528">
        <v>2011</v>
      </c>
      <c r="C2891" s="528">
        <v>4728</v>
      </c>
      <c r="D2891" s="528">
        <v>0</v>
      </c>
      <c r="E2891" s="528">
        <v>96366</v>
      </c>
      <c r="F2891" s="528">
        <v>4180</v>
      </c>
    </row>
    <row r="2892" spans="1:6">
      <c r="A2892" s="527" t="s">
        <v>5552</v>
      </c>
      <c r="B2892" s="528">
        <v>2011</v>
      </c>
      <c r="C2892" s="528">
        <v>54401</v>
      </c>
      <c r="D2892" s="528">
        <v>19453</v>
      </c>
      <c r="E2892" s="528">
        <v>58409</v>
      </c>
      <c r="F2892" s="528">
        <v>18512</v>
      </c>
    </row>
    <row r="2893" spans="1:6">
      <c r="A2893" s="527" t="s">
        <v>5553</v>
      </c>
      <c r="B2893" s="528">
        <v>2011</v>
      </c>
      <c r="C2893" s="528">
        <v>3410</v>
      </c>
      <c r="D2893" s="528">
        <v>1820</v>
      </c>
      <c r="E2893" s="528">
        <v>17241</v>
      </c>
      <c r="F2893" s="528">
        <v>13575</v>
      </c>
    </row>
    <row r="2894" spans="1:6">
      <c r="A2894" s="527" t="s">
        <v>5554</v>
      </c>
      <c r="B2894" s="528">
        <v>2011</v>
      </c>
      <c r="C2894" s="528">
        <v>1440</v>
      </c>
      <c r="D2894" s="528">
        <v>2170</v>
      </c>
      <c r="E2894" s="528">
        <v>3210</v>
      </c>
      <c r="F2894" s="528">
        <v>15575</v>
      </c>
    </row>
    <row r="2895" spans="1:6">
      <c r="A2895" s="527" t="s">
        <v>5555</v>
      </c>
      <c r="B2895" s="528">
        <v>2011</v>
      </c>
      <c r="C2895" s="528">
        <v>3166</v>
      </c>
      <c r="D2895" s="528">
        <v>2430</v>
      </c>
      <c r="E2895" s="528">
        <v>30214</v>
      </c>
      <c r="F2895" s="528">
        <v>9780</v>
      </c>
    </row>
    <row r="2896" spans="1:6">
      <c r="A2896" s="527" t="s">
        <v>5556</v>
      </c>
      <c r="B2896" s="528">
        <v>2011</v>
      </c>
      <c r="C2896" s="528">
        <v>1516</v>
      </c>
      <c r="D2896" s="528">
        <v>246</v>
      </c>
      <c r="E2896" s="528">
        <v>29181</v>
      </c>
      <c r="F2896" s="528">
        <v>5080</v>
      </c>
    </row>
    <row r="2897" spans="1:6">
      <c r="A2897" s="527" t="s">
        <v>5557</v>
      </c>
      <c r="B2897" s="528">
        <v>2011</v>
      </c>
      <c r="C2897" s="528">
        <v>479</v>
      </c>
      <c r="D2897" s="528">
        <v>0</v>
      </c>
      <c r="E2897" s="528">
        <v>8678</v>
      </c>
      <c r="F2897" s="528">
        <v>7925</v>
      </c>
    </row>
    <row r="2898" spans="1:6">
      <c r="A2898" s="527" t="s">
        <v>5558</v>
      </c>
      <c r="B2898" s="528">
        <v>2011</v>
      </c>
      <c r="C2898" s="528">
        <v>116925</v>
      </c>
      <c r="D2898" s="528">
        <v>48160</v>
      </c>
      <c r="E2898" s="528">
        <v>0</v>
      </c>
      <c r="F2898" s="528">
        <v>9754</v>
      </c>
    </row>
    <row r="2899" spans="1:6">
      <c r="A2899" s="527" t="s">
        <v>5559</v>
      </c>
      <c r="B2899" s="528">
        <v>2011</v>
      </c>
      <c r="C2899" s="528">
        <v>323</v>
      </c>
      <c r="D2899" s="528">
        <v>6369</v>
      </c>
      <c r="E2899" s="528">
        <v>95</v>
      </c>
      <c r="F2899" s="528">
        <v>13040</v>
      </c>
    </row>
    <row r="2900" spans="1:6">
      <c r="A2900" s="527" t="s">
        <v>5560</v>
      </c>
      <c r="B2900" s="528">
        <v>2011</v>
      </c>
      <c r="C2900" s="528">
        <v>78048</v>
      </c>
      <c r="D2900" s="528">
        <v>13812</v>
      </c>
      <c r="E2900" s="528">
        <v>52717</v>
      </c>
      <c r="F2900" s="528">
        <v>19825</v>
      </c>
    </row>
    <row r="2901" spans="1:6">
      <c r="A2901" s="527" t="s">
        <v>5561</v>
      </c>
      <c r="B2901" s="528">
        <v>2011</v>
      </c>
      <c r="C2901" s="528">
        <v>1130</v>
      </c>
      <c r="D2901" s="528">
        <v>283</v>
      </c>
      <c r="E2901" s="528">
        <v>2330</v>
      </c>
      <c r="F2901" s="528">
        <v>12852</v>
      </c>
    </row>
    <row r="2902" spans="1:6">
      <c r="A2902" s="527" t="s">
        <v>5562</v>
      </c>
      <c r="B2902" s="528">
        <v>2011</v>
      </c>
      <c r="C2902" s="528">
        <v>37593</v>
      </c>
      <c r="D2902" s="528">
        <v>50184</v>
      </c>
      <c r="E2902" s="528">
        <v>12685</v>
      </c>
      <c r="F2902" s="528">
        <v>20300</v>
      </c>
    </row>
    <row r="2903" spans="1:6">
      <c r="A2903" s="527" t="s">
        <v>5563</v>
      </c>
      <c r="B2903" s="528">
        <v>2011</v>
      </c>
      <c r="C2903" s="528">
        <v>78738</v>
      </c>
      <c r="D2903" s="528">
        <v>40964</v>
      </c>
      <c r="E2903" s="528">
        <v>1527</v>
      </c>
      <c r="F2903" s="528">
        <v>14400</v>
      </c>
    </row>
    <row r="2904" spans="1:6">
      <c r="A2904" s="527" t="s">
        <v>5564</v>
      </c>
      <c r="B2904" s="528">
        <v>2011</v>
      </c>
      <c r="C2904" s="528">
        <v>1626</v>
      </c>
      <c r="D2904" s="528">
        <v>2052</v>
      </c>
      <c r="E2904" s="528">
        <v>3481</v>
      </c>
      <c r="F2904" s="528">
        <v>13750</v>
      </c>
    </row>
    <row r="2905" spans="1:6">
      <c r="A2905" s="527" t="s">
        <v>5565</v>
      </c>
      <c r="B2905" s="528">
        <v>2011</v>
      </c>
      <c r="C2905" s="528">
        <v>1923</v>
      </c>
      <c r="D2905" s="528">
        <v>0</v>
      </c>
      <c r="E2905" s="528">
        <v>23375</v>
      </c>
      <c r="F2905" s="528">
        <v>4645</v>
      </c>
    </row>
    <row r="2906" spans="1:6">
      <c r="A2906" s="527" t="s">
        <v>5566</v>
      </c>
      <c r="B2906" s="528">
        <v>2011</v>
      </c>
      <c r="C2906" s="528">
        <v>2000</v>
      </c>
      <c r="D2906" s="528">
        <v>0</v>
      </c>
      <c r="E2906" s="528">
        <v>7328</v>
      </c>
      <c r="F2906" s="528">
        <v>12934</v>
      </c>
    </row>
    <row r="2907" spans="1:6">
      <c r="A2907" s="527" t="s">
        <v>5567</v>
      </c>
      <c r="B2907" s="528">
        <v>2011</v>
      </c>
      <c r="C2907" s="528">
        <v>73954</v>
      </c>
      <c r="D2907" s="528">
        <v>70394</v>
      </c>
      <c r="E2907" s="528">
        <v>26639</v>
      </c>
      <c r="F2907" s="528">
        <v>20175</v>
      </c>
    </row>
    <row r="2908" spans="1:6">
      <c r="A2908" s="527" t="s">
        <v>5568</v>
      </c>
      <c r="B2908" s="528">
        <v>2011</v>
      </c>
      <c r="C2908" s="528">
        <v>1141</v>
      </c>
      <c r="D2908" s="528">
        <v>0</v>
      </c>
      <c r="E2908" s="528">
        <v>22674</v>
      </c>
      <c r="F2908" s="528">
        <v>4490</v>
      </c>
    </row>
    <row r="2909" spans="1:6">
      <c r="A2909" s="527" t="s">
        <v>5569</v>
      </c>
      <c r="B2909" s="528">
        <v>2011</v>
      </c>
      <c r="C2909" s="528">
        <v>45226</v>
      </c>
      <c r="D2909" s="528">
        <v>34049</v>
      </c>
      <c r="E2909" s="528">
        <v>5478</v>
      </c>
      <c r="F2909" s="528">
        <v>15310</v>
      </c>
    </row>
    <row r="2910" spans="1:6">
      <c r="A2910" s="527" t="s">
        <v>5570</v>
      </c>
      <c r="B2910" s="528">
        <v>2011</v>
      </c>
      <c r="C2910" s="528">
        <v>30673</v>
      </c>
      <c r="D2910" s="528">
        <v>3650</v>
      </c>
      <c r="E2910" s="528">
        <v>8890</v>
      </c>
      <c r="F2910" s="528">
        <v>13948</v>
      </c>
    </row>
    <row r="2911" spans="1:6">
      <c r="A2911" s="527" t="s">
        <v>5571</v>
      </c>
      <c r="B2911" s="528">
        <v>2011</v>
      </c>
      <c r="C2911" s="528">
        <v>29624</v>
      </c>
      <c r="D2911" s="528">
        <v>7570</v>
      </c>
      <c r="E2911" s="528">
        <v>148819</v>
      </c>
      <c r="F2911" s="528">
        <v>14715</v>
      </c>
    </row>
    <row r="2912" spans="1:6">
      <c r="A2912" s="527" t="s">
        <v>5572</v>
      </c>
      <c r="B2912" s="528">
        <v>2011</v>
      </c>
      <c r="C2912" s="528">
        <v>8539</v>
      </c>
      <c r="D2912" s="528">
        <v>26264</v>
      </c>
      <c r="E2912" s="528">
        <v>59872</v>
      </c>
      <c r="F2912" s="528">
        <v>13185</v>
      </c>
    </row>
    <row r="2913" spans="1:6">
      <c r="A2913" s="527" t="s">
        <v>5573</v>
      </c>
      <c r="B2913" s="528">
        <v>2011</v>
      </c>
      <c r="C2913" s="528">
        <v>65961</v>
      </c>
      <c r="D2913" s="528">
        <v>71519</v>
      </c>
      <c r="E2913" s="528">
        <v>58870</v>
      </c>
      <c r="F2913" s="528">
        <v>20481</v>
      </c>
    </row>
    <row r="2914" spans="1:6">
      <c r="A2914" s="527" t="s">
        <v>5574</v>
      </c>
      <c r="B2914" s="528">
        <v>2011</v>
      </c>
      <c r="C2914" s="528">
        <v>2765</v>
      </c>
      <c r="D2914" s="528">
        <v>10238</v>
      </c>
      <c r="E2914" s="528">
        <v>3469</v>
      </c>
      <c r="F2914" s="528">
        <v>9839</v>
      </c>
    </row>
    <row r="2915" spans="1:6">
      <c r="A2915" s="527" t="s">
        <v>5575</v>
      </c>
      <c r="B2915" s="528">
        <v>2011</v>
      </c>
      <c r="C2915" s="528">
        <v>4166</v>
      </c>
      <c r="D2915" s="528">
        <v>2739</v>
      </c>
      <c r="E2915" s="528">
        <v>142023</v>
      </c>
      <c r="F2915" s="528">
        <v>9513</v>
      </c>
    </row>
    <row r="2916" spans="1:6">
      <c r="A2916" s="527" t="s">
        <v>5576</v>
      </c>
      <c r="B2916" s="528">
        <v>2011</v>
      </c>
      <c r="C2916" s="528">
        <v>2089</v>
      </c>
      <c r="D2916" s="528">
        <v>2091</v>
      </c>
      <c r="E2916" s="528">
        <v>1442</v>
      </c>
      <c r="F2916" s="528">
        <v>10962</v>
      </c>
    </row>
    <row r="2917" spans="1:6">
      <c r="A2917" s="527" t="s">
        <v>5577</v>
      </c>
      <c r="B2917" s="528">
        <v>2011</v>
      </c>
      <c r="C2917" s="528">
        <v>41373</v>
      </c>
      <c r="D2917" s="528">
        <v>31500</v>
      </c>
      <c r="E2917" s="528">
        <v>63189</v>
      </c>
      <c r="F2917" s="528">
        <v>21235</v>
      </c>
    </row>
    <row r="2918" spans="1:6">
      <c r="A2918" s="527" t="s">
        <v>5578</v>
      </c>
      <c r="B2918" s="528">
        <v>2011</v>
      </c>
      <c r="C2918" s="528">
        <v>47519</v>
      </c>
      <c r="D2918" s="528">
        <v>31921</v>
      </c>
      <c r="E2918" s="528">
        <v>66216</v>
      </c>
      <c r="F2918" s="528">
        <v>20123</v>
      </c>
    </row>
    <row r="2919" spans="1:6">
      <c r="A2919" s="527" t="s">
        <v>5579</v>
      </c>
      <c r="B2919" s="528">
        <v>2011</v>
      </c>
      <c r="C2919" s="528">
        <v>40803</v>
      </c>
      <c r="D2919" s="528">
        <v>51744</v>
      </c>
      <c r="E2919" s="528">
        <v>25260</v>
      </c>
      <c r="F2919" s="528">
        <v>20970</v>
      </c>
    </row>
    <row r="2920" spans="1:6">
      <c r="A2920" s="527" t="s">
        <v>5580</v>
      </c>
      <c r="B2920" s="528">
        <v>2011</v>
      </c>
      <c r="C2920" s="528">
        <v>833</v>
      </c>
      <c r="D2920" s="528">
        <v>821</v>
      </c>
      <c r="E2920" s="528">
        <v>1553</v>
      </c>
      <c r="F2920" s="528">
        <v>12353</v>
      </c>
    </row>
    <row r="2921" spans="1:6">
      <c r="A2921" s="527" t="s">
        <v>5581</v>
      </c>
      <c r="B2921" s="528">
        <v>2011</v>
      </c>
      <c r="C2921" s="528">
        <v>7224</v>
      </c>
      <c r="D2921" s="528">
        <v>4529</v>
      </c>
      <c r="E2921" s="528">
        <v>11170</v>
      </c>
      <c r="F2921" s="528">
        <v>14000</v>
      </c>
    </row>
    <row r="2922" spans="1:6">
      <c r="A2922" s="527" t="s">
        <v>5582</v>
      </c>
      <c r="B2922" s="528">
        <v>2011</v>
      </c>
      <c r="C2922" s="528">
        <v>2627</v>
      </c>
      <c r="D2922" s="528">
        <v>1337</v>
      </c>
      <c r="E2922" s="528">
        <v>839</v>
      </c>
      <c r="F2922" s="528">
        <v>11270</v>
      </c>
    </row>
    <row r="2923" spans="1:6">
      <c r="A2923" s="527" t="s">
        <v>5583</v>
      </c>
      <c r="B2923" s="528">
        <v>2011</v>
      </c>
      <c r="C2923" s="528">
        <v>10750</v>
      </c>
      <c r="D2923" s="528">
        <v>5786</v>
      </c>
      <c r="E2923" s="528">
        <v>171409</v>
      </c>
      <c r="F2923" s="528">
        <v>9622</v>
      </c>
    </row>
    <row r="2924" spans="1:6">
      <c r="A2924" s="527" t="s">
        <v>5584</v>
      </c>
      <c r="B2924" s="528">
        <v>2011</v>
      </c>
      <c r="C2924" s="528">
        <v>3174</v>
      </c>
      <c r="D2924" s="528">
        <v>1684</v>
      </c>
      <c r="E2924" s="528">
        <v>4255</v>
      </c>
      <c r="F2924" s="528">
        <v>14462</v>
      </c>
    </row>
    <row r="2925" spans="1:6">
      <c r="A2925" s="527" t="s">
        <v>5585</v>
      </c>
      <c r="B2925" s="528">
        <v>2011</v>
      </c>
      <c r="C2925" s="528">
        <v>832</v>
      </c>
      <c r="D2925" s="528">
        <v>3715</v>
      </c>
      <c r="E2925" s="528">
        <v>12210</v>
      </c>
      <c r="F2925" s="528">
        <v>6371</v>
      </c>
    </row>
    <row r="2926" spans="1:6">
      <c r="A2926" s="527" t="s">
        <v>5586</v>
      </c>
      <c r="B2926" s="528">
        <v>2011</v>
      </c>
      <c r="C2926" s="528">
        <v>7650</v>
      </c>
      <c r="D2926" s="528">
        <v>9591</v>
      </c>
      <c r="E2926" s="528">
        <v>185030</v>
      </c>
      <c r="F2926" s="528">
        <v>12135</v>
      </c>
    </row>
    <row r="2927" spans="1:6">
      <c r="A2927" s="527" t="s">
        <v>5587</v>
      </c>
      <c r="B2927" s="528">
        <v>2011</v>
      </c>
      <c r="C2927" s="528">
        <v>2192</v>
      </c>
      <c r="D2927" s="528">
        <v>0</v>
      </c>
      <c r="E2927" s="528">
        <v>94</v>
      </c>
      <c r="F2927" s="528">
        <v>3280</v>
      </c>
    </row>
    <row r="2928" spans="1:6">
      <c r="A2928" s="527" t="s">
        <v>5588</v>
      </c>
      <c r="B2928" s="528">
        <v>2011</v>
      </c>
      <c r="C2928" s="528">
        <v>1869</v>
      </c>
      <c r="D2928" s="528">
        <v>278</v>
      </c>
      <c r="E2928" s="528">
        <v>1353</v>
      </c>
      <c r="F2928" s="528">
        <v>12274</v>
      </c>
    </row>
    <row r="2929" spans="1:6">
      <c r="A2929" s="527" t="s">
        <v>5589</v>
      </c>
      <c r="B2929" s="528">
        <v>2011</v>
      </c>
      <c r="C2929" s="528">
        <v>43878</v>
      </c>
      <c r="D2929" s="528">
        <v>31701</v>
      </c>
      <c r="E2929" s="528">
        <v>12275</v>
      </c>
      <c r="F2929" s="528">
        <v>20012</v>
      </c>
    </row>
    <row r="2930" spans="1:6">
      <c r="A2930" s="527" t="s">
        <v>5590</v>
      </c>
      <c r="B2930" s="528">
        <v>2011</v>
      </c>
      <c r="C2930" s="528">
        <v>76126</v>
      </c>
      <c r="D2930" s="528">
        <v>87579</v>
      </c>
      <c r="E2930" s="528">
        <v>60084</v>
      </c>
      <c r="F2930" s="528">
        <v>21123</v>
      </c>
    </row>
    <row r="2931" spans="1:6">
      <c r="A2931" s="527" t="s">
        <v>5591</v>
      </c>
      <c r="B2931" s="528">
        <v>2011</v>
      </c>
      <c r="C2931" s="528">
        <v>6476</v>
      </c>
      <c r="D2931" s="528">
        <v>44690</v>
      </c>
      <c r="E2931" s="528">
        <v>2388</v>
      </c>
      <c r="F2931" s="528">
        <v>14251</v>
      </c>
    </row>
    <row r="2932" spans="1:6">
      <c r="A2932" s="527" t="s">
        <v>5592</v>
      </c>
      <c r="B2932" s="528">
        <v>2011</v>
      </c>
      <c r="C2932" s="528">
        <v>26842</v>
      </c>
      <c r="D2932" s="528">
        <v>18741</v>
      </c>
      <c r="E2932" s="528">
        <v>49427</v>
      </c>
      <c r="F2932" s="528">
        <v>13724</v>
      </c>
    </row>
    <row r="2933" spans="1:6">
      <c r="A2933" s="527" t="s">
        <v>5593</v>
      </c>
      <c r="B2933" s="528">
        <v>2011</v>
      </c>
      <c r="C2933" s="528">
        <v>3027</v>
      </c>
      <c r="D2933" s="528">
        <v>3796</v>
      </c>
      <c r="E2933" s="528">
        <v>151</v>
      </c>
      <c r="F2933" s="528">
        <v>10425</v>
      </c>
    </row>
    <row r="2934" spans="1:6">
      <c r="A2934" s="527" t="s">
        <v>5594</v>
      </c>
      <c r="B2934" s="528">
        <v>2011</v>
      </c>
      <c r="C2934" s="528">
        <v>27936</v>
      </c>
      <c r="D2934" s="528">
        <v>28407</v>
      </c>
      <c r="E2934" s="528">
        <v>22656</v>
      </c>
      <c r="F2934" s="528">
        <v>14553</v>
      </c>
    </row>
    <row r="2935" spans="1:6">
      <c r="A2935" s="527" t="s">
        <v>5595</v>
      </c>
      <c r="B2935" s="528">
        <v>2011</v>
      </c>
      <c r="C2935" s="528">
        <v>54134</v>
      </c>
      <c r="D2935" s="528">
        <v>92143</v>
      </c>
      <c r="E2935" s="528">
        <v>26411</v>
      </c>
      <c r="F2935" s="528">
        <v>20991</v>
      </c>
    </row>
    <row r="2936" spans="1:6">
      <c r="A2936" s="527" t="s">
        <v>5596</v>
      </c>
      <c r="B2936" s="528">
        <v>2011</v>
      </c>
      <c r="C2936" s="528">
        <v>0</v>
      </c>
      <c r="D2936" s="528">
        <v>2</v>
      </c>
      <c r="E2936" s="528">
        <v>0</v>
      </c>
      <c r="F2936" s="528">
        <v>9312</v>
      </c>
    </row>
    <row r="2937" spans="1:6">
      <c r="A2937" s="527" t="s">
        <v>5597</v>
      </c>
      <c r="B2937" s="528">
        <v>2011</v>
      </c>
      <c r="C2937" s="528">
        <v>901</v>
      </c>
      <c r="D2937" s="528">
        <v>684</v>
      </c>
      <c r="E2937" s="528">
        <v>41289</v>
      </c>
      <c r="F2937" s="528">
        <v>9400</v>
      </c>
    </row>
    <row r="2938" spans="1:6">
      <c r="A2938" s="527" t="s">
        <v>5598</v>
      </c>
      <c r="B2938" s="528">
        <v>2011</v>
      </c>
      <c r="C2938" s="528">
        <v>2731</v>
      </c>
      <c r="D2938" s="528">
        <v>0</v>
      </c>
      <c r="E2938" s="528">
        <v>314869</v>
      </c>
      <c r="F2938" s="528">
        <v>6220</v>
      </c>
    </row>
    <row r="2939" spans="1:6">
      <c r="A2939" s="527" t="s">
        <v>5599</v>
      </c>
      <c r="B2939" s="528">
        <v>2011</v>
      </c>
      <c r="C2939" s="528">
        <v>766</v>
      </c>
      <c r="D2939" s="528">
        <v>27745</v>
      </c>
      <c r="E2939" s="528">
        <v>274</v>
      </c>
      <c r="F2939" s="528">
        <v>6285</v>
      </c>
    </row>
    <row r="2940" spans="1:6">
      <c r="A2940" s="527" t="s">
        <v>5600</v>
      </c>
      <c r="B2940" s="528">
        <v>2011</v>
      </c>
      <c r="C2940" s="528">
        <v>804</v>
      </c>
      <c r="D2940" s="528">
        <v>0</v>
      </c>
      <c r="E2940" s="528">
        <v>0</v>
      </c>
      <c r="F2940" s="529"/>
    </row>
    <row r="2941" spans="1:6">
      <c r="A2941" s="527" t="s">
        <v>5601</v>
      </c>
      <c r="B2941" s="528">
        <v>2011</v>
      </c>
      <c r="C2941" s="528">
        <v>16674</v>
      </c>
      <c r="D2941" s="528">
        <v>12007</v>
      </c>
      <c r="E2941" s="528">
        <v>37629</v>
      </c>
      <c r="F2941" s="528">
        <v>19842</v>
      </c>
    </row>
    <row r="2942" spans="1:6">
      <c r="A2942" s="527" t="s">
        <v>5602</v>
      </c>
      <c r="B2942" s="528">
        <v>2011</v>
      </c>
      <c r="C2942" s="528">
        <v>4012</v>
      </c>
      <c r="D2942" s="528">
        <v>1049</v>
      </c>
      <c r="E2942" s="528">
        <v>6597</v>
      </c>
      <c r="F2942" s="528">
        <v>15418</v>
      </c>
    </row>
    <row r="2943" spans="1:6">
      <c r="A2943" s="527" t="s">
        <v>5603</v>
      </c>
      <c r="B2943" s="528">
        <v>2011</v>
      </c>
      <c r="C2943" s="528">
        <v>8501</v>
      </c>
      <c r="D2943" s="528">
        <v>31744</v>
      </c>
      <c r="E2943" s="528">
        <v>40020</v>
      </c>
      <c r="F2943" s="528">
        <v>10175</v>
      </c>
    </row>
    <row r="2944" spans="1:6">
      <c r="A2944" s="527" t="s">
        <v>5604</v>
      </c>
      <c r="B2944" s="528">
        <v>2011</v>
      </c>
      <c r="C2944" s="528">
        <v>28525</v>
      </c>
      <c r="D2944" s="528">
        <v>40365</v>
      </c>
      <c r="E2944" s="528">
        <v>1147</v>
      </c>
      <c r="F2944" s="528">
        <v>9855</v>
      </c>
    </row>
    <row r="2945" spans="1:6">
      <c r="A2945" s="527" t="s">
        <v>5605</v>
      </c>
      <c r="B2945" s="528">
        <v>2011</v>
      </c>
      <c r="C2945" s="528">
        <v>25678</v>
      </c>
      <c r="D2945" s="528">
        <v>9241</v>
      </c>
      <c r="E2945" s="528">
        <v>9844</v>
      </c>
      <c r="F2945" s="528">
        <v>19718</v>
      </c>
    </row>
    <row r="2946" spans="1:6">
      <c r="A2946" s="527" t="s">
        <v>5606</v>
      </c>
      <c r="B2946" s="528">
        <v>2011</v>
      </c>
      <c r="C2946" s="528">
        <v>5586</v>
      </c>
      <c r="D2946" s="528">
        <v>0</v>
      </c>
      <c r="E2946" s="528">
        <v>16470</v>
      </c>
      <c r="F2946" s="528">
        <v>4520</v>
      </c>
    </row>
    <row r="2947" spans="1:6">
      <c r="A2947" s="527" t="s">
        <v>5607</v>
      </c>
      <c r="B2947" s="528">
        <v>2011</v>
      </c>
      <c r="C2947" s="528">
        <v>14090</v>
      </c>
      <c r="D2947" s="528">
        <v>6452</v>
      </c>
      <c r="E2947" s="528">
        <v>6334</v>
      </c>
      <c r="F2947" s="528">
        <v>19894</v>
      </c>
    </row>
    <row r="2948" spans="1:6">
      <c r="A2948" s="527" t="s">
        <v>5608</v>
      </c>
      <c r="B2948" s="528">
        <v>2011</v>
      </c>
      <c r="C2948" s="528">
        <v>668</v>
      </c>
      <c r="D2948" s="528">
        <v>1582</v>
      </c>
      <c r="E2948" s="528">
        <v>1781</v>
      </c>
      <c r="F2948" s="528">
        <v>12313</v>
      </c>
    </row>
    <row r="2949" spans="1:6">
      <c r="A2949" s="527" t="s">
        <v>5609</v>
      </c>
      <c r="B2949" s="528">
        <v>2011</v>
      </c>
      <c r="C2949" s="528">
        <v>164</v>
      </c>
      <c r="D2949" s="528">
        <v>0</v>
      </c>
      <c r="E2949" s="528">
        <v>374</v>
      </c>
      <c r="F2949" s="528">
        <v>3430</v>
      </c>
    </row>
    <row r="2950" spans="1:6">
      <c r="A2950" s="527" t="s">
        <v>5610</v>
      </c>
      <c r="B2950" s="528">
        <v>2011</v>
      </c>
      <c r="C2950" s="528">
        <v>22629</v>
      </c>
      <c r="D2950" s="528">
        <v>17988</v>
      </c>
      <c r="E2950" s="528">
        <v>66592</v>
      </c>
      <c r="F2950" s="528">
        <v>14368</v>
      </c>
    </row>
    <row r="2951" spans="1:6">
      <c r="A2951" s="527" t="s">
        <v>5611</v>
      </c>
      <c r="B2951" s="528">
        <v>2011</v>
      </c>
      <c r="C2951" s="528">
        <v>383</v>
      </c>
      <c r="D2951" s="528">
        <v>0</v>
      </c>
      <c r="E2951" s="528">
        <v>4256</v>
      </c>
      <c r="F2951" s="528">
        <v>7056</v>
      </c>
    </row>
    <row r="2952" spans="1:6">
      <c r="A2952" s="527" t="s">
        <v>5612</v>
      </c>
      <c r="B2952" s="528">
        <v>2011</v>
      </c>
      <c r="C2952" s="528">
        <v>30572</v>
      </c>
      <c r="D2952" s="528">
        <v>19053</v>
      </c>
      <c r="E2952" s="528">
        <v>45577</v>
      </c>
      <c r="F2952" s="528">
        <v>17396</v>
      </c>
    </row>
    <row r="2953" spans="1:6">
      <c r="A2953" s="527" t="s">
        <v>5613</v>
      </c>
      <c r="B2953" s="528">
        <v>2011</v>
      </c>
      <c r="C2953" s="528">
        <v>11195</v>
      </c>
      <c r="D2953" s="528">
        <v>7032</v>
      </c>
      <c r="E2953" s="528">
        <v>1190</v>
      </c>
      <c r="F2953" s="528">
        <v>11811</v>
      </c>
    </row>
    <row r="2954" spans="1:6">
      <c r="A2954" s="527" t="s">
        <v>5614</v>
      </c>
      <c r="B2954" s="528">
        <v>2011</v>
      </c>
      <c r="C2954" s="528">
        <v>1592</v>
      </c>
      <c r="D2954" s="528">
        <v>6838</v>
      </c>
      <c r="E2954" s="528">
        <v>0</v>
      </c>
      <c r="F2954" s="528">
        <v>13034</v>
      </c>
    </row>
    <row r="2955" spans="1:6">
      <c r="A2955" s="527" t="s">
        <v>5615</v>
      </c>
      <c r="B2955" s="528">
        <v>2011</v>
      </c>
      <c r="C2955" s="528">
        <v>59957</v>
      </c>
      <c r="D2955" s="528">
        <v>46245</v>
      </c>
      <c r="E2955" s="528">
        <v>13550</v>
      </c>
      <c r="F2955" s="528">
        <v>20718</v>
      </c>
    </row>
    <row r="2956" spans="1:6">
      <c r="A2956" s="527" t="s">
        <v>5616</v>
      </c>
      <c r="B2956" s="528">
        <v>2011</v>
      </c>
      <c r="C2956" s="528">
        <v>60354</v>
      </c>
      <c r="D2956" s="528">
        <v>42167</v>
      </c>
      <c r="E2956" s="528">
        <v>834</v>
      </c>
      <c r="F2956" s="528">
        <v>14142</v>
      </c>
    </row>
    <row r="2957" spans="1:6">
      <c r="A2957" s="527" t="s">
        <v>5617</v>
      </c>
      <c r="B2957" s="528">
        <v>2011</v>
      </c>
      <c r="C2957" s="528">
        <v>4798</v>
      </c>
      <c r="D2957" s="528">
        <v>5053</v>
      </c>
      <c r="E2957" s="528">
        <v>180383</v>
      </c>
      <c r="F2957" s="528">
        <v>9690</v>
      </c>
    </row>
    <row r="2958" spans="1:6">
      <c r="A2958" s="527" t="s">
        <v>5618</v>
      </c>
      <c r="B2958" s="528">
        <v>2011</v>
      </c>
      <c r="C2958" s="528">
        <v>53814</v>
      </c>
      <c r="D2958" s="528">
        <v>46611</v>
      </c>
      <c r="E2958" s="528">
        <v>56800</v>
      </c>
      <c r="F2958" s="528">
        <v>22801</v>
      </c>
    </row>
    <row r="2959" spans="1:6">
      <c r="A2959" s="527" t="s">
        <v>5619</v>
      </c>
      <c r="B2959" s="528">
        <v>2011</v>
      </c>
      <c r="C2959" s="528">
        <v>14485</v>
      </c>
      <c r="D2959" s="528">
        <v>11736</v>
      </c>
      <c r="E2959" s="528">
        <v>10449</v>
      </c>
      <c r="F2959" s="528">
        <v>20970</v>
      </c>
    </row>
    <row r="2960" spans="1:6">
      <c r="A2960" s="527" t="s">
        <v>5620</v>
      </c>
      <c r="B2960" s="528">
        <v>2011</v>
      </c>
      <c r="C2960" s="528">
        <v>1028</v>
      </c>
      <c r="D2960" s="528">
        <v>55</v>
      </c>
      <c r="E2960" s="528">
        <v>60444</v>
      </c>
      <c r="F2960" s="528">
        <v>4114</v>
      </c>
    </row>
    <row r="2961" spans="1:6">
      <c r="A2961" s="527" t="s">
        <v>5621</v>
      </c>
      <c r="B2961" s="528">
        <v>2011</v>
      </c>
      <c r="C2961" s="528">
        <v>3370</v>
      </c>
      <c r="D2961" s="528">
        <v>0</v>
      </c>
      <c r="E2961" s="528">
        <v>1376</v>
      </c>
      <c r="F2961" s="528">
        <v>12025</v>
      </c>
    </row>
    <row r="2962" spans="1:6">
      <c r="A2962" s="527" t="s">
        <v>5622</v>
      </c>
      <c r="B2962" s="528">
        <v>2011</v>
      </c>
      <c r="C2962" s="528">
        <v>1410</v>
      </c>
      <c r="D2962" s="528">
        <v>27906</v>
      </c>
      <c r="E2962" s="528">
        <v>466</v>
      </c>
      <c r="F2962" s="528">
        <v>5999</v>
      </c>
    </row>
    <row r="2963" spans="1:6">
      <c r="A2963" s="527" t="s">
        <v>5623</v>
      </c>
      <c r="B2963" s="528">
        <v>2011</v>
      </c>
      <c r="C2963" s="528">
        <v>3158</v>
      </c>
      <c r="D2963" s="528">
        <v>2437</v>
      </c>
      <c r="E2963" s="528">
        <v>1086</v>
      </c>
      <c r="F2963" s="528">
        <v>16157</v>
      </c>
    </row>
    <row r="2964" spans="1:6">
      <c r="A2964" s="527" t="s">
        <v>5624</v>
      </c>
      <c r="B2964" s="528">
        <v>2011</v>
      </c>
      <c r="C2964" s="528">
        <v>49265</v>
      </c>
      <c r="D2964" s="528">
        <v>66804</v>
      </c>
      <c r="E2964" s="528">
        <v>23084</v>
      </c>
      <c r="F2964" s="528">
        <v>19500</v>
      </c>
    </row>
    <row r="2965" spans="1:6">
      <c r="A2965" s="527" t="s">
        <v>5625</v>
      </c>
      <c r="B2965" s="528">
        <v>2011</v>
      </c>
      <c r="C2965" s="528">
        <v>30942</v>
      </c>
      <c r="D2965" s="528">
        <v>33481</v>
      </c>
      <c r="E2965" s="528">
        <v>24267</v>
      </c>
      <c r="F2965" s="528">
        <v>18525</v>
      </c>
    </row>
    <row r="2966" spans="1:6">
      <c r="A2966" s="527" t="s">
        <v>5626</v>
      </c>
      <c r="B2966" s="528">
        <v>2011</v>
      </c>
      <c r="C2966" s="528">
        <v>44293</v>
      </c>
      <c r="D2966" s="528">
        <v>38204</v>
      </c>
      <c r="E2966" s="528">
        <v>48194</v>
      </c>
      <c r="F2966" s="528">
        <v>20550</v>
      </c>
    </row>
    <row r="2967" spans="1:6">
      <c r="A2967" s="527" t="s">
        <v>5627</v>
      </c>
      <c r="B2967" s="528">
        <v>2011</v>
      </c>
      <c r="C2967" s="528">
        <v>96743</v>
      </c>
      <c r="D2967" s="528">
        <v>55795</v>
      </c>
      <c r="E2967" s="528">
        <v>19964</v>
      </c>
      <c r="F2967" s="528">
        <v>19970</v>
      </c>
    </row>
    <row r="2968" spans="1:6">
      <c r="A2968" s="527" t="s">
        <v>5628</v>
      </c>
      <c r="B2968" s="528">
        <v>2011</v>
      </c>
      <c r="C2968" s="528">
        <v>34095</v>
      </c>
      <c r="D2968" s="528">
        <v>11097</v>
      </c>
      <c r="E2968" s="528">
        <v>50023</v>
      </c>
      <c r="F2968" s="528">
        <v>20434</v>
      </c>
    </row>
    <row r="2969" spans="1:6">
      <c r="A2969" s="527" t="s">
        <v>5629</v>
      </c>
      <c r="B2969" s="528">
        <v>2011</v>
      </c>
      <c r="C2969" s="528">
        <v>60033</v>
      </c>
      <c r="D2969" s="528">
        <v>39106</v>
      </c>
      <c r="E2969" s="528">
        <v>2957</v>
      </c>
      <c r="F2969" s="528">
        <v>20200</v>
      </c>
    </row>
    <row r="2970" spans="1:6">
      <c r="A2970" s="527" t="s">
        <v>5630</v>
      </c>
      <c r="B2970" s="528">
        <v>2011</v>
      </c>
      <c r="C2970" s="528">
        <v>3016</v>
      </c>
      <c r="D2970" s="528">
        <v>0</v>
      </c>
      <c r="E2970" s="528">
        <v>5865</v>
      </c>
      <c r="F2970" s="528">
        <v>3209</v>
      </c>
    </row>
    <row r="2971" spans="1:6">
      <c r="A2971" s="527" t="s">
        <v>5631</v>
      </c>
      <c r="B2971" s="528">
        <v>2011</v>
      </c>
      <c r="C2971" s="528">
        <v>1303</v>
      </c>
      <c r="D2971" s="528">
        <v>24128</v>
      </c>
      <c r="E2971" s="528">
        <v>16510</v>
      </c>
      <c r="F2971" s="528">
        <v>10784</v>
      </c>
    </row>
    <row r="2972" spans="1:6">
      <c r="A2972" s="527" t="s">
        <v>5632</v>
      </c>
      <c r="B2972" s="528">
        <v>2011</v>
      </c>
      <c r="C2972" s="528">
        <v>3854</v>
      </c>
      <c r="D2972" s="528">
        <v>0</v>
      </c>
      <c r="E2972" s="528">
        <v>57252</v>
      </c>
      <c r="F2972" s="528">
        <v>4597</v>
      </c>
    </row>
    <row r="2973" spans="1:6">
      <c r="A2973" s="527" t="s">
        <v>5633</v>
      </c>
      <c r="B2973" s="528">
        <v>2011</v>
      </c>
      <c r="C2973" s="528">
        <v>829</v>
      </c>
      <c r="D2973" s="528">
        <v>3642</v>
      </c>
      <c r="E2973" s="528">
        <v>229</v>
      </c>
      <c r="F2973" s="528">
        <v>6167</v>
      </c>
    </row>
    <row r="2974" spans="1:6">
      <c r="A2974" s="527" t="s">
        <v>5634</v>
      </c>
      <c r="B2974" s="528">
        <v>2011</v>
      </c>
      <c r="C2974" s="528">
        <v>50448</v>
      </c>
      <c r="D2974" s="528">
        <v>107201</v>
      </c>
      <c r="E2974" s="528">
        <v>22420</v>
      </c>
      <c r="F2974" s="528">
        <v>15990</v>
      </c>
    </row>
    <row r="2975" spans="1:6">
      <c r="A2975" s="527" t="s">
        <v>5635</v>
      </c>
      <c r="B2975" s="528">
        <v>2011</v>
      </c>
      <c r="C2975" s="528">
        <v>3608</v>
      </c>
      <c r="D2975" s="528">
        <v>1235</v>
      </c>
      <c r="E2975" s="528">
        <v>9427</v>
      </c>
      <c r="F2975" s="528">
        <v>13225</v>
      </c>
    </row>
    <row r="2976" spans="1:6">
      <c r="A2976" s="527" t="s">
        <v>5636</v>
      </c>
      <c r="B2976" s="528">
        <v>2011</v>
      </c>
      <c r="C2976" s="528">
        <v>30851</v>
      </c>
      <c r="D2976" s="528">
        <v>62342</v>
      </c>
      <c r="E2976" s="528">
        <v>25247</v>
      </c>
      <c r="F2976" s="528">
        <v>20765</v>
      </c>
    </row>
    <row r="2977" spans="1:6">
      <c r="A2977" s="527" t="s">
        <v>5637</v>
      </c>
      <c r="B2977" s="528">
        <v>2011</v>
      </c>
      <c r="C2977" s="528">
        <v>18938</v>
      </c>
      <c r="D2977" s="528">
        <v>16446</v>
      </c>
      <c r="E2977" s="528">
        <v>4744</v>
      </c>
      <c r="F2977" s="528">
        <v>19539</v>
      </c>
    </row>
    <row r="2978" spans="1:6">
      <c r="A2978" s="527" t="s">
        <v>5638</v>
      </c>
      <c r="B2978" s="528">
        <v>2011</v>
      </c>
      <c r="C2978" s="528">
        <v>45030</v>
      </c>
      <c r="D2978" s="528">
        <v>28748</v>
      </c>
      <c r="E2978" s="528">
        <v>29703</v>
      </c>
      <c r="F2978" s="528">
        <v>20515</v>
      </c>
    </row>
    <row r="2979" spans="1:6">
      <c r="A2979" s="527" t="s">
        <v>5639</v>
      </c>
      <c r="B2979" s="528">
        <v>2011</v>
      </c>
      <c r="C2979" s="528">
        <v>2184</v>
      </c>
      <c r="D2979" s="528">
        <v>0</v>
      </c>
      <c r="E2979" s="528">
        <v>21840</v>
      </c>
      <c r="F2979" s="528">
        <v>4953</v>
      </c>
    </row>
    <row r="2980" spans="1:6">
      <c r="A2980" s="527" t="s">
        <v>5640</v>
      </c>
      <c r="B2980" s="528">
        <v>2011</v>
      </c>
      <c r="C2980" s="528">
        <v>17452</v>
      </c>
      <c r="D2980" s="528">
        <v>16332</v>
      </c>
      <c r="E2980" s="528">
        <v>5186</v>
      </c>
      <c r="F2980" s="528">
        <v>19929</v>
      </c>
    </row>
    <row r="2981" spans="1:6">
      <c r="A2981" s="527" t="s">
        <v>5641</v>
      </c>
      <c r="B2981" s="528">
        <v>2011</v>
      </c>
      <c r="C2981" s="528">
        <v>19319</v>
      </c>
      <c r="D2981" s="528">
        <v>24218</v>
      </c>
      <c r="E2981" s="528">
        <v>1461</v>
      </c>
      <c r="F2981" s="528">
        <v>18064</v>
      </c>
    </row>
    <row r="2982" spans="1:6">
      <c r="A2982" s="527" t="s">
        <v>5642</v>
      </c>
      <c r="B2982" s="528">
        <v>2011</v>
      </c>
      <c r="C2982" s="528">
        <v>5642</v>
      </c>
      <c r="D2982" s="528">
        <v>0</v>
      </c>
      <c r="E2982" s="528">
        <v>7271</v>
      </c>
      <c r="F2982" s="528">
        <v>4784</v>
      </c>
    </row>
    <row r="2983" spans="1:6">
      <c r="A2983" s="527" t="s">
        <v>5643</v>
      </c>
      <c r="B2983" s="528">
        <v>2011</v>
      </c>
      <c r="C2983" s="528">
        <v>37851</v>
      </c>
      <c r="D2983" s="528">
        <v>27986</v>
      </c>
      <c r="E2983" s="528">
        <v>35294</v>
      </c>
      <c r="F2983" s="528">
        <v>20992</v>
      </c>
    </row>
    <row r="2984" spans="1:6">
      <c r="A2984" s="527" t="s">
        <v>5644</v>
      </c>
      <c r="B2984" s="528">
        <v>2011</v>
      </c>
      <c r="C2984" s="528">
        <v>40719</v>
      </c>
      <c r="D2984" s="528">
        <v>37075</v>
      </c>
      <c r="E2984" s="528">
        <v>53335</v>
      </c>
      <c r="F2984" s="528">
        <v>19240</v>
      </c>
    </row>
    <row r="2985" spans="1:6">
      <c r="A2985" s="527" t="s">
        <v>5645</v>
      </c>
      <c r="B2985" s="528">
        <v>2011</v>
      </c>
      <c r="C2985" s="528">
        <v>49781</v>
      </c>
      <c r="D2985" s="528">
        <v>29149</v>
      </c>
      <c r="E2985" s="528">
        <v>52105</v>
      </c>
      <c r="F2985" s="528">
        <v>20420</v>
      </c>
    </row>
    <row r="2986" spans="1:6">
      <c r="A2986" s="527" t="s">
        <v>5646</v>
      </c>
      <c r="B2986" s="528">
        <v>2011</v>
      </c>
      <c r="C2986" s="528">
        <v>19030</v>
      </c>
      <c r="D2986" s="528">
        <v>15026</v>
      </c>
      <c r="E2986" s="528">
        <v>21640</v>
      </c>
      <c r="F2986" s="528">
        <v>14265</v>
      </c>
    </row>
    <row r="2987" spans="1:6">
      <c r="A2987" s="527" t="s">
        <v>5647</v>
      </c>
      <c r="B2987" s="528">
        <v>2011</v>
      </c>
      <c r="C2987" s="528">
        <v>3153</v>
      </c>
      <c r="D2987" s="528">
        <v>7034</v>
      </c>
      <c r="E2987" s="528">
        <v>19507</v>
      </c>
      <c r="F2987" s="528">
        <v>13610</v>
      </c>
    </row>
    <row r="2988" spans="1:6">
      <c r="A2988" s="527" t="s">
        <v>5648</v>
      </c>
      <c r="B2988" s="528">
        <v>2011</v>
      </c>
      <c r="C2988" s="528">
        <v>14723</v>
      </c>
      <c r="D2988" s="528">
        <v>12188</v>
      </c>
      <c r="E2988" s="528">
        <v>2407</v>
      </c>
      <c r="F2988" s="528">
        <v>21019</v>
      </c>
    </row>
    <row r="2989" spans="1:6">
      <c r="A2989" s="527" t="s">
        <v>5649</v>
      </c>
      <c r="B2989" s="528">
        <v>2011</v>
      </c>
      <c r="C2989" s="528">
        <v>14394</v>
      </c>
      <c r="D2989" s="528">
        <v>20397</v>
      </c>
      <c r="E2989" s="528">
        <v>1748</v>
      </c>
      <c r="F2989" s="528">
        <v>20250</v>
      </c>
    </row>
    <row r="2990" spans="1:6">
      <c r="A2990" s="527" t="s">
        <v>5650</v>
      </c>
      <c r="B2990" s="528">
        <v>2011</v>
      </c>
      <c r="C2990" s="528">
        <v>16793</v>
      </c>
      <c r="D2990" s="528">
        <v>4042</v>
      </c>
      <c r="E2990" s="528">
        <v>165308</v>
      </c>
      <c r="F2990" s="528">
        <v>15205</v>
      </c>
    </row>
    <row r="2991" spans="1:6">
      <c r="A2991" s="527" t="s">
        <v>5651</v>
      </c>
      <c r="B2991" s="528">
        <v>2011</v>
      </c>
      <c r="C2991" s="528">
        <v>26276</v>
      </c>
      <c r="D2991" s="528">
        <v>8184</v>
      </c>
      <c r="E2991" s="528">
        <v>53113</v>
      </c>
      <c r="F2991" s="528">
        <v>20333</v>
      </c>
    </row>
    <row r="2992" spans="1:6">
      <c r="A2992" s="527" t="s">
        <v>5652</v>
      </c>
      <c r="B2992" s="528">
        <v>2011</v>
      </c>
      <c r="C2992" s="528">
        <v>30233</v>
      </c>
      <c r="D2992" s="528">
        <v>41217</v>
      </c>
      <c r="E2992" s="528">
        <v>3856</v>
      </c>
      <c r="F2992" s="528">
        <v>20080</v>
      </c>
    </row>
    <row r="2993" spans="1:6">
      <c r="A2993" s="527" t="s">
        <v>5653</v>
      </c>
      <c r="B2993" s="528">
        <v>2011</v>
      </c>
      <c r="C2993" s="528">
        <v>75341</v>
      </c>
      <c r="D2993" s="528">
        <v>66472</v>
      </c>
      <c r="E2993" s="528">
        <v>32999</v>
      </c>
      <c r="F2993" s="528">
        <v>20448</v>
      </c>
    </row>
    <row r="2994" spans="1:6">
      <c r="A2994" s="527" t="s">
        <v>5654</v>
      </c>
      <c r="B2994" s="528">
        <v>2011</v>
      </c>
      <c r="C2994" s="528">
        <v>3348</v>
      </c>
      <c r="D2994" s="528">
        <v>1858</v>
      </c>
      <c r="E2994" s="528">
        <v>12763</v>
      </c>
      <c r="F2994" s="528">
        <v>14466</v>
      </c>
    </row>
    <row r="2995" spans="1:6">
      <c r="A2995" s="527" t="s">
        <v>5655</v>
      </c>
      <c r="B2995" s="528">
        <v>2011</v>
      </c>
      <c r="C2995" s="528">
        <v>29862</v>
      </c>
      <c r="D2995" s="528">
        <v>14476</v>
      </c>
      <c r="E2995" s="528">
        <v>36121</v>
      </c>
      <c r="F2995" s="528">
        <v>19885</v>
      </c>
    </row>
    <row r="2996" spans="1:6">
      <c r="A2996" s="527" t="s">
        <v>5656</v>
      </c>
      <c r="B2996" s="528">
        <v>2011</v>
      </c>
      <c r="C2996" s="528">
        <v>23629</v>
      </c>
      <c r="D2996" s="528">
        <v>20411</v>
      </c>
      <c r="E2996" s="528">
        <v>14834</v>
      </c>
      <c r="F2996" s="528">
        <v>20062</v>
      </c>
    </row>
    <row r="2997" spans="1:6">
      <c r="A2997" s="527" t="s">
        <v>5657</v>
      </c>
      <c r="B2997" s="528">
        <v>2011</v>
      </c>
      <c r="C2997" s="528">
        <v>4279</v>
      </c>
      <c r="D2997" s="528">
        <v>960</v>
      </c>
      <c r="E2997" s="528">
        <v>9450</v>
      </c>
      <c r="F2997" s="528">
        <v>20600</v>
      </c>
    </row>
    <row r="2998" spans="1:6">
      <c r="A2998" s="527" t="s">
        <v>5658</v>
      </c>
      <c r="B2998" s="528">
        <v>2011</v>
      </c>
      <c r="C2998" s="528">
        <v>78242</v>
      </c>
      <c r="D2998" s="528">
        <v>69402</v>
      </c>
      <c r="E2998" s="528">
        <v>61237</v>
      </c>
      <c r="F2998" s="528">
        <v>20470</v>
      </c>
    </row>
    <row r="2999" spans="1:6">
      <c r="A2999" s="527" t="s">
        <v>5659</v>
      </c>
      <c r="B2999" s="528">
        <v>2011</v>
      </c>
      <c r="C2999" s="528">
        <v>5164</v>
      </c>
      <c r="D2999" s="528">
        <v>1884</v>
      </c>
      <c r="E2999" s="528">
        <v>1227</v>
      </c>
      <c r="F2999" s="528">
        <v>14900</v>
      </c>
    </row>
    <row r="3000" spans="1:6">
      <c r="A3000" s="527" t="s">
        <v>5660</v>
      </c>
      <c r="B3000" s="528">
        <v>2011</v>
      </c>
      <c r="C3000" s="528">
        <v>54555</v>
      </c>
      <c r="D3000" s="528">
        <v>36633</v>
      </c>
      <c r="E3000" s="528">
        <v>67940</v>
      </c>
      <c r="F3000" s="528">
        <v>20470</v>
      </c>
    </row>
    <row r="3001" spans="1:6">
      <c r="A3001" s="527" t="s">
        <v>5661</v>
      </c>
      <c r="B3001" s="528">
        <v>2011</v>
      </c>
      <c r="C3001" s="528">
        <v>7347</v>
      </c>
      <c r="D3001" s="528">
        <v>101828</v>
      </c>
      <c r="E3001" s="528">
        <v>3826</v>
      </c>
      <c r="F3001" s="528">
        <v>11860</v>
      </c>
    </row>
    <row r="3002" spans="1:6">
      <c r="A3002" s="527" t="s">
        <v>5662</v>
      </c>
      <c r="B3002" s="528">
        <v>2011</v>
      </c>
      <c r="C3002" s="528">
        <v>14040</v>
      </c>
      <c r="D3002" s="528">
        <v>12331</v>
      </c>
      <c r="E3002" s="528">
        <v>39580</v>
      </c>
      <c r="F3002" s="528">
        <v>10214</v>
      </c>
    </row>
    <row r="3003" spans="1:6">
      <c r="A3003" s="527" t="s">
        <v>5663</v>
      </c>
      <c r="B3003" s="528">
        <v>2011</v>
      </c>
      <c r="C3003" s="528">
        <v>40</v>
      </c>
      <c r="D3003" s="528">
        <v>7731</v>
      </c>
      <c r="E3003" s="528">
        <v>85</v>
      </c>
      <c r="F3003" s="528">
        <v>14320</v>
      </c>
    </row>
    <row r="3004" spans="1:6">
      <c r="A3004" s="527" t="s">
        <v>5664</v>
      </c>
      <c r="B3004" s="528">
        <v>2011</v>
      </c>
      <c r="C3004" s="528">
        <v>669</v>
      </c>
      <c r="D3004" s="528">
        <v>0</v>
      </c>
      <c r="E3004" s="528">
        <v>1816</v>
      </c>
      <c r="F3004" s="528">
        <v>5750</v>
      </c>
    </row>
    <row r="3005" spans="1:6">
      <c r="A3005" s="527" t="s">
        <v>5665</v>
      </c>
      <c r="B3005" s="528">
        <v>2011</v>
      </c>
      <c r="C3005" s="528">
        <v>52224</v>
      </c>
      <c r="D3005" s="528">
        <v>27374</v>
      </c>
      <c r="E3005" s="528">
        <v>3648</v>
      </c>
      <c r="F3005" s="528">
        <v>15240</v>
      </c>
    </row>
    <row r="3006" spans="1:6">
      <c r="A3006" s="527" t="s">
        <v>5666</v>
      </c>
      <c r="B3006" s="528">
        <v>2011</v>
      </c>
      <c r="C3006" s="528">
        <v>11766</v>
      </c>
      <c r="D3006" s="528">
        <v>7697</v>
      </c>
      <c r="E3006" s="528">
        <v>20009</v>
      </c>
      <c r="F3006" s="528">
        <v>12457</v>
      </c>
    </row>
    <row r="3007" spans="1:6">
      <c r="A3007" s="527" t="s">
        <v>5667</v>
      </c>
      <c r="B3007" s="528">
        <v>2011</v>
      </c>
      <c r="C3007" s="528">
        <v>33492</v>
      </c>
      <c r="D3007" s="528">
        <v>44981</v>
      </c>
      <c r="E3007" s="528">
        <v>38607</v>
      </c>
      <c r="F3007" s="528">
        <v>20151</v>
      </c>
    </row>
    <row r="3008" spans="1:6">
      <c r="A3008" s="527" t="s">
        <v>5668</v>
      </c>
      <c r="B3008" s="528">
        <v>2011</v>
      </c>
      <c r="C3008" s="528">
        <v>23421</v>
      </c>
      <c r="D3008" s="528">
        <v>20054</v>
      </c>
      <c r="E3008" s="528">
        <v>20715</v>
      </c>
      <c r="F3008" s="528">
        <v>17934</v>
      </c>
    </row>
    <row r="3009" spans="1:6">
      <c r="A3009" s="527" t="s">
        <v>5669</v>
      </c>
      <c r="B3009" s="528">
        <v>2011</v>
      </c>
      <c r="C3009" s="528">
        <v>7445</v>
      </c>
      <c r="D3009" s="528">
        <v>6806</v>
      </c>
      <c r="E3009" s="528">
        <v>17667</v>
      </c>
      <c r="F3009" s="528">
        <v>13423</v>
      </c>
    </row>
    <row r="3010" spans="1:6">
      <c r="A3010" s="527" t="s">
        <v>5670</v>
      </c>
      <c r="B3010" s="528">
        <v>2011</v>
      </c>
      <c r="C3010" s="528">
        <v>75844</v>
      </c>
      <c r="D3010" s="528">
        <v>146146</v>
      </c>
      <c r="E3010" s="528">
        <v>10452</v>
      </c>
      <c r="F3010" s="528">
        <v>20122</v>
      </c>
    </row>
    <row r="3011" spans="1:6">
      <c r="A3011" s="527" t="s">
        <v>5671</v>
      </c>
      <c r="B3011" s="528">
        <v>2011</v>
      </c>
      <c r="C3011" s="528">
        <v>17869</v>
      </c>
      <c r="D3011" s="528">
        <v>97554</v>
      </c>
      <c r="E3011" s="528">
        <v>4234</v>
      </c>
      <c r="F3011" s="528">
        <v>9849</v>
      </c>
    </row>
    <row r="3012" spans="1:6">
      <c r="A3012" s="527" t="s">
        <v>5672</v>
      </c>
      <c r="B3012" s="528">
        <v>2011</v>
      </c>
      <c r="C3012" s="528">
        <v>8378</v>
      </c>
      <c r="D3012" s="528">
        <v>0</v>
      </c>
      <c r="E3012" s="528">
        <v>7345</v>
      </c>
      <c r="F3012" s="528">
        <v>5100</v>
      </c>
    </row>
    <row r="3013" spans="1:6">
      <c r="A3013" s="527" t="s">
        <v>5673</v>
      </c>
      <c r="B3013" s="528">
        <v>2011</v>
      </c>
      <c r="C3013" s="528">
        <v>5564</v>
      </c>
      <c r="D3013" s="528">
        <v>9006</v>
      </c>
      <c r="E3013" s="528">
        <v>21460</v>
      </c>
      <c r="F3013" s="528">
        <v>12863</v>
      </c>
    </row>
    <row r="3014" spans="1:6">
      <c r="A3014" s="527" t="s">
        <v>5674</v>
      </c>
      <c r="B3014" s="528">
        <v>2011</v>
      </c>
      <c r="C3014" s="528">
        <v>15818</v>
      </c>
      <c r="D3014" s="528">
        <v>13386</v>
      </c>
      <c r="E3014" s="528">
        <v>7083</v>
      </c>
      <c r="F3014" s="528">
        <v>12710</v>
      </c>
    </row>
    <row r="3015" spans="1:6">
      <c r="A3015" s="527" t="s">
        <v>5675</v>
      </c>
      <c r="B3015" s="528">
        <v>2011</v>
      </c>
      <c r="C3015" s="528">
        <v>2857</v>
      </c>
      <c r="D3015" s="528">
        <v>0</v>
      </c>
      <c r="E3015" s="528">
        <v>128405</v>
      </c>
      <c r="F3015" s="528">
        <v>4005</v>
      </c>
    </row>
    <row r="3016" spans="1:6">
      <c r="A3016" s="527" t="s">
        <v>5676</v>
      </c>
      <c r="B3016" s="528">
        <v>2011</v>
      </c>
      <c r="C3016" s="528">
        <v>20285</v>
      </c>
      <c r="D3016" s="528">
        <v>21299</v>
      </c>
      <c r="E3016" s="528">
        <v>16981</v>
      </c>
      <c r="F3016" s="528">
        <v>10327</v>
      </c>
    </row>
    <row r="3017" spans="1:6">
      <c r="A3017" s="527" t="s">
        <v>5677</v>
      </c>
      <c r="B3017" s="528">
        <v>2011</v>
      </c>
      <c r="C3017" s="528">
        <v>40166</v>
      </c>
      <c r="D3017" s="528">
        <v>25854</v>
      </c>
      <c r="E3017" s="528">
        <v>422705</v>
      </c>
      <c r="F3017" s="528">
        <v>10040</v>
      </c>
    </row>
    <row r="3018" spans="1:6">
      <c r="A3018" s="527" t="s">
        <v>5678</v>
      </c>
      <c r="B3018" s="528">
        <v>2011</v>
      </c>
      <c r="C3018" s="528">
        <v>0</v>
      </c>
      <c r="D3018" s="528">
        <v>1478</v>
      </c>
      <c r="E3018" s="528">
        <v>0</v>
      </c>
      <c r="F3018" s="528">
        <v>1640</v>
      </c>
    </row>
    <row r="3019" spans="1:6">
      <c r="A3019" s="527" t="s">
        <v>5679</v>
      </c>
      <c r="B3019" s="528">
        <v>2011</v>
      </c>
      <c r="C3019" s="528">
        <v>3741</v>
      </c>
      <c r="D3019" s="528">
        <v>31403</v>
      </c>
      <c r="E3019" s="528">
        <v>26932</v>
      </c>
      <c r="F3019" s="528">
        <v>14574</v>
      </c>
    </row>
    <row r="3020" spans="1:6">
      <c r="A3020" s="527" t="s">
        <v>5680</v>
      </c>
      <c r="B3020" s="528">
        <v>2011</v>
      </c>
      <c r="C3020" s="528">
        <v>46964</v>
      </c>
      <c r="D3020" s="528">
        <v>34051</v>
      </c>
      <c r="E3020" s="528">
        <v>12528</v>
      </c>
      <c r="F3020" s="528">
        <v>15523</v>
      </c>
    </row>
    <row r="3021" spans="1:6">
      <c r="A3021" s="527" t="s">
        <v>5681</v>
      </c>
      <c r="B3021" s="528">
        <v>2011</v>
      </c>
      <c r="C3021" s="528">
        <v>847</v>
      </c>
      <c r="D3021" s="528">
        <v>0</v>
      </c>
      <c r="E3021" s="528">
        <v>27151</v>
      </c>
      <c r="F3021" s="528">
        <v>4694</v>
      </c>
    </row>
    <row r="3022" spans="1:6">
      <c r="A3022" s="527" t="s">
        <v>5682</v>
      </c>
      <c r="B3022" s="528">
        <v>2011</v>
      </c>
      <c r="C3022" s="528">
        <v>32465</v>
      </c>
      <c r="D3022" s="528">
        <v>15545</v>
      </c>
      <c r="E3022" s="528">
        <v>53946</v>
      </c>
      <c r="F3022" s="528">
        <v>14474</v>
      </c>
    </row>
    <row r="3023" spans="1:6">
      <c r="A3023" s="527" t="s">
        <v>5683</v>
      </c>
      <c r="B3023" s="528">
        <v>2011</v>
      </c>
      <c r="C3023" s="528">
        <v>3294</v>
      </c>
      <c r="D3023" s="528">
        <v>0</v>
      </c>
      <c r="E3023" s="528">
        <v>12696</v>
      </c>
      <c r="F3023" s="528">
        <v>15000</v>
      </c>
    </row>
    <row r="3024" spans="1:6">
      <c r="A3024" s="527" t="s">
        <v>5684</v>
      </c>
      <c r="B3024" s="528">
        <v>2011</v>
      </c>
      <c r="C3024" s="528">
        <v>4299</v>
      </c>
      <c r="D3024" s="528">
        <v>7747</v>
      </c>
      <c r="E3024" s="528">
        <v>20333</v>
      </c>
      <c r="F3024" s="528">
        <v>14232</v>
      </c>
    </row>
    <row r="3025" spans="1:6">
      <c r="A3025" s="527" t="s">
        <v>5685</v>
      </c>
      <c r="B3025" s="528">
        <v>2011</v>
      </c>
      <c r="C3025" s="528">
        <v>978</v>
      </c>
      <c r="D3025" s="528">
        <v>0</v>
      </c>
      <c r="E3025" s="528">
        <v>2095</v>
      </c>
      <c r="F3025" s="528">
        <v>3274</v>
      </c>
    </row>
    <row r="3026" spans="1:6">
      <c r="A3026" s="527" t="s">
        <v>5686</v>
      </c>
      <c r="B3026" s="528">
        <v>2011</v>
      </c>
      <c r="C3026" s="528">
        <v>260</v>
      </c>
      <c r="D3026" s="528">
        <v>834</v>
      </c>
      <c r="E3026" s="528">
        <v>149</v>
      </c>
      <c r="F3026" s="528">
        <v>6010</v>
      </c>
    </row>
    <row r="3027" spans="1:6">
      <c r="A3027" s="527" t="s">
        <v>5687</v>
      </c>
      <c r="B3027" s="528">
        <v>2011</v>
      </c>
      <c r="C3027" s="528">
        <v>5997</v>
      </c>
      <c r="D3027" s="528">
        <v>6584</v>
      </c>
      <c r="E3027" s="528">
        <v>6325</v>
      </c>
      <c r="F3027" s="528">
        <v>19417</v>
      </c>
    </row>
    <row r="3028" spans="1:6">
      <c r="A3028" s="527" t="s">
        <v>5688</v>
      </c>
      <c r="B3028" s="528">
        <v>2011</v>
      </c>
      <c r="C3028" s="528">
        <v>2725</v>
      </c>
      <c r="D3028" s="528">
        <v>2372</v>
      </c>
      <c r="E3028" s="528">
        <v>19398</v>
      </c>
      <c r="F3028" s="528">
        <v>12600</v>
      </c>
    </row>
    <row r="3029" spans="1:6">
      <c r="A3029" s="527" t="s">
        <v>5689</v>
      </c>
      <c r="B3029" s="528">
        <v>2011</v>
      </c>
      <c r="C3029" s="528">
        <v>719</v>
      </c>
      <c r="D3029" s="528">
        <v>1825</v>
      </c>
      <c r="E3029" s="528">
        <v>200</v>
      </c>
      <c r="F3029" s="528">
        <v>12986</v>
      </c>
    </row>
    <row r="3030" spans="1:6">
      <c r="A3030" s="527" t="s">
        <v>5690</v>
      </c>
      <c r="B3030" s="528">
        <v>2011</v>
      </c>
      <c r="C3030" s="528">
        <v>26042</v>
      </c>
      <c r="D3030" s="528">
        <v>10206</v>
      </c>
      <c r="E3030" s="528">
        <v>26502</v>
      </c>
      <c r="F3030" s="528">
        <v>13620</v>
      </c>
    </row>
    <row r="3031" spans="1:6">
      <c r="A3031" s="527" t="s">
        <v>5691</v>
      </c>
      <c r="B3031" s="528">
        <v>2011</v>
      </c>
      <c r="C3031" s="528">
        <v>1616</v>
      </c>
      <c r="D3031" s="528">
        <v>23</v>
      </c>
      <c r="E3031" s="528">
        <v>541</v>
      </c>
      <c r="F3031" s="528">
        <v>6130</v>
      </c>
    </row>
    <row r="3032" spans="1:6">
      <c r="A3032" s="527" t="s">
        <v>5692</v>
      </c>
      <c r="B3032" s="528">
        <v>2011</v>
      </c>
      <c r="C3032" s="528">
        <v>12757</v>
      </c>
      <c r="D3032" s="528">
        <v>6870</v>
      </c>
      <c r="E3032" s="528">
        <v>915</v>
      </c>
      <c r="F3032" s="528">
        <v>14730</v>
      </c>
    </row>
    <row r="3033" spans="1:6">
      <c r="A3033" s="527" t="s">
        <v>5693</v>
      </c>
      <c r="B3033" s="528">
        <v>2011</v>
      </c>
      <c r="C3033" s="528">
        <v>31656</v>
      </c>
      <c r="D3033" s="528">
        <v>55569</v>
      </c>
      <c r="E3033" s="528">
        <v>7095</v>
      </c>
      <c r="F3033" s="528">
        <v>19532</v>
      </c>
    </row>
    <row r="3034" spans="1:6">
      <c r="A3034" s="527" t="s">
        <v>5694</v>
      </c>
      <c r="B3034" s="528">
        <v>2011</v>
      </c>
      <c r="C3034" s="528">
        <v>39786</v>
      </c>
      <c r="D3034" s="528">
        <v>53671</v>
      </c>
      <c r="E3034" s="528">
        <v>41191</v>
      </c>
      <c r="F3034" s="528">
        <v>19314</v>
      </c>
    </row>
    <row r="3035" spans="1:6">
      <c r="A3035" s="527" t="s">
        <v>5695</v>
      </c>
      <c r="B3035" s="528">
        <v>2011</v>
      </c>
      <c r="C3035" s="528">
        <v>63278</v>
      </c>
      <c r="D3035" s="528">
        <v>32201</v>
      </c>
      <c r="E3035" s="528">
        <v>35057</v>
      </c>
      <c r="F3035" s="528">
        <v>19540</v>
      </c>
    </row>
    <row r="3036" spans="1:6">
      <c r="A3036" s="527" t="s">
        <v>5696</v>
      </c>
      <c r="B3036" s="528">
        <v>2011</v>
      </c>
      <c r="C3036" s="528">
        <v>227498</v>
      </c>
      <c r="D3036" s="528">
        <v>169183</v>
      </c>
      <c r="E3036" s="528">
        <v>3713</v>
      </c>
      <c r="F3036" s="528">
        <v>19527</v>
      </c>
    </row>
    <row r="3037" spans="1:6">
      <c r="A3037" s="527" t="s">
        <v>5697</v>
      </c>
      <c r="B3037" s="528">
        <v>2011</v>
      </c>
      <c r="C3037" s="528">
        <v>53222</v>
      </c>
      <c r="D3037" s="528">
        <v>34433</v>
      </c>
      <c r="E3037" s="528">
        <v>45419</v>
      </c>
      <c r="F3037" s="528">
        <v>18598</v>
      </c>
    </row>
    <row r="3038" spans="1:6">
      <c r="A3038" s="527" t="s">
        <v>5698</v>
      </c>
      <c r="B3038" s="528">
        <v>2011</v>
      </c>
      <c r="C3038" s="528">
        <v>8323</v>
      </c>
      <c r="D3038" s="528">
        <v>0</v>
      </c>
      <c r="E3038" s="528">
        <v>5744</v>
      </c>
      <c r="F3038" s="528">
        <v>5346</v>
      </c>
    </row>
    <row r="3039" spans="1:6">
      <c r="A3039" s="527" t="s">
        <v>5699</v>
      </c>
      <c r="B3039" s="528">
        <v>2011</v>
      </c>
      <c r="C3039" s="528">
        <v>29948</v>
      </c>
      <c r="D3039" s="528">
        <v>9740</v>
      </c>
      <c r="E3039" s="528">
        <v>92</v>
      </c>
      <c r="F3039" s="528">
        <v>16225</v>
      </c>
    </row>
    <row r="3040" spans="1:6">
      <c r="A3040" s="527" t="s">
        <v>5700</v>
      </c>
      <c r="B3040" s="528">
        <v>2011</v>
      </c>
      <c r="C3040" s="528">
        <v>16454</v>
      </c>
      <c r="D3040" s="528">
        <v>16412</v>
      </c>
      <c r="E3040" s="528">
        <v>850241</v>
      </c>
      <c r="F3040" s="528">
        <v>10796</v>
      </c>
    </row>
    <row r="3041" spans="1:6">
      <c r="A3041" s="527" t="s">
        <v>5701</v>
      </c>
      <c r="B3041" s="528">
        <v>2011</v>
      </c>
      <c r="C3041" s="528">
        <v>0</v>
      </c>
      <c r="D3041" s="528">
        <v>586</v>
      </c>
      <c r="E3041" s="528">
        <v>0</v>
      </c>
      <c r="F3041" s="528">
        <v>1465</v>
      </c>
    </row>
    <row r="3042" spans="1:6">
      <c r="A3042" s="527" t="s">
        <v>5702</v>
      </c>
      <c r="B3042" s="528">
        <v>2011</v>
      </c>
      <c r="C3042" s="528">
        <v>1606</v>
      </c>
      <c r="D3042" s="528">
        <v>0</v>
      </c>
      <c r="E3042" s="528">
        <v>37826</v>
      </c>
      <c r="F3042" s="528">
        <v>4175</v>
      </c>
    </row>
    <row r="3043" spans="1:6">
      <c r="A3043" s="527" t="s">
        <v>5703</v>
      </c>
      <c r="B3043" s="528">
        <v>2011</v>
      </c>
      <c r="C3043" s="528">
        <v>42293</v>
      </c>
      <c r="D3043" s="528">
        <v>27414</v>
      </c>
      <c r="E3043" s="528">
        <v>110516</v>
      </c>
      <c r="F3043" s="528">
        <v>19496</v>
      </c>
    </row>
    <row r="3044" spans="1:6">
      <c r="A3044" s="527" t="s">
        <v>5704</v>
      </c>
      <c r="B3044" s="528">
        <v>2011</v>
      </c>
      <c r="C3044" s="528">
        <v>31832</v>
      </c>
      <c r="D3044" s="528">
        <v>7929</v>
      </c>
      <c r="E3044" s="528">
        <v>19182</v>
      </c>
      <c r="F3044" s="528">
        <v>15365</v>
      </c>
    </row>
    <row r="3045" spans="1:6">
      <c r="A3045" s="527" t="s">
        <v>5705</v>
      </c>
      <c r="B3045" s="528">
        <v>2011</v>
      </c>
      <c r="C3045" s="528">
        <v>62087</v>
      </c>
      <c r="D3045" s="528">
        <v>117333</v>
      </c>
      <c r="E3045" s="528">
        <v>33763</v>
      </c>
      <c r="F3045" s="528">
        <v>20600</v>
      </c>
    </row>
    <row r="3046" spans="1:6">
      <c r="A3046" s="527" t="s">
        <v>5706</v>
      </c>
      <c r="B3046" s="528">
        <v>2011</v>
      </c>
      <c r="C3046" s="528">
        <v>27289</v>
      </c>
      <c r="D3046" s="528">
        <v>16891</v>
      </c>
      <c r="E3046" s="528">
        <v>14887</v>
      </c>
      <c r="F3046" s="528">
        <v>20398</v>
      </c>
    </row>
    <row r="3047" spans="1:6">
      <c r="A3047" s="527" t="s">
        <v>5707</v>
      </c>
      <c r="B3047" s="528">
        <v>2011</v>
      </c>
      <c r="C3047" s="528">
        <v>1176</v>
      </c>
      <c r="D3047" s="528">
        <v>0</v>
      </c>
      <c r="E3047" s="528">
        <v>638</v>
      </c>
      <c r="F3047" s="528">
        <v>6210</v>
      </c>
    </row>
    <row r="3048" spans="1:6">
      <c r="A3048" s="527" t="s">
        <v>5708</v>
      </c>
      <c r="B3048" s="528">
        <v>2011</v>
      </c>
      <c r="C3048" s="528">
        <v>24832</v>
      </c>
      <c r="D3048" s="528">
        <v>238</v>
      </c>
      <c r="E3048" s="528">
        <v>110167</v>
      </c>
      <c r="F3048" s="528">
        <v>4605</v>
      </c>
    </row>
    <row r="3049" spans="1:6">
      <c r="A3049" s="527" t="s">
        <v>5709</v>
      </c>
      <c r="B3049" s="528">
        <v>2011</v>
      </c>
      <c r="C3049" s="528">
        <v>12558</v>
      </c>
      <c r="D3049" s="528">
        <v>14127</v>
      </c>
      <c r="E3049" s="528">
        <v>8943</v>
      </c>
      <c r="F3049" s="528">
        <v>14226</v>
      </c>
    </row>
    <row r="3050" spans="1:6">
      <c r="A3050" s="527" t="s">
        <v>5710</v>
      </c>
      <c r="B3050" s="528">
        <v>2011</v>
      </c>
      <c r="C3050" s="528">
        <v>6852</v>
      </c>
      <c r="D3050" s="528">
        <v>40218</v>
      </c>
      <c r="E3050" s="528">
        <v>35942</v>
      </c>
      <c r="F3050" s="528">
        <v>12900</v>
      </c>
    </row>
    <row r="3051" spans="1:6">
      <c r="A3051" s="527" t="s">
        <v>5711</v>
      </c>
      <c r="B3051" s="528">
        <v>2011</v>
      </c>
      <c r="C3051" s="528">
        <v>34293</v>
      </c>
      <c r="D3051" s="528">
        <v>42284</v>
      </c>
      <c r="E3051" s="528">
        <v>44504</v>
      </c>
      <c r="F3051" s="528">
        <v>18860</v>
      </c>
    </row>
    <row r="3052" spans="1:6">
      <c r="A3052" s="527" t="s">
        <v>5712</v>
      </c>
      <c r="B3052" s="528">
        <v>2011</v>
      </c>
      <c r="C3052" s="528">
        <v>152</v>
      </c>
      <c r="D3052" s="528">
        <v>24</v>
      </c>
      <c r="E3052" s="528">
        <v>492</v>
      </c>
      <c r="F3052" s="528">
        <v>11630</v>
      </c>
    </row>
    <row r="3053" spans="1:6">
      <c r="A3053" s="527" t="s">
        <v>5713</v>
      </c>
      <c r="B3053" s="528">
        <v>2011</v>
      </c>
      <c r="C3053" s="528">
        <v>3939</v>
      </c>
      <c r="D3053" s="528">
        <v>5337</v>
      </c>
      <c r="E3053" s="528">
        <v>14869</v>
      </c>
      <c r="F3053" s="528">
        <v>9740</v>
      </c>
    </row>
    <row r="3054" spans="1:6">
      <c r="A3054" s="527" t="s">
        <v>5714</v>
      </c>
      <c r="B3054" s="528">
        <v>2011</v>
      </c>
      <c r="C3054" s="528">
        <v>8861</v>
      </c>
      <c r="D3054" s="528">
        <v>6134</v>
      </c>
      <c r="E3054" s="528">
        <v>3076</v>
      </c>
      <c r="F3054" s="528">
        <v>15963</v>
      </c>
    </row>
    <row r="3055" spans="1:6">
      <c r="A3055" s="527" t="s">
        <v>5715</v>
      </c>
      <c r="B3055" s="528">
        <v>2011</v>
      </c>
      <c r="C3055" s="528">
        <v>0</v>
      </c>
      <c r="D3055" s="528">
        <v>2192</v>
      </c>
      <c r="E3055" s="528">
        <v>0</v>
      </c>
      <c r="F3055" s="528">
        <v>9272</v>
      </c>
    </row>
    <row r="3056" spans="1:6">
      <c r="A3056" s="527" t="s">
        <v>5716</v>
      </c>
      <c r="B3056" s="528">
        <v>2011</v>
      </c>
      <c r="C3056" s="528">
        <v>80</v>
      </c>
      <c r="D3056" s="528">
        <v>2365</v>
      </c>
      <c r="E3056" s="528">
        <v>14</v>
      </c>
      <c r="F3056" s="528">
        <v>6380</v>
      </c>
    </row>
    <row r="3057" spans="1:6">
      <c r="A3057" s="527" t="s">
        <v>5717</v>
      </c>
      <c r="B3057" s="528">
        <v>2011</v>
      </c>
      <c r="C3057" s="528">
        <v>0</v>
      </c>
      <c r="D3057" s="528">
        <v>14220</v>
      </c>
      <c r="E3057" s="528">
        <v>0</v>
      </c>
      <c r="F3057" s="528">
        <v>1835</v>
      </c>
    </row>
    <row r="3058" spans="1:6">
      <c r="A3058" s="527" t="s">
        <v>5718</v>
      </c>
      <c r="B3058" s="528">
        <v>2011</v>
      </c>
      <c r="C3058" s="528">
        <v>6192</v>
      </c>
      <c r="D3058" s="528">
        <v>15012</v>
      </c>
      <c r="E3058" s="528">
        <v>730</v>
      </c>
      <c r="F3058" s="528">
        <v>14496</v>
      </c>
    </row>
    <row r="3059" spans="1:6">
      <c r="A3059" s="527" t="s">
        <v>5719</v>
      </c>
      <c r="B3059" s="528">
        <v>2011</v>
      </c>
      <c r="C3059" s="528">
        <v>34407</v>
      </c>
      <c r="D3059" s="528">
        <v>58580</v>
      </c>
      <c r="E3059" s="528">
        <v>18117</v>
      </c>
      <c r="F3059" s="528">
        <v>20856</v>
      </c>
    </row>
    <row r="3060" spans="1:6">
      <c r="A3060" s="527" t="s">
        <v>5720</v>
      </c>
      <c r="B3060" s="528">
        <v>2011</v>
      </c>
      <c r="C3060" s="528">
        <v>8357</v>
      </c>
      <c r="D3060" s="528">
        <v>8118</v>
      </c>
      <c r="E3060" s="528">
        <v>3150</v>
      </c>
      <c r="F3060" s="528">
        <v>20380</v>
      </c>
    </row>
    <row r="3061" spans="1:6">
      <c r="A3061" s="527" t="s">
        <v>5721</v>
      </c>
      <c r="B3061" s="528">
        <v>2011</v>
      </c>
      <c r="C3061" s="528">
        <v>0</v>
      </c>
      <c r="D3061" s="528">
        <v>26948</v>
      </c>
      <c r="E3061" s="528">
        <v>0</v>
      </c>
      <c r="F3061" s="528">
        <v>1765</v>
      </c>
    </row>
    <row r="3062" spans="1:6">
      <c r="A3062" s="527" t="s">
        <v>5722</v>
      </c>
      <c r="B3062" s="528">
        <v>2011</v>
      </c>
      <c r="C3062" s="528">
        <v>49438</v>
      </c>
      <c r="D3062" s="528">
        <v>18541</v>
      </c>
      <c r="E3062" s="528">
        <v>14713</v>
      </c>
      <c r="F3062" s="528">
        <v>14786</v>
      </c>
    </row>
    <row r="3063" spans="1:6">
      <c r="A3063" s="527" t="s">
        <v>5723</v>
      </c>
      <c r="B3063" s="528">
        <v>2011</v>
      </c>
      <c r="C3063" s="528">
        <v>56453</v>
      </c>
      <c r="D3063" s="528">
        <v>27376</v>
      </c>
      <c r="E3063" s="528">
        <v>25106</v>
      </c>
      <c r="F3063" s="528">
        <v>14410</v>
      </c>
    </row>
    <row r="3064" spans="1:6">
      <c r="A3064" s="527" t="s">
        <v>5724</v>
      </c>
      <c r="B3064" s="528">
        <v>2011</v>
      </c>
      <c r="C3064" s="528">
        <v>17140</v>
      </c>
      <c r="D3064" s="528">
        <v>12569</v>
      </c>
      <c r="E3064" s="528">
        <v>57412</v>
      </c>
      <c r="F3064" s="528">
        <v>10150</v>
      </c>
    </row>
    <row r="3065" spans="1:6">
      <c r="A3065" s="527" t="s">
        <v>5725</v>
      </c>
      <c r="B3065" s="528">
        <v>2011</v>
      </c>
      <c r="C3065" s="528">
        <v>3351</v>
      </c>
      <c r="D3065" s="528">
        <v>2285</v>
      </c>
      <c r="E3065" s="528">
        <v>34</v>
      </c>
      <c r="F3065" s="528">
        <v>12554</v>
      </c>
    </row>
    <row r="3066" spans="1:6">
      <c r="A3066" s="527" t="s">
        <v>5726</v>
      </c>
      <c r="B3066" s="528">
        <v>2011</v>
      </c>
      <c r="C3066" s="528">
        <v>11646</v>
      </c>
      <c r="D3066" s="528">
        <v>9010</v>
      </c>
      <c r="E3066" s="528">
        <v>1948</v>
      </c>
      <c r="F3066" s="528">
        <v>17720</v>
      </c>
    </row>
    <row r="3067" spans="1:6">
      <c r="A3067" s="527" t="s">
        <v>5727</v>
      </c>
      <c r="B3067" s="528">
        <v>2011</v>
      </c>
      <c r="C3067" s="528">
        <v>24476</v>
      </c>
      <c r="D3067" s="528">
        <v>6192</v>
      </c>
      <c r="E3067" s="528">
        <v>17470</v>
      </c>
      <c r="F3067" s="528">
        <v>14596</v>
      </c>
    </row>
    <row r="3068" spans="1:6">
      <c r="A3068" s="527" t="s">
        <v>5728</v>
      </c>
      <c r="B3068" s="528">
        <v>2011</v>
      </c>
      <c r="C3068" s="528">
        <v>2836</v>
      </c>
      <c r="D3068" s="528">
        <v>1242</v>
      </c>
      <c r="E3068" s="528">
        <v>28575</v>
      </c>
      <c r="F3068" s="528">
        <v>14336</v>
      </c>
    </row>
    <row r="3069" spans="1:6">
      <c r="A3069" s="527" t="s">
        <v>5729</v>
      </c>
      <c r="B3069" s="528">
        <v>2011</v>
      </c>
      <c r="C3069" s="528">
        <v>6048</v>
      </c>
      <c r="D3069" s="528">
        <v>3000</v>
      </c>
      <c r="E3069" s="528">
        <v>4602</v>
      </c>
      <c r="F3069" s="528">
        <v>5100</v>
      </c>
    </row>
    <row r="3070" spans="1:6">
      <c r="A3070" s="527" t="s">
        <v>5730</v>
      </c>
      <c r="B3070" s="528">
        <v>2011</v>
      </c>
      <c r="C3070" s="528">
        <v>6056</v>
      </c>
      <c r="D3070" s="528">
        <v>4241</v>
      </c>
      <c r="E3070" s="528">
        <v>21582</v>
      </c>
      <c r="F3070" s="528">
        <v>7900</v>
      </c>
    </row>
    <row r="3071" spans="1:6">
      <c r="A3071" s="527" t="s">
        <v>5731</v>
      </c>
      <c r="B3071" s="528">
        <v>2011</v>
      </c>
      <c r="C3071" s="528">
        <v>40895</v>
      </c>
      <c r="D3071" s="528">
        <v>30442</v>
      </c>
      <c r="E3071" s="528">
        <v>372543</v>
      </c>
      <c r="F3071" s="528">
        <v>9560</v>
      </c>
    </row>
    <row r="3072" spans="1:6">
      <c r="A3072" s="527" t="s">
        <v>5732</v>
      </c>
      <c r="B3072" s="528">
        <v>2011</v>
      </c>
      <c r="C3072" s="528">
        <v>1445</v>
      </c>
      <c r="D3072" s="528">
        <v>0</v>
      </c>
      <c r="E3072" s="528">
        <v>6534</v>
      </c>
      <c r="F3072" s="528">
        <v>3378</v>
      </c>
    </row>
    <row r="3073" spans="1:6">
      <c r="A3073" s="527" t="s">
        <v>5733</v>
      </c>
      <c r="B3073" s="528">
        <v>2011</v>
      </c>
      <c r="C3073" s="528">
        <v>181</v>
      </c>
      <c r="D3073" s="528">
        <v>158</v>
      </c>
      <c r="E3073" s="528">
        <v>11318</v>
      </c>
      <c r="F3073" s="528">
        <v>17875</v>
      </c>
    </row>
    <row r="3074" spans="1:6">
      <c r="A3074" s="527" t="s">
        <v>5734</v>
      </c>
      <c r="B3074" s="528">
        <v>2011</v>
      </c>
      <c r="C3074" s="528">
        <v>31055</v>
      </c>
      <c r="D3074" s="528">
        <v>9443</v>
      </c>
      <c r="E3074" s="528">
        <v>594472</v>
      </c>
      <c r="F3074" s="528">
        <v>17955</v>
      </c>
    </row>
    <row r="3075" spans="1:6">
      <c r="A3075" s="527" t="s">
        <v>5735</v>
      </c>
      <c r="B3075" s="528">
        <v>2011</v>
      </c>
      <c r="C3075" s="528">
        <v>43168</v>
      </c>
      <c r="D3075" s="528">
        <v>51504</v>
      </c>
      <c r="E3075" s="528">
        <v>121138</v>
      </c>
      <c r="F3075" s="528">
        <v>14640</v>
      </c>
    </row>
    <row r="3076" spans="1:6">
      <c r="A3076" s="527" t="s">
        <v>5736</v>
      </c>
      <c r="B3076" s="528">
        <v>2011</v>
      </c>
      <c r="C3076" s="528">
        <v>276</v>
      </c>
      <c r="D3076" s="528">
        <v>0</v>
      </c>
      <c r="E3076" s="528">
        <v>0</v>
      </c>
      <c r="F3076" s="528">
        <v>13633</v>
      </c>
    </row>
    <row r="3077" spans="1:6">
      <c r="A3077" s="527" t="s">
        <v>5737</v>
      </c>
      <c r="B3077" s="528">
        <v>2011</v>
      </c>
      <c r="C3077" s="528">
        <v>313</v>
      </c>
      <c r="D3077" s="528">
        <v>90</v>
      </c>
      <c r="E3077" s="528">
        <v>10810</v>
      </c>
      <c r="F3077" s="528">
        <v>3315</v>
      </c>
    </row>
    <row r="3078" spans="1:6">
      <c r="A3078" s="527" t="s">
        <v>5738</v>
      </c>
      <c r="B3078" s="528">
        <v>2011</v>
      </c>
      <c r="C3078" s="528">
        <v>13429</v>
      </c>
      <c r="D3078" s="528">
        <v>13131</v>
      </c>
      <c r="E3078" s="528">
        <v>10857</v>
      </c>
      <c r="F3078" s="528">
        <v>13232</v>
      </c>
    </row>
    <row r="3079" spans="1:6">
      <c r="A3079" s="527" t="s">
        <v>5739</v>
      </c>
      <c r="B3079" s="528">
        <v>2011</v>
      </c>
      <c r="C3079" s="528">
        <v>9977</v>
      </c>
      <c r="D3079" s="528">
        <v>723</v>
      </c>
      <c r="E3079" s="528">
        <v>24112</v>
      </c>
      <c r="F3079" s="528">
        <v>7210</v>
      </c>
    </row>
    <row r="3080" spans="1:6">
      <c r="A3080" s="527" t="s">
        <v>5740</v>
      </c>
      <c r="B3080" s="528">
        <v>2011</v>
      </c>
      <c r="C3080" s="528">
        <v>1136</v>
      </c>
      <c r="D3080" s="528">
        <v>0</v>
      </c>
      <c r="E3080" s="528">
        <v>33833</v>
      </c>
      <c r="F3080" s="528">
        <v>4100</v>
      </c>
    </row>
    <row r="3081" spans="1:6">
      <c r="A3081" s="527" t="s">
        <v>5741</v>
      </c>
      <c r="B3081" s="528">
        <v>2011</v>
      </c>
      <c r="C3081" s="528">
        <v>0</v>
      </c>
      <c r="D3081" s="528">
        <v>425</v>
      </c>
      <c r="E3081" s="528">
        <v>0</v>
      </c>
      <c r="F3081" s="528">
        <v>1402</v>
      </c>
    </row>
    <row r="3082" spans="1:6">
      <c r="A3082" s="527" t="s">
        <v>5742</v>
      </c>
      <c r="B3082" s="528">
        <v>2011</v>
      </c>
      <c r="C3082" s="528">
        <v>1298</v>
      </c>
      <c r="D3082" s="528">
        <v>333</v>
      </c>
      <c r="E3082" s="528">
        <v>3420</v>
      </c>
      <c r="F3082" s="528">
        <v>9807</v>
      </c>
    </row>
    <row r="3083" spans="1:6">
      <c r="A3083" s="527" t="s">
        <v>5743</v>
      </c>
      <c r="B3083" s="528">
        <v>2011</v>
      </c>
      <c r="C3083" s="528">
        <v>44893</v>
      </c>
      <c r="D3083" s="528">
        <v>23511</v>
      </c>
      <c r="E3083" s="528">
        <v>19300</v>
      </c>
      <c r="F3083" s="528">
        <v>19587</v>
      </c>
    </row>
    <row r="3084" spans="1:6">
      <c r="A3084" s="527" t="s">
        <v>5744</v>
      </c>
      <c r="B3084" s="528">
        <v>2011</v>
      </c>
      <c r="C3084" s="528">
        <v>2272</v>
      </c>
      <c r="D3084" s="528">
        <v>587</v>
      </c>
      <c r="E3084" s="528">
        <v>79062</v>
      </c>
      <c r="F3084" s="528">
        <v>3470</v>
      </c>
    </row>
    <row r="3085" spans="1:6">
      <c r="A3085" s="527" t="s">
        <v>5745</v>
      </c>
      <c r="B3085" s="528">
        <v>2011</v>
      </c>
      <c r="C3085" s="528">
        <v>33733</v>
      </c>
      <c r="D3085" s="528">
        <v>44521</v>
      </c>
      <c r="E3085" s="528">
        <v>15676</v>
      </c>
      <c r="F3085" s="528">
        <v>19825</v>
      </c>
    </row>
    <row r="3086" spans="1:6">
      <c r="A3086" s="527" t="s">
        <v>5746</v>
      </c>
      <c r="B3086" s="528">
        <v>2011</v>
      </c>
      <c r="C3086" s="528">
        <v>18712</v>
      </c>
      <c r="D3086" s="528">
        <v>15047</v>
      </c>
      <c r="E3086" s="528">
        <v>4441</v>
      </c>
      <c r="F3086" s="528">
        <v>20138</v>
      </c>
    </row>
    <row r="3087" spans="1:6">
      <c r="A3087" s="527" t="s">
        <v>5747</v>
      </c>
      <c r="B3087" s="528">
        <v>2011</v>
      </c>
      <c r="C3087" s="528">
        <v>439</v>
      </c>
      <c r="D3087" s="528">
        <v>85</v>
      </c>
      <c r="E3087" s="528">
        <v>6054</v>
      </c>
      <c r="F3087" s="528">
        <v>8300</v>
      </c>
    </row>
    <row r="3088" spans="1:6">
      <c r="A3088" s="527" t="s">
        <v>5748</v>
      </c>
      <c r="B3088" s="528">
        <v>2011</v>
      </c>
      <c r="C3088" s="528">
        <v>209</v>
      </c>
      <c r="D3088" s="528">
        <v>2875</v>
      </c>
      <c r="E3088" s="528">
        <v>41856</v>
      </c>
      <c r="F3088" s="528">
        <v>7984</v>
      </c>
    </row>
    <row r="3089" spans="1:6">
      <c r="A3089" s="527" t="s">
        <v>5749</v>
      </c>
      <c r="B3089" s="528">
        <v>2011</v>
      </c>
      <c r="C3089" s="528">
        <v>1037</v>
      </c>
      <c r="D3089" s="528">
        <v>863</v>
      </c>
      <c r="E3089" s="528">
        <v>39778</v>
      </c>
      <c r="F3089" s="528">
        <v>10610</v>
      </c>
    </row>
    <row r="3090" spans="1:6">
      <c r="A3090" s="527" t="s">
        <v>5750</v>
      </c>
      <c r="B3090" s="528">
        <v>2011</v>
      </c>
      <c r="C3090" s="528">
        <v>69674</v>
      </c>
      <c r="D3090" s="528">
        <v>115694</v>
      </c>
      <c r="E3090" s="528">
        <v>49603</v>
      </c>
      <c r="F3090" s="528">
        <v>20270</v>
      </c>
    </row>
    <row r="3091" spans="1:6">
      <c r="A3091" s="527" t="s">
        <v>5751</v>
      </c>
      <c r="B3091" s="528">
        <v>2011</v>
      </c>
      <c r="C3091" s="528">
        <v>1343</v>
      </c>
      <c r="D3091" s="528">
        <v>488</v>
      </c>
      <c r="E3091" s="528">
        <v>2467</v>
      </c>
      <c r="F3091" s="528">
        <v>9300</v>
      </c>
    </row>
    <row r="3092" spans="1:6">
      <c r="A3092" s="527" t="s">
        <v>5752</v>
      </c>
      <c r="B3092" s="528">
        <v>2011</v>
      </c>
      <c r="C3092" s="528">
        <v>19711</v>
      </c>
      <c r="D3092" s="528">
        <v>359279</v>
      </c>
      <c r="E3092" s="528">
        <v>503592</v>
      </c>
      <c r="F3092" s="528">
        <v>11950</v>
      </c>
    </row>
    <row r="3093" spans="1:6">
      <c r="A3093" s="527" t="s">
        <v>5753</v>
      </c>
      <c r="B3093" s="528">
        <v>2011</v>
      </c>
      <c r="C3093" s="528">
        <v>377</v>
      </c>
      <c r="D3093" s="528">
        <v>3234</v>
      </c>
      <c r="E3093" s="528">
        <v>143</v>
      </c>
      <c r="F3093" s="528">
        <v>5877</v>
      </c>
    </row>
    <row r="3094" spans="1:6">
      <c r="A3094" s="527" t="s">
        <v>5754</v>
      </c>
      <c r="B3094" s="528">
        <v>2011</v>
      </c>
      <c r="C3094" s="528">
        <v>12782</v>
      </c>
      <c r="D3094" s="528">
        <v>16428</v>
      </c>
      <c r="E3094" s="528">
        <v>22632</v>
      </c>
      <c r="F3094" s="528">
        <v>17698</v>
      </c>
    </row>
    <row r="3095" spans="1:6">
      <c r="A3095" s="527" t="s">
        <v>5755</v>
      </c>
      <c r="B3095" s="528">
        <v>2011</v>
      </c>
      <c r="C3095" s="528">
        <v>2207</v>
      </c>
      <c r="D3095" s="528">
        <v>117</v>
      </c>
      <c r="E3095" s="528">
        <v>86155</v>
      </c>
      <c r="F3095" s="528">
        <v>6186</v>
      </c>
    </row>
    <row r="3096" spans="1:6">
      <c r="A3096" s="527" t="s">
        <v>5756</v>
      </c>
      <c r="B3096" s="528">
        <v>2011</v>
      </c>
      <c r="C3096" s="528">
        <v>1724</v>
      </c>
      <c r="D3096" s="528">
        <v>0</v>
      </c>
      <c r="E3096" s="528">
        <v>104470</v>
      </c>
      <c r="F3096" s="528">
        <v>4200</v>
      </c>
    </row>
    <row r="3097" spans="1:6">
      <c r="A3097" s="527" t="s">
        <v>5757</v>
      </c>
      <c r="B3097" s="528">
        <v>2011</v>
      </c>
      <c r="C3097" s="528">
        <v>3601</v>
      </c>
      <c r="D3097" s="528">
        <v>2350</v>
      </c>
      <c r="E3097" s="528">
        <v>18618</v>
      </c>
      <c r="F3097" s="528">
        <v>14641</v>
      </c>
    </row>
    <row r="3098" spans="1:6">
      <c r="A3098" s="527" t="s">
        <v>5758</v>
      </c>
      <c r="B3098" s="528">
        <v>2011</v>
      </c>
      <c r="C3098" s="528">
        <v>414</v>
      </c>
      <c r="D3098" s="528">
        <v>6298</v>
      </c>
      <c r="E3098" s="528">
        <v>144</v>
      </c>
      <c r="F3098" s="528">
        <v>13934</v>
      </c>
    </row>
    <row r="3099" spans="1:6">
      <c r="A3099" s="527" t="s">
        <v>5759</v>
      </c>
      <c r="B3099" s="528">
        <v>2011</v>
      </c>
      <c r="C3099" s="528">
        <v>4728</v>
      </c>
      <c r="D3099" s="528">
        <v>3884</v>
      </c>
      <c r="E3099" s="528">
        <v>45742</v>
      </c>
      <c r="F3099" s="528">
        <v>12700</v>
      </c>
    </row>
    <row r="3100" spans="1:6">
      <c r="A3100" s="527" t="s">
        <v>5760</v>
      </c>
      <c r="B3100" s="528">
        <v>2011</v>
      </c>
      <c r="C3100" s="528">
        <v>3705</v>
      </c>
      <c r="D3100" s="528">
        <v>334804</v>
      </c>
      <c r="E3100" s="528">
        <v>4103</v>
      </c>
      <c r="F3100" s="528">
        <v>13900</v>
      </c>
    </row>
    <row r="3101" spans="1:6">
      <c r="A3101" s="527" t="s">
        <v>5761</v>
      </c>
      <c r="B3101" s="528">
        <v>2011</v>
      </c>
      <c r="C3101" s="528">
        <v>43194</v>
      </c>
      <c r="D3101" s="528">
        <v>17354</v>
      </c>
      <c r="E3101" s="528">
        <v>29167</v>
      </c>
      <c r="F3101" s="528">
        <v>14476</v>
      </c>
    </row>
    <row r="3102" spans="1:6">
      <c r="A3102" s="527" t="s">
        <v>5762</v>
      </c>
      <c r="B3102" s="528">
        <v>2011</v>
      </c>
      <c r="C3102" s="528">
        <v>6632</v>
      </c>
      <c r="D3102" s="528">
        <v>350</v>
      </c>
      <c r="E3102" s="528">
        <v>111866</v>
      </c>
      <c r="F3102" s="528">
        <v>8590</v>
      </c>
    </row>
    <row r="3103" spans="1:6">
      <c r="A3103" s="527" t="s">
        <v>5763</v>
      </c>
      <c r="B3103" s="528">
        <v>2011</v>
      </c>
      <c r="C3103" s="528">
        <v>17077</v>
      </c>
      <c r="D3103" s="528">
        <v>19933</v>
      </c>
      <c r="E3103" s="528">
        <v>16369</v>
      </c>
      <c r="F3103" s="528">
        <v>19926</v>
      </c>
    </row>
    <row r="3104" spans="1:6">
      <c r="A3104" s="527" t="s">
        <v>5764</v>
      </c>
      <c r="B3104" s="528">
        <v>2011</v>
      </c>
      <c r="C3104" s="528">
        <v>8487</v>
      </c>
      <c r="D3104" s="528">
        <v>8739</v>
      </c>
      <c r="E3104" s="528">
        <v>14063</v>
      </c>
      <c r="F3104" s="528">
        <v>20018</v>
      </c>
    </row>
    <row r="3105" spans="1:6">
      <c r="A3105" s="527" t="s">
        <v>5765</v>
      </c>
      <c r="B3105" s="528">
        <v>2011</v>
      </c>
      <c r="C3105" s="528">
        <v>59244</v>
      </c>
      <c r="D3105" s="528">
        <v>23206</v>
      </c>
      <c r="E3105" s="528">
        <v>26881</v>
      </c>
      <c r="F3105" s="528">
        <v>15097</v>
      </c>
    </row>
    <row r="3106" spans="1:6">
      <c r="A3106" s="527" t="s">
        <v>5766</v>
      </c>
      <c r="B3106" s="528">
        <v>2011</v>
      </c>
      <c r="C3106" s="528">
        <v>86650</v>
      </c>
      <c r="D3106" s="528">
        <v>82850</v>
      </c>
      <c r="E3106" s="528">
        <v>15294</v>
      </c>
      <c r="F3106" s="528">
        <v>20305</v>
      </c>
    </row>
    <row r="3107" spans="1:6">
      <c r="A3107" s="527" t="s">
        <v>5767</v>
      </c>
      <c r="B3107" s="528">
        <v>2011</v>
      </c>
      <c r="C3107" s="528">
        <v>21074</v>
      </c>
      <c r="D3107" s="528">
        <v>9107</v>
      </c>
      <c r="E3107" s="528">
        <v>3752</v>
      </c>
      <c r="F3107" s="528">
        <v>14405</v>
      </c>
    </row>
    <row r="3108" spans="1:6">
      <c r="A3108" s="527" t="s">
        <v>5768</v>
      </c>
      <c r="B3108" s="528">
        <v>2011</v>
      </c>
      <c r="C3108" s="528">
        <v>13733</v>
      </c>
      <c r="D3108" s="528">
        <v>13183</v>
      </c>
      <c r="E3108" s="528">
        <v>31911</v>
      </c>
      <c r="F3108" s="528">
        <v>13246</v>
      </c>
    </row>
    <row r="3109" spans="1:6">
      <c r="A3109" s="527" t="s">
        <v>5769</v>
      </c>
      <c r="B3109" s="528">
        <v>2011</v>
      </c>
      <c r="C3109" s="528">
        <v>117</v>
      </c>
      <c r="D3109" s="528">
        <v>371</v>
      </c>
      <c r="E3109" s="528">
        <v>57</v>
      </c>
      <c r="F3109" s="528">
        <v>6000</v>
      </c>
    </row>
    <row r="3110" spans="1:6">
      <c r="A3110" s="527" t="s">
        <v>5770</v>
      </c>
      <c r="B3110" s="528">
        <v>2011</v>
      </c>
      <c r="C3110" s="528">
        <v>110533</v>
      </c>
      <c r="D3110" s="528">
        <v>147719</v>
      </c>
      <c r="E3110" s="528">
        <v>8978</v>
      </c>
      <c r="F3110" s="528">
        <v>20503</v>
      </c>
    </row>
    <row r="3111" spans="1:6">
      <c r="A3111" s="527" t="s">
        <v>5771</v>
      </c>
      <c r="B3111" s="528">
        <v>2011</v>
      </c>
      <c r="C3111" s="528">
        <v>57099</v>
      </c>
      <c r="D3111" s="528">
        <v>72775</v>
      </c>
      <c r="E3111" s="528">
        <v>32371</v>
      </c>
      <c r="F3111" s="528">
        <v>21606</v>
      </c>
    </row>
    <row r="3112" spans="1:6">
      <c r="A3112" s="527" t="s">
        <v>5772</v>
      </c>
      <c r="B3112" s="528">
        <v>2011</v>
      </c>
      <c r="C3112" s="528">
        <v>54792</v>
      </c>
      <c r="D3112" s="528">
        <v>59985</v>
      </c>
      <c r="E3112" s="528">
        <v>54266</v>
      </c>
      <c r="F3112" s="528">
        <v>20300</v>
      </c>
    </row>
    <row r="3113" spans="1:6">
      <c r="A3113" s="527" t="s">
        <v>5773</v>
      </c>
      <c r="B3113" s="528">
        <v>2011</v>
      </c>
      <c r="C3113" s="528">
        <v>41599</v>
      </c>
      <c r="D3113" s="528">
        <v>19601</v>
      </c>
      <c r="E3113" s="528">
        <v>4983</v>
      </c>
      <c r="F3113" s="528">
        <v>14411</v>
      </c>
    </row>
    <row r="3114" spans="1:6">
      <c r="A3114" s="527" t="s">
        <v>5774</v>
      </c>
      <c r="B3114" s="528">
        <v>2011</v>
      </c>
      <c r="C3114" s="528">
        <v>3118</v>
      </c>
      <c r="D3114" s="528">
        <v>6658</v>
      </c>
      <c r="E3114" s="528">
        <v>2033</v>
      </c>
      <c r="F3114" s="528">
        <v>16906</v>
      </c>
    </row>
    <row r="3115" spans="1:6">
      <c r="A3115" s="527" t="s">
        <v>5775</v>
      </c>
      <c r="B3115" s="528">
        <v>2011</v>
      </c>
      <c r="C3115" s="528">
        <v>73409</v>
      </c>
      <c r="D3115" s="528">
        <v>47493</v>
      </c>
      <c r="E3115" s="528">
        <v>38065</v>
      </c>
      <c r="F3115" s="528">
        <v>21405</v>
      </c>
    </row>
    <row r="3116" spans="1:6">
      <c r="A3116" s="527" t="s">
        <v>5776</v>
      </c>
      <c r="B3116" s="528">
        <v>2011</v>
      </c>
      <c r="C3116" s="528">
        <v>92</v>
      </c>
      <c r="D3116" s="528">
        <v>6</v>
      </c>
      <c r="E3116" s="528">
        <v>0</v>
      </c>
      <c r="F3116" s="528">
        <v>21505</v>
      </c>
    </row>
    <row r="3117" spans="1:6">
      <c r="A3117" s="527" t="s">
        <v>5777</v>
      </c>
      <c r="B3117" s="528">
        <v>2011</v>
      </c>
      <c r="C3117" s="528">
        <v>14121</v>
      </c>
      <c r="D3117" s="528">
        <v>12097</v>
      </c>
      <c r="E3117" s="528">
        <v>11377</v>
      </c>
      <c r="F3117" s="528">
        <v>20334</v>
      </c>
    </row>
    <row r="3118" spans="1:6">
      <c r="A3118" s="527" t="s">
        <v>5778</v>
      </c>
      <c r="B3118" s="528">
        <v>2011</v>
      </c>
      <c r="C3118" s="528">
        <v>287</v>
      </c>
      <c r="D3118" s="528">
        <v>0</v>
      </c>
      <c r="E3118" s="528">
        <v>13</v>
      </c>
      <c r="F3118" s="528">
        <v>10503</v>
      </c>
    </row>
    <row r="3119" spans="1:6">
      <c r="A3119" s="527" t="s">
        <v>5779</v>
      </c>
      <c r="B3119" s="528">
        <v>2011</v>
      </c>
      <c r="C3119" s="528">
        <v>1580</v>
      </c>
      <c r="D3119" s="528">
        <v>1978</v>
      </c>
      <c r="E3119" s="528">
        <v>5732</v>
      </c>
      <c r="F3119" s="528">
        <v>8495</v>
      </c>
    </row>
    <row r="3120" spans="1:6">
      <c r="A3120" s="527" t="s">
        <v>5780</v>
      </c>
      <c r="B3120" s="528">
        <v>2011</v>
      </c>
      <c r="C3120" s="528">
        <v>2404</v>
      </c>
      <c r="D3120" s="528">
        <v>2682</v>
      </c>
      <c r="E3120" s="528">
        <v>0</v>
      </c>
      <c r="F3120" s="528">
        <v>9900</v>
      </c>
    </row>
    <row r="3121" spans="1:6">
      <c r="A3121" s="527" t="s">
        <v>5781</v>
      </c>
      <c r="B3121" s="528">
        <v>2011</v>
      </c>
      <c r="C3121" s="528">
        <v>0</v>
      </c>
      <c r="D3121" s="528">
        <v>22601</v>
      </c>
      <c r="E3121" s="528">
        <v>0</v>
      </c>
      <c r="F3121" s="528">
        <v>1765</v>
      </c>
    </row>
    <row r="3122" spans="1:6">
      <c r="A3122" s="527" t="s">
        <v>5782</v>
      </c>
      <c r="B3122" s="528">
        <v>2011</v>
      </c>
      <c r="C3122" s="528">
        <v>13791</v>
      </c>
      <c r="D3122" s="528">
        <v>18802</v>
      </c>
      <c r="E3122" s="528">
        <v>8106</v>
      </c>
      <c r="F3122" s="528">
        <v>21230</v>
      </c>
    </row>
    <row r="3123" spans="1:6">
      <c r="A3123" s="527" t="s">
        <v>5783</v>
      </c>
      <c r="B3123" s="528">
        <v>2011</v>
      </c>
      <c r="C3123" s="528">
        <v>40899</v>
      </c>
      <c r="D3123" s="528">
        <v>31139</v>
      </c>
      <c r="E3123" s="528">
        <v>1295</v>
      </c>
      <c r="F3123" s="528">
        <v>14189</v>
      </c>
    </row>
    <row r="3124" spans="1:6">
      <c r="A3124" s="527" t="s">
        <v>5784</v>
      </c>
      <c r="B3124" s="528">
        <v>2011</v>
      </c>
      <c r="C3124" s="528">
        <v>5160</v>
      </c>
      <c r="D3124" s="528">
        <v>4502</v>
      </c>
      <c r="E3124" s="528">
        <v>4827</v>
      </c>
      <c r="F3124" s="528">
        <v>12930</v>
      </c>
    </row>
    <row r="3125" spans="1:6">
      <c r="A3125" s="527" t="s">
        <v>5785</v>
      </c>
      <c r="B3125" s="528">
        <v>2011</v>
      </c>
      <c r="C3125" s="528">
        <v>3617</v>
      </c>
      <c r="D3125" s="528">
        <v>3333</v>
      </c>
      <c r="E3125" s="528">
        <v>12751</v>
      </c>
      <c r="F3125" s="528">
        <v>20350</v>
      </c>
    </row>
    <row r="3126" spans="1:6">
      <c r="A3126" s="527" t="s">
        <v>5786</v>
      </c>
      <c r="B3126" s="528">
        <v>2011</v>
      </c>
      <c r="C3126" s="528">
        <v>28246</v>
      </c>
      <c r="D3126" s="528">
        <v>20685</v>
      </c>
      <c r="E3126" s="528">
        <v>39011</v>
      </c>
      <c r="F3126" s="528">
        <v>18632</v>
      </c>
    </row>
    <row r="3127" spans="1:6">
      <c r="A3127" s="527" t="s">
        <v>5787</v>
      </c>
      <c r="B3127" s="528">
        <v>2011</v>
      </c>
      <c r="C3127" s="528">
        <v>5182</v>
      </c>
      <c r="D3127" s="528">
        <v>3972</v>
      </c>
      <c r="E3127" s="528">
        <v>14801</v>
      </c>
      <c r="F3127" s="528">
        <v>13675</v>
      </c>
    </row>
    <row r="3128" spans="1:6">
      <c r="A3128" s="527" t="s">
        <v>5788</v>
      </c>
      <c r="B3128" s="528">
        <v>2011</v>
      </c>
      <c r="C3128" s="528">
        <v>42728</v>
      </c>
      <c r="D3128" s="528">
        <v>22091</v>
      </c>
      <c r="E3128" s="528">
        <v>27378</v>
      </c>
      <c r="F3128" s="528">
        <v>20204</v>
      </c>
    </row>
    <row r="3129" spans="1:6">
      <c r="A3129" s="527" t="s">
        <v>5789</v>
      </c>
      <c r="B3129" s="528">
        <v>2011</v>
      </c>
      <c r="C3129" s="528">
        <v>0</v>
      </c>
      <c r="D3129" s="528">
        <v>83</v>
      </c>
      <c r="E3129" s="528">
        <v>2690</v>
      </c>
      <c r="F3129" s="528">
        <v>13450</v>
      </c>
    </row>
    <row r="3130" spans="1:6">
      <c r="A3130" s="527" t="s">
        <v>5790</v>
      </c>
      <c r="B3130" s="528">
        <v>2011</v>
      </c>
      <c r="C3130" s="528">
        <v>5544</v>
      </c>
      <c r="D3130" s="528">
        <v>342131</v>
      </c>
      <c r="E3130" s="528">
        <v>115304</v>
      </c>
      <c r="F3130" s="528">
        <v>12020</v>
      </c>
    </row>
    <row r="3131" spans="1:6">
      <c r="A3131" s="527" t="s">
        <v>5791</v>
      </c>
      <c r="B3131" s="528">
        <v>2011</v>
      </c>
      <c r="C3131" s="528">
        <v>30886</v>
      </c>
      <c r="D3131" s="528">
        <v>15926</v>
      </c>
      <c r="E3131" s="528">
        <v>38123</v>
      </c>
      <c r="F3131" s="528">
        <v>13852</v>
      </c>
    </row>
    <row r="3132" spans="1:6">
      <c r="A3132" s="527" t="s">
        <v>5792</v>
      </c>
      <c r="B3132" s="528">
        <v>2011</v>
      </c>
      <c r="C3132" s="528">
        <v>1271</v>
      </c>
      <c r="D3132" s="528">
        <v>1932</v>
      </c>
      <c r="E3132" s="528">
        <v>4413</v>
      </c>
      <c r="F3132" s="528">
        <v>8788</v>
      </c>
    </row>
    <row r="3133" spans="1:6">
      <c r="A3133" s="527" t="s">
        <v>5793</v>
      </c>
      <c r="B3133" s="528">
        <v>2011</v>
      </c>
      <c r="C3133" s="528">
        <v>1147</v>
      </c>
      <c r="D3133" s="528">
        <v>631</v>
      </c>
      <c r="E3133" s="528">
        <v>4245</v>
      </c>
      <c r="F3133" s="528">
        <v>10515</v>
      </c>
    </row>
    <row r="3134" spans="1:6">
      <c r="A3134" s="527" t="s">
        <v>5794</v>
      </c>
      <c r="B3134" s="528">
        <v>2011</v>
      </c>
      <c r="C3134" s="528">
        <v>827</v>
      </c>
      <c r="D3134" s="528">
        <v>6156</v>
      </c>
      <c r="E3134" s="528">
        <v>4417</v>
      </c>
      <c r="F3134" s="528">
        <v>8860</v>
      </c>
    </row>
    <row r="3135" spans="1:6">
      <c r="A3135" s="527" t="s">
        <v>5795</v>
      </c>
      <c r="B3135" s="528">
        <v>2011</v>
      </c>
      <c r="C3135" s="528">
        <v>1514</v>
      </c>
      <c r="D3135" s="528">
        <v>263</v>
      </c>
      <c r="E3135" s="528">
        <v>7602</v>
      </c>
      <c r="F3135" s="528">
        <v>4250</v>
      </c>
    </row>
    <row r="3136" spans="1:6">
      <c r="A3136" s="527" t="s">
        <v>5796</v>
      </c>
      <c r="B3136" s="528">
        <v>2011</v>
      </c>
      <c r="C3136" s="528">
        <v>11241</v>
      </c>
      <c r="D3136" s="528">
        <v>29442</v>
      </c>
      <c r="E3136" s="528">
        <v>62853</v>
      </c>
      <c r="F3136" s="528">
        <v>14592</v>
      </c>
    </row>
    <row r="3137" spans="1:6">
      <c r="A3137" s="527" t="s">
        <v>5797</v>
      </c>
      <c r="B3137" s="528">
        <v>2011</v>
      </c>
      <c r="C3137" s="528">
        <v>37555</v>
      </c>
      <c r="D3137" s="528">
        <v>35585</v>
      </c>
      <c r="E3137" s="528">
        <v>7409</v>
      </c>
      <c r="F3137" s="528">
        <v>20380</v>
      </c>
    </row>
    <row r="3138" spans="1:6">
      <c r="A3138" s="527" t="s">
        <v>5798</v>
      </c>
      <c r="B3138" s="528">
        <v>2011</v>
      </c>
      <c r="C3138" s="528">
        <v>14967</v>
      </c>
      <c r="D3138" s="528">
        <v>26446</v>
      </c>
      <c r="E3138" s="528">
        <v>19685</v>
      </c>
      <c r="F3138" s="528">
        <v>10100</v>
      </c>
    </row>
    <row r="3139" spans="1:6">
      <c r="A3139" s="527" t="s">
        <v>5799</v>
      </c>
      <c r="B3139" s="528">
        <v>2011</v>
      </c>
      <c r="C3139" s="528">
        <v>3427</v>
      </c>
      <c r="D3139" s="528">
        <v>1889</v>
      </c>
      <c r="E3139" s="528">
        <v>16224</v>
      </c>
      <c r="F3139" s="528">
        <v>10350</v>
      </c>
    </row>
    <row r="3140" spans="1:6">
      <c r="A3140" s="527" t="s">
        <v>5800</v>
      </c>
      <c r="B3140" s="528">
        <v>2011</v>
      </c>
      <c r="C3140" s="528">
        <v>28335</v>
      </c>
      <c r="D3140" s="528">
        <v>45165</v>
      </c>
      <c r="E3140" s="528">
        <v>6678</v>
      </c>
      <c r="F3140" s="528">
        <v>20462</v>
      </c>
    </row>
    <row r="3141" spans="1:6">
      <c r="A3141" s="527" t="s">
        <v>5801</v>
      </c>
      <c r="B3141" s="528">
        <v>2011</v>
      </c>
      <c r="C3141" s="528">
        <v>11977</v>
      </c>
      <c r="D3141" s="528">
        <v>272469</v>
      </c>
      <c r="E3141" s="528">
        <v>15441</v>
      </c>
      <c r="F3141" s="528">
        <v>13950</v>
      </c>
    </row>
    <row r="3142" spans="1:6">
      <c r="A3142" s="527" t="s">
        <v>5802</v>
      </c>
      <c r="B3142" s="528">
        <v>2011</v>
      </c>
      <c r="C3142" s="528">
        <v>62169</v>
      </c>
      <c r="D3142" s="528">
        <v>47956</v>
      </c>
      <c r="E3142" s="528">
        <v>79323</v>
      </c>
      <c r="F3142" s="528">
        <v>20526</v>
      </c>
    </row>
    <row r="3143" spans="1:6">
      <c r="A3143" s="527" t="s">
        <v>5803</v>
      </c>
      <c r="B3143" s="528">
        <v>2011</v>
      </c>
      <c r="C3143" s="528">
        <v>55672</v>
      </c>
      <c r="D3143" s="528">
        <v>57507</v>
      </c>
      <c r="E3143" s="528">
        <v>4458</v>
      </c>
      <c r="F3143" s="528">
        <v>15030</v>
      </c>
    </row>
    <row r="3144" spans="1:6">
      <c r="A3144" s="527" t="s">
        <v>5804</v>
      </c>
      <c r="B3144" s="528">
        <v>2011</v>
      </c>
      <c r="C3144" s="528">
        <v>104068</v>
      </c>
      <c r="D3144" s="528">
        <v>77508</v>
      </c>
      <c r="E3144" s="528">
        <v>7705</v>
      </c>
      <c r="F3144" s="528">
        <v>19735</v>
      </c>
    </row>
    <row r="3145" spans="1:6">
      <c r="A3145" s="527" t="s">
        <v>5805</v>
      </c>
      <c r="B3145" s="528">
        <v>2011</v>
      </c>
      <c r="C3145" s="528">
        <v>1151</v>
      </c>
      <c r="D3145" s="528">
        <v>1878</v>
      </c>
      <c r="E3145" s="528">
        <v>397</v>
      </c>
      <c r="F3145" s="528">
        <v>19340</v>
      </c>
    </row>
    <row r="3146" spans="1:6">
      <c r="A3146" s="527" t="s">
        <v>5806</v>
      </c>
      <c r="B3146" s="528">
        <v>2011</v>
      </c>
      <c r="C3146" s="528">
        <v>370</v>
      </c>
      <c r="D3146" s="528">
        <v>0</v>
      </c>
      <c r="E3146" s="528">
        <v>12999</v>
      </c>
      <c r="F3146" s="528">
        <v>4275</v>
      </c>
    </row>
    <row r="3147" spans="1:6">
      <c r="A3147" s="527" t="s">
        <v>5807</v>
      </c>
      <c r="B3147" s="528">
        <v>2011</v>
      </c>
      <c r="C3147" s="528">
        <v>6850</v>
      </c>
      <c r="D3147" s="528">
        <v>0</v>
      </c>
      <c r="E3147" s="528">
        <v>63652</v>
      </c>
      <c r="F3147" s="528">
        <v>4560</v>
      </c>
    </row>
    <row r="3148" spans="1:6">
      <c r="A3148" s="527" t="s">
        <v>5808</v>
      </c>
      <c r="B3148" s="528">
        <v>2011</v>
      </c>
      <c r="C3148" s="528">
        <v>5410</v>
      </c>
      <c r="D3148" s="528">
        <v>3050</v>
      </c>
      <c r="E3148" s="528">
        <v>13738</v>
      </c>
      <c r="F3148" s="528">
        <v>15656</v>
      </c>
    </row>
    <row r="3149" spans="1:6">
      <c r="A3149" s="527" t="s">
        <v>5809</v>
      </c>
      <c r="B3149" s="528">
        <v>2011</v>
      </c>
      <c r="C3149" s="528">
        <v>8623</v>
      </c>
      <c r="D3149" s="528">
        <v>12016</v>
      </c>
      <c r="E3149" s="528">
        <v>182</v>
      </c>
      <c r="F3149" s="528">
        <v>11705</v>
      </c>
    </row>
    <row r="3150" spans="1:6">
      <c r="A3150" s="527" t="s">
        <v>5810</v>
      </c>
      <c r="B3150" s="528">
        <v>2011</v>
      </c>
      <c r="C3150" s="528">
        <v>0</v>
      </c>
      <c r="D3150" s="528">
        <v>411</v>
      </c>
      <c r="E3150" s="528">
        <v>0</v>
      </c>
      <c r="F3150" s="528">
        <v>1721</v>
      </c>
    </row>
    <row r="3151" spans="1:6">
      <c r="A3151" s="527" t="s">
        <v>5811</v>
      </c>
      <c r="B3151" s="528">
        <v>2011</v>
      </c>
      <c r="C3151" s="528">
        <v>135186</v>
      </c>
      <c r="D3151" s="528">
        <v>118573</v>
      </c>
      <c r="E3151" s="528">
        <v>21096</v>
      </c>
      <c r="F3151" s="528">
        <v>16275</v>
      </c>
    </row>
    <row r="3152" spans="1:6">
      <c r="A3152" s="527" t="s">
        <v>5812</v>
      </c>
      <c r="B3152" s="528">
        <v>2011</v>
      </c>
      <c r="C3152" s="528">
        <v>67122</v>
      </c>
      <c r="D3152" s="528">
        <v>16989</v>
      </c>
      <c r="E3152" s="528">
        <v>6463</v>
      </c>
      <c r="F3152" s="528">
        <v>14157</v>
      </c>
    </row>
    <row r="3153" spans="1:6">
      <c r="A3153" s="527" t="s">
        <v>5813</v>
      </c>
      <c r="B3153" s="528">
        <v>2011</v>
      </c>
      <c r="C3153" s="528">
        <v>47833</v>
      </c>
      <c r="D3153" s="528">
        <v>25346</v>
      </c>
      <c r="E3153" s="528">
        <v>15696</v>
      </c>
      <c r="F3153" s="528">
        <v>15511</v>
      </c>
    </row>
    <row r="3154" spans="1:6">
      <c r="A3154" s="527" t="s">
        <v>5814</v>
      </c>
      <c r="B3154" s="528">
        <v>2011</v>
      </c>
      <c r="C3154" s="528">
        <v>11069</v>
      </c>
      <c r="D3154" s="528">
        <v>12755</v>
      </c>
      <c r="E3154" s="528">
        <v>1117</v>
      </c>
      <c r="F3154" s="528">
        <v>13633</v>
      </c>
    </row>
    <row r="3155" spans="1:6">
      <c r="A3155" s="527" t="s">
        <v>5815</v>
      </c>
      <c r="B3155" s="528">
        <v>2011</v>
      </c>
      <c r="C3155" s="528">
        <v>6483</v>
      </c>
      <c r="D3155" s="528">
        <v>285</v>
      </c>
      <c r="E3155" s="528">
        <v>6946</v>
      </c>
      <c r="F3155" s="528">
        <v>9500</v>
      </c>
    </row>
    <row r="3156" spans="1:6">
      <c r="A3156" s="527" t="s">
        <v>5816</v>
      </c>
      <c r="B3156" s="528">
        <v>2011</v>
      </c>
      <c r="C3156" s="528">
        <v>3848</v>
      </c>
      <c r="D3156" s="528">
        <v>14713</v>
      </c>
      <c r="E3156" s="528">
        <v>6117</v>
      </c>
      <c r="F3156" s="528">
        <v>13427</v>
      </c>
    </row>
    <row r="3157" spans="1:6">
      <c r="A3157" s="527" t="s">
        <v>5817</v>
      </c>
      <c r="B3157" s="528">
        <v>2011</v>
      </c>
      <c r="C3157" s="528">
        <v>10618</v>
      </c>
      <c r="D3157" s="528">
        <v>4402</v>
      </c>
      <c r="E3157" s="528">
        <v>20130</v>
      </c>
      <c r="F3157" s="528">
        <v>14640</v>
      </c>
    </row>
    <row r="3158" spans="1:6">
      <c r="A3158" s="527" t="s">
        <v>5818</v>
      </c>
      <c r="B3158" s="528">
        <v>2011</v>
      </c>
      <c r="C3158" s="528">
        <v>3249</v>
      </c>
      <c r="D3158" s="528">
        <v>1224</v>
      </c>
      <c r="E3158" s="528">
        <v>36615</v>
      </c>
      <c r="F3158" s="528">
        <v>13602</v>
      </c>
    </row>
    <row r="3159" spans="1:6">
      <c r="A3159" s="527" t="s">
        <v>5819</v>
      </c>
      <c r="B3159" s="528">
        <v>2011</v>
      </c>
      <c r="C3159" s="528">
        <v>44728</v>
      </c>
      <c r="D3159" s="528">
        <v>15014</v>
      </c>
      <c r="E3159" s="528">
        <v>12722</v>
      </c>
      <c r="F3159" s="528">
        <v>9464</v>
      </c>
    </row>
    <row r="3160" spans="1:6">
      <c r="A3160" s="527" t="s">
        <v>5820</v>
      </c>
      <c r="B3160" s="528">
        <v>2011</v>
      </c>
      <c r="C3160" s="528">
        <v>10169</v>
      </c>
      <c r="D3160" s="528">
        <v>10578</v>
      </c>
      <c r="E3160" s="528">
        <v>3248</v>
      </c>
      <c r="F3160" s="528">
        <v>15572</v>
      </c>
    </row>
    <row r="3161" spans="1:6">
      <c r="A3161" s="527" t="s">
        <v>5821</v>
      </c>
      <c r="B3161" s="528">
        <v>2011</v>
      </c>
      <c r="C3161" s="528">
        <v>6836</v>
      </c>
      <c r="D3161" s="528">
        <v>11160</v>
      </c>
      <c r="E3161" s="528">
        <v>1859</v>
      </c>
      <c r="F3161" s="528">
        <v>17528</v>
      </c>
    </row>
    <row r="3162" spans="1:6">
      <c r="A3162" s="527" t="s">
        <v>5822</v>
      </c>
      <c r="B3162" s="528">
        <v>2011</v>
      </c>
      <c r="C3162" s="528">
        <v>7548</v>
      </c>
      <c r="D3162" s="528">
        <v>11488</v>
      </c>
      <c r="E3162" s="528">
        <v>12472</v>
      </c>
      <c r="F3162" s="528">
        <v>15609</v>
      </c>
    </row>
    <row r="3163" spans="1:6">
      <c r="A3163" s="527" t="s">
        <v>5823</v>
      </c>
      <c r="B3163" s="528">
        <v>2011</v>
      </c>
      <c r="C3163" s="528">
        <v>10437</v>
      </c>
      <c r="D3163" s="528">
        <v>5643</v>
      </c>
      <c r="E3163" s="528">
        <v>4989</v>
      </c>
      <c r="F3163" s="528">
        <v>19300</v>
      </c>
    </row>
    <row r="3164" spans="1:6">
      <c r="A3164" s="527" t="s">
        <v>5824</v>
      </c>
      <c r="B3164" s="528">
        <v>2011</v>
      </c>
      <c r="C3164" s="528">
        <v>9575</v>
      </c>
      <c r="D3164" s="528">
        <v>3380</v>
      </c>
      <c r="E3164" s="528">
        <v>292</v>
      </c>
      <c r="F3164" s="528">
        <v>20232</v>
      </c>
    </row>
    <row r="3165" spans="1:6">
      <c r="A3165" s="527" t="s">
        <v>5825</v>
      </c>
      <c r="B3165" s="528">
        <v>2011</v>
      </c>
      <c r="C3165" s="528">
        <v>33970</v>
      </c>
      <c r="D3165" s="528">
        <v>20381</v>
      </c>
      <c r="E3165" s="528">
        <v>14530</v>
      </c>
      <c r="F3165" s="528">
        <v>14972</v>
      </c>
    </row>
    <row r="3166" spans="1:6">
      <c r="A3166" s="527" t="s">
        <v>5826</v>
      </c>
      <c r="B3166" s="528">
        <v>2011</v>
      </c>
      <c r="C3166" s="528">
        <v>1213</v>
      </c>
      <c r="D3166" s="528">
        <v>360</v>
      </c>
      <c r="E3166" s="528">
        <v>61491</v>
      </c>
      <c r="F3166" s="528">
        <v>5110</v>
      </c>
    </row>
    <row r="3167" spans="1:6">
      <c r="A3167" s="527" t="s">
        <v>5827</v>
      </c>
      <c r="B3167" s="528">
        <v>2011</v>
      </c>
      <c r="C3167" s="528">
        <v>69703</v>
      </c>
      <c r="D3167" s="528">
        <v>167716</v>
      </c>
      <c r="E3167" s="528">
        <v>21139</v>
      </c>
      <c r="F3167" s="528">
        <v>14720</v>
      </c>
    </row>
    <row r="3168" spans="1:6">
      <c r="A3168" s="527" t="s">
        <v>5828</v>
      </c>
      <c r="B3168" s="528">
        <v>2011</v>
      </c>
      <c r="C3168" s="528">
        <v>116157</v>
      </c>
      <c r="D3168" s="528">
        <v>132221</v>
      </c>
      <c r="E3168" s="528">
        <v>27459</v>
      </c>
      <c r="F3168" s="528">
        <v>20673</v>
      </c>
    </row>
    <row r="3169" spans="1:6">
      <c r="A3169" s="527" t="s">
        <v>5829</v>
      </c>
      <c r="B3169" s="528">
        <v>2011</v>
      </c>
      <c r="C3169" s="528">
        <v>19314</v>
      </c>
      <c r="D3169" s="528">
        <v>12332</v>
      </c>
      <c r="E3169" s="528">
        <v>14625</v>
      </c>
      <c r="F3169" s="528">
        <v>20480</v>
      </c>
    </row>
    <row r="3170" spans="1:6">
      <c r="A3170" s="527" t="s">
        <v>5830</v>
      </c>
      <c r="B3170" s="528">
        <v>2011</v>
      </c>
      <c r="C3170" s="528">
        <v>944</v>
      </c>
      <c r="D3170" s="528">
        <v>0</v>
      </c>
      <c r="E3170" s="528">
        <v>1141</v>
      </c>
      <c r="F3170" s="528">
        <v>3490</v>
      </c>
    </row>
    <row r="3171" spans="1:6">
      <c r="A3171" s="527" t="s">
        <v>5831</v>
      </c>
      <c r="B3171" s="528">
        <v>2011</v>
      </c>
      <c r="C3171" s="528">
        <v>3564</v>
      </c>
      <c r="D3171" s="528">
        <v>6164</v>
      </c>
      <c r="E3171" s="528">
        <v>10408</v>
      </c>
      <c r="F3171" s="528">
        <v>20309</v>
      </c>
    </row>
    <row r="3172" spans="1:6">
      <c r="A3172" s="527" t="s">
        <v>5832</v>
      </c>
      <c r="B3172" s="528">
        <v>2011</v>
      </c>
      <c r="C3172" s="528">
        <v>15352</v>
      </c>
      <c r="D3172" s="528">
        <v>28839</v>
      </c>
      <c r="E3172" s="528">
        <v>29273</v>
      </c>
      <c r="F3172" s="528">
        <v>13609</v>
      </c>
    </row>
    <row r="3173" spans="1:6">
      <c r="A3173" s="527" t="s">
        <v>5833</v>
      </c>
      <c r="B3173" s="528">
        <v>2011</v>
      </c>
      <c r="C3173" s="528">
        <v>20647</v>
      </c>
      <c r="D3173" s="528">
        <v>7859</v>
      </c>
      <c r="E3173" s="528">
        <v>7053</v>
      </c>
      <c r="F3173" s="528">
        <v>10745</v>
      </c>
    </row>
    <row r="3174" spans="1:6">
      <c r="A3174" s="527" t="s">
        <v>5834</v>
      </c>
      <c r="B3174" s="528">
        <v>2011</v>
      </c>
      <c r="C3174" s="528">
        <v>57847</v>
      </c>
      <c r="D3174" s="528">
        <v>38952</v>
      </c>
      <c r="E3174" s="528">
        <v>15781</v>
      </c>
      <c r="F3174" s="528">
        <v>14606</v>
      </c>
    </row>
    <row r="3175" spans="1:6">
      <c r="A3175" s="527" t="s">
        <v>5835</v>
      </c>
      <c r="B3175" s="528">
        <v>2011</v>
      </c>
      <c r="C3175" s="528">
        <v>3637</v>
      </c>
      <c r="D3175" s="528">
        <v>1904</v>
      </c>
      <c r="E3175" s="528">
        <v>721</v>
      </c>
      <c r="F3175" s="528">
        <v>20447</v>
      </c>
    </row>
    <row r="3176" spans="1:6">
      <c r="A3176" s="527" t="s">
        <v>5836</v>
      </c>
      <c r="B3176" s="528">
        <v>2011</v>
      </c>
      <c r="C3176" s="528">
        <v>97995</v>
      </c>
      <c r="D3176" s="528">
        <v>47171</v>
      </c>
      <c r="E3176" s="528">
        <v>25569</v>
      </c>
      <c r="F3176" s="528">
        <v>20058</v>
      </c>
    </row>
    <row r="3177" spans="1:6">
      <c r="A3177" s="527" t="s">
        <v>5837</v>
      </c>
      <c r="B3177" s="528">
        <v>2011</v>
      </c>
      <c r="C3177" s="528">
        <v>5161</v>
      </c>
      <c r="D3177" s="528">
        <v>3477</v>
      </c>
      <c r="E3177" s="528">
        <v>4805</v>
      </c>
      <c r="F3177" s="528">
        <v>15336</v>
      </c>
    </row>
    <row r="3178" spans="1:6">
      <c r="A3178" s="527" t="s">
        <v>5838</v>
      </c>
      <c r="B3178" s="528">
        <v>2011</v>
      </c>
      <c r="C3178" s="528">
        <v>8402</v>
      </c>
      <c r="D3178" s="528">
        <v>6496</v>
      </c>
      <c r="E3178" s="528">
        <v>9280</v>
      </c>
      <c r="F3178" s="528">
        <v>14819</v>
      </c>
    </row>
    <row r="3179" spans="1:6">
      <c r="A3179" s="527" t="s">
        <v>5839</v>
      </c>
      <c r="B3179" s="528">
        <v>2011</v>
      </c>
      <c r="C3179" s="528">
        <v>3338</v>
      </c>
      <c r="D3179" s="528">
        <v>453</v>
      </c>
      <c r="E3179" s="528">
        <v>1504</v>
      </c>
      <c r="F3179" s="528">
        <v>3502</v>
      </c>
    </row>
    <row r="3180" spans="1:6">
      <c r="A3180" s="527" t="s">
        <v>5840</v>
      </c>
      <c r="B3180" s="528">
        <v>2011</v>
      </c>
      <c r="C3180" s="528">
        <v>18285</v>
      </c>
      <c r="D3180" s="528">
        <v>7813</v>
      </c>
      <c r="E3180" s="528">
        <v>3650</v>
      </c>
      <c r="F3180" s="528">
        <v>14523</v>
      </c>
    </row>
    <row r="3181" spans="1:6">
      <c r="A3181" s="527" t="s">
        <v>5841</v>
      </c>
      <c r="B3181" s="528">
        <v>2011</v>
      </c>
      <c r="C3181" s="528">
        <v>212</v>
      </c>
      <c r="D3181" s="528">
        <v>0</v>
      </c>
      <c r="E3181" s="528">
        <v>480</v>
      </c>
      <c r="F3181" s="528">
        <v>13300</v>
      </c>
    </row>
    <row r="3182" spans="1:6">
      <c r="A3182" s="527" t="s">
        <v>5842</v>
      </c>
      <c r="B3182" s="528">
        <v>2011</v>
      </c>
      <c r="C3182" s="528">
        <v>52787</v>
      </c>
      <c r="D3182" s="528">
        <v>27714</v>
      </c>
      <c r="E3182" s="528">
        <v>8875</v>
      </c>
      <c r="F3182" s="528">
        <v>15701</v>
      </c>
    </row>
    <row r="3183" spans="1:6">
      <c r="A3183" s="527" t="s">
        <v>5843</v>
      </c>
      <c r="B3183" s="528">
        <v>2011</v>
      </c>
      <c r="C3183" s="528">
        <v>2492</v>
      </c>
      <c r="D3183" s="528">
        <v>656</v>
      </c>
      <c r="E3183" s="528">
        <v>116439</v>
      </c>
      <c r="F3183" s="528">
        <v>3155</v>
      </c>
    </row>
    <row r="3184" spans="1:6">
      <c r="A3184" s="527" t="s">
        <v>5844</v>
      </c>
      <c r="B3184" s="528">
        <v>2011</v>
      </c>
      <c r="C3184" s="528">
        <v>881</v>
      </c>
      <c r="D3184" s="528">
        <v>0</v>
      </c>
      <c r="E3184" s="528">
        <v>5280</v>
      </c>
      <c r="F3184" s="528">
        <v>3115</v>
      </c>
    </row>
    <row r="3185" spans="1:6">
      <c r="A3185" s="527" t="s">
        <v>5845</v>
      </c>
      <c r="B3185" s="528">
        <v>2011</v>
      </c>
      <c r="C3185" s="528">
        <v>0</v>
      </c>
      <c r="D3185" s="528">
        <v>23225</v>
      </c>
      <c r="E3185" s="528">
        <v>105349</v>
      </c>
      <c r="F3185" s="528">
        <v>13850</v>
      </c>
    </row>
    <row r="3186" spans="1:6">
      <c r="A3186" s="527" t="s">
        <v>5846</v>
      </c>
      <c r="B3186" s="528">
        <v>2011</v>
      </c>
      <c r="C3186" s="528">
        <v>2398</v>
      </c>
      <c r="D3186" s="528">
        <v>1967</v>
      </c>
      <c r="E3186" s="528">
        <v>470</v>
      </c>
      <c r="F3186" s="528">
        <v>20332</v>
      </c>
    </row>
    <row r="3187" spans="1:6">
      <c r="A3187" s="527" t="s">
        <v>5847</v>
      </c>
      <c r="B3187" s="528">
        <v>2011</v>
      </c>
      <c r="C3187" s="528">
        <v>3684</v>
      </c>
      <c r="D3187" s="528">
        <v>2718</v>
      </c>
      <c r="E3187" s="528">
        <v>55876</v>
      </c>
      <c r="F3187" s="528">
        <v>11345</v>
      </c>
    </row>
    <row r="3188" spans="1:6">
      <c r="A3188" s="527" t="s">
        <v>5848</v>
      </c>
      <c r="B3188" s="528">
        <v>2011</v>
      </c>
      <c r="C3188" s="528">
        <v>63658</v>
      </c>
      <c r="D3188" s="528">
        <v>78486</v>
      </c>
      <c r="E3188" s="528">
        <v>1573</v>
      </c>
      <c r="F3188" s="528">
        <v>20087</v>
      </c>
    </row>
    <row r="3189" spans="1:6">
      <c r="A3189" s="527" t="s">
        <v>5849</v>
      </c>
      <c r="B3189" s="528">
        <v>2011</v>
      </c>
      <c r="C3189" s="528">
        <v>2883</v>
      </c>
      <c r="D3189" s="528">
        <v>0</v>
      </c>
      <c r="E3189" s="528">
        <v>201518</v>
      </c>
      <c r="F3189" s="528">
        <v>4150</v>
      </c>
    </row>
    <row r="3190" spans="1:6">
      <c r="A3190" s="527" t="s">
        <v>5850</v>
      </c>
      <c r="B3190" s="528">
        <v>2011</v>
      </c>
      <c r="C3190" s="528">
        <v>1492</v>
      </c>
      <c r="D3190" s="528">
        <v>2930</v>
      </c>
      <c r="E3190" s="528">
        <v>3952</v>
      </c>
      <c r="F3190" s="528">
        <v>11139</v>
      </c>
    </row>
    <row r="3191" spans="1:6">
      <c r="A3191" s="527" t="s">
        <v>5851</v>
      </c>
      <c r="B3191" s="528">
        <v>2011</v>
      </c>
      <c r="C3191" s="528">
        <v>22277</v>
      </c>
      <c r="D3191" s="528">
        <v>14920</v>
      </c>
      <c r="E3191" s="528">
        <v>15927</v>
      </c>
      <c r="F3191" s="528">
        <v>14218</v>
      </c>
    </row>
    <row r="3192" spans="1:6">
      <c r="A3192" s="527" t="s">
        <v>5852</v>
      </c>
      <c r="B3192" s="528">
        <v>2011</v>
      </c>
      <c r="C3192" s="528">
        <v>49403</v>
      </c>
      <c r="D3192" s="528">
        <v>62188</v>
      </c>
      <c r="E3192" s="528">
        <v>15542</v>
      </c>
      <c r="F3192" s="528">
        <v>22715</v>
      </c>
    </row>
    <row r="3193" spans="1:6">
      <c r="A3193" s="527" t="s">
        <v>5853</v>
      </c>
      <c r="B3193" s="528">
        <v>2011</v>
      </c>
      <c r="C3193" s="528">
        <v>3313</v>
      </c>
      <c r="D3193" s="528">
        <v>0</v>
      </c>
      <c r="E3193" s="528">
        <v>33583</v>
      </c>
      <c r="F3193" s="528">
        <v>4413</v>
      </c>
    </row>
    <row r="3194" spans="1:6">
      <c r="A3194" s="527" t="s">
        <v>5854</v>
      </c>
      <c r="B3194" s="528">
        <v>2011</v>
      </c>
      <c r="C3194" s="528">
        <v>66018</v>
      </c>
      <c r="D3194" s="528">
        <v>88973</v>
      </c>
      <c r="E3194" s="528">
        <v>32130</v>
      </c>
      <c r="F3194" s="528">
        <v>20959</v>
      </c>
    </row>
    <row r="3195" spans="1:6">
      <c r="A3195" s="527" t="s">
        <v>5855</v>
      </c>
      <c r="B3195" s="528">
        <v>2011</v>
      </c>
      <c r="C3195" s="528">
        <v>406</v>
      </c>
      <c r="D3195" s="528">
        <v>0</v>
      </c>
      <c r="E3195" s="528">
        <v>93</v>
      </c>
      <c r="F3195" s="528">
        <v>0</v>
      </c>
    </row>
    <row r="3196" spans="1:6">
      <c r="A3196" s="527" t="s">
        <v>5856</v>
      </c>
      <c r="B3196" s="528">
        <v>2011</v>
      </c>
      <c r="C3196" s="528">
        <v>51256</v>
      </c>
      <c r="D3196" s="528">
        <v>11731</v>
      </c>
      <c r="E3196" s="528">
        <v>271478</v>
      </c>
      <c r="F3196" s="528">
        <v>13994</v>
      </c>
    </row>
    <row r="3197" spans="1:6">
      <c r="A3197" s="527" t="s">
        <v>5857</v>
      </c>
      <c r="B3197" s="528">
        <v>2011</v>
      </c>
      <c r="C3197" s="528">
        <v>394</v>
      </c>
      <c r="D3197" s="528">
        <v>0</v>
      </c>
      <c r="E3197" s="528">
        <v>6761</v>
      </c>
      <c r="F3197" s="528">
        <v>5460</v>
      </c>
    </row>
    <row r="3198" spans="1:6">
      <c r="A3198" s="527" t="s">
        <v>5858</v>
      </c>
      <c r="B3198" s="528">
        <v>2011</v>
      </c>
      <c r="C3198" s="528">
        <v>2145</v>
      </c>
      <c r="D3198" s="528">
        <v>9429</v>
      </c>
      <c r="E3198" s="528">
        <v>14644</v>
      </c>
      <c r="F3198" s="528">
        <v>11935</v>
      </c>
    </row>
    <row r="3199" spans="1:6">
      <c r="A3199" s="527" t="s">
        <v>5859</v>
      </c>
      <c r="B3199" s="528">
        <v>2011</v>
      </c>
      <c r="C3199" s="528">
        <v>5315</v>
      </c>
      <c r="D3199" s="528">
        <v>3695</v>
      </c>
      <c r="E3199" s="528">
        <v>28128</v>
      </c>
      <c r="F3199" s="528">
        <v>14677</v>
      </c>
    </row>
    <row r="3200" spans="1:6">
      <c r="A3200" s="527" t="s">
        <v>5860</v>
      </c>
      <c r="B3200" s="528">
        <v>2011</v>
      </c>
      <c r="C3200" s="528">
        <v>871</v>
      </c>
      <c r="D3200" s="528">
        <v>140</v>
      </c>
      <c r="E3200" s="528">
        <v>55995</v>
      </c>
      <c r="F3200" s="528">
        <v>3690</v>
      </c>
    </row>
    <row r="3201" spans="1:6">
      <c r="A3201" s="527" t="s">
        <v>5861</v>
      </c>
      <c r="B3201" s="528">
        <v>2011</v>
      </c>
      <c r="C3201" s="528">
        <v>6183</v>
      </c>
      <c r="D3201" s="528">
        <v>0</v>
      </c>
      <c r="E3201" s="528">
        <v>1801</v>
      </c>
      <c r="F3201" s="528">
        <v>0</v>
      </c>
    </row>
    <row r="3202" spans="1:6">
      <c r="A3202" s="527" t="s">
        <v>5862</v>
      </c>
      <c r="B3202" s="528">
        <v>2011</v>
      </c>
      <c r="C3202" s="528">
        <v>16779</v>
      </c>
      <c r="D3202" s="528">
        <v>28617</v>
      </c>
      <c r="E3202" s="528">
        <v>22655</v>
      </c>
      <c r="F3202" s="528">
        <v>18629</v>
      </c>
    </row>
    <row r="3203" spans="1:6">
      <c r="A3203" s="527" t="s">
        <v>5863</v>
      </c>
      <c r="B3203" s="528">
        <v>2011</v>
      </c>
      <c r="C3203" s="528">
        <v>80737</v>
      </c>
      <c r="D3203" s="528">
        <v>93268</v>
      </c>
      <c r="E3203" s="528">
        <v>40885</v>
      </c>
      <c r="F3203" s="528">
        <v>21112</v>
      </c>
    </row>
    <row r="3204" spans="1:6">
      <c r="A3204" s="527" t="s">
        <v>5864</v>
      </c>
      <c r="B3204" s="528">
        <v>2011</v>
      </c>
      <c r="C3204" s="528">
        <v>2656</v>
      </c>
      <c r="D3204" s="528">
        <v>3819</v>
      </c>
      <c r="E3204" s="528">
        <v>739</v>
      </c>
      <c r="F3204" s="528">
        <v>12780</v>
      </c>
    </row>
    <row r="3205" spans="1:6">
      <c r="A3205" s="527" t="s">
        <v>5865</v>
      </c>
      <c r="B3205" s="528">
        <v>2011</v>
      </c>
      <c r="C3205" s="528">
        <v>9</v>
      </c>
      <c r="D3205" s="528">
        <v>0</v>
      </c>
      <c r="E3205" s="528">
        <v>97</v>
      </c>
      <c r="F3205" s="528">
        <v>11798</v>
      </c>
    </row>
    <row r="3206" spans="1:6">
      <c r="A3206" s="527" t="s">
        <v>5866</v>
      </c>
      <c r="B3206" s="528">
        <v>2011</v>
      </c>
      <c r="C3206" s="528">
        <v>4809</v>
      </c>
      <c r="D3206" s="528">
        <v>3447</v>
      </c>
      <c r="E3206" s="528">
        <v>60775</v>
      </c>
      <c r="F3206" s="528">
        <v>9600</v>
      </c>
    </row>
    <row r="3207" spans="1:6">
      <c r="A3207" s="527" t="s">
        <v>5867</v>
      </c>
      <c r="B3207" s="528">
        <v>2011</v>
      </c>
      <c r="C3207" s="528">
        <v>92657</v>
      </c>
      <c r="D3207" s="528">
        <v>49980</v>
      </c>
      <c r="E3207" s="528">
        <v>77316</v>
      </c>
      <c r="F3207" s="528">
        <v>18493</v>
      </c>
    </row>
    <row r="3208" spans="1:6">
      <c r="A3208" s="527" t="s">
        <v>5868</v>
      </c>
      <c r="B3208" s="528">
        <v>2011</v>
      </c>
      <c r="C3208" s="528">
        <v>1384</v>
      </c>
      <c r="D3208" s="528">
        <v>74</v>
      </c>
      <c r="E3208" s="528">
        <v>195218</v>
      </c>
      <c r="F3208" s="528">
        <v>4075</v>
      </c>
    </row>
    <row r="3209" spans="1:6">
      <c r="A3209" s="527" t="s">
        <v>5869</v>
      </c>
      <c r="B3209" s="528">
        <v>2011</v>
      </c>
      <c r="C3209" s="528">
        <v>2075</v>
      </c>
      <c r="D3209" s="528">
        <v>0</v>
      </c>
      <c r="E3209" s="528">
        <v>4641</v>
      </c>
      <c r="F3209" s="528">
        <v>6270</v>
      </c>
    </row>
    <row r="3210" spans="1:6">
      <c r="A3210" s="527" t="s">
        <v>5870</v>
      </c>
      <c r="B3210" s="528">
        <v>2011</v>
      </c>
      <c r="C3210" s="528">
        <v>20183</v>
      </c>
      <c r="D3210" s="528">
        <v>13791</v>
      </c>
      <c r="E3210" s="528">
        <v>3211</v>
      </c>
      <c r="F3210" s="528">
        <v>15842</v>
      </c>
    </row>
    <row r="3211" spans="1:6">
      <c r="A3211" s="527" t="s">
        <v>5871</v>
      </c>
      <c r="B3211" s="528">
        <v>2011</v>
      </c>
      <c r="C3211" s="528">
        <v>3244</v>
      </c>
      <c r="D3211" s="528">
        <v>9910</v>
      </c>
      <c r="E3211" s="528">
        <v>187</v>
      </c>
      <c r="F3211" s="528">
        <v>13123</v>
      </c>
    </row>
    <row r="3212" spans="1:6">
      <c r="A3212" s="527" t="s">
        <v>5872</v>
      </c>
      <c r="B3212" s="528">
        <v>2011</v>
      </c>
      <c r="C3212" s="528">
        <v>48040</v>
      </c>
      <c r="D3212" s="528">
        <v>14718</v>
      </c>
      <c r="E3212" s="528">
        <v>642983</v>
      </c>
      <c r="F3212" s="528">
        <v>18350</v>
      </c>
    </row>
    <row r="3213" spans="1:6">
      <c r="A3213" s="527" t="s">
        <v>5873</v>
      </c>
      <c r="B3213" s="528">
        <v>2011</v>
      </c>
      <c r="C3213" s="528">
        <v>12049</v>
      </c>
      <c r="D3213" s="528">
        <v>0</v>
      </c>
      <c r="E3213" s="528">
        <v>12777</v>
      </c>
      <c r="F3213" s="528">
        <v>18644</v>
      </c>
    </row>
    <row r="3214" spans="1:6">
      <c r="A3214" s="527" t="s">
        <v>5874</v>
      </c>
      <c r="B3214" s="528">
        <v>2011</v>
      </c>
      <c r="C3214" s="528">
        <v>25041</v>
      </c>
      <c r="D3214" s="528">
        <v>26230</v>
      </c>
      <c r="E3214" s="528">
        <v>36006</v>
      </c>
      <c r="F3214" s="528">
        <v>18964</v>
      </c>
    </row>
    <row r="3215" spans="1:6">
      <c r="A3215" s="527" t="s">
        <v>5875</v>
      </c>
      <c r="B3215" s="528">
        <v>2011</v>
      </c>
      <c r="C3215" s="528">
        <v>31971</v>
      </c>
      <c r="D3215" s="528">
        <v>15294</v>
      </c>
      <c r="E3215" s="528">
        <v>21100</v>
      </c>
      <c r="F3215" s="528">
        <v>15035</v>
      </c>
    </row>
    <row r="3216" spans="1:6">
      <c r="A3216" s="527" t="s">
        <v>5876</v>
      </c>
      <c r="B3216" s="528">
        <v>2011</v>
      </c>
      <c r="C3216" s="528">
        <v>12733</v>
      </c>
      <c r="D3216" s="528">
        <v>28244</v>
      </c>
      <c r="E3216" s="528">
        <v>11160</v>
      </c>
      <c r="F3216" s="528">
        <v>15073</v>
      </c>
    </row>
    <row r="3217" spans="1:6">
      <c r="A3217" s="527" t="s">
        <v>5877</v>
      </c>
      <c r="B3217" s="528">
        <v>2011</v>
      </c>
      <c r="C3217" s="528">
        <v>1266</v>
      </c>
      <c r="D3217" s="528">
        <v>880</v>
      </c>
      <c r="E3217" s="528">
        <v>4100</v>
      </c>
      <c r="F3217" s="528">
        <v>9730</v>
      </c>
    </row>
    <row r="3218" spans="1:6">
      <c r="A3218" s="527" t="s">
        <v>5878</v>
      </c>
      <c r="B3218" s="528">
        <v>2011</v>
      </c>
      <c r="C3218" s="528">
        <v>2141</v>
      </c>
      <c r="D3218" s="528">
        <v>1875</v>
      </c>
      <c r="E3218" s="528">
        <v>4679</v>
      </c>
      <c r="F3218" s="528">
        <v>11265</v>
      </c>
    </row>
    <row r="3219" spans="1:6">
      <c r="A3219" s="527" t="s">
        <v>5879</v>
      </c>
      <c r="B3219" s="528">
        <v>2011</v>
      </c>
      <c r="C3219" s="528">
        <v>2152</v>
      </c>
      <c r="D3219" s="528">
        <v>4120</v>
      </c>
      <c r="E3219" s="528">
        <v>2096</v>
      </c>
      <c r="F3219" s="528">
        <v>5900</v>
      </c>
    </row>
    <row r="3220" spans="1:6">
      <c r="A3220" s="527" t="s">
        <v>5880</v>
      </c>
      <c r="B3220" s="528">
        <v>2011</v>
      </c>
      <c r="C3220" s="528">
        <v>34327</v>
      </c>
      <c r="D3220" s="528">
        <v>32162</v>
      </c>
      <c r="E3220" s="528">
        <v>3544</v>
      </c>
      <c r="F3220" s="528">
        <v>19993</v>
      </c>
    </row>
    <row r="3221" spans="1:6">
      <c r="A3221" s="527" t="s">
        <v>5881</v>
      </c>
      <c r="B3221" s="528">
        <v>2011</v>
      </c>
      <c r="C3221" s="528">
        <v>30742</v>
      </c>
      <c r="D3221" s="528">
        <v>64351</v>
      </c>
      <c r="E3221" s="528">
        <v>6583</v>
      </c>
      <c r="F3221" s="528">
        <v>15175</v>
      </c>
    </row>
    <row r="3222" spans="1:6">
      <c r="A3222" s="527" t="s">
        <v>5882</v>
      </c>
      <c r="B3222" s="528">
        <v>2011</v>
      </c>
      <c r="C3222" s="528">
        <v>37786</v>
      </c>
      <c r="D3222" s="528">
        <v>24940</v>
      </c>
      <c r="E3222" s="528">
        <v>14872</v>
      </c>
      <c r="F3222" s="528">
        <v>19870</v>
      </c>
    </row>
    <row r="3223" spans="1:6">
      <c r="A3223" s="527" t="s">
        <v>5883</v>
      </c>
      <c r="B3223" s="528">
        <v>2011</v>
      </c>
      <c r="C3223" s="528">
        <v>11878</v>
      </c>
      <c r="D3223" s="528">
        <v>10898</v>
      </c>
      <c r="E3223" s="528">
        <v>2513</v>
      </c>
      <c r="F3223" s="528">
        <v>15610</v>
      </c>
    </row>
    <row r="3224" spans="1:6">
      <c r="A3224" s="527" t="s">
        <v>5884</v>
      </c>
      <c r="B3224" s="528">
        <v>2011</v>
      </c>
      <c r="C3224" s="528">
        <v>9149</v>
      </c>
      <c r="D3224" s="528">
        <v>8887</v>
      </c>
      <c r="E3224" s="528">
        <v>9199</v>
      </c>
      <c r="F3224" s="528">
        <v>20364</v>
      </c>
    </row>
    <row r="3225" spans="1:6">
      <c r="A3225" s="527" t="s">
        <v>5885</v>
      </c>
      <c r="B3225" s="528">
        <v>2011</v>
      </c>
      <c r="C3225" s="528">
        <v>4285</v>
      </c>
      <c r="D3225" s="528">
        <v>13482</v>
      </c>
      <c r="E3225" s="528">
        <v>27383</v>
      </c>
      <c r="F3225" s="528">
        <v>9370</v>
      </c>
    </row>
    <row r="3226" spans="1:6">
      <c r="A3226" s="527" t="s">
        <v>5886</v>
      </c>
      <c r="B3226" s="528">
        <v>2011</v>
      </c>
      <c r="C3226" s="528">
        <v>14658</v>
      </c>
      <c r="D3226" s="528">
        <v>9996</v>
      </c>
      <c r="E3226" s="528">
        <v>8357</v>
      </c>
      <c r="F3226" s="528">
        <v>15481</v>
      </c>
    </row>
    <row r="3227" spans="1:6">
      <c r="A3227" s="527" t="s">
        <v>5887</v>
      </c>
      <c r="B3227" s="528">
        <v>2011</v>
      </c>
      <c r="C3227" s="528">
        <v>130827</v>
      </c>
      <c r="D3227" s="528">
        <v>32796</v>
      </c>
      <c r="E3227" s="528">
        <v>39076</v>
      </c>
      <c r="F3227" s="528">
        <v>20550</v>
      </c>
    </row>
    <row r="3228" spans="1:6">
      <c r="A3228" s="527" t="s">
        <v>5888</v>
      </c>
      <c r="B3228" s="528">
        <v>2011</v>
      </c>
      <c r="C3228" s="528">
        <v>15930</v>
      </c>
      <c r="D3228" s="528">
        <v>12526</v>
      </c>
      <c r="E3228" s="528">
        <v>5114</v>
      </c>
      <c r="F3228" s="528">
        <v>20207</v>
      </c>
    </row>
    <row r="3229" spans="1:6">
      <c r="A3229" s="527" t="s">
        <v>5889</v>
      </c>
      <c r="B3229" s="528">
        <v>2011</v>
      </c>
      <c r="C3229" s="528">
        <v>72547</v>
      </c>
      <c r="D3229" s="528">
        <v>16537</v>
      </c>
      <c r="E3229" s="528">
        <v>308063</v>
      </c>
      <c r="F3229" s="528">
        <v>12913</v>
      </c>
    </row>
    <row r="3230" spans="1:6">
      <c r="A3230" s="527" t="s">
        <v>5890</v>
      </c>
      <c r="B3230" s="528">
        <v>2011</v>
      </c>
      <c r="C3230" s="528">
        <v>95085</v>
      </c>
      <c r="D3230" s="528">
        <v>40539</v>
      </c>
      <c r="E3230" s="528">
        <v>34342</v>
      </c>
      <c r="F3230" s="528">
        <v>20580</v>
      </c>
    </row>
    <row r="3231" spans="1:6">
      <c r="A3231" s="527" t="s">
        <v>5891</v>
      </c>
      <c r="B3231" s="528">
        <v>2011</v>
      </c>
      <c r="C3231" s="528">
        <v>24290</v>
      </c>
      <c r="D3231" s="528">
        <v>22499</v>
      </c>
      <c r="E3231" s="528">
        <v>20075</v>
      </c>
      <c r="F3231" s="528">
        <v>18861</v>
      </c>
    </row>
    <row r="3232" spans="1:6">
      <c r="A3232" s="527" t="s">
        <v>5892</v>
      </c>
      <c r="B3232" s="528">
        <v>2011</v>
      </c>
      <c r="C3232" s="528">
        <v>76565</v>
      </c>
      <c r="D3232" s="528">
        <v>42040</v>
      </c>
      <c r="E3232" s="528">
        <v>78296</v>
      </c>
      <c r="F3232" s="528">
        <v>18065</v>
      </c>
    </row>
    <row r="3233" spans="1:6">
      <c r="A3233" s="527" t="s">
        <v>5893</v>
      </c>
      <c r="B3233" s="528">
        <v>2011</v>
      </c>
      <c r="C3233" s="528">
        <v>16611</v>
      </c>
      <c r="D3233" s="528">
        <v>19121</v>
      </c>
      <c r="E3233" s="528">
        <v>65426</v>
      </c>
      <c r="F3233" s="528">
        <v>10560</v>
      </c>
    </row>
    <row r="3234" spans="1:6">
      <c r="A3234" s="527" t="s">
        <v>5894</v>
      </c>
      <c r="B3234" s="528">
        <v>2011</v>
      </c>
      <c r="C3234" s="528">
        <v>59273</v>
      </c>
      <c r="D3234" s="528">
        <v>46768</v>
      </c>
      <c r="E3234" s="528">
        <v>80334</v>
      </c>
      <c r="F3234" s="528">
        <v>20341</v>
      </c>
    </row>
    <row r="3235" spans="1:6">
      <c r="A3235" s="527" t="s">
        <v>5895</v>
      </c>
      <c r="B3235" s="528">
        <v>2011</v>
      </c>
      <c r="C3235" s="528">
        <v>3146</v>
      </c>
      <c r="D3235" s="528">
        <v>1008</v>
      </c>
      <c r="E3235" s="528">
        <v>5325</v>
      </c>
      <c r="F3235" s="528">
        <v>6650</v>
      </c>
    </row>
    <row r="3236" spans="1:6">
      <c r="A3236" s="527" t="s">
        <v>5896</v>
      </c>
      <c r="B3236" s="528">
        <v>2011</v>
      </c>
      <c r="C3236" s="528">
        <v>556</v>
      </c>
      <c r="D3236" s="528">
        <v>0</v>
      </c>
      <c r="E3236" s="528">
        <v>8540</v>
      </c>
      <c r="F3236" s="528">
        <v>3842</v>
      </c>
    </row>
    <row r="3237" spans="1:6">
      <c r="A3237" s="527" t="s">
        <v>5897</v>
      </c>
      <c r="B3237" s="528">
        <v>2011</v>
      </c>
      <c r="C3237" s="528">
        <v>2912</v>
      </c>
      <c r="D3237" s="528">
        <v>2179</v>
      </c>
      <c r="E3237" s="528">
        <v>16225</v>
      </c>
      <c r="F3237" s="528">
        <v>9678</v>
      </c>
    </row>
    <row r="3238" spans="1:6">
      <c r="A3238" s="527" t="s">
        <v>5898</v>
      </c>
      <c r="B3238" s="528">
        <v>2011</v>
      </c>
      <c r="C3238" s="528">
        <v>87075</v>
      </c>
      <c r="D3238" s="528">
        <v>70435</v>
      </c>
      <c r="E3238" s="528">
        <v>19513</v>
      </c>
      <c r="F3238" s="528">
        <v>20696</v>
      </c>
    </row>
    <row r="3239" spans="1:6">
      <c r="A3239" s="527" t="s">
        <v>5899</v>
      </c>
      <c r="B3239" s="528">
        <v>2011</v>
      </c>
      <c r="C3239" s="528">
        <v>18344</v>
      </c>
      <c r="D3239" s="528">
        <v>8186</v>
      </c>
      <c r="E3239" s="528">
        <v>52572</v>
      </c>
      <c r="F3239" s="528">
        <v>20020</v>
      </c>
    </row>
    <row r="3240" spans="1:6">
      <c r="A3240" s="527" t="s">
        <v>5900</v>
      </c>
      <c r="B3240" s="528">
        <v>2011</v>
      </c>
      <c r="C3240" s="528">
        <v>10106</v>
      </c>
      <c r="D3240" s="528">
        <v>10975</v>
      </c>
      <c r="E3240" s="528">
        <v>1042</v>
      </c>
      <c r="F3240" s="528">
        <v>17615</v>
      </c>
    </row>
    <row r="3241" spans="1:6">
      <c r="A3241" s="527" t="s">
        <v>5901</v>
      </c>
      <c r="B3241" s="528">
        <v>2011</v>
      </c>
      <c r="C3241" s="528">
        <v>62123</v>
      </c>
      <c r="D3241" s="528">
        <v>114926</v>
      </c>
      <c r="E3241" s="528">
        <v>29395</v>
      </c>
      <c r="F3241" s="528">
        <v>20479</v>
      </c>
    </row>
    <row r="3242" spans="1:6">
      <c r="A3242" s="527" t="s">
        <v>5902</v>
      </c>
      <c r="B3242" s="528">
        <v>2011</v>
      </c>
      <c r="C3242" s="528">
        <v>5882</v>
      </c>
      <c r="D3242" s="528">
        <v>2052</v>
      </c>
      <c r="E3242" s="528">
        <v>2319</v>
      </c>
      <c r="F3242" s="528">
        <v>18367</v>
      </c>
    </row>
    <row r="3243" spans="1:6">
      <c r="A3243" s="527" t="s">
        <v>5903</v>
      </c>
      <c r="B3243" s="528">
        <v>2011</v>
      </c>
      <c r="C3243" s="528">
        <v>9001</v>
      </c>
      <c r="D3243" s="528">
        <v>9493</v>
      </c>
      <c r="E3243" s="528">
        <v>10968</v>
      </c>
      <c r="F3243" s="528">
        <v>19694</v>
      </c>
    </row>
    <row r="3244" spans="1:6">
      <c r="A3244" s="527" t="s">
        <v>5904</v>
      </c>
      <c r="B3244" s="528">
        <v>2011</v>
      </c>
      <c r="C3244" s="528">
        <v>2907</v>
      </c>
      <c r="D3244" s="528">
        <v>1033</v>
      </c>
      <c r="E3244" s="528">
        <v>34762</v>
      </c>
      <c r="F3244" s="528">
        <v>10040</v>
      </c>
    </row>
    <row r="3245" spans="1:6">
      <c r="A3245" s="527" t="s">
        <v>5905</v>
      </c>
      <c r="B3245" s="528">
        <v>2011</v>
      </c>
      <c r="C3245" s="528">
        <v>2343</v>
      </c>
      <c r="D3245" s="528">
        <v>0</v>
      </c>
      <c r="E3245" s="528">
        <v>10062</v>
      </c>
      <c r="F3245" s="528">
        <v>4100</v>
      </c>
    </row>
    <row r="3246" spans="1:6">
      <c r="A3246" s="527" t="s">
        <v>5906</v>
      </c>
      <c r="B3246" s="528">
        <v>2011</v>
      </c>
      <c r="C3246" s="528">
        <v>19343</v>
      </c>
      <c r="D3246" s="528">
        <v>10434</v>
      </c>
      <c r="E3246" s="528">
        <v>4028</v>
      </c>
      <c r="F3246" s="528">
        <v>19675</v>
      </c>
    </row>
    <row r="3247" spans="1:6">
      <c r="A3247" s="527" t="s">
        <v>5907</v>
      </c>
      <c r="B3247" s="528">
        <v>2011</v>
      </c>
      <c r="C3247" s="528">
        <v>0</v>
      </c>
      <c r="D3247" s="528">
        <v>10368</v>
      </c>
      <c r="E3247" s="528">
        <v>0</v>
      </c>
      <c r="F3247" s="528">
        <v>1650</v>
      </c>
    </row>
    <row r="3248" spans="1:6">
      <c r="A3248" s="527" t="s">
        <v>5908</v>
      </c>
      <c r="B3248" s="528">
        <v>2011</v>
      </c>
      <c r="C3248" s="528">
        <v>38019</v>
      </c>
      <c r="D3248" s="528">
        <v>62120</v>
      </c>
      <c r="E3248" s="528">
        <v>19296</v>
      </c>
      <c r="F3248" s="528">
        <v>20119</v>
      </c>
    </row>
    <row r="3249" spans="1:6">
      <c r="A3249" s="527" t="s">
        <v>5909</v>
      </c>
      <c r="B3249" s="528">
        <v>2011</v>
      </c>
      <c r="C3249" s="528">
        <v>128376</v>
      </c>
      <c r="D3249" s="528">
        <v>77888</v>
      </c>
      <c r="E3249" s="528">
        <v>3837</v>
      </c>
      <c r="F3249" s="528">
        <v>14815</v>
      </c>
    </row>
    <row r="3250" spans="1:6">
      <c r="A3250" s="527" t="s">
        <v>5910</v>
      </c>
      <c r="B3250" s="528">
        <v>2011</v>
      </c>
      <c r="C3250" s="528">
        <v>4077</v>
      </c>
      <c r="D3250" s="528">
        <v>1014</v>
      </c>
      <c r="E3250" s="528">
        <v>10782</v>
      </c>
      <c r="F3250" s="528">
        <v>12655</v>
      </c>
    </row>
    <row r="3251" spans="1:6">
      <c r="A3251" s="527" t="s">
        <v>5911</v>
      </c>
      <c r="B3251" s="528">
        <v>2011</v>
      </c>
      <c r="C3251" s="528">
        <v>56144</v>
      </c>
      <c r="D3251" s="528">
        <v>50251</v>
      </c>
      <c r="E3251" s="528">
        <v>61855</v>
      </c>
      <c r="F3251" s="528">
        <v>19588</v>
      </c>
    </row>
    <row r="3252" spans="1:6">
      <c r="A3252" s="527" t="s">
        <v>5912</v>
      </c>
      <c r="B3252" s="528">
        <v>2011</v>
      </c>
      <c r="C3252" s="528">
        <v>1359</v>
      </c>
      <c r="D3252" s="528">
        <v>0</v>
      </c>
      <c r="E3252" s="528">
        <v>32831</v>
      </c>
      <c r="F3252" s="528">
        <v>8350</v>
      </c>
    </row>
    <row r="3253" spans="1:6">
      <c r="A3253" s="527" t="s">
        <v>5913</v>
      </c>
      <c r="B3253" s="528">
        <v>2011</v>
      </c>
      <c r="C3253" s="528">
        <v>26597</v>
      </c>
      <c r="D3253" s="528">
        <v>52066</v>
      </c>
      <c r="E3253" s="528">
        <v>2165</v>
      </c>
      <c r="F3253" s="528">
        <v>19951</v>
      </c>
    </row>
    <row r="3254" spans="1:6">
      <c r="A3254" s="527" t="s">
        <v>5914</v>
      </c>
      <c r="B3254" s="528">
        <v>2011</v>
      </c>
      <c r="C3254" s="528">
        <v>42396</v>
      </c>
      <c r="D3254" s="528">
        <v>23167</v>
      </c>
      <c r="E3254" s="528">
        <v>49862</v>
      </c>
      <c r="F3254" s="528">
        <v>20126</v>
      </c>
    </row>
    <row r="3255" spans="1:6">
      <c r="A3255" s="527" t="s">
        <v>5915</v>
      </c>
      <c r="B3255" s="528">
        <v>2011</v>
      </c>
      <c r="C3255" s="528">
        <v>11925</v>
      </c>
      <c r="D3255" s="528">
        <v>0</v>
      </c>
      <c r="E3255" s="528">
        <v>343148</v>
      </c>
      <c r="F3255" s="528">
        <v>4549</v>
      </c>
    </row>
    <row r="3256" spans="1:6">
      <c r="A3256" s="527" t="s">
        <v>5916</v>
      </c>
      <c r="B3256" s="528">
        <v>2011</v>
      </c>
      <c r="C3256" s="528">
        <v>692</v>
      </c>
      <c r="D3256" s="528">
        <v>0</v>
      </c>
      <c r="E3256" s="528">
        <v>12674</v>
      </c>
      <c r="F3256" s="528">
        <v>15291</v>
      </c>
    </row>
    <row r="3257" spans="1:6">
      <c r="A3257" s="527" t="s">
        <v>5917</v>
      </c>
      <c r="B3257" s="528">
        <v>2011</v>
      </c>
      <c r="C3257" s="528">
        <v>4457</v>
      </c>
      <c r="D3257" s="528">
        <v>1924</v>
      </c>
      <c r="E3257" s="528">
        <v>1753</v>
      </c>
      <c r="F3257" s="528">
        <v>19209</v>
      </c>
    </row>
    <row r="3258" spans="1:6">
      <c r="A3258" s="527" t="s">
        <v>5918</v>
      </c>
      <c r="B3258" s="528">
        <v>2011</v>
      </c>
      <c r="C3258" s="528">
        <v>121892</v>
      </c>
      <c r="D3258" s="528">
        <v>49609</v>
      </c>
      <c r="E3258" s="528">
        <v>4350</v>
      </c>
      <c r="F3258" s="528">
        <v>15200</v>
      </c>
    </row>
    <row r="3259" spans="1:6">
      <c r="A3259" s="527" t="s">
        <v>5919</v>
      </c>
      <c r="B3259" s="528">
        <v>2011</v>
      </c>
      <c r="C3259" s="528">
        <v>3185</v>
      </c>
      <c r="D3259" s="528">
        <v>4899</v>
      </c>
      <c r="E3259" s="528">
        <v>3800</v>
      </c>
      <c r="F3259" s="528">
        <v>19070</v>
      </c>
    </row>
    <row r="3260" spans="1:6">
      <c r="A3260" s="527" t="s">
        <v>5920</v>
      </c>
      <c r="B3260" s="528">
        <v>2011</v>
      </c>
      <c r="C3260" s="528">
        <v>340</v>
      </c>
      <c r="D3260" s="528">
        <v>6627</v>
      </c>
      <c r="E3260" s="528">
        <v>96</v>
      </c>
      <c r="F3260" s="528">
        <v>13340</v>
      </c>
    </row>
    <row r="3261" spans="1:6">
      <c r="A3261" s="527" t="s">
        <v>5921</v>
      </c>
      <c r="B3261" s="528">
        <v>2011</v>
      </c>
      <c r="C3261" s="528">
        <v>40</v>
      </c>
      <c r="D3261" s="528">
        <v>20</v>
      </c>
      <c r="E3261" s="528">
        <v>0</v>
      </c>
      <c r="F3261" s="528">
        <v>20683</v>
      </c>
    </row>
    <row r="3262" spans="1:6">
      <c r="A3262" s="527" t="s">
        <v>5922</v>
      </c>
      <c r="B3262" s="528">
        <v>2011</v>
      </c>
      <c r="C3262" s="528">
        <v>13395</v>
      </c>
      <c r="D3262" s="528">
        <v>3811</v>
      </c>
      <c r="E3262" s="528">
        <v>39268</v>
      </c>
      <c r="F3262" s="528">
        <v>14600</v>
      </c>
    </row>
    <row r="3263" spans="1:6">
      <c r="A3263" s="527" t="s">
        <v>5923</v>
      </c>
      <c r="B3263" s="528">
        <v>2011</v>
      </c>
      <c r="C3263" s="528">
        <v>12961</v>
      </c>
      <c r="D3263" s="528">
        <v>7789</v>
      </c>
      <c r="E3263" s="528">
        <v>8211</v>
      </c>
      <c r="F3263" s="528">
        <v>14489</v>
      </c>
    </row>
    <row r="3264" spans="1:6">
      <c r="A3264" s="527" t="s">
        <v>5924</v>
      </c>
      <c r="B3264" s="528">
        <v>2011</v>
      </c>
      <c r="C3264" s="528">
        <v>3945</v>
      </c>
      <c r="D3264" s="528">
        <v>65</v>
      </c>
      <c r="E3264" s="528">
        <v>0</v>
      </c>
      <c r="F3264" s="528">
        <v>21358</v>
      </c>
    </row>
    <row r="3265" spans="1:6">
      <c r="A3265" s="527" t="s">
        <v>5925</v>
      </c>
      <c r="B3265" s="528">
        <v>2011</v>
      </c>
      <c r="C3265" s="528">
        <v>3420</v>
      </c>
      <c r="D3265" s="528">
        <v>842</v>
      </c>
      <c r="E3265" s="528">
        <v>15650</v>
      </c>
      <c r="F3265" s="528">
        <v>13262</v>
      </c>
    </row>
    <row r="3266" spans="1:6">
      <c r="A3266" s="527" t="s">
        <v>5926</v>
      </c>
      <c r="B3266" s="528">
        <v>2011</v>
      </c>
      <c r="C3266" s="528">
        <v>70252</v>
      </c>
      <c r="D3266" s="528">
        <v>86576</v>
      </c>
      <c r="E3266" s="528">
        <v>73450</v>
      </c>
      <c r="F3266" s="528">
        <v>16544</v>
      </c>
    </row>
    <row r="3267" spans="1:6">
      <c r="A3267" s="527" t="s">
        <v>5927</v>
      </c>
      <c r="B3267" s="528">
        <v>2011</v>
      </c>
      <c r="C3267" s="528">
        <v>3967</v>
      </c>
      <c r="D3267" s="528">
        <v>24365</v>
      </c>
      <c r="E3267" s="528">
        <v>11916</v>
      </c>
      <c r="F3267" s="528">
        <v>6300</v>
      </c>
    </row>
    <row r="3268" spans="1:6">
      <c r="A3268" s="527" t="s">
        <v>5928</v>
      </c>
      <c r="B3268" s="528">
        <v>2011</v>
      </c>
      <c r="C3268" s="528">
        <v>1789</v>
      </c>
      <c r="D3268" s="528">
        <v>0</v>
      </c>
      <c r="E3268" s="528">
        <v>34037</v>
      </c>
      <c r="F3268" s="528">
        <v>4780</v>
      </c>
    </row>
    <row r="3269" spans="1:6">
      <c r="A3269" s="527" t="s">
        <v>5929</v>
      </c>
      <c r="B3269" s="528">
        <v>2011</v>
      </c>
      <c r="C3269" s="528">
        <v>24131</v>
      </c>
      <c r="D3269" s="528">
        <v>64955</v>
      </c>
      <c r="E3269" s="528">
        <v>20866</v>
      </c>
      <c r="F3269" s="528">
        <v>19150</v>
      </c>
    </row>
    <row r="3270" spans="1:6">
      <c r="A3270" s="527" t="s">
        <v>5930</v>
      </c>
      <c r="B3270" s="528">
        <v>2011</v>
      </c>
      <c r="C3270" s="528">
        <v>15042</v>
      </c>
      <c r="D3270" s="528">
        <v>6238</v>
      </c>
      <c r="E3270" s="528">
        <v>49147</v>
      </c>
      <c r="F3270" s="528">
        <v>16855</v>
      </c>
    </row>
    <row r="3271" spans="1:6">
      <c r="A3271" s="527" t="s">
        <v>5931</v>
      </c>
      <c r="B3271" s="528">
        <v>2011</v>
      </c>
      <c r="C3271" s="528">
        <v>2732</v>
      </c>
      <c r="D3271" s="528">
        <v>1309</v>
      </c>
      <c r="E3271" s="528">
        <v>8521</v>
      </c>
      <c r="F3271" s="528">
        <v>13565</v>
      </c>
    </row>
    <row r="3272" spans="1:6">
      <c r="A3272" s="527" t="s">
        <v>5932</v>
      </c>
      <c r="B3272" s="528">
        <v>2011</v>
      </c>
      <c r="C3272" s="528">
        <v>1247</v>
      </c>
      <c r="D3272" s="528">
        <v>0</v>
      </c>
      <c r="E3272" s="528">
        <v>47536</v>
      </c>
      <c r="F3272" s="528">
        <v>5650</v>
      </c>
    </row>
    <row r="3273" spans="1:6">
      <c r="A3273" s="527" t="s">
        <v>5933</v>
      </c>
      <c r="B3273" s="528">
        <v>2011</v>
      </c>
      <c r="C3273" s="528">
        <v>2323</v>
      </c>
      <c r="D3273" s="528">
        <v>63626</v>
      </c>
      <c r="E3273" s="528">
        <v>14920</v>
      </c>
      <c r="F3273" s="528">
        <v>11570</v>
      </c>
    </row>
    <row r="3274" spans="1:6">
      <c r="A3274" s="527" t="s">
        <v>5934</v>
      </c>
      <c r="B3274" s="528">
        <v>2011</v>
      </c>
      <c r="C3274" s="528">
        <v>0</v>
      </c>
      <c r="D3274" s="528">
        <v>8759</v>
      </c>
      <c r="E3274" s="528">
        <v>0</v>
      </c>
      <c r="F3274" s="528">
        <v>1835</v>
      </c>
    </row>
    <row r="3275" spans="1:6">
      <c r="A3275" s="527" t="s">
        <v>5935</v>
      </c>
      <c r="B3275" s="528">
        <v>2011</v>
      </c>
      <c r="C3275" s="528">
        <v>53332</v>
      </c>
      <c r="D3275" s="528">
        <v>46022</v>
      </c>
      <c r="E3275" s="528">
        <v>40812</v>
      </c>
      <c r="F3275" s="528">
        <v>18350</v>
      </c>
    </row>
    <row r="3276" spans="1:6">
      <c r="A3276" s="527" t="s">
        <v>5936</v>
      </c>
      <c r="B3276" s="528">
        <v>2011</v>
      </c>
      <c r="C3276" s="528">
        <v>1865</v>
      </c>
      <c r="D3276" s="528">
        <v>0</v>
      </c>
      <c r="E3276" s="528">
        <v>6612</v>
      </c>
      <c r="F3276" s="528">
        <v>18852</v>
      </c>
    </row>
    <row r="3277" spans="1:6">
      <c r="A3277" s="527" t="s">
        <v>5937</v>
      </c>
      <c r="B3277" s="528">
        <v>2011</v>
      </c>
      <c r="C3277" s="528">
        <v>2156</v>
      </c>
      <c r="D3277" s="528">
        <v>0</v>
      </c>
      <c r="E3277" s="528">
        <v>39600</v>
      </c>
      <c r="F3277" s="528">
        <v>3284</v>
      </c>
    </row>
    <row r="3278" spans="1:6">
      <c r="A3278" s="527" t="s">
        <v>5938</v>
      </c>
      <c r="B3278" s="528">
        <v>2011</v>
      </c>
      <c r="C3278" s="528">
        <v>2253</v>
      </c>
      <c r="D3278" s="528">
        <v>0</v>
      </c>
      <c r="E3278" s="528">
        <v>3821</v>
      </c>
      <c r="F3278" s="528">
        <v>5031</v>
      </c>
    </row>
    <row r="3279" spans="1:6">
      <c r="A3279" s="527" t="s">
        <v>5939</v>
      </c>
      <c r="B3279" s="528">
        <v>2011</v>
      </c>
      <c r="C3279" s="528">
        <v>2629</v>
      </c>
      <c r="D3279" s="528">
        <v>35</v>
      </c>
      <c r="E3279" s="528">
        <v>0</v>
      </c>
      <c r="F3279" s="528">
        <v>20110</v>
      </c>
    </row>
    <row r="3280" spans="1:6">
      <c r="A3280" s="527" t="s">
        <v>5940</v>
      </c>
      <c r="B3280" s="528">
        <v>2011</v>
      </c>
      <c r="C3280" s="528">
        <v>66115</v>
      </c>
      <c r="D3280" s="528">
        <v>159832</v>
      </c>
      <c r="E3280" s="528">
        <v>24911</v>
      </c>
      <c r="F3280" s="528">
        <v>20420</v>
      </c>
    </row>
    <row r="3281" spans="1:6">
      <c r="A3281" s="527" t="s">
        <v>5941</v>
      </c>
      <c r="B3281" s="528">
        <v>2011</v>
      </c>
      <c r="C3281" s="528">
        <v>74395</v>
      </c>
      <c r="D3281" s="528">
        <v>85153</v>
      </c>
      <c r="E3281" s="528">
        <v>53734</v>
      </c>
      <c r="F3281" s="528">
        <v>20742</v>
      </c>
    </row>
    <row r="3282" spans="1:6">
      <c r="A3282" s="527" t="s">
        <v>5942</v>
      </c>
      <c r="B3282" s="528">
        <v>2011</v>
      </c>
      <c r="C3282" s="528">
        <v>11500</v>
      </c>
      <c r="D3282" s="528">
        <v>13282</v>
      </c>
      <c r="E3282" s="528">
        <v>9055</v>
      </c>
      <c r="F3282" s="528">
        <v>12035</v>
      </c>
    </row>
    <row r="3283" spans="1:6">
      <c r="A3283" s="527" t="s">
        <v>5943</v>
      </c>
      <c r="B3283" s="528">
        <v>2011</v>
      </c>
      <c r="C3283" s="528">
        <v>3374</v>
      </c>
      <c r="D3283" s="528">
        <v>178</v>
      </c>
      <c r="E3283" s="528">
        <v>55237</v>
      </c>
      <c r="F3283" s="528">
        <v>4508</v>
      </c>
    </row>
    <row r="3284" spans="1:6">
      <c r="A3284" s="527" t="s">
        <v>5944</v>
      </c>
      <c r="B3284" s="528">
        <v>2011</v>
      </c>
      <c r="C3284" s="528">
        <v>7996</v>
      </c>
      <c r="D3284" s="528">
        <v>0</v>
      </c>
      <c r="E3284" s="528">
        <v>343431</v>
      </c>
      <c r="F3284" s="528">
        <v>6476</v>
      </c>
    </row>
    <row r="3285" spans="1:6">
      <c r="A3285" s="527" t="s">
        <v>5945</v>
      </c>
      <c r="B3285" s="528">
        <v>2011</v>
      </c>
      <c r="C3285" s="528">
        <v>52231</v>
      </c>
      <c r="D3285" s="528">
        <v>35248</v>
      </c>
      <c r="E3285" s="528">
        <v>39157</v>
      </c>
      <c r="F3285" s="528">
        <v>21000</v>
      </c>
    </row>
    <row r="3286" spans="1:6">
      <c r="A3286" s="527" t="s">
        <v>5946</v>
      </c>
      <c r="B3286" s="528">
        <v>2011</v>
      </c>
      <c r="C3286" s="528">
        <v>2040</v>
      </c>
      <c r="D3286" s="528">
        <v>0</v>
      </c>
      <c r="E3286" s="528">
        <v>14578</v>
      </c>
      <c r="F3286" s="528">
        <v>4112</v>
      </c>
    </row>
    <row r="3287" spans="1:6">
      <c r="A3287" s="527" t="s">
        <v>5947</v>
      </c>
      <c r="B3287" s="528">
        <v>2011</v>
      </c>
      <c r="C3287" s="528">
        <v>1268</v>
      </c>
      <c r="D3287" s="528">
        <v>0</v>
      </c>
      <c r="E3287" s="528">
        <v>15130</v>
      </c>
      <c r="F3287" s="528">
        <v>5450</v>
      </c>
    </row>
    <row r="3288" spans="1:6">
      <c r="A3288" s="527" t="s">
        <v>5948</v>
      </c>
      <c r="B3288" s="528">
        <v>2011</v>
      </c>
      <c r="C3288" s="528">
        <v>2303</v>
      </c>
      <c r="D3288" s="528">
        <v>489</v>
      </c>
      <c r="E3288" s="528">
        <v>6763</v>
      </c>
      <c r="F3288" s="528">
        <v>3439</v>
      </c>
    </row>
    <row r="3289" spans="1:6">
      <c r="A3289" s="527" t="s">
        <v>5949</v>
      </c>
      <c r="B3289" s="528">
        <v>2011</v>
      </c>
      <c r="C3289" s="528">
        <v>46866</v>
      </c>
      <c r="D3289" s="528">
        <v>19540</v>
      </c>
      <c r="E3289" s="528">
        <v>3586</v>
      </c>
      <c r="F3289" s="528">
        <v>19306</v>
      </c>
    </row>
    <row r="3290" spans="1:6">
      <c r="A3290" s="527" t="s">
        <v>5950</v>
      </c>
      <c r="B3290" s="528">
        <v>2011</v>
      </c>
      <c r="C3290" s="528">
        <v>72706</v>
      </c>
      <c r="D3290" s="528">
        <v>35294</v>
      </c>
      <c r="E3290" s="528">
        <v>25014</v>
      </c>
      <c r="F3290" s="528">
        <v>14556</v>
      </c>
    </row>
    <row r="3291" spans="1:6">
      <c r="A3291" s="527" t="s">
        <v>5951</v>
      </c>
      <c r="B3291" s="528">
        <v>2011</v>
      </c>
      <c r="C3291" s="528">
        <v>20983</v>
      </c>
      <c r="D3291" s="528">
        <v>47926</v>
      </c>
      <c r="E3291" s="528">
        <v>10994</v>
      </c>
      <c r="F3291" s="528">
        <v>20894</v>
      </c>
    </row>
    <row r="3292" spans="1:6">
      <c r="A3292" s="527" t="s">
        <v>5952</v>
      </c>
      <c r="B3292" s="528">
        <v>2011</v>
      </c>
      <c r="C3292" s="528">
        <v>8429</v>
      </c>
      <c r="D3292" s="528">
        <v>118</v>
      </c>
      <c r="E3292" s="528">
        <v>67644</v>
      </c>
      <c r="F3292" s="528">
        <v>4628</v>
      </c>
    </row>
    <row r="3293" spans="1:6">
      <c r="A3293" s="527" t="s">
        <v>5953</v>
      </c>
      <c r="B3293" s="528">
        <v>2011</v>
      </c>
      <c r="C3293" s="528">
        <v>2171</v>
      </c>
      <c r="D3293" s="528">
        <v>2913</v>
      </c>
      <c r="E3293" s="528">
        <v>43670</v>
      </c>
      <c r="F3293" s="528">
        <v>14285</v>
      </c>
    </row>
    <row r="3294" spans="1:6">
      <c r="A3294" s="527" t="s">
        <v>5954</v>
      </c>
      <c r="B3294" s="528">
        <v>2011</v>
      </c>
      <c r="C3294" s="528">
        <v>2180</v>
      </c>
      <c r="D3294" s="528">
        <v>218</v>
      </c>
      <c r="E3294" s="528">
        <v>34</v>
      </c>
      <c r="F3294" s="528">
        <v>13010</v>
      </c>
    </row>
    <row r="3295" spans="1:6">
      <c r="A3295" s="527" t="s">
        <v>5955</v>
      </c>
      <c r="B3295" s="528">
        <v>2011</v>
      </c>
      <c r="C3295" s="528">
        <v>46418</v>
      </c>
      <c r="D3295" s="528">
        <v>19191</v>
      </c>
      <c r="E3295" s="528">
        <v>1104</v>
      </c>
      <c r="F3295" s="528">
        <v>19243</v>
      </c>
    </row>
    <row r="3296" spans="1:6">
      <c r="A3296" s="527" t="s">
        <v>5956</v>
      </c>
      <c r="B3296" s="528">
        <v>2011</v>
      </c>
      <c r="C3296" s="528">
        <v>49935</v>
      </c>
      <c r="D3296" s="528">
        <v>78065</v>
      </c>
      <c r="E3296" s="528">
        <v>270500</v>
      </c>
      <c r="F3296" s="528">
        <v>11618</v>
      </c>
    </row>
    <row r="3297" spans="1:6">
      <c r="A3297" s="527" t="s">
        <v>5957</v>
      </c>
      <c r="B3297" s="528">
        <v>2011</v>
      </c>
      <c r="C3297" s="528">
        <v>37954</v>
      </c>
      <c r="D3297" s="528">
        <v>6383</v>
      </c>
      <c r="E3297" s="528">
        <v>42226</v>
      </c>
      <c r="F3297" s="528">
        <v>20080</v>
      </c>
    </row>
    <row r="3298" spans="1:6">
      <c r="A3298" s="527" t="s">
        <v>5958</v>
      </c>
      <c r="B3298" s="528">
        <v>2011</v>
      </c>
      <c r="C3298" s="528">
        <v>3069</v>
      </c>
      <c r="D3298" s="528">
        <v>0</v>
      </c>
      <c r="E3298" s="528">
        <v>86805</v>
      </c>
      <c r="F3298" s="528">
        <v>4260</v>
      </c>
    </row>
    <row r="3299" spans="1:6">
      <c r="A3299" s="527" t="s">
        <v>5959</v>
      </c>
      <c r="B3299" s="528">
        <v>2011</v>
      </c>
      <c r="C3299" s="528">
        <v>1466</v>
      </c>
      <c r="D3299" s="528">
        <v>7012</v>
      </c>
      <c r="E3299" s="528">
        <v>256</v>
      </c>
      <c r="F3299" s="528">
        <v>13396</v>
      </c>
    </row>
    <row r="3300" spans="1:6">
      <c r="A3300" s="527" t="s">
        <v>5960</v>
      </c>
      <c r="B3300" s="528">
        <v>2011</v>
      </c>
      <c r="C3300" s="528">
        <v>277</v>
      </c>
      <c r="D3300" s="528">
        <v>8797</v>
      </c>
      <c r="E3300" s="528">
        <v>0</v>
      </c>
      <c r="F3300" s="528">
        <v>13068</v>
      </c>
    </row>
    <row r="3301" spans="1:6">
      <c r="A3301" s="527" t="s">
        <v>5961</v>
      </c>
      <c r="B3301" s="528">
        <v>2011</v>
      </c>
      <c r="C3301" s="528">
        <v>6350</v>
      </c>
      <c r="D3301" s="528">
        <v>3195</v>
      </c>
      <c r="E3301" s="528">
        <v>37411</v>
      </c>
      <c r="F3301" s="528">
        <v>10748</v>
      </c>
    </row>
    <row r="3302" spans="1:6">
      <c r="A3302" s="527" t="s">
        <v>5962</v>
      </c>
      <c r="B3302" s="528">
        <v>2011</v>
      </c>
      <c r="C3302" s="528">
        <v>4834</v>
      </c>
      <c r="D3302" s="528">
        <v>2626</v>
      </c>
      <c r="E3302" s="528">
        <v>32977</v>
      </c>
      <c r="F3302" s="528">
        <v>9491</v>
      </c>
    </row>
    <row r="3303" spans="1:6">
      <c r="A3303" s="527" t="s">
        <v>5963</v>
      </c>
      <c r="B3303" s="528">
        <v>2011</v>
      </c>
      <c r="C3303" s="528">
        <v>26622</v>
      </c>
      <c r="D3303" s="528">
        <v>49349</v>
      </c>
      <c r="E3303" s="528">
        <v>9267</v>
      </c>
      <c r="F3303" s="528">
        <v>20218</v>
      </c>
    </row>
    <row r="3304" spans="1:6">
      <c r="A3304" s="527" t="s">
        <v>5964</v>
      </c>
      <c r="B3304" s="528">
        <v>2011</v>
      </c>
      <c r="C3304" s="528">
        <v>2674</v>
      </c>
      <c r="D3304" s="528">
        <v>2559</v>
      </c>
      <c r="E3304" s="528">
        <v>170</v>
      </c>
      <c r="F3304" s="528">
        <v>12870</v>
      </c>
    </row>
    <row r="3305" spans="1:6">
      <c r="A3305" s="527" t="s">
        <v>5965</v>
      </c>
      <c r="B3305" s="528">
        <v>2011</v>
      </c>
      <c r="C3305" s="528">
        <v>0</v>
      </c>
      <c r="D3305" s="528">
        <v>0</v>
      </c>
      <c r="E3305" s="528">
        <v>4442</v>
      </c>
      <c r="F3305" s="528">
        <v>7170</v>
      </c>
    </row>
    <row r="3306" spans="1:6">
      <c r="A3306" s="527" t="s">
        <v>5966</v>
      </c>
      <c r="B3306" s="528">
        <v>2011</v>
      </c>
      <c r="C3306" s="528">
        <v>2814</v>
      </c>
      <c r="D3306" s="528">
        <v>0</v>
      </c>
      <c r="E3306" s="528">
        <v>73834</v>
      </c>
      <c r="F3306" s="528">
        <v>14905</v>
      </c>
    </row>
    <row r="3307" spans="1:6">
      <c r="A3307" s="527" t="s">
        <v>5967</v>
      </c>
      <c r="B3307" s="528">
        <v>2011</v>
      </c>
      <c r="C3307" s="528">
        <v>42175</v>
      </c>
      <c r="D3307" s="528">
        <v>18444</v>
      </c>
      <c r="E3307" s="528">
        <v>152778</v>
      </c>
      <c r="F3307" s="528">
        <v>10580</v>
      </c>
    </row>
    <row r="3308" spans="1:6">
      <c r="A3308" s="527" t="s">
        <v>5968</v>
      </c>
      <c r="B3308" s="528">
        <v>2011</v>
      </c>
      <c r="C3308" s="528">
        <v>4089</v>
      </c>
      <c r="D3308" s="528">
        <v>635</v>
      </c>
      <c r="E3308" s="528">
        <v>18531</v>
      </c>
      <c r="F3308" s="528">
        <v>5405</v>
      </c>
    </row>
    <row r="3309" spans="1:6">
      <c r="A3309" s="527" t="s">
        <v>5969</v>
      </c>
      <c r="B3309" s="528">
        <v>2011</v>
      </c>
      <c r="C3309" s="528">
        <v>7157</v>
      </c>
      <c r="D3309" s="528">
        <v>4425</v>
      </c>
      <c r="E3309" s="528">
        <v>38464</v>
      </c>
      <c r="F3309" s="528">
        <v>9476</v>
      </c>
    </row>
    <row r="3310" spans="1:6">
      <c r="A3310" s="527" t="s">
        <v>5970</v>
      </c>
      <c r="B3310" s="528">
        <v>2011</v>
      </c>
      <c r="C3310" s="528">
        <v>54081</v>
      </c>
      <c r="D3310" s="528">
        <v>89353</v>
      </c>
      <c r="E3310" s="528">
        <v>4086</v>
      </c>
      <c r="F3310" s="528">
        <v>14660</v>
      </c>
    </row>
    <row r="3311" spans="1:6">
      <c r="A3311" s="527" t="s">
        <v>5971</v>
      </c>
      <c r="B3311" s="528">
        <v>2011</v>
      </c>
      <c r="C3311" s="528">
        <v>1133</v>
      </c>
      <c r="D3311" s="528">
        <v>169</v>
      </c>
      <c r="E3311" s="528">
        <v>392</v>
      </c>
      <c r="F3311" s="528">
        <v>7400</v>
      </c>
    </row>
    <row r="3312" spans="1:6">
      <c r="A3312" s="527" t="s">
        <v>5972</v>
      </c>
      <c r="B3312" s="528">
        <v>2011</v>
      </c>
      <c r="C3312" s="528">
        <v>51631</v>
      </c>
      <c r="D3312" s="528">
        <v>40417</v>
      </c>
      <c r="E3312" s="528">
        <v>28202</v>
      </c>
      <c r="F3312" s="528">
        <v>19882</v>
      </c>
    </row>
    <row r="3313" spans="1:6">
      <c r="A3313" s="527" t="s">
        <v>5973</v>
      </c>
      <c r="B3313" s="528">
        <v>2011</v>
      </c>
      <c r="C3313" s="528">
        <v>0</v>
      </c>
      <c r="D3313" s="528">
        <v>4891</v>
      </c>
      <c r="E3313" s="528">
        <v>0</v>
      </c>
      <c r="F3313" s="528">
        <v>1610</v>
      </c>
    </row>
    <row r="3314" spans="1:6">
      <c r="A3314" s="527" t="s">
        <v>5974</v>
      </c>
      <c r="B3314" s="528">
        <v>2011</v>
      </c>
      <c r="C3314" s="528">
        <v>32951</v>
      </c>
      <c r="D3314" s="528">
        <v>36373</v>
      </c>
      <c r="E3314" s="528">
        <v>38866</v>
      </c>
      <c r="F3314" s="528">
        <v>21045</v>
      </c>
    </row>
    <row r="3315" spans="1:6">
      <c r="A3315" s="527" t="s">
        <v>5975</v>
      </c>
      <c r="B3315" s="528">
        <v>2011</v>
      </c>
      <c r="C3315" s="528">
        <v>19972</v>
      </c>
      <c r="D3315" s="528">
        <v>7926</v>
      </c>
      <c r="E3315" s="528">
        <v>9581</v>
      </c>
      <c r="F3315" s="528">
        <v>14377</v>
      </c>
    </row>
    <row r="3316" spans="1:6">
      <c r="A3316" s="527" t="s">
        <v>5976</v>
      </c>
      <c r="B3316" s="528">
        <v>2011</v>
      </c>
      <c r="C3316" s="528">
        <v>2014</v>
      </c>
      <c r="D3316" s="528">
        <v>2122</v>
      </c>
      <c r="E3316" s="528">
        <v>12129</v>
      </c>
      <c r="F3316" s="528">
        <v>18854</v>
      </c>
    </row>
    <row r="3317" spans="1:6">
      <c r="A3317" s="527" t="s">
        <v>5977</v>
      </c>
      <c r="B3317" s="528">
        <v>2011</v>
      </c>
      <c r="C3317" s="528">
        <v>1696</v>
      </c>
      <c r="D3317" s="528">
        <v>409</v>
      </c>
      <c r="E3317" s="528">
        <v>2696</v>
      </c>
      <c r="F3317" s="528">
        <v>14153</v>
      </c>
    </row>
    <row r="3318" spans="1:6">
      <c r="A3318" s="527" t="s">
        <v>5978</v>
      </c>
      <c r="B3318" s="528">
        <v>2011</v>
      </c>
      <c r="C3318" s="528">
        <v>3004</v>
      </c>
      <c r="D3318" s="528">
        <v>0</v>
      </c>
      <c r="E3318" s="528">
        <v>730</v>
      </c>
      <c r="F3318" s="528">
        <v>3342</v>
      </c>
    </row>
    <row r="3319" spans="1:6">
      <c r="A3319" s="527" t="s">
        <v>5979</v>
      </c>
      <c r="B3319" s="528">
        <v>2011</v>
      </c>
      <c r="C3319" s="528">
        <v>53850</v>
      </c>
      <c r="D3319" s="528">
        <v>36966</v>
      </c>
      <c r="E3319" s="528">
        <v>73614</v>
      </c>
      <c r="F3319" s="528">
        <v>19348</v>
      </c>
    </row>
    <row r="3320" spans="1:6">
      <c r="A3320" s="527" t="s">
        <v>5980</v>
      </c>
      <c r="B3320" s="528">
        <v>2011</v>
      </c>
      <c r="C3320" s="528">
        <v>4968</v>
      </c>
      <c r="D3320" s="528">
        <v>180</v>
      </c>
      <c r="E3320" s="528">
        <v>254074</v>
      </c>
      <c r="F3320" s="528">
        <v>4625</v>
      </c>
    </row>
    <row r="3321" spans="1:6">
      <c r="A3321" s="527" t="s">
        <v>5981</v>
      </c>
      <c r="B3321" s="528">
        <v>2011</v>
      </c>
      <c r="C3321" s="528">
        <v>10712</v>
      </c>
      <c r="D3321" s="528">
        <v>1352</v>
      </c>
      <c r="E3321" s="528">
        <v>48896</v>
      </c>
      <c r="F3321" s="528">
        <v>7112</v>
      </c>
    </row>
    <row r="3322" spans="1:6">
      <c r="A3322" s="527" t="s">
        <v>5982</v>
      </c>
      <c r="B3322" s="528">
        <v>2011</v>
      </c>
      <c r="C3322" s="528">
        <v>2697</v>
      </c>
      <c r="D3322" s="528">
        <v>0</v>
      </c>
      <c r="E3322" s="528">
        <v>22699</v>
      </c>
      <c r="F3322" s="528">
        <v>6550</v>
      </c>
    </row>
    <row r="3323" spans="1:6">
      <c r="A3323" s="527" t="s">
        <v>5983</v>
      </c>
      <c r="B3323" s="528">
        <v>2011</v>
      </c>
      <c r="C3323" s="528">
        <v>1594</v>
      </c>
      <c r="D3323" s="528">
        <v>315</v>
      </c>
      <c r="E3323" s="528">
        <v>6162</v>
      </c>
      <c r="F3323" s="528">
        <v>13725</v>
      </c>
    </row>
    <row r="3324" spans="1:6">
      <c r="A3324" s="527" t="s">
        <v>5984</v>
      </c>
      <c r="B3324" s="528">
        <v>2011</v>
      </c>
      <c r="C3324" s="528">
        <v>32947</v>
      </c>
      <c r="D3324" s="528">
        <v>31096</v>
      </c>
      <c r="E3324" s="528">
        <v>9653</v>
      </c>
      <c r="F3324" s="528">
        <v>19530</v>
      </c>
    </row>
    <row r="3325" spans="1:6">
      <c r="A3325" s="527" t="s">
        <v>5985</v>
      </c>
      <c r="B3325" s="528">
        <v>2011</v>
      </c>
      <c r="C3325" s="528">
        <v>5609</v>
      </c>
      <c r="D3325" s="528">
        <v>0</v>
      </c>
      <c r="E3325" s="528">
        <v>135939</v>
      </c>
      <c r="F3325" s="528">
        <v>4681</v>
      </c>
    </row>
    <row r="3326" spans="1:6">
      <c r="A3326" s="527" t="s">
        <v>5986</v>
      </c>
      <c r="B3326" s="528">
        <v>2011</v>
      </c>
      <c r="C3326" s="528">
        <v>2276</v>
      </c>
      <c r="D3326" s="528">
        <v>483</v>
      </c>
      <c r="E3326" s="528">
        <v>842</v>
      </c>
      <c r="F3326" s="528">
        <v>3523</v>
      </c>
    </row>
    <row r="3327" spans="1:6">
      <c r="A3327" s="527" t="s">
        <v>5987</v>
      </c>
      <c r="B3327" s="528">
        <v>2011</v>
      </c>
      <c r="C3327" s="528">
        <v>25649</v>
      </c>
      <c r="D3327" s="528">
        <v>648</v>
      </c>
      <c r="E3327" s="528">
        <v>45093</v>
      </c>
      <c r="F3327" s="528">
        <v>11472</v>
      </c>
    </row>
    <row r="3328" spans="1:6">
      <c r="A3328" s="527" t="s">
        <v>5988</v>
      </c>
      <c r="B3328" s="528">
        <v>2011</v>
      </c>
      <c r="C3328" s="528">
        <v>4875</v>
      </c>
      <c r="D3328" s="528">
        <v>9014</v>
      </c>
      <c r="E3328" s="528">
        <v>7913</v>
      </c>
      <c r="F3328" s="528">
        <v>11311</v>
      </c>
    </row>
    <row r="3329" spans="1:6">
      <c r="A3329" s="527" t="s">
        <v>5989</v>
      </c>
      <c r="B3329" s="528">
        <v>2011</v>
      </c>
      <c r="C3329" s="528">
        <v>402</v>
      </c>
      <c r="D3329" s="528">
        <v>0</v>
      </c>
      <c r="E3329" s="528">
        <v>12778</v>
      </c>
      <c r="F3329" s="528">
        <v>5500</v>
      </c>
    </row>
    <row r="3330" spans="1:6">
      <c r="A3330" s="527" t="s">
        <v>5990</v>
      </c>
      <c r="B3330" s="528">
        <v>2011</v>
      </c>
      <c r="C3330" s="528">
        <v>27404</v>
      </c>
      <c r="D3330" s="528">
        <v>17631</v>
      </c>
      <c r="E3330" s="528">
        <v>51444</v>
      </c>
      <c r="F3330" s="528">
        <v>14350</v>
      </c>
    </row>
    <row r="3331" spans="1:6">
      <c r="A3331" s="527" t="s">
        <v>5991</v>
      </c>
      <c r="B3331" s="528">
        <v>2011</v>
      </c>
      <c r="C3331" s="528">
        <v>892</v>
      </c>
      <c r="D3331" s="528">
        <v>4229</v>
      </c>
      <c r="E3331" s="528">
        <v>3859</v>
      </c>
      <c r="F3331" s="528">
        <v>9450</v>
      </c>
    </row>
    <row r="3332" spans="1:6">
      <c r="A3332" s="527" t="s">
        <v>5992</v>
      </c>
      <c r="B3332" s="528">
        <v>2011</v>
      </c>
      <c r="C3332" s="528">
        <v>12033</v>
      </c>
      <c r="D3332" s="528">
        <v>13402</v>
      </c>
      <c r="E3332" s="528">
        <v>17651</v>
      </c>
      <c r="F3332" s="528">
        <v>13123</v>
      </c>
    </row>
    <row r="3333" spans="1:6">
      <c r="A3333" s="527" t="s">
        <v>5993</v>
      </c>
      <c r="B3333" s="528">
        <v>2011</v>
      </c>
      <c r="C3333" s="528">
        <v>725</v>
      </c>
      <c r="D3333" s="528">
        <v>14087</v>
      </c>
      <c r="E3333" s="528">
        <v>363</v>
      </c>
      <c r="F3333" s="528">
        <v>5910</v>
      </c>
    </row>
    <row r="3334" spans="1:6">
      <c r="A3334" s="527" t="s">
        <v>5994</v>
      </c>
      <c r="B3334" s="528">
        <v>2011</v>
      </c>
      <c r="C3334" s="528">
        <v>7608</v>
      </c>
      <c r="D3334" s="528">
        <v>2482</v>
      </c>
      <c r="E3334" s="528">
        <v>145594</v>
      </c>
      <c r="F3334" s="528">
        <v>15001</v>
      </c>
    </row>
    <row r="3335" spans="1:6">
      <c r="A3335" s="527" t="s">
        <v>5995</v>
      </c>
      <c r="B3335" s="528">
        <v>2011</v>
      </c>
      <c r="C3335" s="528">
        <v>300</v>
      </c>
      <c r="D3335" s="528">
        <v>1430</v>
      </c>
      <c r="E3335" s="528">
        <v>782</v>
      </c>
      <c r="F3335" s="528">
        <v>12654</v>
      </c>
    </row>
    <row r="3336" spans="1:6">
      <c r="A3336" s="527" t="s">
        <v>5996</v>
      </c>
      <c r="B3336" s="528">
        <v>2011</v>
      </c>
      <c r="C3336" s="528">
        <v>0</v>
      </c>
      <c r="D3336" s="528">
        <v>128</v>
      </c>
      <c r="E3336" s="528">
        <v>0</v>
      </c>
      <c r="F3336" s="528">
        <v>13381</v>
      </c>
    </row>
    <row r="3337" spans="1:6">
      <c r="A3337" s="527" t="s">
        <v>5997</v>
      </c>
      <c r="B3337" s="528">
        <v>2011</v>
      </c>
      <c r="C3337" s="528">
        <v>2245</v>
      </c>
      <c r="D3337" s="528">
        <v>4309</v>
      </c>
      <c r="E3337" s="528">
        <v>1297</v>
      </c>
      <c r="F3337" s="528">
        <v>9870</v>
      </c>
    </row>
    <row r="3338" spans="1:6">
      <c r="A3338" s="527" t="s">
        <v>5998</v>
      </c>
      <c r="B3338" s="528">
        <v>2011</v>
      </c>
      <c r="C3338" s="528">
        <v>1047</v>
      </c>
      <c r="D3338" s="528">
        <v>0</v>
      </c>
      <c r="E3338" s="528">
        <v>55174</v>
      </c>
      <c r="F3338" s="528">
        <v>4033</v>
      </c>
    </row>
    <row r="3339" spans="1:6">
      <c r="A3339" s="527" t="s">
        <v>5999</v>
      </c>
      <c r="B3339" s="528">
        <v>2011</v>
      </c>
      <c r="C3339" s="528">
        <v>5351</v>
      </c>
      <c r="D3339" s="528">
        <v>5195</v>
      </c>
      <c r="E3339" s="528">
        <v>235</v>
      </c>
      <c r="F3339" s="528">
        <v>13312</v>
      </c>
    </row>
    <row r="3340" spans="1:6">
      <c r="A3340" s="527" t="s">
        <v>6000</v>
      </c>
      <c r="B3340" s="528">
        <v>2011</v>
      </c>
      <c r="C3340" s="528">
        <v>3224</v>
      </c>
      <c r="D3340" s="528">
        <v>0</v>
      </c>
      <c r="E3340" s="528">
        <v>90644</v>
      </c>
      <c r="F3340" s="528">
        <v>9255</v>
      </c>
    </row>
    <row r="3341" spans="1:6">
      <c r="A3341" s="527" t="s">
        <v>6001</v>
      </c>
      <c r="B3341" s="528">
        <v>2011</v>
      </c>
      <c r="C3341" s="528">
        <v>51796</v>
      </c>
      <c r="D3341" s="528">
        <v>15365</v>
      </c>
      <c r="E3341" s="528">
        <v>21124</v>
      </c>
      <c r="F3341" s="528">
        <v>14642</v>
      </c>
    </row>
    <row r="3342" spans="1:6">
      <c r="A3342" s="527" t="s">
        <v>6002</v>
      </c>
      <c r="B3342" s="528">
        <v>2011</v>
      </c>
      <c r="C3342" s="528">
        <v>7203</v>
      </c>
      <c r="D3342" s="528">
        <v>40856</v>
      </c>
      <c r="E3342" s="528">
        <v>424</v>
      </c>
      <c r="F3342" s="528">
        <v>9800</v>
      </c>
    </row>
    <row r="3343" spans="1:6">
      <c r="A3343" s="527" t="s">
        <v>6003</v>
      </c>
      <c r="B3343" s="528">
        <v>2011</v>
      </c>
      <c r="C3343" s="528">
        <v>29392</v>
      </c>
      <c r="D3343" s="528">
        <v>18671</v>
      </c>
      <c r="E3343" s="528">
        <v>14415</v>
      </c>
      <c r="F3343" s="528">
        <v>15885</v>
      </c>
    </row>
    <row r="3344" spans="1:6">
      <c r="A3344" s="527" t="s">
        <v>6004</v>
      </c>
      <c r="B3344" s="528">
        <v>2011</v>
      </c>
      <c r="C3344" s="528">
        <v>10470</v>
      </c>
      <c r="D3344" s="528">
        <v>5640</v>
      </c>
      <c r="E3344" s="528">
        <v>50792</v>
      </c>
      <c r="F3344" s="528">
        <v>10953</v>
      </c>
    </row>
    <row r="3345" spans="1:6">
      <c r="A3345" s="527" t="s">
        <v>6005</v>
      </c>
      <c r="B3345" s="528">
        <v>2011</v>
      </c>
      <c r="C3345" s="528">
        <v>32924</v>
      </c>
      <c r="D3345" s="528">
        <v>71376</v>
      </c>
      <c r="E3345" s="528">
        <v>46510</v>
      </c>
      <c r="F3345" s="528">
        <v>10490</v>
      </c>
    </row>
    <row r="3346" spans="1:6">
      <c r="A3346" s="527" t="s">
        <v>6006</v>
      </c>
      <c r="B3346" s="528">
        <v>2011</v>
      </c>
      <c r="C3346" s="528">
        <v>2800</v>
      </c>
      <c r="D3346" s="528">
        <v>6570</v>
      </c>
      <c r="E3346" s="528">
        <v>9501</v>
      </c>
      <c r="F3346" s="528">
        <v>10793</v>
      </c>
    </row>
    <row r="3347" spans="1:6">
      <c r="A3347" s="527" t="s">
        <v>6007</v>
      </c>
      <c r="B3347" s="528">
        <v>2011</v>
      </c>
      <c r="C3347" s="528">
        <v>1028</v>
      </c>
      <c r="D3347" s="528">
        <v>0</v>
      </c>
      <c r="E3347" s="528">
        <v>8677</v>
      </c>
      <c r="F3347" s="528">
        <v>3280</v>
      </c>
    </row>
    <row r="3348" spans="1:6">
      <c r="A3348" s="527" t="s">
        <v>6008</v>
      </c>
      <c r="B3348" s="528">
        <v>2011</v>
      </c>
      <c r="C3348" s="528">
        <v>10975</v>
      </c>
      <c r="D3348" s="528">
        <v>0</v>
      </c>
      <c r="E3348" s="528">
        <v>12159</v>
      </c>
      <c r="F3348" s="528">
        <v>7023</v>
      </c>
    </row>
    <row r="3349" spans="1:6">
      <c r="A3349" s="527" t="s">
        <v>6009</v>
      </c>
      <c r="B3349" s="528">
        <v>2011</v>
      </c>
      <c r="C3349" s="528">
        <v>37424</v>
      </c>
      <c r="D3349" s="528">
        <v>22528</v>
      </c>
      <c r="E3349" s="528">
        <v>8358</v>
      </c>
      <c r="F3349" s="528">
        <v>14724</v>
      </c>
    </row>
    <row r="3350" spans="1:6">
      <c r="A3350" s="527" t="s">
        <v>6010</v>
      </c>
      <c r="B3350" s="528">
        <v>2011</v>
      </c>
      <c r="C3350" s="528">
        <v>15431</v>
      </c>
      <c r="D3350" s="528">
        <v>16260</v>
      </c>
      <c r="E3350" s="528">
        <v>3122</v>
      </c>
      <c r="F3350" s="528">
        <v>20588</v>
      </c>
    </row>
    <row r="3351" spans="1:6">
      <c r="A3351" s="527" t="s">
        <v>6011</v>
      </c>
      <c r="B3351" s="528">
        <v>2011</v>
      </c>
      <c r="C3351" s="528">
        <v>0</v>
      </c>
      <c r="D3351" s="528">
        <v>312</v>
      </c>
      <c r="E3351" s="528">
        <v>0</v>
      </c>
      <c r="F3351" s="528">
        <v>1640</v>
      </c>
    </row>
    <row r="3352" spans="1:6">
      <c r="A3352" s="527" t="s">
        <v>6012</v>
      </c>
      <c r="B3352" s="528">
        <v>2011</v>
      </c>
      <c r="C3352" s="528">
        <v>48344</v>
      </c>
      <c r="D3352" s="528">
        <v>37413</v>
      </c>
      <c r="E3352" s="528">
        <v>16554</v>
      </c>
      <c r="F3352" s="528">
        <v>20660</v>
      </c>
    </row>
    <row r="3353" spans="1:6">
      <c r="A3353" s="527" t="s">
        <v>6013</v>
      </c>
      <c r="B3353" s="528">
        <v>2011</v>
      </c>
      <c r="C3353" s="528">
        <v>732</v>
      </c>
      <c r="D3353" s="528">
        <v>0</v>
      </c>
      <c r="E3353" s="528">
        <v>43104</v>
      </c>
      <c r="F3353" s="528">
        <v>4313</v>
      </c>
    </row>
    <row r="3354" spans="1:6">
      <c r="A3354" s="527" t="s">
        <v>6014</v>
      </c>
      <c r="B3354" s="528">
        <v>2011</v>
      </c>
      <c r="C3354" s="528">
        <v>8332</v>
      </c>
      <c r="D3354" s="528">
        <v>7847</v>
      </c>
      <c r="E3354" s="528">
        <v>8220</v>
      </c>
      <c r="F3354" s="528">
        <v>17810</v>
      </c>
    </row>
    <row r="3355" spans="1:6">
      <c r="A3355" s="527" t="s">
        <v>6015</v>
      </c>
      <c r="B3355" s="528">
        <v>2011</v>
      </c>
      <c r="C3355" s="528">
        <v>3979</v>
      </c>
      <c r="D3355" s="528">
        <v>5086</v>
      </c>
      <c r="E3355" s="528">
        <v>99</v>
      </c>
      <c r="F3355" s="528">
        <v>8378</v>
      </c>
    </row>
    <row r="3356" spans="1:6">
      <c r="A3356" s="527" t="s">
        <v>6016</v>
      </c>
      <c r="B3356" s="528">
        <v>2011</v>
      </c>
      <c r="C3356" s="528">
        <v>2103</v>
      </c>
      <c r="D3356" s="528">
        <v>0</v>
      </c>
      <c r="E3356" s="528">
        <v>24021</v>
      </c>
      <c r="F3356" s="528">
        <v>5650</v>
      </c>
    </row>
    <row r="3357" spans="1:6">
      <c r="A3357" s="527" t="s">
        <v>6017</v>
      </c>
      <c r="B3357" s="528">
        <v>2011</v>
      </c>
      <c r="C3357" s="528">
        <v>3582</v>
      </c>
      <c r="D3357" s="528">
        <v>2589</v>
      </c>
      <c r="E3357" s="528">
        <v>1820</v>
      </c>
      <c r="F3357" s="528">
        <v>14200</v>
      </c>
    </row>
    <row r="3358" spans="1:6">
      <c r="A3358" s="527" t="s">
        <v>6018</v>
      </c>
      <c r="B3358" s="528">
        <v>2011</v>
      </c>
      <c r="C3358" s="528">
        <v>11866</v>
      </c>
      <c r="D3358" s="528">
        <v>6310</v>
      </c>
      <c r="E3358" s="528">
        <v>6506</v>
      </c>
      <c r="F3358" s="528">
        <v>16500</v>
      </c>
    </row>
    <row r="3359" spans="1:6">
      <c r="A3359" s="527" t="s">
        <v>6019</v>
      </c>
      <c r="B3359" s="528">
        <v>2011</v>
      </c>
      <c r="C3359" s="528">
        <v>9525</v>
      </c>
      <c r="D3359" s="528">
        <v>10004</v>
      </c>
      <c r="E3359" s="528">
        <v>11754</v>
      </c>
      <c r="F3359" s="528">
        <v>20780</v>
      </c>
    </row>
    <row r="3360" spans="1:6">
      <c r="A3360" s="527" t="s">
        <v>6020</v>
      </c>
      <c r="B3360" s="528">
        <v>2011</v>
      </c>
      <c r="C3360" s="528">
        <v>3560</v>
      </c>
      <c r="D3360" s="528">
        <v>443</v>
      </c>
      <c r="E3360" s="528">
        <v>26991</v>
      </c>
      <c r="F3360" s="528">
        <v>9058</v>
      </c>
    </row>
    <row r="3361" spans="1:6">
      <c r="A3361" s="527" t="s">
        <v>6021</v>
      </c>
      <c r="B3361" s="528">
        <v>2011</v>
      </c>
      <c r="C3361" s="528">
        <v>6118</v>
      </c>
      <c r="D3361" s="528">
        <v>6584</v>
      </c>
      <c r="E3361" s="528">
        <v>77274</v>
      </c>
      <c r="F3361" s="528">
        <v>13180</v>
      </c>
    </row>
    <row r="3362" spans="1:6">
      <c r="A3362" s="527" t="s">
        <v>6022</v>
      </c>
      <c r="B3362" s="528">
        <v>2011</v>
      </c>
      <c r="C3362" s="528">
        <v>159474</v>
      </c>
      <c r="D3362" s="528">
        <v>134763</v>
      </c>
      <c r="E3362" s="528">
        <v>3488</v>
      </c>
      <c r="F3362" s="528">
        <v>21230</v>
      </c>
    </row>
    <row r="3363" spans="1:6">
      <c r="A3363" s="527" t="s">
        <v>6023</v>
      </c>
      <c r="B3363" s="528">
        <v>2011</v>
      </c>
      <c r="C3363" s="528">
        <v>74588</v>
      </c>
      <c r="D3363" s="528">
        <v>36762</v>
      </c>
      <c r="E3363" s="528">
        <v>22973</v>
      </c>
      <c r="F3363" s="528">
        <v>20308</v>
      </c>
    </row>
    <row r="3364" spans="1:6">
      <c r="A3364" s="527" t="s">
        <v>6024</v>
      </c>
      <c r="B3364" s="528">
        <v>2011</v>
      </c>
      <c r="C3364" s="528">
        <v>1771</v>
      </c>
      <c r="D3364" s="528">
        <v>1812</v>
      </c>
      <c r="E3364" s="528">
        <v>2971</v>
      </c>
      <c r="F3364" s="528">
        <v>9645</v>
      </c>
    </row>
    <row r="3365" spans="1:6">
      <c r="A3365" s="527" t="s">
        <v>6025</v>
      </c>
      <c r="B3365" s="528">
        <v>2011</v>
      </c>
      <c r="C3365" s="528">
        <v>18395</v>
      </c>
      <c r="D3365" s="528">
        <v>11438</v>
      </c>
      <c r="E3365" s="528">
        <v>21562</v>
      </c>
      <c r="F3365" s="528">
        <v>16334</v>
      </c>
    </row>
    <row r="3366" spans="1:6">
      <c r="A3366" s="527" t="s">
        <v>6026</v>
      </c>
      <c r="B3366" s="528">
        <v>2011</v>
      </c>
      <c r="C3366" s="528">
        <v>1973</v>
      </c>
      <c r="D3366" s="528">
        <v>0</v>
      </c>
      <c r="E3366" s="528">
        <v>11585</v>
      </c>
      <c r="F3366" s="528">
        <v>11519</v>
      </c>
    </row>
    <row r="3367" spans="1:6">
      <c r="A3367" s="527" t="s">
        <v>6027</v>
      </c>
      <c r="B3367" s="528">
        <v>2011</v>
      </c>
      <c r="C3367" s="528">
        <v>1839</v>
      </c>
      <c r="D3367" s="528">
        <v>0</v>
      </c>
      <c r="E3367" s="528">
        <v>0</v>
      </c>
      <c r="F3367" s="528">
        <v>10150</v>
      </c>
    </row>
    <row r="3368" spans="1:6">
      <c r="A3368" s="527" t="s">
        <v>6028</v>
      </c>
      <c r="B3368" s="528">
        <v>2011</v>
      </c>
      <c r="C3368" s="528">
        <v>3529</v>
      </c>
      <c r="D3368" s="528">
        <v>6251</v>
      </c>
      <c r="E3368" s="528">
        <v>581</v>
      </c>
      <c r="F3368" s="528">
        <v>10441</v>
      </c>
    </row>
    <row r="3369" spans="1:6">
      <c r="A3369" s="527" t="s">
        <v>6029</v>
      </c>
      <c r="B3369" s="528">
        <v>2011</v>
      </c>
      <c r="C3369" s="528">
        <v>60246</v>
      </c>
      <c r="D3369" s="528">
        <v>36744</v>
      </c>
      <c r="E3369" s="528">
        <v>2180</v>
      </c>
      <c r="F3369" s="528">
        <v>14670</v>
      </c>
    </row>
    <row r="3370" spans="1:6">
      <c r="A3370" s="527" t="s">
        <v>6030</v>
      </c>
      <c r="B3370" s="528">
        <v>2011</v>
      </c>
      <c r="C3370" s="528">
        <v>156843</v>
      </c>
      <c r="D3370" s="528">
        <v>77376</v>
      </c>
      <c r="E3370" s="528">
        <v>6491</v>
      </c>
      <c r="F3370" s="528">
        <v>19693</v>
      </c>
    </row>
    <row r="3371" spans="1:6">
      <c r="A3371" s="527" t="s">
        <v>6031</v>
      </c>
      <c r="B3371" s="528">
        <v>2011</v>
      </c>
      <c r="C3371" s="528">
        <v>810</v>
      </c>
      <c r="D3371" s="528">
        <v>3918</v>
      </c>
      <c r="E3371" s="528">
        <v>89</v>
      </c>
      <c r="F3371" s="528">
        <v>6144</v>
      </c>
    </row>
    <row r="3372" spans="1:6">
      <c r="A3372" s="527" t="s">
        <v>6032</v>
      </c>
      <c r="B3372" s="528">
        <v>2011</v>
      </c>
      <c r="C3372" s="528">
        <v>11703</v>
      </c>
      <c r="D3372" s="528">
        <v>5878</v>
      </c>
      <c r="E3372" s="528">
        <v>7446</v>
      </c>
      <c r="F3372" s="528">
        <v>19465</v>
      </c>
    </row>
    <row r="3373" spans="1:6">
      <c r="A3373" s="527" t="s">
        <v>6033</v>
      </c>
      <c r="B3373" s="528">
        <v>2011</v>
      </c>
      <c r="C3373" s="528">
        <v>1781</v>
      </c>
      <c r="D3373" s="528">
        <v>924</v>
      </c>
      <c r="E3373" s="528">
        <v>9184</v>
      </c>
      <c r="F3373" s="528">
        <v>11825</v>
      </c>
    </row>
    <row r="3374" spans="1:6">
      <c r="A3374" s="527" t="s">
        <v>6034</v>
      </c>
      <c r="B3374" s="528">
        <v>2011</v>
      </c>
      <c r="C3374" s="528">
        <v>15158</v>
      </c>
      <c r="D3374" s="528">
        <v>15679</v>
      </c>
      <c r="E3374" s="528">
        <v>2445</v>
      </c>
      <c r="F3374" s="528">
        <v>19255</v>
      </c>
    </row>
    <row r="3375" spans="1:6">
      <c r="A3375" s="527" t="s">
        <v>6035</v>
      </c>
      <c r="B3375" s="528">
        <v>2011</v>
      </c>
      <c r="C3375" s="528">
        <v>41650</v>
      </c>
      <c r="D3375" s="528">
        <v>23807</v>
      </c>
      <c r="E3375" s="528">
        <v>1449</v>
      </c>
      <c r="F3375" s="528">
        <v>14506</v>
      </c>
    </row>
    <row r="3376" spans="1:6">
      <c r="A3376" s="527" t="s">
        <v>6036</v>
      </c>
      <c r="B3376" s="528">
        <v>2011</v>
      </c>
      <c r="C3376" s="528">
        <v>38146</v>
      </c>
      <c r="D3376" s="528">
        <v>28912</v>
      </c>
      <c r="E3376" s="528">
        <v>17245</v>
      </c>
      <c r="F3376" s="528">
        <v>19333</v>
      </c>
    </row>
    <row r="3377" spans="1:6">
      <c r="A3377" s="527" t="s">
        <v>6037</v>
      </c>
      <c r="B3377" s="528">
        <v>2011</v>
      </c>
      <c r="C3377" s="528">
        <v>19814</v>
      </c>
      <c r="D3377" s="528">
        <v>11601</v>
      </c>
      <c r="E3377" s="528">
        <v>21919</v>
      </c>
      <c r="F3377" s="528">
        <v>21349</v>
      </c>
    </row>
    <row r="3378" spans="1:6">
      <c r="A3378" s="527" t="s">
        <v>6038</v>
      </c>
      <c r="B3378" s="528">
        <v>2011</v>
      </c>
      <c r="C3378" s="528">
        <v>3782</v>
      </c>
      <c r="D3378" s="528">
        <v>2144</v>
      </c>
      <c r="E3378" s="528">
        <v>98294</v>
      </c>
      <c r="F3378" s="528">
        <v>9805</v>
      </c>
    </row>
    <row r="3379" spans="1:6">
      <c r="A3379" s="527" t="s">
        <v>6039</v>
      </c>
      <c r="B3379" s="528">
        <v>2011</v>
      </c>
      <c r="C3379" s="528">
        <v>15274</v>
      </c>
      <c r="D3379" s="528">
        <v>13576</v>
      </c>
      <c r="E3379" s="528">
        <v>1497</v>
      </c>
      <c r="F3379" s="528">
        <v>18745</v>
      </c>
    </row>
    <row r="3380" spans="1:6">
      <c r="A3380" s="527" t="s">
        <v>6040</v>
      </c>
      <c r="B3380" s="528">
        <v>2011</v>
      </c>
      <c r="C3380" s="528">
        <v>1615</v>
      </c>
      <c r="D3380" s="528">
        <v>682</v>
      </c>
      <c r="E3380" s="528">
        <v>8631</v>
      </c>
      <c r="F3380" s="528">
        <v>9410</v>
      </c>
    </row>
    <row r="3381" spans="1:6">
      <c r="A3381" s="527" t="s">
        <v>6041</v>
      </c>
      <c r="B3381" s="528">
        <v>2011</v>
      </c>
      <c r="C3381" s="528">
        <v>42700</v>
      </c>
      <c r="D3381" s="528">
        <v>42981</v>
      </c>
      <c r="E3381" s="528">
        <v>47468</v>
      </c>
      <c r="F3381" s="528">
        <v>20290</v>
      </c>
    </row>
    <row r="3382" spans="1:6">
      <c r="A3382" s="527" t="s">
        <v>6042</v>
      </c>
      <c r="B3382" s="528">
        <v>2011</v>
      </c>
      <c r="C3382" s="528">
        <v>1712</v>
      </c>
      <c r="D3382" s="528">
        <v>0</v>
      </c>
      <c r="E3382" s="528">
        <v>86647</v>
      </c>
      <c r="F3382" s="528">
        <v>4650</v>
      </c>
    </row>
    <row r="3383" spans="1:6">
      <c r="A3383" s="527" t="s">
        <v>6043</v>
      </c>
      <c r="B3383" s="528">
        <v>2011</v>
      </c>
      <c r="C3383" s="528">
        <v>2998</v>
      </c>
      <c r="D3383" s="528">
        <v>745</v>
      </c>
      <c r="E3383" s="528">
        <v>14348</v>
      </c>
      <c r="F3383" s="528">
        <v>9806</v>
      </c>
    </row>
    <row r="3384" spans="1:6">
      <c r="A3384" s="527" t="s">
        <v>6044</v>
      </c>
      <c r="B3384" s="528">
        <v>2011</v>
      </c>
      <c r="C3384" s="528">
        <v>26806</v>
      </c>
      <c r="D3384" s="528">
        <v>44351</v>
      </c>
      <c r="E3384" s="528">
        <v>1833</v>
      </c>
      <c r="F3384" s="528">
        <v>21089</v>
      </c>
    </row>
    <row r="3385" spans="1:6">
      <c r="A3385" s="527" t="s">
        <v>6045</v>
      </c>
      <c r="B3385" s="528">
        <v>2011</v>
      </c>
      <c r="C3385" s="528">
        <v>18159</v>
      </c>
      <c r="D3385" s="528">
        <v>19587</v>
      </c>
      <c r="E3385" s="528">
        <v>45923</v>
      </c>
      <c r="F3385" s="528">
        <v>18335</v>
      </c>
    </row>
    <row r="3386" spans="1:6">
      <c r="A3386" s="527" t="s">
        <v>6046</v>
      </c>
      <c r="B3386" s="528">
        <v>2011</v>
      </c>
      <c r="C3386" s="528">
        <v>3942</v>
      </c>
      <c r="D3386" s="528">
        <v>0</v>
      </c>
      <c r="E3386" s="528">
        <v>36264</v>
      </c>
      <c r="F3386" s="528">
        <v>11264</v>
      </c>
    </row>
    <row r="3387" spans="1:6">
      <c r="A3387" s="527" t="s">
        <v>6047</v>
      </c>
      <c r="B3387" s="528">
        <v>2011</v>
      </c>
      <c r="C3387" s="528">
        <v>5461</v>
      </c>
      <c r="D3387" s="528">
        <v>0</v>
      </c>
      <c r="E3387" s="528">
        <v>353407</v>
      </c>
      <c r="F3387" s="528">
        <v>6244</v>
      </c>
    </row>
    <row r="3388" spans="1:6">
      <c r="A3388" s="527" t="s">
        <v>6048</v>
      </c>
      <c r="B3388" s="528">
        <v>2011</v>
      </c>
      <c r="C3388" s="528">
        <v>36497</v>
      </c>
      <c r="D3388" s="528">
        <v>43925</v>
      </c>
      <c r="E3388" s="528">
        <v>28680</v>
      </c>
      <c r="F3388" s="528">
        <v>19484</v>
      </c>
    </row>
    <row r="3389" spans="1:6">
      <c r="A3389" s="527" t="s">
        <v>6049</v>
      </c>
      <c r="B3389" s="528">
        <v>2011</v>
      </c>
      <c r="C3389" s="528">
        <v>3122</v>
      </c>
      <c r="D3389" s="528">
        <v>165</v>
      </c>
      <c r="E3389" s="528">
        <v>108731</v>
      </c>
      <c r="F3389" s="528">
        <v>5658</v>
      </c>
    </row>
    <row r="3390" spans="1:6">
      <c r="A3390" s="527" t="s">
        <v>6050</v>
      </c>
      <c r="B3390" s="528">
        <v>2011</v>
      </c>
      <c r="C3390" s="528">
        <v>1380</v>
      </c>
      <c r="D3390" s="528">
        <v>1013</v>
      </c>
      <c r="E3390" s="528">
        <v>4647</v>
      </c>
      <c r="F3390" s="528">
        <v>13694</v>
      </c>
    </row>
    <row r="3391" spans="1:6">
      <c r="A3391" s="527" t="s">
        <v>6051</v>
      </c>
      <c r="B3391" s="528">
        <v>2011</v>
      </c>
      <c r="C3391" s="528">
        <v>59548</v>
      </c>
      <c r="D3391" s="528">
        <v>28269</v>
      </c>
      <c r="E3391" s="528">
        <v>4194</v>
      </c>
      <c r="F3391" s="528">
        <v>15110</v>
      </c>
    </row>
    <row r="3392" spans="1:6">
      <c r="A3392" s="527" t="s">
        <v>6052</v>
      </c>
      <c r="B3392" s="528">
        <v>2011</v>
      </c>
      <c r="C3392" s="528">
        <v>37743</v>
      </c>
      <c r="D3392" s="528">
        <v>59526</v>
      </c>
      <c r="E3392" s="528">
        <v>13276</v>
      </c>
      <c r="F3392" s="528">
        <v>20632</v>
      </c>
    </row>
    <row r="3393" spans="1:6">
      <c r="A3393" s="527" t="s">
        <v>6053</v>
      </c>
      <c r="B3393" s="528">
        <v>2011</v>
      </c>
      <c r="C3393" s="528">
        <v>4840</v>
      </c>
      <c r="D3393" s="528">
        <v>4407</v>
      </c>
      <c r="E3393" s="528">
        <v>5003</v>
      </c>
      <c r="F3393" s="528">
        <v>13061</v>
      </c>
    </row>
    <row r="3394" spans="1:6">
      <c r="A3394" s="527" t="s">
        <v>6054</v>
      </c>
      <c r="B3394" s="528">
        <v>2011</v>
      </c>
      <c r="C3394" s="528">
        <v>44446</v>
      </c>
      <c r="D3394" s="528">
        <v>52664</v>
      </c>
      <c r="E3394" s="528">
        <v>20496</v>
      </c>
      <c r="F3394" s="528">
        <v>20129</v>
      </c>
    </row>
    <row r="3395" spans="1:6">
      <c r="A3395" s="527" t="s">
        <v>6055</v>
      </c>
      <c r="B3395" s="528">
        <v>2011</v>
      </c>
      <c r="C3395" s="528">
        <v>545</v>
      </c>
      <c r="D3395" s="528">
        <v>0</v>
      </c>
      <c r="E3395" s="528">
        <v>0</v>
      </c>
      <c r="F3395" s="528">
        <v>0</v>
      </c>
    </row>
    <row r="3396" spans="1:6">
      <c r="A3396" s="527" t="s">
        <v>6056</v>
      </c>
      <c r="B3396" s="528">
        <v>2011</v>
      </c>
      <c r="C3396" s="528">
        <v>48865</v>
      </c>
      <c r="D3396" s="528">
        <v>30915</v>
      </c>
      <c r="E3396" s="528">
        <v>32013</v>
      </c>
      <c r="F3396" s="528">
        <v>20327</v>
      </c>
    </row>
    <row r="3397" spans="1:6">
      <c r="A3397" s="527" t="s">
        <v>6057</v>
      </c>
      <c r="B3397" s="528">
        <v>2011</v>
      </c>
      <c r="C3397" s="528">
        <v>5288</v>
      </c>
      <c r="D3397" s="528">
        <v>11983</v>
      </c>
      <c r="E3397" s="528">
        <v>2331</v>
      </c>
      <c r="F3397" s="528">
        <v>12018</v>
      </c>
    </row>
    <row r="3398" spans="1:6">
      <c r="A3398" s="527" t="s">
        <v>6058</v>
      </c>
      <c r="B3398" s="528">
        <v>2011</v>
      </c>
      <c r="C3398" s="528">
        <v>30639</v>
      </c>
      <c r="D3398" s="528">
        <v>61712</v>
      </c>
      <c r="E3398" s="528">
        <v>44809</v>
      </c>
      <c r="F3398" s="528">
        <v>15050</v>
      </c>
    </row>
    <row r="3399" spans="1:6">
      <c r="A3399" s="527" t="s">
        <v>6059</v>
      </c>
      <c r="B3399" s="528">
        <v>2011</v>
      </c>
      <c r="C3399" s="528">
        <v>22102</v>
      </c>
      <c r="D3399" s="528">
        <v>40146</v>
      </c>
      <c r="E3399" s="528">
        <v>41818</v>
      </c>
      <c r="F3399" s="528">
        <v>17750</v>
      </c>
    </row>
    <row r="3400" spans="1:6">
      <c r="A3400" s="527" t="s">
        <v>6060</v>
      </c>
      <c r="B3400" s="528">
        <v>2011</v>
      </c>
      <c r="C3400" s="528">
        <v>12173</v>
      </c>
      <c r="D3400" s="528">
        <v>12924</v>
      </c>
      <c r="E3400" s="528">
        <v>21845</v>
      </c>
      <c r="F3400" s="528">
        <v>12710</v>
      </c>
    </row>
    <row r="3401" spans="1:6">
      <c r="A3401" s="527" t="s">
        <v>6061</v>
      </c>
      <c r="B3401" s="528">
        <v>2011</v>
      </c>
      <c r="C3401" s="528">
        <v>47065</v>
      </c>
      <c r="D3401" s="528">
        <v>42211</v>
      </c>
      <c r="E3401" s="528">
        <v>12578</v>
      </c>
      <c r="F3401" s="528">
        <v>14985</v>
      </c>
    </row>
    <row r="3402" spans="1:6">
      <c r="A3402" s="527" t="s">
        <v>6062</v>
      </c>
      <c r="B3402" s="528">
        <v>2011</v>
      </c>
      <c r="C3402" s="528">
        <v>31585</v>
      </c>
      <c r="D3402" s="528">
        <v>51488</v>
      </c>
      <c r="E3402" s="528">
        <v>8463</v>
      </c>
      <c r="F3402" s="528">
        <v>20025</v>
      </c>
    </row>
    <row r="3403" spans="1:6">
      <c r="A3403" s="527" t="s">
        <v>6063</v>
      </c>
      <c r="B3403" s="528">
        <v>2011</v>
      </c>
      <c r="C3403" s="528">
        <v>104184</v>
      </c>
      <c r="D3403" s="528">
        <v>150013</v>
      </c>
      <c r="E3403" s="528">
        <v>7395</v>
      </c>
      <c r="F3403" s="528">
        <v>20569</v>
      </c>
    </row>
    <row r="3404" spans="1:6">
      <c r="A3404" s="527" t="s">
        <v>6064</v>
      </c>
      <c r="B3404" s="528">
        <v>2011</v>
      </c>
      <c r="C3404" s="528">
        <v>10984</v>
      </c>
      <c r="D3404" s="528">
        <v>9562</v>
      </c>
      <c r="E3404" s="528">
        <v>3768</v>
      </c>
      <c r="F3404" s="528">
        <v>19963</v>
      </c>
    </row>
    <row r="3405" spans="1:6">
      <c r="A3405" s="527" t="s">
        <v>6065</v>
      </c>
      <c r="B3405" s="528">
        <v>2011</v>
      </c>
      <c r="C3405" s="528">
        <v>12455</v>
      </c>
      <c r="D3405" s="528">
        <v>1420</v>
      </c>
      <c r="E3405" s="528">
        <v>30846</v>
      </c>
      <c r="F3405" s="528">
        <v>13665</v>
      </c>
    </row>
    <row r="3406" spans="1:6">
      <c r="A3406" s="527" t="s">
        <v>6066</v>
      </c>
      <c r="B3406" s="528">
        <v>2011</v>
      </c>
      <c r="C3406" s="528">
        <v>29022</v>
      </c>
      <c r="D3406" s="528">
        <v>14020</v>
      </c>
      <c r="E3406" s="528">
        <v>24297</v>
      </c>
      <c r="F3406" s="528">
        <v>14036</v>
      </c>
    </row>
    <row r="3407" spans="1:6">
      <c r="A3407" s="527" t="s">
        <v>6067</v>
      </c>
      <c r="B3407" s="528">
        <v>2011</v>
      </c>
      <c r="C3407" s="528">
        <v>6846</v>
      </c>
      <c r="D3407" s="528">
        <v>7311</v>
      </c>
      <c r="E3407" s="528">
        <v>53863</v>
      </c>
      <c r="F3407" s="528">
        <v>11227</v>
      </c>
    </row>
    <row r="3408" spans="1:6">
      <c r="A3408" s="527" t="s">
        <v>6068</v>
      </c>
      <c r="B3408" s="528">
        <v>2011</v>
      </c>
      <c r="C3408" s="528">
        <v>21380</v>
      </c>
      <c r="D3408" s="528">
        <v>19819</v>
      </c>
      <c r="E3408" s="528">
        <v>61842</v>
      </c>
      <c r="F3408" s="528">
        <v>17783</v>
      </c>
    </row>
    <row r="3409" spans="1:6">
      <c r="A3409" s="527" t="s">
        <v>6069</v>
      </c>
      <c r="B3409" s="528">
        <v>2011</v>
      </c>
      <c r="C3409" s="528">
        <v>1096</v>
      </c>
      <c r="D3409" s="528">
        <v>0</v>
      </c>
      <c r="E3409" s="528">
        <v>18816</v>
      </c>
      <c r="F3409" s="528">
        <v>9571</v>
      </c>
    </row>
    <row r="3410" spans="1:6">
      <c r="A3410" s="527" t="s">
        <v>6070</v>
      </c>
      <c r="B3410" s="528">
        <v>2011</v>
      </c>
      <c r="C3410" s="528">
        <v>11033</v>
      </c>
      <c r="D3410" s="528">
        <v>24907</v>
      </c>
      <c r="E3410" s="528">
        <v>12469</v>
      </c>
      <c r="F3410" s="528">
        <v>18175</v>
      </c>
    </row>
    <row r="3411" spans="1:6">
      <c r="A3411" s="527" t="s">
        <v>6071</v>
      </c>
      <c r="B3411" s="528">
        <v>2011</v>
      </c>
      <c r="C3411" s="528">
        <v>25885</v>
      </c>
      <c r="D3411" s="528">
        <v>1648</v>
      </c>
      <c r="E3411" s="528">
        <v>25846</v>
      </c>
      <c r="F3411" s="528">
        <v>14600</v>
      </c>
    </row>
    <row r="3412" spans="1:6">
      <c r="A3412" s="527" t="s">
        <v>6072</v>
      </c>
      <c r="B3412" s="528">
        <v>2011</v>
      </c>
      <c r="C3412" s="528">
        <v>364</v>
      </c>
      <c r="D3412" s="528">
        <v>463</v>
      </c>
      <c r="E3412" s="528">
        <v>563</v>
      </c>
      <c r="F3412" s="528">
        <v>10075</v>
      </c>
    </row>
    <row r="3413" spans="1:6">
      <c r="A3413" s="527" t="s">
        <v>6073</v>
      </c>
      <c r="B3413" s="528">
        <v>2011</v>
      </c>
      <c r="C3413" s="528">
        <v>527</v>
      </c>
      <c r="D3413" s="528">
        <v>539</v>
      </c>
      <c r="E3413" s="528">
        <v>141</v>
      </c>
      <c r="F3413" s="528">
        <v>9719</v>
      </c>
    </row>
    <row r="3414" spans="1:6">
      <c r="A3414" s="527" t="s">
        <v>6074</v>
      </c>
      <c r="B3414" s="528">
        <v>2011</v>
      </c>
      <c r="C3414" s="528">
        <v>4922</v>
      </c>
      <c r="D3414" s="528">
        <v>9531</v>
      </c>
      <c r="E3414" s="528">
        <v>7537</v>
      </c>
      <c r="F3414" s="528">
        <v>10300</v>
      </c>
    </row>
    <row r="3415" spans="1:6">
      <c r="A3415" s="527" t="s">
        <v>6075</v>
      </c>
      <c r="B3415" s="528">
        <v>2011</v>
      </c>
      <c r="C3415" s="528">
        <v>5298</v>
      </c>
      <c r="D3415" s="528">
        <v>8634</v>
      </c>
      <c r="E3415" s="528">
        <v>19319</v>
      </c>
      <c r="F3415" s="528">
        <v>20320</v>
      </c>
    </row>
    <row r="3416" spans="1:6">
      <c r="A3416" s="527" t="s">
        <v>6076</v>
      </c>
      <c r="B3416" s="528">
        <v>2011</v>
      </c>
      <c r="C3416" s="528">
        <v>10835</v>
      </c>
      <c r="D3416" s="528">
        <v>10116</v>
      </c>
      <c r="E3416" s="528">
        <v>95014</v>
      </c>
      <c r="F3416" s="528">
        <v>11085</v>
      </c>
    </row>
    <row r="3417" spans="1:6">
      <c r="A3417" s="527" t="s">
        <v>6077</v>
      </c>
      <c r="B3417" s="528">
        <v>2011</v>
      </c>
      <c r="C3417" s="528">
        <v>13997</v>
      </c>
      <c r="D3417" s="528">
        <v>10631</v>
      </c>
      <c r="E3417" s="528">
        <v>7204</v>
      </c>
      <c r="F3417" s="528">
        <v>18929</v>
      </c>
    </row>
    <row r="3418" spans="1:6">
      <c r="A3418" s="527" t="s">
        <v>6078</v>
      </c>
      <c r="B3418" s="528">
        <v>2011</v>
      </c>
      <c r="C3418" s="528">
        <v>8331</v>
      </c>
      <c r="D3418" s="528">
        <v>0</v>
      </c>
      <c r="E3418" s="528">
        <v>416470</v>
      </c>
      <c r="F3418" s="528">
        <v>6222</v>
      </c>
    </row>
    <row r="3419" spans="1:6">
      <c r="A3419" s="527" t="s">
        <v>6079</v>
      </c>
      <c r="B3419" s="528">
        <v>2011</v>
      </c>
      <c r="C3419" s="528">
        <v>10200</v>
      </c>
      <c r="D3419" s="528">
        <v>340477</v>
      </c>
      <c r="E3419" s="528">
        <v>364805</v>
      </c>
      <c r="F3419" s="528">
        <v>10680</v>
      </c>
    </row>
    <row r="3420" spans="1:6">
      <c r="A3420" s="527" t="s">
        <v>6080</v>
      </c>
      <c r="B3420" s="528">
        <v>2011</v>
      </c>
      <c r="C3420" s="528">
        <v>85082</v>
      </c>
      <c r="D3420" s="528">
        <v>12742</v>
      </c>
      <c r="E3420" s="528">
        <v>183454</v>
      </c>
      <c r="F3420" s="528">
        <v>16441</v>
      </c>
    </row>
    <row r="3421" spans="1:6">
      <c r="A3421" s="527" t="s">
        <v>6081</v>
      </c>
      <c r="B3421" s="528">
        <v>2011</v>
      </c>
      <c r="C3421" s="528">
        <v>6811</v>
      </c>
      <c r="D3421" s="528">
        <v>3067</v>
      </c>
      <c r="E3421" s="528">
        <v>26360</v>
      </c>
      <c r="F3421" s="528">
        <v>13435</v>
      </c>
    </row>
    <row r="3422" spans="1:6">
      <c r="A3422" s="527" t="s">
        <v>6082</v>
      </c>
      <c r="B3422" s="528">
        <v>2011</v>
      </c>
      <c r="C3422" s="528">
        <v>9961</v>
      </c>
      <c r="D3422" s="528">
        <v>28688</v>
      </c>
      <c r="E3422" s="528">
        <v>3897</v>
      </c>
      <c r="F3422" s="528">
        <v>20780</v>
      </c>
    </row>
    <row r="3423" spans="1:6">
      <c r="A3423" s="527" t="s">
        <v>6083</v>
      </c>
      <c r="B3423" s="528">
        <v>2011</v>
      </c>
      <c r="C3423" s="528">
        <v>37601</v>
      </c>
      <c r="D3423" s="528">
        <v>29643</v>
      </c>
      <c r="E3423" s="528">
        <v>19511</v>
      </c>
      <c r="F3423" s="528">
        <v>20460</v>
      </c>
    </row>
    <row r="3424" spans="1:6">
      <c r="A3424" s="527" t="s">
        <v>6084</v>
      </c>
      <c r="B3424" s="528">
        <v>2011</v>
      </c>
      <c r="C3424" s="528">
        <v>17853</v>
      </c>
      <c r="D3424" s="528">
        <v>31907</v>
      </c>
      <c r="E3424" s="528">
        <v>2887</v>
      </c>
      <c r="F3424" s="528">
        <v>14106</v>
      </c>
    </row>
    <row r="3425" spans="1:6">
      <c r="A3425" s="527" t="s">
        <v>6085</v>
      </c>
      <c r="B3425" s="528">
        <v>2011</v>
      </c>
      <c r="C3425" s="528">
        <v>93110</v>
      </c>
      <c r="D3425" s="528">
        <v>40380</v>
      </c>
      <c r="E3425" s="528">
        <v>37132</v>
      </c>
      <c r="F3425" s="528">
        <v>18425</v>
      </c>
    </row>
    <row r="3426" spans="1:6">
      <c r="A3426" s="527" t="s">
        <v>6086</v>
      </c>
      <c r="B3426" s="528">
        <v>2011</v>
      </c>
      <c r="C3426" s="528">
        <v>49237</v>
      </c>
      <c r="D3426" s="528">
        <v>150791</v>
      </c>
      <c r="E3426" s="528">
        <v>15240</v>
      </c>
      <c r="F3426" s="528">
        <v>16880</v>
      </c>
    </row>
    <row r="3427" spans="1:6">
      <c r="A3427" s="527" t="s">
        <v>6087</v>
      </c>
      <c r="B3427" s="528">
        <v>2011</v>
      </c>
      <c r="C3427" s="528">
        <v>2436</v>
      </c>
      <c r="D3427" s="528">
        <v>114</v>
      </c>
      <c r="E3427" s="528">
        <v>11139</v>
      </c>
      <c r="F3427" s="528">
        <v>5100</v>
      </c>
    </row>
    <row r="3428" spans="1:6">
      <c r="A3428" s="527" t="s">
        <v>6088</v>
      </c>
      <c r="B3428" s="528">
        <v>2011</v>
      </c>
      <c r="C3428" s="528">
        <v>8552</v>
      </c>
      <c r="D3428" s="528">
        <v>22938</v>
      </c>
      <c r="E3428" s="528">
        <v>3744</v>
      </c>
      <c r="F3428" s="528">
        <v>15993</v>
      </c>
    </row>
    <row r="3429" spans="1:6">
      <c r="A3429" s="527" t="s">
        <v>6089</v>
      </c>
      <c r="B3429" s="528">
        <v>2011</v>
      </c>
      <c r="C3429" s="528">
        <v>7988</v>
      </c>
      <c r="D3429" s="528">
        <v>6192</v>
      </c>
      <c r="E3429" s="528">
        <v>12270</v>
      </c>
      <c r="F3429" s="528">
        <v>13150</v>
      </c>
    </row>
    <row r="3430" spans="1:6">
      <c r="A3430" s="527" t="s">
        <v>6090</v>
      </c>
      <c r="B3430" s="528">
        <v>2011</v>
      </c>
      <c r="C3430" s="528">
        <v>21146</v>
      </c>
      <c r="D3430" s="528">
        <v>16595</v>
      </c>
      <c r="E3430" s="528">
        <v>10419</v>
      </c>
      <c r="F3430" s="528">
        <v>20315</v>
      </c>
    </row>
    <row r="3431" spans="1:6">
      <c r="A3431" s="527" t="s">
        <v>6091</v>
      </c>
      <c r="B3431" s="528">
        <v>2011</v>
      </c>
      <c r="C3431" s="528">
        <v>5373</v>
      </c>
      <c r="D3431" s="528">
        <v>0</v>
      </c>
      <c r="E3431" s="528">
        <v>91</v>
      </c>
      <c r="F3431" s="528">
        <v>10507</v>
      </c>
    </row>
    <row r="3432" spans="1:6">
      <c r="A3432" s="527" t="s">
        <v>6092</v>
      </c>
      <c r="B3432" s="528">
        <v>2011</v>
      </c>
      <c r="C3432" s="528">
        <v>30714</v>
      </c>
      <c r="D3432" s="528">
        <v>7934</v>
      </c>
      <c r="E3432" s="528">
        <v>118872</v>
      </c>
      <c r="F3432" s="528">
        <v>14740</v>
      </c>
    </row>
    <row r="3433" spans="1:6">
      <c r="A3433" s="527" t="s">
        <v>6093</v>
      </c>
      <c r="B3433" s="528">
        <v>2011</v>
      </c>
      <c r="C3433" s="528">
        <v>15818</v>
      </c>
      <c r="D3433" s="528">
        <v>16472</v>
      </c>
      <c r="E3433" s="528">
        <v>41342</v>
      </c>
      <c r="F3433" s="528">
        <v>20240</v>
      </c>
    </row>
    <row r="3434" spans="1:6">
      <c r="A3434" s="527" t="s">
        <v>6094</v>
      </c>
      <c r="B3434" s="528">
        <v>2011</v>
      </c>
      <c r="C3434" s="528">
        <v>80091</v>
      </c>
      <c r="D3434" s="528">
        <v>54952</v>
      </c>
      <c r="E3434" s="528">
        <v>10658</v>
      </c>
      <c r="F3434" s="528">
        <v>19954</v>
      </c>
    </row>
    <row r="3435" spans="1:6">
      <c r="A3435" s="527" t="s">
        <v>6095</v>
      </c>
      <c r="B3435" s="528">
        <v>2011</v>
      </c>
      <c r="C3435" s="528">
        <v>17375</v>
      </c>
      <c r="D3435" s="528">
        <v>11105</v>
      </c>
      <c r="E3435" s="528">
        <v>5525</v>
      </c>
      <c r="F3435" s="528">
        <v>19430</v>
      </c>
    </row>
    <row r="3436" spans="1:6">
      <c r="A3436" s="527" t="s">
        <v>6096</v>
      </c>
      <c r="B3436" s="528">
        <v>2011</v>
      </c>
      <c r="C3436" s="528">
        <v>1612</v>
      </c>
      <c r="D3436" s="528">
        <v>2027</v>
      </c>
      <c r="E3436" s="528">
        <v>4605</v>
      </c>
      <c r="F3436" s="528">
        <v>13805</v>
      </c>
    </row>
    <row r="3437" spans="1:6">
      <c r="A3437" s="527" t="s">
        <v>6097</v>
      </c>
      <c r="B3437" s="528">
        <v>2011</v>
      </c>
      <c r="C3437" s="528">
        <v>6410</v>
      </c>
      <c r="D3437" s="528">
        <v>5542</v>
      </c>
      <c r="E3437" s="528">
        <v>20478</v>
      </c>
      <c r="F3437" s="528">
        <v>11365</v>
      </c>
    </row>
    <row r="3438" spans="1:6">
      <c r="A3438" s="527" t="s">
        <v>6098</v>
      </c>
      <c r="B3438" s="528">
        <v>2011</v>
      </c>
      <c r="C3438" s="528">
        <v>7342</v>
      </c>
      <c r="D3438" s="528">
        <v>2796</v>
      </c>
      <c r="E3438" s="528">
        <v>2693</v>
      </c>
      <c r="F3438" s="528">
        <v>9295</v>
      </c>
    </row>
    <row r="3439" spans="1:6">
      <c r="A3439" s="527" t="s">
        <v>6099</v>
      </c>
      <c r="B3439" s="528">
        <v>2011</v>
      </c>
      <c r="C3439" s="528">
        <v>2479</v>
      </c>
      <c r="D3439" s="528">
        <v>708</v>
      </c>
      <c r="E3439" s="528">
        <v>167270</v>
      </c>
      <c r="F3439" s="528">
        <v>6431</v>
      </c>
    </row>
    <row r="3440" spans="1:6">
      <c r="A3440" s="527" t="s">
        <v>6100</v>
      </c>
      <c r="B3440" s="528">
        <v>2011</v>
      </c>
      <c r="C3440" s="528">
        <v>19190</v>
      </c>
      <c r="D3440" s="528">
        <v>12612</v>
      </c>
      <c r="E3440" s="528">
        <v>33729</v>
      </c>
      <c r="F3440" s="528">
        <v>20211</v>
      </c>
    </row>
    <row r="3441" spans="1:6">
      <c r="A3441" s="527" t="s">
        <v>6101</v>
      </c>
      <c r="B3441" s="528">
        <v>2011</v>
      </c>
      <c r="C3441" s="528">
        <v>733</v>
      </c>
      <c r="D3441" s="528">
        <v>570</v>
      </c>
      <c r="E3441" s="528">
        <v>2360</v>
      </c>
      <c r="F3441" s="528">
        <v>13713</v>
      </c>
    </row>
    <row r="3442" spans="1:6">
      <c r="A3442" s="527" t="s">
        <v>6102</v>
      </c>
      <c r="B3442" s="528">
        <v>2011</v>
      </c>
      <c r="C3442" s="528">
        <v>1041</v>
      </c>
      <c r="D3442" s="528">
        <v>725</v>
      </c>
      <c r="E3442" s="528">
        <v>410</v>
      </c>
      <c r="F3442" s="528">
        <v>8002</v>
      </c>
    </row>
    <row r="3443" spans="1:6">
      <c r="A3443" s="527" t="s">
        <v>6103</v>
      </c>
      <c r="B3443" s="528">
        <v>2011</v>
      </c>
      <c r="C3443" s="528">
        <v>155004</v>
      </c>
      <c r="D3443" s="528">
        <v>57295</v>
      </c>
      <c r="E3443" s="528">
        <v>30990</v>
      </c>
      <c r="F3443" s="528">
        <v>19085</v>
      </c>
    </row>
    <row r="3444" spans="1:6">
      <c r="A3444" s="527" t="s">
        <v>6104</v>
      </c>
      <c r="B3444" s="528">
        <v>2011</v>
      </c>
      <c r="C3444" s="528">
        <v>447</v>
      </c>
      <c r="D3444" s="528">
        <v>1489</v>
      </c>
      <c r="E3444" s="528">
        <v>4856</v>
      </c>
      <c r="F3444" s="528">
        <v>6000</v>
      </c>
    </row>
    <row r="3445" spans="1:6">
      <c r="A3445" s="527" t="s">
        <v>6105</v>
      </c>
      <c r="B3445" s="528">
        <v>2011</v>
      </c>
      <c r="C3445" s="528">
        <v>21595</v>
      </c>
      <c r="D3445" s="528">
        <v>49700</v>
      </c>
      <c r="E3445" s="528">
        <v>1015</v>
      </c>
      <c r="F3445" s="528">
        <v>19036</v>
      </c>
    </row>
    <row r="3446" spans="1:6">
      <c r="A3446" s="527" t="s">
        <v>6106</v>
      </c>
      <c r="B3446" s="528">
        <v>2011</v>
      </c>
      <c r="C3446" s="528">
        <v>60220</v>
      </c>
      <c r="D3446" s="528">
        <v>95145</v>
      </c>
      <c r="E3446" s="528">
        <v>35894</v>
      </c>
      <c r="F3446" s="528">
        <v>20403</v>
      </c>
    </row>
    <row r="3447" spans="1:6">
      <c r="A3447" s="527" t="s">
        <v>6107</v>
      </c>
      <c r="B3447" s="528">
        <v>2011</v>
      </c>
      <c r="C3447" s="528">
        <v>74025</v>
      </c>
      <c r="D3447" s="528">
        <v>41946</v>
      </c>
      <c r="E3447" s="528">
        <v>15367</v>
      </c>
      <c r="F3447" s="528">
        <v>19653</v>
      </c>
    </row>
    <row r="3448" spans="1:6">
      <c r="A3448" s="527" t="s">
        <v>6108</v>
      </c>
      <c r="B3448" s="528">
        <v>2011</v>
      </c>
      <c r="C3448" s="528">
        <v>56852</v>
      </c>
      <c r="D3448" s="528">
        <v>89713</v>
      </c>
      <c r="E3448" s="528">
        <v>21587</v>
      </c>
      <c r="F3448" s="528">
        <v>20843</v>
      </c>
    </row>
    <row r="3449" spans="1:6">
      <c r="A3449" s="527" t="s">
        <v>6109</v>
      </c>
      <c r="B3449" s="528">
        <v>2011</v>
      </c>
      <c r="C3449" s="528">
        <v>72074</v>
      </c>
      <c r="D3449" s="528">
        <v>71241</v>
      </c>
      <c r="E3449" s="528">
        <v>40515</v>
      </c>
      <c r="F3449" s="528">
        <v>20596</v>
      </c>
    </row>
    <row r="3450" spans="1:6">
      <c r="A3450" s="527" t="s">
        <v>6110</v>
      </c>
      <c r="B3450" s="528">
        <v>2011</v>
      </c>
      <c r="C3450" s="528">
        <v>14748</v>
      </c>
      <c r="D3450" s="528">
        <v>12529</v>
      </c>
      <c r="E3450" s="528">
        <v>43278</v>
      </c>
      <c r="F3450" s="528">
        <v>20310</v>
      </c>
    </row>
    <row r="3451" spans="1:6">
      <c r="A3451" s="527" t="s">
        <v>6111</v>
      </c>
      <c r="B3451" s="528">
        <v>2011</v>
      </c>
      <c r="C3451" s="528">
        <v>3393</v>
      </c>
      <c r="D3451" s="528">
        <v>10660</v>
      </c>
      <c r="E3451" s="528">
        <v>3143</v>
      </c>
      <c r="F3451" s="528">
        <v>19531</v>
      </c>
    </row>
    <row r="3452" spans="1:6">
      <c r="A3452" s="527" t="s">
        <v>6112</v>
      </c>
      <c r="B3452" s="528">
        <v>2011</v>
      </c>
      <c r="C3452" s="528">
        <v>27699</v>
      </c>
      <c r="D3452" s="528">
        <v>15792</v>
      </c>
      <c r="E3452" s="528">
        <v>7280</v>
      </c>
      <c r="F3452" s="528">
        <v>19770</v>
      </c>
    </row>
    <row r="3453" spans="1:6">
      <c r="A3453" s="527" t="s">
        <v>6113</v>
      </c>
      <c r="B3453" s="528">
        <v>2011</v>
      </c>
      <c r="C3453" s="528">
        <v>63876</v>
      </c>
      <c r="D3453" s="528">
        <v>100071</v>
      </c>
      <c r="E3453" s="528">
        <v>6029</v>
      </c>
      <c r="F3453" s="528">
        <v>20101</v>
      </c>
    </row>
    <row r="3454" spans="1:6">
      <c r="A3454" s="527" t="s">
        <v>6114</v>
      </c>
      <c r="B3454" s="528">
        <v>2011</v>
      </c>
      <c r="C3454" s="528">
        <v>23629</v>
      </c>
      <c r="D3454" s="528">
        <v>40567</v>
      </c>
      <c r="E3454" s="528">
        <v>24372</v>
      </c>
      <c r="F3454" s="528">
        <v>20400</v>
      </c>
    </row>
    <row r="3455" spans="1:6">
      <c r="A3455" s="527" t="s">
        <v>6115</v>
      </c>
      <c r="B3455" s="528">
        <v>2011</v>
      </c>
      <c r="C3455" s="528">
        <v>5021</v>
      </c>
      <c r="D3455" s="528">
        <v>4335</v>
      </c>
      <c r="E3455" s="528">
        <v>134</v>
      </c>
      <c r="F3455" s="528">
        <v>12540</v>
      </c>
    </row>
    <row r="3456" spans="1:6">
      <c r="A3456" s="527" t="s">
        <v>6116</v>
      </c>
      <c r="B3456" s="528">
        <v>2011</v>
      </c>
      <c r="C3456" s="528">
        <v>47698</v>
      </c>
      <c r="D3456" s="528">
        <v>52447</v>
      </c>
      <c r="E3456" s="528">
        <v>13933</v>
      </c>
      <c r="F3456" s="528">
        <v>18940</v>
      </c>
    </row>
    <row r="3457" spans="1:6">
      <c r="A3457" s="527" t="s">
        <v>6117</v>
      </c>
      <c r="B3457" s="528">
        <v>2011</v>
      </c>
      <c r="C3457" s="528">
        <v>2519</v>
      </c>
      <c r="D3457" s="528">
        <v>4595</v>
      </c>
      <c r="E3457" s="528">
        <v>11172</v>
      </c>
      <c r="F3457" s="528">
        <v>14700</v>
      </c>
    </row>
    <row r="3458" spans="1:6">
      <c r="A3458" s="527" t="s">
        <v>6118</v>
      </c>
      <c r="B3458" s="528">
        <v>2011</v>
      </c>
      <c r="C3458" s="528">
        <v>42525</v>
      </c>
      <c r="D3458" s="528">
        <v>59337</v>
      </c>
      <c r="E3458" s="528">
        <v>23554</v>
      </c>
      <c r="F3458" s="528">
        <v>20834</v>
      </c>
    </row>
    <row r="3459" spans="1:6">
      <c r="A3459" s="527" t="s">
        <v>6119</v>
      </c>
      <c r="B3459" s="528">
        <v>2011</v>
      </c>
      <c r="C3459" s="528">
        <v>75807</v>
      </c>
      <c r="D3459" s="528">
        <v>41248</v>
      </c>
      <c r="E3459" s="528">
        <v>135181</v>
      </c>
      <c r="F3459" s="528">
        <v>10761</v>
      </c>
    </row>
    <row r="3460" spans="1:6">
      <c r="A3460" s="527" t="s">
        <v>6120</v>
      </c>
      <c r="B3460" s="528">
        <v>2011</v>
      </c>
      <c r="C3460" s="528">
        <v>2096</v>
      </c>
      <c r="D3460" s="528">
        <v>1744</v>
      </c>
      <c r="E3460" s="528">
        <v>1265</v>
      </c>
      <c r="F3460" s="528">
        <v>13480</v>
      </c>
    </row>
    <row r="3461" spans="1:6">
      <c r="A3461" s="527" t="s">
        <v>6121</v>
      </c>
      <c r="B3461" s="528">
        <v>2011</v>
      </c>
      <c r="C3461" s="528">
        <v>47035</v>
      </c>
      <c r="D3461" s="528">
        <v>47832</v>
      </c>
      <c r="E3461" s="528">
        <v>7974</v>
      </c>
      <c r="F3461" s="528">
        <v>15604</v>
      </c>
    </row>
    <row r="3462" spans="1:6">
      <c r="A3462" s="527" t="s">
        <v>6122</v>
      </c>
      <c r="B3462" s="528">
        <v>2011</v>
      </c>
      <c r="C3462" s="528">
        <v>32246</v>
      </c>
      <c r="D3462" s="528">
        <v>9256</v>
      </c>
      <c r="E3462" s="528">
        <v>6617</v>
      </c>
      <c r="F3462" s="528">
        <v>13883</v>
      </c>
    </row>
    <row r="3463" spans="1:6">
      <c r="A3463" s="527" t="s">
        <v>6123</v>
      </c>
      <c r="B3463" s="528">
        <v>2011</v>
      </c>
      <c r="C3463" s="528">
        <v>3367</v>
      </c>
      <c r="D3463" s="528">
        <v>5617</v>
      </c>
      <c r="E3463" s="528">
        <v>20418</v>
      </c>
      <c r="F3463" s="528">
        <v>8936</v>
      </c>
    </row>
    <row r="3464" spans="1:6">
      <c r="A3464" s="527" t="s">
        <v>6124</v>
      </c>
      <c r="B3464" s="528">
        <v>2011</v>
      </c>
      <c r="C3464" s="528">
        <v>81560</v>
      </c>
      <c r="D3464" s="528">
        <v>68074</v>
      </c>
      <c r="E3464" s="528">
        <v>32657</v>
      </c>
      <c r="F3464" s="528">
        <v>20257</v>
      </c>
    </row>
    <row r="3465" spans="1:6">
      <c r="A3465" s="527" t="s">
        <v>6125</v>
      </c>
      <c r="B3465" s="528">
        <v>2011</v>
      </c>
      <c r="C3465" s="528">
        <v>78131</v>
      </c>
      <c r="D3465" s="528">
        <v>114610</v>
      </c>
      <c r="E3465" s="528">
        <v>30915</v>
      </c>
      <c r="F3465" s="528">
        <v>20956</v>
      </c>
    </row>
    <row r="3466" spans="1:6">
      <c r="A3466" s="527" t="s">
        <v>6126</v>
      </c>
      <c r="B3466" s="528">
        <v>2011</v>
      </c>
      <c r="C3466" s="528">
        <v>471</v>
      </c>
      <c r="D3466" s="528">
        <v>449</v>
      </c>
      <c r="E3466" s="528">
        <v>4055</v>
      </c>
      <c r="F3466" s="528">
        <v>8220</v>
      </c>
    </row>
    <row r="3467" spans="1:6">
      <c r="A3467" s="527" t="s">
        <v>6127</v>
      </c>
      <c r="B3467" s="528">
        <v>2011</v>
      </c>
      <c r="C3467" s="528">
        <v>78993</v>
      </c>
      <c r="D3467" s="528">
        <v>69601</v>
      </c>
      <c r="E3467" s="528">
        <v>15220</v>
      </c>
      <c r="F3467" s="528">
        <v>21203</v>
      </c>
    </row>
    <row r="3468" spans="1:6">
      <c r="A3468" s="527" t="s">
        <v>6128</v>
      </c>
      <c r="B3468" s="528">
        <v>2011</v>
      </c>
      <c r="C3468" s="528">
        <v>674</v>
      </c>
      <c r="D3468" s="528">
        <v>760</v>
      </c>
      <c r="E3468" s="528">
        <v>2891</v>
      </c>
      <c r="F3468" s="528">
        <v>9780</v>
      </c>
    </row>
    <row r="3469" spans="1:6">
      <c r="A3469" s="527" t="s">
        <v>6129</v>
      </c>
      <c r="B3469" s="528">
        <v>2011</v>
      </c>
      <c r="C3469" s="528">
        <v>361</v>
      </c>
      <c r="D3469" s="528">
        <v>0</v>
      </c>
      <c r="E3469" s="528">
        <v>1423</v>
      </c>
      <c r="F3469" s="528">
        <v>5052</v>
      </c>
    </row>
    <row r="3470" spans="1:6">
      <c r="A3470" s="527" t="s">
        <v>6130</v>
      </c>
      <c r="B3470" s="528">
        <v>2011</v>
      </c>
      <c r="C3470" s="528">
        <v>1878</v>
      </c>
      <c r="D3470" s="528">
        <v>2875</v>
      </c>
      <c r="E3470" s="528">
        <v>1078</v>
      </c>
      <c r="F3470" s="528">
        <v>11670</v>
      </c>
    </row>
    <row r="3471" spans="1:6">
      <c r="A3471" s="527" t="s">
        <v>6131</v>
      </c>
      <c r="B3471" s="528">
        <v>2011</v>
      </c>
      <c r="C3471" s="528">
        <v>2236</v>
      </c>
      <c r="D3471" s="528">
        <v>6216</v>
      </c>
      <c r="E3471" s="528">
        <v>343</v>
      </c>
      <c r="F3471" s="528">
        <v>13340</v>
      </c>
    </row>
    <row r="3472" spans="1:6">
      <c r="A3472" s="527" t="s">
        <v>6132</v>
      </c>
      <c r="B3472" s="528">
        <v>2011</v>
      </c>
      <c r="C3472" s="528">
        <v>30073</v>
      </c>
      <c r="D3472" s="528">
        <v>18956</v>
      </c>
      <c r="E3472" s="528">
        <v>16668</v>
      </c>
      <c r="F3472" s="528">
        <v>12759</v>
      </c>
    </row>
    <row r="3473" spans="1:6">
      <c r="A3473" s="527" t="s">
        <v>6133</v>
      </c>
      <c r="B3473" s="528">
        <v>2011</v>
      </c>
      <c r="C3473" s="528">
        <v>14531</v>
      </c>
      <c r="D3473" s="528">
        <v>8720</v>
      </c>
      <c r="E3473" s="528">
        <v>5829</v>
      </c>
      <c r="F3473" s="528">
        <v>14091</v>
      </c>
    </row>
    <row r="3474" spans="1:6">
      <c r="A3474" s="527" t="s">
        <v>6134</v>
      </c>
      <c r="B3474" s="528">
        <v>2011</v>
      </c>
      <c r="C3474" s="528">
        <v>53384</v>
      </c>
      <c r="D3474" s="528">
        <v>11449</v>
      </c>
      <c r="E3474" s="528">
        <v>48862</v>
      </c>
      <c r="F3474" s="528">
        <v>16340</v>
      </c>
    </row>
    <row r="3475" spans="1:6">
      <c r="A3475" s="527" t="s">
        <v>6135</v>
      </c>
      <c r="B3475" s="528">
        <v>2011</v>
      </c>
      <c r="C3475" s="528">
        <v>7114</v>
      </c>
      <c r="D3475" s="528">
        <v>8012</v>
      </c>
      <c r="E3475" s="528">
        <v>59240</v>
      </c>
      <c r="F3475" s="528">
        <v>14663</v>
      </c>
    </row>
    <row r="3476" spans="1:6">
      <c r="A3476" s="527" t="s">
        <v>6136</v>
      </c>
      <c r="B3476" s="528">
        <v>2011</v>
      </c>
      <c r="C3476" s="528">
        <v>7887</v>
      </c>
      <c r="D3476" s="528">
        <v>17169</v>
      </c>
      <c r="E3476" s="528">
        <v>5594</v>
      </c>
      <c r="F3476" s="528">
        <v>13250</v>
      </c>
    </row>
    <row r="3477" spans="1:6">
      <c r="A3477" s="527" t="s">
        <v>6137</v>
      </c>
      <c r="B3477" s="528">
        <v>2011</v>
      </c>
      <c r="C3477" s="528">
        <v>8843</v>
      </c>
      <c r="D3477" s="528">
        <v>13228</v>
      </c>
      <c r="E3477" s="528">
        <v>1521</v>
      </c>
      <c r="F3477" s="528">
        <v>18615</v>
      </c>
    </row>
    <row r="3478" spans="1:6">
      <c r="A3478" s="527" t="s">
        <v>6138</v>
      </c>
      <c r="B3478" s="528">
        <v>2011</v>
      </c>
      <c r="C3478" s="528">
        <v>1757</v>
      </c>
      <c r="D3478" s="528">
        <v>94</v>
      </c>
      <c r="E3478" s="528">
        <v>135462</v>
      </c>
      <c r="F3478" s="528">
        <v>5815</v>
      </c>
    </row>
    <row r="3479" spans="1:6">
      <c r="A3479" s="527" t="s">
        <v>6139</v>
      </c>
      <c r="B3479" s="528">
        <v>2011</v>
      </c>
      <c r="C3479" s="528">
        <v>514</v>
      </c>
      <c r="D3479" s="528">
        <v>2284</v>
      </c>
      <c r="E3479" s="528">
        <v>578</v>
      </c>
      <c r="F3479" s="528">
        <v>5830</v>
      </c>
    </row>
    <row r="3480" spans="1:6">
      <c r="A3480" s="527" t="s">
        <v>6140</v>
      </c>
      <c r="B3480" s="528">
        <v>2011</v>
      </c>
      <c r="C3480" s="528">
        <v>1034</v>
      </c>
      <c r="D3480" s="528">
        <v>1582</v>
      </c>
      <c r="E3480" s="528">
        <v>6828</v>
      </c>
      <c r="F3480" s="528">
        <v>13350</v>
      </c>
    </row>
    <row r="3481" spans="1:6">
      <c r="A3481" s="527" t="s">
        <v>6141</v>
      </c>
      <c r="B3481" s="528">
        <v>2011</v>
      </c>
      <c r="C3481" s="528">
        <v>18010</v>
      </c>
      <c r="D3481" s="528">
        <v>14052</v>
      </c>
      <c r="E3481" s="528">
        <v>45382</v>
      </c>
      <c r="F3481" s="528">
        <v>20224</v>
      </c>
    </row>
    <row r="3482" spans="1:6">
      <c r="A3482" s="527" t="s">
        <v>6142</v>
      </c>
      <c r="B3482" s="528">
        <v>2011</v>
      </c>
      <c r="C3482" s="528">
        <v>10553</v>
      </c>
      <c r="D3482" s="528">
        <v>3341</v>
      </c>
      <c r="E3482" s="528">
        <v>17261</v>
      </c>
      <c r="F3482" s="528">
        <v>20775</v>
      </c>
    </row>
    <row r="3483" spans="1:6">
      <c r="A3483" s="527" t="s">
        <v>6143</v>
      </c>
      <c r="B3483" s="528">
        <v>2011</v>
      </c>
      <c r="C3483" s="528">
        <v>0</v>
      </c>
      <c r="D3483" s="528">
        <v>20723</v>
      </c>
      <c r="E3483" s="528">
        <v>0</v>
      </c>
      <c r="F3483" s="528">
        <v>1800</v>
      </c>
    </row>
    <row r="3484" spans="1:6">
      <c r="A3484" s="527" t="s">
        <v>6144</v>
      </c>
      <c r="B3484" s="528">
        <v>2011</v>
      </c>
      <c r="C3484" s="528">
        <v>10740</v>
      </c>
      <c r="D3484" s="528">
        <v>10294</v>
      </c>
      <c r="E3484" s="528">
        <v>1361</v>
      </c>
      <c r="F3484" s="528">
        <v>16831</v>
      </c>
    </row>
    <row r="3485" spans="1:6">
      <c r="A3485" s="527" t="s">
        <v>6145</v>
      </c>
      <c r="B3485" s="528">
        <v>2011</v>
      </c>
      <c r="C3485" s="528">
        <v>1393</v>
      </c>
      <c r="D3485" s="528">
        <v>0</v>
      </c>
      <c r="E3485" s="528">
        <v>18617</v>
      </c>
      <c r="F3485" s="528">
        <v>3320</v>
      </c>
    </row>
    <row r="3486" spans="1:6">
      <c r="A3486" s="527" t="s">
        <v>6146</v>
      </c>
      <c r="B3486" s="528">
        <v>2011</v>
      </c>
      <c r="C3486" s="528">
        <v>3865</v>
      </c>
      <c r="D3486" s="528">
        <v>5103</v>
      </c>
      <c r="E3486" s="528">
        <v>28794</v>
      </c>
      <c r="F3486" s="528">
        <v>13990</v>
      </c>
    </row>
    <row r="3487" spans="1:6">
      <c r="A3487" s="527" t="s">
        <v>6147</v>
      </c>
      <c r="B3487" s="528">
        <v>2011</v>
      </c>
      <c r="C3487" s="528">
        <v>39641</v>
      </c>
      <c r="D3487" s="528">
        <v>20635</v>
      </c>
      <c r="E3487" s="528">
        <v>9908</v>
      </c>
      <c r="F3487" s="528">
        <v>15692</v>
      </c>
    </row>
    <row r="3488" spans="1:6">
      <c r="A3488" s="527" t="s">
        <v>6148</v>
      </c>
      <c r="B3488" s="528">
        <v>2011</v>
      </c>
      <c r="C3488" s="528">
        <v>50260</v>
      </c>
      <c r="D3488" s="528">
        <v>36294</v>
      </c>
      <c r="E3488" s="528">
        <v>39812</v>
      </c>
      <c r="F3488" s="528">
        <v>16187</v>
      </c>
    </row>
    <row r="3489" spans="1:6">
      <c r="A3489" s="527" t="s">
        <v>6149</v>
      </c>
      <c r="B3489" s="528">
        <v>2011</v>
      </c>
      <c r="C3489" s="528">
        <v>8990</v>
      </c>
      <c r="D3489" s="528">
        <v>22671</v>
      </c>
      <c r="E3489" s="528">
        <v>30571</v>
      </c>
      <c r="F3489" s="528">
        <v>12880</v>
      </c>
    </row>
    <row r="3490" spans="1:6">
      <c r="A3490" s="527" t="s">
        <v>6150</v>
      </c>
      <c r="B3490" s="528">
        <v>2011</v>
      </c>
      <c r="C3490" s="528">
        <v>25157</v>
      </c>
      <c r="D3490" s="528">
        <v>16190</v>
      </c>
      <c r="E3490" s="528">
        <v>6785</v>
      </c>
      <c r="F3490" s="528">
        <v>20091</v>
      </c>
    </row>
    <row r="3491" spans="1:6">
      <c r="A3491" s="527" t="s">
        <v>6151</v>
      </c>
      <c r="B3491" s="528">
        <v>2011</v>
      </c>
      <c r="C3491" s="528">
        <v>3904</v>
      </c>
      <c r="D3491" s="528">
        <v>0</v>
      </c>
      <c r="E3491" s="528">
        <v>26119</v>
      </c>
      <c r="F3491" s="528">
        <v>12766</v>
      </c>
    </row>
    <row r="3492" spans="1:6">
      <c r="A3492" s="527" t="s">
        <v>6152</v>
      </c>
      <c r="B3492" s="528">
        <v>2011</v>
      </c>
      <c r="C3492" s="528">
        <v>66060</v>
      </c>
      <c r="D3492" s="528">
        <v>90537</v>
      </c>
      <c r="E3492" s="528">
        <v>14896</v>
      </c>
      <c r="F3492" s="528">
        <v>20726</v>
      </c>
    </row>
    <row r="3493" spans="1:6">
      <c r="A3493" s="527" t="s">
        <v>6153</v>
      </c>
      <c r="B3493" s="528">
        <v>2011</v>
      </c>
      <c r="C3493" s="528">
        <v>1114</v>
      </c>
      <c r="D3493" s="528">
        <v>891</v>
      </c>
      <c r="E3493" s="528">
        <v>525</v>
      </c>
      <c r="F3493" s="528">
        <v>10185</v>
      </c>
    </row>
    <row r="3494" spans="1:6">
      <c r="A3494" s="527" t="s">
        <v>6154</v>
      </c>
      <c r="B3494" s="528">
        <v>2011</v>
      </c>
      <c r="C3494" s="528">
        <v>3212</v>
      </c>
      <c r="D3494" s="528">
        <v>6668</v>
      </c>
      <c r="E3494" s="528">
        <v>28286</v>
      </c>
      <c r="F3494" s="528">
        <v>14530</v>
      </c>
    </row>
    <row r="3495" spans="1:6">
      <c r="A3495" s="527" t="s">
        <v>6155</v>
      </c>
      <c r="B3495" s="528">
        <v>2011</v>
      </c>
      <c r="C3495" s="528">
        <v>2675</v>
      </c>
      <c r="D3495" s="528">
        <v>0</v>
      </c>
      <c r="E3495" s="528">
        <v>695</v>
      </c>
      <c r="F3495" s="528">
        <v>8380</v>
      </c>
    </row>
    <row r="3496" spans="1:6">
      <c r="A3496" s="527" t="s">
        <v>6156</v>
      </c>
      <c r="B3496" s="528">
        <v>2011</v>
      </c>
      <c r="C3496" s="528">
        <v>23401</v>
      </c>
      <c r="D3496" s="528">
        <v>33583</v>
      </c>
      <c r="E3496" s="528">
        <v>5936</v>
      </c>
      <c r="F3496" s="528">
        <v>20279</v>
      </c>
    </row>
    <row r="3497" spans="1:6">
      <c r="A3497" s="527" t="s">
        <v>6157</v>
      </c>
      <c r="B3497" s="528">
        <v>2011</v>
      </c>
      <c r="C3497" s="528">
        <v>39077</v>
      </c>
      <c r="D3497" s="528">
        <v>27612</v>
      </c>
      <c r="E3497" s="528">
        <v>36036</v>
      </c>
      <c r="F3497" s="528">
        <v>20300</v>
      </c>
    </row>
    <row r="3498" spans="1:6">
      <c r="A3498" s="527" t="s">
        <v>6158</v>
      </c>
      <c r="B3498" s="528">
        <v>2011</v>
      </c>
      <c r="C3498" s="528">
        <v>50435</v>
      </c>
      <c r="D3498" s="528">
        <v>14915</v>
      </c>
      <c r="E3498" s="528">
        <v>215009</v>
      </c>
      <c r="F3498" s="528">
        <v>16956</v>
      </c>
    </row>
    <row r="3499" spans="1:6">
      <c r="A3499" s="527" t="s">
        <v>6159</v>
      </c>
      <c r="B3499" s="528">
        <v>2011</v>
      </c>
      <c r="C3499" s="528">
        <v>16719</v>
      </c>
      <c r="D3499" s="528">
        <v>830</v>
      </c>
      <c r="E3499" s="528">
        <v>47475</v>
      </c>
      <c r="F3499" s="528">
        <v>11765</v>
      </c>
    </row>
    <row r="3500" spans="1:6">
      <c r="A3500" s="527" t="s">
        <v>6160</v>
      </c>
      <c r="B3500" s="528">
        <v>2011</v>
      </c>
      <c r="C3500" s="528">
        <v>9934</v>
      </c>
      <c r="D3500" s="528">
        <v>0</v>
      </c>
      <c r="E3500" s="528">
        <v>0</v>
      </c>
      <c r="F3500" s="529"/>
    </row>
    <row r="3501" spans="1:6">
      <c r="A3501" s="527" t="s">
        <v>6161</v>
      </c>
      <c r="B3501" s="528">
        <v>2011</v>
      </c>
      <c r="C3501" s="528">
        <v>648</v>
      </c>
      <c r="D3501" s="528">
        <v>22100</v>
      </c>
      <c r="E3501" s="528">
        <v>2276</v>
      </c>
      <c r="F3501" s="528">
        <v>14430</v>
      </c>
    </row>
    <row r="3502" spans="1:6">
      <c r="A3502" s="527" t="s">
        <v>6162</v>
      </c>
      <c r="B3502" s="528">
        <v>2011</v>
      </c>
      <c r="C3502" s="528">
        <v>104750</v>
      </c>
      <c r="D3502" s="528">
        <v>94807</v>
      </c>
      <c r="E3502" s="528">
        <v>18787</v>
      </c>
      <c r="F3502" s="528">
        <v>20800</v>
      </c>
    </row>
    <row r="3503" spans="1:6">
      <c r="A3503" s="527" t="s">
        <v>6163</v>
      </c>
      <c r="B3503" s="528">
        <v>2011</v>
      </c>
      <c r="C3503" s="528">
        <v>15165</v>
      </c>
      <c r="D3503" s="528">
        <v>12962</v>
      </c>
      <c r="E3503" s="528">
        <v>3203</v>
      </c>
      <c r="F3503" s="528">
        <v>13892</v>
      </c>
    </row>
    <row r="3504" spans="1:6">
      <c r="A3504" s="527" t="s">
        <v>6164</v>
      </c>
      <c r="B3504" s="528">
        <v>2011</v>
      </c>
      <c r="C3504" s="528">
        <v>84419</v>
      </c>
      <c r="D3504" s="528">
        <v>165922</v>
      </c>
      <c r="E3504" s="528">
        <v>12720</v>
      </c>
      <c r="F3504" s="528">
        <v>14685</v>
      </c>
    </row>
    <row r="3505" spans="1:6">
      <c r="A3505" s="527" t="s">
        <v>6165</v>
      </c>
      <c r="B3505" s="528">
        <v>2011</v>
      </c>
      <c r="C3505" s="528">
        <v>62037</v>
      </c>
      <c r="D3505" s="528">
        <v>38673</v>
      </c>
      <c r="E3505" s="528">
        <v>19432</v>
      </c>
      <c r="F3505" s="528">
        <v>20120</v>
      </c>
    </row>
    <row r="3506" spans="1:6">
      <c r="A3506" s="527" t="s">
        <v>6166</v>
      </c>
      <c r="B3506" s="528">
        <v>2011</v>
      </c>
      <c r="C3506" s="528">
        <v>48733</v>
      </c>
      <c r="D3506" s="528">
        <v>28887</v>
      </c>
      <c r="E3506" s="528">
        <v>2210</v>
      </c>
      <c r="F3506" s="528">
        <v>19568</v>
      </c>
    </row>
    <row r="3507" spans="1:6">
      <c r="A3507" s="527" t="s">
        <v>6167</v>
      </c>
      <c r="B3507" s="528">
        <v>2011</v>
      </c>
      <c r="C3507" s="528">
        <v>7</v>
      </c>
      <c r="D3507" s="528">
        <v>3</v>
      </c>
      <c r="E3507" s="528">
        <v>1180</v>
      </c>
      <c r="F3507" s="528">
        <v>5890</v>
      </c>
    </row>
    <row r="3508" spans="1:6">
      <c r="A3508" s="527" t="s">
        <v>6168</v>
      </c>
      <c r="B3508" s="528">
        <v>2011</v>
      </c>
      <c r="C3508" s="528">
        <v>77117</v>
      </c>
      <c r="D3508" s="528">
        <v>65647</v>
      </c>
      <c r="E3508" s="528">
        <v>40154</v>
      </c>
      <c r="F3508" s="528">
        <v>19918</v>
      </c>
    </row>
    <row r="3509" spans="1:6">
      <c r="A3509" s="527" t="s">
        <v>6169</v>
      </c>
      <c r="B3509" s="528">
        <v>2011</v>
      </c>
      <c r="C3509" s="528">
        <v>4612</v>
      </c>
      <c r="D3509" s="528">
        <v>865</v>
      </c>
      <c r="E3509" s="528">
        <v>20770</v>
      </c>
      <c r="F3509" s="528">
        <v>5394</v>
      </c>
    </row>
    <row r="3510" spans="1:6">
      <c r="A3510" s="527" t="s">
        <v>6170</v>
      </c>
      <c r="B3510" s="528">
        <v>2011</v>
      </c>
      <c r="C3510" s="528">
        <v>110748</v>
      </c>
      <c r="D3510" s="528">
        <v>54372</v>
      </c>
      <c r="E3510" s="528">
        <v>3955</v>
      </c>
      <c r="F3510" s="528">
        <v>14759</v>
      </c>
    </row>
    <row r="3511" spans="1:6">
      <c r="A3511" s="527" t="s">
        <v>6171</v>
      </c>
      <c r="B3511" s="528">
        <v>2011</v>
      </c>
      <c r="C3511" s="528">
        <v>52268</v>
      </c>
      <c r="D3511" s="528">
        <v>15595</v>
      </c>
      <c r="E3511" s="528">
        <v>144556</v>
      </c>
      <c r="F3511" s="528">
        <v>17507</v>
      </c>
    </row>
    <row r="3512" spans="1:6">
      <c r="A3512" s="527" t="s">
        <v>6172</v>
      </c>
      <c r="B3512" s="528">
        <v>2011</v>
      </c>
      <c r="C3512" s="528">
        <v>9496</v>
      </c>
      <c r="D3512" s="528">
        <v>99</v>
      </c>
      <c r="E3512" s="528">
        <v>111636</v>
      </c>
      <c r="F3512" s="528">
        <v>4531</v>
      </c>
    </row>
    <row r="3513" spans="1:6">
      <c r="A3513" s="527" t="s">
        <v>6173</v>
      </c>
      <c r="B3513" s="528">
        <v>2011</v>
      </c>
      <c r="C3513" s="528">
        <v>6665</v>
      </c>
      <c r="D3513" s="528">
        <v>9147</v>
      </c>
      <c r="E3513" s="528">
        <v>9634</v>
      </c>
      <c r="F3513" s="528">
        <v>13500</v>
      </c>
    </row>
    <row r="3514" spans="1:6">
      <c r="A3514" s="527" t="s">
        <v>6174</v>
      </c>
      <c r="B3514" s="528">
        <v>2011</v>
      </c>
      <c r="C3514" s="528">
        <v>50086</v>
      </c>
      <c r="D3514" s="528">
        <v>17176</v>
      </c>
      <c r="E3514" s="528">
        <v>564</v>
      </c>
      <c r="F3514" s="528">
        <v>14608</v>
      </c>
    </row>
    <row r="3515" spans="1:6">
      <c r="A3515" s="527" t="s">
        <v>6175</v>
      </c>
      <c r="B3515" s="528">
        <v>2011</v>
      </c>
      <c r="C3515" s="528">
        <v>22897</v>
      </c>
      <c r="D3515" s="528">
        <v>5622</v>
      </c>
      <c r="E3515" s="528">
        <v>221812</v>
      </c>
      <c r="F3515" s="528">
        <v>13228</v>
      </c>
    </row>
    <row r="3516" spans="1:6">
      <c r="A3516" s="527" t="s">
        <v>6176</v>
      </c>
      <c r="B3516" s="528">
        <v>2011</v>
      </c>
      <c r="C3516" s="528">
        <v>23546</v>
      </c>
      <c r="D3516" s="528">
        <v>24058</v>
      </c>
      <c r="E3516" s="528">
        <v>357953</v>
      </c>
      <c r="F3516" s="528">
        <v>10993</v>
      </c>
    </row>
    <row r="3517" spans="1:6">
      <c r="A3517" s="527" t="s">
        <v>6177</v>
      </c>
      <c r="B3517" s="528">
        <v>2011</v>
      </c>
      <c r="C3517" s="528">
        <v>2506</v>
      </c>
      <c r="D3517" s="528">
        <v>14829</v>
      </c>
      <c r="E3517" s="528">
        <v>4376</v>
      </c>
      <c r="F3517" s="528">
        <v>16629</v>
      </c>
    </row>
    <row r="3518" spans="1:6">
      <c r="A3518" s="527" t="s">
        <v>6178</v>
      </c>
      <c r="B3518" s="528">
        <v>2011</v>
      </c>
      <c r="C3518" s="528">
        <v>7529</v>
      </c>
      <c r="D3518" s="528">
        <v>4186</v>
      </c>
      <c r="E3518" s="528">
        <v>22540</v>
      </c>
      <c r="F3518" s="528">
        <v>9858</v>
      </c>
    </row>
    <row r="3519" spans="1:6">
      <c r="A3519" s="527" t="s">
        <v>6179</v>
      </c>
      <c r="B3519" s="528">
        <v>2011</v>
      </c>
      <c r="C3519" s="528">
        <v>4757</v>
      </c>
      <c r="D3519" s="528">
        <v>4291</v>
      </c>
      <c r="E3519" s="528">
        <v>38751</v>
      </c>
      <c r="F3519" s="528">
        <v>11387</v>
      </c>
    </row>
    <row r="3520" spans="1:6">
      <c r="A3520" s="527" t="s">
        <v>6180</v>
      </c>
      <c r="B3520" s="528">
        <v>2011</v>
      </c>
      <c r="C3520" s="528">
        <v>14239</v>
      </c>
      <c r="D3520" s="528">
        <v>8973</v>
      </c>
      <c r="E3520" s="528">
        <v>5941</v>
      </c>
      <c r="F3520" s="528">
        <v>19577</v>
      </c>
    </row>
    <row r="3521" spans="1:6">
      <c r="A3521" s="527" t="s">
        <v>6181</v>
      </c>
      <c r="B3521" s="528">
        <v>2011</v>
      </c>
      <c r="C3521" s="528">
        <v>30897</v>
      </c>
      <c r="D3521" s="528">
        <v>61263</v>
      </c>
      <c r="E3521" s="528">
        <v>6614</v>
      </c>
      <c r="F3521" s="528">
        <v>15176</v>
      </c>
    </row>
    <row r="3522" spans="1:6">
      <c r="A3522" s="527" t="s">
        <v>6182</v>
      </c>
      <c r="B3522" s="528">
        <v>2011</v>
      </c>
      <c r="C3522" s="528">
        <v>15210</v>
      </c>
      <c r="D3522" s="528">
        <v>0</v>
      </c>
      <c r="E3522" s="528">
        <v>162875</v>
      </c>
      <c r="F3522" s="528">
        <v>6439</v>
      </c>
    </row>
    <row r="3523" spans="1:6">
      <c r="A3523" s="527" t="s">
        <v>6183</v>
      </c>
      <c r="B3523" s="528">
        <v>2011</v>
      </c>
      <c r="C3523" s="528">
        <v>2479</v>
      </c>
      <c r="D3523" s="528">
        <v>15590</v>
      </c>
      <c r="E3523" s="528">
        <v>2424</v>
      </c>
      <c r="F3523" s="528">
        <v>15313</v>
      </c>
    </row>
    <row r="3524" spans="1:6">
      <c r="A3524" s="527" t="s">
        <v>6184</v>
      </c>
      <c r="B3524" s="528">
        <v>2011</v>
      </c>
      <c r="C3524" s="528">
        <v>21420</v>
      </c>
      <c r="D3524" s="528">
        <v>12866</v>
      </c>
      <c r="E3524" s="528">
        <v>13590</v>
      </c>
      <c r="F3524" s="528">
        <v>19807</v>
      </c>
    </row>
    <row r="3525" spans="1:6">
      <c r="A3525" s="527" t="s">
        <v>6185</v>
      </c>
      <c r="B3525" s="528">
        <v>2011</v>
      </c>
      <c r="C3525" s="528">
        <v>2437</v>
      </c>
      <c r="D3525" s="528">
        <v>1462</v>
      </c>
      <c r="E3525" s="528">
        <v>2886</v>
      </c>
      <c r="F3525" s="528">
        <v>15038</v>
      </c>
    </row>
    <row r="3526" spans="1:6">
      <c r="A3526" s="527" t="s">
        <v>6186</v>
      </c>
      <c r="B3526" s="528">
        <v>2011</v>
      </c>
      <c r="C3526" s="528">
        <v>3202</v>
      </c>
      <c r="D3526" s="528">
        <v>1431</v>
      </c>
      <c r="E3526" s="528">
        <v>12035</v>
      </c>
      <c r="F3526" s="528">
        <v>13100</v>
      </c>
    </row>
    <row r="3527" spans="1:6">
      <c r="A3527" s="527" t="s">
        <v>6187</v>
      </c>
      <c r="B3527" s="528">
        <v>2011</v>
      </c>
      <c r="C3527" s="528">
        <v>123539</v>
      </c>
      <c r="D3527" s="528">
        <v>31929</v>
      </c>
      <c r="E3527" s="528">
        <v>60621</v>
      </c>
      <c r="F3527" s="528">
        <v>20507</v>
      </c>
    </row>
    <row r="3528" spans="1:6">
      <c r="A3528" s="527" t="s">
        <v>6188</v>
      </c>
      <c r="B3528" s="528">
        <v>2011</v>
      </c>
      <c r="C3528" s="528">
        <v>57159</v>
      </c>
      <c r="D3528" s="528">
        <v>36350</v>
      </c>
      <c r="E3528" s="528">
        <v>51701</v>
      </c>
      <c r="F3528" s="528">
        <v>19940</v>
      </c>
    </row>
    <row r="3529" spans="1:6">
      <c r="A3529" s="527" t="s">
        <v>6189</v>
      </c>
      <c r="B3529" s="528">
        <v>2011</v>
      </c>
      <c r="C3529" s="528">
        <v>58119</v>
      </c>
      <c r="D3529" s="528">
        <v>45369</v>
      </c>
      <c r="E3529" s="528">
        <v>74940</v>
      </c>
      <c r="F3529" s="528">
        <v>20390</v>
      </c>
    </row>
    <row r="3530" spans="1:6">
      <c r="A3530" s="527" t="s">
        <v>6190</v>
      </c>
      <c r="B3530" s="528">
        <v>2011</v>
      </c>
      <c r="C3530" s="528">
        <v>58008</v>
      </c>
      <c r="D3530" s="528">
        <v>24577</v>
      </c>
      <c r="E3530" s="528">
        <v>2720</v>
      </c>
      <c r="F3530" s="528">
        <v>14085</v>
      </c>
    </row>
    <row r="3531" spans="1:6">
      <c r="A3531" s="527" t="s">
        <v>6191</v>
      </c>
      <c r="B3531" s="528">
        <v>2011</v>
      </c>
      <c r="C3531" s="528">
        <v>21849</v>
      </c>
      <c r="D3531" s="528">
        <v>11244</v>
      </c>
      <c r="E3531" s="528">
        <v>1955</v>
      </c>
      <c r="F3531" s="528">
        <v>19277</v>
      </c>
    </row>
    <row r="3532" spans="1:6">
      <c r="A3532" s="527" t="s">
        <v>6192</v>
      </c>
      <c r="B3532" s="528">
        <v>2011</v>
      </c>
      <c r="C3532" s="528">
        <v>32180</v>
      </c>
      <c r="D3532" s="528">
        <v>51551</v>
      </c>
      <c r="E3532" s="528">
        <v>19301</v>
      </c>
      <c r="F3532" s="528">
        <v>20866</v>
      </c>
    </row>
    <row r="3533" spans="1:6">
      <c r="A3533" s="527" t="s">
        <v>6193</v>
      </c>
      <c r="B3533" s="528">
        <v>2011</v>
      </c>
      <c r="C3533" s="528">
        <v>89343</v>
      </c>
      <c r="D3533" s="528">
        <v>13421</v>
      </c>
      <c r="E3533" s="528">
        <v>76017</v>
      </c>
      <c r="F3533" s="528">
        <v>17701</v>
      </c>
    </row>
    <row r="3534" spans="1:6">
      <c r="A3534" s="527" t="s">
        <v>6194</v>
      </c>
      <c r="B3534" s="528">
        <v>2011</v>
      </c>
      <c r="C3534" s="528">
        <v>69653</v>
      </c>
      <c r="D3534" s="528">
        <v>124004</v>
      </c>
      <c r="E3534" s="528">
        <v>21344</v>
      </c>
      <c r="F3534" s="528">
        <v>21867</v>
      </c>
    </row>
    <row r="3535" spans="1:6">
      <c r="A3535" s="527" t="s">
        <v>6195</v>
      </c>
      <c r="B3535" s="528">
        <v>2011</v>
      </c>
      <c r="C3535" s="528">
        <v>284</v>
      </c>
      <c r="D3535" s="528">
        <v>36</v>
      </c>
      <c r="E3535" s="528">
        <v>2969</v>
      </c>
      <c r="F3535" s="528">
        <v>3492</v>
      </c>
    </row>
    <row r="3536" spans="1:6">
      <c r="A3536" s="527" t="s">
        <v>6196</v>
      </c>
      <c r="B3536" s="528">
        <v>2011</v>
      </c>
      <c r="C3536" s="528">
        <v>64014</v>
      </c>
      <c r="D3536" s="528">
        <v>47974</v>
      </c>
      <c r="E3536" s="528">
        <v>76347</v>
      </c>
      <c r="F3536" s="528">
        <v>20302</v>
      </c>
    </row>
    <row r="3537" spans="1:6">
      <c r="A3537" s="527" t="s">
        <v>6197</v>
      </c>
      <c r="B3537" s="528">
        <v>2011</v>
      </c>
      <c r="C3537" s="528">
        <v>158</v>
      </c>
      <c r="D3537" s="528">
        <v>0</v>
      </c>
      <c r="E3537" s="528">
        <v>0</v>
      </c>
      <c r="F3537" s="528">
        <v>0</v>
      </c>
    </row>
    <row r="3538" spans="1:6">
      <c r="A3538" s="527" t="s">
        <v>6198</v>
      </c>
      <c r="B3538" s="528">
        <v>2011</v>
      </c>
      <c r="C3538" s="528">
        <v>53819</v>
      </c>
      <c r="D3538" s="528">
        <v>47964</v>
      </c>
      <c r="E3538" s="528">
        <v>30501</v>
      </c>
      <c r="F3538" s="528">
        <v>19062</v>
      </c>
    </row>
    <row r="3539" spans="1:6">
      <c r="A3539" s="527" t="s">
        <v>6199</v>
      </c>
      <c r="B3539" s="528">
        <v>2011</v>
      </c>
      <c r="C3539" s="528">
        <v>6593</v>
      </c>
      <c r="D3539" s="528">
        <v>280</v>
      </c>
      <c r="E3539" s="528">
        <v>16467</v>
      </c>
      <c r="F3539" s="528">
        <v>20062</v>
      </c>
    </row>
    <row r="3540" spans="1:6">
      <c r="A3540" s="527" t="s">
        <v>6200</v>
      </c>
      <c r="B3540" s="528">
        <v>2011</v>
      </c>
      <c r="C3540" s="528">
        <v>27269</v>
      </c>
      <c r="D3540" s="528">
        <v>17888</v>
      </c>
      <c r="E3540" s="528">
        <v>6788</v>
      </c>
      <c r="F3540" s="528">
        <v>20269</v>
      </c>
    </row>
    <row r="3541" spans="1:6">
      <c r="A3541" s="527" t="s">
        <v>6201</v>
      </c>
      <c r="B3541" s="528">
        <v>2011</v>
      </c>
      <c r="C3541" s="528">
        <v>1374</v>
      </c>
      <c r="D3541" s="528">
        <v>2783</v>
      </c>
      <c r="E3541" s="528">
        <v>1392</v>
      </c>
      <c r="F3541" s="528">
        <v>11720</v>
      </c>
    </row>
    <row r="3542" spans="1:6">
      <c r="A3542" s="527" t="s">
        <v>6202</v>
      </c>
      <c r="B3542" s="528">
        <v>2011</v>
      </c>
      <c r="C3542" s="528">
        <v>45808</v>
      </c>
      <c r="D3542" s="528">
        <v>39595</v>
      </c>
      <c r="E3542" s="528">
        <v>11562</v>
      </c>
      <c r="F3542" s="528">
        <v>20580</v>
      </c>
    </row>
    <row r="3543" spans="1:6">
      <c r="A3543" s="527" t="s">
        <v>6203</v>
      </c>
      <c r="B3543" s="528">
        <v>2011</v>
      </c>
      <c r="C3543" s="528">
        <v>40744</v>
      </c>
      <c r="D3543" s="528">
        <v>77830</v>
      </c>
      <c r="E3543" s="528">
        <v>4568</v>
      </c>
      <c r="F3543" s="528">
        <v>20001</v>
      </c>
    </row>
    <row r="3544" spans="1:6">
      <c r="A3544" s="527" t="s">
        <v>6204</v>
      </c>
      <c r="B3544" s="528">
        <v>2011</v>
      </c>
      <c r="C3544" s="528">
        <v>0</v>
      </c>
      <c r="D3544" s="528">
        <v>13786</v>
      </c>
      <c r="E3544" s="528">
        <v>0</v>
      </c>
      <c r="F3544" s="528">
        <v>1840</v>
      </c>
    </row>
    <row r="3545" spans="1:6">
      <c r="A3545" s="527" t="s">
        <v>6205</v>
      </c>
      <c r="B3545" s="528">
        <v>2011</v>
      </c>
      <c r="C3545" s="528">
        <v>53649</v>
      </c>
      <c r="D3545" s="528">
        <v>25144</v>
      </c>
      <c r="E3545" s="528">
        <v>11770</v>
      </c>
      <c r="F3545" s="528">
        <v>14340</v>
      </c>
    </row>
    <row r="3546" spans="1:6">
      <c r="A3546" s="527" t="s">
        <v>6206</v>
      </c>
      <c r="B3546" s="528">
        <v>2011</v>
      </c>
      <c r="C3546" s="528">
        <v>43581</v>
      </c>
      <c r="D3546" s="528">
        <v>51763</v>
      </c>
      <c r="E3546" s="528">
        <v>39285</v>
      </c>
      <c r="F3546" s="528">
        <v>19195</v>
      </c>
    </row>
    <row r="3547" spans="1:6">
      <c r="A3547" s="527" t="s">
        <v>6207</v>
      </c>
      <c r="B3547" s="528">
        <v>2011</v>
      </c>
      <c r="C3547" s="528">
        <v>5865</v>
      </c>
      <c r="D3547" s="528">
        <v>3540</v>
      </c>
      <c r="E3547" s="528">
        <v>6651</v>
      </c>
      <c r="F3547" s="528">
        <v>14059</v>
      </c>
    </row>
    <row r="3548" spans="1:6">
      <c r="A3548" s="527" t="s">
        <v>6208</v>
      </c>
      <c r="B3548" s="528">
        <v>2011</v>
      </c>
      <c r="C3548" s="528">
        <v>6414</v>
      </c>
      <c r="D3548" s="528">
        <v>7559</v>
      </c>
      <c r="E3548" s="528">
        <v>25913</v>
      </c>
      <c r="F3548" s="528">
        <v>13103</v>
      </c>
    </row>
    <row r="3549" spans="1:6">
      <c r="A3549" s="527" t="s">
        <v>6209</v>
      </c>
      <c r="B3549" s="528">
        <v>2011</v>
      </c>
      <c r="C3549" s="528">
        <v>23823</v>
      </c>
      <c r="D3549" s="528">
        <v>34605</v>
      </c>
      <c r="E3549" s="528">
        <v>15291</v>
      </c>
      <c r="F3549" s="528">
        <v>20356</v>
      </c>
    </row>
    <row r="3550" spans="1:6">
      <c r="A3550" s="527" t="s">
        <v>6210</v>
      </c>
      <c r="B3550" s="528">
        <v>2011</v>
      </c>
      <c r="C3550" s="528">
        <v>0</v>
      </c>
      <c r="D3550" s="528">
        <v>11630</v>
      </c>
      <c r="E3550" s="528">
        <v>0</v>
      </c>
      <c r="F3550" s="528">
        <v>1725</v>
      </c>
    </row>
    <row r="3551" spans="1:6">
      <c r="A3551" s="527" t="s">
        <v>6211</v>
      </c>
      <c r="B3551" s="528">
        <v>2011</v>
      </c>
      <c r="C3551" s="528">
        <v>1026</v>
      </c>
      <c r="D3551" s="528">
        <v>0</v>
      </c>
      <c r="E3551" s="528">
        <v>4559</v>
      </c>
      <c r="F3551" s="528">
        <v>14425</v>
      </c>
    </row>
    <row r="3552" spans="1:6">
      <c r="A3552" s="527" t="s">
        <v>6212</v>
      </c>
      <c r="B3552" s="528">
        <v>2011</v>
      </c>
      <c r="C3552" s="528">
        <v>21016</v>
      </c>
      <c r="D3552" s="528">
        <v>17518</v>
      </c>
      <c r="E3552" s="528">
        <v>4108</v>
      </c>
      <c r="F3552" s="528">
        <v>15330</v>
      </c>
    </row>
    <row r="3553" spans="1:6">
      <c r="A3553" s="527" t="s">
        <v>6213</v>
      </c>
      <c r="B3553" s="528">
        <v>2011</v>
      </c>
      <c r="C3553" s="528">
        <v>10822</v>
      </c>
      <c r="D3553" s="528">
        <v>8432</v>
      </c>
      <c r="E3553" s="528">
        <v>2829</v>
      </c>
      <c r="F3553" s="528">
        <v>17705</v>
      </c>
    </row>
    <row r="3554" spans="1:6">
      <c r="A3554" s="527" t="s">
        <v>6214</v>
      </c>
      <c r="B3554" s="528">
        <v>2011</v>
      </c>
      <c r="C3554" s="528">
        <v>531</v>
      </c>
      <c r="D3554" s="528">
        <v>13057</v>
      </c>
      <c r="E3554" s="528">
        <v>130</v>
      </c>
      <c r="F3554" s="528">
        <v>12883</v>
      </c>
    </row>
    <row r="3555" spans="1:6">
      <c r="A3555" s="527" t="s">
        <v>6215</v>
      </c>
      <c r="B3555" s="528">
        <v>2011</v>
      </c>
      <c r="C3555" s="528">
        <v>564</v>
      </c>
      <c r="D3555" s="528">
        <v>730</v>
      </c>
      <c r="E3555" s="528">
        <v>876</v>
      </c>
      <c r="F3555" s="528">
        <v>6160</v>
      </c>
    </row>
    <row r="3556" spans="1:6">
      <c r="A3556" s="527" t="s">
        <v>6216</v>
      </c>
      <c r="B3556" s="528">
        <v>2011</v>
      </c>
      <c r="C3556" s="528">
        <v>4551</v>
      </c>
      <c r="D3556" s="528">
        <v>0</v>
      </c>
      <c r="E3556" s="528">
        <v>45504</v>
      </c>
      <c r="F3556" s="528">
        <v>13750</v>
      </c>
    </row>
    <row r="3557" spans="1:6">
      <c r="A3557" s="527" t="s">
        <v>6217</v>
      </c>
      <c r="B3557" s="528">
        <v>2011</v>
      </c>
      <c r="C3557" s="528">
        <v>67682</v>
      </c>
      <c r="D3557" s="528">
        <v>24849</v>
      </c>
      <c r="E3557" s="528">
        <v>20269</v>
      </c>
      <c r="F3557" s="528">
        <v>20500</v>
      </c>
    </row>
    <row r="3558" spans="1:6">
      <c r="A3558" s="527" t="s">
        <v>6218</v>
      </c>
      <c r="B3558" s="528">
        <v>2011</v>
      </c>
      <c r="C3558" s="528">
        <v>3999</v>
      </c>
      <c r="D3558" s="528">
        <v>9566</v>
      </c>
      <c r="E3558" s="528">
        <v>14797</v>
      </c>
      <c r="F3558" s="528">
        <v>7959</v>
      </c>
    </row>
    <row r="3559" spans="1:6">
      <c r="A3559" s="527" t="s">
        <v>6219</v>
      </c>
      <c r="B3559" s="528">
        <v>2011</v>
      </c>
      <c r="C3559" s="528">
        <v>6032</v>
      </c>
      <c r="D3559" s="528">
        <v>5401</v>
      </c>
      <c r="E3559" s="528">
        <v>3414</v>
      </c>
      <c r="F3559" s="528">
        <v>9965</v>
      </c>
    </row>
    <row r="3560" spans="1:6">
      <c r="A3560" s="527" t="s">
        <v>6220</v>
      </c>
      <c r="B3560" s="528">
        <v>2011</v>
      </c>
      <c r="C3560" s="528">
        <v>41943</v>
      </c>
      <c r="D3560" s="528">
        <v>36355</v>
      </c>
      <c r="E3560" s="528">
        <v>5574</v>
      </c>
      <c r="F3560" s="528">
        <v>19990</v>
      </c>
    </row>
    <row r="3561" spans="1:6">
      <c r="A3561" s="527" t="s">
        <v>6221</v>
      </c>
      <c r="B3561" s="528">
        <v>2011</v>
      </c>
      <c r="C3561" s="528">
        <v>36135</v>
      </c>
      <c r="D3561" s="528">
        <v>14957</v>
      </c>
      <c r="E3561" s="528">
        <v>16396</v>
      </c>
      <c r="F3561" s="528">
        <v>15723</v>
      </c>
    </row>
    <row r="3562" spans="1:6">
      <c r="A3562" s="527" t="s">
        <v>6222</v>
      </c>
      <c r="B3562" s="528">
        <v>2011</v>
      </c>
      <c r="C3562" s="528">
        <v>18862</v>
      </c>
      <c r="D3562" s="528">
        <v>5947</v>
      </c>
      <c r="E3562" s="528">
        <v>2024</v>
      </c>
      <c r="F3562" s="528">
        <v>19900</v>
      </c>
    </row>
    <row r="3563" spans="1:6">
      <c r="A3563" s="527" t="s">
        <v>6223</v>
      </c>
      <c r="B3563" s="528">
        <v>2011</v>
      </c>
      <c r="C3563" s="528">
        <v>1191</v>
      </c>
      <c r="D3563" s="528">
        <v>63</v>
      </c>
      <c r="E3563" s="528">
        <v>40873</v>
      </c>
      <c r="F3563" s="528">
        <v>4102</v>
      </c>
    </row>
    <row r="3564" spans="1:6">
      <c r="A3564" s="527" t="s">
        <v>6224</v>
      </c>
      <c r="B3564" s="528">
        <v>2011</v>
      </c>
      <c r="C3564" s="528">
        <v>2098</v>
      </c>
      <c r="D3564" s="528">
        <v>1507</v>
      </c>
      <c r="E3564" s="528">
        <v>7140</v>
      </c>
      <c r="F3564" s="528">
        <v>5760</v>
      </c>
    </row>
    <row r="3565" spans="1:6">
      <c r="A3565" s="527" t="s">
        <v>6225</v>
      </c>
      <c r="B3565" s="528">
        <v>2011</v>
      </c>
      <c r="C3565" s="528">
        <v>57832</v>
      </c>
      <c r="D3565" s="528">
        <v>44942</v>
      </c>
      <c r="E3565" s="528">
        <v>13849</v>
      </c>
      <c r="F3565" s="528">
        <v>20503</v>
      </c>
    </row>
    <row r="3566" spans="1:6">
      <c r="A3566" s="527" t="s">
        <v>6226</v>
      </c>
      <c r="B3566" s="528">
        <v>2011</v>
      </c>
      <c r="C3566" s="528">
        <v>31185</v>
      </c>
      <c r="D3566" s="528">
        <v>6618</v>
      </c>
      <c r="E3566" s="528">
        <v>31160</v>
      </c>
      <c r="F3566" s="528">
        <v>18793</v>
      </c>
    </row>
    <row r="3567" spans="1:6">
      <c r="A3567" s="527" t="s">
        <v>6227</v>
      </c>
      <c r="B3567" s="528">
        <v>2011</v>
      </c>
      <c r="C3567" s="528">
        <v>5140</v>
      </c>
      <c r="D3567" s="528">
        <v>2559</v>
      </c>
      <c r="E3567" s="528">
        <v>35240</v>
      </c>
      <c r="F3567" s="528">
        <v>12282</v>
      </c>
    </row>
    <row r="3568" spans="1:6">
      <c r="A3568" s="527" t="s">
        <v>6228</v>
      </c>
      <c r="B3568" s="528">
        <v>2011</v>
      </c>
      <c r="C3568" s="528">
        <v>16718</v>
      </c>
      <c r="D3568" s="528">
        <v>4446</v>
      </c>
      <c r="E3568" s="528">
        <v>355675</v>
      </c>
      <c r="F3568" s="528">
        <v>17935</v>
      </c>
    </row>
    <row r="3569" spans="1:6">
      <c r="A3569" s="527" t="s">
        <v>6229</v>
      </c>
      <c r="B3569" s="528">
        <v>2011</v>
      </c>
      <c r="C3569" s="528">
        <v>7868</v>
      </c>
      <c r="D3569" s="528">
        <v>2732</v>
      </c>
      <c r="E3569" s="528">
        <v>605</v>
      </c>
      <c r="F3569" s="528">
        <v>11510</v>
      </c>
    </row>
    <row r="3570" spans="1:6">
      <c r="A3570" s="527" t="s">
        <v>6230</v>
      </c>
      <c r="B3570" s="528">
        <v>2011</v>
      </c>
      <c r="C3570" s="528">
        <v>25879</v>
      </c>
      <c r="D3570" s="528">
        <v>21625</v>
      </c>
      <c r="E3570" s="528">
        <v>49562</v>
      </c>
      <c r="F3570" s="528">
        <v>13507</v>
      </c>
    </row>
    <row r="3571" spans="1:6">
      <c r="A3571" s="527" t="s">
        <v>6231</v>
      </c>
      <c r="B3571" s="528">
        <v>2011</v>
      </c>
      <c r="C3571" s="528">
        <v>2113</v>
      </c>
      <c r="D3571" s="528">
        <v>21720</v>
      </c>
      <c r="E3571" s="528">
        <v>1368</v>
      </c>
      <c r="F3571" s="528">
        <v>12983</v>
      </c>
    </row>
    <row r="3572" spans="1:6">
      <c r="A3572" s="527" t="s">
        <v>6232</v>
      </c>
      <c r="B3572" s="528">
        <v>2011</v>
      </c>
      <c r="C3572" s="528">
        <v>14565</v>
      </c>
      <c r="D3572" s="528">
        <v>0</v>
      </c>
      <c r="E3572" s="528">
        <v>2805</v>
      </c>
      <c r="F3572" s="528">
        <v>5185</v>
      </c>
    </row>
    <row r="3573" spans="1:6">
      <c r="A3573" s="527" t="s">
        <v>6233</v>
      </c>
      <c r="B3573" s="528">
        <v>2011</v>
      </c>
      <c r="C3573" s="528">
        <v>5104</v>
      </c>
      <c r="D3573" s="528">
        <v>5975</v>
      </c>
      <c r="E3573" s="528">
        <v>9982</v>
      </c>
      <c r="F3573" s="528">
        <v>21863</v>
      </c>
    </row>
    <row r="3574" spans="1:6">
      <c r="A3574" s="527" t="s">
        <v>6234</v>
      </c>
      <c r="B3574" s="528">
        <v>2011</v>
      </c>
      <c r="C3574" s="528">
        <v>758</v>
      </c>
      <c r="D3574" s="528">
        <v>16311</v>
      </c>
      <c r="E3574" s="528">
        <v>265</v>
      </c>
      <c r="F3574" s="528">
        <v>13284</v>
      </c>
    </row>
    <row r="3575" spans="1:6">
      <c r="A3575" s="527" t="s">
        <v>6235</v>
      </c>
      <c r="B3575" s="528">
        <v>2011</v>
      </c>
      <c r="C3575" s="528">
        <v>17477</v>
      </c>
      <c r="D3575" s="528">
        <v>12093</v>
      </c>
      <c r="E3575" s="528">
        <v>184893</v>
      </c>
      <c r="F3575" s="528">
        <v>12630</v>
      </c>
    </row>
    <row r="3576" spans="1:6">
      <c r="A3576" s="527" t="s">
        <v>6236</v>
      </c>
      <c r="B3576" s="528">
        <v>2011</v>
      </c>
      <c r="C3576" s="528">
        <v>67464</v>
      </c>
      <c r="D3576" s="528">
        <v>42030</v>
      </c>
      <c r="E3576" s="528">
        <v>36306</v>
      </c>
      <c r="F3576" s="528">
        <v>20768</v>
      </c>
    </row>
    <row r="3577" spans="1:6">
      <c r="A3577" s="527" t="s">
        <v>6237</v>
      </c>
      <c r="B3577" s="528">
        <v>2011</v>
      </c>
      <c r="C3577" s="528">
        <v>15482</v>
      </c>
      <c r="D3577" s="528">
        <v>21942</v>
      </c>
      <c r="E3577" s="528">
        <v>90506</v>
      </c>
      <c r="F3577" s="528">
        <v>11042</v>
      </c>
    </row>
    <row r="3578" spans="1:6">
      <c r="A3578" s="527" t="s">
        <v>6238</v>
      </c>
      <c r="B3578" s="528">
        <v>2011</v>
      </c>
      <c r="C3578" s="528">
        <v>2776</v>
      </c>
      <c r="D3578" s="528">
        <v>1318</v>
      </c>
      <c r="E3578" s="528">
        <v>3103</v>
      </c>
      <c r="F3578" s="528">
        <v>13097</v>
      </c>
    </row>
    <row r="3579" spans="1:6">
      <c r="A3579" s="527" t="s">
        <v>6239</v>
      </c>
      <c r="B3579" s="528">
        <v>2011</v>
      </c>
      <c r="C3579" s="528">
        <v>9768</v>
      </c>
      <c r="D3579" s="528">
        <v>1818</v>
      </c>
      <c r="E3579" s="528">
        <v>27934</v>
      </c>
      <c r="F3579" s="528">
        <v>13716</v>
      </c>
    </row>
    <row r="3580" spans="1:6">
      <c r="A3580" s="527" t="s">
        <v>6240</v>
      </c>
      <c r="B3580" s="528">
        <v>2011</v>
      </c>
      <c r="C3580" s="528">
        <v>1887</v>
      </c>
      <c r="D3580" s="528">
        <v>402</v>
      </c>
      <c r="E3580" s="528">
        <v>3759</v>
      </c>
      <c r="F3580" s="528">
        <v>9500</v>
      </c>
    </row>
    <row r="3581" spans="1:6">
      <c r="A3581" s="527" t="s">
        <v>6241</v>
      </c>
      <c r="B3581" s="528">
        <v>2011</v>
      </c>
      <c r="C3581" s="528">
        <v>28270</v>
      </c>
      <c r="D3581" s="528">
        <v>61769</v>
      </c>
      <c r="E3581" s="528">
        <v>6624</v>
      </c>
      <c r="F3581" s="528">
        <v>15195</v>
      </c>
    </row>
    <row r="3582" spans="1:6">
      <c r="A3582" s="527" t="s">
        <v>6242</v>
      </c>
      <c r="B3582" s="528">
        <v>2011</v>
      </c>
      <c r="C3582" s="528">
        <v>6734</v>
      </c>
      <c r="D3582" s="528">
        <v>2456</v>
      </c>
      <c r="E3582" s="528">
        <v>6882</v>
      </c>
      <c r="F3582" s="528">
        <v>13750</v>
      </c>
    </row>
    <row r="3583" spans="1:6">
      <c r="A3583" s="527" t="s">
        <v>6243</v>
      </c>
      <c r="B3583" s="528">
        <v>2011</v>
      </c>
      <c r="C3583" s="528">
        <v>1958</v>
      </c>
      <c r="D3583" s="528">
        <v>18341</v>
      </c>
      <c r="E3583" s="528">
        <v>3159</v>
      </c>
      <c r="F3583" s="528">
        <v>9770</v>
      </c>
    </row>
    <row r="3584" spans="1:6">
      <c r="A3584" s="527" t="s">
        <v>6244</v>
      </c>
      <c r="B3584" s="528">
        <v>2011</v>
      </c>
      <c r="C3584" s="528">
        <v>2318</v>
      </c>
      <c r="D3584" s="528">
        <v>709</v>
      </c>
      <c r="E3584" s="528">
        <v>19460</v>
      </c>
      <c r="F3584" s="528">
        <v>3298</v>
      </c>
    </row>
    <row r="3585" spans="1:6">
      <c r="A3585" s="527" t="s">
        <v>6245</v>
      </c>
      <c r="B3585" s="528">
        <v>2011</v>
      </c>
      <c r="C3585" s="528">
        <v>47134</v>
      </c>
      <c r="D3585" s="528">
        <v>20204</v>
      </c>
      <c r="E3585" s="528">
        <v>11685</v>
      </c>
      <c r="F3585" s="528">
        <v>14814</v>
      </c>
    </row>
    <row r="3586" spans="1:6">
      <c r="A3586" s="527" t="s">
        <v>6246</v>
      </c>
      <c r="B3586" s="528">
        <v>2011</v>
      </c>
      <c r="C3586" s="528">
        <v>12882</v>
      </c>
      <c r="D3586" s="528">
        <v>7730</v>
      </c>
      <c r="E3586" s="528">
        <v>6529</v>
      </c>
      <c r="F3586" s="528">
        <v>14760</v>
      </c>
    </row>
    <row r="3587" spans="1:6">
      <c r="A3587" s="527" t="s">
        <v>6247</v>
      </c>
      <c r="B3587" s="528">
        <v>2011</v>
      </c>
      <c r="C3587" s="528">
        <v>6283</v>
      </c>
      <c r="D3587" s="528">
        <v>11458</v>
      </c>
      <c r="E3587" s="528">
        <v>4797</v>
      </c>
      <c r="F3587" s="528">
        <v>18883</v>
      </c>
    </row>
    <row r="3588" spans="1:6">
      <c r="A3588" s="527" t="s">
        <v>6248</v>
      </c>
      <c r="B3588" s="528">
        <v>2011</v>
      </c>
      <c r="C3588" s="528">
        <v>41951</v>
      </c>
      <c r="D3588" s="528">
        <v>61243</v>
      </c>
      <c r="E3588" s="528">
        <v>6845</v>
      </c>
      <c r="F3588" s="528">
        <v>19462</v>
      </c>
    </row>
    <row r="3589" spans="1:6">
      <c r="A3589" s="527" t="s">
        <v>6249</v>
      </c>
      <c r="B3589" s="528">
        <v>2011</v>
      </c>
      <c r="C3589" s="528">
        <v>9588</v>
      </c>
      <c r="D3589" s="528">
        <v>0</v>
      </c>
      <c r="E3589" s="528">
        <v>440827</v>
      </c>
      <c r="F3589" s="528">
        <v>6400</v>
      </c>
    </row>
    <row r="3590" spans="1:6">
      <c r="A3590" s="527" t="s">
        <v>6250</v>
      </c>
      <c r="B3590" s="528">
        <v>2011</v>
      </c>
      <c r="C3590" s="528">
        <v>0</v>
      </c>
      <c r="D3590" s="528">
        <v>21621</v>
      </c>
      <c r="E3590" s="528">
        <v>0</v>
      </c>
      <c r="F3590" s="528">
        <v>1735</v>
      </c>
    </row>
    <row r="3591" spans="1:6">
      <c r="A3591" s="527" t="s">
        <v>6251</v>
      </c>
      <c r="B3591" s="528">
        <v>2011</v>
      </c>
      <c r="C3591" s="528">
        <v>32</v>
      </c>
      <c r="D3591" s="528">
        <v>126</v>
      </c>
      <c r="E3591" s="528">
        <v>218</v>
      </c>
      <c r="F3591" s="528">
        <v>13310</v>
      </c>
    </row>
    <row r="3592" spans="1:6">
      <c r="A3592" s="527" t="s">
        <v>6252</v>
      </c>
      <c r="B3592" s="528">
        <v>2011</v>
      </c>
      <c r="C3592" s="528">
        <v>435</v>
      </c>
      <c r="D3592" s="528">
        <v>0</v>
      </c>
      <c r="E3592" s="528">
        <v>5701</v>
      </c>
      <c r="F3592" s="528">
        <v>3358</v>
      </c>
    </row>
    <row r="3593" spans="1:6">
      <c r="A3593" s="527" t="s">
        <v>6253</v>
      </c>
      <c r="B3593" s="528">
        <v>2011</v>
      </c>
      <c r="C3593" s="528">
        <v>73594</v>
      </c>
      <c r="D3593" s="528">
        <v>44153</v>
      </c>
      <c r="E3593" s="528">
        <v>12113</v>
      </c>
      <c r="F3593" s="528">
        <v>15266</v>
      </c>
    </row>
    <row r="3594" spans="1:6">
      <c r="A3594" s="527" t="s">
        <v>6254</v>
      </c>
      <c r="B3594" s="528">
        <v>2011</v>
      </c>
      <c r="C3594" s="528">
        <v>748</v>
      </c>
      <c r="D3594" s="528">
        <v>0</v>
      </c>
      <c r="E3594" s="528">
        <v>224</v>
      </c>
      <c r="F3594" s="528">
        <v>6250</v>
      </c>
    </row>
    <row r="3595" spans="1:6">
      <c r="A3595" s="527" t="s">
        <v>6255</v>
      </c>
      <c r="B3595" s="528">
        <v>2011</v>
      </c>
      <c r="C3595" s="528">
        <v>418</v>
      </c>
      <c r="D3595" s="528">
        <v>3511</v>
      </c>
      <c r="E3595" s="528">
        <v>546</v>
      </c>
      <c r="F3595" s="528">
        <v>13800</v>
      </c>
    </row>
    <row r="3596" spans="1:6">
      <c r="A3596" s="527" t="s">
        <v>6256</v>
      </c>
      <c r="B3596" s="528">
        <v>2011</v>
      </c>
      <c r="C3596" s="528">
        <v>13694</v>
      </c>
      <c r="D3596" s="528">
        <v>7265</v>
      </c>
      <c r="E3596" s="528">
        <v>36475</v>
      </c>
      <c r="F3596" s="528">
        <v>14475</v>
      </c>
    </row>
    <row r="3597" spans="1:6">
      <c r="A3597" s="527" t="s">
        <v>6257</v>
      </c>
      <c r="B3597" s="528">
        <v>2011</v>
      </c>
      <c r="C3597" s="528">
        <v>9278</v>
      </c>
      <c r="D3597" s="528">
        <v>7150</v>
      </c>
      <c r="E3597" s="528">
        <v>10716</v>
      </c>
      <c r="F3597" s="528">
        <v>20572</v>
      </c>
    </row>
    <row r="3598" spans="1:6">
      <c r="A3598" s="527" t="s">
        <v>6258</v>
      </c>
      <c r="B3598" s="528">
        <v>2011</v>
      </c>
      <c r="C3598" s="528">
        <v>2346</v>
      </c>
      <c r="D3598" s="528">
        <v>840</v>
      </c>
      <c r="E3598" s="528">
        <v>124330</v>
      </c>
      <c r="F3598" s="528">
        <v>9610</v>
      </c>
    </row>
    <row r="3599" spans="1:6">
      <c r="A3599" s="527" t="s">
        <v>6259</v>
      </c>
      <c r="B3599" s="528">
        <v>2011</v>
      </c>
      <c r="C3599" s="528">
        <v>115247</v>
      </c>
      <c r="D3599" s="528">
        <v>66774</v>
      </c>
      <c r="E3599" s="528">
        <v>3179</v>
      </c>
      <c r="F3599" s="528">
        <v>14400</v>
      </c>
    </row>
    <row r="3600" spans="1:6">
      <c r="A3600" s="527" t="s">
        <v>6260</v>
      </c>
      <c r="B3600" s="528">
        <v>2011</v>
      </c>
      <c r="C3600" s="528">
        <v>8573</v>
      </c>
      <c r="D3600" s="528">
        <v>5144</v>
      </c>
      <c r="E3600" s="528">
        <v>7752</v>
      </c>
      <c r="F3600" s="528">
        <v>15096</v>
      </c>
    </row>
    <row r="3601" spans="1:6">
      <c r="A3601" s="527" t="s">
        <v>6261</v>
      </c>
      <c r="B3601" s="528">
        <v>2011</v>
      </c>
      <c r="C3601" s="528">
        <v>6744</v>
      </c>
      <c r="D3601" s="528">
        <v>0</v>
      </c>
      <c r="E3601" s="528">
        <v>5956</v>
      </c>
      <c r="F3601" s="528">
        <v>4778</v>
      </c>
    </row>
    <row r="3602" spans="1:6">
      <c r="A3602" s="527" t="s">
        <v>6262</v>
      </c>
      <c r="B3602" s="528">
        <v>2011</v>
      </c>
      <c r="C3602" s="528">
        <v>22687</v>
      </c>
      <c r="D3602" s="528">
        <v>40254</v>
      </c>
      <c r="E3602" s="528">
        <v>5943</v>
      </c>
      <c r="F3602" s="528">
        <v>15417</v>
      </c>
    </row>
    <row r="3603" spans="1:6">
      <c r="A3603" s="527" t="s">
        <v>6263</v>
      </c>
      <c r="B3603" s="528">
        <v>2011</v>
      </c>
      <c r="C3603" s="528">
        <v>24439</v>
      </c>
      <c r="D3603" s="528">
        <v>5715</v>
      </c>
      <c r="E3603" s="528">
        <v>37102</v>
      </c>
      <c r="F3603" s="528">
        <v>19677</v>
      </c>
    </row>
    <row r="3604" spans="1:6">
      <c r="A3604" s="527" t="s">
        <v>6264</v>
      </c>
      <c r="B3604" s="528">
        <v>2011</v>
      </c>
      <c r="C3604" s="528">
        <v>58922</v>
      </c>
      <c r="D3604" s="528">
        <v>46872</v>
      </c>
      <c r="E3604" s="528">
        <v>32150</v>
      </c>
      <c r="F3604" s="528">
        <v>19744</v>
      </c>
    </row>
    <row r="3605" spans="1:6">
      <c r="A3605" s="527" t="s">
        <v>6265</v>
      </c>
      <c r="B3605" s="528">
        <v>2011</v>
      </c>
      <c r="C3605" s="528">
        <v>7287</v>
      </c>
      <c r="D3605" s="528">
        <v>5620</v>
      </c>
      <c r="E3605" s="528">
        <v>12996</v>
      </c>
      <c r="F3605" s="528">
        <v>20615</v>
      </c>
    </row>
    <row r="3606" spans="1:6">
      <c r="A3606" s="527" t="s">
        <v>6266</v>
      </c>
      <c r="B3606" s="528">
        <v>2011</v>
      </c>
      <c r="C3606" s="528">
        <v>30537</v>
      </c>
      <c r="D3606" s="528">
        <v>53489</v>
      </c>
      <c r="E3606" s="528">
        <v>7420</v>
      </c>
      <c r="F3606" s="528">
        <v>20400</v>
      </c>
    </row>
    <row r="3607" spans="1:6">
      <c r="A3607" s="527" t="s">
        <v>6267</v>
      </c>
      <c r="B3607" s="528">
        <v>2011</v>
      </c>
      <c r="C3607" s="528">
        <v>38357</v>
      </c>
      <c r="D3607" s="528">
        <v>15326</v>
      </c>
      <c r="E3607" s="528">
        <v>21276</v>
      </c>
      <c r="F3607" s="528">
        <v>14434</v>
      </c>
    </row>
    <row r="3608" spans="1:6">
      <c r="A3608" s="527" t="s">
        <v>6268</v>
      </c>
      <c r="B3608" s="528">
        <v>2011</v>
      </c>
      <c r="C3608" s="528">
        <v>0</v>
      </c>
      <c r="D3608" s="528">
        <v>2199</v>
      </c>
      <c r="E3608" s="528">
        <v>0</v>
      </c>
      <c r="F3608" s="528">
        <v>1680</v>
      </c>
    </row>
    <row r="3609" spans="1:6">
      <c r="A3609" s="527" t="s">
        <v>6269</v>
      </c>
      <c r="B3609" s="528">
        <v>2011</v>
      </c>
      <c r="C3609" s="528">
        <v>101631</v>
      </c>
      <c r="D3609" s="528">
        <v>115304</v>
      </c>
      <c r="E3609" s="528">
        <v>50080</v>
      </c>
      <c r="F3609" s="528">
        <v>19600</v>
      </c>
    </row>
    <row r="3610" spans="1:6">
      <c r="A3610" s="527" t="s">
        <v>6270</v>
      </c>
      <c r="B3610" s="528">
        <v>2011</v>
      </c>
      <c r="C3610" s="528">
        <v>14485</v>
      </c>
      <c r="D3610" s="528">
        <v>4152</v>
      </c>
      <c r="E3610" s="528">
        <v>57858</v>
      </c>
      <c r="F3610" s="528">
        <v>20389</v>
      </c>
    </row>
    <row r="3611" spans="1:6">
      <c r="A3611" s="527" t="s">
        <v>6271</v>
      </c>
      <c r="B3611" s="528">
        <v>2011</v>
      </c>
      <c r="C3611" s="528">
        <v>52421</v>
      </c>
      <c r="D3611" s="528">
        <v>102055</v>
      </c>
      <c r="E3611" s="528">
        <v>49407</v>
      </c>
      <c r="F3611" s="528">
        <v>19924</v>
      </c>
    </row>
    <row r="3612" spans="1:6">
      <c r="A3612" s="527" t="s">
        <v>6272</v>
      </c>
      <c r="B3612" s="528">
        <v>2011</v>
      </c>
      <c r="C3612" s="528">
        <v>4930</v>
      </c>
      <c r="D3612" s="528">
        <v>0</v>
      </c>
      <c r="E3612" s="528">
        <v>67704</v>
      </c>
      <c r="F3612" s="528">
        <v>4650</v>
      </c>
    </row>
    <row r="3613" spans="1:6">
      <c r="A3613" s="527" t="s">
        <v>6273</v>
      </c>
      <c r="B3613" s="528">
        <v>2011</v>
      </c>
      <c r="C3613" s="528">
        <v>244</v>
      </c>
      <c r="D3613" s="528">
        <v>0</v>
      </c>
      <c r="E3613" s="528">
        <v>0</v>
      </c>
      <c r="F3613" s="529"/>
    </row>
    <row r="3614" spans="1:6">
      <c r="A3614" s="527" t="s">
        <v>6274</v>
      </c>
      <c r="B3614" s="528">
        <v>2011</v>
      </c>
      <c r="C3614" s="528">
        <v>7399</v>
      </c>
      <c r="D3614" s="528">
        <v>11230</v>
      </c>
      <c r="E3614" s="528">
        <v>53513</v>
      </c>
      <c r="F3614" s="528">
        <v>12702</v>
      </c>
    </row>
    <row r="3615" spans="1:6">
      <c r="A3615" s="527" t="s">
        <v>6275</v>
      </c>
      <c r="B3615" s="528">
        <v>2011</v>
      </c>
      <c r="C3615" s="528">
        <v>751</v>
      </c>
      <c r="D3615" s="528">
        <v>220</v>
      </c>
      <c r="E3615" s="528">
        <v>7877</v>
      </c>
      <c r="F3615" s="528">
        <v>15092</v>
      </c>
    </row>
    <row r="3616" spans="1:6">
      <c r="A3616" s="527" t="s">
        <v>6276</v>
      </c>
      <c r="B3616" s="528">
        <v>2011</v>
      </c>
      <c r="C3616" s="528">
        <v>3279</v>
      </c>
      <c r="D3616" s="528">
        <v>3747</v>
      </c>
      <c r="E3616" s="528">
        <v>9968</v>
      </c>
      <c r="F3616" s="528">
        <v>13444</v>
      </c>
    </row>
    <row r="3617" spans="1:6">
      <c r="A3617" s="527" t="s">
        <v>6277</v>
      </c>
      <c r="B3617" s="528">
        <v>2011</v>
      </c>
      <c r="C3617" s="528">
        <v>3799</v>
      </c>
      <c r="D3617" s="528">
        <v>3533</v>
      </c>
      <c r="E3617" s="528">
        <v>12047</v>
      </c>
      <c r="F3617" s="528">
        <v>12480</v>
      </c>
    </row>
    <row r="3618" spans="1:6">
      <c r="A3618" s="527" t="s">
        <v>6278</v>
      </c>
      <c r="B3618" s="528">
        <v>2011</v>
      </c>
      <c r="C3618" s="528">
        <v>20181</v>
      </c>
      <c r="D3618" s="528">
        <v>39854</v>
      </c>
      <c r="E3618" s="528">
        <v>1777</v>
      </c>
      <c r="F3618" s="528">
        <v>18429</v>
      </c>
    </row>
    <row r="3619" spans="1:6">
      <c r="A3619" s="527" t="s">
        <v>6279</v>
      </c>
      <c r="B3619" s="528">
        <v>2011</v>
      </c>
      <c r="C3619" s="528">
        <v>5538</v>
      </c>
      <c r="D3619" s="528">
        <v>3330</v>
      </c>
      <c r="E3619" s="528">
        <v>62820</v>
      </c>
      <c r="F3619" s="528">
        <v>12205</v>
      </c>
    </row>
    <row r="3620" spans="1:6">
      <c r="A3620" s="527" t="s">
        <v>6280</v>
      </c>
      <c r="B3620" s="528">
        <v>2011</v>
      </c>
      <c r="C3620" s="528">
        <v>8723</v>
      </c>
      <c r="D3620" s="528">
        <v>10460</v>
      </c>
      <c r="E3620" s="528">
        <v>2892</v>
      </c>
      <c r="F3620" s="528">
        <v>20737</v>
      </c>
    </row>
    <row r="3621" spans="1:6">
      <c r="A3621" s="527" t="s">
        <v>6281</v>
      </c>
      <c r="B3621" s="528">
        <v>2011</v>
      </c>
      <c r="C3621" s="528">
        <v>908</v>
      </c>
      <c r="D3621" s="528">
        <v>0</v>
      </c>
      <c r="E3621" s="528">
        <v>24820</v>
      </c>
      <c r="F3621" s="528">
        <v>4650</v>
      </c>
    </row>
    <row r="3622" spans="1:6">
      <c r="A3622" s="527" t="s">
        <v>6282</v>
      </c>
      <c r="B3622" s="528">
        <v>2011</v>
      </c>
      <c r="C3622" s="528">
        <v>219</v>
      </c>
      <c r="D3622" s="528">
        <v>0</v>
      </c>
      <c r="E3622" s="528">
        <v>484</v>
      </c>
      <c r="F3622" s="528">
        <v>11340</v>
      </c>
    </row>
    <row r="3623" spans="1:6">
      <c r="A3623" s="527" t="s">
        <v>6283</v>
      </c>
      <c r="B3623" s="528">
        <v>2011</v>
      </c>
      <c r="C3623" s="528">
        <v>500</v>
      </c>
      <c r="D3623" s="528">
        <v>0</v>
      </c>
      <c r="E3623" s="528">
        <v>18741</v>
      </c>
      <c r="F3623" s="528">
        <v>4024</v>
      </c>
    </row>
    <row r="3624" spans="1:6">
      <c r="A3624" s="527" t="s">
        <v>6284</v>
      </c>
      <c r="B3624" s="528">
        <v>2011</v>
      </c>
      <c r="C3624" s="528">
        <v>52205</v>
      </c>
      <c r="D3624" s="528">
        <v>32086</v>
      </c>
      <c r="E3624" s="528">
        <v>19981</v>
      </c>
      <c r="F3624" s="528">
        <v>20130</v>
      </c>
    </row>
    <row r="3625" spans="1:6">
      <c r="A3625" s="527" t="s">
        <v>6285</v>
      </c>
      <c r="B3625" s="528">
        <v>2011</v>
      </c>
      <c r="C3625" s="528">
        <v>44593</v>
      </c>
      <c r="D3625" s="528">
        <v>35525</v>
      </c>
      <c r="E3625" s="528">
        <v>550478</v>
      </c>
      <c r="F3625" s="528">
        <v>10050</v>
      </c>
    </row>
    <row r="3626" spans="1:6">
      <c r="A3626" s="527" t="s">
        <v>6286</v>
      </c>
      <c r="B3626" s="528">
        <v>2011</v>
      </c>
      <c r="C3626" s="528">
        <v>20347</v>
      </c>
      <c r="D3626" s="528">
        <v>13740</v>
      </c>
      <c r="E3626" s="528">
        <v>7915</v>
      </c>
      <c r="F3626" s="528">
        <v>17510</v>
      </c>
    </row>
    <row r="3627" spans="1:6">
      <c r="A3627" s="527" t="s">
        <v>6287</v>
      </c>
      <c r="B3627" s="528">
        <v>2011</v>
      </c>
      <c r="C3627" s="528">
        <v>12960</v>
      </c>
      <c r="D3627" s="528">
        <v>1876</v>
      </c>
      <c r="E3627" s="528">
        <v>223235</v>
      </c>
      <c r="F3627" s="528">
        <v>8420</v>
      </c>
    </row>
    <row r="3628" spans="1:6">
      <c r="A3628" s="527" t="s">
        <v>6288</v>
      </c>
      <c r="B3628" s="528">
        <v>2011</v>
      </c>
      <c r="C3628" s="528">
        <v>88516</v>
      </c>
      <c r="D3628" s="528">
        <v>77666</v>
      </c>
      <c r="E3628" s="528">
        <v>78971</v>
      </c>
      <c r="F3628" s="528">
        <v>20400</v>
      </c>
    </row>
    <row r="3629" spans="1:6">
      <c r="A3629" s="527" t="s">
        <v>6289</v>
      </c>
      <c r="B3629" s="528">
        <v>2011</v>
      </c>
      <c r="C3629" s="528">
        <v>43141</v>
      </c>
      <c r="D3629" s="528">
        <v>30527</v>
      </c>
      <c r="E3629" s="528">
        <v>56752</v>
      </c>
      <c r="F3629" s="528">
        <v>20460</v>
      </c>
    </row>
    <row r="3630" spans="1:6">
      <c r="A3630" s="527" t="s">
        <v>6290</v>
      </c>
      <c r="B3630" s="528">
        <v>2011</v>
      </c>
      <c r="C3630" s="528">
        <v>5082</v>
      </c>
      <c r="D3630" s="528">
        <v>1823</v>
      </c>
      <c r="E3630" s="528">
        <v>30632</v>
      </c>
      <c r="F3630" s="528">
        <v>9130</v>
      </c>
    </row>
    <row r="3631" spans="1:6">
      <c r="A3631" s="527" t="s">
        <v>6291</v>
      </c>
      <c r="B3631" s="528">
        <v>2011</v>
      </c>
      <c r="C3631" s="528">
        <v>6276</v>
      </c>
      <c r="D3631" s="528">
        <v>2491</v>
      </c>
      <c r="E3631" s="528">
        <v>635</v>
      </c>
      <c r="F3631" s="528">
        <v>13440</v>
      </c>
    </row>
    <row r="3632" spans="1:6">
      <c r="A3632" s="527" t="s">
        <v>6292</v>
      </c>
      <c r="B3632" s="528">
        <v>2011</v>
      </c>
      <c r="C3632" s="528">
        <v>37673</v>
      </c>
      <c r="D3632" s="528">
        <v>12313</v>
      </c>
      <c r="E3632" s="528">
        <v>1494</v>
      </c>
      <c r="F3632" s="528">
        <v>14395</v>
      </c>
    </row>
    <row r="3633" spans="1:6">
      <c r="A3633" s="527" t="s">
        <v>6293</v>
      </c>
      <c r="B3633" s="528">
        <v>2011</v>
      </c>
      <c r="C3633" s="528">
        <v>68285</v>
      </c>
      <c r="D3633" s="528">
        <v>141387</v>
      </c>
      <c r="E3633" s="528">
        <v>33188</v>
      </c>
      <c r="F3633" s="528">
        <v>21000</v>
      </c>
    </row>
    <row r="3634" spans="1:6">
      <c r="A3634" s="527" t="s">
        <v>6294</v>
      </c>
      <c r="B3634" s="528">
        <v>2011</v>
      </c>
      <c r="C3634" s="528">
        <v>24229</v>
      </c>
      <c r="D3634" s="528">
        <v>13363</v>
      </c>
      <c r="E3634" s="528">
        <v>3936</v>
      </c>
      <c r="F3634" s="528">
        <v>19414</v>
      </c>
    </row>
    <row r="3635" spans="1:6">
      <c r="A3635" s="527" t="s">
        <v>6295</v>
      </c>
      <c r="B3635" s="528">
        <v>2011</v>
      </c>
      <c r="C3635" s="528">
        <v>8956</v>
      </c>
      <c r="D3635" s="528">
        <v>7278</v>
      </c>
      <c r="E3635" s="528">
        <v>20434</v>
      </c>
      <c r="F3635" s="528">
        <v>14694</v>
      </c>
    </row>
    <row r="3636" spans="1:6">
      <c r="A3636" s="527" t="s">
        <v>6296</v>
      </c>
      <c r="B3636" s="528">
        <v>2011</v>
      </c>
      <c r="C3636" s="528">
        <v>20559</v>
      </c>
      <c r="D3636" s="528">
        <v>28477</v>
      </c>
      <c r="E3636" s="528">
        <v>2766</v>
      </c>
      <c r="F3636" s="528">
        <v>20310</v>
      </c>
    </row>
    <row r="3637" spans="1:6">
      <c r="A3637" s="527" t="s">
        <v>6297</v>
      </c>
      <c r="B3637" s="528">
        <v>2011</v>
      </c>
      <c r="C3637" s="528">
        <v>22569</v>
      </c>
      <c r="D3637" s="528">
        <v>25969</v>
      </c>
      <c r="E3637" s="528">
        <v>3351</v>
      </c>
      <c r="F3637" s="528">
        <v>20589</v>
      </c>
    </row>
    <row r="3638" spans="1:6">
      <c r="A3638" s="527" t="s">
        <v>6298</v>
      </c>
      <c r="B3638" s="528">
        <v>2011</v>
      </c>
      <c r="C3638" s="528">
        <v>789</v>
      </c>
      <c r="D3638" s="528">
        <v>0</v>
      </c>
      <c r="E3638" s="528">
        <v>1004</v>
      </c>
      <c r="F3638" s="528">
        <v>9740</v>
      </c>
    </row>
    <row r="3639" spans="1:6">
      <c r="A3639" s="527" t="s">
        <v>6299</v>
      </c>
      <c r="B3639" s="528">
        <v>2011</v>
      </c>
      <c r="C3639" s="528">
        <v>151</v>
      </c>
      <c r="D3639" s="528">
        <v>64</v>
      </c>
      <c r="E3639" s="528">
        <v>1142</v>
      </c>
      <c r="F3639" s="528">
        <v>6474</v>
      </c>
    </row>
    <row r="3640" spans="1:6">
      <c r="A3640" s="527" t="s">
        <v>6300</v>
      </c>
      <c r="B3640" s="528">
        <v>2011</v>
      </c>
      <c r="C3640" s="528">
        <v>0</v>
      </c>
      <c r="D3640" s="528">
        <v>671</v>
      </c>
      <c r="E3640" s="528">
        <v>0</v>
      </c>
      <c r="F3640" s="528">
        <v>11453</v>
      </c>
    </row>
    <row r="3641" spans="1:6">
      <c r="A3641" s="527" t="s">
        <v>6301</v>
      </c>
      <c r="B3641" s="528">
        <v>2011</v>
      </c>
      <c r="C3641" s="528">
        <v>6017</v>
      </c>
      <c r="D3641" s="528">
        <v>8288</v>
      </c>
      <c r="E3641" s="528">
        <v>14439</v>
      </c>
      <c r="F3641" s="528">
        <v>14860</v>
      </c>
    </row>
    <row r="3642" spans="1:6">
      <c r="A3642" s="527" t="s">
        <v>6302</v>
      </c>
      <c r="B3642" s="528">
        <v>2011</v>
      </c>
      <c r="C3642" s="528">
        <v>64144</v>
      </c>
      <c r="D3642" s="528">
        <v>52967</v>
      </c>
      <c r="E3642" s="528">
        <v>10759</v>
      </c>
      <c r="F3642" s="528">
        <v>20068</v>
      </c>
    </row>
    <row r="3643" spans="1:6">
      <c r="A3643" s="527" t="s">
        <v>6303</v>
      </c>
      <c r="B3643" s="528">
        <v>2011</v>
      </c>
      <c r="C3643" s="528">
        <v>65230</v>
      </c>
      <c r="D3643" s="528">
        <v>21854</v>
      </c>
      <c r="E3643" s="528">
        <v>3357</v>
      </c>
      <c r="F3643" s="528">
        <v>14668</v>
      </c>
    </row>
    <row r="3644" spans="1:6">
      <c r="A3644" s="527" t="s">
        <v>6304</v>
      </c>
      <c r="B3644" s="528">
        <v>2011</v>
      </c>
      <c r="C3644" s="528">
        <v>35779</v>
      </c>
      <c r="D3644" s="528">
        <v>26744</v>
      </c>
      <c r="E3644" s="528">
        <v>53014</v>
      </c>
      <c r="F3644" s="528">
        <v>18331</v>
      </c>
    </row>
    <row r="3645" spans="1:6">
      <c r="A3645" s="527" t="s">
        <v>6305</v>
      </c>
      <c r="B3645" s="528">
        <v>2011</v>
      </c>
      <c r="C3645" s="528">
        <v>26887</v>
      </c>
      <c r="D3645" s="528">
        <v>24769</v>
      </c>
      <c r="E3645" s="528">
        <v>5498</v>
      </c>
      <c r="F3645" s="528">
        <v>20321</v>
      </c>
    </row>
    <row r="3646" spans="1:6">
      <c r="A3646" s="527" t="s">
        <v>6306</v>
      </c>
      <c r="B3646" s="528">
        <v>2011</v>
      </c>
      <c r="C3646" s="528">
        <v>45309</v>
      </c>
      <c r="D3646" s="528">
        <v>12362</v>
      </c>
      <c r="E3646" s="528">
        <v>15019</v>
      </c>
      <c r="F3646" s="528">
        <v>12690</v>
      </c>
    </row>
    <row r="3647" spans="1:6">
      <c r="A3647" s="527" t="s">
        <v>6307</v>
      </c>
      <c r="B3647" s="528">
        <v>2011</v>
      </c>
      <c r="C3647" s="528">
        <v>99274</v>
      </c>
      <c r="D3647" s="528">
        <v>56652</v>
      </c>
      <c r="E3647" s="528">
        <v>20734</v>
      </c>
      <c r="F3647" s="528">
        <v>19499</v>
      </c>
    </row>
    <row r="3648" spans="1:6">
      <c r="A3648" s="527" t="s">
        <v>6308</v>
      </c>
      <c r="B3648" s="528">
        <v>2011</v>
      </c>
      <c r="C3648" s="528">
        <v>3448</v>
      </c>
      <c r="D3648" s="528">
        <v>3420</v>
      </c>
      <c r="E3648" s="528">
        <v>2788</v>
      </c>
      <c r="F3648" s="528">
        <v>5948</v>
      </c>
    </row>
    <row r="3649" spans="1:6">
      <c r="A3649" s="527" t="s">
        <v>6309</v>
      </c>
      <c r="B3649" s="528">
        <v>2011</v>
      </c>
      <c r="C3649" s="528">
        <v>4373</v>
      </c>
      <c r="D3649" s="528">
        <v>0</v>
      </c>
      <c r="E3649" s="528">
        <v>26874</v>
      </c>
      <c r="F3649" s="528">
        <v>4469</v>
      </c>
    </row>
    <row r="3650" spans="1:6">
      <c r="A3650" s="527" t="s">
        <v>6310</v>
      </c>
      <c r="B3650" s="528">
        <v>2011</v>
      </c>
      <c r="C3650" s="528">
        <v>3299</v>
      </c>
      <c r="D3650" s="528">
        <v>2640</v>
      </c>
      <c r="E3650" s="528">
        <v>5289</v>
      </c>
      <c r="F3650" s="528">
        <v>14335</v>
      </c>
    </row>
    <row r="3651" spans="1:6">
      <c r="A3651" s="527" t="s">
        <v>6311</v>
      </c>
      <c r="B3651" s="528">
        <v>2011</v>
      </c>
      <c r="C3651" s="528">
        <v>1341</v>
      </c>
      <c r="D3651" s="528">
        <v>4873</v>
      </c>
      <c r="E3651" s="528">
        <v>2459</v>
      </c>
      <c r="F3651" s="528">
        <v>6660</v>
      </c>
    </row>
    <row r="3652" spans="1:6">
      <c r="A3652" s="527" t="s">
        <v>6312</v>
      </c>
      <c r="B3652" s="528">
        <v>2011</v>
      </c>
      <c r="C3652" s="528">
        <v>57615</v>
      </c>
      <c r="D3652" s="528">
        <v>42919</v>
      </c>
      <c r="E3652" s="528">
        <v>33916</v>
      </c>
      <c r="F3652" s="528">
        <v>18405</v>
      </c>
    </row>
    <row r="3653" spans="1:6">
      <c r="A3653" s="527" t="s">
        <v>6313</v>
      </c>
      <c r="B3653" s="528">
        <v>2011</v>
      </c>
      <c r="C3653" s="528">
        <v>1052</v>
      </c>
      <c r="D3653" s="528">
        <v>527</v>
      </c>
      <c r="E3653" s="528">
        <v>77202</v>
      </c>
      <c r="F3653" s="528">
        <v>4196</v>
      </c>
    </row>
    <row r="3654" spans="1:6">
      <c r="A3654" s="527" t="s">
        <v>6314</v>
      </c>
      <c r="B3654" s="528">
        <v>2011</v>
      </c>
      <c r="C3654" s="528">
        <v>2245</v>
      </c>
      <c r="D3654" s="528">
        <v>5926</v>
      </c>
      <c r="E3654" s="528">
        <v>58953</v>
      </c>
      <c r="F3654" s="528">
        <v>6246</v>
      </c>
    </row>
    <row r="3655" spans="1:6">
      <c r="A3655" s="527" t="s">
        <v>6315</v>
      </c>
      <c r="B3655" s="528">
        <v>2011</v>
      </c>
      <c r="C3655" s="528">
        <v>21787</v>
      </c>
      <c r="D3655" s="528">
        <v>17456</v>
      </c>
      <c r="E3655" s="528">
        <v>66996</v>
      </c>
      <c r="F3655" s="528">
        <v>20818</v>
      </c>
    </row>
    <row r="3656" spans="1:6">
      <c r="A3656" s="527" t="s">
        <v>6316</v>
      </c>
      <c r="B3656" s="528">
        <v>2011</v>
      </c>
      <c r="C3656" s="528">
        <v>9036</v>
      </c>
      <c r="D3656" s="528">
        <v>9691</v>
      </c>
      <c r="E3656" s="528">
        <v>12099</v>
      </c>
      <c r="F3656" s="528">
        <v>12600</v>
      </c>
    </row>
    <row r="3657" spans="1:6">
      <c r="A3657" s="527" t="s">
        <v>6317</v>
      </c>
      <c r="B3657" s="528">
        <v>2011</v>
      </c>
      <c r="C3657" s="528">
        <v>1776</v>
      </c>
      <c r="D3657" s="528">
        <v>0</v>
      </c>
      <c r="E3657" s="528">
        <v>3706</v>
      </c>
      <c r="F3657" s="528">
        <v>5105</v>
      </c>
    </row>
    <row r="3658" spans="1:6">
      <c r="A3658" s="527" t="s">
        <v>6318</v>
      </c>
      <c r="B3658" s="528">
        <v>2011</v>
      </c>
      <c r="C3658" s="528">
        <v>25593</v>
      </c>
      <c r="D3658" s="528">
        <v>4001</v>
      </c>
      <c r="E3658" s="528">
        <v>5605</v>
      </c>
      <c r="F3658" s="528">
        <v>19220</v>
      </c>
    </row>
    <row r="3659" spans="1:6">
      <c r="A3659" s="527" t="s">
        <v>6319</v>
      </c>
      <c r="B3659" s="528">
        <v>2011</v>
      </c>
      <c r="C3659" s="528">
        <v>16904</v>
      </c>
      <c r="D3659" s="528">
        <v>10228</v>
      </c>
      <c r="E3659" s="528">
        <v>4662</v>
      </c>
      <c r="F3659" s="528">
        <v>20874</v>
      </c>
    </row>
    <row r="3660" spans="1:6">
      <c r="A3660" s="527" t="s">
        <v>6320</v>
      </c>
      <c r="B3660" s="528">
        <v>2011</v>
      </c>
      <c r="C3660" s="528">
        <v>1301</v>
      </c>
      <c r="D3660" s="528">
        <v>600</v>
      </c>
      <c r="E3660" s="528">
        <v>4821</v>
      </c>
      <c r="F3660" s="528">
        <v>9865</v>
      </c>
    </row>
    <row r="3661" spans="1:6">
      <c r="A3661" s="527" t="s">
        <v>6321</v>
      </c>
      <c r="B3661" s="528">
        <v>2011</v>
      </c>
      <c r="C3661" s="528">
        <v>740</v>
      </c>
      <c r="D3661" s="528">
        <v>0</v>
      </c>
      <c r="E3661" s="528">
        <v>4075</v>
      </c>
      <c r="F3661" s="528">
        <v>6050</v>
      </c>
    </row>
    <row r="3662" spans="1:6">
      <c r="A3662" s="527" t="s">
        <v>6322</v>
      </c>
      <c r="B3662" s="528">
        <v>2011</v>
      </c>
      <c r="C3662" s="528">
        <v>13555</v>
      </c>
      <c r="D3662" s="528">
        <v>9980</v>
      </c>
      <c r="E3662" s="528">
        <v>92966</v>
      </c>
      <c r="F3662" s="528">
        <v>10070</v>
      </c>
    </row>
    <row r="3663" spans="1:6">
      <c r="A3663" s="527" t="s">
        <v>6323</v>
      </c>
      <c r="B3663" s="528">
        <v>2011</v>
      </c>
      <c r="C3663" s="528">
        <v>53611</v>
      </c>
      <c r="D3663" s="528">
        <v>26925</v>
      </c>
      <c r="E3663" s="528">
        <v>52197</v>
      </c>
      <c r="F3663" s="528">
        <v>21055</v>
      </c>
    </row>
    <row r="3664" spans="1:6">
      <c r="A3664" s="527" t="s">
        <v>6324</v>
      </c>
      <c r="B3664" s="528">
        <v>2011</v>
      </c>
      <c r="C3664" s="528">
        <v>4660</v>
      </c>
      <c r="D3664" s="528">
        <v>9172</v>
      </c>
      <c r="E3664" s="528">
        <v>19895</v>
      </c>
      <c r="F3664" s="528">
        <v>14250</v>
      </c>
    </row>
    <row r="3665" spans="1:6">
      <c r="A3665" s="527" t="s">
        <v>6325</v>
      </c>
      <c r="B3665" s="528">
        <v>2011</v>
      </c>
      <c r="C3665" s="528">
        <v>15349</v>
      </c>
      <c r="D3665" s="528">
        <v>13588</v>
      </c>
      <c r="E3665" s="528">
        <v>7074</v>
      </c>
      <c r="F3665" s="528">
        <v>18880</v>
      </c>
    </row>
    <row r="3666" spans="1:6">
      <c r="A3666" s="527" t="s">
        <v>6326</v>
      </c>
      <c r="B3666" s="528">
        <v>2011</v>
      </c>
      <c r="C3666" s="528">
        <v>2816</v>
      </c>
      <c r="D3666" s="528">
        <v>0</v>
      </c>
      <c r="E3666" s="528">
        <v>36413</v>
      </c>
      <c r="F3666" s="528">
        <v>4173</v>
      </c>
    </row>
    <row r="3667" spans="1:6">
      <c r="A3667" s="527" t="s">
        <v>6327</v>
      </c>
      <c r="B3667" s="528">
        <v>2011</v>
      </c>
      <c r="C3667" s="528">
        <v>3225</v>
      </c>
      <c r="D3667" s="528">
        <v>779</v>
      </c>
      <c r="E3667" s="528">
        <v>12313</v>
      </c>
      <c r="F3667" s="528">
        <v>9255</v>
      </c>
    </row>
    <row r="3668" spans="1:6">
      <c r="A3668" s="527" t="s">
        <v>6328</v>
      </c>
      <c r="B3668" s="528">
        <v>2011</v>
      </c>
      <c r="C3668" s="528">
        <v>11295</v>
      </c>
      <c r="D3668" s="528">
        <v>12739</v>
      </c>
      <c r="E3668" s="528">
        <v>7271</v>
      </c>
      <c r="F3668" s="528">
        <v>15611</v>
      </c>
    </row>
    <row r="3669" spans="1:6">
      <c r="A3669" s="527" t="s">
        <v>6329</v>
      </c>
      <c r="B3669" s="528">
        <v>2011</v>
      </c>
      <c r="C3669" s="528">
        <v>34853</v>
      </c>
      <c r="D3669" s="528">
        <v>27013</v>
      </c>
      <c r="E3669" s="528">
        <v>41393</v>
      </c>
      <c r="F3669" s="528">
        <v>19940</v>
      </c>
    </row>
    <row r="3670" spans="1:6">
      <c r="A3670" s="527" t="s">
        <v>6330</v>
      </c>
      <c r="B3670" s="528">
        <v>2011</v>
      </c>
      <c r="C3670" s="528">
        <v>61155</v>
      </c>
      <c r="D3670" s="528">
        <v>40417</v>
      </c>
      <c r="E3670" s="528">
        <v>14391</v>
      </c>
      <c r="F3670" s="528">
        <v>20051</v>
      </c>
    </row>
    <row r="3671" spans="1:6">
      <c r="A3671" s="527" t="s">
        <v>6331</v>
      </c>
      <c r="B3671" s="528">
        <v>2011</v>
      </c>
      <c r="C3671" s="528">
        <v>24468</v>
      </c>
      <c r="D3671" s="528">
        <v>17333</v>
      </c>
      <c r="E3671" s="528">
        <v>52657</v>
      </c>
      <c r="F3671" s="528">
        <v>19940</v>
      </c>
    </row>
    <row r="3672" spans="1:6">
      <c r="A3672" s="527" t="s">
        <v>6332</v>
      </c>
      <c r="B3672" s="528">
        <v>2011</v>
      </c>
      <c r="C3672" s="528">
        <v>272</v>
      </c>
      <c r="D3672" s="528">
        <v>1</v>
      </c>
      <c r="E3672" s="528">
        <v>0</v>
      </c>
      <c r="F3672" s="528">
        <v>12600</v>
      </c>
    </row>
    <row r="3673" spans="1:6">
      <c r="A3673" s="527" t="s">
        <v>6333</v>
      </c>
      <c r="B3673" s="528">
        <v>2011</v>
      </c>
      <c r="C3673" s="528">
        <v>333</v>
      </c>
      <c r="D3673" s="528">
        <v>860</v>
      </c>
      <c r="E3673" s="528">
        <v>1596</v>
      </c>
      <c r="F3673" s="528">
        <v>13707</v>
      </c>
    </row>
    <row r="3674" spans="1:6">
      <c r="A3674" s="527" t="s">
        <v>6334</v>
      </c>
      <c r="B3674" s="528">
        <v>2011</v>
      </c>
      <c r="C3674" s="528">
        <v>1081</v>
      </c>
      <c r="D3674" s="528">
        <v>13910</v>
      </c>
      <c r="E3674" s="528">
        <v>4194</v>
      </c>
      <c r="F3674" s="528">
        <v>9940</v>
      </c>
    </row>
    <row r="3675" spans="1:6">
      <c r="A3675" s="527" t="s">
        <v>6335</v>
      </c>
      <c r="B3675" s="528">
        <v>2011</v>
      </c>
      <c r="C3675" s="528">
        <v>105520</v>
      </c>
      <c r="D3675" s="528">
        <v>208892</v>
      </c>
      <c r="E3675" s="528">
        <v>18125</v>
      </c>
      <c r="F3675" s="528">
        <v>20229</v>
      </c>
    </row>
    <row r="3676" spans="1:6">
      <c r="A3676" s="527" t="s">
        <v>6336</v>
      </c>
      <c r="B3676" s="528">
        <v>2011</v>
      </c>
      <c r="C3676" s="528">
        <v>6784</v>
      </c>
      <c r="D3676" s="528">
        <v>5178</v>
      </c>
      <c r="E3676" s="528">
        <v>1048</v>
      </c>
      <c r="F3676" s="528">
        <v>14433</v>
      </c>
    </row>
    <row r="3677" spans="1:6">
      <c r="A3677" s="527" t="s">
        <v>6337</v>
      </c>
      <c r="B3677" s="528">
        <v>2011</v>
      </c>
      <c r="C3677" s="528">
        <v>1223</v>
      </c>
      <c r="D3677" s="528">
        <v>0</v>
      </c>
      <c r="E3677" s="528">
        <v>1540</v>
      </c>
      <c r="F3677" s="528">
        <v>3350</v>
      </c>
    </row>
    <row r="3678" spans="1:6">
      <c r="A3678" s="527" t="s">
        <v>6338</v>
      </c>
      <c r="B3678" s="528">
        <v>2011</v>
      </c>
      <c r="C3678" s="528">
        <v>99</v>
      </c>
      <c r="D3678" s="528">
        <v>9</v>
      </c>
      <c r="E3678" s="528">
        <v>152</v>
      </c>
      <c r="F3678" s="528">
        <v>14100</v>
      </c>
    </row>
    <row r="3679" spans="1:6">
      <c r="A3679" s="527" t="s">
        <v>6339</v>
      </c>
      <c r="B3679" s="528">
        <v>2011</v>
      </c>
      <c r="C3679" s="528">
        <v>1398</v>
      </c>
      <c r="D3679" s="528">
        <v>9699</v>
      </c>
      <c r="E3679" s="528">
        <v>1164</v>
      </c>
      <c r="F3679" s="528">
        <v>12356</v>
      </c>
    </row>
    <row r="3680" spans="1:6">
      <c r="A3680" s="527" t="s">
        <v>6340</v>
      </c>
      <c r="B3680" s="528">
        <v>2011</v>
      </c>
      <c r="C3680" s="528">
        <v>44175</v>
      </c>
      <c r="D3680" s="528">
        <v>8992</v>
      </c>
      <c r="E3680" s="528">
        <v>93997</v>
      </c>
      <c r="F3680" s="528">
        <v>18960</v>
      </c>
    </row>
    <row r="3681" spans="1:6">
      <c r="A3681" s="527" t="s">
        <v>6341</v>
      </c>
      <c r="B3681" s="528">
        <v>2011</v>
      </c>
      <c r="C3681" s="528">
        <v>11</v>
      </c>
      <c r="D3681" s="528">
        <v>7</v>
      </c>
      <c r="E3681" s="528">
        <v>29</v>
      </c>
      <c r="F3681" s="528">
        <v>8150</v>
      </c>
    </row>
    <row r="3682" spans="1:6">
      <c r="A3682" s="527" t="s">
        <v>6342</v>
      </c>
      <c r="B3682" s="528">
        <v>2011</v>
      </c>
      <c r="C3682" s="528">
        <v>58535</v>
      </c>
      <c r="D3682" s="528">
        <v>40749</v>
      </c>
      <c r="E3682" s="528">
        <v>72148</v>
      </c>
      <c r="F3682" s="528">
        <v>20552</v>
      </c>
    </row>
    <row r="3683" spans="1:6">
      <c r="A3683" s="527" t="s">
        <v>6343</v>
      </c>
      <c r="B3683" s="528">
        <v>2011</v>
      </c>
      <c r="C3683" s="528">
        <v>33028</v>
      </c>
      <c r="D3683" s="528">
        <v>28554</v>
      </c>
      <c r="E3683" s="528">
        <v>4917</v>
      </c>
      <c r="F3683" s="528">
        <v>14934</v>
      </c>
    </row>
    <row r="3684" spans="1:6">
      <c r="A3684" s="527" t="s">
        <v>6344</v>
      </c>
      <c r="B3684" s="528">
        <v>2011</v>
      </c>
      <c r="C3684" s="528">
        <v>53191</v>
      </c>
      <c r="D3684" s="528">
        <v>31916</v>
      </c>
      <c r="E3684" s="528">
        <v>14956</v>
      </c>
      <c r="F3684" s="528">
        <v>14980</v>
      </c>
    </row>
    <row r="3685" spans="1:6">
      <c r="A3685" s="527" t="s">
        <v>6345</v>
      </c>
      <c r="B3685" s="528">
        <v>2011</v>
      </c>
      <c r="C3685" s="528">
        <v>20020</v>
      </c>
      <c r="D3685" s="528">
        <v>37535</v>
      </c>
      <c r="E3685" s="528">
        <v>7112</v>
      </c>
      <c r="F3685" s="528">
        <v>20365</v>
      </c>
    </row>
    <row r="3686" spans="1:6">
      <c r="A3686" s="527" t="s">
        <v>6346</v>
      </c>
      <c r="B3686" s="528">
        <v>2011</v>
      </c>
      <c r="C3686" s="528">
        <v>125251</v>
      </c>
      <c r="D3686" s="528">
        <v>146325</v>
      </c>
      <c r="E3686" s="528">
        <v>72072</v>
      </c>
      <c r="F3686" s="528">
        <v>18928</v>
      </c>
    </row>
    <row r="3687" spans="1:6">
      <c r="A3687" s="527" t="s">
        <v>6347</v>
      </c>
      <c r="B3687" s="528">
        <v>2011</v>
      </c>
      <c r="C3687" s="528">
        <v>67499</v>
      </c>
      <c r="D3687" s="528">
        <v>38598</v>
      </c>
      <c r="E3687" s="528">
        <v>24798</v>
      </c>
      <c r="F3687" s="528">
        <v>20511</v>
      </c>
    </row>
    <row r="3688" spans="1:6">
      <c r="A3688" s="527" t="s">
        <v>6348</v>
      </c>
      <c r="B3688" s="528">
        <v>2011</v>
      </c>
      <c r="C3688" s="528">
        <v>3905</v>
      </c>
      <c r="D3688" s="528">
        <v>0</v>
      </c>
      <c r="E3688" s="528">
        <v>17142</v>
      </c>
      <c r="F3688" s="528">
        <v>5105</v>
      </c>
    </row>
    <row r="3689" spans="1:6">
      <c r="A3689" s="527" t="s">
        <v>6349</v>
      </c>
      <c r="B3689" s="528">
        <v>2011</v>
      </c>
      <c r="C3689" s="528">
        <v>258865</v>
      </c>
      <c r="D3689" s="528">
        <v>147967</v>
      </c>
      <c r="E3689" s="528">
        <v>2699</v>
      </c>
      <c r="F3689" s="528">
        <v>16050</v>
      </c>
    </row>
    <row r="3690" spans="1:6">
      <c r="A3690" s="527" t="s">
        <v>6350</v>
      </c>
      <c r="B3690" s="528">
        <v>2011</v>
      </c>
      <c r="C3690" s="528">
        <v>3584</v>
      </c>
      <c r="D3690" s="528">
        <v>795</v>
      </c>
      <c r="E3690" s="528">
        <v>16513</v>
      </c>
      <c r="F3690" s="528">
        <v>3317</v>
      </c>
    </row>
    <row r="3691" spans="1:6">
      <c r="A3691" s="527" t="s">
        <v>6351</v>
      </c>
      <c r="B3691" s="528">
        <v>2011</v>
      </c>
      <c r="C3691" s="528">
        <v>37919</v>
      </c>
      <c r="D3691" s="528">
        <v>39035</v>
      </c>
      <c r="E3691" s="528">
        <v>9008</v>
      </c>
      <c r="F3691" s="528">
        <v>16287</v>
      </c>
    </row>
    <row r="3692" spans="1:6">
      <c r="A3692" s="527" t="s">
        <v>6352</v>
      </c>
      <c r="B3692" s="528">
        <v>2011</v>
      </c>
      <c r="C3692" s="528">
        <v>106</v>
      </c>
      <c r="D3692" s="528">
        <v>3626</v>
      </c>
      <c r="E3692" s="528">
        <v>4775</v>
      </c>
      <c r="F3692" s="528">
        <v>6871</v>
      </c>
    </row>
    <row r="3693" spans="1:6">
      <c r="A3693" s="527" t="s">
        <v>6353</v>
      </c>
      <c r="B3693" s="528">
        <v>2011</v>
      </c>
      <c r="C3693" s="528">
        <v>20404</v>
      </c>
      <c r="D3693" s="528">
        <v>5567</v>
      </c>
      <c r="E3693" s="528">
        <v>2853</v>
      </c>
      <c r="F3693" s="528">
        <v>13985</v>
      </c>
    </row>
    <row r="3694" spans="1:6">
      <c r="A3694" s="527" t="s">
        <v>6354</v>
      </c>
      <c r="B3694" s="528">
        <v>2011</v>
      </c>
      <c r="C3694" s="528">
        <v>9562</v>
      </c>
      <c r="D3694" s="528">
        <v>7330</v>
      </c>
      <c r="E3694" s="528">
        <v>13643</v>
      </c>
      <c r="F3694" s="528">
        <v>19900</v>
      </c>
    </row>
    <row r="3695" spans="1:6">
      <c r="A3695" s="527" t="s">
        <v>6355</v>
      </c>
      <c r="B3695" s="528">
        <v>2011</v>
      </c>
      <c r="C3695" s="528">
        <v>7858</v>
      </c>
      <c r="D3695" s="528">
        <v>24831</v>
      </c>
      <c r="E3695" s="528">
        <v>1841</v>
      </c>
      <c r="F3695" s="528">
        <v>15705</v>
      </c>
    </row>
    <row r="3696" spans="1:6">
      <c r="A3696" s="527" t="s">
        <v>6356</v>
      </c>
      <c r="B3696" s="528">
        <v>2011</v>
      </c>
      <c r="C3696" s="528">
        <v>72505</v>
      </c>
      <c r="D3696" s="528">
        <v>109687</v>
      </c>
      <c r="E3696" s="528">
        <v>53836</v>
      </c>
      <c r="F3696" s="528">
        <v>18952</v>
      </c>
    </row>
    <row r="3697" spans="1:6">
      <c r="A3697" s="527" t="s">
        <v>6357</v>
      </c>
      <c r="B3697" s="528">
        <v>2011</v>
      </c>
      <c r="C3697" s="528">
        <v>1724</v>
      </c>
      <c r="D3697" s="528">
        <v>120</v>
      </c>
      <c r="E3697" s="528">
        <v>410</v>
      </c>
      <c r="F3697" s="528">
        <v>4916</v>
      </c>
    </row>
    <row r="3698" spans="1:6">
      <c r="A3698" s="527" t="s">
        <v>6358</v>
      </c>
      <c r="B3698" s="528">
        <v>2011</v>
      </c>
      <c r="C3698" s="528">
        <v>22701</v>
      </c>
      <c r="D3698" s="528">
        <v>6060</v>
      </c>
      <c r="E3698" s="528">
        <v>12594</v>
      </c>
      <c r="F3698" s="528">
        <v>20067</v>
      </c>
    </row>
    <row r="3699" spans="1:6">
      <c r="A3699" s="527" t="s">
        <v>6359</v>
      </c>
      <c r="B3699" s="528">
        <v>2011</v>
      </c>
      <c r="C3699" s="528">
        <v>17326</v>
      </c>
      <c r="D3699" s="528">
        <v>8975</v>
      </c>
      <c r="E3699" s="528">
        <v>26284</v>
      </c>
      <c r="F3699" s="528">
        <v>12745</v>
      </c>
    </row>
    <row r="3700" spans="1:6">
      <c r="A3700" s="527" t="s">
        <v>6360</v>
      </c>
      <c r="B3700" s="528">
        <v>2011</v>
      </c>
      <c r="C3700" s="528">
        <v>9340</v>
      </c>
      <c r="D3700" s="528">
        <v>0</v>
      </c>
      <c r="E3700" s="528">
        <v>325107</v>
      </c>
      <c r="F3700" s="528">
        <v>9355</v>
      </c>
    </row>
    <row r="3701" spans="1:6">
      <c r="A3701" s="527" t="s">
        <v>6361</v>
      </c>
      <c r="B3701" s="528">
        <v>2011</v>
      </c>
      <c r="C3701" s="528">
        <v>2240</v>
      </c>
      <c r="D3701" s="528">
        <v>24906</v>
      </c>
      <c r="E3701" s="528">
        <v>1266</v>
      </c>
      <c r="F3701" s="528">
        <v>9782</v>
      </c>
    </row>
    <row r="3702" spans="1:6">
      <c r="A3702" s="527" t="s">
        <v>6362</v>
      </c>
      <c r="B3702" s="528">
        <v>2011</v>
      </c>
      <c r="C3702" s="528">
        <v>23593</v>
      </c>
      <c r="D3702" s="528">
        <v>65019</v>
      </c>
      <c r="E3702" s="528">
        <v>98463</v>
      </c>
      <c r="F3702" s="528">
        <v>12340</v>
      </c>
    </row>
    <row r="3703" spans="1:6">
      <c r="A3703" s="527" t="s">
        <v>6363</v>
      </c>
      <c r="B3703" s="528">
        <v>2011</v>
      </c>
      <c r="C3703" s="528">
        <v>118484</v>
      </c>
      <c r="D3703" s="528">
        <v>53869</v>
      </c>
      <c r="E3703" s="528">
        <v>51106</v>
      </c>
      <c r="F3703" s="528">
        <v>19674</v>
      </c>
    </row>
    <row r="3704" spans="1:6">
      <c r="A3704" s="527" t="s">
        <v>6364</v>
      </c>
      <c r="B3704" s="528">
        <v>2011</v>
      </c>
      <c r="C3704" s="528">
        <v>75446</v>
      </c>
      <c r="D3704" s="528">
        <v>46376</v>
      </c>
      <c r="E3704" s="528">
        <v>22754</v>
      </c>
      <c r="F3704" s="528">
        <v>20172</v>
      </c>
    </row>
    <row r="3705" spans="1:6">
      <c r="A3705" s="527" t="s">
        <v>6365</v>
      </c>
      <c r="B3705" s="528">
        <v>2011</v>
      </c>
      <c r="C3705" s="528">
        <v>2458</v>
      </c>
      <c r="D3705" s="528">
        <v>0</v>
      </c>
      <c r="E3705" s="528">
        <v>906</v>
      </c>
      <c r="F3705" s="528">
        <v>15644</v>
      </c>
    </row>
    <row r="3706" spans="1:6">
      <c r="A3706" s="527" t="s">
        <v>6366</v>
      </c>
      <c r="B3706" s="528">
        <v>2011</v>
      </c>
      <c r="C3706" s="528">
        <v>23639</v>
      </c>
      <c r="D3706" s="528">
        <v>15069</v>
      </c>
      <c r="E3706" s="528">
        <v>9746</v>
      </c>
      <c r="F3706" s="528">
        <v>14864</v>
      </c>
    </row>
    <row r="3707" spans="1:6">
      <c r="A3707" s="527" t="s">
        <v>6367</v>
      </c>
      <c r="B3707" s="528">
        <v>2011</v>
      </c>
      <c r="C3707" s="528">
        <v>0</v>
      </c>
      <c r="D3707" s="528">
        <v>205</v>
      </c>
      <c r="E3707" s="528">
        <v>0</v>
      </c>
      <c r="F3707" s="528">
        <v>1500</v>
      </c>
    </row>
    <row r="3708" spans="1:6">
      <c r="A3708" s="527" t="s">
        <v>6368</v>
      </c>
      <c r="B3708" s="528">
        <v>2011</v>
      </c>
      <c r="C3708" s="528">
        <v>39013</v>
      </c>
      <c r="D3708" s="528">
        <v>15632</v>
      </c>
      <c r="E3708" s="528">
        <v>31529</v>
      </c>
      <c r="F3708" s="528">
        <v>20574</v>
      </c>
    </row>
    <row r="3709" spans="1:6">
      <c r="A3709" s="527" t="s">
        <v>6369</v>
      </c>
      <c r="B3709" s="528">
        <v>2011</v>
      </c>
      <c r="C3709" s="528">
        <v>18569</v>
      </c>
      <c r="D3709" s="528">
        <v>4345</v>
      </c>
      <c r="E3709" s="528">
        <v>97977</v>
      </c>
      <c r="F3709" s="528">
        <v>12953</v>
      </c>
    </row>
    <row r="3710" spans="1:6">
      <c r="A3710" s="527" t="s">
        <v>6370</v>
      </c>
      <c r="B3710" s="528">
        <v>2011</v>
      </c>
      <c r="C3710" s="528">
        <v>10191</v>
      </c>
      <c r="D3710" s="528">
        <v>26476</v>
      </c>
      <c r="E3710" s="528">
        <v>2001</v>
      </c>
      <c r="F3710" s="528">
        <v>13650</v>
      </c>
    </row>
    <row r="3711" spans="1:6">
      <c r="A3711" s="527" t="s">
        <v>6371</v>
      </c>
      <c r="B3711" s="528">
        <v>2011</v>
      </c>
      <c r="C3711" s="528">
        <v>37044</v>
      </c>
      <c r="D3711" s="528">
        <v>13871</v>
      </c>
      <c r="E3711" s="528">
        <v>6710</v>
      </c>
      <c r="F3711" s="528">
        <v>13910</v>
      </c>
    </row>
    <row r="3712" spans="1:6">
      <c r="A3712" s="527" t="s">
        <v>6372</v>
      </c>
      <c r="B3712" s="528">
        <v>2011</v>
      </c>
      <c r="C3712" s="528">
        <v>1989</v>
      </c>
      <c r="D3712" s="528">
        <v>17568</v>
      </c>
      <c r="E3712" s="528">
        <v>26934</v>
      </c>
      <c r="F3712" s="528">
        <v>9824</v>
      </c>
    </row>
    <row r="3713" spans="1:6">
      <c r="A3713" s="527" t="s">
        <v>6373</v>
      </c>
      <c r="B3713" s="528">
        <v>2011</v>
      </c>
      <c r="C3713" s="528">
        <v>14147</v>
      </c>
      <c r="D3713" s="528">
        <v>6295</v>
      </c>
      <c r="E3713" s="528">
        <v>33791</v>
      </c>
      <c r="F3713" s="528">
        <v>20193</v>
      </c>
    </row>
    <row r="3714" spans="1:6">
      <c r="A3714" s="527" t="s">
        <v>6374</v>
      </c>
      <c r="B3714" s="528">
        <v>2011</v>
      </c>
      <c r="C3714" s="528">
        <v>14372</v>
      </c>
      <c r="D3714" s="528">
        <v>9644</v>
      </c>
      <c r="E3714" s="528">
        <v>153291</v>
      </c>
      <c r="F3714" s="528">
        <v>9704</v>
      </c>
    </row>
    <row r="3715" spans="1:6">
      <c r="A3715" s="527" t="s">
        <v>6375</v>
      </c>
      <c r="B3715" s="528">
        <v>2011</v>
      </c>
      <c r="C3715" s="528">
        <v>10819</v>
      </c>
      <c r="D3715" s="528">
        <v>11424</v>
      </c>
      <c r="E3715" s="528">
        <v>4542</v>
      </c>
      <c r="F3715" s="528">
        <v>15300</v>
      </c>
    </row>
    <row r="3716" spans="1:6">
      <c r="A3716" s="527" t="s">
        <v>6376</v>
      </c>
      <c r="B3716" s="528">
        <v>2011</v>
      </c>
      <c r="C3716" s="528">
        <v>2587</v>
      </c>
      <c r="D3716" s="528">
        <v>10162</v>
      </c>
      <c r="E3716" s="528">
        <v>6811</v>
      </c>
      <c r="F3716" s="528">
        <v>10750</v>
      </c>
    </row>
    <row r="3717" spans="1:6">
      <c r="A3717" s="527" t="s">
        <v>6377</v>
      </c>
      <c r="B3717" s="528">
        <v>2011</v>
      </c>
      <c r="C3717" s="528">
        <v>11474</v>
      </c>
      <c r="D3717" s="528">
        <v>9015</v>
      </c>
      <c r="E3717" s="528">
        <v>4386</v>
      </c>
      <c r="F3717" s="528">
        <v>20304</v>
      </c>
    </row>
    <row r="3718" spans="1:6">
      <c r="A3718" s="527" t="s">
        <v>6378</v>
      </c>
      <c r="B3718" s="528">
        <v>2011</v>
      </c>
      <c r="C3718" s="528">
        <v>925</v>
      </c>
      <c r="D3718" s="528">
        <v>234</v>
      </c>
      <c r="E3718" s="528">
        <v>421</v>
      </c>
      <c r="F3718" s="528">
        <v>11952</v>
      </c>
    </row>
    <row r="3719" spans="1:6">
      <c r="A3719" s="527" t="s">
        <v>6379</v>
      </c>
      <c r="B3719" s="528">
        <v>2011</v>
      </c>
      <c r="C3719" s="528">
        <v>2002</v>
      </c>
      <c r="D3719" s="528">
        <v>0</v>
      </c>
      <c r="E3719" s="528">
        <v>2299</v>
      </c>
      <c r="F3719" s="528">
        <v>4910</v>
      </c>
    </row>
    <row r="3720" spans="1:6">
      <c r="A3720" s="527" t="s">
        <v>6380</v>
      </c>
      <c r="B3720" s="528">
        <v>2011</v>
      </c>
      <c r="C3720" s="528">
        <v>9644</v>
      </c>
      <c r="D3720" s="528">
        <v>11511</v>
      </c>
      <c r="E3720" s="528">
        <v>15228</v>
      </c>
      <c r="F3720" s="528">
        <v>19918</v>
      </c>
    </row>
    <row r="3721" spans="1:6">
      <c r="A3721" s="527" t="s">
        <v>6381</v>
      </c>
      <c r="B3721" s="528">
        <v>2011</v>
      </c>
      <c r="C3721" s="528">
        <v>72403</v>
      </c>
      <c r="D3721" s="528">
        <v>33795</v>
      </c>
      <c r="E3721" s="528">
        <v>19553</v>
      </c>
      <c r="F3721" s="528">
        <v>20200</v>
      </c>
    </row>
    <row r="3722" spans="1:6">
      <c r="A3722" s="527" t="s">
        <v>6382</v>
      </c>
      <c r="B3722" s="528">
        <v>2011</v>
      </c>
      <c r="C3722" s="528">
        <v>64471</v>
      </c>
      <c r="D3722" s="528">
        <v>74837</v>
      </c>
      <c r="E3722" s="528">
        <v>43095</v>
      </c>
      <c r="F3722" s="528">
        <v>17222</v>
      </c>
    </row>
    <row r="3723" spans="1:6">
      <c r="A3723" s="527" t="s">
        <v>6383</v>
      </c>
      <c r="B3723" s="528">
        <v>2011</v>
      </c>
      <c r="C3723" s="528">
        <v>8549</v>
      </c>
      <c r="D3723" s="528">
        <v>6318</v>
      </c>
      <c r="E3723" s="528">
        <v>10651</v>
      </c>
      <c r="F3723" s="528">
        <v>20024</v>
      </c>
    </row>
    <row r="3724" spans="1:6">
      <c r="A3724" s="527" t="s">
        <v>6384</v>
      </c>
      <c r="B3724" s="528">
        <v>2011</v>
      </c>
      <c r="C3724" s="528">
        <v>29864</v>
      </c>
      <c r="D3724" s="528">
        <v>36850</v>
      </c>
      <c r="E3724" s="528">
        <v>7662</v>
      </c>
      <c r="F3724" s="528">
        <v>20496</v>
      </c>
    </row>
    <row r="3725" spans="1:6">
      <c r="A3725" s="527" t="s">
        <v>6385</v>
      </c>
      <c r="B3725" s="528">
        <v>2011</v>
      </c>
      <c r="C3725" s="528">
        <v>57359</v>
      </c>
      <c r="D3725" s="528">
        <v>65140</v>
      </c>
      <c r="E3725" s="528">
        <v>9718</v>
      </c>
      <c r="F3725" s="528">
        <v>16210</v>
      </c>
    </row>
    <row r="3726" spans="1:6">
      <c r="A3726" s="527" t="s">
        <v>6386</v>
      </c>
      <c r="B3726" s="528">
        <v>2011</v>
      </c>
      <c r="C3726" s="528">
        <v>17062</v>
      </c>
      <c r="D3726" s="528">
        <v>103218</v>
      </c>
      <c r="E3726" s="528">
        <v>296</v>
      </c>
      <c r="F3726" s="528">
        <v>13974</v>
      </c>
    </row>
    <row r="3727" spans="1:6">
      <c r="A3727" s="527" t="s">
        <v>6387</v>
      </c>
      <c r="B3727" s="528">
        <v>2011</v>
      </c>
      <c r="C3727" s="528">
        <v>15253</v>
      </c>
      <c r="D3727" s="528">
        <v>10523</v>
      </c>
      <c r="E3727" s="528">
        <v>3082</v>
      </c>
      <c r="F3727" s="528">
        <v>19675</v>
      </c>
    </row>
    <row r="3728" spans="1:6">
      <c r="A3728" s="527" t="s">
        <v>6388</v>
      </c>
      <c r="B3728" s="528">
        <v>2011</v>
      </c>
      <c r="C3728" s="528">
        <v>3596</v>
      </c>
      <c r="D3728" s="528">
        <v>0</v>
      </c>
      <c r="E3728" s="528">
        <v>13130</v>
      </c>
      <c r="F3728" s="528">
        <v>6130</v>
      </c>
    </row>
    <row r="3729" spans="1:6">
      <c r="A3729" s="527" t="s">
        <v>6389</v>
      </c>
      <c r="B3729" s="528">
        <v>2011</v>
      </c>
      <c r="C3729" s="528">
        <v>33944</v>
      </c>
      <c r="D3729" s="528">
        <v>7032</v>
      </c>
      <c r="E3729" s="528">
        <v>34948</v>
      </c>
      <c r="F3729" s="528">
        <v>15555</v>
      </c>
    </row>
    <row r="3730" spans="1:6">
      <c r="A3730" s="527" t="s">
        <v>6390</v>
      </c>
      <c r="B3730" s="528">
        <v>2011</v>
      </c>
      <c r="C3730" s="528">
        <v>95035</v>
      </c>
      <c r="D3730" s="528">
        <v>83105</v>
      </c>
      <c r="E3730" s="528">
        <v>59360</v>
      </c>
      <c r="F3730" s="528">
        <v>19756</v>
      </c>
    </row>
    <row r="3731" spans="1:6">
      <c r="A3731" s="527" t="s">
        <v>6391</v>
      </c>
      <c r="B3731" s="528">
        <v>2011</v>
      </c>
      <c r="C3731" s="528">
        <v>1450</v>
      </c>
      <c r="D3731" s="528">
        <v>4908</v>
      </c>
      <c r="E3731" s="528">
        <v>22462</v>
      </c>
      <c r="F3731" s="528">
        <v>10000</v>
      </c>
    </row>
    <row r="3732" spans="1:6">
      <c r="A3732" s="527" t="s">
        <v>6392</v>
      </c>
      <c r="B3732" s="528">
        <v>2011</v>
      </c>
      <c r="C3732" s="528">
        <v>6438</v>
      </c>
      <c r="D3732" s="528">
        <v>25134</v>
      </c>
      <c r="E3732" s="528">
        <v>25002</v>
      </c>
      <c r="F3732" s="528">
        <v>12083</v>
      </c>
    </row>
    <row r="3733" spans="1:6">
      <c r="A3733" s="527" t="s">
        <v>6393</v>
      </c>
      <c r="B3733" s="528">
        <v>2011</v>
      </c>
      <c r="C3733" s="528">
        <v>224</v>
      </c>
      <c r="D3733" s="528">
        <v>0</v>
      </c>
      <c r="E3733" s="528">
        <v>0</v>
      </c>
      <c r="F3733" s="528">
        <v>12765</v>
      </c>
    </row>
    <row r="3734" spans="1:6">
      <c r="A3734" s="527" t="s">
        <v>6394</v>
      </c>
      <c r="B3734" s="528">
        <v>2011</v>
      </c>
      <c r="C3734" s="528">
        <v>8868</v>
      </c>
      <c r="D3734" s="528">
        <v>70137</v>
      </c>
      <c r="E3734" s="528">
        <v>4704</v>
      </c>
      <c r="F3734" s="528">
        <v>14035</v>
      </c>
    </row>
    <row r="3735" spans="1:6">
      <c r="A3735" s="527" t="s">
        <v>6395</v>
      </c>
      <c r="B3735" s="528">
        <v>2011</v>
      </c>
      <c r="C3735" s="528">
        <v>47</v>
      </c>
      <c r="D3735" s="528">
        <v>0</v>
      </c>
      <c r="E3735" s="528">
        <v>0</v>
      </c>
      <c r="F3735" s="528">
        <v>8900</v>
      </c>
    </row>
    <row r="3736" spans="1:6">
      <c r="A3736" s="527" t="s">
        <v>6396</v>
      </c>
      <c r="B3736" s="528">
        <v>2011</v>
      </c>
      <c r="C3736" s="528">
        <v>17329</v>
      </c>
      <c r="D3736" s="528">
        <v>13225</v>
      </c>
      <c r="E3736" s="528">
        <v>13606</v>
      </c>
      <c r="F3736" s="528">
        <v>14926</v>
      </c>
    </row>
    <row r="3737" spans="1:6">
      <c r="A3737" s="527" t="s">
        <v>6397</v>
      </c>
      <c r="B3737" s="528">
        <v>2011</v>
      </c>
      <c r="C3737" s="528">
        <v>96636</v>
      </c>
      <c r="D3737" s="528">
        <v>55735</v>
      </c>
      <c r="E3737" s="528">
        <v>18284</v>
      </c>
      <c r="F3737" s="528">
        <v>16130</v>
      </c>
    </row>
    <row r="3738" spans="1:6">
      <c r="A3738" s="527" t="s">
        <v>6398</v>
      </c>
      <c r="B3738" s="528">
        <v>2011</v>
      </c>
      <c r="C3738" s="528">
        <v>9262</v>
      </c>
      <c r="D3738" s="528">
        <v>8726</v>
      </c>
      <c r="E3738" s="528">
        <v>103065</v>
      </c>
      <c r="F3738" s="528">
        <v>12258</v>
      </c>
    </row>
    <row r="3739" spans="1:6">
      <c r="A3739" s="527" t="s">
        <v>6399</v>
      </c>
      <c r="B3739" s="528">
        <v>2011</v>
      </c>
      <c r="C3739" s="528">
        <v>7383</v>
      </c>
      <c r="D3739" s="528">
        <v>3010</v>
      </c>
      <c r="E3739" s="528">
        <v>94792</v>
      </c>
      <c r="F3739" s="528">
        <v>11342</v>
      </c>
    </row>
    <row r="3740" spans="1:6">
      <c r="A3740" s="527" t="s">
        <v>6400</v>
      </c>
      <c r="B3740" s="528">
        <v>2011</v>
      </c>
      <c r="C3740" s="528">
        <v>44564</v>
      </c>
      <c r="D3740" s="528">
        <v>12623</v>
      </c>
      <c r="E3740" s="528">
        <v>18659</v>
      </c>
      <c r="F3740" s="528">
        <v>15158</v>
      </c>
    </row>
    <row r="3741" spans="1:6">
      <c r="A3741" s="527" t="s">
        <v>6401</v>
      </c>
      <c r="B3741" s="528">
        <v>2011</v>
      </c>
      <c r="C3741" s="528">
        <v>0</v>
      </c>
      <c r="D3741" s="528">
        <v>15234</v>
      </c>
      <c r="E3741" s="528">
        <v>0</v>
      </c>
      <c r="F3741" s="528">
        <v>1600</v>
      </c>
    </row>
    <row r="3742" spans="1:6">
      <c r="A3742" s="527" t="s">
        <v>6402</v>
      </c>
      <c r="B3742" s="528">
        <v>2011</v>
      </c>
      <c r="C3742" s="528">
        <v>15080</v>
      </c>
      <c r="D3742" s="528">
        <v>17194</v>
      </c>
      <c r="E3742" s="528">
        <v>40531</v>
      </c>
      <c r="F3742" s="528">
        <v>20145</v>
      </c>
    </row>
    <row r="3743" spans="1:6">
      <c r="A3743" s="527" t="s">
        <v>6403</v>
      </c>
      <c r="B3743" s="528">
        <v>2011</v>
      </c>
      <c r="C3743" s="528">
        <v>79814</v>
      </c>
      <c r="D3743" s="528">
        <v>42517</v>
      </c>
      <c r="E3743" s="528">
        <v>37411</v>
      </c>
      <c r="F3743" s="528">
        <v>20487</v>
      </c>
    </row>
    <row r="3744" spans="1:6">
      <c r="A3744" s="527" t="s">
        <v>6404</v>
      </c>
      <c r="B3744" s="528">
        <v>2011</v>
      </c>
      <c r="C3744" s="528">
        <v>15660</v>
      </c>
      <c r="D3744" s="528">
        <v>5698</v>
      </c>
      <c r="E3744" s="528">
        <v>15584</v>
      </c>
      <c r="F3744" s="528">
        <v>19773</v>
      </c>
    </row>
    <row r="3745" spans="1:6">
      <c r="A3745" s="527" t="s">
        <v>6405</v>
      </c>
      <c r="B3745" s="528">
        <v>2011</v>
      </c>
      <c r="C3745" s="528">
        <v>4268</v>
      </c>
      <c r="D3745" s="528">
        <v>4503</v>
      </c>
      <c r="E3745" s="528">
        <v>2351</v>
      </c>
      <c r="F3745" s="528">
        <v>20150</v>
      </c>
    </row>
    <row r="3746" spans="1:6">
      <c r="A3746" s="527" t="s">
        <v>6406</v>
      </c>
      <c r="B3746" s="528">
        <v>2011</v>
      </c>
      <c r="C3746" s="528">
        <v>1047</v>
      </c>
      <c r="D3746" s="528">
        <v>236</v>
      </c>
      <c r="E3746" s="528">
        <v>1210</v>
      </c>
      <c r="F3746" s="528">
        <v>5415</v>
      </c>
    </row>
    <row r="3747" spans="1:6">
      <c r="A3747" s="527" t="s">
        <v>6407</v>
      </c>
      <c r="B3747" s="528">
        <v>2011</v>
      </c>
      <c r="C3747" s="528">
        <v>17959</v>
      </c>
      <c r="D3747" s="528">
        <v>18210</v>
      </c>
      <c r="E3747" s="528">
        <v>2579</v>
      </c>
      <c r="F3747" s="528">
        <v>19600</v>
      </c>
    </row>
    <row r="3748" spans="1:6">
      <c r="A3748" s="527" t="s">
        <v>6408</v>
      </c>
      <c r="B3748" s="528">
        <v>2011</v>
      </c>
      <c r="C3748" s="528">
        <v>26941</v>
      </c>
      <c r="D3748" s="528">
        <v>16324</v>
      </c>
      <c r="E3748" s="528">
        <v>3866</v>
      </c>
      <c r="F3748" s="528">
        <v>19365</v>
      </c>
    </row>
    <row r="3749" spans="1:6">
      <c r="A3749" s="527" t="s">
        <v>6409</v>
      </c>
      <c r="B3749" s="528">
        <v>2011</v>
      </c>
      <c r="C3749" s="528">
        <v>7526</v>
      </c>
      <c r="D3749" s="528">
        <v>2471</v>
      </c>
      <c r="E3749" s="528">
        <v>20038</v>
      </c>
      <c r="F3749" s="528">
        <v>20556</v>
      </c>
    </row>
    <row r="3750" spans="1:6">
      <c r="A3750" s="527" t="s">
        <v>6410</v>
      </c>
      <c r="B3750" s="528">
        <v>2011</v>
      </c>
      <c r="C3750" s="528">
        <v>2388</v>
      </c>
      <c r="D3750" s="528">
        <v>0</v>
      </c>
      <c r="E3750" s="528">
        <v>49318</v>
      </c>
      <c r="F3750" s="528">
        <v>5514</v>
      </c>
    </row>
    <row r="3751" spans="1:6">
      <c r="A3751" s="527" t="s">
        <v>6411</v>
      </c>
      <c r="B3751" s="528">
        <v>2011</v>
      </c>
      <c r="C3751" s="528">
        <v>19427</v>
      </c>
      <c r="D3751" s="528">
        <v>12779</v>
      </c>
      <c r="E3751" s="528">
        <v>46901</v>
      </c>
      <c r="F3751" s="528">
        <v>20590</v>
      </c>
    </row>
    <row r="3752" spans="1:6">
      <c r="A3752" s="527" t="s">
        <v>6412</v>
      </c>
      <c r="B3752" s="528">
        <v>2011</v>
      </c>
      <c r="C3752" s="528">
        <v>1522</v>
      </c>
      <c r="D3752" s="528">
        <v>0</v>
      </c>
      <c r="E3752" s="528">
        <v>7127</v>
      </c>
      <c r="F3752" s="528">
        <v>5008</v>
      </c>
    </row>
    <row r="3753" spans="1:6">
      <c r="A3753" s="527" t="s">
        <v>6413</v>
      </c>
      <c r="B3753" s="528">
        <v>2011</v>
      </c>
      <c r="C3753" s="528">
        <v>6836</v>
      </c>
      <c r="D3753" s="528">
        <v>1698</v>
      </c>
      <c r="E3753" s="528">
        <v>8350</v>
      </c>
      <c r="F3753" s="528">
        <v>9228</v>
      </c>
    </row>
    <row r="3754" spans="1:6">
      <c r="A3754" s="527" t="s">
        <v>6414</v>
      </c>
      <c r="B3754" s="528">
        <v>2011</v>
      </c>
      <c r="C3754" s="528">
        <v>51241</v>
      </c>
      <c r="D3754" s="528">
        <v>43722</v>
      </c>
      <c r="E3754" s="528">
        <v>14707</v>
      </c>
      <c r="F3754" s="528">
        <v>15017</v>
      </c>
    </row>
    <row r="3755" spans="1:6">
      <c r="A3755" s="527" t="s">
        <v>6415</v>
      </c>
      <c r="B3755" s="528">
        <v>2011</v>
      </c>
      <c r="C3755" s="528">
        <v>20430</v>
      </c>
      <c r="D3755" s="528">
        <v>7382</v>
      </c>
      <c r="E3755" s="528">
        <v>91970</v>
      </c>
      <c r="F3755" s="528">
        <v>10520</v>
      </c>
    </row>
    <row r="3756" spans="1:6">
      <c r="A3756" s="527" t="s">
        <v>6416</v>
      </c>
      <c r="B3756" s="528">
        <v>2011</v>
      </c>
      <c r="C3756" s="528">
        <v>5185</v>
      </c>
      <c r="D3756" s="528">
        <v>18682</v>
      </c>
      <c r="E3756" s="528">
        <v>576</v>
      </c>
      <c r="F3756" s="528">
        <v>10571</v>
      </c>
    </row>
    <row r="3757" spans="1:6">
      <c r="A3757" s="527" t="s">
        <v>6417</v>
      </c>
      <c r="B3757" s="528">
        <v>2011</v>
      </c>
      <c r="C3757" s="528">
        <v>1194</v>
      </c>
      <c r="D3757" s="528">
        <v>0</v>
      </c>
      <c r="E3757" s="528">
        <v>57226</v>
      </c>
      <c r="F3757" s="528">
        <v>3250</v>
      </c>
    </row>
    <row r="3758" spans="1:6">
      <c r="A3758" s="527" t="s">
        <v>6418</v>
      </c>
      <c r="B3758" s="528">
        <v>2011</v>
      </c>
      <c r="C3758" s="528">
        <v>11319</v>
      </c>
      <c r="D3758" s="528">
        <v>7265</v>
      </c>
      <c r="E3758" s="528">
        <v>10351</v>
      </c>
      <c r="F3758" s="528">
        <v>9705</v>
      </c>
    </row>
    <row r="3759" spans="1:6">
      <c r="A3759" s="527" t="s">
        <v>6419</v>
      </c>
      <c r="B3759" s="528">
        <v>2011</v>
      </c>
      <c r="C3759" s="528">
        <v>217</v>
      </c>
      <c r="D3759" s="528">
        <v>3908</v>
      </c>
      <c r="E3759" s="528">
        <v>169</v>
      </c>
      <c r="F3759" s="528">
        <v>14280</v>
      </c>
    </row>
    <row r="3760" spans="1:6">
      <c r="A3760" s="527" t="s">
        <v>6420</v>
      </c>
      <c r="B3760" s="528">
        <v>2011</v>
      </c>
      <c r="C3760" s="528">
        <v>8586</v>
      </c>
      <c r="D3760" s="528">
        <v>13293</v>
      </c>
      <c r="E3760" s="528">
        <v>9200</v>
      </c>
      <c r="F3760" s="528">
        <v>21000</v>
      </c>
    </row>
    <row r="3761" spans="1:6">
      <c r="A3761" s="527" t="s">
        <v>6421</v>
      </c>
      <c r="B3761" s="528">
        <v>2011</v>
      </c>
      <c r="C3761" s="528">
        <v>81330</v>
      </c>
      <c r="D3761" s="528">
        <v>52651</v>
      </c>
      <c r="E3761" s="528">
        <v>32963</v>
      </c>
      <c r="F3761" s="528">
        <v>14873</v>
      </c>
    </row>
    <row r="3762" spans="1:6">
      <c r="A3762" s="527" t="s">
        <v>6422</v>
      </c>
      <c r="B3762" s="528">
        <v>2011</v>
      </c>
      <c r="C3762" s="528">
        <v>74449</v>
      </c>
      <c r="D3762" s="528">
        <v>31556</v>
      </c>
      <c r="E3762" s="528">
        <v>30309</v>
      </c>
      <c r="F3762" s="528">
        <v>20485</v>
      </c>
    </row>
    <row r="3763" spans="1:6">
      <c r="A3763" s="527" t="s">
        <v>6423</v>
      </c>
      <c r="B3763" s="528">
        <v>2011</v>
      </c>
      <c r="C3763" s="528">
        <v>13237</v>
      </c>
      <c r="D3763" s="528">
        <v>13457</v>
      </c>
      <c r="E3763" s="528">
        <v>3651</v>
      </c>
      <c r="F3763" s="528">
        <v>21092</v>
      </c>
    </row>
    <row r="3764" spans="1:6">
      <c r="A3764" s="527" t="s">
        <v>6424</v>
      </c>
      <c r="B3764" s="528">
        <v>2011</v>
      </c>
      <c r="C3764" s="528">
        <v>7631</v>
      </c>
      <c r="D3764" s="528">
        <v>9365</v>
      </c>
      <c r="E3764" s="528">
        <v>4920</v>
      </c>
      <c r="F3764" s="528">
        <v>20382</v>
      </c>
    </row>
    <row r="3765" spans="1:6">
      <c r="A3765" s="527" t="s">
        <v>6425</v>
      </c>
      <c r="B3765" s="528">
        <v>2011</v>
      </c>
      <c r="C3765" s="528">
        <v>42346</v>
      </c>
      <c r="D3765" s="528">
        <v>51949</v>
      </c>
      <c r="E3765" s="528">
        <v>5819</v>
      </c>
      <c r="F3765" s="528">
        <v>19200</v>
      </c>
    </row>
    <row r="3766" spans="1:6">
      <c r="A3766" s="527" t="s">
        <v>6426</v>
      </c>
      <c r="B3766" s="528">
        <v>2011</v>
      </c>
      <c r="C3766" s="528">
        <v>13378</v>
      </c>
      <c r="D3766" s="528">
        <v>14401</v>
      </c>
      <c r="E3766" s="528">
        <v>2738</v>
      </c>
      <c r="F3766" s="528">
        <v>15136</v>
      </c>
    </row>
    <row r="3767" spans="1:6">
      <c r="A3767" s="527" t="s">
        <v>6427</v>
      </c>
      <c r="B3767" s="528">
        <v>2011</v>
      </c>
      <c r="C3767" s="528">
        <v>1294</v>
      </c>
      <c r="D3767" s="528">
        <v>0</v>
      </c>
      <c r="E3767" s="528">
        <v>1411</v>
      </c>
      <c r="F3767" s="528">
        <v>2992</v>
      </c>
    </row>
    <row r="3768" spans="1:6">
      <c r="A3768" s="527" t="s">
        <v>6428</v>
      </c>
      <c r="B3768" s="528">
        <v>2011</v>
      </c>
      <c r="C3768" s="528">
        <v>17897</v>
      </c>
      <c r="D3768" s="528">
        <v>12651</v>
      </c>
      <c r="E3768" s="528">
        <v>3135</v>
      </c>
      <c r="F3768" s="528">
        <v>13920</v>
      </c>
    </row>
    <row r="3769" spans="1:6">
      <c r="A3769" s="527" t="s">
        <v>6429</v>
      </c>
      <c r="B3769" s="528">
        <v>2011</v>
      </c>
      <c r="C3769" s="528">
        <v>685</v>
      </c>
      <c r="D3769" s="528">
        <v>108</v>
      </c>
      <c r="E3769" s="528">
        <v>1015</v>
      </c>
      <c r="F3769" s="528">
        <v>9582</v>
      </c>
    </row>
    <row r="3770" spans="1:6">
      <c r="A3770" s="527" t="s">
        <v>6430</v>
      </c>
      <c r="B3770" s="528">
        <v>2011</v>
      </c>
      <c r="C3770" s="528">
        <v>35412</v>
      </c>
      <c r="D3770" s="528">
        <v>21569</v>
      </c>
      <c r="E3770" s="528">
        <v>7395</v>
      </c>
      <c r="F3770" s="528">
        <v>15041</v>
      </c>
    </row>
    <row r="3771" spans="1:6">
      <c r="A3771" s="527" t="s">
        <v>6431</v>
      </c>
      <c r="B3771" s="528">
        <v>2011</v>
      </c>
      <c r="C3771" s="528">
        <v>840</v>
      </c>
      <c r="D3771" s="528">
        <v>0</v>
      </c>
      <c r="E3771" s="528">
        <v>1172</v>
      </c>
      <c r="F3771" s="528">
        <v>3475</v>
      </c>
    </row>
    <row r="3772" spans="1:6">
      <c r="A3772" s="527" t="s">
        <v>6432</v>
      </c>
      <c r="B3772" s="528">
        <v>2011</v>
      </c>
      <c r="C3772" s="528">
        <v>194521</v>
      </c>
      <c r="D3772" s="528">
        <v>95833</v>
      </c>
      <c r="E3772" s="528">
        <v>31067</v>
      </c>
      <c r="F3772" s="528">
        <v>19131</v>
      </c>
    </row>
    <row r="3773" spans="1:6">
      <c r="A3773" s="527" t="s">
        <v>6433</v>
      </c>
      <c r="B3773" s="528">
        <v>2011</v>
      </c>
      <c r="C3773" s="528">
        <v>41653</v>
      </c>
      <c r="D3773" s="528">
        <v>37661</v>
      </c>
      <c r="E3773" s="528">
        <v>8390</v>
      </c>
      <c r="F3773" s="528">
        <v>20022</v>
      </c>
    </row>
    <row r="3774" spans="1:6">
      <c r="A3774" s="527" t="s">
        <v>6434</v>
      </c>
      <c r="B3774" s="528">
        <v>2011</v>
      </c>
      <c r="C3774" s="528">
        <v>1045</v>
      </c>
      <c r="D3774" s="528">
        <v>0</v>
      </c>
      <c r="E3774" s="528">
        <v>3934</v>
      </c>
      <c r="F3774" s="528">
        <v>3250</v>
      </c>
    </row>
    <row r="3775" spans="1:6">
      <c r="A3775" s="527" t="s">
        <v>6435</v>
      </c>
      <c r="B3775" s="528">
        <v>2011</v>
      </c>
      <c r="C3775" s="528">
        <v>58486</v>
      </c>
      <c r="D3775" s="528">
        <v>69815</v>
      </c>
      <c r="E3775" s="528">
        <v>32724</v>
      </c>
      <c r="F3775" s="528">
        <v>21700</v>
      </c>
    </row>
    <row r="3776" spans="1:6">
      <c r="A3776" s="527" t="s">
        <v>6436</v>
      </c>
      <c r="B3776" s="528">
        <v>2011</v>
      </c>
      <c r="C3776" s="528">
        <v>185</v>
      </c>
      <c r="D3776" s="528">
        <v>0</v>
      </c>
      <c r="E3776" s="528">
        <v>0</v>
      </c>
      <c r="F3776" s="529"/>
    </row>
    <row r="3777" spans="1:6">
      <c r="A3777" s="527" t="s">
        <v>6437</v>
      </c>
      <c r="B3777" s="528">
        <v>2011</v>
      </c>
      <c r="C3777" s="528">
        <v>16601</v>
      </c>
      <c r="D3777" s="528">
        <v>0</v>
      </c>
      <c r="E3777" s="528">
        <v>580</v>
      </c>
      <c r="F3777" s="528">
        <v>5386</v>
      </c>
    </row>
    <row r="3778" spans="1:6">
      <c r="A3778" s="527" t="s">
        <v>6438</v>
      </c>
      <c r="B3778" s="528">
        <v>2011</v>
      </c>
      <c r="C3778" s="528">
        <v>3217</v>
      </c>
      <c r="D3778" s="528">
        <v>2705</v>
      </c>
      <c r="E3778" s="528">
        <v>154</v>
      </c>
      <c r="F3778" s="528">
        <v>13563</v>
      </c>
    </row>
    <row r="3779" spans="1:6">
      <c r="A3779" s="527" t="s">
        <v>6439</v>
      </c>
      <c r="B3779" s="528">
        <v>2011</v>
      </c>
      <c r="C3779" s="528">
        <v>0</v>
      </c>
      <c r="D3779" s="528">
        <v>2066</v>
      </c>
      <c r="E3779" s="528">
        <v>0</v>
      </c>
      <c r="F3779" s="528">
        <v>1527</v>
      </c>
    </row>
    <row r="3780" spans="1:6">
      <c r="A3780" s="527" t="s">
        <v>6440</v>
      </c>
      <c r="B3780" s="528">
        <v>2011</v>
      </c>
      <c r="C3780" s="528">
        <v>2957</v>
      </c>
      <c r="D3780" s="528">
        <v>14984</v>
      </c>
      <c r="E3780" s="528">
        <v>16188</v>
      </c>
      <c r="F3780" s="528">
        <v>7980</v>
      </c>
    </row>
    <row r="3781" spans="1:6">
      <c r="A3781" s="527" t="s">
        <v>6441</v>
      </c>
      <c r="B3781" s="528">
        <v>2011</v>
      </c>
      <c r="C3781" s="528">
        <v>455</v>
      </c>
      <c r="D3781" s="528">
        <v>0</v>
      </c>
      <c r="E3781" s="528">
        <v>12899</v>
      </c>
      <c r="F3781" s="528">
        <v>4144</v>
      </c>
    </row>
    <row r="3782" spans="1:6">
      <c r="A3782" s="527" t="s">
        <v>6442</v>
      </c>
      <c r="B3782" s="528">
        <v>2011</v>
      </c>
      <c r="C3782" s="528">
        <v>0</v>
      </c>
      <c r="D3782" s="528">
        <v>17173</v>
      </c>
      <c r="E3782" s="528">
        <v>0</v>
      </c>
      <c r="F3782" s="528">
        <v>1685</v>
      </c>
    </row>
    <row r="3783" spans="1:6">
      <c r="A3783" s="527" t="s">
        <v>6443</v>
      </c>
      <c r="B3783" s="528">
        <v>2011</v>
      </c>
      <c r="C3783" s="528">
        <v>34167</v>
      </c>
      <c r="D3783" s="528">
        <v>37067</v>
      </c>
      <c r="E3783" s="528">
        <v>32489</v>
      </c>
      <c r="F3783" s="528">
        <v>18803</v>
      </c>
    </row>
    <row r="3784" spans="1:6">
      <c r="A3784" s="527" t="s">
        <v>6444</v>
      </c>
      <c r="B3784" s="528">
        <v>2011</v>
      </c>
      <c r="C3784" s="528">
        <v>725</v>
      </c>
      <c r="D3784" s="528">
        <v>0</v>
      </c>
      <c r="E3784" s="528">
        <v>49347</v>
      </c>
      <c r="F3784" s="528">
        <v>4080</v>
      </c>
    </row>
    <row r="3785" spans="1:6">
      <c r="A3785" s="527" t="s">
        <v>6445</v>
      </c>
      <c r="B3785" s="528">
        <v>2011</v>
      </c>
      <c r="C3785" s="528">
        <v>13936</v>
      </c>
      <c r="D3785" s="528">
        <v>0</v>
      </c>
      <c r="E3785" s="528">
        <v>1259</v>
      </c>
      <c r="F3785" s="528">
        <v>0</v>
      </c>
    </row>
    <row r="3786" spans="1:6">
      <c r="A3786" s="527" t="s">
        <v>6446</v>
      </c>
      <c r="B3786" s="528">
        <v>2011</v>
      </c>
      <c r="C3786" s="528">
        <v>101828</v>
      </c>
      <c r="D3786" s="528">
        <v>75835</v>
      </c>
      <c r="E3786" s="528">
        <v>44045</v>
      </c>
      <c r="F3786" s="528">
        <v>20900</v>
      </c>
    </row>
    <row r="3787" spans="1:6">
      <c r="A3787" s="527" t="s">
        <v>6447</v>
      </c>
      <c r="B3787" s="528">
        <v>2011</v>
      </c>
      <c r="C3787" s="528">
        <v>46524</v>
      </c>
      <c r="D3787" s="528">
        <v>18493</v>
      </c>
      <c r="E3787" s="528">
        <v>5872</v>
      </c>
      <c r="F3787" s="528">
        <v>13644</v>
      </c>
    </row>
    <row r="3788" spans="1:6">
      <c r="A3788" s="527" t="s">
        <v>6448</v>
      </c>
      <c r="B3788" s="528">
        <v>2011</v>
      </c>
      <c r="C3788" s="528">
        <v>2875</v>
      </c>
      <c r="D3788" s="528">
        <v>945</v>
      </c>
      <c r="E3788" s="528">
        <v>17666</v>
      </c>
      <c r="F3788" s="528">
        <v>20124</v>
      </c>
    </row>
    <row r="3789" spans="1:6">
      <c r="A3789" s="527" t="s">
        <v>6449</v>
      </c>
      <c r="B3789" s="528">
        <v>2011</v>
      </c>
      <c r="C3789" s="528">
        <v>49647</v>
      </c>
      <c r="D3789" s="528">
        <v>84603</v>
      </c>
      <c r="E3789" s="528">
        <v>5924</v>
      </c>
      <c r="F3789" s="528">
        <v>20290</v>
      </c>
    </row>
    <row r="3790" spans="1:6">
      <c r="A3790" s="527" t="s">
        <v>6450</v>
      </c>
      <c r="B3790" s="528">
        <v>2011</v>
      </c>
      <c r="C3790" s="528">
        <v>31457</v>
      </c>
      <c r="D3790" s="528">
        <v>17098</v>
      </c>
      <c r="E3790" s="528">
        <v>35978</v>
      </c>
      <c r="F3790" s="528">
        <v>20251</v>
      </c>
    </row>
    <row r="3791" spans="1:6">
      <c r="A3791" s="527" t="s">
        <v>6451</v>
      </c>
      <c r="B3791" s="528">
        <v>2011</v>
      </c>
      <c r="C3791" s="528">
        <v>1621</v>
      </c>
      <c r="D3791" s="528">
        <v>494</v>
      </c>
      <c r="E3791" s="528">
        <v>50588</v>
      </c>
      <c r="F3791" s="528">
        <v>9375</v>
      </c>
    </row>
    <row r="3792" spans="1:6">
      <c r="A3792" s="527" t="s">
        <v>6452</v>
      </c>
      <c r="B3792" s="528">
        <v>2011</v>
      </c>
      <c r="C3792" s="528">
        <v>24183</v>
      </c>
      <c r="D3792" s="528">
        <v>43125</v>
      </c>
      <c r="E3792" s="528">
        <v>16466</v>
      </c>
      <c r="F3792" s="528">
        <v>20340</v>
      </c>
    </row>
    <row r="3793" spans="1:6">
      <c r="A3793" s="527" t="s">
        <v>6453</v>
      </c>
      <c r="B3793" s="528">
        <v>2011</v>
      </c>
      <c r="C3793" s="528">
        <v>3262</v>
      </c>
      <c r="D3793" s="528">
        <v>0</v>
      </c>
      <c r="E3793" s="528">
        <v>35978</v>
      </c>
      <c r="F3793" s="528">
        <v>4228</v>
      </c>
    </row>
    <row r="3794" spans="1:6">
      <c r="A3794" s="527" t="s">
        <v>6454</v>
      </c>
      <c r="B3794" s="528">
        <v>2011</v>
      </c>
      <c r="C3794" s="528">
        <v>32579</v>
      </c>
      <c r="D3794" s="528">
        <v>5458</v>
      </c>
      <c r="E3794" s="528">
        <v>9741</v>
      </c>
      <c r="F3794" s="528">
        <v>14598</v>
      </c>
    </row>
    <row r="3795" spans="1:6">
      <c r="A3795" s="527" t="s">
        <v>6455</v>
      </c>
      <c r="B3795" s="528">
        <v>2011</v>
      </c>
      <c r="C3795" s="528">
        <v>190</v>
      </c>
      <c r="D3795" s="528">
        <v>0</v>
      </c>
      <c r="E3795" s="528">
        <v>0</v>
      </c>
      <c r="F3795" s="528">
        <v>0</v>
      </c>
    </row>
    <row r="3796" spans="1:6">
      <c r="A3796" s="527" t="s">
        <v>6456</v>
      </c>
      <c r="B3796" s="528">
        <v>2011</v>
      </c>
      <c r="C3796" s="528">
        <v>4434</v>
      </c>
      <c r="D3796" s="528">
        <v>0</v>
      </c>
      <c r="E3796" s="528">
        <v>229274</v>
      </c>
      <c r="F3796" s="528">
        <v>5810</v>
      </c>
    </row>
    <row r="3797" spans="1:6">
      <c r="A3797" s="527" t="s">
        <v>6457</v>
      </c>
      <c r="B3797" s="528">
        <v>2011</v>
      </c>
      <c r="C3797" s="528">
        <v>33225</v>
      </c>
      <c r="D3797" s="528">
        <v>18463</v>
      </c>
      <c r="E3797" s="528">
        <v>45964</v>
      </c>
      <c r="F3797" s="528">
        <v>17266</v>
      </c>
    </row>
    <row r="3798" spans="1:6">
      <c r="A3798" s="527" t="s">
        <v>6458</v>
      </c>
      <c r="B3798" s="528">
        <v>2011</v>
      </c>
      <c r="C3798" s="528">
        <v>2146</v>
      </c>
      <c r="D3798" s="528">
        <v>0</v>
      </c>
      <c r="E3798" s="528">
        <v>29641</v>
      </c>
      <c r="F3798" s="528">
        <v>4238</v>
      </c>
    </row>
    <row r="3799" spans="1:6">
      <c r="A3799" s="527" t="s">
        <v>6459</v>
      </c>
      <c r="B3799" s="528">
        <v>2011</v>
      </c>
      <c r="C3799" s="528">
        <v>19474</v>
      </c>
      <c r="D3799" s="528">
        <v>13031</v>
      </c>
      <c r="E3799" s="528">
        <v>4338</v>
      </c>
      <c r="F3799" s="528">
        <v>20025</v>
      </c>
    </row>
    <row r="3800" spans="1:6">
      <c r="A3800" s="527" t="s">
        <v>6460</v>
      </c>
      <c r="B3800" s="528">
        <v>2011</v>
      </c>
      <c r="C3800" s="528">
        <v>40773</v>
      </c>
      <c r="D3800" s="528">
        <v>71995</v>
      </c>
      <c r="E3800" s="528">
        <v>14682</v>
      </c>
      <c r="F3800" s="528">
        <v>20860</v>
      </c>
    </row>
    <row r="3801" spans="1:6">
      <c r="A3801" s="527" t="s">
        <v>6461</v>
      </c>
      <c r="B3801" s="528">
        <v>2011</v>
      </c>
      <c r="C3801" s="528">
        <v>8782</v>
      </c>
      <c r="D3801" s="528">
        <v>1024</v>
      </c>
      <c r="E3801" s="528">
        <v>9407</v>
      </c>
      <c r="F3801" s="528">
        <v>13360</v>
      </c>
    </row>
    <row r="3802" spans="1:6">
      <c r="A3802" s="527" t="s">
        <v>6462</v>
      </c>
      <c r="B3802" s="528">
        <v>2011</v>
      </c>
      <c r="C3802" s="528">
        <v>10726</v>
      </c>
      <c r="D3802" s="528">
        <v>4613</v>
      </c>
      <c r="E3802" s="528">
        <v>9712</v>
      </c>
      <c r="F3802" s="528">
        <v>16700</v>
      </c>
    </row>
    <row r="3803" spans="1:6">
      <c r="A3803" s="527" t="s">
        <v>6463</v>
      </c>
      <c r="B3803" s="528">
        <v>2011</v>
      </c>
      <c r="C3803" s="528">
        <v>14889</v>
      </c>
      <c r="D3803" s="528">
        <v>16586</v>
      </c>
      <c r="E3803" s="528">
        <v>8784</v>
      </c>
      <c r="F3803" s="528">
        <v>18784</v>
      </c>
    </row>
    <row r="3804" spans="1:6">
      <c r="A3804" s="527" t="s">
        <v>6464</v>
      </c>
      <c r="B3804" s="528">
        <v>2011</v>
      </c>
      <c r="C3804" s="528">
        <v>2700</v>
      </c>
      <c r="D3804" s="528">
        <v>1753</v>
      </c>
      <c r="E3804" s="528">
        <v>3268</v>
      </c>
      <c r="F3804" s="528">
        <v>14824</v>
      </c>
    </row>
    <row r="3805" spans="1:6">
      <c r="A3805" s="527" t="s">
        <v>6465</v>
      </c>
      <c r="B3805" s="528">
        <v>2011</v>
      </c>
      <c r="C3805" s="528">
        <v>579</v>
      </c>
      <c r="D3805" s="528">
        <v>0</v>
      </c>
      <c r="E3805" s="528">
        <v>7148</v>
      </c>
      <c r="F3805" s="528">
        <v>4275</v>
      </c>
    </row>
    <row r="3806" spans="1:6">
      <c r="A3806" s="527" t="s">
        <v>6466</v>
      </c>
      <c r="B3806" s="528">
        <v>2011</v>
      </c>
      <c r="C3806" s="528">
        <v>20767</v>
      </c>
      <c r="D3806" s="528">
        <v>31654</v>
      </c>
      <c r="E3806" s="528">
        <v>16897</v>
      </c>
      <c r="F3806" s="528">
        <v>20573</v>
      </c>
    </row>
    <row r="3807" spans="1:6">
      <c r="A3807" s="527" t="s">
        <v>6467</v>
      </c>
      <c r="B3807" s="528">
        <v>2011</v>
      </c>
      <c r="C3807" s="528">
        <v>1567</v>
      </c>
      <c r="D3807" s="528">
        <v>1518</v>
      </c>
      <c r="E3807" s="528">
        <v>18</v>
      </c>
      <c r="F3807" s="528">
        <v>20617</v>
      </c>
    </row>
    <row r="3808" spans="1:6">
      <c r="A3808" s="527" t="s">
        <v>6468</v>
      </c>
      <c r="B3808" s="528">
        <v>2011</v>
      </c>
      <c r="C3808" s="528">
        <v>2111</v>
      </c>
      <c r="D3808" s="528">
        <v>632</v>
      </c>
      <c r="E3808" s="528">
        <v>10598</v>
      </c>
      <c r="F3808" s="528">
        <v>19065</v>
      </c>
    </row>
    <row r="3809" spans="1:6">
      <c r="A3809" s="527" t="s">
        <v>6469</v>
      </c>
      <c r="B3809" s="528">
        <v>2011</v>
      </c>
      <c r="C3809" s="528">
        <v>14443</v>
      </c>
      <c r="D3809" s="528">
        <v>9286</v>
      </c>
      <c r="E3809" s="528">
        <v>53023</v>
      </c>
      <c r="F3809" s="528">
        <v>12487</v>
      </c>
    </row>
    <row r="3810" spans="1:6">
      <c r="A3810" s="527" t="s">
        <v>6470</v>
      </c>
      <c r="B3810" s="528">
        <v>2011</v>
      </c>
      <c r="C3810" s="528">
        <v>31653</v>
      </c>
      <c r="D3810" s="528">
        <v>46127</v>
      </c>
      <c r="E3810" s="528">
        <v>21708</v>
      </c>
      <c r="F3810" s="528">
        <v>18880</v>
      </c>
    </row>
    <row r="3811" spans="1:6">
      <c r="A3811" s="527" t="s">
        <v>6471</v>
      </c>
      <c r="B3811" s="528">
        <v>2011</v>
      </c>
      <c r="C3811" s="528">
        <v>11405</v>
      </c>
      <c r="D3811" s="528">
        <v>2811</v>
      </c>
      <c r="E3811" s="528">
        <v>8526</v>
      </c>
      <c r="F3811" s="528">
        <v>19770</v>
      </c>
    </row>
    <row r="3812" spans="1:6">
      <c r="A3812" s="527" t="s">
        <v>6472</v>
      </c>
      <c r="B3812" s="528">
        <v>2011</v>
      </c>
      <c r="C3812" s="528">
        <v>30264</v>
      </c>
      <c r="D3812" s="528">
        <v>50778</v>
      </c>
      <c r="E3812" s="528">
        <v>10472</v>
      </c>
      <c r="F3812" s="528">
        <v>17207</v>
      </c>
    </row>
    <row r="3813" spans="1:6">
      <c r="A3813" s="527" t="s">
        <v>6473</v>
      </c>
      <c r="B3813" s="528">
        <v>2011</v>
      </c>
      <c r="C3813" s="528">
        <v>60865</v>
      </c>
      <c r="D3813" s="528">
        <v>64026</v>
      </c>
      <c r="E3813" s="528">
        <v>37781</v>
      </c>
      <c r="F3813" s="528">
        <v>20572</v>
      </c>
    </row>
    <row r="3814" spans="1:6">
      <c r="A3814" s="527" t="s">
        <v>6474</v>
      </c>
      <c r="B3814" s="528">
        <v>2011</v>
      </c>
      <c r="C3814" s="528">
        <v>5574</v>
      </c>
      <c r="D3814" s="528">
        <v>2527</v>
      </c>
      <c r="E3814" s="528">
        <v>47761</v>
      </c>
      <c r="F3814" s="528">
        <v>11000</v>
      </c>
    </row>
    <row r="3815" spans="1:6">
      <c r="A3815" s="527" t="s">
        <v>6475</v>
      </c>
      <c r="B3815" s="528">
        <v>2011</v>
      </c>
      <c r="C3815" s="528">
        <v>647</v>
      </c>
      <c r="D3815" s="528">
        <v>401</v>
      </c>
      <c r="E3815" s="528">
        <v>3577</v>
      </c>
      <c r="F3815" s="528">
        <v>9450</v>
      </c>
    </row>
    <row r="3816" spans="1:6">
      <c r="A3816" s="527" t="s">
        <v>6476</v>
      </c>
      <c r="B3816" s="528">
        <v>2011</v>
      </c>
      <c r="C3816" s="528">
        <v>2331</v>
      </c>
      <c r="D3816" s="528">
        <v>0</v>
      </c>
      <c r="E3816" s="528">
        <v>33336</v>
      </c>
      <c r="F3816" s="528">
        <v>4180</v>
      </c>
    </row>
    <row r="3817" spans="1:6">
      <c r="A3817" s="527" t="s">
        <v>6477</v>
      </c>
      <c r="B3817" s="528">
        <v>2011</v>
      </c>
      <c r="C3817" s="528">
        <v>17230</v>
      </c>
      <c r="D3817" s="528">
        <v>9254</v>
      </c>
      <c r="E3817" s="528">
        <v>32116</v>
      </c>
      <c r="F3817" s="528">
        <v>13420</v>
      </c>
    </row>
    <row r="3818" spans="1:6">
      <c r="A3818" s="527" t="s">
        <v>6478</v>
      </c>
      <c r="B3818" s="528">
        <v>2011</v>
      </c>
      <c r="C3818" s="528">
        <v>3122</v>
      </c>
      <c r="D3818" s="528">
        <v>6828</v>
      </c>
      <c r="E3818" s="528">
        <v>108524</v>
      </c>
      <c r="F3818" s="528">
        <v>7376</v>
      </c>
    </row>
    <row r="3819" spans="1:6">
      <c r="A3819" s="527" t="s">
        <v>6479</v>
      </c>
      <c r="B3819" s="528">
        <v>2011</v>
      </c>
      <c r="C3819" s="528">
        <v>57732</v>
      </c>
      <c r="D3819" s="528">
        <v>71882</v>
      </c>
      <c r="E3819" s="528">
        <v>42716</v>
      </c>
      <c r="F3819" s="528">
        <v>20668</v>
      </c>
    </row>
    <row r="3820" spans="1:6">
      <c r="A3820" s="527" t="s">
        <v>6480</v>
      </c>
      <c r="B3820" s="528">
        <v>2011</v>
      </c>
      <c r="C3820" s="528">
        <v>85</v>
      </c>
      <c r="D3820" s="528">
        <v>3195</v>
      </c>
      <c r="E3820" s="528">
        <v>63</v>
      </c>
      <c r="F3820" s="528">
        <v>6100</v>
      </c>
    </row>
    <row r="3821" spans="1:6">
      <c r="A3821" s="527" t="s">
        <v>6481</v>
      </c>
      <c r="B3821" s="528">
        <v>2011</v>
      </c>
      <c r="C3821" s="528">
        <v>16785</v>
      </c>
      <c r="D3821" s="528">
        <v>16700</v>
      </c>
      <c r="E3821" s="528">
        <v>7490</v>
      </c>
      <c r="F3821" s="528">
        <v>21156</v>
      </c>
    </row>
    <row r="3822" spans="1:6">
      <c r="A3822" s="527" t="s">
        <v>6482</v>
      </c>
      <c r="B3822" s="528">
        <v>2011</v>
      </c>
      <c r="C3822" s="528">
        <v>1604</v>
      </c>
      <c r="D3822" s="528">
        <v>1088</v>
      </c>
      <c r="E3822" s="528">
        <v>124474</v>
      </c>
      <c r="F3822" s="528">
        <v>4190</v>
      </c>
    </row>
    <row r="3823" spans="1:6">
      <c r="A3823" s="527" t="s">
        <v>6483</v>
      </c>
      <c r="B3823" s="528">
        <v>2011</v>
      </c>
      <c r="C3823" s="528">
        <v>2951</v>
      </c>
      <c r="D3823" s="528">
        <v>28121</v>
      </c>
      <c r="E3823" s="528">
        <v>4431</v>
      </c>
      <c r="F3823" s="528">
        <v>10813</v>
      </c>
    </row>
    <row r="3824" spans="1:6">
      <c r="A3824" s="527" t="s">
        <v>6484</v>
      </c>
      <c r="B3824" s="528">
        <v>2011</v>
      </c>
      <c r="C3824" s="528">
        <v>8461</v>
      </c>
      <c r="D3824" s="528">
        <v>1050</v>
      </c>
      <c r="E3824" s="528">
        <v>47963</v>
      </c>
      <c r="F3824" s="528">
        <v>9255</v>
      </c>
    </row>
    <row r="3825" spans="1:6">
      <c r="A3825" s="527" t="s">
        <v>6485</v>
      </c>
      <c r="B3825" s="528">
        <v>2011</v>
      </c>
      <c r="C3825" s="528">
        <v>670</v>
      </c>
      <c r="D3825" s="528">
        <v>0</v>
      </c>
      <c r="E3825" s="528">
        <v>11161</v>
      </c>
      <c r="F3825" s="528">
        <v>5450</v>
      </c>
    </row>
    <row r="3826" spans="1:6">
      <c r="A3826" s="527" t="s">
        <v>6486</v>
      </c>
      <c r="B3826" s="528">
        <v>2011</v>
      </c>
      <c r="C3826" s="528">
        <v>33026</v>
      </c>
      <c r="D3826" s="528">
        <v>19420</v>
      </c>
      <c r="E3826" s="528">
        <v>5339</v>
      </c>
      <c r="F3826" s="528">
        <v>19898</v>
      </c>
    </row>
    <row r="3827" spans="1:6">
      <c r="A3827" s="527" t="s">
        <v>6487</v>
      </c>
      <c r="B3827" s="528">
        <v>2011</v>
      </c>
      <c r="C3827" s="528">
        <v>9682</v>
      </c>
      <c r="D3827" s="528">
        <v>28254</v>
      </c>
      <c r="E3827" s="528">
        <v>2325</v>
      </c>
      <c r="F3827" s="528">
        <v>16737</v>
      </c>
    </row>
    <row r="3828" spans="1:6">
      <c r="A3828" s="527" t="s">
        <v>6488</v>
      </c>
      <c r="B3828" s="528">
        <v>2011</v>
      </c>
      <c r="C3828" s="528">
        <v>6811</v>
      </c>
      <c r="D3828" s="528">
        <v>857</v>
      </c>
      <c r="E3828" s="528">
        <v>33213</v>
      </c>
      <c r="F3828" s="528">
        <v>10670</v>
      </c>
    </row>
    <row r="3829" spans="1:6">
      <c r="A3829" s="527" t="s">
        <v>6489</v>
      </c>
      <c r="B3829" s="528">
        <v>2011</v>
      </c>
      <c r="C3829" s="528">
        <v>37696</v>
      </c>
      <c r="D3829" s="528">
        <v>46460</v>
      </c>
      <c r="E3829" s="528">
        <v>10889</v>
      </c>
      <c r="F3829" s="528">
        <v>20803</v>
      </c>
    </row>
    <row r="3830" spans="1:6">
      <c r="A3830" s="527" t="s">
        <v>6490</v>
      </c>
      <c r="B3830" s="528">
        <v>2011</v>
      </c>
      <c r="C3830" s="528">
        <v>529</v>
      </c>
      <c r="D3830" s="528">
        <v>1302</v>
      </c>
      <c r="E3830" s="528">
        <v>240</v>
      </c>
      <c r="F3830" s="528">
        <v>10571</v>
      </c>
    </row>
    <row r="3831" spans="1:6">
      <c r="A3831" s="527" t="s">
        <v>6491</v>
      </c>
      <c r="B3831" s="528">
        <v>2011</v>
      </c>
      <c r="C3831" s="528">
        <v>14852</v>
      </c>
      <c r="D3831" s="528">
        <v>11281</v>
      </c>
      <c r="E3831" s="528">
        <v>4806</v>
      </c>
      <c r="F3831" s="528">
        <v>20218</v>
      </c>
    </row>
    <row r="3832" spans="1:6">
      <c r="A3832" s="527" t="s">
        <v>6492</v>
      </c>
      <c r="B3832" s="528">
        <v>2011</v>
      </c>
      <c r="C3832" s="528">
        <v>1838</v>
      </c>
      <c r="D3832" s="528">
        <v>240</v>
      </c>
      <c r="E3832" s="528">
        <v>30280</v>
      </c>
      <c r="F3832" s="528">
        <v>3637</v>
      </c>
    </row>
    <row r="3833" spans="1:6">
      <c r="A3833" s="527" t="s">
        <v>6493</v>
      </c>
      <c r="B3833" s="528">
        <v>2011</v>
      </c>
      <c r="C3833" s="528">
        <v>317</v>
      </c>
      <c r="D3833" s="528">
        <v>0</v>
      </c>
      <c r="E3833" s="528">
        <v>215</v>
      </c>
      <c r="F3833" s="528">
        <v>3450</v>
      </c>
    </row>
    <row r="3834" spans="1:6">
      <c r="A3834" s="527" t="s">
        <v>6494</v>
      </c>
      <c r="B3834" s="528">
        <v>2011</v>
      </c>
      <c r="C3834" s="528">
        <v>1367</v>
      </c>
      <c r="D3834" s="528">
        <v>0</v>
      </c>
      <c r="E3834" s="528">
        <v>2000</v>
      </c>
      <c r="F3834" s="528">
        <v>4920</v>
      </c>
    </row>
    <row r="3835" spans="1:6">
      <c r="A3835" s="527" t="s">
        <v>6495</v>
      </c>
      <c r="B3835" s="528">
        <v>2011</v>
      </c>
      <c r="C3835" s="528">
        <v>28116</v>
      </c>
      <c r="D3835" s="528">
        <v>17716</v>
      </c>
      <c r="E3835" s="528">
        <v>19702</v>
      </c>
      <c r="F3835" s="528">
        <v>15166</v>
      </c>
    </row>
    <row r="3836" spans="1:6">
      <c r="A3836" s="527" t="s">
        <v>6496</v>
      </c>
      <c r="B3836" s="528">
        <v>2011</v>
      </c>
      <c r="C3836" s="528">
        <v>15232</v>
      </c>
      <c r="D3836" s="528">
        <v>0</v>
      </c>
      <c r="E3836" s="528">
        <v>31511</v>
      </c>
      <c r="F3836" s="528">
        <v>6308</v>
      </c>
    </row>
    <row r="3837" spans="1:6">
      <c r="A3837" s="527" t="s">
        <v>6497</v>
      </c>
      <c r="B3837" s="528">
        <v>2011</v>
      </c>
      <c r="C3837" s="528">
        <v>14503</v>
      </c>
      <c r="D3837" s="528">
        <v>8702</v>
      </c>
      <c r="E3837" s="528">
        <v>13980</v>
      </c>
      <c r="F3837" s="528">
        <v>15687</v>
      </c>
    </row>
    <row r="3838" spans="1:6">
      <c r="A3838" s="527" t="s">
        <v>6498</v>
      </c>
      <c r="B3838" s="528">
        <v>2011</v>
      </c>
      <c r="C3838" s="528">
        <v>11591</v>
      </c>
      <c r="D3838" s="528">
        <v>7324</v>
      </c>
      <c r="E3838" s="528">
        <v>2473</v>
      </c>
      <c r="F3838" s="528">
        <v>19482</v>
      </c>
    </row>
    <row r="3839" spans="1:6">
      <c r="A3839" s="527" t="s">
        <v>6499</v>
      </c>
      <c r="B3839" s="528">
        <v>2011</v>
      </c>
      <c r="C3839" s="528">
        <v>33620</v>
      </c>
      <c r="D3839" s="528">
        <v>15914</v>
      </c>
      <c r="E3839" s="528">
        <v>3054</v>
      </c>
      <c r="F3839" s="528">
        <v>14593</v>
      </c>
    </row>
    <row r="3840" spans="1:6">
      <c r="A3840" s="527" t="s">
        <v>6500</v>
      </c>
      <c r="B3840" s="528">
        <v>2011</v>
      </c>
      <c r="C3840" s="528">
        <v>57238</v>
      </c>
      <c r="D3840" s="528">
        <v>100279</v>
      </c>
      <c r="E3840" s="528">
        <v>33415</v>
      </c>
      <c r="F3840" s="528">
        <v>20755</v>
      </c>
    </row>
    <row r="3841" spans="1:6">
      <c r="A3841" s="527" t="s">
        <v>6501</v>
      </c>
      <c r="B3841" s="528">
        <v>2011</v>
      </c>
      <c r="C3841" s="528">
        <v>34029</v>
      </c>
      <c r="D3841" s="528">
        <v>51395</v>
      </c>
      <c r="E3841" s="528">
        <v>44552</v>
      </c>
      <c r="F3841" s="528">
        <v>17807</v>
      </c>
    </row>
    <row r="3842" spans="1:6">
      <c r="A3842" s="527" t="s">
        <v>6502</v>
      </c>
      <c r="B3842" s="528">
        <v>2011</v>
      </c>
      <c r="C3842" s="528">
        <v>5774</v>
      </c>
      <c r="D3842" s="528">
        <v>4239</v>
      </c>
      <c r="E3842" s="528">
        <v>14199</v>
      </c>
      <c r="F3842" s="528">
        <v>9250</v>
      </c>
    </row>
    <row r="3843" spans="1:6">
      <c r="A3843" s="527" t="s">
        <v>6503</v>
      </c>
      <c r="B3843" s="528">
        <v>2011</v>
      </c>
      <c r="C3843" s="528">
        <v>2839</v>
      </c>
      <c r="D3843" s="528">
        <v>9074</v>
      </c>
      <c r="E3843" s="528">
        <v>2349</v>
      </c>
      <c r="F3843" s="528">
        <v>15101</v>
      </c>
    </row>
    <row r="3844" spans="1:6">
      <c r="A3844" s="527" t="s">
        <v>6504</v>
      </c>
      <c r="B3844" s="528">
        <v>2011</v>
      </c>
      <c r="C3844" s="528">
        <v>1283</v>
      </c>
      <c r="D3844" s="528">
        <v>0</v>
      </c>
      <c r="E3844" s="528">
        <v>23066</v>
      </c>
      <c r="F3844" s="528">
        <v>8300</v>
      </c>
    </row>
    <row r="3845" spans="1:6">
      <c r="A3845" s="527" t="s">
        <v>6505</v>
      </c>
      <c r="B3845" s="528">
        <v>2011</v>
      </c>
      <c r="C3845" s="528">
        <v>124</v>
      </c>
      <c r="D3845" s="528">
        <v>1172</v>
      </c>
      <c r="E3845" s="528">
        <v>146</v>
      </c>
      <c r="F3845" s="528">
        <v>6012</v>
      </c>
    </row>
    <row r="3846" spans="1:6">
      <c r="A3846" s="527" t="s">
        <v>6506</v>
      </c>
      <c r="B3846" s="528">
        <v>2011</v>
      </c>
      <c r="C3846" s="528">
        <v>55300</v>
      </c>
      <c r="D3846" s="528">
        <v>56582</v>
      </c>
      <c r="E3846" s="528">
        <v>11476</v>
      </c>
      <c r="F3846" s="528">
        <v>16765</v>
      </c>
    </row>
    <row r="3847" spans="1:6">
      <c r="A3847" s="527" t="s">
        <v>6507</v>
      </c>
      <c r="B3847" s="528">
        <v>2011</v>
      </c>
      <c r="C3847" s="528">
        <v>681</v>
      </c>
      <c r="D3847" s="528">
        <v>97508</v>
      </c>
      <c r="E3847" s="528">
        <v>341</v>
      </c>
      <c r="F3847" s="528">
        <v>13308</v>
      </c>
    </row>
    <row r="3848" spans="1:6">
      <c r="A3848" s="527" t="s">
        <v>6508</v>
      </c>
      <c r="B3848" s="528">
        <v>2011</v>
      </c>
      <c r="C3848" s="528">
        <v>1046</v>
      </c>
      <c r="D3848" s="528">
        <v>1616</v>
      </c>
      <c r="E3848" s="528">
        <v>9897</v>
      </c>
      <c r="F3848" s="528">
        <v>15063</v>
      </c>
    </row>
    <row r="3849" spans="1:6">
      <c r="A3849" s="527" t="s">
        <v>6509</v>
      </c>
      <c r="B3849" s="528">
        <v>2011</v>
      </c>
      <c r="C3849" s="528">
        <v>615</v>
      </c>
      <c r="D3849" s="528">
        <v>0</v>
      </c>
      <c r="E3849" s="528">
        <v>3285</v>
      </c>
      <c r="F3849" s="528">
        <v>3127</v>
      </c>
    </row>
    <row r="3850" spans="1:6">
      <c r="A3850" s="527" t="s">
        <v>6510</v>
      </c>
      <c r="B3850" s="528">
        <v>2011</v>
      </c>
      <c r="C3850" s="528">
        <v>60993</v>
      </c>
      <c r="D3850" s="528">
        <v>58724</v>
      </c>
      <c r="E3850" s="528">
        <v>36432</v>
      </c>
      <c r="F3850" s="528">
        <v>21610</v>
      </c>
    </row>
    <row r="3851" spans="1:6">
      <c r="A3851" s="527" t="s">
        <v>6511</v>
      </c>
      <c r="B3851" s="528">
        <v>2011</v>
      </c>
      <c r="C3851" s="528">
        <v>15830</v>
      </c>
      <c r="D3851" s="528">
        <v>71107</v>
      </c>
      <c r="E3851" s="528">
        <v>28930</v>
      </c>
      <c r="F3851" s="528">
        <v>10510</v>
      </c>
    </row>
    <row r="3852" spans="1:6">
      <c r="A3852" s="527" t="s">
        <v>6512</v>
      </c>
      <c r="B3852" s="528">
        <v>2011</v>
      </c>
      <c r="C3852" s="528">
        <v>26895</v>
      </c>
      <c r="D3852" s="528">
        <v>26735</v>
      </c>
      <c r="E3852" s="528">
        <v>5472</v>
      </c>
      <c r="F3852" s="528">
        <v>20010</v>
      </c>
    </row>
    <row r="3853" spans="1:6">
      <c r="A3853" s="527" t="s">
        <v>6513</v>
      </c>
      <c r="B3853" s="528">
        <v>2011</v>
      </c>
      <c r="C3853" s="528">
        <v>64396</v>
      </c>
      <c r="D3853" s="528">
        <v>90418</v>
      </c>
      <c r="E3853" s="528">
        <v>8624</v>
      </c>
      <c r="F3853" s="528">
        <v>21077</v>
      </c>
    </row>
    <row r="3854" spans="1:6">
      <c r="A3854" s="527" t="s">
        <v>6514</v>
      </c>
      <c r="B3854" s="528">
        <v>2011</v>
      </c>
      <c r="C3854" s="528">
        <v>43638</v>
      </c>
      <c r="D3854" s="528">
        <v>78781</v>
      </c>
      <c r="E3854" s="528">
        <v>4097</v>
      </c>
      <c r="F3854" s="528">
        <v>19940</v>
      </c>
    </row>
    <row r="3855" spans="1:6">
      <c r="A3855" s="527" t="s">
        <v>6515</v>
      </c>
      <c r="B3855" s="528">
        <v>2011</v>
      </c>
      <c r="C3855" s="528">
        <v>41710</v>
      </c>
      <c r="D3855" s="528">
        <v>34439</v>
      </c>
      <c r="E3855" s="528">
        <v>79910</v>
      </c>
      <c r="F3855" s="528">
        <v>18555</v>
      </c>
    </row>
    <row r="3856" spans="1:6">
      <c r="A3856" s="527" t="s">
        <v>6516</v>
      </c>
      <c r="B3856" s="528">
        <v>2011</v>
      </c>
      <c r="C3856" s="528">
        <v>37765</v>
      </c>
      <c r="D3856" s="528">
        <v>22705</v>
      </c>
      <c r="E3856" s="528">
        <v>38457</v>
      </c>
      <c r="F3856" s="528">
        <v>20304</v>
      </c>
    </row>
    <row r="3857" spans="1:6">
      <c r="A3857" s="527" t="s">
        <v>6517</v>
      </c>
      <c r="B3857" s="528">
        <v>2011</v>
      </c>
      <c r="C3857" s="528">
        <v>0</v>
      </c>
      <c r="D3857" s="528">
        <v>1361</v>
      </c>
      <c r="E3857" s="528">
        <v>0</v>
      </c>
      <c r="F3857" s="528">
        <v>1640</v>
      </c>
    </row>
    <row r="3858" spans="1:6">
      <c r="A3858" s="527" t="s">
        <v>6518</v>
      </c>
      <c r="B3858" s="528">
        <v>2011</v>
      </c>
      <c r="C3858" s="528">
        <v>385</v>
      </c>
      <c r="D3858" s="528">
        <v>808</v>
      </c>
      <c r="E3858" s="528">
        <v>1041</v>
      </c>
      <c r="F3858" s="528">
        <v>9579</v>
      </c>
    </row>
    <row r="3859" spans="1:6">
      <c r="A3859" s="527" t="s">
        <v>6519</v>
      </c>
      <c r="B3859" s="528">
        <v>2011</v>
      </c>
      <c r="C3859" s="528">
        <v>1100</v>
      </c>
      <c r="D3859" s="528">
        <v>8125</v>
      </c>
      <c r="E3859" s="528">
        <v>26792</v>
      </c>
      <c r="F3859" s="528">
        <v>6375</v>
      </c>
    </row>
    <row r="3860" spans="1:6">
      <c r="A3860" s="527" t="s">
        <v>6520</v>
      </c>
      <c r="B3860" s="528">
        <v>2011</v>
      </c>
      <c r="C3860" s="528">
        <v>4952</v>
      </c>
      <c r="D3860" s="528">
        <v>2361</v>
      </c>
      <c r="E3860" s="528">
        <v>1285</v>
      </c>
      <c r="F3860" s="528">
        <v>16561</v>
      </c>
    </row>
    <row r="3861" spans="1:6">
      <c r="A3861" s="527" t="s">
        <v>6521</v>
      </c>
      <c r="B3861" s="528">
        <v>2011</v>
      </c>
      <c r="C3861" s="528">
        <v>24600</v>
      </c>
      <c r="D3861" s="528">
        <v>29891</v>
      </c>
      <c r="E3861" s="528">
        <v>1342</v>
      </c>
      <c r="F3861" s="528">
        <v>15600</v>
      </c>
    </row>
    <row r="3862" spans="1:6">
      <c r="A3862" s="527" t="s">
        <v>6522</v>
      </c>
      <c r="B3862" s="528">
        <v>2011</v>
      </c>
      <c r="C3862" s="528">
        <v>7893</v>
      </c>
      <c r="D3862" s="528">
        <v>0</v>
      </c>
      <c r="E3862" s="528">
        <v>158125</v>
      </c>
      <c r="F3862" s="528">
        <v>6376</v>
      </c>
    </row>
    <row r="3863" spans="1:6">
      <c r="A3863" s="527" t="s">
        <v>6523</v>
      </c>
      <c r="B3863" s="528">
        <v>2011</v>
      </c>
      <c r="C3863" s="528">
        <v>8295</v>
      </c>
      <c r="D3863" s="528">
        <v>8105</v>
      </c>
      <c r="E3863" s="528">
        <v>10737</v>
      </c>
      <c r="F3863" s="528">
        <v>14550</v>
      </c>
    </row>
    <row r="3864" spans="1:6">
      <c r="A3864" s="527" t="s">
        <v>6524</v>
      </c>
      <c r="B3864" s="528">
        <v>2011</v>
      </c>
      <c r="C3864" s="528">
        <v>3844</v>
      </c>
      <c r="D3864" s="528">
        <v>2506</v>
      </c>
      <c r="E3864" s="528">
        <v>54532</v>
      </c>
      <c r="F3864" s="528">
        <v>10030</v>
      </c>
    </row>
    <row r="3865" spans="1:6">
      <c r="A3865" s="527" t="s">
        <v>6525</v>
      </c>
      <c r="B3865" s="528">
        <v>2011</v>
      </c>
      <c r="C3865" s="528">
        <v>14441</v>
      </c>
      <c r="D3865" s="528">
        <v>0</v>
      </c>
      <c r="E3865" s="528">
        <v>162458</v>
      </c>
      <c r="F3865" s="528">
        <v>4550</v>
      </c>
    </row>
    <row r="3866" spans="1:6">
      <c r="A3866" s="527" t="s">
        <v>6526</v>
      </c>
      <c r="B3866" s="528">
        <v>2011</v>
      </c>
      <c r="C3866" s="528">
        <v>37634</v>
      </c>
      <c r="D3866" s="528">
        <v>21509</v>
      </c>
      <c r="E3866" s="528">
        <v>3068</v>
      </c>
      <c r="F3866" s="528">
        <v>19199</v>
      </c>
    </row>
    <row r="3867" spans="1:6">
      <c r="A3867" s="527" t="s">
        <v>6527</v>
      </c>
      <c r="B3867" s="528">
        <v>2011</v>
      </c>
      <c r="C3867" s="528">
        <v>35089</v>
      </c>
      <c r="D3867" s="528">
        <v>53185</v>
      </c>
      <c r="E3867" s="528">
        <v>2111</v>
      </c>
      <c r="F3867" s="528">
        <v>20960</v>
      </c>
    </row>
    <row r="3868" spans="1:6">
      <c r="A3868" s="527" t="s">
        <v>6528</v>
      </c>
      <c r="B3868" s="528">
        <v>2011</v>
      </c>
      <c r="C3868" s="528">
        <v>686</v>
      </c>
      <c r="D3868" s="528">
        <v>0</v>
      </c>
      <c r="E3868" s="528">
        <v>242</v>
      </c>
      <c r="F3868" s="528">
        <v>5675</v>
      </c>
    </row>
    <row r="3869" spans="1:6">
      <c r="A3869" s="527" t="s">
        <v>6529</v>
      </c>
      <c r="B3869" s="528">
        <v>2011</v>
      </c>
      <c r="C3869" s="528">
        <v>38603</v>
      </c>
      <c r="D3869" s="528">
        <v>41310</v>
      </c>
      <c r="E3869" s="528">
        <v>20663</v>
      </c>
      <c r="F3869" s="528">
        <v>20401</v>
      </c>
    </row>
    <row r="3870" spans="1:6">
      <c r="A3870" s="527" t="s">
        <v>6530</v>
      </c>
      <c r="B3870" s="528">
        <v>2011</v>
      </c>
      <c r="C3870" s="528">
        <v>840</v>
      </c>
      <c r="D3870" s="528">
        <v>0</v>
      </c>
      <c r="E3870" s="528">
        <v>11378</v>
      </c>
      <c r="F3870" s="528">
        <v>4800</v>
      </c>
    </row>
    <row r="3871" spans="1:6">
      <c r="A3871" s="527" t="s">
        <v>6531</v>
      </c>
      <c r="B3871" s="528">
        <v>2011</v>
      </c>
      <c r="C3871" s="528">
        <v>36630</v>
      </c>
      <c r="D3871" s="528">
        <v>64058</v>
      </c>
      <c r="E3871" s="528">
        <v>23494</v>
      </c>
      <c r="F3871" s="528">
        <v>18950</v>
      </c>
    </row>
    <row r="3872" spans="1:6">
      <c r="A3872" s="527" t="s">
        <v>6532</v>
      </c>
      <c r="B3872" s="528">
        <v>2011</v>
      </c>
      <c r="C3872" s="528">
        <v>31376</v>
      </c>
      <c r="D3872" s="528">
        <v>7967</v>
      </c>
      <c r="E3872" s="528">
        <v>274413</v>
      </c>
      <c r="F3872" s="528">
        <v>13760</v>
      </c>
    </row>
    <row r="3873" spans="1:6">
      <c r="A3873" s="527" t="s">
        <v>6533</v>
      </c>
      <c r="B3873" s="528">
        <v>2011</v>
      </c>
      <c r="C3873" s="528">
        <v>2421</v>
      </c>
      <c r="D3873" s="528">
        <v>313</v>
      </c>
      <c r="E3873" s="528">
        <v>17351</v>
      </c>
      <c r="F3873" s="528">
        <v>3491</v>
      </c>
    </row>
    <row r="3874" spans="1:6">
      <c r="A3874" s="527" t="s">
        <v>6534</v>
      </c>
      <c r="B3874" s="528">
        <v>2011</v>
      </c>
      <c r="C3874" s="528">
        <v>14272</v>
      </c>
      <c r="D3874" s="528">
        <v>19460</v>
      </c>
      <c r="E3874" s="528">
        <v>11657</v>
      </c>
      <c r="F3874" s="528">
        <v>13659</v>
      </c>
    </row>
    <row r="3875" spans="1:6">
      <c r="A3875" s="527" t="s">
        <v>6535</v>
      </c>
      <c r="B3875" s="528">
        <v>2011</v>
      </c>
      <c r="C3875" s="528">
        <v>81805</v>
      </c>
      <c r="D3875" s="528">
        <v>57392</v>
      </c>
      <c r="E3875" s="528">
        <v>38159</v>
      </c>
      <c r="F3875" s="528">
        <v>20041</v>
      </c>
    </row>
    <row r="3876" spans="1:6">
      <c r="A3876" s="527" t="s">
        <v>6536</v>
      </c>
      <c r="B3876" s="528">
        <v>2011</v>
      </c>
      <c r="C3876" s="528">
        <v>25240</v>
      </c>
      <c r="D3876" s="528">
        <v>9626</v>
      </c>
      <c r="E3876" s="528">
        <v>21861</v>
      </c>
      <c r="F3876" s="528">
        <v>20560</v>
      </c>
    </row>
    <row r="3877" spans="1:6">
      <c r="A3877" s="527" t="s">
        <v>6537</v>
      </c>
      <c r="B3877" s="528">
        <v>2011</v>
      </c>
      <c r="C3877" s="528">
        <v>16831</v>
      </c>
      <c r="D3877" s="528">
        <v>19394</v>
      </c>
      <c r="E3877" s="528">
        <v>34466</v>
      </c>
      <c r="F3877" s="528">
        <v>18423</v>
      </c>
    </row>
    <row r="3878" spans="1:6">
      <c r="A3878" s="527" t="s">
        <v>6538</v>
      </c>
      <c r="B3878" s="528">
        <v>2011</v>
      </c>
      <c r="C3878" s="528">
        <v>1152</v>
      </c>
      <c r="D3878" s="528">
        <v>340</v>
      </c>
      <c r="E3878" s="528">
        <v>45484</v>
      </c>
      <c r="F3878" s="528">
        <v>3623</v>
      </c>
    </row>
    <row r="3879" spans="1:6">
      <c r="A3879" s="527" t="s">
        <v>6539</v>
      </c>
      <c r="B3879" s="528">
        <v>2011</v>
      </c>
      <c r="C3879" s="528">
        <v>0</v>
      </c>
      <c r="D3879" s="528">
        <v>13721</v>
      </c>
      <c r="E3879" s="528">
        <v>0</v>
      </c>
      <c r="F3879" s="528">
        <v>1765</v>
      </c>
    </row>
    <row r="3880" spans="1:6">
      <c r="A3880" s="527" t="s">
        <v>6540</v>
      </c>
      <c r="B3880" s="528">
        <v>2011</v>
      </c>
      <c r="C3880" s="528">
        <v>348</v>
      </c>
      <c r="D3880" s="528">
        <v>0</v>
      </c>
      <c r="E3880" s="528">
        <v>1366</v>
      </c>
      <c r="F3880" s="528">
        <v>3650</v>
      </c>
    </row>
    <row r="3881" spans="1:6">
      <c r="A3881" s="527" t="s">
        <v>6541</v>
      </c>
      <c r="B3881" s="528">
        <v>2011</v>
      </c>
      <c r="C3881" s="528">
        <v>3530</v>
      </c>
      <c r="D3881" s="528">
        <v>0</v>
      </c>
      <c r="E3881" s="528">
        <v>73703</v>
      </c>
      <c r="F3881" s="528">
        <v>3291</v>
      </c>
    </row>
    <row r="3882" spans="1:6">
      <c r="A3882" s="527" t="s">
        <v>6542</v>
      </c>
      <c r="B3882" s="528">
        <v>2011</v>
      </c>
      <c r="C3882" s="528">
        <v>6973</v>
      </c>
      <c r="D3882" s="528">
        <v>3022</v>
      </c>
      <c r="E3882" s="528">
        <v>39585</v>
      </c>
      <c r="F3882" s="528">
        <v>14719</v>
      </c>
    </row>
    <row r="3883" spans="1:6">
      <c r="A3883" s="527" t="s">
        <v>6543</v>
      </c>
      <c r="B3883" s="528">
        <v>2011</v>
      </c>
      <c r="C3883" s="528">
        <v>16297</v>
      </c>
      <c r="D3883" s="528">
        <v>13342</v>
      </c>
      <c r="E3883" s="528">
        <v>3232</v>
      </c>
      <c r="F3883" s="528">
        <v>11683</v>
      </c>
    </row>
    <row r="3884" spans="1:6">
      <c r="A3884" s="527" t="s">
        <v>6544</v>
      </c>
      <c r="B3884" s="528">
        <v>2011</v>
      </c>
      <c r="C3884" s="528">
        <v>1524</v>
      </c>
      <c r="D3884" s="528">
        <v>662</v>
      </c>
      <c r="E3884" s="528">
        <v>2054</v>
      </c>
      <c r="F3884" s="528">
        <v>13506</v>
      </c>
    </row>
    <row r="3885" spans="1:6">
      <c r="A3885" s="527" t="s">
        <v>6545</v>
      </c>
      <c r="B3885" s="528">
        <v>2011</v>
      </c>
      <c r="C3885" s="528">
        <v>36153</v>
      </c>
      <c r="D3885" s="528">
        <v>17122</v>
      </c>
      <c r="E3885" s="528">
        <v>216391</v>
      </c>
      <c r="F3885" s="528">
        <v>9650</v>
      </c>
    </row>
    <row r="3886" spans="1:6">
      <c r="A3886" s="527" t="s">
        <v>6546</v>
      </c>
      <c r="B3886" s="528">
        <v>2011</v>
      </c>
      <c r="C3886" s="528">
        <v>414</v>
      </c>
      <c r="D3886" s="528">
        <v>0</v>
      </c>
      <c r="E3886" s="528">
        <v>400</v>
      </c>
      <c r="F3886" s="528">
        <v>9999</v>
      </c>
    </row>
    <row r="3887" spans="1:6">
      <c r="A3887" s="527" t="s">
        <v>6547</v>
      </c>
      <c r="B3887" s="528">
        <v>2011</v>
      </c>
      <c r="C3887" s="528">
        <v>0</v>
      </c>
      <c r="D3887" s="528">
        <v>746</v>
      </c>
      <c r="E3887" s="528">
        <v>0</v>
      </c>
      <c r="F3887" s="528">
        <v>1525</v>
      </c>
    </row>
    <row r="3888" spans="1:6">
      <c r="A3888" s="527" t="s">
        <v>6548</v>
      </c>
      <c r="B3888" s="528">
        <v>2011</v>
      </c>
      <c r="C3888" s="528">
        <v>8202</v>
      </c>
      <c r="D3888" s="528">
        <v>6561</v>
      </c>
      <c r="E3888" s="528">
        <v>6965</v>
      </c>
      <c r="F3888" s="528">
        <v>15950</v>
      </c>
    </row>
    <row r="3889" spans="1:6">
      <c r="A3889" s="527" t="s">
        <v>6549</v>
      </c>
      <c r="B3889" s="528">
        <v>2011</v>
      </c>
      <c r="C3889" s="528">
        <v>79739</v>
      </c>
      <c r="D3889" s="528">
        <v>102259</v>
      </c>
      <c r="E3889" s="528">
        <v>40332</v>
      </c>
      <c r="F3889" s="528">
        <v>20503</v>
      </c>
    </row>
    <row r="3890" spans="1:6">
      <c r="A3890" s="527" t="s">
        <v>6550</v>
      </c>
      <c r="B3890" s="528">
        <v>2011</v>
      </c>
      <c r="C3890" s="528">
        <v>22095</v>
      </c>
      <c r="D3890" s="528">
        <v>10015</v>
      </c>
      <c r="E3890" s="528">
        <v>98912</v>
      </c>
      <c r="F3890" s="528">
        <v>11579</v>
      </c>
    </row>
    <row r="3891" spans="1:6">
      <c r="A3891" s="527" t="s">
        <v>6551</v>
      </c>
      <c r="B3891" s="528">
        <v>2011</v>
      </c>
      <c r="C3891" s="528">
        <v>39908</v>
      </c>
      <c r="D3891" s="528">
        <v>27773</v>
      </c>
      <c r="E3891" s="528">
        <v>16302</v>
      </c>
      <c r="F3891" s="528">
        <v>21063</v>
      </c>
    </row>
    <row r="3892" spans="1:6">
      <c r="A3892" s="527" t="s">
        <v>6552</v>
      </c>
      <c r="B3892" s="528">
        <v>2011</v>
      </c>
      <c r="C3892" s="528">
        <v>73296</v>
      </c>
      <c r="D3892" s="528">
        <v>53473</v>
      </c>
      <c r="E3892" s="528">
        <v>66161</v>
      </c>
      <c r="F3892" s="528">
        <v>19450</v>
      </c>
    </row>
    <row r="3893" spans="1:6">
      <c r="A3893" s="527" t="s">
        <v>6553</v>
      </c>
      <c r="B3893" s="528">
        <v>2011</v>
      </c>
      <c r="C3893" s="528">
        <v>40283</v>
      </c>
      <c r="D3893" s="528">
        <v>12047</v>
      </c>
      <c r="E3893" s="528">
        <v>116784</v>
      </c>
      <c r="F3893" s="528">
        <v>13454</v>
      </c>
    </row>
    <row r="3894" spans="1:6">
      <c r="A3894" s="527" t="s">
        <v>6554</v>
      </c>
      <c r="B3894" s="528">
        <v>2011</v>
      </c>
      <c r="C3894" s="528">
        <v>37350</v>
      </c>
      <c r="D3894" s="528">
        <v>26996</v>
      </c>
      <c r="E3894" s="528">
        <v>50459</v>
      </c>
      <c r="F3894" s="528">
        <v>19875</v>
      </c>
    </row>
    <row r="3895" spans="1:6">
      <c r="A3895" s="527" t="s">
        <v>6555</v>
      </c>
      <c r="B3895" s="528">
        <v>2011</v>
      </c>
      <c r="C3895" s="528">
        <v>38582</v>
      </c>
      <c r="D3895" s="528">
        <v>17447</v>
      </c>
      <c r="E3895" s="528">
        <v>1201</v>
      </c>
      <c r="F3895" s="528">
        <v>14690</v>
      </c>
    </row>
    <row r="3896" spans="1:6">
      <c r="A3896" s="527" t="s">
        <v>6556</v>
      </c>
      <c r="B3896" s="528">
        <v>2011</v>
      </c>
      <c r="C3896" s="528">
        <v>9226</v>
      </c>
      <c r="D3896" s="528">
        <v>31149</v>
      </c>
      <c r="E3896" s="528">
        <v>4480</v>
      </c>
      <c r="F3896" s="528">
        <v>13080</v>
      </c>
    </row>
    <row r="3897" spans="1:6">
      <c r="A3897" s="527" t="s">
        <v>6557</v>
      </c>
      <c r="B3897" s="528">
        <v>2011</v>
      </c>
      <c r="C3897" s="528">
        <v>37094</v>
      </c>
      <c r="D3897" s="528">
        <v>49748</v>
      </c>
      <c r="E3897" s="528">
        <v>47544</v>
      </c>
      <c r="F3897" s="528">
        <v>19940</v>
      </c>
    </row>
    <row r="3898" spans="1:6">
      <c r="A3898" s="527" t="s">
        <v>6558</v>
      </c>
      <c r="B3898" s="528">
        <v>2011</v>
      </c>
      <c r="C3898" s="528">
        <v>17182</v>
      </c>
      <c r="D3898" s="528">
        <v>16735</v>
      </c>
      <c r="E3898" s="528">
        <v>2184</v>
      </c>
      <c r="F3898" s="528">
        <v>19694</v>
      </c>
    </row>
    <row r="3899" spans="1:6">
      <c r="A3899" s="527" t="s">
        <v>6559</v>
      </c>
      <c r="B3899" s="528">
        <v>2011</v>
      </c>
      <c r="C3899" s="528">
        <v>1550</v>
      </c>
      <c r="D3899" s="528">
        <v>0</v>
      </c>
      <c r="E3899" s="528">
        <v>17543</v>
      </c>
      <c r="F3899" s="528">
        <v>4204</v>
      </c>
    </row>
    <row r="3900" spans="1:6">
      <c r="A3900" s="527" t="s">
        <v>6560</v>
      </c>
      <c r="B3900" s="528">
        <v>2011</v>
      </c>
      <c r="C3900" s="528">
        <v>788</v>
      </c>
      <c r="D3900" s="528">
        <v>249</v>
      </c>
      <c r="E3900" s="528">
        <v>6986</v>
      </c>
      <c r="F3900" s="528">
        <v>8020</v>
      </c>
    </row>
    <row r="3901" spans="1:6">
      <c r="A3901" s="527" t="s">
        <v>6561</v>
      </c>
      <c r="B3901" s="528">
        <v>2011</v>
      </c>
      <c r="C3901" s="528">
        <v>27717</v>
      </c>
      <c r="D3901" s="528">
        <v>31960</v>
      </c>
      <c r="E3901" s="528">
        <v>21766</v>
      </c>
      <c r="F3901" s="528">
        <v>21435</v>
      </c>
    </row>
    <row r="3902" spans="1:6">
      <c r="A3902" s="527" t="s">
        <v>6562</v>
      </c>
      <c r="B3902" s="528">
        <v>2011</v>
      </c>
      <c r="C3902" s="528">
        <v>26303</v>
      </c>
      <c r="D3902" s="528">
        <v>51840</v>
      </c>
      <c r="E3902" s="528">
        <v>8466</v>
      </c>
      <c r="F3902" s="528">
        <v>18965</v>
      </c>
    </row>
    <row r="3903" spans="1:6">
      <c r="A3903" s="527" t="s">
        <v>6563</v>
      </c>
      <c r="B3903" s="528">
        <v>2011</v>
      </c>
      <c r="C3903" s="528">
        <v>8687</v>
      </c>
      <c r="D3903" s="528">
        <v>4539</v>
      </c>
      <c r="E3903" s="528">
        <v>4538</v>
      </c>
      <c r="F3903" s="528">
        <v>20342</v>
      </c>
    </row>
    <row r="3904" spans="1:6">
      <c r="A3904" s="527" t="s">
        <v>6564</v>
      </c>
      <c r="B3904" s="528">
        <v>2011</v>
      </c>
      <c r="C3904" s="528">
        <v>7825</v>
      </c>
      <c r="D3904" s="528">
        <v>0</v>
      </c>
      <c r="E3904" s="528">
        <v>581921</v>
      </c>
      <c r="F3904" s="528">
        <v>6406</v>
      </c>
    </row>
    <row r="3905" spans="1:6">
      <c r="A3905" s="527" t="s">
        <v>6565</v>
      </c>
      <c r="B3905" s="528">
        <v>2011</v>
      </c>
      <c r="C3905" s="528">
        <v>12331</v>
      </c>
      <c r="D3905" s="528">
        <v>11344</v>
      </c>
      <c r="E3905" s="528">
        <v>2724</v>
      </c>
      <c r="F3905" s="528">
        <v>20831</v>
      </c>
    </row>
    <row r="3906" spans="1:6">
      <c r="A3906" s="527" t="s">
        <v>6566</v>
      </c>
      <c r="B3906" s="528">
        <v>2011</v>
      </c>
      <c r="C3906" s="528">
        <v>1937</v>
      </c>
      <c r="D3906" s="528">
        <v>542</v>
      </c>
      <c r="E3906" s="528">
        <v>35901</v>
      </c>
      <c r="F3906" s="528">
        <v>5435</v>
      </c>
    </row>
    <row r="3907" spans="1:6">
      <c r="A3907" s="527" t="s">
        <v>6567</v>
      </c>
      <c r="B3907" s="528">
        <v>2011</v>
      </c>
      <c r="C3907" s="528">
        <v>2305</v>
      </c>
      <c r="D3907" s="528">
        <v>7169</v>
      </c>
      <c r="E3907" s="528">
        <v>88705</v>
      </c>
      <c r="F3907" s="528">
        <v>6250</v>
      </c>
    </row>
    <row r="3908" spans="1:6">
      <c r="A3908" s="527" t="s">
        <v>6568</v>
      </c>
      <c r="B3908" s="528">
        <v>2011</v>
      </c>
      <c r="C3908" s="528">
        <v>1255</v>
      </c>
      <c r="D3908" s="528">
        <v>146</v>
      </c>
      <c r="E3908" s="528">
        <v>652</v>
      </c>
      <c r="F3908" s="528">
        <v>14140</v>
      </c>
    </row>
    <row r="3909" spans="1:6">
      <c r="A3909" s="527" t="s">
        <v>6569</v>
      </c>
      <c r="B3909" s="528">
        <v>2011</v>
      </c>
      <c r="C3909" s="528">
        <v>10483</v>
      </c>
      <c r="D3909" s="528">
        <v>2586</v>
      </c>
      <c r="E3909" s="528">
        <v>6048</v>
      </c>
      <c r="F3909" s="528">
        <v>14457</v>
      </c>
    </row>
    <row r="3910" spans="1:6">
      <c r="A3910" s="527" t="s">
        <v>6570</v>
      </c>
      <c r="B3910" s="528">
        <v>2011</v>
      </c>
      <c r="C3910" s="528">
        <v>73010</v>
      </c>
      <c r="D3910" s="528">
        <v>48056</v>
      </c>
      <c r="E3910" s="528">
        <v>1423</v>
      </c>
      <c r="F3910" s="528">
        <v>15555</v>
      </c>
    </row>
    <row r="3911" spans="1:6">
      <c r="A3911" s="527" t="s">
        <v>6571</v>
      </c>
      <c r="B3911" s="528">
        <v>2011</v>
      </c>
      <c r="C3911" s="528">
        <v>21630</v>
      </c>
      <c r="D3911" s="528">
        <v>24405</v>
      </c>
      <c r="E3911" s="528">
        <v>6929</v>
      </c>
      <c r="F3911" s="528">
        <v>19938</v>
      </c>
    </row>
    <row r="3912" spans="1:6">
      <c r="A3912" s="527" t="s">
        <v>6572</v>
      </c>
      <c r="B3912" s="528">
        <v>2011</v>
      </c>
      <c r="C3912" s="528">
        <v>16846</v>
      </c>
      <c r="D3912" s="528">
        <v>16265</v>
      </c>
      <c r="E3912" s="528">
        <v>1550</v>
      </c>
      <c r="F3912" s="528">
        <v>20510</v>
      </c>
    </row>
    <row r="3913" spans="1:6">
      <c r="A3913" s="527" t="s">
        <v>6573</v>
      </c>
      <c r="B3913" s="528">
        <v>2011</v>
      </c>
      <c r="C3913" s="528">
        <v>20973</v>
      </c>
      <c r="D3913" s="528">
        <v>11861</v>
      </c>
      <c r="E3913" s="528">
        <v>4630</v>
      </c>
      <c r="F3913" s="528">
        <v>19780</v>
      </c>
    </row>
    <row r="3914" spans="1:6">
      <c r="A3914" s="527" t="s">
        <v>6574</v>
      </c>
      <c r="B3914" s="528">
        <v>2011</v>
      </c>
      <c r="C3914" s="528">
        <v>56634</v>
      </c>
      <c r="D3914" s="528">
        <v>103485</v>
      </c>
      <c r="E3914" s="528">
        <v>14967</v>
      </c>
      <c r="F3914" s="528">
        <v>21080</v>
      </c>
    </row>
    <row r="3915" spans="1:6">
      <c r="A3915" s="527" t="s">
        <v>6575</v>
      </c>
      <c r="B3915" s="528">
        <v>2011</v>
      </c>
      <c r="C3915" s="528">
        <v>65576</v>
      </c>
      <c r="D3915" s="528">
        <v>28160</v>
      </c>
      <c r="E3915" s="528">
        <v>2593</v>
      </c>
      <c r="F3915" s="528">
        <v>14532</v>
      </c>
    </row>
    <row r="3916" spans="1:6">
      <c r="A3916" s="527" t="s">
        <v>6576</v>
      </c>
      <c r="B3916" s="528">
        <v>2011</v>
      </c>
      <c r="C3916" s="528">
        <v>49983</v>
      </c>
      <c r="D3916" s="528">
        <v>25447</v>
      </c>
      <c r="E3916" s="528">
        <v>180876</v>
      </c>
      <c r="F3916" s="528">
        <v>14476</v>
      </c>
    </row>
    <row r="3917" spans="1:6">
      <c r="A3917" s="527" t="s">
        <v>6577</v>
      </c>
      <c r="B3917" s="528">
        <v>2011</v>
      </c>
      <c r="C3917" s="528">
        <v>20243</v>
      </c>
      <c r="D3917" s="528">
        <v>23527</v>
      </c>
      <c r="E3917" s="528">
        <v>6402</v>
      </c>
      <c r="F3917" s="528">
        <v>20600</v>
      </c>
    </row>
    <row r="3918" spans="1:6">
      <c r="A3918" s="527" t="s">
        <v>6578</v>
      </c>
      <c r="B3918" s="528">
        <v>2011</v>
      </c>
      <c r="C3918" s="528">
        <v>725</v>
      </c>
      <c r="D3918" s="528">
        <v>291</v>
      </c>
      <c r="E3918" s="528">
        <v>3239</v>
      </c>
      <c r="F3918" s="528">
        <v>9390</v>
      </c>
    </row>
    <row r="3919" spans="1:6">
      <c r="A3919" s="527" t="s">
        <v>6579</v>
      </c>
      <c r="B3919" s="528">
        <v>2011</v>
      </c>
      <c r="C3919" s="528">
        <v>46240</v>
      </c>
      <c r="D3919" s="528">
        <v>65553</v>
      </c>
      <c r="E3919" s="528">
        <v>24077</v>
      </c>
      <c r="F3919" s="528">
        <v>21022</v>
      </c>
    </row>
    <row r="3920" spans="1:6">
      <c r="A3920" s="527" t="s">
        <v>6580</v>
      </c>
      <c r="B3920" s="528">
        <v>2011</v>
      </c>
      <c r="C3920" s="528">
        <v>8441</v>
      </c>
      <c r="D3920" s="528">
        <v>6397</v>
      </c>
      <c r="E3920" s="528">
        <v>27304</v>
      </c>
      <c r="F3920" s="528">
        <v>20057</v>
      </c>
    </row>
    <row r="3921" spans="1:6">
      <c r="A3921" s="527" t="s">
        <v>6581</v>
      </c>
      <c r="B3921" s="528">
        <v>2011</v>
      </c>
      <c r="C3921" s="528">
        <v>2151</v>
      </c>
      <c r="D3921" s="528">
        <v>1112</v>
      </c>
      <c r="E3921" s="528">
        <v>983</v>
      </c>
      <c r="F3921" s="528">
        <v>15925</v>
      </c>
    </row>
    <row r="3922" spans="1:6">
      <c r="A3922" s="527" t="s">
        <v>6582</v>
      </c>
      <c r="B3922" s="528">
        <v>2011</v>
      </c>
      <c r="C3922" s="528">
        <v>0</v>
      </c>
      <c r="D3922" s="528">
        <v>8332</v>
      </c>
      <c r="E3922" s="528">
        <v>0</v>
      </c>
      <c r="F3922" s="528">
        <v>1835</v>
      </c>
    </row>
    <row r="3923" spans="1:6">
      <c r="A3923" s="527" t="s">
        <v>6583</v>
      </c>
      <c r="B3923" s="528">
        <v>2011</v>
      </c>
      <c r="C3923" s="528">
        <v>44440</v>
      </c>
      <c r="D3923" s="528">
        <v>45444</v>
      </c>
      <c r="E3923" s="528">
        <v>2773</v>
      </c>
      <c r="F3923" s="528">
        <v>19450</v>
      </c>
    </row>
    <row r="3924" spans="1:6">
      <c r="A3924" s="527" t="s">
        <v>6584</v>
      </c>
      <c r="B3924" s="528">
        <v>2011</v>
      </c>
      <c r="C3924" s="528">
        <v>30859</v>
      </c>
      <c r="D3924" s="528">
        <v>59241</v>
      </c>
      <c r="E3924" s="528">
        <v>19854</v>
      </c>
      <c r="F3924" s="528">
        <v>20840</v>
      </c>
    </row>
    <row r="3925" spans="1:6">
      <c r="A3925" s="527" t="s">
        <v>6585</v>
      </c>
      <c r="B3925" s="528">
        <v>2011</v>
      </c>
      <c r="C3925" s="528">
        <v>1153</v>
      </c>
      <c r="D3925" s="528">
        <v>0</v>
      </c>
      <c r="E3925" s="528">
        <v>25411</v>
      </c>
      <c r="F3925" s="528">
        <v>6085</v>
      </c>
    </row>
    <row r="3926" spans="1:6">
      <c r="A3926" s="527" t="s">
        <v>6586</v>
      </c>
      <c r="B3926" s="528">
        <v>2011</v>
      </c>
      <c r="C3926" s="528">
        <v>1529</v>
      </c>
      <c r="D3926" s="528">
        <v>1097</v>
      </c>
      <c r="E3926" s="528">
        <v>39857</v>
      </c>
      <c r="F3926" s="528">
        <v>4176</v>
      </c>
    </row>
    <row r="3927" spans="1:6">
      <c r="A3927" s="527" t="s">
        <v>6587</v>
      </c>
      <c r="B3927" s="528">
        <v>2011</v>
      </c>
      <c r="C3927" s="528">
        <v>61818</v>
      </c>
      <c r="D3927" s="528">
        <v>20039</v>
      </c>
      <c r="E3927" s="528">
        <v>18066</v>
      </c>
      <c r="F3927" s="528">
        <v>15355</v>
      </c>
    </row>
    <row r="3928" spans="1:6">
      <c r="A3928" s="527" t="s">
        <v>6588</v>
      </c>
      <c r="B3928" s="528">
        <v>2011</v>
      </c>
      <c r="C3928" s="528">
        <v>1253</v>
      </c>
      <c r="D3928" s="528">
        <v>67</v>
      </c>
      <c r="E3928" s="528">
        <v>43215</v>
      </c>
      <c r="F3928" s="528">
        <v>5424</v>
      </c>
    </row>
    <row r="3929" spans="1:6">
      <c r="A3929" s="527" t="s">
        <v>6589</v>
      </c>
      <c r="B3929" s="528">
        <v>2011</v>
      </c>
      <c r="C3929" s="528">
        <v>9828</v>
      </c>
      <c r="D3929" s="528">
        <v>6290</v>
      </c>
      <c r="E3929" s="528">
        <v>15507</v>
      </c>
      <c r="F3929" s="528">
        <v>5590</v>
      </c>
    </row>
    <row r="3930" spans="1:6">
      <c r="A3930" s="527" t="s">
        <v>6590</v>
      </c>
      <c r="B3930" s="528">
        <v>2011</v>
      </c>
      <c r="C3930" s="528">
        <v>860</v>
      </c>
      <c r="D3930" s="528">
        <v>232</v>
      </c>
      <c r="E3930" s="528">
        <v>18163</v>
      </c>
      <c r="F3930" s="528">
        <v>3350</v>
      </c>
    </row>
    <row r="3931" spans="1:6">
      <c r="A3931" s="527" t="s">
        <v>6591</v>
      </c>
      <c r="B3931" s="528">
        <v>2011</v>
      </c>
      <c r="C3931" s="528">
        <v>4001</v>
      </c>
      <c r="D3931" s="528">
        <v>1554</v>
      </c>
      <c r="E3931" s="528">
        <v>14241</v>
      </c>
      <c r="F3931" s="528">
        <v>14410</v>
      </c>
    </row>
    <row r="3932" spans="1:6">
      <c r="A3932" s="527" t="s">
        <v>6592</v>
      </c>
      <c r="B3932" s="528">
        <v>2011</v>
      </c>
      <c r="C3932" s="528">
        <v>2364</v>
      </c>
      <c r="D3932" s="528">
        <v>1941</v>
      </c>
      <c r="E3932" s="528">
        <v>407</v>
      </c>
      <c r="F3932" s="528">
        <v>9200</v>
      </c>
    </row>
    <row r="3933" spans="1:6">
      <c r="A3933" s="527" t="s">
        <v>6593</v>
      </c>
      <c r="B3933" s="528">
        <v>2011</v>
      </c>
      <c r="C3933" s="528">
        <v>77555</v>
      </c>
      <c r="D3933" s="528">
        <v>48406</v>
      </c>
      <c r="E3933" s="528">
        <v>26904</v>
      </c>
      <c r="F3933" s="528">
        <v>20360</v>
      </c>
    </row>
    <row r="3934" spans="1:6">
      <c r="A3934" s="527" t="s">
        <v>6594</v>
      </c>
      <c r="B3934" s="528">
        <v>2011</v>
      </c>
      <c r="C3934" s="528">
        <v>5813</v>
      </c>
      <c r="D3934" s="528">
        <v>0</v>
      </c>
      <c r="E3934" s="528">
        <v>1175</v>
      </c>
      <c r="F3934" s="528">
        <v>14717</v>
      </c>
    </row>
    <row r="3935" spans="1:6">
      <c r="A3935" s="527" t="s">
        <v>6595</v>
      </c>
      <c r="B3935" s="528">
        <v>2011</v>
      </c>
      <c r="C3935" s="528">
        <v>12742</v>
      </c>
      <c r="D3935" s="528">
        <v>8296</v>
      </c>
      <c r="E3935" s="528">
        <v>3087</v>
      </c>
      <c r="F3935" s="528">
        <v>19280</v>
      </c>
    </row>
    <row r="3936" spans="1:6">
      <c r="A3936" s="527" t="s">
        <v>6596</v>
      </c>
      <c r="B3936" s="528">
        <v>2011</v>
      </c>
      <c r="C3936" s="528">
        <v>39284</v>
      </c>
      <c r="D3936" s="528">
        <v>47894</v>
      </c>
      <c r="E3936" s="528">
        <v>10406</v>
      </c>
      <c r="F3936" s="528">
        <v>20353</v>
      </c>
    </row>
    <row r="3937" spans="1:6">
      <c r="A3937" s="527" t="s">
        <v>6597</v>
      </c>
      <c r="B3937" s="528">
        <v>2011</v>
      </c>
      <c r="C3937" s="528">
        <v>40108</v>
      </c>
      <c r="D3937" s="528">
        <v>31470</v>
      </c>
      <c r="E3937" s="528">
        <v>31285</v>
      </c>
      <c r="F3937" s="528">
        <v>20772</v>
      </c>
    </row>
    <row r="3938" spans="1:6">
      <c r="A3938" s="527" t="s">
        <v>6598</v>
      </c>
      <c r="B3938" s="528">
        <v>2011</v>
      </c>
      <c r="C3938" s="528">
        <v>5347</v>
      </c>
      <c r="D3938" s="528">
        <v>2506</v>
      </c>
      <c r="E3938" s="528">
        <v>2874</v>
      </c>
      <c r="F3938" s="528">
        <v>12744</v>
      </c>
    </row>
    <row r="3939" spans="1:6">
      <c r="A3939" s="527" t="s">
        <v>6599</v>
      </c>
      <c r="B3939" s="528">
        <v>2011</v>
      </c>
      <c r="C3939" s="528">
        <v>14318</v>
      </c>
      <c r="D3939" s="528">
        <v>11852</v>
      </c>
      <c r="E3939" s="528">
        <v>6906</v>
      </c>
      <c r="F3939" s="528">
        <v>13750</v>
      </c>
    </row>
    <row r="3940" spans="1:6">
      <c r="A3940" s="527" t="s">
        <v>6600</v>
      </c>
      <c r="B3940" s="528">
        <v>2011</v>
      </c>
      <c r="C3940" s="528">
        <v>58914</v>
      </c>
      <c r="D3940" s="528">
        <v>48170</v>
      </c>
      <c r="E3940" s="528">
        <v>13128</v>
      </c>
      <c r="F3940" s="528">
        <v>15449</v>
      </c>
    </row>
    <row r="3941" spans="1:6">
      <c r="A3941" s="527" t="s">
        <v>6601</v>
      </c>
      <c r="B3941" s="528">
        <v>2011</v>
      </c>
      <c r="C3941" s="528">
        <v>37909</v>
      </c>
      <c r="D3941" s="528">
        <v>21866</v>
      </c>
      <c r="E3941" s="528">
        <v>48840</v>
      </c>
      <c r="F3941" s="528">
        <v>19130</v>
      </c>
    </row>
    <row r="3942" spans="1:6">
      <c r="A3942" s="527" t="s">
        <v>6602</v>
      </c>
      <c r="B3942" s="528">
        <v>2011</v>
      </c>
      <c r="C3942" s="528">
        <v>4358</v>
      </c>
      <c r="D3942" s="528">
        <v>2615</v>
      </c>
      <c r="E3942" s="528">
        <v>4112</v>
      </c>
      <c r="F3942" s="528">
        <v>15609</v>
      </c>
    </row>
    <row r="3943" spans="1:6">
      <c r="A3943" s="527" t="s">
        <v>6603</v>
      </c>
      <c r="B3943" s="528">
        <v>2011</v>
      </c>
      <c r="C3943" s="528">
        <v>43780</v>
      </c>
      <c r="D3943" s="528">
        <v>52124</v>
      </c>
      <c r="E3943" s="528">
        <v>39051</v>
      </c>
      <c r="F3943" s="528">
        <v>18805</v>
      </c>
    </row>
    <row r="3944" spans="1:6">
      <c r="A3944" s="527" t="s">
        <v>6604</v>
      </c>
      <c r="B3944" s="528">
        <v>2011</v>
      </c>
      <c r="C3944" s="528">
        <v>3699</v>
      </c>
      <c r="D3944" s="528">
        <v>2162</v>
      </c>
      <c r="E3944" s="528">
        <v>22164</v>
      </c>
      <c r="F3944" s="528">
        <v>14350</v>
      </c>
    </row>
    <row r="3945" spans="1:6">
      <c r="A3945" s="527" t="s">
        <v>6605</v>
      </c>
      <c r="B3945" s="528">
        <v>2011</v>
      </c>
      <c r="C3945" s="528">
        <v>1213</v>
      </c>
      <c r="D3945" s="528">
        <v>1771</v>
      </c>
      <c r="E3945" s="528">
        <v>12546</v>
      </c>
      <c r="F3945" s="528">
        <v>10080</v>
      </c>
    </row>
    <row r="3946" spans="1:6">
      <c r="A3946" s="527" t="s">
        <v>6606</v>
      </c>
      <c r="B3946" s="528">
        <v>2011</v>
      </c>
      <c r="C3946" s="528">
        <v>688</v>
      </c>
      <c r="D3946" s="528">
        <v>2811</v>
      </c>
      <c r="E3946" s="528">
        <v>1319</v>
      </c>
      <c r="F3946" s="528">
        <v>6050</v>
      </c>
    </row>
    <row r="3947" spans="1:6">
      <c r="A3947" s="527" t="s">
        <v>6607</v>
      </c>
      <c r="B3947" s="528">
        <v>2011</v>
      </c>
      <c r="C3947" s="528">
        <v>590</v>
      </c>
      <c r="D3947" s="528">
        <v>468</v>
      </c>
      <c r="E3947" s="528">
        <v>0</v>
      </c>
      <c r="F3947" s="528">
        <v>20298</v>
      </c>
    </row>
    <row r="3948" spans="1:6">
      <c r="A3948" s="527" t="s">
        <v>6608</v>
      </c>
      <c r="B3948" s="528">
        <v>2011</v>
      </c>
      <c r="C3948" s="528">
        <v>47817</v>
      </c>
      <c r="D3948" s="528">
        <v>26886</v>
      </c>
      <c r="E3948" s="528">
        <v>1421</v>
      </c>
      <c r="F3948" s="528">
        <v>14436</v>
      </c>
    </row>
    <row r="3949" spans="1:6">
      <c r="A3949" s="527" t="s">
        <v>6609</v>
      </c>
      <c r="B3949" s="528">
        <v>2011</v>
      </c>
      <c r="C3949" s="528">
        <v>51990</v>
      </c>
      <c r="D3949" s="528">
        <v>102147</v>
      </c>
      <c r="E3949" s="528">
        <v>20255</v>
      </c>
      <c r="F3949" s="528">
        <v>21122</v>
      </c>
    </row>
    <row r="3950" spans="1:6">
      <c r="A3950" s="527" t="s">
        <v>6610</v>
      </c>
      <c r="B3950" s="528">
        <v>2011</v>
      </c>
      <c r="C3950" s="528">
        <v>2767</v>
      </c>
      <c r="D3950" s="528">
        <v>8959</v>
      </c>
      <c r="E3950" s="528">
        <v>2289</v>
      </c>
      <c r="F3950" s="528">
        <v>13618</v>
      </c>
    </row>
    <row r="3951" spans="1:6">
      <c r="A3951" s="527" t="s">
        <v>6611</v>
      </c>
      <c r="B3951" s="528">
        <v>2011</v>
      </c>
      <c r="C3951" s="528">
        <v>359</v>
      </c>
      <c r="D3951" s="528">
        <v>1557</v>
      </c>
      <c r="E3951" s="528">
        <v>534</v>
      </c>
      <c r="F3951" s="528">
        <v>5900</v>
      </c>
    </row>
    <row r="3952" spans="1:6">
      <c r="A3952" s="527" t="s">
        <v>6612</v>
      </c>
      <c r="B3952" s="528">
        <v>2011</v>
      </c>
      <c r="C3952" s="528">
        <v>78475</v>
      </c>
      <c r="D3952" s="528">
        <v>67436</v>
      </c>
      <c r="E3952" s="528">
        <v>53730</v>
      </c>
      <c r="F3952" s="528">
        <v>20090</v>
      </c>
    </row>
    <row r="3953" spans="1:6">
      <c r="A3953" s="527" t="s">
        <v>6613</v>
      </c>
      <c r="B3953" s="528">
        <v>2011</v>
      </c>
      <c r="C3953" s="528">
        <v>6938</v>
      </c>
      <c r="D3953" s="528">
        <v>0</v>
      </c>
      <c r="E3953" s="528">
        <v>170443</v>
      </c>
      <c r="F3953" s="528">
        <v>9110</v>
      </c>
    </row>
    <row r="3954" spans="1:6">
      <c r="A3954" s="527" t="s">
        <v>6614</v>
      </c>
      <c r="B3954" s="528">
        <v>2011</v>
      </c>
      <c r="C3954" s="528">
        <v>56357</v>
      </c>
      <c r="D3954" s="528">
        <v>40772</v>
      </c>
      <c r="E3954" s="528">
        <v>39082</v>
      </c>
      <c r="F3954" s="528">
        <v>21400</v>
      </c>
    </row>
    <row r="3955" spans="1:6">
      <c r="A3955" s="527" t="s">
        <v>6615</v>
      </c>
      <c r="B3955" s="528">
        <v>2011</v>
      </c>
      <c r="C3955" s="528">
        <v>1899</v>
      </c>
      <c r="D3955" s="528">
        <v>6530</v>
      </c>
      <c r="E3955" s="528">
        <v>14331</v>
      </c>
      <c r="F3955" s="528">
        <v>6820</v>
      </c>
    </row>
    <row r="3956" spans="1:6">
      <c r="A3956" s="527" t="s">
        <v>6616</v>
      </c>
      <c r="B3956" s="528">
        <v>2011</v>
      </c>
      <c r="C3956" s="528">
        <v>25620</v>
      </c>
      <c r="D3956" s="528">
        <v>11767</v>
      </c>
      <c r="E3956" s="528">
        <v>3207</v>
      </c>
      <c r="F3956" s="528">
        <v>16100</v>
      </c>
    </row>
    <row r="3957" spans="1:6">
      <c r="A3957" s="527" t="s">
        <v>6617</v>
      </c>
      <c r="B3957" s="528">
        <v>2011</v>
      </c>
      <c r="C3957" s="528">
        <v>9738</v>
      </c>
      <c r="D3957" s="528">
        <v>2183</v>
      </c>
      <c r="E3957" s="528">
        <v>182892</v>
      </c>
      <c r="F3957" s="528">
        <v>9100</v>
      </c>
    </row>
    <row r="3958" spans="1:6">
      <c r="A3958" s="527" t="s">
        <v>6618</v>
      </c>
      <c r="B3958" s="528">
        <v>2011</v>
      </c>
      <c r="C3958" s="528">
        <v>2434</v>
      </c>
      <c r="D3958" s="528">
        <v>985</v>
      </c>
      <c r="E3958" s="528">
        <v>2755</v>
      </c>
      <c r="F3958" s="528">
        <v>8432</v>
      </c>
    </row>
    <row r="3959" spans="1:6">
      <c r="A3959" s="527" t="s">
        <v>6619</v>
      </c>
      <c r="B3959" s="528">
        <v>2011</v>
      </c>
      <c r="C3959" s="528">
        <v>2755</v>
      </c>
      <c r="D3959" s="528">
        <v>1655</v>
      </c>
      <c r="E3959" s="528">
        <v>11073</v>
      </c>
      <c r="F3959" s="528">
        <v>9255</v>
      </c>
    </row>
    <row r="3960" spans="1:6">
      <c r="A3960" s="527" t="s">
        <v>6620</v>
      </c>
      <c r="B3960" s="528">
        <v>2011</v>
      </c>
      <c r="C3960" s="528">
        <v>49</v>
      </c>
      <c r="D3960" s="528">
        <v>0</v>
      </c>
      <c r="E3960" s="528">
        <v>33</v>
      </c>
      <c r="F3960" s="528">
        <v>7800</v>
      </c>
    </row>
    <row r="3961" spans="1:6">
      <c r="A3961" s="527" t="s">
        <v>6621</v>
      </c>
      <c r="B3961" s="528">
        <v>2011</v>
      </c>
      <c r="C3961" s="528">
        <v>9285</v>
      </c>
      <c r="D3961" s="528">
        <v>2585</v>
      </c>
      <c r="E3961" s="528">
        <v>41065</v>
      </c>
      <c r="F3961" s="528">
        <v>9700</v>
      </c>
    </row>
    <row r="3962" spans="1:6">
      <c r="A3962" s="527" t="s">
        <v>6622</v>
      </c>
      <c r="B3962" s="528">
        <v>2011</v>
      </c>
      <c r="C3962" s="528">
        <v>16567</v>
      </c>
      <c r="D3962" s="528">
        <v>18748</v>
      </c>
      <c r="E3962" s="528">
        <v>3598</v>
      </c>
      <c r="F3962" s="528">
        <v>19214</v>
      </c>
    </row>
    <row r="3963" spans="1:6">
      <c r="A3963" s="527" t="s">
        <v>6623</v>
      </c>
      <c r="B3963" s="528">
        <v>2011</v>
      </c>
      <c r="C3963" s="528">
        <v>0</v>
      </c>
      <c r="D3963" s="528">
        <v>7215</v>
      </c>
      <c r="E3963" s="528">
        <v>0</v>
      </c>
      <c r="F3963" s="528">
        <v>1570</v>
      </c>
    </row>
    <row r="3964" spans="1:6">
      <c r="A3964" s="527" t="s">
        <v>6624</v>
      </c>
      <c r="B3964" s="528">
        <v>2011</v>
      </c>
      <c r="C3964" s="528">
        <v>9367</v>
      </c>
      <c r="D3964" s="528">
        <v>5027</v>
      </c>
      <c r="E3964" s="528">
        <v>8131</v>
      </c>
      <c r="F3964" s="528">
        <v>20872</v>
      </c>
    </row>
    <row r="3965" spans="1:6">
      <c r="A3965" s="527" t="s">
        <v>6625</v>
      </c>
      <c r="B3965" s="528">
        <v>2011</v>
      </c>
      <c r="C3965" s="528">
        <v>699</v>
      </c>
      <c r="D3965" s="528">
        <v>0</v>
      </c>
      <c r="E3965" s="528">
        <v>58</v>
      </c>
      <c r="F3965" s="528">
        <v>8980</v>
      </c>
    </row>
    <row r="3966" spans="1:6">
      <c r="A3966" s="527" t="s">
        <v>6626</v>
      </c>
      <c r="B3966" s="528">
        <v>2011</v>
      </c>
      <c r="C3966" s="528">
        <v>12672</v>
      </c>
      <c r="D3966" s="528">
        <v>44915</v>
      </c>
      <c r="E3966" s="528">
        <v>20177</v>
      </c>
      <c r="F3966" s="528">
        <v>20600</v>
      </c>
    </row>
    <row r="3967" spans="1:6">
      <c r="A3967" s="527" t="s">
        <v>6627</v>
      </c>
      <c r="B3967" s="528">
        <v>2011</v>
      </c>
      <c r="C3967" s="528">
        <v>23761</v>
      </c>
      <c r="D3967" s="528">
        <v>23420</v>
      </c>
      <c r="E3967" s="528">
        <v>8045</v>
      </c>
      <c r="F3967" s="528">
        <v>18519</v>
      </c>
    </row>
    <row r="3968" spans="1:6">
      <c r="A3968" s="527" t="s">
        <v>6628</v>
      </c>
      <c r="B3968" s="528">
        <v>2011</v>
      </c>
      <c r="C3968" s="528">
        <v>0</v>
      </c>
      <c r="D3968" s="528">
        <v>205</v>
      </c>
      <c r="E3968" s="528">
        <v>0</v>
      </c>
      <c r="F3968" s="528">
        <v>1630</v>
      </c>
    </row>
    <row r="3969" spans="1:6">
      <c r="A3969" s="527" t="s">
        <v>6629</v>
      </c>
      <c r="B3969" s="528">
        <v>2011</v>
      </c>
      <c r="C3969" s="528">
        <v>34267</v>
      </c>
      <c r="D3969" s="528">
        <v>42898</v>
      </c>
      <c r="E3969" s="528">
        <v>15686</v>
      </c>
      <c r="F3969" s="528">
        <v>22411</v>
      </c>
    </row>
    <row r="3970" spans="1:6">
      <c r="A3970" s="527" t="s">
        <v>6630</v>
      </c>
      <c r="B3970" s="528">
        <v>2011</v>
      </c>
      <c r="C3970" s="528">
        <v>869</v>
      </c>
      <c r="D3970" s="528">
        <v>2394</v>
      </c>
      <c r="E3970" s="528">
        <v>6424</v>
      </c>
      <c r="F3970" s="528">
        <v>11540</v>
      </c>
    </row>
    <row r="3971" spans="1:6">
      <c r="A3971" s="527" t="s">
        <v>6631</v>
      </c>
      <c r="B3971" s="528">
        <v>2011</v>
      </c>
      <c r="C3971" s="528">
        <v>22391</v>
      </c>
      <c r="D3971" s="528">
        <v>126702</v>
      </c>
      <c r="E3971" s="528">
        <v>6607</v>
      </c>
      <c r="F3971" s="528">
        <v>14948</v>
      </c>
    </row>
    <row r="3972" spans="1:6">
      <c r="A3972" s="527" t="s">
        <v>6632</v>
      </c>
      <c r="B3972" s="528">
        <v>2011</v>
      </c>
      <c r="C3972" s="528">
        <v>5164</v>
      </c>
      <c r="D3972" s="528">
        <v>5216</v>
      </c>
      <c r="E3972" s="528">
        <v>520</v>
      </c>
      <c r="F3972" s="528">
        <v>13145</v>
      </c>
    </row>
    <row r="3973" spans="1:6">
      <c r="A3973" s="527" t="s">
        <v>6633</v>
      </c>
      <c r="B3973" s="528">
        <v>2011</v>
      </c>
      <c r="C3973" s="528">
        <v>9893</v>
      </c>
      <c r="D3973" s="528">
        <v>5669</v>
      </c>
      <c r="E3973" s="528">
        <v>27093</v>
      </c>
      <c r="F3973" s="528">
        <v>18703</v>
      </c>
    </row>
    <row r="3974" spans="1:6">
      <c r="A3974" s="527" t="s">
        <v>6634</v>
      </c>
      <c r="B3974" s="528">
        <v>2011</v>
      </c>
      <c r="C3974" s="528">
        <v>2002</v>
      </c>
      <c r="D3974" s="528">
        <v>1499</v>
      </c>
      <c r="E3974" s="528">
        <v>2323</v>
      </c>
      <c r="F3974" s="528">
        <v>15405</v>
      </c>
    </row>
    <row r="3975" spans="1:6">
      <c r="A3975" s="527" t="s">
        <v>6635</v>
      </c>
      <c r="B3975" s="528">
        <v>2011</v>
      </c>
      <c r="C3975" s="528">
        <v>64687</v>
      </c>
      <c r="D3975" s="528">
        <v>65708</v>
      </c>
      <c r="E3975" s="528">
        <v>36660</v>
      </c>
      <c r="F3975" s="528">
        <v>20670</v>
      </c>
    </row>
    <row r="3976" spans="1:6">
      <c r="A3976" s="527" t="s">
        <v>6636</v>
      </c>
      <c r="B3976" s="528">
        <v>2011</v>
      </c>
      <c r="C3976" s="528">
        <v>90587</v>
      </c>
      <c r="D3976" s="528">
        <v>48701</v>
      </c>
      <c r="E3976" s="528">
        <v>8939</v>
      </c>
      <c r="F3976" s="528">
        <v>14822</v>
      </c>
    </row>
    <row r="3977" spans="1:6">
      <c r="A3977" s="527" t="s">
        <v>6637</v>
      </c>
      <c r="B3977" s="528">
        <v>2011</v>
      </c>
      <c r="C3977" s="528">
        <v>324</v>
      </c>
      <c r="D3977" s="528">
        <v>394</v>
      </c>
      <c r="E3977" s="528">
        <v>0</v>
      </c>
      <c r="F3977" s="528">
        <v>11320</v>
      </c>
    </row>
    <row r="3978" spans="1:6">
      <c r="A3978" s="527" t="s">
        <v>6638</v>
      </c>
      <c r="B3978" s="528">
        <v>2011</v>
      </c>
      <c r="C3978" s="528">
        <v>3626</v>
      </c>
      <c r="D3978" s="528">
        <v>7390</v>
      </c>
      <c r="E3978" s="528">
        <v>1450</v>
      </c>
      <c r="F3978" s="528">
        <v>13174</v>
      </c>
    </row>
    <row r="3979" spans="1:6">
      <c r="A3979" s="527" t="s">
        <v>6639</v>
      </c>
      <c r="B3979" s="528">
        <v>2011</v>
      </c>
      <c r="C3979" s="528">
        <v>2677</v>
      </c>
      <c r="D3979" s="528">
        <v>8671</v>
      </c>
      <c r="E3979" s="528">
        <v>128</v>
      </c>
      <c r="F3979" s="528">
        <v>13910</v>
      </c>
    </row>
    <row r="3980" spans="1:6">
      <c r="A3980" s="527" t="s">
        <v>6640</v>
      </c>
      <c r="B3980" s="528">
        <v>2011</v>
      </c>
      <c r="C3980" s="528">
        <v>1300</v>
      </c>
      <c r="D3980" s="528">
        <v>0</v>
      </c>
      <c r="E3980" s="528">
        <v>109710</v>
      </c>
      <c r="F3980" s="528">
        <v>4066</v>
      </c>
    </row>
    <row r="3981" spans="1:6">
      <c r="A3981" s="527" t="s">
        <v>6641</v>
      </c>
      <c r="B3981" s="528">
        <v>2011</v>
      </c>
      <c r="C3981" s="528">
        <v>243</v>
      </c>
      <c r="D3981" s="528">
        <v>360</v>
      </c>
      <c r="E3981" s="528">
        <v>587</v>
      </c>
      <c r="F3981" s="528">
        <v>13300</v>
      </c>
    </row>
    <row r="3982" spans="1:6">
      <c r="A3982" s="527" t="s">
        <v>6642</v>
      </c>
      <c r="B3982" s="528">
        <v>2011</v>
      </c>
      <c r="C3982" s="528">
        <v>17291</v>
      </c>
      <c r="D3982" s="528">
        <v>5217</v>
      </c>
      <c r="E3982" s="528">
        <v>246085</v>
      </c>
      <c r="F3982" s="528">
        <v>14804</v>
      </c>
    </row>
    <row r="3983" spans="1:6">
      <c r="A3983" s="527" t="s">
        <v>6643</v>
      </c>
      <c r="B3983" s="528">
        <v>2011</v>
      </c>
      <c r="C3983" s="528">
        <v>81454</v>
      </c>
      <c r="D3983" s="528">
        <v>68285</v>
      </c>
      <c r="E3983" s="528">
        <v>18872</v>
      </c>
      <c r="F3983" s="528">
        <v>20043</v>
      </c>
    </row>
    <row r="3984" spans="1:6">
      <c r="A3984" s="527" t="s">
        <v>6644</v>
      </c>
      <c r="B3984" s="528">
        <v>2011</v>
      </c>
      <c r="C3984" s="528">
        <v>1831</v>
      </c>
      <c r="D3984" s="528">
        <v>281</v>
      </c>
      <c r="E3984" s="528">
        <v>62455</v>
      </c>
      <c r="F3984" s="528">
        <v>6695</v>
      </c>
    </row>
    <row r="3985" spans="1:6">
      <c r="A3985" s="527" t="s">
        <v>6645</v>
      </c>
      <c r="B3985" s="528">
        <v>2011</v>
      </c>
      <c r="C3985" s="528">
        <v>1890</v>
      </c>
      <c r="D3985" s="528">
        <v>0</v>
      </c>
      <c r="E3985" s="528">
        <v>17818</v>
      </c>
      <c r="F3985" s="528">
        <v>8415</v>
      </c>
    </row>
    <row r="3986" spans="1:6">
      <c r="A3986" s="527" t="s">
        <v>6646</v>
      </c>
      <c r="B3986" s="528">
        <v>2011</v>
      </c>
      <c r="C3986" s="528">
        <v>29521</v>
      </c>
      <c r="D3986" s="528">
        <v>28764</v>
      </c>
      <c r="E3986" s="528">
        <v>11136</v>
      </c>
      <c r="F3986" s="528">
        <v>16884</v>
      </c>
    </row>
    <row r="3987" spans="1:6">
      <c r="A3987" s="527" t="s">
        <v>6647</v>
      </c>
      <c r="B3987" s="528">
        <v>2011</v>
      </c>
      <c r="C3987" s="528">
        <v>29446</v>
      </c>
      <c r="D3987" s="528">
        <v>21031</v>
      </c>
      <c r="E3987" s="528">
        <v>18115</v>
      </c>
      <c r="F3987" s="528">
        <v>14680</v>
      </c>
    </row>
    <row r="3988" spans="1:6">
      <c r="A3988" s="527" t="s">
        <v>6648</v>
      </c>
      <c r="B3988" s="528">
        <v>2011</v>
      </c>
      <c r="C3988" s="528">
        <v>46523</v>
      </c>
      <c r="D3988" s="528">
        <v>28081</v>
      </c>
      <c r="E3988" s="528">
        <v>1670</v>
      </c>
      <c r="F3988" s="528">
        <v>20018</v>
      </c>
    </row>
    <row r="3989" spans="1:6">
      <c r="A3989" s="527" t="s">
        <v>6649</v>
      </c>
      <c r="B3989" s="528">
        <v>2011</v>
      </c>
      <c r="C3989" s="528">
        <v>146578</v>
      </c>
      <c r="D3989" s="528">
        <v>76910</v>
      </c>
      <c r="E3989" s="528">
        <v>741</v>
      </c>
      <c r="F3989" s="528">
        <v>14783</v>
      </c>
    </row>
    <row r="3990" spans="1:6">
      <c r="A3990" s="527" t="s">
        <v>6650</v>
      </c>
      <c r="B3990" s="528">
        <v>2011</v>
      </c>
      <c r="C3990" s="528">
        <v>19558</v>
      </c>
      <c r="D3990" s="528">
        <v>25314</v>
      </c>
      <c r="E3990" s="528">
        <v>2667</v>
      </c>
      <c r="F3990" s="528">
        <v>19595</v>
      </c>
    </row>
    <row r="3991" spans="1:6">
      <c r="A3991" s="527" t="s">
        <v>6651</v>
      </c>
      <c r="B3991" s="528">
        <v>2011</v>
      </c>
      <c r="C3991" s="528">
        <v>93493</v>
      </c>
      <c r="D3991" s="528">
        <v>56324</v>
      </c>
      <c r="E3991" s="528">
        <v>14911</v>
      </c>
      <c r="F3991" s="528">
        <v>18956</v>
      </c>
    </row>
    <row r="3992" spans="1:6">
      <c r="A3992" s="527" t="s">
        <v>6652</v>
      </c>
      <c r="B3992" s="528">
        <v>2011</v>
      </c>
      <c r="C3992" s="528">
        <v>7860</v>
      </c>
      <c r="D3992" s="528">
        <v>11513</v>
      </c>
      <c r="E3992" s="528">
        <v>15048</v>
      </c>
      <c r="F3992" s="528">
        <v>14465</v>
      </c>
    </row>
    <row r="3993" spans="1:6">
      <c r="A3993" s="527" t="s">
        <v>6653</v>
      </c>
      <c r="B3993" s="528">
        <v>2011</v>
      </c>
      <c r="C3993" s="528">
        <v>40821</v>
      </c>
      <c r="D3993" s="528">
        <v>29155</v>
      </c>
      <c r="E3993" s="528">
        <v>2282</v>
      </c>
      <c r="F3993" s="528">
        <v>14576</v>
      </c>
    </row>
    <row r="3994" spans="1:6">
      <c r="A3994" s="527" t="s">
        <v>6654</v>
      </c>
      <c r="B3994" s="528">
        <v>2011</v>
      </c>
      <c r="C3994" s="528">
        <v>5224</v>
      </c>
      <c r="D3994" s="528">
        <v>11129</v>
      </c>
      <c r="E3994" s="528">
        <v>2147</v>
      </c>
      <c r="F3994" s="528">
        <v>10170</v>
      </c>
    </row>
    <row r="3995" spans="1:6">
      <c r="A3995" s="527" t="s">
        <v>6655</v>
      </c>
      <c r="B3995" s="528">
        <v>2011</v>
      </c>
      <c r="C3995" s="528">
        <v>2181</v>
      </c>
      <c r="D3995" s="528">
        <v>915</v>
      </c>
      <c r="E3995" s="528">
        <v>28756</v>
      </c>
      <c r="F3995" s="528">
        <v>9550</v>
      </c>
    </row>
    <row r="3996" spans="1:6">
      <c r="A3996" s="527" t="s">
        <v>6656</v>
      </c>
      <c r="B3996" s="528">
        <v>2011</v>
      </c>
      <c r="C3996" s="528">
        <v>2532</v>
      </c>
      <c r="D3996" s="528">
        <v>4833</v>
      </c>
      <c r="E3996" s="528">
        <v>4081</v>
      </c>
      <c r="F3996" s="528">
        <v>13250</v>
      </c>
    </row>
    <row r="3997" spans="1:6">
      <c r="A3997" s="527" t="s">
        <v>6657</v>
      </c>
      <c r="B3997" s="528">
        <v>2011</v>
      </c>
      <c r="C3997" s="528">
        <v>0</v>
      </c>
      <c r="D3997" s="528">
        <v>17392</v>
      </c>
      <c r="E3997" s="528">
        <v>0</v>
      </c>
      <c r="F3997" s="528">
        <v>1794</v>
      </c>
    </row>
    <row r="3998" spans="1:6">
      <c r="A3998" s="527" t="s">
        <v>6658</v>
      </c>
      <c r="B3998" s="528">
        <v>2011</v>
      </c>
      <c r="C3998" s="528">
        <v>1126</v>
      </c>
      <c r="D3998" s="528">
        <v>0</v>
      </c>
      <c r="E3998" s="528">
        <v>5721</v>
      </c>
      <c r="F3998" s="528">
        <v>5030</v>
      </c>
    </row>
    <row r="3999" spans="1:6">
      <c r="A3999" s="527" t="s">
        <v>6659</v>
      </c>
      <c r="B3999" s="528">
        <v>2011</v>
      </c>
      <c r="C3999" s="528">
        <v>78029</v>
      </c>
      <c r="D3999" s="528">
        <v>55522</v>
      </c>
      <c r="E3999" s="528">
        <v>85348</v>
      </c>
      <c r="F3999" s="528">
        <v>20778</v>
      </c>
    </row>
    <row r="4000" spans="1:6">
      <c r="A4000" s="527" t="s">
        <v>6660</v>
      </c>
      <c r="B4000" s="528">
        <v>2011</v>
      </c>
      <c r="C4000" s="528">
        <v>12410</v>
      </c>
      <c r="D4000" s="528">
        <v>5858</v>
      </c>
      <c r="E4000" s="528">
        <v>11499</v>
      </c>
      <c r="F4000" s="528">
        <v>10390</v>
      </c>
    </row>
    <row r="4001" spans="1:6">
      <c r="A4001" s="527" t="s">
        <v>6661</v>
      </c>
      <c r="B4001" s="528">
        <v>2011</v>
      </c>
      <c r="C4001" s="528">
        <v>984</v>
      </c>
      <c r="D4001" s="528">
        <v>0</v>
      </c>
      <c r="E4001" s="528">
        <v>18852</v>
      </c>
      <c r="F4001" s="528">
        <v>3987</v>
      </c>
    </row>
    <row r="4002" spans="1:6">
      <c r="A4002" s="527" t="s">
        <v>6662</v>
      </c>
      <c r="B4002" s="528">
        <v>2011</v>
      </c>
      <c r="C4002" s="528">
        <v>82519</v>
      </c>
      <c r="D4002" s="528">
        <v>41168</v>
      </c>
      <c r="E4002" s="528">
        <v>18197</v>
      </c>
      <c r="F4002" s="528">
        <v>21341</v>
      </c>
    </row>
    <row r="4003" spans="1:6">
      <c r="A4003" s="527" t="s">
        <v>6663</v>
      </c>
      <c r="B4003" s="528">
        <v>2011</v>
      </c>
      <c r="C4003" s="528">
        <v>26072</v>
      </c>
      <c r="D4003" s="528">
        <v>11885</v>
      </c>
      <c r="E4003" s="528">
        <v>5090</v>
      </c>
      <c r="F4003" s="528">
        <v>16900</v>
      </c>
    </row>
    <row r="4004" spans="1:6">
      <c r="A4004" s="527" t="s">
        <v>6664</v>
      </c>
      <c r="B4004" s="528">
        <v>2011</v>
      </c>
      <c r="C4004" s="528">
        <v>979</v>
      </c>
      <c r="D4004" s="528">
        <v>9246</v>
      </c>
      <c r="E4004" s="528">
        <v>876</v>
      </c>
      <c r="F4004" s="528">
        <v>5915</v>
      </c>
    </row>
    <row r="4005" spans="1:6">
      <c r="A4005" s="527" t="s">
        <v>6665</v>
      </c>
      <c r="B4005" s="528">
        <v>2011</v>
      </c>
      <c r="C4005" s="528">
        <v>2123</v>
      </c>
      <c r="D4005" s="528">
        <v>3415</v>
      </c>
      <c r="E4005" s="528">
        <v>19769</v>
      </c>
      <c r="F4005" s="528">
        <v>10802</v>
      </c>
    </row>
    <row r="4006" spans="1:6">
      <c r="A4006" s="527" t="s">
        <v>6666</v>
      </c>
      <c r="B4006" s="528">
        <v>2011</v>
      </c>
      <c r="C4006" s="528">
        <v>4612</v>
      </c>
      <c r="D4006" s="528">
        <v>0</v>
      </c>
      <c r="E4006" s="528">
        <v>10736</v>
      </c>
      <c r="F4006" s="528">
        <v>13400</v>
      </c>
    </row>
    <row r="4007" spans="1:6">
      <c r="A4007" s="527" t="s">
        <v>6667</v>
      </c>
      <c r="B4007" s="528">
        <v>2011</v>
      </c>
      <c r="C4007" s="528">
        <v>17927</v>
      </c>
      <c r="D4007" s="528">
        <v>9667</v>
      </c>
      <c r="E4007" s="528">
        <v>5085</v>
      </c>
      <c r="F4007" s="528">
        <v>19755</v>
      </c>
    </row>
    <row r="4008" spans="1:6">
      <c r="A4008" s="527" t="s">
        <v>6668</v>
      </c>
      <c r="B4008" s="528">
        <v>2011</v>
      </c>
      <c r="C4008" s="528">
        <v>827</v>
      </c>
      <c r="D4008" s="528">
        <v>0</v>
      </c>
      <c r="E4008" s="528">
        <v>61041</v>
      </c>
      <c r="F4008" s="528">
        <v>4550</v>
      </c>
    </row>
    <row r="4009" spans="1:6">
      <c r="A4009" s="527" t="s">
        <v>6669</v>
      </c>
      <c r="B4009" s="528">
        <v>2011</v>
      </c>
      <c r="C4009" s="528">
        <v>0</v>
      </c>
      <c r="D4009" s="528">
        <v>20195</v>
      </c>
      <c r="E4009" s="528">
        <v>0</v>
      </c>
      <c r="F4009" s="528">
        <v>1835</v>
      </c>
    </row>
    <row r="4010" spans="1:6">
      <c r="A4010" s="527" t="s">
        <v>6670</v>
      </c>
      <c r="B4010" s="528">
        <v>2011</v>
      </c>
      <c r="C4010" s="528">
        <v>12430</v>
      </c>
      <c r="D4010" s="528">
        <v>22831</v>
      </c>
      <c r="E4010" s="528">
        <v>27999</v>
      </c>
      <c r="F4010" s="528">
        <v>9590</v>
      </c>
    </row>
    <row r="4011" spans="1:6">
      <c r="A4011" s="527" t="s">
        <v>6671</v>
      </c>
      <c r="B4011" s="528">
        <v>2011</v>
      </c>
      <c r="C4011" s="528">
        <v>2425</v>
      </c>
      <c r="D4011" s="528">
        <v>110</v>
      </c>
      <c r="E4011" s="528">
        <v>5582</v>
      </c>
      <c r="F4011" s="528">
        <v>7493</v>
      </c>
    </row>
    <row r="4012" spans="1:6">
      <c r="A4012" s="527" t="s">
        <v>6672</v>
      </c>
      <c r="B4012" s="528">
        <v>2011</v>
      </c>
      <c r="C4012" s="528">
        <v>17298</v>
      </c>
      <c r="D4012" s="528">
        <v>15665</v>
      </c>
      <c r="E4012" s="528">
        <v>6840</v>
      </c>
      <c r="F4012" s="528">
        <v>17110</v>
      </c>
    </row>
    <row r="4013" spans="1:6">
      <c r="A4013" s="527" t="s">
        <v>6673</v>
      </c>
      <c r="B4013" s="528">
        <v>2011</v>
      </c>
      <c r="C4013" s="528">
        <v>33733</v>
      </c>
      <c r="D4013" s="528">
        <v>29492</v>
      </c>
      <c r="E4013" s="528">
        <v>7783</v>
      </c>
      <c r="F4013" s="528">
        <v>14715</v>
      </c>
    </row>
    <row r="4014" spans="1:6">
      <c r="A4014" s="527" t="s">
        <v>6674</v>
      </c>
      <c r="B4014" s="528">
        <v>2011</v>
      </c>
      <c r="C4014" s="528">
        <v>5329</v>
      </c>
      <c r="D4014" s="528">
        <v>6023</v>
      </c>
      <c r="E4014" s="528">
        <v>2212</v>
      </c>
      <c r="F4014" s="528">
        <v>19240</v>
      </c>
    </row>
    <row r="4015" spans="1:6">
      <c r="A4015" s="527" t="s">
        <v>6675</v>
      </c>
      <c r="B4015" s="528">
        <v>2011</v>
      </c>
      <c r="C4015" s="528">
        <v>9673</v>
      </c>
      <c r="D4015" s="528">
        <v>4669</v>
      </c>
      <c r="E4015" s="528">
        <v>2950</v>
      </c>
      <c r="F4015" s="528">
        <v>20122</v>
      </c>
    </row>
    <row r="4016" spans="1:6">
      <c r="A4016" s="527" t="s">
        <v>6676</v>
      </c>
      <c r="B4016" s="528">
        <v>2011</v>
      </c>
      <c r="C4016" s="528">
        <v>87146</v>
      </c>
      <c r="D4016" s="528">
        <v>156320</v>
      </c>
      <c r="E4016" s="528">
        <v>16350</v>
      </c>
      <c r="F4016" s="528">
        <v>20872</v>
      </c>
    </row>
    <row r="4017" spans="1:6">
      <c r="A4017" s="527" t="s">
        <v>6677</v>
      </c>
      <c r="B4017" s="528">
        <v>2011</v>
      </c>
      <c r="C4017" s="528">
        <v>6937</v>
      </c>
      <c r="D4017" s="528">
        <v>6022</v>
      </c>
      <c r="E4017" s="528">
        <v>3116</v>
      </c>
      <c r="F4017" s="528">
        <v>9864</v>
      </c>
    </row>
    <row r="4018" spans="1:6">
      <c r="A4018" s="527" t="s">
        <v>6678</v>
      </c>
      <c r="B4018" s="528">
        <v>2011</v>
      </c>
      <c r="C4018" s="528">
        <v>76159</v>
      </c>
      <c r="D4018" s="528">
        <v>38299</v>
      </c>
      <c r="E4018" s="528">
        <v>2516</v>
      </c>
      <c r="F4018" s="528">
        <v>14591</v>
      </c>
    </row>
    <row r="4019" spans="1:6">
      <c r="A4019" s="527" t="s">
        <v>6679</v>
      </c>
      <c r="B4019" s="528">
        <v>2011</v>
      </c>
      <c r="C4019" s="528">
        <v>4525</v>
      </c>
      <c r="D4019" s="528">
        <v>0</v>
      </c>
      <c r="E4019" s="528">
        <v>740</v>
      </c>
      <c r="F4019" s="528">
        <v>14183</v>
      </c>
    </row>
    <row r="4020" spans="1:6">
      <c r="A4020" s="527" t="s">
        <v>6680</v>
      </c>
      <c r="B4020" s="528">
        <v>2011</v>
      </c>
      <c r="C4020" s="528">
        <v>0</v>
      </c>
      <c r="D4020" s="528">
        <v>16373</v>
      </c>
      <c r="E4020" s="528">
        <v>0</v>
      </c>
      <c r="F4020" s="528">
        <v>1700</v>
      </c>
    </row>
    <row r="4021" spans="1:6">
      <c r="A4021" s="527" t="s">
        <v>6681</v>
      </c>
      <c r="B4021" s="528">
        <v>2011</v>
      </c>
      <c r="C4021" s="528">
        <v>916</v>
      </c>
      <c r="D4021" s="528">
        <v>552</v>
      </c>
      <c r="E4021" s="528">
        <v>1164</v>
      </c>
      <c r="F4021" s="528">
        <v>13018</v>
      </c>
    </row>
    <row r="4022" spans="1:6">
      <c r="A4022" s="527" t="s">
        <v>6682</v>
      </c>
      <c r="B4022" s="528">
        <v>2011</v>
      </c>
      <c r="C4022" s="528">
        <v>2308</v>
      </c>
      <c r="D4022" s="528">
        <v>4882</v>
      </c>
      <c r="E4022" s="528">
        <v>4834</v>
      </c>
      <c r="F4022" s="528">
        <v>14968</v>
      </c>
    </row>
    <row r="4023" spans="1:6">
      <c r="A4023" s="527" t="s">
        <v>6683</v>
      </c>
      <c r="B4023" s="528">
        <v>2011</v>
      </c>
      <c r="C4023" s="528">
        <v>29335</v>
      </c>
      <c r="D4023" s="528">
        <v>18949</v>
      </c>
      <c r="E4023" s="528">
        <v>466</v>
      </c>
      <c r="F4023" s="528">
        <v>13289</v>
      </c>
    </row>
    <row r="4024" spans="1:6">
      <c r="A4024" s="527" t="s">
        <v>6684</v>
      </c>
      <c r="B4024" s="528">
        <v>2011</v>
      </c>
      <c r="C4024" s="528">
        <v>41638</v>
      </c>
      <c r="D4024" s="528">
        <v>23197</v>
      </c>
      <c r="E4024" s="528">
        <v>50221</v>
      </c>
      <c r="F4024" s="528">
        <v>20500</v>
      </c>
    </row>
    <row r="4025" spans="1:6">
      <c r="A4025" s="527" t="s">
        <v>6685</v>
      </c>
      <c r="B4025" s="528">
        <v>2011</v>
      </c>
      <c r="C4025" s="528">
        <v>3475</v>
      </c>
      <c r="D4025" s="528">
        <v>7132</v>
      </c>
      <c r="E4025" s="528">
        <v>54234</v>
      </c>
      <c r="F4025" s="528">
        <v>12207</v>
      </c>
    </row>
    <row r="4026" spans="1:6">
      <c r="A4026" s="527" t="s">
        <v>6686</v>
      </c>
      <c r="B4026" s="528">
        <v>2011</v>
      </c>
      <c r="C4026" s="528">
        <v>52417</v>
      </c>
      <c r="D4026" s="528">
        <v>6049</v>
      </c>
      <c r="E4026" s="528">
        <v>48070</v>
      </c>
      <c r="F4026" s="528">
        <v>15859</v>
      </c>
    </row>
    <row r="4027" spans="1:6">
      <c r="A4027" s="527" t="s">
        <v>6687</v>
      </c>
      <c r="B4027" s="528">
        <v>2011</v>
      </c>
      <c r="C4027" s="528">
        <v>3455</v>
      </c>
      <c r="D4027" s="528">
        <v>1701</v>
      </c>
      <c r="E4027" s="528">
        <v>55701</v>
      </c>
      <c r="F4027" s="528">
        <v>9650</v>
      </c>
    </row>
    <row r="4028" spans="1:6">
      <c r="A4028" s="527" t="s">
        <v>6688</v>
      </c>
      <c r="B4028" s="528">
        <v>2011</v>
      </c>
      <c r="C4028" s="528">
        <v>1923</v>
      </c>
      <c r="D4028" s="528">
        <v>304</v>
      </c>
      <c r="E4028" s="528">
        <v>5435</v>
      </c>
      <c r="F4028" s="528">
        <v>13130</v>
      </c>
    </row>
    <row r="4029" spans="1:6">
      <c r="A4029" s="527" t="s">
        <v>6689</v>
      </c>
      <c r="B4029" s="528">
        <v>2011</v>
      </c>
      <c r="C4029" s="528">
        <v>3234</v>
      </c>
      <c r="D4029" s="528">
        <v>1528</v>
      </c>
      <c r="E4029" s="528">
        <v>4184</v>
      </c>
      <c r="F4029" s="528">
        <v>16640</v>
      </c>
    </row>
    <row r="4030" spans="1:6">
      <c r="A4030" s="527" t="s">
        <v>6690</v>
      </c>
      <c r="B4030" s="528">
        <v>2011</v>
      </c>
      <c r="C4030" s="528">
        <v>3529</v>
      </c>
      <c r="D4030" s="528">
        <v>6178</v>
      </c>
      <c r="E4030" s="528">
        <v>12243</v>
      </c>
      <c r="F4030" s="528">
        <v>11500</v>
      </c>
    </row>
    <row r="4031" spans="1:6">
      <c r="A4031" s="527" t="s">
        <v>6691</v>
      </c>
      <c r="B4031" s="528">
        <v>2011</v>
      </c>
      <c r="C4031" s="528">
        <v>2723</v>
      </c>
      <c r="D4031" s="528">
        <v>291</v>
      </c>
      <c r="E4031" s="528">
        <v>1798</v>
      </c>
      <c r="F4031" s="528">
        <v>15980</v>
      </c>
    </row>
    <row r="4032" spans="1:6">
      <c r="A4032" s="527" t="s">
        <v>6692</v>
      </c>
      <c r="B4032" s="528">
        <v>2011</v>
      </c>
      <c r="C4032" s="528">
        <v>7455</v>
      </c>
      <c r="D4032" s="528">
        <v>23629</v>
      </c>
      <c r="E4032" s="528">
        <v>12806</v>
      </c>
      <c r="F4032" s="528">
        <v>14465</v>
      </c>
    </row>
    <row r="4033" spans="1:6">
      <c r="A4033" s="527" t="s">
        <v>6693</v>
      </c>
      <c r="B4033" s="528">
        <v>2011</v>
      </c>
      <c r="C4033" s="528">
        <v>16512</v>
      </c>
      <c r="D4033" s="528">
        <v>6854</v>
      </c>
      <c r="E4033" s="528">
        <v>34438</v>
      </c>
      <c r="F4033" s="528">
        <v>19930</v>
      </c>
    </row>
    <row r="4034" spans="1:6">
      <c r="A4034" s="527" t="s">
        <v>6694</v>
      </c>
      <c r="B4034" s="528">
        <v>2011</v>
      </c>
      <c r="C4034" s="528">
        <v>67966</v>
      </c>
      <c r="D4034" s="528">
        <v>87487</v>
      </c>
      <c r="E4034" s="528">
        <v>42978</v>
      </c>
      <c r="F4034" s="528">
        <v>19160</v>
      </c>
    </row>
    <row r="4035" spans="1:6">
      <c r="A4035" s="527" t="s">
        <v>6695</v>
      </c>
      <c r="B4035" s="528">
        <v>2011</v>
      </c>
      <c r="C4035" s="528">
        <v>26758</v>
      </c>
      <c r="D4035" s="528">
        <v>6765</v>
      </c>
      <c r="E4035" s="528">
        <v>75892</v>
      </c>
      <c r="F4035" s="528">
        <v>13520</v>
      </c>
    </row>
    <row r="4036" spans="1:6">
      <c r="A4036" s="527" t="s">
        <v>6696</v>
      </c>
      <c r="B4036" s="528">
        <v>2011</v>
      </c>
      <c r="C4036" s="528">
        <v>54974</v>
      </c>
      <c r="D4036" s="528">
        <v>45631</v>
      </c>
      <c r="E4036" s="528">
        <v>2134</v>
      </c>
      <c r="F4036" s="528">
        <v>19619</v>
      </c>
    </row>
    <row r="4037" spans="1:6">
      <c r="A4037" s="527" t="s">
        <v>6697</v>
      </c>
      <c r="B4037" s="528">
        <v>2011</v>
      </c>
      <c r="C4037" s="528">
        <v>20771</v>
      </c>
      <c r="D4037" s="528">
        <v>12013</v>
      </c>
      <c r="E4037" s="528">
        <v>47415</v>
      </c>
      <c r="F4037" s="528">
        <v>20525</v>
      </c>
    </row>
    <row r="4038" spans="1:6">
      <c r="A4038" s="527" t="s">
        <v>6698</v>
      </c>
      <c r="B4038" s="528">
        <v>2011</v>
      </c>
      <c r="C4038" s="528">
        <v>1147</v>
      </c>
      <c r="D4038" s="528">
        <v>56549</v>
      </c>
      <c r="E4038" s="528">
        <v>11078</v>
      </c>
      <c r="F4038" s="528">
        <v>10501</v>
      </c>
    </row>
    <row r="4039" spans="1:6">
      <c r="A4039" s="527" t="s">
        <v>6699</v>
      </c>
      <c r="B4039" s="528">
        <v>2011</v>
      </c>
      <c r="C4039" s="528">
        <v>4291</v>
      </c>
      <c r="D4039" s="528">
        <v>575</v>
      </c>
      <c r="E4039" s="528">
        <v>739</v>
      </c>
      <c r="F4039" s="528">
        <v>14070</v>
      </c>
    </row>
    <row r="4040" spans="1:6">
      <c r="A4040" s="527" t="s">
        <v>6700</v>
      </c>
      <c r="B4040" s="528">
        <v>2011</v>
      </c>
      <c r="C4040" s="528">
        <v>3800</v>
      </c>
      <c r="D4040" s="528">
        <v>8565</v>
      </c>
      <c r="E4040" s="528">
        <v>52894</v>
      </c>
      <c r="F4040" s="528">
        <v>8192</v>
      </c>
    </row>
    <row r="4041" spans="1:6">
      <c r="A4041" s="527" t="s">
        <v>6701</v>
      </c>
      <c r="B4041" s="528">
        <v>2011</v>
      </c>
      <c r="C4041" s="528">
        <v>67676</v>
      </c>
      <c r="D4041" s="528">
        <v>98200</v>
      </c>
      <c r="E4041" s="528">
        <v>22136</v>
      </c>
      <c r="F4041" s="528">
        <v>20910</v>
      </c>
    </row>
    <row r="4042" spans="1:6">
      <c r="A4042" s="527" t="s">
        <v>6702</v>
      </c>
      <c r="B4042" s="528">
        <v>2011</v>
      </c>
      <c r="C4042" s="528">
        <v>1450</v>
      </c>
      <c r="D4042" s="528">
        <v>1696</v>
      </c>
      <c r="E4042" s="528">
        <v>328</v>
      </c>
      <c r="F4042" s="528">
        <v>6300</v>
      </c>
    </row>
    <row r="4043" spans="1:6">
      <c r="A4043" s="527" t="s">
        <v>6703</v>
      </c>
      <c r="B4043" s="528">
        <v>2011</v>
      </c>
      <c r="C4043" s="528">
        <v>661</v>
      </c>
      <c r="D4043" s="528">
        <v>2282</v>
      </c>
      <c r="E4043" s="528">
        <v>406</v>
      </c>
      <c r="F4043" s="528">
        <v>5925</v>
      </c>
    </row>
    <row r="4044" spans="1:6">
      <c r="A4044" s="527" t="s">
        <v>6704</v>
      </c>
      <c r="B4044" s="528">
        <v>2011</v>
      </c>
      <c r="C4044" s="528">
        <v>22244</v>
      </c>
      <c r="D4044" s="528">
        <v>188</v>
      </c>
      <c r="E4044" s="528">
        <v>87056</v>
      </c>
      <c r="F4044" s="528">
        <v>4653</v>
      </c>
    </row>
    <row r="4045" spans="1:6">
      <c r="A4045" s="527" t="s">
        <v>6705</v>
      </c>
      <c r="B4045" s="528">
        <v>2011</v>
      </c>
      <c r="C4045" s="528">
        <v>5209</v>
      </c>
      <c r="D4045" s="528">
        <v>4464</v>
      </c>
      <c r="E4045" s="528">
        <v>5229</v>
      </c>
      <c r="F4045" s="528">
        <v>19587</v>
      </c>
    </row>
    <row r="4046" spans="1:6">
      <c r="A4046" s="527" t="s">
        <v>6706</v>
      </c>
      <c r="B4046" s="528">
        <v>2011</v>
      </c>
      <c r="C4046" s="528">
        <v>14590</v>
      </c>
      <c r="D4046" s="528">
        <v>5329</v>
      </c>
      <c r="E4046" s="528">
        <v>21943</v>
      </c>
      <c r="F4046" s="528">
        <v>21101</v>
      </c>
    </row>
    <row r="4047" spans="1:6">
      <c r="A4047" s="527" t="s">
        <v>6707</v>
      </c>
      <c r="B4047" s="528">
        <v>2011</v>
      </c>
      <c r="C4047" s="528">
        <v>34390</v>
      </c>
      <c r="D4047" s="528">
        <v>68327</v>
      </c>
      <c r="E4047" s="528">
        <v>6569</v>
      </c>
      <c r="F4047" s="528">
        <v>15034</v>
      </c>
    </row>
    <row r="4048" spans="1:6">
      <c r="A4048" s="527" t="s">
        <v>6708</v>
      </c>
      <c r="B4048" s="528">
        <v>2011</v>
      </c>
      <c r="C4048" s="528">
        <v>222</v>
      </c>
      <c r="D4048" s="528">
        <v>0</v>
      </c>
      <c r="E4048" s="528">
        <v>306</v>
      </c>
      <c r="F4048" s="528">
        <v>12817</v>
      </c>
    </row>
    <row r="4049" spans="1:6">
      <c r="A4049" s="527" t="s">
        <v>6709</v>
      </c>
      <c r="B4049" s="528">
        <v>2011</v>
      </c>
      <c r="C4049" s="528">
        <v>2697</v>
      </c>
      <c r="D4049" s="528">
        <v>5372</v>
      </c>
      <c r="E4049" s="528">
        <v>18357</v>
      </c>
      <c r="F4049" s="528">
        <v>11465</v>
      </c>
    </row>
    <row r="4050" spans="1:6">
      <c r="A4050" s="527" t="s">
        <v>6710</v>
      </c>
      <c r="B4050" s="528">
        <v>2011</v>
      </c>
      <c r="C4050" s="528">
        <v>855</v>
      </c>
      <c r="D4050" s="528">
        <v>841</v>
      </c>
      <c r="E4050" s="528">
        <v>13177</v>
      </c>
      <c r="F4050" s="528">
        <v>4263</v>
      </c>
    </row>
    <row r="4051" spans="1:6">
      <c r="A4051" s="527" t="s">
        <v>6711</v>
      </c>
      <c r="B4051" s="528">
        <v>2011</v>
      </c>
      <c r="C4051" s="528">
        <v>3530</v>
      </c>
      <c r="D4051" s="528">
        <v>0</v>
      </c>
      <c r="E4051" s="528">
        <v>10659</v>
      </c>
      <c r="F4051" s="528">
        <v>3400</v>
      </c>
    </row>
    <row r="4052" spans="1:6">
      <c r="A4052" s="527" t="s">
        <v>6712</v>
      </c>
      <c r="B4052" s="528">
        <v>2011</v>
      </c>
      <c r="C4052" s="528">
        <v>7345</v>
      </c>
      <c r="D4052" s="528">
        <v>5220</v>
      </c>
      <c r="E4052" s="528">
        <v>3120</v>
      </c>
      <c r="F4052" s="528">
        <v>19240</v>
      </c>
    </row>
    <row r="4053" spans="1:6">
      <c r="A4053" s="527" t="s">
        <v>6713</v>
      </c>
      <c r="B4053" s="528">
        <v>2011</v>
      </c>
      <c r="C4053" s="528">
        <v>110779</v>
      </c>
      <c r="D4053" s="528">
        <v>129283</v>
      </c>
      <c r="E4053" s="528">
        <v>14136</v>
      </c>
      <c r="F4053" s="528">
        <v>20153</v>
      </c>
    </row>
    <row r="4054" spans="1:6">
      <c r="A4054" s="527" t="s">
        <v>6714</v>
      </c>
      <c r="B4054" s="528">
        <v>2011</v>
      </c>
      <c r="C4054" s="528">
        <v>35409</v>
      </c>
      <c r="D4054" s="528">
        <v>15574</v>
      </c>
      <c r="E4054" s="528">
        <v>4234</v>
      </c>
      <c r="F4054" s="528">
        <v>14525</v>
      </c>
    </row>
    <row r="4055" spans="1:6">
      <c r="A4055" s="527" t="s">
        <v>6715</v>
      </c>
      <c r="B4055" s="528">
        <v>2011</v>
      </c>
      <c r="C4055" s="528">
        <v>11437</v>
      </c>
      <c r="D4055" s="528">
        <v>0</v>
      </c>
      <c r="E4055" s="528">
        <v>24263</v>
      </c>
      <c r="F4055" s="528">
        <v>9496</v>
      </c>
    </row>
    <row r="4056" spans="1:6">
      <c r="A4056" s="527" t="s">
        <v>6716</v>
      </c>
      <c r="B4056" s="528">
        <v>2011</v>
      </c>
      <c r="C4056" s="528">
        <v>68497</v>
      </c>
      <c r="D4056" s="528">
        <v>183154</v>
      </c>
      <c r="E4056" s="528">
        <v>5495</v>
      </c>
      <c r="F4056" s="528">
        <v>20046</v>
      </c>
    </row>
    <row r="4057" spans="1:6">
      <c r="A4057" s="527" t="s">
        <v>6717</v>
      </c>
      <c r="B4057" s="528">
        <v>2011</v>
      </c>
      <c r="C4057" s="528">
        <v>44084</v>
      </c>
      <c r="D4057" s="528">
        <v>39958</v>
      </c>
      <c r="E4057" s="528">
        <v>23996</v>
      </c>
      <c r="F4057" s="528">
        <v>19216</v>
      </c>
    </row>
    <row r="4058" spans="1:6">
      <c r="A4058" s="527" t="s">
        <v>6718</v>
      </c>
      <c r="B4058" s="528">
        <v>2011</v>
      </c>
      <c r="C4058" s="528">
        <v>556</v>
      </c>
      <c r="D4058" s="528">
        <v>0</v>
      </c>
      <c r="E4058" s="528">
        <v>20930</v>
      </c>
      <c r="F4058" s="528">
        <v>4100</v>
      </c>
    </row>
    <row r="4059" spans="1:6">
      <c r="A4059" s="527" t="s">
        <v>6719</v>
      </c>
      <c r="B4059" s="528">
        <v>2011</v>
      </c>
      <c r="C4059" s="528">
        <v>4655</v>
      </c>
      <c r="D4059" s="528">
        <v>2058</v>
      </c>
      <c r="E4059" s="528">
        <v>28334</v>
      </c>
      <c r="F4059" s="528">
        <v>6230</v>
      </c>
    </row>
    <row r="4060" spans="1:6">
      <c r="A4060" s="527" t="s">
        <v>6720</v>
      </c>
      <c r="B4060" s="528">
        <v>2011</v>
      </c>
      <c r="C4060" s="528">
        <v>91253</v>
      </c>
      <c r="D4060" s="528">
        <v>43070</v>
      </c>
      <c r="E4060" s="528">
        <v>4143</v>
      </c>
      <c r="F4060" s="528">
        <v>19521</v>
      </c>
    </row>
    <row r="4061" spans="1:6">
      <c r="A4061" s="527" t="s">
        <v>6721</v>
      </c>
      <c r="B4061" s="528">
        <v>2011</v>
      </c>
      <c r="C4061" s="528">
        <v>7963</v>
      </c>
      <c r="D4061" s="528">
        <v>6223</v>
      </c>
      <c r="E4061" s="528">
        <v>9403</v>
      </c>
      <c r="F4061" s="528">
        <v>20445</v>
      </c>
    </row>
    <row r="4062" spans="1:6">
      <c r="A4062" s="527" t="s">
        <v>6722</v>
      </c>
      <c r="B4062" s="528">
        <v>2011</v>
      </c>
      <c r="C4062" s="528">
        <v>18555</v>
      </c>
      <c r="D4062" s="528">
        <v>107434</v>
      </c>
      <c r="E4062" s="528">
        <v>18702</v>
      </c>
      <c r="F4062" s="528">
        <v>15202</v>
      </c>
    </row>
    <row r="4063" spans="1:6">
      <c r="A4063" s="527" t="s">
        <v>6723</v>
      </c>
      <c r="B4063" s="528">
        <v>2011</v>
      </c>
      <c r="C4063" s="528">
        <v>6181</v>
      </c>
      <c r="D4063" s="528">
        <v>0</v>
      </c>
      <c r="E4063" s="528">
        <v>261819</v>
      </c>
      <c r="F4063" s="528">
        <v>6125</v>
      </c>
    </row>
    <row r="4064" spans="1:6">
      <c r="A4064" s="527" t="s">
        <v>6724</v>
      </c>
      <c r="B4064" s="528">
        <v>2011</v>
      </c>
      <c r="C4064" s="528">
        <v>18126</v>
      </c>
      <c r="D4064" s="528">
        <v>12966</v>
      </c>
      <c r="E4064" s="528">
        <v>27982</v>
      </c>
      <c r="F4064" s="528">
        <v>20497</v>
      </c>
    </row>
    <row r="4065" spans="1:6">
      <c r="A4065" s="527" t="s">
        <v>6725</v>
      </c>
      <c r="B4065" s="528">
        <v>2011</v>
      </c>
      <c r="C4065" s="528">
        <v>10331</v>
      </c>
      <c r="D4065" s="528">
        <v>12877</v>
      </c>
      <c r="E4065" s="528">
        <v>79117</v>
      </c>
      <c r="F4065" s="528">
        <v>10700</v>
      </c>
    </row>
    <row r="4066" spans="1:6">
      <c r="A4066" s="527" t="s">
        <v>6726</v>
      </c>
      <c r="B4066" s="528">
        <v>2011</v>
      </c>
      <c r="C4066" s="528">
        <v>13936</v>
      </c>
      <c r="D4066" s="528">
        <v>7912</v>
      </c>
      <c r="E4066" s="528">
        <v>3657</v>
      </c>
      <c r="F4066" s="528">
        <v>15220</v>
      </c>
    </row>
    <row r="4067" spans="1:6">
      <c r="A4067" s="527" t="s">
        <v>6727</v>
      </c>
      <c r="B4067" s="528">
        <v>2011</v>
      </c>
      <c r="C4067" s="528">
        <v>1097</v>
      </c>
      <c r="D4067" s="528">
        <v>22816</v>
      </c>
      <c r="E4067" s="528">
        <v>1969</v>
      </c>
      <c r="F4067" s="528">
        <v>10525</v>
      </c>
    </row>
    <row r="4068" spans="1:6">
      <c r="A4068" s="527" t="s">
        <v>6728</v>
      </c>
      <c r="B4068" s="528">
        <v>2011</v>
      </c>
      <c r="C4068" s="528">
        <v>23134</v>
      </c>
      <c r="D4068" s="528">
        <v>20667</v>
      </c>
      <c r="E4068" s="528">
        <v>58138</v>
      </c>
      <c r="F4068" s="528">
        <v>18134</v>
      </c>
    </row>
    <row r="4069" spans="1:6">
      <c r="A4069" s="527" t="s">
        <v>6729</v>
      </c>
      <c r="B4069" s="528">
        <v>2011</v>
      </c>
      <c r="C4069" s="528">
        <v>5714</v>
      </c>
      <c r="D4069" s="528">
        <v>10019</v>
      </c>
      <c r="E4069" s="528">
        <v>3720</v>
      </c>
      <c r="F4069" s="528">
        <v>12620</v>
      </c>
    </row>
    <row r="4070" spans="1:6">
      <c r="A4070" s="527" t="s">
        <v>6730</v>
      </c>
      <c r="B4070" s="528">
        <v>2011</v>
      </c>
      <c r="C4070" s="528">
        <v>1048</v>
      </c>
      <c r="D4070" s="528">
        <v>0</v>
      </c>
      <c r="E4070" s="528">
        <v>15134</v>
      </c>
      <c r="F4070" s="528">
        <v>4777</v>
      </c>
    </row>
    <row r="4071" spans="1:6">
      <c r="A4071" s="527" t="s">
        <v>6731</v>
      </c>
      <c r="B4071" s="528">
        <v>2011</v>
      </c>
      <c r="C4071" s="528">
        <v>14833</v>
      </c>
      <c r="D4071" s="528">
        <v>9488</v>
      </c>
      <c r="E4071" s="528">
        <v>2727</v>
      </c>
      <c r="F4071" s="528">
        <v>20206</v>
      </c>
    </row>
    <row r="4072" spans="1:6">
      <c r="A4072" s="527" t="s">
        <v>6732</v>
      </c>
      <c r="B4072" s="528">
        <v>2011</v>
      </c>
      <c r="C4072" s="528">
        <v>839</v>
      </c>
      <c r="D4072" s="528">
        <v>2162</v>
      </c>
      <c r="E4072" s="528">
        <v>2763</v>
      </c>
      <c r="F4072" s="528">
        <v>15164</v>
      </c>
    </row>
    <row r="4073" spans="1:6">
      <c r="A4073" s="527" t="s">
        <v>6733</v>
      </c>
      <c r="B4073" s="528">
        <v>2011</v>
      </c>
      <c r="C4073" s="528">
        <v>58042</v>
      </c>
      <c r="D4073" s="528">
        <v>45081</v>
      </c>
      <c r="E4073" s="528">
        <v>25932</v>
      </c>
      <c r="F4073" s="528">
        <v>22776</v>
      </c>
    </row>
    <row r="4074" spans="1:6">
      <c r="A4074" s="527" t="s">
        <v>6734</v>
      </c>
      <c r="B4074" s="528">
        <v>2011</v>
      </c>
      <c r="C4074" s="528">
        <v>3179</v>
      </c>
      <c r="D4074" s="528">
        <v>1865</v>
      </c>
      <c r="E4074" s="528">
        <v>38829</v>
      </c>
      <c r="F4074" s="528">
        <v>9650</v>
      </c>
    </row>
    <row r="4075" spans="1:6">
      <c r="A4075" s="527" t="s">
        <v>6735</v>
      </c>
      <c r="B4075" s="528">
        <v>2011</v>
      </c>
      <c r="C4075" s="528">
        <v>16062</v>
      </c>
      <c r="D4075" s="528">
        <v>13303</v>
      </c>
      <c r="E4075" s="528">
        <v>4578</v>
      </c>
      <c r="F4075" s="528">
        <v>16540</v>
      </c>
    </row>
    <row r="4076" spans="1:6">
      <c r="A4076" s="527" t="s">
        <v>6736</v>
      </c>
      <c r="B4076" s="528">
        <v>2011</v>
      </c>
      <c r="C4076" s="528">
        <v>1662</v>
      </c>
      <c r="D4076" s="528">
        <v>1292</v>
      </c>
      <c r="E4076" s="528">
        <v>3891</v>
      </c>
      <c r="F4076" s="528">
        <v>9550</v>
      </c>
    </row>
    <row r="4077" spans="1:6">
      <c r="A4077" s="527" t="s">
        <v>6737</v>
      </c>
      <c r="B4077" s="528">
        <v>2011</v>
      </c>
      <c r="C4077" s="528">
        <v>41199</v>
      </c>
      <c r="D4077" s="528">
        <v>21523</v>
      </c>
      <c r="E4077" s="528">
        <v>1496</v>
      </c>
      <c r="F4077" s="528">
        <v>14435</v>
      </c>
    </row>
    <row r="4078" spans="1:6">
      <c r="A4078" s="527" t="s">
        <v>6738</v>
      </c>
      <c r="B4078" s="528">
        <v>2011</v>
      </c>
      <c r="C4078" s="528">
        <v>676</v>
      </c>
      <c r="D4078" s="528">
        <v>0</v>
      </c>
      <c r="E4078" s="528">
        <v>48133</v>
      </c>
      <c r="F4078" s="528">
        <v>4816</v>
      </c>
    </row>
    <row r="4079" spans="1:6">
      <c r="A4079" s="527" t="s">
        <v>6739</v>
      </c>
      <c r="B4079" s="528">
        <v>2011</v>
      </c>
      <c r="C4079" s="528">
        <v>5051</v>
      </c>
      <c r="D4079" s="528">
        <v>2280</v>
      </c>
      <c r="E4079" s="528">
        <v>8780</v>
      </c>
      <c r="F4079" s="528">
        <v>14000</v>
      </c>
    </row>
    <row r="4080" spans="1:6">
      <c r="A4080" s="527" t="s">
        <v>6740</v>
      </c>
      <c r="B4080" s="528">
        <v>2011</v>
      </c>
      <c r="C4080" s="528">
        <v>16</v>
      </c>
      <c r="D4080" s="528">
        <v>0</v>
      </c>
      <c r="E4080" s="528">
        <v>10</v>
      </c>
      <c r="F4080" s="528">
        <v>12630</v>
      </c>
    </row>
    <row r="4081" spans="1:6">
      <c r="A4081" s="527" t="s">
        <v>6741</v>
      </c>
      <c r="B4081" s="528">
        <v>2011</v>
      </c>
      <c r="C4081" s="528">
        <v>4730</v>
      </c>
      <c r="D4081" s="528">
        <v>2923</v>
      </c>
      <c r="E4081" s="528">
        <v>94041</v>
      </c>
      <c r="F4081" s="528">
        <v>9390</v>
      </c>
    </row>
    <row r="4082" spans="1:6">
      <c r="A4082" s="527" t="s">
        <v>6742</v>
      </c>
      <c r="B4082" s="528">
        <v>2011</v>
      </c>
      <c r="C4082" s="528">
        <v>2904</v>
      </c>
      <c r="D4082" s="528">
        <v>1919</v>
      </c>
      <c r="E4082" s="528">
        <v>1048</v>
      </c>
      <c r="F4082" s="528">
        <v>10650</v>
      </c>
    </row>
    <row r="4083" spans="1:6">
      <c r="A4083" s="527" t="s">
        <v>6743</v>
      </c>
      <c r="B4083" s="528">
        <v>2011</v>
      </c>
      <c r="C4083" s="528">
        <v>18194</v>
      </c>
      <c r="D4083" s="528">
        <v>14013</v>
      </c>
      <c r="E4083" s="528">
        <v>11190</v>
      </c>
      <c r="F4083" s="528">
        <v>20129</v>
      </c>
    </row>
    <row r="4084" spans="1:6">
      <c r="A4084" s="527" t="s">
        <v>6744</v>
      </c>
      <c r="B4084" s="528">
        <v>2011</v>
      </c>
      <c r="C4084" s="528">
        <v>4483</v>
      </c>
      <c r="D4084" s="528">
        <v>0</v>
      </c>
      <c r="E4084" s="528">
        <v>694</v>
      </c>
      <c r="F4084" s="528">
        <v>0</v>
      </c>
    </row>
    <row r="4085" spans="1:6">
      <c r="A4085" s="527" t="s">
        <v>6745</v>
      </c>
      <c r="B4085" s="528">
        <v>2011</v>
      </c>
      <c r="C4085" s="528">
        <v>663</v>
      </c>
      <c r="D4085" s="528">
        <v>411</v>
      </c>
      <c r="E4085" s="528">
        <v>3588</v>
      </c>
      <c r="F4085" s="528">
        <v>9535</v>
      </c>
    </row>
    <row r="4086" spans="1:6">
      <c r="A4086" s="527" t="s">
        <v>6746</v>
      </c>
      <c r="B4086" s="528">
        <v>2011</v>
      </c>
      <c r="C4086" s="528">
        <v>29030</v>
      </c>
      <c r="D4086" s="528">
        <v>20765</v>
      </c>
      <c r="E4086" s="528">
        <v>171320</v>
      </c>
      <c r="F4086" s="528">
        <v>10214</v>
      </c>
    </row>
    <row r="4087" spans="1:6">
      <c r="A4087" s="527" t="s">
        <v>6747</v>
      </c>
      <c r="B4087" s="528">
        <v>2011</v>
      </c>
      <c r="C4087" s="528">
        <v>33742</v>
      </c>
      <c r="D4087" s="528">
        <v>12017</v>
      </c>
      <c r="E4087" s="528">
        <v>19811</v>
      </c>
      <c r="F4087" s="528">
        <v>20100</v>
      </c>
    </row>
    <row r="4088" spans="1:6">
      <c r="A4088" s="527" t="s">
        <v>6748</v>
      </c>
      <c r="B4088" s="528">
        <v>2011</v>
      </c>
      <c r="C4088" s="528">
        <v>70890</v>
      </c>
      <c r="D4088" s="528">
        <v>41177</v>
      </c>
      <c r="E4088" s="528">
        <v>42061</v>
      </c>
      <c r="F4088" s="528">
        <v>14685</v>
      </c>
    </row>
    <row r="4089" spans="1:6">
      <c r="A4089" s="527" t="s">
        <v>6749</v>
      </c>
      <c r="B4089" s="528">
        <v>2011</v>
      </c>
      <c r="C4089" s="528">
        <v>1829</v>
      </c>
      <c r="D4089" s="528">
        <v>5679</v>
      </c>
      <c r="E4089" s="528">
        <v>3125</v>
      </c>
      <c r="F4089" s="528">
        <v>14980</v>
      </c>
    </row>
    <row r="4090" spans="1:6">
      <c r="A4090" s="527" t="s">
        <v>6750</v>
      </c>
      <c r="B4090" s="528">
        <v>2011</v>
      </c>
      <c r="C4090" s="528">
        <v>44018</v>
      </c>
      <c r="D4090" s="528">
        <v>11215</v>
      </c>
      <c r="E4090" s="528">
        <v>178375</v>
      </c>
      <c r="F4090" s="528">
        <v>16360</v>
      </c>
    </row>
    <row r="4091" spans="1:6">
      <c r="A4091" s="527" t="s">
        <v>6751</v>
      </c>
      <c r="B4091" s="528">
        <v>2011</v>
      </c>
      <c r="C4091" s="528">
        <v>2680</v>
      </c>
      <c r="D4091" s="528">
        <v>4341</v>
      </c>
      <c r="E4091" s="528">
        <v>10048</v>
      </c>
      <c r="F4091" s="528">
        <v>9012</v>
      </c>
    </row>
    <row r="4092" spans="1:6">
      <c r="A4092" s="527" t="s">
        <v>6752</v>
      </c>
      <c r="B4092" s="528">
        <v>2011</v>
      </c>
      <c r="C4092" s="528">
        <v>1682</v>
      </c>
      <c r="D4092" s="528">
        <v>20784</v>
      </c>
      <c r="E4092" s="528">
        <v>16235</v>
      </c>
      <c r="F4092" s="528">
        <v>12244</v>
      </c>
    </row>
    <row r="4093" spans="1:6">
      <c r="A4093" s="527" t="s">
        <v>6753</v>
      </c>
      <c r="B4093" s="528">
        <v>2011</v>
      </c>
      <c r="C4093" s="528">
        <v>112572</v>
      </c>
      <c r="D4093" s="528">
        <v>57640</v>
      </c>
      <c r="E4093" s="528">
        <v>41502</v>
      </c>
      <c r="F4093" s="528">
        <v>20011</v>
      </c>
    </row>
    <row r="4094" spans="1:6">
      <c r="A4094" s="527" t="s">
        <v>6754</v>
      </c>
      <c r="B4094" s="528">
        <v>2011</v>
      </c>
      <c r="C4094" s="528">
        <v>1447</v>
      </c>
      <c r="D4094" s="528">
        <v>5188</v>
      </c>
      <c r="E4094" s="528">
        <v>31188</v>
      </c>
      <c r="F4094" s="528">
        <v>8481</v>
      </c>
    </row>
    <row r="4095" spans="1:6">
      <c r="A4095" s="527" t="s">
        <v>6755</v>
      </c>
      <c r="B4095" s="528">
        <v>2011</v>
      </c>
      <c r="C4095" s="528">
        <v>1307</v>
      </c>
      <c r="D4095" s="528">
        <v>1980</v>
      </c>
      <c r="E4095" s="528">
        <v>1333</v>
      </c>
      <c r="F4095" s="528">
        <v>13465</v>
      </c>
    </row>
    <row r="4096" spans="1:6">
      <c r="A4096" s="527" t="s">
        <v>6756</v>
      </c>
      <c r="B4096" s="528">
        <v>2011</v>
      </c>
      <c r="C4096" s="528">
        <v>1181</v>
      </c>
      <c r="D4096" s="528">
        <v>238</v>
      </c>
      <c r="E4096" s="528">
        <v>7689</v>
      </c>
      <c r="F4096" s="528">
        <v>18192</v>
      </c>
    </row>
    <row r="4097" spans="1:6">
      <c r="A4097" s="527" t="s">
        <v>6757</v>
      </c>
      <c r="B4097" s="528">
        <v>2011</v>
      </c>
      <c r="C4097" s="528">
        <v>2561</v>
      </c>
      <c r="D4097" s="528">
        <v>2254</v>
      </c>
      <c r="E4097" s="528">
        <v>67533</v>
      </c>
      <c r="F4097" s="528">
        <v>10735</v>
      </c>
    </row>
    <row r="4098" spans="1:6">
      <c r="A4098" s="527" t="s">
        <v>6758</v>
      </c>
      <c r="B4098" s="528">
        <v>2011</v>
      </c>
      <c r="C4098" s="528">
        <v>544</v>
      </c>
      <c r="D4098" s="528">
        <v>0</v>
      </c>
      <c r="E4098" s="528">
        <v>284</v>
      </c>
      <c r="F4098" s="528">
        <v>13269</v>
      </c>
    </row>
    <row r="4099" spans="1:6">
      <c r="A4099" s="527" t="s">
        <v>6759</v>
      </c>
      <c r="B4099" s="528">
        <v>2011</v>
      </c>
      <c r="C4099" s="528">
        <v>43998</v>
      </c>
      <c r="D4099" s="528">
        <v>53373</v>
      </c>
      <c r="E4099" s="528">
        <v>26114</v>
      </c>
      <c r="F4099" s="528">
        <v>20650</v>
      </c>
    </row>
    <row r="4100" spans="1:6">
      <c r="A4100" s="527" t="s">
        <v>6760</v>
      </c>
      <c r="B4100" s="528">
        <v>2011</v>
      </c>
      <c r="C4100" s="528">
        <v>70458</v>
      </c>
      <c r="D4100" s="528">
        <v>63003</v>
      </c>
      <c r="E4100" s="528">
        <v>14343</v>
      </c>
      <c r="F4100" s="528">
        <v>22985</v>
      </c>
    </row>
    <row r="4101" spans="1:6">
      <c r="A4101" s="527" t="s">
        <v>6761</v>
      </c>
      <c r="B4101" s="528">
        <v>2011</v>
      </c>
      <c r="C4101" s="528">
        <v>2356</v>
      </c>
      <c r="D4101" s="528">
        <v>0</v>
      </c>
      <c r="E4101" s="528">
        <v>17857</v>
      </c>
      <c r="F4101" s="528">
        <v>6404</v>
      </c>
    </row>
    <row r="4102" spans="1:6">
      <c r="A4102" s="527" t="s">
        <v>6762</v>
      </c>
      <c r="B4102" s="528">
        <v>2011</v>
      </c>
      <c r="C4102" s="528">
        <v>20895</v>
      </c>
      <c r="D4102" s="528">
        <v>10570</v>
      </c>
      <c r="E4102" s="528">
        <v>35648</v>
      </c>
      <c r="F4102" s="528">
        <v>13572</v>
      </c>
    </row>
    <row r="4103" spans="1:6">
      <c r="A4103" s="527" t="s">
        <v>6763</v>
      </c>
      <c r="B4103" s="528">
        <v>2011</v>
      </c>
      <c r="C4103" s="528">
        <v>53659</v>
      </c>
      <c r="D4103" s="528">
        <v>38400</v>
      </c>
      <c r="E4103" s="528">
        <v>20727</v>
      </c>
      <c r="F4103" s="528">
        <v>14885</v>
      </c>
    </row>
    <row r="4104" spans="1:6">
      <c r="A4104" s="527" t="s">
        <v>6764</v>
      </c>
      <c r="B4104" s="528">
        <v>2011</v>
      </c>
      <c r="C4104" s="528">
        <v>31197</v>
      </c>
      <c r="D4104" s="528">
        <v>28316</v>
      </c>
      <c r="E4104" s="528">
        <v>17505</v>
      </c>
      <c r="F4104" s="528">
        <v>19388</v>
      </c>
    </row>
    <row r="4105" spans="1:6">
      <c r="A4105" s="527" t="s">
        <v>6765</v>
      </c>
      <c r="B4105" s="528">
        <v>2011</v>
      </c>
      <c r="C4105" s="528">
        <v>403</v>
      </c>
      <c r="D4105" s="528">
        <v>80</v>
      </c>
      <c r="E4105" s="528">
        <v>1461</v>
      </c>
      <c r="F4105" s="528">
        <v>13545</v>
      </c>
    </row>
    <row r="4106" spans="1:6">
      <c r="A4106" s="527" t="s">
        <v>6766</v>
      </c>
      <c r="B4106" s="528">
        <v>2011</v>
      </c>
      <c r="C4106" s="528">
        <v>1202</v>
      </c>
      <c r="D4106" s="528">
        <v>4397</v>
      </c>
      <c r="E4106" s="528">
        <v>2322</v>
      </c>
      <c r="F4106" s="528">
        <v>14840</v>
      </c>
    </row>
    <row r="4107" spans="1:6">
      <c r="A4107" s="527" t="s">
        <v>6767</v>
      </c>
      <c r="B4107" s="528">
        <v>2011</v>
      </c>
      <c r="C4107" s="528">
        <v>972</v>
      </c>
      <c r="D4107" s="528">
        <v>1848</v>
      </c>
      <c r="E4107" s="528">
        <v>397</v>
      </c>
      <c r="F4107" s="528">
        <v>9560</v>
      </c>
    </row>
    <row r="4108" spans="1:6">
      <c r="A4108" s="527" t="s">
        <v>6768</v>
      </c>
      <c r="B4108" s="528">
        <v>2011</v>
      </c>
      <c r="C4108" s="528">
        <v>1182</v>
      </c>
      <c r="D4108" s="528">
        <v>660</v>
      </c>
      <c r="E4108" s="528">
        <v>34005</v>
      </c>
      <c r="F4108" s="528">
        <v>3710</v>
      </c>
    </row>
    <row r="4109" spans="1:6">
      <c r="A4109" s="527" t="s">
        <v>6769</v>
      </c>
      <c r="B4109" s="528">
        <v>2011</v>
      </c>
      <c r="C4109" s="528">
        <v>72185</v>
      </c>
      <c r="D4109" s="528">
        <v>42867</v>
      </c>
      <c r="E4109" s="528">
        <v>102853</v>
      </c>
      <c r="F4109" s="528">
        <v>20363</v>
      </c>
    </row>
    <row r="4110" spans="1:6">
      <c r="A4110" s="527" t="s">
        <v>6770</v>
      </c>
      <c r="B4110" s="528">
        <v>2011</v>
      </c>
      <c r="C4110" s="528">
        <v>66253</v>
      </c>
      <c r="D4110" s="528">
        <v>39752</v>
      </c>
      <c r="E4110" s="528">
        <v>73856</v>
      </c>
      <c r="F4110" s="528">
        <v>19418</v>
      </c>
    </row>
    <row r="4111" spans="1:6">
      <c r="A4111" s="527" t="s">
        <v>6771</v>
      </c>
      <c r="B4111" s="528">
        <v>2011</v>
      </c>
      <c r="C4111" s="528">
        <v>11691</v>
      </c>
      <c r="D4111" s="528">
        <v>0</v>
      </c>
      <c r="E4111" s="528">
        <v>35636</v>
      </c>
      <c r="F4111" s="528">
        <v>8150</v>
      </c>
    </row>
    <row r="4112" spans="1:6">
      <c r="A4112" s="527" t="s">
        <v>6772</v>
      </c>
      <c r="B4112" s="528">
        <v>2011</v>
      </c>
      <c r="C4112" s="528">
        <v>3897</v>
      </c>
      <c r="D4112" s="528">
        <v>4921</v>
      </c>
      <c r="E4112" s="528">
        <v>5967</v>
      </c>
      <c r="F4112" s="528">
        <v>20024</v>
      </c>
    </row>
    <row r="4113" spans="1:6">
      <c r="A4113" s="527" t="s">
        <v>6773</v>
      </c>
      <c r="B4113" s="528">
        <v>2011</v>
      </c>
      <c r="C4113" s="528">
        <v>4510</v>
      </c>
      <c r="D4113" s="528">
        <v>11323</v>
      </c>
      <c r="E4113" s="528">
        <v>750</v>
      </c>
      <c r="F4113" s="528">
        <v>14627</v>
      </c>
    </row>
    <row r="4114" spans="1:6">
      <c r="A4114" s="527" t="s">
        <v>6774</v>
      </c>
      <c r="B4114" s="528">
        <v>2011</v>
      </c>
      <c r="C4114" s="528">
        <v>105598</v>
      </c>
      <c r="D4114" s="528">
        <v>61162</v>
      </c>
      <c r="E4114" s="528">
        <v>59176</v>
      </c>
      <c r="F4114" s="528">
        <v>24390</v>
      </c>
    </row>
    <row r="4115" spans="1:6">
      <c r="A4115" s="527" t="s">
        <v>6775</v>
      </c>
      <c r="B4115" s="528">
        <v>2011</v>
      </c>
      <c r="C4115" s="528">
        <v>7872</v>
      </c>
      <c r="D4115" s="528">
        <v>7273</v>
      </c>
      <c r="E4115" s="528">
        <v>7665</v>
      </c>
      <c r="F4115" s="528">
        <v>16220</v>
      </c>
    </row>
    <row r="4116" spans="1:6">
      <c r="A4116" s="527" t="s">
        <v>6776</v>
      </c>
      <c r="B4116" s="528">
        <v>2011</v>
      </c>
      <c r="C4116" s="528">
        <v>6024</v>
      </c>
      <c r="D4116" s="528">
        <v>8981</v>
      </c>
      <c r="E4116" s="528">
        <v>34774</v>
      </c>
      <c r="F4116" s="528">
        <v>11939</v>
      </c>
    </row>
    <row r="4117" spans="1:6">
      <c r="A4117" s="527" t="s">
        <v>6777</v>
      </c>
      <c r="B4117" s="528">
        <v>2011</v>
      </c>
      <c r="C4117" s="528">
        <v>45438</v>
      </c>
      <c r="D4117" s="528">
        <v>38141</v>
      </c>
      <c r="E4117" s="528">
        <v>34737</v>
      </c>
      <c r="F4117" s="528">
        <v>20630</v>
      </c>
    </row>
    <row r="4118" spans="1:6">
      <c r="A4118" s="527" t="s">
        <v>6778</v>
      </c>
      <c r="B4118" s="528">
        <v>2011</v>
      </c>
      <c r="C4118" s="528">
        <v>0</v>
      </c>
      <c r="D4118" s="528">
        <v>4267</v>
      </c>
      <c r="E4118" s="528">
        <v>0</v>
      </c>
      <c r="F4118" s="528">
        <v>1687</v>
      </c>
    </row>
    <row r="4119" spans="1:6">
      <c r="A4119" s="527" t="s">
        <v>6779</v>
      </c>
      <c r="B4119" s="528">
        <v>2011</v>
      </c>
      <c r="C4119" s="528">
        <v>2569</v>
      </c>
      <c r="D4119" s="528">
        <v>0</v>
      </c>
      <c r="E4119" s="528">
        <v>69458</v>
      </c>
      <c r="F4119" s="528">
        <v>4060</v>
      </c>
    </row>
    <row r="4120" spans="1:6">
      <c r="A4120" s="527" t="s">
        <v>6780</v>
      </c>
      <c r="B4120" s="528">
        <v>2011</v>
      </c>
      <c r="C4120" s="528">
        <v>2342</v>
      </c>
      <c r="D4120" s="528">
        <v>332</v>
      </c>
      <c r="E4120" s="528">
        <v>0</v>
      </c>
      <c r="F4120" s="528">
        <v>18974</v>
      </c>
    </row>
    <row r="4121" spans="1:6">
      <c r="A4121" s="527" t="s">
        <v>6781</v>
      </c>
      <c r="B4121" s="528">
        <v>2011</v>
      </c>
      <c r="C4121" s="528">
        <v>46256</v>
      </c>
      <c r="D4121" s="528">
        <v>10525</v>
      </c>
      <c r="E4121" s="528">
        <v>369709</v>
      </c>
      <c r="F4121" s="528">
        <v>15688</v>
      </c>
    </row>
    <row r="4122" spans="1:6">
      <c r="A4122" s="527" t="s">
        <v>6782</v>
      </c>
      <c r="B4122" s="528">
        <v>2011</v>
      </c>
      <c r="C4122" s="528">
        <v>0</v>
      </c>
      <c r="D4122" s="528">
        <v>10</v>
      </c>
      <c r="E4122" s="528">
        <v>0</v>
      </c>
      <c r="F4122" s="528">
        <v>21394</v>
      </c>
    </row>
    <row r="4123" spans="1:6">
      <c r="A4123" s="527" t="s">
        <v>6783</v>
      </c>
      <c r="B4123" s="528">
        <v>2011</v>
      </c>
      <c r="C4123" s="528">
        <v>15911</v>
      </c>
      <c r="D4123" s="528">
        <v>22823</v>
      </c>
      <c r="E4123" s="528">
        <v>1749</v>
      </c>
      <c r="F4123" s="528">
        <v>15640</v>
      </c>
    </row>
    <row r="4124" spans="1:6">
      <c r="A4124" s="527" t="s">
        <v>6784</v>
      </c>
      <c r="B4124" s="528">
        <v>2011</v>
      </c>
      <c r="C4124" s="528">
        <v>15636</v>
      </c>
      <c r="D4124" s="528">
        <v>21190</v>
      </c>
      <c r="E4124" s="528">
        <v>12330</v>
      </c>
      <c r="F4124" s="528">
        <v>20261</v>
      </c>
    </row>
    <row r="4125" spans="1:6">
      <c r="A4125" s="527" t="s">
        <v>6785</v>
      </c>
      <c r="B4125" s="528">
        <v>2011</v>
      </c>
      <c r="C4125" s="528">
        <v>24586</v>
      </c>
      <c r="D4125" s="528">
        <v>48982</v>
      </c>
      <c r="E4125" s="528">
        <v>20149</v>
      </c>
      <c r="F4125" s="528">
        <v>19550</v>
      </c>
    </row>
    <row r="4126" spans="1:6">
      <c r="A4126" s="527" t="s">
        <v>6786</v>
      </c>
      <c r="B4126" s="528">
        <v>2011</v>
      </c>
      <c r="C4126" s="528">
        <v>1786</v>
      </c>
      <c r="D4126" s="528">
        <v>8037</v>
      </c>
      <c r="E4126" s="528">
        <v>1114</v>
      </c>
      <c r="F4126" s="528">
        <v>6050</v>
      </c>
    </row>
    <row r="4127" spans="1:6">
      <c r="A4127" s="527" t="s">
        <v>6787</v>
      </c>
      <c r="B4127" s="528">
        <v>2011</v>
      </c>
      <c r="C4127" s="528">
        <v>67176</v>
      </c>
      <c r="D4127" s="528">
        <v>37905</v>
      </c>
      <c r="E4127" s="528">
        <v>39704</v>
      </c>
      <c r="F4127" s="528">
        <v>20910</v>
      </c>
    </row>
    <row r="4128" spans="1:6">
      <c r="A4128" s="527" t="s">
        <v>6788</v>
      </c>
      <c r="B4128" s="528">
        <v>2011</v>
      </c>
      <c r="C4128" s="528">
        <v>11366</v>
      </c>
      <c r="D4128" s="528">
        <v>8310</v>
      </c>
      <c r="E4128" s="528">
        <v>81472</v>
      </c>
      <c r="F4128" s="528">
        <v>9612</v>
      </c>
    </row>
    <row r="4129" spans="1:6">
      <c r="A4129" s="527" t="s">
        <v>6789</v>
      </c>
      <c r="B4129" s="528">
        <v>2011</v>
      </c>
      <c r="C4129" s="528">
        <v>0</v>
      </c>
      <c r="D4129" s="528">
        <v>2034</v>
      </c>
      <c r="E4129" s="528">
        <v>0</v>
      </c>
      <c r="F4129" s="528">
        <v>1472</v>
      </c>
    </row>
    <row r="4130" spans="1:6">
      <c r="A4130" s="527" t="s">
        <v>6790</v>
      </c>
      <c r="B4130" s="528">
        <v>2011</v>
      </c>
      <c r="C4130" s="528">
        <v>5419</v>
      </c>
      <c r="D4130" s="528">
        <v>5594</v>
      </c>
      <c r="E4130" s="528">
        <v>134872</v>
      </c>
      <c r="F4130" s="528">
        <v>9510</v>
      </c>
    </row>
    <row r="4131" spans="1:6">
      <c r="A4131" s="527" t="s">
        <v>6791</v>
      </c>
      <c r="B4131" s="528">
        <v>2011</v>
      </c>
      <c r="C4131" s="528">
        <v>1364</v>
      </c>
      <c r="D4131" s="528">
        <v>7830</v>
      </c>
      <c r="E4131" s="528">
        <v>7188</v>
      </c>
      <c r="F4131" s="528">
        <v>10163</v>
      </c>
    </row>
    <row r="4132" spans="1:6">
      <c r="A4132" s="527" t="s">
        <v>6792</v>
      </c>
      <c r="B4132" s="528">
        <v>2011</v>
      </c>
      <c r="C4132" s="528">
        <v>5554</v>
      </c>
      <c r="D4132" s="528">
        <v>1843</v>
      </c>
      <c r="E4132" s="528">
        <v>4092</v>
      </c>
      <c r="F4132" s="528">
        <v>19575</v>
      </c>
    </row>
    <row r="4133" spans="1:6">
      <c r="A4133" s="527" t="s">
        <v>6793</v>
      </c>
      <c r="B4133" s="528">
        <v>2011</v>
      </c>
      <c r="C4133" s="528">
        <v>468</v>
      </c>
      <c r="D4133" s="528">
        <v>1097</v>
      </c>
      <c r="E4133" s="528">
        <v>8957</v>
      </c>
      <c r="F4133" s="528">
        <v>6500</v>
      </c>
    </row>
    <row r="4134" spans="1:6">
      <c r="A4134" s="527" t="s">
        <v>6794</v>
      </c>
      <c r="B4134" s="528">
        <v>2011</v>
      </c>
      <c r="C4134" s="528">
        <v>8632</v>
      </c>
      <c r="D4134" s="528">
        <v>1244</v>
      </c>
      <c r="E4134" s="528">
        <v>13120</v>
      </c>
      <c r="F4134" s="528">
        <v>19886</v>
      </c>
    </row>
    <row r="4135" spans="1:6">
      <c r="A4135" s="527" t="s">
        <v>6795</v>
      </c>
      <c r="B4135" s="528">
        <v>2011</v>
      </c>
      <c r="C4135" s="528">
        <v>70161</v>
      </c>
      <c r="D4135" s="528">
        <v>63506</v>
      </c>
      <c r="E4135" s="528">
        <v>14125</v>
      </c>
      <c r="F4135" s="528">
        <v>20700</v>
      </c>
    </row>
    <row r="4136" spans="1:6">
      <c r="A4136" s="527" t="s">
        <v>6796</v>
      </c>
      <c r="B4136" s="528">
        <v>2011</v>
      </c>
      <c r="C4136" s="528">
        <v>91148</v>
      </c>
      <c r="D4136" s="528">
        <v>69918</v>
      </c>
      <c r="E4136" s="528">
        <v>27825</v>
      </c>
      <c r="F4136" s="528">
        <v>20107</v>
      </c>
    </row>
    <row r="4137" spans="1:6">
      <c r="A4137" s="527" t="s">
        <v>6797</v>
      </c>
      <c r="B4137" s="528">
        <v>2011</v>
      </c>
      <c r="C4137" s="528">
        <v>2725</v>
      </c>
      <c r="D4137" s="528">
        <v>406</v>
      </c>
      <c r="E4137" s="528">
        <v>11273</v>
      </c>
      <c r="F4137" s="528">
        <v>3410</v>
      </c>
    </row>
    <row r="4138" spans="1:6">
      <c r="A4138" s="527" t="s">
        <v>6798</v>
      </c>
      <c r="B4138" s="528">
        <v>2011</v>
      </c>
      <c r="C4138" s="528">
        <v>364</v>
      </c>
      <c r="D4138" s="528">
        <v>304</v>
      </c>
      <c r="E4138" s="528">
        <v>209</v>
      </c>
      <c r="F4138" s="528">
        <v>20770</v>
      </c>
    </row>
    <row r="4139" spans="1:6">
      <c r="A4139" s="527" t="s">
        <v>6799</v>
      </c>
      <c r="B4139" s="528">
        <v>2011</v>
      </c>
      <c r="C4139" s="528">
        <v>12495</v>
      </c>
      <c r="D4139" s="528">
        <v>453</v>
      </c>
      <c r="E4139" s="528">
        <v>28556</v>
      </c>
      <c r="F4139" s="528">
        <v>7052</v>
      </c>
    </row>
    <row r="4140" spans="1:6">
      <c r="A4140" s="527" t="s">
        <v>6800</v>
      </c>
      <c r="B4140" s="528">
        <v>2011</v>
      </c>
      <c r="C4140" s="528">
        <v>37554</v>
      </c>
      <c r="D4140" s="528">
        <v>41641</v>
      </c>
      <c r="E4140" s="528">
        <v>13472</v>
      </c>
      <c r="F4140" s="528">
        <v>20736</v>
      </c>
    </row>
    <row r="4141" spans="1:6">
      <c r="A4141" s="527" t="s">
        <v>6801</v>
      </c>
      <c r="B4141" s="528">
        <v>2011</v>
      </c>
      <c r="C4141" s="528">
        <v>12333</v>
      </c>
      <c r="D4141" s="528">
        <v>29121</v>
      </c>
      <c r="E4141" s="528">
        <v>14279</v>
      </c>
      <c r="F4141" s="528">
        <v>17395</v>
      </c>
    </row>
    <row r="4142" spans="1:6">
      <c r="A4142" s="527" t="s">
        <v>6802</v>
      </c>
      <c r="B4142" s="528">
        <v>2011</v>
      </c>
      <c r="C4142" s="528">
        <v>32429</v>
      </c>
      <c r="D4142" s="528">
        <v>26355</v>
      </c>
      <c r="E4142" s="528">
        <v>26675</v>
      </c>
      <c r="F4142" s="528">
        <v>14883</v>
      </c>
    </row>
    <row r="4143" spans="1:6">
      <c r="A4143" s="527" t="s">
        <v>6803</v>
      </c>
      <c r="B4143" s="528">
        <v>2011</v>
      </c>
      <c r="C4143" s="528">
        <v>3620</v>
      </c>
      <c r="D4143" s="528">
        <v>2170</v>
      </c>
      <c r="E4143" s="528">
        <v>383</v>
      </c>
      <c r="F4143" s="528">
        <v>12966</v>
      </c>
    </row>
    <row r="4144" spans="1:6">
      <c r="A4144" s="527" t="s">
        <v>6804</v>
      </c>
      <c r="B4144" s="528">
        <v>2011</v>
      </c>
      <c r="C4144" s="528">
        <v>1848</v>
      </c>
      <c r="D4144" s="528">
        <v>220</v>
      </c>
      <c r="E4144" s="528">
        <v>6783</v>
      </c>
      <c r="F4144" s="528">
        <v>3409</v>
      </c>
    </row>
    <row r="4145" spans="1:6">
      <c r="A4145" s="527" t="s">
        <v>6805</v>
      </c>
      <c r="B4145" s="528">
        <v>2011</v>
      </c>
      <c r="C4145" s="528">
        <v>6534</v>
      </c>
      <c r="D4145" s="528">
        <v>3166</v>
      </c>
      <c r="E4145" s="528">
        <v>690</v>
      </c>
      <c r="F4145" s="528">
        <v>19073</v>
      </c>
    </row>
    <row r="4146" spans="1:6">
      <c r="A4146" s="527" t="s">
        <v>6806</v>
      </c>
      <c r="B4146" s="528">
        <v>2011</v>
      </c>
      <c r="C4146" s="528">
        <v>66668</v>
      </c>
      <c r="D4146" s="528">
        <v>67642</v>
      </c>
      <c r="E4146" s="528">
        <v>12320</v>
      </c>
      <c r="F4146" s="528">
        <v>20581</v>
      </c>
    </row>
    <row r="4147" spans="1:6">
      <c r="A4147" s="527" t="s">
        <v>6807</v>
      </c>
      <c r="B4147" s="528">
        <v>2011</v>
      </c>
      <c r="C4147" s="528">
        <v>1094</v>
      </c>
      <c r="D4147" s="528">
        <v>0</v>
      </c>
      <c r="E4147" s="528">
        <v>5126</v>
      </c>
      <c r="F4147" s="528">
        <v>6150</v>
      </c>
    </row>
    <row r="4148" spans="1:6">
      <c r="A4148" s="527" t="s">
        <v>6808</v>
      </c>
      <c r="B4148" s="528">
        <v>2011</v>
      </c>
      <c r="C4148" s="528">
        <v>3537</v>
      </c>
      <c r="D4148" s="528">
        <v>586</v>
      </c>
      <c r="E4148" s="528">
        <v>1988</v>
      </c>
      <c r="F4148" s="528">
        <v>13585</v>
      </c>
    </row>
    <row r="4149" spans="1:6">
      <c r="A4149" s="527" t="s">
        <v>6809</v>
      </c>
      <c r="B4149" s="528">
        <v>2011</v>
      </c>
      <c r="C4149" s="528">
        <v>33633</v>
      </c>
      <c r="D4149" s="528">
        <v>73680</v>
      </c>
      <c r="E4149" s="528">
        <v>24701</v>
      </c>
      <c r="F4149" s="528">
        <v>19883</v>
      </c>
    </row>
    <row r="4150" spans="1:6">
      <c r="A4150" s="527" t="s">
        <v>6810</v>
      </c>
      <c r="B4150" s="528">
        <v>2011</v>
      </c>
      <c r="C4150" s="528">
        <v>11359</v>
      </c>
      <c r="D4150" s="528">
        <v>20700</v>
      </c>
      <c r="E4150" s="528">
        <v>7184</v>
      </c>
      <c r="F4150" s="528">
        <v>13502</v>
      </c>
    </row>
    <row r="4151" spans="1:6">
      <c r="A4151" s="527" t="s">
        <v>6811</v>
      </c>
      <c r="B4151" s="528">
        <v>2011</v>
      </c>
      <c r="C4151" s="528">
        <v>24434</v>
      </c>
      <c r="D4151" s="528">
        <v>23035</v>
      </c>
      <c r="E4151" s="528">
        <v>6372</v>
      </c>
      <c r="F4151" s="528">
        <v>20365</v>
      </c>
    </row>
    <row r="4152" spans="1:6">
      <c r="A4152" s="527" t="s">
        <v>6812</v>
      </c>
      <c r="B4152" s="528">
        <v>2011</v>
      </c>
      <c r="C4152" s="528">
        <v>1465</v>
      </c>
      <c r="D4152" s="528">
        <v>238</v>
      </c>
      <c r="E4152" s="528">
        <v>160</v>
      </c>
      <c r="F4152" s="528">
        <v>8158</v>
      </c>
    </row>
    <row r="4153" spans="1:6">
      <c r="A4153" s="527" t="s">
        <v>6813</v>
      </c>
      <c r="B4153" s="528">
        <v>2011</v>
      </c>
      <c r="C4153" s="528">
        <v>523</v>
      </c>
      <c r="D4153" s="528">
        <v>0</v>
      </c>
      <c r="E4153" s="528">
        <v>663</v>
      </c>
      <c r="F4153" s="528">
        <v>5309</v>
      </c>
    </row>
    <row r="4154" spans="1:6">
      <c r="A4154" s="527" t="s">
        <v>6814</v>
      </c>
      <c r="B4154" s="528">
        <v>2011</v>
      </c>
      <c r="C4154" s="528">
        <v>56559</v>
      </c>
      <c r="D4154" s="528">
        <v>80371</v>
      </c>
      <c r="E4154" s="528">
        <v>52050</v>
      </c>
      <c r="F4154" s="528">
        <v>18650</v>
      </c>
    </row>
    <row r="4155" spans="1:6">
      <c r="A4155" s="527" t="s">
        <v>6815</v>
      </c>
      <c r="B4155" s="528">
        <v>2011</v>
      </c>
      <c r="C4155" s="528">
        <v>14796</v>
      </c>
      <c r="D4155" s="528">
        <v>9271</v>
      </c>
      <c r="E4155" s="528">
        <v>14747</v>
      </c>
      <c r="F4155" s="528">
        <v>14044</v>
      </c>
    </row>
    <row r="4156" spans="1:6">
      <c r="A4156" s="527" t="s">
        <v>6816</v>
      </c>
      <c r="B4156" s="528">
        <v>2011</v>
      </c>
      <c r="C4156" s="528">
        <v>38382</v>
      </c>
      <c r="D4156" s="528">
        <v>35936</v>
      </c>
      <c r="E4156" s="528">
        <v>26221</v>
      </c>
      <c r="F4156" s="528">
        <v>20355</v>
      </c>
    </row>
    <row r="4157" spans="1:6">
      <c r="A4157" s="527" t="s">
        <v>6817</v>
      </c>
      <c r="B4157" s="528">
        <v>2011</v>
      </c>
      <c r="C4157" s="528">
        <v>1527</v>
      </c>
      <c r="D4157" s="528">
        <v>20031</v>
      </c>
      <c r="E4157" s="528">
        <v>37160</v>
      </c>
      <c r="F4157" s="528">
        <v>14426</v>
      </c>
    </row>
    <row r="4158" spans="1:6">
      <c r="A4158" s="527" t="s">
        <v>6818</v>
      </c>
      <c r="B4158" s="528">
        <v>2011</v>
      </c>
      <c r="C4158" s="528">
        <v>1773</v>
      </c>
      <c r="D4158" s="528">
        <v>2021</v>
      </c>
      <c r="E4158" s="528">
        <v>293</v>
      </c>
      <c r="F4158" s="528">
        <v>9400</v>
      </c>
    </row>
    <row r="4159" spans="1:6">
      <c r="A4159" s="527" t="s">
        <v>6819</v>
      </c>
      <c r="B4159" s="528">
        <v>2011</v>
      </c>
      <c r="C4159" s="528">
        <v>47661</v>
      </c>
      <c r="D4159" s="528">
        <v>22820</v>
      </c>
      <c r="E4159" s="528">
        <v>12603</v>
      </c>
      <c r="F4159" s="528">
        <v>18368</v>
      </c>
    </row>
    <row r="4160" spans="1:6">
      <c r="A4160" s="527" t="s">
        <v>6820</v>
      </c>
      <c r="B4160" s="528">
        <v>2011</v>
      </c>
      <c r="C4160" s="528">
        <v>976</v>
      </c>
      <c r="D4160" s="528">
        <v>7149</v>
      </c>
      <c r="E4160" s="528">
        <v>6274</v>
      </c>
      <c r="F4160" s="528">
        <v>10150</v>
      </c>
    </row>
    <row r="4161" spans="1:6">
      <c r="A4161" s="527" t="s">
        <v>6821</v>
      </c>
      <c r="B4161" s="528">
        <v>2011</v>
      </c>
      <c r="C4161" s="528">
        <v>4024</v>
      </c>
      <c r="D4161" s="528">
        <v>1458</v>
      </c>
      <c r="E4161" s="528">
        <v>52903</v>
      </c>
      <c r="F4161" s="528">
        <v>9569</v>
      </c>
    </row>
    <row r="4162" spans="1:6">
      <c r="A4162" s="527" t="s">
        <v>6822</v>
      </c>
      <c r="B4162" s="528">
        <v>2011</v>
      </c>
      <c r="C4162" s="528">
        <v>36860</v>
      </c>
      <c r="D4162" s="528">
        <v>23990</v>
      </c>
      <c r="E4162" s="528">
        <v>8267</v>
      </c>
      <c r="F4162" s="528">
        <v>15259</v>
      </c>
    </row>
    <row r="4163" spans="1:6">
      <c r="A4163" s="527" t="s">
        <v>6823</v>
      </c>
      <c r="B4163" s="528">
        <v>2011</v>
      </c>
      <c r="C4163" s="528">
        <v>13065</v>
      </c>
      <c r="D4163" s="528">
        <v>11194</v>
      </c>
      <c r="E4163" s="528">
        <v>5249</v>
      </c>
      <c r="F4163" s="528">
        <v>19556</v>
      </c>
    </row>
    <row r="4164" spans="1:6">
      <c r="A4164" s="527" t="s">
        <v>6824</v>
      </c>
      <c r="B4164" s="528">
        <v>2011</v>
      </c>
      <c r="C4164" s="528">
        <v>1056</v>
      </c>
      <c r="D4164" s="528">
        <v>920</v>
      </c>
      <c r="E4164" s="528">
        <v>12875</v>
      </c>
      <c r="F4164" s="528">
        <v>10430</v>
      </c>
    </row>
    <row r="4165" spans="1:6">
      <c r="A4165" s="527" t="s">
        <v>6825</v>
      </c>
      <c r="B4165" s="528">
        <v>2011</v>
      </c>
      <c r="C4165" s="528">
        <v>15826</v>
      </c>
      <c r="D4165" s="528">
        <v>85675</v>
      </c>
      <c r="E4165" s="528">
        <v>4931</v>
      </c>
      <c r="F4165" s="528">
        <v>9860</v>
      </c>
    </row>
    <row r="4166" spans="1:6">
      <c r="A4166" s="527" t="s">
        <v>6826</v>
      </c>
      <c r="B4166" s="528">
        <v>2011</v>
      </c>
      <c r="C4166" s="528">
        <v>760</v>
      </c>
      <c r="D4166" s="528">
        <v>7554</v>
      </c>
      <c r="E4166" s="528">
        <v>107</v>
      </c>
      <c r="F4166" s="528">
        <v>6290</v>
      </c>
    </row>
    <row r="4167" spans="1:6">
      <c r="A4167" s="527" t="s">
        <v>6827</v>
      </c>
      <c r="B4167" s="528">
        <v>2011</v>
      </c>
      <c r="C4167" s="528">
        <v>60803</v>
      </c>
      <c r="D4167" s="528">
        <v>34732</v>
      </c>
      <c r="E4167" s="528">
        <v>71446</v>
      </c>
      <c r="F4167" s="528">
        <v>18500</v>
      </c>
    </row>
    <row r="4168" spans="1:6">
      <c r="A4168" s="527" t="s">
        <v>6828</v>
      </c>
      <c r="B4168" s="528">
        <v>2011</v>
      </c>
      <c r="C4168" s="528">
        <v>164</v>
      </c>
      <c r="D4168" s="528">
        <v>0</v>
      </c>
      <c r="E4168" s="528">
        <v>114</v>
      </c>
      <c r="F4168" s="528">
        <v>8107</v>
      </c>
    </row>
    <row r="4169" spans="1:6">
      <c r="A4169" s="527" t="s">
        <v>6829</v>
      </c>
      <c r="B4169" s="528">
        <v>2011</v>
      </c>
      <c r="C4169" s="528">
        <v>1315</v>
      </c>
      <c r="D4169" s="528">
        <v>343</v>
      </c>
      <c r="E4169" s="528">
        <v>6772</v>
      </c>
      <c r="F4169" s="528">
        <v>11491</v>
      </c>
    </row>
    <row r="4170" spans="1:6">
      <c r="A4170" s="527" t="s">
        <v>6830</v>
      </c>
      <c r="B4170" s="528">
        <v>2011</v>
      </c>
      <c r="C4170" s="528">
        <v>11858</v>
      </c>
      <c r="D4170" s="528">
        <v>28195</v>
      </c>
      <c r="E4170" s="528">
        <v>2184</v>
      </c>
      <c r="F4170" s="528">
        <v>15027</v>
      </c>
    </row>
    <row r="4171" spans="1:6">
      <c r="A4171" s="527" t="s">
        <v>6831</v>
      </c>
      <c r="B4171" s="528">
        <v>2011</v>
      </c>
      <c r="C4171" s="528">
        <v>16255</v>
      </c>
      <c r="D4171" s="528">
        <v>8222</v>
      </c>
      <c r="E4171" s="528">
        <v>20157</v>
      </c>
      <c r="F4171" s="528">
        <v>14033</v>
      </c>
    </row>
    <row r="4172" spans="1:6">
      <c r="A4172" s="527" t="s">
        <v>6832</v>
      </c>
      <c r="B4172" s="528">
        <v>2011</v>
      </c>
      <c r="C4172" s="528">
        <v>3164</v>
      </c>
      <c r="D4172" s="528">
        <v>73484</v>
      </c>
      <c r="E4172" s="528">
        <v>56527</v>
      </c>
      <c r="F4172" s="528">
        <v>11655</v>
      </c>
    </row>
    <row r="4173" spans="1:6">
      <c r="A4173" s="527" t="s">
        <v>6833</v>
      </c>
      <c r="B4173" s="528">
        <v>2011</v>
      </c>
      <c r="C4173" s="528">
        <v>26206</v>
      </c>
      <c r="D4173" s="528">
        <v>11291</v>
      </c>
      <c r="E4173" s="528">
        <v>44690</v>
      </c>
      <c r="F4173" s="528">
        <v>19936</v>
      </c>
    </row>
    <row r="4174" spans="1:6">
      <c r="A4174" s="527" t="s">
        <v>6834</v>
      </c>
      <c r="B4174" s="528">
        <v>2011</v>
      </c>
      <c r="C4174" s="528">
        <v>10071</v>
      </c>
      <c r="D4174" s="528">
        <v>17067</v>
      </c>
      <c r="E4174" s="528">
        <v>3421</v>
      </c>
      <c r="F4174" s="528">
        <v>20100</v>
      </c>
    </row>
    <row r="4175" spans="1:6">
      <c r="A4175" s="527" t="s">
        <v>6835</v>
      </c>
      <c r="B4175" s="528">
        <v>2011</v>
      </c>
      <c r="C4175" s="528">
        <v>2585</v>
      </c>
      <c r="D4175" s="528">
        <v>1425</v>
      </c>
      <c r="E4175" s="528">
        <v>906</v>
      </c>
      <c r="F4175" s="528">
        <v>17050</v>
      </c>
    </row>
    <row r="4176" spans="1:6">
      <c r="A4176" s="527" t="s">
        <v>6836</v>
      </c>
      <c r="B4176" s="528">
        <v>2011</v>
      </c>
      <c r="C4176" s="528">
        <v>6996</v>
      </c>
      <c r="D4176" s="528">
        <v>4590</v>
      </c>
      <c r="E4176" s="528">
        <v>8749</v>
      </c>
      <c r="F4176" s="528">
        <v>20163</v>
      </c>
    </row>
    <row r="4177" spans="1:6">
      <c r="A4177" s="527" t="s">
        <v>6837</v>
      </c>
      <c r="B4177" s="528">
        <v>2011</v>
      </c>
      <c r="C4177" s="528">
        <v>15584</v>
      </c>
      <c r="D4177" s="528">
        <v>27592</v>
      </c>
      <c r="E4177" s="528">
        <v>4789</v>
      </c>
      <c r="F4177" s="528">
        <v>20475</v>
      </c>
    </row>
    <row r="4178" spans="1:6">
      <c r="A4178" s="527" t="s">
        <v>6838</v>
      </c>
      <c r="B4178" s="528">
        <v>2011</v>
      </c>
      <c r="C4178" s="528">
        <v>0</v>
      </c>
      <c r="D4178" s="528">
        <v>944</v>
      </c>
      <c r="E4178" s="528">
        <v>0</v>
      </c>
      <c r="F4178" s="528">
        <v>1350</v>
      </c>
    </row>
    <row r="4179" spans="1:6">
      <c r="A4179" s="527" t="s">
        <v>6839</v>
      </c>
      <c r="B4179" s="528">
        <v>2011</v>
      </c>
      <c r="C4179" s="528">
        <v>597</v>
      </c>
      <c r="D4179" s="528">
        <v>1827</v>
      </c>
      <c r="E4179" s="528">
        <v>9776</v>
      </c>
      <c r="F4179" s="528">
        <v>11003</v>
      </c>
    </row>
    <row r="4180" spans="1:6">
      <c r="A4180" s="527" t="s">
        <v>6840</v>
      </c>
      <c r="B4180" s="528">
        <v>2011</v>
      </c>
      <c r="C4180" s="528">
        <v>5441</v>
      </c>
      <c r="D4180" s="528">
        <v>0</v>
      </c>
      <c r="E4180" s="528">
        <v>323885</v>
      </c>
      <c r="F4180" s="528">
        <v>6285</v>
      </c>
    </row>
    <row r="4181" spans="1:6">
      <c r="A4181" s="527" t="s">
        <v>6841</v>
      </c>
      <c r="B4181" s="528">
        <v>2011</v>
      </c>
      <c r="C4181" s="528">
        <v>5814</v>
      </c>
      <c r="D4181" s="528">
        <v>0</v>
      </c>
      <c r="E4181" s="528">
        <v>21106</v>
      </c>
      <c r="F4181" s="528">
        <v>6775</v>
      </c>
    </row>
    <row r="4182" spans="1:6">
      <c r="A4182" s="527" t="s">
        <v>6842</v>
      </c>
      <c r="B4182" s="528">
        <v>2011</v>
      </c>
      <c r="C4182" s="528">
        <v>0</v>
      </c>
      <c r="D4182" s="528">
        <v>9101</v>
      </c>
      <c r="E4182" s="528">
        <v>0</v>
      </c>
      <c r="F4182" s="528">
        <v>1725</v>
      </c>
    </row>
    <row r="4183" spans="1:6">
      <c r="A4183" s="527" t="s">
        <v>6843</v>
      </c>
      <c r="B4183" s="528">
        <v>2011</v>
      </c>
      <c r="C4183" s="528">
        <v>570</v>
      </c>
      <c r="D4183" s="528">
        <v>1456</v>
      </c>
      <c r="E4183" s="528">
        <v>269</v>
      </c>
      <c r="F4183" s="528">
        <v>6480</v>
      </c>
    </row>
    <row r="4184" spans="1:6">
      <c r="A4184" s="527" t="s">
        <v>6844</v>
      </c>
      <c r="B4184" s="528">
        <v>2011</v>
      </c>
      <c r="C4184" s="528">
        <v>0</v>
      </c>
      <c r="D4184" s="528">
        <v>11695</v>
      </c>
      <c r="E4184" s="528">
        <v>0</v>
      </c>
      <c r="F4184" s="528">
        <v>1720</v>
      </c>
    </row>
    <row r="4185" spans="1:6">
      <c r="A4185" s="527" t="s">
        <v>6845</v>
      </c>
      <c r="B4185" s="528">
        <v>2011</v>
      </c>
      <c r="C4185" s="528">
        <v>20672</v>
      </c>
      <c r="D4185" s="528">
        <v>20389</v>
      </c>
      <c r="E4185" s="528">
        <v>7180</v>
      </c>
      <c r="F4185" s="528">
        <v>20450</v>
      </c>
    </row>
    <row r="4186" spans="1:6">
      <c r="A4186" s="527" t="s">
        <v>6846</v>
      </c>
      <c r="B4186" s="528">
        <v>2011</v>
      </c>
      <c r="C4186" s="528">
        <v>11258</v>
      </c>
      <c r="D4186" s="528">
        <v>17389</v>
      </c>
      <c r="E4186" s="528">
        <v>27954</v>
      </c>
      <c r="F4186" s="528">
        <v>14780</v>
      </c>
    </row>
    <row r="4187" spans="1:6">
      <c r="A4187" s="527" t="s">
        <v>6847</v>
      </c>
      <c r="B4187" s="528">
        <v>2011</v>
      </c>
      <c r="C4187" s="528">
        <v>8230</v>
      </c>
      <c r="D4187" s="528">
        <v>9829</v>
      </c>
      <c r="E4187" s="528">
        <v>7878</v>
      </c>
      <c r="F4187" s="528">
        <v>18249</v>
      </c>
    </row>
    <row r="4188" spans="1:6">
      <c r="A4188" s="527" t="s">
        <v>6848</v>
      </c>
      <c r="B4188" s="528">
        <v>2011</v>
      </c>
      <c r="C4188" s="528">
        <v>59833</v>
      </c>
      <c r="D4188" s="528">
        <v>33774</v>
      </c>
      <c r="E4188" s="528">
        <v>7501</v>
      </c>
      <c r="F4188" s="528">
        <v>18950</v>
      </c>
    </row>
    <row r="4189" spans="1:6">
      <c r="A4189" s="527" t="s">
        <v>6849</v>
      </c>
      <c r="B4189" s="528">
        <v>2011</v>
      </c>
      <c r="C4189" s="528">
        <v>32976</v>
      </c>
      <c r="D4189" s="528">
        <v>20273</v>
      </c>
      <c r="E4189" s="528">
        <v>16296</v>
      </c>
      <c r="F4189" s="528">
        <v>20180</v>
      </c>
    </row>
    <row r="4190" spans="1:6">
      <c r="A4190" s="527" t="s">
        <v>6850</v>
      </c>
      <c r="B4190" s="528">
        <v>2011</v>
      </c>
      <c r="C4190" s="528">
        <v>29432</v>
      </c>
      <c r="D4190" s="528">
        <v>15478</v>
      </c>
      <c r="E4190" s="528">
        <v>2293</v>
      </c>
      <c r="F4190" s="528">
        <v>14625</v>
      </c>
    </row>
    <row r="4191" spans="1:6">
      <c r="A4191" s="527" t="s">
        <v>6851</v>
      </c>
      <c r="B4191" s="528">
        <v>2011</v>
      </c>
      <c r="C4191" s="528">
        <v>35915</v>
      </c>
      <c r="D4191" s="528">
        <v>50784</v>
      </c>
      <c r="E4191" s="528">
        <v>10376</v>
      </c>
      <c r="F4191" s="528">
        <v>20102</v>
      </c>
    </row>
    <row r="4192" spans="1:6">
      <c r="A4192" s="527" t="s">
        <v>6852</v>
      </c>
      <c r="B4192" s="528">
        <v>2011</v>
      </c>
      <c r="C4192" s="528">
        <v>0</v>
      </c>
      <c r="D4192" s="528">
        <v>2606</v>
      </c>
      <c r="E4192" s="528">
        <v>0</v>
      </c>
      <c r="F4192" s="528">
        <v>1637</v>
      </c>
    </row>
    <row r="4193" spans="1:6">
      <c r="A4193" s="527" t="s">
        <v>6853</v>
      </c>
      <c r="B4193" s="528">
        <v>2011</v>
      </c>
      <c r="C4193" s="528">
        <v>41949</v>
      </c>
      <c r="D4193" s="528">
        <v>29247</v>
      </c>
      <c r="E4193" s="528">
        <v>15085</v>
      </c>
      <c r="F4193" s="528">
        <v>15285</v>
      </c>
    </row>
    <row r="4194" spans="1:6">
      <c r="A4194" s="527" t="s">
        <v>6854</v>
      </c>
      <c r="B4194" s="528">
        <v>2011</v>
      </c>
      <c r="C4194" s="528">
        <v>9229</v>
      </c>
      <c r="D4194" s="528">
        <v>0</v>
      </c>
      <c r="E4194" s="528">
        <v>448970</v>
      </c>
      <c r="F4194" s="528">
        <v>6258</v>
      </c>
    </row>
    <row r="4195" spans="1:6">
      <c r="A4195" s="527" t="s">
        <v>6855</v>
      </c>
      <c r="B4195" s="528">
        <v>2011</v>
      </c>
      <c r="C4195" s="528">
        <v>76353</v>
      </c>
      <c r="D4195" s="528">
        <v>37615</v>
      </c>
      <c r="E4195" s="528">
        <v>24354</v>
      </c>
      <c r="F4195" s="528">
        <v>20253</v>
      </c>
    </row>
    <row r="4196" spans="1:6">
      <c r="A4196" s="527" t="s">
        <v>6856</v>
      </c>
      <c r="B4196" s="528">
        <v>2011</v>
      </c>
      <c r="C4196" s="528">
        <v>969</v>
      </c>
      <c r="D4196" s="528">
        <v>761</v>
      </c>
      <c r="E4196" s="528">
        <v>51763</v>
      </c>
      <c r="F4196" s="528">
        <v>3192</v>
      </c>
    </row>
    <row r="4197" spans="1:6">
      <c r="A4197" s="527" t="s">
        <v>6857</v>
      </c>
      <c r="B4197" s="528">
        <v>2011</v>
      </c>
      <c r="C4197" s="528">
        <v>2107</v>
      </c>
      <c r="D4197" s="528">
        <v>941</v>
      </c>
      <c r="E4197" s="528">
        <v>95394</v>
      </c>
      <c r="F4197" s="528">
        <v>12756</v>
      </c>
    </row>
    <row r="4198" spans="1:6">
      <c r="A4198" s="527" t="s">
        <v>6858</v>
      </c>
      <c r="B4198" s="528">
        <v>2011</v>
      </c>
      <c r="C4198" s="528">
        <v>82</v>
      </c>
      <c r="D4198" s="528">
        <v>0</v>
      </c>
      <c r="E4198" s="528">
        <v>621</v>
      </c>
      <c r="F4198" s="528">
        <v>12660</v>
      </c>
    </row>
    <row r="4199" spans="1:6">
      <c r="A4199" s="527" t="s">
        <v>6859</v>
      </c>
      <c r="B4199" s="528">
        <v>2011</v>
      </c>
      <c r="C4199" s="528">
        <v>104820</v>
      </c>
      <c r="D4199" s="528">
        <v>20175</v>
      </c>
      <c r="E4199" s="528">
        <v>44850</v>
      </c>
      <c r="F4199" s="528">
        <v>18719</v>
      </c>
    </row>
    <row r="4200" spans="1:6">
      <c r="A4200" s="527" t="s">
        <v>6860</v>
      </c>
      <c r="B4200" s="528">
        <v>2011</v>
      </c>
      <c r="C4200" s="528">
        <v>3798</v>
      </c>
      <c r="D4200" s="528">
        <v>6040</v>
      </c>
      <c r="E4200" s="528">
        <v>9910</v>
      </c>
      <c r="F4200" s="528">
        <v>11075</v>
      </c>
    </row>
    <row r="4201" spans="1:6">
      <c r="A4201" s="527" t="s">
        <v>6861</v>
      </c>
      <c r="B4201" s="528">
        <v>2011</v>
      </c>
      <c r="C4201" s="528">
        <v>59674</v>
      </c>
      <c r="D4201" s="528">
        <v>92983</v>
      </c>
      <c r="E4201" s="528">
        <v>11036</v>
      </c>
      <c r="F4201" s="528">
        <v>20090</v>
      </c>
    </row>
    <row r="4202" spans="1:6">
      <c r="A4202" s="527" t="s">
        <v>6862</v>
      </c>
      <c r="B4202" s="528">
        <v>2011</v>
      </c>
      <c r="C4202" s="528">
        <v>31756</v>
      </c>
      <c r="D4202" s="528">
        <v>33978</v>
      </c>
      <c r="E4202" s="528">
        <v>65053</v>
      </c>
      <c r="F4202" s="528">
        <v>20452</v>
      </c>
    </row>
    <row r="4203" spans="1:6">
      <c r="A4203" s="527" t="s">
        <v>6863</v>
      </c>
      <c r="B4203" s="528">
        <v>2011</v>
      </c>
      <c r="C4203" s="528">
        <v>63008</v>
      </c>
      <c r="D4203" s="528">
        <v>90082</v>
      </c>
      <c r="E4203" s="528">
        <v>59052</v>
      </c>
      <c r="F4203" s="528">
        <v>19333</v>
      </c>
    </row>
    <row r="4204" spans="1:6">
      <c r="A4204" s="527" t="s">
        <v>6864</v>
      </c>
      <c r="B4204" s="528">
        <v>2011</v>
      </c>
      <c r="C4204" s="528">
        <v>15186</v>
      </c>
      <c r="D4204" s="528">
        <v>13726</v>
      </c>
      <c r="E4204" s="528">
        <v>39542</v>
      </c>
      <c r="F4204" s="528">
        <v>20264</v>
      </c>
    </row>
    <row r="4205" spans="1:6">
      <c r="A4205" s="527" t="s">
        <v>6865</v>
      </c>
      <c r="B4205" s="528">
        <v>2011</v>
      </c>
      <c r="C4205" s="528">
        <v>111989</v>
      </c>
      <c r="D4205" s="528">
        <v>64406</v>
      </c>
      <c r="E4205" s="528">
        <v>23801</v>
      </c>
      <c r="F4205" s="528">
        <v>19930</v>
      </c>
    </row>
    <row r="4206" spans="1:6">
      <c r="A4206" s="527" t="s">
        <v>6866</v>
      </c>
      <c r="B4206" s="528">
        <v>2011</v>
      </c>
      <c r="C4206" s="528">
        <v>3298</v>
      </c>
      <c r="D4206" s="528">
        <v>8432</v>
      </c>
      <c r="E4206" s="528">
        <v>31324</v>
      </c>
      <c r="F4206" s="528">
        <v>9900</v>
      </c>
    </row>
    <row r="4207" spans="1:6">
      <c r="A4207" s="527" t="s">
        <v>6867</v>
      </c>
      <c r="B4207" s="528">
        <v>2011</v>
      </c>
      <c r="C4207" s="528">
        <v>8143</v>
      </c>
      <c r="D4207" s="528">
        <v>6674</v>
      </c>
      <c r="E4207" s="528">
        <v>9592</v>
      </c>
      <c r="F4207" s="528">
        <v>14190</v>
      </c>
    </row>
    <row r="4208" spans="1:6">
      <c r="A4208" s="527" t="s">
        <v>6868</v>
      </c>
      <c r="B4208" s="528">
        <v>2011</v>
      </c>
      <c r="C4208" s="528">
        <v>228</v>
      </c>
      <c r="D4208" s="528">
        <v>138</v>
      </c>
      <c r="E4208" s="528">
        <v>455</v>
      </c>
      <c r="F4208" s="528">
        <v>9557</v>
      </c>
    </row>
    <row r="4209" spans="1:6">
      <c r="A4209" s="527" t="s">
        <v>6869</v>
      </c>
      <c r="B4209" s="528">
        <v>2011</v>
      </c>
      <c r="C4209" s="528">
        <v>35042</v>
      </c>
      <c r="D4209" s="528">
        <v>40742</v>
      </c>
      <c r="E4209" s="528">
        <v>574</v>
      </c>
      <c r="F4209" s="528">
        <v>13740</v>
      </c>
    </row>
    <row r="4210" spans="1:6">
      <c r="A4210" s="527" t="s">
        <v>6870</v>
      </c>
      <c r="B4210" s="528">
        <v>2011</v>
      </c>
      <c r="C4210" s="528">
        <v>13088</v>
      </c>
      <c r="D4210" s="528">
        <v>6115</v>
      </c>
      <c r="E4210" s="528">
        <v>2401</v>
      </c>
      <c r="F4210" s="528">
        <v>17820</v>
      </c>
    </row>
    <row r="4211" spans="1:6">
      <c r="A4211" s="527" t="s">
        <v>6871</v>
      </c>
      <c r="B4211" s="528">
        <v>2011</v>
      </c>
      <c r="C4211" s="528">
        <v>8358</v>
      </c>
      <c r="D4211" s="528">
        <v>6364</v>
      </c>
      <c r="E4211" s="528">
        <v>34963</v>
      </c>
      <c r="F4211" s="528">
        <v>17972</v>
      </c>
    </row>
    <row r="4212" spans="1:6">
      <c r="A4212" s="527" t="s">
        <v>6872</v>
      </c>
      <c r="B4212" s="528">
        <v>2011</v>
      </c>
      <c r="C4212" s="528">
        <v>72493</v>
      </c>
      <c r="D4212" s="528">
        <v>48964</v>
      </c>
      <c r="E4212" s="528">
        <v>19432</v>
      </c>
      <c r="F4212" s="528">
        <v>19715</v>
      </c>
    </row>
    <row r="4213" spans="1:6">
      <c r="A4213" s="527" t="s">
        <v>6873</v>
      </c>
      <c r="B4213" s="528">
        <v>2011</v>
      </c>
      <c r="C4213" s="528">
        <v>2304</v>
      </c>
      <c r="D4213" s="528">
        <v>378</v>
      </c>
      <c r="E4213" s="528">
        <v>2746</v>
      </c>
      <c r="F4213" s="528">
        <v>12986</v>
      </c>
    </row>
    <row r="4214" spans="1:6">
      <c r="A4214" s="527" t="s">
        <v>6874</v>
      </c>
      <c r="B4214" s="528">
        <v>2011</v>
      </c>
      <c r="C4214" s="528">
        <v>12287</v>
      </c>
      <c r="D4214" s="528">
        <v>6989</v>
      </c>
      <c r="E4214" s="528">
        <v>43715</v>
      </c>
      <c r="F4214" s="528">
        <v>9350</v>
      </c>
    </row>
    <row r="4215" spans="1:6">
      <c r="A4215" s="527" t="s">
        <v>6875</v>
      </c>
      <c r="B4215" s="528">
        <v>2011</v>
      </c>
      <c r="C4215" s="528">
        <v>36933</v>
      </c>
      <c r="D4215" s="528">
        <v>37381</v>
      </c>
      <c r="E4215" s="528">
        <v>105490</v>
      </c>
      <c r="F4215" s="528">
        <v>17092</v>
      </c>
    </row>
    <row r="4216" spans="1:6">
      <c r="A4216" s="527" t="s">
        <v>6876</v>
      </c>
      <c r="B4216" s="528">
        <v>2011</v>
      </c>
      <c r="C4216" s="528">
        <v>32060</v>
      </c>
      <c r="D4216" s="528">
        <v>35203</v>
      </c>
      <c r="E4216" s="528">
        <v>4510</v>
      </c>
      <c r="F4216" s="528">
        <v>20650</v>
      </c>
    </row>
    <row r="4217" spans="1:6">
      <c r="A4217" s="527" t="s">
        <v>6877</v>
      </c>
      <c r="B4217" s="528">
        <v>2011</v>
      </c>
      <c r="C4217" s="528">
        <v>156</v>
      </c>
      <c r="D4217" s="528">
        <v>176</v>
      </c>
      <c r="E4217" s="528">
        <v>1658</v>
      </c>
      <c r="F4217" s="528">
        <v>12700</v>
      </c>
    </row>
    <row r="4218" spans="1:6">
      <c r="A4218" s="527" t="s">
        <v>6878</v>
      </c>
      <c r="B4218" s="528">
        <v>2011</v>
      </c>
      <c r="C4218" s="528">
        <v>9467</v>
      </c>
      <c r="D4218" s="528">
        <v>12666</v>
      </c>
      <c r="E4218" s="528">
        <v>14604</v>
      </c>
      <c r="F4218" s="528">
        <v>18640</v>
      </c>
    </row>
    <row r="4219" spans="1:6">
      <c r="A4219" s="527" t="s">
        <v>6879</v>
      </c>
      <c r="B4219" s="528">
        <v>2011</v>
      </c>
      <c r="C4219" s="528">
        <v>52572</v>
      </c>
      <c r="D4219" s="528">
        <v>51461</v>
      </c>
      <c r="E4219" s="528">
        <v>17648</v>
      </c>
      <c r="F4219" s="528">
        <v>20780</v>
      </c>
    </row>
    <row r="4220" spans="1:6">
      <c r="A4220" s="527" t="s">
        <v>6880</v>
      </c>
      <c r="B4220" s="528">
        <v>2011</v>
      </c>
      <c r="C4220" s="528">
        <v>75252</v>
      </c>
      <c r="D4220" s="528">
        <v>61560</v>
      </c>
      <c r="E4220" s="528">
        <v>20983</v>
      </c>
      <c r="F4220" s="528">
        <v>20345</v>
      </c>
    </row>
    <row r="4221" spans="1:6">
      <c r="A4221" s="527" t="s">
        <v>6881</v>
      </c>
      <c r="B4221" s="528">
        <v>2011</v>
      </c>
      <c r="C4221" s="528">
        <v>52400</v>
      </c>
      <c r="D4221" s="528">
        <v>82638</v>
      </c>
      <c r="E4221" s="528">
        <v>13886</v>
      </c>
      <c r="F4221" s="528">
        <v>20520</v>
      </c>
    </row>
    <row r="4222" spans="1:6">
      <c r="A4222" s="527" t="s">
        <v>6882</v>
      </c>
      <c r="B4222" s="528">
        <v>2011</v>
      </c>
      <c r="C4222" s="528">
        <v>61604</v>
      </c>
      <c r="D4222" s="528">
        <v>18538</v>
      </c>
      <c r="E4222" s="528">
        <v>77723</v>
      </c>
      <c r="F4222" s="528">
        <v>17987</v>
      </c>
    </row>
    <row r="4223" spans="1:6">
      <c r="A4223" s="527" t="s">
        <v>6883</v>
      </c>
      <c r="B4223" s="528">
        <v>2011</v>
      </c>
      <c r="C4223" s="528">
        <v>3102</v>
      </c>
      <c r="D4223" s="528">
        <v>0</v>
      </c>
      <c r="E4223" s="528">
        <v>4517</v>
      </c>
      <c r="F4223" s="528">
        <v>9950</v>
      </c>
    </row>
    <row r="4224" spans="1:6">
      <c r="A4224" s="527" t="s">
        <v>6884</v>
      </c>
      <c r="B4224" s="528">
        <v>2011</v>
      </c>
      <c r="C4224" s="528">
        <v>1685</v>
      </c>
      <c r="D4224" s="528">
        <v>6823</v>
      </c>
      <c r="E4224" s="528">
        <v>10711</v>
      </c>
      <c r="F4224" s="528">
        <v>9883</v>
      </c>
    </row>
    <row r="4225" spans="1:6">
      <c r="A4225" s="527" t="s">
        <v>6885</v>
      </c>
      <c r="B4225" s="528">
        <v>2011</v>
      </c>
      <c r="C4225" s="528">
        <v>3796</v>
      </c>
      <c r="D4225" s="528">
        <v>0</v>
      </c>
      <c r="E4225" s="528">
        <v>134065</v>
      </c>
      <c r="F4225" s="528">
        <v>6384</v>
      </c>
    </row>
    <row r="4226" spans="1:6">
      <c r="A4226" s="527" t="s">
        <v>6886</v>
      </c>
      <c r="B4226" s="528">
        <v>2011</v>
      </c>
      <c r="C4226" s="528">
        <v>5740</v>
      </c>
      <c r="D4226" s="528">
        <v>7226</v>
      </c>
      <c r="E4226" s="528">
        <v>5733</v>
      </c>
      <c r="F4226" s="528">
        <v>13400</v>
      </c>
    </row>
    <row r="4227" spans="1:6">
      <c r="A4227" s="527" t="s">
        <v>6887</v>
      </c>
      <c r="B4227" s="528">
        <v>2011</v>
      </c>
      <c r="C4227" s="528">
        <v>2710</v>
      </c>
      <c r="D4227" s="528">
        <v>1094</v>
      </c>
      <c r="E4227" s="528">
        <v>304</v>
      </c>
      <c r="F4227" s="528">
        <v>9450</v>
      </c>
    </row>
    <row r="4228" spans="1:6">
      <c r="A4228" s="527" t="s">
        <v>6888</v>
      </c>
      <c r="B4228" s="528">
        <v>2011</v>
      </c>
      <c r="C4228" s="528">
        <v>34946</v>
      </c>
      <c r="D4228" s="528">
        <v>9022</v>
      </c>
      <c r="E4228" s="528">
        <v>395543</v>
      </c>
      <c r="F4228" s="528">
        <v>14754</v>
      </c>
    </row>
    <row r="4229" spans="1:6">
      <c r="A4229" s="527" t="s">
        <v>6889</v>
      </c>
      <c r="B4229" s="528">
        <v>2011</v>
      </c>
      <c r="C4229" s="528">
        <v>23325</v>
      </c>
      <c r="D4229" s="528">
        <v>43839</v>
      </c>
      <c r="E4229" s="528">
        <v>2888</v>
      </c>
      <c r="F4229" s="528">
        <v>20400</v>
      </c>
    </row>
    <row r="4230" spans="1:6">
      <c r="A4230" s="527" t="s">
        <v>6890</v>
      </c>
      <c r="B4230" s="528">
        <v>2011</v>
      </c>
      <c r="C4230" s="528">
        <v>2689</v>
      </c>
      <c r="D4230" s="528">
        <v>2953</v>
      </c>
      <c r="E4230" s="528">
        <v>8384</v>
      </c>
      <c r="F4230" s="528">
        <v>13400</v>
      </c>
    </row>
    <row r="4231" spans="1:6">
      <c r="A4231" s="527" t="s">
        <v>6891</v>
      </c>
      <c r="B4231" s="528">
        <v>2011</v>
      </c>
      <c r="C4231" s="528">
        <v>3761</v>
      </c>
      <c r="D4231" s="528">
        <v>6372</v>
      </c>
      <c r="E4231" s="528">
        <v>62338</v>
      </c>
      <c r="F4231" s="528">
        <v>13215</v>
      </c>
    </row>
    <row r="4232" spans="1:6">
      <c r="A4232" s="527" t="s">
        <v>6892</v>
      </c>
      <c r="B4232" s="528">
        <v>2011</v>
      </c>
      <c r="C4232" s="528">
        <v>4150</v>
      </c>
      <c r="D4232" s="528">
        <v>2443</v>
      </c>
      <c r="E4232" s="528">
        <v>11291</v>
      </c>
      <c r="F4232" s="528">
        <v>20060</v>
      </c>
    </row>
    <row r="4233" spans="1:6">
      <c r="A4233" s="527" t="s">
        <v>6893</v>
      </c>
      <c r="B4233" s="528">
        <v>2011</v>
      </c>
      <c r="C4233" s="528">
        <v>2189</v>
      </c>
      <c r="D4233" s="528">
        <v>13380</v>
      </c>
      <c r="E4233" s="528">
        <v>13734</v>
      </c>
      <c r="F4233" s="528">
        <v>9870</v>
      </c>
    </row>
    <row r="4234" spans="1:6">
      <c r="A4234" s="527" t="s">
        <v>6894</v>
      </c>
      <c r="B4234" s="528">
        <v>2011</v>
      </c>
      <c r="C4234" s="528">
        <v>480</v>
      </c>
      <c r="D4234" s="528">
        <v>490</v>
      </c>
      <c r="E4234" s="528">
        <v>4065</v>
      </c>
      <c r="F4234" s="528">
        <v>9542</v>
      </c>
    </row>
    <row r="4235" spans="1:6">
      <c r="A4235" s="527" t="s">
        <v>6895</v>
      </c>
      <c r="B4235" s="528">
        <v>2011</v>
      </c>
      <c r="C4235" s="528">
        <v>16</v>
      </c>
      <c r="D4235" s="528">
        <v>36</v>
      </c>
      <c r="E4235" s="528">
        <v>104</v>
      </c>
      <c r="F4235" s="528">
        <v>8050</v>
      </c>
    </row>
    <row r="4236" spans="1:6">
      <c r="A4236" s="527" t="s">
        <v>6896</v>
      </c>
      <c r="B4236" s="528">
        <v>2011</v>
      </c>
      <c r="C4236" s="528">
        <v>29948</v>
      </c>
      <c r="D4236" s="528">
        <v>37994</v>
      </c>
      <c r="E4236" s="528">
        <v>3213</v>
      </c>
      <c r="F4236" s="528">
        <v>19631</v>
      </c>
    </row>
    <row r="4237" spans="1:6">
      <c r="A4237" s="527" t="s">
        <v>6897</v>
      </c>
      <c r="B4237" s="528">
        <v>2011</v>
      </c>
      <c r="C4237" s="528">
        <v>23362</v>
      </c>
      <c r="D4237" s="528">
        <v>15335</v>
      </c>
      <c r="E4237" s="528">
        <v>18951</v>
      </c>
      <c r="F4237" s="528">
        <v>19884</v>
      </c>
    </row>
    <row r="4238" spans="1:6">
      <c r="A4238" s="527" t="s">
        <v>6898</v>
      </c>
      <c r="B4238" s="528">
        <v>2011</v>
      </c>
      <c r="C4238" s="528">
        <v>7033</v>
      </c>
      <c r="D4238" s="528">
        <v>6388</v>
      </c>
      <c r="E4238" s="528">
        <v>36257</v>
      </c>
      <c r="F4238" s="528">
        <v>13130</v>
      </c>
    </row>
    <row r="4239" spans="1:6">
      <c r="A4239" s="527" t="s">
        <v>6899</v>
      </c>
      <c r="B4239" s="528">
        <v>2011</v>
      </c>
      <c r="C4239" s="528">
        <v>121</v>
      </c>
      <c r="D4239" s="528">
        <v>7</v>
      </c>
      <c r="E4239" s="528">
        <v>425</v>
      </c>
      <c r="F4239" s="528">
        <v>14445</v>
      </c>
    </row>
    <row r="4240" spans="1:6">
      <c r="A4240" s="527" t="s">
        <v>6900</v>
      </c>
      <c r="B4240" s="528">
        <v>2011</v>
      </c>
      <c r="C4240" s="528">
        <v>5278</v>
      </c>
      <c r="D4240" s="528">
        <v>3671</v>
      </c>
      <c r="E4240" s="528">
        <v>32436</v>
      </c>
      <c r="F4240" s="528">
        <v>13325</v>
      </c>
    </row>
    <row r="4241" spans="1:6">
      <c r="A4241" s="527" t="s">
        <v>6901</v>
      </c>
      <c r="B4241" s="528">
        <v>2011</v>
      </c>
      <c r="C4241" s="528">
        <v>14883</v>
      </c>
      <c r="D4241" s="528">
        <v>8880</v>
      </c>
      <c r="E4241" s="528">
        <v>19430</v>
      </c>
      <c r="F4241" s="528">
        <v>12520</v>
      </c>
    </row>
    <row r="4242" spans="1:6">
      <c r="A4242" s="527" t="s">
        <v>6902</v>
      </c>
      <c r="B4242" s="528">
        <v>2011</v>
      </c>
      <c r="C4242" s="528">
        <v>11976</v>
      </c>
      <c r="D4242" s="528">
        <v>6652</v>
      </c>
      <c r="E4242" s="528">
        <v>3023</v>
      </c>
      <c r="F4242" s="528">
        <v>19491</v>
      </c>
    </row>
    <row r="4243" spans="1:6">
      <c r="A4243" s="527" t="s">
        <v>6903</v>
      </c>
      <c r="B4243" s="528">
        <v>2011</v>
      </c>
      <c r="C4243" s="528">
        <v>26138</v>
      </c>
      <c r="D4243" s="528">
        <v>18639</v>
      </c>
      <c r="E4243" s="528">
        <v>5823</v>
      </c>
      <c r="F4243" s="528">
        <v>19515</v>
      </c>
    </row>
    <row r="4244" spans="1:6">
      <c r="A4244" s="527" t="s">
        <v>6904</v>
      </c>
      <c r="B4244" s="528">
        <v>2011</v>
      </c>
      <c r="C4244" s="528">
        <v>4842</v>
      </c>
      <c r="D4244" s="528">
        <v>4915</v>
      </c>
      <c r="E4244" s="528">
        <v>8450</v>
      </c>
      <c r="F4244" s="528">
        <v>9060</v>
      </c>
    </row>
    <row r="4245" spans="1:6">
      <c r="A4245" s="527" t="s">
        <v>6905</v>
      </c>
      <c r="B4245" s="528">
        <v>2011</v>
      </c>
      <c r="C4245" s="528">
        <v>51117</v>
      </c>
      <c r="D4245" s="528">
        <v>35738</v>
      </c>
      <c r="E4245" s="528">
        <v>10222</v>
      </c>
      <c r="F4245" s="528">
        <v>19548</v>
      </c>
    </row>
    <row r="4246" spans="1:6">
      <c r="A4246" s="527" t="s">
        <v>6906</v>
      </c>
      <c r="B4246" s="528">
        <v>2011</v>
      </c>
      <c r="C4246" s="528">
        <v>23683</v>
      </c>
      <c r="D4246" s="528">
        <v>6253</v>
      </c>
      <c r="E4246" s="528">
        <v>86513</v>
      </c>
      <c r="F4246" s="528">
        <v>20500</v>
      </c>
    </row>
    <row r="4247" spans="1:6">
      <c r="A4247" s="527" t="s">
        <v>6907</v>
      </c>
      <c r="B4247" s="528">
        <v>2011</v>
      </c>
      <c r="C4247" s="528">
        <v>5016</v>
      </c>
      <c r="D4247" s="528">
        <v>4991</v>
      </c>
      <c r="E4247" s="528">
        <v>44154</v>
      </c>
      <c r="F4247" s="528">
        <v>7880</v>
      </c>
    </row>
    <row r="4248" spans="1:6">
      <c r="A4248" s="527" t="s">
        <v>6908</v>
      </c>
      <c r="B4248" s="528">
        <v>2011</v>
      </c>
      <c r="C4248" s="528">
        <v>0</v>
      </c>
      <c r="D4248" s="528">
        <v>2439</v>
      </c>
      <c r="E4248" s="528">
        <v>0</v>
      </c>
      <c r="F4248" s="528">
        <v>1527</v>
      </c>
    </row>
    <row r="4249" spans="1:6">
      <c r="A4249" s="527" t="s">
        <v>6909</v>
      </c>
      <c r="B4249" s="528">
        <v>2011</v>
      </c>
      <c r="C4249" s="528">
        <v>5066</v>
      </c>
      <c r="D4249" s="528">
        <v>53197</v>
      </c>
      <c r="E4249" s="528">
        <v>88384</v>
      </c>
      <c r="F4249" s="528">
        <v>13050</v>
      </c>
    </row>
    <row r="4250" spans="1:6">
      <c r="A4250" s="527" t="s">
        <v>6910</v>
      </c>
      <c r="B4250" s="528">
        <v>2011</v>
      </c>
      <c r="C4250" s="528">
        <v>12746</v>
      </c>
      <c r="D4250" s="528">
        <v>42230</v>
      </c>
      <c r="E4250" s="528">
        <v>3060</v>
      </c>
      <c r="F4250" s="528">
        <v>16470</v>
      </c>
    </row>
    <row r="4251" spans="1:6">
      <c r="A4251" s="527" t="s">
        <v>6911</v>
      </c>
      <c r="B4251" s="528">
        <v>2011</v>
      </c>
      <c r="C4251" s="528">
        <v>952</v>
      </c>
      <c r="D4251" s="528">
        <v>4139</v>
      </c>
      <c r="E4251" s="528">
        <v>63280</v>
      </c>
      <c r="F4251" s="528">
        <v>6225</v>
      </c>
    </row>
    <row r="4252" spans="1:6">
      <c r="A4252" s="527" t="s">
        <v>6912</v>
      </c>
      <c r="B4252" s="528">
        <v>2011</v>
      </c>
      <c r="C4252" s="528">
        <v>88976</v>
      </c>
      <c r="D4252" s="528">
        <v>57254</v>
      </c>
      <c r="E4252" s="528">
        <v>9251</v>
      </c>
      <c r="F4252" s="528">
        <v>19983</v>
      </c>
    </row>
    <row r="4253" spans="1:6">
      <c r="A4253" s="527" t="s">
        <v>6913</v>
      </c>
      <c r="B4253" s="528">
        <v>2011</v>
      </c>
      <c r="C4253" s="528">
        <v>0</v>
      </c>
      <c r="D4253" s="528">
        <v>28791</v>
      </c>
      <c r="E4253" s="528">
        <v>0</v>
      </c>
      <c r="F4253" s="528">
        <v>1835</v>
      </c>
    </row>
    <row r="4254" spans="1:6">
      <c r="A4254" s="527" t="s">
        <v>6914</v>
      </c>
      <c r="B4254" s="528">
        <v>2011</v>
      </c>
      <c r="C4254" s="528">
        <v>18161</v>
      </c>
      <c r="D4254" s="528">
        <v>12654</v>
      </c>
      <c r="E4254" s="528">
        <v>16281</v>
      </c>
      <c r="F4254" s="528">
        <v>21265</v>
      </c>
    </row>
    <row r="4255" spans="1:6">
      <c r="A4255" s="527" t="s">
        <v>6915</v>
      </c>
      <c r="B4255" s="528">
        <v>2011</v>
      </c>
      <c r="C4255" s="528">
        <v>27208</v>
      </c>
      <c r="D4255" s="528">
        <v>39676</v>
      </c>
      <c r="E4255" s="528">
        <v>14188</v>
      </c>
      <c r="F4255" s="528">
        <v>13718</v>
      </c>
    </row>
    <row r="4256" spans="1:6">
      <c r="A4256" s="527" t="s">
        <v>6916</v>
      </c>
      <c r="B4256" s="528">
        <v>2011</v>
      </c>
      <c r="C4256" s="528">
        <v>964</v>
      </c>
      <c r="D4256" s="528">
        <v>149</v>
      </c>
      <c r="E4256" s="528">
        <v>432</v>
      </c>
      <c r="F4256" s="528">
        <v>3356</v>
      </c>
    </row>
    <row r="4257" spans="1:6">
      <c r="A4257" s="527" t="s">
        <v>6917</v>
      </c>
      <c r="B4257" s="528">
        <v>2011</v>
      </c>
      <c r="C4257" s="528">
        <v>1288</v>
      </c>
      <c r="D4257" s="528">
        <v>1587</v>
      </c>
      <c r="E4257" s="528">
        <v>47004</v>
      </c>
      <c r="F4257" s="528">
        <v>7750</v>
      </c>
    </row>
    <row r="4258" spans="1:6">
      <c r="A4258" s="527" t="s">
        <v>6918</v>
      </c>
      <c r="B4258" s="528">
        <v>2011</v>
      </c>
      <c r="C4258" s="528">
        <v>57</v>
      </c>
      <c r="D4258" s="528">
        <v>1427</v>
      </c>
      <c r="E4258" s="528">
        <v>114</v>
      </c>
      <c r="F4258" s="528">
        <v>5900</v>
      </c>
    </row>
    <row r="4259" spans="1:6">
      <c r="A4259" s="527" t="s">
        <v>6919</v>
      </c>
      <c r="B4259" s="528">
        <v>2011</v>
      </c>
      <c r="C4259" s="528">
        <v>34433</v>
      </c>
      <c r="D4259" s="528">
        <v>55098</v>
      </c>
      <c r="E4259" s="528">
        <v>4112</v>
      </c>
      <c r="F4259" s="528">
        <v>20247</v>
      </c>
    </row>
    <row r="4260" spans="1:6">
      <c r="A4260" s="527" t="s">
        <v>6920</v>
      </c>
      <c r="B4260" s="528">
        <v>2011</v>
      </c>
      <c r="C4260" s="528">
        <v>0</v>
      </c>
      <c r="D4260" s="528">
        <v>10803</v>
      </c>
      <c r="E4260" s="528">
        <v>0</v>
      </c>
      <c r="F4260" s="528">
        <v>1720</v>
      </c>
    </row>
    <row r="4261" spans="1:6">
      <c r="A4261" s="527" t="s">
        <v>6921</v>
      </c>
      <c r="B4261" s="528">
        <v>2011</v>
      </c>
      <c r="C4261" s="528">
        <v>1749</v>
      </c>
      <c r="D4261" s="528">
        <v>249</v>
      </c>
      <c r="E4261" s="528">
        <v>9332</v>
      </c>
      <c r="F4261" s="528">
        <v>4800</v>
      </c>
    </row>
    <row r="4262" spans="1:6">
      <c r="A4262" s="527" t="s">
        <v>6922</v>
      </c>
      <c r="B4262" s="528">
        <v>2011</v>
      </c>
      <c r="C4262" s="528">
        <v>48953</v>
      </c>
      <c r="D4262" s="528">
        <v>41881</v>
      </c>
      <c r="E4262" s="528">
        <v>56058</v>
      </c>
      <c r="F4262" s="528">
        <v>18975</v>
      </c>
    </row>
    <row r="4263" spans="1:6">
      <c r="A4263" s="527" t="s">
        <v>6923</v>
      </c>
      <c r="B4263" s="528">
        <v>2011</v>
      </c>
      <c r="C4263" s="528">
        <v>5248</v>
      </c>
      <c r="D4263" s="528">
        <v>4255</v>
      </c>
      <c r="E4263" s="528">
        <v>1035</v>
      </c>
      <c r="F4263" s="528">
        <v>16781</v>
      </c>
    </row>
    <row r="4264" spans="1:6">
      <c r="A4264" s="527" t="s">
        <v>6924</v>
      </c>
      <c r="B4264" s="528">
        <v>2011</v>
      </c>
      <c r="C4264" s="528">
        <v>8676</v>
      </c>
      <c r="D4264" s="528">
        <v>0</v>
      </c>
      <c r="E4264" s="528">
        <v>41963</v>
      </c>
      <c r="F4264" s="528">
        <v>9230</v>
      </c>
    </row>
    <row r="4265" spans="1:6">
      <c r="A4265" s="527" t="s">
        <v>6925</v>
      </c>
      <c r="B4265" s="528">
        <v>2011</v>
      </c>
      <c r="C4265" s="528">
        <v>58357</v>
      </c>
      <c r="D4265" s="528">
        <v>42413</v>
      </c>
      <c r="E4265" s="528">
        <v>6644</v>
      </c>
      <c r="F4265" s="528">
        <v>19814</v>
      </c>
    </row>
    <row r="4266" spans="1:6">
      <c r="A4266" s="527" t="s">
        <v>6926</v>
      </c>
      <c r="B4266" s="528">
        <v>2011</v>
      </c>
      <c r="C4266" s="528">
        <v>33951</v>
      </c>
      <c r="D4266" s="528">
        <v>52913</v>
      </c>
      <c r="E4266" s="528">
        <v>24732</v>
      </c>
      <c r="F4266" s="528">
        <v>20654</v>
      </c>
    </row>
    <row r="4267" spans="1:6">
      <c r="A4267" s="527" t="s">
        <v>6927</v>
      </c>
      <c r="B4267" s="528">
        <v>2011</v>
      </c>
      <c r="C4267" s="528">
        <v>21275</v>
      </c>
      <c r="D4267" s="528">
        <v>18276</v>
      </c>
      <c r="E4267" s="528">
        <v>506309</v>
      </c>
      <c r="F4267" s="528">
        <v>10070</v>
      </c>
    </row>
    <row r="4268" spans="1:6">
      <c r="A4268" s="527" t="s">
        <v>6928</v>
      </c>
      <c r="B4268" s="528">
        <v>2011</v>
      </c>
      <c r="C4268" s="528">
        <v>60144</v>
      </c>
      <c r="D4268" s="528">
        <v>59615</v>
      </c>
      <c r="E4268" s="528">
        <v>16962</v>
      </c>
      <c r="F4268" s="528">
        <v>20460</v>
      </c>
    </row>
    <row r="4269" spans="1:6">
      <c r="A4269" s="527" t="s">
        <v>6929</v>
      </c>
      <c r="B4269" s="528">
        <v>2011</v>
      </c>
      <c r="C4269" s="528">
        <v>16928</v>
      </c>
      <c r="D4269" s="528">
        <v>13002</v>
      </c>
      <c r="E4269" s="528">
        <v>42641</v>
      </c>
      <c r="F4269" s="528">
        <v>19835</v>
      </c>
    </row>
    <row r="4270" spans="1:6">
      <c r="A4270" s="527" t="s">
        <v>6930</v>
      </c>
      <c r="B4270" s="528">
        <v>2011</v>
      </c>
      <c r="C4270" s="528">
        <v>1830</v>
      </c>
      <c r="D4270" s="528">
        <v>0</v>
      </c>
      <c r="E4270" s="528">
        <v>29468</v>
      </c>
      <c r="F4270" s="528">
        <v>6200</v>
      </c>
    </row>
    <row r="4271" spans="1:6">
      <c r="A4271" s="527" t="s">
        <v>6931</v>
      </c>
      <c r="B4271" s="528">
        <v>2011</v>
      </c>
      <c r="C4271" s="528">
        <v>1468</v>
      </c>
      <c r="D4271" s="528">
        <v>6228</v>
      </c>
      <c r="E4271" s="528">
        <v>1730</v>
      </c>
      <c r="F4271" s="528">
        <v>6010</v>
      </c>
    </row>
    <row r="4272" spans="1:6">
      <c r="A4272" s="527" t="s">
        <v>6932</v>
      </c>
      <c r="B4272" s="528">
        <v>2011</v>
      </c>
      <c r="C4272" s="528">
        <v>1294</v>
      </c>
      <c r="D4272" s="528">
        <v>0</v>
      </c>
      <c r="E4272" s="528">
        <v>12269</v>
      </c>
      <c r="F4272" s="528">
        <v>6283</v>
      </c>
    </row>
    <row r="4273" spans="1:6">
      <c r="A4273" s="527" t="s">
        <v>6933</v>
      </c>
      <c r="B4273" s="528">
        <v>2011</v>
      </c>
      <c r="C4273" s="528">
        <v>7198</v>
      </c>
      <c r="D4273" s="528">
        <v>16380</v>
      </c>
      <c r="E4273" s="528">
        <v>18309</v>
      </c>
      <c r="F4273" s="528">
        <v>11808</v>
      </c>
    </row>
    <row r="4274" spans="1:6">
      <c r="A4274" s="527" t="s">
        <v>6934</v>
      </c>
      <c r="B4274" s="528">
        <v>2011</v>
      </c>
      <c r="C4274" s="528">
        <v>40951</v>
      </c>
      <c r="D4274" s="528">
        <v>26506</v>
      </c>
      <c r="E4274" s="528">
        <v>17431</v>
      </c>
      <c r="F4274" s="528">
        <v>15023</v>
      </c>
    </row>
    <row r="4275" spans="1:6">
      <c r="A4275" s="527" t="s">
        <v>6935</v>
      </c>
      <c r="B4275" s="528">
        <v>2011</v>
      </c>
      <c r="C4275" s="528">
        <v>7234</v>
      </c>
      <c r="D4275" s="528">
        <v>844</v>
      </c>
      <c r="E4275" s="528">
        <v>29908</v>
      </c>
      <c r="F4275" s="528">
        <v>14494</v>
      </c>
    </row>
    <row r="4276" spans="1:6">
      <c r="A4276" s="527" t="s">
        <v>6936</v>
      </c>
      <c r="B4276" s="528">
        <v>2011</v>
      </c>
      <c r="C4276" s="528">
        <v>4272</v>
      </c>
      <c r="D4276" s="528">
        <v>2685</v>
      </c>
      <c r="E4276" s="528">
        <v>26520</v>
      </c>
      <c r="F4276" s="528">
        <v>9318</v>
      </c>
    </row>
    <row r="4277" spans="1:6">
      <c r="A4277" s="527" t="s">
        <v>6937</v>
      </c>
      <c r="B4277" s="528">
        <v>2011</v>
      </c>
      <c r="C4277" s="528">
        <v>31932</v>
      </c>
      <c r="D4277" s="528">
        <v>37051</v>
      </c>
      <c r="E4277" s="528">
        <v>13383</v>
      </c>
      <c r="F4277" s="528">
        <v>15544</v>
      </c>
    </row>
    <row r="4278" spans="1:6">
      <c r="A4278" s="527" t="s">
        <v>6938</v>
      </c>
      <c r="B4278" s="528">
        <v>2011</v>
      </c>
      <c r="C4278" s="528">
        <v>1889</v>
      </c>
      <c r="D4278" s="528">
        <v>465</v>
      </c>
      <c r="E4278" s="528">
        <v>10514</v>
      </c>
      <c r="F4278" s="528">
        <v>3490</v>
      </c>
    </row>
    <row r="4279" spans="1:6">
      <c r="A4279" s="527" t="s">
        <v>6939</v>
      </c>
      <c r="B4279" s="528">
        <v>2011</v>
      </c>
      <c r="C4279" s="528">
        <v>2001</v>
      </c>
      <c r="D4279" s="528">
        <v>0</v>
      </c>
      <c r="E4279" s="528">
        <v>27566</v>
      </c>
      <c r="F4279" s="528">
        <v>4350</v>
      </c>
    </row>
    <row r="4280" spans="1:6">
      <c r="A4280" s="527" t="s">
        <v>6940</v>
      </c>
      <c r="B4280" s="528">
        <v>2011</v>
      </c>
      <c r="C4280" s="528">
        <v>2319</v>
      </c>
      <c r="D4280" s="528">
        <v>356</v>
      </c>
      <c r="E4280" s="528">
        <v>9278</v>
      </c>
      <c r="F4280" s="528">
        <v>8119</v>
      </c>
    </row>
    <row r="4281" spans="1:6">
      <c r="A4281" s="527" t="s">
        <v>6941</v>
      </c>
      <c r="B4281" s="528">
        <v>2011</v>
      </c>
      <c r="C4281" s="528">
        <v>3994</v>
      </c>
      <c r="D4281" s="528">
        <v>11726</v>
      </c>
      <c r="E4281" s="528">
        <v>0</v>
      </c>
      <c r="F4281" s="528">
        <v>14164</v>
      </c>
    </row>
    <row r="4282" spans="1:6">
      <c r="A4282" s="527" t="s">
        <v>6942</v>
      </c>
      <c r="B4282" s="528">
        <v>2011</v>
      </c>
      <c r="C4282" s="528">
        <v>1259</v>
      </c>
      <c r="D4282" s="528">
        <v>393</v>
      </c>
      <c r="E4282" s="528">
        <v>5125</v>
      </c>
      <c r="F4282" s="528">
        <v>11926</v>
      </c>
    </row>
    <row r="4283" spans="1:6">
      <c r="A4283" s="527" t="s">
        <v>6943</v>
      </c>
      <c r="B4283" s="528">
        <v>2011</v>
      </c>
      <c r="C4283" s="528">
        <v>1578</v>
      </c>
      <c r="D4283" s="528">
        <v>2052</v>
      </c>
      <c r="E4283" s="528">
        <v>731</v>
      </c>
      <c r="F4283" s="528">
        <v>5982</v>
      </c>
    </row>
    <row r="4284" spans="1:6">
      <c r="A4284" s="527" t="s">
        <v>6944</v>
      </c>
      <c r="B4284" s="528">
        <v>2011</v>
      </c>
      <c r="C4284" s="528">
        <v>1792</v>
      </c>
      <c r="D4284" s="528">
        <v>4719</v>
      </c>
      <c r="E4284" s="528">
        <v>8787</v>
      </c>
      <c r="F4284" s="528">
        <v>8794</v>
      </c>
    </row>
    <row r="4285" spans="1:6">
      <c r="A4285" s="527" t="s">
        <v>6945</v>
      </c>
      <c r="B4285" s="528">
        <v>2011</v>
      </c>
      <c r="C4285" s="528">
        <v>1039</v>
      </c>
      <c r="D4285" s="528">
        <v>1756</v>
      </c>
      <c r="E4285" s="528">
        <v>9465</v>
      </c>
      <c r="F4285" s="528">
        <v>6850</v>
      </c>
    </row>
    <row r="4286" spans="1:6">
      <c r="A4286" s="527" t="s">
        <v>6946</v>
      </c>
      <c r="B4286" s="528">
        <v>2011</v>
      </c>
      <c r="C4286" s="528">
        <v>109509</v>
      </c>
      <c r="D4286" s="528">
        <v>37305</v>
      </c>
      <c r="E4286" s="528">
        <v>11197</v>
      </c>
      <c r="F4286" s="528">
        <v>14893</v>
      </c>
    </row>
    <row r="4287" spans="1:6">
      <c r="A4287" s="527" t="s">
        <v>6947</v>
      </c>
      <c r="B4287" s="528">
        <v>2011</v>
      </c>
      <c r="C4287" s="528">
        <v>35207</v>
      </c>
      <c r="D4287" s="528">
        <v>39322</v>
      </c>
      <c r="E4287" s="528">
        <v>12891</v>
      </c>
      <c r="F4287" s="528">
        <v>20856</v>
      </c>
    </row>
    <row r="4288" spans="1:6">
      <c r="A4288" s="527" t="s">
        <v>6948</v>
      </c>
      <c r="B4288" s="528">
        <v>2011</v>
      </c>
      <c r="C4288" s="528">
        <v>189</v>
      </c>
      <c r="D4288" s="528">
        <v>0</v>
      </c>
      <c r="E4288" s="528">
        <v>21702</v>
      </c>
      <c r="F4288" s="528">
        <v>4078</v>
      </c>
    </row>
    <row r="4289" spans="1:6">
      <c r="A4289" s="527" t="s">
        <v>6949</v>
      </c>
      <c r="B4289" s="528">
        <v>2011</v>
      </c>
      <c r="C4289" s="528">
        <v>9811</v>
      </c>
      <c r="D4289" s="528">
        <v>6995</v>
      </c>
      <c r="E4289" s="528">
        <v>10640</v>
      </c>
      <c r="F4289" s="528">
        <v>20667</v>
      </c>
    </row>
    <row r="4290" spans="1:6">
      <c r="A4290" s="527" t="s">
        <v>6950</v>
      </c>
      <c r="B4290" s="528">
        <v>2011</v>
      </c>
      <c r="C4290" s="528">
        <v>98193</v>
      </c>
      <c r="D4290" s="528">
        <v>9136</v>
      </c>
      <c r="E4290" s="528">
        <v>68349</v>
      </c>
      <c r="F4290" s="528">
        <v>20880</v>
      </c>
    </row>
    <row r="4291" spans="1:6">
      <c r="A4291" s="527" t="s">
        <v>6951</v>
      </c>
      <c r="B4291" s="528">
        <v>2011</v>
      </c>
      <c r="C4291" s="528">
        <v>2047</v>
      </c>
      <c r="D4291" s="528">
        <v>558</v>
      </c>
      <c r="E4291" s="528">
        <v>3485</v>
      </c>
      <c r="F4291" s="528">
        <v>7100</v>
      </c>
    </row>
    <row r="4292" spans="1:6">
      <c r="A4292" s="527" t="s">
        <v>6952</v>
      </c>
      <c r="B4292" s="528">
        <v>2011</v>
      </c>
      <c r="C4292" s="528">
        <v>71693</v>
      </c>
      <c r="D4292" s="528">
        <v>71752</v>
      </c>
      <c r="E4292" s="528">
        <v>13296</v>
      </c>
      <c r="F4292" s="528">
        <v>20450</v>
      </c>
    </row>
    <row r="4293" spans="1:6">
      <c r="A4293" s="527" t="s">
        <v>6953</v>
      </c>
      <c r="B4293" s="528">
        <v>2011</v>
      </c>
      <c r="C4293" s="528">
        <v>1172</v>
      </c>
      <c r="D4293" s="528">
        <v>0</v>
      </c>
      <c r="E4293" s="528">
        <v>23426</v>
      </c>
      <c r="F4293" s="528">
        <v>4091</v>
      </c>
    </row>
    <row r="4294" spans="1:6">
      <c r="A4294" s="527" t="s">
        <v>6954</v>
      </c>
      <c r="B4294" s="528">
        <v>2011</v>
      </c>
      <c r="C4294" s="528">
        <v>23113</v>
      </c>
      <c r="D4294" s="528">
        <v>9237</v>
      </c>
      <c r="E4294" s="528">
        <v>11238</v>
      </c>
      <c r="F4294" s="528">
        <v>15407</v>
      </c>
    </row>
    <row r="4295" spans="1:6">
      <c r="A4295" s="527" t="s">
        <v>6955</v>
      </c>
      <c r="B4295" s="528">
        <v>2011</v>
      </c>
      <c r="C4295" s="528">
        <v>440</v>
      </c>
      <c r="D4295" s="528">
        <v>368</v>
      </c>
      <c r="E4295" s="528">
        <v>140</v>
      </c>
      <c r="F4295" s="528">
        <v>13188</v>
      </c>
    </row>
    <row r="4296" spans="1:6">
      <c r="A4296" s="527" t="s">
        <v>6956</v>
      </c>
      <c r="B4296" s="528">
        <v>2011</v>
      </c>
      <c r="C4296" s="528">
        <v>34089</v>
      </c>
      <c r="D4296" s="528">
        <v>50976</v>
      </c>
      <c r="E4296" s="528">
        <v>15464</v>
      </c>
      <c r="F4296" s="528">
        <v>18730</v>
      </c>
    </row>
    <row r="4297" spans="1:6">
      <c r="A4297" s="527" t="s">
        <v>6957</v>
      </c>
      <c r="B4297" s="528">
        <v>2011</v>
      </c>
      <c r="C4297" s="528">
        <v>1334</v>
      </c>
      <c r="D4297" s="528">
        <v>0</v>
      </c>
      <c r="E4297" s="528">
        <v>53437</v>
      </c>
      <c r="F4297" s="528">
        <v>4035</v>
      </c>
    </row>
    <row r="4298" spans="1:6">
      <c r="A4298" s="527" t="s">
        <v>6958</v>
      </c>
      <c r="B4298" s="528">
        <v>2011</v>
      </c>
      <c r="C4298" s="528">
        <v>71118</v>
      </c>
      <c r="D4298" s="528">
        <v>31170</v>
      </c>
      <c r="E4298" s="528">
        <v>18409</v>
      </c>
      <c r="F4298" s="528">
        <v>15771</v>
      </c>
    </row>
    <row r="4299" spans="1:6">
      <c r="A4299" s="527" t="s">
        <v>6959</v>
      </c>
      <c r="B4299" s="528">
        <v>2011</v>
      </c>
      <c r="C4299" s="528">
        <v>0</v>
      </c>
      <c r="D4299" s="528">
        <v>10857</v>
      </c>
      <c r="E4299" s="528">
        <v>0</v>
      </c>
      <c r="F4299" s="528">
        <v>1720</v>
      </c>
    </row>
    <row r="4300" spans="1:6">
      <c r="A4300" s="527" t="s">
        <v>6960</v>
      </c>
      <c r="B4300" s="528">
        <v>2011</v>
      </c>
      <c r="C4300" s="528">
        <v>9388</v>
      </c>
      <c r="D4300" s="528">
        <v>156729</v>
      </c>
      <c r="E4300" s="528">
        <v>36980</v>
      </c>
      <c r="F4300" s="528">
        <v>9715</v>
      </c>
    </row>
    <row r="4301" spans="1:6">
      <c r="A4301" s="527" t="s">
        <v>6961</v>
      </c>
      <c r="B4301" s="528">
        <v>2011</v>
      </c>
      <c r="C4301" s="528">
        <v>29715</v>
      </c>
      <c r="D4301" s="528">
        <v>26927</v>
      </c>
      <c r="E4301" s="528">
        <v>47819</v>
      </c>
      <c r="F4301" s="528">
        <v>20970</v>
      </c>
    </row>
    <row r="4302" spans="1:6">
      <c r="A4302" s="527" t="s">
        <v>6962</v>
      </c>
      <c r="B4302" s="528">
        <v>2011</v>
      </c>
      <c r="C4302" s="528">
        <v>24595</v>
      </c>
      <c r="D4302" s="528">
        <v>31356</v>
      </c>
      <c r="E4302" s="528">
        <v>13749</v>
      </c>
      <c r="F4302" s="528">
        <v>18594</v>
      </c>
    </row>
    <row r="4303" spans="1:6">
      <c r="A4303" s="527" t="s">
        <v>6963</v>
      </c>
      <c r="B4303" s="528">
        <v>2011</v>
      </c>
      <c r="C4303" s="528">
        <v>12299</v>
      </c>
      <c r="D4303" s="528">
        <v>20092</v>
      </c>
      <c r="E4303" s="528">
        <v>1810</v>
      </c>
      <c r="F4303" s="528">
        <v>14850</v>
      </c>
    </row>
    <row r="4304" spans="1:6">
      <c r="A4304" s="527" t="s">
        <v>6964</v>
      </c>
      <c r="B4304" s="528">
        <v>2011</v>
      </c>
      <c r="C4304" s="528">
        <v>22035</v>
      </c>
      <c r="D4304" s="528">
        <v>23733</v>
      </c>
      <c r="E4304" s="528">
        <v>19148</v>
      </c>
      <c r="F4304" s="528">
        <v>18520</v>
      </c>
    </row>
    <row r="4305" spans="1:6">
      <c r="A4305" s="527" t="s">
        <v>6965</v>
      </c>
      <c r="B4305" s="528">
        <v>2011</v>
      </c>
      <c r="C4305" s="528">
        <v>6462</v>
      </c>
      <c r="D4305" s="528">
        <v>5115</v>
      </c>
      <c r="E4305" s="528">
        <v>23320</v>
      </c>
      <c r="F4305" s="528">
        <v>14851</v>
      </c>
    </row>
    <row r="4306" spans="1:6">
      <c r="A4306" s="527" t="s">
        <v>6966</v>
      </c>
      <c r="B4306" s="528">
        <v>2011</v>
      </c>
      <c r="C4306" s="528">
        <v>15319</v>
      </c>
      <c r="D4306" s="528">
        <v>14019</v>
      </c>
      <c r="E4306" s="528">
        <v>3227</v>
      </c>
      <c r="F4306" s="528">
        <v>20310</v>
      </c>
    </row>
    <row r="4307" spans="1:6">
      <c r="A4307" s="527" t="s">
        <v>6967</v>
      </c>
      <c r="B4307" s="528">
        <v>2011</v>
      </c>
      <c r="C4307" s="528">
        <v>0</v>
      </c>
      <c r="D4307" s="528">
        <v>1621</v>
      </c>
      <c r="E4307" s="528">
        <v>0</v>
      </c>
      <c r="F4307" s="528">
        <v>1650</v>
      </c>
    </row>
    <row r="4308" spans="1:6">
      <c r="A4308" s="527" t="s">
        <v>6968</v>
      </c>
      <c r="B4308" s="528">
        <v>2011</v>
      </c>
      <c r="C4308" s="528">
        <v>3203</v>
      </c>
      <c r="D4308" s="528">
        <v>7389</v>
      </c>
      <c r="E4308" s="528">
        <v>5852</v>
      </c>
      <c r="F4308" s="528">
        <v>15225</v>
      </c>
    </row>
    <row r="4309" spans="1:6">
      <c r="A4309" s="527" t="s">
        <v>6969</v>
      </c>
      <c r="B4309" s="528">
        <v>2011</v>
      </c>
      <c r="C4309" s="528">
        <v>3607</v>
      </c>
      <c r="D4309" s="528">
        <v>1453</v>
      </c>
      <c r="E4309" s="528">
        <v>22524</v>
      </c>
      <c r="F4309" s="528">
        <v>9557</v>
      </c>
    </row>
    <row r="4310" spans="1:6">
      <c r="A4310" s="527" t="s">
        <v>6970</v>
      </c>
      <c r="B4310" s="528">
        <v>2011</v>
      </c>
      <c r="C4310" s="528">
        <v>22338</v>
      </c>
      <c r="D4310" s="528">
        <v>11433</v>
      </c>
      <c r="E4310" s="528">
        <v>9682</v>
      </c>
      <c r="F4310" s="528">
        <v>20337</v>
      </c>
    </row>
    <row r="4311" spans="1:6">
      <c r="A4311" s="527" t="s">
        <v>6971</v>
      </c>
      <c r="B4311" s="528">
        <v>2011</v>
      </c>
      <c r="C4311" s="528">
        <v>1823</v>
      </c>
      <c r="D4311" s="528">
        <v>0</v>
      </c>
      <c r="E4311" s="528">
        <v>1770</v>
      </c>
      <c r="F4311" s="528">
        <v>10180</v>
      </c>
    </row>
    <row r="4312" spans="1:6">
      <c r="A4312" s="527" t="s">
        <v>6972</v>
      </c>
      <c r="B4312" s="528">
        <v>2011</v>
      </c>
      <c r="C4312" s="528">
        <v>1108</v>
      </c>
      <c r="D4312" s="528">
        <v>0</v>
      </c>
      <c r="E4312" s="528">
        <v>1621</v>
      </c>
      <c r="F4312" s="528">
        <v>3468</v>
      </c>
    </row>
    <row r="4313" spans="1:6">
      <c r="A4313" s="527" t="s">
        <v>6973</v>
      </c>
      <c r="B4313" s="528">
        <v>2011</v>
      </c>
      <c r="C4313" s="528">
        <v>15132</v>
      </c>
      <c r="D4313" s="528">
        <v>14595</v>
      </c>
      <c r="E4313" s="528">
        <v>3546</v>
      </c>
      <c r="F4313" s="528">
        <v>19646</v>
      </c>
    </row>
    <row r="4314" spans="1:6">
      <c r="A4314" s="527" t="s">
        <v>6974</v>
      </c>
      <c r="B4314" s="528">
        <v>2011</v>
      </c>
      <c r="C4314" s="528">
        <v>85565</v>
      </c>
      <c r="D4314" s="528">
        <v>27782</v>
      </c>
      <c r="E4314" s="528">
        <v>61670</v>
      </c>
      <c r="F4314" s="528">
        <v>18867</v>
      </c>
    </row>
    <row r="4315" spans="1:6">
      <c r="A4315" s="527" t="s">
        <v>6975</v>
      </c>
      <c r="B4315" s="528">
        <v>2011</v>
      </c>
      <c r="C4315" s="528">
        <v>28035</v>
      </c>
      <c r="D4315" s="528">
        <v>16712</v>
      </c>
      <c r="E4315" s="528">
        <v>45684</v>
      </c>
      <c r="F4315" s="528">
        <v>15437</v>
      </c>
    </row>
    <row r="4316" spans="1:6">
      <c r="A4316" s="527" t="s">
        <v>6976</v>
      </c>
      <c r="B4316" s="528">
        <v>2011</v>
      </c>
      <c r="C4316" s="528">
        <v>31336</v>
      </c>
      <c r="D4316" s="528">
        <v>48173</v>
      </c>
      <c r="E4316" s="528">
        <v>1346</v>
      </c>
      <c r="F4316" s="528">
        <v>16164</v>
      </c>
    </row>
    <row r="4317" spans="1:6">
      <c r="A4317" s="527" t="s">
        <v>6977</v>
      </c>
      <c r="B4317" s="528">
        <v>2011</v>
      </c>
      <c r="C4317" s="528">
        <v>35462</v>
      </c>
      <c r="D4317" s="528">
        <v>19200</v>
      </c>
      <c r="E4317" s="528">
        <v>187579</v>
      </c>
      <c r="F4317" s="528">
        <v>10402</v>
      </c>
    </row>
    <row r="4318" spans="1:6">
      <c r="A4318" s="527" t="s">
        <v>6978</v>
      </c>
      <c r="B4318" s="528">
        <v>2011</v>
      </c>
      <c r="C4318" s="528">
        <v>18438</v>
      </c>
      <c r="D4318" s="528">
        <v>14237</v>
      </c>
      <c r="E4318" s="528">
        <v>8194</v>
      </c>
      <c r="F4318" s="528">
        <v>16151</v>
      </c>
    </row>
    <row r="4319" spans="1:6">
      <c r="A4319" s="527" t="s">
        <v>6979</v>
      </c>
      <c r="B4319" s="528">
        <v>2011</v>
      </c>
      <c r="C4319" s="528">
        <v>5197</v>
      </c>
      <c r="D4319" s="528">
        <v>486</v>
      </c>
      <c r="E4319" s="528">
        <v>14304</v>
      </c>
      <c r="F4319" s="528">
        <v>13820</v>
      </c>
    </row>
    <row r="4320" spans="1:6">
      <c r="A4320" s="527" t="s">
        <v>6980</v>
      </c>
      <c r="B4320" s="528">
        <v>2011</v>
      </c>
      <c r="C4320" s="528">
        <v>0</v>
      </c>
      <c r="D4320" s="528">
        <v>2526</v>
      </c>
      <c r="E4320" s="528">
        <v>0</v>
      </c>
      <c r="F4320" s="528">
        <v>1650</v>
      </c>
    </row>
    <row r="4321" spans="1:6">
      <c r="A4321" s="527" t="s">
        <v>6981</v>
      </c>
      <c r="B4321" s="528">
        <v>2011</v>
      </c>
      <c r="C4321" s="528">
        <v>129287</v>
      </c>
      <c r="D4321" s="528">
        <v>67201</v>
      </c>
      <c r="E4321" s="528">
        <v>23053</v>
      </c>
      <c r="F4321" s="528">
        <v>19869</v>
      </c>
    </row>
    <row r="4322" spans="1:6">
      <c r="A4322" s="527" t="s">
        <v>6982</v>
      </c>
      <c r="B4322" s="528">
        <v>2011</v>
      </c>
      <c r="C4322" s="528">
        <v>6238</v>
      </c>
      <c r="D4322" s="528">
        <v>0</v>
      </c>
      <c r="E4322" s="528">
        <v>302147</v>
      </c>
      <c r="F4322" s="528">
        <v>6406</v>
      </c>
    </row>
    <row r="4323" spans="1:6">
      <c r="A4323" s="527" t="s">
        <v>6983</v>
      </c>
      <c r="B4323" s="528">
        <v>2011</v>
      </c>
      <c r="C4323" s="528">
        <v>2150</v>
      </c>
      <c r="D4323" s="528">
        <v>2049</v>
      </c>
      <c r="E4323" s="528">
        <v>25650</v>
      </c>
      <c r="F4323" s="528">
        <v>11009</v>
      </c>
    </row>
    <row r="4324" spans="1:6">
      <c r="A4324" s="527" t="s">
        <v>6984</v>
      </c>
      <c r="B4324" s="528">
        <v>2011</v>
      </c>
      <c r="C4324" s="528">
        <v>68363</v>
      </c>
      <c r="D4324" s="528">
        <v>35572</v>
      </c>
      <c r="E4324" s="528">
        <v>50405</v>
      </c>
      <c r="F4324" s="528">
        <v>21103</v>
      </c>
    </row>
    <row r="4325" spans="1:6">
      <c r="A4325" s="527" t="s">
        <v>6985</v>
      </c>
      <c r="B4325" s="528">
        <v>2011</v>
      </c>
      <c r="C4325" s="528">
        <v>2270</v>
      </c>
      <c r="D4325" s="528">
        <v>2394</v>
      </c>
      <c r="E4325" s="528">
        <v>1</v>
      </c>
      <c r="F4325" s="528">
        <v>20457</v>
      </c>
    </row>
    <row r="4326" spans="1:6">
      <c r="A4326" s="527" t="s">
        <v>6986</v>
      </c>
      <c r="B4326" s="528">
        <v>2011</v>
      </c>
      <c r="C4326" s="528">
        <v>30738</v>
      </c>
      <c r="D4326" s="528">
        <v>130932</v>
      </c>
      <c r="E4326" s="528">
        <v>35593</v>
      </c>
      <c r="F4326" s="528">
        <v>14505</v>
      </c>
    </row>
    <row r="4327" spans="1:6">
      <c r="A4327" s="527" t="s">
        <v>6987</v>
      </c>
      <c r="B4327" s="528">
        <v>2011</v>
      </c>
      <c r="C4327" s="528">
        <v>3437</v>
      </c>
      <c r="D4327" s="528">
        <v>0</v>
      </c>
      <c r="E4327" s="528">
        <v>0</v>
      </c>
      <c r="F4327" s="529"/>
    </row>
    <row r="4328" spans="1:6">
      <c r="A4328" s="527" t="s">
        <v>6988</v>
      </c>
      <c r="B4328" s="528">
        <v>2011</v>
      </c>
      <c r="C4328" s="528">
        <v>14639</v>
      </c>
      <c r="D4328" s="528">
        <v>19777</v>
      </c>
      <c r="E4328" s="528">
        <v>4870</v>
      </c>
      <c r="F4328" s="528">
        <v>20090</v>
      </c>
    </row>
    <row r="4329" spans="1:6">
      <c r="A4329" s="527" t="s">
        <v>6989</v>
      </c>
      <c r="B4329" s="528">
        <v>2011</v>
      </c>
      <c r="C4329" s="528">
        <v>63067</v>
      </c>
      <c r="D4329" s="528">
        <v>37322</v>
      </c>
      <c r="E4329" s="528">
        <v>16349</v>
      </c>
      <c r="F4329" s="528">
        <v>21630</v>
      </c>
    </row>
    <row r="4330" spans="1:6">
      <c r="A4330" s="527" t="s">
        <v>6990</v>
      </c>
      <c r="B4330" s="528">
        <v>2011</v>
      </c>
      <c r="C4330" s="528">
        <v>378</v>
      </c>
      <c r="D4330" s="528">
        <v>0</v>
      </c>
      <c r="E4330" s="528">
        <v>8179</v>
      </c>
      <c r="F4330" s="528">
        <v>3368</v>
      </c>
    </row>
    <row r="4331" spans="1:6">
      <c r="A4331" s="527" t="s">
        <v>6991</v>
      </c>
      <c r="B4331" s="528">
        <v>2011</v>
      </c>
      <c r="C4331" s="528">
        <v>760</v>
      </c>
      <c r="D4331" s="528">
        <v>3691</v>
      </c>
      <c r="E4331" s="528">
        <v>33</v>
      </c>
      <c r="F4331" s="528">
        <v>13152</v>
      </c>
    </row>
    <row r="4332" spans="1:6">
      <c r="A4332" s="527" t="s">
        <v>6992</v>
      </c>
      <c r="B4332" s="528">
        <v>2011</v>
      </c>
      <c r="C4332" s="528">
        <v>5476</v>
      </c>
      <c r="D4332" s="528">
        <v>9374</v>
      </c>
      <c r="E4332" s="528">
        <v>27533</v>
      </c>
      <c r="F4332" s="528">
        <v>14013</v>
      </c>
    </row>
    <row r="4333" spans="1:6">
      <c r="A4333" s="527" t="s">
        <v>6993</v>
      </c>
      <c r="B4333" s="528">
        <v>2011</v>
      </c>
      <c r="C4333" s="528">
        <v>24047</v>
      </c>
      <c r="D4333" s="528">
        <v>27314</v>
      </c>
      <c r="E4333" s="528">
        <v>5503</v>
      </c>
      <c r="F4333" s="528">
        <v>20934</v>
      </c>
    </row>
    <row r="4334" spans="1:6">
      <c r="A4334" s="527" t="s">
        <v>6994</v>
      </c>
      <c r="B4334" s="528">
        <v>2011</v>
      </c>
      <c r="C4334" s="528">
        <v>3200</v>
      </c>
      <c r="D4334" s="528">
        <v>0</v>
      </c>
      <c r="E4334" s="528">
        <v>40883</v>
      </c>
      <c r="F4334" s="528">
        <v>3418</v>
      </c>
    </row>
    <row r="4335" spans="1:6">
      <c r="A4335" s="527" t="s">
        <v>6995</v>
      </c>
      <c r="B4335" s="528">
        <v>2011</v>
      </c>
      <c r="C4335" s="528">
        <v>22610</v>
      </c>
      <c r="D4335" s="528">
        <v>9084</v>
      </c>
      <c r="E4335" s="528">
        <v>34029</v>
      </c>
      <c r="F4335" s="528">
        <v>19399</v>
      </c>
    </row>
    <row r="4336" spans="1:6">
      <c r="A4336" s="527" t="s">
        <v>6996</v>
      </c>
      <c r="B4336" s="528">
        <v>2011</v>
      </c>
      <c r="C4336" s="528">
        <v>53247</v>
      </c>
      <c r="D4336" s="528">
        <v>71085</v>
      </c>
      <c r="E4336" s="528">
        <v>23417</v>
      </c>
      <c r="F4336" s="528">
        <v>20410</v>
      </c>
    </row>
    <row r="4337" spans="1:6">
      <c r="A4337" s="527" t="s">
        <v>6997</v>
      </c>
      <c r="B4337" s="528">
        <v>2011</v>
      </c>
      <c r="C4337" s="528">
        <v>1788</v>
      </c>
      <c r="D4337" s="528">
        <v>0</v>
      </c>
      <c r="E4337" s="528">
        <v>63875</v>
      </c>
      <c r="F4337" s="528">
        <v>4692</v>
      </c>
    </row>
    <row r="4338" spans="1:6">
      <c r="A4338" s="527" t="s">
        <v>6998</v>
      </c>
      <c r="B4338" s="528">
        <v>2011</v>
      </c>
      <c r="C4338" s="528">
        <v>1583</v>
      </c>
      <c r="D4338" s="528">
        <v>17</v>
      </c>
      <c r="E4338" s="528">
        <v>0</v>
      </c>
      <c r="F4338" s="528">
        <v>21697</v>
      </c>
    </row>
    <row r="4339" spans="1:6">
      <c r="A4339" s="527" t="s">
        <v>6999</v>
      </c>
      <c r="B4339" s="528">
        <v>2011</v>
      </c>
      <c r="C4339" s="528">
        <v>1425</v>
      </c>
      <c r="D4339" s="528">
        <v>0</v>
      </c>
      <c r="E4339" s="528">
        <v>37003</v>
      </c>
      <c r="F4339" s="528">
        <v>4040</v>
      </c>
    </row>
    <row r="4340" spans="1:6">
      <c r="A4340" s="527" t="s">
        <v>7000</v>
      </c>
      <c r="B4340" s="528">
        <v>2011</v>
      </c>
      <c r="C4340" s="528">
        <v>420</v>
      </c>
      <c r="D4340" s="528">
        <v>0</v>
      </c>
      <c r="E4340" s="528">
        <v>16969</v>
      </c>
      <c r="F4340" s="528">
        <v>4700</v>
      </c>
    </row>
    <row r="4341" spans="1:6">
      <c r="A4341" s="527" t="s">
        <v>7001</v>
      </c>
      <c r="B4341" s="528">
        <v>2011</v>
      </c>
      <c r="C4341" s="528">
        <v>2117</v>
      </c>
      <c r="D4341" s="528">
        <v>0</v>
      </c>
      <c r="E4341" s="528">
        <v>48310</v>
      </c>
      <c r="F4341" s="528">
        <v>4138</v>
      </c>
    </row>
    <row r="4342" spans="1:6">
      <c r="A4342" s="527" t="s">
        <v>7002</v>
      </c>
      <c r="B4342" s="528">
        <v>2011</v>
      </c>
      <c r="C4342" s="528">
        <v>25446</v>
      </c>
      <c r="D4342" s="528">
        <v>25827</v>
      </c>
      <c r="E4342" s="528">
        <v>6266</v>
      </c>
      <c r="F4342" s="528">
        <v>15955</v>
      </c>
    </row>
    <row r="4343" spans="1:6">
      <c r="A4343" s="527" t="s">
        <v>7003</v>
      </c>
      <c r="B4343" s="528">
        <v>2011</v>
      </c>
      <c r="C4343" s="528">
        <v>45901</v>
      </c>
      <c r="D4343" s="528">
        <v>27720</v>
      </c>
      <c r="E4343" s="528">
        <v>30624</v>
      </c>
      <c r="F4343" s="528">
        <v>13740</v>
      </c>
    </row>
    <row r="4344" spans="1:6">
      <c r="A4344" s="527" t="s">
        <v>7004</v>
      </c>
      <c r="B4344" s="528">
        <v>2011</v>
      </c>
      <c r="C4344" s="528">
        <v>4979</v>
      </c>
      <c r="D4344" s="528">
        <v>0</v>
      </c>
      <c r="E4344" s="528">
        <v>0</v>
      </c>
      <c r="F4344" s="529"/>
    </row>
    <row r="4345" spans="1:6">
      <c r="A4345" s="527" t="s">
        <v>7005</v>
      </c>
      <c r="B4345" s="528">
        <v>2011</v>
      </c>
      <c r="C4345" s="528">
        <v>40082</v>
      </c>
      <c r="D4345" s="528">
        <v>10714</v>
      </c>
      <c r="E4345" s="528">
        <v>44266</v>
      </c>
      <c r="F4345" s="528">
        <v>15760</v>
      </c>
    </row>
    <row r="4346" spans="1:6">
      <c r="A4346" s="527" t="s">
        <v>7006</v>
      </c>
      <c r="B4346" s="528">
        <v>2011</v>
      </c>
      <c r="C4346" s="528">
        <v>60425</v>
      </c>
      <c r="D4346" s="528">
        <v>66539</v>
      </c>
      <c r="E4346" s="528">
        <v>58870</v>
      </c>
      <c r="F4346" s="528">
        <v>19122</v>
      </c>
    </row>
    <row r="4347" spans="1:6">
      <c r="A4347" s="527" t="s">
        <v>7007</v>
      </c>
      <c r="B4347" s="528">
        <v>2011</v>
      </c>
      <c r="C4347" s="528">
        <v>8051</v>
      </c>
      <c r="D4347" s="528">
        <v>3629</v>
      </c>
      <c r="E4347" s="528">
        <v>1819</v>
      </c>
      <c r="F4347" s="528">
        <v>13962</v>
      </c>
    </row>
    <row r="4348" spans="1:6">
      <c r="A4348" s="527" t="s">
        <v>7008</v>
      </c>
      <c r="B4348" s="528">
        <v>2011</v>
      </c>
      <c r="C4348" s="528">
        <v>8788</v>
      </c>
      <c r="D4348" s="528">
        <v>4104</v>
      </c>
      <c r="E4348" s="528">
        <v>16467</v>
      </c>
      <c r="F4348" s="528">
        <v>18158</v>
      </c>
    </row>
    <row r="4349" spans="1:6">
      <c r="A4349" s="527" t="s">
        <v>7009</v>
      </c>
      <c r="B4349" s="528">
        <v>2011</v>
      </c>
      <c r="C4349" s="528">
        <v>8310</v>
      </c>
      <c r="D4349" s="528">
        <v>11326</v>
      </c>
      <c r="E4349" s="528">
        <v>1205</v>
      </c>
      <c r="F4349" s="528">
        <v>19367</v>
      </c>
    </row>
    <row r="4350" spans="1:6">
      <c r="A4350" s="527" t="s">
        <v>7010</v>
      </c>
      <c r="B4350" s="528">
        <v>2011</v>
      </c>
      <c r="C4350" s="528">
        <v>1215</v>
      </c>
      <c r="D4350" s="528">
        <v>0</v>
      </c>
      <c r="E4350" s="528">
        <v>13289</v>
      </c>
      <c r="F4350" s="528">
        <v>4186</v>
      </c>
    </row>
    <row r="4351" spans="1:6">
      <c r="A4351" s="527" t="s">
        <v>7011</v>
      </c>
      <c r="B4351" s="528">
        <v>2011</v>
      </c>
      <c r="C4351" s="528">
        <v>27915</v>
      </c>
      <c r="D4351" s="528">
        <v>7184</v>
      </c>
      <c r="E4351" s="528">
        <v>30709</v>
      </c>
      <c r="F4351" s="528">
        <v>14121</v>
      </c>
    </row>
    <row r="4352" spans="1:6">
      <c r="A4352" s="527" t="s">
        <v>7012</v>
      </c>
      <c r="B4352" s="528">
        <v>2011</v>
      </c>
      <c r="C4352" s="528">
        <v>67199</v>
      </c>
      <c r="D4352" s="528">
        <v>111947</v>
      </c>
      <c r="E4352" s="528">
        <v>27069</v>
      </c>
      <c r="F4352" s="528">
        <v>18955</v>
      </c>
    </row>
    <row r="4353" spans="1:6">
      <c r="A4353" s="527" t="s">
        <v>7013</v>
      </c>
      <c r="B4353" s="528">
        <v>2011</v>
      </c>
      <c r="C4353" s="528">
        <v>75062</v>
      </c>
      <c r="D4353" s="528">
        <v>60889</v>
      </c>
      <c r="E4353" s="528">
        <v>26603</v>
      </c>
      <c r="F4353" s="528">
        <v>16425</v>
      </c>
    </row>
    <row r="4354" spans="1:6">
      <c r="A4354" s="527" t="s">
        <v>7014</v>
      </c>
      <c r="B4354" s="528">
        <v>2011</v>
      </c>
      <c r="C4354" s="528">
        <v>5066</v>
      </c>
      <c r="D4354" s="528">
        <v>0</v>
      </c>
      <c r="E4354" s="528">
        <v>0</v>
      </c>
      <c r="F4354" s="528">
        <v>0</v>
      </c>
    </row>
    <row r="4355" spans="1:6">
      <c r="A4355" s="527" t="s">
        <v>7015</v>
      </c>
      <c r="B4355" s="528">
        <v>2011</v>
      </c>
      <c r="C4355" s="528">
        <v>1206</v>
      </c>
      <c r="D4355" s="528">
        <v>426</v>
      </c>
      <c r="E4355" s="528">
        <v>6918</v>
      </c>
      <c r="F4355" s="528">
        <v>9800</v>
      </c>
    </row>
    <row r="4356" spans="1:6">
      <c r="A4356" s="527" t="s">
        <v>7016</v>
      </c>
      <c r="B4356" s="528">
        <v>2011</v>
      </c>
      <c r="C4356" s="528">
        <v>45466</v>
      </c>
      <c r="D4356" s="528">
        <v>21578</v>
      </c>
      <c r="E4356" s="528">
        <v>110840</v>
      </c>
      <c r="F4356" s="528">
        <v>20064</v>
      </c>
    </row>
    <row r="4357" spans="1:6">
      <c r="A4357" s="527" t="s">
        <v>7017</v>
      </c>
      <c r="B4357" s="528">
        <v>2011</v>
      </c>
      <c r="C4357" s="528">
        <v>67876</v>
      </c>
      <c r="D4357" s="528">
        <v>85477</v>
      </c>
      <c r="E4357" s="528">
        <v>35904</v>
      </c>
      <c r="F4357" s="528">
        <v>19974</v>
      </c>
    </row>
    <row r="4358" spans="1:6">
      <c r="A4358" s="527" t="s">
        <v>7018</v>
      </c>
      <c r="B4358" s="528">
        <v>2011</v>
      </c>
      <c r="C4358" s="528">
        <v>177</v>
      </c>
      <c r="D4358" s="528">
        <v>218</v>
      </c>
      <c r="E4358" s="528">
        <v>1529</v>
      </c>
      <c r="F4358" s="528">
        <v>9500</v>
      </c>
    </row>
    <row r="4359" spans="1:6">
      <c r="A4359" s="527" t="s">
        <v>7019</v>
      </c>
      <c r="B4359" s="528">
        <v>2011</v>
      </c>
      <c r="C4359" s="528">
        <v>3257</v>
      </c>
      <c r="D4359" s="528">
        <v>4981</v>
      </c>
      <c r="E4359" s="528">
        <v>51130</v>
      </c>
      <c r="F4359" s="528">
        <v>7733</v>
      </c>
    </row>
    <row r="4360" spans="1:6">
      <c r="A4360" s="527" t="s">
        <v>7020</v>
      </c>
      <c r="B4360" s="528">
        <v>2011</v>
      </c>
      <c r="C4360" s="528">
        <v>10129</v>
      </c>
      <c r="D4360" s="528">
        <v>6488</v>
      </c>
      <c r="E4360" s="528">
        <v>5544</v>
      </c>
      <c r="F4360" s="528">
        <v>11741</v>
      </c>
    </row>
    <row r="4361" spans="1:6">
      <c r="A4361" s="527" t="s">
        <v>7021</v>
      </c>
      <c r="B4361" s="528">
        <v>2011</v>
      </c>
      <c r="C4361" s="528">
        <v>371</v>
      </c>
      <c r="D4361" s="528">
        <v>113</v>
      </c>
      <c r="E4361" s="528">
        <v>0</v>
      </c>
      <c r="F4361" s="528">
        <v>11626</v>
      </c>
    </row>
    <row r="4362" spans="1:6">
      <c r="A4362" s="527" t="s">
        <v>7022</v>
      </c>
      <c r="B4362" s="528">
        <v>2011</v>
      </c>
      <c r="C4362" s="528">
        <v>8385</v>
      </c>
      <c r="D4362" s="528">
        <v>4281</v>
      </c>
      <c r="E4362" s="528">
        <v>4429</v>
      </c>
      <c r="F4362" s="528">
        <v>11041</v>
      </c>
    </row>
    <row r="4363" spans="1:6">
      <c r="A4363" s="527" t="s">
        <v>7023</v>
      </c>
      <c r="B4363" s="528">
        <v>2011</v>
      </c>
      <c r="C4363" s="528">
        <v>3497</v>
      </c>
      <c r="D4363" s="528">
        <v>0</v>
      </c>
      <c r="E4363" s="528">
        <v>8747</v>
      </c>
      <c r="F4363" s="528">
        <v>4953</v>
      </c>
    </row>
    <row r="4364" spans="1:6">
      <c r="A4364" s="527" t="s">
        <v>7024</v>
      </c>
      <c r="B4364" s="528">
        <v>2011</v>
      </c>
      <c r="C4364" s="528">
        <v>5427</v>
      </c>
      <c r="D4364" s="528">
        <v>5428</v>
      </c>
      <c r="E4364" s="528">
        <v>33861</v>
      </c>
      <c r="F4364" s="528">
        <v>11350</v>
      </c>
    </row>
    <row r="4365" spans="1:6">
      <c r="A4365" s="527" t="s">
        <v>7025</v>
      </c>
      <c r="B4365" s="528">
        <v>2011</v>
      </c>
      <c r="C4365" s="528">
        <v>9871</v>
      </c>
      <c r="D4365" s="528">
        <v>2329</v>
      </c>
      <c r="E4365" s="528">
        <v>219874</v>
      </c>
      <c r="F4365" s="528">
        <v>12600</v>
      </c>
    </row>
    <row r="4366" spans="1:6">
      <c r="A4366" s="527" t="s">
        <v>7026</v>
      </c>
      <c r="B4366" s="528">
        <v>2011</v>
      </c>
      <c r="C4366" s="528">
        <v>35522</v>
      </c>
      <c r="D4366" s="528">
        <v>0</v>
      </c>
      <c r="E4366" s="528">
        <v>0</v>
      </c>
      <c r="F4366" s="528">
        <v>0</v>
      </c>
    </row>
    <row r="4367" spans="1:6">
      <c r="A4367" s="527" t="s">
        <v>7027</v>
      </c>
      <c r="B4367" s="528">
        <v>2011</v>
      </c>
      <c r="C4367" s="528">
        <v>2710</v>
      </c>
      <c r="D4367" s="528">
        <v>450</v>
      </c>
      <c r="E4367" s="528">
        <v>525883</v>
      </c>
      <c r="F4367" s="528">
        <v>3200</v>
      </c>
    </row>
    <row r="4368" spans="1:6">
      <c r="A4368" s="527" t="s">
        <v>7028</v>
      </c>
      <c r="B4368" s="528">
        <v>2011</v>
      </c>
      <c r="C4368" s="528">
        <v>15073</v>
      </c>
      <c r="D4368" s="528">
        <v>80347</v>
      </c>
      <c r="E4368" s="528">
        <v>2914</v>
      </c>
      <c r="F4368" s="528">
        <v>9875</v>
      </c>
    </row>
    <row r="4369" spans="1:6">
      <c r="A4369" s="527" t="s">
        <v>7029</v>
      </c>
      <c r="B4369" s="528">
        <v>2011</v>
      </c>
      <c r="C4369" s="528">
        <v>1586</v>
      </c>
      <c r="D4369" s="528">
        <v>66</v>
      </c>
      <c r="E4369" s="528">
        <v>3744</v>
      </c>
      <c r="F4369" s="528">
        <v>17172</v>
      </c>
    </row>
    <row r="4370" spans="1:6">
      <c r="A4370" s="527" t="s">
        <v>7030</v>
      </c>
      <c r="B4370" s="528">
        <v>2011</v>
      </c>
      <c r="C4370" s="528">
        <v>46560</v>
      </c>
      <c r="D4370" s="528">
        <v>44429</v>
      </c>
      <c r="E4370" s="528">
        <v>14428</v>
      </c>
      <c r="F4370" s="528">
        <v>19865</v>
      </c>
    </row>
    <row r="4371" spans="1:6">
      <c r="A4371" s="527" t="s">
        <v>7031</v>
      </c>
      <c r="B4371" s="528">
        <v>2011</v>
      </c>
      <c r="C4371" s="528">
        <v>35530</v>
      </c>
      <c r="D4371" s="528">
        <v>41646</v>
      </c>
      <c r="E4371" s="528">
        <v>44506</v>
      </c>
      <c r="F4371" s="528">
        <v>16728</v>
      </c>
    </row>
    <row r="4372" spans="1:6">
      <c r="A4372" s="527" t="s">
        <v>7032</v>
      </c>
      <c r="B4372" s="528">
        <v>2011</v>
      </c>
      <c r="C4372" s="528">
        <v>2680</v>
      </c>
      <c r="D4372" s="528">
        <v>0</v>
      </c>
      <c r="E4372" s="528">
        <v>806</v>
      </c>
      <c r="F4372" s="528">
        <v>7400</v>
      </c>
    </row>
    <row r="4373" spans="1:6">
      <c r="A4373" s="527" t="s">
        <v>7033</v>
      </c>
      <c r="B4373" s="528">
        <v>2011</v>
      </c>
      <c r="C4373" s="528">
        <v>21765</v>
      </c>
      <c r="D4373" s="528">
        <v>13808</v>
      </c>
      <c r="E4373" s="528">
        <v>20186</v>
      </c>
      <c r="F4373" s="528">
        <v>20355</v>
      </c>
    </row>
    <row r="4374" spans="1:6">
      <c r="A4374" s="527" t="s">
        <v>7034</v>
      </c>
      <c r="B4374" s="528">
        <v>2011</v>
      </c>
      <c r="C4374" s="528">
        <v>569</v>
      </c>
      <c r="D4374" s="528">
        <v>317</v>
      </c>
      <c r="E4374" s="528">
        <v>0</v>
      </c>
      <c r="F4374" s="528">
        <v>9916</v>
      </c>
    </row>
    <row r="4375" spans="1:6">
      <c r="A4375" s="527" t="s">
        <v>7035</v>
      </c>
      <c r="B4375" s="528">
        <v>2011</v>
      </c>
      <c r="C4375" s="528">
        <v>35630</v>
      </c>
      <c r="D4375" s="528">
        <v>83475</v>
      </c>
      <c r="E4375" s="528">
        <v>6004</v>
      </c>
      <c r="F4375" s="528">
        <v>14875</v>
      </c>
    </row>
    <row r="4376" spans="1:6">
      <c r="A4376" s="527" t="s">
        <v>7036</v>
      </c>
      <c r="B4376" s="528">
        <v>2011</v>
      </c>
      <c r="C4376" s="528">
        <v>56264</v>
      </c>
      <c r="D4376" s="528">
        <v>31610</v>
      </c>
      <c r="E4376" s="528">
        <v>33185</v>
      </c>
      <c r="F4376" s="528">
        <v>19995</v>
      </c>
    </row>
    <row r="4377" spans="1:6">
      <c r="A4377" s="527" t="s">
        <v>7037</v>
      </c>
      <c r="B4377" s="528">
        <v>2011</v>
      </c>
      <c r="C4377" s="528">
        <v>4583</v>
      </c>
      <c r="D4377" s="528">
        <v>1220</v>
      </c>
      <c r="E4377" s="528">
        <v>2302</v>
      </c>
      <c r="F4377" s="528">
        <v>17728</v>
      </c>
    </row>
    <row r="4378" spans="1:6">
      <c r="A4378" s="527" t="s">
        <v>7038</v>
      </c>
      <c r="B4378" s="528">
        <v>2011</v>
      </c>
      <c r="C4378" s="528">
        <v>67724</v>
      </c>
      <c r="D4378" s="528">
        <v>148992</v>
      </c>
      <c r="E4378" s="528">
        <v>21284</v>
      </c>
      <c r="F4378" s="528">
        <v>20940</v>
      </c>
    </row>
    <row r="4379" spans="1:6">
      <c r="A4379" s="527" t="s">
        <v>7039</v>
      </c>
      <c r="B4379" s="528">
        <v>2011</v>
      </c>
      <c r="C4379" s="528">
        <v>2666</v>
      </c>
      <c r="D4379" s="528">
        <v>197</v>
      </c>
      <c r="E4379" s="528">
        <v>10556</v>
      </c>
      <c r="F4379" s="528">
        <v>3466</v>
      </c>
    </row>
    <row r="4380" spans="1:6">
      <c r="A4380" s="527" t="s">
        <v>7040</v>
      </c>
      <c r="B4380" s="528">
        <v>2011</v>
      </c>
      <c r="C4380" s="528">
        <v>19551</v>
      </c>
      <c r="D4380" s="528">
        <v>15159</v>
      </c>
      <c r="E4380" s="528">
        <v>3275</v>
      </c>
      <c r="F4380" s="528">
        <v>20127</v>
      </c>
    </row>
    <row r="4381" spans="1:6">
      <c r="A4381" s="527" t="s">
        <v>7041</v>
      </c>
      <c r="B4381" s="528">
        <v>2011</v>
      </c>
      <c r="C4381" s="528">
        <v>61366</v>
      </c>
      <c r="D4381" s="528">
        <v>89456</v>
      </c>
      <c r="E4381" s="528">
        <v>31034</v>
      </c>
      <c r="F4381" s="528">
        <v>20365</v>
      </c>
    </row>
    <row r="4382" spans="1:6">
      <c r="A4382" s="527" t="s">
        <v>7042</v>
      </c>
      <c r="B4382" s="528">
        <v>2011</v>
      </c>
      <c r="C4382" s="528">
        <v>316</v>
      </c>
      <c r="D4382" s="528">
        <v>0</v>
      </c>
      <c r="E4382" s="528">
        <v>5499</v>
      </c>
      <c r="F4382" s="528">
        <v>15000</v>
      </c>
    </row>
    <row r="4383" spans="1:6">
      <c r="A4383" s="527" t="s">
        <v>7043</v>
      </c>
      <c r="B4383" s="528">
        <v>2011</v>
      </c>
      <c r="C4383" s="528">
        <v>339</v>
      </c>
      <c r="D4383" s="528">
        <v>2240</v>
      </c>
      <c r="E4383" s="528">
        <v>1453</v>
      </c>
      <c r="F4383" s="528">
        <v>6410</v>
      </c>
    </row>
    <row r="4384" spans="1:6">
      <c r="A4384" s="527" t="s">
        <v>7044</v>
      </c>
      <c r="B4384" s="528">
        <v>2011</v>
      </c>
      <c r="C4384" s="528">
        <v>11185</v>
      </c>
      <c r="D4384" s="528">
        <v>6706</v>
      </c>
      <c r="E4384" s="528">
        <v>42077</v>
      </c>
      <c r="F4384" s="528">
        <v>10675</v>
      </c>
    </row>
    <row r="4385" spans="1:6">
      <c r="A4385" s="527" t="s">
        <v>7045</v>
      </c>
      <c r="B4385" s="528">
        <v>2011</v>
      </c>
      <c r="C4385" s="528">
        <v>13199</v>
      </c>
      <c r="D4385" s="528">
        <v>14684</v>
      </c>
      <c r="E4385" s="528">
        <v>4703</v>
      </c>
      <c r="F4385" s="528">
        <v>19590</v>
      </c>
    </row>
    <row r="4386" spans="1:6">
      <c r="A4386" s="527" t="s">
        <v>7046</v>
      </c>
      <c r="B4386" s="528">
        <v>2011</v>
      </c>
      <c r="C4386" s="528">
        <v>52821</v>
      </c>
      <c r="D4386" s="528">
        <v>58598</v>
      </c>
      <c r="E4386" s="528">
        <v>5372</v>
      </c>
      <c r="F4386" s="528">
        <v>20144</v>
      </c>
    </row>
    <row r="4387" spans="1:6">
      <c r="A4387" s="527" t="s">
        <v>7047</v>
      </c>
      <c r="B4387" s="528">
        <v>2011</v>
      </c>
      <c r="C4387" s="528">
        <v>24704</v>
      </c>
      <c r="D4387" s="528">
        <v>57990</v>
      </c>
      <c r="E4387" s="528">
        <v>38697</v>
      </c>
      <c r="F4387" s="528">
        <v>20326</v>
      </c>
    </row>
    <row r="4388" spans="1:6">
      <c r="A4388" s="527" t="s">
        <v>7048</v>
      </c>
      <c r="B4388" s="528">
        <v>2011</v>
      </c>
      <c r="C4388" s="528">
        <v>64760</v>
      </c>
      <c r="D4388" s="528">
        <v>117600</v>
      </c>
      <c r="E4388" s="528">
        <v>51917</v>
      </c>
      <c r="F4388" s="528">
        <v>20640</v>
      </c>
    </row>
    <row r="4389" spans="1:6">
      <c r="A4389" s="527" t="s">
        <v>7049</v>
      </c>
      <c r="B4389" s="528">
        <v>2011</v>
      </c>
      <c r="C4389" s="528">
        <v>1518</v>
      </c>
      <c r="D4389" s="528">
        <v>724</v>
      </c>
      <c r="E4389" s="528">
        <v>5105</v>
      </c>
      <c r="F4389" s="528">
        <v>19178</v>
      </c>
    </row>
    <row r="4390" spans="1:6">
      <c r="A4390" s="527" t="s">
        <v>7050</v>
      </c>
      <c r="B4390" s="528">
        <v>2011</v>
      </c>
      <c r="C4390" s="528">
        <v>4284</v>
      </c>
      <c r="D4390" s="528">
        <v>954</v>
      </c>
      <c r="E4390" s="528">
        <v>58429</v>
      </c>
      <c r="F4390" s="528">
        <v>11900</v>
      </c>
    </row>
    <row r="4391" spans="1:6">
      <c r="A4391" s="527" t="s">
        <v>7051</v>
      </c>
      <c r="B4391" s="528">
        <v>2011</v>
      </c>
      <c r="C4391" s="528">
        <v>2906</v>
      </c>
      <c r="D4391" s="528">
        <v>126</v>
      </c>
      <c r="E4391" s="528">
        <v>96489</v>
      </c>
      <c r="F4391" s="528">
        <v>12000</v>
      </c>
    </row>
    <row r="4392" spans="1:6">
      <c r="A4392" s="527" t="s">
        <v>7052</v>
      </c>
      <c r="B4392" s="528">
        <v>2011</v>
      </c>
      <c r="C4392" s="528">
        <v>21409</v>
      </c>
      <c r="D4392" s="528">
        <v>0</v>
      </c>
      <c r="E4392" s="528">
        <v>2920</v>
      </c>
      <c r="F4392" s="528">
        <v>0</v>
      </c>
    </row>
    <row r="4393" spans="1:6">
      <c r="A4393" s="527" t="s">
        <v>7053</v>
      </c>
      <c r="B4393" s="528">
        <v>2011</v>
      </c>
      <c r="C4393" s="528">
        <v>2406</v>
      </c>
      <c r="D4393" s="528">
        <v>2996</v>
      </c>
      <c r="E4393" s="528">
        <v>9803</v>
      </c>
      <c r="F4393" s="528">
        <v>9981</v>
      </c>
    </row>
    <row r="4394" spans="1:6">
      <c r="A4394" s="527" t="s">
        <v>7054</v>
      </c>
      <c r="B4394" s="528">
        <v>2011</v>
      </c>
      <c r="C4394" s="528">
        <v>21782</v>
      </c>
      <c r="D4394" s="528">
        <v>15690</v>
      </c>
      <c r="E4394" s="528">
        <v>17690</v>
      </c>
      <c r="F4394" s="528">
        <v>15365</v>
      </c>
    </row>
    <row r="4395" spans="1:6">
      <c r="A4395" s="527" t="s">
        <v>7055</v>
      </c>
      <c r="B4395" s="528">
        <v>2011</v>
      </c>
      <c r="C4395" s="528">
        <v>2612</v>
      </c>
      <c r="D4395" s="528">
        <v>66300</v>
      </c>
      <c r="E4395" s="528">
        <v>46617</v>
      </c>
      <c r="F4395" s="528">
        <v>10990</v>
      </c>
    </row>
    <row r="4396" spans="1:6">
      <c r="A4396" s="527" t="s">
        <v>7056</v>
      </c>
      <c r="B4396" s="528">
        <v>2011</v>
      </c>
      <c r="C4396" s="528">
        <v>698</v>
      </c>
      <c r="D4396" s="528">
        <v>0</v>
      </c>
      <c r="E4396" s="528">
        <v>12315</v>
      </c>
      <c r="F4396" s="528">
        <v>3315</v>
      </c>
    </row>
    <row r="4397" spans="1:6">
      <c r="A4397" s="527" t="s">
        <v>7057</v>
      </c>
      <c r="B4397" s="528">
        <v>2011</v>
      </c>
      <c r="C4397" s="528">
        <v>3861</v>
      </c>
      <c r="D4397" s="528">
        <v>0</v>
      </c>
      <c r="E4397" s="528">
        <v>648</v>
      </c>
      <c r="F4397" s="528">
        <v>7899</v>
      </c>
    </row>
    <row r="4398" spans="1:6">
      <c r="A4398" s="527" t="s">
        <v>7058</v>
      </c>
      <c r="B4398" s="528">
        <v>2011</v>
      </c>
      <c r="C4398" s="528">
        <v>158988</v>
      </c>
      <c r="D4398" s="528">
        <v>85804</v>
      </c>
      <c r="E4398" s="528">
        <v>36297</v>
      </c>
      <c r="F4398" s="528">
        <v>18616</v>
      </c>
    </row>
    <row r="4399" spans="1:6">
      <c r="A4399" s="527" t="s">
        <v>7059</v>
      </c>
      <c r="B4399" s="528">
        <v>2011</v>
      </c>
      <c r="C4399" s="528">
        <v>72647</v>
      </c>
      <c r="D4399" s="528">
        <v>47079</v>
      </c>
      <c r="E4399" s="528">
        <v>21378</v>
      </c>
      <c r="F4399" s="528">
        <v>19964</v>
      </c>
    </row>
    <row r="4400" spans="1:6">
      <c r="A4400" s="527" t="s">
        <v>7060</v>
      </c>
      <c r="B4400" s="528">
        <v>2011</v>
      </c>
      <c r="C4400" s="528">
        <v>2955</v>
      </c>
      <c r="D4400" s="528">
        <v>0</v>
      </c>
      <c r="E4400" s="528">
        <v>1506</v>
      </c>
      <c r="F4400" s="528">
        <v>3945</v>
      </c>
    </row>
    <row r="4401" spans="1:6">
      <c r="A4401" s="527" t="s">
        <v>7061</v>
      </c>
      <c r="B4401" s="528">
        <v>2011</v>
      </c>
      <c r="C4401" s="528">
        <v>493</v>
      </c>
      <c r="D4401" s="528">
        <v>0</v>
      </c>
      <c r="E4401" s="528">
        <v>20</v>
      </c>
      <c r="F4401" s="528">
        <v>12496</v>
      </c>
    </row>
    <row r="4402" spans="1:6">
      <c r="A4402" s="527" t="s">
        <v>7062</v>
      </c>
      <c r="B4402" s="528">
        <v>2011</v>
      </c>
      <c r="C4402" s="528">
        <v>22146</v>
      </c>
      <c r="D4402" s="528">
        <v>15486</v>
      </c>
      <c r="E4402" s="528">
        <v>10928</v>
      </c>
      <c r="F4402" s="528">
        <v>14946</v>
      </c>
    </row>
    <row r="4403" spans="1:6">
      <c r="A4403" s="527" t="s">
        <v>7063</v>
      </c>
      <c r="B4403" s="528">
        <v>2011</v>
      </c>
      <c r="C4403" s="528">
        <v>4453</v>
      </c>
      <c r="D4403" s="528">
        <v>2692</v>
      </c>
      <c r="E4403" s="528">
        <v>45713</v>
      </c>
      <c r="F4403" s="528">
        <v>14400</v>
      </c>
    </row>
    <row r="4404" spans="1:6">
      <c r="A4404" s="527" t="s">
        <v>7064</v>
      </c>
      <c r="B4404" s="528">
        <v>2011</v>
      </c>
      <c r="C4404" s="528">
        <v>2429</v>
      </c>
      <c r="D4404" s="528">
        <v>128</v>
      </c>
      <c r="E4404" s="528">
        <v>26519</v>
      </c>
      <c r="F4404" s="528">
        <v>4090</v>
      </c>
    </row>
    <row r="4405" spans="1:6">
      <c r="A4405" s="527" t="s">
        <v>7065</v>
      </c>
      <c r="B4405" s="528">
        <v>2011</v>
      </c>
      <c r="C4405" s="528">
        <v>39987</v>
      </c>
      <c r="D4405" s="528">
        <v>33084</v>
      </c>
      <c r="E4405" s="528">
        <v>14197</v>
      </c>
      <c r="F4405" s="528">
        <v>20563</v>
      </c>
    </row>
    <row r="4406" spans="1:6">
      <c r="A4406" s="527" t="s">
        <v>7066</v>
      </c>
      <c r="B4406" s="528">
        <v>2011</v>
      </c>
      <c r="C4406" s="528">
        <v>104669</v>
      </c>
      <c r="D4406" s="528">
        <v>156504</v>
      </c>
      <c r="E4406" s="528">
        <v>21104</v>
      </c>
      <c r="F4406" s="528">
        <v>19258</v>
      </c>
    </row>
    <row r="4407" spans="1:6">
      <c r="A4407" s="527" t="s">
        <v>7067</v>
      </c>
      <c r="B4407" s="528">
        <v>2011</v>
      </c>
      <c r="C4407" s="528">
        <v>1689</v>
      </c>
      <c r="D4407" s="528">
        <v>420</v>
      </c>
      <c r="E4407" s="528">
        <v>14524</v>
      </c>
      <c r="F4407" s="528">
        <v>9670</v>
      </c>
    </row>
    <row r="4408" spans="1:6">
      <c r="A4408" s="527" t="s">
        <v>7068</v>
      </c>
      <c r="B4408" s="528">
        <v>2011</v>
      </c>
      <c r="C4408" s="528">
        <v>12342</v>
      </c>
      <c r="D4408" s="528">
        <v>14990</v>
      </c>
      <c r="E4408" s="528">
        <v>63684</v>
      </c>
      <c r="F4408" s="528">
        <v>9830</v>
      </c>
    </row>
    <row r="4409" spans="1:6">
      <c r="A4409" s="527" t="s">
        <v>7069</v>
      </c>
      <c r="B4409" s="528">
        <v>2011</v>
      </c>
      <c r="C4409" s="528">
        <v>49441</v>
      </c>
      <c r="D4409" s="528">
        <v>26470</v>
      </c>
      <c r="E4409" s="528">
        <v>16729</v>
      </c>
      <c r="F4409" s="528">
        <v>14691</v>
      </c>
    </row>
    <row r="4410" spans="1:6">
      <c r="A4410" s="527" t="s">
        <v>7070</v>
      </c>
      <c r="B4410" s="528">
        <v>2011</v>
      </c>
      <c r="C4410" s="528">
        <v>1278</v>
      </c>
      <c r="D4410" s="528">
        <v>0</v>
      </c>
      <c r="E4410" s="528">
        <v>2834</v>
      </c>
      <c r="F4410" s="528">
        <v>10881</v>
      </c>
    </row>
    <row r="4411" spans="1:6">
      <c r="A4411" s="527" t="s">
        <v>7071</v>
      </c>
      <c r="B4411" s="528">
        <v>2011</v>
      </c>
      <c r="C4411" s="528">
        <v>1248</v>
      </c>
      <c r="D4411" s="528">
        <v>426</v>
      </c>
      <c r="E4411" s="528">
        <v>3470</v>
      </c>
      <c r="F4411" s="528">
        <v>19905</v>
      </c>
    </row>
    <row r="4412" spans="1:6">
      <c r="A4412" s="527" t="s">
        <v>7072</v>
      </c>
      <c r="B4412" s="528">
        <v>2011</v>
      </c>
      <c r="C4412" s="528">
        <v>6740</v>
      </c>
      <c r="D4412" s="528">
        <v>1851</v>
      </c>
      <c r="E4412" s="528">
        <v>123073</v>
      </c>
      <c r="F4412" s="528">
        <v>13850</v>
      </c>
    </row>
    <row r="4413" spans="1:6">
      <c r="A4413" s="527" t="s">
        <v>7073</v>
      </c>
      <c r="B4413" s="528">
        <v>2011</v>
      </c>
      <c r="C4413" s="528">
        <v>4802</v>
      </c>
      <c r="D4413" s="528">
        <v>0</v>
      </c>
      <c r="E4413" s="528">
        <v>23122</v>
      </c>
      <c r="F4413" s="528">
        <v>3318</v>
      </c>
    </row>
    <row r="4414" spans="1:6">
      <c r="A4414" s="527" t="s">
        <v>7074</v>
      </c>
      <c r="B4414" s="528">
        <v>2011</v>
      </c>
      <c r="C4414" s="528">
        <v>1155</v>
      </c>
      <c r="D4414" s="528">
        <v>26667</v>
      </c>
      <c r="E4414" s="528">
        <v>209</v>
      </c>
      <c r="F4414" s="528">
        <v>13634</v>
      </c>
    </row>
    <row r="4415" spans="1:6">
      <c r="A4415" s="527" t="s">
        <v>7075</v>
      </c>
      <c r="B4415" s="528">
        <v>2011</v>
      </c>
      <c r="C4415" s="528">
        <v>30381</v>
      </c>
      <c r="D4415" s="528">
        <v>0</v>
      </c>
      <c r="E4415" s="528">
        <v>441136</v>
      </c>
      <c r="F4415" s="528">
        <v>6533</v>
      </c>
    </row>
    <row r="4416" spans="1:6">
      <c r="A4416" s="527" t="s">
        <v>7076</v>
      </c>
      <c r="B4416" s="528">
        <v>2011</v>
      </c>
      <c r="C4416" s="528">
        <v>120775</v>
      </c>
      <c r="D4416" s="528">
        <v>53656</v>
      </c>
      <c r="E4416" s="528">
        <v>11005</v>
      </c>
      <c r="F4416" s="528">
        <v>19933</v>
      </c>
    </row>
    <row r="4417" spans="1:6">
      <c r="A4417" s="527" t="s">
        <v>7077</v>
      </c>
      <c r="B4417" s="528">
        <v>2011</v>
      </c>
      <c r="C4417" s="528">
        <v>229</v>
      </c>
      <c r="D4417" s="528">
        <v>327</v>
      </c>
      <c r="E4417" s="528">
        <v>894</v>
      </c>
      <c r="F4417" s="528">
        <v>5755</v>
      </c>
    </row>
    <row r="4418" spans="1:6">
      <c r="A4418" s="527" t="s">
        <v>7078</v>
      </c>
      <c r="B4418" s="528">
        <v>2011</v>
      </c>
      <c r="C4418" s="528">
        <v>592</v>
      </c>
      <c r="D4418" s="528">
        <v>197</v>
      </c>
      <c r="E4418" s="528">
        <v>2347</v>
      </c>
      <c r="F4418" s="528">
        <v>13480</v>
      </c>
    </row>
    <row r="4419" spans="1:6">
      <c r="A4419" s="527" t="s">
        <v>7079</v>
      </c>
      <c r="B4419" s="528">
        <v>2011</v>
      </c>
      <c r="C4419" s="528">
        <v>3015</v>
      </c>
      <c r="D4419" s="528">
        <v>859</v>
      </c>
      <c r="E4419" s="528">
        <v>1435</v>
      </c>
      <c r="F4419" s="528">
        <v>13500</v>
      </c>
    </row>
    <row r="4420" spans="1:6">
      <c r="A4420" s="527" t="s">
        <v>7080</v>
      </c>
      <c r="B4420" s="528">
        <v>2011</v>
      </c>
      <c r="C4420" s="528">
        <v>1945</v>
      </c>
      <c r="D4420" s="528">
        <v>330</v>
      </c>
      <c r="E4420" s="528">
        <v>0</v>
      </c>
      <c r="F4420" s="528">
        <v>13060</v>
      </c>
    </row>
    <row r="4421" spans="1:6">
      <c r="A4421" s="527" t="s">
        <v>7081</v>
      </c>
      <c r="B4421" s="528">
        <v>2011</v>
      </c>
      <c r="C4421" s="528">
        <v>26215</v>
      </c>
      <c r="D4421" s="528">
        <v>7769</v>
      </c>
      <c r="E4421" s="528">
        <v>20880</v>
      </c>
      <c r="F4421" s="528">
        <v>13957</v>
      </c>
    </row>
    <row r="4422" spans="1:6">
      <c r="A4422" s="527" t="s">
        <v>7082</v>
      </c>
      <c r="B4422" s="528">
        <v>2011</v>
      </c>
      <c r="C4422" s="528">
        <v>16125</v>
      </c>
      <c r="D4422" s="528">
        <v>0</v>
      </c>
      <c r="E4422" s="528">
        <v>250714</v>
      </c>
      <c r="F4422" s="528">
        <v>6100</v>
      </c>
    </row>
    <row r="4423" spans="1:6">
      <c r="A4423" s="527" t="s">
        <v>7083</v>
      </c>
      <c r="B4423" s="528">
        <v>2011</v>
      </c>
      <c r="C4423" s="528">
        <v>3622</v>
      </c>
      <c r="D4423" s="528">
        <v>0</v>
      </c>
      <c r="E4423" s="528">
        <v>0</v>
      </c>
      <c r="F4423" s="529"/>
    </row>
    <row r="4424" spans="1:6">
      <c r="A4424" s="527" t="s">
        <v>7084</v>
      </c>
      <c r="B4424" s="528">
        <v>2011</v>
      </c>
      <c r="C4424" s="528">
        <v>442</v>
      </c>
      <c r="D4424" s="528">
        <v>1561</v>
      </c>
      <c r="E4424" s="528">
        <v>2310</v>
      </c>
      <c r="F4424" s="528">
        <v>6175</v>
      </c>
    </row>
    <row r="4425" spans="1:6">
      <c r="A4425" s="527" t="s">
        <v>7085</v>
      </c>
      <c r="B4425" s="528">
        <v>2011</v>
      </c>
      <c r="C4425" s="528">
        <v>30433</v>
      </c>
      <c r="D4425" s="528">
        <v>35376</v>
      </c>
      <c r="E4425" s="528">
        <v>20310</v>
      </c>
      <c r="F4425" s="528">
        <v>21147</v>
      </c>
    </row>
    <row r="4426" spans="1:6">
      <c r="A4426" s="527" t="s">
        <v>7086</v>
      </c>
      <c r="B4426" s="528">
        <v>2011</v>
      </c>
      <c r="C4426" s="528">
        <v>5082</v>
      </c>
      <c r="D4426" s="528">
        <v>2791</v>
      </c>
      <c r="E4426" s="528">
        <v>33427</v>
      </c>
      <c r="F4426" s="528">
        <v>13320</v>
      </c>
    </row>
    <row r="4427" spans="1:6">
      <c r="A4427" s="527" t="s">
        <v>7087</v>
      </c>
      <c r="B4427" s="528">
        <v>2011</v>
      </c>
      <c r="C4427" s="528">
        <v>64918</v>
      </c>
      <c r="D4427" s="528">
        <v>41067</v>
      </c>
      <c r="E4427" s="528">
        <v>27822</v>
      </c>
      <c r="F4427" s="528">
        <v>15405</v>
      </c>
    </row>
    <row r="4428" spans="1:6">
      <c r="A4428" s="527" t="s">
        <v>7088</v>
      </c>
      <c r="B4428" s="528">
        <v>2011</v>
      </c>
      <c r="C4428" s="528">
        <v>42851</v>
      </c>
      <c r="D4428" s="528">
        <v>17580</v>
      </c>
      <c r="E4428" s="528">
        <v>2727</v>
      </c>
      <c r="F4428" s="528">
        <v>14492</v>
      </c>
    </row>
    <row r="4429" spans="1:6">
      <c r="A4429" s="527" t="s">
        <v>7089</v>
      </c>
      <c r="B4429" s="528">
        <v>2011</v>
      </c>
      <c r="C4429" s="528">
        <v>58799</v>
      </c>
      <c r="D4429" s="528">
        <v>28954</v>
      </c>
      <c r="E4429" s="528">
        <v>96868</v>
      </c>
      <c r="F4429" s="528">
        <v>20190</v>
      </c>
    </row>
    <row r="4430" spans="1:6">
      <c r="A4430" s="527" t="s">
        <v>7090</v>
      </c>
      <c r="B4430" s="528">
        <v>2011</v>
      </c>
      <c r="C4430" s="528">
        <v>65816</v>
      </c>
      <c r="D4430" s="528">
        <v>102201</v>
      </c>
      <c r="E4430" s="528">
        <v>53205</v>
      </c>
      <c r="F4430" s="528">
        <v>19072</v>
      </c>
    </row>
    <row r="4431" spans="1:6">
      <c r="A4431" s="527" t="s">
        <v>7091</v>
      </c>
      <c r="B4431" s="528">
        <v>2011</v>
      </c>
      <c r="C4431" s="528">
        <v>10640</v>
      </c>
      <c r="D4431" s="528">
        <v>0</v>
      </c>
      <c r="E4431" s="528">
        <v>42308</v>
      </c>
      <c r="F4431" s="528">
        <v>8120</v>
      </c>
    </row>
    <row r="4432" spans="1:6">
      <c r="A4432" s="527" t="s">
        <v>7092</v>
      </c>
      <c r="B4432" s="528">
        <v>2011</v>
      </c>
      <c r="C4432" s="528">
        <v>12479</v>
      </c>
      <c r="D4432" s="528">
        <v>3334</v>
      </c>
      <c r="E4432" s="528">
        <v>6392</v>
      </c>
      <c r="F4432" s="528">
        <v>19289</v>
      </c>
    </row>
    <row r="4433" spans="1:6">
      <c r="A4433" s="527" t="s">
        <v>7093</v>
      </c>
      <c r="B4433" s="528">
        <v>2011</v>
      </c>
      <c r="C4433" s="528">
        <v>9705</v>
      </c>
      <c r="D4433" s="528">
        <v>10523</v>
      </c>
      <c r="E4433" s="528">
        <v>2445</v>
      </c>
      <c r="F4433" s="528">
        <v>20141</v>
      </c>
    </row>
    <row r="4434" spans="1:6">
      <c r="A4434" s="527" t="s">
        <v>7094</v>
      </c>
      <c r="B4434" s="528">
        <v>2011</v>
      </c>
      <c r="C4434" s="528">
        <v>2711</v>
      </c>
      <c r="D4434" s="528">
        <v>42</v>
      </c>
      <c r="E4434" s="528">
        <v>0</v>
      </c>
      <c r="F4434" s="528">
        <v>20250</v>
      </c>
    </row>
    <row r="4435" spans="1:6">
      <c r="A4435" s="527" t="s">
        <v>7095</v>
      </c>
      <c r="B4435" s="528">
        <v>2011</v>
      </c>
      <c r="C4435" s="528">
        <v>147</v>
      </c>
      <c r="D4435" s="528">
        <v>0</v>
      </c>
      <c r="E4435" s="528">
        <v>97</v>
      </c>
      <c r="F4435" s="528">
        <v>3250</v>
      </c>
    </row>
    <row r="4436" spans="1:6">
      <c r="A4436" s="527" t="s">
        <v>7096</v>
      </c>
      <c r="B4436" s="528">
        <v>2011</v>
      </c>
      <c r="C4436" s="528">
        <v>1239</v>
      </c>
      <c r="D4436" s="528">
        <v>1075</v>
      </c>
      <c r="E4436" s="528">
        <v>2330</v>
      </c>
      <c r="F4436" s="528">
        <v>13461</v>
      </c>
    </row>
    <row r="4437" spans="1:6">
      <c r="A4437" s="527" t="s">
        <v>7097</v>
      </c>
      <c r="B4437" s="528">
        <v>2011</v>
      </c>
      <c r="C4437" s="528">
        <v>33818</v>
      </c>
      <c r="D4437" s="528">
        <v>17436</v>
      </c>
      <c r="E4437" s="528">
        <v>2869</v>
      </c>
      <c r="F4437" s="528">
        <v>15895</v>
      </c>
    </row>
    <row r="4438" spans="1:6">
      <c r="A4438" s="527" t="s">
        <v>7098</v>
      </c>
      <c r="B4438" s="528">
        <v>2011</v>
      </c>
      <c r="C4438" s="528">
        <v>0</v>
      </c>
      <c r="D4438" s="528">
        <v>17273</v>
      </c>
      <c r="E4438" s="528">
        <v>0</v>
      </c>
      <c r="F4438" s="528">
        <v>1825</v>
      </c>
    </row>
    <row r="4439" spans="1:6">
      <c r="A4439" s="527" t="s">
        <v>7099</v>
      </c>
      <c r="B4439" s="528">
        <v>2011</v>
      </c>
      <c r="C4439" s="528">
        <v>1365</v>
      </c>
      <c r="D4439" s="528">
        <v>1336</v>
      </c>
      <c r="E4439" s="528">
        <v>852</v>
      </c>
      <c r="F4439" s="528">
        <v>6075</v>
      </c>
    </row>
    <row r="4440" spans="1:6">
      <c r="A4440" s="527" t="s">
        <v>7100</v>
      </c>
      <c r="B4440" s="528">
        <v>2011</v>
      </c>
      <c r="C4440" s="528">
        <v>13234</v>
      </c>
      <c r="D4440" s="528">
        <v>8350</v>
      </c>
      <c r="E4440" s="528">
        <v>1365</v>
      </c>
      <c r="F4440" s="528">
        <v>20905</v>
      </c>
    </row>
    <row r="4441" spans="1:6">
      <c r="A4441" s="527" t="s">
        <v>7101</v>
      </c>
      <c r="B4441" s="528">
        <v>2011</v>
      </c>
      <c r="C4441" s="528">
        <v>74342</v>
      </c>
      <c r="D4441" s="528">
        <v>73333</v>
      </c>
      <c r="E4441" s="528">
        <v>3567</v>
      </c>
      <c r="F4441" s="528">
        <v>19790</v>
      </c>
    </row>
    <row r="4442" spans="1:6">
      <c r="A4442" s="527" t="s">
        <v>7102</v>
      </c>
      <c r="B4442" s="528">
        <v>2011</v>
      </c>
      <c r="C4442" s="528">
        <v>6036</v>
      </c>
      <c r="D4442" s="528">
        <v>10312</v>
      </c>
      <c r="E4442" s="528">
        <v>1569</v>
      </c>
      <c r="F4442" s="528">
        <v>14821</v>
      </c>
    </row>
    <row r="4443" spans="1:6">
      <c r="A4443" s="527" t="s">
        <v>7103</v>
      </c>
      <c r="B4443" s="528">
        <v>2011</v>
      </c>
      <c r="C4443" s="528">
        <v>37167</v>
      </c>
      <c r="D4443" s="528">
        <v>25825</v>
      </c>
      <c r="E4443" s="528">
        <v>11544</v>
      </c>
      <c r="F4443" s="528">
        <v>20365</v>
      </c>
    </row>
    <row r="4444" spans="1:6">
      <c r="A4444" s="527" t="s">
        <v>7104</v>
      </c>
      <c r="B4444" s="528">
        <v>2011</v>
      </c>
      <c r="C4444" s="528">
        <v>98891</v>
      </c>
      <c r="D4444" s="528">
        <v>94806</v>
      </c>
      <c r="E4444" s="528">
        <v>16831</v>
      </c>
      <c r="F4444" s="528">
        <v>19915</v>
      </c>
    </row>
    <row r="4445" spans="1:6">
      <c r="A4445" s="527" t="s">
        <v>7105</v>
      </c>
      <c r="B4445" s="528">
        <v>2011</v>
      </c>
      <c r="C4445" s="528">
        <v>1565</v>
      </c>
      <c r="D4445" s="528">
        <v>7886</v>
      </c>
      <c r="E4445" s="528">
        <v>306</v>
      </c>
      <c r="F4445" s="528">
        <v>13200</v>
      </c>
    </row>
    <row r="4446" spans="1:6">
      <c r="A4446" s="527" t="s">
        <v>7106</v>
      </c>
      <c r="B4446" s="528">
        <v>2011</v>
      </c>
      <c r="C4446" s="528">
        <v>923</v>
      </c>
      <c r="D4446" s="528">
        <v>361</v>
      </c>
      <c r="E4446" s="528">
        <v>293</v>
      </c>
      <c r="F4446" s="528">
        <v>6357</v>
      </c>
    </row>
    <row r="4447" spans="1:6">
      <c r="A4447" s="527" t="s">
        <v>7107</v>
      </c>
      <c r="B4447" s="528">
        <v>2011</v>
      </c>
      <c r="C4447" s="528">
        <v>55566</v>
      </c>
      <c r="D4447" s="528">
        <v>34661</v>
      </c>
      <c r="E4447" s="528">
        <v>8697</v>
      </c>
      <c r="F4447" s="528">
        <v>20654</v>
      </c>
    </row>
    <row r="4448" spans="1:6">
      <c r="A4448" s="527" t="s">
        <v>7108</v>
      </c>
      <c r="B4448" s="528">
        <v>2011</v>
      </c>
      <c r="C4448" s="528">
        <v>25375</v>
      </c>
      <c r="D4448" s="528">
        <v>16238</v>
      </c>
      <c r="E4448" s="528">
        <v>33668</v>
      </c>
      <c r="F4448" s="528">
        <v>20570</v>
      </c>
    </row>
    <row r="4449" spans="1:6">
      <c r="A4449" s="527" t="s">
        <v>7109</v>
      </c>
      <c r="B4449" s="528">
        <v>2011</v>
      </c>
      <c r="C4449" s="528">
        <v>115</v>
      </c>
      <c r="D4449" s="528">
        <v>452</v>
      </c>
      <c r="E4449" s="528">
        <v>32</v>
      </c>
      <c r="F4449" s="528">
        <v>12268</v>
      </c>
    </row>
    <row r="4450" spans="1:6">
      <c r="A4450" s="527" t="s">
        <v>7110</v>
      </c>
      <c r="B4450" s="528">
        <v>2011</v>
      </c>
      <c r="C4450" s="528">
        <v>530</v>
      </c>
      <c r="D4450" s="528">
        <v>0</v>
      </c>
      <c r="E4450" s="528">
        <v>343</v>
      </c>
      <c r="F4450" s="528">
        <v>3280</v>
      </c>
    </row>
    <row r="4451" spans="1:6">
      <c r="A4451" s="527" t="s">
        <v>7111</v>
      </c>
      <c r="B4451" s="528">
        <v>2011</v>
      </c>
      <c r="C4451" s="528">
        <v>5080</v>
      </c>
      <c r="D4451" s="528">
        <v>6427</v>
      </c>
      <c r="E4451" s="528">
        <v>2593</v>
      </c>
      <c r="F4451" s="528">
        <v>17640</v>
      </c>
    </row>
    <row r="4452" spans="1:6">
      <c r="A4452" s="527" t="s">
        <v>7112</v>
      </c>
      <c r="B4452" s="528">
        <v>2011</v>
      </c>
      <c r="C4452" s="528">
        <v>46530</v>
      </c>
      <c r="D4452" s="528">
        <v>25444</v>
      </c>
      <c r="E4452" s="528">
        <v>7206</v>
      </c>
      <c r="F4452" s="528">
        <v>14909</v>
      </c>
    </row>
    <row r="4453" spans="1:6">
      <c r="A4453" s="527" t="s">
        <v>7113</v>
      </c>
      <c r="B4453" s="528">
        <v>2011</v>
      </c>
      <c r="C4453" s="528">
        <v>486</v>
      </c>
      <c r="D4453" s="528">
        <v>2944</v>
      </c>
      <c r="E4453" s="528">
        <v>41</v>
      </c>
      <c r="F4453" s="528">
        <v>11300</v>
      </c>
    </row>
    <row r="4454" spans="1:6">
      <c r="A4454" s="527" t="s">
        <v>7114</v>
      </c>
      <c r="B4454" s="528">
        <v>2011</v>
      </c>
      <c r="C4454" s="528">
        <v>0</v>
      </c>
      <c r="D4454" s="528">
        <v>16310</v>
      </c>
      <c r="E4454" s="528">
        <v>0</v>
      </c>
      <c r="F4454" s="528">
        <v>1855</v>
      </c>
    </row>
    <row r="4455" spans="1:6">
      <c r="A4455" s="527" t="s">
        <v>7115</v>
      </c>
      <c r="B4455" s="528">
        <v>2011</v>
      </c>
      <c r="C4455" s="528">
        <v>83632</v>
      </c>
      <c r="D4455" s="528">
        <v>29345</v>
      </c>
      <c r="E4455" s="528">
        <v>25865</v>
      </c>
      <c r="F4455" s="528">
        <v>19457</v>
      </c>
    </row>
    <row r="4456" spans="1:6">
      <c r="A4456" s="527" t="s">
        <v>7116</v>
      </c>
      <c r="B4456" s="528">
        <v>2011</v>
      </c>
      <c r="C4456" s="528">
        <v>498</v>
      </c>
      <c r="D4456" s="528">
        <v>0</v>
      </c>
      <c r="E4456" s="528">
        <v>1992</v>
      </c>
      <c r="F4456" s="528">
        <v>6270</v>
      </c>
    </row>
    <row r="4457" spans="1:6">
      <c r="A4457" s="527" t="s">
        <v>7117</v>
      </c>
      <c r="B4457" s="528">
        <v>2011</v>
      </c>
      <c r="C4457" s="528">
        <v>85769</v>
      </c>
      <c r="D4457" s="528">
        <v>47431</v>
      </c>
      <c r="E4457" s="528">
        <v>28089</v>
      </c>
      <c r="F4457" s="528">
        <v>19950</v>
      </c>
    </row>
    <row r="4458" spans="1:6">
      <c r="A4458" s="527" t="s">
        <v>7118</v>
      </c>
      <c r="B4458" s="528">
        <v>2011</v>
      </c>
      <c r="C4458" s="528">
        <v>48336</v>
      </c>
      <c r="D4458" s="528">
        <v>50378</v>
      </c>
      <c r="E4458" s="528">
        <v>12930</v>
      </c>
      <c r="F4458" s="528">
        <v>20829</v>
      </c>
    </row>
    <row r="4459" spans="1:6">
      <c r="A4459" s="527" t="s">
        <v>7119</v>
      </c>
      <c r="B4459" s="528">
        <v>2011</v>
      </c>
      <c r="C4459" s="528">
        <v>171932</v>
      </c>
      <c r="D4459" s="528">
        <v>144103</v>
      </c>
      <c r="E4459" s="528">
        <v>9193</v>
      </c>
      <c r="F4459" s="528">
        <v>22065</v>
      </c>
    </row>
    <row r="4460" spans="1:6">
      <c r="A4460" s="527" t="s">
        <v>7120</v>
      </c>
      <c r="B4460" s="528">
        <v>2011</v>
      </c>
      <c r="C4460" s="528">
        <v>209</v>
      </c>
      <c r="D4460" s="528">
        <v>2865</v>
      </c>
      <c r="E4460" s="528">
        <v>410</v>
      </c>
      <c r="F4460" s="528">
        <v>6650</v>
      </c>
    </row>
    <row r="4461" spans="1:6">
      <c r="A4461" s="527" t="s">
        <v>7121</v>
      </c>
      <c r="B4461" s="528">
        <v>2011</v>
      </c>
      <c r="C4461" s="528">
        <v>46354</v>
      </c>
      <c r="D4461" s="528">
        <v>11571</v>
      </c>
      <c r="E4461" s="528">
        <v>8321</v>
      </c>
      <c r="F4461" s="528">
        <v>15047</v>
      </c>
    </row>
    <row r="4462" spans="1:6">
      <c r="A4462" s="527" t="s">
        <v>7122</v>
      </c>
      <c r="B4462" s="528">
        <v>2011</v>
      </c>
      <c r="C4462" s="528">
        <v>17728</v>
      </c>
      <c r="D4462" s="528">
        <v>51858</v>
      </c>
      <c r="E4462" s="528">
        <v>2579</v>
      </c>
      <c r="F4462" s="528">
        <v>12574</v>
      </c>
    </row>
    <row r="4463" spans="1:6">
      <c r="A4463" s="527" t="s">
        <v>7123</v>
      </c>
      <c r="B4463" s="528">
        <v>2011</v>
      </c>
      <c r="C4463" s="528">
        <v>109473</v>
      </c>
      <c r="D4463" s="528">
        <v>49603</v>
      </c>
      <c r="E4463" s="528">
        <v>47101</v>
      </c>
      <c r="F4463" s="528">
        <v>18960</v>
      </c>
    </row>
    <row r="4464" spans="1:6">
      <c r="A4464" s="527" t="s">
        <v>7124</v>
      </c>
      <c r="B4464" s="528">
        <v>2011</v>
      </c>
      <c r="C4464" s="528">
        <v>106707</v>
      </c>
      <c r="D4464" s="528">
        <v>115301</v>
      </c>
      <c r="E4464" s="528">
        <v>26925</v>
      </c>
      <c r="F4464" s="528">
        <v>20695</v>
      </c>
    </row>
    <row r="4465" spans="1:6">
      <c r="A4465" s="527" t="s">
        <v>7125</v>
      </c>
      <c r="B4465" s="528">
        <v>2011</v>
      </c>
      <c r="C4465" s="528">
        <v>285</v>
      </c>
      <c r="D4465" s="528">
        <v>0</v>
      </c>
      <c r="E4465" s="528">
        <v>0</v>
      </c>
      <c r="F4465" s="529"/>
    </row>
    <row r="4466" spans="1:6">
      <c r="A4466" s="527" t="s">
        <v>7126</v>
      </c>
      <c r="B4466" s="528">
        <v>2011</v>
      </c>
      <c r="C4466" s="528">
        <v>2869</v>
      </c>
      <c r="D4466" s="528">
        <v>2099</v>
      </c>
      <c r="E4466" s="528">
        <v>29259</v>
      </c>
      <c r="F4466" s="528">
        <v>12810</v>
      </c>
    </row>
    <row r="4467" spans="1:6">
      <c r="A4467" s="527" t="s">
        <v>7127</v>
      </c>
      <c r="B4467" s="528">
        <v>2011</v>
      </c>
      <c r="C4467" s="528">
        <v>62211</v>
      </c>
      <c r="D4467" s="528">
        <v>61936</v>
      </c>
      <c r="E4467" s="528">
        <v>51187</v>
      </c>
      <c r="F4467" s="528">
        <v>20540</v>
      </c>
    </row>
    <row r="4468" spans="1:6">
      <c r="A4468" s="527" t="s">
        <v>7128</v>
      </c>
      <c r="B4468" s="528">
        <v>2011</v>
      </c>
      <c r="C4468" s="528">
        <v>22788</v>
      </c>
      <c r="D4468" s="528">
        <v>5563</v>
      </c>
      <c r="E4468" s="528">
        <v>2686</v>
      </c>
      <c r="F4468" s="528">
        <v>13861</v>
      </c>
    </row>
    <row r="4469" spans="1:6">
      <c r="A4469" s="527" t="s">
        <v>7129</v>
      </c>
      <c r="B4469" s="528">
        <v>2011</v>
      </c>
      <c r="C4469" s="528">
        <v>2922</v>
      </c>
      <c r="D4469" s="528">
        <v>606</v>
      </c>
      <c r="E4469" s="528">
        <v>56311</v>
      </c>
      <c r="F4469" s="528">
        <v>11850</v>
      </c>
    </row>
    <row r="4470" spans="1:6">
      <c r="A4470" s="527" t="s">
        <v>7130</v>
      </c>
      <c r="B4470" s="528">
        <v>2011</v>
      </c>
      <c r="C4470" s="528">
        <v>3837</v>
      </c>
      <c r="D4470" s="528">
        <v>3442</v>
      </c>
      <c r="E4470" s="528">
        <v>3813</v>
      </c>
      <c r="F4470" s="528">
        <v>9719</v>
      </c>
    </row>
    <row r="4471" spans="1:6">
      <c r="A4471" s="527" t="s">
        <v>7131</v>
      </c>
      <c r="B4471" s="528">
        <v>2011</v>
      </c>
      <c r="C4471" s="528">
        <v>78146</v>
      </c>
      <c r="D4471" s="528">
        <v>40142</v>
      </c>
      <c r="E4471" s="528">
        <v>4702</v>
      </c>
      <c r="F4471" s="528">
        <v>19473</v>
      </c>
    </row>
    <row r="4472" spans="1:6">
      <c r="A4472" s="527" t="s">
        <v>7132</v>
      </c>
      <c r="B4472" s="528">
        <v>2011</v>
      </c>
      <c r="C4472" s="528">
        <v>13392</v>
      </c>
      <c r="D4472" s="528">
        <v>12601</v>
      </c>
      <c r="E4472" s="528">
        <v>13666</v>
      </c>
      <c r="F4472" s="528">
        <v>14745</v>
      </c>
    </row>
    <row r="4473" spans="1:6">
      <c r="A4473" s="527" t="s">
        <v>7133</v>
      </c>
      <c r="B4473" s="528">
        <v>2011</v>
      </c>
      <c r="C4473" s="528">
        <v>9968</v>
      </c>
      <c r="D4473" s="528">
        <v>23080</v>
      </c>
      <c r="E4473" s="528">
        <v>54864</v>
      </c>
      <c r="F4473" s="528">
        <v>11010</v>
      </c>
    </row>
    <row r="4474" spans="1:6">
      <c r="A4474" s="527" t="s">
        <v>7134</v>
      </c>
      <c r="B4474" s="528">
        <v>2011</v>
      </c>
      <c r="C4474" s="528">
        <v>9115</v>
      </c>
      <c r="D4474" s="528">
        <v>11412</v>
      </c>
      <c r="E4474" s="528">
        <v>85518</v>
      </c>
      <c r="F4474" s="528">
        <v>14654</v>
      </c>
    </row>
    <row r="4475" spans="1:6">
      <c r="A4475" s="527" t="s">
        <v>7135</v>
      </c>
      <c r="B4475" s="528">
        <v>2011</v>
      </c>
      <c r="C4475" s="528">
        <v>3620</v>
      </c>
      <c r="D4475" s="528">
        <v>5951</v>
      </c>
      <c r="E4475" s="528">
        <v>28248</v>
      </c>
      <c r="F4475" s="528">
        <v>13297</v>
      </c>
    </row>
    <row r="4476" spans="1:6">
      <c r="A4476" s="527" t="s">
        <v>7136</v>
      </c>
      <c r="B4476" s="528">
        <v>2011</v>
      </c>
      <c r="C4476" s="528">
        <v>31301</v>
      </c>
      <c r="D4476" s="528">
        <v>16184</v>
      </c>
      <c r="E4476" s="528">
        <v>14693</v>
      </c>
      <c r="F4476" s="528">
        <v>20080</v>
      </c>
    </row>
    <row r="4477" spans="1:6">
      <c r="A4477" s="527" t="s">
        <v>7137</v>
      </c>
      <c r="B4477" s="528">
        <v>2011</v>
      </c>
      <c r="C4477" s="528">
        <v>26910</v>
      </c>
      <c r="D4477" s="528">
        <v>16125</v>
      </c>
      <c r="E4477" s="528">
        <v>90992</v>
      </c>
      <c r="F4477" s="528">
        <v>14300</v>
      </c>
    </row>
    <row r="4478" spans="1:6">
      <c r="A4478" s="527" t="s">
        <v>7138</v>
      </c>
      <c r="B4478" s="528">
        <v>2011</v>
      </c>
      <c r="C4478" s="528">
        <v>4393</v>
      </c>
      <c r="D4478" s="528">
        <v>5159</v>
      </c>
      <c r="E4478" s="528">
        <v>15045</v>
      </c>
      <c r="F4478" s="528">
        <v>13011</v>
      </c>
    </row>
    <row r="4479" spans="1:6">
      <c r="A4479" s="527" t="s">
        <v>7139</v>
      </c>
      <c r="B4479" s="528">
        <v>2011</v>
      </c>
      <c r="C4479" s="528">
        <v>3611</v>
      </c>
      <c r="D4479" s="528">
        <v>33</v>
      </c>
      <c r="E4479" s="528">
        <v>15922</v>
      </c>
      <c r="F4479" s="528">
        <v>18289</v>
      </c>
    </row>
    <row r="4480" spans="1:6">
      <c r="A4480" s="527" t="s">
        <v>7140</v>
      </c>
      <c r="B4480" s="528">
        <v>2011</v>
      </c>
      <c r="C4480" s="528">
        <v>47597</v>
      </c>
      <c r="D4480" s="528">
        <v>29371</v>
      </c>
      <c r="E4480" s="528">
        <v>66716</v>
      </c>
      <c r="F4480" s="528">
        <v>20540</v>
      </c>
    </row>
    <row r="4481" spans="1:6">
      <c r="A4481" s="527" t="s">
        <v>7141</v>
      </c>
      <c r="B4481" s="528">
        <v>2011</v>
      </c>
      <c r="C4481" s="528">
        <v>1358</v>
      </c>
      <c r="D4481" s="528">
        <v>14</v>
      </c>
      <c r="E4481" s="528">
        <v>13803</v>
      </c>
      <c r="F4481" s="528">
        <v>11807</v>
      </c>
    </row>
    <row r="4482" spans="1:6">
      <c r="A4482" s="527" t="s">
        <v>7142</v>
      </c>
      <c r="B4482" s="528">
        <v>2011</v>
      </c>
      <c r="C4482" s="528">
        <v>4499</v>
      </c>
      <c r="D4482" s="528">
        <v>5777</v>
      </c>
      <c r="E4482" s="528">
        <v>2229</v>
      </c>
      <c r="F4482" s="528">
        <v>14434</v>
      </c>
    </row>
    <row r="4483" spans="1:6">
      <c r="A4483" s="527" t="s">
        <v>7143</v>
      </c>
      <c r="B4483" s="528">
        <v>2011</v>
      </c>
      <c r="C4483" s="528">
        <v>2357</v>
      </c>
      <c r="D4483" s="528">
        <v>386</v>
      </c>
      <c r="E4483" s="528">
        <v>11067</v>
      </c>
      <c r="F4483" s="528">
        <v>9430</v>
      </c>
    </row>
    <row r="4484" spans="1:6">
      <c r="A4484" s="527" t="s">
        <v>7144</v>
      </c>
      <c r="B4484" s="528">
        <v>2011</v>
      </c>
      <c r="C4484" s="528">
        <v>17741</v>
      </c>
      <c r="D4484" s="528">
        <v>4518</v>
      </c>
      <c r="E4484" s="528">
        <v>154888</v>
      </c>
      <c r="F4484" s="528">
        <v>14129</v>
      </c>
    </row>
    <row r="4485" spans="1:6">
      <c r="A4485" s="527" t="s">
        <v>7145</v>
      </c>
      <c r="B4485" s="528">
        <v>2011</v>
      </c>
      <c r="C4485" s="528">
        <v>38892</v>
      </c>
      <c r="D4485" s="528">
        <v>23681</v>
      </c>
      <c r="E4485" s="528">
        <v>14956</v>
      </c>
      <c r="F4485" s="528">
        <v>19937</v>
      </c>
    </row>
    <row r="4486" spans="1:6">
      <c r="A4486" s="527" t="s">
        <v>7146</v>
      </c>
      <c r="B4486" s="528">
        <v>2011</v>
      </c>
      <c r="C4486" s="528">
        <v>3346</v>
      </c>
      <c r="D4486" s="528">
        <v>2427</v>
      </c>
      <c r="E4486" s="528">
        <v>9646</v>
      </c>
      <c r="F4486" s="528">
        <v>13700</v>
      </c>
    </row>
    <row r="4487" spans="1:6">
      <c r="A4487" s="527" t="s">
        <v>7147</v>
      </c>
      <c r="B4487" s="528">
        <v>2011</v>
      </c>
      <c r="C4487" s="528">
        <v>677</v>
      </c>
      <c r="D4487" s="528">
        <v>0</v>
      </c>
      <c r="E4487" s="528">
        <v>1862</v>
      </c>
      <c r="F4487" s="528">
        <v>5700</v>
      </c>
    </row>
    <row r="4488" spans="1:6">
      <c r="A4488" s="527" t="s">
        <v>7148</v>
      </c>
      <c r="B4488" s="528">
        <v>2011</v>
      </c>
      <c r="C4488" s="528">
        <v>51029</v>
      </c>
      <c r="D4488" s="528">
        <v>111220</v>
      </c>
      <c r="E4488" s="528">
        <v>20999</v>
      </c>
      <c r="F4488" s="528">
        <v>19100</v>
      </c>
    </row>
    <row r="4489" spans="1:6">
      <c r="A4489" s="527" t="s">
        <v>7149</v>
      </c>
      <c r="B4489" s="528">
        <v>2011</v>
      </c>
      <c r="C4489" s="528">
        <v>25032</v>
      </c>
      <c r="D4489" s="528">
        <v>11834</v>
      </c>
      <c r="E4489" s="528">
        <v>5984</v>
      </c>
      <c r="F4489" s="528">
        <v>15704</v>
      </c>
    </row>
    <row r="4490" spans="1:6">
      <c r="A4490" s="527" t="s">
        <v>7150</v>
      </c>
      <c r="B4490" s="528">
        <v>2011</v>
      </c>
      <c r="C4490" s="528">
        <v>35455</v>
      </c>
      <c r="D4490" s="528">
        <v>41610</v>
      </c>
      <c r="E4490" s="528">
        <v>23102</v>
      </c>
      <c r="F4490" s="528">
        <v>16230</v>
      </c>
    </row>
    <row r="4491" spans="1:6">
      <c r="A4491" s="527" t="s">
        <v>7151</v>
      </c>
      <c r="B4491" s="528">
        <v>2011</v>
      </c>
      <c r="C4491" s="528">
        <v>30722</v>
      </c>
      <c r="D4491" s="528">
        <v>8095</v>
      </c>
      <c r="E4491" s="528">
        <v>311731</v>
      </c>
      <c r="F4491" s="528">
        <v>15392</v>
      </c>
    </row>
    <row r="4492" spans="1:6">
      <c r="A4492" s="527" t="s">
        <v>7152</v>
      </c>
      <c r="B4492" s="528">
        <v>2011</v>
      </c>
      <c r="C4492" s="528">
        <v>39918</v>
      </c>
      <c r="D4492" s="528">
        <v>8295</v>
      </c>
      <c r="E4492" s="528">
        <v>33458</v>
      </c>
      <c r="F4492" s="528">
        <v>13212</v>
      </c>
    </row>
    <row r="4493" spans="1:6">
      <c r="A4493" s="527" t="s">
        <v>7153</v>
      </c>
      <c r="B4493" s="528">
        <v>2011</v>
      </c>
      <c r="C4493" s="528">
        <v>123</v>
      </c>
      <c r="D4493" s="528">
        <v>0</v>
      </c>
      <c r="E4493" s="528">
        <v>0</v>
      </c>
      <c r="F4493" s="528">
        <v>13643</v>
      </c>
    </row>
    <row r="4494" spans="1:6">
      <c r="A4494" s="527" t="s">
        <v>7154</v>
      </c>
      <c r="B4494" s="528">
        <v>2011</v>
      </c>
      <c r="C4494" s="528">
        <v>25670</v>
      </c>
      <c r="D4494" s="528">
        <v>29099</v>
      </c>
      <c r="E4494" s="528">
        <v>4313</v>
      </c>
      <c r="F4494" s="528">
        <v>15978</v>
      </c>
    </row>
    <row r="4495" spans="1:6">
      <c r="A4495" s="527" t="s">
        <v>7155</v>
      </c>
      <c r="B4495" s="528">
        <v>2011</v>
      </c>
      <c r="C4495" s="528">
        <v>40620</v>
      </c>
      <c r="D4495" s="528">
        <v>25325</v>
      </c>
      <c r="E4495" s="528">
        <v>43139</v>
      </c>
      <c r="F4495" s="528">
        <v>19984</v>
      </c>
    </row>
    <row r="4496" spans="1:6">
      <c r="A4496" s="527" t="s">
        <v>7156</v>
      </c>
      <c r="B4496" s="528">
        <v>2011</v>
      </c>
      <c r="C4496" s="528">
        <v>5332</v>
      </c>
      <c r="D4496" s="528">
        <v>8699</v>
      </c>
      <c r="E4496" s="528">
        <v>36090</v>
      </c>
      <c r="F4496" s="528">
        <v>9522</v>
      </c>
    </row>
    <row r="4497" spans="1:6">
      <c r="A4497" s="527" t="s">
        <v>7157</v>
      </c>
      <c r="B4497" s="528">
        <v>2011</v>
      </c>
      <c r="C4497" s="528">
        <v>2919</v>
      </c>
      <c r="D4497" s="528">
        <v>2776</v>
      </c>
      <c r="E4497" s="528">
        <v>202</v>
      </c>
      <c r="F4497" s="528">
        <v>9797</v>
      </c>
    </row>
    <row r="4498" spans="1:6">
      <c r="A4498" s="527" t="s">
        <v>7158</v>
      </c>
      <c r="B4498" s="528">
        <v>2011</v>
      </c>
      <c r="C4498" s="528">
        <v>34120</v>
      </c>
      <c r="D4498" s="528">
        <v>7763</v>
      </c>
      <c r="E4498" s="528">
        <v>45044</v>
      </c>
      <c r="F4498" s="528">
        <v>20266</v>
      </c>
    </row>
    <row r="4499" spans="1:6">
      <c r="A4499" s="527" t="s">
        <v>7159</v>
      </c>
      <c r="B4499" s="528">
        <v>2011</v>
      </c>
      <c r="C4499" s="528">
        <v>7696</v>
      </c>
      <c r="D4499" s="528">
        <v>214</v>
      </c>
      <c r="E4499" s="528">
        <v>34680</v>
      </c>
      <c r="F4499" s="528">
        <v>13780</v>
      </c>
    </row>
    <row r="4500" spans="1:6">
      <c r="A4500" s="527" t="s">
        <v>7160</v>
      </c>
      <c r="B4500" s="528">
        <v>2011</v>
      </c>
      <c r="C4500" s="528">
        <v>5007</v>
      </c>
      <c r="D4500" s="528">
        <v>10683</v>
      </c>
      <c r="E4500" s="528">
        <v>14618</v>
      </c>
      <c r="F4500" s="528">
        <v>10586</v>
      </c>
    </row>
    <row r="4501" spans="1:6">
      <c r="A4501" s="527" t="s">
        <v>7161</v>
      </c>
      <c r="B4501" s="528">
        <v>2011</v>
      </c>
      <c r="C4501" s="528">
        <v>49862</v>
      </c>
      <c r="D4501" s="528">
        <v>31693</v>
      </c>
      <c r="E4501" s="528">
        <v>61826</v>
      </c>
      <c r="F4501" s="528">
        <v>20150</v>
      </c>
    </row>
    <row r="4502" spans="1:6">
      <c r="A4502" s="527" t="s">
        <v>7162</v>
      </c>
      <c r="B4502" s="528">
        <v>2011</v>
      </c>
      <c r="C4502" s="528">
        <v>4751</v>
      </c>
      <c r="D4502" s="528">
        <v>11168</v>
      </c>
      <c r="E4502" s="528">
        <v>97594</v>
      </c>
      <c r="F4502" s="528">
        <v>9788</v>
      </c>
    </row>
    <row r="4503" spans="1:6">
      <c r="A4503" s="527" t="s">
        <v>7163</v>
      </c>
      <c r="B4503" s="528">
        <v>2011</v>
      </c>
      <c r="C4503" s="528">
        <v>63566</v>
      </c>
      <c r="D4503" s="528">
        <v>20667</v>
      </c>
      <c r="E4503" s="528">
        <v>46921</v>
      </c>
      <c r="F4503" s="528">
        <v>20483</v>
      </c>
    </row>
    <row r="4504" spans="1:6">
      <c r="A4504" s="527" t="s">
        <v>7164</v>
      </c>
      <c r="B4504" s="528">
        <v>2011</v>
      </c>
      <c r="C4504" s="528">
        <v>21889</v>
      </c>
      <c r="D4504" s="528">
        <v>21976</v>
      </c>
      <c r="E4504" s="528">
        <v>14531</v>
      </c>
      <c r="F4504" s="528">
        <v>14460</v>
      </c>
    </row>
    <row r="4505" spans="1:6">
      <c r="A4505" s="527" t="s">
        <v>7165</v>
      </c>
      <c r="B4505" s="528">
        <v>2011</v>
      </c>
      <c r="C4505" s="528">
        <v>13134</v>
      </c>
      <c r="D4505" s="528">
        <v>277167</v>
      </c>
      <c r="E4505" s="528">
        <v>147775</v>
      </c>
      <c r="F4505" s="528">
        <v>10350</v>
      </c>
    </row>
    <row r="4506" spans="1:6">
      <c r="A4506" s="527" t="s">
        <v>7166</v>
      </c>
      <c r="B4506" s="528">
        <v>2011</v>
      </c>
      <c r="C4506" s="528">
        <v>1899</v>
      </c>
      <c r="D4506" s="528">
        <v>1100</v>
      </c>
      <c r="E4506" s="528">
        <v>30694</v>
      </c>
      <c r="F4506" s="528">
        <v>5010</v>
      </c>
    </row>
    <row r="4507" spans="1:6">
      <c r="A4507" s="527" t="s">
        <v>7167</v>
      </c>
      <c r="B4507" s="528">
        <v>2011</v>
      </c>
      <c r="C4507" s="528">
        <v>13034</v>
      </c>
      <c r="D4507" s="528">
        <v>7066</v>
      </c>
      <c r="E4507" s="528">
        <v>20017</v>
      </c>
      <c r="F4507" s="528">
        <v>14810</v>
      </c>
    </row>
    <row r="4508" spans="1:6">
      <c r="A4508" s="527" t="s">
        <v>7168</v>
      </c>
      <c r="B4508" s="528">
        <v>2011</v>
      </c>
      <c r="C4508" s="528">
        <v>219</v>
      </c>
      <c r="D4508" s="528">
        <v>0</v>
      </c>
      <c r="E4508" s="528">
        <v>1366</v>
      </c>
      <c r="F4508" s="528">
        <v>9244</v>
      </c>
    </row>
    <row r="4509" spans="1:6">
      <c r="A4509" s="527" t="s">
        <v>7169</v>
      </c>
      <c r="B4509" s="528">
        <v>2011</v>
      </c>
      <c r="C4509" s="528">
        <v>8881</v>
      </c>
      <c r="D4509" s="528">
        <v>2305</v>
      </c>
      <c r="E4509" s="528">
        <v>164252</v>
      </c>
      <c r="F4509" s="528">
        <v>13885</v>
      </c>
    </row>
    <row r="4510" spans="1:6">
      <c r="A4510" s="527" t="s">
        <v>7170</v>
      </c>
      <c r="B4510" s="528">
        <v>2011</v>
      </c>
      <c r="C4510" s="528">
        <v>14221</v>
      </c>
      <c r="D4510" s="528">
        <v>1814</v>
      </c>
      <c r="E4510" s="528">
        <v>18463</v>
      </c>
      <c r="F4510" s="528">
        <v>6968</v>
      </c>
    </row>
    <row r="4511" spans="1:6">
      <c r="A4511" s="527" t="s">
        <v>7171</v>
      </c>
      <c r="B4511" s="528">
        <v>2011</v>
      </c>
      <c r="C4511" s="528">
        <v>6670</v>
      </c>
      <c r="D4511" s="528">
        <v>16009</v>
      </c>
      <c r="E4511" s="528">
        <v>28710</v>
      </c>
      <c r="F4511" s="528">
        <v>15923</v>
      </c>
    </row>
    <row r="4512" spans="1:6">
      <c r="A4512" s="527" t="s">
        <v>7172</v>
      </c>
      <c r="B4512" s="528">
        <v>2011</v>
      </c>
      <c r="C4512" s="528">
        <v>38711</v>
      </c>
      <c r="D4512" s="528">
        <v>26812</v>
      </c>
      <c r="E4512" s="528">
        <v>45187</v>
      </c>
      <c r="F4512" s="528">
        <v>20223</v>
      </c>
    </row>
    <row r="4513" spans="1:6">
      <c r="A4513" s="527" t="s">
        <v>7173</v>
      </c>
      <c r="B4513" s="528">
        <v>2011</v>
      </c>
      <c r="C4513" s="528">
        <v>1897</v>
      </c>
      <c r="D4513" s="528">
        <v>0</v>
      </c>
      <c r="E4513" s="528">
        <v>304</v>
      </c>
      <c r="F4513" s="528">
        <v>10285</v>
      </c>
    </row>
    <row r="4514" spans="1:6">
      <c r="A4514" s="527" t="s">
        <v>7174</v>
      </c>
      <c r="B4514" s="528">
        <v>2011</v>
      </c>
      <c r="C4514" s="528">
        <v>90031</v>
      </c>
      <c r="D4514" s="528">
        <v>174915</v>
      </c>
      <c r="E4514" s="528">
        <v>29753</v>
      </c>
      <c r="F4514" s="528">
        <v>21244</v>
      </c>
    </row>
    <row r="4515" spans="1:6">
      <c r="A4515" s="527" t="s">
        <v>7175</v>
      </c>
      <c r="B4515" s="528">
        <v>2011</v>
      </c>
      <c r="C4515" s="528">
        <v>1729</v>
      </c>
      <c r="D4515" s="528">
        <v>92</v>
      </c>
      <c r="E4515" s="528">
        <v>85221</v>
      </c>
      <c r="F4515" s="528">
        <v>4035</v>
      </c>
    </row>
    <row r="4516" spans="1:6">
      <c r="A4516" s="527" t="s">
        <v>7176</v>
      </c>
      <c r="B4516" s="528">
        <v>2011</v>
      </c>
      <c r="C4516" s="528">
        <v>1304</v>
      </c>
      <c r="D4516" s="528">
        <v>1959</v>
      </c>
      <c r="E4516" s="528">
        <v>61</v>
      </c>
      <c r="F4516" s="528">
        <v>12802</v>
      </c>
    </row>
    <row r="4517" spans="1:6">
      <c r="A4517" s="527" t="s">
        <v>7177</v>
      </c>
      <c r="B4517" s="528">
        <v>2011</v>
      </c>
      <c r="C4517" s="528">
        <v>1626</v>
      </c>
      <c r="D4517" s="528">
        <v>861</v>
      </c>
      <c r="E4517" s="528">
        <v>5015</v>
      </c>
      <c r="F4517" s="528">
        <v>14432</v>
      </c>
    </row>
    <row r="4518" spans="1:6">
      <c r="A4518" s="527" t="s">
        <v>7178</v>
      </c>
      <c r="B4518" s="528">
        <v>2011</v>
      </c>
      <c r="C4518" s="528">
        <v>67874</v>
      </c>
      <c r="D4518" s="528">
        <v>18368</v>
      </c>
      <c r="E4518" s="528">
        <v>65085</v>
      </c>
      <c r="F4518" s="528">
        <v>18148</v>
      </c>
    </row>
    <row r="4519" spans="1:6">
      <c r="A4519" s="527" t="s">
        <v>7179</v>
      </c>
      <c r="B4519" s="528">
        <v>2011</v>
      </c>
      <c r="C4519" s="528">
        <v>36529</v>
      </c>
      <c r="D4519" s="528">
        <v>41699</v>
      </c>
      <c r="E4519" s="528">
        <v>28054</v>
      </c>
      <c r="F4519" s="528">
        <v>19797</v>
      </c>
    </row>
    <row r="4520" spans="1:6">
      <c r="A4520" s="527" t="s">
        <v>7180</v>
      </c>
      <c r="B4520" s="528">
        <v>2011</v>
      </c>
      <c r="C4520" s="528">
        <v>84021</v>
      </c>
      <c r="D4520" s="528">
        <v>64206</v>
      </c>
      <c r="E4520" s="528">
        <v>37254</v>
      </c>
      <c r="F4520" s="528">
        <v>21016</v>
      </c>
    </row>
    <row r="4521" spans="1:6">
      <c r="A4521" s="527" t="s">
        <v>7181</v>
      </c>
      <c r="B4521" s="528">
        <v>2011</v>
      </c>
      <c r="C4521" s="528">
        <v>860</v>
      </c>
      <c r="D4521" s="528">
        <v>0</v>
      </c>
      <c r="E4521" s="528">
        <v>8910</v>
      </c>
      <c r="F4521" s="528">
        <v>5450</v>
      </c>
    </row>
    <row r="4522" spans="1:6">
      <c r="A4522" s="527" t="s">
        <v>7182</v>
      </c>
      <c r="B4522" s="528">
        <v>2011</v>
      </c>
      <c r="C4522" s="528">
        <v>29882</v>
      </c>
      <c r="D4522" s="528">
        <v>18588</v>
      </c>
      <c r="E4522" s="528">
        <v>1231</v>
      </c>
      <c r="F4522" s="528">
        <v>15275</v>
      </c>
    </row>
    <row r="4523" spans="1:6">
      <c r="A4523" s="527" t="s">
        <v>7183</v>
      </c>
      <c r="B4523" s="528">
        <v>2011</v>
      </c>
      <c r="C4523" s="528">
        <v>69790</v>
      </c>
      <c r="D4523" s="528">
        <v>71199</v>
      </c>
      <c r="E4523" s="528">
        <v>42616</v>
      </c>
      <c r="F4523" s="528">
        <v>20494</v>
      </c>
    </row>
    <row r="4524" spans="1:6">
      <c r="A4524" s="527" t="s">
        <v>7184</v>
      </c>
      <c r="B4524" s="528">
        <v>2011</v>
      </c>
      <c r="C4524" s="528">
        <v>89763</v>
      </c>
      <c r="D4524" s="528">
        <v>90083</v>
      </c>
      <c r="E4524" s="528">
        <v>5204</v>
      </c>
      <c r="F4524" s="528">
        <v>19625</v>
      </c>
    </row>
    <row r="4525" spans="1:6">
      <c r="A4525" s="527" t="s">
        <v>7185</v>
      </c>
      <c r="B4525" s="528">
        <v>2011</v>
      </c>
      <c r="C4525" s="528">
        <v>799</v>
      </c>
      <c r="D4525" s="528">
        <v>64</v>
      </c>
      <c r="E4525" s="528">
        <v>587</v>
      </c>
      <c r="F4525" s="528">
        <v>6507</v>
      </c>
    </row>
    <row r="4526" spans="1:6">
      <c r="A4526" s="527" t="s">
        <v>7186</v>
      </c>
      <c r="B4526" s="528">
        <v>2011</v>
      </c>
      <c r="C4526" s="528">
        <v>11762</v>
      </c>
      <c r="D4526" s="528">
        <v>7838</v>
      </c>
      <c r="E4526" s="528">
        <v>933</v>
      </c>
      <c r="F4526" s="528">
        <v>10735</v>
      </c>
    </row>
    <row r="4527" spans="1:6">
      <c r="A4527" s="527" t="s">
        <v>7187</v>
      </c>
      <c r="B4527" s="528">
        <v>2011</v>
      </c>
      <c r="C4527" s="528">
        <v>22358</v>
      </c>
      <c r="D4527" s="528">
        <v>22151</v>
      </c>
      <c r="E4527" s="528">
        <v>2431</v>
      </c>
      <c r="F4527" s="528">
        <v>16751</v>
      </c>
    </row>
    <row r="4528" spans="1:6">
      <c r="A4528" s="527" t="s">
        <v>7188</v>
      </c>
      <c r="B4528" s="528">
        <v>2011</v>
      </c>
      <c r="C4528" s="528">
        <v>2378</v>
      </c>
      <c r="D4528" s="528">
        <v>5238</v>
      </c>
      <c r="E4528" s="528">
        <v>93157</v>
      </c>
      <c r="F4528" s="528">
        <v>9352</v>
      </c>
    </row>
    <row r="4529" spans="1:6">
      <c r="A4529" s="527" t="s">
        <v>7189</v>
      </c>
      <c r="B4529" s="528">
        <v>2011</v>
      </c>
      <c r="C4529" s="528">
        <v>27932</v>
      </c>
      <c r="D4529" s="528">
        <v>26415</v>
      </c>
      <c r="E4529" s="528">
        <v>5856</v>
      </c>
      <c r="F4529" s="528">
        <v>20397</v>
      </c>
    </row>
    <row r="4530" spans="1:6">
      <c r="A4530" s="527" t="s">
        <v>7190</v>
      </c>
      <c r="B4530" s="528">
        <v>2011</v>
      </c>
      <c r="C4530" s="528">
        <v>2613</v>
      </c>
      <c r="D4530" s="528">
        <v>3540</v>
      </c>
      <c r="E4530" s="528">
        <v>4815</v>
      </c>
      <c r="F4530" s="528">
        <v>9860</v>
      </c>
    </row>
    <row r="4531" spans="1:6">
      <c r="A4531" s="527" t="s">
        <v>7191</v>
      </c>
      <c r="B4531" s="528">
        <v>2011</v>
      </c>
      <c r="C4531" s="528">
        <v>5870</v>
      </c>
      <c r="D4531" s="528">
        <v>9965</v>
      </c>
      <c r="E4531" s="528">
        <v>9308</v>
      </c>
      <c r="F4531" s="528">
        <v>14090</v>
      </c>
    </row>
    <row r="4532" spans="1:6">
      <c r="A4532" s="527" t="s">
        <v>7192</v>
      </c>
      <c r="B4532" s="528">
        <v>2011</v>
      </c>
      <c r="C4532" s="528">
        <v>21434</v>
      </c>
      <c r="D4532" s="528">
        <v>321</v>
      </c>
      <c r="E4532" s="528">
        <v>25624</v>
      </c>
      <c r="F4532" s="528">
        <v>8285</v>
      </c>
    </row>
    <row r="4533" spans="1:6">
      <c r="A4533" s="527" t="s">
        <v>7193</v>
      </c>
      <c r="B4533" s="528">
        <v>2011</v>
      </c>
      <c r="C4533" s="528">
        <v>1940</v>
      </c>
      <c r="D4533" s="528">
        <v>6725</v>
      </c>
      <c r="E4533" s="528">
        <v>2807</v>
      </c>
      <c r="F4533" s="528">
        <v>12040</v>
      </c>
    </row>
    <row r="4534" spans="1:6">
      <c r="A4534" s="527" t="s">
        <v>7194</v>
      </c>
      <c r="B4534" s="528">
        <v>2011</v>
      </c>
      <c r="C4534" s="528">
        <v>21916</v>
      </c>
      <c r="D4534" s="528">
        <v>50065</v>
      </c>
      <c r="E4534" s="528">
        <v>4984</v>
      </c>
      <c r="F4534" s="528">
        <v>15455</v>
      </c>
    </row>
    <row r="4535" spans="1:6">
      <c r="A4535" s="527" t="s">
        <v>7195</v>
      </c>
      <c r="B4535" s="528">
        <v>2011</v>
      </c>
      <c r="C4535" s="528">
        <v>30469</v>
      </c>
      <c r="D4535" s="528">
        <v>84326</v>
      </c>
      <c r="E4535" s="528">
        <v>41402</v>
      </c>
      <c r="F4535" s="528">
        <v>20552</v>
      </c>
    </row>
    <row r="4536" spans="1:6">
      <c r="A4536" s="527" t="s">
        <v>7196</v>
      </c>
      <c r="B4536" s="528">
        <v>2011</v>
      </c>
      <c r="C4536" s="528">
        <v>13073</v>
      </c>
      <c r="D4536" s="528">
        <v>14147</v>
      </c>
      <c r="E4536" s="528">
        <v>4646</v>
      </c>
      <c r="F4536" s="528">
        <v>20212</v>
      </c>
    </row>
    <row r="4537" spans="1:6">
      <c r="A4537" s="527" t="s">
        <v>7197</v>
      </c>
      <c r="B4537" s="528">
        <v>2011</v>
      </c>
      <c r="C4537" s="528">
        <v>4553</v>
      </c>
      <c r="D4537" s="528">
        <v>8568</v>
      </c>
      <c r="E4537" s="528">
        <v>298</v>
      </c>
      <c r="F4537" s="528">
        <v>14340</v>
      </c>
    </row>
    <row r="4538" spans="1:6">
      <c r="A4538" s="527" t="s">
        <v>7198</v>
      </c>
      <c r="B4538" s="528">
        <v>2011</v>
      </c>
      <c r="C4538" s="528">
        <v>13352</v>
      </c>
      <c r="D4538" s="528">
        <v>11627</v>
      </c>
      <c r="E4538" s="528">
        <v>22988</v>
      </c>
      <c r="F4538" s="528">
        <v>16141</v>
      </c>
    </row>
    <row r="4539" spans="1:6">
      <c r="A4539" s="527" t="s">
        <v>7199</v>
      </c>
      <c r="B4539" s="528">
        <v>2011</v>
      </c>
      <c r="C4539" s="528">
        <v>1681</v>
      </c>
      <c r="D4539" s="528">
        <v>0</v>
      </c>
      <c r="E4539" s="528">
        <v>3690</v>
      </c>
      <c r="F4539" s="528">
        <v>5430</v>
      </c>
    </row>
    <row r="4540" spans="1:6">
      <c r="A4540" s="527" t="s">
        <v>7200</v>
      </c>
      <c r="B4540" s="528">
        <v>2011</v>
      </c>
      <c r="C4540" s="528">
        <v>67192</v>
      </c>
      <c r="D4540" s="528">
        <v>43581</v>
      </c>
      <c r="E4540" s="528">
        <v>58058</v>
      </c>
      <c r="F4540" s="528">
        <v>20812</v>
      </c>
    </row>
    <row r="4541" spans="1:6">
      <c r="A4541" s="527" t="s">
        <v>7201</v>
      </c>
      <c r="B4541" s="528">
        <v>2011</v>
      </c>
      <c r="C4541" s="528">
        <v>1602</v>
      </c>
      <c r="D4541" s="528">
        <v>428</v>
      </c>
      <c r="E4541" s="528">
        <v>546</v>
      </c>
      <c r="F4541" s="528">
        <v>10570</v>
      </c>
    </row>
    <row r="4542" spans="1:6">
      <c r="A4542" s="527" t="s">
        <v>7202</v>
      </c>
      <c r="B4542" s="528">
        <v>2011</v>
      </c>
      <c r="C4542" s="528">
        <v>4886</v>
      </c>
      <c r="D4542" s="528">
        <v>1355</v>
      </c>
      <c r="E4542" s="528">
        <v>644</v>
      </c>
      <c r="F4542" s="528">
        <v>13128</v>
      </c>
    </row>
    <row r="4543" spans="1:6">
      <c r="A4543" s="527" t="s">
        <v>7203</v>
      </c>
      <c r="B4543" s="528">
        <v>2011</v>
      </c>
      <c r="C4543" s="528">
        <v>9008</v>
      </c>
      <c r="D4543" s="528">
        <v>46691</v>
      </c>
      <c r="E4543" s="528">
        <v>3304</v>
      </c>
      <c r="F4543" s="528">
        <v>10142</v>
      </c>
    </row>
    <row r="4544" spans="1:6">
      <c r="A4544" s="527" t="s">
        <v>7204</v>
      </c>
      <c r="B4544" s="528">
        <v>2011</v>
      </c>
      <c r="C4544" s="528">
        <v>7555</v>
      </c>
      <c r="D4544" s="528">
        <v>8334</v>
      </c>
      <c r="E4544" s="528">
        <v>5384</v>
      </c>
      <c r="F4544" s="528">
        <v>13560</v>
      </c>
    </row>
    <row r="4545" spans="1:6">
      <c r="A4545" s="527" t="s">
        <v>7205</v>
      </c>
      <c r="B4545" s="528">
        <v>2011</v>
      </c>
      <c r="C4545" s="528">
        <v>241</v>
      </c>
      <c r="D4545" s="528">
        <v>1098</v>
      </c>
      <c r="E4545" s="528">
        <v>245</v>
      </c>
      <c r="F4545" s="528">
        <v>6125</v>
      </c>
    </row>
    <row r="4546" spans="1:6">
      <c r="A4546" s="527" t="s">
        <v>7206</v>
      </c>
      <c r="B4546" s="528">
        <v>2011</v>
      </c>
      <c r="C4546" s="528">
        <v>86750</v>
      </c>
      <c r="D4546" s="528">
        <v>187975</v>
      </c>
      <c r="E4546" s="528">
        <v>39181</v>
      </c>
      <c r="F4546" s="528">
        <v>21475</v>
      </c>
    </row>
    <row r="4547" spans="1:6">
      <c r="A4547" s="527" t="s">
        <v>7207</v>
      </c>
      <c r="B4547" s="528">
        <v>2011</v>
      </c>
      <c r="C4547" s="528">
        <v>13909</v>
      </c>
      <c r="D4547" s="528">
        <v>7669</v>
      </c>
      <c r="E4547" s="528">
        <v>33672</v>
      </c>
      <c r="F4547" s="528">
        <v>19867</v>
      </c>
    </row>
    <row r="4548" spans="1:6">
      <c r="A4548" s="527" t="s">
        <v>7208</v>
      </c>
      <c r="B4548" s="528">
        <v>2011</v>
      </c>
      <c r="C4548" s="528">
        <v>62805</v>
      </c>
      <c r="D4548" s="528">
        <v>52974</v>
      </c>
      <c r="E4548" s="528">
        <v>41566</v>
      </c>
      <c r="F4548" s="528">
        <v>21450</v>
      </c>
    </row>
    <row r="4549" spans="1:6">
      <c r="A4549" s="527" t="s">
        <v>7209</v>
      </c>
      <c r="B4549" s="528">
        <v>2011</v>
      </c>
      <c r="C4549" s="528">
        <v>721</v>
      </c>
      <c r="D4549" s="528">
        <v>258</v>
      </c>
      <c r="E4549" s="528">
        <v>3193</v>
      </c>
      <c r="F4549" s="528">
        <v>8110</v>
      </c>
    </row>
    <row r="4550" spans="1:6">
      <c r="A4550" s="527" t="s">
        <v>7210</v>
      </c>
      <c r="B4550" s="528">
        <v>2011</v>
      </c>
      <c r="C4550" s="528">
        <v>59896</v>
      </c>
      <c r="D4550" s="528">
        <v>65254</v>
      </c>
      <c r="E4550" s="528">
        <v>18291</v>
      </c>
      <c r="F4550" s="528">
        <v>20858</v>
      </c>
    </row>
    <row r="4551" spans="1:6">
      <c r="A4551" s="527" t="s">
        <v>7211</v>
      </c>
      <c r="B4551" s="528">
        <v>2011</v>
      </c>
      <c r="C4551" s="528">
        <v>239</v>
      </c>
      <c r="D4551" s="528">
        <v>126</v>
      </c>
      <c r="E4551" s="528">
        <v>14669</v>
      </c>
      <c r="F4551" s="528">
        <v>8800</v>
      </c>
    </row>
    <row r="4552" spans="1:6">
      <c r="A4552" s="527" t="s">
        <v>7212</v>
      </c>
      <c r="B4552" s="528">
        <v>2011</v>
      </c>
      <c r="C4552" s="528">
        <v>40143</v>
      </c>
      <c r="D4552" s="528">
        <v>59244</v>
      </c>
      <c r="E4552" s="528">
        <v>19392</v>
      </c>
      <c r="F4552" s="528">
        <v>20754</v>
      </c>
    </row>
    <row r="4553" spans="1:6">
      <c r="A4553" s="527" t="s">
        <v>7213</v>
      </c>
      <c r="B4553" s="528">
        <v>2011</v>
      </c>
      <c r="C4553" s="528">
        <v>90538</v>
      </c>
      <c r="D4553" s="528">
        <v>73021</v>
      </c>
      <c r="E4553" s="528">
        <v>40925</v>
      </c>
      <c r="F4553" s="528">
        <v>19750</v>
      </c>
    </row>
    <row r="4554" spans="1:6">
      <c r="A4554" s="527" t="s">
        <v>7214</v>
      </c>
      <c r="B4554" s="528">
        <v>2011</v>
      </c>
      <c r="C4554" s="528">
        <v>1825</v>
      </c>
      <c r="D4554" s="528">
        <v>0</v>
      </c>
      <c r="E4554" s="528">
        <v>4456</v>
      </c>
      <c r="F4554" s="528">
        <v>5005</v>
      </c>
    </row>
    <row r="4555" spans="1:6">
      <c r="A4555" s="527" t="s">
        <v>7215</v>
      </c>
      <c r="B4555" s="528">
        <v>2011</v>
      </c>
      <c r="C4555" s="528">
        <v>2305</v>
      </c>
      <c r="D4555" s="528">
        <v>9057</v>
      </c>
      <c r="E4555" s="528">
        <v>21628</v>
      </c>
      <c r="F4555" s="528">
        <v>8045</v>
      </c>
    </row>
    <row r="4556" spans="1:6">
      <c r="A4556" s="527" t="s">
        <v>7216</v>
      </c>
      <c r="B4556" s="528">
        <v>2011</v>
      </c>
      <c r="C4556" s="528">
        <v>40683</v>
      </c>
      <c r="D4556" s="528">
        <v>13803</v>
      </c>
      <c r="E4556" s="528">
        <v>31523</v>
      </c>
      <c r="F4556" s="528">
        <v>15020</v>
      </c>
    </row>
    <row r="4557" spans="1:6">
      <c r="A4557" s="527" t="s">
        <v>7217</v>
      </c>
      <c r="B4557" s="528">
        <v>2011</v>
      </c>
      <c r="C4557" s="528">
        <v>1428</v>
      </c>
      <c r="D4557" s="528">
        <v>903</v>
      </c>
      <c r="E4557" s="528">
        <v>671</v>
      </c>
      <c r="F4557" s="528">
        <v>6100</v>
      </c>
    </row>
    <row r="4558" spans="1:6">
      <c r="A4558" s="527" t="s">
        <v>7218</v>
      </c>
      <c r="B4558" s="528">
        <v>2011</v>
      </c>
      <c r="C4558" s="528">
        <v>4209</v>
      </c>
      <c r="D4558" s="528">
        <v>12477</v>
      </c>
      <c r="E4558" s="528">
        <v>21905</v>
      </c>
      <c r="F4558" s="528">
        <v>15149</v>
      </c>
    </row>
    <row r="4559" spans="1:6">
      <c r="A4559" s="527" t="s">
        <v>7219</v>
      </c>
      <c r="B4559" s="528">
        <v>2011</v>
      </c>
      <c r="C4559" s="528">
        <v>152499</v>
      </c>
      <c r="D4559" s="528">
        <v>100423</v>
      </c>
      <c r="E4559" s="528">
        <v>10423</v>
      </c>
      <c r="F4559" s="528">
        <v>15085</v>
      </c>
    </row>
    <row r="4560" spans="1:6">
      <c r="A4560" s="527" t="s">
        <v>7220</v>
      </c>
      <c r="B4560" s="528">
        <v>2011</v>
      </c>
      <c r="C4560" s="528">
        <v>4727</v>
      </c>
      <c r="D4560" s="528">
        <v>22262</v>
      </c>
      <c r="E4560" s="528">
        <v>6158</v>
      </c>
      <c r="F4560" s="528">
        <v>10920</v>
      </c>
    </row>
    <row r="4561" spans="1:6">
      <c r="A4561" s="527" t="s">
        <v>7221</v>
      </c>
      <c r="B4561" s="528">
        <v>2011</v>
      </c>
      <c r="C4561" s="528">
        <v>16549</v>
      </c>
      <c r="D4561" s="528">
        <v>7444</v>
      </c>
      <c r="E4561" s="528">
        <v>9685</v>
      </c>
      <c r="F4561" s="528">
        <v>10012</v>
      </c>
    </row>
    <row r="4562" spans="1:6">
      <c r="A4562" s="527" t="s">
        <v>7222</v>
      </c>
      <c r="B4562" s="528">
        <v>2011</v>
      </c>
      <c r="C4562" s="528">
        <v>3967</v>
      </c>
      <c r="D4562" s="528">
        <v>0</v>
      </c>
      <c r="E4562" s="528">
        <v>26025</v>
      </c>
      <c r="F4562" s="528">
        <v>4520</v>
      </c>
    </row>
    <row r="4563" spans="1:6">
      <c r="A4563" s="527" t="s">
        <v>7223</v>
      </c>
      <c r="B4563" s="528">
        <v>2011</v>
      </c>
      <c r="C4563" s="528">
        <v>2616</v>
      </c>
      <c r="D4563" s="528">
        <v>2412</v>
      </c>
      <c r="E4563" s="528">
        <v>5196</v>
      </c>
      <c r="F4563" s="528">
        <v>9305</v>
      </c>
    </row>
    <row r="4564" spans="1:6">
      <c r="A4564" s="527" t="s">
        <v>7224</v>
      </c>
      <c r="B4564" s="528">
        <v>2011</v>
      </c>
      <c r="C4564" s="528">
        <v>75447</v>
      </c>
      <c r="D4564" s="528">
        <v>52431</v>
      </c>
      <c r="E4564" s="528">
        <v>23027</v>
      </c>
      <c r="F4564" s="528">
        <v>15170</v>
      </c>
    </row>
    <row r="4565" spans="1:6">
      <c r="A4565" s="527" t="s">
        <v>7225</v>
      </c>
      <c r="B4565" s="528">
        <v>2011</v>
      </c>
      <c r="C4565" s="528">
        <v>47341</v>
      </c>
      <c r="D4565" s="528">
        <v>27185</v>
      </c>
      <c r="E4565" s="528">
        <v>13985</v>
      </c>
      <c r="F4565" s="528">
        <v>16112</v>
      </c>
    </row>
    <row r="4566" spans="1:6">
      <c r="A4566" s="527" t="s">
        <v>7226</v>
      </c>
      <c r="B4566" s="528">
        <v>2011</v>
      </c>
      <c r="C4566" s="528">
        <v>313</v>
      </c>
      <c r="D4566" s="528">
        <v>0</v>
      </c>
      <c r="E4566" s="528">
        <v>2808</v>
      </c>
      <c r="F4566" s="528">
        <v>4330</v>
      </c>
    </row>
    <row r="4567" spans="1:6">
      <c r="A4567" s="527" t="s">
        <v>7227</v>
      </c>
      <c r="B4567" s="528">
        <v>2011</v>
      </c>
      <c r="C4567" s="528">
        <v>3282</v>
      </c>
      <c r="D4567" s="528">
        <v>3719</v>
      </c>
      <c r="E4567" s="528">
        <v>3717</v>
      </c>
      <c r="F4567" s="528">
        <v>9658</v>
      </c>
    </row>
    <row r="4568" spans="1:6">
      <c r="A4568" s="527" t="s">
        <v>7228</v>
      </c>
      <c r="B4568" s="528">
        <v>2011</v>
      </c>
      <c r="C4568" s="528">
        <v>3422</v>
      </c>
      <c r="D4568" s="528">
        <v>0</v>
      </c>
      <c r="E4568" s="528">
        <v>12657</v>
      </c>
      <c r="F4568" s="528">
        <v>13025</v>
      </c>
    </row>
    <row r="4569" spans="1:6">
      <c r="A4569" s="527" t="s">
        <v>7229</v>
      </c>
      <c r="B4569" s="528">
        <v>2011</v>
      </c>
      <c r="C4569" s="528">
        <v>48442</v>
      </c>
      <c r="D4569" s="528">
        <v>25412</v>
      </c>
      <c r="E4569" s="528">
        <v>64644</v>
      </c>
      <c r="F4569" s="528">
        <v>19950</v>
      </c>
    </row>
    <row r="4570" spans="1:6">
      <c r="A4570" s="527" t="s">
        <v>7230</v>
      </c>
      <c r="B4570" s="528">
        <v>2011</v>
      </c>
      <c r="C4570" s="528">
        <v>14473</v>
      </c>
      <c r="D4570" s="528">
        <v>29595</v>
      </c>
      <c r="E4570" s="528">
        <v>6705</v>
      </c>
      <c r="F4570" s="528">
        <v>16471</v>
      </c>
    </row>
    <row r="4571" spans="1:6">
      <c r="A4571" s="527" t="s">
        <v>7231</v>
      </c>
      <c r="B4571" s="528">
        <v>2011</v>
      </c>
      <c r="C4571" s="528">
        <v>38566</v>
      </c>
      <c r="D4571" s="528">
        <v>18849</v>
      </c>
      <c r="E4571" s="528">
        <v>48101</v>
      </c>
      <c r="F4571" s="528">
        <v>15690</v>
      </c>
    </row>
    <row r="4572" spans="1:6">
      <c r="A4572" s="527" t="s">
        <v>7232</v>
      </c>
      <c r="B4572" s="528">
        <v>2011</v>
      </c>
      <c r="C4572" s="528">
        <v>2260</v>
      </c>
      <c r="D4572" s="528">
        <v>2791</v>
      </c>
      <c r="E4572" s="528">
        <v>102778</v>
      </c>
      <c r="F4572" s="528">
        <v>12852</v>
      </c>
    </row>
    <row r="4573" spans="1:6">
      <c r="A4573" s="527" t="s">
        <v>7233</v>
      </c>
      <c r="B4573" s="528">
        <v>2011</v>
      </c>
      <c r="C4573" s="528">
        <v>924</v>
      </c>
      <c r="D4573" s="528">
        <v>0</v>
      </c>
      <c r="E4573" s="528">
        <v>32457</v>
      </c>
      <c r="F4573" s="528">
        <v>4805</v>
      </c>
    </row>
    <row r="4574" spans="1:6">
      <c r="A4574" s="527" t="s">
        <v>7234</v>
      </c>
      <c r="B4574" s="528">
        <v>2011</v>
      </c>
      <c r="C4574" s="528">
        <v>29370</v>
      </c>
      <c r="D4574" s="528">
        <v>20854</v>
      </c>
      <c r="E4574" s="528">
        <v>7438</v>
      </c>
      <c r="F4574" s="528">
        <v>20700</v>
      </c>
    </row>
    <row r="4575" spans="1:6">
      <c r="A4575" s="527" t="s">
        <v>7235</v>
      </c>
      <c r="B4575" s="528">
        <v>2011</v>
      </c>
      <c r="C4575" s="528">
        <v>2599</v>
      </c>
      <c r="D4575" s="528">
        <v>5854</v>
      </c>
      <c r="E4575" s="528">
        <v>1591</v>
      </c>
      <c r="F4575" s="528">
        <v>16782</v>
      </c>
    </row>
    <row r="4576" spans="1:6">
      <c r="A4576" s="527" t="s">
        <v>7236</v>
      </c>
      <c r="B4576" s="528">
        <v>2011</v>
      </c>
      <c r="C4576" s="528">
        <v>131170</v>
      </c>
      <c r="D4576" s="528">
        <v>286606</v>
      </c>
      <c r="E4576" s="528">
        <v>14066</v>
      </c>
      <c r="F4576" s="528">
        <v>16012</v>
      </c>
    </row>
    <row r="4577" spans="1:6">
      <c r="A4577" s="527" t="s">
        <v>7237</v>
      </c>
      <c r="B4577" s="528">
        <v>2011</v>
      </c>
      <c r="C4577" s="528">
        <v>473</v>
      </c>
      <c r="D4577" s="528">
        <v>8515</v>
      </c>
      <c r="E4577" s="528">
        <v>1941</v>
      </c>
      <c r="F4577" s="528">
        <v>13104</v>
      </c>
    </row>
    <row r="4578" spans="1:6">
      <c r="A4578" s="527" t="s">
        <v>7238</v>
      </c>
      <c r="B4578" s="528">
        <v>2011</v>
      </c>
      <c r="C4578" s="528">
        <v>3330</v>
      </c>
      <c r="D4578" s="528">
        <v>3081</v>
      </c>
      <c r="E4578" s="528">
        <v>11432</v>
      </c>
      <c r="F4578" s="528">
        <v>20350</v>
      </c>
    </row>
    <row r="4579" spans="1:6">
      <c r="A4579" s="527" t="s">
        <v>7239</v>
      </c>
      <c r="B4579" s="528">
        <v>2011</v>
      </c>
      <c r="C4579" s="528">
        <v>61684</v>
      </c>
      <c r="D4579" s="528">
        <v>61994</v>
      </c>
      <c r="E4579" s="528">
        <v>16033</v>
      </c>
      <c r="F4579" s="528">
        <v>20604</v>
      </c>
    </row>
    <row r="4580" spans="1:6">
      <c r="A4580" s="527" t="s">
        <v>7240</v>
      </c>
      <c r="B4580" s="528">
        <v>2011</v>
      </c>
      <c r="C4580" s="528">
        <v>1282</v>
      </c>
      <c r="D4580" s="528">
        <v>2529</v>
      </c>
      <c r="E4580" s="528">
        <v>7568</v>
      </c>
      <c r="F4580" s="528">
        <v>8460</v>
      </c>
    </row>
    <row r="4581" spans="1:6">
      <c r="A4581" s="527" t="s">
        <v>7241</v>
      </c>
      <c r="B4581" s="528">
        <v>2011</v>
      </c>
      <c r="C4581" s="528">
        <v>25959</v>
      </c>
      <c r="D4581" s="528">
        <v>42429</v>
      </c>
      <c r="E4581" s="528">
        <v>2740</v>
      </c>
      <c r="F4581" s="528">
        <v>20035</v>
      </c>
    </row>
    <row r="4582" spans="1:6">
      <c r="A4582" s="527" t="s">
        <v>7242</v>
      </c>
      <c r="B4582" s="528">
        <v>2011</v>
      </c>
      <c r="C4582" s="528">
        <v>1673</v>
      </c>
      <c r="D4582" s="528">
        <v>7148</v>
      </c>
      <c r="E4582" s="528">
        <v>56512</v>
      </c>
      <c r="F4582" s="528">
        <v>8490</v>
      </c>
    </row>
    <row r="4583" spans="1:6">
      <c r="A4583" s="527" t="s">
        <v>7243</v>
      </c>
      <c r="B4583" s="528">
        <v>2011</v>
      </c>
      <c r="C4583" s="528">
        <v>11141</v>
      </c>
      <c r="D4583" s="528">
        <v>10794</v>
      </c>
      <c r="E4583" s="528">
        <v>10695</v>
      </c>
      <c r="F4583" s="528">
        <v>9856</v>
      </c>
    </row>
    <row r="4584" spans="1:6">
      <c r="A4584" s="527" t="s">
        <v>7244</v>
      </c>
      <c r="B4584" s="528">
        <v>2011</v>
      </c>
      <c r="C4584" s="528">
        <v>25202</v>
      </c>
      <c r="D4584" s="528">
        <v>6088</v>
      </c>
      <c r="E4584" s="528">
        <v>30012</v>
      </c>
      <c r="F4584" s="528">
        <v>20762</v>
      </c>
    </row>
    <row r="4585" spans="1:6">
      <c r="A4585" s="527" t="s">
        <v>7245</v>
      </c>
      <c r="B4585" s="528">
        <v>2011</v>
      </c>
      <c r="C4585" s="528">
        <v>27032</v>
      </c>
      <c r="D4585" s="528">
        <v>16590</v>
      </c>
      <c r="E4585" s="528">
        <v>20711</v>
      </c>
      <c r="F4585" s="528">
        <v>19897</v>
      </c>
    </row>
    <row r="4586" spans="1:6">
      <c r="A4586" s="527" t="s">
        <v>7246</v>
      </c>
      <c r="B4586" s="528">
        <v>2011</v>
      </c>
      <c r="C4586" s="528">
        <v>3486</v>
      </c>
      <c r="D4586" s="528">
        <v>7492</v>
      </c>
      <c r="E4586" s="528">
        <v>12936</v>
      </c>
      <c r="F4586" s="528">
        <v>12156</v>
      </c>
    </row>
    <row r="4587" spans="1:6">
      <c r="A4587" s="527" t="s">
        <v>7247</v>
      </c>
      <c r="B4587" s="528">
        <v>2011</v>
      </c>
      <c r="C4587" s="528">
        <v>53028</v>
      </c>
      <c r="D4587" s="528">
        <v>91522</v>
      </c>
      <c r="E4587" s="528">
        <v>49503</v>
      </c>
      <c r="F4587" s="528">
        <v>20450</v>
      </c>
    </row>
    <row r="4588" spans="1:6">
      <c r="A4588" s="527" t="s">
        <v>7248</v>
      </c>
      <c r="B4588" s="528">
        <v>2011</v>
      </c>
      <c r="C4588" s="528">
        <v>1515</v>
      </c>
      <c r="D4588" s="528">
        <v>1671</v>
      </c>
      <c r="E4588" s="528">
        <v>66368</v>
      </c>
      <c r="F4588" s="528">
        <v>11859</v>
      </c>
    </row>
    <row r="4589" spans="1:6">
      <c r="A4589" s="527" t="s">
        <v>7249</v>
      </c>
      <c r="B4589" s="528">
        <v>2011</v>
      </c>
      <c r="C4589" s="528">
        <v>2508</v>
      </c>
      <c r="D4589" s="528">
        <v>1974</v>
      </c>
      <c r="E4589" s="528">
        <v>2369</v>
      </c>
      <c r="F4589" s="528">
        <v>11400</v>
      </c>
    </row>
    <row r="4590" spans="1:6">
      <c r="A4590" s="527" t="s">
        <v>7250</v>
      </c>
      <c r="B4590" s="528">
        <v>2011</v>
      </c>
      <c r="C4590" s="528">
        <v>54673</v>
      </c>
      <c r="D4590" s="528">
        <v>70420</v>
      </c>
      <c r="E4590" s="528">
        <v>1823</v>
      </c>
      <c r="F4590" s="528">
        <v>20100</v>
      </c>
    </row>
    <row r="4591" spans="1:6">
      <c r="A4591" s="527" t="s">
        <v>7251</v>
      </c>
      <c r="B4591" s="528">
        <v>2011</v>
      </c>
      <c r="C4591" s="528">
        <v>2018</v>
      </c>
      <c r="D4591" s="528">
        <v>0</v>
      </c>
      <c r="E4591" s="528">
        <v>30934</v>
      </c>
      <c r="F4591" s="528">
        <v>11700</v>
      </c>
    </row>
    <row r="4592" spans="1:6">
      <c r="A4592" s="527" t="s">
        <v>7252</v>
      </c>
      <c r="B4592" s="528">
        <v>2011</v>
      </c>
      <c r="C4592" s="528">
        <v>61134</v>
      </c>
      <c r="D4592" s="528">
        <v>76564</v>
      </c>
      <c r="E4592" s="528">
        <v>43130</v>
      </c>
      <c r="F4592" s="528">
        <v>18640</v>
      </c>
    </row>
    <row r="4593" spans="1:6">
      <c r="A4593" s="527" t="s">
        <v>7253</v>
      </c>
      <c r="B4593" s="528">
        <v>2011</v>
      </c>
      <c r="C4593" s="528">
        <v>54479</v>
      </c>
      <c r="D4593" s="528">
        <v>29240</v>
      </c>
      <c r="E4593" s="528">
        <v>21871</v>
      </c>
      <c r="F4593" s="528">
        <v>20625</v>
      </c>
    </row>
    <row r="4594" spans="1:6">
      <c r="A4594" s="527" t="s">
        <v>7254</v>
      </c>
      <c r="B4594" s="528">
        <v>2011</v>
      </c>
      <c r="C4594" s="528">
        <v>50085</v>
      </c>
      <c r="D4594" s="528">
        <v>58383</v>
      </c>
      <c r="E4594" s="528">
        <v>17885</v>
      </c>
      <c r="F4594" s="528">
        <v>20905</v>
      </c>
    </row>
    <row r="4595" spans="1:6">
      <c r="A4595" s="527" t="s">
        <v>7255</v>
      </c>
      <c r="B4595" s="528">
        <v>2011</v>
      </c>
      <c r="C4595" s="528">
        <v>1470</v>
      </c>
      <c r="D4595" s="528">
        <v>210</v>
      </c>
      <c r="E4595" s="528">
        <v>17851</v>
      </c>
      <c r="F4595" s="528">
        <v>3412</v>
      </c>
    </row>
    <row r="4596" spans="1:6">
      <c r="A4596" s="527" t="s">
        <v>7256</v>
      </c>
      <c r="B4596" s="528">
        <v>2011</v>
      </c>
      <c r="C4596" s="528">
        <v>57271</v>
      </c>
      <c r="D4596" s="528">
        <v>17043</v>
      </c>
      <c r="E4596" s="528">
        <v>52398</v>
      </c>
      <c r="F4596" s="528">
        <v>14892</v>
      </c>
    </row>
    <row r="4597" spans="1:6">
      <c r="A4597" s="527" t="s">
        <v>7257</v>
      </c>
      <c r="B4597" s="528">
        <v>2011</v>
      </c>
      <c r="C4597" s="528">
        <v>1675</v>
      </c>
      <c r="D4597" s="528">
        <v>0</v>
      </c>
      <c r="E4597" s="528">
        <v>319920</v>
      </c>
      <c r="F4597" s="528">
        <v>5852</v>
      </c>
    </row>
    <row r="4598" spans="1:6">
      <c r="A4598" s="527" t="s">
        <v>7258</v>
      </c>
      <c r="B4598" s="528">
        <v>2011</v>
      </c>
      <c r="C4598" s="528">
        <v>23574</v>
      </c>
      <c r="D4598" s="528">
        <v>32506</v>
      </c>
      <c r="E4598" s="528">
        <v>11776</v>
      </c>
      <c r="F4598" s="528">
        <v>16755</v>
      </c>
    </row>
    <row r="4599" spans="1:6">
      <c r="A4599" s="527" t="s">
        <v>7259</v>
      </c>
      <c r="B4599" s="528">
        <v>2011</v>
      </c>
      <c r="C4599" s="528">
        <v>120</v>
      </c>
      <c r="D4599" s="528">
        <v>2811</v>
      </c>
      <c r="E4599" s="528">
        <v>167</v>
      </c>
      <c r="F4599" s="528">
        <v>14779</v>
      </c>
    </row>
    <row r="4600" spans="1:6">
      <c r="A4600" s="527" t="s">
        <v>7260</v>
      </c>
      <c r="B4600" s="528">
        <v>2011</v>
      </c>
      <c r="C4600" s="528">
        <v>2678</v>
      </c>
      <c r="D4600" s="528">
        <v>237</v>
      </c>
      <c r="E4600" s="528">
        <v>46542</v>
      </c>
      <c r="F4600" s="528">
        <v>5262</v>
      </c>
    </row>
    <row r="4601" spans="1:6">
      <c r="A4601" s="527" t="s">
        <v>7261</v>
      </c>
      <c r="B4601" s="528">
        <v>2011</v>
      </c>
      <c r="C4601" s="528">
        <v>1249</v>
      </c>
      <c r="D4601" s="528">
        <v>0</v>
      </c>
      <c r="E4601" s="528">
        <v>101885</v>
      </c>
      <c r="F4601" s="528">
        <v>5603</v>
      </c>
    </row>
    <row r="4602" spans="1:6">
      <c r="A4602" s="527" t="s">
        <v>7262</v>
      </c>
      <c r="B4602" s="528">
        <v>2011</v>
      </c>
      <c r="C4602" s="528">
        <v>12168</v>
      </c>
      <c r="D4602" s="528">
        <v>25889</v>
      </c>
      <c r="E4602" s="528">
        <v>4592</v>
      </c>
      <c r="F4602" s="528">
        <v>12250</v>
      </c>
    </row>
    <row r="4603" spans="1:6">
      <c r="A4603" s="527" t="s">
        <v>7263</v>
      </c>
      <c r="B4603" s="528">
        <v>2011</v>
      </c>
      <c r="C4603" s="528">
        <v>801</v>
      </c>
      <c r="D4603" s="528">
        <v>0</v>
      </c>
      <c r="E4603" s="528">
        <v>296</v>
      </c>
      <c r="F4603" s="528">
        <v>14234</v>
      </c>
    </row>
    <row r="4604" spans="1:6">
      <c r="A4604" s="527" t="s">
        <v>7264</v>
      </c>
      <c r="B4604" s="528">
        <v>2011</v>
      </c>
      <c r="C4604" s="528">
        <v>2731</v>
      </c>
      <c r="D4604" s="528">
        <v>600</v>
      </c>
      <c r="E4604" s="528">
        <v>40611</v>
      </c>
      <c r="F4604" s="528">
        <v>5090</v>
      </c>
    </row>
    <row r="4605" spans="1:6">
      <c r="A4605" s="527" t="s">
        <v>7265</v>
      </c>
      <c r="B4605" s="528">
        <v>2011</v>
      </c>
      <c r="C4605" s="528">
        <v>808</v>
      </c>
      <c r="D4605" s="528">
        <v>0</v>
      </c>
      <c r="E4605" s="528">
        <v>8549</v>
      </c>
      <c r="F4605" s="528">
        <v>3390</v>
      </c>
    </row>
    <row r="4606" spans="1:6">
      <c r="A4606" s="527" t="s">
        <v>7266</v>
      </c>
      <c r="B4606" s="528">
        <v>2011</v>
      </c>
      <c r="C4606" s="528">
        <v>1621</v>
      </c>
      <c r="D4606" s="528">
        <v>332</v>
      </c>
      <c r="E4606" s="528">
        <v>4473</v>
      </c>
      <c r="F4606" s="528">
        <v>9606</v>
      </c>
    </row>
    <row r="4607" spans="1:6">
      <c r="A4607" s="527" t="s">
        <v>7267</v>
      </c>
      <c r="B4607" s="528">
        <v>2011</v>
      </c>
      <c r="C4607" s="528">
        <v>3344</v>
      </c>
      <c r="D4607" s="528">
        <v>0</v>
      </c>
      <c r="E4607" s="528">
        <v>7469</v>
      </c>
      <c r="F4607" s="528">
        <v>4440</v>
      </c>
    </row>
    <row r="4608" spans="1:6">
      <c r="A4608" s="527" t="s">
        <v>7268</v>
      </c>
      <c r="B4608" s="528">
        <v>2011</v>
      </c>
      <c r="C4608" s="528">
        <v>52010</v>
      </c>
      <c r="D4608" s="528">
        <v>39473</v>
      </c>
      <c r="E4608" s="528">
        <v>13656</v>
      </c>
      <c r="F4608" s="528">
        <v>20240</v>
      </c>
    </row>
    <row r="4609" spans="1:6">
      <c r="A4609" s="527" t="s">
        <v>7269</v>
      </c>
      <c r="B4609" s="528">
        <v>2011</v>
      </c>
      <c r="C4609" s="528">
        <v>40455</v>
      </c>
      <c r="D4609" s="528">
        <v>17456</v>
      </c>
      <c r="E4609" s="528">
        <v>13859</v>
      </c>
      <c r="F4609" s="528">
        <v>14362</v>
      </c>
    </row>
    <row r="4610" spans="1:6">
      <c r="A4610" s="527" t="s">
        <v>7270</v>
      </c>
      <c r="B4610" s="528">
        <v>2011</v>
      </c>
      <c r="C4610" s="528">
        <v>27479</v>
      </c>
      <c r="D4610" s="528">
        <v>28878</v>
      </c>
      <c r="E4610" s="528">
        <v>3630</v>
      </c>
      <c r="F4610" s="528">
        <v>19906</v>
      </c>
    </row>
    <row r="4611" spans="1:6">
      <c r="A4611" s="527" t="s">
        <v>7271</v>
      </c>
      <c r="B4611" s="528">
        <v>2011</v>
      </c>
      <c r="C4611" s="528">
        <v>11250</v>
      </c>
      <c r="D4611" s="528">
        <v>5681</v>
      </c>
      <c r="E4611" s="528">
        <v>19649</v>
      </c>
      <c r="F4611" s="528">
        <v>14694</v>
      </c>
    </row>
    <row r="4612" spans="1:6">
      <c r="A4612" s="527" t="s">
        <v>7272</v>
      </c>
      <c r="B4612" s="528">
        <v>2011</v>
      </c>
      <c r="C4612" s="528">
        <v>0</v>
      </c>
      <c r="D4612" s="528">
        <v>1064</v>
      </c>
      <c r="E4612" s="528">
        <v>48050</v>
      </c>
      <c r="F4612" s="528">
        <v>6070</v>
      </c>
    </row>
    <row r="4613" spans="1:6">
      <c r="A4613" s="527" t="s">
        <v>7273</v>
      </c>
      <c r="B4613" s="528">
        <v>2011</v>
      </c>
      <c r="C4613" s="528">
        <v>33818</v>
      </c>
      <c r="D4613" s="528">
        <v>19507</v>
      </c>
      <c r="E4613" s="528">
        <v>31409</v>
      </c>
      <c r="F4613" s="528">
        <v>14695</v>
      </c>
    </row>
    <row r="4614" spans="1:6">
      <c r="A4614" s="527" t="s">
        <v>7274</v>
      </c>
      <c r="B4614" s="528">
        <v>2011</v>
      </c>
      <c r="C4614" s="528">
        <v>38841</v>
      </c>
      <c r="D4614" s="528">
        <v>34716</v>
      </c>
      <c r="E4614" s="528">
        <v>8416</v>
      </c>
      <c r="F4614" s="528">
        <v>20341</v>
      </c>
    </row>
    <row r="4615" spans="1:6">
      <c r="A4615" s="527" t="s">
        <v>7275</v>
      </c>
      <c r="B4615" s="528">
        <v>2011</v>
      </c>
      <c r="C4615" s="528">
        <v>1849</v>
      </c>
      <c r="D4615" s="528">
        <v>498</v>
      </c>
      <c r="E4615" s="528">
        <v>52081</v>
      </c>
      <c r="F4615" s="528">
        <v>3710</v>
      </c>
    </row>
    <row r="4616" spans="1:6">
      <c r="A4616" s="527" t="s">
        <v>7276</v>
      </c>
      <c r="B4616" s="528">
        <v>2011</v>
      </c>
      <c r="C4616" s="528">
        <v>494</v>
      </c>
      <c r="D4616" s="528">
        <v>0</v>
      </c>
      <c r="E4616" s="528">
        <v>705</v>
      </c>
      <c r="F4616" s="528">
        <v>3480</v>
      </c>
    </row>
    <row r="4617" spans="1:6">
      <c r="A4617" s="527" t="s">
        <v>7277</v>
      </c>
      <c r="B4617" s="528">
        <v>2011</v>
      </c>
      <c r="C4617" s="528">
        <v>62710</v>
      </c>
      <c r="D4617" s="528">
        <v>71530</v>
      </c>
      <c r="E4617" s="528">
        <v>33555</v>
      </c>
      <c r="F4617" s="528">
        <v>20028</v>
      </c>
    </row>
    <row r="4618" spans="1:6">
      <c r="A4618" s="527" t="s">
        <v>7278</v>
      </c>
      <c r="B4618" s="528">
        <v>2011</v>
      </c>
      <c r="C4618" s="528">
        <v>23883</v>
      </c>
      <c r="D4618" s="528">
        <v>5518</v>
      </c>
      <c r="E4618" s="528">
        <v>172671</v>
      </c>
      <c r="F4618" s="528">
        <v>16050</v>
      </c>
    </row>
    <row r="4619" spans="1:6">
      <c r="A4619" s="527" t="s">
        <v>7279</v>
      </c>
      <c r="B4619" s="528">
        <v>2011</v>
      </c>
      <c r="C4619" s="528">
        <v>1759</v>
      </c>
      <c r="D4619" s="528">
        <v>0</v>
      </c>
      <c r="E4619" s="528">
        <v>80</v>
      </c>
      <c r="F4619" s="528">
        <v>13615</v>
      </c>
    </row>
    <row r="4620" spans="1:6">
      <c r="A4620" s="527" t="s">
        <v>7280</v>
      </c>
      <c r="B4620" s="528">
        <v>2011</v>
      </c>
      <c r="C4620" s="528">
        <v>69335</v>
      </c>
      <c r="D4620" s="528">
        <v>84344</v>
      </c>
      <c r="E4620" s="528">
        <v>23405</v>
      </c>
      <c r="F4620" s="528">
        <v>19943</v>
      </c>
    </row>
    <row r="4621" spans="1:6">
      <c r="A4621" s="527" t="s">
        <v>7281</v>
      </c>
      <c r="B4621" s="528">
        <v>2011</v>
      </c>
      <c r="C4621" s="528">
        <v>423</v>
      </c>
      <c r="D4621" s="528">
        <v>1665</v>
      </c>
      <c r="E4621" s="528">
        <v>424</v>
      </c>
      <c r="F4621" s="528">
        <v>6498</v>
      </c>
    </row>
    <row r="4622" spans="1:6">
      <c r="A4622" s="527" t="s">
        <v>7282</v>
      </c>
      <c r="B4622" s="528">
        <v>2011</v>
      </c>
      <c r="C4622" s="528">
        <v>72137</v>
      </c>
      <c r="D4622" s="528">
        <v>68584</v>
      </c>
      <c r="E4622" s="528">
        <v>25958</v>
      </c>
      <c r="F4622" s="528">
        <v>20789</v>
      </c>
    </row>
    <row r="4623" spans="1:6">
      <c r="A4623" s="527" t="s">
        <v>7283</v>
      </c>
      <c r="B4623" s="528">
        <v>2011</v>
      </c>
      <c r="C4623" s="528">
        <v>10171</v>
      </c>
      <c r="D4623" s="528">
        <v>0</v>
      </c>
      <c r="E4623" s="528">
        <v>379393</v>
      </c>
      <c r="F4623" s="528">
        <v>6245</v>
      </c>
    </row>
    <row r="4624" spans="1:6">
      <c r="A4624" s="527" t="s">
        <v>7284</v>
      </c>
      <c r="B4624" s="528">
        <v>2011</v>
      </c>
      <c r="C4624" s="528">
        <v>43464</v>
      </c>
      <c r="D4624" s="528">
        <v>63654</v>
      </c>
      <c r="E4624" s="528">
        <v>8207</v>
      </c>
      <c r="F4624" s="528">
        <v>19748</v>
      </c>
    </row>
    <row r="4625" spans="1:6">
      <c r="A4625" s="527" t="s">
        <v>7285</v>
      </c>
      <c r="B4625" s="528">
        <v>2011</v>
      </c>
      <c r="C4625" s="528">
        <v>25743</v>
      </c>
      <c r="D4625" s="528">
        <v>8356</v>
      </c>
      <c r="E4625" s="528">
        <v>40477</v>
      </c>
      <c r="F4625" s="528">
        <v>18734</v>
      </c>
    </row>
    <row r="4626" spans="1:6">
      <c r="A4626" s="527" t="s">
        <v>7286</v>
      </c>
      <c r="B4626" s="528">
        <v>2011</v>
      </c>
      <c r="C4626" s="528">
        <v>20039</v>
      </c>
      <c r="D4626" s="528">
        <v>19665</v>
      </c>
      <c r="E4626" s="528">
        <v>20558</v>
      </c>
      <c r="F4626" s="528">
        <v>20462</v>
      </c>
    </row>
    <row r="4627" spans="1:6">
      <c r="A4627" s="527" t="s">
        <v>7287</v>
      </c>
      <c r="B4627" s="528">
        <v>2011</v>
      </c>
      <c r="C4627" s="528">
        <v>4598</v>
      </c>
      <c r="D4627" s="528">
        <v>106</v>
      </c>
      <c r="E4627" s="528">
        <v>168257</v>
      </c>
      <c r="F4627" s="528">
        <v>4653</v>
      </c>
    </row>
    <row r="4628" spans="1:6">
      <c r="A4628" s="527" t="s">
        <v>7288</v>
      </c>
      <c r="B4628" s="528">
        <v>2011</v>
      </c>
      <c r="C4628" s="528">
        <v>188</v>
      </c>
      <c r="D4628" s="528">
        <v>2209</v>
      </c>
      <c r="E4628" s="528">
        <v>0</v>
      </c>
      <c r="F4628" s="528">
        <v>12652</v>
      </c>
    </row>
    <row r="4629" spans="1:6">
      <c r="A4629" s="527" t="s">
        <v>7289</v>
      </c>
      <c r="B4629" s="528">
        <v>2011</v>
      </c>
      <c r="C4629" s="528">
        <v>18891</v>
      </c>
      <c r="D4629" s="528">
        <v>19237</v>
      </c>
      <c r="E4629" s="528">
        <v>1878</v>
      </c>
      <c r="F4629" s="528">
        <v>20122</v>
      </c>
    </row>
    <row r="4630" spans="1:6">
      <c r="A4630" s="527" t="s">
        <v>7290</v>
      </c>
      <c r="B4630" s="528">
        <v>2011</v>
      </c>
      <c r="C4630" s="528">
        <v>38085</v>
      </c>
      <c r="D4630" s="528">
        <v>16130</v>
      </c>
      <c r="E4630" s="528">
        <v>80932</v>
      </c>
      <c r="F4630" s="528">
        <v>19561</v>
      </c>
    </row>
    <row r="4631" spans="1:6">
      <c r="A4631" s="527" t="s">
        <v>7291</v>
      </c>
      <c r="B4631" s="528">
        <v>2011</v>
      </c>
      <c r="C4631" s="528">
        <v>30713</v>
      </c>
      <c r="D4631" s="528">
        <v>12793</v>
      </c>
      <c r="E4631" s="528">
        <v>8337</v>
      </c>
      <c r="F4631" s="528">
        <v>20368</v>
      </c>
    </row>
    <row r="4632" spans="1:6">
      <c r="A4632" s="527" t="s">
        <v>7292</v>
      </c>
      <c r="B4632" s="528">
        <v>2011</v>
      </c>
      <c r="C4632" s="528">
        <v>1416</v>
      </c>
      <c r="D4632" s="528">
        <v>0</v>
      </c>
      <c r="E4632" s="528">
        <v>0</v>
      </c>
      <c r="F4632" s="528">
        <v>12400</v>
      </c>
    </row>
    <row r="4633" spans="1:6">
      <c r="A4633" s="527" t="s">
        <v>7293</v>
      </c>
      <c r="B4633" s="528">
        <v>2011</v>
      </c>
      <c r="C4633" s="528">
        <v>26707</v>
      </c>
      <c r="D4633" s="528">
        <v>15694</v>
      </c>
      <c r="E4633" s="528">
        <v>32793</v>
      </c>
      <c r="F4633" s="528">
        <v>13934</v>
      </c>
    </row>
    <row r="4634" spans="1:6">
      <c r="A4634" s="527" t="s">
        <v>7294</v>
      </c>
      <c r="B4634" s="528">
        <v>2011</v>
      </c>
      <c r="C4634" s="528">
        <v>52626</v>
      </c>
      <c r="D4634" s="528">
        <v>52933</v>
      </c>
      <c r="E4634" s="528">
        <v>49389</v>
      </c>
      <c r="F4634" s="528">
        <v>20810</v>
      </c>
    </row>
    <row r="4635" spans="1:6">
      <c r="A4635" s="527" t="s">
        <v>7295</v>
      </c>
      <c r="B4635" s="528">
        <v>2011</v>
      </c>
      <c r="C4635" s="528">
        <v>3086</v>
      </c>
      <c r="D4635" s="528">
        <v>5260</v>
      </c>
      <c r="E4635" s="528">
        <v>44551</v>
      </c>
      <c r="F4635" s="528">
        <v>11350</v>
      </c>
    </row>
    <row r="4636" spans="1:6">
      <c r="A4636" s="527" t="s">
        <v>7296</v>
      </c>
      <c r="B4636" s="528">
        <v>2011</v>
      </c>
      <c r="C4636" s="528">
        <v>44671</v>
      </c>
      <c r="D4636" s="528">
        <v>32601</v>
      </c>
      <c r="E4636" s="528">
        <v>38519</v>
      </c>
      <c r="F4636" s="528">
        <v>20346</v>
      </c>
    </row>
    <row r="4637" spans="1:6">
      <c r="A4637" s="527" t="s">
        <v>7297</v>
      </c>
      <c r="B4637" s="528">
        <v>2011</v>
      </c>
      <c r="C4637" s="528">
        <v>3552</v>
      </c>
      <c r="D4637" s="528">
        <v>294</v>
      </c>
      <c r="E4637" s="528">
        <v>7089</v>
      </c>
      <c r="F4637" s="528">
        <v>10855</v>
      </c>
    </row>
    <row r="4638" spans="1:6">
      <c r="A4638" s="527" t="s">
        <v>7298</v>
      </c>
      <c r="B4638" s="528">
        <v>2011</v>
      </c>
      <c r="C4638" s="528">
        <v>5509</v>
      </c>
      <c r="D4638" s="528">
        <v>4824</v>
      </c>
      <c r="E4638" s="528">
        <v>8979</v>
      </c>
      <c r="F4638" s="528">
        <v>11922</v>
      </c>
    </row>
    <row r="4639" spans="1:6">
      <c r="A4639" s="527" t="s">
        <v>7299</v>
      </c>
      <c r="B4639" s="528">
        <v>2011</v>
      </c>
      <c r="C4639" s="528">
        <v>11145</v>
      </c>
      <c r="D4639" s="528">
        <v>7578</v>
      </c>
      <c r="E4639" s="528">
        <v>8269</v>
      </c>
      <c r="F4639" s="528">
        <v>18825</v>
      </c>
    </row>
    <row r="4640" spans="1:6">
      <c r="A4640" s="527" t="s">
        <v>7300</v>
      </c>
      <c r="B4640" s="528">
        <v>2011</v>
      </c>
      <c r="C4640" s="528">
        <v>4219</v>
      </c>
      <c r="D4640" s="528">
        <v>984</v>
      </c>
      <c r="E4640" s="528">
        <v>2532</v>
      </c>
      <c r="F4640" s="528">
        <v>11720</v>
      </c>
    </row>
    <row r="4641" spans="1:6">
      <c r="A4641" s="527" t="s">
        <v>7301</v>
      </c>
      <c r="B4641" s="528">
        <v>2011</v>
      </c>
      <c r="C4641" s="528">
        <v>14821</v>
      </c>
      <c r="D4641" s="528">
        <v>11455</v>
      </c>
      <c r="E4641" s="528">
        <v>31749</v>
      </c>
      <c r="F4641" s="528">
        <v>18346</v>
      </c>
    </row>
    <row r="4642" spans="1:6">
      <c r="A4642" s="527" t="s">
        <v>7302</v>
      </c>
      <c r="B4642" s="528">
        <v>2011</v>
      </c>
      <c r="C4642" s="528">
        <v>20285</v>
      </c>
      <c r="D4642" s="528">
        <v>13152</v>
      </c>
      <c r="E4642" s="528">
        <v>21929</v>
      </c>
      <c r="F4642" s="528">
        <v>16400</v>
      </c>
    </row>
    <row r="4643" spans="1:6">
      <c r="A4643" s="527" t="s">
        <v>7303</v>
      </c>
      <c r="B4643" s="528">
        <v>2011</v>
      </c>
      <c r="C4643" s="528">
        <v>30905</v>
      </c>
      <c r="D4643" s="528">
        <v>16962</v>
      </c>
      <c r="E4643" s="528">
        <v>6630</v>
      </c>
      <c r="F4643" s="528">
        <v>20328</v>
      </c>
    </row>
    <row r="4644" spans="1:6">
      <c r="A4644" s="527" t="s">
        <v>7304</v>
      </c>
      <c r="B4644" s="528">
        <v>2011</v>
      </c>
      <c r="C4644" s="528">
        <v>37386</v>
      </c>
      <c r="D4644" s="528">
        <v>11030</v>
      </c>
      <c r="E4644" s="528">
        <v>211011</v>
      </c>
      <c r="F4644" s="528">
        <v>16112</v>
      </c>
    </row>
    <row r="4645" spans="1:6">
      <c r="A4645" s="527" t="s">
        <v>7305</v>
      </c>
      <c r="B4645" s="528">
        <v>2011</v>
      </c>
      <c r="C4645" s="528">
        <v>30409</v>
      </c>
      <c r="D4645" s="528">
        <v>24873</v>
      </c>
      <c r="E4645" s="528">
        <v>14531</v>
      </c>
      <c r="F4645" s="528">
        <v>14770</v>
      </c>
    </row>
    <row r="4646" spans="1:6">
      <c r="A4646" s="527" t="s">
        <v>7306</v>
      </c>
      <c r="B4646" s="528">
        <v>2011</v>
      </c>
      <c r="C4646" s="528">
        <v>59850</v>
      </c>
      <c r="D4646" s="528">
        <v>51187</v>
      </c>
      <c r="E4646" s="528">
        <v>17265</v>
      </c>
      <c r="F4646" s="528">
        <v>20000</v>
      </c>
    </row>
    <row r="4647" spans="1:6">
      <c r="A4647" s="527" t="s">
        <v>7307</v>
      </c>
      <c r="B4647" s="528">
        <v>2011</v>
      </c>
      <c r="C4647" s="528">
        <v>3471</v>
      </c>
      <c r="D4647" s="528">
        <v>705</v>
      </c>
      <c r="E4647" s="528">
        <v>52799</v>
      </c>
      <c r="F4647" s="528">
        <v>9154</v>
      </c>
    </row>
    <row r="4648" spans="1:6">
      <c r="A4648" s="527" t="s">
        <v>7308</v>
      </c>
      <c r="B4648" s="528">
        <v>2011</v>
      </c>
      <c r="C4648" s="528">
        <v>1963</v>
      </c>
      <c r="D4648" s="528">
        <v>3706</v>
      </c>
      <c r="E4648" s="528">
        <v>774</v>
      </c>
      <c r="F4648" s="528">
        <v>8355</v>
      </c>
    </row>
    <row r="4649" spans="1:6">
      <c r="A4649" s="527" t="s">
        <v>7309</v>
      </c>
      <c r="B4649" s="528">
        <v>2011</v>
      </c>
      <c r="C4649" s="528">
        <v>909</v>
      </c>
      <c r="D4649" s="528">
        <v>1175</v>
      </c>
      <c r="E4649" s="528">
        <v>939</v>
      </c>
      <c r="F4649" s="528">
        <v>16827</v>
      </c>
    </row>
    <row r="4650" spans="1:6">
      <c r="A4650" s="527" t="s">
        <v>7310</v>
      </c>
      <c r="B4650" s="528">
        <v>2011</v>
      </c>
      <c r="C4650" s="528">
        <v>2155</v>
      </c>
      <c r="D4650" s="528">
        <v>270</v>
      </c>
      <c r="E4650" s="528">
        <v>26093</v>
      </c>
      <c r="F4650" s="528">
        <v>9030</v>
      </c>
    </row>
    <row r="4651" spans="1:6">
      <c r="A4651" s="527" t="s">
        <v>7311</v>
      </c>
      <c r="B4651" s="528">
        <v>2011</v>
      </c>
      <c r="C4651" s="528">
        <v>935</v>
      </c>
      <c r="D4651" s="528">
        <v>0</v>
      </c>
      <c r="E4651" s="528">
        <v>14900</v>
      </c>
      <c r="F4651" s="528">
        <v>5450</v>
      </c>
    </row>
    <row r="4652" spans="1:6">
      <c r="A4652" s="527" t="s">
        <v>7312</v>
      </c>
      <c r="B4652" s="528">
        <v>2011</v>
      </c>
      <c r="C4652" s="528">
        <v>84497</v>
      </c>
      <c r="D4652" s="528">
        <v>55041</v>
      </c>
      <c r="E4652" s="528">
        <v>5372</v>
      </c>
      <c r="F4652" s="528">
        <v>21007</v>
      </c>
    </row>
    <row r="4653" spans="1:6">
      <c r="A4653" s="527" t="s">
        <v>7313</v>
      </c>
      <c r="B4653" s="528">
        <v>2011</v>
      </c>
      <c r="C4653" s="528">
        <v>8967</v>
      </c>
      <c r="D4653" s="528">
        <v>9117</v>
      </c>
      <c r="E4653" s="528">
        <v>11821</v>
      </c>
      <c r="F4653" s="528">
        <v>19934</v>
      </c>
    </row>
    <row r="4654" spans="1:6">
      <c r="A4654" s="527" t="s">
        <v>7314</v>
      </c>
      <c r="B4654" s="528">
        <v>2011</v>
      </c>
      <c r="C4654" s="528">
        <v>30411</v>
      </c>
      <c r="D4654" s="528">
        <v>2789</v>
      </c>
      <c r="E4654" s="528">
        <v>30145</v>
      </c>
      <c r="F4654" s="528">
        <v>14473</v>
      </c>
    </row>
    <row r="4655" spans="1:6">
      <c r="A4655" s="527" t="s">
        <v>7315</v>
      </c>
      <c r="B4655" s="528">
        <v>2011</v>
      </c>
      <c r="C4655" s="528">
        <v>6174</v>
      </c>
      <c r="D4655" s="528">
        <v>19544</v>
      </c>
      <c r="E4655" s="528">
        <v>29347</v>
      </c>
      <c r="F4655" s="528">
        <v>12247</v>
      </c>
    </row>
    <row r="4656" spans="1:6">
      <c r="A4656" s="527" t="s">
        <v>7316</v>
      </c>
      <c r="B4656" s="528">
        <v>2011</v>
      </c>
      <c r="C4656" s="528">
        <v>1208</v>
      </c>
      <c r="D4656" s="528">
        <v>64</v>
      </c>
      <c r="E4656" s="528">
        <v>37647</v>
      </c>
      <c r="F4656" s="528">
        <v>4100</v>
      </c>
    </row>
    <row r="4657" spans="1:6">
      <c r="A4657" s="527" t="s">
        <v>7317</v>
      </c>
      <c r="B4657" s="528">
        <v>2011</v>
      </c>
      <c r="C4657" s="528">
        <v>5356</v>
      </c>
      <c r="D4657" s="528">
        <v>6001</v>
      </c>
      <c r="E4657" s="528">
        <v>6133</v>
      </c>
      <c r="F4657" s="528">
        <v>14232</v>
      </c>
    </row>
    <row r="4658" spans="1:6">
      <c r="A4658" s="527" t="s">
        <v>7318</v>
      </c>
      <c r="B4658" s="528">
        <v>2011</v>
      </c>
      <c r="C4658" s="528">
        <v>6648</v>
      </c>
      <c r="D4658" s="528">
        <v>152592</v>
      </c>
      <c r="E4658" s="528">
        <v>7949</v>
      </c>
      <c r="F4658" s="528">
        <v>9750</v>
      </c>
    </row>
    <row r="4659" spans="1:6">
      <c r="A4659" s="527" t="s">
        <v>7319</v>
      </c>
      <c r="B4659" s="528">
        <v>2011</v>
      </c>
      <c r="C4659" s="528">
        <v>80991</v>
      </c>
      <c r="D4659" s="528">
        <v>30483</v>
      </c>
      <c r="E4659" s="528">
        <v>95959</v>
      </c>
      <c r="F4659" s="528">
        <v>18729</v>
      </c>
    </row>
    <row r="4660" spans="1:6">
      <c r="A4660" s="527" t="s">
        <v>7320</v>
      </c>
      <c r="B4660" s="528">
        <v>2011</v>
      </c>
      <c r="C4660" s="528">
        <v>34224</v>
      </c>
      <c r="D4660" s="528">
        <v>36413</v>
      </c>
      <c r="E4660" s="528">
        <v>10874</v>
      </c>
      <c r="F4660" s="528">
        <v>14471</v>
      </c>
    </row>
    <row r="4661" spans="1:6">
      <c r="A4661" s="527" t="s">
        <v>7321</v>
      </c>
      <c r="B4661" s="528">
        <v>2011</v>
      </c>
      <c r="C4661" s="528">
        <v>9316</v>
      </c>
      <c r="D4661" s="528">
        <v>6916</v>
      </c>
      <c r="E4661" s="528">
        <v>12167</v>
      </c>
      <c r="F4661" s="528">
        <v>19351</v>
      </c>
    </row>
    <row r="4662" spans="1:6">
      <c r="A4662" s="527" t="s">
        <v>7322</v>
      </c>
      <c r="B4662" s="528">
        <v>2011</v>
      </c>
      <c r="C4662" s="528">
        <v>45945</v>
      </c>
      <c r="D4662" s="528">
        <v>87004</v>
      </c>
      <c r="E4662" s="528">
        <v>2972</v>
      </c>
      <c r="F4662" s="528">
        <v>20054</v>
      </c>
    </row>
    <row r="4663" spans="1:6">
      <c r="A4663" s="527" t="s">
        <v>7323</v>
      </c>
      <c r="B4663" s="528">
        <v>2011</v>
      </c>
      <c r="C4663" s="528">
        <v>24819</v>
      </c>
      <c r="D4663" s="528">
        <v>21563</v>
      </c>
      <c r="E4663" s="528">
        <v>5260</v>
      </c>
      <c r="F4663" s="528">
        <v>15424</v>
      </c>
    </row>
    <row r="4664" spans="1:6">
      <c r="A4664" s="527" t="s">
        <v>7324</v>
      </c>
      <c r="B4664" s="528">
        <v>2011</v>
      </c>
      <c r="C4664" s="528">
        <v>567</v>
      </c>
      <c r="D4664" s="528">
        <v>340</v>
      </c>
      <c r="E4664" s="528">
        <v>1352</v>
      </c>
      <c r="F4664" s="528">
        <v>15360</v>
      </c>
    </row>
    <row r="4665" spans="1:6">
      <c r="A4665" s="527" t="s">
        <v>7325</v>
      </c>
      <c r="B4665" s="528">
        <v>2011</v>
      </c>
      <c r="C4665" s="528">
        <v>4745</v>
      </c>
      <c r="D4665" s="528">
        <v>4862</v>
      </c>
      <c r="E4665" s="528">
        <v>9842</v>
      </c>
      <c r="F4665" s="528">
        <v>13926</v>
      </c>
    </row>
    <row r="4666" spans="1:6">
      <c r="A4666" s="527" t="s">
        <v>7326</v>
      </c>
      <c r="B4666" s="528">
        <v>2011</v>
      </c>
      <c r="C4666" s="528">
        <v>6289</v>
      </c>
      <c r="D4666" s="528">
        <v>4236</v>
      </c>
      <c r="E4666" s="528">
        <v>2663</v>
      </c>
      <c r="F4666" s="528">
        <v>16242</v>
      </c>
    </row>
    <row r="4667" spans="1:6">
      <c r="A4667" s="527" t="s">
        <v>7327</v>
      </c>
      <c r="B4667" s="528">
        <v>2011</v>
      </c>
      <c r="C4667" s="528">
        <v>5373</v>
      </c>
      <c r="D4667" s="528">
        <v>7598</v>
      </c>
      <c r="E4667" s="528">
        <v>85622</v>
      </c>
      <c r="F4667" s="528">
        <v>10273</v>
      </c>
    </row>
    <row r="4668" spans="1:6">
      <c r="A4668" s="527" t="s">
        <v>7328</v>
      </c>
      <c r="B4668" s="528">
        <v>2011</v>
      </c>
      <c r="C4668" s="528">
        <v>6263</v>
      </c>
      <c r="D4668" s="528">
        <v>0</v>
      </c>
      <c r="E4668" s="528">
        <v>470081</v>
      </c>
      <c r="F4668" s="528">
        <v>6302</v>
      </c>
    </row>
    <row r="4669" spans="1:6">
      <c r="A4669" s="527" t="s">
        <v>7329</v>
      </c>
      <c r="B4669" s="528">
        <v>2011</v>
      </c>
      <c r="C4669" s="528">
        <v>3275</v>
      </c>
      <c r="D4669" s="528">
        <v>0</v>
      </c>
      <c r="E4669" s="528">
        <v>365</v>
      </c>
      <c r="F4669" s="528">
        <v>3346</v>
      </c>
    </row>
    <row r="4670" spans="1:6">
      <c r="A4670" s="527" t="s">
        <v>7330</v>
      </c>
      <c r="B4670" s="528">
        <v>2011</v>
      </c>
      <c r="C4670" s="528">
        <v>2202</v>
      </c>
      <c r="D4670" s="528">
        <v>2230</v>
      </c>
      <c r="E4670" s="528">
        <v>5845</v>
      </c>
      <c r="F4670" s="528">
        <v>12700</v>
      </c>
    </row>
    <row r="4671" spans="1:6">
      <c r="A4671" s="527" t="s">
        <v>7331</v>
      </c>
      <c r="B4671" s="528">
        <v>2011</v>
      </c>
      <c r="C4671" s="528">
        <v>1292</v>
      </c>
      <c r="D4671" s="528">
        <v>172</v>
      </c>
      <c r="E4671" s="528">
        <v>4450</v>
      </c>
      <c r="F4671" s="528">
        <v>3418</v>
      </c>
    </row>
    <row r="4672" spans="1:6">
      <c r="A4672" s="527" t="s">
        <v>7332</v>
      </c>
      <c r="B4672" s="528">
        <v>2011</v>
      </c>
      <c r="C4672" s="528">
        <v>838</v>
      </c>
      <c r="D4672" s="528">
        <v>0</v>
      </c>
      <c r="E4672" s="528">
        <v>2351</v>
      </c>
      <c r="F4672" s="528">
        <v>9700</v>
      </c>
    </row>
    <row r="4673" spans="1:6">
      <c r="A4673" s="527" t="s">
        <v>7333</v>
      </c>
      <c r="B4673" s="528">
        <v>2011</v>
      </c>
      <c r="C4673" s="528">
        <v>67153</v>
      </c>
      <c r="D4673" s="528">
        <v>32087</v>
      </c>
      <c r="E4673" s="528">
        <v>11675</v>
      </c>
      <c r="F4673" s="528">
        <v>19810</v>
      </c>
    </row>
    <row r="4674" spans="1:6">
      <c r="A4674" s="527" t="s">
        <v>7334</v>
      </c>
      <c r="B4674" s="528">
        <v>2011</v>
      </c>
      <c r="C4674" s="528">
        <v>44383</v>
      </c>
      <c r="D4674" s="528">
        <v>35280</v>
      </c>
      <c r="E4674" s="528">
        <v>34809</v>
      </c>
      <c r="F4674" s="528">
        <v>20060</v>
      </c>
    </row>
    <row r="4675" spans="1:6">
      <c r="A4675" s="527" t="s">
        <v>7335</v>
      </c>
      <c r="B4675" s="528">
        <v>2011</v>
      </c>
      <c r="C4675" s="528">
        <v>153</v>
      </c>
      <c r="D4675" s="528">
        <v>0</v>
      </c>
      <c r="E4675" s="528">
        <v>13321</v>
      </c>
      <c r="F4675" s="528">
        <v>4899</v>
      </c>
    </row>
    <row r="4676" spans="1:6">
      <c r="A4676" s="527" t="s">
        <v>7336</v>
      </c>
      <c r="B4676" s="528">
        <v>2011</v>
      </c>
      <c r="C4676" s="528">
        <v>655</v>
      </c>
      <c r="D4676" s="528">
        <v>0</v>
      </c>
      <c r="E4676" s="528">
        <v>5649</v>
      </c>
      <c r="F4676" s="528">
        <v>3981</v>
      </c>
    </row>
    <row r="4677" spans="1:6">
      <c r="A4677" s="527" t="s">
        <v>7337</v>
      </c>
      <c r="B4677" s="528">
        <v>2011</v>
      </c>
      <c r="C4677" s="528">
        <v>17128</v>
      </c>
      <c r="D4677" s="528">
        <v>14334</v>
      </c>
      <c r="E4677" s="528">
        <v>26401</v>
      </c>
      <c r="F4677" s="528">
        <v>19592</v>
      </c>
    </row>
    <row r="4678" spans="1:6">
      <c r="A4678" s="527" t="s">
        <v>7338</v>
      </c>
      <c r="B4678" s="528">
        <v>2011</v>
      </c>
      <c r="C4678" s="528">
        <v>4525</v>
      </c>
      <c r="D4678" s="528">
        <v>2500</v>
      </c>
      <c r="E4678" s="528">
        <v>49637</v>
      </c>
      <c r="F4678" s="528">
        <v>10550</v>
      </c>
    </row>
    <row r="4679" spans="1:6">
      <c r="A4679" s="527" t="s">
        <v>7339</v>
      </c>
      <c r="B4679" s="528">
        <v>2011</v>
      </c>
      <c r="C4679" s="528">
        <v>28728</v>
      </c>
      <c r="D4679" s="528">
        <v>15927</v>
      </c>
      <c r="E4679" s="528">
        <v>57309</v>
      </c>
      <c r="F4679" s="528">
        <v>19545</v>
      </c>
    </row>
    <row r="4680" spans="1:6">
      <c r="A4680" s="527" t="s">
        <v>7340</v>
      </c>
      <c r="B4680" s="528">
        <v>2011</v>
      </c>
      <c r="C4680" s="528">
        <v>62502</v>
      </c>
      <c r="D4680" s="528">
        <v>71683</v>
      </c>
      <c r="E4680" s="528">
        <v>54906</v>
      </c>
      <c r="F4680" s="528">
        <v>20370</v>
      </c>
    </row>
    <row r="4681" spans="1:6">
      <c r="A4681" s="527" t="s">
        <v>7341</v>
      </c>
      <c r="B4681" s="528">
        <v>2011</v>
      </c>
      <c r="C4681" s="528">
        <v>65291</v>
      </c>
      <c r="D4681" s="528">
        <v>87622</v>
      </c>
      <c r="E4681" s="528">
        <v>23366</v>
      </c>
      <c r="F4681" s="528">
        <v>20642</v>
      </c>
    </row>
    <row r="4682" spans="1:6">
      <c r="A4682" s="527" t="s">
        <v>7342</v>
      </c>
      <c r="B4682" s="528">
        <v>2011</v>
      </c>
      <c r="C4682" s="528">
        <v>187268</v>
      </c>
      <c r="D4682" s="528">
        <v>94744</v>
      </c>
      <c r="E4682" s="528">
        <v>66604</v>
      </c>
      <c r="F4682" s="528">
        <v>20829</v>
      </c>
    </row>
    <row r="4683" spans="1:6">
      <c r="A4683" s="527" t="s">
        <v>7343</v>
      </c>
      <c r="B4683" s="528">
        <v>2011</v>
      </c>
      <c r="C4683" s="528">
        <v>2364</v>
      </c>
      <c r="D4683" s="528">
        <v>0</v>
      </c>
      <c r="E4683" s="528">
        <v>0</v>
      </c>
      <c r="F4683" s="528">
        <v>20440</v>
      </c>
    </row>
    <row r="4684" spans="1:6">
      <c r="A4684" s="527" t="s">
        <v>7344</v>
      </c>
      <c r="B4684" s="528">
        <v>2011</v>
      </c>
      <c r="C4684" s="528">
        <v>29433</v>
      </c>
      <c r="D4684" s="528">
        <v>10506</v>
      </c>
      <c r="E4684" s="528">
        <v>13615</v>
      </c>
      <c r="F4684" s="528">
        <v>19922</v>
      </c>
    </row>
    <row r="4685" spans="1:6">
      <c r="A4685" s="527" t="s">
        <v>7345</v>
      </c>
      <c r="B4685" s="528">
        <v>2011</v>
      </c>
      <c r="C4685" s="528">
        <v>15523</v>
      </c>
      <c r="D4685" s="528">
        <v>31290</v>
      </c>
      <c r="E4685" s="528">
        <v>19968</v>
      </c>
      <c r="F4685" s="528">
        <v>18955</v>
      </c>
    </row>
    <row r="4686" spans="1:6">
      <c r="A4686" s="527" t="s">
        <v>7346</v>
      </c>
      <c r="B4686" s="528">
        <v>2011</v>
      </c>
      <c r="C4686" s="528">
        <v>39271</v>
      </c>
      <c r="D4686" s="528">
        <v>33436</v>
      </c>
      <c r="E4686" s="528">
        <v>102</v>
      </c>
      <c r="F4686" s="528">
        <v>13681</v>
      </c>
    </row>
    <row r="4687" spans="1:6">
      <c r="A4687" s="527" t="s">
        <v>7347</v>
      </c>
      <c r="B4687" s="528">
        <v>2011</v>
      </c>
      <c r="C4687" s="528">
        <v>39031</v>
      </c>
      <c r="D4687" s="528">
        <v>45078</v>
      </c>
      <c r="E4687" s="528">
        <v>17768</v>
      </c>
      <c r="F4687" s="528">
        <v>20247</v>
      </c>
    </row>
    <row r="4688" spans="1:6">
      <c r="A4688" s="527" t="s">
        <v>7348</v>
      </c>
      <c r="B4688" s="528">
        <v>2011</v>
      </c>
      <c r="C4688" s="528">
        <v>24041</v>
      </c>
      <c r="D4688" s="528">
        <v>24058</v>
      </c>
      <c r="E4688" s="528">
        <v>8858</v>
      </c>
      <c r="F4688" s="528">
        <v>20545</v>
      </c>
    </row>
    <row r="4689" spans="1:6">
      <c r="A4689" s="527" t="s">
        <v>7349</v>
      </c>
      <c r="B4689" s="528">
        <v>2011</v>
      </c>
      <c r="C4689" s="528">
        <v>92</v>
      </c>
      <c r="D4689" s="528">
        <v>2616</v>
      </c>
      <c r="E4689" s="528">
        <v>31</v>
      </c>
      <c r="F4689" s="528">
        <v>6420</v>
      </c>
    </row>
    <row r="4690" spans="1:6">
      <c r="A4690" s="527" t="s">
        <v>7350</v>
      </c>
      <c r="B4690" s="528">
        <v>2011</v>
      </c>
      <c r="C4690" s="528">
        <v>10541</v>
      </c>
      <c r="D4690" s="528">
        <v>6818</v>
      </c>
      <c r="E4690" s="528">
        <v>15100</v>
      </c>
      <c r="F4690" s="528">
        <v>13835</v>
      </c>
    </row>
    <row r="4691" spans="1:6">
      <c r="A4691" s="527" t="s">
        <v>7351</v>
      </c>
      <c r="B4691" s="528">
        <v>2011</v>
      </c>
      <c r="C4691" s="528">
        <v>62</v>
      </c>
      <c r="D4691" s="528">
        <v>2383</v>
      </c>
      <c r="E4691" s="528">
        <v>3</v>
      </c>
      <c r="F4691" s="528">
        <v>6210</v>
      </c>
    </row>
    <row r="4692" spans="1:6">
      <c r="A4692" s="527" t="s">
        <v>7352</v>
      </c>
      <c r="B4692" s="528">
        <v>2011</v>
      </c>
      <c r="C4692" s="528">
        <v>10968</v>
      </c>
      <c r="D4692" s="528">
        <v>12783</v>
      </c>
      <c r="E4692" s="528">
        <v>3366</v>
      </c>
      <c r="F4692" s="528">
        <v>14386</v>
      </c>
    </row>
    <row r="4693" spans="1:6">
      <c r="A4693" s="527" t="s">
        <v>7353</v>
      </c>
      <c r="B4693" s="528">
        <v>2011</v>
      </c>
      <c r="C4693" s="528">
        <v>1801</v>
      </c>
      <c r="D4693" s="528">
        <v>0</v>
      </c>
      <c r="E4693" s="528">
        <v>4209</v>
      </c>
      <c r="F4693" s="528">
        <v>7200</v>
      </c>
    </row>
    <row r="4694" spans="1:6">
      <c r="A4694" s="527" t="s">
        <v>7354</v>
      </c>
      <c r="B4694" s="528">
        <v>2011</v>
      </c>
      <c r="C4694" s="528">
        <v>166</v>
      </c>
      <c r="D4694" s="528">
        <v>1233</v>
      </c>
      <c r="E4694" s="528">
        <v>247</v>
      </c>
      <c r="F4694" s="528">
        <v>6438</v>
      </c>
    </row>
    <row r="4695" spans="1:6">
      <c r="A4695" s="527" t="s">
        <v>7355</v>
      </c>
      <c r="B4695" s="528">
        <v>2011</v>
      </c>
      <c r="C4695" s="528">
        <v>5553</v>
      </c>
      <c r="D4695" s="528">
        <v>1270</v>
      </c>
      <c r="E4695" s="528">
        <v>6963</v>
      </c>
      <c r="F4695" s="528">
        <v>14604</v>
      </c>
    </row>
    <row r="4696" spans="1:6">
      <c r="A4696" s="527" t="s">
        <v>7356</v>
      </c>
      <c r="B4696" s="528">
        <v>2011</v>
      </c>
      <c r="C4696" s="528">
        <v>4075</v>
      </c>
      <c r="D4696" s="528">
        <v>4589</v>
      </c>
      <c r="E4696" s="528">
        <v>6198</v>
      </c>
      <c r="F4696" s="528">
        <v>14340</v>
      </c>
    </row>
    <row r="4697" spans="1:6">
      <c r="A4697" s="527" t="s">
        <v>7357</v>
      </c>
      <c r="B4697" s="528">
        <v>2011</v>
      </c>
      <c r="C4697" s="528">
        <v>46051</v>
      </c>
      <c r="D4697" s="528">
        <v>56977</v>
      </c>
      <c r="E4697" s="528">
        <v>29918</v>
      </c>
      <c r="F4697" s="528">
        <v>19016</v>
      </c>
    </row>
    <row r="4698" spans="1:6">
      <c r="A4698" s="527" t="s">
        <v>7358</v>
      </c>
      <c r="B4698" s="528">
        <v>2011</v>
      </c>
      <c r="C4698" s="528">
        <v>15250</v>
      </c>
      <c r="D4698" s="528">
        <v>25068</v>
      </c>
      <c r="E4698" s="528">
        <v>28819</v>
      </c>
      <c r="F4698" s="528">
        <v>11357</v>
      </c>
    </row>
    <row r="4699" spans="1:6">
      <c r="A4699" s="527" t="s">
        <v>7359</v>
      </c>
      <c r="B4699" s="528">
        <v>2011</v>
      </c>
      <c r="C4699" s="528">
        <v>70320</v>
      </c>
      <c r="D4699" s="528">
        <v>92277</v>
      </c>
      <c r="E4699" s="528">
        <v>34702</v>
      </c>
      <c r="F4699" s="528">
        <v>19602</v>
      </c>
    </row>
    <row r="4700" spans="1:6">
      <c r="A4700" s="527" t="s">
        <v>7360</v>
      </c>
      <c r="B4700" s="528">
        <v>2011</v>
      </c>
      <c r="C4700" s="528">
        <v>28456</v>
      </c>
      <c r="D4700" s="528">
        <v>89593</v>
      </c>
      <c r="E4700" s="528">
        <v>101942</v>
      </c>
      <c r="F4700" s="528">
        <v>15545</v>
      </c>
    </row>
    <row r="4701" spans="1:6">
      <c r="A4701" s="527" t="s">
        <v>7361</v>
      </c>
      <c r="B4701" s="528">
        <v>2011</v>
      </c>
      <c r="C4701" s="528">
        <v>1376</v>
      </c>
      <c r="D4701" s="528">
        <v>0</v>
      </c>
      <c r="E4701" s="528">
        <v>50652</v>
      </c>
      <c r="F4701" s="528">
        <v>4200</v>
      </c>
    </row>
    <row r="4702" spans="1:6">
      <c r="A4702" s="527" t="s">
        <v>7362</v>
      </c>
      <c r="B4702" s="528">
        <v>2011</v>
      </c>
      <c r="C4702" s="528">
        <v>4027</v>
      </c>
      <c r="D4702" s="528">
        <v>4531</v>
      </c>
      <c r="E4702" s="528">
        <v>320</v>
      </c>
      <c r="F4702" s="528">
        <v>14000</v>
      </c>
    </row>
    <row r="4703" spans="1:6">
      <c r="A4703" s="527" t="s">
        <v>7363</v>
      </c>
      <c r="B4703" s="528">
        <v>2011</v>
      </c>
      <c r="C4703" s="528">
        <v>25005</v>
      </c>
      <c r="D4703" s="528">
        <v>54</v>
      </c>
      <c r="E4703" s="528">
        <v>0</v>
      </c>
      <c r="F4703" s="528">
        <v>20394</v>
      </c>
    </row>
    <row r="4704" spans="1:6">
      <c r="A4704" s="527" t="s">
        <v>7364</v>
      </c>
      <c r="B4704" s="528">
        <v>2011</v>
      </c>
      <c r="C4704" s="528">
        <v>1214</v>
      </c>
      <c r="D4704" s="528">
        <v>98</v>
      </c>
      <c r="E4704" s="528">
        <v>1737</v>
      </c>
      <c r="F4704" s="528">
        <v>13593</v>
      </c>
    </row>
    <row r="4705" spans="1:6">
      <c r="A4705" s="527" t="s">
        <v>7365</v>
      </c>
      <c r="B4705" s="528">
        <v>2011</v>
      </c>
      <c r="C4705" s="528">
        <v>35425</v>
      </c>
      <c r="D4705" s="528">
        <v>37690</v>
      </c>
      <c r="E4705" s="528">
        <v>32577</v>
      </c>
      <c r="F4705" s="528">
        <v>14632</v>
      </c>
    </row>
    <row r="4706" spans="1:6">
      <c r="A4706" s="527" t="s">
        <v>7366</v>
      </c>
      <c r="B4706" s="528">
        <v>2011</v>
      </c>
      <c r="C4706" s="528">
        <v>1092</v>
      </c>
      <c r="D4706" s="528">
        <v>329</v>
      </c>
      <c r="E4706" s="528">
        <v>2682</v>
      </c>
      <c r="F4706" s="528">
        <v>7886</v>
      </c>
    </row>
    <row r="4707" spans="1:6">
      <c r="A4707" s="527" t="s">
        <v>7367</v>
      </c>
      <c r="B4707" s="528">
        <v>2011</v>
      </c>
      <c r="C4707" s="528">
        <v>4135</v>
      </c>
      <c r="D4707" s="528">
        <v>0</v>
      </c>
      <c r="E4707" s="528">
        <v>101195</v>
      </c>
      <c r="F4707" s="528">
        <v>8251</v>
      </c>
    </row>
    <row r="4708" spans="1:6">
      <c r="A4708" s="527" t="s">
        <v>7368</v>
      </c>
      <c r="B4708" s="528">
        <v>2011</v>
      </c>
      <c r="C4708" s="528">
        <v>7268</v>
      </c>
      <c r="D4708" s="528">
        <v>7151</v>
      </c>
      <c r="E4708" s="528">
        <v>6561</v>
      </c>
      <c r="F4708" s="528">
        <v>14328</v>
      </c>
    </row>
    <row r="4709" spans="1:6">
      <c r="A4709" s="527" t="s">
        <v>7369</v>
      </c>
      <c r="B4709" s="528">
        <v>2011</v>
      </c>
      <c r="C4709" s="528">
        <v>5921</v>
      </c>
      <c r="D4709" s="528">
        <v>488</v>
      </c>
      <c r="E4709" s="528">
        <v>540</v>
      </c>
      <c r="F4709" s="528">
        <v>11390</v>
      </c>
    </row>
    <row r="4710" spans="1:6">
      <c r="A4710" s="527" t="s">
        <v>7370</v>
      </c>
      <c r="B4710" s="528">
        <v>2011</v>
      </c>
      <c r="C4710" s="528">
        <v>814</v>
      </c>
      <c r="D4710" s="528">
        <v>5342</v>
      </c>
      <c r="E4710" s="528">
        <v>167</v>
      </c>
      <c r="F4710" s="528">
        <v>13691</v>
      </c>
    </row>
    <row r="4711" spans="1:6">
      <c r="A4711" s="527" t="s">
        <v>7371</v>
      </c>
      <c r="B4711" s="528">
        <v>2011</v>
      </c>
      <c r="C4711" s="528">
        <v>77962</v>
      </c>
      <c r="D4711" s="528">
        <v>74992</v>
      </c>
      <c r="E4711" s="528">
        <v>40297</v>
      </c>
      <c r="F4711" s="528">
        <v>17215</v>
      </c>
    </row>
    <row r="4712" spans="1:6">
      <c r="A4712" s="527" t="s">
        <v>7372</v>
      </c>
      <c r="B4712" s="528">
        <v>2011</v>
      </c>
      <c r="C4712" s="528">
        <v>3107</v>
      </c>
      <c r="D4712" s="528">
        <v>120</v>
      </c>
      <c r="E4712" s="528">
        <v>10865</v>
      </c>
      <c r="F4712" s="528">
        <v>13280</v>
      </c>
    </row>
    <row r="4713" spans="1:6">
      <c r="A4713" s="527" t="s">
        <v>7373</v>
      </c>
      <c r="B4713" s="528">
        <v>2011</v>
      </c>
      <c r="C4713" s="528">
        <v>0</v>
      </c>
      <c r="D4713" s="528">
        <v>37</v>
      </c>
      <c r="E4713" s="528">
        <v>3</v>
      </c>
      <c r="F4713" s="528">
        <v>17726</v>
      </c>
    </row>
    <row r="4714" spans="1:6">
      <c r="A4714" s="527" t="s">
        <v>7374</v>
      </c>
      <c r="B4714" s="528">
        <v>2011</v>
      </c>
      <c r="C4714" s="528">
        <v>97404</v>
      </c>
      <c r="D4714" s="528">
        <v>54821</v>
      </c>
      <c r="E4714" s="528">
        <v>18422</v>
      </c>
      <c r="F4714" s="528">
        <v>19467</v>
      </c>
    </row>
    <row r="4715" spans="1:6">
      <c r="A4715" s="527" t="s">
        <v>7375</v>
      </c>
      <c r="B4715" s="528">
        <v>2011</v>
      </c>
      <c r="C4715" s="528">
        <v>19076</v>
      </c>
      <c r="D4715" s="528">
        <v>12340</v>
      </c>
      <c r="E4715" s="528">
        <v>4029</v>
      </c>
      <c r="F4715" s="528">
        <v>20190</v>
      </c>
    </row>
    <row r="4716" spans="1:6">
      <c r="A4716" s="527" t="s">
        <v>7376</v>
      </c>
      <c r="B4716" s="528">
        <v>2011</v>
      </c>
      <c r="C4716" s="528">
        <v>12609</v>
      </c>
      <c r="D4716" s="528">
        <v>17050</v>
      </c>
      <c r="E4716" s="528">
        <v>7141</v>
      </c>
      <c r="F4716" s="528">
        <v>18517</v>
      </c>
    </row>
    <row r="4717" spans="1:6">
      <c r="A4717" s="527" t="s">
        <v>7377</v>
      </c>
      <c r="B4717" s="528">
        <v>2011</v>
      </c>
      <c r="C4717" s="528">
        <v>16219</v>
      </c>
      <c r="D4717" s="528">
        <v>8050</v>
      </c>
      <c r="E4717" s="528">
        <v>25413</v>
      </c>
      <c r="F4717" s="528">
        <v>13075</v>
      </c>
    </row>
    <row r="4718" spans="1:6">
      <c r="A4718" s="527" t="s">
        <v>7378</v>
      </c>
      <c r="B4718" s="528">
        <v>2011</v>
      </c>
      <c r="C4718" s="528">
        <v>4635</v>
      </c>
      <c r="D4718" s="528">
        <v>2230</v>
      </c>
      <c r="E4718" s="528">
        <v>1889</v>
      </c>
      <c r="F4718" s="528">
        <v>20245</v>
      </c>
    </row>
    <row r="4719" spans="1:6">
      <c r="A4719" s="527" t="s">
        <v>7379</v>
      </c>
      <c r="B4719" s="528">
        <v>2011</v>
      </c>
      <c r="C4719" s="528">
        <v>2097</v>
      </c>
      <c r="D4719" s="528">
        <v>1934</v>
      </c>
      <c r="E4719" s="528">
        <v>50495</v>
      </c>
      <c r="F4719" s="528">
        <v>5600</v>
      </c>
    </row>
    <row r="4720" spans="1:6">
      <c r="A4720" s="527" t="s">
        <v>7380</v>
      </c>
      <c r="B4720" s="528">
        <v>2011</v>
      </c>
      <c r="C4720" s="528">
        <v>65127</v>
      </c>
      <c r="D4720" s="528">
        <v>34776</v>
      </c>
      <c r="E4720" s="528">
        <v>2254</v>
      </c>
      <c r="F4720" s="528">
        <v>14820</v>
      </c>
    </row>
    <row r="4721" spans="1:6">
      <c r="A4721" s="527" t="s">
        <v>7381</v>
      </c>
      <c r="B4721" s="528">
        <v>2011</v>
      </c>
      <c r="C4721" s="528">
        <v>0</v>
      </c>
      <c r="D4721" s="528">
        <v>2844</v>
      </c>
      <c r="E4721" s="528">
        <v>0</v>
      </c>
      <c r="F4721" s="528">
        <v>1625</v>
      </c>
    </row>
    <row r="4722" spans="1:6">
      <c r="A4722" s="527" t="s">
        <v>7382</v>
      </c>
      <c r="B4722" s="528">
        <v>2011</v>
      </c>
      <c r="C4722" s="528">
        <v>8716</v>
      </c>
      <c r="D4722" s="528">
        <v>240</v>
      </c>
      <c r="E4722" s="528">
        <v>37419</v>
      </c>
      <c r="F4722" s="528">
        <v>4800</v>
      </c>
    </row>
    <row r="4723" spans="1:6">
      <c r="A4723" s="527" t="s">
        <v>7383</v>
      </c>
      <c r="B4723" s="528">
        <v>2011</v>
      </c>
      <c r="C4723" s="528">
        <v>1877</v>
      </c>
      <c r="D4723" s="528">
        <v>0</v>
      </c>
      <c r="E4723" s="528">
        <v>10356</v>
      </c>
      <c r="F4723" s="528">
        <v>3331</v>
      </c>
    </row>
    <row r="4724" spans="1:6">
      <c r="A4724" s="527" t="s">
        <v>7384</v>
      </c>
      <c r="B4724" s="528">
        <v>2011</v>
      </c>
      <c r="C4724" s="528">
        <v>28147</v>
      </c>
      <c r="D4724" s="528">
        <v>17181</v>
      </c>
      <c r="E4724" s="528">
        <v>4867</v>
      </c>
      <c r="F4724" s="528">
        <v>14215</v>
      </c>
    </row>
    <row r="4725" spans="1:6">
      <c r="A4725" s="527" t="s">
        <v>7385</v>
      </c>
      <c r="B4725" s="528">
        <v>2011</v>
      </c>
      <c r="C4725" s="528">
        <v>332</v>
      </c>
      <c r="D4725" s="528">
        <v>0</v>
      </c>
      <c r="E4725" s="528">
        <v>2170</v>
      </c>
      <c r="F4725" s="528">
        <v>3135</v>
      </c>
    </row>
    <row r="4726" spans="1:6">
      <c r="A4726" s="527" t="s">
        <v>7386</v>
      </c>
      <c r="B4726" s="528">
        <v>2011</v>
      </c>
      <c r="C4726" s="528">
        <v>2019</v>
      </c>
      <c r="D4726" s="528">
        <v>115067</v>
      </c>
      <c r="E4726" s="528">
        <v>36855</v>
      </c>
      <c r="F4726" s="528">
        <v>9801</v>
      </c>
    </row>
    <row r="4727" spans="1:6">
      <c r="A4727" s="527" t="s">
        <v>7387</v>
      </c>
      <c r="B4727" s="528">
        <v>2011</v>
      </c>
      <c r="C4727" s="528">
        <v>40896</v>
      </c>
      <c r="D4727" s="528">
        <v>69435</v>
      </c>
      <c r="E4727" s="528">
        <v>17365</v>
      </c>
      <c r="F4727" s="528">
        <v>20940</v>
      </c>
    </row>
    <row r="4728" spans="1:6">
      <c r="A4728" s="527" t="s">
        <v>7388</v>
      </c>
      <c r="B4728" s="528">
        <v>2011</v>
      </c>
      <c r="C4728" s="528">
        <v>3549</v>
      </c>
      <c r="D4728" s="528">
        <v>4810</v>
      </c>
      <c r="E4728" s="528">
        <v>43173</v>
      </c>
      <c r="F4728" s="528">
        <v>10040</v>
      </c>
    </row>
    <row r="4729" spans="1:6">
      <c r="A4729" s="527" t="s">
        <v>7389</v>
      </c>
      <c r="B4729" s="528">
        <v>2011</v>
      </c>
      <c r="C4729" s="528">
        <v>1335</v>
      </c>
      <c r="D4729" s="528">
        <v>12704</v>
      </c>
      <c r="E4729" s="528">
        <v>145</v>
      </c>
      <c r="F4729" s="528">
        <v>13655</v>
      </c>
    </row>
    <row r="4730" spans="1:6">
      <c r="A4730" s="527" t="s">
        <v>7390</v>
      </c>
      <c r="B4730" s="528">
        <v>2011</v>
      </c>
      <c r="C4730" s="528">
        <v>23749</v>
      </c>
      <c r="D4730" s="528">
        <v>11511</v>
      </c>
      <c r="E4730" s="528">
        <v>3589</v>
      </c>
      <c r="F4730" s="528">
        <v>14243</v>
      </c>
    </row>
    <row r="4731" spans="1:6">
      <c r="A4731" s="527" t="s">
        <v>7391</v>
      </c>
      <c r="B4731" s="528">
        <v>2011</v>
      </c>
      <c r="C4731" s="528">
        <v>3584</v>
      </c>
      <c r="D4731" s="528">
        <v>12148</v>
      </c>
      <c r="E4731" s="528">
        <v>18883</v>
      </c>
      <c r="F4731" s="528">
        <v>14400</v>
      </c>
    </row>
    <row r="4732" spans="1:6">
      <c r="A4732" s="527" t="s">
        <v>7392</v>
      </c>
      <c r="B4732" s="528">
        <v>2011</v>
      </c>
      <c r="C4732" s="528">
        <v>7737</v>
      </c>
      <c r="D4732" s="528">
        <v>4022</v>
      </c>
      <c r="E4732" s="528">
        <v>17809</v>
      </c>
      <c r="F4732" s="528">
        <v>20278</v>
      </c>
    </row>
    <row r="4733" spans="1:6">
      <c r="A4733" s="527" t="s">
        <v>7393</v>
      </c>
      <c r="B4733" s="528">
        <v>2011</v>
      </c>
      <c r="C4733" s="528">
        <v>69978</v>
      </c>
      <c r="D4733" s="528">
        <v>16417</v>
      </c>
      <c r="E4733" s="528">
        <v>98343</v>
      </c>
      <c r="F4733" s="528">
        <v>14968</v>
      </c>
    </row>
    <row r="4734" spans="1:6">
      <c r="A4734" s="527" t="s">
        <v>7394</v>
      </c>
      <c r="B4734" s="528">
        <v>2011</v>
      </c>
      <c r="C4734" s="528">
        <v>1195</v>
      </c>
      <c r="D4734" s="528">
        <v>0</v>
      </c>
      <c r="E4734" s="528">
        <v>7263</v>
      </c>
      <c r="F4734" s="528">
        <v>3340</v>
      </c>
    </row>
    <row r="4735" spans="1:6">
      <c r="A4735" s="527" t="s">
        <v>7395</v>
      </c>
      <c r="B4735" s="528">
        <v>2011</v>
      </c>
      <c r="C4735" s="528">
        <v>44966</v>
      </c>
      <c r="D4735" s="528">
        <v>36863</v>
      </c>
      <c r="E4735" s="528">
        <v>7530</v>
      </c>
      <c r="F4735" s="528">
        <v>18858</v>
      </c>
    </row>
    <row r="4736" spans="1:6">
      <c r="A4736" s="527" t="s">
        <v>7396</v>
      </c>
      <c r="B4736" s="528">
        <v>2011</v>
      </c>
      <c r="C4736" s="528">
        <v>554</v>
      </c>
      <c r="D4736" s="528">
        <v>0</v>
      </c>
      <c r="E4736" s="528">
        <v>2052</v>
      </c>
      <c r="F4736" s="528">
        <v>6565</v>
      </c>
    </row>
    <row r="4737" spans="1:6">
      <c r="A4737" s="527" t="s">
        <v>7397</v>
      </c>
      <c r="B4737" s="528">
        <v>2011</v>
      </c>
      <c r="C4737" s="528">
        <v>26670</v>
      </c>
      <c r="D4737" s="528">
        <v>8005</v>
      </c>
      <c r="E4737" s="528">
        <v>215224</v>
      </c>
      <c r="F4737" s="528">
        <v>16912</v>
      </c>
    </row>
    <row r="4738" spans="1:6">
      <c r="A4738" s="527" t="s">
        <v>7398</v>
      </c>
      <c r="B4738" s="528">
        <v>2011</v>
      </c>
      <c r="C4738" s="528">
        <v>13999</v>
      </c>
      <c r="D4738" s="528">
        <v>5508</v>
      </c>
      <c r="E4738" s="528">
        <v>4029</v>
      </c>
      <c r="F4738" s="528">
        <v>11420</v>
      </c>
    </row>
    <row r="4739" spans="1:6">
      <c r="A4739" s="527" t="s">
        <v>7399</v>
      </c>
      <c r="B4739" s="528">
        <v>2011</v>
      </c>
      <c r="C4739" s="528">
        <v>3958</v>
      </c>
      <c r="D4739" s="528">
        <v>16706</v>
      </c>
      <c r="E4739" s="528">
        <v>1048</v>
      </c>
      <c r="F4739" s="528">
        <v>15638</v>
      </c>
    </row>
    <row r="4740" spans="1:6">
      <c r="A4740" s="527" t="s">
        <v>7400</v>
      </c>
      <c r="B4740" s="528">
        <v>2011</v>
      </c>
      <c r="C4740" s="528">
        <v>42557</v>
      </c>
      <c r="D4740" s="528">
        <v>16243</v>
      </c>
      <c r="E4740" s="528">
        <v>100982</v>
      </c>
      <c r="F4740" s="528">
        <v>19110</v>
      </c>
    </row>
    <row r="4741" spans="1:6">
      <c r="A4741" s="527" t="s">
        <v>7401</v>
      </c>
      <c r="B4741" s="528">
        <v>2011</v>
      </c>
      <c r="C4741" s="528">
        <v>46257</v>
      </c>
      <c r="D4741" s="528">
        <v>59015</v>
      </c>
      <c r="E4741" s="528">
        <v>29267</v>
      </c>
      <c r="F4741" s="528">
        <v>20275</v>
      </c>
    </row>
    <row r="4742" spans="1:6">
      <c r="A4742" s="527" t="s">
        <v>7402</v>
      </c>
      <c r="B4742" s="528">
        <v>2011</v>
      </c>
      <c r="C4742" s="528">
        <v>15007</v>
      </c>
      <c r="D4742" s="528">
        <v>10451</v>
      </c>
      <c r="E4742" s="528">
        <v>986</v>
      </c>
      <c r="F4742" s="528">
        <v>15490</v>
      </c>
    </row>
    <row r="4743" spans="1:6">
      <c r="A4743" s="527" t="s">
        <v>7403</v>
      </c>
      <c r="B4743" s="528">
        <v>2011</v>
      </c>
      <c r="C4743" s="528">
        <v>0</v>
      </c>
      <c r="D4743" s="528">
        <v>11786</v>
      </c>
      <c r="E4743" s="528">
        <v>0</v>
      </c>
      <c r="F4743" s="528">
        <v>1840</v>
      </c>
    </row>
    <row r="4744" spans="1:6">
      <c r="A4744" s="527" t="s">
        <v>7404</v>
      </c>
      <c r="B4744" s="528">
        <v>2011</v>
      </c>
      <c r="C4744" s="528">
        <v>23597</v>
      </c>
      <c r="D4744" s="528">
        <v>7021</v>
      </c>
      <c r="E4744" s="528">
        <v>203636</v>
      </c>
      <c r="F4744" s="528">
        <v>15571</v>
      </c>
    </row>
    <row r="4745" spans="1:6">
      <c r="A4745" s="527" t="s">
        <v>7405</v>
      </c>
      <c r="B4745" s="528">
        <v>2011</v>
      </c>
      <c r="C4745" s="528">
        <v>3549</v>
      </c>
      <c r="D4745" s="528">
        <v>0</v>
      </c>
      <c r="E4745" s="528">
        <v>106581</v>
      </c>
      <c r="F4745" s="528">
        <v>4730</v>
      </c>
    </row>
    <row r="4746" spans="1:6">
      <c r="A4746" s="527" t="s">
        <v>7406</v>
      </c>
      <c r="B4746" s="528">
        <v>2011</v>
      </c>
      <c r="C4746" s="528">
        <v>67184</v>
      </c>
      <c r="D4746" s="528">
        <v>146859</v>
      </c>
      <c r="E4746" s="528">
        <v>31225</v>
      </c>
      <c r="F4746" s="528">
        <v>20822</v>
      </c>
    </row>
    <row r="4747" spans="1:6">
      <c r="A4747" s="527" t="s">
        <v>7407</v>
      </c>
      <c r="B4747" s="528">
        <v>2011</v>
      </c>
      <c r="C4747" s="528">
        <v>114260</v>
      </c>
      <c r="D4747" s="528">
        <v>106780</v>
      </c>
      <c r="E4747" s="528">
        <v>17439</v>
      </c>
      <c r="F4747" s="528">
        <v>21082</v>
      </c>
    </row>
    <row r="4748" spans="1:6">
      <c r="A4748" s="527" t="s">
        <v>7408</v>
      </c>
      <c r="B4748" s="528">
        <v>2011</v>
      </c>
      <c r="C4748" s="528">
        <v>18792</v>
      </c>
      <c r="D4748" s="528">
        <v>9603</v>
      </c>
      <c r="E4748" s="528">
        <v>24793</v>
      </c>
      <c r="F4748" s="528">
        <v>20963</v>
      </c>
    </row>
    <row r="4749" spans="1:6">
      <c r="A4749" s="527" t="s">
        <v>7409</v>
      </c>
      <c r="B4749" s="528">
        <v>2011</v>
      </c>
      <c r="C4749" s="528">
        <v>0</v>
      </c>
      <c r="D4749" s="528">
        <v>22810</v>
      </c>
      <c r="E4749" s="528">
        <v>0</v>
      </c>
      <c r="F4749" s="528">
        <v>1764</v>
      </c>
    </row>
    <row r="4750" spans="1:6">
      <c r="A4750" s="527" t="s">
        <v>7410</v>
      </c>
      <c r="B4750" s="528">
        <v>2011</v>
      </c>
      <c r="C4750" s="528">
        <v>6948</v>
      </c>
      <c r="D4750" s="528">
        <v>12950</v>
      </c>
      <c r="E4750" s="528">
        <v>7364</v>
      </c>
      <c r="F4750" s="528">
        <v>19921</v>
      </c>
    </row>
    <row r="4751" spans="1:6">
      <c r="A4751" s="527" t="s">
        <v>7411</v>
      </c>
      <c r="B4751" s="528">
        <v>2011</v>
      </c>
      <c r="C4751" s="528">
        <v>333</v>
      </c>
      <c r="D4751" s="528">
        <v>100</v>
      </c>
      <c r="E4751" s="528">
        <v>103</v>
      </c>
      <c r="F4751" s="528">
        <v>6099</v>
      </c>
    </row>
    <row r="4752" spans="1:6">
      <c r="A4752" s="527" t="s">
        <v>7412</v>
      </c>
      <c r="B4752" s="528">
        <v>2011</v>
      </c>
      <c r="C4752" s="528">
        <v>51832</v>
      </c>
      <c r="D4752" s="528">
        <v>124124</v>
      </c>
      <c r="E4752" s="528">
        <v>21422</v>
      </c>
      <c r="F4752" s="528">
        <v>19763</v>
      </c>
    </row>
    <row r="4753" spans="1:6">
      <c r="A4753" s="527" t="s">
        <v>7413</v>
      </c>
      <c r="B4753" s="528">
        <v>2011</v>
      </c>
      <c r="C4753" s="528">
        <v>3709</v>
      </c>
      <c r="D4753" s="528">
        <v>14770</v>
      </c>
      <c r="E4753" s="528">
        <v>9837</v>
      </c>
      <c r="F4753" s="528">
        <v>10925</v>
      </c>
    </row>
    <row r="4754" spans="1:6">
      <c r="A4754" s="527" t="s">
        <v>7414</v>
      </c>
      <c r="B4754" s="528">
        <v>2011</v>
      </c>
      <c r="C4754" s="528">
        <v>6055</v>
      </c>
      <c r="D4754" s="528">
        <v>1978</v>
      </c>
      <c r="E4754" s="528">
        <v>80007</v>
      </c>
      <c r="F4754" s="528">
        <v>9312</v>
      </c>
    </row>
    <row r="4755" spans="1:6">
      <c r="A4755" s="527" t="s">
        <v>7415</v>
      </c>
      <c r="B4755" s="528">
        <v>2011</v>
      </c>
      <c r="C4755" s="528">
        <v>18</v>
      </c>
      <c r="D4755" s="528">
        <v>28</v>
      </c>
      <c r="E4755" s="528">
        <v>0</v>
      </c>
      <c r="F4755" s="528">
        <v>12272</v>
      </c>
    </row>
    <row r="4756" spans="1:6">
      <c r="A4756" s="527" t="s">
        <v>7416</v>
      </c>
      <c r="B4756" s="528">
        <v>2011</v>
      </c>
      <c r="C4756" s="528">
        <v>18103</v>
      </c>
      <c r="D4756" s="528">
        <v>1317</v>
      </c>
      <c r="E4756" s="528">
        <v>4933</v>
      </c>
      <c r="F4756" s="528">
        <v>13510</v>
      </c>
    </row>
    <row r="4757" spans="1:6">
      <c r="A4757" s="527" t="s">
        <v>7417</v>
      </c>
      <c r="B4757" s="528">
        <v>2011</v>
      </c>
      <c r="C4757" s="528">
        <v>1197</v>
      </c>
      <c r="D4757" s="528">
        <v>657</v>
      </c>
      <c r="E4757" s="528">
        <v>3641</v>
      </c>
      <c r="F4757" s="528">
        <v>5954</v>
      </c>
    </row>
    <row r="4758" spans="1:6">
      <c r="A4758" s="527" t="s">
        <v>7418</v>
      </c>
      <c r="B4758" s="528">
        <v>2011</v>
      </c>
      <c r="C4758" s="528">
        <v>1145</v>
      </c>
      <c r="D4758" s="528">
        <v>6386</v>
      </c>
      <c r="E4758" s="528">
        <v>3067</v>
      </c>
      <c r="F4758" s="528">
        <v>12920</v>
      </c>
    </row>
    <row r="4759" spans="1:6">
      <c r="A4759" s="527" t="s">
        <v>7419</v>
      </c>
      <c r="B4759" s="528">
        <v>2011</v>
      </c>
      <c r="C4759" s="528">
        <v>90004</v>
      </c>
      <c r="D4759" s="528">
        <v>49483</v>
      </c>
      <c r="E4759" s="528">
        <v>1482</v>
      </c>
      <c r="F4759" s="528">
        <v>15099</v>
      </c>
    </row>
    <row r="4760" spans="1:6">
      <c r="A4760" s="527" t="s">
        <v>7420</v>
      </c>
      <c r="B4760" s="528">
        <v>2011</v>
      </c>
      <c r="C4760" s="528">
        <v>11718</v>
      </c>
      <c r="D4760" s="528">
        <v>0</v>
      </c>
      <c r="E4760" s="528">
        <v>9851</v>
      </c>
      <c r="F4760" s="528">
        <v>11516</v>
      </c>
    </row>
    <row r="4761" spans="1:6">
      <c r="A4761" s="527" t="s">
        <v>7421</v>
      </c>
      <c r="B4761" s="528">
        <v>2011</v>
      </c>
      <c r="C4761" s="528">
        <v>5281</v>
      </c>
      <c r="D4761" s="528">
        <v>6329</v>
      </c>
      <c r="E4761" s="528">
        <v>62839</v>
      </c>
      <c r="F4761" s="528">
        <v>9390</v>
      </c>
    </row>
    <row r="4762" spans="1:6">
      <c r="A4762" s="527" t="s">
        <v>7422</v>
      </c>
      <c r="B4762" s="528">
        <v>2011</v>
      </c>
      <c r="C4762" s="528">
        <v>61137</v>
      </c>
      <c r="D4762" s="528">
        <v>18309</v>
      </c>
      <c r="E4762" s="528">
        <v>2434</v>
      </c>
      <c r="F4762" s="528">
        <v>14720</v>
      </c>
    </row>
    <row r="4763" spans="1:6">
      <c r="A4763" s="527" t="s">
        <v>7423</v>
      </c>
      <c r="B4763" s="528">
        <v>2011</v>
      </c>
      <c r="C4763" s="528">
        <v>9848</v>
      </c>
      <c r="D4763" s="528">
        <v>7176</v>
      </c>
      <c r="E4763" s="528">
        <v>14926</v>
      </c>
      <c r="F4763" s="528">
        <v>10580</v>
      </c>
    </row>
    <row r="4764" spans="1:6">
      <c r="A4764" s="527" t="s">
        <v>7424</v>
      </c>
      <c r="B4764" s="528">
        <v>2011</v>
      </c>
      <c r="C4764" s="528">
        <v>1333</v>
      </c>
      <c r="D4764" s="528">
        <v>1719</v>
      </c>
      <c r="E4764" s="528">
        <v>1100</v>
      </c>
      <c r="F4764" s="528">
        <v>23270</v>
      </c>
    </row>
    <row r="4765" spans="1:6">
      <c r="A4765" s="527" t="s">
        <v>7425</v>
      </c>
      <c r="B4765" s="528">
        <v>2011</v>
      </c>
      <c r="C4765" s="528">
        <v>15651</v>
      </c>
      <c r="D4765" s="528">
        <v>15678</v>
      </c>
      <c r="E4765" s="528">
        <v>4790</v>
      </c>
      <c r="F4765" s="528">
        <v>20956</v>
      </c>
    </row>
    <row r="4766" spans="1:6">
      <c r="A4766" s="527" t="s">
        <v>7426</v>
      </c>
      <c r="B4766" s="528">
        <v>2011</v>
      </c>
      <c r="C4766" s="528">
        <v>22981</v>
      </c>
      <c r="D4766" s="528">
        <v>18530</v>
      </c>
      <c r="E4766" s="528">
        <v>15340</v>
      </c>
      <c r="F4766" s="528">
        <v>20185</v>
      </c>
    </row>
    <row r="4767" spans="1:6">
      <c r="A4767" s="527" t="s">
        <v>7427</v>
      </c>
      <c r="B4767" s="528">
        <v>2011</v>
      </c>
      <c r="C4767" s="528">
        <v>4927</v>
      </c>
      <c r="D4767" s="528">
        <v>55</v>
      </c>
      <c r="E4767" s="528">
        <v>0</v>
      </c>
      <c r="F4767" s="528">
        <v>21166</v>
      </c>
    </row>
    <row r="4768" spans="1:6">
      <c r="A4768" s="527" t="s">
        <v>7428</v>
      </c>
      <c r="B4768" s="528">
        <v>2011</v>
      </c>
      <c r="C4768" s="528">
        <v>74525</v>
      </c>
      <c r="D4768" s="528">
        <v>55206</v>
      </c>
      <c r="E4768" s="528">
        <v>60044</v>
      </c>
      <c r="F4768" s="528">
        <v>20449</v>
      </c>
    </row>
    <row r="4769" spans="1:6">
      <c r="A4769" s="527" t="s">
        <v>7429</v>
      </c>
      <c r="B4769" s="528">
        <v>2011</v>
      </c>
      <c r="C4769" s="528">
        <v>71572</v>
      </c>
      <c r="D4769" s="528">
        <v>57090</v>
      </c>
      <c r="E4769" s="528">
        <v>32101</v>
      </c>
      <c r="F4769" s="528">
        <v>20829</v>
      </c>
    </row>
    <row r="4770" spans="1:6">
      <c r="A4770" s="527" t="s">
        <v>7430</v>
      </c>
      <c r="B4770" s="528">
        <v>2011</v>
      </c>
      <c r="C4770" s="528">
        <v>37739</v>
      </c>
      <c r="D4770" s="528">
        <v>34510</v>
      </c>
      <c r="E4770" s="528">
        <v>24965</v>
      </c>
      <c r="F4770" s="528">
        <v>20680</v>
      </c>
    </row>
    <row r="4771" spans="1:6">
      <c r="A4771" s="527" t="s">
        <v>7431</v>
      </c>
      <c r="B4771" s="528">
        <v>2011</v>
      </c>
      <c r="C4771" s="528">
        <v>2715</v>
      </c>
      <c r="D4771" s="528">
        <v>8751</v>
      </c>
      <c r="E4771" s="528">
        <v>9758</v>
      </c>
      <c r="F4771" s="528">
        <v>21018</v>
      </c>
    </row>
    <row r="4772" spans="1:6">
      <c r="A4772" s="527" t="s">
        <v>7432</v>
      </c>
      <c r="B4772" s="528">
        <v>2011</v>
      </c>
      <c r="C4772" s="528">
        <v>52126</v>
      </c>
      <c r="D4772" s="528">
        <v>99406</v>
      </c>
      <c r="E4772" s="528">
        <v>3445</v>
      </c>
      <c r="F4772" s="528">
        <v>20994</v>
      </c>
    </row>
    <row r="4773" spans="1:6">
      <c r="A4773" s="527" t="s">
        <v>7433</v>
      </c>
      <c r="B4773" s="528">
        <v>2011</v>
      </c>
      <c r="C4773" s="528">
        <v>3764</v>
      </c>
      <c r="D4773" s="528">
        <v>326</v>
      </c>
      <c r="E4773" s="528">
        <v>687</v>
      </c>
      <c r="F4773" s="528">
        <v>15614</v>
      </c>
    </row>
    <row r="4774" spans="1:6">
      <c r="A4774" s="527" t="s">
        <v>7434</v>
      </c>
      <c r="B4774" s="528">
        <v>2011</v>
      </c>
      <c r="C4774" s="528">
        <v>66600</v>
      </c>
      <c r="D4774" s="528">
        <v>148558</v>
      </c>
      <c r="E4774" s="528">
        <v>3435</v>
      </c>
      <c r="F4774" s="528">
        <v>21019</v>
      </c>
    </row>
    <row r="4775" spans="1:6">
      <c r="A4775" s="527" t="s">
        <v>7435</v>
      </c>
      <c r="B4775" s="528">
        <v>2011</v>
      </c>
      <c r="C4775" s="528">
        <v>7309</v>
      </c>
      <c r="D4775" s="528">
        <v>1448</v>
      </c>
      <c r="E4775" s="528">
        <v>1222</v>
      </c>
      <c r="F4775" s="528">
        <v>13210</v>
      </c>
    </row>
    <row r="4776" spans="1:6">
      <c r="A4776" s="527" t="s">
        <v>7436</v>
      </c>
      <c r="B4776" s="528">
        <v>2011</v>
      </c>
      <c r="C4776" s="528">
        <v>22905</v>
      </c>
      <c r="D4776" s="528">
        <v>53736</v>
      </c>
      <c r="E4776" s="528">
        <v>5246</v>
      </c>
      <c r="F4776" s="528">
        <v>20984</v>
      </c>
    </row>
    <row r="4777" spans="1:6">
      <c r="A4777" s="527" t="s">
        <v>7437</v>
      </c>
      <c r="B4777" s="528">
        <v>2011</v>
      </c>
      <c r="C4777" s="528">
        <v>637</v>
      </c>
      <c r="D4777" s="528">
        <v>0</v>
      </c>
      <c r="E4777" s="528">
        <v>40389</v>
      </c>
      <c r="F4777" s="528">
        <v>4031</v>
      </c>
    </row>
    <row r="4778" spans="1:6">
      <c r="A4778" s="527" t="s">
        <v>7438</v>
      </c>
      <c r="B4778" s="528">
        <v>2011</v>
      </c>
      <c r="C4778" s="528">
        <v>39760</v>
      </c>
      <c r="D4778" s="528">
        <v>10310</v>
      </c>
      <c r="E4778" s="528">
        <v>24355</v>
      </c>
      <c r="F4778" s="528">
        <v>20663</v>
      </c>
    </row>
    <row r="4779" spans="1:6">
      <c r="A4779" s="527" t="s">
        <v>7439</v>
      </c>
      <c r="B4779" s="528">
        <v>2011</v>
      </c>
      <c r="C4779" s="528">
        <v>79000</v>
      </c>
      <c r="D4779" s="528">
        <v>26158</v>
      </c>
      <c r="E4779" s="528">
        <v>24078</v>
      </c>
      <c r="F4779" s="528">
        <v>14750</v>
      </c>
    </row>
    <row r="4780" spans="1:6">
      <c r="A4780" s="527" t="s">
        <v>7440</v>
      </c>
      <c r="B4780" s="528">
        <v>2011</v>
      </c>
      <c r="C4780" s="528">
        <v>8414</v>
      </c>
      <c r="D4780" s="528">
        <v>48852</v>
      </c>
      <c r="E4780" s="528">
        <v>0</v>
      </c>
      <c r="F4780" s="528">
        <v>10218</v>
      </c>
    </row>
    <row r="4781" spans="1:6">
      <c r="A4781" s="527" t="s">
        <v>7441</v>
      </c>
      <c r="B4781" s="528">
        <v>2011</v>
      </c>
      <c r="C4781" s="528">
        <v>1334</v>
      </c>
      <c r="D4781" s="528">
        <v>210</v>
      </c>
      <c r="E4781" s="528">
        <v>25261</v>
      </c>
      <c r="F4781" s="528">
        <v>10420</v>
      </c>
    </row>
    <row r="4782" spans="1:6">
      <c r="A4782" s="527" t="s">
        <v>7442</v>
      </c>
      <c r="B4782" s="528">
        <v>2011</v>
      </c>
      <c r="C4782" s="528">
        <v>8517</v>
      </c>
      <c r="D4782" s="528">
        <v>835</v>
      </c>
      <c r="E4782" s="528">
        <v>2658</v>
      </c>
      <c r="F4782" s="528">
        <v>7619</v>
      </c>
    </row>
    <row r="4783" spans="1:6">
      <c r="A4783" s="527" t="s">
        <v>7443</v>
      </c>
      <c r="B4783" s="528">
        <v>2011</v>
      </c>
      <c r="C4783" s="528">
        <v>8686</v>
      </c>
      <c r="D4783" s="528">
        <v>0</v>
      </c>
      <c r="E4783" s="528">
        <v>56361</v>
      </c>
      <c r="F4783" s="528">
        <v>9350</v>
      </c>
    </row>
    <row r="4784" spans="1:6">
      <c r="A4784" s="527" t="s">
        <v>7444</v>
      </c>
      <c r="B4784" s="528">
        <v>2011</v>
      </c>
      <c r="C4784" s="528">
        <v>50942</v>
      </c>
      <c r="D4784" s="528">
        <v>66481</v>
      </c>
      <c r="E4784" s="528">
        <v>3687</v>
      </c>
      <c r="F4784" s="528">
        <v>21140</v>
      </c>
    </row>
    <row r="4785" spans="1:6">
      <c r="A4785" s="527" t="s">
        <v>7445</v>
      </c>
      <c r="B4785" s="528">
        <v>2011</v>
      </c>
      <c r="C4785" s="528">
        <v>43517</v>
      </c>
      <c r="D4785" s="528">
        <v>54722</v>
      </c>
      <c r="E4785" s="528">
        <v>10849</v>
      </c>
      <c r="F4785" s="528">
        <v>15767</v>
      </c>
    </row>
    <row r="4786" spans="1:6">
      <c r="A4786" s="527" t="s">
        <v>7446</v>
      </c>
      <c r="B4786" s="528">
        <v>2011</v>
      </c>
      <c r="C4786" s="528">
        <v>8865</v>
      </c>
      <c r="D4786" s="528">
        <v>13645</v>
      </c>
      <c r="E4786" s="528">
        <v>38968</v>
      </c>
      <c r="F4786" s="528">
        <v>14153</v>
      </c>
    </row>
    <row r="4787" spans="1:6">
      <c r="A4787" s="527" t="s">
        <v>7447</v>
      </c>
      <c r="B4787" s="528">
        <v>2011</v>
      </c>
      <c r="C4787" s="528">
        <v>27348</v>
      </c>
      <c r="D4787" s="528">
        <v>12938</v>
      </c>
      <c r="E4787" s="528">
        <v>11153</v>
      </c>
      <c r="F4787" s="528">
        <v>18970</v>
      </c>
    </row>
    <row r="4788" spans="1:6">
      <c r="A4788" s="527" t="s">
        <v>7448</v>
      </c>
      <c r="B4788" s="528">
        <v>2011</v>
      </c>
      <c r="C4788" s="528">
        <v>10910</v>
      </c>
      <c r="D4788" s="528">
        <v>1937</v>
      </c>
      <c r="E4788" s="528">
        <v>32810</v>
      </c>
      <c r="F4788" s="528">
        <v>9152</v>
      </c>
    </row>
    <row r="4789" spans="1:6">
      <c r="A4789" s="527" t="s">
        <v>7449</v>
      </c>
      <c r="B4789" s="528">
        <v>2011</v>
      </c>
      <c r="C4789" s="528">
        <v>42207</v>
      </c>
      <c r="D4789" s="528">
        <v>44900</v>
      </c>
      <c r="E4789" s="528">
        <v>26841</v>
      </c>
      <c r="F4789" s="528">
        <v>18730</v>
      </c>
    </row>
    <row r="4790" spans="1:6">
      <c r="A4790" s="527" t="s">
        <v>7450</v>
      </c>
      <c r="B4790" s="528">
        <v>2011</v>
      </c>
      <c r="C4790" s="528">
        <v>60857</v>
      </c>
      <c r="D4790" s="528">
        <v>120555</v>
      </c>
      <c r="E4790" s="528">
        <v>25218</v>
      </c>
      <c r="F4790" s="528">
        <v>20130</v>
      </c>
    </row>
    <row r="4791" spans="1:6">
      <c r="A4791" s="527" t="s">
        <v>7451</v>
      </c>
      <c r="B4791" s="528">
        <v>2011</v>
      </c>
      <c r="C4791" s="528">
        <v>9160</v>
      </c>
      <c r="D4791" s="528">
        <v>1110</v>
      </c>
      <c r="E4791" s="528">
        <v>71307</v>
      </c>
      <c r="F4791" s="528">
        <v>7262</v>
      </c>
    </row>
    <row r="4792" spans="1:6">
      <c r="A4792" s="527" t="s">
        <v>7452</v>
      </c>
      <c r="B4792" s="528">
        <v>2011</v>
      </c>
      <c r="C4792" s="528">
        <v>3744</v>
      </c>
      <c r="D4792" s="528">
        <v>2805</v>
      </c>
      <c r="E4792" s="528">
        <v>30960</v>
      </c>
      <c r="F4792" s="528">
        <v>13960</v>
      </c>
    </row>
    <row r="4793" spans="1:6">
      <c r="A4793" s="527" t="s">
        <v>7453</v>
      </c>
      <c r="B4793" s="528">
        <v>2011</v>
      </c>
      <c r="C4793" s="528">
        <v>4902</v>
      </c>
      <c r="D4793" s="528">
        <v>695</v>
      </c>
      <c r="E4793" s="528">
        <v>34284</v>
      </c>
      <c r="F4793" s="528">
        <v>9051</v>
      </c>
    </row>
    <row r="4794" spans="1:6">
      <c r="A4794" s="527" t="s">
        <v>7454</v>
      </c>
      <c r="B4794" s="528">
        <v>2011</v>
      </c>
      <c r="C4794" s="528">
        <v>2902</v>
      </c>
      <c r="D4794" s="528">
        <v>0</v>
      </c>
      <c r="E4794" s="528">
        <v>4252</v>
      </c>
      <c r="F4794" s="528">
        <v>6900</v>
      </c>
    </row>
    <row r="4795" spans="1:6">
      <c r="A4795" s="527" t="s">
        <v>7455</v>
      </c>
      <c r="B4795" s="528">
        <v>2011</v>
      </c>
      <c r="C4795" s="528">
        <v>15703</v>
      </c>
      <c r="D4795" s="528">
        <v>10615</v>
      </c>
      <c r="E4795" s="528">
        <v>5465</v>
      </c>
      <c r="F4795" s="528">
        <v>20379</v>
      </c>
    </row>
    <row r="4796" spans="1:6">
      <c r="A4796" s="527" t="s">
        <v>7456</v>
      </c>
      <c r="B4796" s="528">
        <v>2011</v>
      </c>
      <c r="C4796" s="528">
        <v>1318</v>
      </c>
      <c r="D4796" s="528">
        <v>0</v>
      </c>
      <c r="E4796" s="528">
        <v>1023</v>
      </c>
      <c r="F4796" s="528">
        <v>20415</v>
      </c>
    </row>
    <row r="4797" spans="1:6">
      <c r="A4797" s="527" t="s">
        <v>7457</v>
      </c>
      <c r="B4797" s="528">
        <v>2011</v>
      </c>
      <c r="C4797" s="528">
        <v>8328</v>
      </c>
      <c r="D4797" s="528">
        <v>8449</v>
      </c>
      <c r="E4797" s="528">
        <v>284</v>
      </c>
      <c r="F4797" s="528">
        <v>12368</v>
      </c>
    </row>
    <row r="4798" spans="1:6">
      <c r="A4798" s="527" t="s">
        <v>7458</v>
      </c>
      <c r="B4798" s="528">
        <v>2011</v>
      </c>
      <c r="C4798" s="528">
        <v>138</v>
      </c>
      <c r="D4798" s="528">
        <v>138</v>
      </c>
      <c r="E4798" s="528">
        <v>560</v>
      </c>
      <c r="F4798" s="528">
        <v>10509</v>
      </c>
    </row>
    <row r="4799" spans="1:6">
      <c r="A4799" s="527" t="s">
        <v>7459</v>
      </c>
      <c r="B4799" s="528">
        <v>2011</v>
      </c>
      <c r="C4799" s="528">
        <v>50983</v>
      </c>
      <c r="D4799" s="528">
        <v>34341</v>
      </c>
      <c r="E4799" s="528">
        <v>33191</v>
      </c>
      <c r="F4799" s="528">
        <v>21425</v>
      </c>
    </row>
    <row r="4800" spans="1:6">
      <c r="A4800" s="527" t="s">
        <v>7460</v>
      </c>
      <c r="B4800" s="528">
        <v>2011</v>
      </c>
      <c r="C4800" s="528">
        <v>7188</v>
      </c>
      <c r="D4800" s="528">
        <v>13672</v>
      </c>
      <c r="E4800" s="528">
        <v>83806</v>
      </c>
      <c r="F4800" s="528">
        <v>11055</v>
      </c>
    </row>
    <row r="4801" spans="1:6">
      <c r="A4801" s="527" t="s">
        <v>7461</v>
      </c>
      <c r="B4801" s="528">
        <v>2011</v>
      </c>
      <c r="C4801" s="528">
        <v>2101</v>
      </c>
      <c r="D4801" s="528">
        <v>1660</v>
      </c>
      <c r="E4801" s="528">
        <v>99263</v>
      </c>
      <c r="F4801" s="528">
        <v>12806</v>
      </c>
    </row>
    <row r="4802" spans="1:6">
      <c r="A4802" s="527" t="s">
        <v>7462</v>
      </c>
      <c r="B4802" s="528">
        <v>2011</v>
      </c>
      <c r="C4802" s="528">
        <v>5701</v>
      </c>
      <c r="D4802" s="528">
        <v>0</v>
      </c>
      <c r="E4802" s="528">
        <v>28620</v>
      </c>
      <c r="F4802" s="528">
        <v>7413</v>
      </c>
    </row>
    <row r="4803" spans="1:6">
      <c r="A4803" s="527" t="s">
        <v>7463</v>
      </c>
      <c r="B4803" s="528">
        <v>2011</v>
      </c>
      <c r="C4803" s="528">
        <v>953</v>
      </c>
      <c r="D4803" s="528">
        <v>0</v>
      </c>
      <c r="E4803" s="528">
        <v>1408</v>
      </c>
      <c r="F4803" s="528">
        <v>3365</v>
      </c>
    </row>
    <row r="4804" spans="1:6">
      <c r="A4804" s="527" t="s">
        <v>7464</v>
      </c>
      <c r="B4804" s="528">
        <v>2011</v>
      </c>
      <c r="C4804" s="528">
        <v>118915</v>
      </c>
      <c r="D4804" s="528">
        <v>235580</v>
      </c>
      <c r="E4804" s="528">
        <v>60409</v>
      </c>
      <c r="F4804" s="528">
        <v>20800</v>
      </c>
    </row>
    <row r="4805" spans="1:6">
      <c r="A4805" s="527" t="s">
        <v>7465</v>
      </c>
      <c r="B4805" s="528">
        <v>2011</v>
      </c>
      <c r="C4805" s="528">
        <v>4142</v>
      </c>
      <c r="D4805" s="528">
        <v>2339</v>
      </c>
      <c r="E4805" s="528">
        <v>55950</v>
      </c>
      <c r="F4805" s="528">
        <v>8600</v>
      </c>
    </row>
    <row r="4806" spans="1:6">
      <c r="A4806" s="527" t="s">
        <v>7466</v>
      </c>
      <c r="B4806" s="528">
        <v>2011</v>
      </c>
      <c r="C4806" s="528">
        <v>50486</v>
      </c>
      <c r="D4806" s="528">
        <v>37870</v>
      </c>
      <c r="E4806" s="528">
        <v>380540</v>
      </c>
      <c r="F4806" s="528">
        <v>10230</v>
      </c>
    </row>
    <row r="4807" spans="1:6">
      <c r="A4807" s="527" t="s">
        <v>7467</v>
      </c>
      <c r="B4807" s="528">
        <v>2011</v>
      </c>
      <c r="C4807" s="528">
        <v>44973</v>
      </c>
      <c r="D4807" s="528">
        <v>56234</v>
      </c>
      <c r="E4807" s="528">
        <v>15209</v>
      </c>
      <c r="F4807" s="528">
        <v>20060</v>
      </c>
    </row>
    <row r="4808" spans="1:6">
      <c r="A4808" s="527" t="s">
        <v>7468</v>
      </c>
      <c r="B4808" s="528">
        <v>2011</v>
      </c>
      <c r="C4808" s="528">
        <v>0</v>
      </c>
      <c r="D4808" s="528">
        <v>14143</v>
      </c>
      <c r="E4808" s="528">
        <v>0</v>
      </c>
      <c r="F4808" s="528">
        <v>1794</v>
      </c>
    </row>
    <row r="4809" spans="1:6">
      <c r="A4809" s="527" t="s">
        <v>7469</v>
      </c>
      <c r="B4809" s="528">
        <v>2011</v>
      </c>
      <c r="C4809" s="528">
        <v>30691</v>
      </c>
      <c r="D4809" s="528">
        <v>53742</v>
      </c>
      <c r="E4809" s="528">
        <v>10120</v>
      </c>
      <c r="F4809" s="528">
        <v>20040</v>
      </c>
    </row>
    <row r="4810" spans="1:6">
      <c r="A4810" s="527" t="s">
        <v>7470</v>
      </c>
      <c r="B4810" s="528">
        <v>2011</v>
      </c>
      <c r="C4810" s="528">
        <v>6987</v>
      </c>
      <c r="D4810" s="528">
        <v>3746</v>
      </c>
      <c r="E4810" s="528">
        <v>97140</v>
      </c>
      <c r="F4810" s="528">
        <v>11850</v>
      </c>
    </row>
    <row r="4811" spans="1:6">
      <c r="A4811" s="527" t="s">
        <v>7471</v>
      </c>
      <c r="B4811" s="528">
        <v>2011</v>
      </c>
      <c r="C4811" s="528">
        <v>50134</v>
      </c>
      <c r="D4811" s="528">
        <v>54963</v>
      </c>
      <c r="E4811" s="528">
        <v>34721</v>
      </c>
      <c r="F4811" s="528">
        <v>21027</v>
      </c>
    </row>
    <row r="4812" spans="1:6">
      <c r="A4812" s="527" t="s">
        <v>7472</v>
      </c>
      <c r="B4812" s="528">
        <v>2011</v>
      </c>
      <c r="C4812" s="528">
        <v>56419</v>
      </c>
      <c r="D4812" s="528">
        <v>123656</v>
      </c>
      <c r="E4812" s="528">
        <v>28688</v>
      </c>
      <c r="F4812" s="528">
        <v>20701</v>
      </c>
    </row>
    <row r="4813" spans="1:6">
      <c r="A4813" s="527" t="s">
        <v>7473</v>
      </c>
      <c r="B4813" s="528">
        <v>2011</v>
      </c>
      <c r="C4813" s="528">
        <v>1561</v>
      </c>
      <c r="D4813" s="528">
        <v>0</v>
      </c>
      <c r="E4813" s="528">
        <v>35823</v>
      </c>
      <c r="F4813" s="528">
        <v>4025</v>
      </c>
    </row>
    <row r="4814" spans="1:6">
      <c r="A4814" s="527" t="s">
        <v>7474</v>
      </c>
      <c r="B4814" s="528">
        <v>2011</v>
      </c>
      <c r="C4814" s="528">
        <v>46669</v>
      </c>
      <c r="D4814" s="528">
        <v>36438</v>
      </c>
      <c r="E4814" s="528">
        <v>4189</v>
      </c>
      <c r="F4814" s="528">
        <v>19685</v>
      </c>
    </row>
    <row r="4815" spans="1:6">
      <c r="A4815" s="527" t="s">
        <v>7475</v>
      </c>
      <c r="B4815" s="528">
        <v>2011</v>
      </c>
      <c r="C4815" s="528">
        <v>1045</v>
      </c>
      <c r="D4815" s="528">
        <v>957</v>
      </c>
      <c r="E4815" s="528">
        <v>214</v>
      </c>
      <c r="F4815" s="528">
        <v>11150</v>
      </c>
    </row>
    <row r="4816" spans="1:6">
      <c r="A4816" s="527" t="s">
        <v>7476</v>
      </c>
      <c r="B4816" s="528">
        <v>2011</v>
      </c>
      <c r="C4816" s="528">
        <v>3512</v>
      </c>
      <c r="D4816" s="528">
        <v>18066</v>
      </c>
      <c r="E4816" s="528">
        <v>697</v>
      </c>
      <c r="F4816" s="528">
        <v>13900</v>
      </c>
    </row>
    <row r="4817" spans="1:6">
      <c r="A4817" s="527" t="s">
        <v>7477</v>
      </c>
      <c r="B4817" s="528">
        <v>2011</v>
      </c>
      <c r="C4817" s="528">
        <v>14039</v>
      </c>
      <c r="D4817" s="528">
        <v>9900</v>
      </c>
      <c r="E4817" s="528">
        <v>5097</v>
      </c>
      <c r="F4817" s="528">
        <v>19525</v>
      </c>
    </row>
    <row r="4818" spans="1:6">
      <c r="A4818" s="527" t="s">
        <v>7478</v>
      </c>
      <c r="B4818" s="528">
        <v>2011</v>
      </c>
      <c r="C4818" s="528">
        <v>4568</v>
      </c>
      <c r="D4818" s="528">
        <v>7576</v>
      </c>
      <c r="E4818" s="528">
        <v>2527</v>
      </c>
      <c r="F4818" s="528">
        <v>11200</v>
      </c>
    </row>
    <row r="4819" spans="1:6">
      <c r="A4819" s="527" t="s">
        <v>7479</v>
      </c>
      <c r="B4819" s="528">
        <v>2011</v>
      </c>
      <c r="C4819" s="528">
        <v>9928</v>
      </c>
      <c r="D4819" s="528">
        <v>36160</v>
      </c>
      <c r="E4819" s="528">
        <v>14327</v>
      </c>
      <c r="F4819" s="528">
        <v>13736</v>
      </c>
    </row>
    <row r="4820" spans="1:6">
      <c r="A4820" s="527" t="s">
        <v>7480</v>
      </c>
      <c r="B4820" s="528">
        <v>2011</v>
      </c>
      <c r="C4820" s="528">
        <v>13492</v>
      </c>
      <c r="D4820" s="528">
        <v>15577</v>
      </c>
      <c r="E4820" s="528">
        <v>1814</v>
      </c>
      <c r="F4820" s="528">
        <v>20262</v>
      </c>
    </row>
    <row r="4821" spans="1:6">
      <c r="A4821" s="527" t="s">
        <v>7481</v>
      </c>
      <c r="B4821" s="528">
        <v>2011</v>
      </c>
      <c r="C4821" s="528">
        <v>124619</v>
      </c>
      <c r="D4821" s="528">
        <v>187821</v>
      </c>
      <c r="E4821" s="528">
        <v>25671</v>
      </c>
      <c r="F4821" s="528">
        <v>19738</v>
      </c>
    </row>
    <row r="4822" spans="1:6">
      <c r="A4822" s="527" t="s">
        <v>7482</v>
      </c>
      <c r="B4822" s="528">
        <v>2011</v>
      </c>
      <c r="C4822" s="528">
        <v>54210</v>
      </c>
      <c r="D4822" s="528">
        <v>34317</v>
      </c>
      <c r="E4822" s="528">
        <v>21848</v>
      </c>
      <c r="F4822" s="528">
        <v>20368</v>
      </c>
    </row>
    <row r="4823" spans="1:6">
      <c r="A4823" s="527" t="s">
        <v>7483</v>
      </c>
      <c r="B4823" s="528">
        <v>2011</v>
      </c>
      <c r="C4823" s="528">
        <v>47041</v>
      </c>
      <c r="D4823" s="528">
        <v>72029</v>
      </c>
      <c r="E4823" s="528">
        <v>86500</v>
      </c>
      <c r="F4823" s="528">
        <v>19546</v>
      </c>
    </row>
    <row r="4824" spans="1:6">
      <c r="A4824" s="527" t="s">
        <v>7484</v>
      </c>
      <c r="B4824" s="528">
        <v>2011</v>
      </c>
      <c r="C4824" s="528">
        <v>5386</v>
      </c>
      <c r="D4824" s="528">
        <v>15853</v>
      </c>
      <c r="E4824" s="528">
        <v>50642</v>
      </c>
      <c r="F4824" s="528">
        <v>10382</v>
      </c>
    </row>
    <row r="4825" spans="1:6">
      <c r="A4825" s="527" t="s">
        <v>7485</v>
      </c>
      <c r="B4825" s="528">
        <v>2011</v>
      </c>
      <c r="C4825" s="528">
        <v>1933</v>
      </c>
      <c r="D4825" s="528">
        <v>1213</v>
      </c>
      <c r="E4825" s="528">
        <v>2931</v>
      </c>
      <c r="F4825" s="528">
        <v>13492</v>
      </c>
    </row>
    <row r="4826" spans="1:6">
      <c r="A4826" s="527" t="s">
        <v>7486</v>
      </c>
      <c r="B4826" s="528">
        <v>2011</v>
      </c>
      <c r="C4826" s="528">
        <v>2272</v>
      </c>
      <c r="D4826" s="528">
        <v>451</v>
      </c>
      <c r="E4826" s="528">
        <v>13867</v>
      </c>
      <c r="F4826" s="528">
        <v>3452</v>
      </c>
    </row>
    <row r="4827" spans="1:6">
      <c r="A4827" s="527" t="s">
        <v>7487</v>
      </c>
      <c r="B4827" s="528">
        <v>2011</v>
      </c>
      <c r="C4827" s="528">
        <v>194</v>
      </c>
      <c r="D4827" s="528">
        <v>964</v>
      </c>
      <c r="E4827" s="528">
        <v>13</v>
      </c>
      <c r="F4827" s="528">
        <v>14147</v>
      </c>
    </row>
    <row r="4828" spans="1:6">
      <c r="A4828" s="527" t="s">
        <v>7488</v>
      </c>
      <c r="B4828" s="528">
        <v>2011</v>
      </c>
      <c r="C4828" s="528">
        <v>2977</v>
      </c>
      <c r="D4828" s="528">
        <v>18923</v>
      </c>
      <c r="E4828" s="528">
        <v>1093</v>
      </c>
      <c r="F4828" s="528">
        <v>10140</v>
      </c>
    </row>
    <row r="4829" spans="1:6">
      <c r="A4829" s="527" t="s">
        <v>7489</v>
      </c>
      <c r="B4829" s="528">
        <v>2011</v>
      </c>
      <c r="C4829" s="528">
        <v>48464</v>
      </c>
      <c r="D4829" s="528">
        <v>49810</v>
      </c>
      <c r="E4829" s="528">
        <v>51501</v>
      </c>
      <c r="F4829" s="528">
        <v>18121</v>
      </c>
    </row>
    <row r="4830" spans="1:6">
      <c r="A4830" s="527" t="s">
        <v>7490</v>
      </c>
      <c r="B4830" s="528">
        <v>2011</v>
      </c>
      <c r="C4830" s="528">
        <v>51328</v>
      </c>
      <c r="D4830" s="528">
        <v>29554</v>
      </c>
      <c r="E4830" s="528">
        <v>44714</v>
      </c>
      <c r="F4830" s="528">
        <v>18017</v>
      </c>
    </row>
    <row r="4831" spans="1:6">
      <c r="A4831" s="527" t="s">
        <v>7491</v>
      </c>
      <c r="B4831" s="528">
        <v>2011</v>
      </c>
      <c r="C4831" s="528">
        <v>1843</v>
      </c>
      <c r="D4831" s="528">
        <v>0</v>
      </c>
      <c r="E4831" s="528">
        <v>20404</v>
      </c>
      <c r="F4831" s="528">
        <v>3959</v>
      </c>
    </row>
    <row r="4832" spans="1:6">
      <c r="A4832" s="527" t="s">
        <v>7492</v>
      </c>
      <c r="B4832" s="528">
        <v>2011</v>
      </c>
      <c r="C4832" s="528">
        <v>14018</v>
      </c>
      <c r="D4832" s="528">
        <v>10287</v>
      </c>
      <c r="E4832" s="528">
        <v>6521</v>
      </c>
      <c r="F4832" s="528">
        <v>20260</v>
      </c>
    </row>
    <row r="4833" spans="1:6">
      <c r="A4833" s="527" t="s">
        <v>7493</v>
      </c>
      <c r="B4833" s="528">
        <v>2011</v>
      </c>
      <c r="C4833" s="528">
        <v>51417</v>
      </c>
      <c r="D4833" s="528">
        <v>37850</v>
      </c>
      <c r="E4833" s="528">
        <v>27761</v>
      </c>
      <c r="F4833" s="528">
        <v>21011</v>
      </c>
    </row>
    <row r="4834" spans="1:6">
      <c r="A4834" s="527" t="s">
        <v>7494</v>
      </c>
      <c r="B4834" s="528">
        <v>2011</v>
      </c>
      <c r="C4834" s="528">
        <v>2181</v>
      </c>
      <c r="D4834" s="528">
        <v>0</v>
      </c>
      <c r="E4834" s="528">
        <v>80935</v>
      </c>
      <c r="F4834" s="528">
        <v>4565</v>
      </c>
    </row>
    <row r="4835" spans="1:6">
      <c r="A4835" s="527" t="s">
        <v>7495</v>
      </c>
      <c r="B4835" s="528">
        <v>2011</v>
      </c>
      <c r="C4835" s="528">
        <v>192</v>
      </c>
      <c r="D4835" s="528">
        <v>1344</v>
      </c>
      <c r="E4835" s="528">
        <v>63</v>
      </c>
      <c r="F4835" s="528">
        <v>6050</v>
      </c>
    </row>
    <row r="4836" spans="1:6">
      <c r="A4836" s="527" t="s">
        <v>7496</v>
      </c>
      <c r="B4836" s="528">
        <v>2011</v>
      </c>
      <c r="C4836" s="528">
        <v>3523</v>
      </c>
      <c r="D4836" s="528">
        <v>1499</v>
      </c>
      <c r="E4836" s="528">
        <v>8301</v>
      </c>
      <c r="F4836" s="528">
        <v>6739</v>
      </c>
    </row>
    <row r="4837" spans="1:6">
      <c r="A4837" s="527" t="s">
        <v>7497</v>
      </c>
      <c r="B4837" s="528">
        <v>2011</v>
      </c>
      <c r="C4837" s="528">
        <v>39482</v>
      </c>
      <c r="D4837" s="528">
        <v>58252</v>
      </c>
      <c r="E4837" s="528">
        <v>14314</v>
      </c>
      <c r="F4837" s="528">
        <v>15575</v>
      </c>
    </row>
    <row r="4838" spans="1:6">
      <c r="A4838" s="527" t="s">
        <v>7498</v>
      </c>
      <c r="B4838" s="528">
        <v>2011</v>
      </c>
      <c r="C4838" s="528">
        <v>12439</v>
      </c>
      <c r="D4838" s="528">
        <v>4333</v>
      </c>
      <c r="E4838" s="528">
        <v>22280</v>
      </c>
      <c r="F4838" s="528">
        <v>19995</v>
      </c>
    </row>
    <row r="4839" spans="1:6">
      <c r="A4839" s="527" t="s">
        <v>7499</v>
      </c>
      <c r="B4839" s="528">
        <v>2011</v>
      </c>
      <c r="C4839" s="528">
        <v>2356</v>
      </c>
      <c r="D4839" s="528">
        <v>1096</v>
      </c>
      <c r="E4839" s="528">
        <v>644</v>
      </c>
      <c r="F4839" s="528">
        <v>20066</v>
      </c>
    </row>
    <row r="4840" spans="1:6">
      <c r="A4840" s="527" t="s">
        <v>7500</v>
      </c>
      <c r="B4840" s="528">
        <v>2011</v>
      </c>
      <c r="C4840" s="528">
        <v>22833</v>
      </c>
      <c r="D4840" s="528">
        <v>27620</v>
      </c>
      <c r="E4840" s="528">
        <v>5535</v>
      </c>
      <c r="F4840" s="528">
        <v>22740</v>
      </c>
    </row>
    <row r="4841" spans="1:6">
      <c r="A4841" s="527" t="s">
        <v>7501</v>
      </c>
      <c r="B4841" s="528">
        <v>2011</v>
      </c>
      <c r="C4841" s="528">
        <v>36217</v>
      </c>
      <c r="D4841" s="528">
        <v>78758</v>
      </c>
      <c r="E4841" s="528">
        <v>20196</v>
      </c>
      <c r="F4841" s="528">
        <v>20482</v>
      </c>
    </row>
    <row r="4842" spans="1:6">
      <c r="A4842" s="527" t="s">
        <v>7502</v>
      </c>
      <c r="B4842" s="528">
        <v>2011</v>
      </c>
      <c r="C4842" s="528">
        <v>35323</v>
      </c>
      <c r="D4842" s="528">
        <v>38514</v>
      </c>
      <c r="E4842" s="528">
        <v>43776</v>
      </c>
      <c r="F4842" s="528">
        <v>19243</v>
      </c>
    </row>
    <row r="4843" spans="1:6">
      <c r="A4843" s="527" t="s">
        <v>7503</v>
      </c>
      <c r="B4843" s="528">
        <v>2011</v>
      </c>
      <c r="C4843" s="528">
        <v>6883</v>
      </c>
      <c r="D4843" s="528">
        <v>3281</v>
      </c>
      <c r="E4843" s="528">
        <v>6108</v>
      </c>
      <c r="F4843" s="528">
        <v>15363</v>
      </c>
    </row>
    <row r="4844" spans="1:6">
      <c r="A4844" s="527" t="s">
        <v>7504</v>
      </c>
      <c r="B4844" s="528">
        <v>2011</v>
      </c>
      <c r="C4844" s="528">
        <v>10498</v>
      </c>
      <c r="D4844" s="528">
        <v>12858</v>
      </c>
      <c r="E4844" s="528">
        <v>9350</v>
      </c>
      <c r="F4844" s="528">
        <v>14935</v>
      </c>
    </row>
    <row r="4845" spans="1:6">
      <c r="A4845" s="527" t="s">
        <v>7505</v>
      </c>
      <c r="B4845" s="528">
        <v>2011</v>
      </c>
      <c r="C4845" s="528">
        <v>1632</v>
      </c>
      <c r="D4845" s="528">
        <v>0</v>
      </c>
      <c r="E4845" s="528">
        <v>5775</v>
      </c>
      <c r="F4845" s="528">
        <v>6300</v>
      </c>
    </row>
    <row r="4846" spans="1:6">
      <c r="A4846" s="527" t="s">
        <v>7506</v>
      </c>
      <c r="B4846" s="528">
        <v>2011</v>
      </c>
      <c r="C4846" s="528">
        <v>74336</v>
      </c>
      <c r="D4846" s="528">
        <v>68145</v>
      </c>
      <c r="E4846" s="528">
        <v>30830</v>
      </c>
      <c r="F4846" s="528">
        <v>20959</v>
      </c>
    </row>
    <row r="4847" spans="1:6">
      <c r="A4847" s="527" t="s">
        <v>7507</v>
      </c>
      <c r="B4847" s="528">
        <v>2011</v>
      </c>
      <c r="C4847" s="528">
        <v>7965</v>
      </c>
      <c r="D4847" s="528">
        <v>6016</v>
      </c>
      <c r="E4847" s="528">
        <v>1418</v>
      </c>
      <c r="F4847" s="528">
        <v>20450</v>
      </c>
    </row>
    <row r="4848" spans="1:6">
      <c r="A4848" s="527" t="s">
        <v>7508</v>
      </c>
      <c r="B4848" s="528">
        <v>2011</v>
      </c>
      <c r="C4848" s="528">
        <v>1</v>
      </c>
      <c r="D4848" s="528">
        <v>26</v>
      </c>
      <c r="E4848" s="528">
        <v>1</v>
      </c>
      <c r="F4848" s="528">
        <v>6465</v>
      </c>
    </row>
    <row r="4849" spans="1:6">
      <c r="A4849" s="527" t="s">
        <v>7509</v>
      </c>
      <c r="B4849" s="528">
        <v>2011</v>
      </c>
      <c r="C4849" s="528">
        <v>34504</v>
      </c>
      <c r="D4849" s="528">
        <v>27654</v>
      </c>
      <c r="E4849" s="528">
        <v>35625</v>
      </c>
      <c r="F4849" s="528">
        <v>21200</v>
      </c>
    </row>
    <row r="4850" spans="1:6">
      <c r="A4850" s="527" t="s">
        <v>7510</v>
      </c>
      <c r="B4850" s="528">
        <v>2011</v>
      </c>
      <c r="C4850" s="528">
        <v>10232</v>
      </c>
      <c r="D4850" s="528">
        <v>40018</v>
      </c>
      <c r="E4850" s="528">
        <v>25843</v>
      </c>
      <c r="F4850" s="528">
        <v>13750</v>
      </c>
    </row>
    <row r="4851" spans="1:6">
      <c r="A4851" s="527" t="s">
        <v>7511</v>
      </c>
      <c r="B4851" s="528">
        <v>2011</v>
      </c>
      <c r="C4851" s="528">
        <v>18975</v>
      </c>
      <c r="D4851" s="528">
        <v>0</v>
      </c>
      <c r="E4851" s="528">
        <v>539120</v>
      </c>
      <c r="F4851" s="528">
        <v>9671</v>
      </c>
    </row>
    <row r="4852" spans="1:6">
      <c r="A4852" s="527" t="s">
        <v>7512</v>
      </c>
      <c r="B4852" s="528">
        <v>2011</v>
      </c>
      <c r="C4852" s="528">
        <v>383</v>
      </c>
      <c r="D4852" s="528">
        <v>0</v>
      </c>
      <c r="E4852" s="528">
        <v>77</v>
      </c>
      <c r="F4852" s="528">
        <v>3225</v>
      </c>
    </row>
    <row r="4853" spans="1:6">
      <c r="A4853" s="527" t="s">
        <v>7513</v>
      </c>
      <c r="B4853" s="528">
        <v>2011</v>
      </c>
      <c r="C4853" s="528">
        <v>7146</v>
      </c>
      <c r="D4853" s="528">
        <v>20</v>
      </c>
      <c r="E4853" s="528">
        <v>16857</v>
      </c>
      <c r="F4853" s="528">
        <v>12100</v>
      </c>
    </row>
    <row r="4854" spans="1:6">
      <c r="A4854" s="527" t="s">
        <v>7514</v>
      </c>
      <c r="B4854" s="528">
        <v>2011</v>
      </c>
      <c r="C4854" s="528">
        <v>10457</v>
      </c>
      <c r="D4854" s="528">
        <v>1685</v>
      </c>
      <c r="E4854" s="528">
        <v>8625</v>
      </c>
      <c r="F4854" s="528">
        <v>13950</v>
      </c>
    </row>
    <row r="4855" spans="1:6">
      <c r="A4855" s="527" t="s">
        <v>7515</v>
      </c>
      <c r="B4855" s="528">
        <v>2011</v>
      </c>
      <c r="C4855" s="528">
        <v>5931</v>
      </c>
      <c r="D4855" s="528">
        <v>0</v>
      </c>
      <c r="E4855" s="528">
        <v>1742</v>
      </c>
      <c r="F4855" s="528">
        <v>6240</v>
      </c>
    </row>
    <row r="4856" spans="1:6">
      <c r="A4856" s="527" t="s">
        <v>7516</v>
      </c>
      <c r="B4856" s="528">
        <v>2011</v>
      </c>
      <c r="C4856" s="528">
        <v>21349</v>
      </c>
      <c r="D4856" s="528">
        <v>11369</v>
      </c>
      <c r="E4856" s="528">
        <v>97032</v>
      </c>
      <c r="F4856" s="528">
        <v>13319</v>
      </c>
    </row>
    <row r="4857" spans="1:6">
      <c r="A4857" s="527" t="s">
        <v>7517</v>
      </c>
      <c r="B4857" s="528">
        <v>2011</v>
      </c>
      <c r="C4857" s="528">
        <v>2278</v>
      </c>
      <c r="D4857" s="528">
        <v>680</v>
      </c>
      <c r="E4857" s="528">
        <v>9230</v>
      </c>
      <c r="F4857" s="528">
        <v>3300</v>
      </c>
    </row>
    <row r="4858" spans="1:6">
      <c r="A4858" s="527" t="s">
        <v>7518</v>
      </c>
      <c r="B4858" s="528">
        <v>2011</v>
      </c>
      <c r="C4858" s="528">
        <v>22134</v>
      </c>
      <c r="D4858" s="528">
        <v>4372</v>
      </c>
      <c r="E4858" s="528">
        <v>13756</v>
      </c>
      <c r="F4858" s="528">
        <v>15373</v>
      </c>
    </row>
    <row r="4859" spans="1:6">
      <c r="A4859" s="527" t="s">
        <v>7519</v>
      </c>
      <c r="B4859" s="528">
        <v>2011</v>
      </c>
      <c r="C4859" s="528">
        <v>39224</v>
      </c>
      <c r="D4859" s="528">
        <v>38211</v>
      </c>
      <c r="E4859" s="528">
        <v>67740</v>
      </c>
      <c r="F4859" s="528">
        <v>19765</v>
      </c>
    </row>
    <row r="4860" spans="1:6">
      <c r="A4860" s="527" t="s">
        <v>7520</v>
      </c>
      <c r="B4860" s="528">
        <v>2011</v>
      </c>
      <c r="C4860" s="528">
        <v>49210</v>
      </c>
      <c r="D4860" s="528">
        <v>25649</v>
      </c>
      <c r="E4860" s="528">
        <v>43315</v>
      </c>
      <c r="F4860" s="528">
        <v>20783</v>
      </c>
    </row>
    <row r="4861" spans="1:6">
      <c r="A4861" s="527" t="s">
        <v>7521</v>
      </c>
      <c r="B4861" s="528">
        <v>2011</v>
      </c>
      <c r="C4861" s="528">
        <v>15244</v>
      </c>
      <c r="D4861" s="528">
        <v>0</v>
      </c>
      <c r="E4861" s="528">
        <v>42493</v>
      </c>
      <c r="F4861" s="528">
        <v>8503</v>
      </c>
    </row>
    <row r="4862" spans="1:6">
      <c r="A4862" s="527" t="s">
        <v>7522</v>
      </c>
      <c r="B4862" s="528">
        <v>2011</v>
      </c>
      <c r="C4862" s="528">
        <v>75753</v>
      </c>
      <c r="D4862" s="528">
        <v>83520</v>
      </c>
      <c r="E4862" s="528">
        <v>25758</v>
      </c>
      <c r="F4862" s="528">
        <v>20367</v>
      </c>
    </row>
    <row r="4863" spans="1:6">
      <c r="A4863" s="527" t="s">
        <v>7523</v>
      </c>
      <c r="B4863" s="528">
        <v>2011</v>
      </c>
      <c r="C4863" s="528">
        <v>18950</v>
      </c>
      <c r="D4863" s="528">
        <v>17656</v>
      </c>
      <c r="E4863" s="528">
        <v>32411</v>
      </c>
      <c r="F4863" s="528">
        <v>18840</v>
      </c>
    </row>
    <row r="4864" spans="1:6">
      <c r="A4864" s="527" t="s">
        <v>7524</v>
      </c>
      <c r="B4864" s="528">
        <v>2011</v>
      </c>
      <c r="C4864" s="528">
        <v>404</v>
      </c>
      <c r="D4864" s="528">
        <v>22015</v>
      </c>
      <c r="E4864" s="528">
        <v>356</v>
      </c>
      <c r="F4864" s="528">
        <v>13574</v>
      </c>
    </row>
    <row r="4865" spans="1:6">
      <c r="A4865" s="527" t="s">
        <v>7525</v>
      </c>
      <c r="B4865" s="528">
        <v>2011</v>
      </c>
      <c r="C4865" s="528">
        <v>2941</v>
      </c>
      <c r="D4865" s="528">
        <v>2656</v>
      </c>
      <c r="E4865" s="528">
        <v>56996</v>
      </c>
      <c r="F4865" s="528">
        <v>11410</v>
      </c>
    </row>
    <row r="4866" spans="1:6">
      <c r="A4866" s="527" t="s">
        <v>7526</v>
      </c>
      <c r="B4866" s="528">
        <v>2011</v>
      </c>
      <c r="C4866" s="528">
        <v>14031</v>
      </c>
      <c r="D4866" s="528">
        <v>9492</v>
      </c>
      <c r="E4866" s="528">
        <v>10913</v>
      </c>
      <c r="F4866" s="528">
        <v>20085</v>
      </c>
    </row>
    <row r="4867" spans="1:6">
      <c r="A4867" s="527" t="s">
        <v>7527</v>
      </c>
      <c r="B4867" s="528">
        <v>2011</v>
      </c>
      <c r="C4867" s="528">
        <v>1212</v>
      </c>
      <c r="D4867" s="528">
        <v>0</v>
      </c>
      <c r="E4867" s="528">
        <v>16631</v>
      </c>
      <c r="F4867" s="528">
        <v>5780</v>
      </c>
    </row>
    <row r="4868" spans="1:6">
      <c r="A4868" s="527" t="s">
        <v>7528</v>
      </c>
      <c r="B4868" s="528">
        <v>2011</v>
      </c>
      <c r="C4868" s="528">
        <v>30062</v>
      </c>
      <c r="D4868" s="528">
        <v>31465</v>
      </c>
      <c r="E4868" s="528">
        <v>20132</v>
      </c>
      <c r="F4868" s="528">
        <v>19140</v>
      </c>
    </row>
    <row r="4869" spans="1:6">
      <c r="A4869" s="527" t="s">
        <v>7529</v>
      </c>
      <c r="B4869" s="528">
        <v>2011</v>
      </c>
      <c r="C4869" s="528">
        <v>24123</v>
      </c>
      <c r="D4869" s="528">
        <v>12852</v>
      </c>
      <c r="E4869" s="528">
        <v>6464</v>
      </c>
      <c r="F4869" s="528">
        <v>19668</v>
      </c>
    </row>
    <row r="4870" spans="1:6">
      <c r="A4870" s="527" t="s">
        <v>7530</v>
      </c>
      <c r="B4870" s="528">
        <v>2011</v>
      </c>
      <c r="C4870" s="528">
        <v>1281</v>
      </c>
      <c r="D4870" s="528">
        <v>5272</v>
      </c>
      <c r="E4870" s="528">
        <v>12661</v>
      </c>
      <c r="F4870" s="528">
        <v>16594</v>
      </c>
    </row>
    <row r="4871" spans="1:6">
      <c r="A4871" s="527" t="s">
        <v>7531</v>
      </c>
      <c r="B4871" s="528">
        <v>2011</v>
      </c>
      <c r="C4871" s="528">
        <v>1121</v>
      </c>
      <c r="D4871" s="528">
        <v>147</v>
      </c>
      <c r="E4871" s="528">
        <v>7255</v>
      </c>
      <c r="F4871" s="528">
        <v>3417</v>
      </c>
    </row>
    <row r="4872" spans="1:6">
      <c r="A4872" s="527" t="s">
        <v>7532</v>
      </c>
      <c r="B4872" s="528">
        <v>2011</v>
      </c>
      <c r="C4872" s="528">
        <v>63986</v>
      </c>
      <c r="D4872" s="528">
        <v>42807</v>
      </c>
      <c r="E4872" s="528">
        <v>4361</v>
      </c>
      <c r="F4872" s="528">
        <v>20040</v>
      </c>
    </row>
    <row r="4873" spans="1:6">
      <c r="A4873" s="527" t="s">
        <v>7533</v>
      </c>
      <c r="B4873" s="528">
        <v>2011</v>
      </c>
      <c r="C4873" s="528">
        <v>2993</v>
      </c>
      <c r="D4873" s="528">
        <v>384</v>
      </c>
      <c r="E4873" s="528">
        <v>17451</v>
      </c>
      <c r="F4873" s="528">
        <v>9456</v>
      </c>
    </row>
    <row r="4874" spans="1:6">
      <c r="A4874" s="527" t="s">
        <v>7534</v>
      </c>
      <c r="B4874" s="528">
        <v>2011</v>
      </c>
      <c r="C4874" s="528">
        <v>127607</v>
      </c>
      <c r="D4874" s="528">
        <v>81987</v>
      </c>
      <c r="E4874" s="528">
        <v>167</v>
      </c>
      <c r="F4874" s="528">
        <v>15035</v>
      </c>
    </row>
    <row r="4875" spans="1:6">
      <c r="A4875" s="527" t="s">
        <v>7535</v>
      </c>
      <c r="B4875" s="528">
        <v>2011</v>
      </c>
      <c r="C4875" s="528">
        <v>83290</v>
      </c>
      <c r="D4875" s="528">
        <v>111016</v>
      </c>
      <c r="E4875" s="528">
        <v>26482</v>
      </c>
      <c r="F4875" s="528">
        <v>21028</v>
      </c>
    </row>
    <row r="4876" spans="1:6">
      <c r="A4876" s="527" t="s">
        <v>7536</v>
      </c>
      <c r="B4876" s="528">
        <v>2011</v>
      </c>
      <c r="C4876" s="528">
        <v>9534</v>
      </c>
      <c r="D4876" s="528">
        <v>13972</v>
      </c>
      <c r="E4876" s="528">
        <v>13217</v>
      </c>
      <c r="F4876" s="528">
        <v>12750</v>
      </c>
    </row>
    <row r="4877" spans="1:6">
      <c r="A4877" s="527" t="s">
        <v>7537</v>
      </c>
      <c r="B4877" s="528">
        <v>2011</v>
      </c>
      <c r="C4877" s="528">
        <v>15577</v>
      </c>
      <c r="D4877" s="528">
        <v>9312</v>
      </c>
      <c r="E4877" s="528">
        <v>6831</v>
      </c>
      <c r="F4877" s="528">
        <v>12115</v>
      </c>
    </row>
    <row r="4878" spans="1:6">
      <c r="A4878" s="527" t="s">
        <v>7538</v>
      </c>
      <c r="B4878" s="528">
        <v>2011</v>
      </c>
      <c r="C4878" s="528">
        <v>4786</v>
      </c>
      <c r="D4878" s="528">
        <v>7873</v>
      </c>
      <c r="E4878" s="528">
        <v>71575</v>
      </c>
      <c r="F4878" s="528">
        <v>8300</v>
      </c>
    </row>
    <row r="4879" spans="1:6">
      <c r="A4879" s="527" t="s">
        <v>7539</v>
      </c>
      <c r="B4879" s="528">
        <v>2011</v>
      </c>
      <c r="C4879" s="528">
        <v>4329</v>
      </c>
      <c r="D4879" s="528">
        <v>2216</v>
      </c>
      <c r="E4879" s="528">
        <v>150985</v>
      </c>
      <c r="F4879" s="528">
        <v>9571</v>
      </c>
    </row>
    <row r="4880" spans="1:6">
      <c r="A4880" s="527" t="s">
        <v>7540</v>
      </c>
      <c r="B4880" s="528">
        <v>2011</v>
      </c>
      <c r="C4880" s="528">
        <v>28966</v>
      </c>
      <c r="D4880" s="528">
        <v>24128</v>
      </c>
      <c r="E4880" s="528">
        <v>15915</v>
      </c>
      <c r="F4880" s="528">
        <v>16641</v>
      </c>
    </row>
    <row r="4881" spans="1:6">
      <c r="A4881" s="527" t="s">
        <v>7541</v>
      </c>
      <c r="B4881" s="528">
        <v>2011</v>
      </c>
      <c r="C4881" s="528">
        <v>88110</v>
      </c>
      <c r="D4881" s="528">
        <v>72197</v>
      </c>
      <c r="E4881" s="528">
        <v>14975</v>
      </c>
      <c r="F4881" s="528">
        <v>20074</v>
      </c>
    </row>
    <row r="4882" spans="1:6">
      <c r="A4882" s="527" t="s">
        <v>7542</v>
      </c>
      <c r="B4882" s="528">
        <v>2011</v>
      </c>
      <c r="C4882" s="528">
        <v>931</v>
      </c>
      <c r="D4882" s="528">
        <v>0</v>
      </c>
      <c r="E4882" s="528">
        <v>15054</v>
      </c>
      <c r="F4882" s="528">
        <v>4830</v>
      </c>
    </row>
    <row r="4883" spans="1:6">
      <c r="A4883" s="527" t="s">
        <v>7543</v>
      </c>
      <c r="B4883" s="528">
        <v>2011</v>
      </c>
      <c r="C4883" s="528">
        <v>15795</v>
      </c>
      <c r="D4883" s="528">
        <v>9238</v>
      </c>
      <c r="E4883" s="528">
        <v>3655</v>
      </c>
      <c r="F4883" s="528">
        <v>19850</v>
      </c>
    </row>
    <row r="4884" spans="1:6">
      <c r="A4884" s="527" t="s">
        <v>7544</v>
      </c>
      <c r="B4884" s="528">
        <v>2011</v>
      </c>
      <c r="C4884" s="528">
        <v>105229</v>
      </c>
      <c r="D4884" s="528">
        <v>70449</v>
      </c>
      <c r="E4884" s="528">
        <v>28428</v>
      </c>
      <c r="F4884" s="528">
        <v>19372</v>
      </c>
    </row>
    <row r="4885" spans="1:6">
      <c r="A4885" s="527" t="s">
        <v>7545</v>
      </c>
      <c r="B4885" s="528">
        <v>2011</v>
      </c>
      <c r="C4885" s="528">
        <v>143507</v>
      </c>
      <c r="D4885" s="528">
        <v>90866</v>
      </c>
      <c r="E4885" s="528">
        <v>3195</v>
      </c>
      <c r="F4885" s="528">
        <v>19744</v>
      </c>
    </row>
    <row r="4886" spans="1:6">
      <c r="A4886" s="527" t="s">
        <v>7546</v>
      </c>
      <c r="B4886" s="528">
        <v>2011</v>
      </c>
      <c r="C4886" s="528">
        <v>17826</v>
      </c>
      <c r="D4886" s="528">
        <v>8925</v>
      </c>
      <c r="E4886" s="528">
        <v>7958</v>
      </c>
      <c r="F4886" s="528">
        <v>19860</v>
      </c>
    </row>
    <row r="4887" spans="1:6">
      <c r="A4887" s="527" t="s">
        <v>7547</v>
      </c>
      <c r="B4887" s="528">
        <v>2011</v>
      </c>
      <c r="C4887" s="528">
        <v>6635</v>
      </c>
      <c r="D4887" s="528">
        <v>4320</v>
      </c>
      <c r="E4887" s="528">
        <v>47456</v>
      </c>
      <c r="F4887" s="528">
        <v>12840</v>
      </c>
    </row>
    <row r="4888" spans="1:6">
      <c r="A4888" s="527" t="s">
        <v>7548</v>
      </c>
      <c r="B4888" s="528">
        <v>2011</v>
      </c>
      <c r="C4888" s="528">
        <v>7</v>
      </c>
      <c r="D4888" s="528">
        <v>0</v>
      </c>
      <c r="E4888" s="528">
        <v>0</v>
      </c>
      <c r="F4888" s="528">
        <v>11448</v>
      </c>
    </row>
    <row r="4889" spans="1:6">
      <c r="A4889" s="527" t="s">
        <v>7549</v>
      </c>
      <c r="B4889" s="528">
        <v>2011</v>
      </c>
      <c r="C4889" s="528">
        <v>69751</v>
      </c>
      <c r="D4889" s="528">
        <v>33140</v>
      </c>
      <c r="E4889" s="528">
        <v>2404</v>
      </c>
      <c r="F4889" s="528">
        <v>19069</v>
      </c>
    </row>
    <row r="4890" spans="1:6">
      <c r="A4890" s="527" t="s">
        <v>7550</v>
      </c>
      <c r="B4890" s="528">
        <v>2011</v>
      </c>
      <c r="C4890" s="528">
        <v>18970</v>
      </c>
      <c r="D4890" s="528">
        <v>13080</v>
      </c>
      <c r="E4890" s="528">
        <v>100073</v>
      </c>
      <c r="F4890" s="528">
        <v>14026</v>
      </c>
    </row>
    <row r="4891" spans="1:6">
      <c r="A4891" s="527" t="s">
        <v>7551</v>
      </c>
      <c r="B4891" s="528">
        <v>2011</v>
      </c>
      <c r="C4891" s="528">
        <v>56243</v>
      </c>
      <c r="D4891" s="528">
        <v>65004</v>
      </c>
      <c r="E4891" s="528">
        <v>61435</v>
      </c>
      <c r="F4891" s="528">
        <v>20728</v>
      </c>
    </row>
    <row r="4892" spans="1:6">
      <c r="A4892" s="527" t="s">
        <v>7552</v>
      </c>
      <c r="B4892" s="528">
        <v>2011</v>
      </c>
      <c r="C4892" s="528">
        <v>17690</v>
      </c>
      <c r="D4892" s="528">
        <v>5030</v>
      </c>
      <c r="E4892" s="528">
        <v>53486</v>
      </c>
      <c r="F4892" s="528">
        <v>10910</v>
      </c>
    </row>
    <row r="4893" spans="1:6">
      <c r="A4893" s="527" t="s">
        <v>7553</v>
      </c>
      <c r="B4893" s="528">
        <v>2011</v>
      </c>
      <c r="C4893" s="528">
        <v>25348</v>
      </c>
      <c r="D4893" s="528">
        <v>18758</v>
      </c>
      <c r="E4893" s="528">
        <v>5388</v>
      </c>
      <c r="F4893" s="528">
        <v>15835</v>
      </c>
    </row>
    <row r="4894" spans="1:6">
      <c r="A4894" s="527" t="s">
        <v>7554</v>
      </c>
      <c r="B4894" s="528">
        <v>2011</v>
      </c>
      <c r="C4894" s="528">
        <v>3614</v>
      </c>
      <c r="D4894" s="528">
        <v>6126</v>
      </c>
      <c r="E4894" s="528">
        <v>9386</v>
      </c>
      <c r="F4894" s="528">
        <v>14887</v>
      </c>
    </row>
    <row r="4895" spans="1:6">
      <c r="A4895" s="527" t="s">
        <v>7555</v>
      </c>
      <c r="B4895" s="528">
        <v>2011</v>
      </c>
      <c r="C4895" s="528">
        <v>1910</v>
      </c>
      <c r="D4895" s="528">
        <v>0</v>
      </c>
      <c r="E4895" s="528">
        <v>151273</v>
      </c>
      <c r="F4895" s="528">
        <v>3215</v>
      </c>
    </row>
    <row r="4896" spans="1:6">
      <c r="A4896" s="527" t="s">
        <v>7556</v>
      </c>
      <c r="B4896" s="528">
        <v>2011</v>
      </c>
      <c r="C4896" s="528">
        <v>1087</v>
      </c>
      <c r="D4896" s="528">
        <v>58</v>
      </c>
      <c r="E4896" s="528">
        <v>781</v>
      </c>
      <c r="F4896" s="528">
        <v>4097</v>
      </c>
    </row>
    <row r="4897" spans="1:6">
      <c r="A4897" s="527" t="s">
        <v>7557</v>
      </c>
      <c r="B4897" s="528">
        <v>2011</v>
      </c>
      <c r="C4897" s="528">
        <v>1067</v>
      </c>
      <c r="D4897" s="528">
        <v>0</v>
      </c>
      <c r="E4897" s="528">
        <v>24748</v>
      </c>
      <c r="F4897" s="528">
        <v>4126</v>
      </c>
    </row>
    <row r="4898" spans="1:6">
      <c r="A4898" s="527" t="s">
        <v>7558</v>
      </c>
      <c r="B4898" s="528">
        <v>2011</v>
      </c>
      <c r="C4898" s="528">
        <v>14379</v>
      </c>
      <c r="D4898" s="528">
        <v>7624</v>
      </c>
      <c r="E4898" s="528">
        <v>205016</v>
      </c>
      <c r="F4898" s="528">
        <v>11125</v>
      </c>
    </row>
    <row r="4899" spans="1:6">
      <c r="A4899" s="527" t="s">
        <v>7559</v>
      </c>
      <c r="B4899" s="528">
        <v>2011</v>
      </c>
      <c r="C4899" s="528">
        <v>16665</v>
      </c>
      <c r="D4899" s="528">
        <v>13353</v>
      </c>
      <c r="E4899" s="528">
        <v>8921</v>
      </c>
      <c r="F4899" s="528">
        <v>20807</v>
      </c>
    </row>
    <row r="4900" spans="1:6">
      <c r="A4900" s="527" t="s">
        <v>7560</v>
      </c>
      <c r="B4900" s="528">
        <v>2011</v>
      </c>
      <c r="C4900" s="528">
        <v>0</v>
      </c>
      <c r="D4900" s="528">
        <v>0</v>
      </c>
      <c r="E4900" s="528">
        <v>884</v>
      </c>
      <c r="F4900" s="528">
        <v>19790</v>
      </c>
    </row>
    <row r="4901" spans="1:6">
      <c r="A4901" s="527" t="s">
        <v>7561</v>
      </c>
      <c r="B4901" s="528">
        <v>2011</v>
      </c>
      <c r="C4901" s="528">
        <v>25504</v>
      </c>
      <c r="D4901" s="528">
        <v>28163</v>
      </c>
      <c r="E4901" s="528">
        <v>1578</v>
      </c>
      <c r="F4901" s="528">
        <v>20540</v>
      </c>
    </row>
    <row r="4902" spans="1:6">
      <c r="A4902" s="527" t="s">
        <v>7562</v>
      </c>
      <c r="B4902" s="528">
        <v>2011</v>
      </c>
      <c r="C4902" s="528">
        <v>61146</v>
      </c>
      <c r="D4902" s="528">
        <v>56815</v>
      </c>
      <c r="E4902" s="528">
        <v>13680</v>
      </c>
      <c r="F4902" s="528">
        <v>19643</v>
      </c>
    </row>
    <row r="4903" spans="1:6">
      <c r="A4903" s="527" t="s">
        <v>7563</v>
      </c>
      <c r="B4903" s="528">
        <v>2011</v>
      </c>
      <c r="C4903" s="528">
        <v>30891</v>
      </c>
      <c r="D4903" s="528">
        <v>30130</v>
      </c>
      <c r="E4903" s="528">
        <v>14046</v>
      </c>
      <c r="F4903" s="528">
        <v>20626</v>
      </c>
    </row>
    <row r="4904" spans="1:6">
      <c r="A4904" s="527" t="s">
        <v>7564</v>
      </c>
      <c r="B4904" s="528">
        <v>2011</v>
      </c>
      <c r="C4904" s="528">
        <v>58073</v>
      </c>
      <c r="D4904" s="528">
        <v>44393</v>
      </c>
      <c r="E4904" s="528">
        <v>13690</v>
      </c>
      <c r="F4904" s="528">
        <v>15453</v>
      </c>
    </row>
    <row r="4905" spans="1:6">
      <c r="A4905" s="527" t="s">
        <v>7565</v>
      </c>
      <c r="B4905" s="528">
        <v>2011</v>
      </c>
      <c r="C4905" s="528">
        <v>72183</v>
      </c>
      <c r="D4905" s="528">
        <v>83311</v>
      </c>
      <c r="E4905" s="528">
        <v>11930</v>
      </c>
      <c r="F4905" s="528">
        <v>21240</v>
      </c>
    </row>
    <row r="4906" spans="1:6">
      <c r="A4906" s="527" t="s">
        <v>7566</v>
      </c>
      <c r="B4906" s="528">
        <v>2011</v>
      </c>
      <c r="C4906" s="528">
        <v>29192</v>
      </c>
      <c r="D4906" s="528">
        <v>42868</v>
      </c>
      <c r="E4906" s="528">
        <v>20648</v>
      </c>
      <c r="F4906" s="528">
        <v>20220</v>
      </c>
    </row>
    <row r="4907" spans="1:6">
      <c r="A4907" s="527" t="s">
        <v>7567</v>
      </c>
      <c r="B4907" s="528">
        <v>2011</v>
      </c>
      <c r="C4907" s="528">
        <v>11813</v>
      </c>
      <c r="D4907" s="528">
        <v>5673</v>
      </c>
      <c r="E4907" s="528">
        <v>47247</v>
      </c>
      <c r="F4907" s="528">
        <v>11250</v>
      </c>
    </row>
    <row r="4908" spans="1:6">
      <c r="A4908" s="527" t="s">
        <v>7568</v>
      </c>
      <c r="B4908" s="528">
        <v>2011</v>
      </c>
      <c r="C4908" s="528">
        <v>2490</v>
      </c>
      <c r="D4908" s="528">
        <v>2699</v>
      </c>
      <c r="E4908" s="528">
        <v>721</v>
      </c>
      <c r="F4908" s="528">
        <v>8380</v>
      </c>
    </row>
    <row r="4909" spans="1:6">
      <c r="A4909" s="527" t="s">
        <v>7569</v>
      </c>
      <c r="B4909" s="528">
        <v>2011</v>
      </c>
      <c r="C4909" s="528">
        <v>5219</v>
      </c>
      <c r="D4909" s="528">
        <v>2207</v>
      </c>
      <c r="E4909" s="528">
        <v>2274</v>
      </c>
      <c r="F4909" s="528">
        <v>11249</v>
      </c>
    </row>
    <row r="4910" spans="1:6">
      <c r="A4910" s="527" t="s">
        <v>7570</v>
      </c>
      <c r="B4910" s="528">
        <v>2011</v>
      </c>
      <c r="C4910" s="528">
        <v>10257</v>
      </c>
      <c r="D4910" s="528">
        <v>5916</v>
      </c>
      <c r="E4910" s="528">
        <v>937</v>
      </c>
      <c r="F4910" s="528">
        <v>20067</v>
      </c>
    </row>
    <row r="4911" spans="1:6">
      <c r="A4911" s="527" t="s">
        <v>7571</v>
      </c>
      <c r="B4911" s="528">
        <v>2011</v>
      </c>
      <c r="C4911" s="528">
        <v>4816</v>
      </c>
      <c r="D4911" s="528">
        <v>3513</v>
      </c>
      <c r="E4911" s="528">
        <v>3863</v>
      </c>
      <c r="F4911" s="528">
        <v>19625</v>
      </c>
    </row>
    <row r="4912" spans="1:6">
      <c r="A4912" s="527" t="s">
        <v>7572</v>
      </c>
      <c r="B4912" s="528">
        <v>2011</v>
      </c>
      <c r="C4912" s="528">
        <v>2733</v>
      </c>
      <c r="D4912" s="528">
        <v>2605</v>
      </c>
      <c r="E4912" s="528">
        <v>18607</v>
      </c>
      <c r="F4912" s="528">
        <v>9555</v>
      </c>
    </row>
    <row r="4913" spans="1:6">
      <c r="A4913" s="527" t="s">
        <v>7573</v>
      </c>
      <c r="B4913" s="528">
        <v>2011</v>
      </c>
      <c r="C4913" s="528">
        <v>4932</v>
      </c>
      <c r="D4913" s="528">
        <v>0</v>
      </c>
      <c r="E4913" s="528">
        <v>46859</v>
      </c>
      <c r="F4913" s="528">
        <v>8300</v>
      </c>
    </row>
    <row r="4914" spans="1:6">
      <c r="A4914" s="527" t="s">
        <v>7574</v>
      </c>
      <c r="B4914" s="528">
        <v>2011</v>
      </c>
      <c r="C4914" s="528">
        <v>58895</v>
      </c>
      <c r="D4914" s="528">
        <v>44416</v>
      </c>
      <c r="E4914" s="528">
        <v>38790</v>
      </c>
      <c r="F4914" s="528">
        <v>20367</v>
      </c>
    </row>
    <row r="4915" spans="1:6">
      <c r="A4915" s="527" t="s">
        <v>7575</v>
      </c>
      <c r="B4915" s="528">
        <v>2011</v>
      </c>
      <c r="C4915" s="528">
        <v>52093</v>
      </c>
      <c r="D4915" s="528">
        <v>93041</v>
      </c>
      <c r="E4915" s="528">
        <v>25963</v>
      </c>
      <c r="F4915" s="528">
        <v>16504</v>
      </c>
    </row>
    <row r="4916" spans="1:6">
      <c r="A4916" s="527" t="s">
        <v>7576</v>
      </c>
      <c r="B4916" s="528">
        <v>2011</v>
      </c>
      <c r="C4916" s="528">
        <v>3638</v>
      </c>
      <c r="D4916" s="528">
        <v>5976</v>
      </c>
      <c r="E4916" s="528">
        <v>22687</v>
      </c>
      <c r="F4916" s="528">
        <v>9858</v>
      </c>
    </row>
    <row r="4917" spans="1:6">
      <c r="A4917" s="527" t="s">
        <v>7577</v>
      </c>
      <c r="B4917" s="528">
        <v>2011</v>
      </c>
      <c r="C4917" s="528">
        <v>50861</v>
      </c>
      <c r="D4917" s="528">
        <v>54569</v>
      </c>
      <c r="E4917" s="528">
        <v>23656</v>
      </c>
      <c r="F4917" s="528">
        <v>19444</v>
      </c>
    </row>
    <row r="4918" spans="1:6">
      <c r="A4918" s="527" t="s">
        <v>7578</v>
      </c>
      <c r="B4918" s="528">
        <v>2011</v>
      </c>
      <c r="C4918" s="528">
        <v>3024</v>
      </c>
      <c r="D4918" s="528">
        <v>6153</v>
      </c>
      <c r="E4918" s="528">
        <v>3731</v>
      </c>
      <c r="F4918" s="528">
        <v>15000</v>
      </c>
    </row>
    <row r="4919" spans="1:6">
      <c r="A4919" s="527" t="s">
        <v>7579</v>
      </c>
      <c r="B4919" s="528">
        <v>2011</v>
      </c>
      <c r="C4919" s="528">
        <v>230</v>
      </c>
      <c r="D4919" s="528">
        <v>0</v>
      </c>
      <c r="E4919" s="528">
        <v>4468</v>
      </c>
      <c r="F4919" s="528">
        <v>6110</v>
      </c>
    </row>
    <row r="4920" spans="1:6">
      <c r="A4920" s="527" t="s">
        <v>7580</v>
      </c>
      <c r="B4920" s="528">
        <v>2011</v>
      </c>
      <c r="C4920" s="528">
        <v>9354</v>
      </c>
      <c r="D4920" s="528">
        <v>21810</v>
      </c>
      <c r="E4920" s="528">
        <v>28256</v>
      </c>
      <c r="F4920" s="528">
        <v>12172</v>
      </c>
    </row>
    <row r="4921" spans="1:6">
      <c r="A4921" s="527" t="s">
        <v>7581</v>
      </c>
      <c r="B4921" s="528">
        <v>2011</v>
      </c>
      <c r="C4921" s="528">
        <v>37277</v>
      </c>
      <c r="D4921" s="528">
        <v>11073</v>
      </c>
      <c r="E4921" s="528">
        <v>187401</v>
      </c>
      <c r="F4921" s="528">
        <v>13393</v>
      </c>
    </row>
    <row r="4922" spans="1:6">
      <c r="A4922" s="527" t="s">
        <v>7582</v>
      </c>
      <c r="B4922" s="528">
        <v>2011</v>
      </c>
      <c r="C4922" s="528">
        <v>4950</v>
      </c>
      <c r="D4922" s="528">
        <v>0</v>
      </c>
      <c r="E4922" s="528">
        <v>1782</v>
      </c>
      <c r="F4922" s="528">
        <v>11160</v>
      </c>
    </row>
    <row r="4923" spans="1:6">
      <c r="A4923" s="527" t="s">
        <v>7583</v>
      </c>
      <c r="B4923" s="528">
        <v>2011</v>
      </c>
      <c r="C4923" s="528">
        <v>39992</v>
      </c>
      <c r="D4923" s="528">
        <v>30572</v>
      </c>
      <c r="E4923" s="528">
        <v>13438</v>
      </c>
      <c r="F4923" s="528">
        <v>20770</v>
      </c>
    </row>
    <row r="4924" spans="1:6">
      <c r="A4924" s="527" t="s">
        <v>7584</v>
      </c>
      <c r="B4924" s="528">
        <v>2011</v>
      </c>
      <c r="C4924" s="528">
        <v>420</v>
      </c>
      <c r="D4924" s="528">
        <v>0</v>
      </c>
      <c r="E4924" s="528">
        <v>0</v>
      </c>
      <c r="F4924" s="529"/>
    </row>
    <row r="4925" spans="1:6">
      <c r="A4925" s="527" t="s">
        <v>7585</v>
      </c>
      <c r="B4925" s="528">
        <v>2011</v>
      </c>
      <c r="C4925" s="528">
        <v>828</v>
      </c>
      <c r="D4925" s="528">
        <v>0</v>
      </c>
      <c r="E4925" s="528">
        <v>53762</v>
      </c>
      <c r="F4925" s="528">
        <v>4881</v>
      </c>
    </row>
    <row r="4926" spans="1:6">
      <c r="A4926" s="527" t="s">
        <v>7586</v>
      </c>
      <c r="B4926" s="528">
        <v>2011</v>
      </c>
      <c r="C4926" s="528">
        <v>42438</v>
      </c>
      <c r="D4926" s="528">
        <v>55783</v>
      </c>
      <c r="E4926" s="528">
        <v>20426</v>
      </c>
      <c r="F4926" s="528">
        <v>20751</v>
      </c>
    </row>
    <row r="4927" spans="1:6">
      <c r="A4927" s="527" t="s">
        <v>7587</v>
      </c>
      <c r="B4927" s="528">
        <v>2011</v>
      </c>
      <c r="C4927" s="528">
        <v>1525</v>
      </c>
      <c r="D4927" s="528">
        <v>0</v>
      </c>
      <c r="E4927" s="528">
        <v>120</v>
      </c>
      <c r="F4927" s="528">
        <v>10908</v>
      </c>
    </row>
    <row r="4928" spans="1:6">
      <c r="A4928" s="527" t="s">
        <v>7588</v>
      </c>
      <c r="B4928" s="528">
        <v>2011</v>
      </c>
      <c r="C4928" s="528">
        <v>3801</v>
      </c>
      <c r="D4928" s="528">
        <v>1665</v>
      </c>
      <c r="E4928" s="528">
        <v>6367</v>
      </c>
      <c r="F4928" s="528">
        <v>13212</v>
      </c>
    </row>
    <row r="4929" spans="1:6">
      <c r="A4929" s="527" t="s">
        <v>7589</v>
      </c>
      <c r="B4929" s="528">
        <v>2011</v>
      </c>
      <c r="C4929" s="528">
        <v>2569</v>
      </c>
      <c r="D4929" s="528">
        <v>14023</v>
      </c>
      <c r="E4929" s="528">
        <v>37315</v>
      </c>
      <c r="F4929" s="528">
        <v>7960</v>
      </c>
    </row>
    <row r="4930" spans="1:6">
      <c r="A4930" s="527" t="s">
        <v>7590</v>
      </c>
      <c r="B4930" s="528">
        <v>2011</v>
      </c>
      <c r="C4930" s="528">
        <v>3023</v>
      </c>
      <c r="D4930" s="528">
        <v>1</v>
      </c>
      <c r="E4930" s="528">
        <v>3571</v>
      </c>
      <c r="F4930" s="528">
        <v>13348</v>
      </c>
    </row>
    <row r="4931" spans="1:6">
      <c r="A4931" s="527" t="s">
        <v>7591</v>
      </c>
      <c r="B4931" s="528">
        <v>2011</v>
      </c>
      <c r="C4931" s="528">
        <v>3154</v>
      </c>
      <c r="D4931" s="528">
        <v>688</v>
      </c>
      <c r="E4931" s="528">
        <v>359</v>
      </c>
      <c r="F4931" s="528">
        <v>11050</v>
      </c>
    </row>
    <row r="4932" spans="1:6">
      <c r="A4932" s="527" t="s">
        <v>7592</v>
      </c>
      <c r="B4932" s="528">
        <v>2011</v>
      </c>
      <c r="C4932" s="528">
        <v>49998</v>
      </c>
      <c r="D4932" s="528">
        <v>59415</v>
      </c>
      <c r="E4932" s="528">
        <v>16635</v>
      </c>
      <c r="F4932" s="528">
        <v>19257</v>
      </c>
    </row>
    <row r="4933" spans="1:6">
      <c r="A4933" s="527" t="s">
        <v>7593</v>
      </c>
      <c r="B4933" s="528">
        <v>2011</v>
      </c>
      <c r="C4933" s="528">
        <v>6105</v>
      </c>
      <c r="D4933" s="528">
        <v>146380</v>
      </c>
      <c r="E4933" s="528">
        <v>60525</v>
      </c>
      <c r="F4933" s="528">
        <v>10000</v>
      </c>
    </row>
    <row r="4934" spans="1:6">
      <c r="A4934" s="527" t="s">
        <v>7594</v>
      </c>
      <c r="B4934" s="528">
        <v>2011</v>
      </c>
      <c r="C4934" s="528">
        <v>169</v>
      </c>
      <c r="D4934" s="528">
        <v>0</v>
      </c>
      <c r="E4934" s="528">
        <v>13965</v>
      </c>
      <c r="F4934" s="528">
        <v>4033</v>
      </c>
    </row>
    <row r="4935" spans="1:6">
      <c r="A4935" s="527" t="s">
        <v>7595</v>
      </c>
      <c r="B4935" s="528">
        <v>2011</v>
      </c>
      <c r="C4935" s="528">
        <v>55984</v>
      </c>
      <c r="D4935" s="528">
        <v>42323</v>
      </c>
      <c r="E4935" s="528">
        <v>62498</v>
      </c>
      <c r="F4935" s="528">
        <v>20080</v>
      </c>
    </row>
    <row r="4936" spans="1:6">
      <c r="A4936" s="527" t="s">
        <v>7596</v>
      </c>
      <c r="B4936" s="528">
        <v>2011</v>
      </c>
      <c r="C4936" s="528">
        <v>2852</v>
      </c>
      <c r="D4936" s="528">
        <v>35894</v>
      </c>
      <c r="E4936" s="528">
        <v>58331</v>
      </c>
      <c r="F4936" s="528">
        <v>11702</v>
      </c>
    </row>
    <row r="4937" spans="1:6">
      <c r="A4937" s="527" t="s">
        <v>7597</v>
      </c>
      <c r="B4937" s="528">
        <v>2011</v>
      </c>
      <c r="C4937" s="528">
        <v>54158</v>
      </c>
      <c r="D4937" s="528">
        <v>36145</v>
      </c>
      <c r="E4937" s="528">
        <v>2757</v>
      </c>
      <c r="F4937" s="528">
        <v>14530</v>
      </c>
    </row>
    <row r="4938" spans="1:6">
      <c r="A4938" s="527" t="s">
        <v>7598</v>
      </c>
      <c r="B4938" s="528">
        <v>2011</v>
      </c>
      <c r="C4938" s="528">
        <v>30670</v>
      </c>
      <c r="D4938" s="528">
        <v>4019</v>
      </c>
      <c r="E4938" s="528">
        <v>5925</v>
      </c>
      <c r="F4938" s="528">
        <v>15966</v>
      </c>
    </row>
    <row r="4939" spans="1:6">
      <c r="A4939" s="527" t="s">
        <v>7599</v>
      </c>
      <c r="B4939" s="528">
        <v>2011</v>
      </c>
      <c r="C4939" s="528">
        <v>14983</v>
      </c>
      <c r="D4939" s="528">
        <v>14751</v>
      </c>
      <c r="E4939" s="528">
        <v>121859</v>
      </c>
      <c r="F4939" s="528">
        <v>9730</v>
      </c>
    </row>
    <row r="4940" spans="1:6">
      <c r="A4940" s="527" t="s">
        <v>7600</v>
      </c>
      <c r="B4940" s="528">
        <v>2011</v>
      </c>
      <c r="C4940" s="528">
        <v>4870</v>
      </c>
      <c r="D4940" s="528">
        <v>10108</v>
      </c>
      <c r="E4940" s="528">
        <v>9220</v>
      </c>
      <c r="F4940" s="528">
        <v>12065</v>
      </c>
    </row>
    <row r="4941" spans="1:6">
      <c r="A4941" s="527" t="s">
        <v>7601</v>
      </c>
      <c r="B4941" s="528">
        <v>2011</v>
      </c>
      <c r="C4941" s="528">
        <v>4722</v>
      </c>
      <c r="D4941" s="528">
        <v>0</v>
      </c>
      <c r="E4941" s="528">
        <v>58180</v>
      </c>
      <c r="F4941" s="528">
        <v>4564</v>
      </c>
    </row>
    <row r="4942" spans="1:6">
      <c r="A4942" s="527" t="s">
        <v>7602</v>
      </c>
      <c r="B4942" s="528">
        <v>2011</v>
      </c>
      <c r="C4942" s="528">
        <v>41756</v>
      </c>
      <c r="D4942" s="528">
        <v>74415</v>
      </c>
      <c r="E4942" s="528">
        <v>32686</v>
      </c>
      <c r="F4942" s="528">
        <v>20025</v>
      </c>
    </row>
    <row r="4943" spans="1:6">
      <c r="A4943" s="527" t="s">
        <v>7603</v>
      </c>
      <c r="B4943" s="528">
        <v>2011</v>
      </c>
      <c r="C4943" s="528">
        <v>0</v>
      </c>
      <c r="D4943" s="528">
        <v>7551</v>
      </c>
      <c r="E4943" s="528">
        <v>0</v>
      </c>
      <c r="F4943" s="528">
        <v>1560</v>
      </c>
    </row>
    <row r="4944" spans="1:6">
      <c r="A4944" s="527" t="s">
        <v>7604</v>
      </c>
      <c r="B4944" s="528">
        <v>2011</v>
      </c>
      <c r="C4944" s="528">
        <v>1751</v>
      </c>
      <c r="D4944" s="528">
        <v>0</v>
      </c>
      <c r="E4944" s="528">
        <v>32553</v>
      </c>
      <c r="F4944" s="528">
        <v>6826</v>
      </c>
    </row>
    <row r="4945" spans="1:6">
      <c r="A4945" s="527" t="s">
        <v>7605</v>
      </c>
      <c r="B4945" s="528">
        <v>2011</v>
      </c>
      <c r="C4945" s="528">
        <v>7324</v>
      </c>
      <c r="D4945" s="528">
        <v>12515</v>
      </c>
      <c r="E4945" s="528">
        <v>4218</v>
      </c>
      <c r="F4945" s="528">
        <v>15207</v>
      </c>
    </row>
    <row r="4946" spans="1:6">
      <c r="A4946" s="527" t="s">
        <v>7606</v>
      </c>
      <c r="B4946" s="528">
        <v>2011</v>
      </c>
      <c r="C4946" s="528">
        <v>28754</v>
      </c>
      <c r="D4946" s="528">
        <v>8868</v>
      </c>
      <c r="E4946" s="528">
        <v>11250</v>
      </c>
      <c r="F4946" s="528">
        <v>19740</v>
      </c>
    </row>
    <row r="4947" spans="1:6">
      <c r="A4947" s="527" t="s">
        <v>7607</v>
      </c>
      <c r="B4947" s="528">
        <v>2011</v>
      </c>
      <c r="C4947" s="528">
        <v>38254</v>
      </c>
      <c r="D4947" s="528">
        <v>19396</v>
      </c>
      <c r="E4947" s="528">
        <v>4586</v>
      </c>
      <c r="F4947" s="528">
        <v>14328</v>
      </c>
    </row>
    <row r="4948" spans="1:6">
      <c r="A4948" s="527" t="s">
        <v>7608</v>
      </c>
      <c r="B4948" s="528">
        <v>2011</v>
      </c>
      <c r="C4948" s="528">
        <v>1087</v>
      </c>
      <c r="D4948" s="528">
        <v>0</v>
      </c>
      <c r="E4948" s="528">
        <v>53905</v>
      </c>
      <c r="F4948" s="528">
        <v>8090</v>
      </c>
    </row>
    <row r="4949" spans="1:6">
      <c r="A4949" s="527" t="s">
        <v>7609</v>
      </c>
      <c r="B4949" s="528">
        <v>2011</v>
      </c>
      <c r="C4949" s="528">
        <v>13338</v>
      </c>
      <c r="D4949" s="528">
        <v>12662</v>
      </c>
      <c r="E4949" s="528">
        <v>18191</v>
      </c>
      <c r="F4949" s="528">
        <v>20313</v>
      </c>
    </row>
    <row r="4950" spans="1:6">
      <c r="A4950" s="527" t="s">
        <v>7610</v>
      </c>
      <c r="B4950" s="528">
        <v>2011</v>
      </c>
      <c r="C4950" s="528">
        <v>31040</v>
      </c>
      <c r="D4950" s="528">
        <v>56451</v>
      </c>
      <c r="E4950" s="528">
        <v>24573</v>
      </c>
      <c r="F4950" s="528">
        <v>20745</v>
      </c>
    </row>
    <row r="4951" spans="1:6">
      <c r="A4951" s="527" t="s">
        <v>7611</v>
      </c>
      <c r="B4951" s="528">
        <v>2011</v>
      </c>
      <c r="C4951" s="528">
        <v>12309</v>
      </c>
      <c r="D4951" s="528">
        <v>29697</v>
      </c>
      <c r="E4951" s="528">
        <v>14004</v>
      </c>
      <c r="F4951" s="528">
        <v>19966</v>
      </c>
    </row>
    <row r="4952" spans="1:6">
      <c r="A4952" s="527" t="s">
        <v>7612</v>
      </c>
      <c r="B4952" s="528">
        <v>2011</v>
      </c>
      <c r="C4952" s="528">
        <v>39518</v>
      </c>
      <c r="D4952" s="528">
        <v>43139</v>
      </c>
      <c r="E4952" s="528">
        <v>18541</v>
      </c>
      <c r="F4952" s="528">
        <v>15030</v>
      </c>
    </row>
    <row r="4953" spans="1:6">
      <c r="A4953" s="527" t="s">
        <v>7613</v>
      </c>
      <c r="B4953" s="528">
        <v>2011</v>
      </c>
      <c r="C4953" s="528">
        <v>37198</v>
      </c>
      <c r="D4953" s="528">
        <v>11872</v>
      </c>
      <c r="E4953" s="528">
        <v>66527</v>
      </c>
      <c r="F4953" s="528">
        <v>15011</v>
      </c>
    </row>
    <row r="4954" spans="1:6">
      <c r="A4954" s="527" t="s">
        <v>7614</v>
      </c>
      <c r="B4954" s="528">
        <v>2011</v>
      </c>
      <c r="C4954" s="528">
        <v>20689</v>
      </c>
      <c r="D4954" s="528">
        <v>21325</v>
      </c>
      <c r="E4954" s="528">
        <v>227534</v>
      </c>
      <c r="F4954" s="528">
        <v>10553</v>
      </c>
    </row>
    <row r="4955" spans="1:6">
      <c r="A4955" s="527" t="s">
        <v>7615</v>
      </c>
      <c r="B4955" s="528">
        <v>2011</v>
      </c>
      <c r="C4955" s="528">
        <v>3432</v>
      </c>
      <c r="D4955" s="528">
        <v>0</v>
      </c>
      <c r="E4955" s="528">
        <v>22875</v>
      </c>
      <c r="F4955" s="528">
        <v>4417</v>
      </c>
    </row>
    <row r="4956" spans="1:6">
      <c r="A4956" s="527" t="s">
        <v>7616</v>
      </c>
      <c r="B4956" s="528">
        <v>2011</v>
      </c>
      <c r="C4956" s="528">
        <v>924</v>
      </c>
      <c r="D4956" s="528">
        <v>0</v>
      </c>
      <c r="E4956" s="528">
        <v>15837</v>
      </c>
      <c r="F4956" s="528">
        <v>4215</v>
      </c>
    </row>
    <row r="4957" spans="1:6">
      <c r="A4957" s="527" t="s">
        <v>7617</v>
      </c>
      <c r="B4957" s="528">
        <v>2011</v>
      </c>
      <c r="C4957" s="528">
        <v>10968</v>
      </c>
      <c r="D4957" s="528">
        <v>14372</v>
      </c>
      <c r="E4957" s="528">
        <v>4482</v>
      </c>
      <c r="F4957" s="528">
        <v>14200</v>
      </c>
    </row>
    <row r="4958" spans="1:6">
      <c r="A4958" s="527" t="s">
        <v>7618</v>
      </c>
      <c r="B4958" s="528">
        <v>2011</v>
      </c>
      <c r="C4958" s="528">
        <v>4496</v>
      </c>
      <c r="D4958" s="528">
        <v>2234</v>
      </c>
      <c r="E4958" s="528">
        <v>54624</v>
      </c>
      <c r="F4958" s="528">
        <v>10502</v>
      </c>
    </row>
    <row r="4959" spans="1:6">
      <c r="A4959" s="527" t="s">
        <v>7619</v>
      </c>
      <c r="B4959" s="528">
        <v>2011</v>
      </c>
      <c r="C4959" s="528">
        <v>2721</v>
      </c>
      <c r="D4959" s="528">
        <v>1253</v>
      </c>
      <c r="E4959" s="528">
        <v>12066</v>
      </c>
      <c r="F4959" s="528">
        <v>11751</v>
      </c>
    </row>
    <row r="4960" spans="1:6">
      <c r="A4960" s="527" t="s">
        <v>7620</v>
      </c>
      <c r="B4960" s="528">
        <v>2011</v>
      </c>
      <c r="C4960" s="528">
        <v>10519</v>
      </c>
      <c r="D4960" s="528">
        <v>39374</v>
      </c>
      <c r="E4960" s="528">
        <v>21751</v>
      </c>
      <c r="F4960" s="528">
        <v>15029</v>
      </c>
    </row>
    <row r="4961" spans="1:6">
      <c r="A4961" s="527" t="s">
        <v>7621</v>
      </c>
      <c r="B4961" s="528">
        <v>2011</v>
      </c>
      <c r="C4961" s="528">
        <v>34144</v>
      </c>
      <c r="D4961" s="528">
        <v>10340</v>
      </c>
      <c r="E4961" s="528">
        <v>21386</v>
      </c>
      <c r="F4961" s="528">
        <v>13642</v>
      </c>
    </row>
    <row r="4962" spans="1:6">
      <c r="A4962" s="527" t="s">
        <v>7622</v>
      </c>
      <c r="B4962" s="528">
        <v>2011</v>
      </c>
      <c r="C4962" s="528">
        <v>45</v>
      </c>
      <c r="D4962" s="528">
        <v>1108</v>
      </c>
      <c r="E4962" s="528">
        <v>4</v>
      </c>
      <c r="F4962" s="528">
        <v>6145</v>
      </c>
    </row>
    <row r="4963" spans="1:6">
      <c r="A4963" s="527" t="s">
        <v>7623</v>
      </c>
      <c r="B4963" s="528">
        <v>2011</v>
      </c>
      <c r="C4963" s="528">
        <v>177</v>
      </c>
      <c r="D4963" s="528">
        <v>0</v>
      </c>
      <c r="E4963" s="528">
        <v>10293</v>
      </c>
      <c r="F4963" s="528">
        <v>3310</v>
      </c>
    </row>
    <row r="4964" spans="1:6">
      <c r="A4964" s="527" t="s">
        <v>7624</v>
      </c>
      <c r="B4964" s="528">
        <v>2011</v>
      </c>
      <c r="C4964" s="528">
        <v>7748</v>
      </c>
      <c r="D4964" s="528">
        <v>3861</v>
      </c>
      <c r="E4964" s="528">
        <v>21007</v>
      </c>
      <c r="F4964" s="528">
        <v>18923</v>
      </c>
    </row>
    <row r="4965" spans="1:6">
      <c r="A4965" s="527" t="s">
        <v>7625</v>
      </c>
      <c r="B4965" s="528">
        <v>2011</v>
      </c>
      <c r="C4965" s="528">
        <v>17147</v>
      </c>
      <c r="D4965" s="528">
        <v>16367</v>
      </c>
      <c r="E4965" s="528">
        <v>51642</v>
      </c>
      <c r="F4965" s="528">
        <v>20055</v>
      </c>
    </row>
    <row r="4966" spans="1:6">
      <c r="A4966" s="527" t="s">
        <v>7626</v>
      </c>
      <c r="B4966" s="528">
        <v>2011</v>
      </c>
      <c r="C4966" s="528">
        <v>63510</v>
      </c>
      <c r="D4966" s="528">
        <v>80377</v>
      </c>
      <c r="E4966" s="528">
        <v>32455</v>
      </c>
      <c r="F4966" s="528">
        <v>15700</v>
      </c>
    </row>
    <row r="4967" spans="1:6">
      <c r="A4967" s="527" t="s">
        <v>7627</v>
      </c>
      <c r="B4967" s="528">
        <v>2011</v>
      </c>
      <c r="C4967" s="528">
        <v>2663</v>
      </c>
      <c r="D4967" s="528">
        <v>1528</v>
      </c>
      <c r="E4967" s="528">
        <v>7336</v>
      </c>
      <c r="F4967" s="528">
        <v>10030</v>
      </c>
    </row>
    <row r="4968" spans="1:6">
      <c r="A4968" s="527" t="s">
        <v>7628</v>
      </c>
      <c r="B4968" s="528">
        <v>2011</v>
      </c>
      <c r="C4968" s="528">
        <v>61605</v>
      </c>
      <c r="D4968" s="528">
        <v>27678</v>
      </c>
      <c r="E4968" s="528">
        <v>6137</v>
      </c>
      <c r="F4968" s="528">
        <v>19650</v>
      </c>
    </row>
    <row r="4969" spans="1:6">
      <c r="A4969" s="527" t="s">
        <v>7629</v>
      </c>
      <c r="B4969" s="528">
        <v>2011</v>
      </c>
      <c r="C4969" s="528">
        <v>35015</v>
      </c>
      <c r="D4969" s="528">
        <v>26088</v>
      </c>
      <c r="E4969" s="528">
        <v>58929</v>
      </c>
      <c r="F4969" s="528">
        <v>20499</v>
      </c>
    </row>
    <row r="4970" spans="1:6">
      <c r="A4970" s="527" t="s">
        <v>7630</v>
      </c>
      <c r="B4970" s="528">
        <v>2011</v>
      </c>
      <c r="C4970" s="528">
        <v>4284</v>
      </c>
      <c r="D4970" s="528">
        <v>20976</v>
      </c>
      <c r="E4970" s="528">
        <v>10658</v>
      </c>
      <c r="F4970" s="528">
        <v>16400</v>
      </c>
    </row>
    <row r="4971" spans="1:6">
      <c r="A4971" s="527" t="s">
        <v>7631</v>
      </c>
      <c r="B4971" s="528">
        <v>2011</v>
      </c>
      <c r="C4971" s="528">
        <v>4438</v>
      </c>
      <c r="D4971" s="528">
        <v>0</v>
      </c>
      <c r="E4971" s="528">
        <v>7218</v>
      </c>
      <c r="F4971" s="528">
        <v>5050</v>
      </c>
    </row>
    <row r="4972" spans="1:6">
      <c r="A4972" s="527" t="s">
        <v>7632</v>
      </c>
      <c r="B4972" s="528">
        <v>2011</v>
      </c>
      <c r="C4972" s="528">
        <v>8504</v>
      </c>
      <c r="D4972" s="528">
        <v>5318</v>
      </c>
      <c r="E4972" s="528">
        <v>23719</v>
      </c>
      <c r="F4972" s="528">
        <v>19840</v>
      </c>
    </row>
    <row r="4973" spans="1:6">
      <c r="A4973" s="527" t="s">
        <v>7633</v>
      </c>
      <c r="B4973" s="528">
        <v>2011</v>
      </c>
      <c r="C4973" s="528">
        <v>20896</v>
      </c>
      <c r="D4973" s="528">
        <v>20901</v>
      </c>
      <c r="E4973" s="528">
        <v>15815</v>
      </c>
      <c r="F4973" s="528">
        <v>19253</v>
      </c>
    </row>
    <row r="4974" spans="1:6">
      <c r="A4974" s="527" t="s">
        <v>7634</v>
      </c>
      <c r="B4974" s="528">
        <v>2011</v>
      </c>
      <c r="C4974" s="528">
        <v>1083</v>
      </c>
      <c r="D4974" s="528">
        <v>109</v>
      </c>
      <c r="E4974" s="528">
        <v>11028</v>
      </c>
      <c r="F4974" s="528">
        <v>9145</v>
      </c>
    </row>
    <row r="4975" spans="1:6">
      <c r="A4975" s="527" t="s">
        <v>7635</v>
      </c>
      <c r="B4975" s="528">
        <v>2011</v>
      </c>
      <c r="C4975" s="528">
        <v>113166</v>
      </c>
      <c r="D4975" s="528">
        <v>54546</v>
      </c>
      <c r="E4975" s="528">
        <v>52414</v>
      </c>
      <c r="F4975" s="528">
        <v>21461</v>
      </c>
    </row>
    <row r="4976" spans="1:6">
      <c r="A4976" s="527" t="s">
        <v>7636</v>
      </c>
      <c r="B4976" s="528">
        <v>2011</v>
      </c>
      <c r="C4976" s="528">
        <v>24222</v>
      </c>
      <c r="D4976" s="528">
        <v>21553</v>
      </c>
      <c r="E4976" s="528">
        <v>180897</v>
      </c>
      <c r="F4976" s="528">
        <v>12260</v>
      </c>
    </row>
    <row r="4977" spans="1:6">
      <c r="A4977" s="527" t="s">
        <v>7637</v>
      </c>
      <c r="B4977" s="528">
        <v>2011</v>
      </c>
      <c r="C4977" s="528">
        <v>21206</v>
      </c>
      <c r="D4977" s="528">
        <v>21403</v>
      </c>
      <c r="E4977" s="528">
        <v>4643</v>
      </c>
      <c r="F4977" s="528">
        <v>14890</v>
      </c>
    </row>
    <row r="4978" spans="1:6">
      <c r="A4978" s="527" t="s">
        <v>7638</v>
      </c>
      <c r="B4978" s="528">
        <v>2011</v>
      </c>
      <c r="C4978" s="528">
        <v>626</v>
      </c>
      <c r="D4978" s="528">
        <v>330</v>
      </c>
      <c r="E4978" s="528">
        <v>0</v>
      </c>
      <c r="F4978" s="528">
        <v>12299</v>
      </c>
    </row>
    <row r="4979" spans="1:6">
      <c r="A4979" s="527" t="s">
        <v>7639</v>
      </c>
      <c r="B4979" s="528">
        <v>2011</v>
      </c>
      <c r="C4979" s="528">
        <v>625</v>
      </c>
      <c r="D4979" s="528">
        <v>93</v>
      </c>
      <c r="E4979" s="528">
        <v>308</v>
      </c>
      <c r="F4979" s="528">
        <v>7400</v>
      </c>
    </row>
    <row r="4980" spans="1:6">
      <c r="A4980" s="527" t="s">
        <v>7640</v>
      </c>
      <c r="B4980" s="528">
        <v>2011</v>
      </c>
      <c r="C4980" s="528">
        <v>6623</v>
      </c>
      <c r="D4980" s="528">
        <v>4559</v>
      </c>
      <c r="E4980" s="528">
        <v>31721</v>
      </c>
      <c r="F4980" s="528">
        <v>13400</v>
      </c>
    </row>
    <row r="4981" spans="1:6">
      <c r="A4981" s="527" t="s">
        <v>7641</v>
      </c>
      <c r="B4981" s="528">
        <v>2011</v>
      </c>
      <c r="C4981" s="528">
        <v>57749</v>
      </c>
      <c r="D4981" s="528">
        <v>90759</v>
      </c>
      <c r="E4981" s="528">
        <v>8295</v>
      </c>
      <c r="F4981" s="528">
        <v>19933</v>
      </c>
    </row>
    <row r="4982" spans="1:6">
      <c r="A4982" s="527" t="s">
        <v>7642</v>
      </c>
      <c r="B4982" s="528">
        <v>2011</v>
      </c>
      <c r="C4982" s="528">
        <v>11840</v>
      </c>
      <c r="D4982" s="528">
        <v>20394</v>
      </c>
      <c r="E4982" s="528">
        <v>8688</v>
      </c>
      <c r="F4982" s="528">
        <v>18315</v>
      </c>
    </row>
    <row r="4983" spans="1:6">
      <c r="A4983" s="527" t="s">
        <v>7643</v>
      </c>
      <c r="B4983" s="528">
        <v>2011</v>
      </c>
      <c r="C4983" s="528">
        <v>19281</v>
      </c>
      <c r="D4983" s="528">
        <v>13930</v>
      </c>
      <c r="E4983" s="528">
        <v>16186</v>
      </c>
      <c r="F4983" s="528">
        <v>15327</v>
      </c>
    </row>
    <row r="4984" spans="1:6">
      <c r="A4984" s="527" t="s">
        <v>7644</v>
      </c>
      <c r="B4984" s="528">
        <v>2011</v>
      </c>
      <c r="C4984" s="528">
        <v>34680</v>
      </c>
      <c r="D4984" s="528">
        <v>65338</v>
      </c>
      <c r="E4984" s="528">
        <v>2437</v>
      </c>
      <c r="F4984" s="528">
        <v>20648</v>
      </c>
    </row>
    <row r="4985" spans="1:6">
      <c r="A4985" s="527" t="s">
        <v>7645</v>
      </c>
      <c r="B4985" s="528">
        <v>2011</v>
      </c>
      <c r="C4985" s="528">
        <v>64268</v>
      </c>
      <c r="D4985" s="528">
        <v>90769</v>
      </c>
      <c r="E4985" s="528">
        <v>27471</v>
      </c>
      <c r="F4985" s="528">
        <v>20967</v>
      </c>
    </row>
    <row r="4986" spans="1:6">
      <c r="A4986" s="527" t="s">
        <v>7646</v>
      </c>
      <c r="B4986" s="528">
        <v>2011</v>
      </c>
      <c r="C4986" s="528">
        <v>68274</v>
      </c>
      <c r="D4986" s="528">
        <v>87937</v>
      </c>
      <c r="E4986" s="528">
        <v>27771</v>
      </c>
      <c r="F4986" s="528">
        <v>21271</v>
      </c>
    </row>
    <row r="4987" spans="1:6">
      <c r="A4987" s="527" t="s">
        <v>7647</v>
      </c>
      <c r="B4987" s="528">
        <v>2011</v>
      </c>
      <c r="C4987" s="528">
        <v>32724</v>
      </c>
      <c r="D4987" s="528">
        <v>11571</v>
      </c>
      <c r="E4987" s="528">
        <v>43798</v>
      </c>
      <c r="F4987" s="528">
        <v>18460</v>
      </c>
    </row>
    <row r="4988" spans="1:6">
      <c r="A4988" s="527" t="s">
        <v>7648</v>
      </c>
      <c r="B4988" s="528">
        <v>2011</v>
      </c>
      <c r="C4988" s="528">
        <v>853</v>
      </c>
      <c r="D4988" s="528">
        <v>1231</v>
      </c>
      <c r="E4988" s="528">
        <v>906</v>
      </c>
      <c r="F4988" s="528">
        <v>9300</v>
      </c>
    </row>
    <row r="4989" spans="1:6">
      <c r="A4989" s="527" t="s">
        <v>7649</v>
      </c>
      <c r="B4989" s="528">
        <v>2011</v>
      </c>
      <c r="C4989" s="528">
        <v>14588</v>
      </c>
      <c r="D4989" s="528">
        <v>13099</v>
      </c>
      <c r="E4989" s="528">
        <v>3362</v>
      </c>
      <c r="F4989" s="528">
        <v>17951</v>
      </c>
    </row>
    <row r="4990" spans="1:6">
      <c r="A4990" s="527" t="s">
        <v>7650</v>
      </c>
      <c r="B4990" s="528">
        <v>2011</v>
      </c>
      <c r="C4990" s="528">
        <v>72422</v>
      </c>
      <c r="D4990" s="528">
        <v>92877</v>
      </c>
      <c r="E4990" s="528">
        <v>28335</v>
      </c>
      <c r="F4990" s="528">
        <v>21018</v>
      </c>
    </row>
    <row r="4991" spans="1:6">
      <c r="A4991" s="527" t="s">
        <v>7651</v>
      </c>
      <c r="B4991" s="528">
        <v>2011</v>
      </c>
      <c r="C4991" s="528">
        <v>6775</v>
      </c>
      <c r="D4991" s="528">
        <v>0</v>
      </c>
      <c r="E4991" s="528">
        <v>194898</v>
      </c>
      <c r="F4991" s="528">
        <v>5700</v>
      </c>
    </row>
    <row r="4992" spans="1:6">
      <c r="A4992" s="527" t="s">
        <v>7652</v>
      </c>
      <c r="B4992" s="528">
        <v>2011</v>
      </c>
      <c r="C4992" s="528">
        <v>2130</v>
      </c>
      <c r="D4992" s="528">
        <v>1813</v>
      </c>
      <c r="E4992" s="528">
        <v>7737</v>
      </c>
      <c r="F4992" s="528">
        <v>13608</v>
      </c>
    </row>
    <row r="4993" spans="1:6">
      <c r="A4993" s="527" t="s">
        <v>7653</v>
      </c>
      <c r="B4993" s="528">
        <v>2011</v>
      </c>
      <c r="C4993" s="528">
        <v>368</v>
      </c>
      <c r="D4993" s="528">
        <v>183</v>
      </c>
      <c r="E4993" s="528">
        <v>4832</v>
      </c>
      <c r="F4993" s="528">
        <v>7255</v>
      </c>
    </row>
    <row r="4994" spans="1:6">
      <c r="A4994" s="527" t="s">
        <v>7654</v>
      </c>
      <c r="B4994" s="528">
        <v>2011</v>
      </c>
      <c r="C4994" s="528">
        <v>3843</v>
      </c>
      <c r="D4994" s="528">
        <v>0</v>
      </c>
      <c r="E4994" s="528">
        <v>86467</v>
      </c>
      <c r="F4994" s="528">
        <v>4480</v>
      </c>
    </row>
    <row r="4995" spans="1:6">
      <c r="A4995" s="527" t="s">
        <v>7655</v>
      </c>
      <c r="B4995" s="528">
        <v>2011</v>
      </c>
      <c r="C4995" s="528">
        <v>9085</v>
      </c>
      <c r="D4995" s="528">
        <v>7212</v>
      </c>
      <c r="E4995" s="528">
        <v>6417</v>
      </c>
      <c r="F4995" s="528">
        <v>12860</v>
      </c>
    </row>
    <row r="4996" spans="1:6">
      <c r="A4996" s="527" t="s">
        <v>7656</v>
      </c>
      <c r="B4996" s="528">
        <v>2011</v>
      </c>
      <c r="C4996" s="528">
        <v>25326</v>
      </c>
      <c r="D4996" s="528">
        <v>19530</v>
      </c>
      <c r="E4996" s="528">
        <v>50758</v>
      </c>
      <c r="F4996" s="528">
        <v>20000</v>
      </c>
    </row>
    <row r="4997" spans="1:6">
      <c r="A4997" s="527" t="s">
        <v>7657</v>
      </c>
      <c r="B4997" s="528">
        <v>2011</v>
      </c>
      <c r="C4997" s="528">
        <v>290</v>
      </c>
      <c r="D4997" s="528">
        <v>25</v>
      </c>
      <c r="E4997" s="528">
        <v>74</v>
      </c>
      <c r="F4997" s="528">
        <v>13200</v>
      </c>
    </row>
    <row r="4998" spans="1:6">
      <c r="A4998" s="527" t="s">
        <v>7658</v>
      </c>
      <c r="B4998" s="528">
        <v>2011</v>
      </c>
      <c r="C4998" s="528">
        <v>16821</v>
      </c>
      <c r="D4998" s="528">
        <v>9850</v>
      </c>
      <c r="E4998" s="528">
        <v>21480</v>
      </c>
      <c r="F4998" s="528">
        <v>15291</v>
      </c>
    </row>
    <row r="4999" spans="1:6">
      <c r="A4999" s="527" t="s">
        <v>7659</v>
      </c>
      <c r="B4999" s="528">
        <v>2011</v>
      </c>
      <c r="C4999" s="528">
        <v>4306</v>
      </c>
      <c r="D4999" s="528">
        <v>65</v>
      </c>
      <c r="E4999" s="528">
        <v>0</v>
      </c>
      <c r="F4999" s="528">
        <v>21335</v>
      </c>
    </row>
    <row r="5000" spans="1:6">
      <c r="A5000" s="527" t="s">
        <v>7660</v>
      </c>
      <c r="B5000" s="528">
        <v>2011</v>
      </c>
      <c r="C5000" s="528">
        <v>208</v>
      </c>
      <c r="D5000" s="528">
        <v>155</v>
      </c>
      <c r="E5000" s="528">
        <v>1635</v>
      </c>
      <c r="F5000" s="528">
        <v>20154</v>
      </c>
    </row>
    <row r="5001" spans="1:6">
      <c r="A5001" s="527" t="s">
        <v>7661</v>
      </c>
      <c r="B5001" s="528">
        <v>2011</v>
      </c>
      <c r="C5001" s="528">
        <v>19529</v>
      </c>
      <c r="D5001" s="528">
        <v>25018</v>
      </c>
      <c r="E5001" s="528">
        <v>23236</v>
      </c>
      <c r="F5001" s="528">
        <v>21351</v>
      </c>
    </row>
    <row r="5002" spans="1:6">
      <c r="A5002" s="527" t="s">
        <v>7662</v>
      </c>
      <c r="B5002" s="528">
        <v>2011</v>
      </c>
      <c r="C5002" s="528">
        <v>4626</v>
      </c>
      <c r="D5002" s="528">
        <v>7891</v>
      </c>
      <c r="E5002" s="528">
        <v>7632</v>
      </c>
      <c r="F5002" s="528">
        <v>9950</v>
      </c>
    </row>
    <row r="5003" spans="1:6">
      <c r="A5003" s="527" t="s">
        <v>7663</v>
      </c>
      <c r="B5003" s="528">
        <v>2011</v>
      </c>
      <c r="C5003" s="528">
        <v>82395</v>
      </c>
      <c r="D5003" s="528">
        <v>7992</v>
      </c>
      <c r="E5003" s="528">
        <v>26793</v>
      </c>
      <c r="F5003" s="528">
        <v>17761</v>
      </c>
    </row>
    <row r="5004" spans="1:6">
      <c r="A5004" s="527" t="s">
        <v>7664</v>
      </c>
      <c r="B5004" s="528">
        <v>2011</v>
      </c>
      <c r="C5004" s="528">
        <v>958</v>
      </c>
      <c r="D5004" s="528">
        <v>0</v>
      </c>
      <c r="E5004" s="528">
        <v>2233</v>
      </c>
      <c r="F5004" s="528">
        <v>3820</v>
      </c>
    </row>
    <row r="5005" spans="1:6">
      <c r="A5005" s="527" t="s">
        <v>7665</v>
      </c>
      <c r="B5005" s="528">
        <v>2011</v>
      </c>
      <c r="C5005" s="528">
        <v>28397</v>
      </c>
      <c r="D5005" s="528">
        <v>32043</v>
      </c>
      <c r="E5005" s="528">
        <v>4686</v>
      </c>
      <c r="F5005" s="528">
        <v>21361</v>
      </c>
    </row>
    <row r="5006" spans="1:6">
      <c r="A5006" s="527" t="s">
        <v>7666</v>
      </c>
      <c r="B5006" s="528">
        <v>2011</v>
      </c>
      <c r="C5006" s="528">
        <v>0</v>
      </c>
      <c r="D5006" s="528">
        <v>13918</v>
      </c>
      <c r="E5006" s="528">
        <v>0</v>
      </c>
      <c r="F5006" s="528">
        <v>8867</v>
      </c>
    </row>
    <row r="5007" spans="1:6">
      <c r="A5007" s="527" t="s">
        <v>7667</v>
      </c>
      <c r="B5007" s="528">
        <v>2011</v>
      </c>
      <c r="C5007" s="528">
        <v>1773</v>
      </c>
      <c r="D5007" s="528">
        <v>981</v>
      </c>
      <c r="E5007" s="528">
        <v>31983</v>
      </c>
      <c r="F5007" s="528">
        <v>4204</v>
      </c>
    </row>
    <row r="5008" spans="1:6">
      <c r="A5008" s="527" t="s">
        <v>7668</v>
      </c>
      <c r="B5008" s="528">
        <v>2011</v>
      </c>
      <c r="C5008" s="528">
        <v>50982</v>
      </c>
      <c r="D5008" s="528">
        <v>50713</v>
      </c>
      <c r="E5008" s="528">
        <v>18531</v>
      </c>
      <c r="F5008" s="528">
        <v>20780</v>
      </c>
    </row>
    <row r="5009" spans="1:6">
      <c r="A5009" s="527" t="s">
        <v>7669</v>
      </c>
      <c r="B5009" s="528">
        <v>2011</v>
      </c>
      <c r="C5009" s="528">
        <v>5979</v>
      </c>
      <c r="D5009" s="528">
        <v>2649</v>
      </c>
      <c r="E5009" s="528">
        <v>59798</v>
      </c>
      <c r="F5009" s="528">
        <v>10231</v>
      </c>
    </row>
    <row r="5010" spans="1:6">
      <c r="A5010" s="527" t="s">
        <v>7670</v>
      </c>
      <c r="B5010" s="528">
        <v>2011</v>
      </c>
      <c r="C5010" s="528">
        <v>188</v>
      </c>
      <c r="D5010" s="528">
        <v>0</v>
      </c>
      <c r="E5010" s="528">
        <v>4225</v>
      </c>
      <c r="F5010" s="528">
        <v>10953</v>
      </c>
    </row>
    <row r="5011" spans="1:6">
      <c r="A5011" s="527" t="s">
        <v>7671</v>
      </c>
      <c r="B5011" s="528">
        <v>2011</v>
      </c>
      <c r="C5011" s="528">
        <v>54642</v>
      </c>
      <c r="D5011" s="528">
        <v>65417</v>
      </c>
      <c r="E5011" s="528">
        <v>2740</v>
      </c>
      <c r="F5011" s="528">
        <v>19825</v>
      </c>
    </row>
    <row r="5012" spans="1:6">
      <c r="A5012" s="527" t="s">
        <v>7672</v>
      </c>
      <c r="B5012" s="528">
        <v>2011</v>
      </c>
      <c r="C5012" s="528">
        <v>21658</v>
      </c>
      <c r="D5012" s="528">
        <v>17350</v>
      </c>
      <c r="E5012" s="528">
        <v>14565</v>
      </c>
      <c r="F5012" s="528">
        <v>14760</v>
      </c>
    </row>
    <row r="5013" spans="1:6">
      <c r="A5013" s="527" t="s">
        <v>7673</v>
      </c>
      <c r="B5013" s="528">
        <v>2011</v>
      </c>
      <c r="C5013" s="528">
        <v>6988</v>
      </c>
      <c r="D5013" s="528">
        <v>4804</v>
      </c>
      <c r="E5013" s="528">
        <v>59964</v>
      </c>
      <c r="F5013" s="528">
        <v>11900</v>
      </c>
    </row>
    <row r="5014" spans="1:6">
      <c r="A5014" s="527" t="s">
        <v>7674</v>
      </c>
      <c r="B5014" s="528">
        <v>2011</v>
      </c>
      <c r="C5014" s="528">
        <v>28814</v>
      </c>
      <c r="D5014" s="528">
        <v>6017</v>
      </c>
      <c r="E5014" s="528">
        <v>1007</v>
      </c>
      <c r="F5014" s="528">
        <v>15270</v>
      </c>
    </row>
    <row r="5015" spans="1:6">
      <c r="A5015" s="527" t="s">
        <v>7675</v>
      </c>
      <c r="B5015" s="528">
        <v>2011</v>
      </c>
      <c r="C5015" s="528">
        <v>5085</v>
      </c>
      <c r="D5015" s="528">
        <v>2145</v>
      </c>
      <c r="E5015" s="528">
        <v>55922</v>
      </c>
      <c r="F5015" s="528">
        <v>9589</v>
      </c>
    </row>
    <row r="5016" spans="1:6">
      <c r="A5016" s="527" t="s">
        <v>7676</v>
      </c>
      <c r="B5016" s="528">
        <v>2011</v>
      </c>
      <c r="C5016" s="528">
        <v>43</v>
      </c>
      <c r="D5016" s="528">
        <v>17</v>
      </c>
      <c r="E5016" s="528">
        <v>285</v>
      </c>
      <c r="F5016" s="528">
        <v>8075</v>
      </c>
    </row>
    <row r="5017" spans="1:6">
      <c r="A5017" s="527" t="s">
        <v>7677</v>
      </c>
      <c r="B5017" s="528">
        <v>2011</v>
      </c>
      <c r="C5017" s="528">
        <v>2677</v>
      </c>
      <c r="D5017" s="528">
        <v>7314</v>
      </c>
      <c r="E5017" s="528">
        <v>58104</v>
      </c>
      <c r="F5017" s="528">
        <v>8625</v>
      </c>
    </row>
    <row r="5018" spans="1:6">
      <c r="A5018" s="527" t="s">
        <v>7678</v>
      </c>
      <c r="B5018" s="528">
        <v>2011</v>
      </c>
      <c r="C5018" s="528">
        <v>39200</v>
      </c>
      <c r="D5018" s="528">
        <v>31933</v>
      </c>
      <c r="E5018" s="528">
        <v>13508</v>
      </c>
      <c r="F5018" s="528">
        <v>14179</v>
      </c>
    </row>
    <row r="5019" spans="1:6">
      <c r="A5019" s="527" t="s">
        <v>7679</v>
      </c>
      <c r="B5019" s="528">
        <v>2011</v>
      </c>
      <c r="C5019" s="528">
        <v>18541</v>
      </c>
      <c r="D5019" s="528">
        <v>61628</v>
      </c>
      <c r="E5019" s="528">
        <v>14295</v>
      </c>
      <c r="F5019" s="528">
        <v>15352</v>
      </c>
    </row>
    <row r="5020" spans="1:6">
      <c r="A5020" s="527" t="s">
        <v>7680</v>
      </c>
      <c r="B5020" s="528">
        <v>2011</v>
      </c>
      <c r="C5020" s="528">
        <v>53351</v>
      </c>
      <c r="D5020" s="528">
        <v>34588</v>
      </c>
      <c r="E5020" s="528">
        <v>60018</v>
      </c>
      <c r="F5020" s="528">
        <v>20360</v>
      </c>
    </row>
    <row r="5021" spans="1:6">
      <c r="A5021" s="527" t="s">
        <v>7681</v>
      </c>
      <c r="B5021" s="528">
        <v>2011</v>
      </c>
      <c r="C5021" s="528">
        <v>1749</v>
      </c>
      <c r="D5021" s="528">
        <v>130</v>
      </c>
      <c r="E5021" s="528">
        <v>86</v>
      </c>
      <c r="F5021" s="528">
        <v>13620</v>
      </c>
    </row>
    <row r="5022" spans="1:6">
      <c r="A5022" s="527" t="s">
        <v>7682</v>
      </c>
      <c r="B5022" s="528">
        <v>2011</v>
      </c>
      <c r="C5022" s="528">
        <v>936</v>
      </c>
      <c r="D5022" s="528">
        <v>2267</v>
      </c>
      <c r="E5022" s="528">
        <v>15734</v>
      </c>
      <c r="F5022" s="528">
        <v>9830</v>
      </c>
    </row>
    <row r="5023" spans="1:6">
      <c r="A5023" s="527" t="s">
        <v>7683</v>
      </c>
      <c r="B5023" s="528">
        <v>2011</v>
      </c>
      <c r="C5023" s="528">
        <v>4020</v>
      </c>
      <c r="D5023" s="528">
        <v>3216</v>
      </c>
      <c r="E5023" s="528">
        <v>3326</v>
      </c>
      <c r="F5023" s="528">
        <v>19500</v>
      </c>
    </row>
    <row r="5024" spans="1:6">
      <c r="A5024" s="527" t="s">
        <v>7684</v>
      </c>
      <c r="B5024" s="528">
        <v>2011</v>
      </c>
      <c r="C5024" s="528">
        <v>988</v>
      </c>
      <c r="D5024" s="528">
        <v>0</v>
      </c>
      <c r="E5024" s="528">
        <v>92410</v>
      </c>
      <c r="F5024" s="528">
        <v>4200</v>
      </c>
    </row>
    <row r="5025" spans="1:6">
      <c r="A5025" s="527" t="s">
        <v>7685</v>
      </c>
      <c r="B5025" s="528">
        <v>2011</v>
      </c>
      <c r="C5025" s="528">
        <v>371</v>
      </c>
      <c r="D5025" s="528">
        <v>287</v>
      </c>
      <c r="E5025" s="528">
        <v>6393</v>
      </c>
      <c r="F5025" s="528">
        <v>13670</v>
      </c>
    </row>
    <row r="5026" spans="1:6">
      <c r="A5026" s="527" t="s">
        <v>7686</v>
      </c>
      <c r="B5026" s="528">
        <v>2011</v>
      </c>
      <c r="C5026" s="528">
        <v>44886</v>
      </c>
      <c r="D5026" s="528">
        <v>47470</v>
      </c>
      <c r="E5026" s="528">
        <v>10385</v>
      </c>
      <c r="F5026" s="528">
        <v>20260</v>
      </c>
    </row>
    <row r="5027" spans="1:6">
      <c r="A5027" s="527" t="s">
        <v>7687</v>
      </c>
      <c r="B5027" s="528">
        <v>2011</v>
      </c>
      <c r="C5027" s="528">
        <v>71188</v>
      </c>
      <c r="D5027" s="528">
        <v>87492</v>
      </c>
      <c r="E5027" s="528">
        <v>24682</v>
      </c>
      <c r="F5027" s="528">
        <v>13805</v>
      </c>
    </row>
    <row r="5028" spans="1:6">
      <c r="A5028" s="527" t="s">
        <v>7688</v>
      </c>
      <c r="B5028" s="528">
        <v>2011</v>
      </c>
      <c r="C5028" s="528">
        <v>18653</v>
      </c>
      <c r="D5028" s="528">
        <v>20371</v>
      </c>
      <c r="E5028" s="528">
        <v>12255</v>
      </c>
      <c r="F5028" s="528">
        <v>15781</v>
      </c>
    </row>
    <row r="5029" spans="1:6">
      <c r="A5029" s="527" t="s">
        <v>7689</v>
      </c>
      <c r="B5029" s="528">
        <v>2011</v>
      </c>
      <c r="C5029" s="528">
        <v>4880</v>
      </c>
      <c r="D5029" s="528">
        <v>5092</v>
      </c>
      <c r="E5029" s="528">
        <v>49455</v>
      </c>
      <c r="F5029" s="528">
        <v>9280</v>
      </c>
    </row>
    <row r="5030" spans="1:6">
      <c r="A5030" s="527" t="s">
        <v>7690</v>
      </c>
      <c r="B5030" s="528">
        <v>2011</v>
      </c>
      <c r="C5030" s="528">
        <v>1667</v>
      </c>
      <c r="D5030" s="528">
        <v>375</v>
      </c>
      <c r="E5030" s="528">
        <v>3299</v>
      </c>
      <c r="F5030" s="528">
        <v>3430</v>
      </c>
    </row>
    <row r="5031" spans="1:6">
      <c r="A5031" s="527" t="s">
        <v>7691</v>
      </c>
      <c r="B5031" s="528">
        <v>2011</v>
      </c>
      <c r="C5031" s="528">
        <v>9125</v>
      </c>
      <c r="D5031" s="528">
        <v>8126</v>
      </c>
      <c r="E5031" s="528">
        <v>25296</v>
      </c>
      <c r="F5031" s="528">
        <v>11065</v>
      </c>
    </row>
    <row r="5032" spans="1:6">
      <c r="A5032" s="527" t="s">
        <v>7692</v>
      </c>
      <c r="B5032" s="528">
        <v>2011</v>
      </c>
      <c r="C5032" s="528">
        <v>24339</v>
      </c>
      <c r="D5032" s="528">
        <v>18752</v>
      </c>
      <c r="E5032" s="528">
        <v>13032</v>
      </c>
      <c r="F5032" s="528">
        <v>20032</v>
      </c>
    </row>
    <row r="5033" spans="1:6">
      <c r="A5033" s="527" t="s">
        <v>7693</v>
      </c>
      <c r="B5033" s="528">
        <v>2011</v>
      </c>
      <c r="C5033" s="528">
        <v>46987</v>
      </c>
      <c r="D5033" s="528">
        <v>37927</v>
      </c>
      <c r="E5033" s="528">
        <v>43706</v>
      </c>
      <c r="F5033" s="528">
        <v>19933</v>
      </c>
    </row>
    <row r="5034" spans="1:6">
      <c r="A5034" s="527" t="s">
        <v>7694</v>
      </c>
      <c r="B5034" s="528">
        <v>2011</v>
      </c>
      <c r="C5034" s="528">
        <v>2255</v>
      </c>
      <c r="D5034" s="528">
        <v>1886</v>
      </c>
      <c r="E5034" s="528">
        <v>2485</v>
      </c>
      <c r="F5034" s="528">
        <v>19510</v>
      </c>
    </row>
    <row r="5035" spans="1:6">
      <c r="A5035" s="527" t="s">
        <v>7695</v>
      </c>
      <c r="B5035" s="528">
        <v>2011</v>
      </c>
      <c r="C5035" s="528">
        <v>20417</v>
      </c>
      <c r="D5035" s="528">
        <v>9393</v>
      </c>
      <c r="E5035" s="528">
        <v>5816</v>
      </c>
      <c r="F5035" s="528">
        <v>19734</v>
      </c>
    </row>
    <row r="5036" spans="1:6">
      <c r="A5036" s="527" t="s">
        <v>7696</v>
      </c>
      <c r="B5036" s="528">
        <v>2011</v>
      </c>
      <c r="C5036" s="528">
        <v>96397</v>
      </c>
      <c r="D5036" s="528">
        <v>118079</v>
      </c>
      <c r="E5036" s="528">
        <v>9220</v>
      </c>
      <c r="F5036" s="528">
        <v>15190</v>
      </c>
    </row>
    <row r="5037" spans="1:6">
      <c r="A5037" s="527" t="s">
        <v>7697</v>
      </c>
      <c r="B5037" s="528">
        <v>2011</v>
      </c>
      <c r="C5037" s="528">
        <v>1541</v>
      </c>
      <c r="D5037" s="528">
        <v>0</v>
      </c>
      <c r="E5037" s="528">
        <v>1460</v>
      </c>
      <c r="F5037" s="528">
        <v>9550</v>
      </c>
    </row>
    <row r="5038" spans="1:6">
      <c r="A5038" s="527" t="s">
        <v>7698</v>
      </c>
      <c r="B5038" s="528">
        <v>2011</v>
      </c>
      <c r="C5038" s="528">
        <v>8267</v>
      </c>
      <c r="D5038" s="528">
        <v>6806</v>
      </c>
      <c r="E5038" s="528">
        <v>11100</v>
      </c>
      <c r="F5038" s="528">
        <v>11500</v>
      </c>
    </row>
    <row r="5039" spans="1:6">
      <c r="A5039" s="527" t="s">
        <v>7699</v>
      </c>
      <c r="B5039" s="528">
        <v>2011</v>
      </c>
      <c r="C5039" s="528">
        <v>2852</v>
      </c>
      <c r="D5039" s="528">
        <v>3436</v>
      </c>
      <c r="E5039" s="528">
        <v>7646</v>
      </c>
      <c r="F5039" s="528">
        <v>20800</v>
      </c>
    </row>
    <row r="5040" spans="1:6">
      <c r="A5040" s="527" t="s">
        <v>7700</v>
      </c>
      <c r="B5040" s="528">
        <v>2011</v>
      </c>
      <c r="C5040" s="528">
        <v>1624</v>
      </c>
      <c r="D5040" s="528">
        <v>105</v>
      </c>
      <c r="E5040" s="528">
        <v>146</v>
      </c>
      <c r="F5040" s="528">
        <v>13750</v>
      </c>
    </row>
    <row r="5041" spans="1:6">
      <c r="A5041" s="527" t="s">
        <v>7701</v>
      </c>
      <c r="B5041" s="528">
        <v>2011</v>
      </c>
      <c r="C5041" s="528">
        <v>1330</v>
      </c>
      <c r="D5041" s="528">
        <v>0</v>
      </c>
      <c r="E5041" s="528">
        <v>146</v>
      </c>
      <c r="F5041" s="528">
        <v>10065</v>
      </c>
    </row>
    <row r="5042" spans="1:6">
      <c r="A5042" s="527" t="s">
        <v>7702</v>
      </c>
      <c r="B5042" s="528">
        <v>2011</v>
      </c>
      <c r="C5042" s="528">
        <v>0</v>
      </c>
      <c r="D5042" s="528">
        <v>2738</v>
      </c>
      <c r="E5042" s="528">
        <v>0</v>
      </c>
      <c r="F5042" s="528">
        <v>1415</v>
      </c>
    </row>
    <row r="5043" spans="1:6">
      <c r="A5043" s="527" t="s">
        <v>7703</v>
      </c>
      <c r="B5043" s="528">
        <v>2011</v>
      </c>
      <c r="C5043" s="528">
        <v>6535</v>
      </c>
      <c r="D5043" s="528">
        <v>1173</v>
      </c>
      <c r="E5043" s="528">
        <v>134214</v>
      </c>
      <c r="F5043" s="528">
        <v>14169</v>
      </c>
    </row>
    <row r="5044" spans="1:6">
      <c r="A5044" s="527" t="s">
        <v>7704</v>
      </c>
      <c r="B5044" s="528">
        <v>2011</v>
      </c>
      <c r="C5044" s="528">
        <v>10681</v>
      </c>
      <c r="D5044" s="528">
        <v>0</v>
      </c>
      <c r="E5044" s="528">
        <v>158854</v>
      </c>
      <c r="F5044" s="528">
        <v>6678</v>
      </c>
    </row>
    <row r="5045" spans="1:6">
      <c r="A5045" s="527" t="s">
        <v>7705</v>
      </c>
      <c r="B5045" s="528">
        <v>2011</v>
      </c>
      <c r="C5045" s="528">
        <v>1058</v>
      </c>
      <c r="D5045" s="528">
        <v>0</v>
      </c>
      <c r="E5045" s="528">
        <v>32556</v>
      </c>
      <c r="F5045" s="528">
        <v>3350</v>
      </c>
    </row>
    <row r="5046" spans="1:6">
      <c r="A5046" s="527" t="s">
        <v>7706</v>
      </c>
      <c r="B5046" s="528">
        <v>2011</v>
      </c>
      <c r="C5046" s="528">
        <v>0</v>
      </c>
      <c r="D5046" s="528">
        <v>19942</v>
      </c>
      <c r="E5046" s="528">
        <v>0</v>
      </c>
      <c r="F5046" s="528">
        <v>1950</v>
      </c>
    </row>
    <row r="5047" spans="1:6">
      <c r="A5047" s="527" t="s">
        <v>7707</v>
      </c>
      <c r="B5047" s="528">
        <v>2011</v>
      </c>
      <c r="C5047" s="528">
        <v>46024</v>
      </c>
      <c r="D5047" s="528">
        <v>66157</v>
      </c>
      <c r="E5047" s="528">
        <v>7212</v>
      </c>
      <c r="F5047" s="528">
        <v>20196</v>
      </c>
    </row>
    <row r="5048" spans="1:6">
      <c r="A5048" s="527" t="s">
        <v>7708</v>
      </c>
      <c r="B5048" s="528">
        <v>2011</v>
      </c>
      <c r="C5048" s="528">
        <v>20752</v>
      </c>
      <c r="D5048" s="528">
        <v>8160</v>
      </c>
      <c r="E5048" s="528">
        <v>1446</v>
      </c>
      <c r="F5048" s="528">
        <v>14528</v>
      </c>
    </row>
    <row r="5049" spans="1:6">
      <c r="A5049" s="527" t="s">
        <v>7709</v>
      </c>
      <c r="B5049" s="528">
        <v>2011</v>
      </c>
      <c r="C5049" s="528">
        <v>792</v>
      </c>
      <c r="D5049" s="528">
        <v>0</v>
      </c>
      <c r="E5049" s="528">
        <v>5159</v>
      </c>
      <c r="F5049" s="528">
        <v>3450</v>
      </c>
    </row>
    <row r="5050" spans="1:6">
      <c r="A5050" s="527" t="s">
        <v>7710</v>
      </c>
      <c r="B5050" s="528">
        <v>2011</v>
      </c>
      <c r="C5050" s="528">
        <v>54784</v>
      </c>
      <c r="D5050" s="528">
        <v>71014</v>
      </c>
      <c r="E5050" s="528">
        <v>6627</v>
      </c>
      <c r="F5050" s="528">
        <v>20428</v>
      </c>
    </row>
    <row r="5051" spans="1:6">
      <c r="A5051" s="527" t="s">
        <v>7711</v>
      </c>
      <c r="B5051" s="528">
        <v>2011</v>
      </c>
      <c r="C5051" s="528">
        <v>4229</v>
      </c>
      <c r="D5051" s="528">
        <v>600</v>
      </c>
      <c r="E5051" s="528">
        <v>4137</v>
      </c>
      <c r="F5051" s="528">
        <v>13860</v>
      </c>
    </row>
    <row r="5052" spans="1:6">
      <c r="A5052" s="527" t="s">
        <v>7712</v>
      </c>
      <c r="B5052" s="528">
        <v>2011</v>
      </c>
      <c r="C5052" s="528">
        <v>125489</v>
      </c>
      <c r="D5052" s="528">
        <v>182272</v>
      </c>
      <c r="E5052" s="528">
        <v>52252</v>
      </c>
      <c r="F5052" s="528">
        <v>20670</v>
      </c>
    </row>
    <row r="5053" spans="1:6">
      <c r="A5053" s="527" t="s">
        <v>7713</v>
      </c>
      <c r="B5053" s="528">
        <v>2011</v>
      </c>
      <c r="C5053" s="528">
        <v>7331</v>
      </c>
      <c r="D5053" s="528">
        <v>5625</v>
      </c>
      <c r="E5053" s="528">
        <v>10044</v>
      </c>
      <c r="F5053" s="528">
        <v>19812</v>
      </c>
    </row>
    <row r="5054" spans="1:6">
      <c r="A5054" s="527" t="s">
        <v>7714</v>
      </c>
      <c r="B5054" s="528">
        <v>2011</v>
      </c>
      <c r="C5054" s="528">
        <v>0</v>
      </c>
      <c r="D5054" s="528">
        <v>1490</v>
      </c>
      <c r="E5054" s="528">
        <v>0</v>
      </c>
      <c r="F5054" s="528">
        <v>1610</v>
      </c>
    </row>
    <row r="5055" spans="1:6">
      <c r="A5055" s="527" t="s">
        <v>7715</v>
      </c>
      <c r="B5055" s="528">
        <v>2011</v>
      </c>
      <c r="C5055" s="528">
        <v>679</v>
      </c>
      <c r="D5055" s="528">
        <v>110</v>
      </c>
      <c r="E5055" s="528">
        <v>3</v>
      </c>
      <c r="F5055" s="528">
        <v>12590</v>
      </c>
    </row>
    <row r="5056" spans="1:6">
      <c r="A5056" s="527" t="s">
        <v>7716</v>
      </c>
      <c r="B5056" s="528">
        <v>2011</v>
      </c>
      <c r="C5056" s="528">
        <v>866</v>
      </c>
      <c r="D5056" s="528">
        <v>0</v>
      </c>
      <c r="E5056" s="528">
        <v>885</v>
      </c>
      <c r="F5056" s="528">
        <v>3328</v>
      </c>
    </row>
    <row r="5057" spans="1:6">
      <c r="A5057" s="527" t="s">
        <v>7717</v>
      </c>
      <c r="B5057" s="528">
        <v>2011</v>
      </c>
      <c r="C5057" s="528">
        <v>33144</v>
      </c>
      <c r="D5057" s="528">
        <v>19665</v>
      </c>
      <c r="E5057" s="528">
        <v>6186</v>
      </c>
      <c r="F5057" s="528">
        <v>19698</v>
      </c>
    </row>
    <row r="5058" spans="1:6">
      <c r="A5058" s="527" t="s">
        <v>7718</v>
      </c>
      <c r="B5058" s="528">
        <v>2011</v>
      </c>
      <c r="C5058" s="528">
        <v>18664</v>
      </c>
      <c r="D5058" s="528">
        <v>219</v>
      </c>
      <c r="E5058" s="528">
        <v>115222</v>
      </c>
      <c r="F5058" s="528">
        <v>4524</v>
      </c>
    </row>
    <row r="5059" spans="1:6">
      <c r="A5059" s="527" t="s">
        <v>7719</v>
      </c>
      <c r="B5059" s="528">
        <v>2011</v>
      </c>
      <c r="C5059" s="528">
        <v>25619</v>
      </c>
      <c r="D5059" s="528">
        <v>26382</v>
      </c>
      <c r="E5059" s="528">
        <v>18410</v>
      </c>
      <c r="F5059" s="528">
        <v>20374</v>
      </c>
    </row>
    <row r="5060" spans="1:6">
      <c r="A5060" s="527" t="s">
        <v>7720</v>
      </c>
      <c r="B5060" s="528">
        <v>2011</v>
      </c>
      <c r="C5060" s="528">
        <v>2179</v>
      </c>
      <c r="D5060" s="528">
        <v>0</v>
      </c>
      <c r="E5060" s="528">
        <v>183483</v>
      </c>
      <c r="F5060" s="528">
        <v>6474</v>
      </c>
    </row>
    <row r="5061" spans="1:6">
      <c r="A5061" s="527" t="s">
        <v>7721</v>
      </c>
      <c r="B5061" s="528">
        <v>2011</v>
      </c>
      <c r="C5061" s="528">
        <v>1289</v>
      </c>
      <c r="D5061" s="528">
        <v>1228</v>
      </c>
      <c r="E5061" s="528">
        <v>2890</v>
      </c>
      <c r="F5061" s="528">
        <v>16155</v>
      </c>
    </row>
    <row r="5062" spans="1:6">
      <c r="A5062" s="527" t="s">
        <v>7722</v>
      </c>
      <c r="B5062" s="528">
        <v>2011</v>
      </c>
      <c r="C5062" s="528">
        <v>365</v>
      </c>
      <c r="D5062" s="528">
        <v>2679</v>
      </c>
      <c r="E5062" s="528">
        <v>578</v>
      </c>
      <c r="F5062" s="528">
        <v>6130</v>
      </c>
    </row>
    <row r="5063" spans="1:6">
      <c r="A5063" s="527" t="s">
        <v>7723</v>
      </c>
      <c r="B5063" s="528">
        <v>2011</v>
      </c>
      <c r="C5063" s="528">
        <v>4197</v>
      </c>
      <c r="D5063" s="528">
        <v>1138</v>
      </c>
      <c r="E5063" s="528">
        <v>124563</v>
      </c>
      <c r="F5063" s="528">
        <v>9175</v>
      </c>
    </row>
    <row r="5064" spans="1:6">
      <c r="A5064" s="527" t="s">
        <v>7724</v>
      </c>
      <c r="B5064" s="528">
        <v>2011</v>
      </c>
      <c r="C5064" s="528">
        <v>813</v>
      </c>
      <c r="D5064" s="528">
        <v>191</v>
      </c>
      <c r="E5064" s="528">
        <v>1435</v>
      </c>
      <c r="F5064" s="528">
        <v>11766</v>
      </c>
    </row>
    <row r="5065" spans="1:6">
      <c r="A5065" s="527" t="s">
        <v>7725</v>
      </c>
      <c r="B5065" s="528">
        <v>2011</v>
      </c>
      <c r="C5065" s="528">
        <v>108</v>
      </c>
      <c r="D5065" s="528">
        <v>90</v>
      </c>
      <c r="E5065" s="528">
        <v>6017</v>
      </c>
      <c r="F5065" s="528">
        <v>20808</v>
      </c>
    </row>
    <row r="5066" spans="1:6">
      <c r="A5066" s="527" t="s">
        <v>7726</v>
      </c>
      <c r="B5066" s="528">
        <v>2011</v>
      </c>
      <c r="C5066" s="528">
        <v>44884</v>
      </c>
      <c r="D5066" s="528">
        <v>41123</v>
      </c>
      <c r="E5066" s="528">
        <v>9601</v>
      </c>
      <c r="F5066" s="528">
        <v>14680</v>
      </c>
    </row>
    <row r="5067" spans="1:6">
      <c r="A5067" s="527" t="s">
        <v>7727</v>
      </c>
      <c r="B5067" s="528">
        <v>2011</v>
      </c>
      <c r="C5067" s="528">
        <v>48656</v>
      </c>
      <c r="D5067" s="528">
        <v>25617</v>
      </c>
      <c r="E5067" s="528">
        <v>38737</v>
      </c>
      <c r="F5067" s="528">
        <v>18730</v>
      </c>
    </row>
    <row r="5068" spans="1:6">
      <c r="A5068" s="527" t="s">
        <v>7728</v>
      </c>
      <c r="B5068" s="528">
        <v>2011</v>
      </c>
      <c r="C5068" s="528">
        <v>45199</v>
      </c>
      <c r="D5068" s="528">
        <v>13462</v>
      </c>
      <c r="E5068" s="528">
        <v>100529</v>
      </c>
      <c r="F5068" s="528">
        <v>17121</v>
      </c>
    </row>
    <row r="5069" spans="1:6">
      <c r="A5069" s="527" t="s">
        <v>7729</v>
      </c>
      <c r="B5069" s="528">
        <v>2011</v>
      </c>
      <c r="C5069" s="528">
        <v>7677</v>
      </c>
      <c r="D5069" s="528">
        <v>2173</v>
      </c>
      <c r="E5069" s="528">
        <v>4163</v>
      </c>
      <c r="F5069" s="528">
        <v>20593</v>
      </c>
    </row>
    <row r="5070" spans="1:6">
      <c r="A5070" s="527" t="s">
        <v>7730</v>
      </c>
      <c r="B5070" s="528">
        <v>2011</v>
      </c>
      <c r="C5070" s="528">
        <v>14500</v>
      </c>
      <c r="D5070" s="528">
        <v>14687</v>
      </c>
      <c r="E5070" s="528">
        <v>4748</v>
      </c>
      <c r="F5070" s="528">
        <v>19458</v>
      </c>
    </row>
    <row r="5071" spans="1:6">
      <c r="A5071" s="527" t="s">
        <v>7731</v>
      </c>
      <c r="B5071" s="528">
        <v>2011</v>
      </c>
      <c r="C5071" s="528">
        <v>20914</v>
      </c>
      <c r="D5071" s="528">
        <v>13371</v>
      </c>
      <c r="E5071" s="528">
        <v>35791</v>
      </c>
      <c r="F5071" s="528">
        <v>14500</v>
      </c>
    </row>
    <row r="5072" spans="1:6">
      <c r="A5072" s="527" t="s">
        <v>7732</v>
      </c>
      <c r="B5072" s="528">
        <v>2011</v>
      </c>
      <c r="C5072" s="528">
        <v>8498</v>
      </c>
      <c r="D5072" s="528">
        <v>10435</v>
      </c>
      <c r="E5072" s="528">
        <v>14219</v>
      </c>
      <c r="F5072" s="528">
        <v>18312</v>
      </c>
    </row>
    <row r="5073" spans="1:6">
      <c r="A5073" s="527" t="s">
        <v>7733</v>
      </c>
      <c r="B5073" s="528">
        <v>2011</v>
      </c>
      <c r="C5073" s="528">
        <v>14412</v>
      </c>
      <c r="D5073" s="528">
        <v>9811</v>
      </c>
      <c r="E5073" s="528">
        <v>8090</v>
      </c>
      <c r="F5073" s="528">
        <v>14910</v>
      </c>
    </row>
    <row r="5074" spans="1:6">
      <c r="A5074" s="527" t="s">
        <v>7734</v>
      </c>
      <c r="B5074" s="528">
        <v>2011</v>
      </c>
      <c r="C5074" s="528">
        <v>6518</v>
      </c>
      <c r="D5074" s="528">
        <v>2454</v>
      </c>
      <c r="E5074" s="528">
        <v>77623</v>
      </c>
      <c r="F5074" s="528">
        <v>14200</v>
      </c>
    </row>
    <row r="5075" spans="1:6">
      <c r="A5075" s="527" t="s">
        <v>7735</v>
      </c>
      <c r="B5075" s="528">
        <v>2011</v>
      </c>
      <c r="C5075" s="528">
        <v>4427</v>
      </c>
      <c r="D5075" s="528">
        <v>823</v>
      </c>
      <c r="E5075" s="528">
        <v>9978</v>
      </c>
      <c r="F5075" s="528">
        <v>19985</v>
      </c>
    </row>
    <row r="5076" spans="1:6">
      <c r="A5076" s="527" t="s">
        <v>7736</v>
      </c>
      <c r="B5076" s="528">
        <v>2011</v>
      </c>
      <c r="C5076" s="528">
        <v>908</v>
      </c>
      <c r="D5076" s="528">
        <v>0</v>
      </c>
      <c r="E5076" s="528">
        <v>26827</v>
      </c>
      <c r="F5076" s="528">
        <v>4218</v>
      </c>
    </row>
    <row r="5077" spans="1:6">
      <c r="A5077" s="527" t="s">
        <v>7737</v>
      </c>
      <c r="B5077" s="528">
        <v>2011</v>
      </c>
      <c r="C5077" s="528">
        <v>42008</v>
      </c>
      <c r="D5077" s="528">
        <v>27558</v>
      </c>
      <c r="E5077" s="528">
        <v>6839</v>
      </c>
      <c r="F5077" s="528">
        <v>19694</v>
      </c>
    </row>
    <row r="5078" spans="1:6">
      <c r="A5078" s="527" t="s">
        <v>7738</v>
      </c>
      <c r="B5078" s="528">
        <v>2011</v>
      </c>
      <c r="C5078" s="528">
        <v>19155</v>
      </c>
      <c r="D5078" s="528">
        <v>511714</v>
      </c>
      <c r="E5078" s="528">
        <v>699481</v>
      </c>
      <c r="F5078" s="528">
        <v>12765</v>
      </c>
    </row>
    <row r="5079" spans="1:6">
      <c r="A5079" s="527" t="s">
        <v>7739</v>
      </c>
      <c r="B5079" s="528">
        <v>2011</v>
      </c>
      <c r="C5079" s="528">
        <v>3800</v>
      </c>
      <c r="D5079" s="528">
        <v>6171</v>
      </c>
      <c r="E5079" s="528">
        <v>20875</v>
      </c>
      <c r="F5079" s="528">
        <v>15915</v>
      </c>
    </row>
    <row r="5080" spans="1:6">
      <c r="A5080" s="527" t="s">
        <v>7740</v>
      </c>
      <c r="B5080" s="528">
        <v>2011</v>
      </c>
      <c r="C5080" s="528">
        <v>2761</v>
      </c>
      <c r="D5080" s="528">
        <v>1865</v>
      </c>
      <c r="E5080" s="528">
        <v>610</v>
      </c>
      <c r="F5080" s="528">
        <v>9515</v>
      </c>
    </row>
    <row r="5081" spans="1:6">
      <c r="A5081" s="527" t="s">
        <v>7741</v>
      </c>
      <c r="B5081" s="528">
        <v>2011</v>
      </c>
      <c r="C5081" s="528">
        <v>25075</v>
      </c>
      <c r="D5081" s="528">
        <v>18134</v>
      </c>
      <c r="E5081" s="528">
        <v>51451</v>
      </c>
      <c r="F5081" s="528">
        <v>20330</v>
      </c>
    </row>
    <row r="5082" spans="1:6">
      <c r="A5082" s="527" t="s">
        <v>7742</v>
      </c>
      <c r="B5082" s="528">
        <v>2011</v>
      </c>
      <c r="C5082" s="528">
        <v>87845</v>
      </c>
      <c r="D5082" s="528">
        <v>44214</v>
      </c>
      <c r="E5082" s="528">
        <v>16006</v>
      </c>
      <c r="F5082" s="528">
        <v>16210</v>
      </c>
    </row>
    <row r="5083" spans="1:6">
      <c r="A5083" s="527" t="s">
        <v>7743</v>
      </c>
      <c r="B5083" s="528">
        <v>2011</v>
      </c>
      <c r="C5083" s="528">
        <v>27650</v>
      </c>
      <c r="D5083" s="528">
        <v>26620</v>
      </c>
      <c r="E5083" s="528">
        <v>2626</v>
      </c>
      <c r="F5083" s="528">
        <v>19826</v>
      </c>
    </row>
    <row r="5084" spans="1:6">
      <c r="A5084" s="527" t="s">
        <v>7744</v>
      </c>
      <c r="B5084" s="528">
        <v>2011</v>
      </c>
      <c r="C5084" s="528">
        <v>4792</v>
      </c>
      <c r="D5084" s="528">
        <v>1579</v>
      </c>
      <c r="E5084" s="528">
        <v>20237</v>
      </c>
      <c r="F5084" s="528">
        <v>14752</v>
      </c>
    </row>
    <row r="5085" spans="1:6">
      <c r="A5085" s="527" t="s">
        <v>7745</v>
      </c>
      <c r="B5085" s="528">
        <v>2011</v>
      </c>
      <c r="C5085" s="528">
        <v>71685</v>
      </c>
      <c r="D5085" s="528">
        <v>29072</v>
      </c>
      <c r="E5085" s="528">
        <v>51282</v>
      </c>
      <c r="F5085" s="528">
        <v>20014</v>
      </c>
    </row>
    <row r="5086" spans="1:6">
      <c r="A5086" s="527" t="s">
        <v>7746</v>
      </c>
      <c r="B5086" s="528">
        <v>2011</v>
      </c>
      <c r="C5086" s="528">
        <v>54085</v>
      </c>
      <c r="D5086" s="528">
        <v>32801</v>
      </c>
      <c r="E5086" s="528">
        <v>3315</v>
      </c>
      <c r="F5086" s="528">
        <v>14300</v>
      </c>
    </row>
    <row r="5087" spans="1:6">
      <c r="A5087" s="527" t="s">
        <v>7747</v>
      </c>
      <c r="B5087" s="528">
        <v>2011</v>
      </c>
      <c r="C5087" s="528">
        <v>10234</v>
      </c>
      <c r="D5087" s="528">
        <v>0</v>
      </c>
      <c r="E5087" s="528">
        <v>10444</v>
      </c>
      <c r="F5087" s="528">
        <v>4940</v>
      </c>
    </row>
    <row r="5088" spans="1:6">
      <c r="A5088" s="527" t="s">
        <v>7748</v>
      </c>
      <c r="B5088" s="528">
        <v>2011</v>
      </c>
      <c r="C5088" s="528">
        <v>89756</v>
      </c>
      <c r="D5088" s="528">
        <v>154370</v>
      </c>
      <c r="E5088" s="528">
        <v>12792</v>
      </c>
      <c r="F5088" s="528">
        <v>20400</v>
      </c>
    </row>
    <row r="5089" spans="1:6">
      <c r="A5089" s="527" t="s">
        <v>7749</v>
      </c>
      <c r="B5089" s="528">
        <v>2011</v>
      </c>
      <c r="C5089" s="528">
        <v>24090</v>
      </c>
      <c r="D5089" s="528">
        <v>15593</v>
      </c>
      <c r="E5089" s="528">
        <v>57519</v>
      </c>
      <c r="F5089" s="528">
        <v>13640</v>
      </c>
    </row>
    <row r="5090" spans="1:6">
      <c r="A5090" s="527" t="s">
        <v>7750</v>
      </c>
      <c r="B5090" s="528">
        <v>2011</v>
      </c>
      <c r="C5090" s="528">
        <v>27907</v>
      </c>
      <c r="D5090" s="528">
        <v>4043</v>
      </c>
      <c r="E5090" s="528">
        <v>50322</v>
      </c>
      <c r="F5090" s="528">
        <v>16615</v>
      </c>
    </row>
    <row r="5091" spans="1:6">
      <c r="A5091" s="527" t="s">
        <v>7751</v>
      </c>
      <c r="B5091" s="528">
        <v>2011</v>
      </c>
      <c r="C5091" s="528">
        <v>128794</v>
      </c>
      <c r="D5091" s="528">
        <v>36180</v>
      </c>
      <c r="E5091" s="528">
        <v>18534</v>
      </c>
      <c r="F5091" s="528">
        <v>19740</v>
      </c>
    </row>
    <row r="5092" spans="1:6">
      <c r="A5092" s="527" t="s">
        <v>7752</v>
      </c>
      <c r="B5092" s="528">
        <v>2011</v>
      </c>
      <c r="C5092" s="528">
        <v>5971</v>
      </c>
      <c r="D5092" s="528">
        <v>0</v>
      </c>
      <c r="E5092" s="528">
        <v>175850</v>
      </c>
      <c r="F5092" s="528">
        <v>6332</v>
      </c>
    </row>
    <row r="5093" spans="1:6">
      <c r="A5093" s="527" t="s">
        <v>7753</v>
      </c>
      <c r="B5093" s="528">
        <v>2011</v>
      </c>
      <c r="C5093" s="528">
        <v>79429</v>
      </c>
      <c r="D5093" s="528">
        <v>80685</v>
      </c>
      <c r="E5093" s="528">
        <v>9839</v>
      </c>
      <c r="F5093" s="528">
        <v>20904</v>
      </c>
    </row>
    <row r="5094" spans="1:6">
      <c r="A5094" s="527" t="s">
        <v>7754</v>
      </c>
      <c r="B5094" s="528">
        <v>2011</v>
      </c>
      <c r="C5094" s="528">
        <v>78526</v>
      </c>
      <c r="D5094" s="528">
        <v>25612</v>
      </c>
      <c r="E5094" s="528">
        <v>26016</v>
      </c>
      <c r="F5094" s="528">
        <v>18050</v>
      </c>
    </row>
    <row r="5095" spans="1:6">
      <c r="A5095" s="527" t="s">
        <v>7755</v>
      </c>
      <c r="B5095" s="528">
        <v>2011</v>
      </c>
      <c r="C5095" s="528">
        <v>1300</v>
      </c>
      <c r="D5095" s="528">
        <v>0</v>
      </c>
      <c r="E5095" s="528">
        <v>0</v>
      </c>
      <c r="F5095" s="528">
        <v>4091</v>
      </c>
    </row>
    <row r="5096" spans="1:6">
      <c r="A5096" s="527" t="s">
        <v>7756</v>
      </c>
      <c r="B5096" s="528">
        <v>2011</v>
      </c>
      <c r="C5096" s="528">
        <v>1299</v>
      </c>
      <c r="D5096" s="528">
        <v>2275</v>
      </c>
      <c r="E5096" s="528">
        <v>2208</v>
      </c>
      <c r="F5096" s="528">
        <v>10050</v>
      </c>
    </row>
    <row r="5097" spans="1:6">
      <c r="A5097" s="527" t="s">
        <v>7757</v>
      </c>
      <c r="B5097" s="528">
        <v>2011</v>
      </c>
      <c r="C5097" s="528">
        <v>5285</v>
      </c>
      <c r="D5097" s="528">
        <v>9990</v>
      </c>
      <c r="E5097" s="528">
        <v>114066</v>
      </c>
      <c r="F5097" s="528">
        <v>13290</v>
      </c>
    </row>
    <row r="5098" spans="1:6">
      <c r="A5098" s="527" t="s">
        <v>7758</v>
      </c>
      <c r="B5098" s="528">
        <v>2011</v>
      </c>
      <c r="C5098" s="528">
        <v>13129</v>
      </c>
      <c r="D5098" s="528">
        <v>22419</v>
      </c>
      <c r="E5098" s="528">
        <v>11235</v>
      </c>
      <c r="F5098" s="528">
        <v>9821</v>
      </c>
    </row>
    <row r="5099" spans="1:6">
      <c r="A5099" s="527" t="s">
        <v>7759</v>
      </c>
      <c r="B5099" s="528">
        <v>2011</v>
      </c>
      <c r="C5099" s="528">
        <v>14446</v>
      </c>
      <c r="D5099" s="528">
        <v>14088</v>
      </c>
      <c r="E5099" s="528">
        <v>12577</v>
      </c>
      <c r="F5099" s="528">
        <v>20735</v>
      </c>
    </row>
    <row r="5100" spans="1:6">
      <c r="A5100" s="527" t="s">
        <v>7760</v>
      </c>
      <c r="B5100" s="528">
        <v>2011</v>
      </c>
      <c r="C5100" s="528">
        <v>7703</v>
      </c>
      <c r="D5100" s="528">
        <v>17283</v>
      </c>
      <c r="E5100" s="528">
        <v>36464</v>
      </c>
      <c r="F5100" s="528">
        <v>11093</v>
      </c>
    </row>
    <row r="5101" spans="1:6">
      <c r="A5101" s="527" t="s">
        <v>7761</v>
      </c>
      <c r="B5101" s="528">
        <v>2011</v>
      </c>
      <c r="C5101" s="528">
        <v>5029</v>
      </c>
      <c r="D5101" s="528">
        <v>2150</v>
      </c>
      <c r="E5101" s="528">
        <v>6360</v>
      </c>
      <c r="F5101" s="528">
        <v>13000</v>
      </c>
    </row>
    <row r="5102" spans="1:6">
      <c r="A5102" s="527" t="s">
        <v>7762</v>
      </c>
      <c r="B5102" s="528">
        <v>2011</v>
      </c>
      <c r="C5102" s="528">
        <v>2377</v>
      </c>
      <c r="D5102" s="528">
        <v>3979</v>
      </c>
      <c r="E5102" s="528">
        <v>56781</v>
      </c>
      <c r="F5102" s="528">
        <v>11450</v>
      </c>
    </row>
    <row r="5103" spans="1:6">
      <c r="A5103" s="527" t="s">
        <v>7763</v>
      </c>
      <c r="B5103" s="528">
        <v>2011</v>
      </c>
      <c r="C5103" s="528">
        <v>1558</v>
      </c>
      <c r="D5103" s="528">
        <v>0</v>
      </c>
      <c r="E5103" s="528">
        <v>94992</v>
      </c>
      <c r="F5103" s="528">
        <v>2983</v>
      </c>
    </row>
    <row r="5104" spans="1:6">
      <c r="A5104" s="527" t="s">
        <v>7764</v>
      </c>
      <c r="B5104" s="528">
        <v>2011</v>
      </c>
      <c r="C5104" s="528">
        <v>2140</v>
      </c>
      <c r="D5104" s="528">
        <v>1139</v>
      </c>
      <c r="E5104" s="528">
        <v>35</v>
      </c>
      <c r="F5104" s="528">
        <v>13280</v>
      </c>
    </row>
    <row r="5105" spans="1:6">
      <c r="A5105" s="527" t="s">
        <v>7765</v>
      </c>
      <c r="B5105" s="528">
        <v>2011</v>
      </c>
      <c r="C5105" s="528">
        <v>41052</v>
      </c>
      <c r="D5105" s="528">
        <v>20437</v>
      </c>
      <c r="E5105" s="528">
        <v>8743</v>
      </c>
      <c r="F5105" s="528">
        <v>21152</v>
      </c>
    </row>
    <row r="5106" spans="1:6">
      <c r="A5106" s="527" t="s">
        <v>7766</v>
      </c>
      <c r="B5106" s="528">
        <v>2011</v>
      </c>
      <c r="C5106" s="528">
        <v>1267</v>
      </c>
      <c r="D5106" s="528">
        <v>0</v>
      </c>
      <c r="E5106" s="528">
        <v>37913</v>
      </c>
      <c r="F5106" s="528">
        <v>8300</v>
      </c>
    </row>
    <row r="5107" spans="1:6">
      <c r="A5107" s="527" t="s">
        <v>7767</v>
      </c>
      <c r="B5107" s="528">
        <v>2011</v>
      </c>
      <c r="C5107" s="528">
        <v>7525</v>
      </c>
      <c r="D5107" s="528">
        <v>9617</v>
      </c>
      <c r="E5107" s="528">
        <v>29420</v>
      </c>
      <c r="F5107" s="528">
        <v>13000</v>
      </c>
    </row>
    <row r="5108" spans="1:6">
      <c r="A5108" s="527" t="s">
        <v>7768</v>
      </c>
      <c r="B5108" s="528">
        <v>2011</v>
      </c>
      <c r="C5108" s="528">
        <v>25678</v>
      </c>
      <c r="D5108" s="528">
        <v>11784</v>
      </c>
      <c r="E5108" s="528">
        <v>56341</v>
      </c>
      <c r="F5108" s="528">
        <v>20178</v>
      </c>
    </row>
    <row r="5109" spans="1:6">
      <c r="A5109" s="527" t="s">
        <v>7769</v>
      </c>
      <c r="B5109" s="528">
        <v>2011</v>
      </c>
      <c r="C5109" s="528">
        <v>49584</v>
      </c>
      <c r="D5109" s="528">
        <v>20673</v>
      </c>
      <c r="E5109" s="528">
        <v>3135</v>
      </c>
      <c r="F5109" s="528">
        <v>14620</v>
      </c>
    </row>
    <row r="5110" spans="1:6">
      <c r="A5110" s="527" t="s">
        <v>7770</v>
      </c>
      <c r="B5110" s="528">
        <v>2011</v>
      </c>
      <c r="C5110" s="528">
        <v>6482</v>
      </c>
      <c r="D5110" s="528">
        <v>11367</v>
      </c>
      <c r="E5110" s="528">
        <v>18413</v>
      </c>
      <c r="F5110" s="528">
        <v>13960</v>
      </c>
    </row>
    <row r="5111" spans="1:6">
      <c r="A5111" s="527" t="s">
        <v>7771</v>
      </c>
      <c r="B5111" s="528">
        <v>2011</v>
      </c>
      <c r="C5111" s="528">
        <v>1372</v>
      </c>
      <c r="D5111" s="528">
        <v>0</v>
      </c>
      <c r="E5111" s="528">
        <v>14663</v>
      </c>
      <c r="F5111" s="528">
        <v>4670</v>
      </c>
    </row>
    <row r="5112" spans="1:6">
      <c r="A5112" s="527" t="s">
        <v>7772</v>
      </c>
      <c r="B5112" s="528">
        <v>2011</v>
      </c>
      <c r="C5112" s="528">
        <v>1784</v>
      </c>
      <c r="D5112" s="528">
        <v>2532</v>
      </c>
      <c r="E5112" s="528">
        <v>16759</v>
      </c>
      <c r="F5112" s="528">
        <v>13560</v>
      </c>
    </row>
    <row r="5113" spans="1:6">
      <c r="A5113" s="527" t="s">
        <v>7773</v>
      </c>
      <c r="B5113" s="528">
        <v>2011</v>
      </c>
      <c r="C5113" s="528">
        <v>41268</v>
      </c>
      <c r="D5113" s="528">
        <v>0</v>
      </c>
      <c r="E5113" s="528">
        <v>0</v>
      </c>
      <c r="F5113" s="528">
        <v>0</v>
      </c>
    </row>
    <row r="5114" spans="1:6">
      <c r="A5114" s="527" t="s">
        <v>7774</v>
      </c>
      <c r="B5114" s="528">
        <v>2011</v>
      </c>
      <c r="C5114" s="528">
        <v>3066</v>
      </c>
      <c r="D5114" s="528">
        <v>3534</v>
      </c>
      <c r="E5114" s="528">
        <v>4058</v>
      </c>
      <c r="F5114" s="528">
        <v>9750</v>
      </c>
    </row>
    <row r="5115" spans="1:6">
      <c r="A5115" s="527" t="s">
        <v>7775</v>
      </c>
      <c r="B5115" s="528">
        <v>2011</v>
      </c>
      <c r="C5115" s="528">
        <v>92323</v>
      </c>
      <c r="D5115" s="528">
        <v>58569</v>
      </c>
      <c r="E5115" s="528">
        <v>2568</v>
      </c>
      <c r="F5115" s="528">
        <v>14850</v>
      </c>
    </row>
    <row r="5116" spans="1:6">
      <c r="A5116" s="527" t="s">
        <v>7776</v>
      </c>
      <c r="B5116" s="528">
        <v>2011</v>
      </c>
      <c r="C5116" s="528">
        <v>4809</v>
      </c>
      <c r="D5116" s="528">
        <v>0</v>
      </c>
      <c r="E5116" s="528">
        <v>7547</v>
      </c>
      <c r="F5116" s="528">
        <v>5206</v>
      </c>
    </row>
    <row r="5117" spans="1:6">
      <c r="A5117" s="527" t="s">
        <v>7777</v>
      </c>
      <c r="B5117" s="528">
        <v>2011</v>
      </c>
      <c r="C5117" s="528">
        <v>27999</v>
      </c>
      <c r="D5117" s="528">
        <v>12234</v>
      </c>
      <c r="E5117" s="528">
        <v>1537</v>
      </c>
      <c r="F5117" s="528">
        <v>14900</v>
      </c>
    </row>
    <row r="5118" spans="1:6">
      <c r="A5118" s="527" t="s">
        <v>7778</v>
      </c>
      <c r="B5118" s="528">
        <v>2011</v>
      </c>
      <c r="C5118" s="528">
        <v>42155</v>
      </c>
      <c r="D5118" s="528">
        <v>12813</v>
      </c>
      <c r="E5118" s="528">
        <v>380897</v>
      </c>
      <c r="F5118" s="528">
        <v>14722</v>
      </c>
    </row>
    <row r="5119" spans="1:6">
      <c r="A5119" s="527" t="s">
        <v>7779</v>
      </c>
      <c r="B5119" s="528">
        <v>2011</v>
      </c>
      <c r="C5119" s="528">
        <v>84189</v>
      </c>
      <c r="D5119" s="528">
        <v>100294</v>
      </c>
      <c r="E5119" s="528">
        <v>40269</v>
      </c>
      <c r="F5119" s="528">
        <v>21132</v>
      </c>
    </row>
    <row r="5120" spans="1:6">
      <c r="A5120" s="527" t="s">
        <v>7780</v>
      </c>
      <c r="B5120" s="528">
        <v>2011</v>
      </c>
      <c r="C5120" s="528">
        <v>13393</v>
      </c>
      <c r="D5120" s="528">
        <v>6609</v>
      </c>
      <c r="E5120" s="528">
        <v>6338</v>
      </c>
      <c r="F5120" s="528">
        <v>19720</v>
      </c>
    </row>
    <row r="5121" spans="1:6">
      <c r="A5121" s="527" t="s">
        <v>7781</v>
      </c>
      <c r="B5121" s="528">
        <v>2011</v>
      </c>
      <c r="C5121" s="528">
        <v>26343</v>
      </c>
      <c r="D5121" s="528">
        <v>64138</v>
      </c>
      <c r="E5121" s="528">
        <v>7672</v>
      </c>
      <c r="F5121" s="528">
        <v>19456</v>
      </c>
    </row>
    <row r="5122" spans="1:6">
      <c r="A5122" s="527" t="s">
        <v>7782</v>
      </c>
      <c r="B5122" s="528">
        <v>2011</v>
      </c>
      <c r="C5122" s="528">
        <v>8800</v>
      </c>
      <c r="D5122" s="528">
        <v>5062</v>
      </c>
      <c r="E5122" s="528">
        <v>14145</v>
      </c>
      <c r="F5122" s="528">
        <v>14900</v>
      </c>
    </row>
    <row r="5123" spans="1:6">
      <c r="A5123" s="527" t="s">
        <v>7783</v>
      </c>
      <c r="B5123" s="528">
        <v>2011</v>
      </c>
      <c r="C5123" s="528">
        <v>44963</v>
      </c>
      <c r="D5123" s="528">
        <v>36630</v>
      </c>
      <c r="E5123" s="528">
        <v>9975</v>
      </c>
      <c r="F5123" s="528">
        <v>15000</v>
      </c>
    </row>
    <row r="5124" spans="1:6">
      <c r="A5124" s="527" t="s">
        <v>7784</v>
      </c>
      <c r="B5124" s="528">
        <v>2011</v>
      </c>
      <c r="C5124" s="528">
        <v>2197</v>
      </c>
      <c r="D5124" s="528">
        <v>1253</v>
      </c>
      <c r="E5124" s="528">
        <v>503</v>
      </c>
      <c r="F5124" s="528">
        <v>13005</v>
      </c>
    </row>
    <row r="5125" spans="1:6">
      <c r="A5125" s="527" t="s">
        <v>7785</v>
      </c>
      <c r="B5125" s="528">
        <v>2011</v>
      </c>
      <c r="C5125" s="528">
        <v>0</v>
      </c>
      <c r="D5125" s="528">
        <v>8972</v>
      </c>
      <c r="E5125" s="528">
        <v>0</v>
      </c>
      <c r="F5125" s="528">
        <v>1600</v>
      </c>
    </row>
    <row r="5126" spans="1:6">
      <c r="A5126" s="527" t="s">
        <v>7786</v>
      </c>
      <c r="B5126" s="528">
        <v>2011</v>
      </c>
      <c r="C5126" s="528">
        <v>41830</v>
      </c>
      <c r="D5126" s="528">
        <v>13066</v>
      </c>
      <c r="E5126" s="528">
        <v>66208</v>
      </c>
      <c r="F5126" s="528">
        <v>15700</v>
      </c>
    </row>
    <row r="5127" spans="1:6">
      <c r="A5127" s="527" t="s">
        <v>7787</v>
      </c>
      <c r="B5127" s="528">
        <v>2011</v>
      </c>
      <c r="C5127" s="528">
        <v>59494</v>
      </c>
      <c r="D5127" s="528">
        <v>40767</v>
      </c>
      <c r="E5127" s="528">
        <v>17848</v>
      </c>
      <c r="F5127" s="528">
        <v>15673</v>
      </c>
    </row>
    <row r="5128" spans="1:6">
      <c r="A5128" s="527" t="s">
        <v>7788</v>
      </c>
      <c r="B5128" s="528">
        <v>2011</v>
      </c>
      <c r="C5128" s="528">
        <v>22060</v>
      </c>
      <c r="D5128" s="528">
        <v>11440</v>
      </c>
      <c r="E5128" s="528">
        <v>5356</v>
      </c>
      <c r="F5128" s="528">
        <v>19932</v>
      </c>
    </row>
    <row r="5129" spans="1:6">
      <c r="A5129" s="527" t="s">
        <v>7789</v>
      </c>
      <c r="B5129" s="528">
        <v>2011</v>
      </c>
      <c r="C5129" s="528">
        <v>2529</v>
      </c>
      <c r="D5129" s="528">
        <v>2236</v>
      </c>
      <c r="E5129" s="528">
        <v>132220</v>
      </c>
      <c r="F5129" s="528">
        <v>9705</v>
      </c>
    </row>
    <row r="5130" spans="1:6">
      <c r="A5130" s="527" t="s">
        <v>7790</v>
      </c>
      <c r="B5130" s="528">
        <v>2011</v>
      </c>
      <c r="C5130" s="528">
        <v>400</v>
      </c>
      <c r="D5130" s="528">
        <v>0</v>
      </c>
      <c r="E5130" s="528">
        <v>2970</v>
      </c>
      <c r="F5130" s="528">
        <v>3180</v>
      </c>
    </row>
    <row r="5131" spans="1:6">
      <c r="A5131" s="527" t="s">
        <v>7791</v>
      </c>
      <c r="B5131" s="528">
        <v>2011</v>
      </c>
      <c r="C5131" s="528">
        <v>1979</v>
      </c>
      <c r="D5131" s="528">
        <v>2336</v>
      </c>
      <c r="E5131" s="528">
        <v>1058</v>
      </c>
      <c r="F5131" s="528">
        <v>14739</v>
      </c>
    </row>
    <row r="5132" spans="1:6">
      <c r="A5132" s="527" t="s">
        <v>7792</v>
      </c>
      <c r="B5132" s="528">
        <v>2011</v>
      </c>
      <c r="C5132" s="528">
        <v>18638</v>
      </c>
      <c r="D5132" s="528">
        <v>17496</v>
      </c>
      <c r="E5132" s="528">
        <v>22969</v>
      </c>
      <c r="F5132" s="528">
        <v>19582</v>
      </c>
    </row>
    <row r="5133" spans="1:6">
      <c r="A5133" s="527" t="s">
        <v>7793</v>
      </c>
      <c r="B5133" s="528">
        <v>2011</v>
      </c>
      <c r="C5133" s="528">
        <v>698</v>
      </c>
      <c r="D5133" s="528">
        <v>366641</v>
      </c>
      <c r="E5133" s="528">
        <v>6498</v>
      </c>
      <c r="F5133" s="528">
        <v>14660</v>
      </c>
    </row>
    <row r="5134" spans="1:6">
      <c r="A5134" s="527" t="s">
        <v>7794</v>
      </c>
      <c r="B5134" s="528">
        <v>2011</v>
      </c>
      <c r="C5134" s="528">
        <v>27600</v>
      </c>
      <c r="D5134" s="528">
        <v>25413</v>
      </c>
      <c r="E5134" s="528">
        <v>52181</v>
      </c>
      <c r="F5134" s="528">
        <v>20640</v>
      </c>
    </row>
    <row r="5135" spans="1:6">
      <c r="A5135" s="527" t="s">
        <v>7795</v>
      </c>
      <c r="B5135" s="528">
        <v>2011</v>
      </c>
      <c r="C5135" s="528">
        <v>35868</v>
      </c>
      <c r="D5135" s="528">
        <v>31968</v>
      </c>
      <c r="E5135" s="528">
        <v>10658</v>
      </c>
      <c r="F5135" s="528">
        <v>21720</v>
      </c>
    </row>
    <row r="5136" spans="1:6">
      <c r="A5136" s="527" t="s">
        <v>7796</v>
      </c>
      <c r="B5136" s="528">
        <v>2011</v>
      </c>
      <c r="C5136" s="528">
        <v>3824</v>
      </c>
      <c r="D5136" s="528">
        <v>0</v>
      </c>
      <c r="E5136" s="528">
        <v>0</v>
      </c>
      <c r="F5136" s="528">
        <v>0</v>
      </c>
    </row>
    <row r="5137" spans="1:6">
      <c r="A5137" s="527" t="s">
        <v>7797</v>
      </c>
      <c r="B5137" s="528">
        <v>2011</v>
      </c>
      <c r="C5137" s="528">
        <v>4969</v>
      </c>
      <c r="D5137" s="528">
        <v>3000</v>
      </c>
      <c r="E5137" s="528">
        <v>86936</v>
      </c>
      <c r="F5137" s="528">
        <v>12146</v>
      </c>
    </row>
    <row r="5138" spans="1:6">
      <c r="A5138" s="527" t="s">
        <v>7798</v>
      </c>
      <c r="B5138" s="528">
        <v>2011</v>
      </c>
      <c r="C5138" s="528">
        <v>23717</v>
      </c>
      <c r="D5138" s="528">
        <v>39958</v>
      </c>
      <c r="E5138" s="528">
        <v>6823</v>
      </c>
      <c r="F5138" s="528">
        <v>20710</v>
      </c>
    </row>
    <row r="5139" spans="1:6">
      <c r="A5139" s="527" t="s">
        <v>7799</v>
      </c>
      <c r="B5139" s="528">
        <v>2011</v>
      </c>
      <c r="C5139" s="528">
        <v>21770</v>
      </c>
      <c r="D5139" s="528">
        <v>17368</v>
      </c>
      <c r="E5139" s="528">
        <v>6277</v>
      </c>
      <c r="F5139" s="528">
        <v>10815</v>
      </c>
    </row>
    <row r="5140" spans="1:6">
      <c r="A5140" s="527" t="s">
        <v>7800</v>
      </c>
      <c r="B5140" s="528">
        <v>2011</v>
      </c>
      <c r="C5140" s="528">
        <v>5681</v>
      </c>
      <c r="D5140" s="528">
        <v>10604</v>
      </c>
      <c r="E5140" s="528">
        <v>249260</v>
      </c>
      <c r="F5140" s="528">
        <v>9076</v>
      </c>
    </row>
    <row r="5141" spans="1:6">
      <c r="A5141" s="527" t="s">
        <v>7801</v>
      </c>
      <c r="B5141" s="528">
        <v>2011</v>
      </c>
      <c r="C5141" s="528">
        <v>1822</v>
      </c>
      <c r="D5141" s="528">
        <v>6051</v>
      </c>
      <c r="E5141" s="528">
        <v>9897</v>
      </c>
      <c r="F5141" s="528">
        <v>8260</v>
      </c>
    </row>
    <row r="5142" spans="1:6">
      <c r="A5142" s="527" t="s">
        <v>7802</v>
      </c>
      <c r="B5142" s="528">
        <v>2011</v>
      </c>
      <c r="C5142" s="528">
        <v>83927</v>
      </c>
      <c r="D5142" s="528">
        <v>102064</v>
      </c>
      <c r="E5142" s="528">
        <v>27640</v>
      </c>
      <c r="F5142" s="528">
        <v>21000</v>
      </c>
    </row>
    <row r="5143" spans="1:6">
      <c r="A5143" s="527" t="s">
        <v>7803</v>
      </c>
      <c r="B5143" s="528">
        <v>2011</v>
      </c>
      <c r="C5143" s="528">
        <v>29767</v>
      </c>
      <c r="D5143" s="528">
        <v>48472</v>
      </c>
      <c r="E5143" s="528">
        <v>19508</v>
      </c>
      <c r="F5143" s="528">
        <v>20844</v>
      </c>
    </row>
    <row r="5144" spans="1:6">
      <c r="A5144" s="527" t="s">
        <v>7804</v>
      </c>
      <c r="B5144" s="528">
        <v>2011</v>
      </c>
      <c r="C5144" s="528">
        <v>3793</v>
      </c>
      <c r="D5144" s="528">
        <v>0</v>
      </c>
      <c r="E5144" s="528">
        <v>321</v>
      </c>
      <c r="F5144" s="528">
        <v>7980</v>
      </c>
    </row>
    <row r="5145" spans="1:6">
      <c r="A5145" s="527" t="s">
        <v>7805</v>
      </c>
      <c r="B5145" s="528">
        <v>2011</v>
      </c>
      <c r="C5145" s="528">
        <v>46213</v>
      </c>
      <c r="D5145" s="528">
        <v>85156</v>
      </c>
      <c r="E5145" s="528">
        <v>14169</v>
      </c>
      <c r="F5145" s="528">
        <v>21020</v>
      </c>
    </row>
    <row r="5146" spans="1:6">
      <c r="A5146" s="527" t="s">
        <v>7806</v>
      </c>
      <c r="B5146" s="528">
        <v>2011</v>
      </c>
      <c r="C5146" s="528">
        <v>42378</v>
      </c>
      <c r="D5146" s="528">
        <v>21456</v>
      </c>
      <c r="E5146" s="528">
        <v>34887</v>
      </c>
      <c r="F5146" s="528">
        <v>14954</v>
      </c>
    </row>
    <row r="5147" spans="1:6">
      <c r="A5147" s="527" t="s">
        <v>7807</v>
      </c>
      <c r="B5147" s="528">
        <v>2011</v>
      </c>
      <c r="C5147" s="528">
        <v>2026</v>
      </c>
      <c r="D5147" s="528">
        <v>17130</v>
      </c>
      <c r="E5147" s="528">
        <v>4775</v>
      </c>
      <c r="F5147" s="528">
        <v>6850</v>
      </c>
    </row>
    <row r="5148" spans="1:6">
      <c r="A5148" s="527" t="s">
        <v>7808</v>
      </c>
      <c r="B5148" s="528">
        <v>2011</v>
      </c>
      <c r="C5148" s="528">
        <v>30703</v>
      </c>
      <c r="D5148" s="528">
        <v>25605</v>
      </c>
      <c r="E5148" s="528">
        <v>4944</v>
      </c>
      <c r="F5148" s="528">
        <v>15443</v>
      </c>
    </row>
    <row r="5149" spans="1:6">
      <c r="A5149" s="527" t="s">
        <v>7809</v>
      </c>
      <c r="B5149" s="528">
        <v>2011</v>
      </c>
      <c r="C5149" s="528">
        <v>3997</v>
      </c>
      <c r="D5149" s="528">
        <v>259</v>
      </c>
      <c r="E5149" s="528">
        <v>5698</v>
      </c>
      <c r="F5149" s="528">
        <v>7956</v>
      </c>
    </row>
    <row r="5150" spans="1:6">
      <c r="A5150" s="527" t="s">
        <v>7810</v>
      </c>
      <c r="B5150" s="528">
        <v>2011</v>
      </c>
      <c r="C5150" s="528">
        <v>588</v>
      </c>
      <c r="D5150" s="528">
        <v>190</v>
      </c>
      <c r="E5150" s="528">
        <v>9012</v>
      </c>
      <c r="F5150" s="528">
        <v>8175</v>
      </c>
    </row>
    <row r="5151" spans="1:6">
      <c r="A5151" s="527" t="s">
        <v>7811</v>
      </c>
      <c r="B5151" s="528">
        <v>2011</v>
      </c>
      <c r="C5151" s="528">
        <v>7162</v>
      </c>
      <c r="D5151" s="528">
        <v>19462</v>
      </c>
      <c r="E5151" s="528">
        <v>117233</v>
      </c>
      <c r="F5151" s="528">
        <v>9351</v>
      </c>
    </row>
    <row r="5152" spans="1:6">
      <c r="A5152" s="527" t="s">
        <v>7812</v>
      </c>
      <c r="B5152" s="528">
        <v>2011</v>
      </c>
      <c r="C5152" s="528">
        <v>23678</v>
      </c>
      <c r="D5152" s="528">
        <v>36326</v>
      </c>
      <c r="E5152" s="528">
        <v>11975</v>
      </c>
      <c r="F5152" s="528">
        <v>18777</v>
      </c>
    </row>
    <row r="5153" spans="1:6">
      <c r="A5153" s="527" t="s">
        <v>7813</v>
      </c>
      <c r="B5153" s="528">
        <v>2011</v>
      </c>
      <c r="C5153" s="528">
        <v>10230</v>
      </c>
      <c r="D5153" s="528">
        <v>5530</v>
      </c>
      <c r="E5153" s="528">
        <v>31732</v>
      </c>
      <c r="F5153" s="528">
        <v>9480</v>
      </c>
    </row>
    <row r="5154" spans="1:6">
      <c r="A5154" s="527" t="s">
        <v>7814</v>
      </c>
      <c r="B5154" s="528">
        <v>2011</v>
      </c>
      <c r="C5154" s="528">
        <v>7753</v>
      </c>
      <c r="D5154" s="528">
        <v>64000</v>
      </c>
      <c r="E5154" s="528">
        <v>39333</v>
      </c>
      <c r="F5154" s="528">
        <v>11657</v>
      </c>
    </row>
    <row r="5155" spans="1:6">
      <c r="A5155" s="527" t="s">
        <v>7815</v>
      </c>
      <c r="B5155" s="528">
        <v>2011</v>
      </c>
      <c r="C5155" s="528">
        <v>25582</v>
      </c>
      <c r="D5155" s="528">
        <v>23264</v>
      </c>
      <c r="E5155" s="528">
        <v>30079</v>
      </c>
      <c r="F5155" s="528">
        <v>19010</v>
      </c>
    </row>
    <row r="5156" spans="1:6">
      <c r="A5156" s="527" t="s">
        <v>7816</v>
      </c>
      <c r="B5156" s="528">
        <v>2011</v>
      </c>
      <c r="C5156" s="528">
        <v>55611</v>
      </c>
      <c r="D5156" s="528">
        <v>91456</v>
      </c>
      <c r="E5156" s="528">
        <v>544075</v>
      </c>
      <c r="F5156" s="528">
        <v>15924</v>
      </c>
    </row>
    <row r="5157" spans="1:6">
      <c r="A5157" s="527" t="s">
        <v>7817</v>
      </c>
      <c r="B5157" s="528">
        <v>2011</v>
      </c>
      <c r="C5157" s="528">
        <v>989</v>
      </c>
      <c r="D5157" s="528">
        <v>723</v>
      </c>
      <c r="E5157" s="528">
        <v>2613</v>
      </c>
      <c r="F5157" s="528">
        <v>12985</v>
      </c>
    </row>
    <row r="5158" spans="1:6">
      <c r="A5158" s="527" t="s">
        <v>7818</v>
      </c>
      <c r="B5158" s="528">
        <v>2011</v>
      </c>
      <c r="C5158" s="528">
        <v>29059</v>
      </c>
      <c r="D5158" s="528">
        <v>12473</v>
      </c>
      <c r="E5158" s="528">
        <v>1125</v>
      </c>
      <c r="F5158" s="528">
        <v>18762</v>
      </c>
    </row>
    <row r="5159" spans="1:6">
      <c r="A5159" s="527" t="s">
        <v>7819</v>
      </c>
      <c r="B5159" s="528">
        <v>2011</v>
      </c>
      <c r="C5159" s="528">
        <v>11733</v>
      </c>
      <c r="D5159" s="528">
        <v>17641</v>
      </c>
      <c r="E5159" s="528">
        <v>1715</v>
      </c>
      <c r="F5159" s="528">
        <v>20857</v>
      </c>
    </row>
    <row r="5160" spans="1:6">
      <c r="A5160" s="527" t="s">
        <v>7820</v>
      </c>
      <c r="B5160" s="528">
        <v>2011</v>
      </c>
      <c r="C5160" s="528">
        <v>592</v>
      </c>
      <c r="D5160" s="528">
        <v>33</v>
      </c>
      <c r="E5160" s="528">
        <v>28816</v>
      </c>
      <c r="F5160" s="528">
        <v>4114</v>
      </c>
    </row>
    <row r="5161" spans="1:6">
      <c r="A5161" s="527" t="s">
        <v>7821</v>
      </c>
      <c r="B5161" s="528">
        <v>2011</v>
      </c>
      <c r="C5161" s="528">
        <v>100290</v>
      </c>
      <c r="D5161" s="528">
        <v>52028</v>
      </c>
      <c r="E5161" s="528">
        <v>7733</v>
      </c>
      <c r="F5161" s="528">
        <v>20386</v>
      </c>
    </row>
    <row r="5162" spans="1:6">
      <c r="A5162" s="527" t="s">
        <v>7822</v>
      </c>
      <c r="B5162" s="528">
        <v>2011</v>
      </c>
      <c r="C5162" s="528">
        <v>30689</v>
      </c>
      <c r="D5162" s="528">
        <v>14019</v>
      </c>
      <c r="E5162" s="528">
        <v>2962</v>
      </c>
      <c r="F5162" s="528">
        <v>14956</v>
      </c>
    </row>
    <row r="5163" spans="1:6">
      <c r="A5163" s="527" t="s">
        <v>7823</v>
      </c>
      <c r="B5163" s="528">
        <v>2011</v>
      </c>
      <c r="C5163" s="528">
        <v>213</v>
      </c>
      <c r="D5163" s="528">
        <v>479</v>
      </c>
      <c r="E5163" s="528">
        <v>9056</v>
      </c>
      <c r="F5163" s="528">
        <v>6304</v>
      </c>
    </row>
    <row r="5164" spans="1:6">
      <c r="A5164" s="527" t="s">
        <v>7824</v>
      </c>
      <c r="B5164" s="528">
        <v>2011</v>
      </c>
      <c r="C5164" s="528">
        <v>114367</v>
      </c>
      <c r="D5164" s="528">
        <v>107605</v>
      </c>
      <c r="E5164" s="528">
        <v>35267</v>
      </c>
      <c r="F5164" s="528">
        <v>20273</v>
      </c>
    </row>
    <row r="5165" spans="1:6">
      <c r="A5165" s="527" t="s">
        <v>7825</v>
      </c>
      <c r="B5165" s="528">
        <v>2011</v>
      </c>
      <c r="C5165" s="528">
        <v>5086</v>
      </c>
      <c r="D5165" s="528">
        <v>2825</v>
      </c>
      <c r="E5165" s="528">
        <v>56498</v>
      </c>
      <c r="F5165" s="528">
        <v>10730</v>
      </c>
    </row>
    <row r="5166" spans="1:6">
      <c r="A5166" s="527" t="s">
        <v>7826</v>
      </c>
      <c r="B5166" s="528">
        <v>2011</v>
      </c>
      <c r="C5166" s="528">
        <v>3504</v>
      </c>
      <c r="D5166" s="528">
        <v>5176</v>
      </c>
      <c r="E5166" s="528">
        <v>4064</v>
      </c>
      <c r="F5166" s="528">
        <v>15794</v>
      </c>
    </row>
    <row r="5167" spans="1:6">
      <c r="A5167" s="527" t="s">
        <v>7827</v>
      </c>
      <c r="B5167" s="528">
        <v>2011</v>
      </c>
      <c r="C5167" s="528">
        <v>64213</v>
      </c>
      <c r="D5167" s="528">
        <v>45849</v>
      </c>
      <c r="E5167" s="528">
        <v>22926</v>
      </c>
      <c r="F5167" s="528">
        <v>20388</v>
      </c>
    </row>
    <row r="5168" spans="1:6">
      <c r="A5168" s="527" t="s">
        <v>7828</v>
      </c>
      <c r="B5168" s="528">
        <v>2011</v>
      </c>
      <c r="C5168" s="528">
        <v>47274</v>
      </c>
      <c r="D5168" s="528">
        <v>41265</v>
      </c>
      <c r="E5168" s="528">
        <v>15727</v>
      </c>
      <c r="F5168" s="528">
        <v>14710</v>
      </c>
    </row>
    <row r="5169" spans="1:6">
      <c r="A5169" s="527" t="s">
        <v>7829</v>
      </c>
      <c r="B5169" s="528">
        <v>2011</v>
      </c>
      <c r="C5169" s="528">
        <v>80935</v>
      </c>
      <c r="D5169" s="528">
        <v>44829</v>
      </c>
      <c r="E5169" s="528">
        <v>7908</v>
      </c>
      <c r="F5169" s="528">
        <v>19327</v>
      </c>
    </row>
    <row r="5170" spans="1:6">
      <c r="A5170" s="527" t="s">
        <v>7830</v>
      </c>
      <c r="B5170" s="528">
        <v>2011</v>
      </c>
      <c r="C5170" s="528">
        <v>42694</v>
      </c>
      <c r="D5170" s="528">
        <v>10340</v>
      </c>
      <c r="E5170" s="528">
        <v>52282</v>
      </c>
      <c r="F5170" s="528">
        <v>15453</v>
      </c>
    </row>
    <row r="5171" spans="1:6">
      <c r="A5171" s="527" t="s">
        <v>7831</v>
      </c>
      <c r="B5171" s="528">
        <v>2011</v>
      </c>
      <c r="C5171" s="528">
        <v>3444</v>
      </c>
      <c r="D5171" s="528">
        <v>0</v>
      </c>
      <c r="E5171" s="528">
        <v>134241</v>
      </c>
      <c r="F5171" s="528">
        <v>6156</v>
      </c>
    </row>
    <row r="5172" spans="1:6">
      <c r="A5172" s="527" t="s">
        <v>7832</v>
      </c>
      <c r="B5172" s="528">
        <v>2011</v>
      </c>
      <c r="C5172" s="528">
        <v>10364</v>
      </c>
      <c r="D5172" s="528">
        <v>62211</v>
      </c>
      <c r="E5172" s="528">
        <v>47621</v>
      </c>
      <c r="F5172" s="528">
        <v>14320</v>
      </c>
    </row>
    <row r="5173" spans="1:6">
      <c r="A5173" s="527" t="s">
        <v>7833</v>
      </c>
      <c r="B5173" s="528">
        <v>2011</v>
      </c>
      <c r="C5173" s="528">
        <v>12776</v>
      </c>
      <c r="D5173" s="528">
        <v>40210</v>
      </c>
      <c r="E5173" s="528">
        <v>3221</v>
      </c>
      <c r="F5173" s="528">
        <v>15020</v>
      </c>
    </row>
    <row r="5174" spans="1:6">
      <c r="A5174" s="527" t="s">
        <v>7834</v>
      </c>
      <c r="B5174" s="528">
        <v>2011</v>
      </c>
      <c r="C5174" s="528">
        <v>94843</v>
      </c>
      <c r="D5174" s="528">
        <v>54868</v>
      </c>
      <c r="E5174" s="528">
        <v>10680</v>
      </c>
      <c r="F5174" s="528">
        <v>19653</v>
      </c>
    </row>
    <row r="5175" spans="1:6">
      <c r="A5175" s="527" t="s">
        <v>7835</v>
      </c>
      <c r="B5175" s="528">
        <v>2011</v>
      </c>
      <c r="C5175" s="528">
        <v>27827</v>
      </c>
      <c r="D5175" s="528">
        <v>13300</v>
      </c>
      <c r="E5175" s="528">
        <v>1101</v>
      </c>
      <c r="F5175" s="528">
        <v>13642</v>
      </c>
    </row>
    <row r="5176" spans="1:6">
      <c r="A5176" s="527" t="s">
        <v>7836</v>
      </c>
      <c r="B5176" s="528">
        <v>2011</v>
      </c>
      <c r="C5176" s="528">
        <v>24367</v>
      </c>
      <c r="D5176" s="528">
        <v>10421</v>
      </c>
      <c r="E5176" s="528">
        <v>26137</v>
      </c>
      <c r="F5176" s="528">
        <v>13762</v>
      </c>
    </row>
    <row r="5177" spans="1:6">
      <c r="A5177" s="527" t="s">
        <v>7837</v>
      </c>
      <c r="B5177" s="528">
        <v>2011</v>
      </c>
      <c r="C5177" s="528">
        <v>38039</v>
      </c>
      <c r="D5177" s="528">
        <v>25734</v>
      </c>
      <c r="E5177" s="528">
        <v>11173</v>
      </c>
      <c r="F5177" s="528">
        <v>15870</v>
      </c>
    </row>
    <row r="5178" spans="1:6">
      <c r="A5178" s="527" t="s">
        <v>7838</v>
      </c>
      <c r="B5178" s="528">
        <v>2011</v>
      </c>
      <c r="C5178" s="528">
        <v>5524</v>
      </c>
      <c r="D5178" s="528">
        <v>5324</v>
      </c>
      <c r="E5178" s="528">
        <v>14568</v>
      </c>
      <c r="F5178" s="528">
        <v>13414</v>
      </c>
    </row>
    <row r="5179" spans="1:6">
      <c r="A5179" s="527" t="s">
        <v>7839</v>
      </c>
      <c r="B5179" s="528">
        <v>2011</v>
      </c>
      <c r="C5179" s="528">
        <v>12338</v>
      </c>
      <c r="D5179" s="528">
        <v>11916</v>
      </c>
      <c r="E5179" s="528">
        <v>2131</v>
      </c>
      <c r="F5179" s="528">
        <v>14045</v>
      </c>
    </row>
    <row r="5180" spans="1:6">
      <c r="A5180" s="527" t="s">
        <v>7840</v>
      </c>
      <c r="B5180" s="528">
        <v>2011</v>
      </c>
      <c r="C5180" s="528">
        <v>73937</v>
      </c>
      <c r="D5180" s="528">
        <v>32045</v>
      </c>
      <c r="E5180" s="528">
        <v>36259</v>
      </c>
      <c r="F5180" s="528">
        <v>21359</v>
      </c>
    </row>
    <row r="5181" spans="1:6">
      <c r="A5181" s="527" t="s">
        <v>7841</v>
      </c>
      <c r="B5181" s="528">
        <v>2011</v>
      </c>
      <c r="C5181" s="528">
        <v>790</v>
      </c>
      <c r="D5181" s="528">
        <v>584</v>
      </c>
      <c r="E5181" s="528">
        <v>30549</v>
      </c>
      <c r="F5181" s="528">
        <v>7750</v>
      </c>
    </row>
    <row r="5182" spans="1:6">
      <c r="A5182" s="527" t="s">
        <v>7842</v>
      </c>
      <c r="B5182" s="528">
        <v>2011</v>
      </c>
      <c r="C5182" s="528">
        <v>67640</v>
      </c>
      <c r="D5182" s="528">
        <v>115400</v>
      </c>
      <c r="E5182" s="528">
        <v>24264</v>
      </c>
      <c r="F5182" s="528">
        <v>21000</v>
      </c>
    </row>
    <row r="5183" spans="1:6">
      <c r="A5183" s="527" t="s">
        <v>7843</v>
      </c>
      <c r="B5183" s="528">
        <v>2011</v>
      </c>
      <c r="C5183" s="528">
        <v>26592</v>
      </c>
      <c r="D5183" s="528">
        <v>18079</v>
      </c>
      <c r="E5183" s="528">
        <v>5202</v>
      </c>
      <c r="F5183" s="528">
        <v>13250</v>
      </c>
    </row>
    <row r="5184" spans="1:6">
      <c r="A5184" s="527" t="s">
        <v>7844</v>
      </c>
      <c r="B5184" s="528">
        <v>2011</v>
      </c>
      <c r="C5184" s="528">
        <v>5757</v>
      </c>
      <c r="D5184" s="528">
        <v>0</v>
      </c>
      <c r="E5184" s="528">
        <v>13225</v>
      </c>
      <c r="F5184" s="528">
        <v>12900</v>
      </c>
    </row>
    <row r="5185" spans="1:6">
      <c r="A5185" s="527" t="s">
        <v>7845</v>
      </c>
      <c r="B5185" s="528">
        <v>2011</v>
      </c>
      <c r="C5185" s="528">
        <v>2567</v>
      </c>
      <c r="D5185" s="528">
        <v>1160</v>
      </c>
      <c r="E5185" s="528">
        <v>13850</v>
      </c>
      <c r="F5185" s="528">
        <v>9490</v>
      </c>
    </row>
    <row r="5186" spans="1:6">
      <c r="A5186" s="527" t="s">
        <v>7846</v>
      </c>
      <c r="B5186" s="528">
        <v>2011</v>
      </c>
      <c r="C5186" s="528">
        <v>355</v>
      </c>
      <c r="D5186" s="528">
        <v>0</v>
      </c>
      <c r="E5186" s="528">
        <v>3043</v>
      </c>
      <c r="F5186" s="528">
        <v>4930</v>
      </c>
    </row>
    <row r="5187" spans="1:6">
      <c r="A5187" s="527" t="s">
        <v>7847</v>
      </c>
      <c r="B5187" s="528">
        <v>2011</v>
      </c>
      <c r="C5187" s="528">
        <v>50744</v>
      </c>
      <c r="D5187" s="528">
        <v>85976</v>
      </c>
      <c r="E5187" s="528">
        <v>24696</v>
      </c>
      <c r="F5187" s="528">
        <v>21375</v>
      </c>
    </row>
    <row r="5188" spans="1:6">
      <c r="A5188" s="527" t="s">
        <v>7848</v>
      </c>
      <c r="B5188" s="528">
        <v>2011</v>
      </c>
      <c r="C5188" s="528">
        <v>4084</v>
      </c>
      <c r="D5188" s="528">
        <v>7280</v>
      </c>
      <c r="E5188" s="528">
        <v>6910</v>
      </c>
      <c r="F5188" s="528">
        <v>10006</v>
      </c>
    </row>
    <row r="5189" spans="1:6">
      <c r="A5189" s="527" t="s">
        <v>7849</v>
      </c>
      <c r="B5189" s="528">
        <v>2011</v>
      </c>
      <c r="C5189" s="528">
        <v>7354</v>
      </c>
      <c r="D5189" s="528">
        <v>15212</v>
      </c>
      <c r="E5189" s="528">
        <v>29255</v>
      </c>
      <c r="F5189" s="528">
        <v>10640</v>
      </c>
    </row>
    <row r="5190" spans="1:6">
      <c r="A5190" s="527" t="s">
        <v>7850</v>
      </c>
      <c r="B5190" s="528">
        <v>2011</v>
      </c>
      <c r="C5190" s="528">
        <v>19296</v>
      </c>
      <c r="D5190" s="528">
        <v>7878</v>
      </c>
      <c r="E5190" s="528">
        <v>52674</v>
      </c>
      <c r="F5190" s="528">
        <v>12970</v>
      </c>
    </row>
    <row r="5191" spans="1:6">
      <c r="A5191" s="527" t="s">
        <v>7851</v>
      </c>
      <c r="B5191" s="528">
        <v>2011</v>
      </c>
      <c r="C5191" s="528">
        <v>1745</v>
      </c>
      <c r="D5191" s="528">
        <v>518</v>
      </c>
      <c r="E5191" s="528">
        <v>9756</v>
      </c>
      <c r="F5191" s="528">
        <v>13870</v>
      </c>
    </row>
    <row r="5192" spans="1:6">
      <c r="A5192" s="527" t="s">
        <v>7852</v>
      </c>
      <c r="B5192" s="528">
        <v>2011</v>
      </c>
      <c r="C5192" s="528">
        <v>1603</v>
      </c>
      <c r="D5192" s="528">
        <v>0</v>
      </c>
      <c r="E5192" s="528">
        <v>3454</v>
      </c>
      <c r="F5192" s="528">
        <v>9850</v>
      </c>
    </row>
    <row r="5193" spans="1:6">
      <c r="A5193" s="527" t="s">
        <v>7853</v>
      </c>
      <c r="B5193" s="528">
        <v>2011</v>
      </c>
      <c r="C5193" s="528">
        <v>22316</v>
      </c>
      <c r="D5193" s="528">
        <v>19580</v>
      </c>
      <c r="E5193" s="528">
        <v>8154</v>
      </c>
      <c r="F5193" s="528">
        <v>20270</v>
      </c>
    </row>
    <row r="5194" spans="1:6">
      <c r="A5194" s="527" t="s">
        <v>7854</v>
      </c>
      <c r="B5194" s="528">
        <v>2011</v>
      </c>
      <c r="C5194" s="528">
        <v>20521</v>
      </c>
      <c r="D5194" s="528">
        <v>12019</v>
      </c>
      <c r="E5194" s="528">
        <v>8620</v>
      </c>
      <c r="F5194" s="528">
        <v>20305</v>
      </c>
    </row>
    <row r="5195" spans="1:6">
      <c r="A5195" s="527" t="s">
        <v>7855</v>
      </c>
      <c r="B5195" s="528">
        <v>2011</v>
      </c>
      <c r="C5195" s="528">
        <v>23582</v>
      </c>
      <c r="D5195" s="528">
        <v>16679</v>
      </c>
      <c r="E5195" s="528">
        <v>3613</v>
      </c>
      <c r="F5195" s="528">
        <v>19905</v>
      </c>
    </row>
    <row r="5196" spans="1:6">
      <c r="A5196" s="527" t="s">
        <v>7856</v>
      </c>
      <c r="B5196" s="528">
        <v>2011</v>
      </c>
      <c r="C5196" s="528">
        <v>2504</v>
      </c>
      <c r="D5196" s="528">
        <v>1183</v>
      </c>
      <c r="E5196" s="528">
        <v>16667</v>
      </c>
      <c r="F5196" s="528">
        <v>16672</v>
      </c>
    </row>
    <row r="5197" spans="1:6">
      <c r="A5197" s="527" t="s">
        <v>7857</v>
      </c>
      <c r="B5197" s="528">
        <v>2011</v>
      </c>
      <c r="C5197" s="528">
        <v>3587</v>
      </c>
      <c r="D5197" s="528">
        <v>5540</v>
      </c>
      <c r="E5197" s="528">
        <v>56828</v>
      </c>
      <c r="F5197" s="528">
        <v>9322</v>
      </c>
    </row>
    <row r="5198" spans="1:6">
      <c r="A5198" s="527" t="s">
        <v>7858</v>
      </c>
      <c r="B5198" s="528">
        <v>2011</v>
      </c>
      <c r="C5198" s="528">
        <v>128109</v>
      </c>
      <c r="D5198" s="528">
        <v>145046</v>
      </c>
      <c r="E5198" s="528">
        <v>56960</v>
      </c>
      <c r="F5198" s="528">
        <v>21000</v>
      </c>
    </row>
    <row r="5199" spans="1:6">
      <c r="A5199" s="527" t="s">
        <v>7859</v>
      </c>
      <c r="B5199" s="528">
        <v>2011</v>
      </c>
      <c r="C5199" s="528">
        <v>19799</v>
      </c>
      <c r="D5199" s="528">
        <v>10145</v>
      </c>
      <c r="E5199" s="528">
        <v>2658</v>
      </c>
      <c r="F5199" s="528">
        <v>18951</v>
      </c>
    </row>
    <row r="5200" spans="1:6">
      <c r="A5200" s="527" t="s">
        <v>7860</v>
      </c>
      <c r="B5200" s="528">
        <v>2011</v>
      </c>
      <c r="C5200" s="528">
        <v>22352</v>
      </c>
      <c r="D5200" s="528">
        <v>13135</v>
      </c>
      <c r="E5200" s="528">
        <v>4063</v>
      </c>
      <c r="F5200" s="528">
        <v>19041</v>
      </c>
    </row>
    <row r="5201" spans="1:6">
      <c r="A5201" s="527" t="s">
        <v>7861</v>
      </c>
      <c r="B5201" s="528">
        <v>2011</v>
      </c>
      <c r="C5201" s="528">
        <v>4556</v>
      </c>
      <c r="D5201" s="528">
        <v>246498</v>
      </c>
      <c r="E5201" s="528">
        <v>193105</v>
      </c>
      <c r="F5201" s="528">
        <v>10230</v>
      </c>
    </row>
    <row r="5202" spans="1:6">
      <c r="A5202" s="527" t="s">
        <v>7862</v>
      </c>
      <c r="B5202" s="528">
        <v>2011</v>
      </c>
      <c r="C5202" s="528">
        <v>17482</v>
      </c>
      <c r="D5202" s="528">
        <v>17689</v>
      </c>
      <c r="E5202" s="528">
        <v>15786</v>
      </c>
      <c r="F5202" s="528">
        <v>15568</v>
      </c>
    </row>
    <row r="5203" spans="1:6">
      <c r="A5203" s="527" t="s">
        <v>7863</v>
      </c>
      <c r="B5203" s="528">
        <v>2011</v>
      </c>
      <c r="C5203" s="528">
        <v>57516</v>
      </c>
      <c r="D5203" s="528">
        <v>156233</v>
      </c>
      <c r="E5203" s="528">
        <v>28352</v>
      </c>
      <c r="F5203" s="528">
        <v>21020</v>
      </c>
    </row>
    <row r="5204" spans="1:6">
      <c r="A5204" s="527" t="s">
        <v>7864</v>
      </c>
      <c r="B5204" s="528">
        <v>2011</v>
      </c>
      <c r="C5204" s="528">
        <v>760</v>
      </c>
      <c r="D5204" s="528">
        <v>41</v>
      </c>
      <c r="E5204" s="528">
        <v>21472</v>
      </c>
      <c r="F5204" s="528">
        <v>4098</v>
      </c>
    </row>
    <row r="5205" spans="1:6">
      <c r="A5205" s="527" t="s">
        <v>7865</v>
      </c>
      <c r="B5205" s="528">
        <v>2011</v>
      </c>
      <c r="C5205" s="528">
        <v>8086</v>
      </c>
      <c r="D5205" s="528">
        <v>17587</v>
      </c>
      <c r="E5205" s="528">
        <v>315919</v>
      </c>
      <c r="F5205" s="528">
        <v>8371</v>
      </c>
    </row>
    <row r="5206" spans="1:6">
      <c r="A5206" s="527" t="s">
        <v>7866</v>
      </c>
      <c r="B5206" s="528">
        <v>2011</v>
      </c>
      <c r="C5206" s="528">
        <v>5246</v>
      </c>
      <c r="D5206" s="528">
        <v>400</v>
      </c>
      <c r="E5206" s="528">
        <v>60517</v>
      </c>
      <c r="F5206" s="528">
        <v>3303</v>
      </c>
    </row>
    <row r="5207" spans="1:6">
      <c r="A5207" s="527" t="s">
        <v>7867</v>
      </c>
      <c r="B5207" s="528">
        <v>2011</v>
      </c>
      <c r="C5207" s="528">
        <v>23999</v>
      </c>
      <c r="D5207" s="528">
        <v>36211</v>
      </c>
      <c r="E5207" s="528">
        <v>4572</v>
      </c>
      <c r="F5207" s="528">
        <v>20126</v>
      </c>
    </row>
    <row r="5208" spans="1:6">
      <c r="A5208" s="527" t="s">
        <v>7868</v>
      </c>
      <c r="B5208" s="528">
        <v>2011</v>
      </c>
      <c r="C5208" s="528">
        <v>0</v>
      </c>
      <c r="D5208" s="528">
        <v>128</v>
      </c>
      <c r="E5208" s="528">
        <v>914</v>
      </c>
      <c r="F5208" s="528">
        <v>12720</v>
      </c>
    </row>
    <row r="5209" spans="1:6">
      <c r="A5209" s="527" t="s">
        <v>7869</v>
      </c>
      <c r="B5209" s="528">
        <v>2011</v>
      </c>
      <c r="C5209" s="528">
        <v>10274</v>
      </c>
      <c r="D5209" s="528">
        <v>31350</v>
      </c>
      <c r="E5209" s="528">
        <v>18152</v>
      </c>
      <c r="F5209" s="528">
        <v>9945</v>
      </c>
    </row>
    <row r="5210" spans="1:6">
      <c r="A5210" s="527" t="s">
        <v>7870</v>
      </c>
      <c r="B5210" s="528">
        <v>2011</v>
      </c>
      <c r="C5210" s="528">
        <v>46487</v>
      </c>
      <c r="D5210" s="528">
        <v>20460</v>
      </c>
      <c r="E5210" s="528">
        <v>2993</v>
      </c>
      <c r="F5210" s="528">
        <v>20000</v>
      </c>
    </row>
    <row r="5211" spans="1:6">
      <c r="A5211" s="527" t="s">
        <v>7871</v>
      </c>
      <c r="B5211" s="528">
        <v>2011</v>
      </c>
      <c r="C5211" s="528">
        <v>64001</v>
      </c>
      <c r="D5211" s="528">
        <v>14344</v>
      </c>
      <c r="E5211" s="528">
        <v>290633</v>
      </c>
      <c r="F5211" s="528">
        <v>17187</v>
      </c>
    </row>
    <row r="5212" spans="1:6">
      <c r="A5212" s="527" t="s">
        <v>7872</v>
      </c>
      <c r="B5212" s="528">
        <v>2011</v>
      </c>
      <c r="C5212" s="528">
        <v>91182</v>
      </c>
      <c r="D5212" s="528">
        <v>57679</v>
      </c>
      <c r="E5212" s="528">
        <v>5500</v>
      </c>
      <c r="F5212" s="528">
        <v>20120</v>
      </c>
    </row>
    <row r="5213" spans="1:6">
      <c r="A5213" s="527" t="s">
        <v>7873</v>
      </c>
      <c r="B5213" s="528">
        <v>2011</v>
      </c>
      <c r="C5213" s="528">
        <v>730</v>
      </c>
      <c r="D5213" s="528">
        <v>15</v>
      </c>
      <c r="E5213" s="528">
        <v>26977</v>
      </c>
      <c r="F5213" s="528">
        <v>6200</v>
      </c>
    </row>
    <row r="5214" spans="1:6">
      <c r="A5214" s="527" t="s">
        <v>7874</v>
      </c>
      <c r="B5214" s="528">
        <v>2011</v>
      </c>
      <c r="C5214" s="528">
        <v>18759</v>
      </c>
      <c r="D5214" s="528">
        <v>8567</v>
      </c>
      <c r="E5214" s="528">
        <v>19975</v>
      </c>
      <c r="F5214" s="528">
        <v>20780</v>
      </c>
    </row>
    <row r="5215" spans="1:6">
      <c r="A5215" s="527" t="s">
        <v>7875</v>
      </c>
      <c r="B5215" s="528">
        <v>2011</v>
      </c>
      <c r="C5215" s="528">
        <v>56</v>
      </c>
      <c r="D5215" s="528">
        <v>79</v>
      </c>
      <c r="E5215" s="528">
        <v>2004</v>
      </c>
      <c r="F5215" s="528">
        <v>7870</v>
      </c>
    </row>
    <row r="5216" spans="1:6">
      <c r="A5216" s="527" t="s">
        <v>7876</v>
      </c>
      <c r="B5216" s="528">
        <v>2011</v>
      </c>
      <c r="C5216" s="528">
        <v>1762</v>
      </c>
      <c r="D5216" s="528">
        <v>449</v>
      </c>
      <c r="E5216" s="528">
        <v>143</v>
      </c>
      <c r="F5216" s="528">
        <v>13680</v>
      </c>
    </row>
    <row r="5217" spans="1:6">
      <c r="A5217" s="527" t="s">
        <v>7877</v>
      </c>
      <c r="B5217" s="528">
        <v>2011</v>
      </c>
      <c r="C5217" s="528">
        <v>31298</v>
      </c>
      <c r="D5217" s="528">
        <v>38760</v>
      </c>
      <c r="E5217" s="528">
        <v>6119</v>
      </c>
      <c r="F5217" s="528">
        <v>20965</v>
      </c>
    </row>
    <row r="5218" spans="1:6">
      <c r="A5218" s="527" t="s">
        <v>7878</v>
      </c>
      <c r="B5218" s="528">
        <v>2011</v>
      </c>
      <c r="C5218" s="528">
        <v>32878</v>
      </c>
      <c r="D5218" s="528">
        <v>8944</v>
      </c>
      <c r="E5218" s="528">
        <v>48395</v>
      </c>
      <c r="F5218" s="528">
        <v>15171</v>
      </c>
    </row>
    <row r="5219" spans="1:6">
      <c r="A5219" s="527" t="s">
        <v>7879</v>
      </c>
      <c r="B5219" s="528">
        <v>2011</v>
      </c>
      <c r="C5219" s="528">
        <v>3061</v>
      </c>
      <c r="D5219" s="528">
        <v>20857</v>
      </c>
      <c r="E5219" s="528">
        <v>25953</v>
      </c>
      <c r="F5219" s="528">
        <v>11250</v>
      </c>
    </row>
    <row r="5220" spans="1:6">
      <c r="A5220" s="527" t="s">
        <v>7880</v>
      </c>
      <c r="B5220" s="528">
        <v>2011</v>
      </c>
      <c r="C5220" s="528">
        <v>22054</v>
      </c>
      <c r="D5220" s="528">
        <v>25627</v>
      </c>
      <c r="E5220" s="528">
        <v>14157</v>
      </c>
      <c r="F5220" s="528">
        <v>19000</v>
      </c>
    </row>
    <row r="5221" spans="1:6">
      <c r="A5221" s="527" t="s">
        <v>7881</v>
      </c>
      <c r="B5221" s="528">
        <v>2011</v>
      </c>
      <c r="C5221" s="528">
        <v>71663</v>
      </c>
      <c r="D5221" s="528">
        <v>49779</v>
      </c>
      <c r="E5221" s="528">
        <v>28279</v>
      </c>
      <c r="F5221" s="528">
        <v>19390</v>
      </c>
    </row>
    <row r="5222" spans="1:6">
      <c r="A5222" s="527" t="s">
        <v>7882</v>
      </c>
      <c r="B5222" s="528">
        <v>2011</v>
      </c>
      <c r="C5222" s="528">
        <v>7395</v>
      </c>
      <c r="D5222" s="528">
        <v>6277</v>
      </c>
      <c r="E5222" s="528">
        <v>31913</v>
      </c>
      <c r="F5222" s="528">
        <v>17380</v>
      </c>
    </row>
    <row r="5223" spans="1:6">
      <c r="A5223" s="527" t="s">
        <v>7883</v>
      </c>
      <c r="B5223" s="528">
        <v>2011</v>
      </c>
      <c r="C5223" s="528">
        <v>26458</v>
      </c>
      <c r="D5223" s="528">
        <v>23892</v>
      </c>
      <c r="E5223" s="528">
        <v>2248</v>
      </c>
      <c r="F5223" s="528">
        <v>13870</v>
      </c>
    </row>
    <row r="5224" spans="1:6">
      <c r="A5224" s="527" t="s">
        <v>7884</v>
      </c>
      <c r="B5224" s="528">
        <v>2011</v>
      </c>
      <c r="C5224" s="528">
        <v>5885</v>
      </c>
      <c r="D5224" s="528">
        <v>0</v>
      </c>
      <c r="E5224" s="528">
        <v>92103</v>
      </c>
      <c r="F5224" s="528">
        <v>4656</v>
      </c>
    </row>
    <row r="5225" spans="1:6">
      <c r="A5225" s="527" t="s">
        <v>7885</v>
      </c>
      <c r="B5225" s="528">
        <v>2011</v>
      </c>
      <c r="C5225" s="528">
        <v>37839</v>
      </c>
      <c r="D5225" s="528">
        <v>9658</v>
      </c>
      <c r="E5225" s="528">
        <v>101312</v>
      </c>
      <c r="F5225" s="528">
        <v>16730</v>
      </c>
    </row>
    <row r="5226" spans="1:6">
      <c r="A5226" s="527" t="s">
        <v>7886</v>
      </c>
      <c r="B5226" s="528">
        <v>2011</v>
      </c>
      <c r="C5226" s="528">
        <v>9041</v>
      </c>
      <c r="D5226" s="528">
        <v>14376</v>
      </c>
      <c r="E5226" s="528">
        <v>2081</v>
      </c>
      <c r="F5226" s="528">
        <v>13600</v>
      </c>
    </row>
    <row r="5227" spans="1:6">
      <c r="A5227" s="527" t="s">
        <v>7887</v>
      </c>
      <c r="B5227" s="528">
        <v>2011</v>
      </c>
      <c r="C5227" s="528">
        <v>12740</v>
      </c>
      <c r="D5227" s="528">
        <v>8848</v>
      </c>
      <c r="E5227" s="528">
        <v>5559</v>
      </c>
      <c r="F5227" s="528">
        <v>13600</v>
      </c>
    </row>
    <row r="5228" spans="1:6">
      <c r="A5228" s="527" t="s">
        <v>7888</v>
      </c>
      <c r="B5228" s="528">
        <v>2011</v>
      </c>
      <c r="C5228" s="528">
        <v>34393</v>
      </c>
      <c r="D5228" s="528">
        <v>16465</v>
      </c>
      <c r="E5228" s="528">
        <v>86548</v>
      </c>
      <c r="F5228" s="528">
        <v>20192</v>
      </c>
    </row>
    <row r="5229" spans="1:6">
      <c r="A5229" s="527" t="s">
        <v>7889</v>
      </c>
      <c r="B5229" s="528">
        <v>2011</v>
      </c>
      <c r="C5229" s="528">
        <v>10188</v>
      </c>
      <c r="D5229" s="528">
        <v>1789</v>
      </c>
      <c r="E5229" s="528">
        <v>85658</v>
      </c>
      <c r="F5229" s="528">
        <v>9549</v>
      </c>
    </row>
    <row r="5230" spans="1:6">
      <c r="A5230" s="527" t="s">
        <v>7890</v>
      </c>
      <c r="B5230" s="528">
        <v>2011</v>
      </c>
      <c r="C5230" s="528">
        <v>10333</v>
      </c>
      <c r="D5230" s="528">
        <v>6397</v>
      </c>
      <c r="E5230" s="528">
        <v>498</v>
      </c>
      <c r="F5230" s="528">
        <v>20865</v>
      </c>
    </row>
    <row r="5231" spans="1:6">
      <c r="A5231" s="527" t="s">
        <v>7891</v>
      </c>
      <c r="B5231" s="528">
        <v>2011</v>
      </c>
      <c r="C5231" s="528">
        <v>107265</v>
      </c>
      <c r="D5231" s="528">
        <v>57120</v>
      </c>
      <c r="E5231" s="528">
        <v>3144</v>
      </c>
      <c r="F5231" s="528">
        <v>14699</v>
      </c>
    </row>
    <row r="5232" spans="1:6">
      <c r="A5232" s="527" t="s">
        <v>7892</v>
      </c>
      <c r="B5232" s="528">
        <v>2011</v>
      </c>
      <c r="C5232" s="528">
        <v>78617</v>
      </c>
      <c r="D5232" s="528">
        <v>63064</v>
      </c>
      <c r="E5232" s="528">
        <v>29902</v>
      </c>
      <c r="F5232" s="528">
        <v>20442</v>
      </c>
    </row>
    <row r="5233" spans="1:6">
      <c r="A5233" s="527" t="s">
        <v>7893</v>
      </c>
      <c r="B5233" s="528">
        <v>2011</v>
      </c>
      <c r="C5233" s="528">
        <v>13032</v>
      </c>
      <c r="D5233" s="528">
        <v>14340</v>
      </c>
      <c r="E5233" s="528">
        <v>60475</v>
      </c>
      <c r="F5233" s="528">
        <v>14395</v>
      </c>
    </row>
    <row r="5234" spans="1:6">
      <c r="A5234" s="527" t="s">
        <v>7894</v>
      </c>
      <c r="B5234" s="528">
        <v>2011</v>
      </c>
      <c r="C5234" s="528">
        <v>1008</v>
      </c>
      <c r="D5234" s="528">
        <v>11400</v>
      </c>
      <c r="E5234" s="528">
        <v>399</v>
      </c>
      <c r="F5234" s="528">
        <v>8060</v>
      </c>
    </row>
    <row r="5235" spans="1:6">
      <c r="A5235" s="527" t="s">
        <v>7895</v>
      </c>
      <c r="B5235" s="528">
        <v>2011</v>
      </c>
      <c r="C5235" s="528">
        <v>496</v>
      </c>
      <c r="D5235" s="528">
        <v>816</v>
      </c>
      <c r="E5235" s="528">
        <v>4642</v>
      </c>
      <c r="F5235" s="528">
        <v>6300</v>
      </c>
    </row>
    <row r="5236" spans="1:6">
      <c r="A5236" s="527" t="s">
        <v>7896</v>
      </c>
      <c r="B5236" s="528">
        <v>2011</v>
      </c>
      <c r="C5236" s="528">
        <v>18349</v>
      </c>
      <c r="D5236" s="528">
        <v>8940</v>
      </c>
      <c r="E5236" s="528">
        <v>3564</v>
      </c>
      <c r="F5236" s="528">
        <v>15539</v>
      </c>
    </row>
    <row r="5237" spans="1:6">
      <c r="A5237" s="527" t="s">
        <v>7897</v>
      </c>
      <c r="B5237" s="528">
        <v>2011</v>
      </c>
      <c r="C5237" s="528">
        <v>45881</v>
      </c>
      <c r="D5237" s="528">
        <v>11364</v>
      </c>
      <c r="E5237" s="528">
        <v>60768</v>
      </c>
      <c r="F5237" s="528">
        <v>18794</v>
      </c>
    </row>
    <row r="5238" spans="1:6">
      <c r="A5238" s="527" t="s">
        <v>7898</v>
      </c>
      <c r="B5238" s="528">
        <v>2011</v>
      </c>
      <c r="C5238" s="528">
        <v>24995</v>
      </c>
      <c r="D5238" s="528">
        <v>5779</v>
      </c>
      <c r="E5238" s="528">
        <v>15425</v>
      </c>
      <c r="F5238" s="528">
        <v>13375</v>
      </c>
    </row>
    <row r="5239" spans="1:6">
      <c r="A5239" s="527" t="s">
        <v>7899</v>
      </c>
      <c r="B5239" s="528">
        <v>2011</v>
      </c>
      <c r="C5239" s="528">
        <v>1041</v>
      </c>
      <c r="D5239" s="528">
        <v>0</v>
      </c>
      <c r="E5239" s="528">
        <v>1545</v>
      </c>
      <c r="F5239" s="528">
        <v>4595</v>
      </c>
    </row>
    <row r="5240" spans="1:6">
      <c r="A5240" s="527" t="s">
        <v>7900</v>
      </c>
      <c r="B5240" s="528">
        <v>2011</v>
      </c>
      <c r="C5240" s="528">
        <v>26613</v>
      </c>
      <c r="D5240" s="528">
        <v>40770</v>
      </c>
      <c r="E5240" s="528">
        <v>18280</v>
      </c>
      <c r="F5240" s="528">
        <v>19130</v>
      </c>
    </row>
    <row r="5241" spans="1:6">
      <c r="A5241" s="527" t="s">
        <v>7901</v>
      </c>
      <c r="B5241" s="528">
        <v>2011</v>
      </c>
      <c r="C5241" s="528">
        <v>645</v>
      </c>
      <c r="D5241" s="528">
        <v>0</v>
      </c>
      <c r="E5241" s="528">
        <v>45097</v>
      </c>
      <c r="F5241" s="528">
        <v>4018</v>
      </c>
    </row>
    <row r="5242" spans="1:6">
      <c r="A5242" s="527" t="s">
        <v>7902</v>
      </c>
      <c r="B5242" s="528">
        <v>2011</v>
      </c>
      <c r="C5242" s="528">
        <v>44591</v>
      </c>
      <c r="D5242" s="528">
        <v>45853</v>
      </c>
      <c r="E5242" s="528">
        <v>24185</v>
      </c>
      <c r="F5242" s="528">
        <v>18730</v>
      </c>
    </row>
    <row r="5243" spans="1:6">
      <c r="A5243" s="527" t="s">
        <v>7903</v>
      </c>
      <c r="B5243" s="528">
        <v>2011</v>
      </c>
      <c r="C5243" s="528">
        <v>37625</v>
      </c>
      <c r="D5243" s="528">
        <v>28354</v>
      </c>
      <c r="E5243" s="528">
        <v>25476</v>
      </c>
      <c r="F5243" s="528">
        <v>20148</v>
      </c>
    </row>
    <row r="5244" spans="1:6">
      <c r="A5244" s="527" t="s">
        <v>7904</v>
      </c>
      <c r="B5244" s="528">
        <v>2011</v>
      </c>
      <c r="C5244" s="528">
        <v>13807</v>
      </c>
      <c r="D5244" s="528">
        <v>3864</v>
      </c>
      <c r="E5244" s="528">
        <v>14109</v>
      </c>
      <c r="F5244" s="528">
        <v>20185</v>
      </c>
    </row>
    <row r="5245" spans="1:6">
      <c r="A5245" s="527" t="s">
        <v>7905</v>
      </c>
      <c r="B5245" s="528">
        <v>2011</v>
      </c>
      <c r="C5245" s="528">
        <v>4546</v>
      </c>
      <c r="D5245" s="528">
        <v>4719</v>
      </c>
      <c r="E5245" s="528">
        <v>3057</v>
      </c>
      <c r="F5245" s="528">
        <v>11200</v>
      </c>
    </row>
    <row r="5246" spans="1:6">
      <c r="A5246" s="527" t="s">
        <v>7906</v>
      </c>
      <c r="B5246" s="528">
        <v>2011</v>
      </c>
      <c r="C5246" s="528">
        <v>4388</v>
      </c>
      <c r="D5246" s="528">
        <v>5039</v>
      </c>
      <c r="E5246" s="528">
        <v>21254</v>
      </c>
      <c r="F5246" s="528">
        <v>12180</v>
      </c>
    </row>
    <row r="5247" spans="1:6">
      <c r="A5247" s="527" t="s">
        <v>7907</v>
      </c>
      <c r="B5247" s="528">
        <v>2011</v>
      </c>
      <c r="C5247" s="528">
        <v>8850</v>
      </c>
      <c r="D5247" s="528">
        <v>249494</v>
      </c>
      <c r="E5247" s="528">
        <v>142088</v>
      </c>
      <c r="F5247" s="528">
        <v>16539</v>
      </c>
    </row>
    <row r="5248" spans="1:6">
      <c r="A5248" s="527" t="s">
        <v>7908</v>
      </c>
      <c r="B5248" s="528">
        <v>2011</v>
      </c>
      <c r="C5248" s="528">
        <v>36421</v>
      </c>
      <c r="D5248" s="528">
        <v>28691</v>
      </c>
      <c r="E5248" s="528">
        <v>19583</v>
      </c>
      <c r="F5248" s="528">
        <v>20513</v>
      </c>
    </row>
    <row r="5249" spans="1:6">
      <c r="A5249" s="527" t="s">
        <v>7909</v>
      </c>
      <c r="B5249" s="528">
        <v>2011</v>
      </c>
      <c r="C5249" s="528">
        <v>4932</v>
      </c>
      <c r="D5249" s="528">
        <v>6331</v>
      </c>
      <c r="E5249" s="528">
        <v>2456</v>
      </c>
      <c r="F5249" s="528">
        <v>16807</v>
      </c>
    </row>
    <row r="5250" spans="1:6">
      <c r="A5250" s="527" t="s">
        <v>7910</v>
      </c>
      <c r="B5250" s="528">
        <v>2011</v>
      </c>
      <c r="C5250" s="528">
        <v>13903</v>
      </c>
      <c r="D5250" s="528">
        <v>15704</v>
      </c>
      <c r="E5250" s="528">
        <v>2510</v>
      </c>
      <c r="F5250" s="528">
        <v>20553</v>
      </c>
    </row>
    <row r="5251" spans="1:6">
      <c r="A5251" s="527" t="s">
        <v>7911</v>
      </c>
      <c r="B5251" s="528">
        <v>2011</v>
      </c>
      <c r="C5251" s="528">
        <v>20559</v>
      </c>
      <c r="D5251" s="528">
        <v>25229</v>
      </c>
      <c r="E5251" s="528">
        <v>51576</v>
      </c>
      <c r="F5251" s="528">
        <v>12058</v>
      </c>
    </row>
    <row r="5252" spans="1:6">
      <c r="A5252" s="527" t="s">
        <v>7912</v>
      </c>
      <c r="B5252" s="528">
        <v>2011</v>
      </c>
      <c r="C5252" s="528">
        <v>158151</v>
      </c>
      <c r="D5252" s="528">
        <v>61833</v>
      </c>
      <c r="E5252" s="528">
        <v>1199</v>
      </c>
      <c r="F5252" s="528">
        <v>19622</v>
      </c>
    </row>
    <row r="5253" spans="1:6">
      <c r="A5253" s="527" t="s">
        <v>7913</v>
      </c>
      <c r="B5253" s="528">
        <v>2011</v>
      </c>
      <c r="C5253" s="528">
        <v>50143</v>
      </c>
      <c r="D5253" s="528">
        <v>27800</v>
      </c>
      <c r="E5253" s="528">
        <v>607</v>
      </c>
      <c r="F5253" s="528">
        <v>14484</v>
      </c>
    </row>
    <row r="5254" spans="1:6">
      <c r="A5254" s="527" t="s">
        <v>7914</v>
      </c>
      <c r="B5254" s="528">
        <v>2011</v>
      </c>
      <c r="C5254" s="528">
        <v>3840</v>
      </c>
      <c r="D5254" s="528">
        <v>204</v>
      </c>
      <c r="E5254" s="528">
        <v>108403</v>
      </c>
      <c r="F5254" s="528">
        <v>6270</v>
      </c>
    </row>
    <row r="5255" spans="1:6">
      <c r="A5255" s="527" t="s">
        <v>7915</v>
      </c>
      <c r="B5255" s="528">
        <v>2011</v>
      </c>
      <c r="C5255" s="528">
        <v>15</v>
      </c>
      <c r="D5255" s="528">
        <v>0</v>
      </c>
      <c r="E5255" s="528">
        <v>1488</v>
      </c>
      <c r="F5255" s="528">
        <v>3227</v>
      </c>
    </row>
    <row r="5256" spans="1:6">
      <c r="A5256" s="527" t="s">
        <v>7916</v>
      </c>
      <c r="B5256" s="528">
        <v>2011</v>
      </c>
      <c r="C5256" s="528">
        <v>149790</v>
      </c>
      <c r="D5256" s="528">
        <v>68052</v>
      </c>
      <c r="E5256" s="528">
        <v>40960</v>
      </c>
      <c r="F5256" s="528">
        <v>20036</v>
      </c>
    </row>
    <row r="5257" spans="1:6">
      <c r="A5257" s="527" t="s">
        <v>7917</v>
      </c>
      <c r="B5257" s="528">
        <v>2011</v>
      </c>
      <c r="C5257" s="528">
        <v>4904</v>
      </c>
      <c r="D5257" s="528">
        <v>1102</v>
      </c>
      <c r="E5257" s="528">
        <v>68034</v>
      </c>
      <c r="F5257" s="528">
        <v>4207</v>
      </c>
    </row>
    <row r="5258" spans="1:6">
      <c r="A5258" s="527" t="s">
        <v>7918</v>
      </c>
      <c r="B5258" s="528">
        <v>2011</v>
      </c>
      <c r="C5258" s="528">
        <v>7570</v>
      </c>
      <c r="D5258" s="528">
        <v>13074</v>
      </c>
      <c r="E5258" s="528">
        <v>12982</v>
      </c>
      <c r="F5258" s="528">
        <v>20210</v>
      </c>
    </row>
    <row r="5259" spans="1:6">
      <c r="A5259" s="527" t="s">
        <v>7919</v>
      </c>
      <c r="B5259" s="528">
        <v>2011</v>
      </c>
      <c r="C5259" s="528">
        <v>2945</v>
      </c>
      <c r="D5259" s="528">
        <v>4757</v>
      </c>
      <c r="E5259" s="528">
        <v>4433</v>
      </c>
      <c r="F5259" s="528">
        <v>9800</v>
      </c>
    </row>
    <row r="5260" spans="1:6">
      <c r="A5260" s="527" t="s">
        <v>7920</v>
      </c>
      <c r="B5260" s="528">
        <v>2011</v>
      </c>
      <c r="C5260" s="528">
        <v>3603</v>
      </c>
      <c r="D5260" s="528">
        <v>7326</v>
      </c>
      <c r="E5260" s="528">
        <v>8440</v>
      </c>
      <c r="F5260" s="528">
        <v>9740</v>
      </c>
    </row>
    <row r="5261" spans="1:6">
      <c r="A5261" s="527" t="s">
        <v>7921</v>
      </c>
      <c r="B5261" s="528">
        <v>2011</v>
      </c>
      <c r="C5261" s="528">
        <v>818</v>
      </c>
      <c r="D5261" s="528">
        <v>0</v>
      </c>
      <c r="E5261" s="528">
        <v>822</v>
      </c>
      <c r="F5261" s="528">
        <v>3300</v>
      </c>
    </row>
    <row r="5262" spans="1:6">
      <c r="A5262" s="527" t="s">
        <v>7922</v>
      </c>
      <c r="B5262" s="528">
        <v>2011</v>
      </c>
      <c r="C5262" s="528">
        <v>3545</v>
      </c>
      <c r="D5262" s="528">
        <v>0</v>
      </c>
      <c r="E5262" s="528">
        <v>83668</v>
      </c>
      <c r="F5262" s="528">
        <v>5521</v>
      </c>
    </row>
    <row r="5263" spans="1:6">
      <c r="A5263" s="527" t="s">
        <v>7923</v>
      </c>
      <c r="B5263" s="528">
        <v>2011</v>
      </c>
      <c r="C5263" s="528">
        <v>6020</v>
      </c>
      <c r="D5263" s="528">
        <v>180</v>
      </c>
      <c r="E5263" s="528">
        <v>9882</v>
      </c>
      <c r="F5263" s="528">
        <v>11954</v>
      </c>
    </row>
    <row r="5264" spans="1:6">
      <c r="A5264" s="527" t="s">
        <v>7924</v>
      </c>
      <c r="B5264" s="528">
        <v>2011</v>
      </c>
      <c r="C5264" s="528">
        <v>6877</v>
      </c>
      <c r="D5264" s="528">
        <v>730</v>
      </c>
      <c r="E5264" s="528">
        <v>29795</v>
      </c>
      <c r="F5264" s="528">
        <v>8435</v>
      </c>
    </row>
    <row r="5265" spans="1:6">
      <c r="A5265" s="527" t="s">
        <v>7925</v>
      </c>
      <c r="B5265" s="528">
        <v>2011</v>
      </c>
      <c r="C5265" s="528">
        <v>23157</v>
      </c>
      <c r="D5265" s="528">
        <v>23663</v>
      </c>
      <c r="E5265" s="528">
        <v>126496</v>
      </c>
      <c r="F5265" s="528">
        <v>10700</v>
      </c>
    </row>
    <row r="5266" spans="1:6">
      <c r="A5266" s="527" t="s">
        <v>7926</v>
      </c>
      <c r="B5266" s="528">
        <v>2011</v>
      </c>
      <c r="C5266" s="528">
        <v>2326</v>
      </c>
      <c r="D5266" s="528">
        <v>4201</v>
      </c>
      <c r="E5266" s="528">
        <v>7127</v>
      </c>
      <c r="F5266" s="528">
        <v>14935</v>
      </c>
    </row>
    <row r="5267" spans="1:6">
      <c r="A5267" s="527" t="s">
        <v>7927</v>
      </c>
      <c r="B5267" s="528">
        <v>2011</v>
      </c>
      <c r="C5267" s="528">
        <v>28628</v>
      </c>
      <c r="D5267" s="528">
        <v>11430</v>
      </c>
      <c r="E5267" s="528">
        <v>948</v>
      </c>
      <c r="F5267" s="528">
        <v>14649</v>
      </c>
    </row>
    <row r="5268" spans="1:6">
      <c r="A5268" s="527" t="s">
        <v>7928</v>
      </c>
      <c r="B5268" s="528">
        <v>2011</v>
      </c>
      <c r="C5268" s="528">
        <v>43370</v>
      </c>
      <c r="D5268" s="528">
        <v>20396</v>
      </c>
      <c r="E5268" s="528">
        <v>1999</v>
      </c>
      <c r="F5268" s="528">
        <v>14604</v>
      </c>
    </row>
    <row r="5269" spans="1:6">
      <c r="A5269" s="527" t="s">
        <v>7929</v>
      </c>
      <c r="B5269" s="528">
        <v>2011</v>
      </c>
      <c r="C5269" s="528">
        <v>49180</v>
      </c>
      <c r="D5269" s="528">
        <v>32660</v>
      </c>
      <c r="E5269" s="528">
        <v>43998</v>
      </c>
      <c r="F5269" s="528">
        <v>17065</v>
      </c>
    </row>
    <row r="5270" spans="1:6">
      <c r="A5270" s="527" t="s">
        <v>7930</v>
      </c>
      <c r="B5270" s="528">
        <v>2011</v>
      </c>
      <c r="C5270" s="528">
        <v>3103</v>
      </c>
      <c r="D5270" s="528">
        <v>104723</v>
      </c>
      <c r="E5270" s="528">
        <v>125339</v>
      </c>
      <c r="F5270" s="528">
        <v>11607</v>
      </c>
    </row>
    <row r="5271" spans="1:6">
      <c r="A5271" s="527" t="s">
        <v>7931</v>
      </c>
      <c r="B5271" s="528">
        <v>2011</v>
      </c>
      <c r="C5271" s="528">
        <v>14770</v>
      </c>
      <c r="D5271" s="528">
        <v>334464</v>
      </c>
      <c r="E5271" s="528">
        <v>1065</v>
      </c>
      <c r="F5271" s="528">
        <v>12117</v>
      </c>
    </row>
    <row r="5272" spans="1:6">
      <c r="A5272" s="527" t="s">
        <v>7932</v>
      </c>
      <c r="B5272" s="528">
        <v>2011</v>
      </c>
      <c r="C5272" s="528">
        <v>2718</v>
      </c>
      <c r="D5272" s="528">
        <v>2926</v>
      </c>
      <c r="E5272" s="528">
        <v>76293</v>
      </c>
      <c r="F5272" s="528">
        <v>11130</v>
      </c>
    </row>
    <row r="5273" spans="1:6">
      <c r="A5273" s="527" t="s">
        <v>7933</v>
      </c>
      <c r="B5273" s="528">
        <v>2011</v>
      </c>
      <c r="C5273" s="528">
        <v>1718</v>
      </c>
      <c r="D5273" s="528">
        <v>1950</v>
      </c>
      <c r="E5273" s="528">
        <v>18510</v>
      </c>
      <c r="F5273" s="528">
        <v>7830</v>
      </c>
    </row>
    <row r="5274" spans="1:6">
      <c r="A5274" s="527" t="s">
        <v>7934</v>
      </c>
      <c r="B5274" s="528">
        <v>2011</v>
      </c>
      <c r="C5274" s="528">
        <v>241</v>
      </c>
      <c r="D5274" s="528">
        <v>0</v>
      </c>
      <c r="E5274" s="528">
        <v>1890</v>
      </c>
      <c r="F5274" s="528">
        <v>5050</v>
      </c>
    </row>
    <row r="5275" spans="1:6">
      <c r="A5275" s="527" t="s">
        <v>7935</v>
      </c>
      <c r="B5275" s="528">
        <v>2011</v>
      </c>
      <c r="C5275" s="528">
        <v>2279</v>
      </c>
      <c r="D5275" s="528">
        <v>6602</v>
      </c>
      <c r="E5275" s="528">
        <v>9084</v>
      </c>
      <c r="F5275" s="528">
        <v>11211</v>
      </c>
    </row>
    <row r="5276" spans="1:6">
      <c r="A5276" s="527" t="s">
        <v>7936</v>
      </c>
      <c r="B5276" s="528">
        <v>2011</v>
      </c>
      <c r="C5276" s="528">
        <v>1624</v>
      </c>
      <c r="D5276" s="528">
        <v>40453</v>
      </c>
      <c r="E5276" s="528">
        <v>51712</v>
      </c>
      <c r="F5276" s="528">
        <v>12410</v>
      </c>
    </row>
    <row r="5277" spans="1:6">
      <c r="A5277" s="527" t="s">
        <v>7937</v>
      </c>
      <c r="B5277" s="528">
        <v>2011</v>
      </c>
      <c r="C5277" s="528">
        <v>48924</v>
      </c>
      <c r="D5277" s="528">
        <v>14467</v>
      </c>
      <c r="E5277" s="528">
        <v>20708</v>
      </c>
      <c r="F5277" s="528">
        <v>12936</v>
      </c>
    </row>
    <row r="5278" spans="1:6">
      <c r="A5278" s="527" t="s">
        <v>7938</v>
      </c>
      <c r="B5278" s="528">
        <v>2011</v>
      </c>
      <c r="C5278" s="528">
        <v>1779</v>
      </c>
      <c r="D5278" s="528">
        <v>368</v>
      </c>
      <c r="E5278" s="528">
        <v>6972</v>
      </c>
      <c r="F5278" s="528">
        <v>10920</v>
      </c>
    </row>
    <row r="5279" spans="1:6">
      <c r="A5279" s="527" t="s">
        <v>7939</v>
      </c>
      <c r="B5279" s="528">
        <v>2011</v>
      </c>
      <c r="C5279" s="528">
        <v>1368</v>
      </c>
      <c r="D5279" s="528">
        <v>0</v>
      </c>
      <c r="E5279" s="528">
        <v>12237</v>
      </c>
      <c r="F5279" s="528">
        <v>4968</v>
      </c>
    </row>
    <row r="5280" spans="1:6">
      <c r="A5280" s="527" t="s">
        <v>7940</v>
      </c>
      <c r="B5280" s="528">
        <v>2011</v>
      </c>
      <c r="C5280" s="528">
        <v>0</v>
      </c>
      <c r="D5280" s="528">
        <v>890</v>
      </c>
      <c r="E5280" s="528">
        <v>0</v>
      </c>
      <c r="F5280" s="528">
        <v>1700</v>
      </c>
    </row>
    <row r="5281" spans="1:6">
      <c r="A5281" s="527" t="s">
        <v>7941</v>
      </c>
      <c r="B5281" s="528">
        <v>2011</v>
      </c>
      <c r="C5281" s="528">
        <v>1195</v>
      </c>
      <c r="D5281" s="528">
        <v>1398</v>
      </c>
      <c r="E5281" s="528">
        <v>43016</v>
      </c>
      <c r="F5281" s="528">
        <v>10600</v>
      </c>
    </row>
    <row r="5282" spans="1:6">
      <c r="A5282" s="527" t="s">
        <v>7942</v>
      </c>
      <c r="B5282" s="528">
        <v>2011</v>
      </c>
      <c r="C5282" s="528">
        <v>21648</v>
      </c>
      <c r="D5282" s="528">
        <v>33784</v>
      </c>
      <c r="E5282" s="528">
        <v>2729</v>
      </c>
      <c r="F5282" s="528">
        <v>20145</v>
      </c>
    </row>
    <row r="5283" spans="1:6">
      <c r="A5283" s="527" t="s">
        <v>7943</v>
      </c>
      <c r="B5283" s="528">
        <v>2011</v>
      </c>
      <c r="C5283" s="528">
        <v>51726</v>
      </c>
      <c r="D5283" s="528">
        <v>35101</v>
      </c>
      <c r="E5283" s="528">
        <v>19408</v>
      </c>
      <c r="F5283" s="528">
        <v>21312</v>
      </c>
    </row>
    <row r="5284" spans="1:6">
      <c r="A5284" s="527" t="s">
        <v>7944</v>
      </c>
      <c r="B5284" s="528">
        <v>2011</v>
      </c>
      <c r="C5284" s="528">
        <v>8340</v>
      </c>
      <c r="D5284" s="528">
        <v>190</v>
      </c>
      <c r="E5284" s="528">
        <v>16690</v>
      </c>
      <c r="F5284" s="528">
        <v>21046</v>
      </c>
    </row>
    <row r="5285" spans="1:6">
      <c r="A5285" s="527" t="s">
        <v>7945</v>
      </c>
      <c r="B5285" s="528">
        <v>2011</v>
      </c>
      <c r="C5285" s="528">
        <v>5509</v>
      </c>
      <c r="D5285" s="528">
        <v>9559</v>
      </c>
      <c r="E5285" s="528">
        <v>19018</v>
      </c>
      <c r="F5285" s="528">
        <v>14865</v>
      </c>
    </row>
    <row r="5286" spans="1:6">
      <c r="A5286" s="527" t="s">
        <v>7946</v>
      </c>
      <c r="B5286" s="528">
        <v>2011</v>
      </c>
      <c r="C5286" s="528">
        <v>9290</v>
      </c>
      <c r="D5286" s="528">
        <v>1363</v>
      </c>
      <c r="E5286" s="528">
        <v>2980</v>
      </c>
      <c r="F5286" s="528">
        <v>7121</v>
      </c>
    </row>
    <row r="5287" spans="1:6">
      <c r="A5287" s="527" t="s">
        <v>7947</v>
      </c>
      <c r="B5287" s="528">
        <v>2011</v>
      </c>
      <c r="C5287" s="528">
        <v>28720</v>
      </c>
      <c r="D5287" s="528">
        <v>21284</v>
      </c>
      <c r="E5287" s="528">
        <v>3300</v>
      </c>
      <c r="F5287" s="528">
        <v>17930</v>
      </c>
    </row>
    <row r="5288" spans="1:6">
      <c r="A5288" s="527" t="s">
        <v>7948</v>
      </c>
      <c r="B5288" s="528">
        <v>2011</v>
      </c>
      <c r="C5288" s="528">
        <v>371</v>
      </c>
      <c r="D5288" s="528">
        <v>335</v>
      </c>
      <c r="E5288" s="528">
        <v>672</v>
      </c>
      <c r="F5288" s="528">
        <v>11281</v>
      </c>
    </row>
    <row r="5289" spans="1:6">
      <c r="A5289" s="527" t="s">
        <v>7949</v>
      </c>
      <c r="B5289" s="528">
        <v>2011</v>
      </c>
      <c r="C5289" s="528">
        <v>15186</v>
      </c>
      <c r="D5289" s="528">
        <v>11776</v>
      </c>
      <c r="E5289" s="528">
        <v>4256</v>
      </c>
      <c r="F5289" s="528">
        <v>16771</v>
      </c>
    </row>
    <row r="5290" spans="1:6">
      <c r="A5290" s="527" t="s">
        <v>7950</v>
      </c>
      <c r="B5290" s="528">
        <v>2011</v>
      </c>
      <c r="C5290" s="528">
        <v>183</v>
      </c>
      <c r="D5290" s="528">
        <v>806</v>
      </c>
      <c r="E5290" s="528">
        <v>0</v>
      </c>
      <c r="F5290" s="528">
        <v>13443</v>
      </c>
    </row>
    <row r="5291" spans="1:6">
      <c r="A5291" s="527" t="s">
        <v>7951</v>
      </c>
      <c r="B5291" s="528">
        <v>2011</v>
      </c>
      <c r="C5291" s="528">
        <v>1768</v>
      </c>
      <c r="D5291" s="528">
        <v>0</v>
      </c>
      <c r="E5291" s="528">
        <v>55239</v>
      </c>
      <c r="F5291" s="528">
        <v>8150</v>
      </c>
    </row>
    <row r="5292" spans="1:6">
      <c r="A5292" s="527" t="s">
        <v>7952</v>
      </c>
      <c r="B5292" s="528">
        <v>2011</v>
      </c>
      <c r="C5292" s="528">
        <v>6976</v>
      </c>
      <c r="D5292" s="528">
        <v>2577</v>
      </c>
      <c r="E5292" s="528">
        <v>5006</v>
      </c>
      <c r="F5292" s="528">
        <v>20503</v>
      </c>
    </row>
    <row r="5293" spans="1:6">
      <c r="A5293" s="527" t="s">
        <v>7953</v>
      </c>
      <c r="B5293" s="528">
        <v>2011</v>
      </c>
      <c r="C5293" s="528">
        <v>16324</v>
      </c>
      <c r="D5293" s="528">
        <v>7417</v>
      </c>
      <c r="E5293" s="528">
        <v>27824</v>
      </c>
      <c r="F5293" s="528">
        <v>14700</v>
      </c>
    </row>
    <row r="5294" spans="1:6">
      <c r="A5294" s="527" t="s">
        <v>7954</v>
      </c>
      <c r="B5294" s="528">
        <v>2011</v>
      </c>
      <c r="C5294" s="528">
        <v>28017</v>
      </c>
      <c r="D5294" s="528">
        <v>19109</v>
      </c>
      <c r="E5294" s="528">
        <v>11686</v>
      </c>
      <c r="F5294" s="528">
        <v>19849</v>
      </c>
    </row>
    <row r="5295" spans="1:6">
      <c r="A5295" s="527" t="s">
        <v>7955</v>
      </c>
      <c r="B5295" s="528">
        <v>2011</v>
      </c>
      <c r="C5295" s="528">
        <v>32991</v>
      </c>
      <c r="D5295" s="528">
        <v>21879</v>
      </c>
      <c r="E5295" s="528">
        <v>68064</v>
      </c>
      <c r="F5295" s="528">
        <v>18294</v>
      </c>
    </row>
    <row r="5296" spans="1:6">
      <c r="A5296" s="527" t="s">
        <v>7956</v>
      </c>
      <c r="B5296" s="528">
        <v>2011</v>
      </c>
      <c r="C5296" s="528">
        <v>7454</v>
      </c>
      <c r="D5296" s="528">
        <v>6711</v>
      </c>
      <c r="E5296" s="528">
        <v>797359</v>
      </c>
      <c r="F5296" s="528">
        <v>12630</v>
      </c>
    </row>
    <row r="5297" spans="1:6">
      <c r="A5297" s="527" t="s">
        <v>7957</v>
      </c>
      <c r="B5297" s="528">
        <v>2011</v>
      </c>
      <c r="C5297" s="528">
        <v>24306</v>
      </c>
      <c r="D5297" s="528">
        <v>20831</v>
      </c>
      <c r="E5297" s="528">
        <v>3126</v>
      </c>
      <c r="F5297" s="528">
        <v>14727</v>
      </c>
    </row>
    <row r="5298" spans="1:6">
      <c r="A5298" s="527" t="s">
        <v>7958</v>
      </c>
      <c r="B5298" s="528">
        <v>2011</v>
      </c>
      <c r="C5298" s="528">
        <v>52509</v>
      </c>
      <c r="D5298" s="528">
        <v>20471</v>
      </c>
      <c r="E5298" s="528">
        <v>91113</v>
      </c>
      <c r="F5298" s="528">
        <v>18829</v>
      </c>
    </row>
    <row r="5299" spans="1:6">
      <c r="A5299" s="527" t="s">
        <v>7959</v>
      </c>
      <c r="B5299" s="528">
        <v>2011</v>
      </c>
      <c r="C5299" s="528">
        <v>6630</v>
      </c>
      <c r="D5299" s="528">
        <v>508</v>
      </c>
      <c r="E5299" s="528">
        <v>54265</v>
      </c>
      <c r="F5299" s="528">
        <v>3258</v>
      </c>
    </row>
    <row r="5300" spans="1:6">
      <c r="A5300" s="527" t="s">
        <v>7960</v>
      </c>
      <c r="B5300" s="528">
        <v>2011</v>
      </c>
      <c r="C5300" s="528">
        <v>384</v>
      </c>
      <c r="D5300" s="528">
        <v>0</v>
      </c>
      <c r="E5300" s="528">
        <v>121</v>
      </c>
      <c r="F5300" s="528">
        <v>8550</v>
      </c>
    </row>
    <row r="5301" spans="1:6">
      <c r="A5301" s="527" t="s">
        <v>7961</v>
      </c>
      <c r="B5301" s="528">
        <v>2011</v>
      </c>
      <c r="C5301" s="528">
        <v>85400</v>
      </c>
      <c r="D5301" s="528">
        <v>64188</v>
      </c>
      <c r="E5301" s="528">
        <v>61102</v>
      </c>
      <c r="F5301" s="528">
        <v>19350</v>
      </c>
    </row>
    <row r="5302" spans="1:6">
      <c r="A5302" s="527" t="s">
        <v>7962</v>
      </c>
      <c r="B5302" s="528">
        <v>2011</v>
      </c>
      <c r="C5302" s="528">
        <v>2864</v>
      </c>
      <c r="D5302" s="528">
        <v>0</v>
      </c>
      <c r="E5302" s="528">
        <v>977</v>
      </c>
      <c r="F5302" s="528">
        <v>7860</v>
      </c>
    </row>
    <row r="5303" spans="1:6">
      <c r="A5303" s="527" t="s">
        <v>7963</v>
      </c>
      <c r="B5303" s="528">
        <v>2011</v>
      </c>
      <c r="C5303" s="528">
        <v>22697</v>
      </c>
      <c r="D5303" s="528">
        <v>20674</v>
      </c>
      <c r="E5303" s="528">
        <v>9246</v>
      </c>
      <c r="F5303" s="528">
        <v>19858</v>
      </c>
    </row>
    <row r="5304" spans="1:6">
      <c r="A5304" s="527" t="s">
        <v>7964</v>
      </c>
      <c r="B5304" s="528">
        <v>2011</v>
      </c>
      <c r="C5304" s="528">
        <v>0</v>
      </c>
      <c r="D5304" s="528">
        <v>24529</v>
      </c>
      <c r="E5304" s="528">
        <v>0</v>
      </c>
      <c r="F5304" s="528">
        <v>1685</v>
      </c>
    </row>
    <row r="5305" spans="1:6">
      <c r="A5305" s="527" t="s">
        <v>7965</v>
      </c>
      <c r="B5305" s="528">
        <v>2011</v>
      </c>
      <c r="C5305" s="528">
        <v>20101</v>
      </c>
      <c r="D5305" s="528">
        <v>12466</v>
      </c>
      <c r="E5305" s="528">
        <v>5235</v>
      </c>
      <c r="F5305" s="528">
        <v>20902</v>
      </c>
    </row>
    <row r="5306" spans="1:6">
      <c r="A5306" s="527" t="s">
        <v>7966</v>
      </c>
      <c r="B5306" s="528">
        <v>2011</v>
      </c>
      <c r="C5306" s="528">
        <v>493</v>
      </c>
      <c r="D5306" s="528">
        <v>130</v>
      </c>
      <c r="E5306" s="528">
        <v>95</v>
      </c>
      <c r="F5306" s="528">
        <v>9802</v>
      </c>
    </row>
    <row r="5307" spans="1:6">
      <c r="A5307" s="527" t="s">
        <v>7967</v>
      </c>
      <c r="B5307" s="528">
        <v>2011</v>
      </c>
      <c r="C5307" s="528">
        <v>81015</v>
      </c>
      <c r="D5307" s="528">
        <v>50317</v>
      </c>
      <c r="E5307" s="528">
        <v>15861</v>
      </c>
      <c r="F5307" s="528">
        <v>19824</v>
      </c>
    </row>
    <row r="5308" spans="1:6">
      <c r="A5308" s="527" t="s">
        <v>7968</v>
      </c>
      <c r="B5308" s="528">
        <v>2011</v>
      </c>
      <c r="C5308" s="528">
        <v>10081</v>
      </c>
      <c r="D5308" s="528">
        <v>9573</v>
      </c>
      <c r="E5308" s="528">
        <v>14897</v>
      </c>
      <c r="F5308" s="528">
        <v>10290</v>
      </c>
    </row>
    <row r="5309" spans="1:6">
      <c r="A5309" s="527" t="s">
        <v>7969</v>
      </c>
      <c r="B5309" s="528">
        <v>2011</v>
      </c>
      <c r="C5309" s="528">
        <v>16004</v>
      </c>
      <c r="D5309" s="528">
        <v>23823</v>
      </c>
      <c r="E5309" s="528">
        <v>10411</v>
      </c>
      <c r="F5309" s="528">
        <v>19090</v>
      </c>
    </row>
    <row r="5310" spans="1:6">
      <c r="A5310" s="527" t="s">
        <v>7970</v>
      </c>
      <c r="B5310" s="528">
        <v>2011</v>
      </c>
      <c r="C5310" s="528">
        <v>4724</v>
      </c>
      <c r="D5310" s="528">
        <v>800</v>
      </c>
      <c r="E5310" s="528">
        <v>29440</v>
      </c>
      <c r="F5310" s="528">
        <v>8885</v>
      </c>
    </row>
    <row r="5311" spans="1:6">
      <c r="A5311" s="527" t="s">
        <v>7971</v>
      </c>
      <c r="B5311" s="528">
        <v>2011</v>
      </c>
      <c r="C5311" s="528">
        <v>3594</v>
      </c>
      <c r="D5311" s="528">
        <v>610</v>
      </c>
      <c r="E5311" s="528">
        <v>995</v>
      </c>
      <c r="F5311" s="528">
        <v>9600</v>
      </c>
    </row>
    <row r="5312" spans="1:6">
      <c r="A5312" s="527" t="s">
        <v>7972</v>
      </c>
      <c r="B5312" s="528">
        <v>2011</v>
      </c>
      <c r="C5312" s="528">
        <v>39957</v>
      </c>
      <c r="D5312" s="528">
        <v>49056</v>
      </c>
      <c r="E5312" s="528">
        <v>9483</v>
      </c>
      <c r="F5312" s="528">
        <v>21056</v>
      </c>
    </row>
    <row r="5313" spans="1:6">
      <c r="A5313" s="527" t="s">
        <v>7973</v>
      </c>
      <c r="B5313" s="528">
        <v>2011</v>
      </c>
      <c r="C5313" s="528">
        <v>887</v>
      </c>
      <c r="D5313" s="528">
        <v>66</v>
      </c>
      <c r="E5313" s="528">
        <v>1925</v>
      </c>
      <c r="F5313" s="528">
        <v>3320</v>
      </c>
    </row>
    <row r="5314" spans="1:6">
      <c r="A5314" s="527" t="s">
        <v>7974</v>
      </c>
      <c r="B5314" s="528">
        <v>2011</v>
      </c>
      <c r="C5314" s="528">
        <v>55</v>
      </c>
      <c r="D5314" s="528">
        <v>10</v>
      </c>
      <c r="E5314" s="528">
        <v>0</v>
      </c>
      <c r="F5314" s="528">
        <v>20228</v>
      </c>
    </row>
    <row r="5315" spans="1:6">
      <c r="A5315" s="527" t="s">
        <v>7975</v>
      </c>
      <c r="B5315" s="528">
        <v>2011</v>
      </c>
      <c r="C5315" s="528">
        <v>18799</v>
      </c>
      <c r="D5315" s="528">
        <v>2513</v>
      </c>
      <c r="E5315" s="528">
        <v>37030</v>
      </c>
      <c r="F5315" s="528">
        <v>20281</v>
      </c>
    </row>
    <row r="5316" spans="1:6">
      <c r="A5316" s="527" t="s">
        <v>7976</v>
      </c>
      <c r="B5316" s="528">
        <v>2011</v>
      </c>
      <c r="C5316" s="528">
        <v>0</v>
      </c>
      <c r="D5316" s="528">
        <v>18211</v>
      </c>
      <c r="E5316" s="528">
        <v>0</v>
      </c>
      <c r="F5316" s="528">
        <v>1769</v>
      </c>
    </row>
    <row r="5317" spans="1:6">
      <c r="A5317" s="527" t="s">
        <v>7977</v>
      </c>
      <c r="B5317" s="528">
        <v>2011</v>
      </c>
      <c r="C5317" s="528">
        <v>32221</v>
      </c>
      <c r="D5317" s="528">
        <v>9043</v>
      </c>
      <c r="E5317" s="528">
        <v>59216</v>
      </c>
      <c r="F5317" s="528">
        <v>18725</v>
      </c>
    </row>
    <row r="5318" spans="1:6">
      <c r="A5318" s="527" t="s">
        <v>7978</v>
      </c>
      <c r="B5318" s="528">
        <v>2011</v>
      </c>
      <c r="C5318" s="528">
        <v>14845</v>
      </c>
      <c r="D5318" s="528">
        <v>15191</v>
      </c>
      <c r="E5318" s="528">
        <v>2197</v>
      </c>
      <c r="F5318" s="528">
        <v>19416</v>
      </c>
    </row>
    <row r="5319" spans="1:6">
      <c r="A5319" s="527" t="s">
        <v>7979</v>
      </c>
      <c r="B5319" s="528">
        <v>2011</v>
      </c>
      <c r="C5319" s="528">
        <v>9082</v>
      </c>
      <c r="D5319" s="528">
        <v>0</v>
      </c>
      <c r="E5319" s="528">
        <v>3378</v>
      </c>
      <c r="F5319" s="528">
        <v>0</v>
      </c>
    </row>
    <row r="5320" spans="1:6">
      <c r="A5320" s="527" t="s">
        <v>7980</v>
      </c>
      <c r="B5320" s="528">
        <v>2011</v>
      </c>
      <c r="C5320" s="528">
        <v>2392</v>
      </c>
      <c r="D5320" s="528">
        <v>3661</v>
      </c>
      <c r="E5320" s="528">
        <v>9067</v>
      </c>
      <c r="F5320" s="528">
        <v>13700</v>
      </c>
    </row>
    <row r="5321" spans="1:6">
      <c r="A5321" s="527" t="s">
        <v>7981</v>
      </c>
      <c r="B5321" s="528">
        <v>2011</v>
      </c>
      <c r="C5321" s="528">
        <v>59212</v>
      </c>
      <c r="D5321" s="528">
        <v>33101</v>
      </c>
      <c r="E5321" s="528">
        <v>25344</v>
      </c>
      <c r="F5321" s="528">
        <v>19760</v>
      </c>
    </row>
    <row r="5322" spans="1:6">
      <c r="A5322" s="527" t="s">
        <v>7982</v>
      </c>
      <c r="B5322" s="528">
        <v>2011</v>
      </c>
      <c r="C5322" s="528">
        <v>289</v>
      </c>
      <c r="D5322" s="528">
        <v>3921</v>
      </c>
      <c r="E5322" s="528">
        <v>3895</v>
      </c>
      <c r="F5322" s="528">
        <v>6481</v>
      </c>
    </row>
    <row r="5323" spans="1:6">
      <c r="A5323" s="527" t="s">
        <v>7983</v>
      </c>
      <c r="B5323" s="528">
        <v>2011</v>
      </c>
      <c r="C5323" s="528">
        <v>0</v>
      </c>
      <c r="D5323" s="528">
        <v>1963</v>
      </c>
      <c r="E5323" s="528">
        <v>0</v>
      </c>
      <c r="F5323" s="528">
        <v>1516</v>
      </c>
    </row>
    <row r="5324" spans="1:6">
      <c r="A5324" s="527" t="s">
        <v>7984</v>
      </c>
      <c r="B5324" s="528">
        <v>2011</v>
      </c>
      <c r="C5324" s="528">
        <v>22088</v>
      </c>
      <c r="D5324" s="528">
        <v>5613</v>
      </c>
      <c r="E5324" s="528">
        <v>127124</v>
      </c>
      <c r="F5324" s="528">
        <v>16160</v>
      </c>
    </row>
    <row r="5325" spans="1:6">
      <c r="A5325" s="527" t="s">
        <v>7985</v>
      </c>
      <c r="B5325" s="528">
        <v>2011</v>
      </c>
      <c r="C5325" s="528">
        <v>1671</v>
      </c>
      <c r="D5325" s="528">
        <v>0</v>
      </c>
      <c r="E5325" s="528">
        <v>0</v>
      </c>
      <c r="F5325" s="529"/>
    </row>
    <row r="5326" spans="1:6">
      <c r="A5326" s="527" t="s">
        <v>7986</v>
      </c>
      <c r="B5326" s="528">
        <v>2011</v>
      </c>
      <c r="C5326" s="528">
        <v>29193</v>
      </c>
      <c r="D5326" s="528">
        <v>31668</v>
      </c>
      <c r="E5326" s="528">
        <v>12262</v>
      </c>
      <c r="F5326" s="528">
        <v>14977</v>
      </c>
    </row>
    <row r="5327" spans="1:6">
      <c r="A5327" s="527" t="s">
        <v>7987</v>
      </c>
      <c r="B5327" s="528">
        <v>2011</v>
      </c>
      <c r="C5327" s="528">
        <v>24539</v>
      </c>
      <c r="D5327" s="528">
        <v>14354</v>
      </c>
      <c r="E5327" s="528">
        <v>15776</v>
      </c>
      <c r="F5327" s="528">
        <v>14275</v>
      </c>
    </row>
    <row r="5328" spans="1:6">
      <c r="A5328" s="527" t="s">
        <v>7988</v>
      </c>
      <c r="B5328" s="528">
        <v>2011</v>
      </c>
      <c r="C5328" s="528">
        <v>63975</v>
      </c>
      <c r="D5328" s="528">
        <v>73300</v>
      </c>
      <c r="E5328" s="528">
        <v>20372</v>
      </c>
      <c r="F5328" s="528">
        <v>20794</v>
      </c>
    </row>
    <row r="5329" spans="1:6">
      <c r="A5329" s="527" t="s">
        <v>7989</v>
      </c>
      <c r="B5329" s="528">
        <v>2011</v>
      </c>
      <c r="C5329" s="528">
        <v>92099</v>
      </c>
      <c r="D5329" s="528">
        <v>46497</v>
      </c>
      <c r="E5329" s="528">
        <v>1881</v>
      </c>
      <c r="F5329" s="528">
        <v>14670</v>
      </c>
    </row>
    <row r="5330" spans="1:6">
      <c r="A5330" s="527" t="s">
        <v>7990</v>
      </c>
      <c r="B5330" s="528">
        <v>2011</v>
      </c>
      <c r="C5330" s="528">
        <v>55382</v>
      </c>
      <c r="D5330" s="528">
        <v>48480</v>
      </c>
      <c r="E5330" s="528">
        <v>24427</v>
      </c>
      <c r="F5330" s="528">
        <v>19993</v>
      </c>
    </row>
    <row r="5331" spans="1:6">
      <c r="A5331" s="527" t="s">
        <v>7991</v>
      </c>
      <c r="B5331" s="528">
        <v>2011</v>
      </c>
      <c r="C5331" s="528">
        <v>178997</v>
      </c>
      <c r="D5331" s="528">
        <v>0</v>
      </c>
      <c r="E5331" s="528">
        <v>0</v>
      </c>
      <c r="F5331" s="528">
        <v>0</v>
      </c>
    </row>
    <row r="5332" spans="1:6">
      <c r="A5332" s="527" t="s">
        <v>7992</v>
      </c>
      <c r="B5332" s="528">
        <v>2011</v>
      </c>
      <c r="C5332" s="528">
        <v>14597</v>
      </c>
      <c r="D5332" s="528">
        <v>17368</v>
      </c>
      <c r="E5332" s="528">
        <v>59803</v>
      </c>
      <c r="F5332" s="528">
        <v>10700</v>
      </c>
    </row>
    <row r="5333" spans="1:6">
      <c r="A5333" s="527" t="s">
        <v>7993</v>
      </c>
      <c r="B5333" s="528">
        <v>2011</v>
      </c>
      <c r="C5333" s="528">
        <v>3860</v>
      </c>
      <c r="D5333" s="528">
        <v>11146</v>
      </c>
      <c r="E5333" s="528">
        <v>13358</v>
      </c>
      <c r="F5333" s="528">
        <v>16656</v>
      </c>
    </row>
    <row r="5334" spans="1:6">
      <c r="A5334" s="527" t="s">
        <v>7994</v>
      </c>
      <c r="B5334" s="528">
        <v>2011</v>
      </c>
      <c r="C5334" s="528">
        <v>31214</v>
      </c>
      <c r="D5334" s="528">
        <v>16048</v>
      </c>
      <c r="E5334" s="528">
        <v>31709</v>
      </c>
      <c r="F5334" s="528">
        <v>17143</v>
      </c>
    </row>
    <row r="5335" spans="1:6">
      <c r="A5335" s="527" t="s">
        <v>7995</v>
      </c>
      <c r="B5335" s="528">
        <v>2011</v>
      </c>
      <c r="C5335" s="528">
        <v>45978</v>
      </c>
      <c r="D5335" s="528">
        <v>32686</v>
      </c>
      <c r="E5335" s="528">
        <v>31009</v>
      </c>
      <c r="F5335" s="528">
        <v>20885</v>
      </c>
    </row>
    <row r="5336" spans="1:6">
      <c r="A5336" s="527" t="s">
        <v>7996</v>
      </c>
      <c r="B5336" s="528">
        <v>2011</v>
      </c>
      <c r="C5336" s="528">
        <v>3053</v>
      </c>
      <c r="D5336" s="528">
        <v>1626</v>
      </c>
      <c r="E5336" s="528">
        <v>2894</v>
      </c>
      <c r="F5336" s="528">
        <v>20433</v>
      </c>
    </row>
    <row r="5337" spans="1:6">
      <c r="A5337" s="527" t="s">
        <v>7997</v>
      </c>
      <c r="B5337" s="528">
        <v>2011</v>
      </c>
      <c r="C5337" s="528">
        <v>57327</v>
      </c>
      <c r="D5337" s="528">
        <v>107170</v>
      </c>
      <c r="E5337" s="528">
        <v>6273</v>
      </c>
      <c r="F5337" s="528">
        <v>19950</v>
      </c>
    </row>
    <row r="5338" spans="1:6">
      <c r="A5338" s="527" t="s">
        <v>7998</v>
      </c>
      <c r="B5338" s="528">
        <v>2011</v>
      </c>
      <c r="C5338" s="528">
        <v>2865</v>
      </c>
      <c r="D5338" s="528">
        <v>1768</v>
      </c>
      <c r="E5338" s="528">
        <v>4925</v>
      </c>
      <c r="F5338" s="528">
        <v>9690</v>
      </c>
    </row>
    <row r="5339" spans="1:6">
      <c r="A5339" s="527" t="s">
        <v>7999</v>
      </c>
      <c r="B5339" s="528">
        <v>2011</v>
      </c>
      <c r="C5339" s="528">
        <v>40938</v>
      </c>
      <c r="D5339" s="528">
        <v>50625</v>
      </c>
      <c r="E5339" s="528">
        <v>3770</v>
      </c>
      <c r="F5339" s="528">
        <v>20450</v>
      </c>
    </row>
    <row r="5340" spans="1:6">
      <c r="A5340" s="527" t="s">
        <v>8000</v>
      </c>
      <c r="B5340" s="528">
        <v>2011</v>
      </c>
      <c r="C5340" s="528">
        <v>32610</v>
      </c>
      <c r="D5340" s="528">
        <v>20823</v>
      </c>
      <c r="E5340" s="528">
        <v>11845</v>
      </c>
      <c r="F5340" s="528">
        <v>20205</v>
      </c>
    </row>
    <row r="5341" spans="1:6">
      <c r="A5341" s="527" t="s">
        <v>8001</v>
      </c>
      <c r="B5341" s="528">
        <v>2011</v>
      </c>
      <c r="C5341" s="528">
        <v>13347</v>
      </c>
      <c r="D5341" s="528">
        <v>13142</v>
      </c>
      <c r="E5341" s="528">
        <v>6719</v>
      </c>
      <c r="F5341" s="528">
        <v>20089</v>
      </c>
    </row>
    <row r="5342" spans="1:6">
      <c r="A5342" s="527" t="s">
        <v>8002</v>
      </c>
      <c r="B5342" s="528">
        <v>2011</v>
      </c>
      <c r="C5342" s="528">
        <v>5814</v>
      </c>
      <c r="D5342" s="528">
        <v>48</v>
      </c>
      <c r="E5342" s="528">
        <v>105379</v>
      </c>
      <c r="F5342" s="528">
        <v>4605</v>
      </c>
    </row>
    <row r="5343" spans="1:6">
      <c r="A5343" s="527" t="s">
        <v>8003</v>
      </c>
      <c r="B5343" s="528">
        <v>2011</v>
      </c>
      <c r="C5343" s="528">
        <v>26510</v>
      </c>
      <c r="D5343" s="528">
        <v>27395</v>
      </c>
      <c r="E5343" s="528">
        <v>2288</v>
      </c>
      <c r="F5343" s="528">
        <v>18415</v>
      </c>
    </row>
    <row r="5344" spans="1:6">
      <c r="A5344" s="527" t="s">
        <v>8004</v>
      </c>
      <c r="B5344" s="528">
        <v>2011</v>
      </c>
      <c r="C5344" s="528">
        <v>66516</v>
      </c>
      <c r="D5344" s="528">
        <v>25462</v>
      </c>
      <c r="E5344" s="528">
        <v>28185</v>
      </c>
      <c r="F5344" s="528">
        <v>19909</v>
      </c>
    </row>
    <row r="5345" spans="1:6">
      <c r="A5345" s="527" t="s">
        <v>8005</v>
      </c>
      <c r="B5345" s="528">
        <v>2011</v>
      </c>
      <c r="C5345" s="528">
        <v>44433</v>
      </c>
      <c r="D5345" s="528">
        <v>53133</v>
      </c>
      <c r="E5345" s="528">
        <v>15200</v>
      </c>
      <c r="F5345" s="528">
        <v>15471</v>
      </c>
    </row>
    <row r="5346" spans="1:6">
      <c r="A5346" s="527" t="s">
        <v>8006</v>
      </c>
      <c r="B5346" s="528">
        <v>2011</v>
      </c>
      <c r="C5346" s="528">
        <v>4867</v>
      </c>
      <c r="D5346" s="528">
        <v>4711</v>
      </c>
      <c r="E5346" s="528">
        <v>47580</v>
      </c>
      <c r="F5346" s="528">
        <v>10467</v>
      </c>
    </row>
    <row r="5347" spans="1:6">
      <c r="A5347" s="527" t="s">
        <v>8007</v>
      </c>
      <c r="B5347" s="528">
        <v>2011</v>
      </c>
      <c r="C5347" s="528">
        <v>8928</v>
      </c>
      <c r="D5347" s="528">
        <v>909</v>
      </c>
      <c r="E5347" s="528">
        <v>171589</v>
      </c>
      <c r="F5347" s="528">
        <v>8874</v>
      </c>
    </row>
    <row r="5348" spans="1:6">
      <c r="A5348" s="527" t="s">
        <v>8008</v>
      </c>
      <c r="B5348" s="528">
        <v>2011</v>
      </c>
      <c r="C5348" s="528">
        <v>37627</v>
      </c>
      <c r="D5348" s="528">
        <v>22005</v>
      </c>
      <c r="E5348" s="528">
        <v>13283</v>
      </c>
      <c r="F5348" s="528">
        <v>19325</v>
      </c>
    </row>
    <row r="5349" spans="1:6">
      <c r="A5349" s="527" t="s">
        <v>8009</v>
      </c>
      <c r="B5349" s="528">
        <v>2011</v>
      </c>
      <c r="C5349" s="528">
        <v>24653</v>
      </c>
      <c r="D5349" s="528">
        <v>9615</v>
      </c>
      <c r="E5349" s="528">
        <v>30728</v>
      </c>
      <c r="F5349" s="528">
        <v>13505</v>
      </c>
    </row>
    <row r="5350" spans="1:6">
      <c r="A5350" s="527" t="s">
        <v>8010</v>
      </c>
      <c r="B5350" s="528">
        <v>2011</v>
      </c>
      <c r="C5350" s="528">
        <v>3534</v>
      </c>
      <c r="D5350" s="528">
        <v>18510</v>
      </c>
      <c r="E5350" s="528">
        <v>2290</v>
      </c>
      <c r="F5350" s="528">
        <v>10050</v>
      </c>
    </row>
    <row r="5351" spans="1:6">
      <c r="A5351" s="527" t="s">
        <v>8011</v>
      </c>
      <c r="B5351" s="528">
        <v>2011</v>
      </c>
      <c r="C5351" s="528">
        <v>2157</v>
      </c>
      <c r="D5351" s="528">
        <v>0</v>
      </c>
      <c r="E5351" s="528">
        <v>0</v>
      </c>
      <c r="F5351" s="528">
        <v>0</v>
      </c>
    </row>
    <row r="5352" spans="1:6">
      <c r="A5352" s="527" t="s">
        <v>8012</v>
      </c>
      <c r="B5352" s="528">
        <v>2011</v>
      </c>
      <c r="C5352" s="528">
        <v>9823</v>
      </c>
      <c r="D5352" s="528">
        <v>3100</v>
      </c>
      <c r="E5352" s="528">
        <v>180797</v>
      </c>
      <c r="F5352" s="528">
        <v>10133</v>
      </c>
    </row>
    <row r="5353" spans="1:6">
      <c r="A5353" s="527" t="s">
        <v>8013</v>
      </c>
      <c r="B5353" s="528">
        <v>2011</v>
      </c>
      <c r="C5353" s="528">
        <v>147218</v>
      </c>
      <c r="D5353" s="528">
        <v>37745</v>
      </c>
      <c r="E5353" s="528">
        <v>43491</v>
      </c>
      <c r="F5353" s="528">
        <v>19558</v>
      </c>
    </row>
    <row r="5354" spans="1:6">
      <c r="A5354" s="527" t="s">
        <v>8014</v>
      </c>
      <c r="B5354" s="528">
        <v>2011</v>
      </c>
      <c r="C5354" s="528">
        <v>0</v>
      </c>
      <c r="D5354" s="528">
        <v>7661</v>
      </c>
      <c r="E5354" s="528">
        <v>0</v>
      </c>
      <c r="F5354" s="528">
        <v>1735</v>
      </c>
    </row>
    <row r="5355" spans="1:6">
      <c r="A5355" s="527" t="s">
        <v>8015</v>
      </c>
      <c r="B5355" s="528">
        <v>2011</v>
      </c>
      <c r="C5355" s="528">
        <v>2103</v>
      </c>
      <c r="D5355" s="528">
        <v>2087</v>
      </c>
      <c r="E5355" s="528">
        <v>9137</v>
      </c>
      <c r="F5355" s="528">
        <v>13239</v>
      </c>
    </row>
    <row r="5356" spans="1:6">
      <c r="A5356" s="527" t="s">
        <v>8016</v>
      </c>
      <c r="B5356" s="528">
        <v>2011</v>
      </c>
      <c r="C5356" s="528">
        <v>37211</v>
      </c>
      <c r="D5356" s="528">
        <v>23129</v>
      </c>
      <c r="E5356" s="528">
        <v>29702</v>
      </c>
      <c r="F5356" s="528">
        <v>20770</v>
      </c>
    </row>
    <row r="5357" spans="1:6">
      <c r="A5357" s="527" t="s">
        <v>8017</v>
      </c>
      <c r="B5357" s="528">
        <v>2011</v>
      </c>
      <c r="C5357" s="528">
        <v>14291</v>
      </c>
      <c r="D5357" s="528">
        <v>11197</v>
      </c>
      <c r="E5357" s="528">
        <v>22056</v>
      </c>
      <c r="F5357" s="528">
        <v>22757</v>
      </c>
    </row>
    <row r="5358" spans="1:6">
      <c r="A5358" s="527" t="s">
        <v>8018</v>
      </c>
      <c r="B5358" s="528">
        <v>2011</v>
      </c>
      <c r="C5358" s="528">
        <v>0</v>
      </c>
      <c r="D5358" s="528">
        <v>21575</v>
      </c>
      <c r="E5358" s="528">
        <v>0</v>
      </c>
      <c r="F5358" s="528">
        <v>1765</v>
      </c>
    </row>
    <row r="5359" spans="1:6">
      <c r="A5359" s="527" t="s">
        <v>8019</v>
      </c>
      <c r="B5359" s="528">
        <v>2011</v>
      </c>
      <c r="C5359" s="528">
        <v>4569</v>
      </c>
      <c r="D5359" s="528">
        <v>36</v>
      </c>
      <c r="E5359" s="528">
        <v>116455</v>
      </c>
      <c r="F5359" s="528">
        <v>4611</v>
      </c>
    </row>
    <row r="5360" spans="1:6">
      <c r="A5360" s="527" t="s">
        <v>8020</v>
      </c>
      <c r="B5360" s="528">
        <v>2011</v>
      </c>
      <c r="C5360" s="528">
        <v>5041</v>
      </c>
      <c r="D5360" s="528">
        <v>0</v>
      </c>
      <c r="E5360" s="528">
        <v>121873</v>
      </c>
      <c r="F5360" s="528">
        <v>6201</v>
      </c>
    </row>
    <row r="5361" spans="1:6">
      <c r="A5361" s="527" t="s">
        <v>8021</v>
      </c>
      <c r="B5361" s="528">
        <v>2011</v>
      </c>
      <c r="C5361" s="528">
        <v>5559</v>
      </c>
      <c r="D5361" s="528">
        <v>2996</v>
      </c>
      <c r="E5361" s="528">
        <v>879</v>
      </c>
      <c r="F5361" s="528">
        <v>11350</v>
      </c>
    </row>
    <row r="5362" spans="1:6">
      <c r="A5362" s="527" t="s">
        <v>8022</v>
      </c>
      <c r="B5362" s="528">
        <v>2011</v>
      </c>
      <c r="C5362" s="528">
        <v>4558</v>
      </c>
      <c r="D5362" s="528">
        <v>10224</v>
      </c>
      <c r="E5362" s="528">
        <v>1174</v>
      </c>
      <c r="F5362" s="528">
        <v>13228</v>
      </c>
    </row>
    <row r="5363" spans="1:6">
      <c r="A5363" s="527" t="s">
        <v>8023</v>
      </c>
      <c r="B5363" s="528">
        <v>2011</v>
      </c>
      <c r="C5363" s="528">
        <v>89</v>
      </c>
      <c r="D5363" s="528">
        <v>0</v>
      </c>
      <c r="E5363" s="528">
        <v>1800</v>
      </c>
      <c r="F5363" s="528">
        <v>6000</v>
      </c>
    </row>
    <row r="5364" spans="1:6">
      <c r="A5364" s="527" t="s">
        <v>8024</v>
      </c>
      <c r="B5364" s="528">
        <v>2011</v>
      </c>
      <c r="C5364" s="528">
        <v>8091</v>
      </c>
      <c r="D5364" s="528">
        <v>3470</v>
      </c>
      <c r="E5364" s="528">
        <v>89620</v>
      </c>
      <c r="F5364" s="528">
        <v>14410</v>
      </c>
    </row>
    <row r="5365" spans="1:6">
      <c r="A5365" s="527" t="s">
        <v>8025</v>
      </c>
      <c r="B5365" s="528">
        <v>2011</v>
      </c>
      <c r="C5365" s="528">
        <v>42323</v>
      </c>
      <c r="D5365" s="528">
        <v>29160</v>
      </c>
      <c r="E5365" s="528">
        <v>54652</v>
      </c>
      <c r="F5365" s="528">
        <v>19920</v>
      </c>
    </row>
    <row r="5366" spans="1:6">
      <c r="A5366" s="527" t="s">
        <v>8026</v>
      </c>
      <c r="B5366" s="528">
        <v>2011</v>
      </c>
      <c r="C5366" s="528">
        <v>44073</v>
      </c>
      <c r="D5366" s="528">
        <v>24139</v>
      </c>
      <c r="E5366" s="528">
        <v>11050</v>
      </c>
      <c r="F5366" s="528">
        <v>20320</v>
      </c>
    </row>
    <row r="5367" spans="1:6">
      <c r="A5367" s="527" t="s">
        <v>8027</v>
      </c>
      <c r="B5367" s="528">
        <v>2011</v>
      </c>
      <c r="C5367" s="528">
        <v>76091</v>
      </c>
      <c r="D5367" s="528">
        <v>181820</v>
      </c>
      <c r="E5367" s="528">
        <v>49526</v>
      </c>
      <c r="F5367" s="528">
        <v>21466</v>
      </c>
    </row>
    <row r="5368" spans="1:6">
      <c r="A5368" s="527" t="s">
        <v>8028</v>
      </c>
      <c r="B5368" s="528">
        <v>2011</v>
      </c>
      <c r="C5368" s="528">
        <v>3939</v>
      </c>
      <c r="D5368" s="528">
        <v>0</v>
      </c>
      <c r="E5368" s="528">
        <v>65554</v>
      </c>
      <c r="F5368" s="528">
        <v>4619</v>
      </c>
    </row>
    <row r="5369" spans="1:6">
      <c r="A5369" s="527" t="s">
        <v>8029</v>
      </c>
      <c r="B5369" s="528">
        <v>2011</v>
      </c>
      <c r="C5369" s="528">
        <v>1139</v>
      </c>
      <c r="D5369" s="528">
        <v>1518</v>
      </c>
      <c r="E5369" s="528">
        <v>661</v>
      </c>
      <c r="F5369" s="528">
        <v>17000</v>
      </c>
    </row>
    <row r="5370" spans="1:6">
      <c r="A5370" s="527" t="s">
        <v>8030</v>
      </c>
      <c r="B5370" s="528">
        <v>2011</v>
      </c>
      <c r="C5370" s="528">
        <v>19424</v>
      </c>
      <c r="D5370" s="528">
        <v>23869</v>
      </c>
      <c r="E5370" s="528">
        <v>14413</v>
      </c>
      <c r="F5370" s="528">
        <v>18617</v>
      </c>
    </row>
    <row r="5371" spans="1:6">
      <c r="A5371" s="527" t="s">
        <v>8031</v>
      </c>
      <c r="B5371" s="528">
        <v>2011</v>
      </c>
      <c r="C5371" s="528">
        <v>2285</v>
      </c>
      <c r="D5371" s="528">
        <v>0</v>
      </c>
      <c r="E5371" s="528">
        <v>1444</v>
      </c>
      <c r="F5371" s="528">
        <v>13800</v>
      </c>
    </row>
    <row r="5372" spans="1:6">
      <c r="A5372" s="527" t="s">
        <v>8032</v>
      </c>
      <c r="B5372" s="528">
        <v>2011</v>
      </c>
      <c r="C5372" s="528">
        <v>2678</v>
      </c>
      <c r="D5372" s="528">
        <v>3606</v>
      </c>
      <c r="E5372" s="528">
        <v>2910</v>
      </c>
      <c r="F5372" s="528">
        <v>9128</v>
      </c>
    </row>
    <row r="5373" spans="1:6">
      <c r="A5373" s="527" t="s">
        <v>8033</v>
      </c>
      <c r="B5373" s="528">
        <v>2011</v>
      </c>
      <c r="C5373" s="528">
        <v>6603</v>
      </c>
      <c r="D5373" s="528">
        <v>4038</v>
      </c>
      <c r="E5373" s="528">
        <v>9925</v>
      </c>
      <c r="F5373" s="528">
        <v>20210</v>
      </c>
    </row>
    <row r="5374" spans="1:6">
      <c r="A5374" s="527" t="s">
        <v>8034</v>
      </c>
      <c r="B5374" s="528">
        <v>2011</v>
      </c>
      <c r="C5374" s="528">
        <v>55616</v>
      </c>
      <c r="D5374" s="528">
        <v>60525</v>
      </c>
      <c r="E5374" s="528">
        <v>3181</v>
      </c>
      <c r="F5374" s="528">
        <v>19876</v>
      </c>
    </row>
    <row r="5375" spans="1:6">
      <c r="A5375" s="527" t="s">
        <v>8035</v>
      </c>
      <c r="B5375" s="528">
        <v>2011</v>
      </c>
      <c r="C5375" s="528">
        <v>25615</v>
      </c>
      <c r="D5375" s="528">
        <v>17918</v>
      </c>
      <c r="E5375" s="528">
        <v>2455</v>
      </c>
      <c r="F5375" s="528">
        <v>19324</v>
      </c>
    </row>
    <row r="5376" spans="1:6">
      <c r="A5376" s="527" t="s">
        <v>8036</v>
      </c>
      <c r="B5376" s="528">
        <v>2011</v>
      </c>
      <c r="C5376" s="528">
        <v>570</v>
      </c>
      <c r="D5376" s="528">
        <v>0</v>
      </c>
      <c r="E5376" s="528">
        <v>69</v>
      </c>
      <c r="F5376" s="528">
        <v>0</v>
      </c>
    </row>
    <row r="5377" spans="1:6">
      <c r="A5377" s="527" t="s">
        <v>8037</v>
      </c>
      <c r="B5377" s="528">
        <v>2011</v>
      </c>
      <c r="C5377" s="528">
        <v>0</v>
      </c>
      <c r="D5377" s="528">
        <v>28624</v>
      </c>
      <c r="E5377" s="528">
        <v>0</v>
      </c>
      <c r="F5377" s="528">
        <v>1700</v>
      </c>
    </row>
    <row r="5378" spans="1:6">
      <c r="A5378" s="527" t="s">
        <v>8038</v>
      </c>
      <c r="B5378" s="528">
        <v>2011</v>
      </c>
      <c r="C5378" s="528">
        <v>61757</v>
      </c>
      <c r="D5378" s="528">
        <v>14684</v>
      </c>
      <c r="E5378" s="528">
        <v>68487</v>
      </c>
      <c r="F5378" s="528">
        <v>20163</v>
      </c>
    </row>
    <row r="5379" spans="1:6">
      <c r="A5379" s="527" t="s">
        <v>8039</v>
      </c>
      <c r="B5379" s="528">
        <v>2011</v>
      </c>
      <c r="C5379" s="528">
        <v>17368</v>
      </c>
      <c r="D5379" s="528">
        <v>22347</v>
      </c>
      <c r="E5379" s="528">
        <v>4392</v>
      </c>
      <c r="F5379" s="528">
        <v>20752</v>
      </c>
    </row>
    <row r="5380" spans="1:6">
      <c r="A5380" s="527" t="s">
        <v>8040</v>
      </c>
      <c r="B5380" s="528">
        <v>2011</v>
      </c>
      <c r="C5380" s="528">
        <v>2825</v>
      </c>
      <c r="D5380" s="528">
        <v>2129</v>
      </c>
      <c r="E5380" s="528">
        <v>19500</v>
      </c>
      <c r="F5380" s="528">
        <v>14300</v>
      </c>
    </row>
    <row r="5381" spans="1:6">
      <c r="A5381" s="527" t="s">
        <v>8041</v>
      </c>
      <c r="B5381" s="528">
        <v>2011</v>
      </c>
      <c r="C5381" s="528">
        <v>23165</v>
      </c>
      <c r="D5381" s="528">
        <v>11766</v>
      </c>
      <c r="E5381" s="528">
        <v>16221</v>
      </c>
      <c r="F5381" s="528">
        <v>20145</v>
      </c>
    </row>
    <row r="5382" spans="1:6">
      <c r="A5382" s="527" t="s">
        <v>8042</v>
      </c>
      <c r="B5382" s="528">
        <v>2011</v>
      </c>
      <c r="C5382" s="528">
        <v>5622</v>
      </c>
      <c r="D5382" s="528">
        <v>4094</v>
      </c>
      <c r="E5382" s="528">
        <v>3012</v>
      </c>
      <c r="F5382" s="528">
        <v>14836</v>
      </c>
    </row>
    <row r="5383" spans="1:6">
      <c r="A5383" s="527" t="s">
        <v>8043</v>
      </c>
      <c r="B5383" s="528">
        <v>2011</v>
      </c>
      <c r="C5383" s="528">
        <v>2960</v>
      </c>
      <c r="D5383" s="528">
        <v>219</v>
      </c>
      <c r="E5383" s="528">
        <v>8578</v>
      </c>
      <c r="F5383" s="528">
        <v>13493</v>
      </c>
    </row>
    <row r="5384" spans="1:6">
      <c r="A5384" s="527" t="s">
        <v>8044</v>
      </c>
      <c r="B5384" s="528">
        <v>2011</v>
      </c>
      <c r="C5384" s="528">
        <v>37114</v>
      </c>
      <c r="D5384" s="528">
        <v>55102</v>
      </c>
      <c r="E5384" s="528">
        <v>14586</v>
      </c>
      <c r="F5384" s="528">
        <v>14644</v>
      </c>
    </row>
    <row r="5385" spans="1:6">
      <c r="A5385" s="527" t="s">
        <v>8045</v>
      </c>
      <c r="B5385" s="528">
        <v>2011</v>
      </c>
      <c r="C5385" s="528">
        <v>2365</v>
      </c>
      <c r="D5385" s="528">
        <v>7983</v>
      </c>
      <c r="E5385" s="528">
        <v>35595</v>
      </c>
      <c r="F5385" s="528">
        <v>8280</v>
      </c>
    </row>
    <row r="5386" spans="1:6">
      <c r="A5386" s="527" t="s">
        <v>8046</v>
      </c>
      <c r="B5386" s="528">
        <v>2011</v>
      </c>
      <c r="C5386" s="528">
        <v>3926</v>
      </c>
      <c r="D5386" s="528">
        <v>6317</v>
      </c>
      <c r="E5386" s="528">
        <v>3065</v>
      </c>
      <c r="F5386" s="528">
        <v>13450</v>
      </c>
    </row>
    <row r="5387" spans="1:6">
      <c r="A5387" s="527" t="s">
        <v>8047</v>
      </c>
      <c r="B5387" s="528">
        <v>2011</v>
      </c>
      <c r="C5387" s="528">
        <v>109891</v>
      </c>
      <c r="D5387" s="528">
        <v>67193</v>
      </c>
      <c r="E5387" s="528">
        <v>19822</v>
      </c>
      <c r="F5387" s="528">
        <v>19886</v>
      </c>
    </row>
    <row r="5388" spans="1:6">
      <c r="A5388" s="527" t="s">
        <v>8048</v>
      </c>
      <c r="B5388" s="528">
        <v>2011</v>
      </c>
      <c r="C5388" s="528">
        <v>1093</v>
      </c>
      <c r="D5388" s="528">
        <v>875</v>
      </c>
      <c r="E5388" s="528">
        <v>5075</v>
      </c>
      <c r="F5388" s="528">
        <v>5900</v>
      </c>
    </row>
    <row r="5389" spans="1:6">
      <c r="A5389" s="527" t="s">
        <v>8049</v>
      </c>
      <c r="B5389" s="528">
        <v>2011</v>
      </c>
      <c r="C5389" s="528">
        <v>670</v>
      </c>
      <c r="D5389" s="528">
        <v>0</v>
      </c>
      <c r="E5389" s="528">
        <v>47836</v>
      </c>
      <c r="F5389" s="528">
        <v>5425</v>
      </c>
    </row>
    <row r="5390" spans="1:6">
      <c r="A5390" s="527" t="s">
        <v>8050</v>
      </c>
      <c r="B5390" s="528">
        <v>2011</v>
      </c>
      <c r="C5390" s="528">
        <v>122271</v>
      </c>
      <c r="D5390" s="528">
        <v>160156</v>
      </c>
      <c r="E5390" s="528">
        <v>37204</v>
      </c>
      <c r="F5390" s="528">
        <v>20965</v>
      </c>
    </row>
    <row r="5391" spans="1:6">
      <c r="A5391" s="527" t="s">
        <v>8051</v>
      </c>
      <c r="B5391" s="528">
        <v>2011</v>
      </c>
      <c r="C5391" s="528">
        <v>614</v>
      </c>
      <c r="D5391" s="528">
        <v>0</v>
      </c>
      <c r="E5391" s="528">
        <v>610</v>
      </c>
      <c r="F5391" s="528">
        <v>14380</v>
      </c>
    </row>
    <row r="5392" spans="1:6">
      <c r="A5392" s="527" t="s">
        <v>8052</v>
      </c>
      <c r="B5392" s="528">
        <v>2011</v>
      </c>
      <c r="C5392" s="528">
        <v>9910</v>
      </c>
      <c r="D5392" s="528">
        <v>9754</v>
      </c>
      <c r="E5392" s="528">
        <v>54106</v>
      </c>
      <c r="F5392" s="528">
        <v>13927</v>
      </c>
    </row>
    <row r="5393" spans="1:6">
      <c r="A5393" s="527" t="s">
        <v>8053</v>
      </c>
      <c r="B5393" s="528">
        <v>2011</v>
      </c>
      <c r="C5393" s="528">
        <v>21714</v>
      </c>
      <c r="D5393" s="528">
        <v>9813</v>
      </c>
      <c r="E5393" s="528">
        <v>34112</v>
      </c>
      <c r="F5393" s="528">
        <v>13583</v>
      </c>
    </row>
    <row r="5394" spans="1:6">
      <c r="A5394" s="527" t="s">
        <v>8054</v>
      </c>
      <c r="B5394" s="528">
        <v>2011</v>
      </c>
      <c r="C5394" s="528">
        <v>3622</v>
      </c>
      <c r="D5394" s="528">
        <v>3760</v>
      </c>
      <c r="E5394" s="528">
        <v>17681</v>
      </c>
      <c r="F5394" s="528">
        <v>14580</v>
      </c>
    </row>
    <row r="5395" spans="1:6">
      <c r="A5395" s="527" t="s">
        <v>8055</v>
      </c>
      <c r="B5395" s="528">
        <v>2011</v>
      </c>
      <c r="C5395" s="528">
        <v>18445</v>
      </c>
      <c r="D5395" s="528">
        <v>9120</v>
      </c>
      <c r="E5395" s="528">
        <v>10383</v>
      </c>
      <c r="F5395" s="528">
        <v>20965</v>
      </c>
    </row>
    <row r="5396" spans="1:6">
      <c r="A5396" s="527" t="s">
        <v>8056</v>
      </c>
      <c r="B5396" s="528">
        <v>2011</v>
      </c>
      <c r="C5396" s="528">
        <v>81718</v>
      </c>
      <c r="D5396" s="528">
        <v>54486</v>
      </c>
      <c r="E5396" s="528">
        <v>4646</v>
      </c>
      <c r="F5396" s="528">
        <v>15520</v>
      </c>
    </row>
    <row r="5397" spans="1:6">
      <c r="A5397" s="527" t="s">
        <v>8057</v>
      </c>
      <c r="B5397" s="528">
        <v>2011</v>
      </c>
      <c r="C5397" s="528">
        <v>4266</v>
      </c>
      <c r="D5397" s="528">
        <v>68066</v>
      </c>
      <c r="E5397" s="528">
        <v>46881</v>
      </c>
      <c r="F5397" s="528">
        <v>10100</v>
      </c>
    </row>
    <row r="5398" spans="1:6">
      <c r="A5398" s="527" t="s">
        <v>8058</v>
      </c>
      <c r="B5398" s="528">
        <v>2011</v>
      </c>
      <c r="C5398" s="528">
        <v>4596</v>
      </c>
      <c r="D5398" s="528">
        <v>0</v>
      </c>
      <c r="E5398" s="528">
        <v>81017</v>
      </c>
      <c r="F5398" s="528">
        <v>5723</v>
      </c>
    </row>
    <row r="5399" spans="1:6">
      <c r="A5399" s="527" t="s">
        <v>8059</v>
      </c>
      <c r="B5399" s="528">
        <v>2011</v>
      </c>
      <c r="C5399" s="528">
        <v>43415</v>
      </c>
      <c r="D5399" s="528">
        <v>22452</v>
      </c>
      <c r="E5399" s="528">
        <v>49501</v>
      </c>
      <c r="F5399" s="528">
        <v>18461</v>
      </c>
    </row>
    <row r="5400" spans="1:6">
      <c r="A5400" s="527" t="s">
        <v>8060</v>
      </c>
      <c r="B5400" s="528">
        <v>2011</v>
      </c>
      <c r="C5400" s="528">
        <v>10323</v>
      </c>
      <c r="D5400" s="528">
        <v>11773</v>
      </c>
      <c r="E5400" s="528">
        <v>3399</v>
      </c>
      <c r="F5400" s="528">
        <v>14450</v>
      </c>
    </row>
    <row r="5401" spans="1:6">
      <c r="A5401" s="527" t="s">
        <v>8061</v>
      </c>
      <c r="B5401" s="528">
        <v>2011</v>
      </c>
      <c r="C5401" s="528">
        <v>13448</v>
      </c>
      <c r="D5401" s="528">
        <v>6576</v>
      </c>
      <c r="E5401" s="528">
        <v>7581</v>
      </c>
      <c r="F5401" s="528">
        <v>19984</v>
      </c>
    </row>
    <row r="5402" spans="1:6">
      <c r="A5402" s="527" t="s">
        <v>8062</v>
      </c>
      <c r="B5402" s="528">
        <v>2011</v>
      </c>
      <c r="C5402" s="528">
        <v>67229</v>
      </c>
      <c r="D5402" s="528">
        <v>124626</v>
      </c>
      <c r="E5402" s="528">
        <v>14079</v>
      </c>
      <c r="F5402" s="528">
        <v>20836</v>
      </c>
    </row>
    <row r="5403" spans="1:6">
      <c r="A5403" s="527" t="s">
        <v>8063</v>
      </c>
      <c r="B5403" s="528">
        <v>2011</v>
      </c>
      <c r="C5403" s="528">
        <v>30615</v>
      </c>
      <c r="D5403" s="528">
        <v>40417</v>
      </c>
      <c r="E5403" s="528">
        <v>17534</v>
      </c>
      <c r="F5403" s="528">
        <v>18460</v>
      </c>
    </row>
    <row r="5404" spans="1:6">
      <c r="A5404" s="527" t="s">
        <v>8064</v>
      </c>
      <c r="B5404" s="528">
        <v>2011</v>
      </c>
      <c r="C5404" s="528">
        <v>34838</v>
      </c>
      <c r="D5404" s="528">
        <v>32293</v>
      </c>
      <c r="E5404" s="528">
        <v>6566</v>
      </c>
      <c r="F5404" s="528">
        <v>20565</v>
      </c>
    </row>
    <row r="5405" spans="1:6">
      <c r="A5405" s="527" t="s">
        <v>8065</v>
      </c>
      <c r="B5405" s="528">
        <v>2011</v>
      </c>
      <c r="C5405" s="528">
        <v>63021</v>
      </c>
      <c r="D5405" s="528">
        <v>89695</v>
      </c>
      <c r="E5405" s="528">
        <v>18767</v>
      </c>
      <c r="F5405" s="528">
        <v>20834</v>
      </c>
    </row>
    <row r="5406" spans="1:6">
      <c r="A5406" s="527" t="s">
        <v>8066</v>
      </c>
      <c r="B5406" s="528">
        <v>2011</v>
      </c>
      <c r="C5406" s="528">
        <v>6211</v>
      </c>
      <c r="D5406" s="528">
        <v>14763</v>
      </c>
      <c r="E5406" s="528">
        <v>6653</v>
      </c>
      <c r="F5406" s="528">
        <v>9434</v>
      </c>
    </row>
    <row r="5407" spans="1:6">
      <c r="A5407" s="527" t="s">
        <v>8067</v>
      </c>
      <c r="B5407" s="528">
        <v>2011</v>
      </c>
      <c r="C5407" s="528">
        <v>3209</v>
      </c>
      <c r="D5407" s="528">
        <v>6224</v>
      </c>
      <c r="E5407" s="528">
        <v>2356</v>
      </c>
      <c r="F5407" s="528">
        <v>9494</v>
      </c>
    </row>
    <row r="5408" spans="1:6">
      <c r="A5408" s="527" t="s">
        <v>8068</v>
      </c>
      <c r="B5408" s="528">
        <v>2011</v>
      </c>
      <c r="C5408" s="528">
        <v>29191</v>
      </c>
      <c r="D5408" s="528">
        <v>18880</v>
      </c>
      <c r="E5408" s="528">
        <v>32583</v>
      </c>
      <c r="F5408" s="528">
        <v>20528</v>
      </c>
    </row>
    <row r="5409" spans="1:6">
      <c r="A5409" s="527" t="s">
        <v>8069</v>
      </c>
      <c r="B5409" s="528">
        <v>2011</v>
      </c>
      <c r="C5409" s="528">
        <v>2627</v>
      </c>
      <c r="D5409" s="528">
        <v>3658</v>
      </c>
      <c r="E5409" s="528">
        <v>10930</v>
      </c>
      <c r="F5409" s="528">
        <v>21100</v>
      </c>
    </row>
    <row r="5410" spans="1:6">
      <c r="A5410" s="527" t="s">
        <v>8070</v>
      </c>
      <c r="B5410" s="528">
        <v>2011</v>
      </c>
      <c r="C5410" s="528">
        <v>9198</v>
      </c>
      <c r="D5410" s="528">
        <v>7426</v>
      </c>
      <c r="E5410" s="528">
        <v>1416</v>
      </c>
      <c r="F5410" s="528">
        <v>20805</v>
      </c>
    </row>
    <row r="5411" spans="1:6">
      <c r="A5411" s="527" t="s">
        <v>8071</v>
      </c>
      <c r="B5411" s="528">
        <v>2011</v>
      </c>
      <c r="C5411" s="528">
        <v>123134</v>
      </c>
      <c r="D5411" s="528">
        <v>0</v>
      </c>
      <c r="E5411" s="528">
        <v>174236</v>
      </c>
      <c r="F5411" s="528">
        <v>0</v>
      </c>
    </row>
    <row r="5412" spans="1:6">
      <c r="A5412" s="527" t="s">
        <v>8072</v>
      </c>
      <c r="B5412" s="528">
        <v>2011</v>
      </c>
      <c r="C5412" s="528">
        <v>20244</v>
      </c>
      <c r="D5412" s="528">
        <v>14884</v>
      </c>
      <c r="E5412" s="528">
        <v>35253</v>
      </c>
      <c r="F5412" s="528">
        <v>13640</v>
      </c>
    </row>
    <row r="5413" spans="1:6">
      <c r="A5413" s="527" t="s">
        <v>8073</v>
      </c>
      <c r="B5413" s="528">
        <v>2011</v>
      </c>
      <c r="C5413" s="528">
        <v>5037</v>
      </c>
      <c r="D5413" s="528">
        <v>3640</v>
      </c>
      <c r="E5413" s="528">
        <v>25520</v>
      </c>
      <c r="F5413" s="528">
        <v>11905</v>
      </c>
    </row>
    <row r="5414" spans="1:6">
      <c r="A5414" s="527" t="s">
        <v>8074</v>
      </c>
      <c r="B5414" s="528">
        <v>2011</v>
      </c>
      <c r="C5414" s="528">
        <v>1161</v>
      </c>
      <c r="D5414" s="528">
        <v>3379</v>
      </c>
      <c r="E5414" s="528">
        <v>1188</v>
      </c>
      <c r="F5414" s="528">
        <v>13077</v>
      </c>
    </row>
    <row r="5415" spans="1:6">
      <c r="A5415" s="527" t="s">
        <v>8075</v>
      </c>
      <c r="B5415" s="528">
        <v>2011</v>
      </c>
      <c r="C5415" s="528">
        <v>76009</v>
      </c>
      <c r="D5415" s="528">
        <v>165968</v>
      </c>
      <c r="E5415" s="528">
        <v>14288</v>
      </c>
      <c r="F5415" s="528">
        <v>20015</v>
      </c>
    </row>
    <row r="5416" spans="1:6">
      <c r="A5416" s="527" t="s">
        <v>8076</v>
      </c>
      <c r="B5416" s="528">
        <v>2011</v>
      </c>
      <c r="C5416" s="528">
        <v>1796</v>
      </c>
      <c r="D5416" s="528">
        <v>0</v>
      </c>
      <c r="E5416" s="528">
        <v>31615</v>
      </c>
      <c r="F5416" s="528">
        <v>4000</v>
      </c>
    </row>
    <row r="5417" spans="1:6">
      <c r="A5417" s="527" t="s">
        <v>8077</v>
      </c>
      <c r="B5417" s="528">
        <v>2011</v>
      </c>
      <c r="C5417" s="528">
        <v>2225</v>
      </c>
      <c r="D5417" s="528">
        <v>948</v>
      </c>
      <c r="E5417" s="528">
        <v>511</v>
      </c>
      <c r="F5417" s="528">
        <v>6013</v>
      </c>
    </row>
    <row r="5418" spans="1:6">
      <c r="A5418" s="527" t="s">
        <v>8078</v>
      </c>
      <c r="B5418" s="528">
        <v>2011</v>
      </c>
      <c r="C5418" s="528">
        <v>29673</v>
      </c>
      <c r="D5418" s="528">
        <v>15002</v>
      </c>
      <c r="E5418" s="528">
        <v>27945</v>
      </c>
      <c r="F5418" s="528">
        <v>14572</v>
      </c>
    </row>
    <row r="5419" spans="1:6">
      <c r="A5419" s="527" t="s">
        <v>8079</v>
      </c>
      <c r="B5419" s="528">
        <v>2011</v>
      </c>
      <c r="C5419" s="528">
        <v>1867</v>
      </c>
      <c r="D5419" s="528">
        <v>2661</v>
      </c>
      <c r="E5419" s="528">
        <v>3944</v>
      </c>
      <c r="F5419" s="528">
        <v>9930</v>
      </c>
    </row>
    <row r="5420" spans="1:6">
      <c r="A5420" s="527" t="s">
        <v>8080</v>
      </c>
      <c r="B5420" s="528">
        <v>2011</v>
      </c>
      <c r="C5420" s="528">
        <v>1622</v>
      </c>
      <c r="D5420" s="528">
        <v>3578</v>
      </c>
      <c r="E5420" s="528">
        <v>42</v>
      </c>
      <c r="F5420" s="528">
        <v>11000</v>
      </c>
    </row>
    <row r="5421" spans="1:6">
      <c r="A5421" s="527" t="s">
        <v>8081</v>
      </c>
      <c r="B5421" s="528">
        <v>2011</v>
      </c>
      <c r="C5421" s="528">
        <v>3457</v>
      </c>
      <c r="D5421" s="528">
        <v>951</v>
      </c>
      <c r="E5421" s="528">
        <v>338358</v>
      </c>
      <c r="F5421" s="528">
        <v>3200</v>
      </c>
    </row>
    <row r="5422" spans="1:6">
      <c r="A5422" s="527" t="s">
        <v>8082</v>
      </c>
      <c r="B5422" s="528">
        <v>2011</v>
      </c>
      <c r="C5422" s="528">
        <v>1166</v>
      </c>
      <c r="D5422" s="528">
        <v>7660</v>
      </c>
      <c r="E5422" s="528">
        <v>4980</v>
      </c>
      <c r="F5422" s="528">
        <v>7670</v>
      </c>
    </row>
    <row r="5423" spans="1:6">
      <c r="A5423" s="527" t="s">
        <v>8083</v>
      </c>
      <c r="B5423" s="528">
        <v>2011</v>
      </c>
      <c r="C5423" s="528">
        <v>689</v>
      </c>
      <c r="D5423" s="528">
        <v>0</v>
      </c>
      <c r="E5423" s="528">
        <v>411</v>
      </c>
      <c r="F5423" s="528">
        <v>3300</v>
      </c>
    </row>
    <row r="5424" spans="1:6">
      <c r="A5424" s="527" t="s">
        <v>8084</v>
      </c>
      <c r="B5424" s="528">
        <v>2011</v>
      </c>
      <c r="C5424" s="528">
        <v>5880</v>
      </c>
      <c r="D5424" s="528">
        <v>0</v>
      </c>
      <c r="E5424" s="528">
        <v>35825</v>
      </c>
      <c r="F5424" s="528">
        <v>12094</v>
      </c>
    </row>
    <row r="5425" spans="1:6">
      <c r="A5425" s="527" t="s">
        <v>8085</v>
      </c>
      <c r="B5425" s="528">
        <v>2011</v>
      </c>
      <c r="C5425" s="528">
        <v>1734</v>
      </c>
      <c r="D5425" s="528">
        <v>5685</v>
      </c>
      <c r="E5425" s="528">
        <v>43223</v>
      </c>
      <c r="F5425" s="528">
        <v>6225</v>
      </c>
    </row>
    <row r="5426" spans="1:6">
      <c r="A5426" s="527" t="s">
        <v>8086</v>
      </c>
      <c r="B5426" s="528">
        <v>2011</v>
      </c>
      <c r="C5426" s="528">
        <v>6642</v>
      </c>
      <c r="D5426" s="528">
        <v>353</v>
      </c>
      <c r="E5426" s="528">
        <v>206283</v>
      </c>
      <c r="F5426" s="528">
        <v>6332</v>
      </c>
    </row>
    <row r="5427" spans="1:6">
      <c r="A5427" s="527" t="s">
        <v>8087</v>
      </c>
      <c r="B5427" s="528">
        <v>2011</v>
      </c>
      <c r="C5427" s="528">
        <v>321</v>
      </c>
      <c r="D5427" s="528">
        <v>0</v>
      </c>
      <c r="E5427" s="528">
        <v>4277</v>
      </c>
      <c r="F5427" s="528">
        <v>3124</v>
      </c>
    </row>
    <row r="5428" spans="1:6">
      <c r="A5428" s="527" t="s">
        <v>8088</v>
      </c>
      <c r="B5428" s="528">
        <v>2011</v>
      </c>
      <c r="C5428" s="528">
        <v>4574</v>
      </c>
      <c r="D5428" s="528">
        <v>10320</v>
      </c>
      <c r="E5428" s="528">
        <v>274</v>
      </c>
      <c r="F5428" s="528">
        <v>5896</v>
      </c>
    </row>
    <row r="5429" spans="1:6">
      <c r="A5429" s="527" t="s">
        <v>8089</v>
      </c>
      <c r="B5429" s="528">
        <v>2011</v>
      </c>
      <c r="C5429" s="528">
        <v>4753</v>
      </c>
      <c r="D5429" s="528">
        <v>0</v>
      </c>
      <c r="E5429" s="528">
        <v>363613</v>
      </c>
      <c r="F5429" s="528">
        <v>6219</v>
      </c>
    </row>
    <row r="5430" spans="1:6">
      <c r="A5430" s="527" t="s">
        <v>8090</v>
      </c>
      <c r="B5430" s="528">
        <v>2011</v>
      </c>
      <c r="C5430" s="528">
        <v>1218</v>
      </c>
      <c r="D5430" s="528">
        <v>192</v>
      </c>
      <c r="E5430" s="528">
        <v>11611</v>
      </c>
      <c r="F5430" s="528">
        <v>3502</v>
      </c>
    </row>
    <row r="5431" spans="1:6">
      <c r="A5431" s="527" t="s">
        <v>8091</v>
      </c>
      <c r="B5431" s="528">
        <v>2011</v>
      </c>
      <c r="C5431" s="528">
        <v>16064</v>
      </c>
      <c r="D5431" s="528">
        <v>16187</v>
      </c>
      <c r="E5431" s="528">
        <v>9719</v>
      </c>
      <c r="F5431" s="528">
        <v>20880</v>
      </c>
    </row>
    <row r="5432" spans="1:6">
      <c r="A5432" s="527" t="s">
        <v>8092</v>
      </c>
      <c r="B5432" s="528">
        <v>2011</v>
      </c>
      <c r="C5432" s="528">
        <v>18</v>
      </c>
      <c r="D5432" s="528">
        <v>15</v>
      </c>
      <c r="E5432" s="528">
        <v>444</v>
      </c>
      <c r="F5432" s="528">
        <v>11188</v>
      </c>
    </row>
    <row r="5433" spans="1:6">
      <c r="A5433" s="527" t="s">
        <v>8093</v>
      </c>
      <c r="B5433" s="528">
        <v>2011</v>
      </c>
      <c r="C5433" s="528">
        <v>1821</v>
      </c>
      <c r="D5433" s="528">
        <v>100283</v>
      </c>
      <c r="E5433" s="528">
        <v>143695</v>
      </c>
      <c r="F5433" s="528">
        <v>12906</v>
      </c>
    </row>
    <row r="5434" spans="1:6">
      <c r="A5434" s="527" t="s">
        <v>8094</v>
      </c>
      <c r="B5434" s="528">
        <v>2011</v>
      </c>
      <c r="C5434" s="528">
        <v>56975</v>
      </c>
      <c r="D5434" s="528">
        <v>88075</v>
      </c>
      <c r="E5434" s="528">
        <v>17442</v>
      </c>
      <c r="F5434" s="528">
        <v>19385</v>
      </c>
    </row>
    <row r="5435" spans="1:6">
      <c r="A5435" s="527" t="s">
        <v>8095</v>
      </c>
      <c r="B5435" s="528">
        <v>2011</v>
      </c>
      <c r="C5435" s="528">
        <v>66245</v>
      </c>
      <c r="D5435" s="528">
        <v>138088</v>
      </c>
      <c r="E5435" s="528">
        <v>8806</v>
      </c>
      <c r="F5435" s="528">
        <v>14970</v>
      </c>
    </row>
    <row r="5436" spans="1:6">
      <c r="A5436" s="527" t="s">
        <v>8096</v>
      </c>
      <c r="B5436" s="528">
        <v>2011</v>
      </c>
      <c r="C5436" s="528">
        <v>0</v>
      </c>
      <c r="D5436" s="528">
        <v>3403</v>
      </c>
      <c r="E5436" s="528">
        <v>0</v>
      </c>
      <c r="F5436" s="528">
        <v>1628</v>
      </c>
    </row>
    <row r="5437" spans="1:6">
      <c r="A5437" s="527" t="s">
        <v>8097</v>
      </c>
      <c r="B5437" s="528">
        <v>2011</v>
      </c>
      <c r="C5437" s="528">
        <v>4410</v>
      </c>
      <c r="D5437" s="528">
        <v>21158</v>
      </c>
      <c r="E5437" s="528">
        <v>72168</v>
      </c>
      <c r="F5437" s="528">
        <v>12822</v>
      </c>
    </row>
    <row r="5438" spans="1:6">
      <c r="A5438" s="527" t="s">
        <v>8098</v>
      </c>
      <c r="B5438" s="528">
        <v>2011</v>
      </c>
      <c r="C5438" s="528">
        <v>850</v>
      </c>
      <c r="D5438" s="528">
        <v>0</v>
      </c>
      <c r="E5438" s="528">
        <v>1414</v>
      </c>
      <c r="F5438" s="528">
        <v>11496</v>
      </c>
    </row>
    <row r="5439" spans="1:6">
      <c r="A5439" s="527" t="s">
        <v>8099</v>
      </c>
      <c r="B5439" s="528">
        <v>2011</v>
      </c>
      <c r="C5439" s="528">
        <v>21433</v>
      </c>
      <c r="D5439" s="528">
        <v>47833</v>
      </c>
      <c r="E5439" s="528">
        <v>10738</v>
      </c>
      <c r="F5439" s="528">
        <v>15424</v>
      </c>
    </row>
    <row r="5440" spans="1:6">
      <c r="A5440" s="527" t="s">
        <v>8100</v>
      </c>
      <c r="B5440" s="528">
        <v>2011</v>
      </c>
      <c r="C5440" s="528">
        <v>13546</v>
      </c>
      <c r="D5440" s="528">
        <v>27257</v>
      </c>
      <c r="E5440" s="528">
        <v>11306</v>
      </c>
      <c r="F5440" s="528">
        <v>15640</v>
      </c>
    </row>
    <row r="5441" spans="1:6">
      <c r="A5441" s="527" t="s">
        <v>8101</v>
      </c>
      <c r="B5441" s="528">
        <v>2011</v>
      </c>
      <c r="C5441" s="528">
        <v>1808</v>
      </c>
      <c r="D5441" s="528">
        <v>514</v>
      </c>
      <c r="E5441" s="528">
        <v>59995</v>
      </c>
      <c r="F5441" s="528">
        <v>4650</v>
      </c>
    </row>
    <row r="5442" spans="1:6">
      <c r="A5442" s="527" t="s">
        <v>8102</v>
      </c>
      <c r="B5442" s="528">
        <v>2011</v>
      </c>
      <c r="C5442" s="528">
        <v>681</v>
      </c>
      <c r="D5442" s="528">
        <v>0</v>
      </c>
      <c r="E5442" s="528">
        <v>5160</v>
      </c>
      <c r="F5442" s="528">
        <v>7125</v>
      </c>
    </row>
    <row r="5443" spans="1:6">
      <c r="A5443" s="527" t="s">
        <v>8103</v>
      </c>
      <c r="B5443" s="528">
        <v>2011</v>
      </c>
      <c r="C5443" s="528">
        <v>42405</v>
      </c>
      <c r="D5443" s="528">
        <v>28873</v>
      </c>
      <c r="E5443" s="528">
        <v>44276</v>
      </c>
      <c r="F5443" s="528">
        <v>20280</v>
      </c>
    </row>
    <row r="5444" spans="1:6">
      <c r="A5444" s="527" t="s">
        <v>8104</v>
      </c>
      <c r="B5444" s="528">
        <v>2011</v>
      </c>
      <c r="C5444" s="528">
        <v>65854</v>
      </c>
      <c r="D5444" s="528">
        <v>34662</v>
      </c>
      <c r="E5444" s="528">
        <v>62614</v>
      </c>
      <c r="F5444" s="528">
        <v>22655</v>
      </c>
    </row>
    <row r="5445" spans="1:6">
      <c r="A5445" s="527" t="s">
        <v>8105</v>
      </c>
      <c r="B5445" s="528">
        <v>2011</v>
      </c>
      <c r="C5445" s="528">
        <v>5770</v>
      </c>
      <c r="D5445" s="528">
        <v>724</v>
      </c>
      <c r="E5445" s="528">
        <v>44167</v>
      </c>
      <c r="F5445" s="528">
        <v>11085</v>
      </c>
    </row>
    <row r="5446" spans="1:6">
      <c r="A5446" s="527" t="s">
        <v>8106</v>
      </c>
      <c r="B5446" s="528">
        <v>2011</v>
      </c>
      <c r="C5446" s="528">
        <v>4661</v>
      </c>
      <c r="D5446" s="528">
        <v>0</v>
      </c>
      <c r="E5446" s="528">
        <v>429196</v>
      </c>
      <c r="F5446" s="528">
        <v>10125</v>
      </c>
    </row>
    <row r="5447" spans="1:6">
      <c r="A5447" s="527" t="s">
        <v>8107</v>
      </c>
      <c r="B5447" s="528">
        <v>2011</v>
      </c>
      <c r="C5447" s="528">
        <v>93976</v>
      </c>
      <c r="D5447" s="528">
        <v>48788</v>
      </c>
      <c r="E5447" s="528">
        <v>2413</v>
      </c>
      <c r="F5447" s="528">
        <v>14914</v>
      </c>
    </row>
    <row r="5448" spans="1:6">
      <c r="A5448" s="527" t="s">
        <v>8108</v>
      </c>
      <c r="B5448" s="528">
        <v>2011</v>
      </c>
      <c r="C5448" s="528">
        <v>2170</v>
      </c>
      <c r="D5448" s="528">
        <v>1023</v>
      </c>
      <c r="E5448" s="528">
        <v>48683</v>
      </c>
      <c r="F5448" s="528">
        <v>5400</v>
      </c>
    </row>
    <row r="5449" spans="1:6">
      <c r="A5449" s="527" t="s">
        <v>8109</v>
      </c>
      <c r="B5449" s="528">
        <v>2011</v>
      </c>
      <c r="C5449" s="528">
        <v>37198</v>
      </c>
      <c r="D5449" s="528">
        <v>49973</v>
      </c>
      <c r="E5449" s="528">
        <v>13022</v>
      </c>
      <c r="F5449" s="528">
        <v>14522</v>
      </c>
    </row>
    <row r="5450" spans="1:6">
      <c r="A5450" s="527" t="s">
        <v>8110</v>
      </c>
      <c r="B5450" s="528">
        <v>2011</v>
      </c>
      <c r="C5450" s="528">
        <v>4407</v>
      </c>
      <c r="D5450" s="528">
        <v>3987</v>
      </c>
      <c r="E5450" s="528">
        <v>26894</v>
      </c>
      <c r="F5450" s="528">
        <v>13909</v>
      </c>
    </row>
    <row r="5451" spans="1:6">
      <c r="A5451" s="527" t="s">
        <v>8111</v>
      </c>
      <c r="B5451" s="528">
        <v>2011</v>
      </c>
      <c r="C5451" s="528">
        <v>13756</v>
      </c>
      <c r="D5451" s="528">
        <v>18233</v>
      </c>
      <c r="E5451" s="528">
        <v>3762</v>
      </c>
      <c r="F5451" s="528">
        <v>20500</v>
      </c>
    </row>
    <row r="5452" spans="1:6">
      <c r="A5452" s="527" t="s">
        <v>8112</v>
      </c>
      <c r="B5452" s="528">
        <v>2011</v>
      </c>
      <c r="C5452" s="528">
        <v>81831</v>
      </c>
      <c r="D5452" s="528">
        <v>48859</v>
      </c>
      <c r="E5452" s="528">
        <v>1764</v>
      </c>
      <c r="F5452" s="528">
        <v>14000</v>
      </c>
    </row>
    <row r="5453" spans="1:6">
      <c r="A5453" s="527" t="s">
        <v>8113</v>
      </c>
      <c r="B5453" s="528">
        <v>2011</v>
      </c>
      <c r="C5453" s="528">
        <v>27985</v>
      </c>
      <c r="D5453" s="528">
        <v>46470</v>
      </c>
      <c r="E5453" s="528">
        <v>14816</v>
      </c>
      <c r="F5453" s="528">
        <v>18763</v>
      </c>
    </row>
    <row r="5454" spans="1:6">
      <c r="A5454" s="527" t="s">
        <v>8114</v>
      </c>
      <c r="B5454" s="528">
        <v>2011</v>
      </c>
      <c r="C5454" s="528">
        <v>1248</v>
      </c>
      <c r="D5454" s="528">
        <v>8652</v>
      </c>
      <c r="E5454" s="528">
        <v>248</v>
      </c>
      <c r="F5454" s="528">
        <v>12843</v>
      </c>
    </row>
    <row r="5455" spans="1:6">
      <c r="A5455" s="527" t="s">
        <v>8115</v>
      </c>
      <c r="B5455" s="528">
        <v>2011</v>
      </c>
      <c r="C5455" s="528">
        <v>2858</v>
      </c>
      <c r="D5455" s="528">
        <v>6119</v>
      </c>
      <c r="E5455" s="528">
        <v>7762</v>
      </c>
      <c r="F5455" s="528">
        <v>9970</v>
      </c>
    </row>
    <row r="5456" spans="1:6">
      <c r="A5456" s="527" t="s">
        <v>8116</v>
      </c>
      <c r="B5456" s="528">
        <v>2011</v>
      </c>
      <c r="C5456" s="528">
        <v>4666</v>
      </c>
      <c r="D5456" s="528">
        <v>3406</v>
      </c>
      <c r="E5456" s="528">
        <v>46592</v>
      </c>
      <c r="F5456" s="528">
        <v>10858</v>
      </c>
    </row>
    <row r="5457" spans="1:6">
      <c r="A5457" s="527" t="s">
        <v>8117</v>
      </c>
      <c r="B5457" s="528">
        <v>2011</v>
      </c>
      <c r="C5457" s="528">
        <v>50401</v>
      </c>
      <c r="D5457" s="528">
        <v>44820</v>
      </c>
      <c r="E5457" s="528">
        <v>14530</v>
      </c>
      <c r="F5457" s="528">
        <v>19830</v>
      </c>
    </row>
    <row r="5458" spans="1:6">
      <c r="A5458" s="527" t="s">
        <v>8118</v>
      </c>
      <c r="B5458" s="528">
        <v>2011</v>
      </c>
      <c r="C5458" s="528">
        <v>2263</v>
      </c>
      <c r="D5458" s="528">
        <v>2531</v>
      </c>
      <c r="E5458" s="528">
        <v>9525</v>
      </c>
      <c r="F5458" s="528">
        <v>8246</v>
      </c>
    </row>
    <row r="5459" spans="1:6">
      <c r="A5459" s="527" t="s">
        <v>8119</v>
      </c>
      <c r="B5459" s="528">
        <v>2011</v>
      </c>
      <c r="C5459" s="528">
        <v>13032</v>
      </c>
      <c r="D5459" s="528">
        <v>6464</v>
      </c>
      <c r="E5459" s="528">
        <v>59323</v>
      </c>
      <c r="F5459" s="528">
        <v>14250</v>
      </c>
    </row>
    <row r="5460" spans="1:6">
      <c r="A5460" s="527" t="s">
        <v>8120</v>
      </c>
      <c r="B5460" s="528">
        <v>2011</v>
      </c>
      <c r="C5460" s="528">
        <v>10006</v>
      </c>
      <c r="D5460" s="528">
        <v>13890</v>
      </c>
      <c r="E5460" s="528">
        <v>86516</v>
      </c>
      <c r="F5460" s="528">
        <v>10480</v>
      </c>
    </row>
    <row r="5461" spans="1:6">
      <c r="A5461" s="527" t="s">
        <v>8121</v>
      </c>
      <c r="B5461" s="528">
        <v>2011</v>
      </c>
      <c r="C5461" s="528">
        <v>57071</v>
      </c>
      <c r="D5461" s="528">
        <v>63376</v>
      </c>
      <c r="E5461" s="528">
        <v>29931</v>
      </c>
      <c r="F5461" s="528">
        <v>21184</v>
      </c>
    </row>
    <row r="5462" spans="1:6">
      <c r="A5462" s="527" t="s">
        <v>8122</v>
      </c>
      <c r="B5462" s="528">
        <v>2011</v>
      </c>
      <c r="C5462" s="528">
        <v>39299</v>
      </c>
      <c r="D5462" s="528">
        <v>24745</v>
      </c>
      <c r="E5462" s="528">
        <v>3440</v>
      </c>
      <c r="F5462" s="528">
        <v>14500</v>
      </c>
    </row>
    <row r="5463" spans="1:6">
      <c r="A5463" s="527" t="s">
        <v>8123</v>
      </c>
      <c r="B5463" s="528">
        <v>2011</v>
      </c>
      <c r="C5463" s="528">
        <v>3456</v>
      </c>
      <c r="D5463" s="528">
        <v>2582</v>
      </c>
      <c r="E5463" s="528">
        <v>17964</v>
      </c>
      <c r="F5463" s="528">
        <v>11498</v>
      </c>
    </row>
    <row r="5464" spans="1:6">
      <c r="A5464" s="527" t="s">
        <v>8124</v>
      </c>
      <c r="B5464" s="528">
        <v>2011</v>
      </c>
      <c r="C5464" s="528">
        <v>3607</v>
      </c>
      <c r="D5464" s="528">
        <v>4876</v>
      </c>
      <c r="E5464" s="528">
        <v>2604</v>
      </c>
      <c r="F5464" s="528">
        <v>14172</v>
      </c>
    </row>
    <row r="5465" spans="1:6">
      <c r="A5465" s="527" t="s">
        <v>8125</v>
      </c>
      <c r="B5465" s="528">
        <v>2011</v>
      </c>
      <c r="C5465" s="528">
        <v>22905</v>
      </c>
      <c r="D5465" s="528">
        <v>62818</v>
      </c>
      <c r="E5465" s="528">
        <v>1376</v>
      </c>
      <c r="F5465" s="528">
        <v>15077</v>
      </c>
    </row>
    <row r="5466" spans="1:6">
      <c r="A5466" s="527" t="s">
        <v>8126</v>
      </c>
      <c r="B5466" s="528">
        <v>2011</v>
      </c>
      <c r="C5466" s="528">
        <v>57289</v>
      </c>
      <c r="D5466" s="528">
        <v>78008</v>
      </c>
      <c r="E5466" s="528">
        <v>34274</v>
      </c>
      <c r="F5466" s="528">
        <v>20811</v>
      </c>
    </row>
    <row r="5467" spans="1:6">
      <c r="A5467" s="527" t="s">
        <v>8127</v>
      </c>
      <c r="B5467" s="528">
        <v>2011</v>
      </c>
      <c r="C5467" s="528">
        <v>47853</v>
      </c>
      <c r="D5467" s="528">
        <v>44369</v>
      </c>
      <c r="E5467" s="528">
        <v>22668</v>
      </c>
      <c r="F5467" s="528">
        <v>21325</v>
      </c>
    </row>
    <row r="5468" spans="1:6">
      <c r="A5468" s="527" t="s">
        <v>8128</v>
      </c>
      <c r="B5468" s="528">
        <v>2011</v>
      </c>
      <c r="C5468" s="528">
        <v>60278</v>
      </c>
      <c r="D5468" s="528">
        <v>23638</v>
      </c>
      <c r="E5468" s="528">
        <v>1176</v>
      </c>
      <c r="F5468" s="528">
        <v>14518</v>
      </c>
    </row>
    <row r="5469" spans="1:6">
      <c r="A5469" s="527" t="s">
        <v>8129</v>
      </c>
      <c r="B5469" s="528">
        <v>2011</v>
      </c>
      <c r="C5469" s="528">
        <v>3613</v>
      </c>
      <c r="D5469" s="528">
        <v>7174</v>
      </c>
      <c r="E5469" s="528">
        <v>3159</v>
      </c>
      <c r="F5469" s="528">
        <v>17634</v>
      </c>
    </row>
    <row r="5470" spans="1:6">
      <c r="A5470" s="527" t="s">
        <v>8130</v>
      </c>
      <c r="B5470" s="528">
        <v>2011</v>
      </c>
      <c r="C5470" s="528">
        <v>53447</v>
      </c>
      <c r="D5470" s="528">
        <v>13686</v>
      </c>
      <c r="E5470" s="528">
        <v>157022</v>
      </c>
      <c r="F5470" s="528">
        <v>17266</v>
      </c>
    </row>
    <row r="5471" spans="1:6">
      <c r="A5471" s="527" t="s">
        <v>8131</v>
      </c>
      <c r="B5471" s="528">
        <v>2011</v>
      </c>
      <c r="C5471" s="528">
        <v>34439</v>
      </c>
      <c r="D5471" s="528">
        <v>42289</v>
      </c>
      <c r="E5471" s="528">
        <v>1676</v>
      </c>
      <c r="F5471" s="528">
        <v>20675</v>
      </c>
    </row>
    <row r="5472" spans="1:6">
      <c r="A5472" s="527" t="s">
        <v>8132</v>
      </c>
      <c r="B5472" s="528">
        <v>2011</v>
      </c>
      <c r="C5472" s="528">
        <v>97029</v>
      </c>
      <c r="D5472" s="528">
        <v>25871</v>
      </c>
      <c r="E5472" s="528">
        <v>62309</v>
      </c>
      <c r="F5472" s="528">
        <v>19726</v>
      </c>
    </row>
    <row r="5473" spans="1:6">
      <c r="A5473" s="527" t="s">
        <v>8133</v>
      </c>
      <c r="B5473" s="528">
        <v>2011</v>
      </c>
      <c r="C5473" s="528">
        <v>1928</v>
      </c>
      <c r="D5473" s="528">
        <v>17</v>
      </c>
      <c r="E5473" s="528">
        <v>14780</v>
      </c>
      <c r="F5473" s="528">
        <v>13961</v>
      </c>
    </row>
    <row r="5474" spans="1:6">
      <c r="A5474" s="527" t="s">
        <v>8134</v>
      </c>
      <c r="B5474" s="528">
        <v>2011</v>
      </c>
      <c r="C5474" s="528">
        <v>37957</v>
      </c>
      <c r="D5474" s="528">
        <v>9152</v>
      </c>
      <c r="E5474" s="528">
        <v>26459</v>
      </c>
      <c r="F5474" s="528">
        <v>20372</v>
      </c>
    </row>
    <row r="5475" spans="1:6">
      <c r="A5475" s="527" t="s">
        <v>8135</v>
      </c>
      <c r="B5475" s="528">
        <v>2011</v>
      </c>
      <c r="C5475" s="528">
        <v>17899</v>
      </c>
      <c r="D5475" s="528">
        <v>18253</v>
      </c>
      <c r="E5475" s="528">
        <v>6054</v>
      </c>
      <c r="F5475" s="528">
        <v>18725</v>
      </c>
    </row>
    <row r="5476" spans="1:6">
      <c r="A5476" s="527" t="s">
        <v>8136</v>
      </c>
      <c r="B5476" s="528">
        <v>2011</v>
      </c>
      <c r="C5476" s="528">
        <v>22607</v>
      </c>
      <c r="D5476" s="528">
        <v>10645</v>
      </c>
      <c r="E5476" s="528">
        <v>3509</v>
      </c>
      <c r="F5476" s="528">
        <v>14359</v>
      </c>
    </row>
    <row r="5477" spans="1:6">
      <c r="A5477" s="527" t="s">
        <v>8137</v>
      </c>
      <c r="B5477" s="528">
        <v>2011</v>
      </c>
      <c r="C5477" s="528">
        <v>31403</v>
      </c>
      <c r="D5477" s="528">
        <v>36806</v>
      </c>
      <c r="E5477" s="528">
        <v>44254</v>
      </c>
      <c r="F5477" s="528">
        <v>20347</v>
      </c>
    </row>
    <row r="5478" spans="1:6">
      <c r="A5478" s="527" t="s">
        <v>8138</v>
      </c>
      <c r="B5478" s="528">
        <v>2011</v>
      </c>
      <c r="C5478" s="528">
        <v>52514</v>
      </c>
      <c r="D5478" s="528">
        <v>35977</v>
      </c>
      <c r="E5478" s="528">
        <v>65027</v>
      </c>
      <c r="F5478" s="528">
        <v>20205</v>
      </c>
    </row>
    <row r="5479" spans="1:6">
      <c r="A5479" s="527" t="s">
        <v>8139</v>
      </c>
      <c r="B5479" s="528">
        <v>2011</v>
      </c>
      <c r="C5479" s="528">
        <v>3037</v>
      </c>
      <c r="D5479" s="528">
        <v>4576</v>
      </c>
      <c r="E5479" s="528">
        <v>2136</v>
      </c>
      <c r="F5479" s="528">
        <v>14565</v>
      </c>
    </row>
    <row r="5480" spans="1:6">
      <c r="A5480" s="527" t="s">
        <v>8140</v>
      </c>
      <c r="B5480" s="528">
        <v>2011</v>
      </c>
      <c r="C5480" s="528">
        <v>68743</v>
      </c>
      <c r="D5480" s="528">
        <v>41733</v>
      </c>
      <c r="E5480" s="528">
        <v>46197</v>
      </c>
      <c r="F5480" s="528">
        <v>14142</v>
      </c>
    </row>
    <row r="5481" spans="1:6">
      <c r="A5481" s="527" t="s">
        <v>8141</v>
      </c>
      <c r="B5481" s="528">
        <v>2011</v>
      </c>
      <c r="C5481" s="528">
        <v>14797</v>
      </c>
      <c r="D5481" s="528">
        <v>9632</v>
      </c>
      <c r="E5481" s="528">
        <v>6301</v>
      </c>
      <c r="F5481" s="528">
        <v>19971</v>
      </c>
    </row>
    <row r="5482" spans="1:6">
      <c r="A5482" s="527" t="s">
        <v>8142</v>
      </c>
      <c r="B5482" s="528">
        <v>2011</v>
      </c>
      <c r="C5482" s="528">
        <v>64700</v>
      </c>
      <c r="D5482" s="528">
        <v>58236</v>
      </c>
      <c r="E5482" s="528">
        <v>36349</v>
      </c>
      <c r="F5482" s="528">
        <v>19146</v>
      </c>
    </row>
    <row r="5483" spans="1:6">
      <c r="A5483" s="527" t="s">
        <v>8143</v>
      </c>
      <c r="B5483" s="528">
        <v>2011</v>
      </c>
      <c r="C5483" s="528">
        <v>35777</v>
      </c>
      <c r="D5483" s="528">
        <v>52159</v>
      </c>
      <c r="E5483" s="528">
        <v>13586</v>
      </c>
      <c r="F5483" s="528">
        <v>19573</v>
      </c>
    </row>
    <row r="5484" spans="1:6">
      <c r="A5484" s="527" t="s">
        <v>8144</v>
      </c>
      <c r="B5484" s="528">
        <v>2011</v>
      </c>
      <c r="C5484" s="528">
        <v>36596</v>
      </c>
      <c r="D5484" s="528">
        <v>41525</v>
      </c>
      <c r="E5484" s="528">
        <v>25737</v>
      </c>
      <c r="F5484" s="528">
        <v>20965</v>
      </c>
    </row>
    <row r="5485" spans="1:6">
      <c r="A5485" s="527" t="s">
        <v>8145</v>
      </c>
      <c r="B5485" s="528">
        <v>2011</v>
      </c>
      <c r="C5485" s="528">
        <v>34512</v>
      </c>
      <c r="D5485" s="528">
        <v>34559</v>
      </c>
      <c r="E5485" s="528">
        <v>2979</v>
      </c>
      <c r="F5485" s="528">
        <v>12960</v>
      </c>
    </row>
    <row r="5486" spans="1:6">
      <c r="A5486" s="527" t="s">
        <v>8146</v>
      </c>
      <c r="B5486" s="528">
        <v>2011</v>
      </c>
      <c r="C5486" s="528">
        <v>0</v>
      </c>
      <c r="D5486" s="528">
        <v>3722</v>
      </c>
      <c r="E5486" s="528">
        <v>0</v>
      </c>
      <c r="F5486" s="528">
        <v>1700</v>
      </c>
    </row>
    <row r="5487" spans="1:6">
      <c r="A5487" s="527" t="s">
        <v>8147</v>
      </c>
      <c r="B5487" s="528">
        <v>2011</v>
      </c>
      <c r="C5487" s="528">
        <v>23374</v>
      </c>
      <c r="D5487" s="528">
        <v>31028</v>
      </c>
      <c r="E5487" s="528">
        <v>738</v>
      </c>
      <c r="F5487" s="528">
        <v>19104</v>
      </c>
    </row>
    <row r="5488" spans="1:6">
      <c r="A5488" s="527" t="s">
        <v>8148</v>
      </c>
      <c r="B5488" s="528">
        <v>2011</v>
      </c>
      <c r="C5488" s="528">
        <v>1282</v>
      </c>
      <c r="D5488" s="528">
        <v>0</v>
      </c>
      <c r="E5488" s="528">
        <v>3660</v>
      </c>
      <c r="F5488" s="528">
        <v>4700</v>
      </c>
    </row>
    <row r="5489" spans="1:6">
      <c r="A5489" s="527" t="s">
        <v>8149</v>
      </c>
      <c r="B5489" s="528">
        <v>2011</v>
      </c>
      <c r="C5489" s="528">
        <v>5570</v>
      </c>
      <c r="D5489" s="528">
        <v>653</v>
      </c>
      <c r="E5489" s="528">
        <v>17592</v>
      </c>
      <c r="F5489" s="528">
        <v>12809</v>
      </c>
    </row>
    <row r="5490" spans="1:6">
      <c r="A5490" s="527" t="s">
        <v>8150</v>
      </c>
      <c r="B5490" s="528">
        <v>2011</v>
      </c>
      <c r="C5490" s="528">
        <v>5590</v>
      </c>
      <c r="D5490" s="528">
        <v>3180</v>
      </c>
      <c r="E5490" s="528">
        <v>116421</v>
      </c>
      <c r="F5490" s="528">
        <v>9600</v>
      </c>
    </row>
    <row r="5491" spans="1:6">
      <c r="A5491" s="527" t="s">
        <v>8151</v>
      </c>
      <c r="B5491" s="528">
        <v>2011</v>
      </c>
      <c r="C5491" s="528">
        <v>62655</v>
      </c>
      <c r="D5491" s="528">
        <v>18485</v>
      </c>
      <c r="E5491" s="528">
        <v>61336</v>
      </c>
      <c r="F5491" s="528">
        <v>19110</v>
      </c>
    </row>
    <row r="5492" spans="1:6">
      <c r="A5492" s="527" t="s">
        <v>8152</v>
      </c>
      <c r="B5492" s="528">
        <v>2011</v>
      </c>
      <c r="C5492" s="528">
        <v>27554</v>
      </c>
      <c r="D5492" s="528">
        <v>39031</v>
      </c>
      <c r="E5492" s="528">
        <v>13096</v>
      </c>
      <c r="F5492" s="528">
        <v>18837</v>
      </c>
    </row>
    <row r="5493" spans="1:6">
      <c r="A5493" s="527" t="s">
        <v>8153</v>
      </c>
      <c r="B5493" s="528">
        <v>2011</v>
      </c>
      <c r="C5493" s="528">
        <v>10023</v>
      </c>
      <c r="D5493" s="528">
        <v>2457</v>
      </c>
      <c r="E5493" s="528">
        <v>125832</v>
      </c>
      <c r="F5493" s="528">
        <v>11150</v>
      </c>
    </row>
    <row r="5494" spans="1:6">
      <c r="A5494" s="527" t="s">
        <v>8154</v>
      </c>
      <c r="B5494" s="528">
        <v>2011</v>
      </c>
      <c r="C5494" s="528">
        <v>395</v>
      </c>
      <c r="D5494" s="528">
        <v>5054</v>
      </c>
      <c r="E5494" s="528">
        <v>1164</v>
      </c>
      <c r="F5494" s="528">
        <v>7712</v>
      </c>
    </row>
    <row r="5495" spans="1:6">
      <c r="A5495" s="527" t="s">
        <v>8155</v>
      </c>
      <c r="B5495" s="528">
        <v>2011</v>
      </c>
      <c r="C5495" s="528">
        <v>78699</v>
      </c>
      <c r="D5495" s="528">
        <v>157475</v>
      </c>
      <c r="E5495" s="528">
        <v>19450</v>
      </c>
      <c r="F5495" s="528">
        <v>20371</v>
      </c>
    </row>
    <row r="5496" spans="1:6">
      <c r="A5496" s="527" t="s">
        <v>8156</v>
      </c>
      <c r="B5496" s="528">
        <v>2011</v>
      </c>
      <c r="C5496" s="528">
        <v>7566</v>
      </c>
      <c r="D5496" s="528">
        <v>10560</v>
      </c>
      <c r="E5496" s="528">
        <v>9243</v>
      </c>
      <c r="F5496" s="528">
        <v>13706</v>
      </c>
    </row>
    <row r="5497" spans="1:6">
      <c r="A5497" s="527" t="s">
        <v>8157</v>
      </c>
      <c r="B5497" s="528">
        <v>2011</v>
      </c>
      <c r="C5497" s="528">
        <v>2452</v>
      </c>
      <c r="D5497" s="528">
        <v>0</v>
      </c>
      <c r="E5497" s="528">
        <v>2765</v>
      </c>
      <c r="F5497" s="528">
        <v>3300</v>
      </c>
    </row>
    <row r="5498" spans="1:6">
      <c r="A5498" s="527" t="s">
        <v>8158</v>
      </c>
      <c r="B5498" s="528">
        <v>2011</v>
      </c>
      <c r="C5498" s="528">
        <v>6694</v>
      </c>
      <c r="D5498" s="528">
        <v>265635</v>
      </c>
      <c r="E5498" s="528">
        <v>760</v>
      </c>
      <c r="F5498" s="528">
        <v>14200</v>
      </c>
    </row>
    <row r="5499" spans="1:6">
      <c r="A5499" s="527" t="s">
        <v>8159</v>
      </c>
      <c r="B5499" s="528">
        <v>2011</v>
      </c>
      <c r="C5499" s="528">
        <v>52599</v>
      </c>
      <c r="D5499" s="528">
        <v>45417</v>
      </c>
      <c r="E5499" s="528">
        <v>24471</v>
      </c>
      <c r="F5499" s="528">
        <v>20449</v>
      </c>
    </row>
    <row r="5500" spans="1:6">
      <c r="A5500" s="527" t="s">
        <v>8160</v>
      </c>
      <c r="B5500" s="528">
        <v>2011</v>
      </c>
      <c r="C5500" s="528">
        <v>565</v>
      </c>
      <c r="D5500" s="528">
        <v>202</v>
      </c>
      <c r="E5500" s="528">
        <v>33</v>
      </c>
      <c r="F5500" s="528">
        <v>13260</v>
      </c>
    </row>
    <row r="5501" spans="1:6">
      <c r="A5501" s="527" t="s">
        <v>8161</v>
      </c>
      <c r="B5501" s="528">
        <v>2011</v>
      </c>
      <c r="C5501" s="528">
        <v>8119</v>
      </c>
      <c r="D5501" s="528">
        <v>2541</v>
      </c>
      <c r="E5501" s="528">
        <v>10437</v>
      </c>
      <c r="F5501" s="528">
        <v>19766</v>
      </c>
    </row>
    <row r="5502" spans="1:6">
      <c r="A5502" s="527" t="s">
        <v>8162</v>
      </c>
      <c r="B5502" s="528">
        <v>2011</v>
      </c>
      <c r="C5502" s="528">
        <v>63364</v>
      </c>
      <c r="D5502" s="528">
        <v>18716</v>
      </c>
      <c r="E5502" s="528">
        <v>159321</v>
      </c>
      <c r="F5502" s="528">
        <v>18225</v>
      </c>
    </row>
    <row r="5503" spans="1:6">
      <c r="A5503" s="527" t="s">
        <v>8163</v>
      </c>
      <c r="B5503" s="528">
        <v>2011</v>
      </c>
      <c r="C5503" s="528">
        <v>1526</v>
      </c>
      <c r="D5503" s="528">
        <v>0</v>
      </c>
      <c r="E5503" s="528">
        <v>11746</v>
      </c>
      <c r="F5503" s="528">
        <v>11300</v>
      </c>
    </row>
    <row r="5504" spans="1:6">
      <c r="A5504" s="527" t="s">
        <v>8164</v>
      </c>
      <c r="B5504" s="528">
        <v>2011</v>
      </c>
      <c r="C5504" s="528">
        <v>1129</v>
      </c>
      <c r="D5504" s="528">
        <v>569</v>
      </c>
      <c r="E5504" s="528">
        <v>27324</v>
      </c>
      <c r="F5504" s="528">
        <v>4270</v>
      </c>
    </row>
    <row r="5505" spans="1:6">
      <c r="A5505" s="527" t="s">
        <v>8165</v>
      </c>
      <c r="B5505" s="528">
        <v>2011</v>
      </c>
      <c r="C5505" s="528">
        <v>2428</v>
      </c>
      <c r="D5505" s="528">
        <v>1279</v>
      </c>
      <c r="E5505" s="528">
        <v>12514</v>
      </c>
      <c r="F5505" s="528">
        <v>17815</v>
      </c>
    </row>
    <row r="5506" spans="1:6">
      <c r="A5506" s="527" t="s">
        <v>8166</v>
      </c>
      <c r="B5506" s="528">
        <v>2011</v>
      </c>
      <c r="C5506" s="528">
        <v>49209</v>
      </c>
      <c r="D5506" s="528">
        <v>22440</v>
      </c>
      <c r="E5506" s="528">
        <v>26738</v>
      </c>
      <c r="F5506" s="528">
        <v>19695</v>
      </c>
    </row>
    <row r="5507" spans="1:6">
      <c r="A5507" s="527" t="s">
        <v>8167</v>
      </c>
      <c r="B5507" s="528">
        <v>2011</v>
      </c>
      <c r="C5507" s="528">
        <v>17683</v>
      </c>
      <c r="D5507" s="528">
        <v>17737</v>
      </c>
      <c r="E5507" s="528">
        <v>3892</v>
      </c>
      <c r="F5507" s="528">
        <v>14385</v>
      </c>
    </row>
    <row r="5508" spans="1:6">
      <c r="A5508" s="527" t="s">
        <v>8168</v>
      </c>
      <c r="B5508" s="528">
        <v>2011</v>
      </c>
      <c r="C5508" s="528">
        <v>904</v>
      </c>
      <c r="D5508" s="528">
        <v>0</v>
      </c>
      <c r="E5508" s="528">
        <v>1324</v>
      </c>
      <c r="F5508" s="528">
        <v>7660</v>
      </c>
    </row>
    <row r="5509" spans="1:6">
      <c r="A5509" s="527" t="s">
        <v>8169</v>
      </c>
      <c r="B5509" s="528">
        <v>2011</v>
      </c>
      <c r="C5509" s="528">
        <v>1070</v>
      </c>
      <c r="D5509" s="528">
        <v>350</v>
      </c>
      <c r="E5509" s="528">
        <v>1219</v>
      </c>
      <c r="F5509" s="528">
        <v>8104</v>
      </c>
    </row>
    <row r="5510" spans="1:6">
      <c r="A5510" s="527" t="s">
        <v>8170</v>
      </c>
      <c r="B5510" s="528">
        <v>2011</v>
      </c>
      <c r="C5510" s="528">
        <v>3740</v>
      </c>
      <c r="D5510" s="528">
        <v>3512</v>
      </c>
      <c r="E5510" s="528">
        <v>35450</v>
      </c>
      <c r="F5510" s="528">
        <v>14620</v>
      </c>
    </row>
    <row r="5511" spans="1:6">
      <c r="A5511" s="527" t="s">
        <v>8171</v>
      </c>
      <c r="B5511" s="528">
        <v>2011</v>
      </c>
      <c r="C5511" s="528">
        <v>7502</v>
      </c>
      <c r="D5511" s="528">
        <v>0</v>
      </c>
      <c r="E5511" s="528">
        <v>228414</v>
      </c>
      <c r="F5511" s="528">
        <v>6275</v>
      </c>
    </row>
    <row r="5512" spans="1:6">
      <c r="A5512" s="527" t="s">
        <v>8172</v>
      </c>
      <c r="B5512" s="528">
        <v>2011</v>
      </c>
      <c r="C5512" s="528">
        <v>53824</v>
      </c>
      <c r="D5512" s="528">
        <v>43900</v>
      </c>
      <c r="E5512" s="528">
        <v>44807</v>
      </c>
      <c r="F5512" s="528">
        <v>18536</v>
      </c>
    </row>
    <row r="5513" spans="1:6">
      <c r="A5513" s="527" t="s">
        <v>8173</v>
      </c>
      <c r="B5513" s="528">
        <v>2011</v>
      </c>
      <c r="C5513" s="528">
        <v>1532</v>
      </c>
      <c r="D5513" s="528">
        <v>0</v>
      </c>
      <c r="E5513" s="528">
        <v>2721</v>
      </c>
      <c r="F5513" s="528">
        <v>10524</v>
      </c>
    </row>
    <row r="5514" spans="1:6">
      <c r="A5514" s="527" t="s">
        <v>8174</v>
      </c>
      <c r="B5514" s="528">
        <v>2011</v>
      </c>
      <c r="C5514" s="528">
        <v>14945</v>
      </c>
      <c r="D5514" s="528">
        <v>6769</v>
      </c>
      <c r="E5514" s="528">
        <v>22507</v>
      </c>
      <c r="F5514" s="528">
        <v>11370</v>
      </c>
    </row>
    <row r="5515" spans="1:6">
      <c r="A5515" s="527" t="s">
        <v>8175</v>
      </c>
      <c r="B5515" s="528">
        <v>2011</v>
      </c>
      <c r="C5515" s="528">
        <v>33559</v>
      </c>
      <c r="D5515" s="528">
        <v>31587</v>
      </c>
      <c r="E5515" s="528">
        <v>21476</v>
      </c>
      <c r="F5515" s="528">
        <v>21150</v>
      </c>
    </row>
    <row r="5516" spans="1:6">
      <c r="A5516" s="527" t="s">
        <v>8176</v>
      </c>
      <c r="B5516" s="528">
        <v>2011</v>
      </c>
      <c r="C5516" s="528">
        <v>810</v>
      </c>
      <c r="D5516" s="528">
        <v>10981</v>
      </c>
      <c r="E5516" s="528">
        <v>2456</v>
      </c>
      <c r="F5516" s="528">
        <v>8041</v>
      </c>
    </row>
    <row r="5517" spans="1:6">
      <c r="A5517" s="527" t="s">
        <v>8177</v>
      </c>
      <c r="B5517" s="528">
        <v>2011</v>
      </c>
      <c r="C5517" s="528">
        <v>6436</v>
      </c>
      <c r="D5517" s="528">
        <v>7922</v>
      </c>
      <c r="E5517" s="528">
        <v>677</v>
      </c>
      <c r="F5517" s="528">
        <v>20398</v>
      </c>
    </row>
    <row r="5518" spans="1:6">
      <c r="A5518" s="527" t="s">
        <v>8178</v>
      </c>
      <c r="B5518" s="528">
        <v>2011</v>
      </c>
      <c r="C5518" s="528">
        <v>3569</v>
      </c>
      <c r="D5518" s="528">
        <v>7621</v>
      </c>
      <c r="E5518" s="528">
        <v>4284</v>
      </c>
      <c r="F5518" s="528">
        <v>11550</v>
      </c>
    </row>
    <row r="5519" spans="1:6">
      <c r="A5519" s="527" t="s">
        <v>8179</v>
      </c>
      <c r="B5519" s="528">
        <v>2011</v>
      </c>
      <c r="C5519" s="528">
        <v>24225</v>
      </c>
      <c r="D5519" s="528">
        <v>15403</v>
      </c>
      <c r="E5519" s="528">
        <v>4060</v>
      </c>
      <c r="F5519" s="528">
        <v>18683</v>
      </c>
    </row>
    <row r="5520" spans="1:6">
      <c r="A5520" s="527" t="s">
        <v>8180</v>
      </c>
      <c r="B5520" s="528">
        <v>2011</v>
      </c>
      <c r="C5520" s="528">
        <v>6473</v>
      </c>
      <c r="D5520" s="528">
        <v>0</v>
      </c>
      <c r="E5520" s="528">
        <v>2356</v>
      </c>
      <c r="F5520" s="528">
        <v>20168</v>
      </c>
    </row>
    <row r="5521" spans="1:6">
      <c r="A5521" s="527" t="s">
        <v>8181</v>
      </c>
      <c r="B5521" s="528">
        <v>2011</v>
      </c>
      <c r="C5521" s="528">
        <v>3093</v>
      </c>
      <c r="D5521" s="528">
        <v>3014</v>
      </c>
      <c r="E5521" s="528">
        <v>14585</v>
      </c>
      <c r="F5521" s="528">
        <v>12820</v>
      </c>
    </row>
    <row r="5522" spans="1:6">
      <c r="A5522" s="527" t="s">
        <v>8182</v>
      </c>
      <c r="B5522" s="528">
        <v>2011</v>
      </c>
      <c r="C5522" s="528">
        <v>93448</v>
      </c>
      <c r="D5522" s="528">
        <v>101762</v>
      </c>
      <c r="E5522" s="528">
        <v>70608</v>
      </c>
      <c r="F5522" s="528">
        <v>20870</v>
      </c>
    </row>
    <row r="5523" spans="1:6">
      <c r="A5523" s="527" t="s">
        <v>8183</v>
      </c>
      <c r="B5523" s="528">
        <v>2011</v>
      </c>
      <c r="C5523" s="528">
        <v>3420</v>
      </c>
      <c r="D5523" s="528">
        <v>1071</v>
      </c>
      <c r="E5523" s="528">
        <v>13344</v>
      </c>
      <c r="F5523" s="528">
        <v>7087</v>
      </c>
    </row>
    <row r="5524" spans="1:6">
      <c r="A5524" s="527" t="s">
        <v>8184</v>
      </c>
      <c r="B5524" s="528">
        <v>2011</v>
      </c>
      <c r="C5524" s="528">
        <v>22711</v>
      </c>
      <c r="D5524" s="528">
        <v>20020</v>
      </c>
      <c r="E5524" s="528">
        <v>4531</v>
      </c>
      <c r="F5524" s="528">
        <v>20393</v>
      </c>
    </row>
    <row r="5525" spans="1:6">
      <c r="A5525" s="527" t="s">
        <v>8185</v>
      </c>
      <c r="B5525" s="528">
        <v>2011</v>
      </c>
      <c r="C5525" s="528">
        <v>33375</v>
      </c>
      <c r="D5525" s="528">
        <v>13385</v>
      </c>
      <c r="E5525" s="528">
        <v>3259</v>
      </c>
      <c r="F5525" s="528">
        <v>13845</v>
      </c>
    </row>
    <row r="5526" spans="1:6">
      <c r="A5526" s="527" t="s">
        <v>8186</v>
      </c>
      <c r="B5526" s="528">
        <v>2011</v>
      </c>
      <c r="C5526" s="528">
        <v>760</v>
      </c>
      <c r="D5526" s="528">
        <v>12198</v>
      </c>
      <c r="E5526" s="528">
        <v>988</v>
      </c>
      <c r="F5526" s="528">
        <v>6640</v>
      </c>
    </row>
    <row r="5527" spans="1:6">
      <c r="A5527" s="527" t="s">
        <v>8187</v>
      </c>
      <c r="B5527" s="528">
        <v>2011</v>
      </c>
      <c r="C5527" s="528">
        <v>7409</v>
      </c>
      <c r="D5527" s="528">
        <v>0</v>
      </c>
      <c r="E5527" s="528">
        <v>200688</v>
      </c>
      <c r="F5527" s="528">
        <v>6221</v>
      </c>
    </row>
    <row r="5528" spans="1:6">
      <c r="A5528" s="527" t="s">
        <v>8188</v>
      </c>
      <c r="B5528" s="528">
        <v>2011</v>
      </c>
      <c r="C5528" s="528">
        <v>2410</v>
      </c>
      <c r="D5528" s="528">
        <v>823</v>
      </c>
      <c r="E5528" s="528">
        <v>12394</v>
      </c>
      <c r="F5528" s="528">
        <v>13410</v>
      </c>
    </row>
    <row r="5529" spans="1:6">
      <c r="A5529" s="527" t="s">
        <v>8189</v>
      </c>
      <c r="B5529" s="528">
        <v>2011</v>
      </c>
      <c r="C5529" s="528">
        <v>796</v>
      </c>
      <c r="D5529" s="528">
        <v>0</v>
      </c>
      <c r="E5529" s="528">
        <v>5091</v>
      </c>
      <c r="F5529" s="528">
        <v>3498</v>
      </c>
    </row>
    <row r="5530" spans="1:6">
      <c r="A5530" s="527" t="s">
        <v>8190</v>
      </c>
      <c r="B5530" s="528">
        <v>2011</v>
      </c>
      <c r="C5530" s="528">
        <v>3534</v>
      </c>
      <c r="D5530" s="528">
        <v>2948</v>
      </c>
      <c r="E5530" s="528">
        <v>5179</v>
      </c>
      <c r="F5530" s="528">
        <v>13660</v>
      </c>
    </row>
    <row r="5531" spans="1:6">
      <c r="A5531" s="527" t="s">
        <v>8191</v>
      </c>
      <c r="B5531" s="528">
        <v>2011</v>
      </c>
      <c r="C5531" s="528">
        <v>112</v>
      </c>
      <c r="D5531" s="528">
        <v>18</v>
      </c>
      <c r="E5531" s="528">
        <v>3744</v>
      </c>
      <c r="F5531" s="528">
        <v>3980</v>
      </c>
    </row>
    <row r="5532" spans="1:6">
      <c r="A5532" s="527" t="s">
        <v>8192</v>
      </c>
      <c r="B5532" s="528">
        <v>2011</v>
      </c>
      <c r="C5532" s="528">
        <v>5716</v>
      </c>
      <c r="D5532" s="528">
        <v>6270</v>
      </c>
      <c r="E5532" s="528">
        <v>24372</v>
      </c>
      <c r="F5532" s="528">
        <v>14859</v>
      </c>
    </row>
    <row r="5533" spans="1:6">
      <c r="A5533" s="527" t="s">
        <v>8193</v>
      </c>
      <c r="B5533" s="528">
        <v>2011</v>
      </c>
      <c r="C5533" s="528">
        <v>90527</v>
      </c>
      <c r="D5533" s="528">
        <v>21597</v>
      </c>
      <c r="E5533" s="528">
        <v>12956</v>
      </c>
      <c r="F5533" s="528">
        <v>19700</v>
      </c>
    </row>
    <row r="5534" spans="1:6">
      <c r="A5534" s="527" t="s">
        <v>8194</v>
      </c>
      <c r="B5534" s="528">
        <v>2011</v>
      </c>
      <c r="C5534" s="528">
        <v>18905</v>
      </c>
      <c r="D5534" s="528">
        <v>6078</v>
      </c>
      <c r="E5534" s="528">
        <v>20997</v>
      </c>
      <c r="F5534" s="528">
        <v>14743</v>
      </c>
    </row>
    <row r="5535" spans="1:6">
      <c r="A5535" s="527" t="s">
        <v>8195</v>
      </c>
      <c r="B5535" s="528">
        <v>2011</v>
      </c>
      <c r="C5535" s="528">
        <v>2966</v>
      </c>
      <c r="D5535" s="528">
        <v>0</v>
      </c>
      <c r="E5535" s="528">
        <v>1593</v>
      </c>
      <c r="F5535" s="528">
        <v>3150</v>
      </c>
    </row>
    <row r="5536" spans="1:6">
      <c r="A5536" s="527" t="s">
        <v>8196</v>
      </c>
      <c r="B5536" s="528">
        <v>2011</v>
      </c>
      <c r="C5536" s="528">
        <v>64401</v>
      </c>
      <c r="D5536" s="528">
        <v>38679</v>
      </c>
      <c r="E5536" s="528">
        <v>22588</v>
      </c>
      <c r="F5536" s="528">
        <v>17532</v>
      </c>
    </row>
    <row r="5537" spans="1:6">
      <c r="A5537" s="527" t="s">
        <v>8197</v>
      </c>
      <c r="B5537" s="528">
        <v>2011</v>
      </c>
      <c r="C5537" s="528">
        <v>6440</v>
      </c>
      <c r="D5537" s="528">
        <v>11150</v>
      </c>
      <c r="E5537" s="528">
        <v>7629</v>
      </c>
      <c r="F5537" s="528">
        <v>13190</v>
      </c>
    </row>
    <row r="5538" spans="1:6">
      <c r="A5538" s="527" t="s">
        <v>8198</v>
      </c>
      <c r="B5538" s="528">
        <v>2011</v>
      </c>
      <c r="C5538" s="528">
        <v>36107</v>
      </c>
      <c r="D5538" s="528">
        <v>32188</v>
      </c>
      <c r="E5538" s="528">
        <v>6869</v>
      </c>
      <c r="F5538" s="528">
        <v>14150</v>
      </c>
    </row>
    <row r="5539" spans="1:6">
      <c r="A5539" s="527" t="s">
        <v>8199</v>
      </c>
      <c r="B5539" s="528">
        <v>2011</v>
      </c>
      <c r="C5539" s="528">
        <v>573</v>
      </c>
      <c r="D5539" s="528">
        <v>831</v>
      </c>
      <c r="E5539" s="528">
        <v>4849</v>
      </c>
      <c r="F5539" s="528">
        <v>6591</v>
      </c>
    </row>
    <row r="5540" spans="1:6">
      <c r="A5540" s="527" t="s">
        <v>8200</v>
      </c>
      <c r="B5540" s="528">
        <v>2011</v>
      </c>
      <c r="C5540" s="528">
        <v>5318</v>
      </c>
      <c r="D5540" s="528">
        <v>0</v>
      </c>
      <c r="E5540" s="528">
        <v>86412</v>
      </c>
      <c r="F5540" s="528">
        <v>5685</v>
      </c>
    </row>
    <row r="5541" spans="1:6">
      <c r="A5541" s="527" t="s">
        <v>8201</v>
      </c>
      <c r="B5541" s="528">
        <v>2011</v>
      </c>
      <c r="C5541" s="528">
        <v>25039</v>
      </c>
      <c r="D5541" s="528">
        <v>25019</v>
      </c>
      <c r="E5541" s="528">
        <v>51984</v>
      </c>
      <c r="F5541" s="528">
        <v>20715</v>
      </c>
    </row>
    <row r="5542" spans="1:6">
      <c r="A5542" s="527" t="s">
        <v>8202</v>
      </c>
      <c r="B5542" s="528">
        <v>2011</v>
      </c>
      <c r="C5542" s="528">
        <v>10896</v>
      </c>
      <c r="D5542" s="528">
        <v>2814</v>
      </c>
      <c r="E5542" s="528">
        <v>281524</v>
      </c>
      <c r="F5542" s="528">
        <v>13757</v>
      </c>
    </row>
    <row r="5543" spans="1:6">
      <c r="A5543" s="527" t="s">
        <v>8203</v>
      </c>
      <c r="B5543" s="528">
        <v>2011</v>
      </c>
      <c r="C5543" s="528">
        <v>101880</v>
      </c>
      <c r="D5543" s="528">
        <v>59603</v>
      </c>
      <c r="E5543" s="528">
        <v>18083</v>
      </c>
      <c r="F5543" s="528">
        <v>15436</v>
      </c>
    </row>
    <row r="5544" spans="1:6">
      <c r="A5544" s="527" t="s">
        <v>8204</v>
      </c>
      <c r="B5544" s="528">
        <v>2011</v>
      </c>
      <c r="C5544" s="528">
        <v>49649</v>
      </c>
      <c r="D5544" s="528">
        <v>12780</v>
      </c>
      <c r="E5544" s="528">
        <v>195536</v>
      </c>
      <c r="F5544" s="528">
        <v>19182</v>
      </c>
    </row>
    <row r="5545" spans="1:6">
      <c r="A5545" s="527" t="s">
        <v>8205</v>
      </c>
      <c r="B5545" s="528">
        <v>2011</v>
      </c>
      <c r="C5545" s="528">
        <v>0</v>
      </c>
      <c r="D5545" s="528">
        <v>16779</v>
      </c>
      <c r="E5545" s="528">
        <v>0</v>
      </c>
      <c r="F5545" s="528">
        <v>1965</v>
      </c>
    </row>
    <row r="5546" spans="1:6">
      <c r="A5546" s="527" t="s">
        <v>8206</v>
      </c>
      <c r="B5546" s="528">
        <v>2011</v>
      </c>
      <c r="C5546" s="528">
        <v>0</v>
      </c>
      <c r="D5546" s="528">
        <v>27059</v>
      </c>
      <c r="E5546" s="528">
        <v>0</v>
      </c>
      <c r="F5546" s="528">
        <v>1650</v>
      </c>
    </row>
    <row r="5547" spans="1:6">
      <c r="A5547" s="527" t="s">
        <v>8207</v>
      </c>
      <c r="B5547" s="528">
        <v>2011</v>
      </c>
      <c r="C5547" s="528">
        <v>24611</v>
      </c>
      <c r="D5547" s="528">
        <v>23989</v>
      </c>
      <c r="E5547" s="528">
        <v>12943</v>
      </c>
      <c r="F5547" s="528">
        <v>20138</v>
      </c>
    </row>
    <row r="5548" spans="1:6">
      <c r="A5548" s="527" t="s">
        <v>8208</v>
      </c>
      <c r="B5548" s="528">
        <v>2011</v>
      </c>
      <c r="C5548" s="528">
        <v>13151</v>
      </c>
      <c r="D5548" s="528">
        <v>13092</v>
      </c>
      <c r="E5548" s="528">
        <v>6802</v>
      </c>
      <c r="F5548" s="528">
        <v>21070</v>
      </c>
    </row>
    <row r="5549" spans="1:6">
      <c r="A5549" s="527" t="s">
        <v>8209</v>
      </c>
      <c r="B5549" s="528">
        <v>2011</v>
      </c>
      <c r="C5549" s="528">
        <v>31933</v>
      </c>
      <c r="D5549" s="528">
        <v>9740</v>
      </c>
      <c r="E5549" s="528">
        <v>381689</v>
      </c>
      <c r="F5549" s="528">
        <v>19027</v>
      </c>
    </row>
    <row r="5550" spans="1:6">
      <c r="A5550" s="527" t="s">
        <v>8210</v>
      </c>
      <c r="B5550" s="528">
        <v>2011</v>
      </c>
      <c r="C5550" s="528">
        <v>353</v>
      </c>
      <c r="D5550" s="528">
        <v>728</v>
      </c>
      <c r="E5550" s="528">
        <v>17565</v>
      </c>
      <c r="F5550" s="528">
        <v>11350</v>
      </c>
    </row>
    <row r="5551" spans="1:6">
      <c r="A5551" s="527" t="s">
        <v>8211</v>
      </c>
      <c r="B5551" s="528">
        <v>2011</v>
      </c>
      <c r="C5551" s="528">
        <v>2698</v>
      </c>
      <c r="D5551" s="528">
        <v>4173</v>
      </c>
      <c r="E5551" s="528">
        <v>504</v>
      </c>
      <c r="F5551" s="528">
        <v>15378</v>
      </c>
    </row>
    <row r="5552" spans="1:6">
      <c r="A5552" s="527" t="s">
        <v>8212</v>
      </c>
      <c r="B5552" s="528">
        <v>2011</v>
      </c>
      <c r="C5552" s="528">
        <v>1117</v>
      </c>
      <c r="D5552" s="528">
        <v>0</v>
      </c>
      <c r="E5552" s="528">
        <v>0</v>
      </c>
      <c r="F5552" s="529"/>
    </row>
    <row r="5553" spans="1:6">
      <c r="A5553" s="527" t="s">
        <v>8213</v>
      </c>
      <c r="B5553" s="528">
        <v>2011</v>
      </c>
      <c r="C5553" s="528">
        <v>13146</v>
      </c>
      <c r="D5553" s="528">
        <v>16910</v>
      </c>
      <c r="E5553" s="528">
        <v>39498</v>
      </c>
      <c r="F5553" s="528">
        <v>10470</v>
      </c>
    </row>
    <row r="5554" spans="1:6">
      <c r="A5554" s="527" t="s">
        <v>8214</v>
      </c>
      <c r="B5554" s="528">
        <v>2011</v>
      </c>
      <c r="C5554" s="528">
        <v>1807</v>
      </c>
      <c r="D5554" s="528">
        <v>1248</v>
      </c>
      <c r="E5554" s="528">
        <v>131</v>
      </c>
      <c r="F5554" s="528">
        <v>9800</v>
      </c>
    </row>
    <row r="5555" spans="1:6">
      <c r="A5555" s="527" t="s">
        <v>8215</v>
      </c>
      <c r="B5555" s="528">
        <v>2011</v>
      </c>
      <c r="C5555" s="528">
        <v>24343</v>
      </c>
      <c r="D5555" s="528">
        <v>19265</v>
      </c>
      <c r="E5555" s="528">
        <v>9125</v>
      </c>
      <c r="F5555" s="528">
        <v>19109</v>
      </c>
    </row>
    <row r="5556" spans="1:6">
      <c r="A5556" s="527" t="s">
        <v>8216</v>
      </c>
      <c r="B5556" s="528">
        <v>2011</v>
      </c>
      <c r="C5556" s="528">
        <v>1048</v>
      </c>
      <c r="D5556" s="528">
        <v>0</v>
      </c>
      <c r="E5556" s="528">
        <v>26956</v>
      </c>
      <c r="F5556" s="528">
        <v>9310</v>
      </c>
    </row>
    <row r="5557" spans="1:6">
      <c r="A5557" s="527" t="s">
        <v>8217</v>
      </c>
      <c r="B5557" s="528">
        <v>2011</v>
      </c>
      <c r="C5557" s="528">
        <v>1062</v>
      </c>
      <c r="D5557" s="528">
        <v>668</v>
      </c>
      <c r="E5557" s="528">
        <v>9531</v>
      </c>
      <c r="F5557" s="528">
        <v>13772</v>
      </c>
    </row>
    <row r="5558" spans="1:6">
      <c r="A5558" s="527" t="s">
        <v>8218</v>
      </c>
      <c r="B5558" s="528">
        <v>2011</v>
      </c>
      <c r="C5558" s="528">
        <v>2393</v>
      </c>
      <c r="D5558" s="528">
        <v>0</v>
      </c>
      <c r="E5558" s="528">
        <v>89330</v>
      </c>
      <c r="F5558" s="528">
        <v>4050</v>
      </c>
    </row>
    <row r="5559" spans="1:6">
      <c r="A5559" s="527" t="s">
        <v>8219</v>
      </c>
      <c r="B5559" s="528">
        <v>2011</v>
      </c>
      <c r="C5559" s="528">
        <v>77579</v>
      </c>
      <c r="D5559" s="528">
        <v>82050</v>
      </c>
      <c r="E5559" s="528">
        <v>25291</v>
      </c>
      <c r="F5559" s="528">
        <v>21023</v>
      </c>
    </row>
    <row r="5560" spans="1:6">
      <c r="A5560" s="527" t="s">
        <v>8220</v>
      </c>
      <c r="B5560" s="528">
        <v>2011</v>
      </c>
      <c r="C5560" s="528">
        <v>23083</v>
      </c>
      <c r="D5560" s="528">
        <v>24755</v>
      </c>
      <c r="E5560" s="528">
        <v>664</v>
      </c>
      <c r="F5560" s="528">
        <v>19905</v>
      </c>
    </row>
    <row r="5561" spans="1:6">
      <c r="A5561" s="527" t="s">
        <v>8221</v>
      </c>
      <c r="B5561" s="528">
        <v>2011</v>
      </c>
      <c r="C5561" s="528">
        <v>3907</v>
      </c>
      <c r="D5561" s="528">
        <v>3443</v>
      </c>
      <c r="E5561" s="528">
        <v>5351</v>
      </c>
      <c r="F5561" s="528">
        <v>15161</v>
      </c>
    </row>
    <row r="5562" spans="1:6">
      <c r="A5562" s="527" t="s">
        <v>8222</v>
      </c>
      <c r="B5562" s="528">
        <v>2011</v>
      </c>
      <c r="C5562" s="528">
        <v>6183</v>
      </c>
      <c r="D5562" s="528">
        <v>9607</v>
      </c>
      <c r="E5562" s="528">
        <v>54460</v>
      </c>
      <c r="F5562" s="528">
        <v>10282</v>
      </c>
    </row>
    <row r="5563" spans="1:6">
      <c r="A5563" s="527" t="s">
        <v>8223</v>
      </c>
      <c r="B5563" s="528">
        <v>2011</v>
      </c>
      <c r="C5563" s="528">
        <v>17266</v>
      </c>
      <c r="D5563" s="528">
        <v>11893</v>
      </c>
      <c r="E5563" s="528">
        <v>13825</v>
      </c>
      <c r="F5563" s="528">
        <v>14012</v>
      </c>
    </row>
    <row r="5564" spans="1:6">
      <c r="A5564" s="527" t="s">
        <v>8224</v>
      </c>
      <c r="B5564" s="528">
        <v>2011</v>
      </c>
      <c r="C5564" s="528">
        <v>3546</v>
      </c>
      <c r="D5564" s="528">
        <v>0</v>
      </c>
      <c r="E5564" s="528">
        <v>10161</v>
      </c>
      <c r="F5564" s="528">
        <v>4850</v>
      </c>
    </row>
    <row r="5565" spans="1:6">
      <c r="A5565" s="527" t="s">
        <v>8225</v>
      </c>
      <c r="B5565" s="528">
        <v>2011</v>
      </c>
      <c r="C5565" s="528">
        <v>11096</v>
      </c>
      <c r="D5565" s="528">
        <v>0</v>
      </c>
      <c r="E5565" s="528">
        <v>2207</v>
      </c>
      <c r="F5565" s="528">
        <v>0</v>
      </c>
    </row>
    <row r="5566" spans="1:6">
      <c r="A5566" s="527" t="s">
        <v>8226</v>
      </c>
      <c r="B5566" s="528">
        <v>2011</v>
      </c>
      <c r="C5566" s="528">
        <v>11655</v>
      </c>
      <c r="D5566" s="528">
        <v>53642</v>
      </c>
      <c r="E5566" s="528">
        <v>1342</v>
      </c>
      <c r="F5566" s="528">
        <v>9550</v>
      </c>
    </row>
    <row r="5567" spans="1:6">
      <c r="A5567" s="527" t="s">
        <v>8227</v>
      </c>
      <c r="B5567" s="528">
        <v>2011</v>
      </c>
      <c r="C5567" s="528">
        <v>84495</v>
      </c>
      <c r="D5567" s="528">
        <v>56304</v>
      </c>
      <c r="E5567" s="528">
        <v>27129</v>
      </c>
      <c r="F5567" s="528">
        <v>15591</v>
      </c>
    </row>
    <row r="5568" spans="1:6">
      <c r="A5568" s="527" t="s">
        <v>8228</v>
      </c>
      <c r="B5568" s="528">
        <v>2011</v>
      </c>
      <c r="C5568" s="528">
        <v>12572</v>
      </c>
      <c r="D5568" s="528">
        <v>2564</v>
      </c>
      <c r="E5568" s="528">
        <v>57734</v>
      </c>
      <c r="F5568" s="528">
        <v>8956</v>
      </c>
    </row>
    <row r="5569" spans="1:6">
      <c r="A5569" s="527" t="s">
        <v>8229</v>
      </c>
      <c r="B5569" s="528">
        <v>2011</v>
      </c>
      <c r="C5569" s="528">
        <v>6346</v>
      </c>
      <c r="D5569" s="528">
        <v>1397</v>
      </c>
      <c r="E5569" s="528">
        <v>14180</v>
      </c>
      <c r="F5569" s="528">
        <v>14585</v>
      </c>
    </row>
    <row r="5570" spans="1:6">
      <c r="A5570" s="527" t="s">
        <v>8230</v>
      </c>
      <c r="B5570" s="528">
        <v>2011</v>
      </c>
      <c r="C5570" s="528">
        <v>7818</v>
      </c>
      <c r="D5570" s="528">
        <v>7456</v>
      </c>
      <c r="E5570" s="528">
        <v>19761</v>
      </c>
      <c r="F5570" s="528">
        <v>20394</v>
      </c>
    </row>
    <row r="5571" spans="1:6">
      <c r="A5571" s="527" t="s">
        <v>8231</v>
      </c>
      <c r="B5571" s="528">
        <v>2011</v>
      </c>
      <c r="C5571" s="528">
        <v>4287</v>
      </c>
      <c r="D5571" s="528">
        <v>4317</v>
      </c>
      <c r="E5571" s="528">
        <v>8863</v>
      </c>
      <c r="F5571" s="528">
        <v>18244</v>
      </c>
    </row>
    <row r="5572" spans="1:6">
      <c r="A5572" s="527" t="s">
        <v>8232</v>
      </c>
      <c r="B5572" s="528">
        <v>2011</v>
      </c>
      <c r="C5572" s="528">
        <v>8691</v>
      </c>
      <c r="D5572" s="528">
        <v>1181</v>
      </c>
      <c r="E5572" s="528">
        <v>66439</v>
      </c>
      <c r="F5572" s="528">
        <v>13473</v>
      </c>
    </row>
    <row r="5573" spans="1:6">
      <c r="A5573" s="527" t="s">
        <v>8233</v>
      </c>
      <c r="B5573" s="528">
        <v>2011</v>
      </c>
      <c r="C5573" s="528">
        <v>18307</v>
      </c>
      <c r="D5573" s="528">
        <v>35975</v>
      </c>
      <c r="E5573" s="528">
        <v>9294</v>
      </c>
      <c r="F5573" s="528">
        <v>19525</v>
      </c>
    </row>
    <row r="5574" spans="1:6">
      <c r="A5574" s="527" t="s">
        <v>8234</v>
      </c>
      <c r="B5574" s="528">
        <v>2011</v>
      </c>
      <c r="C5574" s="528">
        <v>97752</v>
      </c>
      <c r="D5574" s="528">
        <v>87973</v>
      </c>
      <c r="E5574" s="528">
        <v>87604</v>
      </c>
      <c r="F5574" s="528">
        <v>20700</v>
      </c>
    </row>
    <row r="5575" spans="1:6">
      <c r="A5575" s="527" t="s">
        <v>8235</v>
      </c>
      <c r="B5575" s="528">
        <v>2011</v>
      </c>
      <c r="C5575" s="528">
        <v>3720</v>
      </c>
      <c r="D5575" s="528">
        <v>0</v>
      </c>
      <c r="E5575" s="528">
        <v>2899</v>
      </c>
      <c r="F5575" s="528">
        <v>8550</v>
      </c>
    </row>
    <row r="5576" spans="1:6">
      <c r="A5576" s="527" t="s">
        <v>8236</v>
      </c>
      <c r="B5576" s="528">
        <v>2011</v>
      </c>
      <c r="C5576" s="528">
        <v>1626</v>
      </c>
      <c r="D5576" s="528">
        <v>280</v>
      </c>
      <c r="E5576" s="528">
        <v>1857</v>
      </c>
      <c r="F5576" s="528">
        <v>3515</v>
      </c>
    </row>
    <row r="5577" spans="1:6">
      <c r="A5577" s="527" t="s">
        <v>8237</v>
      </c>
      <c r="B5577" s="528">
        <v>2011</v>
      </c>
      <c r="C5577" s="528">
        <v>90319</v>
      </c>
      <c r="D5577" s="528">
        <v>146715</v>
      </c>
      <c r="E5577" s="528">
        <v>8325</v>
      </c>
      <c r="F5577" s="528">
        <v>20210</v>
      </c>
    </row>
    <row r="5578" spans="1:6">
      <c r="A5578" s="527" t="s">
        <v>8238</v>
      </c>
      <c r="B5578" s="528">
        <v>2011</v>
      </c>
      <c r="C5578" s="528">
        <v>3140</v>
      </c>
      <c r="D5578" s="528">
        <v>3375</v>
      </c>
      <c r="E5578" s="528">
        <v>135990</v>
      </c>
      <c r="F5578" s="528">
        <v>9600</v>
      </c>
    </row>
    <row r="5579" spans="1:6">
      <c r="A5579" s="527" t="s">
        <v>8239</v>
      </c>
      <c r="B5579" s="528">
        <v>2011</v>
      </c>
      <c r="C5579" s="528">
        <v>69895</v>
      </c>
      <c r="D5579" s="528">
        <v>50264</v>
      </c>
      <c r="E5579" s="528">
        <v>21366</v>
      </c>
      <c r="F5579" s="528">
        <v>14843</v>
      </c>
    </row>
    <row r="5580" spans="1:6">
      <c r="A5580" s="527" t="s">
        <v>8240</v>
      </c>
      <c r="B5580" s="528">
        <v>2011</v>
      </c>
      <c r="C5580" s="528">
        <v>1439</v>
      </c>
      <c r="D5580" s="528">
        <v>1510</v>
      </c>
      <c r="E5580" s="528">
        <v>562</v>
      </c>
      <c r="F5580" s="528">
        <v>14550</v>
      </c>
    </row>
    <row r="5581" spans="1:6">
      <c r="A5581" s="527" t="s">
        <v>8241</v>
      </c>
      <c r="B5581" s="528">
        <v>2011</v>
      </c>
      <c r="C5581" s="528">
        <v>15949</v>
      </c>
      <c r="D5581" s="528">
        <v>17604</v>
      </c>
      <c r="E5581" s="528">
        <v>2706</v>
      </c>
      <c r="F5581" s="528">
        <v>20190</v>
      </c>
    </row>
    <row r="5582" spans="1:6">
      <c r="A5582" s="527" t="s">
        <v>8242</v>
      </c>
      <c r="B5582" s="528">
        <v>2011</v>
      </c>
      <c r="C5582" s="528">
        <v>2155</v>
      </c>
      <c r="D5582" s="528">
        <v>1008</v>
      </c>
      <c r="E5582" s="528">
        <v>299820</v>
      </c>
      <c r="F5582" s="528">
        <v>3190</v>
      </c>
    </row>
    <row r="5583" spans="1:6">
      <c r="A5583" s="527" t="s">
        <v>8243</v>
      </c>
      <c r="B5583" s="528">
        <v>2011</v>
      </c>
      <c r="C5583" s="528">
        <v>1219</v>
      </c>
      <c r="D5583" s="528">
        <v>2382</v>
      </c>
      <c r="E5583" s="528">
        <v>5645</v>
      </c>
      <c r="F5583" s="528">
        <v>14413</v>
      </c>
    </row>
    <row r="5584" spans="1:6">
      <c r="A5584" s="527" t="s">
        <v>8244</v>
      </c>
      <c r="B5584" s="528">
        <v>2011</v>
      </c>
      <c r="C5584" s="528">
        <v>391</v>
      </c>
      <c r="D5584" s="528">
        <v>2226</v>
      </c>
      <c r="E5584" s="528">
        <v>8155</v>
      </c>
      <c r="F5584" s="528">
        <v>7957</v>
      </c>
    </row>
    <row r="5585" spans="1:6">
      <c r="A5585" s="527" t="s">
        <v>8245</v>
      </c>
      <c r="B5585" s="528">
        <v>2011</v>
      </c>
      <c r="C5585" s="528">
        <v>54303</v>
      </c>
      <c r="D5585" s="528">
        <v>28173</v>
      </c>
      <c r="E5585" s="528">
        <v>7578</v>
      </c>
      <c r="F5585" s="528">
        <v>13537</v>
      </c>
    </row>
    <row r="5586" spans="1:6">
      <c r="A5586" s="527" t="s">
        <v>8246</v>
      </c>
      <c r="B5586" s="528">
        <v>2011</v>
      </c>
      <c r="C5586" s="528">
        <v>6181</v>
      </c>
      <c r="D5586" s="528">
        <v>327</v>
      </c>
      <c r="E5586" s="528">
        <v>66761</v>
      </c>
      <c r="F5586" s="528">
        <v>5855</v>
      </c>
    </row>
    <row r="5587" spans="1:6">
      <c r="A5587" s="527" t="s">
        <v>8247</v>
      </c>
      <c r="B5587" s="528">
        <v>2011</v>
      </c>
      <c r="C5587" s="528">
        <v>0</v>
      </c>
      <c r="D5587" s="528">
        <v>973</v>
      </c>
      <c r="E5587" s="528">
        <v>0</v>
      </c>
      <c r="F5587" s="528">
        <v>1550</v>
      </c>
    </row>
    <row r="5588" spans="1:6">
      <c r="A5588" s="527" t="s">
        <v>8248</v>
      </c>
      <c r="B5588" s="528">
        <v>2011</v>
      </c>
      <c r="C5588" s="528">
        <v>92143</v>
      </c>
      <c r="D5588" s="528">
        <v>55285</v>
      </c>
      <c r="E5588" s="528">
        <v>34083</v>
      </c>
      <c r="F5588" s="528">
        <v>15595</v>
      </c>
    </row>
    <row r="5589" spans="1:6">
      <c r="A5589" s="527" t="s">
        <v>8249</v>
      </c>
      <c r="B5589" s="528">
        <v>2011</v>
      </c>
      <c r="C5589" s="528">
        <v>3352</v>
      </c>
      <c r="D5589" s="528">
        <v>4995</v>
      </c>
      <c r="E5589" s="528">
        <v>11327</v>
      </c>
      <c r="F5589" s="528">
        <v>13765</v>
      </c>
    </row>
    <row r="5590" spans="1:6">
      <c r="A5590" s="527" t="s">
        <v>8250</v>
      </c>
      <c r="B5590" s="528">
        <v>2011</v>
      </c>
      <c r="C5590" s="528">
        <v>3021</v>
      </c>
      <c r="D5590" s="528">
        <v>0</v>
      </c>
      <c r="E5590" s="528">
        <v>63498</v>
      </c>
      <c r="F5590" s="528">
        <v>4618</v>
      </c>
    </row>
    <row r="5591" spans="1:6">
      <c r="A5591" s="527" t="s">
        <v>8251</v>
      </c>
      <c r="B5591" s="528">
        <v>2011</v>
      </c>
      <c r="C5591" s="528">
        <v>42123</v>
      </c>
      <c r="D5591" s="528">
        <v>83273</v>
      </c>
      <c r="E5591" s="528">
        <v>20409</v>
      </c>
      <c r="F5591" s="528">
        <v>21023</v>
      </c>
    </row>
    <row r="5592" spans="1:6">
      <c r="A5592" s="527" t="s">
        <v>8252</v>
      </c>
      <c r="B5592" s="528">
        <v>2011</v>
      </c>
      <c r="C5592" s="528">
        <v>36860</v>
      </c>
      <c r="D5592" s="528">
        <v>731</v>
      </c>
      <c r="E5592" s="528">
        <v>11108</v>
      </c>
      <c r="F5592" s="528">
        <v>12753</v>
      </c>
    </row>
    <row r="5593" spans="1:6">
      <c r="A5593" s="527" t="s">
        <v>8253</v>
      </c>
      <c r="B5593" s="528">
        <v>2011</v>
      </c>
      <c r="C5593" s="528">
        <v>20183</v>
      </c>
      <c r="D5593" s="528">
        <v>19696</v>
      </c>
      <c r="E5593" s="528">
        <v>43230</v>
      </c>
      <c r="F5593" s="528">
        <v>17614</v>
      </c>
    </row>
    <row r="5594" spans="1:6">
      <c r="A5594" s="527" t="s">
        <v>8254</v>
      </c>
      <c r="B5594" s="528">
        <v>2011</v>
      </c>
      <c r="C5594" s="528">
        <v>21001</v>
      </c>
      <c r="D5594" s="528">
        <v>22512</v>
      </c>
      <c r="E5594" s="528">
        <v>14751</v>
      </c>
      <c r="F5594" s="528">
        <v>20388</v>
      </c>
    </row>
    <row r="5595" spans="1:6">
      <c r="A5595" s="527" t="s">
        <v>8255</v>
      </c>
      <c r="B5595" s="528">
        <v>2011</v>
      </c>
      <c r="C5595" s="528">
        <v>44018</v>
      </c>
      <c r="D5595" s="528">
        <v>43637</v>
      </c>
      <c r="E5595" s="528">
        <v>23860</v>
      </c>
      <c r="F5595" s="528">
        <v>19644</v>
      </c>
    </row>
    <row r="5596" spans="1:6">
      <c r="A5596" s="527" t="s">
        <v>8256</v>
      </c>
      <c r="B5596" s="528">
        <v>2011</v>
      </c>
      <c r="C5596" s="528">
        <v>101532</v>
      </c>
      <c r="D5596" s="528">
        <v>124275</v>
      </c>
      <c r="E5596" s="528">
        <v>19689</v>
      </c>
      <c r="F5596" s="528">
        <v>20090</v>
      </c>
    </row>
    <row r="5597" spans="1:6">
      <c r="A5597" s="527" t="s">
        <v>8257</v>
      </c>
      <c r="B5597" s="528">
        <v>2011</v>
      </c>
      <c r="C5597" s="528">
        <v>860</v>
      </c>
      <c r="D5597" s="528">
        <v>47</v>
      </c>
      <c r="E5597" s="528">
        <v>8312</v>
      </c>
      <c r="F5597" s="528">
        <v>5545</v>
      </c>
    </row>
    <row r="5598" spans="1:6">
      <c r="A5598" s="527" t="s">
        <v>8258</v>
      </c>
      <c r="B5598" s="528">
        <v>2011</v>
      </c>
      <c r="C5598" s="528">
        <v>14290</v>
      </c>
      <c r="D5598" s="528">
        <v>10874</v>
      </c>
      <c r="E5598" s="528">
        <v>97504</v>
      </c>
      <c r="F5598" s="528">
        <v>13034</v>
      </c>
    </row>
    <row r="5599" spans="1:6">
      <c r="A5599" s="527" t="s">
        <v>8259</v>
      </c>
      <c r="B5599" s="528">
        <v>2011</v>
      </c>
      <c r="C5599" s="528">
        <v>1176</v>
      </c>
      <c r="D5599" s="528">
        <v>138</v>
      </c>
      <c r="E5599" s="528">
        <v>0</v>
      </c>
      <c r="F5599" s="528">
        <v>11725</v>
      </c>
    </row>
    <row r="5600" spans="1:6">
      <c r="A5600" s="527" t="s">
        <v>8260</v>
      </c>
      <c r="B5600" s="528">
        <v>2011</v>
      </c>
      <c r="C5600" s="528">
        <v>932</v>
      </c>
      <c r="D5600" s="528">
        <v>403</v>
      </c>
      <c r="E5600" s="528">
        <v>0</v>
      </c>
      <c r="F5600" s="528">
        <v>16016</v>
      </c>
    </row>
    <row r="5601" spans="1:6">
      <c r="A5601" s="527" t="s">
        <v>8261</v>
      </c>
      <c r="B5601" s="528">
        <v>2011</v>
      </c>
      <c r="C5601" s="528">
        <v>647</v>
      </c>
      <c r="D5601" s="528">
        <v>0</v>
      </c>
      <c r="E5601" s="528">
        <v>49761</v>
      </c>
      <c r="F5601" s="528">
        <v>4100</v>
      </c>
    </row>
    <row r="5602" spans="1:6">
      <c r="A5602" s="527" t="s">
        <v>8262</v>
      </c>
      <c r="B5602" s="528">
        <v>2011</v>
      </c>
      <c r="C5602" s="528">
        <v>12324</v>
      </c>
      <c r="D5602" s="528">
        <v>6556</v>
      </c>
      <c r="E5602" s="528">
        <v>100630</v>
      </c>
      <c r="F5602" s="528">
        <v>13800</v>
      </c>
    </row>
    <row r="5603" spans="1:6">
      <c r="A5603" s="527" t="s">
        <v>8263</v>
      </c>
      <c r="B5603" s="528">
        <v>2011</v>
      </c>
      <c r="C5603" s="528">
        <v>23381</v>
      </c>
      <c r="D5603" s="528">
        <v>24739</v>
      </c>
      <c r="E5603" s="528">
        <v>23870</v>
      </c>
      <c r="F5603" s="528">
        <v>15661</v>
      </c>
    </row>
    <row r="5604" spans="1:6">
      <c r="A5604" s="527" t="s">
        <v>8264</v>
      </c>
      <c r="B5604" s="528">
        <v>2011</v>
      </c>
      <c r="C5604" s="528">
        <v>1668</v>
      </c>
      <c r="D5604" s="528">
        <v>5851</v>
      </c>
      <c r="E5604" s="528">
        <v>47034</v>
      </c>
      <c r="F5604" s="528">
        <v>8240</v>
      </c>
    </row>
    <row r="5605" spans="1:6">
      <c r="A5605" s="527" t="s">
        <v>8265</v>
      </c>
      <c r="B5605" s="528">
        <v>2011</v>
      </c>
      <c r="C5605" s="528">
        <v>265</v>
      </c>
      <c r="D5605" s="528">
        <v>810</v>
      </c>
      <c r="E5605" s="528">
        <v>11219</v>
      </c>
      <c r="F5605" s="528">
        <v>4208</v>
      </c>
    </row>
    <row r="5606" spans="1:6">
      <c r="A5606" s="527" t="s">
        <v>8266</v>
      </c>
      <c r="B5606" s="528">
        <v>2011</v>
      </c>
      <c r="C5606" s="528">
        <v>2729</v>
      </c>
      <c r="D5606" s="528">
        <v>0</v>
      </c>
      <c r="E5606" s="528">
        <v>2319</v>
      </c>
      <c r="F5606" s="528">
        <v>9284</v>
      </c>
    </row>
    <row r="5607" spans="1:6">
      <c r="A5607" s="527" t="s">
        <v>8267</v>
      </c>
      <c r="B5607" s="528">
        <v>2011</v>
      </c>
      <c r="C5607" s="528">
        <v>196</v>
      </c>
      <c r="D5607" s="528">
        <v>2989</v>
      </c>
      <c r="E5607" s="528">
        <v>295</v>
      </c>
      <c r="F5607" s="528">
        <v>13135</v>
      </c>
    </row>
    <row r="5608" spans="1:6">
      <c r="A5608" s="527" t="s">
        <v>8268</v>
      </c>
      <c r="B5608" s="528">
        <v>2011</v>
      </c>
      <c r="C5608" s="528">
        <v>9932</v>
      </c>
      <c r="D5608" s="528">
        <v>4986</v>
      </c>
      <c r="E5608" s="528">
        <v>178277</v>
      </c>
      <c r="F5608" s="528">
        <v>11125</v>
      </c>
    </row>
    <row r="5609" spans="1:6">
      <c r="A5609" s="527" t="s">
        <v>8269</v>
      </c>
      <c r="B5609" s="528">
        <v>2011</v>
      </c>
      <c r="C5609" s="528">
        <v>676</v>
      </c>
      <c r="D5609" s="528">
        <v>0</v>
      </c>
      <c r="E5609" s="528">
        <v>21513</v>
      </c>
      <c r="F5609" s="528">
        <v>4346</v>
      </c>
    </row>
    <row r="5610" spans="1:6">
      <c r="A5610" s="527" t="s">
        <v>8270</v>
      </c>
      <c r="B5610" s="528">
        <v>2011</v>
      </c>
      <c r="C5610" s="528">
        <v>4950</v>
      </c>
      <c r="D5610" s="528">
        <v>1158</v>
      </c>
      <c r="E5610" s="528">
        <v>35691</v>
      </c>
      <c r="F5610" s="528">
        <v>9570</v>
      </c>
    </row>
    <row r="5611" spans="1:6">
      <c r="A5611" s="527" t="s">
        <v>8271</v>
      </c>
      <c r="B5611" s="528">
        <v>2011</v>
      </c>
      <c r="C5611" s="528">
        <v>300</v>
      </c>
      <c r="D5611" s="528">
        <v>51</v>
      </c>
      <c r="E5611" s="528">
        <v>170</v>
      </c>
      <c r="F5611" s="528">
        <v>13348</v>
      </c>
    </row>
    <row r="5612" spans="1:6">
      <c r="A5612" s="527" t="s">
        <v>8272</v>
      </c>
      <c r="B5612" s="528">
        <v>2011</v>
      </c>
      <c r="C5612" s="528">
        <v>3966</v>
      </c>
      <c r="D5612" s="528">
        <v>215</v>
      </c>
      <c r="E5612" s="528">
        <v>69328</v>
      </c>
      <c r="F5612" s="528">
        <v>4034</v>
      </c>
    </row>
    <row r="5613" spans="1:6">
      <c r="A5613" s="527" t="s">
        <v>8273</v>
      </c>
      <c r="B5613" s="528">
        <v>2011</v>
      </c>
      <c r="C5613" s="528">
        <v>6850</v>
      </c>
      <c r="D5613" s="528">
        <v>7189</v>
      </c>
      <c r="E5613" s="528">
        <v>30534</v>
      </c>
      <c r="F5613" s="528">
        <v>9700</v>
      </c>
    </row>
    <row r="5614" spans="1:6">
      <c r="A5614" s="527" t="s">
        <v>8274</v>
      </c>
      <c r="B5614" s="528">
        <v>2011</v>
      </c>
      <c r="C5614" s="528">
        <v>21714</v>
      </c>
      <c r="D5614" s="528">
        <v>22096</v>
      </c>
      <c r="E5614" s="528">
        <v>6094</v>
      </c>
      <c r="F5614" s="528">
        <v>16500</v>
      </c>
    </row>
    <row r="5615" spans="1:6">
      <c r="A5615" s="527" t="s">
        <v>8275</v>
      </c>
      <c r="B5615" s="528">
        <v>2011</v>
      </c>
      <c r="C5615" s="528">
        <v>7212</v>
      </c>
      <c r="D5615" s="528">
        <v>0</v>
      </c>
      <c r="E5615" s="528">
        <v>13179</v>
      </c>
      <c r="F5615" s="528">
        <v>3411</v>
      </c>
    </row>
    <row r="5616" spans="1:6">
      <c r="A5616" s="527" t="s">
        <v>8276</v>
      </c>
      <c r="B5616" s="528">
        <v>2011</v>
      </c>
      <c r="C5616" s="528">
        <v>11039</v>
      </c>
      <c r="D5616" s="528">
        <v>10432</v>
      </c>
      <c r="E5616" s="528">
        <v>5212</v>
      </c>
      <c r="F5616" s="528">
        <v>21215</v>
      </c>
    </row>
    <row r="5617" spans="1:6">
      <c r="A5617" s="527" t="s">
        <v>8277</v>
      </c>
      <c r="B5617" s="528">
        <v>2011</v>
      </c>
      <c r="C5617" s="528">
        <v>28708</v>
      </c>
      <c r="D5617" s="528">
        <v>14421</v>
      </c>
      <c r="E5617" s="528">
        <v>16384</v>
      </c>
      <c r="F5617" s="528">
        <v>20492</v>
      </c>
    </row>
    <row r="5618" spans="1:6">
      <c r="A5618" s="527" t="s">
        <v>8278</v>
      </c>
      <c r="B5618" s="528">
        <v>2011</v>
      </c>
      <c r="C5618" s="528">
        <v>66187</v>
      </c>
      <c r="D5618" s="528">
        <v>75382</v>
      </c>
      <c r="E5618" s="528">
        <v>23210</v>
      </c>
      <c r="F5618" s="528">
        <v>21230</v>
      </c>
    </row>
    <row r="5619" spans="1:6">
      <c r="A5619" s="527" t="s">
        <v>8279</v>
      </c>
      <c r="B5619" s="528">
        <v>2011</v>
      </c>
      <c r="C5619" s="528">
        <v>0</v>
      </c>
      <c r="D5619" s="528">
        <v>24391</v>
      </c>
      <c r="E5619" s="528">
        <v>0</v>
      </c>
      <c r="F5619" s="528">
        <v>1880</v>
      </c>
    </row>
    <row r="5620" spans="1:6">
      <c r="A5620" s="527" t="s">
        <v>8280</v>
      </c>
      <c r="B5620" s="528">
        <v>2011</v>
      </c>
      <c r="C5620" s="528">
        <v>4181</v>
      </c>
      <c r="D5620" s="528">
        <v>1959</v>
      </c>
      <c r="E5620" s="528">
        <v>18004</v>
      </c>
      <c r="F5620" s="528">
        <v>13980</v>
      </c>
    </row>
    <row r="5621" spans="1:6">
      <c r="A5621" s="527" t="s">
        <v>8281</v>
      </c>
      <c r="B5621" s="528">
        <v>2011</v>
      </c>
      <c r="C5621" s="528">
        <v>2393</v>
      </c>
      <c r="D5621" s="528">
        <v>6014</v>
      </c>
      <c r="E5621" s="528">
        <v>793</v>
      </c>
      <c r="F5621" s="528">
        <v>13049</v>
      </c>
    </row>
    <row r="5622" spans="1:6">
      <c r="A5622" s="527" t="s">
        <v>8282</v>
      </c>
      <c r="B5622" s="528">
        <v>2011</v>
      </c>
      <c r="C5622" s="528">
        <v>72654</v>
      </c>
      <c r="D5622" s="528">
        <v>51247</v>
      </c>
      <c r="E5622" s="528">
        <v>71148</v>
      </c>
      <c r="F5622" s="528">
        <v>21222</v>
      </c>
    </row>
    <row r="5623" spans="1:6">
      <c r="A5623" s="527" t="s">
        <v>8283</v>
      </c>
      <c r="B5623" s="528">
        <v>2011</v>
      </c>
      <c r="C5623" s="528">
        <v>60836</v>
      </c>
      <c r="D5623" s="528">
        <v>62484</v>
      </c>
      <c r="E5623" s="528">
        <v>24521</v>
      </c>
      <c r="F5623" s="528">
        <v>20120</v>
      </c>
    </row>
    <row r="5624" spans="1:6">
      <c r="A5624" s="527" t="s">
        <v>8284</v>
      </c>
      <c r="B5624" s="528">
        <v>2011</v>
      </c>
      <c r="C5624" s="528">
        <v>2841</v>
      </c>
      <c r="D5624" s="528">
        <v>4215</v>
      </c>
      <c r="E5624" s="528">
        <v>1061</v>
      </c>
      <c r="F5624" s="528">
        <v>10983</v>
      </c>
    </row>
    <row r="5625" spans="1:6">
      <c r="A5625" s="527" t="s">
        <v>8285</v>
      </c>
      <c r="B5625" s="528">
        <v>2011</v>
      </c>
      <c r="C5625" s="528">
        <v>754</v>
      </c>
      <c r="D5625" s="528">
        <v>1239</v>
      </c>
      <c r="E5625" s="528">
        <v>5927</v>
      </c>
      <c r="F5625" s="528">
        <v>3438</v>
      </c>
    </row>
    <row r="5626" spans="1:6">
      <c r="A5626" s="527" t="s">
        <v>8286</v>
      </c>
      <c r="B5626" s="528">
        <v>2011</v>
      </c>
      <c r="C5626" s="528">
        <v>8123</v>
      </c>
      <c r="D5626" s="528">
        <v>3460</v>
      </c>
      <c r="E5626" s="528">
        <v>6943</v>
      </c>
      <c r="F5626" s="528">
        <v>13666</v>
      </c>
    </row>
    <row r="5627" spans="1:6">
      <c r="A5627" s="527" t="s">
        <v>8287</v>
      </c>
      <c r="B5627" s="528">
        <v>2011</v>
      </c>
      <c r="C5627" s="528">
        <v>3634</v>
      </c>
      <c r="D5627" s="528">
        <v>3061</v>
      </c>
      <c r="E5627" s="528">
        <v>66300</v>
      </c>
      <c r="F5627" s="528">
        <v>7846</v>
      </c>
    </row>
    <row r="5628" spans="1:6">
      <c r="A5628" s="527" t="s">
        <v>8288</v>
      </c>
      <c r="B5628" s="528">
        <v>2011</v>
      </c>
      <c r="C5628" s="528">
        <v>30791</v>
      </c>
      <c r="D5628" s="528">
        <v>13921</v>
      </c>
      <c r="E5628" s="528">
        <v>6151</v>
      </c>
      <c r="F5628" s="528">
        <v>18580</v>
      </c>
    </row>
    <row r="5629" spans="1:6">
      <c r="A5629" s="527" t="s">
        <v>8289</v>
      </c>
      <c r="B5629" s="528">
        <v>2011</v>
      </c>
      <c r="C5629" s="528">
        <v>6996</v>
      </c>
      <c r="D5629" s="528">
        <v>6765</v>
      </c>
      <c r="E5629" s="528">
        <v>83</v>
      </c>
      <c r="F5629" s="528">
        <v>22745</v>
      </c>
    </row>
    <row r="5630" spans="1:6">
      <c r="A5630" s="527" t="s">
        <v>8290</v>
      </c>
      <c r="B5630" s="528">
        <v>2011</v>
      </c>
      <c r="C5630" s="528">
        <v>8319</v>
      </c>
      <c r="D5630" s="528">
        <v>6371</v>
      </c>
      <c r="E5630" s="528">
        <v>4567</v>
      </c>
      <c r="F5630" s="528">
        <v>15902</v>
      </c>
    </row>
    <row r="5631" spans="1:6">
      <c r="A5631" s="527" t="s">
        <v>8291</v>
      </c>
      <c r="B5631" s="528">
        <v>2011</v>
      </c>
      <c r="C5631" s="528">
        <v>524</v>
      </c>
      <c r="D5631" s="528">
        <v>2723</v>
      </c>
      <c r="E5631" s="528">
        <v>384</v>
      </c>
      <c r="F5631" s="528">
        <v>6103</v>
      </c>
    </row>
    <row r="5632" spans="1:6">
      <c r="A5632" s="527" t="s">
        <v>8292</v>
      </c>
      <c r="B5632" s="528">
        <v>2011</v>
      </c>
      <c r="C5632" s="528">
        <v>2619</v>
      </c>
      <c r="D5632" s="528">
        <v>391</v>
      </c>
      <c r="E5632" s="528">
        <v>6544</v>
      </c>
      <c r="F5632" s="528">
        <v>4900</v>
      </c>
    </row>
    <row r="5633" spans="1:6">
      <c r="A5633" s="527" t="s">
        <v>8293</v>
      </c>
      <c r="B5633" s="528">
        <v>2011</v>
      </c>
      <c r="C5633" s="528">
        <v>4198</v>
      </c>
      <c r="D5633" s="528">
        <v>11484</v>
      </c>
      <c r="E5633" s="528">
        <v>8009</v>
      </c>
      <c r="F5633" s="528">
        <v>13720</v>
      </c>
    </row>
    <row r="5634" spans="1:6">
      <c r="A5634" s="527" t="s">
        <v>8294</v>
      </c>
      <c r="B5634" s="528">
        <v>2011</v>
      </c>
      <c r="C5634" s="528">
        <v>48142</v>
      </c>
      <c r="D5634" s="528">
        <v>46530</v>
      </c>
      <c r="E5634" s="528">
        <v>19475</v>
      </c>
      <c r="F5634" s="528">
        <v>20266</v>
      </c>
    </row>
    <row r="5635" spans="1:6">
      <c r="A5635" s="527" t="s">
        <v>8295</v>
      </c>
      <c r="B5635" s="528">
        <v>2011</v>
      </c>
      <c r="C5635" s="528">
        <v>47588</v>
      </c>
      <c r="D5635" s="528">
        <v>19320</v>
      </c>
      <c r="E5635" s="528">
        <v>10765</v>
      </c>
      <c r="F5635" s="528">
        <v>14464</v>
      </c>
    </row>
    <row r="5636" spans="1:6">
      <c r="A5636" s="527" t="s">
        <v>8296</v>
      </c>
      <c r="B5636" s="528">
        <v>2011</v>
      </c>
      <c r="C5636" s="528">
        <v>60590</v>
      </c>
      <c r="D5636" s="528">
        <v>55231</v>
      </c>
      <c r="E5636" s="528">
        <v>3376</v>
      </c>
      <c r="F5636" s="528">
        <v>19810</v>
      </c>
    </row>
    <row r="5637" spans="1:6">
      <c r="A5637" s="527" t="s">
        <v>8297</v>
      </c>
      <c r="B5637" s="528">
        <v>2011</v>
      </c>
      <c r="C5637" s="528">
        <v>2240</v>
      </c>
      <c r="D5637" s="528">
        <v>0</v>
      </c>
      <c r="E5637" s="528">
        <v>3910</v>
      </c>
      <c r="F5637" s="528">
        <v>4993</v>
      </c>
    </row>
    <row r="5638" spans="1:6">
      <c r="A5638" s="527" t="s">
        <v>8298</v>
      </c>
      <c r="B5638" s="528">
        <v>2011</v>
      </c>
      <c r="C5638" s="528">
        <v>93804</v>
      </c>
      <c r="D5638" s="528">
        <v>57829</v>
      </c>
      <c r="E5638" s="528">
        <v>12146</v>
      </c>
      <c r="F5638" s="528">
        <v>20195</v>
      </c>
    </row>
    <row r="5639" spans="1:6">
      <c r="A5639" s="527" t="s">
        <v>8299</v>
      </c>
      <c r="B5639" s="528">
        <v>2011</v>
      </c>
      <c r="C5639" s="528">
        <v>74871</v>
      </c>
      <c r="D5639" s="528">
        <v>98151</v>
      </c>
      <c r="E5639" s="528">
        <v>16465</v>
      </c>
      <c r="F5639" s="528">
        <v>20870</v>
      </c>
    </row>
    <row r="5640" spans="1:6">
      <c r="A5640" s="527" t="s">
        <v>8300</v>
      </c>
      <c r="B5640" s="528">
        <v>2011</v>
      </c>
      <c r="C5640" s="528">
        <v>985</v>
      </c>
      <c r="D5640" s="528">
        <v>0</v>
      </c>
      <c r="E5640" s="528">
        <v>1222</v>
      </c>
      <c r="F5640" s="528">
        <v>3257</v>
      </c>
    </row>
    <row r="5641" spans="1:6">
      <c r="A5641" s="527" t="s">
        <v>8301</v>
      </c>
      <c r="B5641" s="528">
        <v>2011</v>
      </c>
      <c r="C5641" s="528">
        <v>26484</v>
      </c>
      <c r="D5641" s="528">
        <v>5969</v>
      </c>
      <c r="E5641" s="528">
        <v>323884</v>
      </c>
      <c r="F5641" s="528">
        <v>13548</v>
      </c>
    </row>
    <row r="5642" spans="1:6">
      <c r="A5642" s="527" t="s">
        <v>8302</v>
      </c>
      <c r="B5642" s="528">
        <v>2011</v>
      </c>
      <c r="C5642" s="528">
        <v>1954</v>
      </c>
      <c r="D5642" s="528">
        <v>1411</v>
      </c>
      <c r="E5642" s="528">
        <v>48202</v>
      </c>
      <c r="F5642" s="528">
        <v>9260</v>
      </c>
    </row>
    <row r="5643" spans="1:6">
      <c r="A5643" s="527" t="s">
        <v>8303</v>
      </c>
      <c r="B5643" s="528">
        <v>2011</v>
      </c>
      <c r="C5643" s="528">
        <v>510</v>
      </c>
      <c r="D5643" s="528">
        <v>0</v>
      </c>
      <c r="E5643" s="528">
        <v>6746</v>
      </c>
      <c r="F5643" s="528">
        <v>3525</v>
      </c>
    </row>
    <row r="5644" spans="1:6">
      <c r="A5644" s="527" t="s">
        <v>8304</v>
      </c>
      <c r="B5644" s="528">
        <v>2011</v>
      </c>
      <c r="C5644" s="528">
        <v>1132</v>
      </c>
      <c r="D5644" s="528">
        <v>37539</v>
      </c>
      <c r="E5644" s="528">
        <v>474</v>
      </c>
      <c r="F5644" s="528">
        <v>12665</v>
      </c>
    </row>
    <row r="5645" spans="1:6">
      <c r="A5645" s="527" t="s">
        <v>8305</v>
      </c>
      <c r="B5645" s="528">
        <v>2011</v>
      </c>
      <c r="C5645" s="528">
        <v>37</v>
      </c>
      <c r="D5645" s="528">
        <v>0</v>
      </c>
      <c r="E5645" s="528">
        <v>310</v>
      </c>
      <c r="F5645" s="528">
        <v>9659</v>
      </c>
    </row>
    <row r="5646" spans="1:6">
      <c r="A5646" s="527" t="s">
        <v>8306</v>
      </c>
      <c r="B5646" s="528">
        <v>2011</v>
      </c>
      <c r="C5646" s="528">
        <v>2213</v>
      </c>
      <c r="D5646" s="528">
        <v>0</v>
      </c>
      <c r="E5646" s="528">
        <v>40544</v>
      </c>
      <c r="F5646" s="528">
        <v>4237</v>
      </c>
    </row>
    <row r="5647" spans="1:6">
      <c r="A5647" s="527" t="s">
        <v>8307</v>
      </c>
      <c r="B5647" s="528">
        <v>2011</v>
      </c>
      <c r="C5647" s="528">
        <v>77585</v>
      </c>
      <c r="D5647" s="528">
        <v>89330</v>
      </c>
      <c r="E5647" s="528">
        <v>29965</v>
      </c>
      <c r="F5647" s="528">
        <v>21161</v>
      </c>
    </row>
    <row r="5648" spans="1:6">
      <c r="A5648" s="527" t="s">
        <v>8308</v>
      </c>
      <c r="B5648" s="528">
        <v>2011</v>
      </c>
      <c r="C5648" s="528">
        <v>52277</v>
      </c>
      <c r="D5648" s="528">
        <v>11840</v>
      </c>
      <c r="E5648" s="528">
        <v>77336</v>
      </c>
      <c r="F5648" s="528">
        <v>18090</v>
      </c>
    </row>
    <row r="5649" spans="1:6">
      <c r="A5649" s="527" t="s">
        <v>8309</v>
      </c>
      <c r="B5649" s="528">
        <v>2011</v>
      </c>
      <c r="C5649" s="528">
        <v>3372</v>
      </c>
      <c r="D5649" s="528">
        <v>799</v>
      </c>
      <c r="E5649" s="528">
        <v>60208</v>
      </c>
      <c r="F5649" s="528">
        <v>8152</v>
      </c>
    </row>
    <row r="5650" spans="1:6">
      <c r="A5650" s="527" t="s">
        <v>8310</v>
      </c>
      <c r="B5650" s="528">
        <v>2011</v>
      </c>
      <c r="C5650" s="528">
        <v>25593</v>
      </c>
      <c r="D5650" s="528">
        <v>35334</v>
      </c>
      <c r="E5650" s="528">
        <v>30374</v>
      </c>
      <c r="F5650" s="528">
        <v>19005</v>
      </c>
    </row>
    <row r="5651" spans="1:6">
      <c r="A5651" s="527" t="s">
        <v>8311</v>
      </c>
      <c r="B5651" s="528">
        <v>2011</v>
      </c>
      <c r="C5651" s="528">
        <v>1513</v>
      </c>
      <c r="D5651" s="528">
        <v>0</v>
      </c>
      <c r="E5651" s="528">
        <v>24706</v>
      </c>
      <c r="F5651" s="528">
        <v>4805</v>
      </c>
    </row>
    <row r="5652" spans="1:6">
      <c r="A5652" s="527" t="s">
        <v>8312</v>
      </c>
      <c r="B5652" s="528">
        <v>2011</v>
      </c>
      <c r="C5652" s="528">
        <v>37656</v>
      </c>
      <c r="D5652" s="528">
        <v>28126</v>
      </c>
      <c r="E5652" s="528">
        <v>8798</v>
      </c>
      <c r="F5652" s="528">
        <v>20147</v>
      </c>
    </row>
    <row r="5653" spans="1:6">
      <c r="A5653" s="527" t="s">
        <v>8313</v>
      </c>
      <c r="B5653" s="528">
        <v>2011</v>
      </c>
      <c r="C5653" s="528">
        <v>25129</v>
      </c>
      <c r="D5653" s="528">
        <v>15862</v>
      </c>
      <c r="E5653" s="528">
        <v>7340</v>
      </c>
      <c r="F5653" s="528">
        <v>20550</v>
      </c>
    </row>
    <row r="5654" spans="1:6">
      <c r="A5654" s="527" t="s">
        <v>8314</v>
      </c>
      <c r="B5654" s="528">
        <v>2011</v>
      </c>
      <c r="C5654" s="528">
        <v>2995</v>
      </c>
      <c r="D5654" s="528">
        <v>3130</v>
      </c>
      <c r="E5654" s="528">
        <v>1628</v>
      </c>
      <c r="F5654" s="528">
        <v>8450</v>
      </c>
    </row>
    <row r="5655" spans="1:6">
      <c r="A5655" s="527" t="s">
        <v>8315</v>
      </c>
      <c r="B5655" s="528">
        <v>2011</v>
      </c>
      <c r="C5655" s="528">
        <v>50706</v>
      </c>
      <c r="D5655" s="528">
        <v>46057</v>
      </c>
      <c r="E5655" s="528">
        <v>14703</v>
      </c>
      <c r="F5655" s="528">
        <v>19877</v>
      </c>
    </row>
    <row r="5656" spans="1:6">
      <c r="A5656" s="527" t="s">
        <v>8316</v>
      </c>
      <c r="B5656" s="528">
        <v>2011</v>
      </c>
      <c r="C5656" s="528">
        <v>50249</v>
      </c>
      <c r="D5656" s="528">
        <v>12764</v>
      </c>
      <c r="E5656" s="528">
        <v>436188</v>
      </c>
      <c r="F5656" s="528">
        <v>16405</v>
      </c>
    </row>
    <row r="5657" spans="1:6">
      <c r="A5657" s="527" t="s">
        <v>8317</v>
      </c>
      <c r="B5657" s="528">
        <v>2011</v>
      </c>
      <c r="C5657" s="528">
        <v>58034</v>
      </c>
      <c r="D5657" s="528">
        <v>39074</v>
      </c>
      <c r="E5657" s="528">
        <v>21800</v>
      </c>
      <c r="F5657" s="528">
        <v>20410</v>
      </c>
    </row>
    <row r="5658" spans="1:6">
      <c r="A5658" s="527" t="s">
        <v>8318</v>
      </c>
      <c r="B5658" s="528">
        <v>2011</v>
      </c>
      <c r="C5658" s="528">
        <v>3534</v>
      </c>
      <c r="D5658" s="528">
        <v>188</v>
      </c>
      <c r="E5658" s="528">
        <v>44099</v>
      </c>
      <c r="F5658" s="528">
        <v>6350</v>
      </c>
    </row>
    <row r="5659" spans="1:6">
      <c r="A5659" s="527" t="s">
        <v>8319</v>
      </c>
      <c r="B5659" s="528">
        <v>2011</v>
      </c>
      <c r="C5659" s="528">
        <v>742</v>
      </c>
      <c r="D5659" s="528">
        <v>0</v>
      </c>
      <c r="E5659" s="528">
        <v>28105</v>
      </c>
      <c r="F5659" s="528">
        <v>3120</v>
      </c>
    </row>
    <row r="5660" spans="1:6">
      <c r="A5660" s="527" t="s">
        <v>8320</v>
      </c>
      <c r="B5660" s="528">
        <v>2011</v>
      </c>
      <c r="C5660" s="528">
        <v>1337</v>
      </c>
      <c r="D5660" s="528">
        <v>840</v>
      </c>
      <c r="E5660" s="528">
        <v>1938</v>
      </c>
      <c r="F5660" s="528">
        <v>9910</v>
      </c>
    </row>
    <row r="5661" spans="1:6">
      <c r="A5661" s="527" t="s">
        <v>8321</v>
      </c>
      <c r="B5661" s="528">
        <v>2011</v>
      </c>
      <c r="C5661" s="528">
        <v>0</v>
      </c>
      <c r="D5661" s="528">
        <v>2473</v>
      </c>
      <c r="E5661" s="528">
        <v>0</v>
      </c>
      <c r="F5661" s="528">
        <v>1674</v>
      </c>
    </row>
    <row r="5662" spans="1:6">
      <c r="A5662" s="527" t="s">
        <v>8322</v>
      </c>
      <c r="B5662" s="528">
        <v>2011</v>
      </c>
      <c r="C5662" s="528">
        <v>5902</v>
      </c>
      <c r="D5662" s="528">
        <v>3121</v>
      </c>
      <c r="E5662" s="528">
        <v>8771</v>
      </c>
      <c r="F5662" s="528">
        <v>13520</v>
      </c>
    </row>
    <row r="5663" spans="1:6">
      <c r="A5663" s="527" t="s">
        <v>8323</v>
      </c>
      <c r="B5663" s="528">
        <v>2011</v>
      </c>
      <c r="C5663" s="528">
        <v>5369</v>
      </c>
      <c r="D5663" s="528">
        <v>6240</v>
      </c>
      <c r="E5663" s="528">
        <v>32854</v>
      </c>
      <c r="F5663" s="528">
        <v>8475</v>
      </c>
    </row>
    <row r="5664" spans="1:6">
      <c r="A5664" s="527" t="s">
        <v>8324</v>
      </c>
      <c r="B5664" s="528">
        <v>2011</v>
      </c>
      <c r="C5664" s="528">
        <v>20720</v>
      </c>
      <c r="D5664" s="528">
        <v>12482</v>
      </c>
      <c r="E5664" s="528">
        <v>16998</v>
      </c>
      <c r="F5664" s="528">
        <v>17410</v>
      </c>
    </row>
    <row r="5665" spans="1:6">
      <c r="A5665" s="527" t="s">
        <v>8325</v>
      </c>
      <c r="B5665" s="528">
        <v>2011</v>
      </c>
      <c r="C5665" s="528">
        <v>9283</v>
      </c>
      <c r="D5665" s="528">
        <v>233112</v>
      </c>
      <c r="E5665" s="528">
        <v>889</v>
      </c>
      <c r="F5665" s="528">
        <v>12185</v>
      </c>
    </row>
    <row r="5666" spans="1:6">
      <c r="A5666" s="527" t="s">
        <v>8326</v>
      </c>
      <c r="B5666" s="528">
        <v>2011</v>
      </c>
      <c r="C5666" s="528">
        <v>66539</v>
      </c>
      <c r="D5666" s="528">
        <v>81062</v>
      </c>
      <c r="E5666" s="528">
        <v>30491</v>
      </c>
      <c r="F5666" s="528">
        <v>18990</v>
      </c>
    </row>
    <row r="5667" spans="1:6">
      <c r="A5667" s="527" t="s">
        <v>8327</v>
      </c>
      <c r="B5667" s="528">
        <v>2011</v>
      </c>
      <c r="C5667" s="528">
        <v>90762</v>
      </c>
      <c r="D5667" s="528">
        <v>46938</v>
      </c>
      <c r="E5667" s="528">
        <v>3600</v>
      </c>
      <c r="F5667" s="528">
        <v>20019</v>
      </c>
    </row>
    <row r="5668" spans="1:6">
      <c r="A5668" s="527" t="s">
        <v>8328</v>
      </c>
      <c r="B5668" s="528">
        <v>2011</v>
      </c>
      <c r="C5668" s="528">
        <v>35925</v>
      </c>
      <c r="D5668" s="528">
        <v>56774</v>
      </c>
      <c r="E5668" s="528">
        <v>23758</v>
      </c>
      <c r="F5668" s="528">
        <v>20657</v>
      </c>
    </row>
    <row r="5669" spans="1:6">
      <c r="A5669" s="527" t="s">
        <v>8329</v>
      </c>
      <c r="B5669" s="528">
        <v>2011</v>
      </c>
      <c r="C5669" s="528">
        <v>7138</v>
      </c>
      <c r="D5669" s="528">
        <v>10547</v>
      </c>
      <c r="E5669" s="528">
        <v>13116</v>
      </c>
      <c r="F5669" s="528">
        <v>14501</v>
      </c>
    </row>
    <row r="5670" spans="1:6">
      <c r="A5670" s="527" t="s">
        <v>8330</v>
      </c>
      <c r="B5670" s="528">
        <v>2011</v>
      </c>
      <c r="C5670" s="528">
        <v>0</v>
      </c>
      <c r="D5670" s="528">
        <v>7130</v>
      </c>
      <c r="E5670" s="528">
        <v>0</v>
      </c>
      <c r="F5670" s="528">
        <v>1800</v>
      </c>
    </row>
    <row r="5671" spans="1:6">
      <c r="A5671" s="527" t="s">
        <v>8331</v>
      </c>
      <c r="B5671" s="528">
        <v>2011</v>
      </c>
      <c r="C5671" s="528">
        <v>84</v>
      </c>
      <c r="D5671" s="528">
        <v>0</v>
      </c>
      <c r="E5671" s="528">
        <v>2532</v>
      </c>
      <c r="F5671" s="528">
        <v>4140</v>
      </c>
    </row>
    <row r="5672" spans="1:6">
      <c r="A5672" s="527" t="s">
        <v>8332</v>
      </c>
      <c r="B5672" s="528">
        <v>2011</v>
      </c>
      <c r="C5672" s="528">
        <v>4781</v>
      </c>
      <c r="D5672" s="528">
        <v>2430</v>
      </c>
      <c r="E5672" s="528">
        <v>2351</v>
      </c>
      <c r="F5672" s="528">
        <v>15765</v>
      </c>
    </row>
    <row r="5673" spans="1:6">
      <c r="A5673" s="527" t="s">
        <v>8333</v>
      </c>
      <c r="B5673" s="528">
        <v>2011</v>
      </c>
      <c r="C5673" s="528">
        <v>1482</v>
      </c>
      <c r="D5673" s="528">
        <v>2534</v>
      </c>
      <c r="E5673" s="528">
        <v>1376</v>
      </c>
      <c r="F5673" s="528">
        <v>6269</v>
      </c>
    </row>
    <row r="5674" spans="1:6">
      <c r="A5674" s="527" t="s">
        <v>8334</v>
      </c>
      <c r="B5674" s="528">
        <v>2011</v>
      </c>
      <c r="C5674" s="528">
        <v>26053</v>
      </c>
      <c r="D5674" s="528">
        <v>28780</v>
      </c>
      <c r="E5674" s="528">
        <v>7667</v>
      </c>
      <c r="F5674" s="528">
        <v>20601</v>
      </c>
    </row>
    <row r="5675" spans="1:6">
      <c r="A5675" s="527" t="s">
        <v>8335</v>
      </c>
      <c r="B5675" s="528">
        <v>2011</v>
      </c>
      <c r="C5675" s="528">
        <v>10094</v>
      </c>
      <c r="D5675" s="528">
        <v>7796</v>
      </c>
      <c r="E5675" s="528">
        <v>82051</v>
      </c>
      <c r="F5675" s="528">
        <v>15006</v>
      </c>
    </row>
    <row r="5676" spans="1:6">
      <c r="A5676" s="527" t="s">
        <v>8336</v>
      </c>
      <c r="B5676" s="528">
        <v>2011</v>
      </c>
      <c r="C5676" s="528">
        <v>10619</v>
      </c>
      <c r="D5676" s="528">
        <v>8556</v>
      </c>
      <c r="E5676" s="528">
        <v>512</v>
      </c>
      <c r="F5676" s="528">
        <v>13800</v>
      </c>
    </row>
    <row r="5677" spans="1:6">
      <c r="A5677" s="527" t="s">
        <v>8337</v>
      </c>
      <c r="B5677" s="528">
        <v>2011</v>
      </c>
      <c r="C5677" s="528">
        <v>47773</v>
      </c>
      <c r="D5677" s="528">
        <v>40236</v>
      </c>
      <c r="E5677" s="528">
        <v>43224</v>
      </c>
      <c r="F5677" s="528">
        <v>19464</v>
      </c>
    </row>
    <row r="5678" spans="1:6">
      <c r="A5678" s="527" t="s">
        <v>8338</v>
      </c>
      <c r="B5678" s="528">
        <v>2011</v>
      </c>
      <c r="C5678" s="528">
        <v>3344</v>
      </c>
      <c r="D5678" s="528">
        <v>4425</v>
      </c>
      <c r="E5678" s="528">
        <v>22944</v>
      </c>
      <c r="F5678" s="528">
        <v>12949</v>
      </c>
    </row>
    <row r="5679" spans="1:6">
      <c r="A5679" s="527" t="s">
        <v>8339</v>
      </c>
      <c r="B5679" s="528">
        <v>2011</v>
      </c>
      <c r="C5679" s="528">
        <v>5675</v>
      </c>
      <c r="D5679" s="528">
        <v>0</v>
      </c>
      <c r="E5679" s="528">
        <v>76807</v>
      </c>
      <c r="F5679" s="528">
        <v>6869</v>
      </c>
    </row>
    <row r="5680" spans="1:6">
      <c r="A5680" s="527" t="s">
        <v>8340</v>
      </c>
      <c r="B5680" s="528">
        <v>2011</v>
      </c>
      <c r="C5680" s="528">
        <v>180</v>
      </c>
      <c r="D5680" s="528">
        <v>6220</v>
      </c>
      <c r="E5680" s="528">
        <v>193</v>
      </c>
      <c r="F5680" s="528">
        <v>6465</v>
      </c>
    </row>
    <row r="5681" spans="1:6">
      <c r="A5681" s="527" t="s">
        <v>8341</v>
      </c>
      <c r="B5681" s="528">
        <v>2011</v>
      </c>
      <c r="C5681" s="528">
        <v>1126</v>
      </c>
      <c r="D5681" s="528">
        <v>63</v>
      </c>
      <c r="E5681" s="528">
        <v>30057</v>
      </c>
      <c r="F5681" s="528">
        <v>4041</v>
      </c>
    </row>
    <row r="5682" spans="1:6">
      <c r="A5682" s="527" t="s">
        <v>8342</v>
      </c>
      <c r="B5682" s="528">
        <v>2011</v>
      </c>
      <c r="C5682" s="528">
        <v>19337</v>
      </c>
      <c r="D5682" s="528">
        <v>6379</v>
      </c>
      <c r="E5682" s="528">
        <v>22361</v>
      </c>
      <c r="F5682" s="528">
        <v>15390</v>
      </c>
    </row>
    <row r="5683" spans="1:6">
      <c r="A5683" s="527" t="s">
        <v>8343</v>
      </c>
      <c r="B5683" s="528">
        <v>2011</v>
      </c>
      <c r="C5683" s="528">
        <v>48948</v>
      </c>
      <c r="D5683" s="528">
        <v>45117</v>
      </c>
      <c r="E5683" s="528">
        <v>13319</v>
      </c>
      <c r="F5683" s="528">
        <v>15960</v>
      </c>
    </row>
    <row r="5684" spans="1:6">
      <c r="A5684" s="527" t="s">
        <v>8344</v>
      </c>
      <c r="B5684" s="528">
        <v>2011</v>
      </c>
      <c r="C5684" s="528">
        <v>0</v>
      </c>
      <c r="D5684" s="528">
        <v>22266</v>
      </c>
      <c r="E5684" s="528">
        <v>0</v>
      </c>
      <c r="F5684" s="528">
        <v>1815</v>
      </c>
    </row>
    <row r="5685" spans="1:6">
      <c r="A5685" s="527" t="s">
        <v>8345</v>
      </c>
      <c r="B5685" s="528">
        <v>2011</v>
      </c>
      <c r="C5685" s="528">
        <v>6908</v>
      </c>
      <c r="D5685" s="528">
        <v>0</v>
      </c>
      <c r="E5685" s="528">
        <v>115863</v>
      </c>
      <c r="F5685" s="528">
        <v>9275</v>
      </c>
    </row>
    <row r="5686" spans="1:6">
      <c r="A5686" s="527" t="s">
        <v>8346</v>
      </c>
      <c r="B5686" s="528">
        <v>2011</v>
      </c>
      <c r="C5686" s="528">
        <v>67517</v>
      </c>
      <c r="D5686" s="528">
        <v>37798</v>
      </c>
      <c r="E5686" s="528">
        <v>25534</v>
      </c>
      <c r="F5686" s="528">
        <v>20460</v>
      </c>
    </row>
    <row r="5687" spans="1:6">
      <c r="A5687" s="527" t="s">
        <v>8347</v>
      </c>
      <c r="B5687" s="528">
        <v>2011</v>
      </c>
      <c r="C5687" s="528">
        <v>7443</v>
      </c>
      <c r="D5687" s="528">
        <v>6870</v>
      </c>
      <c r="E5687" s="528">
        <v>26979</v>
      </c>
      <c r="F5687" s="528">
        <v>9650</v>
      </c>
    </row>
    <row r="5688" spans="1:6">
      <c r="A5688" s="527" t="s">
        <v>8348</v>
      </c>
      <c r="B5688" s="528">
        <v>2011</v>
      </c>
      <c r="C5688" s="528">
        <v>408</v>
      </c>
      <c r="D5688" s="528">
        <v>1649</v>
      </c>
      <c r="E5688" s="528">
        <v>1907</v>
      </c>
      <c r="F5688" s="528">
        <v>6250</v>
      </c>
    </row>
    <row r="5689" spans="1:6">
      <c r="A5689" s="527" t="s">
        <v>8349</v>
      </c>
      <c r="B5689" s="528">
        <v>2011</v>
      </c>
      <c r="C5689" s="528">
        <v>38769</v>
      </c>
      <c r="D5689" s="528">
        <v>17170</v>
      </c>
      <c r="E5689" s="528">
        <v>3836</v>
      </c>
      <c r="F5689" s="528">
        <v>13813</v>
      </c>
    </row>
    <row r="5690" spans="1:6">
      <c r="A5690" s="527" t="s">
        <v>8350</v>
      </c>
      <c r="B5690" s="528">
        <v>2011</v>
      </c>
      <c r="C5690" s="528">
        <v>80257</v>
      </c>
      <c r="D5690" s="528">
        <v>58663</v>
      </c>
      <c r="E5690" s="528">
        <v>88173</v>
      </c>
      <c r="F5690" s="528">
        <v>20800</v>
      </c>
    </row>
    <row r="5691" spans="1:6">
      <c r="A5691" s="527" t="s">
        <v>8351</v>
      </c>
      <c r="B5691" s="528">
        <v>2011</v>
      </c>
      <c r="C5691" s="528">
        <v>1704</v>
      </c>
      <c r="D5691" s="528">
        <v>2452</v>
      </c>
      <c r="E5691" s="528">
        <v>377</v>
      </c>
      <c r="F5691" s="528">
        <v>11469</v>
      </c>
    </row>
    <row r="5692" spans="1:6">
      <c r="A5692" s="527" t="s">
        <v>8352</v>
      </c>
      <c r="B5692" s="528">
        <v>2011</v>
      </c>
      <c r="C5692" s="528">
        <v>947</v>
      </c>
      <c r="D5692" s="528">
        <v>0</v>
      </c>
      <c r="E5692" s="528">
        <v>10083</v>
      </c>
      <c r="F5692" s="528">
        <v>4850</v>
      </c>
    </row>
    <row r="5693" spans="1:6">
      <c r="A5693" s="527" t="s">
        <v>8353</v>
      </c>
      <c r="B5693" s="528">
        <v>2011</v>
      </c>
      <c r="C5693" s="528">
        <v>341</v>
      </c>
      <c r="D5693" s="528">
        <v>9309</v>
      </c>
      <c r="E5693" s="528">
        <v>1736</v>
      </c>
      <c r="F5693" s="528">
        <v>5950</v>
      </c>
    </row>
    <row r="5694" spans="1:6">
      <c r="A5694" s="527" t="s">
        <v>8354</v>
      </c>
      <c r="B5694" s="528">
        <v>2011</v>
      </c>
      <c r="C5694" s="528">
        <v>32651</v>
      </c>
      <c r="D5694" s="528">
        <v>24857</v>
      </c>
      <c r="E5694" s="528">
        <v>52308</v>
      </c>
      <c r="F5694" s="528">
        <v>13670</v>
      </c>
    </row>
    <row r="5695" spans="1:6">
      <c r="A5695" s="527" t="s">
        <v>8355</v>
      </c>
      <c r="B5695" s="528">
        <v>2011</v>
      </c>
      <c r="C5695" s="528">
        <v>15999</v>
      </c>
      <c r="D5695" s="528">
        <v>8773</v>
      </c>
      <c r="E5695" s="528">
        <v>34779</v>
      </c>
      <c r="F5695" s="528">
        <v>20562</v>
      </c>
    </row>
    <row r="5696" spans="1:6">
      <c r="A5696" s="527" t="s">
        <v>8356</v>
      </c>
      <c r="B5696" s="528">
        <v>2011</v>
      </c>
      <c r="C5696" s="528">
        <v>4067</v>
      </c>
      <c r="D5696" s="528">
        <v>2654</v>
      </c>
      <c r="E5696" s="528">
        <v>34780</v>
      </c>
      <c r="F5696" s="528">
        <v>14960</v>
      </c>
    </row>
    <row r="5697" spans="1:6">
      <c r="A5697" s="527" t="s">
        <v>8357</v>
      </c>
      <c r="B5697" s="528">
        <v>2011</v>
      </c>
      <c r="C5697" s="528">
        <v>822</v>
      </c>
      <c r="D5697" s="528">
        <v>0</v>
      </c>
      <c r="E5697" s="528">
        <v>2992</v>
      </c>
      <c r="F5697" s="528">
        <v>6830</v>
      </c>
    </row>
    <row r="5698" spans="1:6">
      <c r="A5698" s="527" t="s">
        <v>8358</v>
      </c>
      <c r="B5698" s="528">
        <v>2011</v>
      </c>
      <c r="C5698" s="528">
        <v>16977</v>
      </c>
      <c r="D5698" s="528">
        <v>8577</v>
      </c>
      <c r="E5698" s="528">
        <v>4071</v>
      </c>
      <c r="F5698" s="528">
        <v>20725</v>
      </c>
    </row>
    <row r="5699" spans="1:6">
      <c r="A5699" s="527" t="s">
        <v>8359</v>
      </c>
      <c r="B5699" s="528">
        <v>2011</v>
      </c>
      <c r="C5699" s="528">
        <v>24206</v>
      </c>
      <c r="D5699" s="528">
        <v>9887</v>
      </c>
      <c r="E5699" s="528">
        <v>8098</v>
      </c>
      <c r="F5699" s="528">
        <v>13757</v>
      </c>
    </row>
    <row r="5700" spans="1:6">
      <c r="A5700" s="527" t="s">
        <v>8360</v>
      </c>
      <c r="B5700" s="528">
        <v>2011</v>
      </c>
      <c r="C5700" s="528">
        <v>3138</v>
      </c>
      <c r="D5700" s="528">
        <v>0</v>
      </c>
      <c r="E5700" s="528">
        <v>27497</v>
      </c>
      <c r="F5700" s="528">
        <v>3310</v>
      </c>
    </row>
    <row r="5701" spans="1:6">
      <c r="A5701" s="527" t="s">
        <v>8361</v>
      </c>
      <c r="B5701" s="528">
        <v>2011</v>
      </c>
      <c r="C5701" s="528">
        <v>1822</v>
      </c>
      <c r="D5701" s="528">
        <v>310</v>
      </c>
      <c r="E5701" s="528">
        <v>1212</v>
      </c>
      <c r="F5701" s="528">
        <v>12712</v>
      </c>
    </row>
    <row r="5702" spans="1:6">
      <c r="A5702" s="527" t="s">
        <v>8362</v>
      </c>
      <c r="B5702" s="528">
        <v>2011</v>
      </c>
      <c r="C5702" s="528">
        <v>34174</v>
      </c>
      <c r="D5702" s="528">
        <v>38848</v>
      </c>
      <c r="E5702" s="528">
        <v>6102</v>
      </c>
      <c r="F5702" s="528">
        <v>15825</v>
      </c>
    </row>
    <row r="5703" spans="1:6">
      <c r="A5703" s="527" t="s">
        <v>8363</v>
      </c>
      <c r="B5703" s="528">
        <v>2011</v>
      </c>
      <c r="C5703" s="528">
        <v>2568</v>
      </c>
      <c r="D5703" s="528">
        <v>3964</v>
      </c>
      <c r="E5703" s="528">
        <v>11859</v>
      </c>
      <c r="F5703" s="528">
        <v>12890</v>
      </c>
    </row>
    <row r="5704" spans="1:6">
      <c r="A5704" s="527" t="s">
        <v>8364</v>
      </c>
      <c r="B5704" s="528">
        <v>2011</v>
      </c>
      <c r="C5704" s="528">
        <v>14375</v>
      </c>
      <c r="D5704" s="528">
        <v>5790</v>
      </c>
      <c r="E5704" s="528">
        <v>514241</v>
      </c>
      <c r="F5704" s="528">
        <v>13732</v>
      </c>
    </row>
    <row r="5705" spans="1:6">
      <c r="A5705" s="527" t="s">
        <v>8365</v>
      </c>
      <c r="B5705" s="528">
        <v>2011</v>
      </c>
      <c r="C5705" s="528">
        <v>30688</v>
      </c>
      <c r="D5705" s="528">
        <v>19056</v>
      </c>
      <c r="E5705" s="528">
        <v>59226</v>
      </c>
      <c r="F5705" s="528">
        <v>20550</v>
      </c>
    </row>
    <row r="5706" spans="1:6">
      <c r="A5706" s="527" t="s">
        <v>8366</v>
      </c>
      <c r="B5706" s="528">
        <v>2011</v>
      </c>
      <c r="C5706" s="528">
        <v>86452</v>
      </c>
      <c r="D5706" s="528">
        <v>84722</v>
      </c>
      <c r="E5706" s="528">
        <v>22696</v>
      </c>
      <c r="F5706" s="528">
        <v>20270</v>
      </c>
    </row>
    <row r="5707" spans="1:6">
      <c r="A5707" s="527" t="s">
        <v>8367</v>
      </c>
      <c r="B5707" s="528">
        <v>2011</v>
      </c>
      <c r="C5707" s="528">
        <v>11064</v>
      </c>
      <c r="D5707" s="528">
        <v>1699</v>
      </c>
      <c r="E5707" s="528">
        <v>24963</v>
      </c>
      <c r="F5707" s="528">
        <v>14016</v>
      </c>
    </row>
    <row r="5708" spans="1:6">
      <c r="A5708" s="527" t="s">
        <v>8368</v>
      </c>
      <c r="B5708" s="528">
        <v>2011</v>
      </c>
      <c r="C5708" s="528">
        <v>54968</v>
      </c>
      <c r="D5708" s="528">
        <v>39869</v>
      </c>
      <c r="E5708" s="528">
        <v>37725</v>
      </c>
      <c r="F5708" s="528">
        <v>21167</v>
      </c>
    </row>
    <row r="5709" spans="1:6">
      <c r="A5709" s="527" t="s">
        <v>8369</v>
      </c>
      <c r="B5709" s="528">
        <v>2011</v>
      </c>
      <c r="C5709" s="528">
        <v>43207</v>
      </c>
      <c r="D5709" s="528">
        <v>21946</v>
      </c>
      <c r="E5709" s="528">
        <v>9287</v>
      </c>
      <c r="F5709" s="528">
        <v>19800</v>
      </c>
    </row>
    <row r="5710" spans="1:6">
      <c r="A5710" s="527" t="s">
        <v>8370</v>
      </c>
      <c r="B5710" s="528">
        <v>2011</v>
      </c>
      <c r="C5710" s="528">
        <v>52814</v>
      </c>
      <c r="D5710" s="528">
        <v>47305</v>
      </c>
      <c r="E5710" s="528">
        <v>4993</v>
      </c>
      <c r="F5710" s="528">
        <v>19372</v>
      </c>
    </row>
    <row r="5711" spans="1:6">
      <c r="A5711" s="527" t="s">
        <v>8371</v>
      </c>
      <c r="B5711" s="528">
        <v>2011</v>
      </c>
      <c r="C5711" s="528">
        <v>69073</v>
      </c>
      <c r="D5711" s="528">
        <v>39323</v>
      </c>
      <c r="E5711" s="528">
        <v>12301</v>
      </c>
      <c r="F5711" s="528">
        <v>19053</v>
      </c>
    </row>
    <row r="5712" spans="1:6">
      <c r="A5712" s="527" t="s">
        <v>8372</v>
      </c>
      <c r="B5712" s="528">
        <v>2011</v>
      </c>
      <c r="C5712" s="528">
        <v>94145</v>
      </c>
      <c r="D5712" s="528">
        <v>38299</v>
      </c>
      <c r="E5712" s="528">
        <v>28016</v>
      </c>
      <c r="F5712" s="528">
        <v>15066</v>
      </c>
    </row>
    <row r="5713" spans="1:6">
      <c r="A5713" s="527" t="s">
        <v>8373</v>
      </c>
      <c r="B5713" s="528">
        <v>2011</v>
      </c>
      <c r="C5713" s="528">
        <v>38358</v>
      </c>
      <c r="D5713" s="528">
        <v>38114</v>
      </c>
      <c r="E5713" s="528">
        <v>8625</v>
      </c>
      <c r="F5713" s="528">
        <v>20806</v>
      </c>
    </row>
    <row r="5714" spans="1:6">
      <c r="A5714" s="527" t="s">
        <v>8374</v>
      </c>
      <c r="B5714" s="528">
        <v>2011</v>
      </c>
      <c r="C5714" s="528">
        <v>33586</v>
      </c>
      <c r="D5714" s="528">
        <v>34194</v>
      </c>
      <c r="E5714" s="528">
        <v>17836</v>
      </c>
      <c r="F5714" s="528">
        <v>20940</v>
      </c>
    </row>
    <row r="5715" spans="1:6">
      <c r="A5715" s="527" t="s">
        <v>8375</v>
      </c>
      <c r="B5715" s="528">
        <v>2011</v>
      </c>
      <c r="C5715" s="528">
        <v>44091</v>
      </c>
      <c r="D5715" s="528">
        <v>23124</v>
      </c>
      <c r="E5715" s="528">
        <v>7428</v>
      </c>
      <c r="F5715" s="528">
        <v>15217</v>
      </c>
    </row>
    <row r="5716" spans="1:6">
      <c r="A5716" s="527" t="s">
        <v>8376</v>
      </c>
      <c r="B5716" s="528">
        <v>2011</v>
      </c>
      <c r="C5716" s="528">
        <v>963</v>
      </c>
      <c r="D5716" s="528">
        <v>0</v>
      </c>
      <c r="E5716" s="528">
        <v>1283</v>
      </c>
      <c r="F5716" s="528">
        <v>13621</v>
      </c>
    </row>
    <row r="5717" spans="1:6">
      <c r="A5717" s="527" t="s">
        <v>8377</v>
      </c>
      <c r="B5717" s="528">
        <v>2011</v>
      </c>
      <c r="C5717" s="528">
        <v>35273</v>
      </c>
      <c r="D5717" s="528">
        <v>23025</v>
      </c>
      <c r="E5717" s="528">
        <v>298347</v>
      </c>
      <c r="F5717" s="528">
        <v>10002</v>
      </c>
    </row>
    <row r="5718" spans="1:6">
      <c r="A5718" s="527" t="s">
        <v>8378</v>
      </c>
      <c r="B5718" s="528">
        <v>2011</v>
      </c>
      <c r="C5718" s="528">
        <v>54192</v>
      </c>
      <c r="D5718" s="528">
        <v>39825</v>
      </c>
      <c r="E5718" s="528">
        <v>78787</v>
      </c>
      <c r="F5718" s="528">
        <v>20434</v>
      </c>
    </row>
    <row r="5719" spans="1:6">
      <c r="A5719" s="527" t="s">
        <v>8379</v>
      </c>
      <c r="B5719" s="528">
        <v>2011</v>
      </c>
      <c r="C5719" s="528">
        <v>15621</v>
      </c>
      <c r="D5719" s="528">
        <v>16166</v>
      </c>
      <c r="E5719" s="528">
        <v>2891</v>
      </c>
      <c r="F5719" s="528">
        <v>20165</v>
      </c>
    </row>
    <row r="5720" spans="1:6">
      <c r="A5720" s="527" t="s">
        <v>8380</v>
      </c>
      <c r="B5720" s="528">
        <v>2011</v>
      </c>
      <c r="C5720" s="528">
        <v>936</v>
      </c>
      <c r="D5720" s="528">
        <v>4855</v>
      </c>
      <c r="E5720" s="528">
        <v>614</v>
      </c>
      <c r="F5720" s="528">
        <v>6098</v>
      </c>
    </row>
    <row r="5721" spans="1:6">
      <c r="A5721" s="527" t="s">
        <v>8381</v>
      </c>
      <c r="B5721" s="528">
        <v>2011</v>
      </c>
      <c r="C5721" s="528">
        <v>1726</v>
      </c>
      <c r="D5721" s="528">
        <v>0</v>
      </c>
      <c r="E5721" s="528">
        <v>503</v>
      </c>
      <c r="F5721" s="528">
        <v>4050</v>
      </c>
    </row>
    <row r="5722" spans="1:6">
      <c r="A5722" s="527" t="s">
        <v>8382</v>
      </c>
      <c r="B5722" s="528">
        <v>2011</v>
      </c>
      <c r="C5722" s="528">
        <v>76459</v>
      </c>
      <c r="D5722" s="528">
        <v>23905</v>
      </c>
      <c r="E5722" s="528">
        <v>33833</v>
      </c>
      <c r="F5722" s="528">
        <v>19200</v>
      </c>
    </row>
    <row r="5723" spans="1:6">
      <c r="A5723" s="527" t="s">
        <v>8383</v>
      </c>
      <c r="B5723" s="528">
        <v>2011</v>
      </c>
      <c r="C5723" s="528">
        <v>7858</v>
      </c>
      <c r="D5723" s="528">
        <v>0</v>
      </c>
      <c r="E5723" s="528">
        <v>799</v>
      </c>
      <c r="F5723" s="528">
        <v>0</v>
      </c>
    </row>
    <row r="5724" spans="1:6">
      <c r="A5724" s="527" t="s">
        <v>8384</v>
      </c>
      <c r="B5724" s="528">
        <v>2011</v>
      </c>
      <c r="C5724" s="528">
        <v>47570</v>
      </c>
      <c r="D5724" s="528">
        <v>60465</v>
      </c>
      <c r="E5724" s="528">
        <v>25504</v>
      </c>
      <c r="F5724" s="528">
        <v>20467</v>
      </c>
    </row>
    <row r="5725" spans="1:6">
      <c r="A5725" s="527" t="s">
        <v>8385</v>
      </c>
      <c r="B5725" s="528">
        <v>2011</v>
      </c>
      <c r="C5725" s="528">
        <v>724</v>
      </c>
      <c r="D5725" s="528">
        <v>0</v>
      </c>
      <c r="E5725" s="528">
        <v>138</v>
      </c>
      <c r="F5725" s="528">
        <v>8309</v>
      </c>
    </row>
    <row r="5726" spans="1:6">
      <c r="A5726" s="527" t="s">
        <v>8386</v>
      </c>
      <c r="B5726" s="528">
        <v>2011</v>
      </c>
      <c r="C5726" s="528">
        <v>203</v>
      </c>
      <c r="D5726" s="528">
        <v>0</v>
      </c>
      <c r="E5726" s="528">
        <v>0</v>
      </c>
      <c r="F5726" s="528">
        <v>14518</v>
      </c>
    </row>
    <row r="5727" spans="1:6">
      <c r="A5727" s="527" t="s">
        <v>8387</v>
      </c>
      <c r="B5727" s="528">
        <v>2011</v>
      </c>
      <c r="C5727" s="528">
        <v>1972</v>
      </c>
      <c r="D5727" s="528">
        <v>0</v>
      </c>
      <c r="E5727" s="528">
        <v>45406</v>
      </c>
      <c r="F5727" s="528">
        <v>4211</v>
      </c>
    </row>
    <row r="5728" spans="1:6">
      <c r="A5728" s="527" t="s">
        <v>8388</v>
      </c>
      <c r="B5728" s="528">
        <v>2011</v>
      </c>
      <c r="C5728" s="528">
        <v>18913</v>
      </c>
      <c r="D5728" s="528">
        <v>0</v>
      </c>
      <c r="E5728" s="528">
        <v>88042</v>
      </c>
      <c r="F5728" s="528">
        <v>8461</v>
      </c>
    </row>
    <row r="5729" spans="1:6">
      <c r="A5729" s="527" t="s">
        <v>8389</v>
      </c>
      <c r="B5729" s="528">
        <v>2011</v>
      </c>
      <c r="C5729" s="528">
        <v>36083</v>
      </c>
      <c r="D5729" s="528">
        <v>24474</v>
      </c>
      <c r="E5729" s="528">
        <v>5153</v>
      </c>
      <c r="F5729" s="528">
        <v>20300</v>
      </c>
    </row>
    <row r="5730" spans="1:6">
      <c r="A5730" s="527" t="s">
        <v>8390</v>
      </c>
      <c r="B5730" s="528">
        <v>2011</v>
      </c>
      <c r="C5730" s="528">
        <v>5172</v>
      </c>
      <c r="D5730" s="528">
        <v>1046</v>
      </c>
      <c r="E5730" s="528">
        <v>11467</v>
      </c>
      <c r="F5730" s="528">
        <v>9320</v>
      </c>
    </row>
    <row r="5731" spans="1:6">
      <c r="A5731" s="527" t="s">
        <v>8391</v>
      </c>
      <c r="B5731" s="528">
        <v>2011</v>
      </c>
      <c r="C5731" s="528">
        <v>159</v>
      </c>
      <c r="D5731" s="528">
        <v>74</v>
      </c>
      <c r="E5731" s="528">
        <v>27</v>
      </c>
      <c r="F5731" s="528">
        <v>9500</v>
      </c>
    </row>
    <row r="5732" spans="1:6">
      <c r="A5732" s="527" t="s">
        <v>8392</v>
      </c>
      <c r="B5732" s="528">
        <v>2011</v>
      </c>
      <c r="C5732" s="528">
        <v>33616</v>
      </c>
      <c r="D5732" s="528">
        <v>14959</v>
      </c>
      <c r="E5732" s="528">
        <v>7110</v>
      </c>
      <c r="F5732" s="528">
        <v>14200</v>
      </c>
    </row>
    <row r="5733" spans="1:6">
      <c r="A5733" s="527" t="s">
        <v>8393</v>
      </c>
      <c r="B5733" s="528">
        <v>2011</v>
      </c>
      <c r="C5733" s="528">
        <v>5205</v>
      </c>
      <c r="D5733" s="528">
        <v>2251</v>
      </c>
      <c r="E5733" s="528">
        <v>15311</v>
      </c>
      <c r="F5733" s="528">
        <v>13392</v>
      </c>
    </row>
    <row r="5734" spans="1:6">
      <c r="A5734" s="527" t="s">
        <v>8394</v>
      </c>
      <c r="B5734" s="528">
        <v>2011</v>
      </c>
      <c r="C5734" s="528">
        <v>23839</v>
      </c>
      <c r="D5734" s="528">
        <v>40453</v>
      </c>
      <c r="E5734" s="528">
        <v>1626</v>
      </c>
      <c r="F5734" s="528">
        <v>19846</v>
      </c>
    </row>
    <row r="5735" spans="1:6">
      <c r="A5735" s="527" t="s">
        <v>8395</v>
      </c>
      <c r="B5735" s="528">
        <v>2011</v>
      </c>
      <c r="C5735" s="528">
        <v>4720</v>
      </c>
      <c r="D5735" s="528">
        <v>2395</v>
      </c>
      <c r="E5735" s="528">
        <v>16738</v>
      </c>
      <c r="F5735" s="528">
        <v>13604</v>
      </c>
    </row>
    <row r="5736" spans="1:6">
      <c r="A5736" s="527" t="s">
        <v>8396</v>
      </c>
      <c r="B5736" s="528">
        <v>2011</v>
      </c>
      <c r="C5736" s="528">
        <v>52673</v>
      </c>
      <c r="D5736" s="528">
        <v>45765</v>
      </c>
      <c r="E5736" s="528">
        <v>49794</v>
      </c>
      <c r="F5736" s="528">
        <v>20369</v>
      </c>
    </row>
    <row r="5737" spans="1:6">
      <c r="A5737" s="527" t="s">
        <v>8397</v>
      </c>
      <c r="B5737" s="528">
        <v>2011</v>
      </c>
      <c r="C5737" s="528">
        <v>45273</v>
      </c>
      <c r="D5737" s="528">
        <v>56123</v>
      </c>
      <c r="E5737" s="528">
        <v>34795</v>
      </c>
      <c r="F5737" s="528">
        <v>19075</v>
      </c>
    </row>
    <row r="5738" spans="1:6">
      <c r="A5738" s="527" t="s">
        <v>8398</v>
      </c>
      <c r="B5738" s="528">
        <v>2011</v>
      </c>
      <c r="C5738" s="528">
        <v>2512</v>
      </c>
      <c r="D5738" s="528">
        <v>2065</v>
      </c>
      <c r="E5738" s="528">
        <v>16188</v>
      </c>
      <c r="F5738" s="528">
        <v>14995</v>
      </c>
    </row>
    <row r="5739" spans="1:6">
      <c r="A5739" s="527" t="s">
        <v>8399</v>
      </c>
      <c r="B5739" s="528">
        <v>2011</v>
      </c>
      <c r="C5739" s="528">
        <v>9373</v>
      </c>
      <c r="D5739" s="528">
        <v>10728</v>
      </c>
      <c r="E5739" s="528">
        <v>324</v>
      </c>
      <c r="F5739" s="528">
        <v>13638</v>
      </c>
    </row>
    <row r="5740" spans="1:6">
      <c r="A5740" s="527" t="s">
        <v>8400</v>
      </c>
      <c r="B5740" s="528">
        <v>2011</v>
      </c>
      <c r="C5740" s="528">
        <v>457</v>
      </c>
      <c r="D5740" s="528">
        <v>0</v>
      </c>
      <c r="E5740" s="528">
        <v>0</v>
      </c>
      <c r="F5740" s="529"/>
    </row>
    <row r="5741" spans="1:6">
      <c r="A5741" s="527" t="s">
        <v>8401</v>
      </c>
      <c r="B5741" s="528">
        <v>2011</v>
      </c>
      <c r="C5741" s="528">
        <v>14787</v>
      </c>
      <c r="D5741" s="528">
        <v>20048</v>
      </c>
      <c r="E5741" s="528">
        <v>40391</v>
      </c>
      <c r="F5741" s="528">
        <v>19685</v>
      </c>
    </row>
    <row r="5742" spans="1:6">
      <c r="A5742" s="527" t="s">
        <v>8402</v>
      </c>
      <c r="B5742" s="528">
        <v>2011</v>
      </c>
      <c r="C5742" s="528">
        <v>7831</v>
      </c>
      <c r="D5742" s="528">
        <v>5158</v>
      </c>
      <c r="E5742" s="528">
        <v>8172</v>
      </c>
      <c r="F5742" s="528">
        <v>13630</v>
      </c>
    </row>
    <row r="5743" spans="1:6">
      <c r="A5743" s="527" t="s">
        <v>8403</v>
      </c>
      <c r="B5743" s="528">
        <v>2011</v>
      </c>
      <c r="C5743" s="528">
        <v>1261</v>
      </c>
      <c r="D5743" s="528">
        <v>0</v>
      </c>
      <c r="E5743" s="528">
        <v>155</v>
      </c>
      <c r="F5743" s="528">
        <v>0</v>
      </c>
    </row>
    <row r="5744" spans="1:6">
      <c r="A5744" s="527" t="s">
        <v>8404</v>
      </c>
      <c r="B5744" s="528">
        <v>2011</v>
      </c>
      <c r="C5744" s="528">
        <v>1812</v>
      </c>
      <c r="D5744" s="528">
        <v>94</v>
      </c>
      <c r="E5744" s="528">
        <v>766</v>
      </c>
      <c r="F5744" s="528">
        <v>5610</v>
      </c>
    </row>
    <row r="5745" spans="1:6">
      <c r="A5745" s="527" t="s">
        <v>8405</v>
      </c>
      <c r="B5745" s="528">
        <v>2011</v>
      </c>
      <c r="C5745" s="528">
        <v>38077</v>
      </c>
      <c r="D5745" s="528">
        <v>29270</v>
      </c>
      <c r="E5745" s="528">
        <v>10168</v>
      </c>
      <c r="F5745" s="528">
        <v>19970</v>
      </c>
    </row>
    <row r="5746" spans="1:6">
      <c r="A5746" s="527" t="s">
        <v>8406</v>
      </c>
      <c r="B5746" s="528">
        <v>2011</v>
      </c>
      <c r="C5746" s="528">
        <v>1916</v>
      </c>
      <c r="D5746" s="528">
        <v>1682</v>
      </c>
      <c r="E5746" s="528">
        <v>3908</v>
      </c>
      <c r="F5746" s="528">
        <v>8200</v>
      </c>
    </row>
    <row r="5747" spans="1:6">
      <c r="A5747" s="527" t="s">
        <v>8407</v>
      </c>
      <c r="B5747" s="528">
        <v>2011</v>
      </c>
      <c r="C5747" s="528">
        <v>70736</v>
      </c>
      <c r="D5747" s="528">
        <v>54866</v>
      </c>
      <c r="E5747" s="528">
        <v>64099</v>
      </c>
      <c r="F5747" s="528">
        <v>21148</v>
      </c>
    </row>
    <row r="5748" spans="1:6">
      <c r="A5748" s="527" t="s">
        <v>8408</v>
      </c>
      <c r="B5748" s="528">
        <v>2011</v>
      </c>
      <c r="C5748" s="528">
        <v>49632</v>
      </c>
      <c r="D5748" s="528">
        <v>27915</v>
      </c>
      <c r="E5748" s="528">
        <v>21977</v>
      </c>
      <c r="F5748" s="528">
        <v>20105</v>
      </c>
    </row>
    <row r="5749" spans="1:6">
      <c r="A5749" s="527" t="s">
        <v>8409</v>
      </c>
      <c r="B5749" s="528">
        <v>2011</v>
      </c>
      <c r="C5749" s="528">
        <v>5336</v>
      </c>
      <c r="D5749" s="528">
        <v>0</v>
      </c>
      <c r="E5749" s="528">
        <v>357098</v>
      </c>
      <c r="F5749" s="528">
        <v>8038</v>
      </c>
    </row>
    <row r="5750" spans="1:6">
      <c r="A5750" s="527" t="s">
        <v>8410</v>
      </c>
      <c r="B5750" s="528">
        <v>2011</v>
      </c>
      <c r="C5750" s="528">
        <v>15165</v>
      </c>
      <c r="D5750" s="528">
        <v>9099</v>
      </c>
      <c r="E5750" s="528">
        <v>3511</v>
      </c>
      <c r="F5750" s="528">
        <v>15183</v>
      </c>
    </row>
    <row r="5751" spans="1:6">
      <c r="A5751" s="527" t="s">
        <v>8411</v>
      </c>
      <c r="B5751" s="528">
        <v>2011</v>
      </c>
      <c r="C5751" s="528">
        <v>48236</v>
      </c>
      <c r="D5751" s="528">
        <v>17292</v>
      </c>
      <c r="E5751" s="528">
        <v>44694</v>
      </c>
      <c r="F5751" s="528">
        <v>15812</v>
      </c>
    </row>
    <row r="5752" spans="1:6">
      <c r="A5752" s="527" t="s">
        <v>8412</v>
      </c>
      <c r="B5752" s="528">
        <v>2011</v>
      </c>
      <c r="C5752" s="528">
        <v>96661</v>
      </c>
      <c r="D5752" s="528">
        <v>79637</v>
      </c>
      <c r="E5752" s="528">
        <v>23300</v>
      </c>
      <c r="F5752" s="528">
        <v>20813</v>
      </c>
    </row>
    <row r="5753" spans="1:6">
      <c r="A5753" s="527" t="s">
        <v>8413</v>
      </c>
      <c r="B5753" s="528">
        <v>2011</v>
      </c>
      <c r="C5753" s="528">
        <v>2911</v>
      </c>
      <c r="D5753" s="528">
        <v>19887</v>
      </c>
      <c r="E5753" s="528">
        <v>16487</v>
      </c>
      <c r="F5753" s="528">
        <v>8590</v>
      </c>
    </row>
    <row r="5754" spans="1:6">
      <c r="A5754" s="527" t="s">
        <v>8414</v>
      </c>
      <c r="B5754" s="528">
        <v>2011</v>
      </c>
      <c r="C5754" s="528">
        <v>39882</v>
      </c>
      <c r="D5754" s="528">
        <v>26830</v>
      </c>
      <c r="E5754" s="528">
        <v>50172</v>
      </c>
      <c r="F5754" s="528">
        <v>20529</v>
      </c>
    </row>
    <row r="5755" spans="1:6">
      <c r="A5755" s="527" t="s">
        <v>8415</v>
      </c>
      <c r="B5755" s="528">
        <v>2011</v>
      </c>
      <c r="C5755" s="528">
        <v>4473</v>
      </c>
      <c r="D5755" s="528">
        <v>8959</v>
      </c>
      <c r="E5755" s="528">
        <v>24051</v>
      </c>
      <c r="F5755" s="528">
        <v>14888</v>
      </c>
    </row>
    <row r="5756" spans="1:6">
      <c r="A5756" s="527" t="s">
        <v>8416</v>
      </c>
      <c r="B5756" s="528">
        <v>2011</v>
      </c>
      <c r="C5756" s="528">
        <v>1992</v>
      </c>
      <c r="D5756" s="528">
        <v>299</v>
      </c>
      <c r="E5756" s="528">
        <v>3636</v>
      </c>
      <c r="F5756" s="528">
        <v>4088</v>
      </c>
    </row>
    <row r="5757" spans="1:6">
      <c r="A5757" s="527" t="s">
        <v>8417</v>
      </c>
      <c r="B5757" s="528">
        <v>2011</v>
      </c>
      <c r="C5757" s="528">
        <v>7619</v>
      </c>
      <c r="D5757" s="528">
        <v>2758</v>
      </c>
      <c r="E5757" s="528">
        <v>2472</v>
      </c>
      <c r="F5757" s="528">
        <v>19634</v>
      </c>
    </row>
    <row r="5758" spans="1:6">
      <c r="A5758" s="527" t="s">
        <v>8418</v>
      </c>
      <c r="B5758" s="528">
        <v>2011</v>
      </c>
      <c r="C5758" s="528">
        <v>101779</v>
      </c>
      <c r="D5758" s="528">
        <v>162641</v>
      </c>
      <c r="E5758" s="528">
        <v>38894</v>
      </c>
      <c r="F5758" s="528">
        <v>20890</v>
      </c>
    </row>
    <row r="5759" spans="1:6">
      <c r="A5759" s="527" t="s">
        <v>8419</v>
      </c>
      <c r="B5759" s="528">
        <v>2011</v>
      </c>
      <c r="C5759" s="528">
        <v>4221</v>
      </c>
      <c r="D5759" s="528">
        <v>13241</v>
      </c>
      <c r="E5759" s="528">
        <v>2337</v>
      </c>
      <c r="F5759" s="528">
        <v>13750</v>
      </c>
    </row>
    <row r="5760" spans="1:6">
      <c r="A5760" s="527" t="s">
        <v>8420</v>
      </c>
      <c r="B5760" s="528">
        <v>2011</v>
      </c>
      <c r="C5760" s="528">
        <v>720</v>
      </c>
      <c r="D5760" s="528">
        <v>1902</v>
      </c>
      <c r="E5760" s="528">
        <v>1432</v>
      </c>
      <c r="F5760" s="528">
        <v>9850</v>
      </c>
    </row>
    <row r="5761" spans="1:6">
      <c r="A5761" s="527" t="s">
        <v>8421</v>
      </c>
      <c r="B5761" s="528">
        <v>2011</v>
      </c>
      <c r="C5761" s="528">
        <v>25300</v>
      </c>
      <c r="D5761" s="528">
        <v>19311</v>
      </c>
      <c r="E5761" s="528">
        <v>2190</v>
      </c>
      <c r="F5761" s="528">
        <v>19574</v>
      </c>
    </row>
    <row r="5762" spans="1:6">
      <c r="A5762" s="527" t="s">
        <v>8422</v>
      </c>
      <c r="B5762" s="528">
        <v>2011</v>
      </c>
      <c r="C5762" s="528">
        <v>42</v>
      </c>
      <c r="D5762" s="528">
        <v>1265</v>
      </c>
      <c r="E5762" s="528">
        <v>5</v>
      </c>
      <c r="F5762" s="528">
        <v>13650</v>
      </c>
    </row>
    <row r="5763" spans="1:6">
      <c r="A5763" s="527" t="s">
        <v>8423</v>
      </c>
      <c r="B5763" s="528">
        <v>2011</v>
      </c>
      <c r="C5763" s="528">
        <v>14594</v>
      </c>
      <c r="D5763" s="528">
        <v>14936</v>
      </c>
      <c r="E5763" s="528">
        <v>13092</v>
      </c>
      <c r="F5763" s="528">
        <v>19683</v>
      </c>
    </row>
    <row r="5764" spans="1:6">
      <c r="A5764" s="527" t="s">
        <v>8424</v>
      </c>
      <c r="B5764" s="528">
        <v>2011</v>
      </c>
      <c r="C5764" s="528">
        <v>42162</v>
      </c>
      <c r="D5764" s="528">
        <v>13089</v>
      </c>
      <c r="E5764" s="528">
        <v>60704</v>
      </c>
      <c r="F5764" s="528">
        <v>17450</v>
      </c>
    </row>
    <row r="5765" spans="1:6">
      <c r="A5765" s="527" t="s">
        <v>8425</v>
      </c>
      <c r="B5765" s="528">
        <v>2011</v>
      </c>
      <c r="C5765" s="528">
        <v>956</v>
      </c>
      <c r="D5765" s="528">
        <v>643</v>
      </c>
      <c r="E5765" s="528">
        <v>1476</v>
      </c>
      <c r="F5765" s="528">
        <v>11705</v>
      </c>
    </row>
    <row r="5766" spans="1:6">
      <c r="A5766" s="527" t="s">
        <v>8426</v>
      </c>
      <c r="B5766" s="528">
        <v>2011</v>
      </c>
      <c r="C5766" s="528">
        <v>4880</v>
      </c>
      <c r="D5766" s="528">
        <v>21031</v>
      </c>
      <c r="E5766" s="528">
        <v>40711</v>
      </c>
      <c r="F5766" s="528">
        <v>9877</v>
      </c>
    </row>
    <row r="5767" spans="1:6">
      <c r="A5767" s="527" t="s">
        <v>8427</v>
      </c>
      <c r="B5767" s="528">
        <v>2011</v>
      </c>
      <c r="C5767" s="528">
        <v>10170</v>
      </c>
      <c r="D5767" s="528">
        <v>4359</v>
      </c>
      <c r="E5767" s="528">
        <v>23156</v>
      </c>
      <c r="F5767" s="528">
        <v>17991</v>
      </c>
    </row>
    <row r="5768" spans="1:6">
      <c r="A5768" s="527" t="s">
        <v>8428</v>
      </c>
      <c r="B5768" s="528">
        <v>2011</v>
      </c>
      <c r="C5768" s="528">
        <v>13915</v>
      </c>
      <c r="D5768" s="528">
        <v>5819</v>
      </c>
      <c r="E5768" s="528">
        <v>21121</v>
      </c>
      <c r="F5768" s="528">
        <v>18635</v>
      </c>
    </row>
    <row r="5769" spans="1:6">
      <c r="A5769" s="527" t="s">
        <v>8429</v>
      </c>
      <c r="B5769" s="528">
        <v>2011</v>
      </c>
      <c r="C5769" s="528">
        <v>2810</v>
      </c>
      <c r="D5769" s="528">
        <v>439</v>
      </c>
      <c r="E5769" s="528">
        <v>42832</v>
      </c>
      <c r="F5769" s="528">
        <v>3410</v>
      </c>
    </row>
    <row r="5770" spans="1:6">
      <c r="A5770" s="527" t="s">
        <v>8430</v>
      </c>
      <c r="B5770" s="528">
        <v>2011</v>
      </c>
      <c r="C5770" s="528">
        <v>26922</v>
      </c>
      <c r="D5770" s="528">
        <v>40193</v>
      </c>
      <c r="E5770" s="528">
        <v>3354</v>
      </c>
      <c r="F5770" s="528">
        <v>21340</v>
      </c>
    </row>
    <row r="5771" spans="1:6">
      <c r="A5771" s="527" t="s">
        <v>8431</v>
      </c>
      <c r="B5771" s="528">
        <v>2011</v>
      </c>
      <c r="C5771" s="528">
        <v>42839</v>
      </c>
      <c r="D5771" s="528">
        <v>46236</v>
      </c>
      <c r="E5771" s="528">
        <v>9234</v>
      </c>
      <c r="F5771" s="528">
        <v>19911</v>
      </c>
    </row>
    <row r="5772" spans="1:6">
      <c r="A5772" s="527" t="s">
        <v>8432</v>
      </c>
      <c r="B5772" s="528">
        <v>2011</v>
      </c>
      <c r="C5772" s="528">
        <v>1965</v>
      </c>
      <c r="D5772" s="528">
        <v>456</v>
      </c>
      <c r="E5772" s="528">
        <v>3892</v>
      </c>
      <c r="F5772" s="528">
        <v>3420</v>
      </c>
    </row>
    <row r="5773" spans="1:6">
      <c r="A5773" s="527" t="s">
        <v>8433</v>
      </c>
      <c r="B5773" s="528">
        <v>2011</v>
      </c>
      <c r="C5773" s="528">
        <v>56610</v>
      </c>
      <c r="D5773" s="528">
        <v>80644</v>
      </c>
      <c r="E5773" s="528">
        <v>31483</v>
      </c>
      <c r="F5773" s="528">
        <v>20242</v>
      </c>
    </row>
    <row r="5774" spans="1:6">
      <c r="A5774" s="527" t="s">
        <v>8434</v>
      </c>
      <c r="B5774" s="528">
        <v>2011</v>
      </c>
      <c r="C5774" s="528">
        <v>2433</v>
      </c>
      <c r="D5774" s="528">
        <v>0</v>
      </c>
      <c r="E5774" s="528">
        <v>14899</v>
      </c>
      <c r="F5774" s="528">
        <v>8043</v>
      </c>
    </row>
    <row r="5775" spans="1:6">
      <c r="A5775" s="527" t="s">
        <v>8435</v>
      </c>
      <c r="B5775" s="528">
        <v>2011</v>
      </c>
      <c r="C5775" s="528">
        <v>13831</v>
      </c>
      <c r="D5775" s="528">
        <v>70768</v>
      </c>
      <c r="E5775" s="528">
        <v>3105</v>
      </c>
      <c r="F5775" s="528">
        <v>13198</v>
      </c>
    </row>
    <row r="5776" spans="1:6">
      <c r="A5776" s="527" t="s">
        <v>8436</v>
      </c>
      <c r="B5776" s="528">
        <v>2011</v>
      </c>
      <c r="C5776" s="528">
        <v>1357</v>
      </c>
      <c r="D5776" s="528">
        <v>929</v>
      </c>
      <c r="E5776" s="528">
        <v>1452</v>
      </c>
      <c r="F5776" s="528">
        <v>20157</v>
      </c>
    </row>
    <row r="5777" spans="1:6">
      <c r="A5777" s="527" t="s">
        <v>8437</v>
      </c>
      <c r="B5777" s="528">
        <v>2011</v>
      </c>
      <c r="C5777" s="528">
        <v>5785</v>
      </c>
      <c r="D5777" s="528">
        <v>0</v>
      </c>
      <c r="E5777" s="528">
        <v>389240</v>
      </c>
      <c r="F5777" s="528">
        <v>6874</v>
      </c>
    </row>
    <row r="5778" spans="1:6">
      <c r="A5778" s="527" t="s">
        <v>8438</v>
      </c>
      <c r="B5778" s="528">
        <v>2011</v>
      </c>
      <c r="C5778" s="528">
        <v>885</v>
      </c>
      <c r="D5778" s="528">
        <v>364</v>
      </c>
      <c r="E5778" s="528">
        <v>7388</v>
      </c>
      <c r="F5778" s="528">
        <v>19212</v>
      </c>
    </row>
    <row r="5779" spans="1:6">
      <c r="A5779" s="527" t="s">
        <v>8439</v>
      </c>
      <c r="B5779" s="528">
        <v>2011</v>
      </c>
      <c r="C5779" s="528">
        <v>1294</v>
      </c>
      <c r="D5779" s="528">
        <v>340</v>
      </c>
      <c r="E5779" s="528">
        <v>11073</v>
      </c>
      <c r="F5779" s="528">
        <v>5101</v>
      </c>
    </row>
    <row r="5780" spans="1:6">
      <c r="A5780" s="527" t="s">
        <v>8440</v>
      </c>
      <c r="B5780" s="528">
        <v>2011</v>
      </c>
      <c r="C5780" s="528">
        <v>8459</v>
      </c>
      <c r="D5780" s="528">
        <v>0</v>
      </c>
      <c r="E5780" s="528">
        <v>34908</v>
      </c>
      <c r="F5780" s="528">
        <v>8135</v>
      </c>
    </row>
    <row r="5781" spans="1:6">
      <c r="A5781" s="527" t="s">
        <v>8441</v>
      </c>
      <c r="B5781" s="528">
        <v>2011</v>
      </c>
      <c r="C5781" s="528">
        <v>397</v>
      </c>
      <c r="D5781" s="528">
        <v>12557</v>
      </c>
      <c r="E5781" s="528">
        <v>64</v>
      </c>
      <c r="F5781" s="528">
        <v>13750</v>
      </c>
    </row>
    <row r="5782" spans="1:6">
      <c r="A5782" s="527" t="s">
        <v>8442</v>
      </c>
      <c r="B5782" s="528">
        <v>2011</v>
      </c>
      <c r="C5782" s="528">
        <v>2684</v>
      </c>
      <c r="D5782" s="528">
        <v>0</v>
      </c>
      <c r="E5782" s="528">
        <v>13447</v>
      </c>
      <c r="F5782" s="528">
        <v>4667</v>
      </c>
    </row>
    <row r="5783" spans="1:6">
      <c r="A5783" s="527" t="s">
        <v>8443</v>
      </c>
      <c r="B5783" s="528">
        <v>2011</v>
      </c>
      <c r="C5783" s="528">
        <v>2442</v>
      </c>
      <c r="D5783" s="528">
        <v>5102</v>
      </c>
      <c r="E5783" s="528">
        <v>27754</v>
      </c>
      <c r="F5783" s="528">
        <v>11858</v>
      </c>
    </row>
    <row r="5784" spans="1:6">
      <c r="A5784" s="527" t="s">
        <v>8444</v>
      </c>
      <c r="B5784" s="528">
        <v>2011</v>
      </c>
      <c r="C5784" s="528">
        <v>67791</v>
      </c>
      <c r="D5784" s="528">
        <v>38037</v>
      </c>
      <c r="E5784" s="528">
        <v>11019</v>
      </c>
      <c r="F5784" s="528">
        <v>19491</v>
      </c>
    </row>
    <row r="5785" spans="1:6">
      <c r="A5785" s="527" t="s">
        <v>8445</v>
      </c>
      <c r="B5785" s="528">
        <v>2011</v>
      </c>
      <c r="C5785" s="528">
        <v>646</v>
      </c>
      <c r="D5785" s="528">
        <v>3</v>
      </c>
      <c r="E5785" s="528">
        <v>5508</v>
      </c>
      <c r="F5785" s="528">
        <v>9150</v>
      </c>
    </row>
    <row r="5786" spans="1:6">
      <c r="A5786" s="527" t="s">
        <v>8446</v>
      </c>
      <c r="B5786" s="528">
        <v>2011</v>
      </c>
      <c r="C5786" s="528">
        <v>1148</v>
      </c>
      <c r="D5786" s="528">
        <v>0</v>
      </c>
      <c r="E5786" s="528">
        <v>143640</v>
      </c>
      <c r="F5786" s="528">
        <v>5961</v>
      </c>
    </row>
    <row r="5787" spans="1:6">
      <c r="A5787" s="527" t="s">
        <v>8447</v>
      </c>
      <c r="B5787" s="528">
        <v>2011</v>
      </c>
      <c r="C5787" s="528">
        <v>862</v>
      </c>
      <c r="D5787" s="528">
        <v>120</v>
      </c>
      <c r="E5787" s="528">
        <v>2468</v>
      </c>
      <c r="F5787" s="528">
        <v>3560</v>
      </c>
    </row>
    <row r="5788" spans="1:6">
      <c r="A5788" s="527" t="s">
        <v>8448</v>
      </c>
      <c r="B5788" s="528">
        <v>2011</v>
      </c>
      <c r="C5788" s="528">
        <v>2362</v>
      </c>
      <c r="D5788" s="528">
        <v>128</v>
      </c>
      <c r="E5788" s="528">
        <v>18699</v>
      </c>
      <c r="F5788" s="528">
        <v>5410</v>
      </c>
    </row>
    <row r="5789" spans="1:6">
      <c r="A5789" s="527" t="s">
        <v>8449</v>
      </c>
      <c r="B5789" s="528">
        <v>2011</v>
      </c>
      <c r="C5789" s="528">
        <v>2037</v>
      </c>
      <c r="D5789" s="528">
        <v>2254</v>
      </c>
      <c r="E5789" s="528">
        <v>2536</v>
      </c>
      <c r="F5789" s="528">
        <v>9620</v>
      </c>
    </row>
    <row r="5790" spans="1:6">
      <c r="A5790" s="527" t="s">
        <v>8450</v>
      </c>
      <c r="B5790" s="528">
        <v>2011</v>
      </c>
      <c r="C5790" s="528">
        <v>26810</v>
      </c>
      <c r="D5790" s="528">
        <v>13523</v>
      </c>
      <c r="E5790" s="528">
        <v>19491</v>
      </c>
      <c r="F5790" s="528">
        <v>19749</v>
      </c>
    </row>
    <row r="5791" spans="1:6">
      <c r="A5791" s="527" t="s">
        <v>8451</v>
      </c>
      <c r="B5791" s="528">
        <v>2011</v>
      </c>
      <c r="C5791" s="528">
        <v>16565</v>
      </c>
      <c r="D5791" s="528">
        <v>93087</v>
      </c>
      <c r="E5791" s="528">
        <v>4774</v>
      </c>
      <c r="F5791" s="528">
        <v>9850</v>
      </c>
    </row>
    <row r="5792" spans="1:6">
      <c r="A5792" s="527" t="s">
        <v>8452</v>
      </c>
      <c r="B5792" s="528">
        <v>2011</v>
      </c>
      <c r="C5792" s="528">
        <v>1011</v>
      </c>
      <c r="D5792" s="528">
        <v>0</v>
      </c>
      <c r="E5792" s="528">
        <v>4851</v>
      </c>
      <c r="F5792" s="528">
        <v>4385</v>
      </c>
    </row>
    <row r="5793" spans="1:6">
      <c r="A5793" s="527" t="s">
        <v>8453</v>
      </c>
      <c r="B5793" s="528">
        <v>2011</v>
      </c>
      <c r="C5793" s="528">
        <v>0</v>
      </c>
      <c r="D5793" s="528">
        <v>10049</v>
      </c>
      <c r="E5793" s="528">
        <v>0</v>
      </c>
      <c r="F5793" s="528">
        <v>1620</v>
      </c>
    </row>
    <row r="5794" spans="1:6">
      <c r="A5794" s="527" t="s">
        <v>8454</v>
      </c>
      <c r="B5794" s="528">
        <v>2011</v>
      </c>
      <c r="C5794" s="528">
        <v>1095</v>
      </c>
      <c r="D5794" s="528">
        <v>0</v>
      </c>
      <c r="E5794" s="528">
        <v>1258</v>
      </c>
      <c r="F5794" s="528">
        <v>3254</v>
      </c>
    </row>
    <row r="5795" spans="1:6">
      <c r="A5795" s="527" t="s">
        <v>8455</v>
      </c>
      <c r="B5795" s="528">
        <v>2011</v>
      </c>
      <c r="C5795" s="528">
        <v>84548</v>
      </c>
      <c r="D5795" s="528">
        <v>10852</v>
      </c>
      <c r="E5795" s="528">
        <v>4230</v>
      </c>
      <c r="F5795" s="528">
        <v>19172</v>
      </c>
    </row>
    <row r="5796" spans="1:6">
      <c r="A5796" s="527" t="s">
        <v>8456</v>
      </c>
      <c r="B5796" s="528">
        <v>2011</v>
      </c>
      <c r="C5796" s="528">
        <v>6880</v>
      </c>
      <c r="D5796" s="528">
        <v>0</v>
      </c>
      <c r="E5796" s="528">
        <v>151655</v>
      </c>
      <c r="F5796" s="528">
        <v>6007</v>
      </c>
    </row>
    <row r="5797" spans="1:6">
      <c r="A5797" s="527" t="s">
        <v>8457</v>
      </c>
      <c r="B5797" s="528">
        <v>2011</v>
      </c>
      <c r="C5797" s="528">
        <v>68400</v>
      </c>
      <c r="D5797" s="528">
        <v>95358</v>
      </c>
      <c r="E5797" s="528">
        <v>21844</v>
      </c>
      <c r="F5797" s="528">
        <v>21500</v>
      </c>
    </row>
    <row r="5798" spans="1:6">
      <c r="A5798" s="527" t="s">
        <v>8458</v>
      </c>
      <c r="B5798" s="528">
        <v>2011</v>
      </c>
      <c r="C5798" s="528">
        <v>3565</v>
      </c>
      <c r="D5798" s="528">
        <v>0</v>
      </c>
      <c r="E5798" s="528">
        <v>0</v>
      </c>
      <c r="F5798" s="528">
        <v>10864</v>
      </c>
    </row>
    <row r="5799" spans="1:6">
      <c r="A5799" s="527" t="s">
        <v>8459</v>
      </c>
      <c r="B5799" s="528">
        <v>2011</v>
      </c>
      <c r="C5799" s="528">
        <v>3073</v>
      </c>
      <c r="D5799" s="528">
        <v>7034</v>
      </c>
      <c r="E5799" s="528">
        <v>137263</v>
      </c>
      <c r="F5799" s="528">
        <v>14023</v>
      </c>
    </row>
    <row r="5800" spans="1:6">
      <c r="A5800" s="527" t="s">
        <v>8460</v>
      </c>
      <c r="B5800" s="528">
        <v>2011</v>
      </c>
      <c r="C5800" s="528">
        <v>0</v>
      </c>
      <c r="D5800" s="528">
        <v>719</v>
      </c>
      <c r="E5800" s="528">
        <v>0</v>
      </c>
      <c r="F5800" s="528">
        <v>5965</v>
      </c>
    </row>
    <row r="5801" spans="1:6">
      <c r="A5801" s="527" t="s">
        <v>8461</v>
      </c>
      <c r="B5801" s="528">
        <v>2011</v>
      </c>
      <c r="C5801" s="528">
        <v>1316</v>
      </c>
      <c r="D5801" s="528">
        <v>0</v>
      </c>
      <c r="E5801" s="528">
        <v>1768</v>
      </c>
      <c r="F5801" s="528">
        <v>3400</v>
      </c>
    </row>
    <row r="5802" spans="1:6">
      <c r="A5802" s="527" t="s">
        <v>8462</v>
      </c>
      <c r="B5802" s="528">
        <v>2011</v>
      </c>
      <c r="C5802" s="528">
        <v>9628</v>
      </c>
      <c r="D5802" s="528">
        <v>148</v>
      </c>
      <c r="E5802" s="528">
        <v>63122</v>
      </c>
      <c r="F5802" s="528">
        <v>4648</v>
      </c>
    </row>
    <row r="5803" spans="1:6">
      <c r="A5803" s="527" t="s">
        <v>8463</v>
      </c>
      <c r="B5803" s="528">
        <v>2011</v>
      </c>
      <c r="C5803" s="528">
        <v>34307</v>
      </c>
      <c r="D5803" s="528">
        <v>22870</v>
      </c>
      <c r="E5803" s="528">
        <v>23308</v>
      </c>
      <c r="F5803" s="528">
        <v>17800</v>
      </c>
    </row>
    <row r="5804" spans="1:6">
      <c r="A5804" s="527" t="s">
        <v>8464</v>
      </c>
      <c r="B5804" s="528">
        <v>2011</v>
      </c>
      <c r="C5804" s="528">
        <v>32333</v>
      </c>
      <c r="D5804" s="528">
        <v>72757</v>
      </c>
      <c r="E5804" s="528">
        <v>15434</v>
      </c>
      <c r="F5804" s="528">
        <v>15565</v>
      </c>
    </row>
    <row r="5805" spans="1:6">
      <c r="A5805" s="527" t="s">
        <v>8465</v>
      </c>
      <c r="B5805" s="528">
        <v>2011</v>
      </c>
      <c r="C5805" s="528">
        <v>1598</v>
      </c>
      <c r="D5805" s="528">
        <v>906</v>
      </c>
      <c r="E5805" s="528">
        <v>34273</v>
      </c>
      <c r="F5805" s="528">
        <v>13150</v>
      </c>
    </row>
    <row r="5806" spans="1:6">
      <c r="A5806" s="527" t="s">
        <v>8466</v>
      </c>
      <c r="B5806" s="528">
        <v>2011</v>
      </c>
      <c r="C5806" s="528">
        <v>37601</v>
      </c>
      <c r="D5806" s="528">
        <v>44460</v>
      </c>
      <c r="E5806" s="528">
        <v>2768</v>
      </c>
      <c r="F5806" s="528">
        <v>20593</v>
      </c>
    </row>
    <row r="5807" spans="1:6">
      <c r="A5807" s="527" t="s">
        <v>8467</v>
      </c>
      <c r="B5807" s="528">
        <v>2011</v>
      </c>
      <c r="C5807" s="528">
        <v>2313</v>
      </c>
      <c r="D5807" s="528">
        <v>28</v>
      </c>
      <c r="E5807" s="528">
        <v>647</v>
      </c>
      <c r="F5807" s="528">
        <v>4084</v>
      </c>
    </row>
    <row r="5808" spans="1:6">
      <c r="A5808" s="527" t="s">
        <v>8468</v>
      </c>
      <c r="B5808" s="528">
        <v>2011</v>
      </c>
      <c r="C5808" s="528">
        <v>82908</v>
      </c>
      <c r="D5808" s="528">
        <v>26125</v>
      </c>
      <c r="E5808" s="528">
        <v>25296</v>
      </c>
      <c r="F5808" s="528">
        <v>17194</v>
      </c>
    </row>
    <row r="5809" spans="1:6">
      <c r="A5809" s="527" t="s">
        <v>8469</v>
      </c>
      <c r="B5809" s="528">
        <v>2011</v>
      </c>
      <c r="C5809" s="528">
        <v>3831</v>
      </c>
      <c r="D5809" s="528">
        <v>1861</v>
      </c>
      <c r="E5809" s="528">
        <v>5552</v>
      </c>
      <c r="F5809" s="528">
        <v>20355</v>
      </c>
    </row>
    <row r="5810" spans="1:6">
      <c r="A5810" s="527" t="s">
        <v>8470</v>
      </c>
      <c r="B5810" s="528">
        <v>2011</v>
      </c>
      <c r="C5810" s="528">
        <v>6224</v>
      </c>
      <c r="D5810" s="528">
        <v>6779</v>
      </c>
      <c r="E5810" s="528">
        <v>3890</v>
      </c>
      <c r="F5810" s="528">
        <v>20555</v>
      </c>
    </row>
    <row r="5811" spans="1:6">
      <c r="A5811" s="527" t="s">
        <v>8471</v>
      </c>
      <c r="B5811" s="528">
        <v>2011</v>
      </c>
      <c r="C5811" s="528">
        <v>23289</v>
      </c>
      <c r="D5811" s="528">
        <v>9560</v>
      </c>
      <c r="E5811" s="528">
        <v>9358</v>
      </c>
      <c r="F5811" s="528">
        <v>20090</v>
      </c>
    </row>
    <row r="5812" spans="1:6">
      <c r="A5812" s="527" t="s">
        <v>8472</v>
      </c>
      <c r="B5812" s="528">
        <v>2011</v>
      </c>
      <c r="C5812" s="528">
        <v>35543</v>
      </c>
      <c r="D5812" s="528">
        <v>39295</v>
      </c>
      <c r="E5812" s="528">
        <v>14910</v>
      </c>
      <c r="F5812" s="528">
        <v>19349</v>
      </c>
    </row>
    <row r="5813" spans="1:6">
      <c r="A5813" s="527" t="s">
        <v>8473</v>
      </c>
      <c r="B5813" s="528">
        <v>2011</v>
      </c>
      <c r="C5813" s="528">
        <v>1052</v>
      </c>
      <c r="D5813" s="528">
        <v>11800</v>
      </c>
      <c r="E5813" s="528">
        <v>80306</v>
      </c>
      <c r="F5813" s="528">
        <v>12885</v>
      </c>
    </row>
    <row r="5814" spans="1:6">
      <c r="A5814" s="527" t="s">
        <v>8474</v>
      </c>
      <c r="B5814" s="528">
        <v>2011</v>
      </c>
      <c r="C5814" s="528">
        <v>1068</v>
      </c>
      <c r="D5814" s="528">
        <v>840</v>
      </c>
      <c r="E5814" s="528">
        <v>5495</v>
      </c>
      <c r="F5814" s="528">
        <v>13400</v>
      </c>
    </row>
    <row r="5815" spans="1:6">
      <c r="A5815" s="527" t="s">
        <v>8475</v>
      </c>
      <c r="B5815" s="528">
        <v>2011</v>
      </c>
      <c r="C5815" s="528">
        <v>445</v>
      </c>
      <c r="D5815" s="528">
        <v>2239</v>
      </c>
      <c r="E5815" s="528">
        <v>629</v>
      </c>
      <c r="F5815" s="528">
        <v>9750</v>
      </c>
    </row>
    <row r="5816" spans="1:6">
      <c r="A5816" s="527" t="s">
        <v>8476</v>
      </c>
      <c r="B5816" s="528">
        <v>2011</v>
      </c>
      <c r="C5816" s="528">
        <v>38734</v>
      </c>
      <c r="D5816" s="528">
        <v>30745</v>
      </c>
      <c r="E5816" s="528">
        <v>21145</v>
      </c>
      <c r="F5816" s="528">
        <v>20640</v>
      </c>
    </row>
    <row r="5817" spans="1:6">
      <c r="A5817" s="527" t="s">
        <v>8477</v>
      </c>
      <c r="B5817" s="528">
        <v>2011</v>
      </c>
      <c r="C5817" s="528">
        <v>644</v>
      </c>
      <c r="D5817" s="528">
        <v>6572</v>
      </c>
      <c r="E5817" s="528">
        <v>3940</v>
      </c>
      <c r="F5817" s="528">
        <v>7721</v>
      </c>
    </row>
    <row r="5818" spans="1:6">
      <c r="A5818" s="527" t="s">
        <v>8478</v>
      </c>
      <c r="B5818" s="528">
        <v>2011</v>
      </c>
      <c r="C5818" s="528">
        <v>4228</v>
      </c>
      <c r="D5818" s="528">
        <v>0</v>
      </c>
      <c r="E5818" s="528">
        <v>37752</v>
      </c>
      <c r="F5818" s="528">
        <v>9320</v>
      </c>
    </row>
    <row r="5819" spans="1:6">
      <c r="A5819" s="527" t="s">
        <v>8479</v>
      </c>
      <c r="B5819" s="528">
        <v>2011</v>
      </c>
      <c r="C5819" s="528">
        <v>29133</v>
      </c>
      <c r="D5819" s="528">
        <v>39009</v>
      </c>
      <c r="E5819" s="528">
        <v>11906</v>
      </c>
      <c r="F5819" s="528">
        <v>19873</v>
      </c>
    </row>
    <row r="5820" spans="1:6">
      <c r="A5820" s="527" t="s">
        <v>8480</v>
      </c>
      <c r="B5820" s="528">
        <v>2011</v>
      </c>
      <c r="C5820" s="528">
        <v>12326</v>
      </c>
      <c r="D5820" s="528">
        <v>3475</v>
      </c>
      <c r="E5820" s="528">
        <v>27456</v>
      </c>
      <c r="F5820" s="528">
        <v>11141</v>
      </c>
    </row>
    <row r="5821" spans="1:6">
      <c r="A5821" s="527" t="s">
        <v>8481</v>
      </c>
      <c r="B5821" s="528">
        <v>2011</v>
      </c>
      <c r="C5821" s="528">
        <v>10925</v>
      </c>
      <c r="D5821" s="528">
        <v>15163</v>
      </c>
      <c r="E5821" s="528">
        <v>26082</v>
      </c>
      <c r="F5821" s="528">
        <v>20264</v>
      </c>
    </row>
    <row r="5822" spans="1:6">
      <c r="A5822" s="527" t="s">
        <v>8482</v>
      </c>
      <c r="B5822" s="528">
        <v>2011</v>
      </c>
      <c r="C5822" s="528">
        <v>2069</v>
      </c>
      <c r="D5822" s="528">
        <v>2089</v>
      </c>
      <c r="E5822" s="528">
        <v>709</v>
      </c>
      <c r="F5822" s="528">
        <v>9670</v>
      </c>
    </row>
    <row r="5823" spans="1:6">
      <c r="A5823" s="527" t="s">
        <v>8483</v>
      </c>
      <c r="B5823" s="528">
        <v>2011</v>
      </c>
      <c r="C5823" s="528">
        <v>100060</v>
      </c>
      <c r="D5823" s="528">
        <v>128320</v>
      </c>
      <c r="E5823" s="528">
        <v>35432</v>
      </c>
      <c r="F5823" s="528">
        <v>20974</v>
      </c>
    </row>
    <row r="5824" spans="1:6">
      <c r="A5824" s="527" t="s">
        <v>8484</v>
      </c>
      <c r="B5824" s="528">
        <v>2011</v>
      </c>
      <c r="C5824" s="528">
        <v>14846</v>
      </c>
      <c r="D5824" s="528">
        <v>18567</v>
      </c>
      <c r="E5824" s="528">
        <v>6041</v>
      </c>
      <c r="F5824" s="528">
        <v>20000</v>
      </c>
    </row>
    <row r="5825" spans="1:6">
      <c r="A5825" s="527" t="s">
        <v>8485</v>
      </c>
      <c r="B5825" s="528">
        <v>2011</v>
      </c>
      <c r="C5825" s="528">
        <v>45110</v>
      </c>
      <c r="D5825" s="528">
        <v>39589</v>
      </c>
      <c r="E5825" s="528">
        <v>7257</v>
      </c>
      <c r="F5825" s="528">
        <v>20810</v>
      </c>
    </row>
    <row r="5826" spans="1:6">
      <c r="A5826" s="527" t="s">
        <v>8486</v>
      </c>
      <c r="B5826" s="528">
        <v>2011</v>
      </c>
      <c r="C5826" s="528">
        <v>47342</v>
      </c>
      <c r="D5826" s="528">
        <v>46042</v>
      </c>
      <c r="E5826" s="528">
        <v>8799</v>
      </c>
      <c r="F5826" s="528">
        <v>19941</v>
      </c>
    </row>
    <row r="5827" spans="1:6">
      <c r="A5827" s="527" t="s">
        <v>8487</v>
      </c>
      <c r="B5827" s="528">
        <v>2011</v>
      </c>
      <c r="C5827" s="528">
        <v>19542</v>
      </c>
      <c r="D5827" s="528">
        <v>99387</v>
      </c>
      <c r="E5827" s="528">
        <v>603</v>
      </c>
      <c r="F5827" s="528">
        <v>17217</v>
      </c>
    </row>
    <row r="5828" spans="1:6">
      <c r="A5828" s="527" t="s">
        <v>8488</v>
      </c>
      <c r="B5828" s="528">
        <v>2011</v>
      </c>
      <c r="C5828" s="528">
        <v>68547</v>
      </c>
      <c r="D5828" s="528">
        <v>47235</v>
      </c>
      <c r="E5828" s="528">
        <v>11378</v>
      </c>
      <c r="F5828" s="528">
        <v>19419</v>
      </c>
    </row>
    <row r="5829" spans="1:6">
      <c r="A5829" s="527" t="s">
        <v>8489</v>
      </c>
      <c r="B5829" s="528">
        <v>2011</v>
      </c>
      <c r="C5829" s="528">
        <v>81513</v>
      </c>
      <c r="D5829" s="528">
        <v>75070</v>
      </c>
      <c r="E5829" s="528">
        <v>49686</v>
      </c>
      <c r="F5829" s="528">
        <v>19612</v>
      </c>
    </row>
    <row r="5830" spans="1:6">
      <c r="A5830" s="527" t="s">
        <v>8490</v>
      </c>
      <c r="B5830" s="528">
        <v>2011</v>
      </c>
      <c r="C5830" s="528">
        <v>9757</v>
      </c>
      <c r="D5830" s="528">
        <v>3863</v>
      </c>
      <c r="E5830" s="528">
        <v>10729</v>
      </c>
      <c r="F5830" s="528">
        <v>17171</v>
      </c>
    </row>
    <row r="5831" spans="1:6">
      <c r="A5831" s="527" t="s">
        <v>8491</v>
      </c>
      <c r="B5831" s="528">
        <v>2011</v>
      </c>
      <c r="C5831" s="528">
        <v>6435</v>
      </c>
      <c r="D5831" s="528">
        <v>21944</v>
      </c>
      <c r="E5831" s="528">
        <v>31391</v>
      </c>
      <c r="F5831" s="528">
        <v>12802</v>
      </c>
    </row>
    <row r="5832" spans="1:6">
      <c r="A5832" s="527" t="s">
        <v>8492</v>
      </c>
      <c r="B5832" s="528">
        <v>2011</v>
      </c>
      <c r="C5832" s="528">
        <v>20918</v>
      </c>
      <c r="D5832" s="528">
        <v>17297</v>
      </c>
      <c r="E5832" s="528">
        <v>2679</v>
      </c>
      <c r="F5832" s="528">
        <v>20642</v>
      </c>
    </row>
    <row r="5833" spans="1:6">
      <c r="A5833" s="527" t="s">
        <v>8493</v>
      </c>
      <c r="B5833" s="528">
        <v>2011</v>
      </c>
      <c r="C5833" s="528">
        <v>19069</v>
      </c>
      <c r="D5833" s="528">
        <v>15402</v>
      </c>
      <c r="E5833" s="528">
        <v>12877</v>
      </c>
      <c r="F5833" s="528">
        <v>20107</v>
      </c>
    </row>
    <row r="5834" spans="1:6">
      <c r="A5834" s="527" t="s">
        <v>8494</v>
      </c>
      <c r="B5834" s="528">
        <v>2011</v>
      </c>
      <c r="C5834" s="528">
        <v>4894</v>
      </c>
      <c r="D5834" s="528">
        <v>0</v>
      </c>
      <c r="E5834" s="528">
        <v>26192</v>
      </c>
      <c r="F5834" s="528">
        <v>6991</v>
      </c>
    </row>
    <row r="5835" spans="1:6">
      <c r="A5835" s="527" t="s">
        <v>8495</v>
      </c>
      <c r="B5835" s="528">
        <v>2011</v>
      </c>
      <c r="C5835" s="528">
        <v>45038</v>
      </c>
      <c r="D5835" s="528">
        <v>30616</v>
      </c>
      <c r="E5835" s="528">
        <v>14086</v>
      </c>
      <c r="F5835" s="528">
        <v>19889</v>
      </c>
    </row>
    <row r="5836" spans="1:6">
      <c r="A5836" s="527" t="s">
        <v>8496</v>
      </c>
      <c r="B5836" s="528">
        <v>2011</v>
      </c>
      <c r="C5836" s="528">
        <v>20143</v>
      </c>
      <c r="D5836" s="528">
        <v>12453</v>
      </c>
      <c r="E5836" s="528">
        <v>63939</v>
      </c>
      <c r="F5836" s="528">
        <v>14113</v>
      </c>
    </row>
    <row r="5837" spans="1:6">
      <c r="A5837" s="527" t="s">
        <v>8497</v>
      </c>
      <c r="B5837" s="528">
        <v>2011</v>
      </c>
      <c r="C5837" s="528">
        <v>2853</v>
      </c>
      <c r="D5837" s="528">
        <v>3863</v>
      </c>
      <c r="E5837" s="528">
        <v>16096</v>
      </c>
      <c r="F5837" s="528">
        <v>11755</v>
      </c>
    </row>
    <row r="5838" spans="1:6">
      <c r="A5838" s="527" t="s">
        <v>8498</v>
      </c>
      <c r="B5838" s="528">
        <v>2011</v>
      </c>
      <c r="C5838" s="528">
        <v>0</v>
      </c>
      <c r="D5838" s="528">
        <v>8214</v>
      </c>
      <c r="E5838" s="528">
        <v>0</v>
      </c>
      <c r="F5838" s="528">
        <v>1765</v>
      </c>
    </row>
    <row r="5839" spans="1:6">
      <c r="A5839" s="527" t="s">
        <v>8499</v>
      </c>
      <c r="B5839" s="528">
        <v>2011</v>
      </c>
      <c r="C5839" s="528">
        <v>9427</v>
      </c>
      <c r="D5839" s="528">
        <v>3247</v>
      </c>
      <c r="E5839" s="528">
        <v>11788</v>
      </c>
      <c r="F5839" s="528">
        <v>20126</v>
      </c>
    </row>
    <row r="5840" spans="1:6">
      <c r="A5840" s="527" t="s">
        <v>8500</v>
      </c>
      <c r="B5840" s="528">
        <v>2011</v>
      </c>
      <c r="C5840" s="528">
        <v>920</v>
      </c>
      <c r="D5840" s="528">
        <v>5583</v>
      </c>
      <c r="E5840" s="528">
        <v>3651</v>
      </c>
      <c r="F5840" s="528">
        <v>12219</v>
      </c>
    </row>
    <row r="5841" spans="1:6">
      <c r="A5841" s="527" t="s">
        <v>8501</v>
      </c>
      <c r="B5841" s="528">
        <v>2011</v>
      </c>
      <c r="C5841" s="528">
        <v>72519</v>
      </c>
      <c r="D5841" s="528">
        <v>70027</v>
      </c>
      <c r="E5841" s="528">
        <v>27413</v>
      </c>
      <c r="F5841" s="528">
        <v>20400</v>
      </c>
    </row>
    <row r="5842" spans="1:6">
      <c r="A5842" s="527" t="s">
        <v>8502</v>
      </c>
      <c r="B5842" s="528">
        <v>2011</v>
      </c>
      <c r="C5842" s="528">
        <v>30052</v>
      </c>
      <c r="D5842" s="528">
        <v>27688</v>
      </c>
      <c r="E5842" s="528">
        <v>1058</v>
      </c>
      <c r="F5842" s="528">
        <v>14889</v>
      </c>
    </row>
    <row r="5843" spans="1:6">
      <c r="A5843" s="527" t="s">
        <v>8503</v>
      </c>
      <c r="B5843" s="528">
        <v>2011</v>
      </c>
      <c r="C5843" s="528">
        <v>3456</v>
      </c>
      <c r="D5843" s="528">
        <v>5088</v>
      </c>
      <c r="E5843" s="528">
        <v>14370</v>
      </c>
      <c r="F5843" s="528">
        <v>13570</v>
      </c>
    </row>
    <row r="5844" spans="1:6">
      <c r="A5844" s="527" t="s">
        <v>8504</v>
      </c>
      <c r="B5844" s="528">
        <v>2011</v>
      </c>
      <c r="C5844" s="528">
        <v>0</v>
      </c>
      <c r="D5844" s="528">
        <v>4614</v>
      </c>
      <c r="E5844" s="528">
        <v>871</v>
      </c>
      <c r="F5844" s="528">
        <v>15220</v>
      </c>
    </row>
    <row r="5845" spans="1:6">
      <c r="A5845" s="527" t="s">
        <v>8505</v>
      </c>
      <c r="B5845" s="528">
        <v>2011</v>
      </c>
      <c r="C5845" s="528">
        <v>19865</v>
      </c>
      <c r="D5845" s="528">
        <v>9214</v>
      </c>
      <c r="E5845" s="528">
        <v>12335</v>
      </c>
      <c r="F5845" s="528">
        <v>20377</v>
      </c>
    </row>
    <row r="5846" spans="1:6">
      <c r="A5846" s="527" t="s">
        <v>8506</v>
      </c>
      <c r="B5846" s="528">
        <v>2011</v>
      </c>
      <c r="C5846" s="528">
        <v>64768</v>
      </c>
      <c r="D5846" s="528">
        <v>54634</v>
      </c>
      <c r="E5846" s="528">
        <v>24519</v>
      </c>
      <c r="F5846" s="528">
        <v>20347</v>
      </c>
    </row>
    <row r="5847" spans="1:6">
      <c r="A5847" s="527" t="s">
        <v>8507</v>
      </c>
      <c r="B5847" s="528">
        <v>2011</v>
      </c>
      <c r="C5847" s="528">
        <v>1546</v>
      </c>
      <c r="D5847" s="528">
        <v>0</v>
      </c>
      <c r="E5847" s="528">
        <v>0</v>
      </c>
      <c r="F5847" s="529"/>
    </row>
    <row r="5848" spans="1:6">
      <c r="A5848" s="527" t="s">
        <v>8508</v>
      </c>
      <c r="B5848" s="528">
        <v>2011</v>
      </c>
      <c r="C5848" s="528">
        <v>0</v>
      </c>
      <c r="D5848" s="528">
        <v>21672</v>
      </c>
      <c r="E5848" s="528">
        <v>0</v>
      </c>
      <c r="F5848" s="528">
        <v>20183</v>
      </c>
    </row>
    <row r="5849" spans="1:6">
      <c r="A5849" s="527" t="s">
        <v>8509</v>
      </c>
      <c r="B5849" s="528">
        <v>2011</v>
      </c>
      <c r="C5849" s="528">
        <v>1792</v>
      </c>
      <c r="D5849" s="528">
        <v>0</v>
      </c>
      <c r="E5849" s="528">
        <v>34059</v>
      </c>
      <c r="F5849" s="528">
        <v>5609</v>
      </c>
    </row>
    <row r="5850" spans="1:6">
      <c r="A5850" s="527" t="s">
        <v>8510</v>
      </c>
      <c r="B5850" s="528">
        <v>2011</v>
      </c>
      <c r="C5850" s="528">
        <v>5148</v>
      </c>
      <c r="D5850" s="528">
        <v>3566</v>
      </c>
      <c r="E5850" s="528">
        <v>2792</v>
      </c>
      <c r="F5850" s="528">
        <v>14200</v>
      </c>
    </row>
    <row r="5851" spans="1:6">
      <c r="A5851" s="527" t="s">
        <v>8511</v>
      </c>
      <c r="B5851" s="528">
        <v>2011</v>
      </c>
      <c r="C5851" s="528">
        <v>341</v>
      </c>
      <c r="D5851" s="528">
        <v>124</v>
      </c>
      <c r="E5851" s="528">
        <v>1010</v>
      </c>
      <c r="F5851" s="528">
        <v>13700</v>
      </c>
    </row>
    <row r="5852" spans="1:6">
      <c r="A5852" s="527" t="s">
        <v>8512</v>
      </c>
      <c r="B5852" s="528">
        <v>2011</v>
      </c>
      <c r="C5852" s="528">
        <v>15462</v>
      </c>
      <c r="D5852" s="528">
        <v>41263</v>
      </c>
      <c r="E5852" s="528">
        <v>58737</v>
      </c>
      <c r="F5852" s="528">
        <v>14844</v>
      </c>
    </row>
    <row r="5853" spans="1:6">
      <c r="A5853" s="527" t="s">
        <v>8513</v>
      </c>
      <c r="B5853" s="528">
        <v>2011</v>
      </c>
      <c r="C5853" s="528">
        <v>3638</v>
      </c>
      <c r="D5853" s="528">
        <v>5036</v>
      </c>
      <c r="E5853" s="528">
        <v>13362</v>
      </c>
      <c r="F5853" s="528">
        <v>10705</v>
      </c>
    </row>
    <row r="5854" spans="1:6">
      <c r="A5854" s="527" t="s">
        <v>8514</v>
      </c>
      <c r="B5854" s="528">
        <v>2011</v>
      </c>
      <c r="C5854" s="528">
        <v>2495</v>
      </c>
      <c r="D5854" s="528">
        <v>0</v>
      </c>
      <c r="E5854" s="528">
        <v>0</v>
      </c>
      <c r="F5854" s="529"/>
    </row>
    <row r="5855" spans="1:6">
      <c r="A5855" s="527" t="s">
        <v>8515</v>
      </c>
      <c r="B5855" s="528">
        <v>2011</v>
      </c>
      <c r="C5855" s="528">
        <v>31820</v>
      </c>
      <c r="D5855" s="528">
        <v>25612</v>
      </c>
      <c r="E5855" s="528">
        <v>1029</v>
      </c>
      <c r="F5855" s="528">
        <v>13593</v>
      </c>
    </row>
    <row r="5856" spans="1:6">
      <c r="A5856" s="527" t="s">
        <v>8516</v>
      </c>
      <c r="B5856" s="528">
        <v>2011</v>
      </c>
      <c r="C5856" s="528">
        <v>29311</v>
      </c>
      <c r="D5856" s="528">
        <v>21038</v>
      </c>
      <c r="E5856" s="528">
        <v>17414</v>
      </c>
      <c r="F5856" s="528">
        <v>15072</v>
      </c>
    </row>
    <row r="5857" spans="1:6">
      <c r="A5857" s="527" t="s">
        <v>8517</v>
      </c>
      <c r="B5857" s="528">
        <v>2011</v>
      </c>
      <c r="C5857" s="528">
        <v>110561</v>
      </c>
      <c r="D5857" s="528">
        <v>166022</v>
      </c>
      <c r="E5857" s="528">
        <v>63361</v>
      </c>
      <c r="F5857" s="528">
        <v>20881</v>
      </c>
    </row>
    <row r="5858" spans="1:6">
      <c r="A5858" s="527" t="s">
        <v>8518</v>
      </c>
      <c r="B5858" s="528">
        <v>2011</v>
      </c>
      <c r="C5858" s="528">
        <v>43701</v>
      </c>
      <c r="D5858" s="528">
        <v>31423</v>
      </c>
      <c r="E5858" s="528">
        <v>3081</v>
      </c>
      <c r="F5858" s="528">
        <v>14900</v>
      </c>
    </row>
    <row r="5859" spans="1:6">
      <c r="A5859" s="527" t="s">
        <v>8519</v>
      </c>
      <c r="B5859" s="528">
        <v>2011</v>
      </c>
      <c r="C5859" s="528">
        <v>6450</v>
      </c>
      <c r="D5859" s="528">
        <v>1100</v>
      </c>
      <c r="E5859" s="528">
        <v>6325</v>
      </c>
      <c r="F5859" s="528">
        <v>14882</v>
      </c>
    </row>
    <row r="5860" spans="1:6">
      <c r="A5860" s="527" t="s">
        <v>8520</v>
      </c>
      <c r="B5860" s="528">
        <v>2011</v>
      </c>
      <c r="C5860" s="528">
        <v>2100</v>
      </c>
      <c r="D5860" s="528">
        <v>12061</v>
      </c>
      <c r="E5860" s="528">
        <v>33145</v>
      </c>
      <c r="F5860" s="528">
        <v>10700</v>
      </c>
    </row>
    <row r="5861" spans="1:6">
      <c r="A5861" s="527" t="s">
        <v>8521</v>
      </c>
      <c r="B5861" s="528">
        <v>2011</v>
      </c>
      <c r="C5861" s="528">
        <v>109443</v>
      </c>
      <c r="D5861" s="528">
        <v>38273</v>
      </c>
      <c r="E5861" s="528">
        <v>60897</v>
      </c>
      <c r="F5861" s="528">
        <v>18940</v>
      </c>
    </row>
    <row r="5862" spans="1:6">
      <c r="A5862" s="527" t="s">
        <v>8522</v>
      </c>
      <c r="B5862" s="528">
        <v>2011</v>
      </c>
      <c r="C5862" s="528">
        <v>26792</v>
      </c>
      <c r="D5862" s="528">
        <v>100791</v>
      </c>
      <c r="E5862" s="528">
        <v>8770</v>
      </c>
      <c r="F5862" s="528">
        <v>10438</v>
      </c>
    </row>
    <row r="5863" spans="1:6">
      <c r="A5863" s="527" t="s">
        <v>8523</v>
      </c>
      <c r="B5863" s="528">
        <v>2011</v>
      </c>
      <c r="C5863" s="528">
        <v>73835</v>
      </c>
      <c r="D5863" s="528">
        <v>37204</v>
      </c>
      <c r="E5863" s="528">
        <v>1004</v>
      </c>
      <c r="F5863" s="528">
        <v>14800</v>
      </c>
    </row>
    <row r="5864" spans="1:6">
      <c r="A5864" s="527" t="s">
        <v>8524</v>
      </c>
      <c r="B5864" s="528">
        <v>2011</v>
      </c>
      <c r="C5864" s="528">
        <v>21134</v>
      </c>
      <c r="D5864" s="528">
        <v>339</v>
      </c>
      <c r="E5864" s="528">
        <v>10498</v>
      </c>
      <c r="F5864" s="528">
        <v>9500</v>
      </c>
    </row>
    <row r="5865" spans="1:6">
      <c r="A5865" s="527" t="s">
        <v>8525</v>
      </c>
      <c r="B5865" s="528">
        <v>2011</v>
      </c>
      <c r="C5865" s="528">
        <v>43393</v>
      </c>
      <c r="D5865" s="528">
        <v>70551</v>
      </c>
      <c r="E5865" s="528">
        <v>1154</v>
      </c>
      <c r="F5865" s="528">
        <v>15087</v>
      </c>
    </row>
    <row r="5866" spans="1:6">
      <c r="A5866" s="527" t="s">
        <v>8526</v>
      </c>
      <c r="B5866" s="528">
        <v>2011</v>
      </c>
      <c r="C5866" s="528">
        <v>15079</v>
      </c>
      <c r="D5866" s="528">
        <v>30437</v>
      </c>
      <c r="E5866" s="528">
        <v>18465</v>
      </c>
      <c r="F5866" s="528">
        <v>18690</v>
      </c>
    </row>
    <row r="5867" spans="1:6">
      <c r="A5867" s="527" t="s">
        <v>8527</v>
      </c>
      <c r="B5867" s="528">
        <v>2011</v>
      </c>
      <c r="C5867" s="528">
        <v>2159</v>
      </c>
      <c r="D5867" s="528">
        <v>0</v>
      </c>
      <c r="E5867" s="528">
        <v>5331</v>
      </c>
      <c r="F5867" s="528">
        <v>8280</v>
      </c>
    </row>
    <row r="5868" spans="1:6">
      <c r="A5868" s="527" t="s">
        <v>8528</v>
      </c>
      <c r="B5868" s="528">
        <v>2011</v>
      </c>
      <c r="C5868" s="528">
        <v>199</v>
      </c>
      <c r="D5868" s="528">
        <v>7718</v>
      </c>
      <c r="E5868" s="528">
        <v>826</v>
      </c>
      <c r="F5868" s="528">
        <v>5914</v>
      </c>
    </row>
    <row r="5869" spans="1:6">
      <c r="A5869" s="527" t="s">
        <v>8529</v>
      </c>
      <c r="B5869" s="528">
        <v>2011</v>
      </c>
      <c r="C5869" s="528">
        <v>287</v>
      </c>
      <c r="D5869" s="528">
        <v>0</v>
      </c>
      <c r="E5869" s="528">
        <v>73</v>
      </c>
      <c r="F5869" s="528">
        <v>13400</v>
      </c>
    </row>
    <row r="5870" spans="1:6">
      <c r="A5870" s="527" t="s">
        <v>8530</v>
      </c>
      <c r="B5870" s="528">
        <v>2011</v>
      </c>
      <c r="C5870" s="528">
        <v>11948</v>
      </c>
      <c r="D5870" s="528">
        <v>71</v>
      </c>
      <c r="E5870" s="528">
        <v>5903</v>
      </c>
      <c r="F5870" s="528">
        <v>12102</v>
      </c>
    </row>
    <row r="5871" spans="1:6">
      <c r="A5871" s="527" t="s">
        <v>8531</v>
      </c>
      <c r="B5871" s="528">
        <v>2011</v>
      </c>
      <c r="C5871" s="528">
        <v>3606</v>
      </c>
      <c r="D5871" s="528">
        <v>3088</v>
      </c>
      <c r="E5871" s="528">
        <v>11673</v>
      </c>
      <c r="F5871" s="528">
        <v>6750</v>
      </c>
    </row>
    <row r="5872" spans="1:6">
      <c r="A5872" s="527" t="s">
        <v>8532</v>
      </c>
      <c r="B5872" s="528">
        <v>2011</v>
      </c>
      <c r="C5872" s="528">
        <v>883</v>
      </c>
      <c r="D5872" s="528">
        <v>0</v>
      </c>
      <c r="E5872" s="528">
        <v>2657</v>
      </c>
      <c r="F5872" s="528">
        <v>5020</v>
      </c>
    </row>
    <row r="5873" spans="1:6">
      <c r="A5873" s="527" t="s">
        <v>8533</v>
      </c>
      <c r="B5873" s="528">
        <v>2011</v>
      </c>
      <c r="C5873" s="528">
        <v>8735</v>
      </c>
      <c r="D5873" s="528">
        <v>3896</v>
      </c>
      <c r="E5873" s="528">
        <v>134</v>
      </c>
      <c r="F5873" s="528">
        <v>9634</v>
      </c>
    </row>
    <row r="5874" spans="1:6">
      <c r="A5874" s="527" t="s">
        <v>8534</v>
      </c>
      <c r="B5874" s="528">
        <v>2011</v>
      </c>
      <c r="C5874" s="528">
        <v>11</v>
      </c>
      <c r="D5874" s="528">
        <v>0</v>
      </c>
      <c r="E5874" s="528">
        <v>0</v>
      </c>
      <c r="F5874" s="528">
        <v>13117</v>
      </c>
    </row>
    <row r="5875" spans="1:6">
      <c r="A5875" s="527" t="s">
        <v>8535</v>
      </c>
      <c r="B5875" s="528">
        <v>2011</v>
      </c>
      <c r="C5875" s="528">
        <v>82172</v>
      </c>
      <c r="D5875" s="528">
        <v>65623</v>
      </c>
      <c r="E5875" s="528">
        <v>13643</v>
      </c>
      <c r="F5875" s="528">
        <v>19750</v>
      </c>
    </row>
    <row r="5876" spans="1:6">
      <c r="A5876" s="527" t="s">
        <v>8536</v>
      </c>
      <c r="B5876" s="528">
        <v>2011</v>
      </c>
      <c r="C5876" s="528">
        <v>7269</v>
      </c>
      <c r="D5876" s="528">
        <v>10178</v>
      </c>
      <c r="E5876" s="528">
        <v>3416</v>
      </c>
      <c r="F5876" s="528">
        <v>14402</v>
      </c>
    </row>
    <row r="5877" spans="1:6">
      <c r="A5877" s="527" t="s">
        <v>8537</v>
      </c>
      <c r="B5877" s="528">
        <v>2011</v>
      </c>
      <c r="C5877" s="528">
        <v>3649</v>
      </c>
      <c r="D5877" s="528">
        <v>2301</v>
      </c>
      <c r="E5877" s="528">
        <v>1416</v>
      </c>
      <c r="F5877" s="528">
        <v>9597</v>
      </c>
    </row>
    <row r="5878" spans="1:6">
      <c r="A5878" s="527" t="s">
        <v>8538</v>
      </c>
      <c r="B5878" s="528">
        <v>2011</v>
      </c>
      <c r="C5878" s="528">
        <v>20937</v>
      </c>
      <c r="D5878" s="528">
        <v>14522</v>
      </c>
      <c r="E5878" s="528">
        <v>28284</v>
      </c>
      <c r="F5878" s="528">
        <v>10600</v>
      </c>
    </row>
    <row r="5879" spans="1:6">
      <c r="A5879" s="527" t="s">
        <v>8539</v>
      </c>
      <c r="B5879" s="528">
        <v>2011</v>
      </c>
      <c r="C5879" s="528">
        <v>66507</v>
      </c>
      <c r="D5879" s="528">
        <v>81573</v>
      </c>
      <c r="E5879" s="528">
        <v>41861</v>
      </c>
      <c r="F5879" s="528">
        <v>20870</v>
      </c>
    </row>
    <row r="5880" spans="1:6">
      <c r="A5880" s="527" t="s">
        <v>8540</v>
      </c>
      <c r="B5880" s="528">
        <v>2011</v>
      </c>
      <c r="C5880" s="528">
        <v>2279</v>
      </c>
      <c r="D5880" s="528">
        <v>0</v>
      </c>
      <c r="E5880" s="528">
        <v>555</v>
      </c>
      <c r="F5880" s="528">
        <v>8700</v>
      </c>
    </row>
    <row r="5881" spans="1:6">
      <c r="A5881" s="527" t="s">
        <v>8541</v>
      </c>
      <c r="B5881" s="528">
        <v>2011</v>
      </c>
      <c r="C5881" s="528">
        <v>22637</v>
      </c>
      <c r="D5881" s="528">
        <v>14691</v>
      </c>
      <c r="E5881" s="528">
        <v>1903</v>
      </c>
      <c r="F5881" s="528">
        <v>19250</v>
      </c>
    </row>
    <row r="5882" spans="1:6">
      <c r="A5882" s="527" t="s">
        <v>8542</v>
      </c>
      <c r="B5882" s="528">
        <v>2011</v>
      </c>
      <c r="C5882" s="528">
        <v>90776</v>
      </c>
      <c r="D5882" s="528">
        <v>93100</v>
      </c>
      <c r="E5882" s="528">
        <v>20988</v>
      </c>
      <c r="F5882" s="528">
        <v>21000</v>
      </c>
    </row>
    <row r="5883" spans="1:6">
      <c r="A5883" s="527" t="s">
        <v>8543</v>
      </c>
      <c r="B5883" s="528">
        <v>2011</v>
      </c>
      <c r="C5883" s="528">
        <v>1609</v>
      </c>
      <c r="D5883" s="528">
        <v>1110</v>
      </c>
      <c r="E5883" s="528">
        <v>61</v>
      </c>
      <c r="F5883" s="528">
        <v>13406</v>
      </c>
    </row>
    <row r="5884" spans="1:6">
      <c r="A5884" s="527" t="s">
        <v>8544</v>
      </c>
      <c r="B5884" s="528">
        <v>2011</v>
      </c>
      <c r="C5884" s="528">
        <v>60772</v>
      </c>
      <c r="D5884" s="528">
        <v>117737</v>
      </c>
      <c r="E5884" s="528">
        <v>8968</v>
      </c>
      <c r="F5884" s="528">
        <v>19738</v>
      </c>
    </row>
    <row r="5885" spans="1:6">
      <c r="A5885" s="527" t="s">
        <v>8545</v>
      </c>
      <c r="B5885" s="528">
        <v>2011</v>
      </c>
      <c r="C5885" s="528">
        <v>6920</v>
      </c>
      <c r="D5885" s="528">
        <v>258282</v>
      </c>
      <c r="E5885" s="528">
        <v>20863</v>
      </c>
      <c r="F5885" s="528">
        <v>9743</v>
      </c>
    </row>
    <row r="5886" spans="1:6">
      <c r="A5886" s="527" t="s">
        <v>8546</v>
      </c>
      <c r="B5886" s="528">
        <v>2011</v>
      </c>
      <c r="C5886" s="528">
        <v>14323</v>
      </c>
      <c r="D5886" s="528">
        <v>10286</v>
      </c>
      <c r="E5886" s="528">
        <v>2798</v>
      </c>
      <c r="F5886" s="528">
        <v>21170</v>
      </c>
    </row>
    <row r="5887" spans="1:6">
      <c r="A5887" s="527" t="s">
        <v>8547</v>
      </c>
      <c r="B5887" s="528">
        <v>2011</v>
      </c>
      <c r="C5887" s="528">
        <v>12537</v>
      </c>
      <c r="D5887" s="528">
        <v>5211</v>
      </c>
      <c r="E5887" s="528">
        <v>53388</v>
      </c>
      <c r="F5887" s="528">
        <v>19678</v>
      </c>
    </row>
    <row r="5888" spans="1:6">
      <c r="A5888" s="527" t="s">
        <v>8548</v>
      </c>
      <c r="B5888" s="528">
        <v>2011</v>
      </c>
      <c r="C5888" s="528">
        <v>27927</v>
      </c>
      <c r="D5888" s="528">
        <v>11473</v>
      </c>
      <c r="E5888" s="528">
        <v>7377</v>
      </c>
      <c r="F5888" s="528">
        <v>14565</v>
      </c>
    </row>
    <row r="5889" spans="1:6">
      <c r="A5889" s="527" t="s">
        <v>8549</v>
      </c>
      <c r="B5889" s="528">
        <v>2011</v>
      </c>
      <c r="C5889" s="528">
        <v>32623</v>
      </c>
      <c r="D5889" s="528">
        <v>24893</v>
      </c>
      <c r="E5889" s="528">
        <v>22490</v>
      </c>
      <c r="F5889" s="528">
        <v>20300</v>
      </c>
    </row>
    <row r="5890" spans="1:6">
      <c r="A5890" s="527" t="s">
        <v>8550</v>
      </c>
      <c r="B5890" s="528">
        <v>2011</v>
      </c>
      <c r="C5890" s="528">
        <v>0</v>
      </c>
      <c r="D5890" s="528">
        <v>3481</v>
      </c>
      <c r="E5890" s="528">
        <v>0</v>
      </c>
      <c r="F5890" s="528">
        <v>1730</v>
      </c>
    </row>
    <row r="5891" spans="1:6">
      <c r="A5891" s="527" t="s">
        <v>8551</v>
      </c>
      <c r="B5891" s="528">
        <v>2011</v>
      </c>
      <c r="C5891" s="528">
        <v>26173</v>
      </c>
      <c r="D5891" s="528">
        <v>28061</v>
      </c>
      <c r="E5891" s="528">
        <v>32357</v>
      </c>
      <c r="F5891" s="528">
        <v>19940</v>
      </c>
    </row>
    <row r="5892" spans="1:6">
      <c r="A5892" s="527" t="s">
        <v>8552</v>
      </c>
      <c r="B5892" s="528">
        <v>2011</v>
      </c>
      <c r="C5892" s="528">
        <v>83269</v>
      </c>
      <c r="D5892" s="528">
        <v>72499</v>
      </c>
      <c r="E5892" s="528">
        <v>12578</v>
      </c>
      <c r="F5892" s="528">
        <v>21145</v>
      </c>
    </row>
    <row r="5893" spans="1:6">
      <c r="A5893" s="527" t="s">
        <v>8553</v>
      </c>
      <c r="B5893" s="528">
        <v>2011</v>
      </c>
      <c r="C5893" s="528">
        <v>7758</v>
      </c>
      <c r="D5893" s="528">
        <v>0</v>
      </c>
      <c r="E5893" s="528">
        <v>927</v>
      </c>
      <c r="F5893" s="528">
        <v>4950</v>
      </c>
    </row>
    <row r="5894" spans="1:6">
      <c r="A5894" s="527" t="s">
        <v>8554</v>
      </c>
      <c r="B5894" s="528">
        <v>2011</v>
      </c>
      <c r="C5894" s="528">
        <v>2445</v>
      </c>
      <c r="D5894" s="528">
        <v>1312</v>
      </c>
      <c r="E5894" s="528">
        <v>2238</v>
      </c>
      <c r="F5894" s="528">
        <v>14200</v>
      </c>
    </row>
    <row r="5895" spans="1:6">
      <c r="A5895" s="527" t="s">
        <v>8555</v>
      </c>
      <c r="B5895" s="528">
        <v>2011</v>
      </c>
      <c r="C5895" s="528">
        <v>20035</v>
      </c>
      <c r="D5895" s="528">
        <v>6873</v>
      </c>
      <c r="E5895" s="528">
        <v>31932</v>
      </c>
      <c r="F5895" s="528">
        <v>20783</v>
      </c>
    </row>
    <row r="5896" spans="1:6">
      <c r="A5896" s="527" t="s">
        <v>8556</v>
      </c>
      <c r="B5896" s="528">
        <v>2011</v>
      </c>
      <c r="C5896" s="528">
        <v>23068</v>
      </c>
      <c r="D5896" s="528">
        <v>35815</v>
      </c>
      <c r="E5896" s="528">
        <v>10271</v>
      </c>
      <c r="F5896" s="528">
        <v>20693</v>
      </c>
    </row>
    <row r="5897" spans="1:6">
      <c r="A5897" s="527" t="s">
        <v>8557</v>
      </c>
      <c r="B5897" s="528">
        <v>2011</v>
      </c>
      <c r="C5897" s="528">
        <v>23747</v>
      </c>
      <c r="D5897" s="528">
        <v>28498</v>
      </c>
      <c r="E5897" s="528">
        <v>474310</v>
      </c>
      <c r="F5897" s="528">
        <v>12360</v>
      </c>
    </row>
    <row r="5898" spans="1:6">
      <c r="A5898" s="527" t="s">
        <v>8558</v>
      </c>
      <c r="B5898" s="528">
        <v>2011</v>
      </c>
      <c r="C5898" s="528">
        <v>3974</v>
      </c>
      <c r="D5898" s="528">
        <v>1413</v>
      </c>
      <c r="E5898" s="528">
        <v>12991</v>
      </c>
      <c r="F5898" s="528">
        <v>5640</v>
      </c>
    </row>
    <row r="5899" spans="1:6">
      <c r="A5899" s="527" t="s">
        <v>8559</v>
      </c>
      <c r="B5899" s="528">
        <v>2011</v>
      </c>
      <c r="C5899" s="528">
        <v>5635</v>
      </c>
      <c r="D5899" s="528">
        <v>8281</v>
      </c>
      <c r="E5899" s="528">
        <v>4639</v>
      </c>
      <c r="F5899" s="528">
        <v>14622</v>
      </c>
    </row>
    <row r="5900" spans="1:6">
      <c r="A5900" s="527" t="s">
        <v>8560</v>
      </c>
      <c r="B5900" s="528">
        <v>2011</v>
      </c>
      <c r="C5900" s="528">
        <v>42512</v>
      </c>
      <c r="D5900" s="528">
        <v>55704</v>
      </c>
      <c r="E5900" s="528">
        <v>25340</v>
      </c>
      <c r="F5900" s="528">
        <v>20686</v>
      </c>
    </row>
    <row r="5901" spans="1:6">
      <c r="A5901" s="527" t="s">
        <v>8561</v>
      </c>
      <c r="B5901" s="528">
        <v>2011</v>
      </c>
      <c r="C5901" s="528">
        <v>29149</v>
      </c>
      <c r="D5901" s="528">
        <v>9221</v>
      </c>
      <c r="E5901" s="528">
        <v>37393</v>
      </c>
      <c r="F5901" s="528">
        <v>20468</v>
      </c>
    </row>
    <row r="5902" spans="1:6">
      <c r="A5902" s="527" t="s">
        <v>8562</v>
      </c>
      <c r="B5902" s="528">
        <v>2011</v>
      </c>
      <c r="C5902" s="528">
        <v>8815</v>
      </c>
      <c r="D5902" s="528">
        <v>6442</v>
      </c>
      <c r="E5902" s="528">
        <v>61201</v>
      </c>
      <c r="F5902" s="528">
        <v>9407</v>
      </c>
    </row>
    <row r="5903" spans="1:6">
      <c r="A5903" s="527" t="s">
        <v>8563</v>
      </c>
      <c r="B5903" s="528">
        <v>2011</v>
      </c>
      <c r="C5903" s="528">
        <v>13162</v>
      </c>
      <c r="D5903" s="528">
        <v>15458</v>
      </c>
      <c r="E5903" s="528">
        <v>11135</v>
      </c>
      <c r="F5903" s="528">
        <v>20888</v>
      </c>
    </row>
    <row r="5904" spans="1:6">
      <c r="A5904" s="527" t="s">
        <v>8564</v>
      </c>
      <c r="B5904" s="528">
        <v>2011</v>
      </c>
      <c r="C5904" s="528">
        <v>10867</v>
      </c>
      <c r="D5904" s="528">
        <v>20106</v>
      </c>
      <c r="E5904" s="528">
        <v>3598</v>
      </c>
      <c r="F5904" s="528">
        <v>19966</v>
      </c>
    </row>
    <row r="5905" spans="1:6">
      <c r="A5905" s="527" t="s">
        <v>8565</v>
      </c>
      <c r="B5905" s="528">
        <v>2011</v>
      </c>
      <c r="C5905" s="528">
        <v>1760</v>
      </c>
      <c r="D5905" s="528">
        <v>0</v>
      </c>
      <c r="E5905" s="528">
        <v>28433</v>
      </c>
      <c r="F5905" s="528">
        <v>8200</v>
      </c>
    </row>
    <row r="5906" spans="1:6">
      <c r="A5906" s="527" t="s">
        <v>8566</v>
      </c>
      <c r="B5906" s="528">
        <v>2011</v>
      </c>
      <c r="C5906" s="528">
        <v>697</v>
      </c>
      <c r="D5906" s="528">
        <v>0</v>
      </c>
      <c r="E5906" s="528">
        <v>2124</v>
      </c>
      <c r="F5906" s="528">
        <v>6706</v>
      </c>
    </row>
    <row r="5907" spans="1:6">
      <c r="A5907" s="527" t="s">
        <v>8567</v>
      </c>
      <c r="B5907" s="528">
        <v>2011</v>
      </c>
      <c r="C5907" s="528">
        <v>973</v>
      </c>
      <c r="D5907" s="528">
        <v>0</v>
      </c>
      <c r="E5907" s="528">
        <v>56639</v>
      </c>
      <c r="F5907" s="528">
        <v>4098</v>
      </c>
    </row>
    <row r="5908" spans="1:6">
      <c r="A5908" s="527" t="s">
        <v>8568</v>
      </c>
      <c r="B5908" s="528">
        <v>2011</v>
      </c>
      <c r="C5908" s="528">
        <v>22024</v>
      </c>
      <c r="D5908" s="528">
        <v>20778</v>
      </c>
      <c r="E5908" s="528">
        <v>4428</v>
      </c>
      <c r="F5908" s="528">
        <v>19260</v>
      </c>
    </row>
    <row r="5909" spans="1:6">
      <c r="A5909" s="527" t="s">
        <v>8569</v>
      </c>
      <c r="B5909" s="528">
        <v>2011</v>
      </c>
      <c r="C5909" s="528">
        <v>22325</v>
      </c>
      <c r="D5909" s="528">
        <v>40488</v>
      </c>
      <c r="E5909" s="528">
        <v>2958</v>
      </c>
      <c r="F5909" s="528">
        <v>20340</v>
      </c>
    </row>
    <row r="5910" spans="1:6">
      <c r="A5910" s="527" t="s">
        <v>8570</v>
      </c>
      <c r="B5910" s="528">
        <v>2011</v>
      </c>
      <c r="C5910" s="528">
        <v>30977</v>
      </c>
      <c r="D5910" s="528">
        <v>10952</v>
      </c>
      <c r="E5910" s="528">
        <v>30976</v>
      </c>
      <c r="F5910" s="528">
        <v>20219</v>
      </c>
    </row>
    <row r="5911" spans="1:6">
      <c r="A5911" s="527" t="s">
        <v>8571</v>
      </c>
      <c r="B5911" s="528">
        <v>2011</v>
      </c>
      <c r="C5911" s="528">
        <v>26532</v>
      </c>
      <c r="D5911" s="528">
        <v>41101</v>
      </c>
      <c r="E5911" s="528">
        <v>22666</v>
      </c>
      <c r="F5911" s="528">
        <v>20844</v>
      </c>
    </row>
    <row r="5912" spans="1:6">
      <c r="A5912" s="527" t="s">
        <v>8572</v>
      </c>
      <c r="B5912" s="528">
        <v>2011</v>
      </c>
      <c r="C5912" s="528">
        <v>2823</v>
      </c>
      <c r="D5912" s="528">
        <v>0</v>
      </c>
      <c r="E5912" s="528">
        <v>0</v>
      </c>
      <c r="F5912" s="529"/>
    </row>
    <row r="5913" spans="1:6">
      <c r="A5913" s="527" t="s">
        <v>8573</v>
      </c>
      <c r="B5913" s="528">
        <v>2011</v>
      </c>
      <c r="C5913" s="528">
        <v>978</v>
      </c>
      <c r="D5913" s="528">
        <v>0</v>
      </c>
      <c r="E5913" s="528">
        <v>2221</v>
      </c>
      <c r="F5913" s="528">
        <v>3858</v>
      </c>
    </row>
    <row r="5914" spans="1:6">
      <c r="A5914" s="527" t="s">
        <v>8574</v>
      </c>
      <c r="B5914" s="528">
        <v>2011</v>
      </c>
      <c r="C5914" s="528">
        <v>4912</v>
      </c>
      <c r="D5914" s="528">
        <v>48277</v>
      </c>
      <c r="E5914" s="528">
        <v>2043</v>
      </c>
      <c r="F5914" s="528">
        <v>11910</v>
      </c>
    </row>
    <row r="5915" spans="1:6">
      <c r="A5915" s="527" t="s">
        <v>8575</v>
      </c>
      <c r="B5915" s="528">
        <v>2011</v>
      </c>
      <c r="C5915" s="528">
        <v>1656</v>
      </c>
      <c r="D5915" s="528">
        <v>0</v>
      </c>
      <c r="E5915" s="528">
        <v>58913</v>
      </c>
      <c r="F5915" s="528">
        <v>5355</v>
      </c>
    </row>
    <row r="5916" spans="1:6">
      <c r="A5916" s="527" t="s">
        <v>8576</v>
      </c>
      <c r="B5916" s="528">
        <v>2011</v>
      </c>
      <c r="C5916" s="528">
        <v>5426</v>
      </c>
      <c r="D5916" s="528">
        <v>932</v>
      </c>
      <c r="E5916" s="528">
        <v>5729</v>
      </c>
      <c r="F5916" s="528">
        <v>14785</v>
      </c>
    </row>
    <row r="5917" spans="1:6">
      <c r="A5917" s="527" t="s">
        <v>8577</v>
      </c>
      <c r="B5917" s="528">
        <v>2011</v>
      </c>
      <c r="C5917" s="528">
        <v>200</v>
      </c>
      <c r="D5917" s="528">
        <v>1676</v>
      </c>
      <c r="E5917" s="528">
        <v>38</v>
      </c>
      <c r="F5917" s="528">
        <v>9420</v>
      </c>
    </row>
    <row r="5918" spans="1:6">
      <c r="A5918" s="527" t="s">
        <v>8578</v>
      </c>
      <c r="B5918" s="528">
        <v>2011</v>
      </c>
      <c r="C5918" s="528">
        <v>3272</v>
      </c>
      <c r="D5918" s="528">
        <v>2188</v>
      </c>
      <c r="E5918" s="528">
        <v>30034</v>
      </c>
      <c r="F5918" s="528">
        <v>12880</v>
      </c>
    </row>
    <row r="5919" spans="1:6">
      <c r="A5919" s="527" t="s">
        <v>8579</v>
      </c>
      <c r="B5919" s="528">
        <v>2011</v>
      </c>
      <c r="C5919" s="528">
        <v>37233</v>
      </c>
      <c r="D5919" s="528">
        <v>8555</v>
      </c>
      <c r="E5919" s="528">
        <v>121269</v>
      </c>
      <c r="F5919" s="528">
        <v>17714</v>
      </c>
    </row>
    <row r="5920" spans="1:6">
      <c r="A5920" s="527" t="s">
        <v>8580</v>
      </c>
      <c r="B5920" s="528">
        <v>2011</v>
      </c>
      <c r="C5920" s="528">
        <v>31617</v>
      </c>
      <c r="D5920" s="528">
        <v>10999</v>
      </c>
      <c r="E5920" s="528">
        <v>4998</v>
      </c>
      <c r="F5920" s="528">
        <v>13680</v>
      </c>
    </row>
    <row r="5921" spans="1:6">
      <c r="A5921" s="527" t="s">
        <v>8581</v>
      </c>
      <c r="B5921" s="528">
        <v>2011</v>
      </c>
      <c r="C5921" s="528">
        <v>16350</v>
      </c>
      <c r="D5921" s="528">
        <v>3134</v>
      </c>
      <c r="E5921" s="528">
        <v>33055</v>
      </c>
      <c r="F5921" s="528">
        <v>9450</v>
      </c>
    </row>
    <row r="5922" spans="1:6">
      <c r="A5922" s="527" t="s">
        <v>8582</v>
      </c>
      <c r="B5922" s="528">
        <v>2011</v>
      </c>
      <c r="C5922" s="528">
        <v>1507</v>
      </c>
      <c r="D5922" s="528">
        <v>494</v>
      </c>
      <c r="E5922" s="528">
        <v>2198</v>
      </c>
      <c r="F5922" s="528">
        <v>13138</v>
      </c>
    </row>
    <row r="5923" spans="1:6">
      <c r="A5923" s="527" t="s">
        <v>8583</v>
      </c>
      <c r="B5923" s="528">
        <v>2011</v>
      </c>
      <c r="C5923" s="528">
        <v>86614</v>
      </c>
      <c r="D5923" s="528">
        <v>103589</v>
      </c>
      <c r="E5923" s="528">
        <v>619556</v>
      </c>
      <c r="F5923" s="528">
        <v>17619</v>
      </c>
    </row>
    <row r="5924" spans="1:6">
      <c r="A5924" s="527" t="s">
        <v>8584</v>
      </c>
      <c r="B5924" s="528">
        <v>2011</v>
      </c>
      <c r="C5924" s="528">
        <v>43941</v>
      </c>
      <c r="D5924" s="528">
        <v>22086</v>
      </c>
      <c r="E5924" s="528">
        <v>31190</v>
      </c>
      <c r="F5924" s="528">
        <v>18405</v>
      </c>
    </row>
    <row r="5925" spans="1:6">
      <c r="A5925" s="527" t="s">
        <v>8585</v>
      </c>
      <c r="B5925" s="528">
        <v>2011</v>
      </c>
      <c r="C5925" s="528">
        <v>66546</v>
      </c>
      <c r="D5925" s="528">
        <v>193919</v>
      </c>
      <c r="E5925" s="528">
        <v>27212</v>
      </c>
      <c r="F5925" s="528">
        <v>20632</v>
      </c>
    </row>
    <row r="5926" spans="1:6">
      <c r="A5926" s="527" t="s">
        <v>8586</v>
      </c>
      <c r="B5926" s="528">
        <v>2011</v>
      </c>
      <c r="C5926" s="528">
        <v>34087</v>
      </c>
      <c r="D5926" s="528">
        <v>14431</v>
      </c>
      <c r="E5926" s="528">
        <v>19356</v>
      </c>
      <c r="F5926" s="528">
        <v>15485</v>
      </c>
    </row>
    <row r="5927" spans="1:6">
      <c r="A5927" s="527" t="s">
        <v>8587</v>
      </c>
      <c r="B5927" s="528">
        <v>2011</v>
      </c>
      <c r="C5927" s="528">
        <v>0</v>
      </c>
      <c r="D5927" s="528">
        <v>0</v>
      </c>
      <c r="E5927" s="528">
        <v>1774</v>
      </c>
      <c r="F5927" s="528">
        <v>3555</v>
      </c>
    </row>
    <row r="5928" spans="1:6">
      <c r="A5928" s="527" t="s">
        <v>8588</v>
      </c>
      <c r="B5928" s="528">
        <v>2011</v>
      </c>
      <c r="C5928" s="528">
        <v>4189</v>
      </c>
      <c r="D5928" s="528">
        <v>3159</v>
      </c>
      <c r="E5928" s="528">
        <v>17105</v>
      </c>
      <c r="F5928" s="528">
        <v>9525</v>
      </c>
    </row>
    <row r="5929" spans="1:6">
      <c r="A5929" s="527" t="s">
        <v>8589</v>
      </c>
      <c r="B5929" s="528">
        <v>2011</v>
      </c>
      <c r="C5929" s="528">
        <v>6862</v>
      </c>
      <c r="D5929" s="528">
        <v>364</v>
      </c>
      <c r="E5929" s="528">
        <v>63784</v>
      </c>
      <c r="F5929" s="528">
        <v>5714</v>
      </c>
    </row>
    <row r="5930" spans="1:6">
      <c r="A5930" s="527" t="s">
        <v>8590</v>
      </c>
      <c r="B5930" s="528">
        <v>2011</v>
      </c>
      <c r="C5930" s="528">
        <v>3645</v>
      </c>
      <c r="D5930" s="528">
        <v>9729</v>
      </c>
      <c r="E5930" s="528">
        <v>203065</v>
      </c>
      <c r="F5930" s="528">
        <v>7318</v>
      </c>
    </row>
    <row r="5931" spans="1:6">
      <c r="A5931" s="527" t="s">
        <v>8591</v>
      </c>
      <c r="B5931" s="528">
        <v>2011</v>
      </c>
      <c r="C5931" s="528">
        <v>40806</v>
      </c>
      <c r="D5931" s="528">
        <v>13000</v>
      </c>
      <c r="E5931" s="528">
        <v>14734</v>
      </c>
      <c r="F5931" s="528">
        <v>14690</v>
      </c>
    </row>
    <row r="5932" spans="1:6">
      <c r="A5932" s="527" t="s">
        <v>8592</v>
      </c>
      <c r="B5932" s="528">
        <v>2011</v>
      </c>
      <c r="C5932" s="528">
        <v>959</v>
      </c>
      <c r="D5932" s="528">
        <v>1332</v>
      </c>
      <c r="E5932" s="528">
        <v>3045</v>
      </c>
      <c r="F5932" s="528">
        <v>13200</v>
      </c>
    </row>
    <row r="5933" spans="1:6">
      <c r="A5933" s="527" t="s">
        <v>8593</v>
      </c>
      <c r="B5933" s="528">
        <v>2011</v>
      </c>
      <c r="C5933" s="528">
        <v>2610</v>
      </c>
      <c r="D5933" s="528">
        <v>1566</v>
      </c>
      <c r="E5933" s="528">
        <v>2870</v>
      </c>
      <c r="F5933" s="528">
        <v>15195</v>
      </c>
    </row>
    <row r="5934" spans="1:6">
      <c r="A5934" s="527" t="s">
        <v>8594</v>
      </c>
      <c r="B5934" s="528">
        <v>2011</v>
      </c>
      <c r="C5934" s="528">
        <v>2386</v>
      </c>
      <c r="D5934" s="528">
        <v>1437</v>
      </c>
      <c r="E5934" s="528">
        <v>6618</v>
      </c>
      <c r="F5934" s="528">
        <v>9154</v>
      </c>
    </row>
    <row r="5935" spans="1:6">
      <c r="A5935" s="527" t="s">
        <v>8595</v>
      </c>
      <c r="B5935" s="528">
        <v>2011</v>
      </c>
      <c r="C5935" s="528">
        <v>24324</v>
      </c>
      <c r="D5935" s="528">
        <v>20206</v>
      </c>
      <c r="E5935" s="528">
        <v>45511</v>
      </c>
      <c r="F5935" s="528">
        <v>14287</v>
      </c>
    </row>
    <row r="5936" spans="1:6">
      <c r="A5936" s="527" t="s">
        <v>8596</v>
      </c>
      <c r="B5936" s="528">
        <v>2011</v>
      </c>
      <c r="C5936" s="528">
        <v>39476</v>
      </c>
      <c r="D5936" s="528">
        <v>32126</v>
      </c>
      <c r="E5936" s="528">
        <v>19762</v>
      </c>
      <c r="F5936" s="528">
        <v>18991</v>
      </c>
    </row>
    <row r="5937" spans="1:6">
      <c r="A5937" s="527" t="s">
        <v>8597</v>
      </c>
      <c r="B5937" s="528">
        <v>2011</v>
      </c>
      <c r="C5937" s="528">
        <v>28668</v>
      </c>
      <c r="D5937" s="528">
        <v>31984</v>
      </c>
      <c r="E5937" s="528">
        <v>22198</v>
      </c>
      <c r="F5937" s="528">
        <v>20216</v>
      </c>
    </row>
    <row r="5938" spans="1:6">
      <c r="A5938" s="527" t="s">
        <v>8598</v>
      </c>
      <c r="B5938" s="528">
        <v>2011</v>
      </c>
      <c r="C5938" s="528">
        <v>9887</v>
      </c>
      <c r="D5938" s="528">
        <v>4599</v>
      </c>
      <c r="E5938" s="528">
        <v>1618</v>
      </c>
      <c r="F5938" s="528">
        <v>16101</v>
      </c>
    </row>
    <row r="5939" spans="1:6">
      <c r="A5939" s="527" t="s">
        <v>8599</v>
      </c>
      <c r="B5939" s="528">
        <v>2011</v>
      </c>
      <c r="C5939" s="528">
        <v>20882</v>
      </c>
      <c r="D5939" s="528">
        <v>17339</v>
      </c>
      <c r="E5939" s="528">
        <v>15136</v>
      </c>
      <c r="F5939" s="528">
        <v>20190</v>
      </c>
    </row>
    <row r="5940" spans="1:6">
      <c r="A5940" s="527" t="s">
        <v>8600</v>
      </c>
      <c r="B5940" s="528">
        <v>2011</v>
      </c>
      <c r="C5940" s="528">
        <v>588</v>
      </c>
      <c r="D5940" s="528">
        <v>440</v>
      </c>
      <c r="E5940" s="528">
        <v>32322</v>
      </c>
      <c r="F5940" s="528">
        <v>4320</v>
      </c>
    </row>
    <row r="5941" spans="1:6">
      <c r="A5941" s="527" t="s">
        <v>8601</v>
      </c>
      <c r="B5941" s="528">
        <v>2011</v>
      </c>
      <c r="C5941" s="528">
        <v>19957</v>
      </c>
      <c r="D5941" s="528">
        <v>14396</v>
      </c>
      <c r="E5941" s="528">
        <v>22370</v>
      </c>
      <c r="F5941" s="528">
        <v>19777</v>
      </c>
    </row>
    <row r="5942" spans="1:6">
      <c r="A5942" s="527" t="s">
        <v>8602</v>
      </c>
      <c r="B5942" s="528">
        <v>2011</v>
      </c>
      <c r="C5942" s="528">
        <v>64737</v>
      </c>
      <c r="D5942" s="528">
        <v>127958</v>
      </c>
      <c r="E5942" s="528">
        <v>9890</v>
      </c>
      <c r="F5942" s="528">
        <v>20200</v>
      </c>
    </row>
    <row r="5943" spans="1:6">
      <c r="A5943" s="527" t="s">
        <v>8603</v>
      </c>
      <c r="B5943" s="528">
        <v>2011</v>
      </c>
      <c r="C5943" s="528">
        <v>0</v>
      </c>
      <c r="D5943" s="528">
        <v>24487</v>
      </c>
      <c r="E5943" s="528">
        <v>0</v>
      </c>
      <c r="F5943" s="528">
        <v>1835</v>
      </c>
    </row>
    <row r="5944" spans="1:6">
      <c r="A5944" s="527" t="s">
        <v>8604</v>
      </c>
      <c r="B5944" s="528">
        <v>2011</v>
      </c>
      <c r="C5944" s="528">
        <v>865</v>
      </c>
      <c r="D5944" s="528">
        <v>240</v>
      </c>
      <c r="E5944" s="528">
        <v>44973</v>
      </c>
      <c r="F5944" s="528">
        <v>5100</v>
      </c>
    </row>
    <row r="5945" spans="1:6">
      <c r="A5945" s="527" t="s">
        <v>8605</v>
      </c>
      <c r="B5945" s="528">
        <v>2011</v>
      </c>
      <c r="C5945" s="528">
        <v>5542</v>
      </c>
      <c r="D5945" s="528">
        <v>0</v>
      </c>
      <c r="E5945" s="528">
        <v>138554</v>
      </c>
      <c r="F5945" s="528">
        <v>8100</v>
      </c>
    </row>
    <row r="5946" spans="1:6">
      <c r="A5946" s="527" t="s">
        <v>8606</v>
      </c>
      <c r="B5946" s="528">
        <v>2011</v>
      </c>
      <c r="C5946" s="528">
        <v>2294</v>
      </c>
      <c r="D5946" s="528">
        <v>0</v>
      </c>
      <c r="E5946" s="528">
        <v>3730</v>
      </c>
      <c r="F5946" s="528">
        <v>9742</v>
      </c>
    </row>
    <row r="5947" spans="1:6">
      <c r="A5947" s="527" t="s">
        <v>8607</v>
      </c>
      <c r="B5947" s="528">
        <v>2011</v>
      </c>
      <c r="C5947" s="528">
        <v>19602</v>
      </c>
      <c r="D5947" s="528">
        <v>28237</v>
      </c>
      <c r="E5947" s="528">
        <v>10907</v>
      </c>
      <c r="F5947" s="528">
        <v>15368</v>
      </c>
    </row>
    <row r="5948" spans="1:6">
      <c r="A5948" s="527" t="s">
        <v>8608</v>
      </c>
      <c r="B5948" s="528">
        <v>2011</v>
      </c>
      <c r="C5948" s="528">
        <v>1081</v>
      </c>
      <c r="D5948" s="528">
        <v>0</v>
      </c>
      <c r="E5948" s="528">
        <v>14185</v>
      </c>
      <c r="F5948" s="528">
        <v>5500</v>
      </c>
    </row>
    <row r="5949" spans="1:6">
      <c r="A5949" s="527" t="s">
        <v>8609</v>
      </c>
      <c r="B5949" s="528">
        <v>2011</v>
      </c>
      <c r="C5949" s="528">
        <v>7155</v>
      </c>
      <c r="D5949" s="528">
        <v>10315</v>
      </c>
      <c r="E5949" s="528">
        <v>2562</v>
      </c>
      <c r="F5949" s="528">
        <v>11510</v>
      </c>
    </row>
    <row r="5950" spans="1:6">
      <c r="A5950" s="527" t="s">
        <v>8610</v>
      </c>
      <c r="B5950" s="528">
        <v>2011</v>
      </c>
      <c r="C5950" s="528">
        <v>25223</v>
      </c>
      <c r="D5950" s="528">
        <v>12171</v>
      </c>
      <c r="E5950" s="528">
        <v>1500</v>
      </c>
      <c r="F5950" s="528">
        <v>14700</v>
      </c>
    </row>
    <row r="5951" spans="1:6">
      <c r="A5951" s="527" t="s">
        <v>8611</v>
      </c>
      <c r="B5951" s="528">
        <v>2011</v>
      </c>
      <c r="C5951" s="528">
        <v>2077</v>
      </c>
      <c r="D5951" s="528">
        <v>150</v>
      </c>
      <c r="E5951" s="528">
        <v>2712</v>
      </c>
      <c r="F5951" s="528">
        <v>13650</v>
      </c>
    </row>
    <row r="5952" spans="1:6">
      <c r="A5952" s="527" t="s">
        <v>8612</v>
      </c>
      <c r="B5952" s="528">
        <v>2011</v>
      </c>
      <c r="C5952" s="528">
        <v>43942</v>
      </c>
      <c r="D5952" s="528">
        <v>28359</v>
      </c>
      <c r="E5952" s="528">
        <v>46693</v>
      </c>
      <c r="F5952" s="528">
        <v>20695</v>
      </c>
    </row>
    <row r="5953" spans="1:6">
      <c r="A5953" s="527" t="s">
        <v>8613</v>
      </c>
      <c r="B5953" s="528">
        <v>2011</v>
      </c>
      <c r="C5953" s="528">
        <v>33138</v>
      </c>
      <c r="D5953" s="528">
        <v>14825</v>
      </c>
      <c r="E5953" s="528">
        <v>7455</v>
      </c>
      <c r="F5953" s="528">
        <v>13760</v>
      </c>
    </row>
    <row r="5954" spans="1:6">
      <c r="A5954" s="527" t="s">
        <v>8614</v>
      </c>
      <c r="B5954" s="528">
        <v>2011</v>
      </c>
      <c r="C5954" s="528">
        <v>25353</v>
      </c>
      <c r="D5954" s="528">
        <v>11477</v>
      </c>
      <c r="E5954" s="528">
        <v>1177</v>
      </c>
      <c r="F5954" s="528">
        <v>14644</v>
      </c>
    </row>
    <row r="5955" spans="1:6">
      <c r="A5955" s="527" t="s">
        <v>8615</v>
      </c>
      <c r="B5955" s="528">
        <v>2011</v>
      </c>
      <c r="C5955" s="528">
        <v>44503</v>
      </c>
      <c r="D5955" s="528">
        <v>26728</v>
      </c>
      <c r="E5955" s="528">
        <v>26205</v>
      </c>
      <c r="F5955" s="528">
        <v>20300</v>
      </c>
    </row>
    <row r="5956" spans="1:6">
      <c r="A5956" s="527" t="s">
        <v>8616</v>
      </c>
      <c r="B5956" s="528">
        <v>2011</v>
      </c>
      <c r="C5956" s="528">
        <v>40801</v>
      </c>
      <c r="D5956" s="528">
        <v>65249</v>
      </c>
      <c r="E5956" s="528">
        <v>51334</v>
      </c>
      <c r="F5956" s="528">
        <v>19028</v>
      </c>
    </row>
    <row r="5957" spans="1:6">
      <c r="A5957" s="527" t="s">
        <v>8617</v>
      </c>
      <c r="B5957" s="528">
        <v>2011</v>
      </c>
      <c r="C5957" s="528">
        <v>487</v>
      </c>
      <c r="D5957" s="528">
        <v>0</v>
      </c>
      <c r="E5957" s="528">
        <v>48843</v>
      </c>
      <c r="F5957" s="528">
        <v>4260</v>
      </c>
    </row>
    <row r="5958" spans="1:6">
      <c r="A5958" s="527" t="s">
        <v>8618</v>
      </c>
      <c r="B5958" s="528">
        <v>2011</v>
      </c>
      <c r="C5958" s="528">
        <v>16140</v>
      </c>
      <c r="D5958" s="528">
        <v>3785</v>
      </c>
      <c r="E5958" s="528">
        <v>10456</v>
      </c>
      <c r="F5958" s="528">
        <v>21060</v>
      </c>
    </row>
    <row r="5959" spans="1:6">
      <c r="A5959" s="527" t="s">
        <v>8619</v>
      </c>
      <c r="B5959" s="528">
        <v>2011</v>
      </c>
      <c r="C5959" s="528">
        <v>1150</v>
      </c>
      <c r="D5959" s="528">
        <v>2674</v>
      </c>
      <c r="E5959" s="528">
        <v>12535</v>
      </c>
      <c r="F5959" s="528">
        <v>8850</v>
      </c>
    </row>
    <row r="5960" spans="1:6">
      <c r="A5960" s="527" t="s">
        <v>8620</v>
      </c>
      <c r="B5960" s="528">
        <v>2011</v>
      </c>
      <c r="C5960" s="528">
        <v>581</v>
      </c>
      <c r="D5960" s="528">
        <v>11294</v>
      </c>
      <c r="E5960" s="528">
        <v>143</v>
      </c>
      <c r="F5960" s="528">
        <v>13157</v>
      </c>
    </row>
    <row r="5961" spans="1:6">
      <c r="A5961" s="527" t="s">
        <v>8621</v>
      </c>
      <c r="B5961" s="528">
        <v>2011</v>
      </c>
      <c r="C5961" s="528">
        <v>10464</v>
      </c>
      <c r="D5961" s="528">
        <v>0</v>
      </c>
      <c r="E5961" s="528">
        <v>91757</v>
      </c>
      <c r="F5961" s="528">
        <v>9287</v>
      </c>
    </row>
    <row r="5962" spans="1:6">
      <c r="A5962" s="527" t="s">
        <v>8622</v>
      </c>
      <c r="B5962" s="528">
        <v>2011</v>
      </c>
      <c r="C5962" s="528">
        <v>267</v>
      </c>
      <c r="D5962" s="528">
        <v>368</v>
      </c>
      <c r="E5962" s="528">
        <v>328</v>
      </c>
      <c r="F5962" s="528">
        <v>13800</v>
      </c>
    </row>
    <row r="5963" spans="1:6">
      <c r="A5963" s="527" t="s">
        <v>8623</v>
      </c>
      <c r="B5963" s="528">
        <v>2011</v>
      </c>
      <c r="C5963" s="528">
        <v>6606</v>
      </c>
      <c r="D5963" s="528">
        <v>0</v>
      </c>
      <c r="E5963" s="528">
        <v>116530</v>
      </c>
      <c r="F5963" s="528">
        <v>4529</v>
      </c>
    </row>
    <row r="5964" spans="1:6">
      <c r="A5964" s="527" t="s">
        <v>8624</v>
      </c>
      <c r="B5964" s="528">
        <v>2011</v>
      </c>
      <c r="C5964" s="528">
        <v>130340</v>
      </c>
      <c r="D5964" s="528">
        <v>88118</v>
      </c>
      <c r="E5964" s="528">
        <v>32163</v>
      </c>
      <c r="F5964" s="528">
        <v>20231</v>
      </c>
    </row>
    <row r="5965" spans="1:6">
      <c r="A5965" s="527" t="s">
        <v>8625</v>
      </c>
      <c r="B5965" s="528">
        <v>2011</v>
      </c>
      <c r="C5965" s="528">
        <v>24687</v>
      </c>
      <c r="D5965" s="528">
        <v>16298</v>
      </c>
      <c r="E5965" s="528">
        <v>4952</v>
      </c>
      <c r="F5965" s="528">
        <v>19599</v>
      </c>
    </row>
    <row r="5966" spans="1:6">
      <c r="A5966" s="527" t="s">
        <v>8626</v>
      </c>
      <c r="B5966" s="528">
        <v>2011</v>
      </c>
      <c r="C5966" s="528">
        <v>43666</v>
      </c>
      <c r="D5966" s="528">
        <v>48745</v>
      </c>
      <c r="E5966" s="528">
        <v>24563</v>
      </c>
      <c r="F5966" s="528">
        <v>20815</v>
      </c>
    </row>
    <row r="5967" spans="1:6">
      <c r="A5967" s="527" t="s">
        <v>8627</v>
      </c>
      <c r="B5967" s="528">
        <v>2011</v>
      </c>
      <c r="C5967" s="528">
        <v>2019</v>
      </c>
      <c r="D5967" s="528">
        <v>0</v>
      </c>
      <c r="E5967" s="528">
        <v>46393</v>
      </c>
      <c r="F5967" s="528">
        <v>3241</v>
      </c>
    </row>
    <row r="5968" spans="1:6">
      <c r="A5968" s="527" t="s">
        <v>8628</v>
      </c>
      <c r="B5968" s="528">
        <v>2011</v>
      </c>
      <c r="C5968" s="528">
        <v>2575</v>
      </c>
      <c r="D5968" s="528">
        <v>1080</v>
      </c>
      <c r="E5968" s="528">
        <v>2335</v>
      </c>
      <c r="F5968" s="528">
        <v>11718</v>
      </c>
    </row>
    <row r="5969" spans="1:6">
      <c r="A5969" s="527" t="s">
        <v>8629</v>
      </c>
      <c r="B5969" s="528">
        <v>2011</v>
      </c>
      <c r="C5969" s="528">
        <v>8002</v>
      </c>
      <c r="D5969" s="528">
        <v>0</v>
      </c>
      <c r="E5969" s="528">
        <v>573867</v>
      </c>
      <c r="F5969" s="528">
        <v>6048</v>
      </c>
    </row>
    <row r="5970" spans="1:6">
      <c r="A5970" s="527" t="s">
        <v>8630</v>
      </c>
      <c r="B5970" s="528">
        <v>2011</v>
      </c>
      <c r="C5970" s="528">
        <v>4975</v>
      </c>
      <c r="D5970" s="528">
        <v>7020</v>
      </c>
      <c r="E5970" s="528">
        <v>129</v>
      </c>
      <c r="F5970" s="528">
        <v>9575</v>
      </c>
    </row>
    <row r="5971" spans="1:6">
      <c r="A5971" s="527" t="s">
        <v>8631</v>
      </c>
      <c r="B5971" s="528">
        <v>2011</v>
      </c>
      <c r="C5971" s="528">
        <v>3486</v>
      </c>
      <c r="D5971" s="528">
        <v>0</v>
      </c>
      <c r="E5971" s="528">
        <v>381</v>
      </c>
      <c r="F5971" s="528">
        <v>5000</v>
      </c>
    </row>
    <row r="5972" spans="1:6">
      <c r="A5972" s="527" t="s">
        <v>8632</v>
      </c>
      <c r="B5972" s="528">
        <v>2011</v>
      </c>
      <c r="C5972" s="528">
        <v>4429</v>
      </c>
      <c r="D5972" s="528">
        <v>3580</v>
      </c>
      <c r="E5972" s="528">
        <v>2424</v>
      </c>
      <c r="F5972" s="528">
        <v>13944</v>
      </c>
    </row>
    <row r="5973" spans="1:6">
      <c r="A5973" s="527" t="s">
        <v>8633</v>
      </c>
      <c r="B5973" s="528">
        <v>2011</v>
      </c>
      <c r="C5973" s="528">
        <v>81756</v>
      </c>
      <c r="D5973" s="528">
        <v>7642</v>
      </c>
      <c r="E5973" s="528">
        <v>42657</v>
      </c>
      <c r="F5973" s="528">
        <v>20360</v>
      </c>
    </row>
    <row r="5974" spans="1:6">
      <c r="A5974" s="527" t="s">
        <v>8634</v>
      </c>
      <c r="B5974" s="528">
        <v>2011</v>
      </c>
      <c r="C5974" s="528">
        <v>44566</v>
      </c>
      <c r="D5974" s="528">
        <v>32020</v>
      </c>
      <c r="E5974" s="528">
        <v>50718</v>
      </c>
      <c r="F5974" s="528">
        <v>18520</v>
      </c>
    </row>
    <row r="5975" spans="1:6">
      <c r="A5975" s="527" t="s">
        <v>8635</v>
      </c>
      <c r="B5975" s="528">
        <v>2011</v>
      </c>
      <c r="C5975" s="528">
        <v>1101</v>
      </c>
      <c r="D5975" s="528">
        <v>2075</v>
      </c>
      <c r="E5975" s="528">
        <v>631</v>
      </c>
      <c r="F5975" s="528">
        <v>6049</v>
      </c>
    </row>
    <row r="5976" spans="1:6">
      <c r="A5976" s="527" t="s">
        <v>8636</v>
      </c>
      <c r="B5976" s="528">
        <v>2011</v>
      </c>
      <c r="C5976" s="528">
        <v>56894</v>
      </c>
      <c r="D5976" s="528">
        <v>92711</v>
      </c>
      <c r="E5976" s="528">
        <v>23914</v>
      </c>
      <c r="F5976" s="528">
        <v>20578</v>
      </c>
    </row>
    <row r="5977" spans="1:6">
      <c r="A5977" s="527" t="s">
        <v>8637</v>
      </c>
      <c r="B5977" s="528">
        <v>2011</v>
      </c>
      <c r="C5977" s="528">
        <v>10451</v>
      </c>
      <c r="D5977" s="528">
        <v>0</v>
      </c>
      <c r="E5977" s="528">
        <v>55930</v>
      </c>
      <c r="F5977" s="528">
        <v>4097</v>
      </c>
    </row>
    <row r="5978" spans="1:6">
      <c r="A5978" s="527" t="s">
        <v>8638</v>
      </c>
      <c r="B5978" s="528">
        <v>2011</v>
      </c>
      <c r="C5978" s="528">
        <v>16594</v>
      </c>
      <c r="D5978" s="528">
        <v>24321</v>
      </c>
      <c r="E5978" s="528">
        <v>326</v>
      </c>
      <c r="F5978" s="528">
        <v>20166</v>
      </c>
    </row>
    <row r="5979" spans="1:6">
      <c r="A5979" s="527" t="s">
        <v>8639</v>
      </c>
      <c r="B5979" s="528">
        <v>2011</v>
      </c>
      <c r="C5979" s="528">
        <v>50505</v>
      </c>
      <c r="D5979" s="528">
        <v>24388</v>
      </c>
      <c r="E5979" s="528">
        <v>0</v>
      </c>
      <c r="F5979" s="528">
        <v>19300</v>
      </c>
    </row>
    <row r="5980" spans="1:6">
      <c r="A5980" s="527" t="s">
        <v>8640</v>
      </c>
      <c r="B5980" s="528">
        <v>2011</v>
      </c>
      <c r="C5980" s="528">
        <v>4391</v>
      </c>
      <c r="D5980" s="528">
        <v>8948</v>
      </c>
      <c r="E5980" s="528">
        <v>11468</v>
      </c>
      <c r="F5980" s="528">
        <v>12751</v>
      </c>
    </row>
    <row r="5981" spans="1:6">
      <c r="A5981" s="527" t="s">
        <v>8641</v>
      </c>
      <c r="B5981" s="528">
        <v>2011</v>
      </c>
      <c r="C5981" s="528">
        <v>7607</v>
      </c>
      <c r="D5981" s="528">
        <v>0</v>
      </c>
      <c r="E5981" s="528">
        <v>415098</v>
      </c>
      <c r="F5981" s="528">
        <v>6396</v>
      </c>
    </row>
    <row r="5982" spans="1:6">
      <c r="A5982" s="527" t="s">
        <v>8642</v>
      </c>
      <c r="B5982" s="528">
        <v>2011</v>
      </c>
      <c r="C5982" s="528">
        <v>0</v>
      </c>
      <c r="D5982" s="528">
        <v>19796</v>
      </c>
      <c r="E5982" s="528">
        <v>0</v>
      </c>
      <c r="F5982" s="528">
        <v>1765</v>
      </c>
    </row>
    <row r="5983" spans="1:6">
      <c r="A5983" s="527" t="s">
        <v>8643</v>
      </c>
      <c r="B5983" s="528">
        <v>2011</v>
      </c>
      <c r="C5983" s="528">
        <v>2114</v>
      </c>
      <c r="D5983" s="528">
        <v>2720</v>
      </c>
      <c r="E5983" s="528">
        <v>6169</v>
      </c>
      <c r="F5983" s="528">
        <v>20265</v>
      </c>
    </row>
    <row r="5984" spans="1:6">
      <c r="A5984" s="527" t="s">
        <v>8644</v>
      </c>
      <c r="B5984" s="528">
        <v>2011</v>
      </c>
      <c r="C5984" s="528">
        <v>0</v>
      </c>
      <c r="D5984" s="528">
        <v>5450</v>
      </c>
      <c r="E5984" s="528">
        <v>0</v>
      </c>
      <c r="F5984" s="528">
        <v>1650</v>
      </c>
    </row>
    <row r="5985" spans="1:6">
      <c r="A5985" s="527" t="s">
        <v>8645</v>
      </c>
      <c r="B5985" s="528">
        <v>2011</v>
      </c>
      <c r="C5985" s="528">
        <v>14785</v>
      </c>
      <c r="D5985" s="528">
        <v>14518</v>
      </c>
      <c r="E5985" s="528">
        <v>7004</v>
      </c>
      <c r="F5985" s="528">
        <v>13660</v>
      </c>
    </row>
    <row r="5986" spans="1:6">
      <c r="A5986" s="527" t="s">
        <v>8646</v>
      </c>
      <c r="B5986" s="528">
        <v>2011</v>
      </c>
      <c r="C5986" s="528">
        <v>253</v>
      </c>
      <c r="D5986" s="528">
        <v>3620</v>
      </c>
      <c r="E5986" s="528">
        <v>280</v>
      </c>
      <c r="F5986" s="528">
        <v>6310</v>
      </c>
    </row>
    <row r="5987" spans="1:6">
      <c r="A5987" s="527" t="s">
        <v>8647</v>
      </c>
      <c r="B5987" s="528">
        <v>2011</v>
      </c>
      <c r="C5987" s="528">
        <v>2241</v>
      </c>
      <c r="D5987" s="528">
        <v>223</v>
      </c>
      <c r="E5987" s="528">
        <v>22262</v>
      </c>
      <c r="F5987" s="528">
        <v>12764</v>
      </c>
    </row>
    <row r="5988" spans="1:6">
      <c r="A5988" s="527" t="s">
        <v>8648</v>
      </c>
      <c r="B5988" s="528">
        <v>2011</v>
      </c>
      <c r="C5988" s="528">
        <v>4402</v>
      </c>
      <c r="D5988" s="528">
        <v>0</v>
      </c>
      <c r="E5988" s="528">
        <v>4851</v>
      </c>
      <c r="F5988" s="528">
        <v>4775</v>
      </c>
    </row>
    <row r="5989" spans="1:6">
      <c r="A5989" s="527" t="s">
        <v>8649</v>
      </c>
      <c r="B5989" s="528">
        <v>2011</v>
      </c>
      <c r="C5989" s="528">
        <v>302</v>
      </c>
      <c r="D5989" s="528">
        <v>233</v>
      </c>
      <c r="E5989" s="528">
        <v>1333</v>
      </c>
      <c r="F5989" s="528">
        <v>9360</v>
      </c>
    </row>
    <row r="5990" spans="1:6">
      <c r="A5990" s="527" t="s">
        <v>8650</v>
      </c>
      <c r="B5990" s="528">
        <v>2011</v>
      </c>
      <c r="C5990" s="528">
        <v>2020</v>
      </c>
      <c r="D5990" s="528">
        <v>0</v>
      </c>
      <c r="E5990" s="528">
        <v>8125</v>
      </c>
      <c r="F5990" s="528">
        <v>7540</v>
      </c>
    </row>
    <row r="5991" spans="1:6">
      <c r="A5991" s="527" t="s">
        <v>8651</v>
      </c>
      <c r="B5991" s="528">
        <v>2011</v>
      </c>
      <c r="C5991" s="528">
        <v>2216</v>
      </c>
      <c r="D5991" s="528">
        <v>0</v>
      </c>
      <c r="E5991" s="528">
        <v>6585</v>
      </c>
      <c r="F5991" s="528">
        <v>9000</v>
      </c>
    </row>
    <row r="5992" spans="1:6">
      <c r="A5992" s="527" t="s">
        <v>8652</v>
      </c>
      <c r="B5992" s="528">
        <v>2011</v>
      </c>
      <c r="C5992" s="528">
        <v>3933</v>
      </c>
      <c r="D5992" s="528">
        <v>0</v>
      </c>
      <c r="E5992" s="528">
        <v>31896</v>
      </c>
      <c r="F5992" s="528">
        <v>4421</v>
      </c>
    </row>
    <row r="5993" spans="1:6">
      <c r="A5993" s="527" t="s">
        <v>8653</v>
      </c>
      <c r="B5993" s="528">
        <v>2011</v>
      </c>
      <c r="C5993" s="528">
        <v>58202</v>
      </c>
      <c r="D5993" s="528">
        <v>107263</v>
      </c>
      <c r="E5993" s="528">
        <v>12616</v>
      </c>
      <c r="F5993" s="528">
        <v>20350</v>
      </c>
    </row>
    <row r="5994" spans="1:6">
      <c r="A5994" s="527" t="s">
        <v>8654</v>
      </c>
      <c r="B5994" s="528">
        <v>2011</v>
      </c>
      <c r="C5994" s="528">
        <v>447</v>
      </c>
      <c r="D5994" s="528">
        <v>43</v>
      </c>
      <c r="E5994" s="528">
        <v>23</v>
      </c>
      <c r="F5994" s="528">
        <v>22125</v>
      </c>
    </row>
    <row r="5995" spans="1:6">
      <c r="A5995" s="527" t="s">
        <v>8655</v>
      </c>
      <c r="B5995" s="528">
        <v>2011</v>
      </c>
      <c r="C5995" s="528">
        <v>26929</v>
      </c>
      <c r="D5995" s="528">
        <v>47778</v>
      </c>
      <c r="E5995" s="528">
        <v>14938</v>
      </c>
      <c r="F5995" s="528">
        <v>16675</v>
      </c>
    </row>
    <row r="5996" spans="1:6">
      <c r="A5996" s="527" t="s">
        <v>8656</v>
      </c>
      <c r="B5996" s="528">
        <v>2011</v>
      </c>
      <c r="C5996" s="528">
        <v>76730</v>
      </c>
      <c r="D5996" s="528">
        <v>50174</v>
      </c>
      <c r="E5996" s="528">
        <v>34882</v>
      </c>
      <c r="F5996" s="528">
        <v>14667</v>
      </c>
    </row>
    <row r="5997" spans="1:6">
      <c r="A5997" s="527" t="s">
        <v>8657</v>
      </c>
      <c r="B5997" s="528">
        <v>2011</v>
      </c>
      <c r="C5997" s="528">
        <v>15662</v>
      </c>
      <c r="D5997" s="528">
        <v>11488</v>
      </c>
      <c r="E5997" s="528">
        <v>11615</v>
      </c>
      <c r="F5997" s="528">
        <v>15270</v>
      </c>
    </row>
    <row r="5998" spans="1:6">
      <c r="A5998" s="527" t="s">
        <v>8658</v>
      </c>
      <c r="B5998" s="528">
        <v>2011</v>
      </c>
      <c r="C5998" s="528">
        <v>19409</v>
      </c>
      <c r="D5998" s="528">
        <v>42127</v>
      </c>
      <c r="E5998" s="528">
        <v>32153</v>
      </c>
      <c r="F5998" s="528">
        <v>20086</v>
      </c>
    </row>
    <row r="5999" spans="1:6">
      <c r="A5999" s="527" t="s">
        <v>8659</v>
      </c>
      <c r="B5999" s="528">
        <v>2011</v>
      </c>
      <c r="C5999" s="528">
        <v>19939</v>
      </c>
      <c r="D5999" s="528">
        <v>373161</v>
      </c>
      <c r="E5999" s="528">
        <v>91444</v>
      </c>
      <c r="F5999" s="528">
        <v>16700</v>
      </c>
    </row>
    <row r="6000" spans="1:6">
      <c r="A6000" s="527" t="s">
        <v>8660</v>
      </c>
      <c r="B6000" s="528">
        <v>2011</v>
      </c>
      <c r="C6000" s="528">
        <v>39412</v>
      </c>
      <c r="D6000" s="528">
        <v>44811</v>
      </c>
      <c r="E6000" s="528">
        <v>18550</v>
      </c>
      <c r="F6000" s="528">
        <v>20385</v>
      </c>
    </row>
    <row r="6001" spans="1:6">
      <c r="A6001" s="527" t="s">
        <v>8661</v>
      </c>
      <c r="B6001" s="528">
        <v>2011</v>
      </c>
      <c r="C6001" s="528">
        <v>39090</v>
      </c>
      <c r="D6001" s="528">
        <v>18667</v>
      </c>
      <c r="E6001" s="528">
        <v>626</v>
      </c>
      <c r="F6001" s="528">
        <v>14500</v>
      </c>
    </row>
    <row r="6002" spans="1:6">
      <c r="A6002" s="527" t="s">
        <v>8662</v>
      </c>
      <c r="B6002" s="528">
        <v>2011</v>
      </c>
      <c r="C6002" s="528">
        <v>19206</v>
      </c>
      <c r="D6002" s="528">
        <v>8385</v>
      </c>
      <c r="E6002" s="528">
        <v>22536</v>
      </c>
      <c r="F6002" s="528">
        <v>17674</v>
      </c>
    </row>
    <row r="6003" spans="1:6">
      <c r="A6003" s="527" t="s">
        <v>8663</v>
      </c>
      <c r="B6003" s="528">
        <v>2011</v>
      </c>
      <c r="C6003" s="528">
        <v>48475</v>
      </c>
      <c r="D6003" s="528">
        <v>12579</v>
      </c>
      <c r="E6003" s="528">
        <v>72515</v>
      </c>
      <c r="F6003" s="528">
        <v>18575</v>
      </c>
    </row>
    <row r="6004" spans="1:6">
      <c r="A6004" s="527" t="s">
        <v>8664</v>
      </c>
      <c r="B6004" s="528">
        <v>2011</v>
      </c>
      <c r="C6004" s="528">
        <v>9463</v>
      </c>
      <c r="D6004" s="528">
        <v>1721</v>
      </c>
      <c r="E6004" s="528">
        <v>22053</v>
      </c>
      <c r="F6004" s="528">
        <v>13850</v>
      </c>
    </row>
    <row r="6005" spans="1:6">
      <c r="A6005" s="527" t="s">
        <v>8665</v>
      </c>
      <c r="B6005" s="528">
        <v>2011</v>
      </c>
      <c r="C6005" s="528">
        <v>32946</v>
      </c>
      <c r="D6005" s="528">
        <v>59027</v>
      </c>
      <c r="E6005" s="528">
        <v>8708</v>
      </c>
      <c r="F6005" s="528">
        <v>13620</v>
      </c>
    </row>
    <row r="6006" spans="1:6">
      <c r="A6006" s="527" t="s">
        <v>8666</v>
      </c>
      <c r="B6006" s="528">
        <v>2011</v>
      </c>
      <c r="C6006" s="528">
        <v>1985</v>
      </c>
      <c r="D6006" s="528">
        <v>0</v>
      </c>
      <c r="E6006" s="528">
        <v>0</v>
      </c>
      <c r="F6006" s="528">
        <v>0</v>
      </c>
    </row>
    <row r="6007" spans="1:6">
      <c r="A6007" s="527" t="s">
        <v>8667</v>
      </c>
      <c r="B6007" s="528">
        <v>2011</v>
      </c>
      <c r="C6007" s="528">
        <v>3257</v>
      </c>
      <c r="D6007" s="528">
        <v>1623</v>
      </c>
      <c r="E6007" s="528">
        <v>10366</v>
      </c>
      <c r="F6007" s="528">
        <v>5902</v>
      </c>
    </row>
    <row r="6008" spans="1:6">
      <c r="A6008" s="527" t="s">
        <v>8668</v>
      </c>
      <c r="B6008" s="528">
        <v>2011</v>
      </c>
      <c r="C6008" s="528">
        <v>537</v>
      </c>
      <c r="D6008" s="528">
        <v>1190</v>
      </c>
      <c r="E6008" s="528">
        <v>11430</v>
      </c>
      <c r="F6008" s="528">
        <v>10930</v>
      </c>
    </row>
    <row r="6009" spans="1:6">
      <c r="A6009" s="527" t="s">
        <v>8669</v>
      </c>
      <c r="B6009" s="528">
        <v>2011</v>
      </c>
      <c r="C6009" s="528">
        <v>19246</v>
      </c>
      <c r="D6009" s="528">
        <v>12161</v>
      </c>
      <c r="E6009" s="528">
        <v>32348</v>
      </c>
      <c r="F6009" s="528">
        <v>20948</v>
      </c>
    </row>
    <row r="6010" spans="1:6">
      <c r="A6010" s="527" t="s">
        <v>8670</v>
      </c>
      <c r="B6010" s="528">
        <v>2011</v>
      </c>
      <c r="C6010" s="528">
        <v>43203</v>
      </c>
      <c r="D6010" s="528">
        <v>20994</v>
      </c>
      <c r="E6010" s="528">
        <v>4667</v>
      </c>
      <c r="F6010" s="528">
        <v>14420</v>
      </c>
    </row>
    <row r="6011" spans="1:6">
      <c r="A6011" s="527" t="s">
        <v>8671</v>
      </c>
      <c r="B6011" s="528">
        <v>2011</v>
      </c>
      <c r="C6011" s="528">
        <v>25663</v>
      </c>
      <c r="D6011" s="528">
        <v>17732</v>
      </c>
      <c r="E6011" s="528">
        <v>13389</v>
      </c>
      <c r="F6011" s="528">
        <v>21027</v>
      </c>
    </row>
    <row r="6012" spans="1:6">
      <c r="A6012" s="527" t="s">
        <v>8672</v>
      </c>
      <c r="B6012" s="528">
        <v>2011</v>
      </c>
      <c r="C6012" s="528">
        <v>3761</v>
      </c>
      <c r="D6012" s="528">
        <v>363</v>
      </c>
      <c r="E6012" s="528">
        <v>11488</v>
      </c>
      <c r="F6012" s="528">
        <v>3382</v>
      </c>
    </row>
    <row r="6013" spans="1:6">
      <c r="A6013" s="527" t="s">
        <v>8673</v>
      </c>
      <c r="B6013" s="528">
        <v>2011</v>
      </c>
      <c r="C6013" s="528">
        <v>2116</v>
      </c>
      <c r="D6013" s="528">
        <v>5098</v>
      </c>
      <c r="E6013" s="528">
        <v>10094</v>
      </c>
      <c r="F6013" s="528">
        <v>7300</v>
      </c>
    </row>
    <row r="6014" spans="1:6">
      <c r="A6014" s="527" t="s">
        <v>8674</v>
      </c>
      <c r="B6014" s="528">
        <v>2011</v>
      </c>
      <c r="C6014" s="528">
        <v>25141</v>
      </c>
      <c r="D6014" s="528">
        <v>21934</v>
      </c>
      <c r="E6014" s="528">
        <v>11283</v>
      </c>
      <c r="F6014" s="528">
        <v>19770</v>
      </c>
    </row>
    <row r="6015" spans="1:6">
      <c r="A6015" s="527" t="s">
        <v>8675</v>
      </c>
      <c r="B6015" s="528">
        <v>2011</v>
      </c>
      <c r="C6015" s="528">
        <v>32236</v>
      </c>
      <c r="D6015" s="528">
        <v>13550</v>
      </c>
      <c r="E6015" s="528">
        <v>33922</v>
      </c>
      <c r="F6015" s="528">
        <v>20135</v>
      </c>
    </row>
    <row r="6016" spans="1:6">
      <c r="A6016" s="527" t="s">
        <v>8676</v>
      </c>
      <c r="B6016" s="528">
        <v>2011</v>
      </c>
      <c r="C6016" s="528">
        <v>568</v>
      </c>
      <c r="D6016" s="528">
        <v>0</v>
      </c>
      <c r="E6016" s="528">
        <v>27650</v>
      </c>
      <c r="F6016" s="528">
        <v>5544</v>
      </c>
    </row>
    <row r="6017" spans="1:6">
      <c r="A6017" s="527" t="s">
        <v>8677</v>
      </c>
      <c r="B6017" s="528">
        <v>2011</v>
      </c>
      <c r="C6017" s="528">
        <v>11854</v>
      </c>
      <c r="D6017" s="528">
        <v>10748</v>
      </c>
      <c r="E6017" s="528">
        <v>24123</v>
      </c>
      <c r="F6017" s="528">
        <v>17900</v>
      </c>
    </row>
    <row r="6018" spans="1:6">
      <c r="A6018" s="527" t="s">
        <v>8678</v>
      </c>
      <c r="B6018" s="528">
        <v>2011</v>
      </c>
      <c r="C6018" s="528">
        <v>154548</v>
      </c>
      <c r="D6018" s="528">
        <v>101921</v>
      </c>
      <c r="E6018" s="528">
        <v>72714</v>
      </c>
      <c r="F6018" s="528">
        <v>20240</v>
      </c>
    </row>
    <row r="6019" spans="1:6">
      <c r="A6019" s="527" t="s">
        <v>8679</v>
      </c>
      <c r="B6019" s="528">
        <v>2011</v>
      </c>
      <c r="C6019" s="528">
        <v>5684</v>
      </c>
      <c r="D6019" s="528">
        <v>4905</v>
      </c>
      <c r="E6019" s="528">
        <v>19040</v>
      </c>
      <c r="F6019" s="528">
        <v>14613</v>
      </c>
    </row>
    <row r="6020" spans="1:6">
      <c r="A6020" s="527" t="s">
        <v>8680</v>
      </c>
      <c r="B6020" s="528">
        <v>2011</v>
      </c>
      <c r="C6020" s="528">
        <v>1473</v>
      </c>
      <c r="D6020" s="528">
        <v>11106</v>
      </c>
      <c r="E6020" s="528">
        <v>1437</v>
      </c>
      <c r="F6020" s="528">
        <v>6420</v>
      </c>
    </row>
    <row r="6021" spans="1:6">
      <c r="A6021" s="527" t="s">
        <v>8681</v>
      </c>
      <c r="B6021" s="528">
        <v>2011</v>
      </c>
      <c r="C6021" s="528">
        <v>752</v>
      </c>
      <c r="D6021" s="528">
        <v>2988</v>
      </c>
      <c r="E6021" s="528">
        <v>84591</v>
      </c>
      <c r="F6021" s="528">
        <v>11307</v>
      </c>
    </row>
    <row r="6022" spans="1:6">
      <c r="A6022" s="527" t="s">
        <v>8682</v>
      </c>
      <c r="B6022" s="528">
        <v>2011</v>
      </c>
      <c r="C6022" s="528">
        <v>1101</v>
      </c>
      <c r="D6022" s="528">
        <v>0</v>
      </c>
      <c r="E6022" s="528">
        <v>95</v>
      </c>
      <c r="F6022" s="528">
        <v>3370</v>
      </c>
    </row>
    <row r="6023" spans="1:6">
      <c r="A6023" s="527" t="s">
        <v>8683</v>
      </c>
      <c r="B6023" s="528">
        <v>2011</v>
      </c>
      <c r="C6023" s="528">
        <v>52905</v>
      </c>
      <c r="D6023" s="528">
        <v>42337</v>
      </c>
      <c r="E6023" s="528">
        <v>15511</v>
      </c>
      <c r="F6023" s="528">
        <v>21902</v>
      </c>
    </row>
    <row r="6024" spans="1:6">
      <c r="A6024" s="527" t="s">
        <v>8684</v>
      </c>
      <c r="B6024" s="528">
        <v>2011</v>
      </c>
      <c r="C6024" s="528">
        <v>94781</v>
      </c>
      <c r="D6024" s="528">
        <v>59000</v>
      </c>
      <c r="E6024" s="528">
        <v>24045</v>
      </c>
      <c r="F6024" s="528">
        <v>20191</v>
      </c>
    </row>
    <row r="6025" spans="1:6">
      <c r="A6025" s="527" t="s">
        <v>8685</v>
      </c>
      <c r="B6025" s="528">
        <v>2011</v>
      </c>
      <c r="C6025" s="528">
        <v>10665</v>
      </c>
      <c r="D6025" s="528">
        <v>1863</v>
      </c>
      <c r="E6025" s="528">
        <v>40154</v>
      </c>
      <c r="F6025" s="528">
        <v>12360</v>
      </c>
    </row>
    <row r="6026" spans="1:6">
      <c r="A6026" s="527" t="s">
        <v>8686</v>
      </c>
      <c r="B6026" s="528">
        <v>2011</v>
      </c>
      <c r="C6026" s="528">
        <v>5173</v>
      </c>
      <c r="D6026" s="528">
        <v>24179</v>
      </c>
      <c r="E6026" s="528">
        <v>12760</v>
      </c>
      <c r="F6026" s="528">
        <v>13810</v>
      </c>
    </row>
    <row r="6027" spans="1:6">
      <c r="A6027" s="527" t="s">
        <v>8687</v>
      </c>
      <c r="B6027" s="528">
        <v>2011</v>
      </c>
      <c r="C6027" s="528">
        <v>0</v>
      </c>
      <c r="D6027" s="528">
        <v>3827</v>
      </c>
      <c r="E6027" s="528">
        <v>0</v>
      </c>
      <c r="F6027" s="528">
        <v>1661</v>
      </c>
    </row>
    <row r="6028" spans="1:6">
      <c r="A6028" s="527" t="s">
        <v>8688</v>
      </c>
      <c r="B6028" s="528">
        <v>2011</v>
      </c>
      <c r="C6028" s="528">
        <v>3022</v>
      </c>
      <c r="D6028" s="528">
        <v>2440</v>
      </c>
      <c r="E6028" s="528">
        <v>38231</v>
      </c>
      <c r="F6028" s="528">
        <v>13470</v>
      </c>
    </row>
    <row r="6029" spans="1:6">
      <c r="A6029" s="527" t="s">
        <v>8689</v>
      </c>
      <c r="B6029" s="528">
        <v>2011</v>
      </c>
      <c r="C6029" s="528">
        <v>604</v>
      </c>
      <c r="D6029" s="528">
        <v>366</v>
      </c>
      <c r="E6029" s="528">
        <v>500</v>
      </c>
      <c r="F6029" s="528">
        <v>9505</v>
      </c>
    </row>
    <row r="6030" spans="1:6">
      <c r="A6030" s="527" t="s">
        <v>8690</v>
      </c>
      <c r="B6030" s="528">
        <v>2011</v>
      </c>
      <c r="C6030" s="528">
        <v>2705</v>
      </c>
      <c r="D6030" s="528">
        <v>697</v>
      </c>
      <c r="E6030" s="528">
        <v>33694</v>
      </c>
      <c r="F6030" s="528">
        <v>9185</v>
      </c>
    </row>
    <row r="6031" spans="1:6">
      <c r="A6031" s="527" t="s">
        <v>8691</v>
      </c>
      <c r="B6031" s="528">
        <v>2011</v>
      </c>
      <c r="C6031" s="528">
        <v>45422</v>
      </c>
      <c r="D6031" s="528">
        <v>54030</v>
      </c>
      <c r="E6031" s="528">
        <v>18564</v>
      </c>
      <c r="F6031" s="528">
        <v>18790</v>
      </c>
    </row>
    <row r="6032" spans="1:6">
      <c r="A6032" s="527" t="s">
        <v>8692</v>
      </c>
      <c r="B6032" s="528">
        <v>2011</v>
      </c>
      <c r="C6032" s="528">
        <v>4756</v>
      </c>
      <c r="D6032" s="528">
        <v>0</v>
      </c>
      <c r="E6032" s="528">
        <v>3702</v>
      </c>
      <c r="F6032" s="528">
        <v>3345</v>
      </c>
    </row>
    <row r="6033" spans="1:6">
      <c r="A6033" s="527" t="s">
        <v>8693</v>
      </c>
      <c r="B6033" s="528">
        <v>2011</v>
      </c>
      <c r="C6033" s="528">
        <v>37897</v>
      </c>
      <c r="D6033" s="528">
        <v>12254</v>
      </c>
      <c r="E6033" s="528">
        <v>25772</v>
      </c>
      <c r="F6033" s="528">
        <v>20495</v>
      </c>
    </row>
    <row r="6034" spans="1:6">
      <c r="A6034" s="527" t="s">
        <v>8694</v>
      </c>
      <c r="B6034" s="528">
        <v>2011</v>
      </c>
      <c r="C6034" s="528">
        <v>73213</v>
      </c>
      <c r="D6034" s="528">
        <v>46827</v>
      </c>
      <c r="E6034" s="528">
        <v>22127</v>
      </c>
      <c r="F6034" s="528">
        <v>19257</v>
      </c>
    </row>
    <row r="6035" spans="1:6">
      <c r="A6035" s="527" t="s">
        <v>8695</v>
      </c>
      <c r="B6035" s="528">
        <v>2011</v>
      </c>
      <c r="C6035" s="528">
        <v>110644</v>
      </c>
      <c r="D6035" s="528">
        <v>88782</v>
      </c>
      <c r="E6035" s="528">
        <v>36459</v>
      </c>
      <c r="F6035" s="528">
        <v>20580</v>
      </c>
    </row>
    <row r="6036" spans="1:6">
      <c r="A6036" s="527" t="s">
        <v>8696</v>
      </c>
      <c r="B6036" s="528">
        <v>2011</v>
      </c>
      <c r="C6036" s="528">
        <v>15677</v>
      </c>
      <c r="D6036" s="528">
        <v>5158</v>
      </c>
      <c r="E6036" s="528">
        <v>31190</v>
      </c>
      <c r="F6036" s="528">
        <v>15509</v>
      </c>
    </row>
    <row r="6037" spans="1:6">
      <c r="A6037" s="527" t="s">
        <v>8697</v>
      </c>
      <c r="B6037" s="528">
        <v>2011</v>
      </c>
      <c r="C6037" s="528">
        <v>22257</v>
      </c>
      <c r="D6037" s="528">
        <v>9536</v>
      </c>
      <c r="E6037" s="528">
        <v>13951</v>
      </c>
      <c r="F6037" s="528">
        <v>14950</v>
      </c>
    </row>
    <row r="6038" spans="1:6">
      <c r="A6038" s="527" t="s">
        <v>8698</v>
      </c>
      <c r="B6038" s="528">
        <v>2011</v>
      </c>
      <c r="C6038" s="528">
        <v>31</v>
      </c>
      <c r="D6038" s="528">
        <v>81</v>
      </c>
      <c r="E6038" s="528">
        <v>3532</v>
      </c>
      <c r="F6038" s="528">
        <v>6990</v>
      </c>
    </row>
    <row r="6039" spans="1:6">
      <c r="A6039" s="527" t="s">
        <v>8699</v>
      </c>
      <c r="B6039" s="528">
        <v>2011</v>
      </c>
      <c r="C6039" s="528">
        <v>31697</v>
      </c>
      <c r="D6039" s="528">
        <v>100911</v>
      </c>
      <c r="E6039" s="528">
        <v>19209</v>
      </c>
      <c r="F6039" s="528">
        <v>17303</v>
      </c>
    </row>
    <row r="6040" spans="1:6">
      <c r="A6040" s="527" t="s">
        <v>8700</v>
      </c>
      <c r="B6040" s="528">
        <v>2011</v>
      </c>
      <c r="C6040" s="528">
        <v>15213</v>
      </c>
      <c r="D6040" s="528">
        <v>11535</v>
      </c>
      <c r="E6040" s="528">
        <v>63743</v>
      </c>
      <c r="F6040" s="528">
        <v>13770</v>
      </c>
    </row>
    <row r="6041" spans="1:6">
      <c r="A6041" s="527" t="s">
        <v>8701</v>
      </c>
      <c r="B6041" s="528">
        <v>2011</v>
      </c>
      <c r="C6041" s="528">
        <v>34821</v>
      </c>
      <c r="D6041" s="528">
        <v>36385</v>
      </c>
      <c r="E6041" s="528">
        <v>20901</v>
      </c>
      <c r="F6041" s="528">
        <v>15629</v>
      </c>
    </row>
    <row r="6042" spans="1:6">
      <c r="A6042" s="527" t="s">
        <v>8702</v>
      </c>
      <c r="B6042" s="528">
        <v>2011</v>
      </c>
      <c r="C6042" s="528">
        <v>31836</v>
      </c>
      <c r="D6042" s="528">
        <v>39588</v>
      </c>
      <c r="E6042" s="528">
        <v>7726</v>
      </c>
      <c r="F6042" s="528">
        <v>20325</v>
      </c>
    </row>
    <row r="6043" spans="1:6">
      <c r="A6043" s="527" t="s">
        <v>8703</v>
      </c>
      <c r="B6043" s="528">
        <v>2011</v>
      </c>
      <c r="C6043" s="528">
        <v>22131</v>
      </c>
      <c r="D6043" s="528">
        <v>22779</v>
      </c>
      <c r="E6043" s="528">
        <v>16396</v>
      </c>
      <c r="F6043" s="528">
        <v>15730</v>
      </c>
    </row>
    <row r="6044" spans="1:6">
      <c r="A6044" s="527" t="s">
        <v>8704</v>
      </c>
      <c r="B6044" s="528">
        <v>2011</v>
      </c>
      <c r="C6044" s="528">
        <v>2169</v>
      </c>
      <c r="D6044" s="528">
        <v>461</v>
      </c>
      <c r="E6044" s="528">
        <v>40200</v>
      </c>
      <c r="F6044" s="528">
        <v>4650</v>
      </c>
    </row>
    <row r="6045" spans="1:6">
      <c r="A6045" s="527" t="s">
        <v>8705</v>
      </c>
      <c r="B6045" s="528">
        <v>2011</v>
      </c>
      <c r="C6045" s="528">
        <v>16565</v>
      </c>
      <c r="D6045" s="528">
        <v>152369</v>
      </c>
      <c r="E6045" s="528">
        <v>88078</v>
      </c>
      <c r="F6045" s="528">
        <v>17068</v>
      </c>
    </row>
    <row r="6046" spans="1:6">
      <c r="A6046" s="527" t="s">
        <v>8706</v>
      </c>
      <c r="B6046" s="528">
        <v>2011</v>
      </c>
      <c r="C6046" s="528">
        <v>24176</v>
      </c>
      <c r="D6046" s="528">
        <v>10592</v>
      </c>
      <c r="E6046" s="528">
        <v>21159</v>
      </c>
      <c r="F6046" s="528">
        <v>19420</v>
      </c>
    </row>
    <row r="6047" spans="1:6">
      <c r="A6047" s="527" t="s">
        <v>8707</v>
      </c>
      <c r="B6047" s="528">
        <v>2011</v>
      </c>
      <c r="C6047" s="528">
        <v>63219</v>
      </c>
      <c r="D6047" s="528">
        <v>79234</v>
      </c>
      <c r="E6047" s="528">
        <v>52805</v>
      </c>
      <c r="F6047" s="528">
        <v>18981</v>
      </c>
    </row>
    <row r="6048" spans="1:6">
      <c r="A6048" s="527" t="s">
        <v>8708</v>
      </c>
      <c r="B6048" s="528">
        <v>2011</v>
      </c>
      <c r="C6048" s="528">
        <v>7354</v>
      </c>
      <c r="D6048" s="528">
        <v>1938</v>
      </c>
      <c r="E6048" s="528">
        <v>5902</v>
      </c>
      <c r="F6048" s="528">
        <v>13040</v>
      </c>
    </row>
    <row r="6049" spans="1:6">
      <c r="A6049" s="527" t="s">
        <v>8709</v>
      </c>
      <c r="B6049" s="528">
        <v>2011</v>
      </c>
      <c r="C6049" s="528">
        <v>2034</v>
      </c>
      <c r="D6049" s="528">
        <v>1856</v>
      </c>
      <c r="E6049" s="528">
        <v>2599</v>
      </c>
      <c r="F6049" s="528">
        <v>9570</v>
      </c>
    </row>
    <row r="6050" spans="1:6">
      <c r="A6050" s="527" t="s">
        <v>8710</v>
      </c>
      <c r="B6050" s="528">
        <v>2011</v>
      </c>
      <c r="C6050" s="528">
        <v>75453</v>
      </c>
      <c r="D6050" s="528">
        <v>25773</v>
      </c>
      <c r="E6050" s="528">
        <v>25888</v>
      </c>
      <c r="F6050" s="528">
        <v>14893</v>
      </c>
    </row>
    <row r="6051" spans="1:6">
      <c r="A6051" s="527" t="s">
        <v>8711</v>
      </c>
      <c r="B6051" s="528">
        <v>2011</v>
      </c>
      <c r="C6051" s="528">
        <v>1604</v>
      </c>
      <c r="D6051" s="528">
        <v>2336</v>
      </c>
      <c r="E6051" s="528">
        <v>7141</v>
      </c>
      <c r="F6051" s="528">
        <v>11009</v>
      </c>
    </row>
    <row r="6052" spans="1:6">
      <c r="A6052" s="527" t="s">
        <v>8712</v>
      </c>
      <c r="B6052" s="528">
        <v>2011</v>
      </c>
      <c r="C6052" s="528">
        <v>33787</v>
      </c>
      <c r="D6052" s="528">
        <v>29064</v>
      </c>
      <c r="E6052" s="528">
        <v>17630</v>
      </c>
      <c r="F6052" s="528">
        <v>23468</v>
      </c>
    </row>
    <row r="6053" spans="1:6">
      <c r="A6053" s="527" t="s">
        <v>8713</v>
      </c>
      <c r="B6053" s="528">
        <v>2011</v>
      </c>
      <c r="C6053" s="528">
        <v>58790</v>
      </c>
      <c r="D6053" s="528">
        <v>61756</v>
      </c>
      <c r="E6053" s="528">
        <v>59037</v>
      </c>
      <c r="F6053" s="528">
        <v>20692</v>
      </c>
    </row>
    <row r="6054" spans="1:6">
      <c r="A6054" s="527" t="s">
        <v>8714</v>
      </c>
      <c r="B6054" s="528">
        <v>2011</v>
      </c>
      <c r="C6054" s="528">
        <v>8892</v>
      </c>
      <c r="D6054" s="528">
        <v>14111</v>
      </c>
      <c r="E6054" s="528">
        <v>1875</v>
      </c>
      <c r="F6054" s="528">
        <v>16400</v>
      </c>
    </row>
    <row r="6055" spans="1:6">
      <c r="A6055" s="527" t="s">
        <v>8715</v>
      </c>
      <c r="B6055" s="528">
        <v>2011</v>
      </c>
      <c r="C6055" s="528">
        <v>30206</v>
      </c>
      <c r="D6055" s="528">
        <v>29391</v>
      </c>
      <c r="E6055" s="528">
        <v>6109</v>
      </c>
      <c r="F6055" s="528">
        <v>22217</v>
      </c>
    </row>
    <row r="6056" spans="1:6">
      <c r="A6056" s="527" t="s">
        <v>8716</v>
      </c>
      <c r="B6056" s="528">
        <v>2011</v>
      </c>
      <c r="C6056" s="528">
        <v>16968</v>
      </c>
      <c r="D6056" s="528">
        <v>14921</v>
      </c>
      <c r="E6056" s="528">
        <v>3210</v>
      </c>
      <c r="F6056" s="528">
        <v>19593</v>
      </c>
    </row>
    <row r="6057" spans="1:6">
      <c r="A6057" s="527" t="s">
        <v>8717</v>
      </c>
      <c r="B6057" s="528">
        <v>2011</v>
      </c>
      <c r="C6057" s="528">
        <v>103046</v>
      </c>
      <c r="D6057" s="528">
        <v>37029</v>
      </c>
      <c r="E6057" s="528">
        <v>25128</v>
      </c>
      <c r="F6057" s="528">
        <v>14385</v>
      </c>
    </row>
    <row r="6058" spans="1:6">
      <c r="A6058" s="527" t="s">
        <v>8718</v>
      </c>
      <c r="B6058" s="528">
        <v>2011</v>
      </c>
      <c r="C6058" s="528">
        <v>39813</v>
      </c>
      <c r="D6058" s="528">
        <v>20535</v>
      </c>
      <c r="E6058" s="528">
        <v>189315</v>
      </c>
      <c r="F6058" s="528">
        <v>9990</v>
      </c>
    </row>
    <row r="6059" spans="1:6">
      <c r="A6059" s="527" t="s">
        <v>8719</v>
      </c>
      <c r="B6059" s="528">
        <v>2011</v>
      </c>
      <c r="C6059" s="528">
        <v>3107</v>
      </c>
      <c r="D6059" s="528">
        <v>0</v>
      </c>
      <c r="E6059" s="528">
        <v>29498</v>
      </c>
      <c r="F6059" s="528">
        <v>3475</v>
      </c>
    </row>
    <row r="6060" spans="1:6">
      <c r="A6060" s="527" t="s">
        <v>8720</v>
      </c>
      <c r="B6060" s="528">
        <v>2011</v>
      </c>
      <c r="C6060" s="528">
        <v>0</v>
      </c>
      <c r="D6060" s="528">
        <v>30013</v>
      </c>
      <c r="E6060" s="528">
        <v>0</v>
      </c>
      <c r="F6060" s="528">
        <v>1765</v>
      </c>
    </row>
    <row r="6061" spans="1:6">
      <c r="A6061" s="527" t="s">
        <v>8721</v>
      </c>
      <c r="B6061" s="528">
        <v>2011</v>
      </c>
      <c r="C6061" s="528">
        <v>1760</v>
      </c>
      <c r="D6061" s="528">
        <v>327</v>
      </c>
      <c r="E6061" s="528">
        <v>815</v>
      </c>
      <c r="F6061" s="528">
        <v>9807</v>
      </c>
    </row>
    <row r="6062" spans="1:6">
      <c r="A6062" s="527" t="s">
        <v>8722</v>
      </c>
      <c r="B6062" s="528">
        <v>2011</v>
      </c>
      <c r="C6062" s="528">
        <v>1587</v>
      </c>
      <c r="D6062" s="528">
        <v>0</v>
      </c>
      <c r="E6062" s="528">
        <v>1803</v>
      </c>
      <c r="F6062" s="528">
        <v>9175</v>
      </c>
    </row>
    <row r="6063" spans="1:6">
      <c r="A6063" s="527" t="s">
        <v>8723</v>
      </c>
      <c r="B6063" s="528">
        <v>2011</v>
      </c>
      <c r="C6063" s="528">
        <v>5665</v>
      </c>
      <c r="D6063" s="528">
        <v>25901</v>
      </c>
      <c r="E6063" s="528">
        <v>4534</v>
      </c>
      <c r="F6063" s="528">
        <v>9898</v>
      </c>
    </row>
    <row r="6064" spans="1:6">
      <c r="A6064" s="527" t="s">
        <v>8724</v>
      </c>
      <c r="B6064" s="528">
        <v>2011</v>
      </c>
      <c r="C6064" s="528">
        <v>19861</v>
      </c>
      <c r="D6064" s="528">
        <v>41208</v>
      </c>
      <c r="E6064" s="528">
        <v>2597</v>
      </c>
      <c r="F6064" s="528">
        <v>15961</v>
      </c>
    </row>
    <row r="6065" spans="1:6">
      <c r="A6065" s="527" t="s">
        <v>8725</v>
      </c>
      <c r="B6065" s="528">
        <v>2011</v>
      </c>
      <c r="C6065" s="528">
        <v>48242</v>
      </c>
      <c r="D6065" s="528">
        <v>27152</v>
      </c>
      <c r="E6065" s="528">
        <v>77102</v>
      </c>
      <c r="F6065" s="528">
        <v>21040</v>
      </c>
    </row>
    <row r="6066" spans="1:6">
      <c r="A6066" s="527" t="s">
        <v>8726</v>
      </c>
      <c r="B6066" s="528">
        <v>2011</v>
      </c>
      <c r="C6066" s="528">
        <v>49945</v>
      </c>
      <c r="D6066" s="528">
        <v>29864</v>
      </c>
      <c r="E6066" s="528">
        <v>34342</v>
      </c>
      <c r="F6066" s="528">
        <v>15373</v>
      </c>
    </row>
    <row r="6067" spans="1:6">
      <c r="A6067" s="527" t="s">
        <v>8727</v>
      </c>
      <c r="B6067" s="528">
        <v>2011</v>
      </c>
      <c r="C6067" s="528">
        <v>3665</v>
      </c>
      <c r="D6067" s="528">
        <v>2464</v>
      </c>
      <c r="E6067" s="528">
        <v>1020</v>
      </c>
      <c r="F6067" s="528">
        <v>9600</v>
      </c>
    </row>
    <row r="6068" spans="1:6">
      <c r="A6068" s="527" t="s">
        <v>8728</v>
      </c>
      <c r="B6068" s="528">
        <v>2011</v>
      </c>
      <c r="C6068" s="528">
        <v>29325</v>
      </c>
      <c r="D6068" s="528">
        <v>16432</v>
      </c>
      <c r="E6068" s="528">
        <v>3328</v>
      </c>
      <c r="F6068" s="528">
        <v>14797</v>
      </c>
    </row>
    <row r="6069" spans="1:6">
      <c r="A6069" s="527" t="s">
        <v>8729</v>
      </c>
      <c r="B6069" s="528">
        <v>2011</v>
      </c>
      <c r="C6069" s="528">
        <v>1531</v>
      </c>
      <c r="D6069" s="528">
        <v>0</v>
      </c>
      <c r="E6069" s="528">
        <v>129</v>
      </c>
      <c r="F6069" s="528">
        <v>3340</v>
      </c>
    </row>
    <row r="6070" spans="1:6">
      <c r="A6070" s="527" t="s">
        <v>8730</v>
      </c>
      <c r="B6070" s="528">
        <v>2011</v>
      </c>
      <c r="C6070" s="528">
        <v>1457</v>
      </c>
      <c r="D6070" s="528">
        <v>0</v>
      </c>
      <c r="E6070" s="528">
        <v>19007</v>
      </c>
      <c r="F6070" s="528">
        <v>4700</v>
      </c>
    </row>
    <row r="6071" spans="1:6">
      <c r="A6071" s="527" t="s">
        <v>8731</v>
      </c>
      <c r="B6071" s="528">
        <v>2011</v>
      </c>
      <c r="C6071" s="528">
        <v>10750</v>
      </c>
      <c r="D6071" s="528">
        <v>1178</v>
      </c>
      <c r="E6071" s="528">
        <v>323105</v>
      </c>
      <c r="F6071" s="528">
        <v>6283</v>
      </c>
    </row>
    <row r="6072" spans="1:6">
      <c r="A6072" s="527" t="s">
        <v>8732</v>
      </c>
      <c r="B6072" s="528">
        <v>2011</v>
      </c>
      <c r="C6072" s="528">
        <v>34430</v>
      </c>
      <c r="D6072" s="528">
        <v>42411</v>
      </c>
      <c r="E6072" s="528">
        <v>22740</v>
      </c>
      <c r="F6072" s="528">
        <v>19535</v>
      </c>
    </row>
    <row r="6073" spans="1:6">
      <c r="A6073" s="527" t="s">
        <v>8733</v>
      </c>
      <c r="B6073" s="528">
        <v>2011</v>
      </c>
      <c r="C6073" s="528">
        <v>30891</v>
      </c>
      <c r="D6073" s="528">
        <v>50819</v>
      </c>
      <c r="E6073" s="528">
        <v>3100</v>
      </c>
      <c r="F6073" s="528">
        <v>19205</v>
      </c>
    </row>
    <row r="6074" spans="1:6">
      <c r="A6074" s="527" t="s">
        <v>8734</v>
      </c>
      <c r="B6074" s="528">
        <v>2011</v>
      </c>
      <c r="C6074" s="528">
        <v>24992</v>
      </c>
      <c r="D6074" s="528">
        <v>36326</v>
      </c>
      <c r="E6074" s="528">
        <v>28106</v>
      </c>
      <c r="F6074" s="528">
        <v>19506</v>
      </c>
    </row>
    <row r="6075" spans="1:6">
      <c r="A6075" s="527" t="s">
        <v>8735</v>
      </c>
      <c r="B6075" s="528">
        <v>2011</v>
      </c>
      <c r="C6075" s="528">
        <v>24787</v>
      </c>
      <c r="D6075" s="528">
        <v>13509</v>
      </c>
      <c r="E6075" s="528">
        <v>2288</v>
      </c>
      <c r="F6075" s="528">
        <v>20636</v>
      </c>
    </row>
    <row r="6076" spans="1:6">
      <c r="A6076" s="527" t="s">
        <v>8736</v>
      </c>
      <c r="B6076" s="528">
        <v>2011</v>
      </c>
      <c r="C6076" s="528">
        <v>35843</v>
      </c>
      <c r="D6076" s="528">
        <v>106226</v>
      </c>
      <c r="E6076" s="528">
        <v>15919</v>
      </c>
      <c r="F6076" s="528">
        <v>11798</v>
      </c>
    </row>
    <row r="6077" spans="1:6">
      <c r="A6077" s="527" t="s">
        <v>8737</v>
      </c>
      <c r="B6077" s="528">
        <v>2011</v>
      </c>
      <c r="C6077" s="528">
        <v>2107</v>
      </c>
      <c r="D6077" s="528">
        <v>32234</v>
      </c>
      <c r="E6077" s="528">
        <v>17282</v>
      </c>
      <c r="F6077" s="528">
        <v>10594</v>
      </c>
    </row>
    <row r="6078" spans="1:6">
      <c r="A6078" s="527" t="s">
        <v>8738</v>
      </c>
      <c r="B6078" s="528">
        <v>2011</v>
      </c>
      <c r="C6078" s="528">
        <v>74107</v>
      </c>
      <c r="D6078" s="528">
        <v>144628</v>
      </c>
      <c r="E6078" s="528">
        <v>14960</v>
      </c>
      <c r="F6078" s="528">
        <v>20651</v>
      </c>
    </row>
    <row r="6079" spans="1:6">
      <c r="A6079" s="527" t="s">
        <v>8739</v>
      </c>
      <c r="B6079" s="528">
        <v>2011</v>
      </c>
      <c r="C6079" s="528">
        <v>7120</v>
      </c>
      <c r="D6079" s="528">
        <v>36732</v>
      </c>
      <c r="E6079" s="528">
        <v>111612</v>
      </c>
      <c r="F6079" s="528">
        <v>9445</v>
      </c>
    </row>
    <row r="6080" spans="1:6">
      <c r="A6080" s="527" t="s">
        <v>8740</v>
      </c>
      <c r="B6080" s="528">
        <v>2011</v>
      </c>
      <c r="C6080" s="528">
        <v>41028</v>
      </c>
      <c r="D6080" s="528">
        <v>11469</v>
      </c>
      <c r="E6080" s="528">
        <v>1700</v>
      </c>
      <c r="F6080" s="528">
        <v>14679</v>
      </c>
    </row>
    <row r="6081" spans="1:6">
      <c r="A6081" s="527" t="s">
        <v>8741</v>
      </c>
      <c r="B6081" s="528">
        <v>2011</v>
      </c>
      <c r="C6081" s="528">
        <v>15402</v>
      </c>
      <c r="D6081" s="528">
        <v>16650</v>
      </c>
      <c r="E6081" s="528">
        <v>4738</v>
      </c>
      <c r="F6081" s="528">
        <v>18313</v>
      </c>
    </row>
    <row r="6082" spans="1:6">
      <c r="A6082" s="527" t="s">
        <v>8742</v>
      </c>
      <c r="B6082" s="528">
        <v>2011</v>
      </c>
      <c r="C6082" s="528">
        <v>104138</v>
      </c>
      <c r="D6082" s="528">
        <v>119095</v>
      </c>
      <c r="E6082" s="528">
        <v>55208</v>
      </c>
      <c r="F6082" s="528">
        <v>20210</v>
      </c>
    </row>
    <row r="6083" spans="1:6">
      <c r="A6083" s="527" t="s">
        <v>8743</v>
      </c>
      <c r="B6083" s="528">
        <v>2011</v>
      </c>
      <c r="C6083" s="528">
        <v>57112</v>
      </c>
      <c r="D6083" s="528">
        <v>90955</v>
      </c>
      <c r="E6083" s="528">
        <v>2873</v>
      </c>
      <c r="F6083" s="528">
        <v>20930</v>
      </c>
    </row>
    <row r="6084" spans="1:6">
      <c r="A6084" s="527" t="s">
        <v>8744</v>
      </c>
      <c r="B6084" s="528">
        <v>2011</v>
      </c>
      <c r="C6084" s="528">
        <v>19790</v>
      </c>
      <c r="D6084" s="528">
        <v>20748</v>
      </c>
      <c r="E6084" s="528">
        <v>0</v>
      </c>
      <c r="F6084" s="528">
        <v>20620</v>
      </c>
    </row>
    <row r="6085" spans="1:6">
      <c r="A6085" s="527" t="s">
        <v>8745</v>
      </c>
      <c r="B6085" s="528">
        <v>2011</v>
      </c>
      <c r="C6085" s="528">
        <v>20954</v>
      </c>
      <c r="D6085" s="528">
        <v>5350</v>
      </c>
      <c r="E6085" s="528">
        <v>326281</v>
      </c>
      <c r="F6085" s="528">
        <v>16042</v>
      </c>
    </row>
    <row r="6086" spans="1:6">
      <c r="A6086" s="527" t="s">
        <v>8746</v>
      </c>
      <c r="B6086" s="528">
        <v>2011</v>
      </c>
      <c r="C6086" s="528">
        <v>4626</v>
      </c>
      <c r="D6086" s="528">
        <v>1030</v>
      </c>
      <c r="E6086" s="528">
        <v>24452</v>
      </c>
      <c r="F6086" s="528">
        <v>3315</v>
      </c>
    </row>
    <row r="6087" spans="1:6">
      <c r="A6087" s="527" t="s">
        <v>8747</v>
      </c>
      <c r="B6087" s="528">
        <v>2011</v>
      </c>
      <c r="C6087" s="528">
        <v>91668</v>
      </c>
      <c r="D6087" s="528">
        <v>148527</v>
      </c>
      <c r="E6087" s="528">
        <v>20516</v>
      </c>
      <c r="F6087" s="528">
        <v>20710</v>
      </c>
    </row>
    <row r="6088" spans="1:6">
      <c r="A6088" s="527" t="s">
        <v>8748</v>
      </c>
      <c r="B6088" s="528">
        <v>2011</v>
      </c>
      <c r="C6088" s="528">
        <v>1036</v>
      </c>
      <c r="D6088" s="528">
        <v>0</v>
      </c>
      <c r="E6088" s="528">
        <v>4901</v>
      </c>
      <c r="F6088" s="528">
        <v>4490</v>
      </c>
    </row>
    <row r="6089" spans="1:6">
      <c r="A6089" s="527" t="s">
        <v>8749</v>
      </c>
      <c r="B6089" s="528">
        <v>2011</v>
      </c>
      <c r="C6089" s="528">
        <v>26562</v>
      </c>
      <c r="D6089" s="528">
        <v>6715</v>
      </c>
      <c r="E6089" s="528">
        <v>8759</v>
      </c>
      <c r="F6089" s="528">
        <v>13535</v>
      </c>
    </row>
    <row r="6090" spans="1:6">
      <c r="A6090" s="527" t="s">
        <v>8750</v>
      </c>
      <c r="B6090" s="528">
        <v>2011</v>
      </c>
      <c r="C6090" s="528">
        <v>1871</v>
      </c>
      <c r="D6090" s="528">
        <v>0</v>
      </c>
      <c r="E6090" s="528">
        <v>155758</v>
      </c>
      <c r="F6090" s="528">
        <v>4222</v>
      </c>
    </row>
    <row r="6091" spans="1:6">
      <c r="A6091" s="527" t="s">
        <v>8751</v>
      </c>
      <c r="B6091" s="528">
        <v>2011</v>
      </c>
      <c r="C6091" s="528">
        <v>12055</v>
      </c>
      <c r="D6091" s="528">
        <v>25610</v>
      </c>
      <c r="E6091" s="528">
        <v>4651</v>
      </c>
      <c r="F6091" s="528">
        <v>19179</v>
      </c>
    </row>
    <row r="6092" spans="1:6">
      <c r="A6092" s="527" t="s">
        <v>8752</v>
      </c>
      <c r="B6092" s="528">
        <v>2011</v>
      </c>
      <c r="C6092" s="528">
        <v>3555</v>
      </c>
      <c r="D6092" s="528">
        <v>803</v>
      </c>
      <c r="E6092" s="528">
        <v>982</v>
      </c>
      <c r="F6092" s="528">
        <v>9500</v>
      </c>
    </row>
    <row r="6093" spans="1:6">
      <c r="A6093" s="527" t="s">
        <v>8753</v>
      </c>
      <c r="B6093" s="528">
        <v>2011</v>
      </c>
      <c r="C6093" s="528">
        <v>19755</v>
      </c>
      <c r="D6093" s="528">
        <v>28779</v>
      </c>
      <c r="E6093" s="528">
        <v>4335</v>
      </c>
      <c r="F6093" s="528">
        <v>16321</v>
      </c>
    </row>
    <row r="6094" spans="1:6">
      <c r="A6094" s="527" t="s">
        <v>8754</v>
      </c>
      <c r="B6094" s="528">
        <v>2011</v>
      </c>
      <c r="C6094" s="528">
        <v>11356</v>
      </c>
      <c r="D6094" s="528">
        <v>2114</v>
      </c>
      <c r="E6094" s="528">
        <v>17471</v>
      </c>
      <c r="F6094" s="528">
        <v>18627</v>
      </c>
    </row>
    <row r="6095" spans="1:6">
      <c r="A6095" s="527" t="s">
        <v>8755</v>
      </c>
      <c r="B6095" s="528">
        <v>2011</v>
      </c>
      <c r="C6095" s="528">
        <v>0</v>
      </c>
      <c r="D6095" s="528">
        <v>5927</v>
      </c>
      <c r="E6095" s="528">
        <v>0</v>
      </c>
      <c r="F6095" s="528">
        <v>21219</v>
      </c>
    </row>
    <row r="6096" spans="1:6">
      <c r="A6096" s="527" t="s">
        <v>8756</v>
      </c>
      <c r="B6096" s="528">
        <v>2011</v>
      </c>
      <c r="C6096" s="528">
        <v>24079</v>
      </c>
      <c r="D6096" s="528">
        <v>26483</v>
      </c>
      <c r="E6096" s="528">
        <v>296323</v>
      </c>
      <c r="F6096" s="528">
        <v>11183</v>
      </c>
    </row>
    <row r="6097" spans="1:6">
      <c r="A6097" s="527" t="s">
        <v>8757</v>
      </c>
      <c r="B6097" s="528">
        <v>2011</v>
      </c>
      <c r="C6097" s="528">
        <v>771</v>
      </c>
      <c r="D6097" s="528">
        <v>0</v>
      </c>
      <c r="E6097" s="528">
        <v>110387</v>
      </c>
      <c r="F6097" s="528">
        <v>5231</v>
      </c>
    </row>
    <row r="6098" spans="1:6">
      <c r="A6098" s="527" t="s">
        <v>8758</v>
      </c>
      <c r="B6098" s="528">
        <v>2011</v>
      </c>
      <c r="C6098" s="528">
        <v>4655</v>
      </c>
      <c r="D6098" s="528">
        <v>0</v>
      </c>
      <c r="E6098" s="528">
        <v>8179</v>
      </c>
      <c r="F6098" s="528">
        <v>9489</v>
      </c>
    </row>
    <row r="6099" spans="1:6">
      <c r="A6099" s="527" t="s">
        <v>8759</v>
      </c>
      <c r="B6099" s="528">
        <v>2011</v>
      </c>
      <c r="C6099" s="528">
        <v>19315</v>
      </c>
      <c r="D6099" s="528">
        <v>3092</v>
      </c>
      <c r="E6099" s="528">
        <v>25290</v>
      </c>
      <c r="F6099" s="528">
        <v>14962</v>
      </c>
    </row>
    <row r="6100" spans="1:6">
      <c r="A6100" s="527" t="s">
        <v>8760</v>
      </c>
      <c r="B6100" s="528">
        <v>2011</v>
      </c>
      <c r="C6100" s="528">
        <v>18093</v>
      </c>
      <c r="D6100" s="528">
        <v>2659</v>
      </c>
      <c r="E6100" s="528">
        <v>13826</v>
      </c>
      <c r="F6100" s="528">
        <v>10025</v>
      </c>
    </row>
    <row r="6101" spans="1:6">
      <c r="A6101" s="527" t="s">
        <v>8761</v>
      </c>
      <c r="B6101" s="528">
        <v>2011</v>
      </c>
      <c r="C6101" s="528">
        <v>2095</v>
      </c>
      <c r="D6101" s="528">
        <v>897</v>
      </c>
      <c r="E6101" s="528">
        <v>2105</v>
      </c>
      <c r="F6101" s="528">
        <v>13755</v>
      </c>
    </row>
    <row r="6102" spans="1:6">
      <c r="A6102" s="527" t="s">
        <v>8762</v>
      </c>
      <c r="B6102" s="528">
        <v>2011</v>
      </c>
      <c r="C6102" s="528">
        <v>4398</v>
      </c>
      <c r="D6102" s="528">
        <v>9742</v>
      </c>
      <c r="E6102" s="528">
        <v>826</v>
      </c>
      <c r="F6102" s="528">
        <v>19927</v>
      </c>
    </row>
    <row r="6103" spans="1:6">
      <c r="A6103" s="527" t="s">
        <v>8763</v>
      </c>
      <c r="B6103" s="528">
        <v>2011</v>
      </c>
      <c r="C6103" s="528">
        <v>48594</v>
      </c>
      <c r="D6103" s="528">
        <v>35233</v>
      </c>
      <c r="E6103" s="528">
        <v>63263</v>
      </c>
      <c r="F6103" s="528">
        <v>20300</v>
      </c>
    </row>
    <row r="6104" spans="1:6">
      <c r="A6104" s="527" t="s">
        <v>8764</v>
      </c>
      <c r="B6104" s="528">
        <v>2011</v>
      </c>
      <c r="C6104" s="528">
        <v>4235</v>
      </c>
      <c r="D6104" s="528">
        <v>593</v>
      </c>
      <c r="E6104" s="528">
        <v>14851</v>
      </c>
      <c r="F6104" s="528">
        <v>3438</v>
      </c>
    </row>
    <row r="6105" spans="1:6">
      <c r="A6105" s="527" t="s">
        <v>8765</v>
      </c>
      <c r="B6105" s="528">
        <v>2011</v>
      </c>
      <c r="C6105" s="528">
        <v>67510</v>
      </c>
      <c r="D6105" s="528">
        <v>43088</v>
      </c>
      <c r="E6105" s="528">
        <v>841</v>
      </c>
      <c r="F6105" s="528">
        <v>14380</v>
      </c>
    </row>
    <row r="6106" spans="1:6">
      <c r="A6106" s="527" t="s">
        <v>8766</v>
      </c>
      <c r="B6106" s="528">
        <v>2011</v>
      </c>
      <c r="C6106" s="528">
        <v>1950</v>
      </c>
      <c r="D6106" s="528">
        <v>3490</v>
      </c>
      <c r="E6106" s="528">
        <v>46</v>
      </c>
      <c r="F6106" s="528">
        <v>13047</v>
      </c>
    </row>
    <row r="6107" spans="1:6">
      <c r="A6107" s="527" t="s">
        <v>8767</v>
      </c>
      <c r="B6107" s="528">
        <v>2011</v>
      </c>
      <c r="C6107" s="528">
        <v>15544</v>
      </c>
      <c r="D6107" s="528">
        <v>16681</v>
      </c>
      <c r="E6107" s="528">
        <v>36300</v>
      </c>
      <c r="F6107" s="528">
        <v>20156</v>
      </c>
    </row>
    <row r="6108" spans="1:6">
      <c r="A6108" s="527" t="s">
        <v>8768</v>
      </c>
      <c r="B6108" s="528">
        <v>2011</v>
      </c>
      <c r="C6108" s="528">
        <v>40850</v>
      </c>
      <c r="D6108" s="528">
        <v>41475</v>
      </c>
      <c r="E6108" s="528">
        <v>10788</v>
      </c>
      <c r="F6108" s="528">
        <v>18737</v>
      </c>
    </row>
    <row r="6109" spans="1:6">
      <c r="A6109" s="527" t="s">
        <v>8769</v>
      </c>
      <c r="B6109" s="528">
        <v>2011</v>
      </c>
      <c r="C6109" s="528">
        <v>22315</v>
      </c>
      <c r="D6109" s="528">
        <v>16820</v>
      </c>
      <c r="E6109" s="528">
        <v>9832</v>
      </c>
      <c r="F6109" s="528">
        <v>16539</v>
      </c>
    </row>
    <row r="6110" spans="1:6">
      <c r="A6110" s="527" t="s">
        <v>8770</v>
      </c>
      <c r="B6110" s="528">
        <v>2011</v>
      </c>
      <c r="C6110" s="528">
        <v>70587</v>
      </c>
      <c r="D6110" s="528">
        <v>50291</v>
      </c>
      <c r="E6110" s="528">
        <v>53754</v>
      </c>
      <c r="F6110" s="528">
        <v>20271</v>
      </c>
    </row>
    <row r="6111" spans="1:6">
      <c r="A6111" s="527" t="s">
        <v>8771</v>
      </c>
      <c r="B6111" s="528">
        <v>2011</v>
      </c>
      <c r="C6111" s="528">
        <v>13284</v>
      </c>
      <c r="D6111" s="528">
        <v>37571</v>
      </c>
      <c r="E6111" s="528">
        <v>5363</v>
      </c>
      <c r="F6111" s="528">
        <v>19258</v>
      </c>
    </row>
    <row r="6112" spans="1:6">
      <c r="A6112" s="527" t="s">
        <v>8772</v>
      </c>
      <c r="B6112" s="528">
        <v>2011</v>
      </c>
      <c r="C6112" s="528">
        <v>24497</v>
      </c>
      <c r="D6112" s="528">
        <v>4821</v>
      </c>
      <c r="E6112" s="528">
        <v>23324</v>
      </c>
      <c r="F6112" s="528">
        <v>14670</v>
      </c>
    </row>
    <row r="6113" spans="1:6">
      <c r="A6113" s="527" t="s">
        <v>8773</v>
      </c>
      <c r="B6113" s="528">
        <v>2011</v>
      </c>
      <c r="C6113" s="528">
        <v>13956</v>
      </c>
      <c r="D6113" s="528">
        <v>10048</v>
      </c>
      <c r="E6113" s="528">
        <v>731</v>
      </c>
      <c r="F6113" s="529"/>
    </row>
    <row r="6114" spans="1:6">
      <c r="A6114" s="527" t="s">
        <v>8774</v>
      </c>
      <c r="B6114" s="528">
        <v>2011</v>
      </c>
      <c r="C6114" s="528">
        <v>3472</v>
      </c>
      <c r="D6114" s="528">
        <v>0</v>
      </c>
      <c r="E6114" s="528">
        <v>10532</v>
      </c>
      <c r="F6114" s="528">
        <v>12935</v>
      </c>
    </row>
    <row r="6115" spans="1:6">
      <c r="A6115" s="527" t="s">
        <v>8775</v>
      </c>
      <c r="B6115" s="528">
        <v>2011</v>
      </c>
      <c r="C6115" s="528">
        <v>3758</v>
      </c>
      <c r="D6115" s="528">
        <v>4511</v>
      </c>
      <c r="E6115" s="528">
        <v>46277</v>
      </c>
      <c r="F6115" s="528">
        <v>9268</v>
      </c>
    </row>
    <row r="6116" spans="1:6">
      <c r="A6116" s="527" t="s">
        <v>8776</v>
      </c>
      <c r="B6116" s="528">
        <v>2011</v>
      </c>
      <c r="C6116" s="528">
        <v>3521</v>
      </c>
      <c r="D6116" s="528">
        <v>0</v>
      </c>
      <c r="E6116" s="528">
        <v>27075</v>
      </c>
      <c r="F6116" s="528">
        <v>14820</v>
      </c>
    </row>
    <row r="6117" spans="1:6">
      <c r="A6117" s="527" t="s">
        <v>8777</v>
      </c>
      <c r="B6117" s="528">
        <v>2011</v>
      </c>
      <c r="C6117" s="528">
        <v>5902</v>
      </c>
      <c r="D6117" s="528">
        <v>5096</v>
      </c>
      <c r="E6117" s="528">
        <v>9786</v>
      </c>
      <c r="F6117" s="528">
        <v>12710</v>
      </c>
    </row>
    <row r="6118" spans="1:6">
      <c r="A6118" s="527" t="s">
        <v>8778</v>
      </c>
      <c r="B6118" s="528">
        <v>2011</v>
      </c>
      <c r="C6118" s="528">
        <v>58331</v>
      </c>
      <c r="D6118" s="528">
        <v>18648</v>
      </c>
      <c r="E6118" s="528">
        <v>2439</v>
      </c>
      <c r="F6118" s="528">
        <v>14110</v>
      </c>
    </row>
    <row r="6119" spans="1:6">
      <c r="A6119" s="527" t="s">
        <v>8779</v>
      </c>
      <c r="B6119" s="528">
        <v>2011</v>
      </c>
      <c r="C6119" s="528">
        <v>4882</v>
      </c>
      <c r="D6119" s="528">
        <v>2670</v>
      </c>
      <c r="E6119" s="528">
        <v>3861</v>
      </c>
      <c r="F6119" s="528">
        <v>13750</v>
      </c>
    </row>
    <row r="6120" spans="1:6">
      <c r="A6120" s="527" t="s">
        <v>8780</v>
      </c>
      <c r="B6120" s="528">
        <v>2011</v>
      </c>
      <c r="C6120" s="528">
        <v>3981</v>
      </c>
      <c r="D6120" s="528">
        <v>2930</v>
      </c>
      <c r="E6120" s="528">
        <v>10593</v>
      </c>
      <c r="F6120" s="528">
        <v>21080</v>
      </c>
    </row>
    <row r="6121" spans="1:6">
      <c r="A6121" s="527" t="s">
        <v>8781</v>
      </c>
      <c r="B6121" s="528">
        <v>2011</v>
      </c>
      <c r="C6121" s="528">
        <v>1909</v>
      </c>
      <c r="D6121" s="528">
        <v>938</v>
      </c>
      <c r="E6121" s="528">
        <v>3744</v>
      </c>
      <c r="F6121" s="528">
        <v>19282</v>
      </c>
    </row>
    <row r="6122" spans="1:6">
      <c r="A6122" s="527" t="s">
        <v>8782</v>
      </c>
      <c r="B6122" s="528">
        <v>2011</v>
      </c>
      <c r="C6122" s="528">
        <v>29031</v>
      </c>
      <c r="D6122" s="528">
        <v>4136</v>
      </c>
      <c r="E6122" s="528">
        <v>423</v>
      </c>
      <c r="F6122" s="528">
        <v>11175</v>
      </c>
    </row>
    <row r="6123" spans="1:6">
      <c r="A6123" s="527" t="s">
        <v>8783</v>
      </c>
      <c r="B6123" s="528">
        <v>2011</v>
      </c>
      <c r="C6123" s="528">
        <v>2958</v>
      </c>
      <c r="D6123" s="528">
        <v>3691</v>
      </c>
      <c r="E6123" s="528">
        <v>3037</v>
      </c>
      <c r="F6123" s="528">
        <v>17660</v>
      </c>
    </row>
    <row r="6124" spans="1:6">
      <c r="A6124" s="527" t="s">
        <v>8784</v>
      </c>
      <c r="B6124" s="528">
        <v>2011</v>
      </c>
      <c r="C6124" s="528">
        <v>2017</v>
      </c>
      <c r="D6124" s="528">
        <v>0</v>
      </c>
      <c r="E6124" s="528">
        <v>8632</v>
      </c>
      <c r="F6124" s="528">
        <v>3351</v>
      </c>
    </row>
    <row r="6125" spans="1:6">
      <c r="A6125" s="527" t="s">
        <v>8785</v>
      </c>
      <c r="B6125" s="528">
        <v>2011</v>
      </c>
      <c r="C6125" s="528">
        <v>110035</v>
      </c>
      <c r="D6125" s="528">
        <v>55636</v>
      </c>
      <c r="E6125" s="528">
        <v>9240</v>
      </c>
      <c r="F6125" s="528">
        <v>14854</v>
      </c>
    </row>
    <row r="6126" spans="1:6">
      <c r="A6126" s="527" t="s">
        <v>8786</v>
      </c>
      <c r="B6126" s="528">
        <v>2011</v>
      </c>
      <c r="C6126" s="528">
        <v>73226</v>
      </c>
      <c r="D6126" s="528">
        <v>44098</v>
      </c>
      <c r="E6126" s="528">
        <v>23537</v>
      </c>
      <c r="F6126" s="528">
        <v>14969</v>
      </c>
    </row>
    <row r="6127" spans="1:6">
      <c r="A6127" s="527" t="s">
        <v>8787</v>
      </c>
      <c r="B6127" s="528">
        <v>2011</v>
      </c>
      <c r="C6127" s="528">
        <v>1791</v>
      </c>
      <c r="D6127" s="528">
        <v>1614</v>
      </c>
      <c r="E6127" s="528">
        <v>4864</v>
      </c>
      <c r="F6127" s="528">
        <v>13845</v>
      </c>
    </row>
    <row r="6128" spans="1:6">
      <c r="A6128" s="527" t="s">
        <v>8788</v>
      </c>
      <c r="B6128" s="528">
        <v>2011</v>
      </c>
      <c r="C6128" s="528">
        <v>4626</v>
      </c>
      <c r="D6128" s="528">
        <v>6694</v>
      </c>
      <c r="E6128" s="528">
        <v>37236</v>
      </c>
      <c r="F6128" s="528">
        <v>11450</v>
      </c>
    </row>
    <row r="6129" spans="1:6">
      <c r="A6129" s="527" t="s">
        <v>8789</v>
      </c>
      <c r="B6129" s="528">
        <v>2011</v>
      </c>
      <c r="C6129" s="528">
        <v>9155</v>
      </c>
      <c r="D6129" s="528">
        <v>6502</v>
      </c>
      <c r="E6129" s="528">
        <v>1202</v>
      </c>
      <c r="F6129" s="528">
        <v>20570</v>
      </c>
    </row>
    <row r="6130" spans="1:6">
      <c r="A6130" s="527" t="s">
        <v>8790</v>
      </c>
      <c r="B6130" s="528">
        <v>2011</v>
      </c>
      <c r="C6130" s="528">
        <v>22016</v>
      </c>
      <c r="D6130" s="528">
        <v>20390</v>
      </c>
      <c r="E6130" s="528">
        <v>19326</v>
      </c>
      <c r="F6130" s="528">
        <v>14790</v>
      </c>
    </row>
    <row r="6131" spans="1:6">
      <c r="A6131" s="527" t="s">
        <v>8791</v>
      </c>
      <c r="B6131" s="528">
        <v>2011</v>
      </c>
      <c r="C6131" s="528">
        <v>43</v>
      </c>
      <c r="D6131" s="528">
        <v>26</v>
      </c>
      <c r="E6131" s="528">
        <v>143</v>
      </c>
      <c r="F6131" s="528">
        <v>14591</v>
      </c>
    </row>
    <row r="6132" spans="1:6">
      <c r="A6132" s="527" t="s">
        <v>8792</v>
      </c>
      <c r="B6132" s="528">
        <v>2011</v>
      </c>
      <c r="C6132" s="528">
        <v>3226</v>
      </c>
      <c r="D6132" s="528">
        <v>4895</v>
      </c>
      <c r="E6132" s="528">
        <v>8531</v>
      </c>
      <c r="F6132" s="528">
        <v>20124</v>
      </c>
    </row>
    <row r="6133" spans="1:6">
      <c r="A6133" s="527" t="s">
        <v>8793</v>
      </c>
      <c r="B6133" s="528">
        <v>2011</v>
      </c>
      <c r="C6133" s="528">
        <v>119</v>
      </c>
      <c r="D6133" s="528">
        <v>246</v>
      </c>
      <c r="E6133" s="528">
        <v>253</v>
      </c>
      <c r="F6133" s="528">
        <v>13776</v>
      </c>
    </row>
    <row r="6134" spans="1:6">
      <c r="A6134" s="527" t="s">
        <v>8794</v>
      </c>
      <c r="B6134" s="528">
        <v>2011</v>
      </c>
      <c r="C6134" s="528">
        <v>32341</v>
      </c>
      <c r="D6134" s="528">
        <v>16755</v>
      </c>
      <c r="E6134" s="528">
        <v>18209</v>
      </c>
      <c r="F6134" s="528">
        <v>21356</v>
      </c>
    </row>
    <row r="6135" spans="1:6">
      <c r="A6135" s="527" t="s">
        <v>8795</v>
      </c>
      <c r="B6135" s="528">
        <v>2011</v>
      </c>
      <c r="C6135" s="528">
        <v>25012</v>
      </c>
      <c r="D6135" s="528">
        <v>33864</v>
      </c>
      <c r="E6135" s="528">
        <v>2774</v>
      </c>
      <c r="F6135" s="528">
        <v>20385</v>
      </c>
    </row>
    <row r="6136" spans="1:6">
      <c r="A6136" s="527" t="s">
        <v>8796</v>
      </c>
      <c r="B6136" s="528">
        <v>2011</v>
      </c>
      <c r="C6136" s="528">
        <v>61709</v>
      </c>
      <c r="D6136" s="528">
        <v>35921</v>
      </c>
      <c r="E6136" s="528">
        <v>9164</v>
      </c>
      <c r="F6136" s="528">
        <v>14870</v>
      </c>
    </row>
    <row r="6137" spans="1:6">
      <c r="A6137" s="527" t="s">
        <v>8797</v>
      </c>
      <c r="B6137" s="528">
        <v>2011</v>
      </c>
      <c r="C6137" s="528">
        <v>61050</v>
      </c>
      <c r="D6137" s="528">
        <v>42825</v>
      </c>
      <c r="E6137" s="528">
        <v>2725</v>
      </c>
      <c r="F6137" s="528">
        <v>19678</v>
      </c>
    </row>
    <row r="6138" spans="1:6">
      <c r="A6138" s="527" t="s">
        <v>8798</v>
      </c>
      <c r="B6138" s="528">
        <v>2011</v>
      </c>
      <c r="C6138" s="528">
        <v>14028</v>
      </c>
      <c r="D6138" s="528">
        <v>6178</v>
      </c>
      <c r="E6138" s="528">
        <v>23174</v>
      </c>
      <c r="F6138" s="528">
        <v>9830</v>
      </c>
    </row>
    <row r="6139" spans="1:6">
      <c r="A6139" s="527" t="s">
        <v>8799</v>
      </c>
      <c r="B6139" s="528">
        <v>2011</v>
      </c>
      <c r="C6139" s="528">
        <v>90</v>
      </c>
      <c r="D6139" s="528">
        <v>0</v>
      </c>
      <c r="E6139" s="528">
        <v>26</v>
      </c>
      <c r="F6139" s="528">
        <v>12600</v>
      </c>
    </row>
    <row r="6140" spans="1:6">
      <c r="A6140" s="527" t="s">
        <v>8800</v>
      </c>
      <c r="B6140" s="528">
        <v>2011</v>
      </c>
      <c r="C6140" s="528">
        <v>9682</v>
      </c>
      <c r="D6140" s="528">
        <v>5858</v>
      </c>
      <c r="E6140" s="528">
        <v>18849</v>
      </c>
      <c r="F6140" s="528">
        <v>13746</v>
      </c>
    </row>
    <row r="6141" spans="1:6">
      <c r="A6141" s="527" t="s">
        <v>8801</v>
      </c>
      <c r="B6141" s="528">
        <v>2011</v>
      </c>
      <c r="C6141" s="528">
        <v>6850</v>
      </c>
      <c r="D6141" s="528">
        <v>6317</v>
      </c>
      <c r="E6141" s="528">
        <v>15462</v>
      </c>
      <c r="F6141" s="528">
        <v>12980</v>
      </c>
    </row>
    <row r="6142" spans="1:6">
      <c r="A6142" s="527" t="s">
        <v>8802</v>
      </c>
      <c r="B6142" s="528">
        <v>2011</v>
      </c>
      <c r="C6142" s="528">
        <v>35681</v>
      </c>
      <c r="D6142" s="528">
        <v>39631</v>
      </c>
      <c r="E6142" s="528">
        <v>2953</v>
      </c>
      <c r="F6142" s="528">
        <v>19875</v>
      </c>
    </row>
    <row r="6143" spans="1:6">
      <c r="A6143" s="527" t="s">
        <v>8803</v>
      </c>
      <c r="B6143" s="528">
        <v>2011</v>
      </c>
      <c r="C6143" s="528">
        <v>20440</v>
      </c>
      <c r="D6143" s="528">
        <v>36054</v>
      </c>
      <c r="E6143" s="528">
        <v>7014</v>
      </c>
      <c r="F6143" s="528">
        <v>20011</v>
      </c>
    </row>
    <row r="6144" spans="1:6">
      <c r="A6144" s="527" t="s">
        <v>8804</v>
      </c>
      <c r="B6144" s="528">
        <v>2011</v>
      </c>
      <c r="C6144" s="528">
        <v>2253</v>
      </c>
      <c r="D6144" s="528">
        <v>2198</v>
      </c>
      <c r="E6144" s="528">
        <v>15522</v>
      </c>
      <c r="F6144" s="528">
        <v>10108</v>
      </c>
    </row>
    <row r="6145" spans="1:6">
      <c r="A6145" s="527" t="s">
        <v>8805</v>
      </c>
      <c r="B6145" s="528">
        <v>2011</v>
      </c>
      <c r="C6145" s="528">
        <v>0</v>
      </c>
      <c r="D6145" s="528">
        <v>16881</v>
      </c>
      <c r="E6145" s="528">
        <v>0</v>
      </c>
      <c r="F6145" s="528">
        <v>1722</v>
      </c>
    </row>
    <row r="6146" spans="1:6">
      <c r="A6146" s="527" t="s">
        <v>8806</v>
      </c>
      <c r="B6146" s="528">
        <v>2011</v>
      </c>
      <c r="C6146" s="528">
        <v>4653</v>
      </c>
      <c r="D6146" s="528">
        <v>7727</v>
      </c>
      <c r="E6146" s="528">
        <v>11811</v>
      </c>
      <c r="F6146" s="528">
        <v>11139</v>
      </c>
    </row>
    <row r="6147" spans="1:6">
      <c r="A6147" s="527" t="s">
        <v>8807</v>
      </c>
      <c r="B6147" s="528">
        <v>2011</v>
      </c>
      <c r="C6147" s="528">
        <v>0</v>
      </c>
      <c r="D6147" s="528">
        <v>13243</v>
      </c>
      <c r="E6147" s="528">
        <v>0</v>
      </c>
      <c r="F6147" s="528">
        <v>1700</v>
      </c>
    </row>
    <row r="6148" spans="1:6">
      <c r="A6148" s="527" t="s">
        <v>8808</v>
      </c>
      <c r="B6148" s="528">
        <v>2011</v>
      </c>
      <c r="C6148" s="528">
        <v>4197</v>
      </c>
      <c r="D6148" s="528">
        <v>682</v>
      </c>
      <c r="E6148" s="528">
        <v>5485</v>
      </c>
      <c r="F6148" s="528">
        <v>10900</v>
      </c>
    </row>
    <row r="6149" spans="1:6">
      <c r="A6149" s="527" t="s">
        <v>8809</v>
      </c>
      <c r="B6149" s="528">
        <v>2011</v>
      </c>
      <c r="C6149" s="528">
        <v>3336</v>
      </c>
      <c r="D6149" s="528">
        <v>3810</v>
      </c>
      <c r="E6149" s="528">
        <v>6318</v>
      </c>
      <c r="F6149" s="528">
        <v>14071</v>
      </c>
    </row>
    <row r="6150" spans="1:6">
      <c r="A6150" s="527" t="s">
        <v>8810</v>
      </c>
      <c r="B6150" s="528">
        <v>2011</v>
      </c>
      <c r="C6150" s="528">
        <v>40667</v>
      </c>
      <c r="D6150" s="528">
        <v>38177</v>
      </c>
      <c r="E6150" s="528">
        <v>10767</v>
      </c>
      <c r="F6150" s="528">
        <v>20329</v>
      </c>
    </row>
    <row r="6151" spans="1:6">
      <c r="A6151" s="527" t="s">
        <v>8811</v>
      </c>
      <c r="B6151" s="528">
        <v>2011</v>
      </c>
      <c r="C6151" s="528">
        <v>29017</v>
      </c>
      <c r="D6151" s="528">
        <v>20792</v>
      </c>
      <c r="E6151" s="528">
        <v>2831</v>
      </c>
      <c r="F6151" s="528">
        <v>14900</v>
      </c>
    </row>
    <row r="6152" spans="1:6">
      <c r="A6152" s="527" t="s">
        <v>8812</v>
      </c>
      <c r="B6152" s="528">
        <v>2011</v>
      </c>
      <c r="C6152" s="528">
        <v>55359</v>
      </c>
      <c r="D6152" s="528">
        <v>61290</v>
      </c>
      <c r="E6152" s="528">
        <v>10094</v>
      </c>
      <c r="F6152" s="528">
        <v>20575</v>
      </c>
    </row>
    <row r="6153" spans="1:6">
      <c r="A6153" s="527" t="s">
        <v>8813</v>
      </c>
      <c r="B6153" s="528">
        <v>2011</v>
      </c>
      <c r="C6153" s="528">
        <v>776</v>
      </c>
      <c r="D6153" s="528">
        <v>40</v>
      </c>
      <c r="E6153" s="528">
        <v>35323</v>
      </c>
      <c r="F6153" s="528">
        <v>4123</v>
      </c>
    </row>
    <row r="6154" spans="1:6">
      <c r="A6154" s="527" t="s">
        <v>8814</v>
      </c>
      <c r="B6154" s="528">
        <v>2011</v>
      </c>
      <c r="C6154" s="528">
        <v>62019</v>
      </c>
      <c r="D6154" s="528">
        <v>42482</v>
      </c>
      <c r="E6154" s="528">
        <v>76720</v>
      </c>
      <c r="F6154" s="528">
        <v>20400</v>
      </c>
    </row>
    <row r="6155" spans="1:6">
      <c r="A6155" s="527" t="s">
        <v>8815</v>
      </c>
      <c r="B6155" s="528">
        <v>2011</v>
      </c>
      <c r="C6155" s="528">
        <v>817</v>
      </c>
      <c r="D6155" s="528">
        <v>0</v>
      </c>
      <c r="E6155" s="528">
        <v>70219</v>
      </c>
      <c r="F6155" s="528">
        <v>4428</v>
      </c>
    </row>
    <row r="6156" spans="1:6">
      <c r="A6156" s="527" t="s">
        <v>8816</v>
      </c>
      <c r="B6156" s="528">
        <v>2011</v>
      </c>
      <c r="C6156" s="528">
        <v>3298</v>
      </c>
      <c r="D6156" s="528">
        <v>0</v>
      </c>
      <c r="E6156" s="528">
        <v>60871</v>
      </c>
      <c r="F6156" s="528">
        <v>9550</v>
      </c>
    </row>
    <row r="6157" spans="1:6">
      <c r="A6157" s="527" t="s">
        <v>8817</v>
      </c>
      <c r="B6157" s="528">
        <v>2011</v>
      </c>
      <c r="C6157" s="528">
        <v>60951</v>
      </c>
      <c r="D6157" s="528">
        <v>37816</v>
      </c>
      <c r="E6157" s="528">
        <v>12317</v>
      </c>
      <c r="F6157" s="528">
        <v>16262</v>
      </c>
    </row>
    <row r="6158" spans="1:6">
      <c r="A6158" s="527" t="s">
        <v>8818</v>
      </c>
      <c r="B6158" s="528">
        <v>2011</v>
      </c>
      <c r="C6158" s="528">
        <v>2192</v>
      </c>
      <c r="D6158" s="528">
        <v>4976</v>
      </c>
      <c r="E6158" s="528">
        <v>2213</v>
      </c>
      <c r="F6158" s="528">
        <v>17044</v>
      </c>
    </row>
    <row r="6159" spans="1:6">
      <c r="A6159" s="527" t="s">
        <v>8819</v>
      </c>
      <c r="B6159" s="528">
        <v>2011</v>
      </c>
      <c r="C6159" s="528">
        <v>43116</v>
      </c>
      <c r="D6159" s="528">
        <v>27729</v>
      </c>
      <c r="E6159" s="528">
        <v>12158</v>
      </c>
      <c r="F6159" s="528">
        <v>15426</v>
      </c>
    </row>
    <row r="6160" spans="1:6">
      <c r="A6160" s="527" t="s">
        <v>8820</v>
      </c>
      <c r="B6160" s="528">
        <v>2011</v>
      </c>
      <c r="C6160" s="528">
        <v>5189</v>
      </c>
      <c r="D6160" s="528">
        <v>274</v>
      </c>
      <c r="E6160" s="528">
        <v>42440</v>
      </c>
      <c r="F6160" s="528">
        <v>5655</v>
      </c>
    </row>
    <row r="6161" spans="1:6">
      <c r="A6161" s="527" t="s">
        <v>8821</v>
      </c>
      <c r="B6161" s="528">
        <v>2011</v>
      </c>
      <c r="C6161" s="528">
        <v>857</v>
      </c>
      <c r="D6161" s="528">
        <v>10816</v>
      </c>
      <c r="E6161" s="528">
        <v>35300</v>
      </c>
      <c r="F6161" s="528">
        <v>7988</v>
      </c>
    </row>
    <row r="6162" spans="1:6">
      <c r="A6162" s="527" t="s">
        <v>8822</v>
      </c>
      <c r="B6162" s="528">
        <v>2011</v>
      </c>
      <c r="C6162" s="528">
        <v>72565</v>
      </c>
      <c r="D6162" s="528">
        <v>32592</v>
      </c>
      <c r="E6162" s="528">
        <v>26675</v>
      </c>
      <c r="F6162" s="528">
        <v>19025</v>
      </c>
    </row>
    <row r="6163" spans="1:6">
      <c r="A6163" s="527" t="s">
        <v>8823</v>
      </c>
      <c r="B6163" s="528">
        <v>2011</v>
      </c>
      <c r="C6163" s="528">
        <v>25347</v>
      </c>
      <c r="D6163" s="528">
        <v>23039</v>
      </c>
      <c r="E6163" s="528">
        <v>35258</v>
      </c>
      <c r="F6163" s="528">
        <v>20550</v>
      </c>
    </row>
    <row r="6164" spans="1:6">
      <c r="A6164" s="527" t="s">
        <v>8824</v>
      </c>
      <c r="B6164" s="528">
        <v>2011</v>
      </c>
      <c r="C6164" s="528">
        <v>4391</v>
      </c>
      <c r="D6164" s="528">
        <v>0</v>
      </c>
      <c r="E6164" s="528">
        <v>362652</v>
      </c>
      <c r="F6164" s="528">
        <v>5933</v>
      </c>
    </row>
    <row r="6165" spans="1:6">
      <c r="A6165" s="527" t="s">
        <v>8825</v>
      </c>
      <c r="B6165" s="528">
        <v>2011</v>
      </c>
      <c r="C6165" s="528">
        <v>10432</v>
      </c>
      <c r="D6165" s="528">
        <v>11452</v>
      </c>
      <c r="E6165" s="528">
        <v>846</v>
      </c>
      <c r="F6165" s="528">
        <v>17995</v>
      </c>
    </row>
    <row r="6166" spans="1:6">
      <c r="A6166" s="527" t="s">
        <v>8826</v>
      </c>
      <c r="B6166" s="528">
        <v>2011</v>
      </c>
      <c r="C6166" s="528">
        <v>71158</v>
      </c>
      <c r="D6166" s="528">
        <v>37034</v>
      </c>
      <c r="E6166" s="528">
        <v>72060</v>
      </c>
      <c r="F6166" s="528">
        <v>18661</v>
      </c>
    </row>
    <row r="6167" spans="1:6">
      <c r="A6167" s="527" t="s">
        <v>8827</v>
      </c>
      <c r="B6167" s="528">
        <v>2011</v>
      </c>
      <c r="C6167" s="528">
        <v>1363</v>
      </c>
      <c r="D6167" s="528">
        <v>7414</v>
      </c>
      <c r="E6167" s="528">
        <v>8841</v>
      </c>
      <c r="F6167" s="528">
        <v>10910</v>
      </c>
    </row>
    <row r="6168" spans="1:6">
      <c r="A6168" s="527" t="s">
        <v>8828</v>
      </c>
      <c r="B6168" s="528">
        <v>2011</v>
      </c>
      <c r="C6168" s="528">
        <v>3345</v>
      </c>
      <c r="D6168" s="528">
        <v>0</v>
      </c>
      <c r="E6168" s="528">
        <v>4456</v>
      </c>
      <c r="F6168" s="528">
        <v>5029</v>
      </c>
    </row>
    <row r="6169" spans="1:6">
      <c r="A6169" s="527" t="s">
        <v>8829</v>
      </c>
      <c r="B6169" s="528">
        <v>2011</v>
      </c>
      <c r="C6169" s="528">
        <v>1824</v>
      </c>
      <c r="D6169" s="528">
        <v>0</v>
      </c>
      <c r="E6169" s="528">
        <v>3834</v>
      </c>
      <c r="F6169" s="528">
        <v>4083</v>
      </c>
    </row>
    <row r="6170" spans="1:6">
      <c r="A6170" s="527" t="s">
        <v>8830</v>
      </c>
      <c r="B6170" s="528">
        <v>2011</v>
      </c>
      <c r="C6170" s="528">
        <v>40250</v>
      </c>
      <c r="D6170" s="528">
        <v>24013</v>
      </c>
      <c r="E6170" s="528">
        <v>71831</v>
      </c>
      <c r="F6170" s="528">
        <v>20500</v>
      </c>
    </row>
    <row r="6171" spans="1:6">
      <c r="A6171" s="527" t="s">
        <v>8831</v>
      </c>
      <c r="B6171" s="528">
        <v>2011</v>
      </c>
      <c r="C6171" s="528">
        <v>49171</v>
      </c>
      <c r="D6171" s="528">
        <v>74186</v>
      </c>
      <c r="E6171" s="528">
        <v>11396</v>
      </c>
      <c r="F6171" s="528">
        <v>20115</v>
      </c>
    </row>
    <row r="6172" spans="1:6">
      <c r="A6172" s="527" t="s">
        <v>8832</v>
      </c>
      <c r="B6172" s="528">
        <v>2011</v>
      </c>
      <c r="C6172" s="528">
        <v>660</v>
      </c>
      <c r="D6172" s="528">
        <v>496</v>
      </c>
      <c r="E6172" s="528">
        <v>3055</v>
      </c>
      <c r="F6172" s="528">
        <v>20740</v>
      </c>
    </row>
    <row r="6173" spans="1:6">
      <c r="A6173" s="527" t="s">
        <v>8833</v>
      </c>
      <c r="B6173" s="528">
        <v>2011</v>
      </c>
      <c r="C6173" s="528">
        <v>68498</v>
      </c>
      <c r="D6173" s="528">
        <v>108651</v>
      </c>
      <c r="E6173" s="528">
        <v>8376</v>
      </c>
      <c r="F6173" s="528">
        <v>20572</v>
      </c>
    </row>
    <row r="6174" spans="1:6">
      <c r="A6174" s="527" t="s">
        <v>8834</v>
      </c>
      <c r="B6174" s="528">
        <v>2011</v>
      </c>
      <c r="C6174" s="528">
        <v>51066</v>
      </c>
      <c r="D6174" s="528">
        <v>59819</v>
      </c>
      <c r="E6174" s="528">
        <v>10478</v>
      </c>
      <c r="F6174" s="528">
        <v>15376</v>
      </c>
    </row>
    <row r="6175" spans="1:6">
      <c r="A6175" s="527" t="s">
        <v>8835</v>
      </c>
      <c r="B6175" s="528">
        <v>2011</v>
      </c>
      <c r="C6175" s="528">
        <v>41681</v>
      </c>
      <c r="D6175" s="528">
        <v>35285</v>
      </c>
      <c r="E6175" s="528">
        <v>26780</v>
      </c>
      <c r="F6175" s="528">
        <v>14180</v>
      </c>
    </row>
    <row r="6176" spans="1:6">
      <c r="A6176" s="527" t="s">
        <v>8836</v>
      </c>
      <c r="B6176" s="528">
        <v>2011</v>
      </c>
      <c r="C6176" s="528">
        <v>855</v>
      </c>
      <c r="D6176" s="528">
        <v>0</v>
      </c>
      <c r="E6176" s="528">
        <v>38878</v>
      </c>
      <c r="F6176" s="528">
        <v>4929</v>
      </c>
    </row>
    <row r="6177" spans="1:6">
      <c r="A6177" s="527" t="s">
        <v>8837</v>
      </c>
      <c r="B6177" s="528">
        <v>2011</v>
      </c>
      <c r="C6177" s="528">
        <v>7721</v>
      </c>
      <c r="D6177" s="528">
        <v>10319</v>
      </c>
      <c r="E6177" s="528">
        <v>2290</v>
      </c>
      <c r="F6177" s="528">
        <v>12560</v>
      </c>
    </row>
    <row r="6178" spans="1:6">
      <c r="A6178" s="527" t="s">
        <v>8838</v>
      </c>
      <c r="B6178" s="528">
        <v>2011</v>
      </c>
      <c r="C6178" s="528">
        <v>94008</v>
      </c>
      <c r="D6178" s="528">
        <v>71715</v>
      </c>
      <c r="E6178" s="528">
        <v>41439</v>
      </c>
      <c r="F6178" s="528">
        <v>19710</v>
      </c>
    </row>
    <row r="6179" spans="1:6">
      <c r="A6179" s="527" t="s">
        <v>8839</v>
      </c>
      <c r="B6179" s="528">
        <v>2011</v>
      </c>
      <c r="C6179" s="528">
        <v>16991</v>
      </c>
      <c r="D6179" s="528">
        <v>10574</v>
      </c>
      <c r="E6179" s="528">
        <v>42675</v>
      </c>
      <c r="F6179" s="528">
        <v>20085</v>
      </c>
    </row>
    <row r="6180" spans="1:6">
      <c r="A6180" s="527" t="s">
        <v>8840</v>
      </c>
      <c r="B6180" s="528">
        <v>2011</v>
      </c>
      <c r="C6180" s="528">
        <v>8599</v>
      </c>
      <c r="D6180" s="528">
        <v>13043</v>
      </c>
      <c r="E6180" s="528">
        <v>3081</v>
      </c>
      <c r="F6180" s="528">
        <v>9943</v>
      </c>
    </row>
    <row r="6181" spans="1:6">
      <c r="A6181" s="527" t="s">
        <v>8841</v>
      </c>
      <c r="B6181" s="528">
        <v>2011</v>
      </c>
      <c r="C6181" s="528">
        <v>25441</v>
      </c>
      <c r="D6181" s="528">
        <v>37599</v>
      </c>
      <c r="E6181" s="528">
        <v>2143</v>
      </c>
      <c r="F6181" s="528">
        <v>19839</v>
      </c>
    </row>
    <row r="6182" spans="1:6">
      <c r="A6182" s="527" t="s">
        <v>8842</v>
      </c>
      <c r="B6182" s="528">
        <v>2011</v>
      </c>
      <c r="C6182" s="528">
        <v>32075</v>
      </c>
      <c r="D6182" s="528">
        <v>24043</v>
      </c>
      <c r="E6182" s="528">
        <v>12110</v>
      </c>
      <c r="F6182" s="528">
        <v>15100</v>
      </c>
    </row>
    <row r="6183" spans="1:6">
      <c r="A6183" s="527" t="s">
        <v>8843</v>
      </c>
      <c r="B6183" s="528">
        <v>2011</v>
      </c>
      <c r="C6183" s="528">
        <v>2615</v>
      </c>
      <c r="D6183" s="528">
        <v>0</v>
      </c>
      <c r="E6183" s="528">
        <v>90545</v>
      </c>
      <c r="F6183" s="528">
        <v>4631</v>
      </c>
    </row>
    <row r="6184" spans="1:6">
      <c r="A6184" s="527" t="s">
        <v>8844</v>
      </c>
      <c r="B6184" s="528">
        <v>2011</v>
      </c>
      <c r="C6184" s="528">
        <v>21352</v>
      </c>
      <c r="D6184" s="528">
        <v>13372</v>
      </c>
      <c r="E6184" s="528">
        <v>3949</v>
      </c>
      <c r="F6184" s="528">
        <v>19858</v>
      </c>
    </row>
    <row r="6185" spans="1:6">
      <c r="A6185" s="527" t="s">
        <v>8845</v>
      </c>
      <c r="B6185" s="528">
        <v>2011</v>
      </c>
      <c r="C6185" s="528">
        <v>2519</v>
      </c>
      <c r="D6185" s="528">
        <v>10260</v>
      </c>
      <c r="E6185" s="528">
        <v>675</v>
      </c>
      <c r="F6185" s="528">
        <v>12734</v>
      </c>
    </row>
    <row r="6186" spans="1:6">
      <c r="A6186" s="527" t="s">
        <v>8846</v>
      </c>
      <c r="B6186" s="528">
        <v>2011</v>
      </c>
      <c r="C6186" s="528">
        <v>2153</v>
      </c>
      <c r="D6186" s="528">
        <v>9998</v>
      </c>
      <c r="E6186" s="528">
        <v>4268</v>
      </c>
      <c r="F6186" s="528">
        <v>6020</v>
      </c>
    </row>
    <row r="6187" spans="1:6">
      <c r="A6187" s="527" t="s">
        <v>8847</v>
      </c>
      <c r="B6187" s="528">
        <v>2011</v>
      </c>
      <c r="C6187" s="528">
        <v>39812</v>
      </c>
      <c r="D6187" s="528">
        <v>31596</v>
      </c>
      <c r="E6187" s="528">
        <v>72407</v>
      </c>
      <c r="F6187" s="528">
        <v>20380</v>
      </c>
    </row>
    <row r="6188" spans="1:6">
      <c r="A6188" s="527" t="s">
        <v>8848</v>
      </c>
      <c r="B6188" s="528">
        <v>2011</v>
      </c>
      <c r="C6188" s="528">
        <v>0</v>
      </c>
      <c r="D6188" s="528">
        <v>1859</v>
      </c>
      <c r="E6188" s="528">
        <v>0</v>
      </c>
      <c r="F6188" s="528">
        <v>1351</v>
      </c>
    </row>
    <row r="6189" spans="1:6">
      <c r="A6189" s="527" t="s">
        <v>8849</v>
      </c>
      <c r="B6189" s="528">
        <v>2011</v>
      </c>
      <c r="C6189" s="528">
        <v>225</v>
      </c>
      <c r="D6189" s="528">
        <v>80</v>
      </c>
      <c r="E6189" s="528">
        <v>536</v>
      </c>
      <c r="F6189" s="528">
        <v>13685</v>
      </c>
    </row>
    <row r="6190" spans="1:6">
      <c r="A6190" s="527" t="s">
        <v>8850</v>
      </c>
      <c r="B6190" s="528">
        <v>2011</v>
      </c>
      <c r="C6190" s="528">
        <v>37145</v>
      </c>
      <c r="D6190" s="528">
        <v>32643</v>
      </c>
      <c r="E6190" s="528">
        <v>10502</v>
      </c>
      <c r="F6190" s="528">
        <v>20335</v>
      </c>
    </row>
    <row r="6191" spans="1:6">
      <c r="A6191" s="527" t="s">
        <v>8851</v>
      </c>
      <c r="B6191" s="528">
        <v>2011</v>
      </c>
      <c r="C6191" s="528">
        <v>3194</v>
      </c>
      <c r="D6191" s="528">
        <v>3559</v>
      </c>
      <c r="E6191" s="528">
        <v>19700</v>
      </c>
      <c r="F6191" s="528">
        <v>12535</v>
      </c>
    </row>
    <row r="6192" spans="1:6">
      <c r="A6192" s="527" t="s">
        <v>8852</v>
      </c>
      <c r="B6192" s="528">
        <v>2011</v>
      </c>
      <c r="C6192" s="528">
        <v>34915</v>
      </c>
      <c r="D6192" s="528">
        <v>29172</v>
      </c>
      <c r="E6192" s="528">
        <v>16674</v>
      </c>
      <c r="F6192" s="528">
        <v>19550</v>
      </c>
    </row>
    <row r="6193" spans="1:6">
      <c r="A6193" s="527" t="s">
        <v>8853</v>
      </c>
      <c r="B6193" s="528">
        <v>2011</v>
      </c>
      <c r="C6193" s="528">
        <v>9666</v>
      </c>
      <c r="D6193" s="528">
        <v>8507</v>
      </c>
      <c r="E6193" s="528">
        <v>58809</v>
      </c>
      <c r="F6193" s="528">
        <v>12809</v>
      </c>
    </row>
    <row r="6194" spans="1:6">
      <c r="A6194" s="527" t="s">
        <v>8854</v>
      </c>
      <c r="B6194" s="528">
        <v>2011</v>
      </c>
      <c r="C6194" s="528">
        <v>37020</v>
      </c>
      <c r="D6194" s="528">
        <v>10106</v>
      </c>
      <c r="E6194" s="528">
        <v>12578</v>
      </c>
      <c r="F6194" s="528">
        <v>15327</v>
      </c>
    </row>
    <row r="6195" spans="1:6">
      <c r="A6195" s="527" t="s">
        <v>8855</v>
      </c>
      <c r="B6195" s="528">
        <v>2011</v>
      </c>
      <c r="C6195" s="528">
        <v>22426</v>
      </c>
      <c r="D6195" s="528">
        <v>10382</v>
      </c>
      <c r="E6195" s="528">
        <v>62698</v>
      </c>
      <c r="F6195" s="528">
        <v>15149</v>
      </c>
    </row>
    <row r="6196" spans="1:6">
      <c r="A6196" s="527" t="s">
        <v>8856</v>
      </c>
      <c r="B6196" s="528">
        <v>2011</v>
      </c>
      <c r="C6196" s="528">
        <v>36710</v>
      </c>
      <c r="D6196" s="528">
        <v>71154</v>
      </c>
      <c r="E6196" s="528">
        <v>1626</v>
      </c>
      <c r="F6196" s="528">
        <v>21492</v>
      </c>
    </row>
    <row r="6197" spans="1:6">
      <c r="A6197" s="527" t="s">
        <v>8857</v>
      </c>
      <c r="B6197" s="528">
        <v>2011</v>
      </c>
      <c r="C6197" s="528">
        <v>5</v>
      </c>
      <c r="D6197" s="528">
        <v>1</v>
      </c>
      <c r="E6197" s="528">
        <v>37</v>
      </c>
      <c r="F6197" s="528">
        <v>6315</v>
      </c>
    </row>
    <row r="6198" spans="1:6">
      <c r="A6198" s="527" t="s">
        <v>8858</v>
      </c>
      <c r="B6198" s="528">
        <v>2011</v>
      </c>
      <c r="C6198" s="528">
        <v>19587</v>
      </c>
      <c r="D6198" s="528">
        <v>24726</v>
      </c>
      <c r="E6198" s="528">
        <v>5214</v>
      </c>
      <c r="F6198" s="528">
        <v>15756</v>
      </c>
    </row>
    <row r="6199" spans="1:6">
      <c r="A6199" s="527" t="s">
        <v>8859</v>
      </c>
      <c r="B6199" s="528">
        <v>2011</v>
      </c>
      <c r="C6199" s="528">
        <v>14129</v>
      </c>
      <c r="D6199" s="528">
        <v>10214</v>
      </c>
      <c r="E6199" s="528">
        <v>32939</v>
      </c>
      <c r="F6199" s="528">
        <v>20031</v>
      </c>
    </row>
    <row r="6200" spans="1:6">
      <c r="A6200" s="527" t="s">
        <v>8860</v>
      </c>
      <c r="B6200" s="528">
        <v>2011</v>
      </c>
      <c r="C6200" s="528">
        <v>73130</v>
      </c>
      <c r="D6200" s="528">
        <v>153508</v>
      </c>
      <c r="E6200" s="528">
        <v>10574</v>
      </c>
      <c r="F6200" s="528">
        <v>20159</v>
      </c>
    </row>
    <row r="6201" spans="1:6">
      <c r="A6201" s="527" t="s">
        <v>8861</v>
      </c>
      <c r="B6201" s="528">
        <v>2011</v>
      </c>
      <c r="C6201" s="528">
        <v>218</v>
      </c>
      <c r="D6201" s="528">
        <v>593</v>
      </c>
      <c r="E6201" s="528">
        <v>97</v>
      </c>
      <c r="F6201" s="528">
        <v>6116</v>
      </c>
    </row>
    <row r="6202" spans="1:6">
      <c r="A6202" s="527" t="s">
        <v>8862</v>
      </c>
      <c r="B6202" s="528">
        <v>2011</v>
      </c>
      <c r="C6202" s="528">
        <v>160191</v>
      </c>
      <c r="D6202" s="528">
        <v>136564</v>
      </c>
      <c r="E6202" s="528">
        <v>57148</v>
      </c>
      <c r="F6202" s="528">
        <v>20453</v>
      </c>
    </row>
    <row r="6203" spans="1:6">
      <c r="A6203" s="527" t="s">
        <v>8863</v>
      </c>
      <c r="B6203" s="528">
        <v>2011</v>
      </c>
      <c r="C6203" s="528">
        <v>573</v>
      </c>
      <c r="D6203" s="528">
        <v>39</v>
      </c>
      <c r="E6203" s="528">
        <v>0</v>
      </c>
      <c r="F6203" s="528">
        <v>3416</v>
      </c>
    </row>
    <row r="6204" spans="1:6">
      <c r="A6204" s="527" t="s">
        <v>8864</v>
      </c>
      <c r="B6204" s="528">
        <v>2011</v>
      </c>
      <c r="C6204" s="528">
        <v>9058</v>
      </c>
      <c r="D6204" s="528">
        <v>0</v>
      </c>
      <c r="E6204" s="528">
        <v>13802</v>
      </c>
      <c r="F6204" s="528">
        <v>5046</v>
      </c>
    </row>
    <row r="6205" spans="1:6">
      <c r="A6205" s="527" t="s">
        <v>8865</v>
      </c>
      <c r="B6205" s="528">
        <v>2011</v>
      </c>
      <c r="C6205" s="528">
        <v>45412</v>
      </c>
      <c r="D6205" s="528">
        <v>59060</v>
      </c>
      <c r="E6205" s="528">
        <v>43918</v>
      </c>
      <c r="F6205" s="528">
        <v>20500</v>
      </c>
    </row>
    <row r="6206" spans="1:6">
      <c r="A6206" s="527" t="s">
        <v>8866</v>
      </c>
      <c r="B6206" s="528">
        <v>2011</v>
      </c>
      <c r="C6206" s="528">
        <v>69264</v>
      </c>
      <c r="D6206" s="528">
        <v>9858</v>
      </c>
      <c r="E6206" s="528">
        <v>19790</v>
      </c>
      <c r="F6206" s="528">
        <v>17122</v>
      </c>
    </row>
    <row r="6207" spans="1:6">
      <c r="A6207" s="527" t="s">
        <v>8867</v>
      </c>
      <c r="B6207" s="528">
        <v>2011</v>
      </c>
      <c r="C6207" s="528">
        <v>1387</v>
      </c>
      <c r="D6207" s="528">
        <v>0</v>
      </c>
      <c r="E6207" s="528">
        <v>6480</v>
      </c>
      <c r="F6207" s="528">
        <v>4100</v>
      </c>
    </row>
    <row r="6208" spans="1:6">
      <c r="A6208" s="527" t="s">
        <v>8868</v>
      </c>
      <c r="B6208" s="528">
        <v>2011</v>
      </c>
      <c r="C6208" s="528">
        <v>58415</v>
      </c>
      <c r="D6208" s="528">
        <v>4799</v>
      </c>
      <c r="E6208" s="528">
        <v>18471</v>
      </c>
      <c r="F6208" s="528">
        <v>14576</v>
      </c>
    </row>
    <row r="6209" spans="1:6">
      <c r="A6209" s="527" t="s">
        <v>8869</v>
      </c>
      <c r="B6209" s="528">
        <v>2011</v>
      </c>
      <c r="C6209" s="528">
        <v>22992</v>
      </c>
      <c r="D6209" s="528">
        <v>18584</v>
      </c>
      <c r="E6209" s="528">
        <v>11457</v>
      </c>
      <c r="F6209" s="528">
        <v>19222</v>
      </c>
    </row>
    <row r="6210" spans="1:6">
      <c r="A6210" s="527" t="s">
        <v>8870</v>
      </c>
      <c r="B6210" s="528">
        <v>2011</v>
      </c>
      <c r="C6210" s="528">
        <v>1746</v>
      </c>
      <c r="D6210" s="528">
        <v>0</v>
      </c>
      <c r="E6210" s="528">
        <v>37785</v>
      </c>
      <c r="F6210" s="528">
        <v>4695</v>
      </c>
    </row>
    <row r="6211" spans="1:6">
      <c r="A6211" s="527" t="s">
        <v>8871</v>
      </c>
      <c r="B6211" s="528">
        <v>2011</v>
      </c>
      <c r="C6211" s="528">
        <v>1337</v>
      </c>
      <c r="D6211" s="528">
        <v>0</v>
      </c>
      <c r="E6211" s="528">
        <v>4745</v>
      </c>
      <c r="F6211" s="528">
        <v>3380</v>
      </c>
    </row>
    <row r="6212" spans="1:6">
      <c r="A6212" s="527" t="s">
        <v>8872</v>
      </c>
      <c r="B6212" s="528">
        <v>2011</v>
      </c>
      <c r="C6212" s="528">
        <v>38558</v>
      </c>
      <c r="D6212" s="528">
        <v>18613</v>
      </c>
      <c r="E6212" s="528">
        <v>13506</v>
      </c>
      <c r="F6212" s="528">
        <v>21570</v>
      </c>
    </row>
    <row r="6213" spans="1:6">
      <c r="A6213" s="527" t="s">
        <v>8873</v>
      </c>
      <c r="B6213" s="528">
        <v>2011</v>
      </c>
      <c r="C6213" s="528">
        <v>166693</v>
      </c>
      <c r="D6213" s="528">
        <v>269730</v>
      </c>
      <c r="E6213" s="528">
        <v>16373</v>
      </c>
      <c r="F6213" s="528">
        <v>20150</v>
      </c>
    </row>
    <row r="6214" spans="1:6">
      <c r="A6214" s="527" t="s">
        <v>8874</v>
      </c>
      <c r="B6214" s="528">
        <v>2011</v>
      </c>
      <c r="C6214" s="528">
        <v>14816</v>
      </c>
      <c r="D6214" s="528">
        <v>10269</v>
      </c>
      <c r="E6214" s="528">
        <v>1339</v>
      </c>
      <c r="F6214" s="528">
        <v>13649</v>
      </c>
    </row>
    <row r="6215" spans="1:6">
      <c r="A6215" s="527" t="s">
        <v>8875</v>
      </c>
      <c r="B6215" s="528">
        <v>2011</v>
      </c>
      <c r="C6215" s="528">
        <v>37802</v>
      </c>
      <c r="D6215" s="528">
        <v>69971</v>
      </c>
      <c r="E6215" s="528">
        <v>6164</v>
      </c>
      <c r="F6215" s="528">
        <v>19426</v>
      </c>
    </row>
    <row r="6216" spans="1:6">
      <c r="A6216" s="527" t="s">
        <v>8876</v>
      </c>
      <c r="B6216" s="528">
        <v>2011</v>
      </c>
      <c r="C6216" s="528">
        <v>43626</v>
      </c>
      <c r="D6216" s="528">
        <v>47926</v>
      </c>
      <c r="E6216" s="528">
        <v>29184</v>
      </c>
      <c r="F6216" s="528">
        <v>20627</v>
      </c>
    </row>
    <row r="6217" spans="1:6">
      <c r="A6217" s="527" t="s">
        <v>8877</v>
      </c>
      <c r="B6217" s="528">
        <v>2011</v>
      </c>
      <c r="C6217" s="528">
        <v>3477</v>
      </c>
      <c r="D6217" s="528">
        <v>1435</v>
      </c>
      <c r="E6217" s="528">
        <v>1210</v>
      </c>
      <c r="F6217" s="528">
        <v>20691</v>
      </c>
    </row>
    <row r="6218" spans="1:6">
      <c r="A6218" s="527" t="s">
        <v>8878</v>
      </c>
      <c r="B6218" s="528">
        <v>2011</v>
      </c>
      <c r="C6218" s="528">
        <v>644</v>
      </c>
      <c r="D6218" s="528">
        <v>0</v>
      </c>
      <c r="E6218" s="528">
        <v>1095</v>
      </c>
      <c r="F6218" s="528">
        <v>3333</v>
      </c>
    </row>
    <row r="6219" spans="1:6">
      <c r="A6219" s="527" t="s">
        <v>8879</v>
      </c>
      <c r="B6219" s="528">
        <v>2011</v>
      </c>
      <c r="C6219" s="528">
        <v>73779</v>
      </c>
      <c r="D6219" s="528">
        <v>47493</v>
      </c>
      <c r="E6219" s="528">
        <v>3457</v>
      </c>
      <c r="F6219" s="528">
        <v>14093</v>
      </c>
    </row>
    <row r="6220" spans="1:6">
      <c r="A6220" s="527" t="s">
        <v>8880</v>
      </c>
      <c r="B6220" s="528">
        <v>2011</v>
      </c>
      <c r="C6220" s="528">
        <v>41538</v>
      </c>
      <c r="D6220" s="528">
        <v>49683</v>
      </c>
      <c r="E6220" s="528">
        <v>6610</v>
      </c>
      <c r="F6220" s="528">
        <v>15509</v>
      </c>
    </row>
    <row r="6221" spans="1:6">
      <c r="A6221" s="527" t="s">
        <v>8881</v>
      </c>
      <c r="B6221" s="528">
        <v>2011</v>
      </c>
      <c r="C6221" s="528">
        <v>2809</v>
      </c>
      <c r="D6221" s="528">
        <v>2950</v>
      </c>
      <c r="E6221" s="528">
        <v>77808</v>
      </c>
      <c r="F6221" s="528">
        <v>9406</v>
      </c>
    </row>
    <row r="6222" spans="1:6">
      <c r="A6222" s="527" t="s">
        <v>8882</v>
      </c>
      <c r="B6222" s="528">
        <v>2011</v>
      </c>
      <c r="C6222" s="528">
        <v>2951</v>
      </c>
      <c r="D6222" s="528">
        <v>2106</v>
      </c>
      <c r="E6222" s="528">
        <v>11074</v>
      </c>
      <c r="F6222" s="528">
        <v>14596</v>
      </c>
    </row>
    <row r="6223" spans="1:6">
      <c r="A6223" s="527" t="s">
        <v>8883</v>
      </c>
      <c r="B6223" s="528">
        <v>2011</v>
      </c>
      <c r="C6223" s="528">
        <v>677</v>
      </c>
      <c r="D6223" s="528">
        <v>0</v>
      </c>
      <c r="E6223" s="528">
        <v>8064</v>
      </c>
      <c r="F6223" s="528">
        <v>5526</v>
      </c>
    </row>
    <row r="6224" spans="1:6">
      <c r="A6224" s="527" t="s">
        <v>8884</v>
      </c>
      <c r="B6224" s="528">
        <v>2011</v>
      </c>
      <c r="C6224" s="528">
        <v>23093</v>
      </c>
      <c r="D6224" s="528">
        <v>23662</v>
      </c>
      <c r="E6224" s="528">
        <v>26120</v>
      </c>
      <c r="F6224" s="528">
        <v>20200</v>
      </c>
    </row>
    <row r="6225" spans="1:6">
      <c r="A6225" s="527" t="s">
        <v>8885</v>
      </c>
      <c r="B6225" s="528">
        <v>2011</v>
      </c>
      <c r="C6225" s="528">
        <v>5147</v>
      </c>
      <c r="D6225" s="528">
        <v>3679</v>
      </c>
      <c r="E6225" s="528">
        <v>41356</v>
      </c>
      <c r="F6225" s="528">
        <v>8756</v>
      </c>
    </row>
    <row r="6226" spans="1:6">
      <c r="A6226" s="527" t="s">
        <v>8886</v>
      </c>
      <c r="B6226" s="528">
        <v>2011</v>
      </c>
      <c r="C6226" s="528">
        <v>1433</v>
      </c>
      <c r="D6226" s="528">
        <v>0</v>
      </c>
      <c r="E6226" s="528">
        <v>112592</v>
      </c>
      <c r="F6226" s="528">
        <v>4677</v>
      </c>
    </row>
    <row r="6227" spans="1:6">
      <c r="A6227" s="527" t="s">
        <v>8887</v>
      </c>
      <c r="B6227" s="528">
        <v>2011</v>
      </c>
      <c r="C6227" s="528">
        <v>1414</v>
      </c>
      <c r="D6227" s="528">
        <v>3163</v>
      </c>
      <c r="E6227" s="528">
        <v>1675</v>
      </c>
      <c r="F6227" s="528">
        <v>7423</v>
      </c>
    </row>
    <row r="6228" spans="1:6">
      <c r="A6228" s="527" t="s">
        <v>8888</v>
      </c>
      <c r="B6228" s="528">
        <v>2011</v>
      </c>
      <c r="C6228" s="528">
        <v>8798</v>
      </c>
      <c r="D6228" s="528">
        <v>0</v>
      </c>
      <c r="E6228" s="528">
        <v>12803</v>
      </c>
      <c r="F6228" s="528">
        <v>21148</v>
      </c>
    </row>
    <row r="6229" spans="1:6">
      <c r="A6229" s="527" t="s">
        <v>8889</v>
      </c>
      <c r="B6229" s="528">
        <v>2011</v>
      </c>
      <c r="C6229" s="528">
        <v>8358</v>
      </c>
      <c r="D6229" s="528">
        <v>2611</v>
      </c>
      <c r="E6229" s="528">
        <v>9534</v>
      </c>
      <c r="F6229" s="528">
        <v>5758</v>
      </c>
    </row>
    <row r="6230" spans="1:6">
      <c r="A6230" s="527" t="s">
        <v>8890</v>
      </c>
      <c r="B6230" s="528">
        <v>2011</v>
      </c>
      <c r="C6230" s="528">
        <v>7177</v>
      </c>
      <c r="D6230" s="528">
        <v>4502</v>
      </c>
      <c r="E6230" s="528">
        <v>16135</v>
      </c>
      <c r="F6230" s="528">
        <v>20112</v>
      </c>
    </row>
    <row r="6231" spans="1:6">
      <c r="A6231" s="527" t="s">
        <v>8891</v>
      </c>
      <c r="B6231" s="528">
        <v>2011</v>
      </c>
      <c r="C6231" s="528">
        <v>1649</v>
      </c>
      <c r="D6231" s="528">
        <v>2025</v>
      </c>
      <c r="E6231" s="528">
        <v>83731</v>
      </c>
      <c r="F6231" s="528">
        <v>5800</v>
      </c>
    </row>
    <row r="6232" spans="1:6">
      <c r="A6232" s="527" t="s">
        <v>8892</v>
      </c>
      <c r="B6232" s="528">
        <v>2011</v>
      </c>
      <c r="C6232" s="528">
        <v>739</v>
      </c>
      <c r="D6232" s="528">
        <v>1185</v>
      </c>
      <c r="E6232" s="528">
        <v>9762</v>
      </c>
      <c r="F6232" s="528">
        <v>3497</v>
      </c>
    </row>
    <row r="6233" spans="1:6">
      <c r="A6233" s="527" t="s">
        <v>8893</v>
      </c>
      <c r="B6233" s="528">
        <v>2011</v>
      </c>
      <c r="C6233" s="528">
        <v>705</v>
      </c>
      <c r="D6233" s="528">
        <v>0</v>
      </c>
      <c r="E6233" s="528">
        <v>13605</v>
      </c>
      <c r="F6233" s="528">
        <v>4660</v>
      </c>
    </row>
    <row r="6234" spans="1:6">
      <c r="A6234" s="527" t="s">
        <v>8894</v>
      </c>
      <c r="B6234" s="528">
        <v>2011</v>
      </c>
      <c r="C6234" s="528">
        <v>80396</v>
      </c>
      <c r="D6234" s="528">
        <v>35882</v>
      </c>
      <c r="E6234" s="528">
        <v>92801</v>
      </c>
      <c r="F6234" s="528">
        <v>20426</v>
      </c>
    </row>
    <row r="6235" spans="1:6">
      <c r="A6235" s="527" t="s">
        <v>8895</v>
      </c>
      <c r="B6235" s="528">
        <v>2011</v>
      </c>
      <c r="C6235" s="528">
        <v>64779</v>
      </c>
      <c r="D6235" s="528">
        <v>85818</v>
      </c>
      <c r="E6235" s="528">
        <v>22974</v>
      </c>
      <c r="F6235" s="528">
        <v>20931</v>
      </c>
    </row>
    <row r="6236" spans="1:6">
      <c r="A6236" s="527" t="s">
        <v>8896</v>
      </c>
      <c r="B6236" s="528">
        <v>2011</v>
      </c>
      <c r="C6236" s="528">
        <v>1066</v>
      </c>
      <c r="D6236" s="528">
        <v>240</v>
      </c>
      <c r="E6236" s="528">
        <v>11150</v>
      </c>
      <c r="F6236" s="528">
        <v>5100</v>
      </c>
    </row>
    <row r="6237" spans="1:6">
      <c r="A6237" s="527" t="s">
        <v>8897</v>
      </c>
      <c r="B6237" s="528">
        <v>2011</v>
      </c>
      <c r="C6237" s="528">
        <v>14437</v>
      </c>
      <c r="D6237" s="528">
        <v>4408</v>
      </c>
      <c r="E6237" s="528">
        <v>181446</v>
      </c>
      <c r="F6237" s="528">
        <v>15211</v>
      </c>
    </row>
    <row r="6238" spans="1:6">
      <c r="A6238" s="527" t="s">
        <v>8898</v>
      </c>
      <c r="B6238" s="528">
        <v>2011</v>
      </c>
      <c r="C6238" s="528">
        <v>41816</v>
      </c>
      <c r="D6238" s="528">
        <v>44198</v>
      </c>
      <c r="E6238" s="528">
        <v>1795</v>
      </c>
      <c r="F6238" s="528">
        <v>14680</v>
      </c>
    </row>
    <row r="6239" spans="1:6">
      <c r="A6239" s="527" t="s">
        <v>8899</v>
      </c>
      <c r="B6239" s="528">
        <v>2011</v>
      </c>
      <c r="C6239" s="528">
        <v>1083</v>
      </c>
      <c r="D6239" s="528">
        <v>258</v>
      </c>
      <c r="E6239" s="528">
        <v>2816</v>
      </c>
      <c r="F6239" s="528">
        <v>11200</v>
      </c>
    </row>
    <row r="6240" spans="1:6">
      <c r="A6240" s="527" t="s">
        <v>8900</v>
      </c>
      <c r="B6240" s="528">
        <v>2011</v>
      </c>
      <c r="C6240" s="528">
        <v>96848</v>
      </c>
      <c r="D6240" s="528">
        <v>65169</v>
      </c>
      <c r="E6240" s="528">
        <v>18049</v>
      </c>
      <c r="F6240" s="528">
        <v>19656</v>
      </c>
    </row>
    <row r="6241" spans="1:6">
      <c r="A6241" s="527" t="s">
        <v>8901</v>
      </c>
      <c r="B6241" s="528">
        <v>2011</v>
      </c>
      <c r="C6241" s="528">
        <v>55643</v>
      </c>
      <c r="D6241" s="528">
        <v>30449</v>
      </c>
      <c r="E6241" s="528">
        <v>6723</v>
      </c>
      <c r="F6241" s="528">
        <v>14500</v>
      </c>
    </row>
    <row r="6242" spans="1:6">
      <c r="A6242" s="527" t="s">
        <v>8902</v>
      </c>
      <c r="B6242" s="528">
        <v>2011</v>
      </c>
      <c r="C6242" s="528">
        <v>45757</v>
      </c>
      <c r="D6242" s="528">
        <v>18466</v>
      </c>
      <c r="E6242" s="528">
        <v>12113</v>
      </c>
      <c r="F6242" s="528">
        <v>14359</v>
      </c>
    </row>
    <row r="6243" spans="1:6">
      <c r="A6243" s="527" t="s">
        <v>8903</v>
      </c>
      <c r="B6243" s="528">
        <v>2011</v>
      </c>
      <c r="C6243" s="528">
        <v>81790</v>
      </c>
      <c r="D6243" s="528">
        <v>42575</v>
      </c>
      <c r="E6243" s="528">
        <v>4104</v>
      </c>
      <c r="F6243" s="528">
        <v>14976</v>
      </c>
    </row>
    <row r="6244" spans="1:6">
      <c r="A6244" s="527" t="s">
        <v>8904</v>
      </c>
      <c r="B6244" s="528">
        <v>2011</v>
      </c>
      <c r="C6244" s="528">
        <v>603</v>
      </c>
      <c r="D6244" s="528">
        <v>0</v>
      </c>
      <c r="E6244" s="528">
        <v>3560</v>
      </c>
      <c r="F6244" s="528">
        <v>17920</v>
      </c>
    </row>
    <row r="6245" spans="1:6">
      <c r="A6245" s="527" t="s">
        <v>8905</v>
      </c>
      <c r="B6245" s="528">
        <v>2011</v>
      </c>
      <c r="C6245" s="528">
        <v>93549</v>
      </c>
      <c r="D6245" s="528">
        <v>53896</v>
      </c>
      <c r="E6245" s="528">
        <v>3972</v>
      </c>
      <c r="F6245" s="528">
        <v>19980</v>
      </c>
    </row>
    <row r="6246" spans="1:6">
      <c r="A6246" s="527" t="s">
        <v>8906</v>
      </c>
      <c r="B6246" s="528">
        <v>2011</v>
      </c>
      <c r="C6246" s="528">
        <v>28545</v>
      </c>
      <c r="D6246" s="528">
        <v>8608</v>
      </c>
      <c r="E6246" s="528">
        <v>154065</v>
      </c>
      <c r="F6246" s="528">
        <v>16226</v>
      </c>
    </row>
    <row r="6247" spans="1:6">
      <c r="A6247" s="527" t="s">
        <v>8907</v>
      </c>
      <c r="B6247" s="528">
        <v>2011</v>
      </c>
      <c r="C6247" s="528">
        <v>40169</v>
      </c>
      <c r="D6247" s="528">
        <v>33386</v>
      </c>
      <c r="E6247" s="528">
        <v>3754</v>
      </c>
      <c r="F6247" s="528">
        <v>15867</v>
      </c>
    </row>
    <row r="6248" spans="1:6">
      <c r="A6248" s="527" t="s">
        <v>8908</v>
      </c>
      <c r="B6248" s="528">
        <v>2011</v>
      </c>
      <c r="C6248" s="528">
        <v>2076</v>
      </c>
      <c r="D6248" s="528">
        <v>1525</v>
      </c>
      <c r="E6248" s="528">
        <v>3581</v>
      </c>
      <c r="F6248" s="528">
        <v>9900</v>
      </c>
    </row>
    <row r="6249" spans="1:6">
      <c r="A6249" s="527" t="s">
        <v>8909</v>
      </c>
      <c r="B6249" s="528">
        <v>2011</v>
      </c>
      <c r="C6249" s="528">
        <v>4650</v>
      </c>
      <c r="D6249" s="528">
        <v>9306</v>
      </c>
      <c r="E6249" s="528">
        <v>13102</v>
      </c>
      <c r="F6249" s="528">
        <v>17134</v>
      </c>
    </row>
    <row r="6250" spans="1:6">
      <c r="A6250" s="527" t="s">
        <v>8910</v>
      </c>
      <c r="B6250" s="528">
        <v>2011</v>
      </c>
      <c r="C6250" s="528">
        <v>47876</v>
      </c>
      <c r="D6250" s="528">
        <v>45242</v>
      </c>
      <c r="E6250" s="528">
        <v>19691</v>
      </c>
      <c r="F6250" s="528">
        <v>15929</v>
      </c>
    </row>
    <row r="6251" spans="1:6">
      <c r="A6251" s="527" t="s">
        <v>8911</v>
      </c>
      <c r="B6251" s="528">
        <v>2011</v>
      </c>
      <c r="C6251" s="528">
        <v>30113</v>
      </c>
      <c r="D6251" s="528">
        <v>33461</v>
      </c>
      <c r="E6251" s="528">
        <v>36471</v>
      </c>
      <c r="F6251" s="528">
        <v>20560</v>
      </c>
    </row>
    <row r="6252" spans="1:6">
      <c r="A6252" s="527" t="s">
        <v>8912</v>
      </c>
      <c r="B6252" s="528">
        <v>2011</v>
      </c>
      <c r="C6252" s="528">
        <v>20879</v>
      </c>
      <c r="D6252" s="528">
        <v>0</v>
      </c>
      <c r="E6252" s="528">
        <v>574803</v>
      </c>
      <c r="F6252" s="528">
        <v>6818</v>
      </c>
    </row>
    <row r="6253" spans="1:6">
      <c r="A6253" s="527" t="s">
        <v>8913</v>
      </c>
      <c r="B6253" s="528">
        <v>2011</v>
      </c>
      <c r="C6253" s="528">
        <v>4501</v>
      </c>
      <c r="D6253" s="528">
        <v>0</v>
      </c>
      <c r="E6253" s="528">
        <v>0</v>
      </c>
      <c r="F6253" s="528">
        <v>21123</v>
      </c>
    </row>
    <row r="6254" spans="1:6">
      <c r="A6254" s="527" t="s">
        <v>8914</v>
      </c>
      <c r="B6254" s="528">
        <v>2011</v>
      </c>
      <c r="C6254" s="528">
        <v>69302</v>
      </c>
      <c r="D6254" s="528">
        <v>17993</v>
      </c>
      <c r="E6254" s="528">
        <v>83559</v>
      </c>
      <c r="F6254" s="528">
        <v>18817</v>
      </c>
    </row>
    <row r="6255" spans="1:6">
      <c r="A6255" s="527" t="s">
        <v>8915</v>
      </c>
      <c r="B6255" s="528">
        <v>2011</v>
      </c>
      <c r="C6255" s="528">
        <v>39231</v>
      </c>
      <c r="D6255" s="528">
        <v>29485</v>
      </c>
      <c r="E6255" s="528">
        <v>29197</v>
      </c>
      <c r="F6255" s="528">
        <v>19352</v>
      </c>
    </row>
    <row r="6256" spans="1:6">
      <c r="A6256" s="527" t="s">
        <v>8916</v>
      </c>
      <c r="B6256" s="528">
        <v>2011</v>
      </c>
      <c r="C6256" s="528">
        <v>50337</v>
      </c>
      <c r="D6256" s="528">
        <v>45506</v>
      </c>
      <c r="E6256" s="528">
        <v>71694</v>
      </c>
      <c r="F6256" s="528">
        <v>19492</v>
      </c>
    </row>
    <row r="6257" spans="1:6">
      <c r="A6257" s="527" t="s">
        <v>8917</v>
      </c>
      <c r="B6257" s="528">
        <v>2011</v>
      </c>
      <c r="C6257" s="528">
        <v>0</v>
      </c>
      <c r="D6257" s="528">
        <v>1274</v>
      </c>
      <c r="E6257" s="528">
        <v>0</v>
      </c>
      <c r="F6257" s="528">
        <v>1628</v>
      </c>
    </row>
    <row r="6258" spans="1:6">
      <c r="A6258" s="527" t="s">
        <v>8918</v>
      </c>
      <c r="B6258" s="528">
        <v>2011</v>
      </c>
      <c r="C6258" s="528">
        <v>8227</v>
      </c>
      <c r="D6258" s="528">
        <v>911</v>
      </c>
      <c r="E6258" s="528">
        <v>27032</v>
      </c>
      <c r="F6258" s="528">
        <v>9191</v>
      </c>
    </row>
    <row r="6259" spans="1:6">
      <c r="A6259" s="527" t="s">
        <v>8919</v>
      </c>
      <c r="B6259" s="528">
        <v>2011</v>
      </c>
      <c r="C6259" s="528">
        <v>26442</v>
      </c>
      <c r="D6259" s="528">
        <v>19182</v>
      </c>
      <c r="E6259" s="528">
        <v>13355</v>
      </c>
      <c r="F6259" s="528">
        <v>15230</v>
      </c>
    </row>
    <row r="6260" spans="1:6">
      <c r="A6260" s="527" t="s">
        <v>8920</v>
      </c>
      <c r="B6260" s="528">
        <v>2011</v>
      </c>
      <c r="C6260" s="528">
        <v>3016</v>
      </c>
      <c r="D6260" s="528">
        <v>12912</v>
      </c>
      <c r="E6260" s="528">
        <v>4795</v>
      </c>
      <c r="F6260" s="528">
        <v>11625</v>
      </c>
    </row>
    <row r="6261" spans="1:6">
      <c r="A6261" s="527" t="s">
        <v>8921</v>
      </c>
      <c r="B6261" s="528">
        <v>2011</v>
      </c>
      <c r="C6261" s="528">
        <v>29906</v>
      </c>
      <c r="D6261" s="528">
        <v>11426</v>
      </c>
      <c r="E6261" s="528">
        <v>23303</v>
      </c>
      <c r="F6261" s="528">
        <v>20364</v>
      </c>
    </row>
    <row r="6262" spans="1:6">
      <c r="A6262" s="527" t="s">
        <v>8922</v>
      </c>
      <c r="B6262" s="528">
        <v>2011</v>
      </c>
      <c r="C6262" s="528">
        <v>745</v>
      </c>
      <c r="D6262" s="528">
        <v>0</v>
      </c>
      <c r="E6262" s="528">
        <v>38022</v>
      </c>
      <c r="F6262" s="528">
        <v>4230</v>
      </c>
    </row>
    <row r="6263" spans="1:6">
      <c r="A6263" s="527" t="s">
        <v>8923</v>
      </c>
      <c r="B6263" s="528">
        <v>2011</v>
      </c>
      <c r="C6263" s="528">
        <v>128</v>
      </c>
      <c r="D6263" s="528">
        <v>0</v>
      </c>
      <c r="E6263" s="528">
        <v>197</v>
      </c>
      <c r="F6263" s="528">
        <v>13797</v>
      </c>
    </row>
    <row r="6264" spans="1:6">
      <c r="A6264" s="527" t="s">
        <v>8924</v>
      </c>
      <c r="B6264" s="528">
        <v>2011</v>
      </c>
      <c r="C6264" s="528">
        <v>44028</v>
      </c>
      <c r="D6264" s="528">
        <v>49983</v>
      </c>
      <c r="E6264" s="528">
        <v>53037</v>
      </c>
      <c r="F6264" s="528">
        <v>20340</v>
      </c>
    </row>
    <row r="6265" spans="1:6">
      <c r="A6265" s="527" t="s">
        <v>8925</v>
      </c>
      <c r="B6265" s="528">
        <v>2011</v>
      </c>
      <c r="C6265" s="528">
        <v>69614</v>
      </c>
      <c r="D6265" s="528">
        <v>120174</v>
      </c>
      <c r="E6265" s="528">
        <v>28547</v>
      </c>
      <c r="F6265" s="528">
        <v>20920</v>
      </c>
    </row>
    <row r="6266" spans="1:6">
      <c r="A6266" s="527" t="s">
        <v>8926</v>
      </c>
      <c r="B6266" s="528">
        <v>2011</v>
      </c>
      <c r="C6266" s="528">
        <v>4943</v>
      </c>
      <c r="D6266" s="528">
        <v>4284</v>
      </c>
      <c r="E6266" s="528">
        <v>3790</v>
      </c>
      <c r="F6266" s="528">
        <v>14540</v>
      </c>
    </row>
    <row r="6267" spans="1:6">
      <c r="A6267" s="527" t="s">
        <v>8927</v>
      </c>
      <c r="B6267" s="528">
        <v>2011</v>
      </c>
      <c r="C6267" s="528">
        <v>729</v>
      </c>
      <c r="D6267" s="528">
        <v>0</v>
      </c>
      <c r="E6267" s="528">
        <v>266</v>
      </c>
      <c r="F6267" s="528">
        <v>8800</v>
      </c>
    </row>
    <row r="6268" spans="1:6">
      <c r="A6268" s="527" t="s">
        <v>8928</v>
      </c>
      <c r="B6268" s="528">
        <v>2011</v>
      </c>
      <c r="C6268" s="528">
        <v>18429</v>
      </c>
      <c r="D6268" s="528">
        <v>14150</v>
      </c>
      <c r="E6268" s="528">
        <v>624</v>
      </c>
      <c r="F6268" s="528">
        <v>19729</v>
      </c>
    </row>
    <row r="6269" spans="1:6">
      <c r="A6269" s="527" t="s">
        <v>8929</v>
      </c>
      <c r="B6269" s="528">
        <v>2011</v>
      </c>
      <c r="C6269" s="528">
        <v>552</v>
      </c>
      <c r="D6269" s="528">
        <v>917</v>
      </c>
      <c r="E6269" s="528">
        <v>6283</v>
      </c>
      <c r="F6269" s="528">
        <v>3497</v>
      </c>
    </row>
    <row r="6270" spans="1:6">
      <c r="A6270" s="527" t="s">
        <v>8930</v>
      </c>
      <c r="B6270" s="528">
        <v>2011</v>
      </c>
      <c r="C6270" s="528">
        <v>5463</v>
      </c>
      <c r="D6270" s="528">
        <v>766</v>
      </c>
      <c r="E6270" s="528">
        <v>11963</v>
      </c>
      <c r="F6270" s="528">
        <v>11280</v>
      </c>
    </row>
    <row r="6271" spans="1:6">
      <c r="A6271" s="527" t="s">
        <v>8931</v>
      </c>
      <c r="B6271" s="528">
        <v>2011</v>
      </c>
      <c r="C6271" s="528">
        <v>6700</v>
      </c>
      <c r="D6271" s="528">
        <v>2621</v>
      </c>
      <c r="E6271" s="528">
        <v>3523</v>
      </c>
      <c r="F6271" s="528">
        <v>13700</v>
      </c>
    </row>
    <row r="6272" spans="1:6">
      <c r="A6272" s="527" t="s">
        <v>8932</v>
      </c>
      <c r="B6272" s="528">
        <v>2011</v>
      </c>
      <c r="C6272" s="528">
        <v>1944</v>
      </c>
      <c r="D6272" s="528">
        <v>0</v>
      </c>
      <c r="E6272" s="528">
        <v>37032</v>
      </c>
      <c r="F6272" s="528">
        <v>3224</v>
      </c>
    </row>
    <row r="6273" spans="1:6">
      <c r="A6273" s="527" t="s">
        <v>8933</v>
      </c>
      <c r="B6273" s="528">
        <v>2011</v>
      </c>
      <c r="C6273" s="528">
        <v>40930</v>
      </c>
      <c r="D6273" s="528">
        <v>15553</v>
      </c>
      <c r="E6273" s="528">
        <v>15773</v>
      </c>
      <c r="F6273" s="528">
        <v>20168</v>
      </c>
    </row>
    <row r="6274" spans="1:6">
      <c r="A6274" s="527" t="s">
        <v>8934</v>
      </c>
      <c r="B6274" s="528">
        <v>2011</v>
      </c>
      <c r="C6274" s="528">
        <v>38163</v>
      </c>
      <c r="D6274" s="528">
        <v>32162</v>
      </c>
      <c r="E6274" s="528">
        <v>12179</v>
      </c>
      <c r="F6274" s="528">
        <v>13830</v>
      </c>
    </row>
    <row r="6275" spans="1:6">
      <c r="A6275" s="527" t="s">
        <v>8935</v>
      </c>
      <c r="B6275" s="528">
        <v>2011</v>
      </c>
      <c r="C6275" s="528">
        <v>17752</v>
      </c>
      <c r="D6275" s="528">
        <v>89893</v>
      </c>
      <c r="E6275" s="528">
        <v>2447</v>
      </c>
      <c r="F6275" s="528">
        <v>14504</v>
      </c>
    </row>
    <row r="6276" spans="1:6">
      <c r="A6276" s="527" t="s">
        <v>8936</v>
      </c>
      <c r="B6276" s="528">
        <v>2011</v>
      </c>
      <c r="C6276" s="528">
        <v>16069</v>
      </c>
      <c r="D6276" s="528">
        <v>11519</v>
      </c>
      <c r="E6276" s="528">
        <v>14251</v>
      </c>
      <c r="F6276" s="528">
        <v>20620</v>
      </c>
    </row>
    <row r="6277" spans="1:6">
      <c r="A6277" s="527" t="s">
        <v>8937</v>
      </c>
      <c r="B6277" s="528">
        <v>2011</v>
      </c>
      <c r="C6277" s="528">
        <v>9514</v>
      </c>
      <c r="D6277" s="528">
        <v>9213</v>
      </c>
      <c r="E6277" s="528">
        <v>3469</v>
      </c>
      <c r="F6277" s="528">
        <v>20753</v>
      </c>
    </row>
    <row r="6278" spans="1:6">
      <c r="A6278" s="527" t="s">
        <v>8938</v>
      </c>
      <c r="B6278" s="528">
        <v>2011</v>
      </c>
      <c r="C6278" s="528">
        <v>3020</v>
      </c>
      <c r="D6278" s="528">
        <v>0</v>
      </c>
      <c r="E6278" s="528">
        <v>264439</v>
      </c>
      <c r="F6278" s="528">
        <v>3140</v>
      </c>
    </row>
    <row r="6279" spans="1:6">
      <c r="A6279" s="527" t="s">
        <v>8939</v>
      </c>
      <c r="B6279" s="528">
        <v>2011</v>
      </c>
      <c r="C6279" s="528">
        <v>498</v>
      </c>
      <c r="D6279" s="528">
        <v>0</v>
      </c>
      <c r="E6279" s="528">
        <v>62263</v>
      </c>
      <c r="F6279" s="528">
        <v>5465</v>
      </c>
    </row>
    <row r="6280" spans="1:6">
      <c r="A6280" s="527" t="s">
        <v>8940</v>
      </c>
      <c r="B6280" s="528">
        <v>2011</v>
      </c>
      <c r="C6280" s="528">
        <v>153</v>
      </c>
      <c r="D6280" s="528">
        <v>2307</v>
      </c>
      <c r="E6280" s="528">
        <v>680</v>
      </c>
      <c r="F6280" s="528">
        <v>6300</v>
      </c>
    </row>
    <row r="6281" spans="1:6">
      <c r="A6281" s="527" t="s">
        <v>8941</v>
      </c>
      <c r="B6281" s="528">
        <v>2011</v>
      </c>
      <c r="C6281" s="528">
        <v>0</v>
      </c>
      <c r="D6281" s="528">
        <v>12947</v>
      </c>
      <c r="E6281" s="528">
        <v>0</v>
      </c>
      <c r="F6281" s="528">
        <v>1650</v>
      </c>
    </row>
    <row r="6282" spans="1:6">
      <c r="A6282" s="527" t="s">
        <v>8942</v>
      </c>
      <c r="B6282" s="528">
        <v>2011</v>
      </c>
      <c r="C6282" s="528">
        <v>30591</v>
      </c>
      <c r="D6282" s="528">
        <v>46275</v>
      </c>
      <c r="E6282" s="528">
        <v>8475</v>
      </c>
      <c r="F6282" s="528">
        <v>20276</v>
      </c>
    </row>
    <row r="6283" spans="1:6">
      <c r="A6283" s="527" t="s">
        <v>8943</v>
      </c>
      <c r="B6283" s="528">
        <v>2011</v>
      </c>
      <c r="C6283" s="528">
        <v>3794</v>
      </c>
      <c r="D6283" s="528">
        <v>317</v>
      </c>
      <c r="E6283" s="528">
        <v>13332</v>
      </c>
      <c r="F6283" s="528">
        <v>13818</v>
      </c>
    </row>
    <row r="6284" spans="1:6">
      <c r="A6284" s="527" t="s">
        <v>8944</v>
      </c>
      <c r="B6284" s="528">
        <v>2011</v>
      </c>
      <c r="C6284" s="528">
        <v>16551</v>
      </c>
      <c r="D6284" s="528">
        <v>18040</v>
      </c>
      <c r="E6284" s="528">
        <v>17660</v>
      </c>
      <c r="F6284" s="528">
        <v>20547</v>
      </c>
    </row>
    <row r="6285" spans="1:6">
      <c r="A6285" s="527" t="s">
        <v>8945</v>
      </c>
      <c r="B6285" s="528">
        <v>2011</v>
      </c>
      <c r="C6285" s="528">
        <v>31388</v>
      </c>
      <c r="D6285" s="528">
        <v>12787</v>
      </c>
      <c r="E6285" s="528">
        <v>26580</v>
      </c>
      <c r="F6285" s="528">
        <v>19940</v>
      </c>
    </row>
    <row r="6286" spans="1:6">
      <c r="A6286" s="527" t="s">
        <v>8946</v>
      </c>
      <c r="B6286" s="528">
        <v>2011</v>
      </c>
      <c r="C6286" s="528">
        <v>605</v>
      </c>
      <c r="D6286" s="528">
        <v>0</v>
      </c>
      <c r="E6286" s="528">
        <v>0</v>
      </c>
      <c r="F6286" s="529"/>
    </row>
    <row r="6287" spans="1:6">
      <c r="A6287" s="527" t="s">
        <v>8947</v>
      </c>
      <c r="B6287" s="528">
        <v>2011</v>
      </c>
      <c r="C6287" s="528">
        <v>581</v>
      </c>
      <c r="D6287" s="528">
        <v>0</v>
      </c>
      <c r="E6287" s="528">
        <v>767</v>
      </c>
      <c r="F6287" s="528">
        <v>14132</v>
      </c>
    </row>
    <row r="6288" spans="1:6">
      <c r="A6288" s="527" t="s">
        <v>8948</v>
      </c>
      <c r="B6288" s="528">
        <v>2011</v>
      </c>
      <c r="C6288" s="528">
        <v>8089</v>
      </c>
      <c r="D6288" s="528">
        <v>4650</v>
      </c>
      <c r="E6288" s="528">
        <v>27240</v>
      </c>
      <c r="F6288" s="528">
        <v>13750</v>
      </c>
    </row>
    <row r="6289" spans="1:6">
      <c r="A6289" s="527" t="s">
        <v>8949</v>
      </c>
      <c r="B6289" s="528">
        <v>2011</v>
      </c>
      <c r="C6289" s="528">
        <v>46925</v>
      </c>
      <c r="D6289" s="528">
        <v>59983</v>
      </c>
      <c r="E6289" s="528">
        <v>14377</v>
      </c>
      <c r="F6289" s="528">
        <v>20091</v>
      </c>
    </row>
    <row r="6290" spans="1:6">
      <c r="A6290" s="527" t="s">
        <v>8950</v>
      </c>
      <c r="B6290" s="528">
        <v>2011</v>
      </c>
      <c r="C6290" s="528">
        <v>45545</v>
      </c>
      <c r="D6290" s="528">
        <v>17169</v>
      </c>
      <c r="E6290" s="528">
        <v>7181</v>
      </c>
      <c r="F6290" s="528">
        <v>19115</v>
      </c>
    </row>
    <row r="6291" spans="1:6">
      <c r="A6291" s="527" t="s">
        <v>8951</v>
      </c>
      <c r="B6291" s="528">
        <v>2011</v>
      </c>
      <c r="C6291" s="528">
        <v>83239</v>
      </c>
      <c r="D6291" s="528">
        <v>49795</v>
      </c>
      <c r="E6291" s="528">
        <v>31151</v>
      </c>
      <c r="F6291" s="528">
        <v>21910</v>
      </c>
    </row>
    <row r="6292" spans="1:6">
      <c r="A6292" s="527" t="s">
        <v>8952</v>
      </c>
      <c r="B6292" s="528">
        <v>2011</v>
      </c>
      <c r="C6292" s="528">
        <v>18574</v>
      </c>
      <c r="D6292" s="528">
        <v>20459</v>
      </c>
      <c r="E6292" s="528">
        <v>4058</v>
      </c>
      <c r="F6292" s="528">
        <v>16069</v>
      </c>
    </row>
    <row r="6293" spans="1:6">
      <c r="A6293" s="527" t="s">
        <v>8953</v>
      </c>
      <c r="B6293" s="528">
        <v>2011</v>
      </c>
      <c r="C6293" s="528">
        <v>6373</v>
      </c>
      <c r="D6293" s="528">
        <v>1655</v>
      </c>
      <c r="E6293" s="528">
        <v>58530</v>
      </c>
      <c r="F6293" s="528">
        <v>6760</v>
      </c>
    </row>
    <row r="6294" spans="1:6">
      <c r="A6294" s="527" t="s">
        <v>8954</v>
      </c>
      <c r="B6294" s="528">
        <v>2011</v>
      </c>
      <c r="C6294" s="528">
        <v>86771</v>
      </c>
      <c r="D6294" s="528">
        <v>32248</v>
      </c>
      <c r="E6294" s="528">
        <v>90736</v>
      </c>
      <c r="F6294" s="528">
        <v>18880</v>
      </c>
    </row>
    <row r="6295" spans="1:6">
      <c r="A6295" s="527" t="s">
        <v>8955</v>
      </c>
      <c r="B6295" s="528">
        <v>2011</v>
      </c>
      <c r="C6295" s="528">
        <v>11033</v>
      </c>
      <c r="D6295" s="528">
        <v>13142</v>
      </c>
      <c r="E6295" s="528">
        <v>28994</v>
      </c>
      <c r="F6295" s="528">
        <v>10510</v>
      </c>
    </row>
    <row r="6296" spans="1:6">
      <c r="A6296" s="527" t="s">
        <v>8956</v>
      </c>
      <c r="B6296" s="528">
        <v>2011</v>
      </c>
      <c r="C6296" s="528">
        <v>59205</v>
      </c>
      <c r="D6296" s="528">
        <v>17540</v>
      </c>
      <c r="E6296" s="528">
        <v>42166</v>
      </c>
      <c r="F6296" s="528">
        <v>17359</v>
      </c>
    </row>
    <row r="6297" spans="1:6">
      <c r="A6297" s="527" t="s">
        <v>8957</v>
      </c>
      <c r="B6297" s="528">
        <v>2011</v>
      </c>
      <c r="C6297" s="528">
        <v>17194</v>
      </c>
      <c r="D6297" s="528">
        <v>0</v>
      </c>
      <c r="E6297" s="528">
        <v>0</v>
      </c>
      <c r="F6297" s="528">
        <v>0</v>
      </c>
    </row>
    <row r="6298" spans="1:6">
      <c r="A6298" s="527" t="s">
        <v>8958</v>
      </c>
      <c r="B6298" s="528">
        <v>2011</v>
      </c>
      <c r="C6298" s="528">
        <v>11296</v>
      </c>
      <c r="D6298" s="528">
        <v>40089</v>
      </c>
      <c r="E6298" s="528">
        <v>4320</v>
      </c>
      <c r="F6298" s="528">
        <v>15626</v>
      </c>
    </row>
    <row r="6299" spans="1:6">
      <c r="A6299" s="527" t="s">
        <v>8959</v>
      </c>
      <c r="B6299" s="528">
        <v>2011</v>
      </c>
      <c r="C6299" s="528">
        <v>11096</v>
      </c>
      <c r="D6299" s="528">
        <v>0</v>
      </c>
      <c r="E6299" s="528">
        <v>28379</v>
      </c>
      <c r="F6299" s="528">
        <v>14700</v>
      </c>
    </row>
    <row r="6300" spans="1:6">
      <c r="A6300" s="527" t="s">
        <v>8960</v>
      </c>
      <c r="B6300" s="528">
        <v>2011</v>
      </c>
      <c r="C6300" s="528">
        <v>0</v>
      </c>
      <c r="D6300" s="528">
        <v>12466</v>
      </c>
      <c r="E6300" s="528">
        <v>0</v>
      </c>
      <c r="F6300" s="528">
        <v>1835</v>
      </c>
    </row>
    <row r="6301" spans="1:6">
      <c r="A6301" s="527" t="s">
        <v>8961</v>
      </c>
      <c r="B6301" s="528">
        <v>2011</v>
      </c>
      <c r="C6301" s="528">
        <v>10142</v>
      </c>
      <c r="D6301" s="528">
        <v>644</v>
      </c>
      <c r="E6301" s="528">
        <v>16756</v>
      </c>
      <c r="F6301" s="528">
        <v>14132</v>
      </c>
    </row>
    <row r="6302" spans="1:6">
      <c r="A6302" s="527" t="s">
        <v>8962</v>
      </c>
      <c r="B6302" s="528">
        <v>2011</v>
      </c>
      <c r="C6302" s="528">
        <v>16726</v>
      </c>
      <c r="D6302" s="528">
        <v>23361</v>
      </c>
      <c r="E6302" s="528">
        <v>11914</v>
      </c>
      <c r="F6302" s="528">
        <v>13848</v>
      </c>
    </row>
    <row r="6303" spans="1:6">
      <c r="A6303" s="527" t="s">
        <v>8963</v>
      </c>
      <c r="B6303" s="528">
        <v>2011</v>
      </c>
      <c r="C6303" s="528">
        <v>8468</v>
      </c>
      <c r="D6303" s="528">
        <v>7475</v>
      </c>
      <c r="E6303" s="528">
        <v>28651</v>
      </c>
      <c r="F6303" s="528">
        <v>13090</v>
      </c>
    </row>
    <row r="6304" spans="1:6">
      <c r="A6304" s="527" t="s">
        <v>8964</v>
      </c>
      <c r="B6304" s="528">
        <v>2011</v>
      </c>
      <c r="C6304" s="528">
        <v>8016</v>
      </c>
      <c r="D6304" s="528">
        <v>3413</v>
      </c>
      <c r="E6304" s="528">
        <v>8478</v>
      </c>
      <c r="F6304" s="528">
        <v>17663</v>
      </c>
    </row>
    <row r="6305" spans="1:6">
      <c r="A6305" s="527" t="s">
        <v>8965</v>
      </c>
      <c r="B6305" s="528">
        <v>2011</v>
      </c>
      <c r="C6305" s="528">
        <v>3808</v>
      </c>
      <c r="D6305" s="528">
        <v>7530</v>
      </c>
      <c r="E6305" s="528">
        <v>23391</v>
      </c>
      <c r="F6305" s="528">
        <v>14645</v>
      </c>
    </row>
    <row r="6306" spans="1:6">
      <c r="A6306" s="527" t="s">
        <v>8966</v>
      </c>
      <c r="B6306" s="528">
        <v>2011</v>
      </c>
      <c r="C6306" s="528">
        <v>21844</v>
      </c>
      <c r="D6306" s="528">
        <v>9926</v>
      </c>
      <c r="E6306" s="528">
        <v>8562</v>
      </c>
      <c r="F6306" s="528">
        <v>20032</v>
      </c>
    </row>
    <row r="6307" spans="1:6">
      <c r="A6307" s="527" t="s">
        <v>8967</v>
      </c>
      <c r="B6307" s="528">
        <v>2011</v>
      </c>
      <c r="C6307" s="528">
        <v>39622</v>
      </c>
      <c r="D6307" s="528">
        <v>29550</v>
      </c>
      <c r="E6307" s="528">
        <v>3503</v>
      </c>
      <c r="F6307" s="528">
        <v>19890</v>
      </c>
    </row>
    <row r="6308" spans="1:6">
      <c r="A6308" s="527" t="s">
        <v>8968</v>
      </c>
      <c r="B6308" s="528">
        <v>2011</v>
      </c>
      <c r="C6308" s="528">
        <v>52771</v>
      </c>
      <c r="D6308" s="528">
        <v>39466</v>
      </c>
      <c r="E6308" s="528">
        <v>28657</v>
      </c>
      <c r="F6308" s="528">
        <v>15372</v>
      </c>
    </row>
    <row r="6309" spans="1:6">
      <c r="A6309" s="527" t="s">
        <v>8969</v>
      </c>
      <c r="B6309" s="528">
        <v>2011</v>
      </c>
      <c r="C6309" s="528">
        <v>19886</v>
      </c>
      <c r="D6309" s="528">
        <v>28662</v>
      </c>
      <c r="E6309" s="528">
        <v>4496</v>
      </c>
      <c r="F6309" s="528">
        <v>20282</v>
      </c>
    </row>
    <row r="6310" spans="1:6">
      <c r="A6310" s="527" t="s">
        <v>8970</v>
      </c>
      <c r="B6310" s="528">
        <v>2011</v>
      </c>
      <c r="C6310" s="528">
        <v>58292</v>
      </c>
      <c r="D6310" s="528">
        <v>34799</v>
      </c>
      <c r="E6310" s="528">
        <v>1573</v>
      </c>
      <c r="F6310" s="528">
        <v>19525</v>
      </c>
    </row>
    <row r="6311" spans="1:6">
      <c r="A6311" s="527" t="s">
        <v>8971</v>
      </c>
      <c r="B6311" s="528">
        <v>2011</v>
      </c>
      <c r="C6311" s="528">
        <v>2522</v>
      </c>
      <c r="D6311" s="528">
        <v>1067</v>
      </c>
      <c r="E6311" s="528">
        <v>18640</v>
      </c>
      <c r="F6311" s="528">
        <v>9760</v>
      </c>
    </row>
    <row r="6312" spans="1:6">
      <c r="A6312" s="527" t="s">
        <v>8972</v>
      </c>
      <c r="B6312" s="528">
        <v>2011</v>
      </c>
      <c r="C6312" s="528">
        <v>3202</v>
      </c>
      <c r="D6312" s="528">
        <v>2023</v>
      </c>
      <c r="E6312" s="528">
        <v>19643</v>
      </c>
      <c r="F6312" s="528">
        <v>15220</v>
      </c>
    </row>
    <row r="6313" spans="1:6">
      <c r="A6313" s="527" t="s">
        <v>8973</v>
      </c>
      <c r="B6313" s="528">
        <v>2011</v>
      </c>
      <c r="C6313" s="528">
        <v>29888</v>
      </c>
      <c r="D6313" s="528">
        <v>40179</v>
      </c>
      <c r="E6313" s="528">
        <v>8323</v>
      </c>
      <c r="F6313" s="528">
        <v>14665</v>
      </c>
    </row>
    <row r="6314" spans="1:6">
      <c r="A6314" s="527" t="s">
        <v>8974</v>
      </c>
      <c r="B6314" s="528">
        <v>2011</v>
      </c>
      <c r="C6314" s="528">
        <v>7457</v>
      </c>
      <c r="D6314" s="528">
        <v>1878</v>
      </c>
      <c r="E6314" s="528">
        <v>14236</v>
      </c>
      <c r="F6314" s="528">
        <v>9077</v>
      </c>
    </row>
    <row r="6315" spans="1:6">
      <c r="A6315" s="527" t="s">
        <v>8975</v>
      </c>
      <c r="B6315" s="528">
        <v>2011</v>
      </c>
      <c r="C6315" s="528">
        <v>57598</v>
      </c>
      <c r="D6315" s="528">
        <v>31669</v>
      </c>
      <c r="E6315" s="528">
        <v>70053</v>
      </c>
      <c r="F6315" s="528">
        <v>20100</v>
      </c>
    </row>
    <row r="6316" spans="1:6">
      <c r="A6316" s="527" t="s">
        <v>8976</v>
      </c>
      <c r="B6316" s="528">
        <v>2011</v>
      </c>
      <c r="C6316" s="528">
        <v>9685</v>
      </c>
      <c r="D6316" s="528">
        <v>9616</v>
      </c>
      <c r="E6316" s="528">
        <v>5871</v>
      </c>
      <c r="F6316" s="528">
        <v>10927</v>
      </c>
    </row>
    <row r="6317" spans="1:6">
      <c r="A6317" s="527" t="s">
        <v>8977</v>
      </c>
      <c r="B6317" s="528">
        <v>2011</v>
      </c>
      <c r="C6317" s="528">
        <v>59099</v>
      </c>
      <c r="D6317" s="528">
        <v>42273</v>
      </c>
      <c r="E6317" s="528">
        <v>4474</v>
      </c>
      <c r="F6317" s="528">
        <v>14808</v>
      </c>
    </row>
    <row r="6318" spans="1:6">
      <c r="A6318" s="527" t="s">
        <v>8978</v>
      </c>
      <c r="B6318" s="528">
        <v>2011</v>
      </c>
      <c r="C6318" s="528">
        <v>4362</v>
      </c>
      <c r="D6318" s="528">
        <v>0</v>
      </c>
      <c r="E6318" s="528">
        <v>157884</v>
      </c>
      <c r="F6318" s="528">
        <v>4600</v>
      </c>
    </row>
    <row r="6319" spans="1:6">
      <c r="A6319" s="527" t="s">
        <v>8979</v>
      </c>
      <c r="B6319" s="528">
        <v>2011</v>
      </c>
      <c r="C6319" s="528">
        <v>55046</v>
      </c>
      <c r="D6319" s="528">
        <v>45851</v>
      </c>
      <c r="E6319" s="528">
        <v>25268</v>
      </c>
      <c r="F6319" s="528">
        <v>20890</v>
      </c>
    </row>
    <row r="6320" spans="1:6">
      <c r="A6320" s="527" t="s">
        <v>8980</v>
      </c>
      <c r="B6320" s="528">
        <v>2011</v>
      </c>
      <c r="C6320" s="528">
        <v>6550</v>
      </c>
      <c r="D6320" s="528">
        <v>7060</v>
      </c>
      <c r="E6320" s="528">
        <v>1812</v>
      </c>
      <c r="F6320" s="528">
        <v>17946</v>
      </c>
    </row>
    <row r="6321" spans="1:6">
      <c r="A6321" s="527" t="s">
        <v>8981</v>
      </c>
      <c r="B6321" s="528">
        <v>2011</v>
      </c>
      <c r="C6321" s="528">
        <v>482</v>
      </c>
      <c r="D6321" s="528">
        <v>0</v>
      </c>
      <c r="E6321" s="528">
        <v>9000</v>
      </c>
      <c r="F6321" s="528">
        <v>3148</v>
      </c>
    </row>
    <row r="6322" spans="1:6">
      <c r="A6322" s="527" t="s">
        <v>8982</v>
      </c>
      <c r="B6322" s="528">
        <v>2011</v>
      </c>
      <c r="C6322" s="528">
        <v>23977</v>
      </c>
      <c r="D6322" s="528">
        <v>39102</v>
      </c>
      <c r="E6322" s="528">
        <v>973</v>
      </c>
      <c r="F6322" s="528">
        <v>19989</v>
      </c>
    </row>
    <row r="6323" spans="1:6">
      <c r="A6323" s="527" t="s">
        <v>8983</v>
      </c>
      <c r="B6323" s="528">
        <v>2011</v>
      </c>
      <c r="C6323" s="528">
        <v>26687</v>
      </c>
      <c r="D6323" s="528">
        <v>26533</v>
      </c>
      <c r="E6323" s="528">
        <v>12558</v>
      </c>
      <c r="F6323" s="528">
        <v>20774</v>
      </c>
    </row>
    <row r="6324" spans="1:6">
      <c r="A6324" s="527" t="s">
        <v>8984</v>
      </c>
      <c r="B6324" s="528">
        <v>2011</v>
      </c>
      <c r="C6324" s="528">
        <v>1728</v>
      </c>
      <c r="D6324" s="528">
        <v>390</v>
      </c>
      <c r="E6324" s="528">
        <v>6751</v>
      </c>
      <c r="F6324" s="528">
        <v>3459</v>
      </c>
    </row>
    <row r="6325" spans="1:6">
      <c r="A6325" s="527" t="s">
        <v>8985</v>
      </c>
      <c r="B6325" s="528">
        <v>2011</v>
      </c>
      <c r="C6325" s="528">
        <v>5850</v>
      </c>
      <c r="D6325" s="528">
        <v>721</v>
      </c>
      <c r="E6325" s="528">
        <v>49215</v>
      </c>
      <c r="F6325" s="528">
        <v>9039</v>
      </c>
    </row>
    <row r="6326" spans="1:6">
      <c r="A6326" s="527" t="s">
        <v>8986</v>
      </c>
      <c r="B6326" s="528">
        <v>2011</v>
      </c>
      <c r="C6326" s="528">
        <v>47492</v>
      </c>
      <c r="D6326" s="528">
        <v>72361</v>
      </c>
      <c r="E6326" s="528">
        <v>20842</v>
      </c>
      <c r="F6326" s="528">
        <v>15987</v>
      </c>
    </row>
    <row r="6327" spans="1:6">
      <c r="A6327" s="527" t="s">
        <v>8987</v>
      </c>
      <c r="B6327" s="528">
        <v>2011</v>
      </c>
      <c r="C6327" s="528">
        <v>54603</v>
      </c>
      <c r="D6327" s="528">
        <v>92513</v>
      </c>
      <c r="E6327" s="528">
        <v>9457</v>
      </c>
      <c r="F6327" s="528">
        <v>15120</v>
      </c>
    </row>
    <row r="6328" spans="1:6">
      <c r="A6328" s="527" t="s">
        <v>8988</v>
      </c>
      <c r="B6328" s="528">
        <v>2011</v>
      </c>
      <c r="C6328" s="528">
        <v>55867</v>
      </c>
      <c r="D6328" s="528">
        <v>72817</v>
      </c>
      <c r="E6328" s="528">
        <v>59175</v>
      </c>
      <c r="F6328" s="528">
        <v>19010</v>
      </c>
    </row>
    <row r="6329" spans="1:6">
      <c r="A6329" s="527" t="s">
        <v>8989</v>
      </c>
      <c r="B6329" s="528">
        <v>2011</v>
      </c>
      <c r="C6329" s="528">
        <v>1764</v>
      </c>
      <c r="D6329" s="528">
        <v>0</v>
      </c>
      <c r="E6329" s="528">
        <v>1440</v>
      </c>
      <c r="F6329" s="528">
        <v>3360</v>
      </c>
    </row>
    <row r="6330" spans="1:6">
      <c r="A6330" s="527" t="s">
        <v>8990</v>
      </c>
      <c r="B6330" s="528">
        <v>2011</v>
      </c>
      <c r="C6330" s="528">
        <v>61779</v>
      </c>
      <c r="D6330" s="528">
        <v>75729</v>
      </c>
      <c r="E6330" s="528">
        <v>26941</v>
      </c>
      <c r="F6330" s="528">
        <v>20990</v>
      </c>
    </row>
    <row r="6331" spans="1:6">
      <c r="A6331" s="527" t="s">
        <v>8991</v>
      </c>
      <c r="B6331" s="528">
        <v>2011</v>
      </c>
      <c r="C6331" s="528">
        <v>3400</v>
      </c>
      <c r="D6331" s="528">
        <v>7392</v>
      </c>
      <c r="E6331" s="528">
        <v>1600</v>
      </c>
      <c r="F6331" s="528">
        <v>16550</v>
      </c>
    </row>
    <row r="6332" spans="1:6">
      <c r="A6332" s="527" t="s">
        <v>8992</v>
      </c>
      <c r="B6332" s="528">
        <v>2011</v>
      </c>
      <c r="C6332" s="528">
        <v>90622</v>
      </c>
      <c r="D6332" s="528">
        <v>48331</v>
      </c>
      <c r="E6332" s="528">
        <v>1020</v>
      </c>
      <c r="F6332" s="528">
        <v>15090</v>
      </c>
    </row>
    <row r="6333" spans="1:6">
      <c r="A6333" s="527" t="s">
        <v>8993</v>
      </c>
      <c r="B6333" s="528">
        <v>2011</v>
      </c>
      <c r="C6333" s="528">
        <v>17047</v>
      </c>
      <c r="D6333" s="528">
        <v>8502</v>
      </c>
      <c r="E6333" s="528">
        <v>23687</v>
      </c>
      <c r="F6333" s="528">
        <v>18758</v>
      </c>
    </row>
    <row r="6334" spans="1:6">
      <c r="A6334" s="527" t="s">
        <v>8994</v>
      </c>
      <c r="B6334" s="528">
        <v>2011</v>
      </c>
      <c r="C6334" s="528">
        <v>1075</v>
      </c>
      <c r="D6334" s="528">
        <v>0</v>
      </c>
      <c r="E6334" s="528">
        <v>0</v>
      </c>
      <c r="F6334" s="528">
        <v>13540</v>
      </c>
    </row>
    <row r="6335" spans="1:6">
      <c r="A6335" s="527" t="s">
        <v>8995</v>
      </c>
      <c r="B6335" s="528">
        <v>2011</v>
      </c>
      <c r="C6335" s="528">
        <v>3372</v>
      </c>
      <c r="D6335" s="528">
        <v>3026</v>
      </c>
      <c r="E6335" s="528">
        <v>680</v>
      </c>
      <c r="F6335" s="528">
        <v>20646</v>
      </c>
    </row>
    <row r="6336" spans="1:6">
      <c r="A6336" s="527" t="s">
        <v>8996</v>
      </c>
      <c r="B6336" s="528">
        <v>2011</v>
      </c>
      <c r="C6336" s="528">
        <v>16867</v>
      </c>
      <c r="D6336" s="528">
        <v>21651</v>
      </c>
      <c r="E6336" s="528">
        <v>139220</v>
      </c>
      <c r="F6336" s="528">
        <v>10662</v>
      </c>
    </row>
    <row r="6337" spans="1:6">
      <c r="A6337" s="527" t="s">
        <v>8997</v>
      </c>
      <c r="B6337" s="528">
        <v>2011</v>
      </c>
      <c r="C6337" s="528">
        <v>64860</v>
      </c>
      <c r="D6337" s="528">
        <v>51677</v>
      </c>
      <c r="E6337" s="528">
        <v>28556</v>
      </c>
      <c r="F6337" s="528">
        <v>20085</v>
      </c>
    </row>
    <row r="6338" spans="1:6">
      <c r="A6338" s="527" t="s">
        <v>8998</v>
      </c>
      <c r="B6338" s="528">
        <v>2011</v>
      </c>
      <c r="C6338" s="528">
        <v>4657</v>
      </c>
      <c r="D6338" s="528">
        <v>9606</v>
      </c>
      <c r="E6338" s="528">
        <v>14751</v>
      </c>
      <c r="F6338" s="528">
        <v>12175</v>
      </c>
    </row>
    <row r="6339" spans="1:6">
      <c r="A6339" s="527" t="s">
        <v>8999</v>
      </c>
      <c r="B6339" s="528">
        <v>2011</v>
      </c>
      <c r="C6339" s="528">
        <v>23286</v>
      </c>
      <c r="D6339" s="528">
        <v>14798</v>
      </c>
      <c r="E6339" s="528">
        <v>56957</v>
      </c>
      <c r="F6339" s="528">
        <v>14773</v>
      </c>
    </row>
    <row r="6340" spans="1:6">
      <c r="A6340" s="527" t="s">
        <v>9000</v>
      </c>
      <c r="B6340" s="528">
        <v>2011</v>
      </c>
      <c r="C6340" s="528">
        <v>17115</v>
      </c>
      <c r="D6340" s="528">
        <v>15586</v>
      </c>
      <c r="E6340" s="528">
        <v>6305</v>
      </c>
      <c r="F6340" s="528">
        <v>21500</v>
      </c>
    </row>
    <row r="6341" spans="1:6">
      <c r="A6341" s="527" t="s">
        <v>9001</v>
      </c>
      <c r="B6341" s="528">
        <v>2011</v>
      </c>
      <c r="C6341" s="528">
        <v>69675</v>
      </c>
      <c r="D6341" s="528">
        <v>55140</v>
      </c>
      <c r="E6341" s="528">
        <v>27893</v>
      </c>
      <c r="F6341" s="528">
        <v>19594</v>
      </c>
    </row>
    <row r="6342" spans="1:6">
      <c r="A6342" s="527" t="s">
        <v>9002</v>
      </c>
      <c r="B6342" s="528">
        <v>2011</v>
      </c>
      <c r="C6342" s="528">
        <v>300</v>
      </c>
      <c r="D6342" s="528">
        <v>0</v>
      </c>
      <c r="E6342" s="528">
        <v>1236</v>
      </c>
      <c r="F6342" s="528">
        <v>3375</v>
      </c>
    </row>
    <row r="6343" spans="1:6">
      <c r="A6343" s="527" t="s">
        <v>9003</v>
      </c>
      <c r="B6343" s="528">
        <v>2011</v>
      </c>
      <c r="C6343" s="528">
        <v>648</v>
      </c>
      <c r="D6343" s="528">
        <v>237</v>
      </c>
      <c r="E6343" s="528">
        <v>769</v>
      </c>
      <c r="F6343" s="528">
        <v>13750</v>
      </c>
    </row>
    <row r="6344" spans="1:6">
      <c r="A6344" s="527" t="s">
        <v>9004</v>
      </c>
      <c r="B6344" s="528">
        <v>2011</v>
      </c>
      <c r="C6344" s="528">
        <v>254</v>
      </c>
      <c r="D6344" s="528">
        <v>3724</v>
      </c>
      <c r="E6344" s="528">
        <v>716</v>
      </c>
      <c r="F6344" s="528">
        <v>6461</v>
      </c>
    </row>
    <row r="6345" spans="1:6">
      <c r="A6345" s="527" t="s">
        <v>9005</v>
      </c>
      <c r="B6345" s="528">
        <v>2011</v>
      </c>
      <c r="C6345" s="528">
        <v>1564</v>
      </c>
      <c r="D6345" s="528">
        <v>1219</v>
      </c>
      <c r="E6345" s="528">
        <v>4210</v>
      </c>
      <c r="F6345" s="528">
        <v>11940</v>
      </c>
    </row>
    <row r="6346" spans="1:6">
      <c r="A6346" s="527" t="s">
        <v>9006</v>
      </c>
      <c r="B6346" s="528">
        <v>2011</v>
      </c>
      <c r="C6346" s="528">
        <v>7325</v>
      </c>
      <c r="D6346" s="528">
        <v>8795</v>
      </c>
      <c r="E6346" s="528">
        <v>6937</v>
      </c>
      <c r="F6346" s="528">
        <v>13300</v>
      </c>
    </row>
    <row r="6347" spans="1:6">
      <c r="A6347" s="527" t="s">
        <v>9007</v>
      </c>
      <c r="B6347" s="528">
        <v>2011</v>
      </c>
      <c r="C6347" s="528">
        <v>798</v>
      </c>
      <c r="D6347" s="528">
        <v>1071</v>
      </c>
      <c r="E6347" s="528">
        <v>630</v>
      </c>
      <c r="F6347" s="528">
        <v>9590</v>
      </c>
    </row>
    <row r="6348" spans="1:6">
      <c r="A6348" s="527" t="s">
        <v>9008</v>
      </c>
      <c r="B6348" s="528">
        <v>2011</v>
      </c>
      <c r="C6348" s="528">
        <v>1393</v>
      </c>
      <c r="D6348" s="528">
        <v>3599</v>
      </c>
      <c r="E6348" s="528">
        <v>9425</v>
      </c>
      <c r="F6348" s="528">
        <v>12763</v>
      </c>
    </row>
    <row r="6349" spans="1:6">
      <c r="A6349" s="527" t="s">
        <v>9009</v>
      </c>
      <c r="B6349" s="528">
        <v>2011</v>
      </c>
      <c r="C6349" s="528">
        <v>3836</v>
      </c>
      <c r="D6349" s="528">
        <v>5548</v>
      </c>
      <c r="E6349" s="528">
        <v>12735</v>
      </c>
      <c r="F6349" s="528">
        <v>15332</v>
      </c>
    </row>
    <row r="6350" spans="1:6">
      <c r="A6350" s="527" t="s">
        <v>9010</v>
      </c>
      <c r="B6350" s="528">
        <v>2011</v>
      </c>
      <c r="C6350" s="528">
        <v>2796</v>
      </c>
      <c r="D6350" s="528">
        <v>4673</v>
      </c>
      <c r="E6350" s="528">
        <v>773</v>
      </c>
      <c r="F6350" s="528">
        <v>6000</v>
      </c>
    </row>
    <row r="6351" spans="1:6">
      <c r="A6351" s="527" t="s">
        <v>9011</v>
      </c>
      <c r="B6351" s="528">
        <v>2011</v>
      </c>
      <c r="C6351" s="528">
        <v>1663</v>
      </c>
      <c r="D6351" s="528">
        <v>2058</v>
      </c>
      <c r="E6351" s="528">
        <v>38456</v>
      </c>
      <c r="F6351" s="528">
        <v>6228</v>
      </c>
    </row>
    <row r="6352" spans="1:6">
      <c r="A6352" s="527" t="s">
        <v>9012</v>
      </c>
      <c r="B6352" s="528">
        <v>2011</v>
      </c>
      <c r="C6352" s="528">
        <v>25701</v>
      </c>
      <c r="D6352" s="528">
        <v>6881</v>
      </c>
      <c r="E6352" s="528">
        <v>256791</v>
      </c>
      <c r="F6352" s="528">
        <v>12663</v>
      </c>
    </row>
    <row r="6353" spans="1:6">
      <c r="A6353" s="527" t="s">
        <v>9013</v>
      </c>
      <c r="B6353" s="528">
        <v>2011</v>
      </c>
      <c r="C6353" s="528">
        <v>5306</v>
      </c>
      <c r="D6353" s="528">
        <v>6922</v>
      </c>
      <c r="E6353" s="528">
        <v>7859</v>
      </c>
      <c r="F6353" s="528">
        <v>10000</v>
      </c>
    </row>
    <row r="6354" spans="1:6">
      <c r="A6354" s="527" t="s">
        <v>9014</v>
      </c>
      <c r="B6354" s="528">
        <v>2011</v>
      </c>
      <c r="C6354" s="528">
        <v>1568</v>
      </c>
      <c r="D6354" s="528">
        <v>0</v>
      </c>
      <c r="E6354" s="528">
        <v>21548</v>
      </c>
      <c r="F6354" s="528">
        <v>4221</v>
      </c>
    </row>
    <row r="6355" spans="1:6">
      <c r="A6355" s="527" t="s">
        <v>9015</v>
      </c>
      <c r="B6355" s="528">
        <v>2011</v>
      </c>
      <c r="C6355" s="528">
        <v>81311</v>
      </c>
      <c r="D6355" s="528">
        <v>71375</v>
      </c>
      <c r="E6355" s="528">
        <v>24905</v>
      </c>
      <c r="F6355" s="528">
        <v>20390</v>
      </c>
    </row>
    <row r="6356" spans="1:6">
      <c r="A6356" s="527" t="s">
        <v>9016</v>
      </c>
      <c r="B6356" s="528">
        <v>2011</v>
      </c>
      <c r="C6356" s="528">
        <v>33812</v>
      </c>
      <c r="D6356" s="528">
        <v>18006</v>
      </c>
      <c r="E6356" s="528">
        <v>43006</v>
      </c>
      <c r="F6356" s="528">
        <v>18535</v>
      </c>
    </row>
    <row r="6357" spans="1:6">
      <c r="A6357" s="527" t="s">
        <v>9017</v>
      </c>
      <c r="B6357" s="528">
        <v>2011</v>
      </c>
      <c r="C6357" s="528">
        <v>25151</v>
      </c>
      <c r="D6357" s="528">
        <v>17505</v>
      </c>
      <c r="E6357" s="528">
        <v>27946</v>
      </c>
      <c r="F6357" s="528">
        <v>19060</v>
      </c>
    </row>
    <row r="6358" spans="1:6">
      <c r="A6358" s="527" t="s">
        <v>9018</v>
      </c>
      <c r="B6358" s="528">
        <v>2011</v>
      </c>
      <c r="C6358" s="528">
        <v>10528</v>
      </c>
      <c r="D6358" s="528">
        <v>6692</v>
      </c>
      <c r="E6358" s="528">
        <v>55728</v>
      </c>
      <c r="F6358" s="528">
        <v>13219</v>
      </c>
    </row>
    <row r="6359" spans="1:6">
      <c r="A6359" s="527" t="s">
        <v>9019</v>
      </c>
      <c r="B6359" s="528">
        <v>2011</v>
      </c>
      <c r="C6359" s="528">
        <v>10269</v>
      </c>
      <c r="D6359" s="528">
        <v>5229</v>
      </c>
      <c r="E6359" s="528">
        <v>1037</v>
      </c>
      <c r="F6359" s="528">
        <v>14594</v>
      </c>
    </row>
    <row r="6360" spans="1:6">
      <c r="A6360" s="527" t="s">
        <v>9020</v>
      </c>
      <c r="B6360" s="528">
        <v>2011</v>
      </c>
      <c r="C6360" s="528">
        <v>95288</v>
      </c>
      <c r="D6360" s="528">
        <v>67784</v>
      </c>
      <c r="E6360" s="528">
        <v>9640</v>
      </c>
      <c r="F6360" s="528">
        <v>19827</v>
      </c>
    </row>
    <row r="6361" spans="1:6">
      <c r="A6361" s="527" t="s">
        <v>9021</v>
      </c>
      <c r="B6361" s="528">
        <v>2011</v>
      </c>
      <c r="C6361" s="528">
        <v>25304</v>
      </c>
      <c r="D6361" s="528">
        <v>7670</v>
      </c>
      <c r="E6361" s="528">
        <v>369268</v>
      </c>
      <c r="F6361" s="528">
        <v>14577</v>
      </c>
    </row>
    <row r="6362" spans="1:6">
      <c r="A6362" s="527" t="s">
        <v>9022</v>
      </c>
      <c r="B6362" s="528">
        <v>2011</v>
      </c>
      <c r="C6362" s="528">
        <v>46777</v>
      </c>
      <c r="D6362" s="528">
        <v>22641</v>
      </c>
      <c r="E6362" s="528">
        <v>11067</v>
      </c>
      <c r="F6362" s="528">
        <v>14722</v>
      </c>
    </row>
    <row r="6363" spans="1:6">
      <c r="A6363" s="527" t="s">
        <v>9023</v>
      </c>
      <c r="B6363" s="528">
        <v>2011</v>
      </c>
      <c r="C6363" s="528">
        <v>31880</v>
      </c>
      <c r="D6363" s="528">
        <v>40328</v>
      </c>
      <c r="E6363" s="528">
        <v>11531</v>
      </c>
      <c r="F6363" s="528">
        <v>21110</v>
      </c>
    </row>
    <row r="6364" spans="1:6">
      <c r="A6364" s="527" t="s">
        <v>9024</v>
      </c>
      <c r="B6364" s="528">
        <v>2011</v>
      </c>
      <c r="C6364" s="528">
        <v>4424</v>
      </c>
      <c r="D6364" s="528">
        <v>874</v>
      </c>
      <c r="E6364" s="528">
        <v>12812</v>
      </c>
      <c r="F6364" s="528">
        <v>9340</v>
      </c>
    </row>
    <row r="6365" spans="1:6">
      <c r="A6365" s="527" t="s">
        <v>9025</v>
      </c>
      <c r="B6365" s="528">
        <v>2011</v>
      </c>
      <c r="C6365" s="528">
        <v>138288</v>
      </c>
      <c r="D6365" s="528">
        <v>78579</v>
      </c>
      <c r="E6365" s="528">
        <v>69355</v>
      </c>
      <c r="F6365" s="528">
        <v>22385</v>
      </c>
    </row>
    <row r="6366" spans="1:6">
      <c r="A6366" s="527" t="s">
        <v>9026</v>
      </c>
      <c r="B6366" s="528">
        <v>2011</v>
      </c>
      <c r="C6366" s="528">
        <v>37629</v>
      </c>
      <c r="D6366" s="528">
        <v>78241</v>
      </c>
      <c r="E6366" s="528">
        <v>6356</v>
      </c>
      <c r="F6366" s="528">
        <v>19880</v>
      </c>
    </row>
    <row r="6367" spans="1:6">
      <c r="A6367" s="527" t="s">
        <v>9027</v>
      </c>
      <c r="B6367" s="528">
        <v>2011</v>
      </c>
      <c r="C6367" s="528">
        <v>3927</v>
      </c>
      <c r="D6367" s="528">
        <v>3027</v>
      </c>
      <c r="E6367" s="528">
        <v>23410</v>
      </c>
      <c r="F6367" s="528">
        <v>14856</v>
      </c>
    </row>
    <row r="6368" spans="1:6">
      <c r="A6368" s="527" t="s">
        <v>9028</v>
      </c>
      <c r="B6368" s="528">
        <v>2011</v>
      </c>
      <c r="C6368" s="528">
        <v>11722</v>
      </c>
      <c r="D6368" s="528">
        <v>13742</v>
      </c>
      <c r="E6368" s="528">
        <v>32934</v>
      </c>
      <c r="F6368" s="528">
        <v>14141</v>
      </c>
    </row>
    <row r="6369" spans="1:6">
      <c r="A6369" s="527" t="s">
        <v>9029</v>
      </c>
      <c r="B6369" s="528">
        <v>2011</v>
      </c>
      <c r="C6369" s="528">
        <v>4308</v>
      </c>
      <c r="D6369" s="528">
        <v>6123</v>
      </c>
      <c r="E6369" s="528">
        <v>69065</v>
      </c>
      <c r="F6369" s="528">
        <v>14388</v>
      </c>
    </row>
    <row r="6370" spans="1:6">
      <c r="A6370" s="527" t="s">
        <v>9030</v>
      </c>
      <c r="B6370" s="528">
        <v>2011</v>
      </c>
      <c r="C6370" s="528">
        <v>28639</v>
      </c>
      <c r="D6370" s="528">
        <v>24855</v>
      </c>
      <c r="E6370" s="528">
        <v>3428</v>
      </c>
      <c r="F6370" s="528">
        <v>19543</v>
      </c>
    </row>
    <row r="6371" spans="1:6">
      <c r="A6371" s="527" t="s">
        <v>9031</v>
      </c>
      <c r="B6371" s="528">
        <v>2011</v>
      </c>
      <c r="C6371" s="528">
        <v>1695</v>
      </c>
      <c r="D6371" s="528">
        <v>719</v>
      </c>
      <c r="E6371" s="528">
        <v>8631</v>
      </c>
      <c r="F6371" s="528">
        <v>9450</v>
      </c>
    </row>
    <row r="6372" spans="1:6">
      <c r="A6372" s="527" t="s">
        <v>9032</v>
      </c>
      <c r="B6372" s="528">
        <v>2011</v>
      </c>
      <c r="C6372" s="528">
        <v>6770</v>
      </c>
      <c r="D6372" s="528">
        <v>3998</v>
      </c>
      <c r="E6372" s="528">
        <v>1973</v>
      </c>
      <c r="F6372" s="528">
        <v>9800</v>
      </c>
    </row>
    <row r="6373" spans="1:6">
      <c r="A6373" s="527" t="s">
        <v>9033</v>
      </c>
      <c r="B6373" s="528">
        <v>2011</v>
      </c>
      <c r="C6373" s="528">
        <v>31120</v>
      </c>
      <c r="D6373" s="528">
        <v>11763</v>
      </c>
      <c r="E6373" s="528">
        <v>31665</v>
      </c>
      <c r="F6373" s="528">
        <v>14064</v>
      </c>
    </row>
    <row r="6374" spans="1:6">
      <c r="A6374" s="527" t="s">
        <v>9034</v>
      </c>
      <c r="B6374" s="528">
        <v>2011</v>
      </c>
      <c r="C6374" s="528">
        <v>1942</v>
      </c>
      <c r="D6374" s="528">
        <v>5336</v>
      </c>
      <c r="E6374" s="528">
        <v>354</v>
      </c>
      <c r="F6374" s="528">
        <v>5905</v>
      </c>
    </row>
    <row r="6375" spans="1:6">
      <c r="A6375" s="527" t="s">
        <v>9035</v>
      </c>
      <c r="B6375" s="528">
        <v>2011</v>
      </c>
      <c r="C6375" s="528">
        <v>676</v>
      </c>
      <c r="D6375" s="528">
        <v>7441</v>
      </c>
      <c r="E6375" s="528">
        <v>1557</v>
      </c>
      <c r="F6375" s="528">
        <v>6360</v>
      </c>
    </row>
    <row r="6376" spans="1:6">
      <c r="A6376" s="527" t="s">
        <v>9036</v>
      </c>
      <c r="B6376" s="528">
        <v>2011</v>
      </c>
      <c r="C6376" s="528">
        <v>23045</v>
      </c>
      <c r="D6376" s="528">
        <v>10715</v>
      </c>
      <c r="E6376" s="528">
        <v>12219</v>
      </c>
      <c r="F6376" s="528">
        <v>14978</v>
      </c>
    </row>
    <row r="6377" spans="1:6">
      <c r="A6377" s="527" t="s">
        <v>9037</v>
      </c>
      <c r="B6377" s="528">
        <v>2011</v>
      </c>
      <c r="C6377" s="528">
        <v>21471</v>
      </c>
      <c r="D6377" s="528">
        <v>13855</v>
      </c>
      <c r="E6377" s="528">
        <v>166725</v>
      </c>
      <c r="F6377" s="528">
        <v>9550</v>
      </c>
    </row>
    <row r="6378" spans="1:6">
      <c r="A6378" s="527" t="s">
        <v>9038</v>
      </c>
      <c r="B6378" s="528">
        <v>2011</v>
      </c>
      <c r="C6378" s="528">
        <v>15261</v>
      </c>
      <c r="D6378" s="528">
        <v>18585</v>
      </c>
      <c r="E6378" s="528">
        <v>3592</v>
      </c>
      <c r="F6378" s="528">
        <v>16034</v>
      </c>
    </row>
    <row r="6379" spans="1:6">
      <c r="A6379" s="527" t="s">
        <v>9039</v>
      </c>
      <c r="B6379" s="528">
        <v>2011</v>
      </c>
      <c r="C6379" s="528">
        <v>14789</v>
      </c>
      <c r="D6379" s="528">
        <v>7711</v>
      </c>
      <c r="E6379" s="528">
        <v>48006</v>
      </c>
      <c r="F6379" s="528">
        <v>19205</v>
      </c>
    </row>
    <row r="6380" spans="1:6">
      <c r="A6380" s="527" t="s">
        <v>9040</v>
      </c>
      <c r="B6380" s="528">
        <v>2011</v>
      </c>
      <c r="C6380" s="528">
        <v>2138</v>
      </c>
      <c r="D6380" s="528">
        <v>3685</v>
      </c>
      <c r="E6380" s="528">
        <v>1707</v>
      </c>
      <c r="F6380" s="528">
        <v>8603</v>
      </c>
    </row>
    <row r="6381" spans="1:6">
      <c r="A6381" s="527" t="s">
        <v>9041</v>
      </c>
      <c r="B6381" s="528">
        <v>2011</v>
      </c>
      <c r="C6381" s="528">
        <v>36980</v>
      </c>
      <c r="D6381" s="528">
        <v>101162</v>
      </c>
      <c r="E6381" s="528">
        <v>3441</v>
      </c>
      <c r="F6381" s="528">
        <v>20200</v>
      </c>
    </row>
    <row r="6382" spans="1:6">
      <c r="A6382" s="527" t="s">
        <v>9042</v>
      </c>
      <c r="B6382" s="528">
        <v>2011</v>
      </c>
      <c r="C6382" s="528">
        <v>67533</v>
      </c>
      <c r="D6382" s="528">
        <v>39791</v>
      </c>
      <c r="E6382" s="528">
        <v>888</v>
      </c>
      <c r="F6382" s="528">
        <v>14990</v>
      </c>
    </row>
    <row r="6383" spans="1:6">
      <c r="A6383" s="527" t="s">
        <v>9043</v>
      </c>
      <c r="B6383" s="528">
        <v>2011</v>
      </c>
      <c r="C6383" s="528">
        <v>3185</v>
      </c>
      <c r="D6383" s="528">
        <v>4597</v>
      </c>
      <c r="E6383" s="528">
        <v>3799</v>
      </c>
      <c r="F6383" s="528">
        <v>14600</v>
      </c>
    </row>
    <row r="6384" spans="1:6">
      <c r="A6384" s="527" t="s">
        <v>9044</v>
      </c>
      <c r="B6384" s="528">
        <v>2011</v>
      </c>
      <c r="C6384" s="528">
        <v>2635</v>
      </c>
      <c r="D6384" s="528">
        <v>0</v>
      </c>
      <c r="E6384" s="528">
        <v>440</v>
      </c>
      <c r="F6384" s="528">
        <v>4916</v>
      </c>
    </row>
    <row r="6385" spans="1:6">
      <c r="A6385" s="527" t="s">
        <v>9045</v>
      </c>
      <c r="B6385" s="528">
        <v>2011</v>
      </c>
      <c r="C6385" s="528">
        <v>168</v>
      </c>
      <c r="D6385" s="528">
        <v>0</v>
      </c>
      <c r="E6385" s="528">
        <v>632</v>
      </c>
      <c r="F6385" s="528">
        <v>4943</v>
      </c>
    </row>
    <row r="6386" spans="1:6">
      <c r="A6386" s="527" t="s">
        <v>9046</v>
      </c>
      <c r="B6386" s="528">
        <v>2011</v>
      </c>
      <c r="C6386" s="528">
        <v>1045</v>
      </c>
      <c r="D6386" s="528">
        <v>4820</v>
      </c>
      <c r="E6386" s="528">
        <v>3504</v>
      </c>
      <c r="F6386" s="528">
        <v>6200</v>
      </c>
    </row>
    <row r="6387" spans="1:6">
      <c r="A6387" s="527" t="s">
        <v>9047</v>
      </c>
      <c r="B6387" s="528">
        <v>2011</v>
      </c>
      <c r="C6387" s="528">
        <v>35215</v>
      </c>
      <c r="D6387" s="528">
        <v>28063</v>
      </c>
      <c r="E6387" s="528">
        <v>59336</v>
      </c>
      <c r="F6387" s="528">
        <v>19948</v>
      </c>
    </row>
    <row r="6388" spans="1:6">
      <c r="A6388" s="527" t="s">
        <v>9048</v>
      </c>
      <c r="B6388" s="528">
        <v>2011</v>
      </c>
      <c r="C6388" s="528">
        <v>11368</v>
      </c>
      <c r="D6388" s="528">
        <v>2667</v>
      </c>
      <c r="E6388" s="528">
        <v>422457</v>
      </c>
      <c r="F6388" s="528">
        <v>8159</v>
      </c>
    </row>
    <row r="6389" spans="1:6">
      <c r="A6389" s="527" t="s">
        <v>9049</v>
      </c>
      <c r="B6389" s="528">
        <v>2011</v>
      </c>
      <c r="C6389" s="528">
        <v>4092</v>
      </c>
      <c r="D6389" s="528">
        <v>62</v>
      </c>
      <c r="E6389" s="528">
        <v>438</v>
      </c>
      <c r="F6389" s="528">
        <v>20600</v>
      </c>
    </row>
    <row r="6390" spans="1:6">
      <c r="A6390" s="527" t="s">
        <v>9050</v>
      </c>
      <c r="B6390" s="528">
        <v>2011</v>
      </c>
      <c r="C6390" s="528">
        <v>45319</v>
      </c>
      <c r="D6390" s="528">
        <v>25869</v>
      </c>
      <c r="E6390" s="528">
        <v>3971</v>
      </c>
      <c r="F6390" s="528">
        <v>14500</v>
      </c>
    </row>
    <row r="6391" spans="1:6">
      <c r="A6391" s="527" t="s">
        <v>9051</v>
      </c>
      <c r="B6391" s="528">
        <v>2011</v>
      </c>
      <c r="C6391" s="528">
        <v>33719</v>
      </c>
      <c r="D6391" s="528">
        <v>24889</v>
      </c>
      <c r="E6391" s="528">
        <v>81662</v>
      </c>
      <c r="F6391" s="528">
        <v>13466</v>
      </c>
    </row>
    <row r="6392" spans="1:6">
      <c r="A6392" s="527" t="s">
        <v>9052</v>
      </c>
      <c r="B6392" s="528">
        <v>2011</v>
      </c>
      <c r="C6392" s="528">
        <v>48795</v>
      </c>
      <c r="D6392" s="528">
        <v>53769</v>
      </c>
      <c r="E6392" s="528">
        <v>30472</v>
      </c>
      <c r="F6392" s="528">
        <v>20262</v>
      </c>
    </row>
    <row r="6393" spans="1:6">
      <c r="A6393" s="527" t="s">
        <v>9053</v>
      </c>
      <c r="B6393" s="528">
        <v>2011</v>
      </c>
      <c r="C6393" s="528">
        <v>0</v>
      </c>
      <c r="D6393" s="528">
        <v>22537</v>
      </c>
      <c r="E6393" s="528">
        <v>0</v>
      </c>
      <c r="F6393" s="528">
        <v>1715</v>
      </c>
    </row>
    <row r="6394" spans="1:6">
      <c r="A6394" s="527" t="s">
        <v>9054</v>
      </c>
      <c r="B6394" s="528">
        <v>2011</v>
      </c>
      <c r="C6394" s="528">
        <v>2300</v>
      </c>
      <c r="D6394" s="528">
        <v>4245</v>
      </c>
      <c r="E6394" s="528">
        <v>2889</v>
      </c>
      <c r="F6394" s="528">
        <v>15720</v>
      </c>
    </row>
    <row r="6395" spans="1:6">
      <c r="A6395" s="527" t="s">
        <v>9055</v>
      </c>
      <c r="B6395" s="528">
        <v>2011</v>
      </c>
      <c r="C6395" s="528">
        <v>14034</v>
      </c>
      <c r="D6395" s="528">
        <v>5933</v>
      </c>
      <c r="E6395" s="528">
        <v>45013</v>
      </c>
      <c r="F6395" s="528">
        <v>9640</v>
      </c>
    </row>
    <row r="6396" spans="1:6">
      <c r="A6396" s="527" t="s">
        <v>9056</v>
      </c>
      <c r="B6396" s="528">
        <v>2011</v>
      </c>
      <c r="C6396" s="528">
        <v>60668</v>
      </c>
      <c r="D6396" s="528">
        <v>42461</v>
      </c>
      <c r="E6396" s="528">
        <v>3969</v>
      </c>
      <c r="F6396" s="528">
        <v>14404</v>
      </c>
    </row>
    <row r="6397" spans="1:6">
      <c r="A6397" s="527" t="s">
        <v>9057</v>
      </c>
      <c r="B6397" s="528">
        <v>2011</v>
      </c>
      <c r="C6397" s="528">
        <v>23387</v>
      </c>
      <c r="D6397" s="528">
        <v>27812</v>
      </c>
      <c r="E6397" s="528">
        <v>2651</v>
      </c>
      <c r="F6397" s="528">
        <v>20321</v>
      </c>
    </row>
    <row r="6398" spans="1:6">
      <c r="A6398" s="527" t="s">
        <v>9058</v>
      </c>
      <c r="B6398" s="528">
        <v>2011</v>
      </c>
      <c r="C6398" s="528">
        <v>2276</v>
      </c>
      <c r="D6398" s="528">
        <v>0</v>
      </c>
      <c r="E6398" s="528">
        <v>59696</v>
      </c>
      <c r="F6398" s="528">
        <v>5461</v>
      </c>
    </row>
    <row r="6399" spans="1:6">
      <c r="A6399" s="527" t="s">
        <v>9059</v>
      </c>
      <c r="B6399" s="528">
        <v>2011</v>
      </c>
      <c r="C6399" s="528">
        <v>3106</v>
      </c>
      <c r="D6399" s="528">
        <v>0</v>
      </c>
      <c r="E6399" s="528">
        <v>8792</v>
      </c>
      <c r="F6399" s="528">
        <v>8800</v>
      </c>
    </row>
    <row r="6400" spans="1:6">
      <c r="A6400" s="527" t="s">
        <v>9060</v>
      </c>
      <c r="B6400" s="528">
        <v>2011</v>
      </c>
      <c r="C6400" s="528">
        <v>1811</v>
      </c>
      <c r="D6400" s="528">
        <v>0</v>
      </c>
      <c r="E6400" s="528">
        <v>25204</v>
      </c>
      <c r="F6400" s="528">
        <v>4207</v>
      </c>
    </row>
    <row r="6401" spans="1:6">
      <c r="A6401" s="527" t="s">
        <v>9061</v>
      </c>
      <c r="B6401" s="528">
        <v>2011</v>
      </c>
      <c r="C6401" s="528">
        <v>34771</v>
      </c>
      <c r="D6401" s="528">
        <v>55507</v>
      </c>
      <c r="E6401" s="528">
        <v>8976</v>
      </c>
      <c r="F6401" s="528">
        <v>20735</v>
      </c>
    </row>
    <row r="6402" spans="1:6">
      <c r="A6402" s="527" t="s">
        <v>9062</v>
      </c>
      <c r="B6402" s="528">
        <v>2011</v>
      </c>
      <c r="C6402" s="528">
        <v>28778</v>
      </c>
      <c r="D6402" s="528">
        <v>18011</v>
      </c>
      <c r="E6402" s="528">
        <v>49067</v>
      </c>
      <c r="F6402" s="528">
        <v>14666</v>
      </c>
    </row>
    <row r="6403" spans="1:6">
      <c r="A6403" s="527" t="s">
        <v>9063</v>
      </c>
      <c r="B6403" s="528">
        <v>2011</v>
      </c>
      <c r="C6403" s="528">
        <v>13880</v>
      </c>
      <c r="D6403" s="528">
        <v>10557</v>
      </c>
      <c r="E6403" s="528">
        <v>50614</v>
      </c>
      <c r="F6403" s="528">
        <v>11147</v>
      </c>
    </row>
    <row r="6404" spans="1:6">
      <c r="A6404" s="527" t="s">
        <v>9064</v>
      </c>
      <c r="B6404" s="528">
        <v>2011</v>
      </c>
      <c r="C6404" s="528">
        <v>33927</v>
      </c>
      <c r="D6404" s="528">
        <v>13259</v>
      </c>
      <c r="E6404" s="528">
        <v>3682</v>
      </c>
      <c r="F6404" s="528">
        <v>13760</v>
      </c>
    </row>
    <row r="6405" spans="1:6">
      <c r="A6405" s="527" t="s">
        <v>9065</v>
      </c>
      <c r="B6405" s="528">
        <v>2011</v>
      </c>
      <c r="C6405" s="528">
        <v>83488</v>
      </c>
      <c r="D6405" s="528">
        <v>98300</v>
      </c>
      <c r="E6405" s="528">
        <v>41046</v>
      </c>
      <c r="F6405" s="528">
        <v>17136</v>
      </c>
    </row>
    <row r="6406" spans="1:6">
      <c r="A6406" s="527" t="s">
        <v>9066</v>
      </c>
      <c r="B6406" s="528">
        <v>2011</v>
      </c>
      <c r="C6406" s="528">
        <v>84670</v>
      </c>
      <c r="D6406" s="528">
        <v>73047</v>
      </c>
      <c r="E6406" s="528">
        <v>14660</v>
      </c>
      <c r="F6406" s="528">
        <v>21107</v>
      </c>
    </row>
    <row r="6407" spans="1:6">
      <c r="A6407" s="527" t="s">
        <v>9067</v>
      </c>
      <c r="B6407" s="528">
        <v>2011</v>
      </c>
      <c r="C6407" s="528">
        <v>23546</v>
      </c>
      <c r="D6407" s="528">
        <v>30049</v>
      </c>
      <c r="E6407" s="528">
        <v>22201</v>
      </c>
      <c r="F6407" s="528">
        <v>20235</v>
      </c>
    </row>
    <row r="6408" spans="1:6">
      <c r="A6408" s="527" t="s">
        <v>9068</v>
      </c>
      <c r="B6408" s="528">
        <v>2011</v>
      </c>
      <c r="C6408" s="528">
        <v>796</v>
      </c>
      <c r="D6408" s="528">
        <v>0</v>
      </c>
      <c r="E6408" s="528">
        <v>4173</v>
      </c>
      <c r="F6408" s="528">
        <v>8051</v>
      </c>
    </row>
    <row r="6409" spans="1:6">
      <c r="A6409" s="527" t="s">
        <v>9069</v>
      </c>
      <c r="B6409" s="528">
        <v>2011</v>
      </c>
      <c r="C6409" s="528">
        <v>53676</v>
      </c>
      <c r="D6409" s="528">
        <v>40126</v>
      </c>
      <c r="E6409" s="528">
        <v>2256</v>
      </c>
      <c r="F6409" s="528">
        <v>19836</v>
      </c>
    </row>
    <row r="6410" spans="1:6">
      <c r="A6410" s="527" t="s">
        <v>9070</v>
      </c>
      <c r="B6410" s="528">
        <v>2011</v>
      </c>
      <c r="C6410" s="528">
        <v>22878</v>
      </c>
      <c r="D6410" s="528">
        <v>24691</v>
      </c>
      <c r="E6410" s="528">
        <v>5268</v>
      </c>
      <c r="F6410" s="528">
        <v>19950</v>
      </c>
    </row>
    <row r="6411" spans="1:6">
      <c r="A6411" s="527" t="s">
        <v>9071</v>
      </c>
      <c r="B6411" s="528">
        <v>2011</v>
      </c>
      <c r="C6411" s="528">
        <v>24685</v>
      </c>
      <c r="D6411" s="528">
        <v>345365</v>
      </c>
      <c r="E6411" s="528">
        <v>58601</v>
      </c>
      <c r="F6411" s="528">
        <v>15328</v>
      </c>
    </row>
    <row r="6412" spans="1:6">
      <c r="A6412" s="527" t="s">
        <v>9072</v>
      </c>
      <c r="B6412" s="528">
        <v>2011</v>
      </c>
      <c r="C6412" s="528">
        <v>2070</v>
      </c>
      <c r="D6412" s="528">
        <v>15405</v>
      </c>
      <c r="E6412" s="528">
        <v>31434</v>
      </c>
      <c r="F6412" s="528">
        <v>8300</v>
      </c>
    </row>
    <row r="6413" spans="1:6">
      <c r="A6413" s="527" t="s">
        <v>9073</v>
      </c>
      <c r="B6413" s="528">
        <v>2011</v>
      </c>
      <c r="C6413" s="528">
        <v>2330</v>
      </c>
      <c r="D6413" s="528">
        <v>1397</v>
      </c>
      <c r="E6413" s="528">
        <v>7681</v>
      </c>
      <c r="F6413" s="528">
        <v>12520</v>
      </c>
    </row>
    <row r="6414" spans="1:6">
      <c r="A6414" s="527" t="s">
        <v>9074</v>
      </c>
      <c r="B6414" s="528">
        <v>2011</v>
      </c>
      <c r="C6414" s="528">
        <v>2611</v>
      </c>
      <c r="D6414" s="528">
        <v>0</v>
      </c>
      <c r="E6414" s="528">
        <v>10631</v>
      </c>
      <c r="F6414" s="528">
        <v>3270</v>
      </c>
    </row>
    <row r="6415" spans="1:6">
      <c r="A6415" s="527" t="s">
        <v>9075</v>
      </c>
      <c r="B6415" s="528">
        <v>2011</v>
      </c>
      <c r="C6415" s="528">
        <v>8671</v>
      </c>
      <c r="D6415" s="528">
        <v>46636</v>
      </c>
      <c r="E6415" s="528">
        <v>5003</v>
      </c>
      <c r="F6415" s="528">
        <v>9800</v>
      </c>
    </row>
    <row r="6416" spans="1:6">
      <c r="A6416" s="527" t="s">
        <v>9076</v>
      </c>
      <c r="B6416" s="528">
        <v>2011</v>
      </c>
      <c r="C6416" s="528">
        <v>54683</v>
      </c>
      <c r="D6416" s="528">
        <v>43995</v>
      </c>
      <c r="E6416" s="528">
        <v>12769</v>
      </c>
      <c r="F6416" s="528">
        <v>20781</v>
      </c>
    </row>
    <row r="6417" spans="1:6">
      <c r="A6417" s="527" t="s">
        <v>9077</v>
      </c>
      <c r="B6417" s="528">
        <v>2011</v>
      </c>
      <c r="C6417" s="528">
        <v>41313</v>
      </c>
      <c r="D6417" s="528">
        <v>17200</v>
      </c>
      <c r="E6417" s="528">
        <v>3438</v>
      </c>
      <c r="F6417" s="528">
        <v>14520</v>
      </c>
    </row>
    <row r="6418" spans="1:6">
      <c r="A6418" s="527" t="s">
        <v>9078</v>
      </c>
      <c r="B6418" s="528">
        <v>2011</v>
      </c>
      <c r="C6418" s="528">
        <v>57262</v>
      </c>
      <c r="D6418" s="528">
        <v>29043</v>
      </c>
      <c r="E6418" s="528">
        <v>26215</v>
      </c>
      <c r="F6418" s="528">
        <v>19970</v>
      </c>
    </row>
    <row r="6419" spans="1:6">
      <c r="A6419" s="527" t="s">
        <v>9079</v>
      </c>
      <c r="B6419" s="528">
        <v>2011</v>
      </c>
      <c r="C6419" s="528">
        <v>13151</v>
      </c>
      <c r="D6419" s="528">
        <v>12018</v>
      </c>
      <c r="E6419" s="528">
        <v>28798</v>
      </c>
      <c r="F6419" s="528">
        <v>11383</v>
      </c>
    </row>
    <row r="6420" spans="1:6">
      <c r="A6420" s="527" t="s">
        <v>9080</v>
      </c>
      <c r="B6420" s="528">
        <v>2011</v>
      </c>
      <c r="C6420" s="528">
        <v>344</v>
      </c>
      <c r="D6420" s="528">
        <v>0</v>
      </c>
      <c r="E6420" s="528">
        <v>1573</v>
      </c>
      <c r="F6420" s="528">
        <v>3850</v>
      </c>
    </row>
    <row r="6421" spans="1:6">
      <c r="A6421" s="527" t="s">
        <v>9081</v>
      </c>
      <c r="B6421" s="528">
        <v>2011</v>
      </c>
      <c r="C6421" s="528">
        <v>139155</v>
      </c>
      <c r="D6421" s="528">
        <v>108496</v>
      </c>
      <c r="E6421" s="528">
        <v>60027</v>
      </c>
      <c r="F6421" s="528">
        <v>20350</v>
      </c>
    </row>
    <row r="6422" spans="1:6">
      <c r="A6422" s="527" t="s">
        <v>9082</v>
      </c>
      <c r="B6422" s="528">
        <v>2011</v>
      </c>
      <c r="C6422" s="528">
        <v>50843</v>
      </c>
      <c r="D6422" s="528">
        <v>14825</v>
      </c>
      <c r="E6422" s="528">
        <v>75755</v>
      </c>
      <c r="F6422" s="528">
        <v>20164</v>
      </c>
    </row>
    <row r="6423" spans="1:6">
      <c r="A6423" s="527" t="s">
        <v>9083</v>
      </c>
      <c r="B6423" s="528">
        <v>2011</v>
      </c>
      <c r="C6423" s="528">
        <v>12848</v>
      </c>
      <c r="D6423" s="528">
        <v>11915</v>
      </c>
      <c r="E6423" s="528">
        <v>6682</v>
      </c>
      <c r="F6423" s="528">
        <v>18140</v>
      </c>
    </row>
    <row r="6424" spans="1:6">
      <c r="A6424" s="527" t="s">
        <v>9084</v>
      </c>
      <c r="B6424" s="528">
        <v>2011</v>
      </c>
      <c r="C6424" s="528">
        <v>35446</v>
      </c>
      <c r="D6424" s="528">
        <v>41628</v>
      </c>
      <c r="E6424" s="528">
        <v>9011</v>
      </c>
      <c r="F6424" s="528">
        <v>20577</v>
      </c>
    </row>
    <row r="6425" spans="1:6">
      <c r="A6425" s="527" t="s">
        <v>9085</v>
      </c>
      <c r="B6425" s="528">
        <v>2011</v>
      </c>
      <c r="C6425" s="528">
        <v>12350</v>
      </c>
      <c r="D6425" s="528">
        <v>0</v>
      </c>
      <c r="E6425" s="528">
        <v>199425</v>
      </c>
      <c r="F6425" s="528">
        <v>4556</v>
      </c>
    </row>
    <row r="6426" spans="1:6">
      <c r="A6426" s="527" t="s">
        <v>9086</v>
      </c>
      <c r="B6426" s="528">
        <v>2011</v>
      </c>
      <c r="C6426" s="528">
        <v>2639</v>
      </c>
      <c r="D6426" s="528">
        <v>6525</v>
      </c>
      <c r="E6426" s="528">
        <v>12375</v>
      </c>
      <c r="F6426" s="528">
        <v>12426</v>
      </c>
    </row>
    <row r="6427" spans="1:6">
      <c r="A6427" s="527" t="s">
        <v>9087</v>
      </c>
      <c r="B6427" s="528">
        <v>2011</v>
      </c>
      <c r="C6427" s="528">
        <v>6404</v>
      </c>
      <c r="D6427" s="528">
        <v>4764</v>
      </c>
      <c r="E6427" s="528">
        <v>1738</v>
      </c>
      <c r="F6427" s="528">
        <v>16704</v>
      </c>
    </row>
    <row r="6428" spans="1:6">
      <c r="A6428" s="527" t="s">
        <v>9088</v>
      </c>
      <c r="B6428" s="528">
        <v>2011</v>
      </c>
      <c r="C6428" s="528">
        <v>4561</v>
      </c>
      <c r="D6428" s="528">
        <v>11876</v>
      </c>
      <c r="E6428" s="528">
        <v>6955</v>
      </c>
      <c r="F6428" s="528">
        <v>19045</v>
      </c>
    </row>
    <row r="6429" spans="1:6">
      <c r="A6429" s="527" t="s">
        <v>9089</v>
      </c>
      <c r="B6429" s="528">
        <v>2011</v>
      </c>
      <c r="C6429" s="528">
        <v>1775</v>
      </c>
      <c r="D6429" s="528">
        <v>34547</v>
      </c>
      <c r="E6429" s="528">
        <v>210</v>
      </c>
      <c r="F6429" s="528">
        <v>13958</v>
      </c>
    </row>
    <row r="6430" spans="1:6">
      <c r="A6430" s="527" t="s">
        <v>9090</v>
      </c>
      <c r="B6430" s="528">
        <v>2011</v>
      </c>
      <c r="C6430" s="528">
        <v>0</v>
      </c>
      <c r="D6430" s="528">
        <v>205</v>
      </c>
      <c r="E6430" s="528">
        <v>0</v>
      </c>
      <c r="F6430" s="528">
        <v>1560</v>
      </c>
    </row>
    <row r="6431" spans="1:6">
      <c r="A6431" s="527" t="s">
        <v>9091</v>
      </c>
      <c r="B6431" s="528">
        <v>2011</v>
      </c>
      <c r="C6431" s="528">
        <v>10095</v>
      </c>
      <c r="D6431" s="528">
        <v>4107</v>
      </c>
      <c r="E6431" s="528">
        <v>13836</v>
      </c>
      <c r="F6431" s="528">
        <v>9465</v>
      </c>
    </row>
    <row r="6432" spans="1:6">
      <c r="A6432" s="527" t="s">
        <v>9092</v>
      </c>
      <c r="B6432" s="528">
        <v>2011</v>
      </c>
      <c r="C6432" s="528">
        <v>21820</v>
      </c>
      <c r="D6432" s="528">
        <v>31595</v>
      </c>
      <c r="E6432" s="528">
        <v>2348</v>
      </c>
      <c r="F6432" s="528">
        <v>17872</v>
      </c>
    </row>
    <row r="6433" spans="1:6">
      <c r="A6433" s="527" t="s">
        <v>9093</v>
      </c>
      <c r="B6433" s="528">
        <v>2011</v>
      </c>
      <c r="C6433" s="528">
        <v>49464</v>
      </c>
      <c r="D6433" s="528">
        <v>26696</v>
      </c>
      <c r="E6433" s="528">
        <v>1818</v>
      </c>
      <c r="F6433" s="528">
        <v>19288</v>
      </c>
    </row>
    <row r="6434" spans="1:6">
      <c r="A6434" s="527" t="s">
        <v>9094</v>
      </c>
      <c r="B6434" s="528">
        <v>2011</v>
      </c>
      <c r="C6434" s="528">
        <v>14121</v>
      </c>
      <c r="D6434" s="528">
        <v>8473</v>
      </c>
      <c r="E6434" s="528">
        <v>3734</v>
      </c>
      <c r="F6434" s="528">
        <v>15440</v>
      </c>
    </row>
    <row r="6435" spans="1:6">
      <c r="A6435" s="527" t="s">
        <v>9095</v>
      </c>
      <c r="B6435" s="528">
        <v>2011</v>
      </c>
      <c r="C6435" s="528">
        <v>28864</v>
      </c>
      <c r="D6435" s="528">
        <v>26131</v>
      </c>
      <c r="E6435" s="528">
        <v>17208</v>
      </c>
      <c r="F6435" s="528">
        <v>19504</v>
      </c>
    </row>
    <row r="6436" spans="1:6">
      <c r="A6436" s="527" t="s">
        <v>9096</v>
      </c>
      <c r="B6436" s="528">
        <v>2011</v>
      </c>
      <c r="C6436" s="528">
        <v>7530</v>
      </c>
      <c r="D6436" s="528">
        <v>2416</v>
      </c>
      <c r="E6436" s="528">
        <v>11432</v>
      </c>
      <c r="F6436" s="528">
        <v>18990</v>
      </c>
    </row>
    <row r="6437" spans="1:6">
      <c r="A6437" s="527" t="s">
        <v>9097</v>
      </c>
      <c r="B6437" s="528">
        <v>2011</v>
      </c>
      <c r="C6437" s="528">
        <v>9293</v>
      </c>
      <c r="D6437" s="528">
        <v>4469</v>
      </c>
      <c r="E6437" s="528">
        <v>28006</v>
      </c>
      <c r="F6437" s="528">
        <v>14289</v>
      </c>
    </row>
    <row r="6438" spans="1:6">
      <c r="A6438" s="527" t="s">
        <v>9098</v>
      </c>
      <c r="B6438" s="528">
        <v>2011</v>
      </c>
      <c r="C6438" s="528">
        <v>10048</v>
      </c>
      <c r="D6438" s="528">
        <v>0</v>
      </c>
      <c r="E6438" s="528">
        <v>308649</v>
      </c>
      <c r="F6438" s="528">
        <v>6150</v>
      </c>
    </row>
    <row r="6439" spans="1:6">
      <c r="A6439" s="527" t="s">
        <v>9099</v>
      </c>
      <c r="B6439" s="528">
        <v>2011</v>
      </c>
      <c r="C6439" s="528">
        <v>114185</v>
      </c>
      <c r="D6439" s="528">
        <v>156725</v>
      </c>
      <c r="E6439" s="528">
        <v>41098</v>
      </c>
      <c r="F6439" s="528">
        <v>20774</v>
      </c>
    </row>
    <row r="6440" spans="1:6">
      <c r="A6440" s="527" t="s">
        <v>9100</v>
      </c>
      <c r="B6440" s="528">
        <v>2011</v>
      </c>
      <c r="C6440" s="528">
        <v>61158</v>
      </c>
      <c r="D6440" s="528">
        <v>18304</v>
      </c>
      <c r="E6440" s="528">
        <v>20831</v>
      </c>
      <c r="F6440" s="528">
        <v>19640</v>
      </c>
    </row>
    <row r="6441" spans="1:6">
      <c r="A6441" s="527" t="s">
        <v>9101</v>
      </c>
      <c r="B6441" s="528">
        <v>2011</v>
      </c>
      <c r="C6441" s="528">
        <v>2084</v>
      </c>
      <c r="D6441" s="528">
        <v>109</v>
      </c>
      <c r="E6441" s="528">
        <v>105830</v>
      </c>
      <c r="F6441" s="528">
        <v>5866</v>
      </c>
    </row>
    <row r="6442" spans="1:6">
      <c r="A6442" s="527" t="s">
        <v>9102</v>
      </c>
      <c r="B6442" s="528">
        <v>2011</v>
      </c>
      <c r="C6442" s="528">
        <v>40089</v>
      </c>
      <c r="D6442" s="528">
        <v>10207</v>
      </c>
      <c r="E6442" s="528">
        <v>184448</v>
      </c>
      <c r="F6442" s="528">
        <v>15524</v>
      </c>
    </row>
    <row r="6443" spans="1:6">
      <c r="A6443" s="527" t="s">
        <v>9103</v>
      </c>
      <c r="B6443" s="528">
        <v>2011</v>
      </c>
      <c r="C6443" s="528">
        <v>152</v>
      </c>
      <c r="D6443" s="528">
        <v>0</v>
      </c>
      <c r="E6443" s="528">
        <v>3602</v>
      </c>
      <c r="F6443" s="528">
        <v>6874</v>
      </c>
    </row>
    <row r="6444" spans="1:6">
      <c r="A6444" s="527" t="s">
        <v>9104</v>
      </c>
      <c r="B6444" s="528">
        <v>2011</v>
      </c>
      <c r="C6444" s="528">
        <v>1699</v>
      </c>
      <c r="D6444" s="528">
        <v>0</v>
      </c>
      <c r="E6444" s="528">
        <v>31737</v>
      </c>
      <c r="F6444" s="528">
        <v>4243</v>
      </c>
    </row>
    <row r="6445" spans="1:6">
      <c r="A6445" s="527" t="s">
        <v>9105</v>
      </c>
      <c r="B6445" s="528">
        <v>2011</v>
      </c>
      <c r="C6445" s="528">
        <v>942</v>
      </c>
      <c r="D6445" s="528">
        <v>52725</v>
      </c>
      <c r="E6445" s="528">
        <v>77453</v>
      </c>
      <c r="F6445" s="528">
        <v>11920</v>
      </c>
    </row>
    <row r="6446" spans="1:6">
      <c r="A6446" s="527" t="s">
        <v>9106</v>
      </c>
      <c r="B6446" s="528">
        <v>2011</v>
      </c>
      <c r="C6446" s="528">
        <v>0</v>
      </c>
      <c r="D6446" s="528">
        <v>3</v>
      </c>
      <c r="E6446" s="528">
        <v>143</v>
      </c>
      <c r="F6446" s="528">
        <v>9500</v>
      </c>
    </row>
    <row r="6447" spans="1:6">
      <c r="A6447" s="527" t="s">
        <v>9107</v>
      </c>
      <c r="B6447" s="528">
        <v>2011</v>
      </c>
      <c r="C6447" s="528">
        <v>13776</v>
      </c>
      <c r="D6447" s="528">
        <v>0</v>
      </c>
      <c r="E6447" s="528">
        <v>316196</v>
      </c>
      <c r="F6447" s="528">
        <v>5900</v>
      </c>
    </row>
    <row r="6448" spans="1:6">
      <c r="A6448" s="527" t="s">
        <v>9108</v>
      </c>
      <c r="B6448" s="528">
        <v>2011</v>
      </c>
      <c r="C6448" s="528">
        <v>553</v>
      </c>
      <c r="D6448" s="528">
        <v>31</v>
      </c>
      <c r="E6448" s="528">
        <v>2570</v>
      </c>
      <c r="F6448" s="528">
        <v>6621</v>
      </c>
    </row>
    <row r="6449" spans="1:6">
      <c r="A6449" s="527" t="s">
        <v>9109</v>
      </c>
      <c r="B6449" s="528">
        <v>2011</v>
      </c>
      <c r="C6449" s="528">
        <v>3792</v>
      </c>
      <c r="D6449" s="528">
        <v>15341</v>
      </c>
      <c r="E6449" s="528">
        <v>17921</v>
      </c>
      <c r="F6449" s="528">
        <v>8045</v>
      </c>
    </row>
    <row r="6450" spans="1:6">
      <c r="A6450" s="527" t="s">
        <v>9110</v>
      </c>
      <c r="B6450" s="528">
        <v>2011</v>
      </c>
      <c r="C6450" s="528">
        <v>1758</v>
      </c>
      <c r="D6450" s="528">
        <v>358</v>
      </c>
      <c r="E6450" s="528">
        <v>35511</v>
      </c>
      <c r="F6450" s="528">
        <v>7970</v>
      </c>
    </row>
    <row r="6451" spans="1:6">
      <c r="A6451" s="527" t="s">
        <v>9111</v>
      </c>
      <c r="B6451" s="528">
        <v>2011</v>
      </c>
      <c r="C6451" s="528">
        <v>3697</v>
      </c>
      <c r="D6451" s="528">
        <v>282</v>
      </c>
      <c r="E6451" s="528">
        <v>38546</v>
      </c>
      <c r="F6451" s="528">
        <v>3350</v>
      </c>
    </row>
    <row r="6452" spans="1:6">
      <c r="A6452" s="527" t="s">
        <v>9112</v>
      </c>
      <c r="B6452" s="528">
        <v>2011</v>
      </c>
      <c r="C6452" s="528">
        <v>20221</v>
      </c>
      <c r="D6452" s="528">
        <v>40201</v>
      </c>
      <c r="E6452" s="528">
        <v>3308</v>
      </c>
      <c r="F6452" s="528">
        <v>18882</v>
      </c>
    </row>
    <row r="6453" spans="1:6">
      <c r="A6453" s="527" t="s">
        <v>9113</v>
      </c>
      <c r="B6453" s="528">
        <v>2011</v>
      </c>
      <c r="C6453" s="528">
        <v>1012</v>
      </c>
      <c r="D6453" s="528">
        <v>0</v>
      </c>
      <c r="E6453" s="528">
        <v>22103</v>
      </c>
      <c r="F6453" s="528">
        <v>8500</v>
      </c>
    </row>
    <row r="6454" spans="1:6">
      <c r="A6454" s="527" t="s">
        <v>9114</v>
      </c>
      <c r="B6454" s="528">
        <v>2011</v>
      </c>
      <c r="C6454" s="528">
        <v>39517</v>
      </c>
      <c r="D6454" s="528">
        <v>46513</v>
      </c>
      <c r="E6454" s="528">
        <v>7410</v>
      </c>
      <c r="F6454" s="528">
        <v>13526</v>
      </c>
    </row>
    <row r="6455" spans="1:6">
      <c r="A6455" s="527" t="s">
        <v>9115</v>
      </c>
      <c r="B6455" s="528">
        <v>2011</v>
      </c>
      <c r="C6455" s="528">
        <v>741</v>
      </c>
      <c r="D6455" s="528">
        <v>319</v>
      </c>
      <c r="E6455" s="528">
        <v>2269</v>
      </c>
      <c r="F6455" s="528">
        <v>9356</v>
      </c>
    </row>
    <row r="6456" spans="1:6">
      <c r="A6456" s="527" t="s">
        <v>9116</v>
      </c>
      <c r="B6456" s="528">
        <v>2011</v>
      </c>
      <c r="C6456" s="528">
        <v>4933</v>
      </c>
      <c r="D6456" s="528">
        <v>5495</v>
      </c>
      <c r="E6456" s="528">
        <v>2141</v>
      </c>
      <c r="F6456" s="528">
        <v>19049</v>
      </c>
    </row>
    <row r="6457" spans="1:6">
      <c r="A6457" s="527" t="s">
        <v>9117</v>
      </c>
      <c r="B6457" s="528">
        <v>2011</v>
      </c>
      <c r="C6457" s="528">
        <v>113</v>
      </c>
      <c r="D6457" s="528">
        <v>0</v>
      </c>
      <c r="E6457" s="528">
        <v>0</v>
      </c>
      <c r="F6457" s="528">
        <v>13350</v>
      </c>
    </row>
    <row r="6458" spans="1:6">
      <c r="A6458" s="527" t="s">
        <v>9118</v>
      </c>
      <c r="B6458" s="528">
        <v>2011</v>
      </c>
      <c r="C6458" s="528">
        <v>1523</v>
      </c>
      <c r="D6458" s="528">
        <v>2483</v>
      </c>
      <c r="E6458" s="528">
        <v>2696</v>
      </c>
      <c r="F6458" s="528">
        <v>18018</v>
      </c>
    </row>
    <row r="6459" spans="1:6">
      <c r="A6459" s="527" t="s">
        <v>9119</v>
      </c>
      <c r="B6459" s="528">
        <v>2011</v>
      </c>
      <c r="C6459" s="528">
        <v>0</v>
      </c>
      <c r="D6459" s="528">
        <v>981</v>
      </c>
      <c r="E6459" s="528">
        <v>0</v>
      </c>
      <c r="F6459" s="528">
        <v>1650</v>
      </c>
    </row>
    <row r="6460" spans="1:6">
      <c r="A6460" s="527" t="s">
        <v>9120</v>
      </c>
      <c r="B6460" s="528">
        <v>2011</v>
      </c>
      <c r="C6460" s="528">
        <v>916</v>
      </c>
      <c r="D6460" s="528">
        <v>3233</v>
      </c>
      <c r="E6460" s="528">
        <v>12979</v>
      </c>
      <c r="F6460" s="528">
        <v>6738</v>
      </c>
    </row>
    <row r="6461" spans="1:6">
      <c r="A6461" s="527" t="s">
        <v>9121</v>
      </c>
      <c r="B6461" s="528">
        <v>2011</v>
      </c>
      <c r="C6461" s="528">
        <v>10485</v>
      </c>
      <c r="D6461" s="528">
        <v>4831</v>
      </c>
      <c r="E6461" s="528">
        <v>2131</v>
      </c>
      <c r="F6461" s="528">
        <v>20380</v>
      </c>
    </row>
    <row r="6462" spans="1:6">
      <c r="A6462" s="527" t="s">
        <v>9122</v>
      </c>
      <c r="B6462" s="528">
        <v>2011</v>
      </c>
      <c r="C6462" s="528">
        <v>121</v>
      </c>
      <c r="D6462" s="528">
        <v>0</v>
      </c>
      <c r="E6462" s="528">
        <v>195</v>
      </c>
      <c r="F6462" s="528">
        <v>19800</v>
      </c>
    </row>
    <row r="6463" spans="1:6">
      <c r="A6463" s="527" t="s">
        <v>9123</v>
      </c>
      <c r="B6463" s="528">
        <v>2011</v>
      </c>
      <c r="C6463" s="528">
        <v>4671</v>
      </c>
      <c r="D6463" s="528">
        <v>0</v>
      </c>
      <c r="E6463" s="528">
        <v>4645</v>
      </c>
      <c r="F6463" s="528">
        <v>4760</v>
      </c>
    </row>
    <row r="6464" spans="1:6">
      <c r="A6464" s="527" t="s">
        <v>9124</v>
      </c>
      <c r="B6464" s="528">
        <v>2011</v>
      </c>
      <c r="C6464" s="528">
        <v>64912</v>
      </c>
      <c r="D6464" s="528">
        <v>30234</v>
      </c>
      <c r="E6464" s="528">
        <v>54520</v>
      </c>
      <c r="F6464" s="528">
        <v>19979</v>
      </c>
    </row>
    <row r="6465" spans="1:6">
      <c r="A6465" s="527" t="s">
        <v>9125</v>
      </c>
      <c r="B6465" s="528">
        <v>2011</v>
      </c>
      <c r="C6465" s="528">
        <v>13639</v>
      </c>
      <c r="D6465" s="528">
        <v>13467</v>
      </c>
      <c r="E6465" s="528">
        <v>6713</v>
      </c>
      <c r="F6465" s="528">
        <v>18315</v>
      </c>
    </row>
    <row r="6466" spans="1:6">
      <c r="A6466" s="527" t="s">
        <v>9126</v>
      </c>
      <c r="B6466" s="528">
        <v>2011</v>
      </c>
      <c r="C6466" s="528">
        <v>54053</v>
      </c>
      <c r="D6466" s="528">
        <v>55415</v>
      </c>
      <c r="E6466" s="528">
        <v>33447</v>
      </c>
      <c r="F6466" s="528">
        <v>21320</v>
      </c>
    </row>
    <row r="6467" spans="1:6">
      <c r="A6467" s="527" t="s">
        <v>9127</v>
      </c>
      <c r="B6467" s="528">
        <v>2011</v>
      </c>
      <c r="C6467" s="528">
        <v>4845</v>
      </c>
      <c r="D6467" s="528">
        <v>8596</v>
      </c>
      <c r="E6467" s="528">
        <v>8509</v>
      </c>
      <c r="F6467" s="528">
        <v>12825</v>
      </c>
    </row>
    <row r="6468" spans="1:6">
      <c r="A6468" s="527" t="s">
        <v>9128</v>
      </c>
      <c r="B6468" s="528">
        <v>2011</v>
      </c>
      <c r="C6468" s="528">
        <v>11964</v>
      </c>
      <c r="D6468" s="528">
        <v>9079</v>
      </c>
      <c r="E6468" s="528">
        <v>1235</v>
      </c>
      <c r="F6468" s="528">
        <v>20610</v>
      </c>
    </row>
    <row r="6469" spans="1:6">
      <c r="A6469" s="527" t="s">
        <v>9129</v>
      </c>
      <c r="B6469" s="528">
        <v>2011</v>
      </c>
      <c r="C6469" s="528">
        <v>554</v>
      </c>
      <c r="D6469" s="528">
        <v>0</v>
      </c>
      <c r="E6469" s="528">
        <v>14859</v>
      </c>
      <c r="F6469" s="528">
        <v>4054</v>
      </c>
    </row>
    <row r="6470" spans="1:6">
      <c r="A6470" s="527" t="s">
        <v>9130</v>
      </c>
      <c r="B6470" s="528">
        <v>2011</v>
      </c>
      <c r="C6470" s="528">
        <v>9644</v>
      </c>
      <c r="D6470" s="528">
        <v>10272</v>
      </c>
      <c r="E6470" s="528">
        <v>9798</v>
      </c>
      <c r="F6470" s="528">
        <v>18233</v>
      </c>
    </row>
    <row r="6471" spans="1:6">
      <c r="A6471" s="527" t="s">
        <v>9131</v>
      </c>
      <c r="B6471" s="528">
        <v>2011</v>
      </c>
      <c r="C6471" s="528">
        <v>2637</v>
      </c>
      <c r="D6471" s="528">
        <v>1833</v>
      </c>
      <c r="E6471" s="528">
        <v>5853</v>
      </c>
      <c r="F6471" s="528">
        <v>9550</v>
      </c>
    </row>
    <row r="6472" spans="1:6">
      <c r="A6472" s="527" t="s">
        <v>9132</v>
      </c>
      <c r="B6472" s="528">
        <v>2011</v>
      </c>
      <c r="C6472" s="528">
        <v>27632</v>
      </c>
      <c r="D6472" s="528">
        <v>14179</v>
      </c>
      <c r="E6472" s="528">
        <v>33444</v>
      </c>
      <c r="F6472" s="528">
        <v>20677</v>
      </c>
    </row>
    <row r="6473" spans="1:6">
      <c r="A6473" s="527" t="s">
        <v>9133</v>
      </c>
      <c r="B6473" s="528">
        <v>2011</v>
      </c>
      <c r="C6473" s="528">
        <v>62323</v>
      </c>
      <c r="D6473" s="528">
        <v>59727</v>
      </c>
      <c r="E6473" s="528">
        <v>24556</v>
      </c>
      <c r="F6473" s="528">
        <v>20867</v>
      </c>
    </row>
    <row r="6474" spans="1:6">
      <c r="A6474" s="527" t="s">
        <v>9134</v>
      </c>
      <c r="B6474" s="528">
        <v>2011</v>
      </c>
      <c r="C6474" s="528">
        <v>61761</v>
      </c>
      <c r="D6474" s="528">
        <v>41202</v>
      </c>
      <c r="E6474" s="528">
        <v>3003</v>
      </c>
      <c r="F6474" s="528">
        <v>14125</v>
      </c>
    </row>
    <row r="6475" spans="1:6">
      <c r="A6475" s="527" t="s">
        <v>9135</v>
      </c>
      <c r="B6475" s="528">
        <v>2011</v>
      </c>
      <c r="C6475" s="528">
        <v>1901</v>
      </c>
      <c r="D6475" s="528">
        <v>5013</v>
      </c>
      <c r="E6475" s="528">
        <v>11054</v>
      </c>
      <c r="F6475" s="528">
        <v>15051</v>
      </c>
    </row>
    <row r="6476" spans="1:6">
      <c r="A6476" s="527" t="s">
        <v>9136</v>
      </c>
      <c r="B6476" s="528">
        <v>2011</v>
      </c>
      <c r="C6476" s="528">
        <v>6043</v>
      </c>
      <c r="D6476" s="528">
        <v>185904</v>
      </c>
      <c r="E6476" s="528">
        <v>872</v>
      </c>
      <c r="F6476" s="528">
        <v>11622</v>
      </c>
    </row>
    <row r="6477" spans="1:6">
      <c r="A6477" s="527" t="s">
        <v>9137</v>
      </c>
      <c r="B6477" s="528">
        <v>2011</v>
      </c>
      <c r="C6477" s="528">
        <v>28544</v>
      </c>
      <c r="D6477" s="528">
        <v>21703</v>
      </c>
      <c r="E6477" s="528">
        <v>21807</v>
      </c>
      <c r="F6477" s="528">
        <v>19820</v>
      </c>
    </row>
    <row r="6478" spans="1:6">
      <c r="A6478" s="527" t="s">
        <v>9138</v>
      </c>
      <c r="B6478" s="528">
        <v>2011</v>
      </c>
      <c r="C6478" s="528">
        <v>2027</v>
      </c>
      <c r="D6478" s="528">
        <v>0</v>
      </c>
      <c r="E6478" s="528">
        <v>11581</v>
      </c>
      <c r="F6478" s="528">
        <v>5500</v>
      </c>
    </row>
    <row r="6479" spans="1:6">
      <c r="A6479" s="527" t="s">
        <v>9139</v>
      </c>
      <c r="B6479" s="528">
        <v>2011</v>
      </c>
      <c r="C6479" s="528">
        <v>31340</v>
      </c>
      <c r="D6479" s="528">
        <v>35001</v>
      </c>
      <c r="E6479" s="528">
        <v>17852</v>
      </c>
      <c r="F6479" s="528">
        <v>15495</v>
      </c>
    </row>
    <row r="6480" spans="1:6">
      <c r="A6480" s="527" t="s">
        <v>9140</v>
      </c>
      <c r="B6480" s="528">
        <v>2011</v>
      </c>
      <c r="C6480" s="528">
        <v>1345</v>
      </c>
      <c r="D6480" s="528">
        <v>1225</v>
      </c>
      <c r="E6480" s="528">
        <v>2313</v>
      </c>
      <c r="F6480" s="528">
        <v>9400</v>
      </c>
    </row>
    <row r="6481" spans="1:6">
      <c r="A6481" s="527" t="s">
        <v>9141</v>
      </c>
      <c r="B6481" s="528">
        <v>2011</v>
      </c>
      <c r="C6481" s="528">
        <v>9058</v>
      </c>
      <c r="D6481" s="528">
        <v>2266</v>
      </c>
      <c r="E6481" s="528">
        <v>18405</v>
      </c>
      <c r="F6481" s="528">
        <v>15285</v>
      </c>
    </row>
    <row r="6482" spans="1:6">
      <c r="A6482" s="527" t="s">
        <v>9142</v>
      </c>
      <c r="B6482" s="528">
        <v>2011</v>
      </c>
      <c r="C6482" s="528">
        <v>2046</v>
      </c>
      <c r="D6482" s="528">
        <v>2201</v>
      </c>
      <c r="E6482" s="528">
        <v>4651</v>
      </c>
      <c r="F6482" s="528">
        <v>3364</v>
      </c>
    </row>
    <row r="6483" spans="1:6">
      <c r="A6483" s="527" t="s">
        <v>9143</v>
      </c>
      <c r="B6483" s="528">
        <v>2011</v>
      </c>
      <c r="C6483" s="528">
        <v>42843</v>
      </c>
      <c r="D6483" s="528">
        <v>31241</v>
      </c>
      <c r="E6483" s="528">
        <v>3910</v>
      </c>
      <c r="F6483" s="528">
        <v>14380</v>
      </c>
    </row>
    <row r="6484" spans="1:6">
      <c r="A6484" s="527" t="s">
        <v>9144</v>
      </c>
      <c r="B6484" s="528">
        <v>2011</v>
      </c>
      <c r="C6484" s="528">
        <v>45118</v>
      </c>
      <c r="D6484" s="528">
        <v>28083</v>
      </c>
      <c r="E6484" s="528">
        <v>25872</v>
      </c>
      <c r="F6484" s="528">
        <v>18068</v>
      </c>
    </row>
    <row r="6485" spans="1:6">
      <c r="A6485" s="527" t="s">
        <v>9145</v>
      </c>
      <c r="B6485" s="528">
        <v>2011</v>
      </c>
      <c r="C6485" s="528">
        <v>24071</v>
      </c>
      <c r="D6485" s="528">
        <v>16682</v>
      </c>
      <c r="E6485" s="528">
        <v>4493</v>
      </c>
      <c r="F6485" s="528">
        <v>18997</v>
      </c>
    </row>
    <row r="6486" spans="1:6">
      <c r="A6486" s="527" t="s">
        <v>9146</v>
      </c>
      <c r="B6486" s="528">
        <v>2011</v>
      </c>
      <c r="C6486" s="528">
        <v>180</v>
      </c>
      <c r="D6486" s="528">
        <v>0</v>
      </c>
      <c r="E6486" s="528">
        <v>677</v>
      </c>
      <c r="F6486" s="528">
        <v>5031</v>
      </c>
    </row>
    <row r="6487" spans="1:6">
      <c r="A6487" s="527" t="s">
        <v>9147</v>
      </c>
      <c r="B6487" s="528">
        <v>2011</v>
      </c>
      <c r="C6487" s="528">
        <v>2183</v>
      </c>
      <c r="D6487" s="528">
        <v>5076</v>
      </c>
      <c r="E6487" s="528">
        <v>34827</v>
      </c>
      <c r="F6487" s="528">
        <v>15300</v>
      </c>
    </row>
    <row r="6488" spans="1:6">
      <c r="A6488" s="527" t="s">
        <v>9148</v>
      </c>
      <c r="B6488" s="528">
        <v>2011</v>
      </c>
      <c r="C6488" s="528">
        <v>65727</v>
      </c>
      <c r="D6488" s="528">
        <v>29024</v>
      </c>
      <c r="E6488" s="528">
        <v>6231</v>
      </c>
      <c r="F6488" s="528">
        <v>20150</v>
      </c>
    </row>
    <row r="6489" spans="1:6">
      <c r="A6489" s="527" t="s">
        <v>9149</v>
      </c>
      <c r="B6489" s="528">
        <v>2011</v>
      </c>
      <c r="C6489" s="528">
        <v>98595</v>
      </c>
      <c r="D6489" s="528">
        <v>51106</v>
      </c>
      <c r="E6489" s="528">
        <v>3243</v>
      </c>
      <c r="F6489" s="528">
        <v>19744</v>
      </c>
    </row>
    <row r="6490" spans="1:6">
      <c r="A6490" s="527" t="s">
        <v>9150</v>
      </c>
      <c r="B6490" s="528">
        <v>2011</v>
      </c>
      <c r="C6490" s="528">
        <v>1970</v>
      </c>
      <c r="D6490" s="528">
        <v>1044</v>
      </c>
      <c r="E6490" s="528">
        <v>70</v>
      </c>
      <c r="F6490" s="528">
        <v>13634</v>
      </c>
    </row>
    <row r="6491" spans="1:6">
      <c r="A6491" s="527" t="s">
        <v>9151</v>
      </c>
      <c r="B6491" s="528">
        <v>2011</v>
      </c>
      <c r="C6491" s="528">
        <v>10348</v>
      </c>
      <c r="D6491" s="528">
        <v>9224</v>
      </c>
      <c r="E6491" s="528">
        <v>70031</v>
      </c>
      <c r="F6491" s="528">
        <v>12900</v>
      </c>
    </row>
    <row r="6492" spans="1:6">
      <c r="A6492" s="527" t="s">
        <v>9152</v>
      </c>
      <c r="B6492" s="528">
        <v>2011</v>
      </c>
      <c r="C6492" s="528">
        <v>37335</v>
      </c>
      <c r="D6492" s="528">
        <v>9467</v>
      </c>
      <c r="E6492" s="528">
        <v>91173</v>
      </c>
      <c r="F6492" s="528">
        <v>15845</v>
      </c>
    </row>
    <row r="6493" spans="1:6">
      <c r="A6493" s="527" t="s">
        <v>9153</v>
      </c>
      <c r="B6493" s="528">
        <v>2011</v>
      </c>
      <c r="C6493" s="528">
        <v>14502</v>
      </c>
      <c r="D6493" s="528">
        <v>17490</v>
      </c>
      <c r="E6493" s="528">
        <v>4354</v>
      </c>
      <c r="F6493" s="528">
        <v>16525</v>
      </c>
    </row>
    <row r="6494" spans="1:6">
      <c r="A6494" s="527" t="s">
        <v>9154</v>
      </c>
      <c r="B6494" s="528">
        <v>2011</v>
      </c>
      <c r="C6494" s="528">
        <v>9757</v>
      </c>
      <c r="D6494" s="528">
        <v>0</v>
      </c>
      <c r="E6494" s="528">
        <v>5907</v>
      </c>
      <c r="F6494" s="528">
        <v>4904</v>
      </c>
    </row>
    <row r="6495" spans="1:6">
      <c r="A6495" s="527" t="s">
        <v>9155</v>
      </c>
      <c r="B6495" s="528">
        <v>2011</v>
      </c>
      <c r="C6495" s="528">
        <v>166</v>
      </c>
      <c r="D6495" s="528">
        <v>290</v>
      </c>
      <c r="E6495" s="528">
        <v>2858</v>
      </c>
      <c r="F6495" s="528">
        <v>6900</v>
      </c>
    </row>
    <row r="6496" spans="1:6">
      <c r="A6496" s="527" t="s">
        <v>9156</v>
      </c>
      <c r="B6496" s="528">
        <v>2011</v>
      </c>
      <c r="C6496" s="528">
        <v>29391</v>
      </c>
      <c r="D6496" s="528">
        <v>10791</v>
      </c>
      <c r="E6496" s="528">
        <v>36961</v>
      </c>
      <c r="F6496" s="528">
        <v>14636</v>
      </c>
    </row>
    <row r="6497" spans="1:6">
      <c r="A6497" s="527" t="s">
        <v>9157</v>
      </c>
      <c r="B6497" s="528">
        <v>2011</v>
      </c>
      <c r="C6497" s="528">
        <v>43908</v>
      </c>
      <c r="D6497" s="528">
        <v>32923</v>
      </c>
      <c r="E6497" s="528">
        <v>50331</v>
      </c>
      <c r="F6497" s="528">
        <v>14970</v>
      </c>
    </row>
    <row r="6498" spans="1:6">
      <c r="A6498" s="527" t="s">
        <v>9158</v>
      </c>
      <c r="B6498" s="528">
        <v>2011</v>
      </c>
      <c r="C6498" s="528">
        <v>8630</v>
      </c>
      <c r="D6498" s="528">
        <v>140938</v>
      </c>
      <c r="E6498" s="528">
        <v>33070</v>
      </c>
      <c r="F6498" s="528">
        <v>9751</v>
      </c>
    </row>
    <row r="6499" spans="1:6">
      <c r="A6499" s="527" t="s">
        <v>9159</v>
      </c>
      <c r="B6499" s="528">
        <v>2011</v>
      </c>
      <c r="C6499" s="528">
        <v>10261</v>
      </c>
      <c r="D6499" s="528">
        <v>10631</v>
      </c>
      <c r="E6499" s="528">
        <v>1350</v>
      </c>
      <c r="F6499" s="528">
        <v>22930</v>
      </c>
    </row>
    <row r="6500" spans="1:6">
      <c r="A6500" s="527" t="s">
        <v>9160</v>
      </c>
      <c r="B6500" s="528">
        <v>2011</v>
      </c>
      <c r="C6500" s="528">
        <v>11870</v>
      </c>
      <c r="D6500" s="528">
        <v>20309</v>
      </c>
      <c r="E6500" s="528">
        <v>3364</v>
      </c>
      <c r="F6500" s="528">
        <v>14180</v>
      </c>
    </row>
    <row r="6501" spans="1:6">
      <c r="A6501" s="527" t="s">
        <v>9161</v>
      </c>
      <c r="B6501" s="528">
        <v>2011</v>
      </c>
      <c r="C6501" s="528">
        <v>57744</v>
      </c>
      <c r="D6501" s="528">
        <v>101016</v>
      </c>
      <c r="E6501" s="528">
        <v>9812</v>
      </c>
      <c r="F6501" s="528">
        <v>20610</v>
      </c>
    </row>
    <row r="6502" spans="1:6">
      <c r="A6502" s="527" t="s">
        <v>9162</v>
      </c>
      <c r="B6502" s="528">
        <v>2011</v>
      </c>
      <c r="C6502" s="528">
        <v>13787</v>
      </c>
      <c r="D6502" s="528">
        <v>7019</v>
      </c>
      <c r="E6502" s="528">
        <v>46669</v>
      </c>
      <c r="F6502" s="528">
        <v>18803</v>
      </c>
    </row>
    <row r="6503" spans="1:6">
      <c r="A6503" s="527" t="s">
        <v>9163</v>
      </c>
      <c r="B6503" s="528">
        <v>2011</v>
      </c>
      <c r="C6503" s="528">
        <v>613</v>
      </c>
      <c r="D6503" s="528">
        <v>432</v>
      </c>
      <c r="E6503" s="528">
        <v>44760</v>
      </c>
      <c r="F6503" s="528">
        <v>4650</v>
      </c>
    </row>
    <row r="6504" spans="1:6">
      <c r="A6504" s="527" t="s">
        <v>9164</v>
      </c>
      <c r="B6504" s="528">
        <v>2011</v>
      </c>
      <c r="C6504" s="528">
        <v>736</v>
      </c>
      <c r="D6504" s="528">
        <v>0</v>
      </c>
      <c r="E6504" s="528">
        <v>38932</v>
      </c>
      <c r="F6504" s="528">
        <v>4200</v>
      </c>
    </row>
    <row r="6505" spans="1:6">
      <c r="A6505" s="527" t="s">
        <v>9165</v>
      </c>
      <c r="B6505" s="528">
        <v>2011</v>
      </c>
      <c r="C6505" s="528">
        <v>645</v>
      </c>
      <c r="D6505" s="528">
        <v>285</v>
      </c>
      <c r="E6505" s="528">
        <v>5468</v>
      </c>
      <c r="F6505" s="528">
        <v>9650</v>
      </c>
    </row>
    <row r="6506" spans="1:6">
      <c r="A6506" s="527" t="s">
        <v>9166</v>
      </c>
      <c r="B6506" s="528">
        <v>2011</v>
      </c>
      <c r="C6506" s="528">
        <v>54105</v>
      </c>
      <c r="D6506" s="528">
        <v>97464</v>
      </c>
      <c r="E6506" s="528">
        <v>6745</v>
      </c>
      <c r="F6506" s="528">
        <v>14486</v>
      </c>
    </row>
    <row r="6507" spans="1:6">
      <c r="A6507" s="527" t="s">
        <v>9167</v>
      </c>
      <c r="B6507" s="528">
        <v>2011</v>
      </c>
      <c r="C6507" s="528">
        <v>113921</v>
      </c>
      <c r="D6507" s="528">
        <v>126623</v>
      </c>
      <c r="E6507" s="528">
        <v>44589</v>
      </c>
      <c r="F6507" s="528">
        <v>20950</v>
      </c>
    </row>
    <row r="6508" spans="1:6">
      <c r="A6508" s="527" t="s">
        <v>9168</v>
      </c>
      <c r="B6508" s="528">
        <v>2011</v>
      </c>
      <c r="C6508" s="528">
        <v>0</v>
      </c>
      <c r="D6508" s="528">
        <v>1636</v>
      </c>
      <c r="E6508" s="528">
        <v>0</v>
      </c>
      <c r="F6508" s="528">
        <v>1546</v>
      </c>
    </row>
    <row r="6509" spans="1:6">
      <c r="A6509" s="527" t="s">
        <v>9169</v>
      </c>
      <c r="B6509" s="528">
        <v>2011</v>
      </c>
      <c r="C6509" s="528">
        <v>39229</v>
      </c>
      <c r="D6509" s="528">
        <v>35265</v>
      </c>
      <c r="E6509" s="528">
        <v>8677</v>
      </c>
      <c r="F6509" s="528">
        <v>14313</v>
      </c>
    </row>
    <row r="6510" spans="1:6">
      <c r="A6510" s="527" t="s">
        <v>9170</v>
      </c>
      <c r="B6510" s="528">
        <v>2011</v>
      </c>
      <c r="C6510" s="528">
        <v>6526</v>
      </c>
      <c r="D6510" s="528">
        <v>0</v>
      </c>
      <c r="E6510" s="528">
        <v>32023</v>
      </c>
      <c r="F6510" s="528">
        <v>4860</v>
      </c>
    </row>
    <row r="6511" spans="1:6">
      <c r="A6511" s="527" t="s">
        <v>9171</v>
      </c>
      <c r="B6511" s="528">
        <v>2011</v>
      </c>
      <c r="C6511" s="528">
        <v>3509</v>
      </c>
      <c r="D6511" s="528">
        <v>8625</v>
      </c>
      <c r="E6511" s="528">
        <v>310</v>
      </c>
      <c r="F6511" s="528">
        <v>14318</v>
      </c>
    </row>
    <row r="6512" spans="1:6">
      <c r="A6512" s="527" t="s">
        <v>9172</v>
      </c>
      <c r="B6512" s="528">
        <v>2011</v>
      </c>
      <c r="C6512" s="528">
        <v>3410</v>
      </c>
      <c r="D6512" s="528">
        <v>9542</v>
      </c>
      <c r="E6512" s="528">
        <v>14481</v>
      </c>
      <c r="F6512" s="528">
        <v>11245</v>
      </c>
    </row>
    <row r="6513" spans="1:6">
      <c r="A6513" s="527" t="s">
        <v>9173</v>
      </c>
      <c r="B6513" s="528">
        <v>2011</v>
      </c>
      <c r="C6513" s="528">
        <v>6149</v>
      </c>
      <c r="D6513" s="528">
        <v>7</v>
      </c>
      <c r="E6513" s="528">
        <v>7897</v>
      </c>
      <c r="F6513" s="528">
        <v>20524</v>
      </c>
    </row>
    <row r="6514" spans="1:6">
      <c r="A6514" s="527" t="s">
        <v>9174</v>
      </c>
      <c r="B6514" s="528">
        <v>2011</v>
      </c>
      <c r="C6514" s="528">
        <v>1511</v>
      </c>
      <c r="D6514" s="528">
        <v>80</v>
      </c>
      <c r="E6514" s="528">
        <v>3024</v>
      </c>
      <c r="F6514" s="528">
        <v>5530</v>
      </c>
    </row>
    <row r="6515" spans="1:6">
      <c r="A6515" s="527" t="s">
        <v>9175</v>
      </c>
      <c r="B6515" s="528">
        <v>2011</v>
      </c>
      <c r="C6515" s="528">
        <v>732</v>
      </c>
      <c r="D6515" s="528">
        <v>0</v>
      </c>
      <c r="E6515" s="528">
        <v>26377</v>
      </c>
      <c r="F6515" s="528">
        <v>4950</v>
      </c>
    </row>
    <row r="6516" spans="1:6">
      <c r="A6516" s="527" t="s">
        <v>9176</v>
      </c>
      <c r="B6516" s="528">
        <v>2011</v>
      </c>
      <c r="C6516" s="528">
        <v>4547</v>
      </c>
      <c r="D6516" s="528">
        <v>1399</v>
      </c>
      <c r="E6516" s="528">
        <v>24</v>
      </c>
      <c r="F6516" s="528">
        <v>12386</v>
      </c>
    </row>
    <row r="6517" spans="1:6">
      <c r="A6517" s="527" t="s">
        <v>9177</v>
      </c>
      <c r="B6517" s="528">
        <v>2011</v>
      </c>
      <c r="C6517" s="528">
        <v>51856</v>
      </c>
      <c r="D6517" s="528">
        <v>31215</v>
      </c>
      <c r="E6517" s="528">
        <v>57724</v>
      </c>
      <c r="F6517" s="528">
        <v>18744</v>
      </c>
    </row>
    <row r="6518" spans="1:6">
      <c r="A6518" s="527" t="s">
        <v>9178</v>
      </c>
      <c r="B6518" s="528">
        <v>2011</v>
      </c>
      <c r="C6518" s="528">
        <v>10663</v>
      </c>
      <c r="D6518" s="528">
        <v>13365</v>
      </c>
      <c r="E6518" s="528">
        <v>87951</v>
      </c>
      <c r="F6518" s="528">
        <v>9750</v>
      </c>
    </row>
    <row r="6519" spans="1:6">
      <c r="A6519" s="527" t="s">
        <v>9179</v>
      </c>
      <c r="B6519" s="528">
        <v>2011</v>
      </c>
      <c r="C6519" s="528">
        <v>20273</v>
      </c>
      <c r="D6519" s="528">
        <v>36592</v>
      </c>
      <c r="E6519" s="528">
        <v>26429</v>
      </c>
      <c r="F6519" s="528">
        <v>18900</v>
      </c>
    </row>
    <row r="6520" spans="1:6">
      <c r="A6520" s="527" t="s">
        <v>9180</v>
      </c>
      <c r="B6520" s="528">
        <v>2011</v>
      </c>
      <c r="C6520" s="528">
        <v>4450</v>
      </c>
      <c r="D6520" s="528">
        <v>4028</v>
      </c>
      <c r="E6520" s="528">
        <v>51209</v>
      </c>
      <c r="F6520" s="528">
        <v>12650</v>
      </c>
    </row>
    <row r="6521" spans="1:6">
      <c r="A6521" s="527" t="s">
        <v>9181</v>
      </c>
      <c r="B6521" s="528">
        <v>2011</v>
      </c>
      <c r="C6521" s="528">
        <v>11366</v>
      </c>
      <c r="D6521" s="528">
        <v>12936</v>
      </c>
      <c r="E6521" s="528">
        <v>8554</v>
      </c>
      <c r="F6521" s="528">
        <v>11905</v>
      </c>
    </row>
    <row r="6522" spans="1:6">
      <c r="A6522" s="527" t="s">
        <v>9182</v>
      </c>
      <c r="B6522" s="528">
        <v>2011</v>
      </c>
      <c r="C6522" s="528">
        <v>8478</v>
      </c>
      <c r="D6522" s="528">
        <v>2380</v>
      </c>
      <c r="E6522" s="528">
        <v>1858</v>
      </c>
      <c r="F6522" s="528">
        <v>17010</v>
      </c>
    </row>
    <row r="6523" spans="1:6">
      <c r="A6523" s="527" t="s">
        <v>9183</v>
      </c>
      <c r="B6523" s="528">
        <v>2011</v>
      </c>
      <c r="C6523" s="528">
        <v>10539</v>
      </c>
      <c r="D6523" s="528">
        <v>5805</v>
      </c>
      <c r="E6523" s="528">
        <v>92033</v>
      </c>
      <c r="F6523" s="528">
        <v>9380</v>
      </c>
    </row>
    <row r="6524" spans="1:6">
      <c r="A6524" s="527" t="s">
        <v>9184</v>
      </c>
      <c r="B6524" s="528">
        <v>2011</v>
      </c>
      <c r="C6524" s="528">
        <v>1601</v>
      </c>
      <c r="D6524" s="528">
        <v>8960</v>
      </c>
      <c r="E6524" s="528">
        <v>27414</v>
      </c>
      <c r="F6524" s="528">
        <v>9901</v>
      </c>
    </row>
    <row r="6525" spans="1:6">
      <c r="A6525" s="527" t="s">
        <v>9185</v>
      </c>
      <c r="B6525" s="528">
        <v>2011</v>
      </c>
      <c r="C6525" s="528">
        <v>0</v>
      </c>
      <c r="D6525" s="528">
        <v>6060</v>
      </c>
      <c r="E6525" s="528">
        <v>0</v>
      </c>
      <c r="F6525" s="528">
        <v>1711</v>
      </c>
    </row>
    <row r="6526" spans="1:6">
      <c r="A6526" s="527" t="s">
        <v>9186</v>
      </c>
      <c r="B6526" s="528">
        <v>2011</v>
      </c>
      <c r="C6526" s="528">
        <v>15422</v>
      </c>
      <c r="D6526" s="528">
        <v>14393</v>
      </c>
      <c r="E6526" s="528">
        <v>3509</v>
      </c>
      <c r="F6526" s="528">
        <v>15650</v>
      </c>
    </row>
    <row r="6527" spans="1:6">
      <c r="A6527" s="527" t="s">
        <v>9187</v>
      </c>
      <c r="B6527" s="528">
        <v>2011</v>
      </c>
      <c r="C6527" s="528">
        <v>81836</v>
      </c>
      <c r="D6527" s="528">
        <v>18923</v>
      </c>
      <c r="E6527" s="528">
        <v>10320</v>
      </c>
      <c r="F6527" s="528">
        <v>16224</v>
      </c>
    </row>
    <row r="6528" spans="1:6">
      <c r="A6528" s="527" t="s">
        <v>9188</v>
      </c>
      <c r="B6528" s="528">
        <v>2011</v>
      </c>
      <c r="C6528" s="528">
        <v>56</v>
      </c>
      <c r="D6528" s="528">
        <v>0</v>
      </c>
      <c r="E6528" s="528">
        <v>1819</v>
      </c>
      <c r="F6528" s="528">
        <v>7290</v>
      </c>
    </row>
    <row r="6529" spans="1:6">
      <c r="A6529" s="527" t="s">
        <v>9189</v>
      </c>
      <c r="B6529" s="528">
        <v>2011</v>
      </c>
      <c r="C6529" s="528">
        <v>21165</v>
      </c>
      <c r="D6529" s="528">
        <v>22507</v>
      </c>
      <c r="E6529" s="528">
        <v>1919</v>
      </c>
      <c r="F6529" s="528">
        <v>19761</v>
      </c>
    </row>
    <row r="6530" spans="1:6">
      <c r="A6530" s="527" t="s">
        <v>9190</v>
      </c>
      <c r="B6530" s="528">
        <v>2011</v>
      </c>
      <c r="C6530" s="528">
        <v>624</v>
      </c>
      <c r="D6530" s="528">
        <v>0</v>
      </c>
      <c r="E6530" s="528">
        <v>1646</v>
      </c>
      <c r="F6530" s="528">
        <v>3400</v>
      </c>
    </row>
    <row r="6531" spans="1:6">
      <c r="A6531" s="527" t="s">
        <v>9191</v>
      </c>
      <c r="B6531" s="528">
        <v>2011</v>
      </c>
      <c r="C6531" s="528">
        <v>7276</v>
      </c>
      <c r="D6531" s="528">
        <v>4766</v>
      </c>
      <c r="E6531" s="528">
        <v>8330</v>
      </c>
      <c r="F6531" s="528">
        <v>20443</v>
      </c>
    </row>
    <row r="6532" spans="1:6">
      <c r="A6532" s="527" t="s">
        <v>9192</v>
      </c>
      <c r="B6532" s="528">
        <v>2011</v>
      </c>
      <c r="C6532" s="528">
        <v>13387</v>
      </c>
      <c r="D6532" s="528">
        <v>10583</v>
      </c>
      <c r="E6532" s="528">
        <v>18169</v>
      </c>
      <c r="F6532" s="528">
        <v>14250</v>
      </c>
    </row>
    <row r="6533" spans="1:6">
      <c r="A6533" s="527" t="s">
        <v>9193</v>
      </c>
      <c r="B6533" s="528">
        <v>2011</v>
      </c>
      <c r="C6533" s="528">
        <v>524</v>
      </c>
      <c r="D6533" s="528">
        <v>888</v>
      </c>
      <c r="E6533" s="528">
        <v>1678</v>
      </c>
      <c r="F6533" s="528">
        <v>7683</v>
      </c>
    </row>
    <row r="6534" spans="1:6">
      <c r="A6534" s="527" t="s">
        <v>9194</v>
      </c>
      <c r="B6534" s="528">
        <v>2011</v>
      </c>
      <c r="C6534" s="528">
        <v>38603</v>
      </c>
      <c r="D6534" s="528">
        <v>47969</v>
      </c>
      <c r="E6534" s="528">
        <v>10795</v>
      </c>
      <c r="F6534" s="528">
        <v>20367</v>
      </c>
    </row>
    <row r="6535" spans="1:6">
      <c r="A6535" s="527" t="s">
        <v>9195</v>
      </c>
      <c r="B6535" s="528">
        <v>2011</v>
      </c>
      <c r="C6535" s="528">
        <v>9451</v>
      </c>
      <c r="D6535" s="528">
        <v>43046</v>
      </c>
      <c r="E6535" s="528">
        <v>16296</v>
      </c>
      <c r="F6535" s="528">
        <v>13620</v>
      </c>
    </row>
    <row r="6536" spans="1:6">
      <c r="A6536" s="527" t="s">
        <v>9196</v>
      </c>
      <c r="B6536" s="528">
        <v>2011</v>
      </c>
      <c r="C6536" s="528">
        <v>7207</v>
      </c>
      <c r="D6536" s="528">
        <v>1631</v>
      </c>
      <c r="E6536" s="528">
        <v>183066</v>
      </c>
      <c r="F6536" s="528">
        <v>9103</v>
      </c>
    </row>
    <row r="6537" spans="1:6">
      <c r="A6537" s="527" t="s">
        <v>9197</v>
      </c>
      <c r="B6537" s="528">
        <v>2011</v>
      </c>
      <c r="C6537" s="528">
        <v>6248</v>
      </c>
      <c r="D6537" s="528">
        <v>0</v>
      </c>
      <c r="E6537" s="528">
        <v>225297</v>
      </c>
      <c r="F6537" s="528">
        <v>6422</v>
      </c>
    </row>
    <row r="6538" spans="1:6">
      <c r="A6538" s="527" t="s">
        <v>9198</v>
      </c>
      <c r="B6538" s="528">
        <v>2011</v>
      </c>
      <c r="C6538" s="528">
        <v>7459</v>
      </c>
      <c r="D6538" s="528">
        <v>9046</v>
      </c>
      <c r="E6538" s="528">
        <v>5042</v>
      </c>
      <c r="F6538" s="528">
        <v>14980</v>
      </c>
    </row>
    <row r="6539" spans="1:6">
      <c r="A6539" s="527" t="s">
        <v>9199</v>
      </c>
      <c r="B6539" s="528">
        <v>2011</v>
      </c>
      <c r="C6539" s="528">
        <v>124801</v>
      </c>
      <c r="D6539" s="528">
        <v>227767</v>
      </c>
      <c r="E6539" s="528">
        <v>24737</v>
      </c>
      <c r="F6539" s="528">
        <v>21026</v>
      </c>
    </row>
    <row r="6540" spans="1:6">
      <c r="A6540" s="527" t="s">
        <v>9200</v>
      </c>
      <c r="B6540" s="528">
        <v>2011</v>
      </c>
      <c r="C6540" s="528">
        <v>5675</v>
      </c>
      <c r="D6540" s="528">
        <v>842</v>
      </c>
      <c r="E6540" s="528">
        <v>30473</v>
      </c>
      <c r="F6540" s="528">
        <v>10935</v>
      </c>
    </row>
    <row r="6541" spans="1:6">
      <c r="A6541" s="527" t="s">
        <v>9201</v>
      </c>
      <c r="B6541" s="528">
        <v>2011</v>
      </c>
      <c r="C6541" s="528">
        <v>931</v>
      </c>
      <c r="D6541" s="528">
        <v>117</v>
      </c>
      <c r="E6541" s="528">
        <v>13920</v>
      </c>
      <c r="F6541" s="528">
        <v>3498</v>
      </c>
    </row>
    <row r="6542" spans="1:6">
      <c r="A6542" s="527" t="s">
        <v>9202</v>
      </c>
      <c r="B6542" s="528">
        <v>2011</v>
      </c>
      <c r="C6542" s="528">
        <v>133413</v>
      </c>
      <c r="D6542" s="528">
        <v>39635</v>
      </c>
      <c r="E6542" s="528">
        <v>39607</v>
      </c>
      <c r="F6542" s="528">
        <v>19826</v>
      </c>
    </row>
    <row r="6543" spans="1:6">
      <c r="A6543" s="527" t="s">
        <v>9203</v>
      </c>
      <c r="B6543" s="528">
        <v>2011</v>
      </c>
      <c r="C6543" s="528">
        <v>8003</v>
      </c>
      <c r="D6543" s="528">
        <v>5434</v>
      </c>
      <c r="E6543" s="528">
        <v>19365</v>
      </c>
      <c r="F6543" s="528">
        <v>9150</v>
      </c>
    </row>
    <row r="6544" spans="1:6">
      <c r="A6544" s="527" t="s">
        <v>9204</v>
      </c>
      <c r="B6544" s="528">
        <v>2011</v>
      </c>
      <c r="C6544" s="528">
        <v>14551</v>
      </c>
      <c r="D6544" s="528">
        <v>9568</v>
      </c>
      <c r="E6544" s="528">
        <v>18422</v>
      </c>
      <c r="F6544" s="528">
        <v>9640</v>
      </c>
    </row>
    <row r="6545" spans="1:6">
      <c r="A6545" s="527" t="s">
        <v>9205</v>
      </c>
      <c r="B6545" s="528">
        <v>2011</v>
      </c>
      <c r="C6545" s="528">
        <v>3764</v>
      </c>
      <c r="D6545" s="528">
        <v>3884</v>
      </c>
      <c r="E6545" s="528">
        <v>99</v>
      </c>
      <c r="F6545" s="528">
        <v>13480</v>
      </c>
    </row>
    <row r="6546" spans="1:6">
      <c r="A6546" s="527" t="s">
        <v>9206</v>
      </c>
      <c r="B6546" s="528">
        <v>2011</v>
      </c>
      <c r="C6546" s="528">
        <v>64204</v>
      </c>
      <c r="D6546" s="528">
        <v>76587</v>
      </c>
      <c r="E6546" s="528">
        <v>19001</v>
      </c>
      <c r="F6546" s="528">
        <v>20146</v>
      </c>
    </row>
    <row r="6547" spans="1:6">
      <c r="A6547" s="527" t="s">
        <v>9207</v>
      </c>
      <c r="B6547" s="528">
        <v>2011</v>
      </c>
      <c r="C6547" s="528">
        <v>85317</v>
      </c>
      <c r="D6547" s="528">
        <v>59577</v>
      </c>
      <c r="E6547" s="528">
        <v>118203</v>
      </c>
      <c r="F6547" s="528">
        <v>20900</v>
      </c>
    </row>
    <row r="6548" spans="1:6">
      <c r="A6548" s="527" t="s">
        <v>9208</v>
      </c>
      <c r="B6548" s="528">
        <v>2011</v>
      </c>
      <c r="C6548" s="528">
        <v>1126</v>
      </c>
      <c r="D6548" s="528">
        <v>676</v>
      </c>
      <c r="E6548" s="528">
        <v>889</v>
      </c>
      <c r="F6548" s="528">
        <v>15426</v>
      </c>
    </row>
    <row r="6549" spans="1:6">
      <c r="A6549" s="527" t="s">
        <v>9209</v>
      </c>
      <c r="B6549" s="528">
        <v>2011</v>
      </c>
      <c r="C6549" s="528">
        <v>9589</v>
      </c>
      <c r="D6549" s="528">
        <v>7291</v>
      </c>
      <c r="E6549" s="528">
        <v>26976</v>
      </c>
      <c r="F6549" s="528">
        <v>10525</v>
      </c>
    </row>
    <row r="6550" spans="1:6">
      <c r="A6550" s="527" t="s">
        <v>9210</v>
      </c>
      <c r="B6550" s="528">
        <v>2011</v>
      </c>
      <c r="C6550" s="528">
        <v>8964</v>
      </c>
      <c r="D6550" s="528">
        <v>1930</v>
      </c>
      <c r="E6550" s="528">
        <v>69583</v>
      </c>
      <c r="F6550" s="528">
        <v>10950</v>
      </c>
    </row>
    <row r="6551" spans="1:6">
      <c r="A6551" s="527" t="s">
        <v>9211</v>
      </c>
      <c r="B6551" s="528">
        <v>2011</v>
      </c>
      <c r="C6551" s="528">
        <v>16844</v>
      </c>
      <c r="D6551" s="528">
        <v>11559</v>
      </c>
      <c r="E6551" s="528">
        <v>5839</v>
      </c>
      <c r="F6551" s="528">
        <v>15941</v>
      </c>
    </row>
    <row r="6552" spans="1:6">
      <c r="A6552" s="527" t="s">
        <v>9212</v>
      </c>
      <c r="B6552" s="528">
        <v>2011</v>
      </c>
      <c r="C6552" s="528">
        <v>20390</v>
      </c>
      <c r="D6552" s="528">
        <v>16665</v>
      </c>
      <c r="E6552" s="528">
        <v>4879</v>
      </c>
      <c r="F6552" s="528">
        <v>16200</v>
      </c>
    </row>
    <row r="6553" spans="1:6">
      <c r="A6553" s="527" t="s">
        <v>9213</v>
      </c>
      <c r="B6553" s="528">
        <v>2011</v>
      </c>
      <c r="C6553" s="528">
        <v>3371</v>
      </c>
      <c r="D6553" s="528">
        <v>5072</v>
      </c>
      <c r="E6553" s="528">
        <v>1489</v>
      </c>
      <c r="F6553" s="528">
        <v>16879</v>
      </c>
    </row>
    <row r="6554" spans="1:6">
      <c r="A6554" s="527" t="s">
        <v>9214</v>
      </c>
      <c r="B6554" s="528">
        <v>2011</v>
      </c>
      <c r="C6554" s="528">
        <v>3481</v>
      </c>
      <c r="D6554" s="528">
        <v>1428</v>
      </c>
      <c r="E6554" s="528">
        <v>26347</v>
      </c>
      <c r="F6554" s="528">
        <v>6934</v>
      </c>
    </row>
    <row r="6555" spans="1:6">
      <c r="A6555" s="527" t="s">
        <v>9215</v>
      </c>
      <c r="B6555" s="528">
        <v>2011</v>
      </c>
      <c r="C6555" s="528">
        <v>4846</v>
      </c>
      <c r="D6555" s="528">
        <v>0</v>
      </c>
      <c r="E6555" s="528">
        <v>44258</v>
      </c>
      <c r="F6555" s="528">
        <v>11336</v>
      </c>
    </row>
    <row r="6556" spans="1:6">
      <c r="A6556" s="527" t="s">
        <v>9216</v>
      </c>
      <c r="B6556" s="528">
        <v>2011</v>
      </c>
      <c r="C6556" s="528">
        <v>82450</v>
      </c>
      <c r="D6556" s="528">
        <v>57461</v>
      </c>
      <c r="E6556" s="528">
        <v>43745</v>
      </c>
      <c r="F6556" s="528">
        <v>20085</v>
      </c>
    </row>
    <row r="6557" spans="1:6">
      <c r="A6557" s="527" t="s">
        <v>9217</v>
      </c>
      <c r="B6557" s="528">
        <v>2011</v>
      </c>
      <c r="C6557" s="528">
        <v>561</v>
      </c>
      <c r="D6557" s="528">
        <v>143</v>
      </c>
      <c r="E6557" s="528">
        <v>0</v>
      </c>
      <c r="F6557" s="528">
        <v>13389</v>
      </c>
    </row>
    <row r="6558" spans="1:6">
      <c r="A6558" s="527" t="s">
        <v>9218</v>
      </c>
      <c r="B6558" s="528">
        <v>2011</v>
      </c>
      <c r="C6558" s="528">
        <v>10648</v>
      </c>
      <c r="D6558" s="528">
        <v>15713</v>
      </c>
      <c r="E6558" s="528">
        <v>1430</v>
      </c>
      <c r="F6558" s="528">
        <v>19674</v>
      </c>
    </row>
    <row r="6559" spans="1:6">
      <c r="A6559" s="527" t="s">
        <v>9219</v>
      </c>
      <c r="B6559" s="528">
        <v>2011</v>
      </c>
      <c r="C6559" s="528">
        <v>949</v>
      </c>
      <c r="D6559" s="528">
        <v>724</v>
      </c>
      <c r="E6559" s="528">
        <v>9996</v>
      </c>
      <c r="F6559" s="528">
        <v>9918</v>
      </c>
    </row>
    <row r="6560" spans="1:6">
      <c r="A6560" s="527" t="s">
        <v>9220</v>
      </c>
      <c r="B6560" s="528">
        <v>2011</v>
      </c>
      <c r="C6560" s="528">
        <v>34200</v>
      </c>
      <c r="D6560" s="528">
        <v>51007</v>
      </c>
      <c r="E6560" s="528">
        <v>12566</v>
      </c>
      <c r="F6560" s="528">
        <v>20876</v>
      </c>
    </row>
    <row r="6561" spans="1:6">
      <c r="A6561" s="527" t="s">
        <v>9221</v>
      </c>
      <c r="B6561" s="528">
        <v>2011</v>
      </c>
      <c r="C6561" s="528">
        <v>31035</v>
      </c>
      <c r="D6561" s="528">
        <v>28362</v>
      </c>
      <c r="E6561" s="528">
        <v>27483</v>
      </c>
      <c r="F6561" s="528">
        <v>20440</v>
      </c>
    </row>
    <row r="6562" spans="1:6">
      <c r="A6562" s="527" t="s">
        <v>9222</v>
      </c>
      <c r="B6562" s="528">
        <v>2011</v>
      </c>
      <c r="C6562" s="528">
        <v>1432</v>
      </c>
      <c r="D6562" s="528">
        <v>0</v>
      </c>
      <c r="E6562" s="528">
        <v>1718</v>
      </c>
      <c r="F6562" s="528">
        <v>9850</v>
      </c>
    </row>
    <row r="6563" spans="1:6">
      <c r="A6563" s="527" t="s">
        <v>9223</v>
      </c>
      <c r="B6563" s="528">
        <v>2011</v>
      </c>
      <c r="C6563" s="528">
        <v>67526</v>
      </c>
      <c r="D6563" s="528">
        <v>36543</v>
      </c>
      <c r="E6563" s="528">
        <v>2082</v>
      </c>
      <c r="F6563" s="528">
        <v>14895</v>
      </c>
    </row>
    <row r="6564" spans="1:6">
      <c r="A6564" s="527" t="s">
        <v>9224</v>
      </c>
      <c r="B6564" s="528">
        <v>2011</v>
      </c>
      <c r="C6564" s="528">
        <v>1719</v>
      </c>
      <c r="D6564" s="528">
        <v>0</v>
      </c>
      <c r="E6564" s="528">
        <v>3274</v>
      </c>
      <c r="F6564" s="528">
        <v>6717</v>
      </c>
    </row>
    <row r="6565" spans="1:6">
      <c r="A6565" s="527" t="s">
        <v>9225</v>
      </c>
      <c r="B6565" s="528">
        <v>2011</v>
      </c>
      <c r="C6565" s="528">
        <v>48839</v>
      </c>
      <c r="D6565" s="528">
        <v>29824</v>
      </c>
      <c r="E6565" s="528">
        <v>1739</v>
      </c>
      <c r="F6565" s="528">
        <v>14693</v>
      </c>
    </row>
    <row r="6566" spans="1:6">
      <c r="A6566" s="527" t="s">
        <v>9226</v>
      </c>
      <c r="B6566" s="528">
        <v>2011</v>
      </c>
      <c r="C6566" s="528">
        <v>33816</v>
      </c>
      <c r="D6566" s="528">
        <v>21913</v>
      </c>
      <c r="E6566" s="528">
        <v>55922</v>
      </c>
      <c r="F6566" s="528">
        <v>20260</v>
      </c>
    </row>
    <row r="6567" spans="1:6">
      <c r="A6567" s="527" t="s">
        <v>9227</v>
      </c>
      <c r="B6567" s="528">
        <v>2011</v>
      </c>
      <c r="C6567" s="528">
        <v>142717</v>
      </c>
      <c r="D6567" s="528">
        <v>153473</v>
      </c>
      <c r="E6567" s="528">
        <v>14739</v>
      </c>
      <c r="F6567" s="528">
        <v>20440</v>
      </c>
    </row>
    <row r="6568" spans="1:6">
      <c r="A6568" s="527" t="s">
        <v>9228</v>
      </c>
      <c r="B6568" s="528">
        <v>2011</v>
      </c>
      <c r="C6568" s="528">
        <v>43276</v>
      </c>
      <c r="D6568" s="528">
        <v>19234</v>
      </c>
      <c r="E6568" s="528">
        <v>1892</v>
      </c>
      <c r="F6568" s="528">
        <v>18800</v>
      </c>
    </row>
    <row r="6569" spans="1:6">
      <c r="A6569" s="527" t="s">
        <v>9229</v>
      </c>
      <c r="B6569" s="528">
        <v>2011</v>
      </c>
      <c r="C6569" s="528">
        <v>19096</v>
      </c>
      <c r="D6569" s="528">
        <v>14615</v>
      </c>
      <c r="E6569" s="528">
        <v>37891</v>
      </c>
      <c r="F6569" s="528">
        <v>20130</v>
      </c>
    </row>
    <row r="6570" spans="1:6">
      <c r="A6570" s="527" t="s">
        <v>9230</v>
      </c>
      <c r="B6570" s="528">
        <v>2011</v>
      </c>
      <c r="C6570" s="528">
        <v>19681</v>
      </c>
      <c r="D6570" s="528">
        <v>18230</v>
      </c>
      <c r="E6570" s="528">
        <v>15729</v>
      </c>
      <c r="F6570" s="528">
        <v>17856</v>
      </c>
    </row>
    <row r="6571" spans="1:6">
      <c r="A6571" s="527" t="s">
        <v>9231</v>
      </c>
      <c r="B6571" s="528">
        <v>2011</v>
      </c>
      <c r="C6571" s="528">
        <v>25709</v>
      </c>
      <c r="D6571" s="528">
        <v>16995</v>
      </c>
      <c r="E6571" s="528">
        <v>3542</v>
      </c>
      <c r="F6571" s="528">
        <v>20153</v>
      </c>
    </row>
    <row r="6572" spans="1:6">
      <c r="A6572" s="527" t="s">
        <v>9232</v>
      </c>
      <c r="B6572" s="528">
        <v>2011</v>
      </c>
      <c r="C6572" s="528">
        <v>65497</v>
      </c>
      <c r="D6572" s="528">
        <v>39384</v>
      </c>
      <c r="E6572" s="528">
        <v>29939</v>
      </c>
      <c r="F6572" s="528">
        <v>19350</v>
      </c>
    </row>
    <row r="6573" spans="1:6">
      <c r="A6573" s="527" t="s">
        <v>9233</v>
      </c>
      <c r="B6573" s="528">
        <v>2011</v>
      </c>
      <c r="C6573" s="528">
        <v>5419</v>
      </c>
      <c r="D6573" s="528">
        <v>1210</v>
      </c>
      <c r="E6573" s="528">
        <v>78194</v>
      </c>
      <c r="F6573" s="528">
        <v>13699</v>
      </c>
    </row>
    <row r="6574" spans="1:6">
      <c r="A6574" s="527" t="s">
        <v>9234</v>
      </c>
      <c r="B6574" s="528">
        <v>2011</v>
      </c>
      <c r="C6574" s="528">
        <v>59373</v>
      </c>
      <c r="D6574" s="528">
        <v>35625</v>
      </c>
      <c r="E6574" s="528">
        <v>28826</v>
      </c>
      <c r="F6574" s="528">
        <v>14900</v>
      </c>
    </row>
    <row r="6575" spans="1:6">
      <c r="A6575" s="527" t="s">
        <v>9235</v>
      </c>
      <c r="B6575" s="528">
        <v>2011</v>
      </c>
      <c r="C6575" s="528">
        <v>11348</v>
      </c>
      <c r="D6575" s="528">
        <v>7330</v>
      </c>
      <c r="E6575" s="528">
        <v>1773</v>
      </c>
      <c r="F6575" s="528">
        <v>20361</v>
      </c>
    </row>
    <row r="6576" spans="1:6">
      <c r="A6576" s="527" t="s">
        <v>9236</v>
      </c>
      <c r="B6576" s="528">
        <v>2011</v>
      </c>
      <c r="C6576" s="528">
        <v>22627</v>
      </c>
      <c r="D6576" s="528">
        <v>15833</v>
      </c>
      <c r="E6576" s="528">
        <v>404717</v>
      </c>
      <c r="F6576" s="528">
        <v>10540</v>
      </c>
    </row>
    <row r="6577" spans="1:6">
      <c r="A6577" s="527" t="s">
        <v>9237</v>
      </c>
      <c r="B6577" s="528">
        <v>2011</v>
      </c>
      <c r="C6577" s="528">
        <v>58189</v>
      </c>
      <c r="D6577" s="528">
        <v>55172</v>
      </c>
      <c r="E6577" s="528">
        <v>55128</v>
      </c>
      <c r="F6577" s="528">
        <v>20650</v>
      </c>
    </row>
    <row r="6578" spans="1:6">
      <c r="A6578" s="527" t="s">
        <v>9238</v>
      </c>
      <c r="B6578" s="528">
        <v>2011</v>
      </c>
      <c r="C6578" s="528">
        <v>0</v>
      </c>
      <c r="D6578" s="528">
        <v>17258</v>
      </c>
      <c r="E6578" s="528">
        <v>0</v>
      </c>
      <c r="F6578" s="528">
        <v>1800</v>
      </c>
    </row>
    <row r="6579" spans="1:6">
      <c r="A6579" s="527" t="s">
        <v>9239</v>
      </c>
      <c r="B6579" s="528">
        <v>2011</v>
      </c>
      <c r="C6579" s="528">
        <v>3468</v>
      </c>
      <c r="D6579" s="528">
        <v>12049</v>
      </c>
      <c r="E6579" s="528">
        <v>135</v>
      </c>
      <c r="F6579" s="528">
        <v>13290</v>
      </c>
    </row>
    <row r="6580" spans="1:6">
      <c r="A6580" s="527" t="s">
        <v>9240</v>
      </c>
      <c r="B6580" s="528">
        <v>2011</v>
      </c>
      <c r="C6580" s="528">
        <v>2239</v>
      </c>
      <c r="D6580" s="528">
        <v>1519</v>
      </c>
      <c r="E6580" s="528">
        <v>5827</v>
      </c>
      <c r="F6580" s="528">
        <v>9850</v>
      </c>
    </row>
    <row r="6581" spans="1:6">
      <c r="A6581" s="527" t="s">
        <v>9241</v>
      </c>
      <c r="B6581" s="528">
        <v>2011</v>
      </c>
      <c r="C6581" s="528">
        <v>507</v>
      </c>
      <c r="D6581" s="528">
        <v>520</v>
      </c>
      <c r="E6581" s="528">
        <v>279</v>
      </c>
      <c r="F6581" s="528">
        <v>5452</v>
      </c>
    </row>
    <row r="6582" spans="1:6">
      <c r="A6582" s="527" t="s">
        <v>9242</v>
      </c>
      <c r="B6582" s="528">
        <v>2011</v>
      </c>
      <c r="C6582" s="528">
        <v>0</v>
      </c>
      <c r="D6582" s="528">
        <v>5121</v>
      </c>
      <c r="E6582" s="528">
        <v>0</v>
      </c>
      <c r="F6582" s="528">
        <v>1478</v>
      </c>
    </row>
    <row r="6583" spans="1:6">
      <c r="A6583" s="527" t="s">
        <v>9243</v>
      </c>
      <c r="B6583" s="528">
        <v>2011</v>
      </c>
      <c r="C6583" s="528">
        <v>13624</v>
      </c>
      <c r="D6583" s="528">
        <v>10357</v>
      </c>
      <c r="E6583" s="528">
        <v>4050</v>
      </c>
      <c r="F6583" s="528">
        <v>20082</v>
      </c>
    </row>
    <row r="6584" spans="1:6">
      <c r="A6584" s="527" t="s">
        <v>9244</v>
      </c>
      <c r="B6584" s="528">
        <v>2011</v>
      </c>
      <c r="C6584" s="528">
        <v>23535</v>
      </c>
      <c r="D6584" s="528">
        <v>32167</v>
      </c>
      <c r="E6584" s="528">
        <v>2214</v>
      </c>
      <c r="F6584" s="528">
        <v>20550</v>
      </c>
    </row>
    <row r="6585" spans="1:6">
      <c r="A6585" s="527" t="s">
        <v>9245</v>
      </c>
      <c r="B6585" s="528">
        <v>2011</v>
      </c>
      <c r="C6585" s="528">
        <v>23787</v>
      </c>
      <c r="D6585" s="528">
        <v>19039</v>
      </c>
      <c r="E6585" s="528">
        <v>83875</v>
      </c>
      <c r="F6585" s="528">
        <v>10505</v>
      </c>
    </row>
    <row r="6586" spans="1:6">
      <c r="A6586" s="527" t="s">
        <v>9246</v>
      </c>
      <c r="B6586" s="528">
        <v>2011</v>
      </c>
      <c r="C6586" s="528">
        <v>59954</v>
      </c>
      <c r="D6586" s="528">
        <v>82726</v>
      </c>
      <c r="E6586" s="528">
        <v>4514</v>
      </c>
      <c r="F6586" s="528">
        <v>15365</v>
      </c>
    </row>
    <row r="6587" spans="1:6">
      <c r="A6587" s="527" t="s">
        <v>9247</v>
      </c>
      <c r="B6587" s="528">
        <v>2011</v>
      </c>
      <c r="C6587" s="528">
        <v>3690</v>
      </c>
      <c r="D6587" s="528">
        <v>5199</v>
      </c>
      <c r="E6587" s="528">
        <v>114916</v>
      </c>
      <c r="F6587" s="528">
        <v>8493</v>
      </c>
    </row>
    <row r="6588" spans="1:6">
      <c r="A6588" s="527" t="s">
        <v>9248</v>
      </c>
      <c r="B6588" s="528">
        <v>2011</v>
      </c>
      <c r="C6588" s="528">
        <v>57774</v>
      </c>
      <c r="D6588" s="528">
        <v>29569</v>
      </c>
      <c r="E6588" s="528">
        <v>1579</v>
      </c>
      <c r="F6588" s="528">
        <v>14680</v>
      </c>
    </row>
    <row r="6589" spans="1:6">
      <c r="A6589" s="527" t="s">
        <v>9249</v>
      </c>
      <c r="B6589" s="528">
        <v>2011</v>
      </c>
      <c r="C6589" s="528">
        <v>34330</v>
      </c>
      <c r="D6589" s="528">
        <v>13339</v>
      </c>
      <c r="E6589" s="528">
        <v>32577</v>
      </c>
      <c r="F6589" s="528">
        <v>19170</v>
      </c>
    </row>
    <row r="6590" spans="1:6">
      <c r="A6590" s="527" t="s">
        <v>9250</v>
      </c>
      <c r="B6590" s="528">
        <v>2011</v>
      </c>
      <c r="C6590" s="528">
        <v>0</v>
      </c>
      <c r="D6590" s="528">
        <v>6116</v>
      </c>
      <c r="E6590" s="528">
        <v>0</v>
      </c>
      <c r="F6590" s="528">
        <v>1725</v>
      </c>
    </row>
    <row r="6591" spans="1:6">
      <c r="A6591" s="527" t="s">
        <v>9251</v>
      </c>
      <c r="B6591" s="528">
        <v>2011</v>
      </c>
      <c r="C6591" s="528">
        <v>35877</v>
      </c>
      <c r="D6591" s="528">
        <v>37881</v>
      </c>
      <c r="E6591" s="528">
        <v>22821</v>
      </c>
      <c r="F6591" s="528">
        <v>20640</v>
      </c>
    </row>
    <row r="6592" spans="1:6">
      <c r="A6592" s="527" t="s">
        <v>9252</v>
      </c>
      <c r="B6592" s="528">
        <v>2011</v>
      </c>
      <c r="C6592" s="528">
        <v>18653</v>
      </c>
      <c r="D6592" s="528">
        <v>4781</v>
      </c>
      <c r="E6592" s="528">
        <v>6701</v>
      </c>
      <c r="F6592" s="528">
        <v>14171</v>
      </c>
    </row>
    <row r="6593" spans="1:6">
      <c r="A6593" s="527" t="s">
        <v>9253</v>
      </c>
      <c r="B6593" s="528">
        <v>2011</v>
      </c>
      <c r="C6593" s="528">
        <v>16673</v>
      </c>
      <c r="D6593" s="528">
        <v>27341</v>
      </c>
      <c r="E6593" s="528">
        <v>10058</v>
      </c>
      <c r="F6593" s="528">
        <v>20492</v>
      </c>
    </row>
    <row r="6594" spans="1:6">
      <c r="A6594" s="527" t="s">
        <v>9254</v>
      </c>
      <c r="B6594" s="528">
        <v>2011</v>
      </c>
      <c r="C6594" s="528">
        <v>5323</v>
      </c>
      <c r="D6594" s="528">
        <v>4301</v>
      </c>
      <c r="E6594" s="528">
        <v>105172</v>
      </c>
      <c r="F6594" s="528">
        <v>12139</v>
      </c>
    </row>
    <row r="6595" spans="1:6">
      <c r="A6595" s="527" t="s">
        <v>9255</v>
      </c>
      <c r="B6595" s="528">
        <v>2011</v>
      </c>
      <c r="C6595" s="528">
        <v>11793</v>
      </c>
      <c r="D6595" s="528">
        <v>5991</v>
      </c>
      <c r="E6595" s="528">
        <v>682</v>
      </c>
      <c r="F6595" s="528">
        <v>18240</v>
      </c>
    </row>
    <row r="6596" spans="1:6">
      <c r="A6596" s="527" t="s">
        <v>9256</v>
      </c>
      <c r="B6596" s="528">
        <v>2011</v>
      </c>
      <c r="C6596" s="528">
        <v>10035</v>
      </c>
      <c r="D6596" s="528">
        <v>7550</v>
      </c>
      <c r="E6596" s="528">
        <v>4807</v>
      </c>
      <c r="F6596" s="528">
        <v>14412</v>
      </c>
    </row>
    <row r="6597" spans="1:6">
      <c r="A6597" s="527" t="s">
        <v>9257</v>
      </c>
      <c r="B6597" s="528">
        <v>2011</v>
      </c>
      <c r="C6597" s="528">
        <v>4212</v>
      </c>
      <c r="D6597" s="528">
        <v>705</v>
      </c>
      <c r="E6597" s="528">
        <v>9203</v>
      </c>
      <c r="F6597" s="528">
        <v>6188</v>
      </c>
    </row>
    <row r="6598" spans="1:6">
      <c r="A6598" s="527" t="s">
        <v>9258</v>
      </c>
      <c r="B6598" s="528">
        <v>2011</v>
      </c>
      <c r="C6598" s="528">
        <v>7381</v>
      </c>
      <c r="D6598" s="528">
        <v>0</v>
      </c>
      <c r="E6598" s="528">
        <v>43844</v>
      </c>
      <c r="F6598" s="528">
        <v>14042</v>
      </c>
    </row>
    <row r="6599" spans="1:6">
      <c r="A6599" s="527" t="s">
        <v>9259</v>
      </c>
      <c r="B6599" s="528">
        <v>2011</v>
      </c>
      <c r="C6599" s="528">
        <v>18160</v>
      </c>
      <c r="D6599" s="528">
        <v>3997</v>
      </c>
      <c r="E6599" s="528">
        <v>4161</v>
      </c>
      <c r="F6599" s="528">
        <v>20250</v>
      </c>
    </row>
    <row r="6600" spans="1:6">
      <c r="A6600" s="527" t="s">
        <v>9260</v>
      </c>
      <c r="B6600" s="528">
        <v>2011</v>
      </c>
      <c r="C6600" s="528">
        <v>13772</v>
      </c>
      <c r="D6600" s="528">
        <v>8358</v>
      </c>
      <c r="E6600" s="528">
        <v>3155</v>
      </c>
      <c r="F6600" s="528">
        <v>20389</v>
      </c>
    </row>
    <row r="6601" spans="1:6">
      <c r="A6601" s="527" t="s">
        <v>9261</v>
      </c>
      <c r="B6601" s="528">
        <v>2011</v>
      </c>
      <c r="C6601" s="528">
        <v>147</v>
      </c>
      <c r="D6601" s="528">
        <v>1020</v>
      </c>
      <c r="E6601" s="528">
        <v>1361</v>
      </c>
      <c r="F6601" s="528">
        <v>14300</v>
      </c>
    </row>
    <row r="6602" spans="1:6">
      <c r="A6602" s="527" t="s">
        <v>9262</v>
      </c>
      <c r="B6602" s="528">
        <v>2011</v>
      </c>
      <c r="C6602" s="528">
        <v>4299</v>
      </c>
      <c r="D6602" s="528">
        <v>13398</v>
      </c>
      <c r="E6602" s="528">
        <v>18933</v>
      </c>
      <c r="F6602" s="528">
        <v>14059</v>
      </c>
    </row>
    <row r="6603" spans="1:6">
      <c r="A6603" s="527" t="s">
        <v>9263</v>
      </c>
      <c r="B6603" s="528">
        <v>2011</v>
      </c>
      <c r="C6603" s="528">
        <v>105524</v>
      </c>
      <c r="D6603" s="528">
        <v>44530</v>
      </c>
      <c r="E6603" s="528">
        <v>39491</v>
      </c>
      <c r="F6603" s="528">
        <v>19638</v>
      </c>
    </row>
    <row r="6604" spans="1:6">
      <c r="A6604" s="527" t="s">
        <v>9264</v>
      </c>
      <c r="B6604" s="528">
        <v>2011</v>
      </c>
      <c r="C6604" s="528">
        <v>721</v>
      </c>
      <c r="D6604" s="528">
        <v>648</v>
      </c>
      <c r="E6604" s="528">
        <v>4735</v>
      </c>
      <c r="F6604" s="528">
        <v>5803</v>
      </c>
    </row>
    <row r="6605" spans="1:6">
      <c r="A6605" s="527" t="s">
        <v>9265</v>
      </c>
      <c r="B6605" s="528">
        <v>2011</v>
      </c>
      <c r="C6605" s="528">
        <v>8559</v>
      </c>
      <c r="D6605" s="528">
        <v>259731</v>
      </c>
      <c r="E6605" s="528">
        <v>95543</v>
      </c>
      <c r="F6605" s="528">
        <v>14420</v>
      </c>
    </row>
    <row r="6606" spans="1:6">
      <c r="A6606" s="527" t="s">
        <v>9266</v>
      </c>
      <c r="B6606" s="528">
        <v>2011</v>
      </c>
      <c r="C6606" s="528">
        <v>28224</v>
      </c>
      <c r="D6606" s="528">
        <v>35198</v>
      </c>
      <c r="E6606" s="528">
        <v>20316</v>
      </c>
      <c r="F6606" s="528">
        <v>19440</v>
      </c>
    </row>
    <row r="6607" spans="1:6">
      <c r="A6607" s="527" t="s">
        <v>9267</v>
      </c>
      <c r="B6607" s="528">
        <v>2011</v>
      </c>
      <c r="C6607" s="528">
        <v>47776</v>
      </c>
      <c r="D6607" s="528">
        <v>28500</v>
      </c>
      <c r="E6607" s="528">
        <v>78379</v>
      </c>
      <c r="F6607" s="528">
        <v>18542</v>
      </c>
    </row>
    <row r="6608" spans="1:6">
      <c r="A6608" s="527" t="s">
        <v>9268</v>
      </c>
      <c r="B6608" s="528">
        <v>2011</v>
      </c>
      <c r="C6608" s="528">
        <v>642</v>
      </c>
      <c r="D6608" s="528">
        <v>369</v>
      </c>
      <c r="E6608" s="528">
        <v>111</v>
      </c>
      <c r="F6608" s="528">
        <v>12929</v>
      </c>
    </row>
    <row r="6609" spans="1:6">
      <c r="A6609" s="527" t="s">
        <v>9269</v>
      </c>
      <c r="B6609" s="528">
        <v>2011</v>
      </c>
      <c r="C6609" s="528">
        <v>3592</v>
      </c>
      <c r="D6609" s="528">
        <v>2589</v>
      </c>
      <c r="E6609" s="528">
        <v>16403</v>
      </c>
      <c r="F6609" s="528">
        <v>15587</v>
      </c>
    </row>
    <row r="6610" spans="1:6">
      <c r="A6610" s="527" t="s">
        <v>9270</v>
      </c>
      <c r="B6610" s="528">
        <v>2011</v>
      </c>
      <c r="C6610" s="528">
        <v>13682</v>
      </c>
      <c r="D6610" s="528">
        <v>8603</v>
      </c>
      <c r="E6610" s="528">
        <v>199556</v>
      </c>
      <c r="F6610" s="528">
        <v>10150</v>
      </c>
    </row>
    <row r="6611" spans="1:6">
      <c r="A6611" s="527" t="s">
        <v>9271</v>
      </c>
      <c r="B6611" s="528">
        <v>2011</v>
      </c>
      <c r="C6611" s="528">
        <v>7600</v>
      </c>
      <c r="D6611" s="528">
        <v>401</v>
      </c>
      <c r="E6611" s="528">
        <v>42597</v>
      </c>
      <c r="F6611" s="528">
        <v>6513</v>
      </c>
    </row>
    <row r="6612" spans="1:6">
      <c r="A6612" s="527" t="s">
        <v>9272</v>
      </c>
      <c r="B6612" s="528">
        <v>2011</v>
      </c>
      <c r="C6612" s="528">
        <v>1883</v>
      </c>
      <c r="D6612" s="528">
        <v>0</v>
      </c>
      <c r="E6612" s="528">
        <v>3545</v>
      </c>
      <c r="F6612" s="528">
        <v>9421</v>
      </c>
    </row>
    <row r="6613" spans="1:6">
      <c r="A6613" s="527" t="s">
        <v>9273</v>
      </c>
      <c r="B6613" s="528">
        <v>2011</v>
      </c>
      <c r="C6613" s="528">
        <v>24687</v>
      </c>
      <c r="D6613" s="528">
        <v>38263</v>
      </c>
      <c r="E6613" s="528">
        <v>2032</v>
      </c>
      <c r="F6613" s="528">
        <v>15387</v>
      </c>
    </row>
    <row r="6614" spans="1:6">
      <c r="A6614" s="527" t="s">
        <v>9274</v>
      </c>
      <c r="B6614" s="528">
        <v>2011</v>
      </c>
      <c r="C6614" s="528">
        <v>390</v>
      </c>
      <c r="D6614" s="528">
        <v>0</v>
      </c>
      <c r="E6614" s="528">
        <v>4946</v>
      </c>
      <c r="F6614" s="528">
        <v>3300</v>
      </c>
    </row>
    <row r="6615" spans="1:6">
      <c r="A6615" s="527" t="s">
        <v>9275</v>
      </c>
      <c r="B6615" s="528">
        <v>2011</v>
      </c>
      <c r="C6615" s="528">
        <v>8330</v>
      </c>
      <c r="D6615" s="528">
        <v>4643</v>
      </c>
      <c r="E6615" s="528">
        <v>0</v>
      </c>
      <c r="F6615" s="528">
        <v>19216</v>
      </c>
    </row>
    <row r="6616" spans="1:6">
      <c r="A6616" s="527" t="s">
        <v>9276</v>
      </c>
      <c r="B6616" s="528">
        <v>2011</v>
      </c>
      <c r="C6616" s="528">
        <v>72625</v>
      </c>
      <c r="D6616" s="528">
        <v>76014</v>
      </c>
      <c r="E6616" s="528">
        <v>36503</v>
      </c>
      <c r="F6616" s="528">
        <v>20611</v>
      </c>
    </row>
    <row r="6617" spans="1:6">
      <c r="A6617" s="527" t="s">
        <v>9277</v>
      </c>
      <c r="B6617" s="528">
        <v>2011</v>
      </c>
      <c r="C6617" s="528">
        <v>22438</v>
      </c>
      <c r="D6617" s="528">
        <v>15004</v>
      </c>
      <c r="E6617" s="528">
        <v>23640</v>
      </c>
      <c r="F6617" s="528">
        <v>20624</v>
      </c>
    </row>
    <row r="6618" spans="1:6">
      <c r="A6618" s="527" t="s">
        <v>9278</v>
      </c>
      <c r="B6618" s="528">
        <v>2011</v>
      </c>
      <c r="C6618" s="528">
        <v>5119</v>
      </c>
      <c r="D6618" s="528">
        <v>0</v>
      </c>
      <c r="E6618" s="528">
        <v>130133</v>
      </c>
      <c r="F6618" s="528">
        <v>5820</v>
      </c>
    </row>
    <row r="6619" spans="1:6">
      <c r="A6619" s="527" t="s">
        <v>9279</v>
      </c>
      <c r="B6619" s="528">
        <v>2011</v>
      </c>
      <c r="C6619" s="528">
        <v>31577</v>
      </c>
      <c r="D6619" s="528">
        <v>9549</v>
      </c>
      <c r="E6619" s="528">
        <v>6753</v>
      </c>
      <c r="F6619" s="528">
        <v>12450</v>
      </c>
    </row>
    <row r="6620" spans="1:6">
      <c r="A6620" s="527" t="s">
        <v>9280</v>
      </c>
      <c r="B6620" s="528">
        <v>2011</v>
      </c>
      <c r="C6620" s="528">
        <v>0</v>
      </c>
      <c r="D6620" s="528">
        <v>12</v>
      </c>
      <c r="E6620" s="528">
        <v>0</v>
      </c>
      <c r="F6620" s="528">
        <v>20184</v>
      </c>
    </row>
    <row r="6621" spans="1:6">
      <c r="A6621" s="527" t="s">
        <v>9281</v>
      </c>
      <c r="B6621" s="528">
        <v>2011</v>
      </c>
      <c r="C6621" s="528">
        <v>1489</v>
      </c>
      <c r="D6621" s="528">
        <v>9434</v>
      </c>
      <c r="E6621" s="528">
        <v>5569</v>
      </c>
      <c r="F6621" s="528">
        <v>9900</v>
      </c>
    </row>
    <row r="6622" spans="1:6">
      <c r="A6622" s="527" t="s">
        <v>9282</v>
      </c>
      <c r="B6622" s="528">
        <v>2011</v>
      </c>
      <c r="C6622" s="528">
        <v>6038</v>
      </c>
      <c r="D6622" s="528">
        <v>0</v>
      </c>
      <c r="E6622" s="528">
        <v>3273</v>
      </c>
      <c r="F6622" s="528">
        <v>5208</v>
      </c>
    </row>
    <row r="6623" spans="1:6">
      <c r="A6623" s="527" t="s">
        <v>9283</v>
      </c>
      <c r="B6623" s="528">
        <v>2011</v>
      </c>
      <c r="C6623" s="528">
        <v>9594</v>
      </c>
      <c r="D6623" s="528">
        <v>9073</v>
      </c>
      <c r="E6623" s="528">
        <v>8824</v>
      </c>
      <c r="F6623" s="528">
        <v>19939</v>
      </c>
    </row>
    <row r="6624" spans="1:6">
      <c r="A6624" s="527" t="s">
        <v>9284</v>
      </c>
      <c r="B6624" s="528">
        <v>2011</v>
      </c>
      <c r="C6624" s="528">
        <v>0</v>
      </c>
      <c r="D6624" s="528">
        <v>420</v>
      </c>
      <c r="E6624" s="528">
        <v>59</v>
      </c>
      <c r="F6624" s="528">
        <v>13704</v>
      </c>
    </row>
    <row r="6625" spans="1:6">
      <c r="A6625" s="527" t="s">
        <v>9285</v>
      </c>
      <c r="B6625" s="528">
        <v>2011</v>
      </c>
      <c r="C6625" s="528">
        <v>11803</v>
      </c>
      <c r="D6625" s="528">
        <v>25366</v>
      </c>
      <c r="E6625" s="528">
        <v>13917</v>
      </c>
      <c r="F6625" s="528">
        <v>18992</v>
      </c>
    </row>
    <row r="6626" spans="1:6">
      <c r="A6626" s="527" t="s">
        <v>9286</v>
      </c>
      <c r="B6626" s="528">
        <v>2011</v>
      </c>
      <c r="C6626" s="528">
        <v>24219</v>
      </c>
      <c r="D6626" s="528">
        <v>13880</v>
      </c>
      <c r="E6626" s="528">
        <v>5220</v>
      </c>
      <c r="F6626" s="528">
        <v>15500</v>
      </c>
    </row>
    <row r="6627" spans="1:6">
      <c r="A6627" s="527" t="s">
        <v>9287</v>
      </c>
      <c r="B6627" s="528">
        <v>2011</v>
      </c>
      <c r="C6627" s="528">
        <v>964</v>
      </c>
      <c r="D6627" s="528">
        <v>0</v>
      </c>
      <c r="E6627" s="528">
        <v>11672</v>
      </c>
      <c r="F6627" s="528">
        <v>4966</v>
      </c>
    </row>
    <row r="6628" spans="1:6">
      <c r="A6628" s="527" t="s">
        <v>9288</v>
      </c>
      <c r="B6628" s="528">
        <v>2011</v>
      </c>
      <c r="C6628" s="528">
        <v>52378</v>
      </c>
      <c r="D6628" s="528">
        <v>39794</v>
      </c>
      <c r="E6628" s="528">
        <v>11752</v>
      </c>
      <c r="F6628" s="528">
        <v>19915</v>
      </c>
    </row>
    <row r="6629" spans="1:6">
      <c r="A6629" s="527" t="s">
        <v>9289</v>
      </c>
      <c r="B6629" s="528">
        <v>2011</v>
      </c>
      <c r="C6629" s="528">
        <v>39333</v>
      </c>
      <c r="D6629" s="528">
        <v>13199</v>
      </c>
      <c r="E6629" s="528">
        <v>47201</v>
      </c>
      <c r="F6629" s="528">
        <v>18550</v>
      </c>
    </row>
    <row r="6630" spans="1:6">
      <c r="A6630" s="527" t="s">
        <v>9290</v>
      </c>
      <c r="B6630" s="528">
        <v>2011</v>
      </c>
      <c r="C6630" s="528">
        <v>3112</v>
      </c>
      <c r="D6630" s="528">
        <v>1116</v>
      </c>
      <c r="E6630" s="528">
        <v>30338</v>
      </c>
      <c r="F6630" s="528">
        <v>13098</v>
      </c>
    </row>
    <row r="6631" spans="1:6">
      <c r="A6631" s="527" t="s">
        <v>9291</v>
      </c>
      <c r="B6631" s="528">
        <v>2011</v>
      </c>
      <c r="C6631" s="528">
        <v>46679</v>
      </c>
      <c r="D6631" s="528">
        <v>20954</v>
      </c>
      <c r="E6631" s="528">
        <v>101685</v>
      </c>
      <c r="F6631" s="528">
        <v>10040</v>
      </c>
    </row>
    <row r="6632" spans="1:6">
      <c r="A6632" s="527" t="s">
        <v>9292</v>
      </c>
      <c r="B6632" s="528">
        <v>2011</v>
      </c>
      <c r="C6632" s="528">
        <v>70166</v>
      </c>
      <c r="D6632" s="528">
        <v>22055</v>
      </c>
      <c r="E6632" s="528">
        <v>1955</v>
      </c>
      <c r="F6632" s="528">
        <v>14097</v>
      </c>
    </row>
    <row r="6633" spans="1:6">
      <c r="A6633" s="527" t="s">
        <v>9293</v>
      </c>
      <c r="B6633" s="528">
        <v>2011</v>
      </c>
      <c r="C6633" s="528">
        <v>3301</v>
      </c>
      <c r="D6633" s="528">
        <v>1204</v>
      </c>
      <c r="E6633" s="528">
        <v>102264</v>
      </c>
      <c r="F6633" s="528">
        <v>11365</v>
      </c>
    </row>
    <row r="6634" spans="1:6">
      <c r="A6634" s="527" t="s">
        <v>9294</v>
      </c>
      <c r="B6634" s="528">
        <v>2011</v>
      </c>
      <c r="C6634" s="528">
        <v>0</v>
      </c>
      <c r="D6634" s="528">
        <v>12175</v>
      </c>
      <c r="E6634" s="528">
        <v>0</v>
      </c>
      <c r="F6634" s="528">
        <v>1850</v>
      </c>
    </row>
    <row r="6635" spans="1:6">
      <c r="A6635" s="527" t="s">
        <v>9295</v>
      </c>
      <c r="B6635" s="528">
        <v>2011</v>
      </c>
      <c r="C6635" s="528">
        <v>50644</v>
      </c>
      <c r="D6635" s="528">
        <v>15115</v>
      </c>
      <c r="E6635" s="528">
        <v>129686</v>
      </c>
      <c r="F6635" s="528">
        <v>17744</v>
      </c>
    </row>
    <row r="6636" spans="1:6">
      <c r="A6636" s="527" t="s">
        <v>9296</v>
      </c>
      <c r="B6636" s="528">
        <v>2011</v>
      </c>
      <c r="C6636" s="528">
        <v>46882</v>
      </c>
      <c r="D6636" s="528">
        <v>32451</v>
      </c>
      <c r="E6636" s="528">
        <v>22904</v>
      </c>
      <c r="F6636" s="528">
        <v>20215</v>
      </c>
    </row>
    <row r="6637" spans="1:6">
      <c r="A6637" s="527" t="s">
        <v>9297</v>
      </c>
      <c r="B6637" s="528">
        <v>2011</v>
      </c>
      <c r="C6637" s="528">
        <v>317</v>
      </c>
      <c r="D6637" s="528">
        <v>240</v>
      </c>
      <c r="E6637" s="528">
        <v>5682</v>
      </c>
      <c r="F6637" s="528">
        <v>5098</v>
      </c>
    </row>
    <row r="6638" spans="1:6">
      <c r="A6638" s="527" t="s">
        <v>9298</v>
      </c>
      <c r="B6638" s="528">
        <v>2011</v>
      </c>
      <c r="C6638" s="528">
        <v>3364</v>
      </c>
      <c r="D6638" s="528">
        <v>0</v>
      </c>
      <c r="E6638" s="528">
        <v>16465</v>
      </c>
      <c r="F6638" s="528">
        <v>4500</v>
      </c>
    </row>
    <row r="6639" spans="1:6">
      <c r="A6639" s="527" t="s">
        <v>9299</v>
      </c>
      <c r="B6639" s="528">
        <v>2011</v>
      </c>
      <c r="C6639" s="528">
        <v>154</v>
      </c>
      <c r="D6639" s="528">
        <v>116</v>
      </c>
      <c r="E6639" s="528">
        <v>100</v>
      </c>
      <c r="F6639" s="528">
        <v>4289</v>
      </c>
    </row>
    <row r="6640" spans="1:6">
      <c r="A6640" s="527" t="s">
        <v>9300</v>
      </c>
      <c r="B6640" s="528">
        <v>2011</v>
      </c>
      <c r="C6640" s="528">
        <v>13803</v>
      </c>
      <c r="D6640" s="528">
        <v>18459</v>
      </c>
      <c r="E6640" s="528">
        <v>1773</v>
      </c>
      <c r="F6640" s="528">
        <v>16447</v>
      </c>
    </row>
    <row r="6641" spans="1:6">
      <c r="A6641" s="527" t="s">
        <v>9301</v>
      </c>
      <c r="B6641" s="528">
        <v>2011</v>
      </c>
      <c r="C6641" s="528">
        <v>25368</v>
      </c>
      <c r="D6641" s="528">
        <v>29414</v>
      </c>
      <c r="E6641" s="528">
        <v>14397</v>
      </c>
      <c r="F6641" s="528">
        <v>20389</v>
      </c>
    </row>
    <row r="6642" spans="1:6">
      <c r="A6642" s="527" t="s">
        <v>9302</v>
      </c>
      <c r="B6642" s="528">
        <v>2011</v>
      </c>
      <c r="C6642" s="528">
        <v>60647</v>
      </c>
      <c r="D6642" s="528">
        <v>18034</v>
      </c>
      <c r="E6642" s="528">
        <v>571186</v>
      </c>
      <c r="F6642" s="528">
        <v>17710</v>
      </c>
    </row>
    <row r="6643" spans="1:6">
      <c r="A6643" s="527" t="s">
        <v>9303</v>
      </c>
      <c r="B6643" s="528">
        <v>2011</v>
      </c>
      <c r="C6643" s="528">
        <v>457</v>
      </c>
      <c r="D6643" s="528">
        <v>114</v>
      </c>
      <c r="E6643" s="528">
        <v>0</v>
      </c>
      <c r="F6643" s="528">
        <v>12248</v>
      </c>
    </row>
    <row r="6644" spans="1:6">
      <c r="A6644" s="527" t="s">
        <v>9304</v>
      </c>
      <c r="B6644" s="528">
        <v>2011</v>
      </c>
      <c r="C6644" s="528">
        <v>1602</v>
      </c>
      <c r="D6644" s="528">
        <v>7424</v>
      </c>
      <c r="E6644" s="528">
        <v>722</v>
      </c>
      <c r="F6644" s="528">
        <v>5900</v>
      </c>
    </row>
    <row r="6645" spans="1:6">
      <c r="A6645" s="527" t="s">
        <v>9305</v>
      </c>
      <c r="B6645" s="528">
        <v>2011</v>
      </c>
      <c r="C6645" s="528">
        <v>2340</v>
      </c>
      <c r="D6645" s="528">
        <v>2619</v>
      </c>
      <c r="E6645" s="528">
        <v>39358</v>
      </c>
      <c r="F6645" s="528">
        <v>9692</v>
      </c>
    </row>
    <row r="6646" spans="1:6">
      <c r="A6646" s="527" t="s">
        <v>9306</v>
      </c>
      <c r="B6646" s="528">
        <v>2011</v>
      </c>
      <c r="C6646" s="528">
        <v>3266</v>
      </c>
      <c r="D6646" s="528">
        <v>8044</v>
      </c>
      <c r="E6646" s="528">
        <v>36799</v>
      </c>
      <c r="F6646" s="528">
        <v>10002</v>
      </c>
    </row>
    <row r="6647" spans="1:6">
      <c r="A6647" s="527" t="s">
        <v>9307</v>
      </c>
      <c r="B6647" s="528">
        <v>2011</v>
      </c>
      <c r="C6647" s="528">
        <v>2315</v>
      </c>
      <c r="D6647" s="528">
        <v>161</v>
      </c>
      <c r="E6647" s="528">
        <v>1297</v>
      </c>
      <c r="F6647" s="528">
        <v>17963</v>
      </c>
    </row>
    <row r="6648" spans="1:6">
      <c r="A6648" s="527" t="s">
        <v>9308</v>
      </c>
      <c r="B6648" s="528">
        <v>2011</v>
      </c>
      <c r="C6648" s="528">
        <v>3299</v>
      </c>
      <c r="D6648" s="528">
        <v>86437</v>
      </c>
      <c r="E6648" s="528">
        <v>35891</v>
      </c>
      <c r="F6648" s="528">
        <v>9900</v>
      </c>
    </row>
    <row r="6649" spans="1:6">
      <c r="A6649" s="527" t="s">
        <v>9309</v>
      </c>
      <c r="B6649" s="528">
        <v>2011</v>
      </c>
      <c r="C6649" s="528">
        <v>23202</v>
      </c>
      <c r="D6649" s="528">
        <v>0</v>
      </c>
      <c r="E6649" s="528">
        <v>13906</v>
      </c>
      <c r="F6649" s="528">
        <v>15326</v>
      </c>
    </row>
    <row r="6650" spans="1:6">
      <c r="A6650" s="527" t="s">
        <v>9310</v>
      </c>
      <c r="B6650" s="528">
        <v>2011</v>
      </c>
      <c r="C6650" s="528">
        <v>9218</v>
      </c>
      <c r="D6650" s="528">
        <v>13586</v>
      </c>
      <c r="E6650" s="528">
        <v>19812</v>
      </c>
      <c r="F6650" s="528">
        <v>19983</v>
      </c>
    </row>
    <row r="6651" spans="1:6">
      <c r="A6651" s="527" t="s">
        <v>9311</v>
      </c>
      <c r="B6651" s="528">
        <v>2011</v>
      </c>
      <c r="C6651" s="528">
        <v>1740</v>
      </c>
      <c r="D6651" s="528">
        <v>393</v>
      </c>
      <c r="E6651" s="528">
        <v>1334</v>
      </c>
      <c r="F6651" s="528">
        <v>3459</v>
      </c>
    </row>
    <row r="6652" spans="1:6">
      <c r="A6652" s="527" t="s">
        <v>9312</v>
      </c>
      <c r="B6652" s="528">
        <v>2011</v>
      </c>
      <c r="C6652" s="528">
        <v>2207</v>
      </c>
      <c r="D6652" s="528">
        <v>2675</v>
      </c>
      <c r="E6652" s="528">
        <v>505</v>
      </c>
      <c r="F6652" s="528">
        <v>10620</v>
      </c>
    </row>
    <row r="6653" spans="1:6">
      <c r="A6653" s="527" t="s">
        <v>9313</v>
      </c>
      <c r="B6653" s="528">
        <v>2011</v>
      </c>
      <c r="C6653" s="528">
        <v>10505</v>
      </c>
      <c r="D6653" s="528">
        <v>11104</v>
      </c>
      <c r="E6653" s="528">
        <v>13691</v>
      </c>
      <c r="F6653" s="528">
        <v>19832</v>
      </c>
    </row>
    <row r="6654" spans="1:6">
      <c r="A6654" s="527" t="s">
        <v>9314</v>
      </c>
      <c r="B6654" s="528">
        <v>2011</v>
      </c>
      <c r="C6654" s="528">
        <v>23576</v>
      </c>
      <c r="D6654" s="528">
        <v>48347</v>
      </c>
      <c r="E6654" s="528">
        <v>8428</v>
      </c>
      <c r="F6654" s="528">
        <v>16157</v>
      </c>
    </row>
    <row r="6655" spans="1:6">
      <c r="A6655" s="527" t="s">
        <v>9315</v>
      </c>
      <c r="B6655" s="528">
        <v>2011</v>
      </c>
      <c r="C6655" s="528">
        <v>1099</v>
      </c>
      <c r="D6655" s="528">
        <v>2552</v>
      </c>
      <c r="E6655" s="528">
        <v>2440</v>
      </c>
      <c r="F6655" s="528">
        <v>6697</v>
      </c>
    </row>
    <row r="6656" spans="1:6">
      <c r="A6656" s="527" t="s">
        <v>9316</v>
      </c>
      <c r="B6656" s="528">
        <v>2011</v>
      </c>
      <c r="C6656" s="528">
        <v>1004</v>
      </c>
      <c r="D6656" s="528">
        <v>366</v>
      </c>
      <c r="E6656" s="528">
        <v>1105</v>
      </c>
      <c r="F6656" s="528">
        <v>6080</v>
      </c>
    </row>
    <row r="6657" spans="1:6">
      <c r="A6657" s="527" t="s">
        <v>9317</v>
      </c>
      <c r="B6657" s="528">
        <v>2011</v>
      </c>
      <c r="C6657" s="528">
        <v>5890</v>
      </c>
      <c r="D6657" s="528">
        <v>6869</v>
      </c>
      <c r="E6657" s="528">
        <v>30837</v>
      </c>
      <c r="F6657" s="528">
        <v>15191</v>
      </c>
    </row>
    <row r="6658" spans="1:6">
      <c r="A6658" s="527" t="s">
        <v>9318</v>
      </c>
      <c r="B6658" s="528">
        <v>2011</v>
      </c>
      <c r="C6658" s="528">
        <v>19913</v>
      </c>
      <c r="D6658" s="528">
        <v>47472</v>
      </c>
      <c r="E6658" s="528">
        <v>6151</v>
      </c>
      <c r="F6658" s="528">
        <v>14945</v>
      </c>
    </row>
    <row r="6659" spans="1:6">
      <c r="A6659" s="527" t="s">
        <v>9319</v>
      </c>
      <c r="B6659" s="528">
        <v>2011</v>
      </c>
      <c r="C6659" s="528">
        <v>23650</v>
      </c>
      <c r="D6659" s="528">
        <v>16884</v>
      </c>
      <c r="E6659" s="528">
        <v>42049</v>
      </c>
      <c r="F6659" s="528">
        <v>20228</v>
      </c>
    </row>
    <row r="6660" spans="1:6">
      <c r="A6660" s="527" t="s">
        <v>9320</v>
      </c>
      <c r="B6660" s="528">
        <v>2011</v>
      </c>
      <c r="C6660" s="528">
        <v>69416</v>
      </c>
      <c r="D6660" s="528">
        <v>93620</v>
      </c>
      <c r="E6660" s="528">
        <v>15632</v>
      </c>
      <c r="F6660" s="528">
        <v>20226</v>
      </c>
    </row>
    <row r="6661" spans="1:6">
      <c r="A6661" s="527" t="s">
        <v>9321</v>
      </c>
      <c r="B6661" s="528">
        <v>2011</v>
      </c>
      <c r="C6661" s="528">
        <v>13834</v>
      </c>
      <c r="D6661" s="528">
        <v>3829</v>
      </c>
      <c r="E6661" s="528">
        <v>9746</v>
      </c>
      <c r="F6661" s="528">
        <v>14051</v>
      </c>
    </row>
    <row r="6662" spans="1:6">
      <c r="A6662" s="527" t="s">
        <v>9322</v>
      </c>
      <c r="B6662" s="528">
        <v>2011</v>
      </c>
      <c r="C6662" s="528">
        <v>101973</v>
      </c>
      <c r="D6662" s="528">
        <v>58299</v>
      </c>
      <c r="E6662" s="528">
        <v>23644</v>
      </c>
      <c r="F6662" s="528">
        <v>20259</v>
      </c>
    </row>
    <row r="6663" spans="1:6">
      <c r="A6663" s="527" t="s">
        <v>9323</v>
      </c>
      <c r="B6663" s="528">
        <v>2011</v>
      </c>
      <c r="C6663" s="528">
        <v>22379</v>
      </c>
      <c r="D6663" s="528">
        <v>14270</v>
      </c>
      <c r="E6663" s="528">
        <v>8014</v>
      </c>
      <c r="F6663" s="528">
        <v>15828</v>
      </c>
    </row>
    <row r="6664" spans="1:6">
      <c r="A6664" s="527" t="s">
        <v>9324</v>
      </c>
      <c r="B6664" s="528">
        <v>2011</v>
      </c>
      <c r="C6664" s="528">
        <v>2010</v>
      </c>
      <c r="D6664" s="528">
        <v>10998</v>
      </c>
      <c r="E6664" s="528">
        <v>1140</v>
      </c>
      <c r="F6664" s="528">
        <v>10050</v>
      </c>
    </row>
    <row r="6665" spans="1:6">
      <c r="A6665" s="527" t="s">
        <v>9325</v>
      </c>
      <c r="B6665" s="528">
        <v>2011</v>
      </c>
      <c r="C6665" s="528">
        <v>17481</v>
      </c>
      <c r="D6665" s="528">
        <v>15741</v>
      </c>
      <c r="E6665" s="528">
        <v>2586</v>
      </c>
      <c r="F6665" s="528">
        <v>20420</v>
      </c>
    </row>
    <row r="6666" spans="1:6">
      <c r="A6666" s="527" t="s">
        <v>9326</v>
      </c>
      <c r="B6666" s="528">
        <v>2011</v>
      </c>
      <c r="C6666" s="528">
        <v>579</v>
      </c>
      <c r="D6666" s="528">
        <v>0</v>
      </c>
      <c r="E6666" s="528">
        <v>23521</v>
      </c>
      <c r="F6666" s="528">
        <v>5700</v>
      </c>
    </row>
    <row r="6667" spans="1:6">
      <c r="A6667" s="527" t="s">
        <v>9327</v>
      </c>
      <c r="B6667" s="528">
        <v>2011</v>
      </c>
      <c r="C6667" s="528">
        <v>35028</v>
      </c>
      <c r="D6667" s="528">
        <v>50898</v>
      </c>
      <c r="E6667" s="528">
        <v>28439</v>
      </c>
      <c r="F6667" s="528">
        <v>18940</v>
      </c>
    </row>
    <row r="6668" spans="1:6">
      <c r="A6668" s="527" t="s">
        <v>9328</v>
      </c>
      <c r="B6668" s="528">
        <v>2011</v>
      </c>
      <c r="C6668" s="528">
        <v>2373</v>
      </c>
      <c r="D6668" s="528">
        <v>6</v>
      </c>
      <c r="E6668" s="528">
        <v>4550</v>
      </c>
      <c r="F6668" s="528">
        <v>9500</v>
      </c>
    </row>
    <row r="6669" spans="1:6">
      <c r="A6669" s="527" t="s">
        <v>9329</v>
      </c>
      <c r="B6669" s="528">
        <v>2011</v>
      </c>
      <c r="C6669" s="528">
        <v>16787</v>
      </c>
      <c r="D6669" s="528">
        <v>66273</v>
      </c>
      <c r="E6669" s="528">
        <v>4181</v>
      </c>
      <c r="F6669" s="528">
        <v>11943</v>
      </c>
    </row>
    <row r="6670" spans="1:6">
      <c r="A6670" s="527" t="s">
        <v>9330</v>
      </c>
      <c r="B6670" s="528">
        <v>2011</v>
      </c>
      <c r="C6670" s="528">
        <v>1424</v>
      </c>
      <c r="D6670" s="528">
        <v>1132</v>
      </c>
      <c r="E6670" s="528">
        <v>25022</v>
      </c>
      <c r="F6670" s="528">
        <v>11270</v>
      </c>
    </row>
    <row r="6671" spans="1:6">
      <c r="A6671" s="527" t="s">
        <v>9331</v>
      </c>
      <c r="B6671" s="528">
        <v>2011</v>
      </c>
      <c r="C6671" s="528">
        <v>3821</v>
      </c>
      <c r="D6671" s="528">
        <v>10701</v>
      </c>
      <c r="E6671" s="528">
        <v>4270</v>
      </c>
      <c r="F6671" s="528">
        <v>10879</v>
      </c>
    </row>
    <row r="6672" spans="1:6">
      <c r="A6672" s="527" t="s">
        <v>9332</v>
      </c>
      <c r="B6672" s="528">
        <v>2011</v>
      </c>
      <c r="C6672" s="528">
        <v>12799</v>
      </c>
      <c r="D6672" s="528">
        <v>7320</v>
      </c>
      <c r="E6672" s="528">
        <v>4586</v>
      </c>
      <c r="F6672" s="528">
        <v>16480</v>
      </c>
    </row>
    <row r="6673" spans="1:6">
      <c r="A6673" s="527" t="s">
        <v>9333</v>
      </c>
      <c r="B6673" s="528">
        <v>2011</v>
      </c>
      <c r="C6673" s="528">
        <v>1680</v>
      </c>
      <c r="D6673" s="528">
        <v>0</v>
      </c>
      <c r="E6673" s="528">
        <v>3144</v>
      </c>
      <c r="F6673" s="528">
        <v>4018</v>
      </c>
    </row>
    <row r="6674" spans="1:6">
      <c r="A6674" s="527" t="s">
        <v>9334</v>
      </c>
      <c r="B6674" s="528">
        <v>2011</v>
      </c>
      <c r="C6674" s="528">
        <v>512</v>
      </c>
      <c r="D6674" s="528">
        <v>8630</v>
      </c>
      <c r="E6674" s="528">
        <v>6354</v>
      </c>
      <c r="F6674" s="528">
        <v>8026</v>
      </c>
    </row>
    <row r="6675" spans="1:6">
      <c r="A6675" s="527" t="s">
        <v>9335</v>
      </c>
      <c r="B6675" s="528">
        <v>2011</v>
      </c>
      <c r="C6675" s="528">
        <v>22143</v>
      </c>
      <c r="D6675" s="528">
        <v>6750</v>
      </c>
      <c r="E6675" s="528">
        <v>78001</v>
      </c>
      <c r="F6675" s="528">
        <v>12343</v>
      </c>
    </row>
    <row r="6676" spans="1:6">
      <c r="A6676" s="527" t="s">
        <v>9336</v>
      </c>
      <c r="B6676" s="528">
        <v>2011</v>
      </c>
      <c r="C6676" s="528">
        <v>2134</v>
      </c>
      <c r="D6676" s="528">
        <v>17351</v>
      </c>
      <c r="E6676" s="528">
        <v>31725</v>
      </c>
      <c r="F6676" s="528">
        <v>10277</v>
      </c>
    </row>
    <row r="6677" spans="1:6">
      <c r="A6677" s="527" t="s">
        <v>9337</v>
      </c>
      <c r="B6677" s="528">
        <v>2011</v>
      </c>
      <c r="C6677" s="528">
        <v>102122</v>
      </c>
      <c r="D6677" s="528">
        <v>88732</v>
      </c>
      <c r="E6677" s="528">
        <v>20409</v>
      </c>
      <c r="F6677" s="528">
        <v>22469</v>
      </c>
    </row>
    <row r="6678" spans="1:6">
      <c r="A6678" s="527" t="s">
        <v>9338</v>
      </c>
      <c r="B6678" s="528">
        <v>2011</v>
      </c>
      <c r="C6678" s="528">
        <v>15661</v>
      </c>
      <c r="D6678" s="528">
        <v>17443</v>
      </c>
      <c r="E6678" s="528">
        <v>11558</v>
      </c>
      <c r="F6678" s="528">
        <v>14382</v>
      </c>
    </row>
    <row r="6679" spans="1:6">
      <c r="A6679" s="527" t="s">
        <v>9339</v>
      </c>
      <c r="B6679" s="528">
        <v>2011</v>
      </c>
      <c r="C6679" s="528">
        <v>209</v>
      </c>
      <c r="D6679" s="528">
        <v>860</v>
      </c>
      <c r="E6679" s="528">
        <v>1322</v>
      </c>
      <c r="F6679" s="528">
        <v>6000</v>
      </c>
    </row>
    <row r="6680" spans="1:6">
      <c r="A6680" s="527" t="s">
        <v>9340</v>
      </c>
      <c r="B6680" s="528">
        <v>2011</v>
      </c>
      <c r="C6680" s="528">
        <v>63848</v>
      </c>
      <c r="D6680" s="528">
        <v>31333</v>
      </c>
      <c r="E6680" s="528">
        <v>8548</v>
      </c>
      <c r="F6680" s="528">
        <v>20607</v>
      </c>
    </row>
    <row r="6681" spans="1:6">
      <c r="A6681" s="527" t="s">
        <v>9341</v>
      </c>
      <c r="B6681" s="528">
        <v>2011</v>
      </c>
      <c r="C6681" s="528">
        <v>13248</v>
      </c>
      <c r="D6681" s="528">
        <v>16796</v>
      </c>
      <c r="E6681" s="528">
        <v>12525</v>
      </c>
      <c r="F6681" s="528">
        <v>20342</v>
      </c>
    </row>
    <row r="6682" spans="1:6">
      <c r="A6682" s="527" t="s">
        <v>9342</v>
      </c>
      <c r="B6682" s="528">
        <v>2011</v>
      </c>
      <c r="C6682" s="528">
        <v>27330</v>
      </c>
      <c r="D6682" s="528">
        <v>102960</v>
      </c>
      <c r="E6682" s="528">
        <v>476</v>
      </c>
      <c r="F6682" s="528">
        <v>14134</v>
      </c>
    </row>
    <row r="6683" spans="1:6">
      <c r="A6683" s="527" t="s">
        <v>9343</v>
      </c>
      <c r="B6683" s="528">
        <v>2011</v>
      </c>
      <c r="C6683" s="528">
        <v>1073</v>
      </c>
      <c r="D6683" s="528">
        <v>308</v>
      </c>
      <c r="E6683" s="528">
        <v>1113</v>
      </c>
      <c r="F6683" s="528">
        <v>11230</v>
      </c>
    </row>
    <row r="6684" spans="1:6">
      <c r="A6684" s="527" t="s">
        <v>9344</v>
      </c>
      <c r="B6684" s="528">
        <v>2011</v>
      </c>
      <c r="C6684" s="528">
        <v>6210</v>
      </c>
      <c r="D6684" s="528">
        <v>4348</v>
      </c>
      <c r="E6684" s="528">
        <v>31339</v>
      </c>
      <c r="F6684" s="528">
        <v>11020</v>
      </c>
    </row>
    <row r="6685" spans="1:6">
      <c r="A6685" s="527" t="s">
        <v>9345</v>
      </c>
      <c r="B6685" s="528">
        <v>2011</v>
      </c>
      <c r="C6685" s="528">
        <v>44923</v>
      </c>
      <c r="D6685" s="528">
        <v>37120</v>
      </c>
      <c r="E6685" s="528">
        <v>12890</v>
      </c>
      <c r="F6685" s="528">
        <v>20245</v>
      </c>
    </row>
    <row r="6686" spans="1:6">
      <c r="A6686" s="527" t="s">
        <v>9346</v>
      </c>
      <c r="B6686" s="528">
        <v>2011</v>
      </c>
      <c r="C6686" s="528">
        <v>38446</v>
      </c>
      <c r="D6686" s="528">
        <v>9748</v>
      </c>
      <c r="E6686" s="528">
        <v>81639</v>
      </c>
      <c r="F6686" s="528">
        <v>15532</v>
      </c>
    </row>
    <row r="6687" spans="1:6">
      <c r="A6687" s="527" t="s">
        <v>9347</v>
      </c>
      <c r="B6687" s="528">
        <v>2011</v>
      </c>
      <c r="C6687" s="528">
        <v>39266</v>
      </c>
      <c r="D6687" s="528">
        <v>25398</v>
      </c>
      <c r="E6687" s="528">
        <v>35943</v>
      </c>
      <c r="F6687" s="528">
        <v>20274</v>
      </c>
    </row>
    <row r="6688" spans="1:6">
      <c r="A6688" s="527" t="s">
        <v>9348</v>
      </c>
      <c r="B6688" s="528">
        <v>2011</v>
      </c>
      <c r="C6688" s="528">
        <v>3364</v>
      </c>
      <c r="D6688" s="528">
        <v>4788</v>
      </c>
      <c r="E6688" s="528">
        <v>2999</v>
      </c>
      <c r="F6688" s="528">
        <v>9312</v>
      </c>
    </row>
    <row r="6689" spans="1:6">
      <c r="A6689" s="527" t="s">
        <v>9349</v>
      </c>
      <c r="B6689" s="528">
        <v>2011</v>
      </c>
      <c r="C6689" s="528">
        <v>35779</v>
      </c>
      <c r="D6689" s="528">
        <v>45539</v>
      </c>
      <c r="E6689" s="528">
        <v>36705</v>
      </c>
      <c r="F6689" s="528">
        <v>18635</v>
      </c>
    </row>
    <row r="6690" spans="1:6">
      <c r="A6690" s="527" t="s">
        <v>9350</v>
      </c>
      <c r="B6690" s="528">
        <v>2011</v>
      </c>
      <c r="C6690" s="528">
        <v>47449</v>
      </c>
      <c r="D6690" s="528">
        <v>16309</v>
      </c>
      <c r="E6690" s="528">
        <v>44470</v>
      </c>
      <c r="F6690" s="528">
        <v>18406</v>
      </c>
    </row>
    <row r="6691" spans="1:6">
      <c r="A6691" s="527" t="s">
        <v>9351</v>
      </c>
      <c r="B6691" s="528">
        <v>2011</v>
      </c>
      <c r="C6691" s="528">
        <v>13043</v>
      </c>
      <c r="D6691" s="528">
        <v>12960</v>
      </c>
      <c r="E6691" s="528">
        <v>4191</v>
      </c>
      <c r="F6691" s="528">
        <v>20190</v>
      </c>
    </row>
    <row r="6692" spans="1:6">
      <c r="A6692" s="527" t="s">
        <v>9352</v>
      </c>
      <c r="B6692" s="528">
        <v>2011</v>
      </c>
      <c r="C6692" s="528">
        <v>21056</v>
      </c>
      <c r="D6692" s="528">
        <v>30270</v>
      </c>
      <c r="E6692" s="528">
        <v>2846</v>
      </c>
      <c r="F6692" s="528">
        <v>22097</v>
      </c>
    </row>
    <row r="6693" spans="1:6">
      <c r="A6693" s="527" t="s">
        <v>9353</v>
      </c>
      <c r="B6693" s="528">
        <v>2011</v>
      </c>
      <c r="C6693" s="528">
        <v>6891</v>
      </c>
      <c r="D6693" s="528">
        <v>4813</v>
      </c>
      <c r="E6693" s="528">
        <v>3856</v>
      </c>
      <c r="F6693" s="528">
        <v>15078</v>
      </c>
    </row>
    <row r="6694" spans="1:6">
      <c r="A6694" s="527" t="s">
        <v>9354</v>
      </c>
      <c r="B6694" s="528">
        <v>2011</v>
      </c>
      <c r="C6694" s="528">
        <v>53967</v>
      </c>
      <c r="D6694" s="528">
        <v>36517</v>
      </c>
      <c r="E6694" s="528">
        <v>30101</v>
      </c>
      <c r="F6694" s="528">
        <v>17300</v>
      </c>
    </row>
    <row r="6695" spans="1:6">
      <c r="A6695" s="527" t="s">
        <v>9355</v>
      </c>
      <c r="B6695" s="528">
        <v>2011</v>
      </c>
      <c r="C6695" s="528">
        <v>4925</v>
      </c>
      <c r="D6695" s="528">
        <v>700</v>
      </c>
      <c r="E6695" s="528">
        <v>21067</v>
      </c>
      <c r="F6695" s="528">
        <v>3384</v>
      </c>
    </row>
    <row r="6696" spans="1:6">
      <c r="A6696" s="527" t="s">
        <v>9356</v>
      </c>
      <c r="B6696" s="528">
        <v>2011</v>
      </c>
      <c r="C6696" s="528">
        <v>9283</v>
      </c>
      <c r="D6696" s="528">
        <v>590</v>
      </c>
      <c r="E6696" s="528">
        <v>114759</v>
      </c>
      <c r="F6696" s="528">
        <v>9445</v>
      </c>
    </row>
    <row r="6697" spans="1:6">
      <c r="A6697" s="527" t="s">
        <v>9357</v>
      </c>
      <c r="B6697" s="528">
        <v>2011</v>
      </c>
      <c r="C6697" s="528">
        <v>61285</v>
      </c>
      <c r="D6697" s="528">
        <v>14520</v>
      </c>
      <c r="E6697" s="528">
        <v>37211</v>
      </c>
      <c r="F6697" s="528">
        <v>17948</v>
      </c>
    </row>
    <row r="6698" spans="1:6">
      <c r="A6698" s="527" t="s">
        <v>9358</v>
      </c>
      <c r="B6698" s="528">
        <v>2011</v>
      </c>
      <c r="C6698" s="528">
        <v>2940</v>
      </c>
      <c r="D6698" s="528">
        <v>2311</v>
      </c>
      <c r="E6698" s="528">
        <v>7913</v>
      </c>
      <c r="F6698" s="528">
        <v>19702</v>
      </c>
    </row>
    <row r="6699" spans="1:6">
      <c r="A6699" s="527" t="s">
        <v>9359</v>
      </c>
      <c r="B6699" s="528">
        <v>2011</v>
      </c>
      <c r="C6699" s="528">
        <v>4757</v>
      </c>
      <c r="D6699" s="528">
        <v>1517</v>
      </c>
      <c r="E6699" s="528">
        <v>511</v>
      </c>
      <c r="F6699" s="528">
        <v>14572</v>
      </c>
    </row>
    <row r="6700" spans="1:6">
      <c r="A6700" s="527" t="s">
        <v>9360</v>
      </c>
      <c r="B6700" s="528">
        <v>2011</v>
      </c>
      <c r="C6700" s="528">
        <v>2042</v>
      </c>
      <c r="D6700" s="528">
        <v>3921</v>
      </c>
      <c r="E6700" s="528">
        <v>240</v>
      </c>
      <c r="F6700" s="528">
        <v>9645</v>
      </c>
    </row>
    <row r="6701" spans="1:6">
      <c r="A6701" s="527" t="s">
        <v>9361</v>
      </c>
      <c r="B6701" s="528">
        <v>2011</v>
      </c>
      <c r="C6701" s="528">
        <v>2606</v>
      </c>
      <c r="D6701" s="528">
        <v>5128</v>
      </c>
      <c r="E6701" s="528">
        <v>47126</v>
      </c>
      <c r="F6701" s="528">
        <v>9306</v>
      </c>
    </row>
    <row r="6702" spans="1:6">
      <c r="A6702" s="527" t="s">
        <v>9362</v>
      </c>
      <c r="B6702" s="528">
        <v>2011</v>
      </c>
      <c r="C6702" s="528">
        <v>23792</v>
      </c>
      <c r="D6702" s="528">
        <v>26013</v>
      </c>
      <c r="E6702" s="528">
        <v>3631</v>
      </c>
      <c r="F6702" s="528">
        <v>15039</v>
      </c>
    </row>
    <row r="6703" spans="1:6">
      <c r="A6703" s="527" t="s">
        <v>9363</v>
      </c>
      <c r="B6703" s="528">
        <v>2011</v>
      </c>
      <c r="C6703" s="528">
        <v>22592</v>
      </c>
      <c r="D6703" s="528">
        <v>38108</v>
      </c>
      <c r="E6703" s="528">
        <v>5734</v>
      </c>
      <c r="F6703" s="528">
        <v>16770</v>
      </c>
    </row>
    <row r="6704" spans="1:6">
      <c r="A6704" s="527" t="s">
        <v>9364</v>
      </c>
      <c r="B6704" s="528">
        <v>2011</v>
      </c>
      <c r="C6704" s="528">
        <v>64980</v>
      </c>
      <c r="D6704" s="528">
        <v>66412</v>
      </c>
      <c r="E6704" s="528">
        <v>30147</v>
      </c>
      <c r="F6704" s="528">
        <v>20700</v>
      </c>
    </row>
    <row r="6705" spans="1:6">
      <c r="A6705" s="527" t="s">
        <v>9365</v>
      </c>
      <c r="B6705" s="528">
        <v>2011</v>
      </c>
      <c r="C6705" s="528">
        <v>7138</v>
      </c>
      <c r="D6705" s="528">
        <v>7042</v>
      </c>
      <c r="E6705" s="528">
        <v>2510</v>
      </c>
      <c r="F6705" s="528">
        <v>13249</v>
      </c>
    </row>
    <row r="6706" spans="1:6">
      <c r="A6706" s="527" t="s">
        <v>9366</v>
      </c>
      <c r="B6706" s="528">
        <v>2011</v>
      </c>
      <c r="C6706" s="528">
        <v>1567</v>
      </c>
      <c r="D6706" s="528">
        <v>7860</v>
      </c>
      <c r="E6706" s="528">
        <v>8872</v>
      </c>
      <c r="F6706" s="528">
        <v>9727</v>
      </c>
    </row>
    <row r="6707" spans="1:6">
      <c r="A6707" s="527" t="s">
        <v>9367</v>
      </c>
      <c r="B6707" s="528">
        <v>2011</v>
      </c>
      <c r="C6707" s="528">
        <v>768</v>
      </c>
      <c r="D6707" s="528">
        <v>189</v>
      </c>
      <c r="E6707" s="528">
        <v>1035</v>
      </c>
      <c r="F6707" s="528">
        <v>5900</v>
      </c>
    </row>
    <row r="6708" spans="1:6">
      <c r="A6708" s="527" t="s">
        <v>9368</v>
      </c>
      <c r="B6708" s="528">
        <v>2011</v>
      </c>
      <c r="C6708" s="528">
        <v>2269</v>
      </c>
      <c r="D6708" s="528">
        <v>15360</v>
      </c>
      <c r="E6708" s="528">
        <v>27219</v>
      </c>
      <c r="F6708" s="528">
        <v>9836</v>
      </c>
    </row>
    <row r="6709" spans="1:6">
      <c r="A6709" s="527" t="s">
        <v>9369</v>
      </c>
      <c r="B6709" s="528">
        <v>2011</v>
      </c>
      <c r="C6709" s="528">
        <v>36106</v>
      </c>
      <c r="D6709" s="528">
        <v>16647</v>
      </c>
      <c r="E6709" s="528">
        <v>27425</v>
      </c>
      <c r="F6709" s="528">
        <v>13816</v>
      </c>
    </row>
    <row r="6710" spans="1:6">
      <c r="A6710" s="527" t="s">
        <v>9370</v>
      </c>
      <c r="B6710" s="528">
        <v>2011</v>
      </c>
      <c r="C6710" s="528">
        <v>5386</v>
      </c>
      <c r="D6710" s="528">
        <v>1912</v>
      </c>
      <c r="E6710" s="528">
        <v>3926</v>
      </c>
      <c r="F6710" s="528">
        <v>9600</v>
      </c>
    </row>
    <row r="6711" spans="1:6">
      <c r="A6711" s="527" t="s">
        <v>9371</v>
      </c>
      <c r="B6711" s="528">
        <v>2011</v>
      </c>
      <c r="C6711" s="528">
        <v>50773</v>
      </c>
      <c r="D6711" s="528">
        <v>11463</v>
      </c>
      <c r="E6711" s="528">
        <v>151047</v>
      </c>
      <c r="F6711" s="528">
        <v>13496</v>
      </c>
    </row>
    <row r="6712" spans="1:6">
      <c r="A6712" s="527" t="s">
        <v>9372</v>
      </c>
      <c r="B6712" s="528">
        <v>2011</v>
      </c>
      <c r="C6712" s="528">
        <v>1926</v>
      </c>
      <c r="D6712" s="528">
        <v>0</v>
      </c>
      <c r="E6712" s="528">
        <v>7313</v>
      </c>
      <c r="F6712" s="528">
        <v>4956</v>
      </c>
    </row>
    <row r="6713" spans="1:6">
      <c r="A6713" s="527" t="s">
        <v>9373</v>
      </c>
      <c r="B6713" s="528">
        <v>2011</v>
      </c>
      <c r="C6713" s="528">
        <v>557</v>
      </c>
      <c r="D6713" s="528">
        <v>0</v>
      </c>
      <c r="E6713" s="528">
        <v>15932</v>
      </c>
      <c r="F6713" s="528">
        <v>3467</v>
      </c>
    </row>
    <row r="6714" spans="1:6">
      <c r="A6714" s="527" t="s">
        <v>9374</v>
      </c>
      <c r="B6714" s="528">
        <v>2011</v>
      </c>
      <c r="C6714" s="528">
        <v>4421</v>
      </c>
      <c r="D6714" s="528">
        <v>245</v>
      </c>
      <c r="E6714" s="528">
        <v>37401</v>
      </c>
      <c r="F6714" s="528">
        <v>4636</v>
      </c>
    </row>
    <row r="6715" spans="1:6">
      <c r="A6715" s="527" t="s">
        <v>9375</v>
      </c>
      <c r="B6715" s="528">
        <v>2011</v>
      </c>
      <c r="C6715" s="528">
        <v>71</v>
      </c>
      <c r="D6715" s="528">
        <v>0</v>
      </c>
      <c r="E6715" s="528">
        <v>0</v>
      </c>
      <c r="F6715" s="528">
        <v>13558</v>
      </c>
    </row>
    <row r="6716" spans="1:6">
      <c r="A6716" s="527" t="s">
        <v>9376</v>
      </c>
      <c r="B6716" s="528">
        <v>2011</v>
      </c>
      <c r="C6716" s="528">
        <v>30871</v>
      </c>
      <c r="D6716" s="528">
        <v>22549</v>
      </c>
      <c r="E6716" s="528">
        <v>5309</v>
      </c>
      <c r="F6716" s="528">
        <v>18943</v>
      </c>
    </row>
    <row r="6717" spans="1:6">
      <c r="A6717" s="527" t="s">
        <v>9377</v>
      </c>
      <c r="B6717" s="528">
        <v>2011</v>
      </c>
      <c r="C6717" s="528">
        <v>5160</v>
      </c>
      <c r="D6717" s="528">
        <v>30336</v>
      </c>
      <c r="E6717" s="528">
        <v>605</v>
      </c>
      <c r="F6717" s="528">
        <v>13600</v>
      </c>
    </row>
    <row r="6718" spans="1:6">
      <c r="A6718" s="527" t="s">
        <v>9378</v>
      </c>
      <c r="B6718" s="528">
        <v>2011</v>
      </c>
      <c r="C6718" s="528">
        <v>0</v>
      </c>
      <c r="D6718" s="528">
        <v>6300</v>
      </c>
      <c r="E6718" s="528">
        <v>0</v>
      </c>
      <c r="F6718" s="528">
        <v>1627</v>
      </c>
    </row>
    <row r="6719" spans="1:6">
      <c r="A6719" s="527" t="s">
        <v>9379</v>
      </c>
      <c r="B6719" s="528">
        <v>2011</v>
      </c>
      <c r="C6719" s="528">
        <v>3945</v>
      </c>
      <c r="D6719" s="528">
        <v>17147</v>
      </c>
      <c r="E6719" s="528">
        <v>20256</v>
      </c>
      <c r="F6719" s="528">
        <v>10859</v>
      </c>
    </row>
    <row r="6720" spans="1:6">
      <c r="A6720" s="527" t="s">
        <v>9380</v>
      </c>
      <c r="B6720" s="528">
        <v>2011</v>
      </c>
      <c r="C6720" s="528">
        <v>2903</v>
      </c>
      <c r="D6720" s="528">
        <v>2436</v>
      </c>
      <c r="E6720" s="528">
        <v>11048</v>
      </c>
      <c r="F6720" s="528">
        <v>13652</v>
      </c>
    </row>
    <row r="6721" spans="1:6">
      <c r="A6721" s="527" t="s">
        <v>9381</v>
      </c>
      <c r="B6721" s="528">
        <v>2011</v>
      </c>
      <c r="C6721" s="528">
        <v>65175</v>
      </c>
      <c r="D6721" s="528">
        <v>71752</v>
      </c>
      <c r="E6721" s="528">
        <v>27845</v>
      </c>
      <c r="F6721" s="528">
        <v>19724</v>
      </c>
    </row>
    <row r="6722" spans="1:6">
      <c r="A6722" s="527" t="s">
        <v>9382</v>
      </c>
      <c r="B6722" s="528">
        <v>2011</v>
      </c>
      <c r="C6722" s="528">
        <v>33867</v>
      </c>
      <c r="D6722" s="528">
        <v>8656</v>
      </c>
      <c r="E6722" s="528">
        <v>132337</v>
      </c>
      <c r="F6722" s="528">
        <v>16122</v>
      </c>
    </row>
    <row r="6723" spans="1:6">
      <c r="A6723" s="527" t="s">
        <v>9383</v>
      </c>
      <c r="B6723" s="528">
        <v>2011</v>
      </c>
      <c r="C6723" s="528">
        <v>47972</v>
      </c>
      <c r="D6723" s="528">
        <v>39250</v>
      </c>
      <c r="E6723" s="528">
        <v>40995</v>
      </c>
      <c r="F6723" s="528">
        <v>14290</v>
      </c>
    </row>
    <row r="6724" spans="1:6">
      <c r="A6724" s="527" t="s">
        <v>9384</v>
      </c>
      <c r="B6724" s="528">
        <v>2011</v>
      </c>
      <c r="C6724" s="528">
        <v>50789</v>
      </c>
      <c r="D6724" s="528">
        <v>91339</v>
      </c>
      <c r="E6724" s="528">
        <v>7408</v>
      </c>
      <c r="F6724" s="528">
        <v>14676</v>
      </c>
    </row>
    <row r="6725" spans="1:6">
      <c r="A6725" s="527" t="s">
        <v>9385</v>
      </c>
      <c r="B6725" s="528">
        <v>2011</v>
      </c>
      <c r="C6725" s="528">
        <v>1988</v>
      </c>
      <c r="D6725" s="528">
        <v>2148</v>
      </c>
      <c r="E6725" s="528">
        <v>3622</v>
      </c>
      <c r="F6725" s="528">
        <v>13650</v>
      </c>
    </row>
    <row r="6726" spans="1:6">
      <c r="A6726" s="527" t="s">
        <v>9386</v>
      </c>
      <c r="B6726" s="528">
        <v>2011</v>
      </c>
      <c r="C6726" s="528">
        <v>79467</v>
      </c>
      <c r="D6726" s="528">
        <v>135526</v>
      </c>
      <c r="E6726" s="528">
        <v>6299</v>
      </c>
      <c r="F6726" s="528">
        <v>19395</v>
      </c>
    </row>
    <row r="6727" spans="1:6">
      <c r="A6727" s="527" t="s">
        <v>9387</v>
      </c>
      <c r="B6727" s="528">
        <v>2011</v>
      </c>
      <c r="C6727" s="528">
        <v>25</v>
      </c>
      <c r="D6727" s="528">
        <v>0</v>
      </c>
      <c r="E6727" s="528">
        <v>0</v>
      </c>
      <c r="F6727" s="528">
        <v>8175</v>
      </c>
    </row>
    <row r="6728" spans="1:6">
      <c r="A6728" s="527" t="s">
        <v>9388</v>
      </c>
      <c r="B6728" s="528">
        <v>2011</v>
      </c>
      <c r="C6728" s="528">
        <v>1834</v>
      </c>
      <c r="D6728" s="528">
        <v>2590</v>
      </c>
      <c r="E6728" s="528">
        <v>762</v>
      </c>
      <c r="F6728" s="528">
        <v>15601</v>
      </c>
    </row>
    <row r="6729" spans="1:6">
      <c r="A6729" s="527" t="s">
        <v>9389</v>
      </c>
      <c r="B6729" s="528">
        <v>2011</v>
      </c>
      <c r="C6729" s="528">
        <v>42731</v>
      </c>
      <c r="D6729" s="528">
        <v>38254</v>
      </c>
      <c r="E6729" s="528">
        <v>30113</v>
      </c>
      <c r="F6729" s="528">
        <v>19536</v>
      </c>
    </row>
    <row r="6730" spans="1:6">
      <c r="A6730" s="527" t="s">
        <v>9390</v>
      </c>
      <c r="B6730" s="528">
        <v>2011</v>
      </c>
      <c r="C6730" s="528">
        <v>845</v>
      </c>
      <c r="D6730" s="528">
        <v>0</v>
      </c>
      <c r="E6730" s="528">
        <v>31710</v>
      </c>
      <c r="F6730" s="528">
        <v>8250</v>
      </c>
    </row>
    <row r="6731" spans="1:6">
      <c r="A6731" s="527" t="s">
        <v>9391</v>
      </c>
      <c r="B6731" s="528">
        <v>2011</v>
      </c>
      <c r="C6731" s="528">
        <v>6125</v>
      </c>
      <c r="D6731" s="528">
        <v>1243</v>
      </c>
      <c r="E6731" s="528">
        <v>54196</v>
      </c>
      <c r="F6731" s="528">
        <v>6632</v>
      </c>
    </row>
    <row r="6732" spans="1:6">
      <c r="A6732" s="527" t="s">
        <v>9392</v>
      </c>
      <c r="B6732" s="528">
        <v>2011</v>
      </c>
      <c r="C6732" s="528">
        <v>40125</v>
      </c>
      <c r="D6732" s="528">
        <v>27701</v>
      </c>
      <c r="E6732" s="528">
        <v>45550</v>
      </c>
      <c r="F6732" s="528">
        <v>21135</v>
      </c>
    </row>
    <row r="6733" spans="1:6">
      <c r="A6733" s="527" t="s">
        <v>9393</v>
      </c>
      <c r="B6733" s="528">
        <v>2011</v>
      </c>
      <c r="C6733" s="528">
        <v>128094</v>
      </c>
      <c r="D6733" s="528">
        <v>40793</v>
      </c>
      <c r="E6733" s="528">
        <v>49382</v>
      </c>
      <c r="F6733" s="528">
        <v>20500</v>
      </c>
    </row>
    <row r="6734" spans="1:6">
      <c r="A6734" s="527" t="s">
        <v>9394</v>
      </c>
      <c r="B6734" s="528">
        <v>2011</v>
      </c>
      <c r="C6734" s="528">
        <v>68876</v>
      </c>
      <c r="D6734" s="528">
        <v>60146</v>
      </c>
      <c r="E6734" s="528">
        <v>28212</v>
      </c>
      <c r="F6734" s="528">
        <v>20455</v>
      </c>
    </row>
    <row r="6735" spans="1:6">
      <c r="A6735" s="527" t="s">
        <v>9395</v>
      </c>
      <c r="B6735" s="528">
        <v>2011</v>
      </c>
      <c r="C6735" s="528">
        <v>58591</v>
      </c>
      <c r="D6735" s="528">
        <v>35155</v>
      </c>
      <c r="E6735" s="528">
        <v>27638</v>
      </c>
      <c r="F6735" s="528">
        <v>15458</v>
      </c>
    </row>
    <row r="6736" spans="1:6">
      <c r="A6736" s="527" t="s">
        <v>9396</v>
      </c>
      <c r="B6736" s="528">
        <v>2011</v>
      </c>
      <c r="C6736" s="528">
        <v>0</v>
      </c>
      <c r="D6736" s="528">
        <v>324</v>
      </c>
      <c r="E6736" s="528">
        <v>0</v>
      </c>
      <c r="F6736" s="528">
        <v>1665</v>
      </c>
    </row>
    <row r="6737" spans="1:6">
      <c r="A6737" s="527" t="s">
        <v>9397</v>
      </c>
      <c r="B6737" s="528">
        <v>2011</v>
      </c>
      <c r="C6737" s="528">
        <v>34146</v>
      </c>
      <c r="D6737" s="528">
        <v>23073</v>
      </c>
      <c r="E6737" s="528">
        <v>2253</v>
      </c>
      <c r="F6737" s="528">
        <v>14437</v>
      </c>
    </row>
    <row r="6738" spans="1:6">
      <c r="A6738" s="527" t="s">
        <v>9398</v>
      </c>
      <c r="B6738" s="528">
        <v>2011</v>
      </c>
      <c r="C6738" s="528">
        <v>2807</v>
      </c>
      <c r="D6738" s="528">
        <v>2198</v>
      </c>
      <c r="E6738" s="528">
        <v>11748</v>
      </c>
      <c r="F6738" s="528">
        <v>12020</v>
      </c>
    </row>
    <row r="6739" spans="1:6">
      <c r="A6739" s="527" t="s">
        <v>9399</v>
      </c>
      <c r="B6739" s="528">
        <v>2011</v>
      </c>
      <c r="C6739" s="528">
        <v>8211</v>
      </c>
      <c r="D6739" s="528">
        <v>144685</v>
      </c>
      <c r="E6739" s="528">
        <v>80900</v>
      </c>
      <c r="F6739" s="528">
        <v>11098</v>
      </c>
    </row>
    <row r="6740" spans="1:6">
      <c r="A6740" s="527" t="s">
        <v>9400</v>
      </c>
      <c r="B6740" s="528">
        <v>2011</v>
      </c>
      <c r="C6740" s="528">
        <v>77185</v>
      </c>
      <c r="D6740" s="528">
        <v>105226</v>
      </c>
      <c r="E6740" s="528">
        <v>14050</v>
      </c>
      <c r="F6740" s="528">
        <v>20570</v>
      </c>
    </row>
    <row r="6741" spans="1:6">
      <c r="A6741" s="527" t="s">
        <v>9401</v>
      </c>
      <c r="B6741" s="528">
        <v>2011</v>
      </c>
      <c r="C6741" s="528">
        <v>678</v>
      </c>
      <c r="D6741" s="528">
        <v>0</v>
      </c>
      <c r="E6741" s="528">
        <v>13500</v>
      </c>
      <c r="F6741" s="528">
        <v>3200</v>
      </c>
    </row>
    <row r="6742" spans="1:6">
      <c r="A6742" s="527" t="s">
        <v>9402</v>
      </c>
      <c r="B6742" s="528">
        <v>2011</v>
      </c>
      <c r="C6742" s="528">
        <v>75844</v>
      </c>
      <c r="D6742" s="528">
        <v>150385</v>
      </c>
      <c r="E6742" s="528">
        <v>23344</v>
      </c>
      <c r="F6742" s="528">
        <v>20530</v>
      </c>
    </row>
    <row r="6743" spans="1:6">
      <c r="A6743" s="527" t="s">
        <v>9403</v>
      </c>
      <c r="B6743" s="528">
        <v>2011</v>
      </c>
      <c r="C6743" s="528">
        <v>14985</v>
      </c>
      <c r="D6743" s="528">
        <v>17830</v>
      </c>
      <c r="E6743" s="528">
        <v>4020</v>
      </c>
      <c r="F6743" s="528">
        <v>15780</v>
      </c>
    </row>
    <row r="6744" spans="1:6">
      <c r="A6744" s="527" t="s">
        <v>9404</v>
      </c>
      <c r="B6744" s="528">
        <v>2011</v>
      </c>
      <c r="C6744" s="528">
        <v>57067</v>
      </c>
      <c r="D6744" s="528">
        <v>45132</v>
      </c>
      <c r="E6744" s="528">
        <v>29643</v>
      </c>
      <c r="F6744" s="528">
        <v>18006</v>
      </c>
    </row>
    <row r="6745" spans="1:6">
      <c r="A6745" s="527" t="s">
        <v>9405</v>
      </c>
      <c r="B6745" s="528">
        <v>2011</v>
      </c>
      <c r="C6745" s="528">
        <v>8623</v>
      </c>
      <c r="D6745" s="528">
        <v>1346</v>
      </c>
      <c r="E6745" s="528">
        <v>14823</v>
      </c>
      <c r="F6745" s="528">
        <v>15125</v>
      </c>
    </row>
    <row r="6746" spans="1:6">
      <c r="A6746" s="527" t="s">
        <v>9406</v>
      </c>
      <c r="B6746" s="528">
        <v>2011</v>
      </c>
      <c r="C6746" s="528">
        <v>1177</v>
      </c>
      <c r="D6746" s="528">
        <v>380</v>
      </c>
      <c r="E6746" s="528">
        <v>3759</v>
      </c>
      <c r="F6746" s="528">
        <v>13275</v>
      </c>
    </row>
    <row r="6747" spans="1:6">
      <c r="A6747" s="527" t="s">
        <v>9407</v>
      </c>
      <c r="B6747" s="528">
        <v>2011</v>
      </c>
      <c r="C6747" s="528">
        <v>452</v>
      </c>
      <c r="D6747" s="528">
        <v>10124</v>
      </c>
      <c r="E6747" s="528">
        <v>198</v>
      </c>
      <c r="F6747" s="528">
        <v>13080</v>
      </c>
    </row>
    <row r="6748" spans="1:6">
      <c r="A6748" s="527" t="s">
        <v>9408</v>
      </c>
      <c r="B6748" s="528">
        <v>2011</v>
      </c>
      <c r="C6748" s="528">
        <v>42668</v>
      </c>
      <c r="D6748" s="528">
        <v>67943</v>
      </c>
      <c r="E6748" s="528">
        <v>16357</v>
      </c>
      <c r="F6748" s="528">
        <v>21407</v>
      </c>
    </row>
    <row r="6749" spans="1:6">
      <c r="A6749" s="527" t="s">
        <v>9409</v>
      </c>
      <c r="B6749" s="528">
        <v>2011</v>
      </c>
      <c r="C6749" s="528">
        <v>2717</v>
      </c>
      <c r="D6749" s="528">
        <v>992</v>
      </c>
      <c r="E6749" s="528">
        <v>42520</v>
      </c>
      <c r="F6749" s="528">
        <v>4160</v>
      </c>
    </row>
    <row r="6750" spans="1:6">
      <c r="A6750" s="527" t="s">
        <v>9410</v>
      </c>
      <c r="B6750" s="528">
        <v>2011</v>
      </c>
      <c r="C6750" s="528">
        <v>11898</v>
      </c>
      <c r="D6750" s="528">
        <v>9157</v>
      </c>
      <c r="E6750" s="528">
        <v>6801</v>
      </c>
      <c r="F6750" s="528">
        <v>14595</v>
      </c>
    </row>
    <row r="6751" spans="1:6">
      <c r="A6751" s="527" t="s">
        <v>9411</v>
      </c>
      <c r="B6751" s="528">
        <v>2011</v>
      </c>
      <c r="C6751" s="528">
        <v>5485</v>
      </c>
      <c r="D6751" s="528">
        <v>20098</v>
      </c>
      <c r="E6751" s="528">
        <v>2372</v>
      </c>
      <c r="F6751" s="528">
        <v>9904</v>
      </c>
    </row>
    <row r="6752" spans="1:6">
      <c r="A6752" s="527" t="s">
        <v>9412</v>
      </c>
      <c r="B6752" s="528">
        <v>2011</v>
      </c>
      <c r="C6752" s="528">
        <v>87221</v>
      </c>
      <c r="D6752" s="528">
        <v>95856</v>
      </c>
      <c r="E6752" s="528">
        <v>28859</v>
      </c>
      <c r="F6752" s="528">
        <v>20725</v>
      </c>
    </row>
    <row r="6753" spans="1:6">
      <c r="A6753" s="527" t="s">
        <v>9413</v>
      </c>
      <c r="B6753" s="528">
        <v>2011</v>
      </c>
      <c r="C6753" s="528">
        <v>11525</v>
      </c>
      <c r="D6753" s="528">
        <v>30958</v>
      </c>
      <c r="E6753" s="528">
        <v>29107</v>
      </c>
      <c r="F6753" s="528">
        <v>9900</v>
      </c>
    </row>
    <row r="6754" spans="1:6">
      <c r="A6754" s="527" t="s">
        <v>9414</v>
      </c>
      <c r="B6754" s="528">
        <v>2011</v>
      </c>
      <c r="C6754" s="528">
        <v>4410</v>
      </c>
      <c r="D6754" s="528">
        <v>3203</v>
      </c>
      <c r="E6754" s="528">
        <v>4731</v>
      </c>
      <c r="F6754" s="528">
        <v>11211</v>
      </c>
    </row>
    <row r="6755" spans="1:6">
      <c r="A6755" s="527" t="s">
        <v>9415</v>
      </c>
      <c r="B6755" s="528">
        <v>2011</v>
      </c>
      <c r="C6755" s="528">
        <v>0</v>
      </c>
      <c r="D6755" s="528">
        <v>0</v>
      </c>
      <c r="E6755" s="528">
        <v>10454</v>
      </c>
      <c r="F6755" s="528">
        <v>20269</v>
      </c>
    </row>
    <row r="6756" spans="1:6">
      <c r="A6756" s="527" t="s">
        <v>9416</v>
      </c>
      <c r="B6756" s="528">
        <v>2011</v>
      </c>
      <c r="C6756" s="528">
        <v>48858</v>
      </c>
      <c r="D6756" s="528">
        <v>29056</v>
      </c>
      <c r="E6756" s="528">
        <v>2431</v>
      </c>
      <c r="F6756" s="528">
        <v>14634</v>
      </c>
    </row>
    <row r="6757" spans="1:6">
      <c r="A6757" s="527" t="s">
        <v>9417</v>
      </c>
      <c r="B6757" s="528">
        <v>2011</v>
      </c>
      <c r="C6757" s="528">
        <v>27068</v>
      </c>
      <c r="D6757" s="528">
        <v>8082</v>
      </c>
      <c r="E6757" s="528">
        <v>54126</v>
      </c>
      <c r="F6757" s="528">
        <v>14962</v>
      </c>
    </row>
    <row r="6758" spans="1:6">
      <c r="A6758" s="527" t="s">
        <v>9418</v>
      </c>
      <c r="B6758" s="528">
        <v>2011</v>
      </c>
      <c r="C6758" s="528">
        <v>19112</v>
      </c>
      <c r="D6758" s="528">
        <v>20393</v>
      </c>
      <c r="E6758" s="528">
        <v>5665</v>
      </c>
      <c r="F6758" s="528">
        <v>20030</v>
      </c>
    </row>
    <row r="6759" spans="1:6">
      <c r="A6759" s="527" t="s">
        <v>9419</v>
      </c>
      <c r="B6759" s="528">
        <v>2011</v>
      </c>
      <c r="C6759" s="528">
        <v>15227</v>
      </c>
      <c r="D6759" s="528">
        <v>9652</v>
      </c>
      <c r="E6759" s="528">
        <v>1951</v>
      </c>
      <c r="F6759" s="528">
        <v>20440</v>
      </c>
    </row>
    <row r="6760" spans="1:6">
      <c r="A6760" s="527" t="s">
        <v>9420</v>
      </c>
      <c r="B6760" s="528">
        <v>2011</v>
      </c>
      <c r="C6760" s="528">
        <v>13798</v>
      </c>
      <c r="D6760" s="528">
        <v>20813</v>
      </c>
      <c r="E6760" s="528">
        <v>1218</v>
      </c>
      <c r="F6760" s="528">
        <v>20160</v>
      </c>
    </row>
    <row r="6761" spans="1:6">
      <c r="A6761" s="527" t="s">
        <v>9421</v>
      </c>
      <c r="B6761" s="528">
        <v>2011</v>
      </c>
      <c r="C6761" s="528">
        <v>65</v>
      </c>
      <c r="D6761" s="528">
        <v>61</v>
      </c>
      <c r="E6761" s="528">
        <v>1</v>
      </c>
      <c r="F6761" s="528">
        <v>12070</v>
      </c>
    </row>
    <row r="6762" spans="1:6">
      <c r="A6762" s="527" t="s">
        <v>9422</v>
      </c>
      <c r="B6762" s="528">
        <v>2011</v>
      </c>
      <c r="C6762" s="528">
        <v>132</v>
      </c>
      <c r="D6762" s="528">
        <v>3485</v>
      </c>
      <c r="E6762" s="528">
        <v>330</v>
      </c>
      <c r="F6762" s="528">
        <v>6215</v>
      </c>
    </row>
    <row r="6763" spans="1:6">
      <c r="A6763" s="527" t="s">
        <v>9423</v>
      </c>
      <c r="B6763" s="528">
        <v>2011</v>
      </c>
      <c r="C6763" s="528">
        <v>3494</v>
      </c>
      <c r="D6763" s="528">
        <v>877</v>
      </c>
      <c r="E6763" s="528">
        <v>1100</v>
      </c>
      <c r="F6763" s="528">
        <v>15096</v>
      </c>
    </row>
    <row r="6764" spans="1:6">
      <c r="A6764" s="527" t="s">
        <v>9424</v>
      </c>
      <c r="B6764" s="528">
        <v>2011</v>
      </c>
      <c r="C6764" s="528">
        <v>23206</v>
      </c>
      <c r="D6764" s="528">
        <v>18988</v>
      </c>
      <c r="E6764" s="528">
        <v>15153</v>
      </c>
      <c r="F6764" s="528">
        <v>20600</v>
      </c>
    </row>
    <row r="6765" spans="1:6">
      <c r="A6765" s="527" t="s">
        <v>9425</v>
      </c>
      <c r="B6765" s="528">
        <v>2011</v>
      </c>
      <c r="C6765" s="528">
        <v>22660</v>
      </c>
      <c r="D6765" s="528">
        <v>757</v>
      </c>
      <c r="E6765" s="528">
        <v>24140</v>
      </c>
      <c r="F6765" s="528">
        <v>20104</v>
      </c>
    </row>
    <row r="6766" spans="1:6">
      <c r="A6766" s="527" t="s">
        <v>9426</v>
      </c>
      <c r="B6766" s="528">
        <v>2011</v>
      </c>
      <c r="C6766" s="528">
        <v>74299</v>
      </c>
      <c r="D6766" s="528">
        <v>37067</v>
      </c>
      <c r="E6766" s="528">
        <v>94908</v>
      </c>
      <c r="F6766" s="528">
        <v>20089</v>
      </c>
    </row>
    <row r="6767" spans="1:6">
      <c r="A6767" s="527" t="s">
        <v>9427</v>
      </c>
      <c r="B6767" s="528">
        <v>2011</v>
      </c>
      <c r="C6767" s="528">
        <v>2648</v>
      </c>
      <c r="D6767" s="528">
        <v>0</v>
      </c>
      <c r="E6767" s="528">
        <v>30243</v>
      </c>
      <c r="F6767" s="528">
        <v>13091</v>
      </c>
    </row>
    <row r="6768" spans="1:6">
      <c r="A6768" s="527" t="s">
        <v>9428</v>
      </c>
      <c r="B6768" s="528">
        <v>2011</v>
      </c>
      <c r="C6768" s="528">
        <v>402</v>
      </c>
      <c r="D6768" s="528">
        <v>12863</v>
      </c>
      <c r="E6768" s="528">
        <v>1428</v>
      </c>
      <c r="F6768" s="528">
        <v>6285</v>
      </c>
    </row>
    <row r="6769" spans="1:6">
      <c r="A6769" s="527" t="s">
        <v>9429</v>
      </c>
      <c r="B6769" s="528">
        <v>2011</v>
      </c>
      <c r="C6769" s="528">
        <v>36074</v>
      </c>
      <c r="D6769" s="528">
        <v>29145</v>
      </c>
      <c r="E6769" s="528">
        <v>2196</v>
      </c>
      <c r="F6769" s="528">
        <v>14409</v>
      </c>
    </row>
    <row r="6770" spans="1:6">
      <c r="A6770" s="527" t="s">
        <v>9430</v>
      </c>
      <c r="B6770" s="528">
        <v>2011</v>
      </c>
      <c r="C6770" s="528">
        <v>31640</v>
      </c>
      <c r="D6770" s="528">
        <v>20461</v>
      </c>
      <c r="E6770" s="528">
        <v>1650</v>
      </c>
      <c r="F6770" s="528">
        <v>19663</v>
      </c>
    </row>
    <row r="6771" spans="1:6">
      <c r="A6771" s="527" t="s">
        <v>9431</v>
      </c>
      <c r="B6771" s="528">
        <v>2011</v>
      </c>
      <c r="C6771" s="528">
        <v>1092</v>
      </c>
      <c r="D6771" s="528">
        <v>10</v>
      </c>
      <c r="E6771" s="528">
        <v>3356</v>
      </c>
      <c r="F6771" s="528">
        <v>3149</v>
      </c>
    </row>
    <row r="6772" spans="1:6">
      <c r="A6772" s="527" t="s">
        <v>9432</v>
      </c>
      <c r="B6772" s="528">
        <v>2011</v>
      </c>
      <c r="C6772" s="528">
        <v>33731</v>
      </c>
      <c r="D6772" s="528">
        <v>20238</v>
      </c>
      <c r="E6772" s="528">
        <v>11086</v>
      </c>
      <c r="F6772" s="528">
        <v>16500</v>
      </c>
    </row>
    <row r="6773" spans="1:6">
      <c r="A6773" s="527" t="s">
        <v>9433</v>
      </c>
      <c r="B6773" s="528">
        <v>2011</v>
      </c>
      <c r="C6773" s="528">
        <v>11683</v>
      </c>
      <c r="D6773" s="528">
        <v>13343</v>
      </c>
      <c r="E6773" s="528">
        <v>14563</v>
      </c>
      <c r="F6773" s="528">
        <v>19002</v>
      </c>
    </row>
    <row r="6774" spans="1:6">
      <c r="A6774" s="527" t="s">
        <v>9434</v>
      </c>
      <c r="B6774" s="528">
        <v>2011</v>
      </c>
      <c r="C6774" s="528">
        <v>17157</v>
      </c>
      <c r="D6774" s="528">
        <v>5818</v>
      </c>
      <c r="E6774" s="528">
        <v>8309</v>
      </c>
      <c r="F6774" s="528">
        <v>21150</v>
      </c>
    </row>
    <row r="6775" spans="1:6">
      <c r="A6775" s="527" t="s">
        <v>9435</v>
      </c>
      <c r="B6775" s="528">
        <v>2011</v>
      </c>
      <c r="C6775" s="528">
        <v>11145</v>
      </c>
      <c r="D6775" s="528">
        <v>2721</v>
      </c>
      <c r="E6775" s="528">
        <v>325013</v>
      </c>
      <c r="F6775" s="528">
        <v>9326</v>
      </c>
    </row>
    <row r="6776" spans="1:6">
      <c r="A6776" s="527" t="s">
        <v>9436</v>
      </c>
      <c r="B6776" s="528">
        <v>2011</v>
      </c>
      <c r="C6776" s="528">
        <v>16768</v>
      </c>
      <c r="D6776" s="528">
        <v>4292</v>
      </c>
      <c r="E6776" s="528">
        <v>184873</v>
      </c>
      <c r="F6776" s="528">
        <v>16448</v>
      </c>
    </row>
    <row r="6777" spans="1:6">
      <c r="A6777" s="527" t="s">
        <v>9437</v>
      </c>
      <c r="B6777" s="528">
        <v>2011</v>
      </c>
      <c r="C6777" s="528">
        <v>58933</v>
      </c>
      <c r="D6777" s="528">
        <v>18211</v>
      </c>
      <c r="E6777" s="528">
        <v>22244</v>
      </c>
      <c r="F6777" s="528">
        <v>15135</v>
      </c>
    </row>
    <row r="6778" spans="1:6">
      <c r="A6778" s="527" t="s">
        <v>9438</v>
      </c>
      <c r="B6778" s="528">
        <v>2011</v>
      </c>
      <c r="C6778" s="528">
        <v>31483</v>
      </c>
      <c r="D6778" s="528">
        <v>16346</v>
      </c>
      <c r="E6778" s="528">
        <v>3677</v>
      </c>
      <c r="F6778" s="528">
        <v>14504</v>
      </c>
    </row>
    <row r="6779" spans="1:6">
      <c r="A6779" s="527" t="s">
        <v>9439</v>
      </c>
      <c r="B6779" s="528">
        <v>2011</v>
      </c>
      <c r="C6779" s="528">
        <v>5291</v>
      </c>
      <c r="D6779" s="528">
        <v>4797</v>
      </c>
      <c r="E6779" s="528">
        <v>116503</v>
      </c>
      <c r="F6779" s="528">
        <v>10515</v>
      </c>
    </row>
    <row r="6780" spans="1:6">
      <c r="A6780" s="527" t="s">
        <v>9440</v>
      </c>
      <c r="B6780" s="528">
        <v>2011</v>
      </c>
      <c r="C6780" s="528">
        <v>106394</v>
      </c>
      <c r="D6780" s="528">
        <v>88816</v>
      </c>
      <c r="E6780" s="528">
        <v>28397</v>
      </c>
      <c r="F6780" s="528">
        <v>21690</v>
      </c>
    </row>
    <row r="6781" spans="1:6">
      <c r="A6781" s="527" t="s">
        <v>9441</v>
      </c>
      <c r="B6781" s="528">
        <v>2011</v>
      </c>
      <c r="C6781" s="528">
        <v>41</v>
      </c>
      <c r="D6781" s="528">
        <v>0</v>
      </c>
      <c r="E6781" s="528">
        <v>0</v>
      </c>
      <c r="F6781" s="528">
        <v>9960</v>
      </c>
    </row>
    <row r="6782" spans="1:6">
      <c r="A6782" s="527" t="s">
        <v>9442</v>
      </c>
      <c r="B6782" s="528">
        <v>2011</v>
      </c>
      <c r="C6782" s="528">
        <v>2659</v>
      </c>
      <c r="D6782" s="528">
        <v>2049</v>
      </c>
      <c r="E6782" s="528">
        <v>826</v>
      </c>
      <c r="F6782" s="528">
        <v>9700</v>
      </c>
    </row>
    <row r="6783" spans="1:6">
      <c r="A6783" s="527" t="s">
        <v>9443</v>
      </c>
      <c r="B6783" s="528">
        <v>2011</v>
      </c>
      <c r="C6783" s="528">
        <v>37395</v>
      </c>
      <c r="D6783" s="528">
        <v>52151</v>
      </c>
      <c r="E6783" s="528">
        <v>32616</v>
      </c>
      <c r="F6783" s="528">
        <v>19320</v>
      </c>
    </row>
    <row r="6784" spans="1:6">
      <c r="A6784" s="527" t="s">
        <v>9444</v>
      </c>
      <c r="B6784" s="528">
        <v>2011</v>
      </c>
      <c r="C6784" s="528">
        <v>14805</v>
      </c>
      <c r="D6784" s="528">
        <v>7208</v>
      </c>
      <c r="E6784" s="528">
        <v>30638</v>
      </c>
      <c r="F6784" s="528">
        <v>13864</v>
      </c>
    </row>
    <row r="6785" spans="1:6">
      <c r="A6785" s="527" t="s">
        <v>9445</v>
      </c>
      <c r="B6785" s="528">
        <v>2011</v>
      </c>
      <c r="C6785" s="528">
        <v>498</v>
      </c>
      <c r="D6785" s="528">
        <v>0</v>
      </c>
      <c r="E6785" s="528">
        <v>0</v>
      </c>
      <c r="F6785" s="528">
        <v>0</v>
      </c>
    </row>
    <row r="6786" spans="1:6">
      <c r="A6786" s="527" t="s">
        <v>9446</v>
      </c>
      <c r="B6786" s="528">
        <v>2011</v>
      </c>
      <c r="C6786" s="528">
        <v>309</v>
      </c>
      <c r="D6786" s="528">
        <v>0</v>
      </c>
      <c r="E6786" s="528">
        <v>38369</v>
      </c>
      <c r="F6786" s="528">
        <v>4234</v>
      </c>
    </row>
    <row r="6787" spans="1:6">
      <c r="A6787" s="527" t="s">
        <v>9447</v>
      </c>
      <c r="B6787" s="528">
        <v>2011</v>
      </c>
      <c r="C6787" s="528">
        <v>90501</v>
      </c>
      <c r="D6787" s="528">
        <v>55656</v>
      </c>
      <c r="E6787" s="528">
        <v>2371</v>
      </c>
      <c r="F6787" s="528">
        <v>14084</v>
      </c>
    </row>
    <row r="6788" spans="1:6">
      <c r="A6788" s="527" t="s">
        <v>9448</v>
      </c>
      <c r="B6788" s="528">
        <v>2011</v>
      </c>
      <c r="C6788" s="528">
        <v>10203</v>
      </c>
      <c r="D6788" s="528">
        <v>16426</v>
      </c>
      <c r="E6788" s="528">
        <v>11506</v>
      </c>
      <c r="F6788" s="528">
        <v>12900</v>
      </c>
    </row>
    <row r="6789" spans="1:6">
      <c r="A6789" s="527" t="s">
        <v>9449</v>
      </c>
      <c r="B6789" s="528">
        <v>2011</v>
      </c>
      <c r="C6789" s="528">
        <v>3365</v>
      </c>
      <c r="D6789" s="528">
        <v>403</v>
      </c>
      <c r="E6789" s="528">
        <v>3667</v>
      </c>
      <c r="F6789" s="528">
        <v>18120</v>
      </c>
    </row>
    <row r="6790" spans="1:6">
      <c r="A6790" s="527" t="s">
        <v>9450</v>
      </c>
      <c r="B6790" s="528">
        <v>2011</v>
      </c>
      <c r="C6790" s="528">
        <v>3807</v>
      </c>
      <c r="D6790" s="528">
        <v>382</v>
      </c>
      <c r="E6790" s="528">
        <v>22474</v>
      </c>
      <c r="F6790" s="528">
        <v>3460</v>
      </c>
    </row>
    <row r="6791" spans="1:6">
      <c r="A6791" s="527" t="s">
        <v>9451</v>
      </c>
      <c r="B6791" s="528">
        <v>2011</v>
      </c>
      <c r="C6791" s="528">
        <v>663</v>
      </c>
      <c r="D6791" s="528">
        <v>411</v>
      </c>
      <c r="E6791" s="528">
        <v>3450</v>
      </c>
      <c r="F6791" s="528">
        <v>13500</v>
      </c>
    </row>
    <row r="6792" spans="1:6">
      <c r="A6792" s="527" t="s">
        <v>9452</v>
      </c>
      <c r="B6792" s="528">
        <v>2011</v>
      </c>
      <c r="C6792" s="528">
        <v>1959</v>
      </c>
      <c r="D6792" s="528">
        <v>0</v>
      </c>
      <c r="E6792" s="528">
        <v>27069</v>
      </c>
      <c r="F6792" s="528">
        <v>4094</v>
      </c>
    </row>
    <row r="6793" spans="1:6">
      <c r="A6793" s="527" t="s">
        <v>9453</v>
      </c>
      <c r="B6793" s="528">
        <v>2011</v>
      </c>
      <c r="C6793" s="528">
        <v>16953</v>
      </c>
      <c r="D6793" s="528">
        <v>10537</v>
      </c>
      <c r="E6793" s="528">
        <v>3925</v>
      </c>
      <c r="F6793" s="528">
        <v>15874</v>
      </c>
    </row>
    <row r="6794" spans="1:6">
      <c r="A6794" s="527" t="s">
        <v>9454</v>
      </c>
      <c r="B6794" s="528">
        <v>2011</v>
      </c>
      <c r="C6794" s="528">
        <v>2455</v>
      </c>
      <c r="D6794" s="528">
        <v>4888</v>
      </c>
      <c r="E6794" s="528">
        <v>3477</v>
      </c>
      <c r="F6794" s="528">
        <v>13880</v>
      </c>
    </row>
    <row r="6795" spans="1:6">
      <c r="A6795" s="527" t="s">
        <v>9455</v>
      </c>
      <c r="B6795" s="528">
        <v>2011</v>
      </c>
      <c r="C6795" s="528">
        <v>26317</v>
      </c>
      <c r="D6795" s="528">
        <v>19319</v>
      </c>
      <c r="E6795" s="528">
        <v>26548</v>
      </c>
      <c r="F6795" s="528">
        <v>15750</v>
      </c>
    </row>
    <row r="6796" spans="1:6">
      <c r="A6796" s="527" t="s">
        <v>9456</v>
      </c>
      <c r="B6796" s="528">
        <v>2011</v>
      </c>
      <c r="C6796" s="528">
        <v>75237</v>
      </c>
      <c r="D6796" s="528">
        <v>39446</v>
      </c>
      <c r="E6796" s="528">
        <v>10446</v>
      </c>
      <c r="F6796" s="528">
        <v>19542</v>
      </c>
    </row>
    <row r="6797" spans="1:6">
      <c r="A6797" s="527" t="s">
        <v>9457</v>
      </c>
      <c r="B6797" s="528">
        <v>2011</v>
      </c>
      <c r="C6797" s="528">
        <v>12782</v>
      </c>
      <c r="D6797" s="528">
        <v>27914</v>
      </c>
      <c r="E6797" s="528">
        <v>18496</v>
      </c>
      <c r="F6797" s="528">
        <v>11377</v>
      </c>
    </row>
    <row r="6798" spans="1:6">
      <c r="A6798" s="527" t="s">
        <v>9458</v>
      </c>
      <c r="B6798" s="528">
        <v>2011</v>
      </c>
      <c r="C6798" s="528">
        <v>1803</v>
      </c>
      <c r="D6798" s="528">
        <v>0</v>
      </c>
      <c r="E6798" s="528">
        <v>16473</v>
      </c>
      <c r="F6798" s="528">
        <v>4577</v>
      </c>
    </row>
    <row r="6799" spans="1:6">
      <c r="A6799" s="527" t="s">
        <v>9459</v>
      </c>
      <c r="B6799" s="528">
        <v>2011</v>
      </c>
      <c r="C6799" s="528">
        <v>26556</v>
      </c>
      <c r="D6799" s="528">
        <v>10898</v>
      </c>
      <c r="E6799" s="528">
        <v>40855</v>
      </c>
      <c r="F6799" s="528">
        <v>13802</v>
      </c>
    </row>
    <row r="6800" spans="1:6">
      <c r="A6800" s="527" t="s">
        <v>9460</v>
      </c>
      <c r="B6800" s="528">
        <v>2011</v>
      </c>
      <c r="C6800" s="528">
        <v>0</v>
      </c>
      <c r="D6800" s="528">
        <v>17154</v>
      </c>
      <c r="E6800" s="528">
        <v>0</v>
      </c>
      <c r="F6800" s="528">
        <v>1765</v>
      </c>
    </row>
    <row r="6801" spans="1:6">
      <c r="A6801" s="527" t="s">
        <v>9461</v>
      </c>
      <c r="B6801" s="528">
        <v>2011</v>
      </c>
      <c r="C6801" s="528">
        <v>16732</v>
      </c>
      <c r="D6801" s="528">
        <v>9861</v>
      </c>
      <c r="E6801" s="528">
        <v>9630</v>
      </c>
      <c r="F6801" s="528">
        <v>16001</v>
      </c>
    </row>
    <row r="6802" spans="1:6">
      <c r="A6802" s="527" t="s">
        <v>9462</v>
      </c>
      <c r="B6802" s="528">
        <v>2011</v>
      </c>
      <c r="C6802" s="528">
        <v>5075</v>
      </c>
      <c r="D6802" s="528">
        <v>6147</v>
      </c>
      <c r="E6802" s="528">
        <v>925</v>
      </c>
      <c r="F6802" s="528">
        <v>12942</v>
      </c>
    </row>
    <row r="6803" spans="1:6">
      <c r="A6803" s="527" t="s">
        <v>9463</v>
      </c>
      <c r="B6803" s="528">
        <v>2011</v>
      </c>
      <c r="C6803" s="528">
        <v>23032</v>
      </c>
      <c r="D6803" s="528">
        <v>11502</v>
      </c>
      <c r="E6803" s="528">
        <v>137180</v>
      </c>
      <c r="F6803" s="528">
        <v>9510</v>
      </c>
    </row>
    <row r="6804" spans="1:6">
      <c r="A6804" s="527" t="s">
        <v>9464</v>
      </c>
      <c r="B6804" s="528">
        <v>2011</v>
      </c>
      <c r="C6804" s="528">
        <v>6512</v>
      </c>
      <c r="D6804" s="528">
        <v>201</v>
      </c>
      <c r="E6804" s="528">
        <v>2960</v>
      </c>
      <c r="F6804" s="528">
        <v>9420</v>
      </c>
    </row>
    <row r="6805" spans="1:6">
      <c r="A6805" s="527" t="s">
        <v>9465</v>
      </c>
      <c r="B6805" s="528">
        <v>2011</v>
      </c>
      <c r="C6805" s="528">
        <v>788</v>
      </c>
      <c r="D6805" s="528">
        <v>9794</v>
      </c>
      <c r="E6805" s="528">
        <v>1792</v>
      </c>
      <c r="F6805" s="528">
        <v>6336</v>
      </c>
    </row>
    <row r="6806" spans="1:6">
      <c r="A6806" s="527" t="s">
        <v>9466</v>
      </c>
      <c r="B6806" s="528">
        <v>2011</v>
      </c>
      <c r="C6806" s="528">
        <v>1774</v>
      </c>
      <c r="D6806" s="528">
        <v>0</v>
      </c>
      <c r="E6806" s="528">
        <v>24510</v>
      </c>
      <c r="F6806" s="528">
        <v>9680</v>
      </c>
    </row>
    <row r="6807" spans="1:6">
      <c r="A6807" s="527" t="s">
        <v>9467</v>
      </c>
      <c r="B6807" s="528">
        <v>2011</v>
      </c>
      <c r="C6807" s="528">
        <v>1333</v>
      </c>
      <c r="D6807" s="528">
        <v>251</v>
      </c>
      <c r="E6807" s="528">
        <v>180</v>
      </c>
      <c r="F6807" s="528">
        <v>9670</v>
      </c>
    </row>
    <row r="6808" spans="1:6">
      <c r="A6808" s="527" t="s">
        <v>9468</v>
      </c>
      <c r="B6808" s="528">
        <v>2011</v>
      </c>
      <c r="C6808" s="528">
        <v>33819</v>
      </c>
      <c r="D6808" s="528">
        <v>24313</v>
      </c>
      <c r="E6808" s="528">
        <v>15912</v>
      </c>
      <c r="F6808" s="528">
        <v>20335</v>
      </c>
    </row>
    <row r="6809" spans="1:6">
      <c r="A6809" s="527" t="s">
        <v>9469</v>
      </c>
      <c r="B6809" s="528">
        <v>2011</v>
      </c>
      <c r="C6809" s="528">
        <v>24805</v>
      </c>
      <c r="D6809" s="528">
        <v>56745</v>
      </c>
      <c r="E6809" s="528">
        <v>27260</v>
      </c>
      <c r="F6809" s="528">
        <v>19015</v>
      </c>
    </row>
    <row r="6810" spans="1:6">
      <c r="A6810" s="527" t="s">
        <v>9470</v>
      </c>
      <c r="B6810" s="528">
        <v>2011</v>
      </c>
      <c r="C6810" s="528">
        <v>19539</v>
      </c>
      <c r="D6810" s="528">
        <v>14389</v>
      </c>
      <c r="E6810" s="528">
        <v>12607</v>
      </c>
      <c r="F6810" s="528">
        <v>15500</v>
      </c>
    </row>
    <row r="6811" spans="1:6">
      <c r="A6811" s="527" t="s">
        <v>9471</v>
      </c>
      <c r="B6811" s="528">
        <v>2011</v>
      </c>
      <c r="C6811" s="528">
        <v>764</v>
      </c>
      <c r="D6811" s="528">
        <v>1502</v>
      </c>
      <c r="E6811" s="528">
        <v>9067</v>
      </c>
      <c r="F6811" s="528">
        <v>11634</v>
      </c>
    </row>
    <row r="6812" spans="1:6">
      <c r="A6812" s="527" t="s">
        <v>9472</v>
      </c>
      <c r="B6812" s="528">
        <v>2011</v>
      </c>
      <c r="C6812" s="528">
        <v>21998</v>
      </c>
      <c r="D6812" s="528">
        <v>22296</v>
      </c>
      <c r="E6812" s="528">
        <v>15651</v>
      </c>
      <c r="F6812" s="528">
        <v>15416</v>
      </c>
    </row>
    <row r="6813" spans="1:6">
      <c r="A6813" s="527" t="s">
        <v>9473</v>
      </c>
      <c r="B6813" s="528">
        <v>2011</v>
      </c>
      <c r="C6813" s="528">
        <v>9223</v>
      </c>
      <c r="D6813" s="528">
        <v>9787</v>
      </c>
      <c r="E6813" s="528">
        <v>1618</v>
      </c>
      <c r="F6813" s="528">
        <v>20620</v>
      </c>
    </row>
    <row r="6814" spans="1:6">
      <c r="A6814" s="527" t="s">
        <v>9474</v>
      </c>
      <c r="B6814" s="528">
        <v>2011</v>
      </c>
      <c r="C6814" s="528">
        <v>95</v>
      </c>
      <c r="D6814" s="528">
        <v>0</v>
      </c>
      <c r="E6814" s="528">
        <v>703</v>
      </c>
      <c r="F6814" s="528">
        <v>18521</v>
      </c>
    </row>
    <row r="6815" spans="1:6">
      <c r="A6815" s="527" t="s">
        <v>9475</v>
      </c>
      <c r="B6815" s="528">
        <v>2011</v>
      </c>
      <c r="C6815" s="528">
        <v>122869</v>
      </c>
      <c r="D6815" s="528">
        <v>106199</v>
      </c>
      <c r="E6815" s="528">
        <v>58937</v>
      </c>
      <c r="F6815" s="528">
        <v>20400</v>
      </c>
    </row>
    <row r="6816" spans="1:6">
      <c r="A6816" s="527" t="s">
        <v>9476</v>
      </c>
      <c r="B6816" s="528">
        <v>2011</v>
      </c>
      <c r="C6816" s="528">
        <v>3816</v>
      </c>
      <c r="D6816" s="528">
        <v>1013</v>
      </c>
      <c r="E6816" s="528">
        <v>16239</v>
      </c>
      <c r="F6816" s="528">
        <v>13310</v>
      </c>
    </row>
    <row r="6817" spans="1:6">
      <c r="A6817" s="527" t="s">
        <v>9477</v>
      </c>
      <c r="B6817" s="528">
        <v>2011</v>
      </c>
      <c r="C6817" s="528">
        <v>17980</v>
      </c>
      <c r="D6817" s="528">
        <v>12678</v>
      </c>
      <c r="E6817" s="528">
        <v>2501</v>
      </c>
      <c r="F6817" s="528">
        <v>16134</v>
      </c>
    </row>
    <row r="6818" spans="1:6">
      <c r="A6818" s="527" t="s">
        <v>9478</v>
      </c>
      <c r="B6818" s="528">
        <v>2011</v>
      </c>
      <c r="C6818" s="528">
        <v>103429</v>
      </c>
      <c r="D6818" s="528">
        <v>123470</v>
      </c>
      <c r="E6818" s="528">
        <v>32598</v>
      </c>
      <c r="F6818" s="528">
        <v>16235</v>
      </c>
    </row>
    <row r="6819" spans="1:6">
      <c r="A6819" s="527" t="s">
        <v>9479</v>
      </c>
      <c r="B6819" s="528">
        <v>2011</v>
      </c>
      <c r="C6819" s="528">
        <v>37006</v>
      </c>
      <c r="D6819" s="528">
        <v>41078</v>
      </c>
      <c r="E6819" s="528">
        <v>6173</v>
      </c>
      <c r="F6819" s="528">
        <v>20547</v>
      </c>
    </row>
    <row r="6820" spans="1:6">
      <c r="A6820" s="527" t="s">
        <v>9480</v>
      </c>
      <c r="B6820" s="528">
        <v>2011</v>
      </c>
      <c r="C6820" s="528">
        <v>2672</v>
      </c>
      <c r="D6820" s="528">
        <v>517</v>
      </c>
      <c r="E6820" s="528">
        <v>308</v>
      </c>
      <c r="F6820" s="528">
        <v>3446</v>
      </c>
    </row>
    <row r="6821" spans="1:6">
      <c r="A6821" s="527" t="s">
        <v>9481</v>
      </c>
      <c r="B6821" s="528">
        <v>2011</v>
      </c>
      <c r="C6821" s="528">
        <v>16943</v>
      </c>
      <c r="D6821" s="528">
        <v>13376</v>
      </c>
      <c r="E6821" s="528">
        <v>29172</v>
      </c>
      <c r="F6821" s="528">
        <v>20773</v>
      </c>
    </row>
    <row r="6822" spans="1:6">
      <c r="A6822" s="527" t="s">
        <v>9482</v>
      </c>
      <c r="B6822" s="528">
        <v>2011</v>
      </c>
      <c r="C6822" s="528">
        <v>9150</v>
      </c>
      <c r="D6822" s="528">
        <v>14176</v>
      </c>
      <c r="E6822" s="528">
        <v>69696</v>
      </c>
      <c r="F6822" s="528">
        <v>12078</v>
      </c>
    </row>
    <row r="6823" spans="1:6">
      <c r="A6823" s="527" t="s">
        <v>9483</v>
      </c>
      <c r="B6823" s="528">
        <v>2011</v>
      </c>
      <c r="C6823" s="528">
        <v>47794</v>
      </c>
      <c r="D6823" s="528">
        <v>28447</v>
      </c>
      <c r="E6823" s="528">
        <v>26939</v>
      </c>
      <c r="F6823" s="528">
        <v>20466</v>
      </c>
    </row>
    <row r="6824" spans="1:6">
      <c r="A6824" s="527" t="s">
        <v>9484</v>
      </c>
      <c r="B6824" s="528">
        <v>2011</v>
      </c>
      <c r="C6824" s="528">
        <v>33451</v>
      </c>
      <c r="D6824" s="528">
        <v>42440</v>
      </c>
      <c r="E6824" s="528">
        <v>17660</v>
      </c>
      <c r="F6824" s="528">
        <v>19579</v>
      </c>
    </row>
    <row r="6825" spans="1:6">
      <c r="A6825" s="527" t="s">
        <v>9485</v>
      </c>
      <c r="B6825" s="528">
        <v>2011</v>
      </c>
      <c r="C6825" s="528">
        <v>11246</v>
      </c>
      <c r="D6825" s="528">
        <v>97524</v>
      </c>
      <c r="E6825" s="528">
        <v>3406</v>
      </c>
      <c r="F6825" s="528">
        <v>11870</v>
      </c>
    </row>
    <row r="6826" spans="1:6">
      <c r="A6826" s="527" t="s">
        <v>9486</v>
      </c>
      <c r="B6826" s="528">
        <v>2011</v>
      </c>
      <c r="C6826" s="528">
        <v>21172</v>
      </c>
      <c r="D6826" s="528">
        <v>741</v>
      </c>
      <c r="E6826" s="528">
        <v>22174</v>
      </c>
      <c r="F6826" s="528">
        <v>11413</v>
      </c>
    </row>
    <row r="6827" spans="1:6">
      <c r="A6827" s="527" t="s">
        <v>9487</v>
      </c>
      <c r="B6827" s="528">
        <v>2011</v>
      </c>
      <c r="C6827" s="528">
        <v>15319</v>
      </c>
      <c r="D6827" s="528">
        <v>4574</v>
      </c>
      <c r="E6827" s="528">
        <v>304666</v>
      </c>
      <c r="F6827" s="528">
        <v>15490</v>
      </c>
    </row>
    <row r="6828" spans="1:6">
      <c r="A6828" s="527" t="s">
        <v>9488</v>
      </c>
      <c r="B6828" s="528">
        <v>2011</v>
      </c>
      <c r="C6828" s="528">
        <v>29744</v>
      </c>
      <c r="D6828" s="528">
        <v>6831</v>
      </c>
      <c r="E6828" s="528">
        <v>41120</v>
      </c>
      <c r="F6828" s="528">
        <v>15518</v>
      </c>
    </row>
    <row r="6829" spans="1:6">
      <c r="A6829" s="527" t="s">
        <v>9489</v>
      </c>
      <c r="B6829" s="528">
        <v>2011</v>
      </c>
      <c r="C6829" s="528">
        <v>32036</v>
      </c>
      <c r="D6829" s="528">
        <v>9422</v>
      </c>
      <c r="E6829" s="528">
        <v>82937</v>
      </c>
      <c r="F6829" s="528">
        <v>12938</v>
      </c>
    </row>
    <row r="6830" spans="1:6">
      <c r="A6830" s="527" t="s">
        <v>9490</v>
      </c>
      <c r="B6830" s="528">
        <v>2011</v>
      </c>
      <c r="C6830" s="528">
        <v>154048</v>
      </c>
      <c r="D6830" s="528">
        <v>78052</v>
      </c>
      <c r="E6830" s="528">
        <v>53787</v>
      </c>
      <c r="F6830" s="528">
        <v>20605</v>
      </c>
    </row>
    <row r="6831" spans="1:6">
      <c r="A6831" s="527" t="s">
        <v>9491</v>
      </c>
      <c r="B6831" s="528">
        <v>2011</v>
      </c>
      <c r="C6831" s="528">
        <v>8488</v>
      </c>
      <c r="D6831" s="528">
        <v>16725</v>
      </c>
      <c r="E6831" s="528">
        <v>17338</v>
      </c>
      <c r="F6831" s="528">
        <v>19945</v>
      </c>
    </row>
    <row r="6832" spans="1:6">
      <c r="A6832" s="527" t="s">
        <v>9492</v>
      </c>
      <c r="B6832" s="528">
        <v>2011</v>
      </c>
      <c r="C6832" s="528">
        <v>522</v>
      </c>
      <c r="D6832" s="528">
        <v>542</v>
      </c>
      <c r="E6832" s="528">
        <v>514</v>
      </c>
      <c r="F6832" s="528">
        <v>6134</v>
      </c>
    </row>
    <row r="6833" spans="1:6">
      <c r="A6833" s="527" t="s">
        <v>9493</v>
      </c>
      <c r="B6833" s="528">
        <v>2011</v>
      </c>
      <c r="C6833" s="528">
        <v>25110</v>
      </c>
      <c r="D6833" s="528">
        <v>24659</v>
      </c>
      <c r="E6833" s="528">
        <v>10238</v>
      </c>
      <c r="F6833" s="528">
        <v>18477</v>
      </c>
    </row>
    <row r="6834" spans="1:6">
      <c r="A6834" s="527" t="s">
        <v>9494</v>
      </c>
      <c r="B6834" s="528">
        <v>2011</v>
      </c>
      <c r="C6834" s="528">
        <v>326</v>
      </c>
      <c r="D6834" s="528">
        <v>0</v>
      </c>
      <c r="E6834" s="528">
        <v>0</v>
      </c>
      <c r="F6834" s="528">
        <v>13410</v>
      </c>
    </row>
    <row r="6835" spans="1:6">
      <c r="A6835" s="527" t="s">
        <v>9495</v>
      </c>
      <c r="B6835" s="528">
        <v>2011</v>
      </c>
      <c r="C6835" s="528">
        <v>9155</v>
      </c>
      <c r="D6835" s="528">
        <v>7797</v>
      </c>
      <c r="E6835" s="528">
        <v>189953</v>
      </c>
      <c r="F6835" s="528">
        <v>11100</v>
      </c>
    </row>
    <row r="6836" spans="1:6">
      <c r="A6836" s="527" t="s">
        <v>9496</v>
      </c>
      <c r="B6836" s="528">
        <v>2011</v>
      </c>
      <c r="C6836" s="528">
        <v>855</v>
      </c>
      <c r="D6836" s="528">
        <v>513</v>
      </c>
      <c r="E6836" s="528">
        <v>0</v>
      </c>
      <c r="F6836" s="528">
        <v>21185</v>
      </c>
    </row>
    <row r="6837" spans="1:6">
      <c r="A6837" s="527" t="s">
        <v>9497</v>
      </c>
      <c r="B6837" s="528">
        <v>2011</v>
      </c>
      <c r="C6837" s="528">
        <v>2116</v>
      </c>
      <c r="D6837" s="528">
        <v>0</v>
      </c>
      <c r="E6837" s="528">
        <v>33035</v>
      </c>
      <c r="F6837" s="528">
        <v>4280</v>
      </c>
    </row>
    <row r="6838" spans="1:6" s="530" customFormat="1">
      <c r="A6838" s="530" t="s">
        <v>9498</v>
      </c>
      <c r="C6838" s="530">
        <f>SUM(C2:C6837)</f>
        <v>153022206</v>
      </c>
      <c r="D6838" s="530">
        <f>SUM(D2:D6837)</f>
        <v>155980040</v>
      </c>
      <c r="E6838" s="530">
        <f>SUM(E2:E6837)</f>
        <v>210634703</v>
      </c>
      <c r="F6838" s="530">
        <f>SUMPRODUCT(C2:C6837,F2:F6837)/SUM(C2:C6837)</f>
        <v>17874.830332298308</v>
      </c>
    </row>
    <row r="6839" spans="1:6" s="530" customFormat="1">
      <c r="A6839" s="531" t="s">
        <v>9499</v>
      </c>
      <c r="C6839" s="530">
        <f>C6838/365</f>
        <v>419238.92054794519</v>
      </c>
      <c r="D6839" s="532">
        <f>D6838*1000/C6838</f>
        <v>1019.3294429437254</v>
      </c>
      <c r="E6839" s="533">
        <f>E6838/C6838</f>
        <v>1.3764976241422111</v>
      </c>
    </row>
  </sheetData>
  <pageMargins left="0.75" right="0.75" top="1" bottom="1" header="0.5" footer="0.5"/>
  <pageSetup orientation="portrait" horizontalDpi="0"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37"/>
  <sheetViews>
    <sheetView workbookViewId="0"/>
  </sheetViews>
  <sheetFormatPr defaultRowHeight="12.75"/>
  <cols>
    <col min="1" max="1" width="16.7109375" style="526" customWidth="1"/>
    <col min="2" max="2" width="10" style="526" bestFit="1" customWidth="1"/>
    <col min="3" max="256" width="9.140625" style="526"/>
    <col min="257" max="257" width="16.7109375" style="526" customWidth="1"/>
    <col min="258" max="258" width="10" style="526" bestFit="1" customWidth="1"/>
    <col min="259" max="512" width="9.140625" style="526"/>
    <col min="513" max="513" width="16.7109375" style="526" customWidth="1"/>
    <col min="514" max="514" width="10" style="526" bestFit="1" customWidth="1"/>
    <col min="515" max="768" width="9.140625" style="526"/>
    <col min="769" max="769" width="16.7109375" style="526" customWidth="1"/>
    <col min="770" max="770" width="10" style="526" bestFit="1" customWidth="1"/>
    <col min="771" max="1024" width="9.140625" style="526"/>
    <col min="1025" max="1025" width="16.7109375" style="526" customWidth="1"/>
    <col min="1026" max="1026" width="10" style="526" bestFit="1" customWidth="1"/>
    <col min="1027" max="1280" width="9.140625" style="526"/>
    <col min="1281" max="1281" width="16.7109375" style="526" customWidth="1"/>
    <col min="1282" max="1282" width="10" style="526" bestFit="1" customWidth="1"/>
    <col min="1283" max="1536" width="9.140625" style="526"/>
    <col min="1537" max="1537" width="16.7109375" style="526" customWidth="1"/>
    <col min="1538" max="1538" width="10" style="526" bestFit="1" customWidth="1"/>
    <col min="1539" max="1792" width="9.140625" style="526"/>
    <col min="1793" max="1793" width="16.7109375" style="526" customWidth="1"/>
    <col min="1794" max="1794" width="10" style="526" bestFit="1" customWidth="1"/>
    <col min="1795" max="2048" width="9.140625" style="526"/>
    <col min="2049" max="2049" width="16.7109375" style="526" customWidth="1"/>
    <col min="2050" max="2050" width="10" style="526" bestFit="1" customWidth="1"/>
    <col min="2051" max="2304" width="9.140625" style="526"/>
    <col min="2305" max="2305" width="16.7109375" style="526" customWidth="1"/>
    <col min="2306" max="2306" width="10" style="526" bestFit="1" customWidth="1"/>
    <col min="2307" max="2560" width="9.140625" style="526"/>
    <col min="2561" max="2561" width="16.7109375" style="526" customWidth="1"/>
    <col min="2562" max="2562" width="10" style="526" bestFit="1" customWidth="1"/>
    <col min="2563" max="2816" width="9.140625" style="526"/>
    <col min="2817" max="2817" width="16.7109375" style="526" customWidth="1"/>
    <col min="2818" max="2818" width="10" style="526" bestFit="1" customWidth="1"/>
    <col min="2819" max="3072" width="9.140625" style="526"/>
    <col min="3073" max="3073" width="16.7109375" style="526" customWidth="1"/>
    <col min="3074" max="3074" width="10" style="526" bestFit="1" customWidth="1"/>
    <col min="3075" max="3328" width="9.140625" style="526"/>
    <col min="3329" max="3329" width="16.7109375" style="526" customWidth="1"/>
    <col min="3330" max="3330" width="10" style="526" bestFit="1" customWidth="1"/>
    <col min="3331" max="3584" width="9.140625" style="526"/>
    <col min="3585" max="3585" width="16.7109375" style="526" customWidth="1"/>
    <col min="3586" max="3586" width="10" style="526" bestFit="1" customWidth="1"/>
    <col min="3587" max="3840" width="9.140625" style="526"/>
    <col min="3841" max="3841" width="16.7109375" style="526" customWidth="1"/>
    <col min="3842" max="3842" width="10" style="526" bestFit="1" customWidth="1"/>
    <col min="3843" max="4096" width="9.140625" style="526"/>
    <col min="4097" max="4097" width="16.7109375" style="526" customWidth="1"/>
    <col min="4098" max="4098" width="10" style="526" bestFit="1" customWidth="1"/>
    <col min="4099" max="4352" width="9.140625" style="526"/>
    <col min="4353" max="4353" width="16.7109375" style="526" customWidth="1"/>
    <col min="4354" max="4354" width="10" style="526" bestFit="1" customWidth="1"/>
    <col min="4355" max="4608" width="9.140625" style="526"/>
    <col min="4609" max="4609" width="16.7109375" style="526" customWidth="1"/>
    <col min="4610" max="4610" width="10" style="526" bestFit="1" customWidth="1"/>
    <col min="4611" max="4864" width="9.140625" style="526"/>
    <col min="4865" max="4865" width="16.7109375" style="526" customWidth="1"/>
    <col min="4866" max="4866" width="10" style="526" bestFit="1" customWidth="1"/>
    <col min="4867" max="5120" width="9.140625" style="526"/>
    <col min="5121" max="5121" width="16.7109375" style="526" customWidth="1"/>
    <col min="5122" max="5122" width="10" style="526" bestFit="1" customWidth="1"/>
    <col min="5123" max="5376" width="9.140625" style="526"/>
    <col min="5377" max="5377" width="16.7109375" style="526" customWidth="1"/>
    <col min="5378" max="5378" width="10" style="526" bestFit="1" customWidth="1"/>
    <col min="5379" max="5632" width="9.140625" style="526"/>
    <col min="5633" max="5633" width="16.7109375" style="526" customWidth="1"/>
    <col min="5634" max="5634" width="10" style="526" bestFit="1" customWidth="1"/>
    <col min="5635" max="5888" width="9.140625" style="526"/>
    <col min="5889" max="5889" width="16.7109375" style="526" customWidth="1"/>
    <col min="5890" max="5890" width="10" style="526" bestFit="1" customWidth="1"/>
    <col min="5891" max="6144" width="9.140625" style="526"/>
    <col min="6145" max="6145" width="16.7109375" style="526" customWidth="1"/>
    <col min="6146" max="6146" width="10" style="526" bestFit="1" customWidth="1"/>
    <col min="6147" max="6400" width="9.140625" style="526"/>
    <col min="6401" max="6401" width="16.7109375" style="526" customWidth="1"/>
    <col min="6402" max="6402" width="10" style="526" bestFit="1" customWidth="1"/>
    <col min="6403" max="6656" width="9.140625" style="526"/>
    <col min="6657" max="6657" width="16.7109375" style="526" customWidth="1"/>
    <col min="6658" max="6658" width="10" style="526" bestFit="1" customWidth="1"/>
    <col min="6659" max="6912" width="9.140625" style="526"/>
    <col min="6913" max="6913" width="16.7109375" style="526" customWidth="1"/>
    <col min="6914" max="6914" width="10" style="526" bestFit="1" customWidth="1"/>
    <col min="6915" max="7168" width="9.140625" style="526"/>
    <col min="7169" max="7169" width="16.7109375" style="526" customWidth="1"/>
    <col min="7170" max="7170" width="10" style="526" bestFit="1" customWidth="1"/>
    <col min="7171" max="7424" width="9.140625" style="526"/>
    <col min="7425" max="7425" width="16.7109375" style="526" customWidth="1"/>
    <col min="7426" max="7426" width="10" style="526" bestFit="1" customWidth="1"/>
    <col min="7427" max="7680" width="9.140625" style="526"/>
    <col min="7681" max="7681" width="16.7109375" style="526" customWidth="1"/>
    <col min="7682" max="7682" width="10" style="526" bestFit="1" customWidth="1"/>
    <col min="7683" max="7936" width="9.140625" style="526"/>
    <col min="7937" max="7937" width="16.7109375" style="526" customWidth="1"/>
    <col min="7938" max="7938" width="10" style="526" bestFit="1" customWidth="1"/>
    <col min="7939" max="8192" width="9.140625" style="526"/>
    <col min="8193" max="8193" width="16.7109375" style="526" customWidth="1"/>
    <col min="8194" max="8194" width="10" style="526" bestFit="1" customWidth="1"/>
    <col min="8195" max="8448" width="9.140625" style="526"/>
    <col min="8449" max="8449" width="16.7109375" style="526" customWidth="1"/>
    <col min="8450" max="8450" width="10" style="526" bestFit="1" customWidth="1"/>
    <col min="8451" max="8704" width="9.140625" style="526"/>
    <col min="8705" max="8705" width="16.7109375" style="526" customWidth="1"/>
    <col min="8706" max="8706" width="10" style="526" bestFit="1" customWidth="1"/>
    <col min="8707" max="8960" width="9.140625" style="526"/>
    <col min="8961" max="8961" width="16.7109375" style="526" customWidth="1"/>
    <col min="8962" max="8962" width="10" style="526" bestFit="1" customWidth="1"/>
    <col min="8963" max="9216" width="9.140625" style="526"/>
    <col min="9217" max="9217" width="16.7109375" style="526" customWidth="1"/>
    <col min="9218" max="9218" width="10" style="526" bestFit="1" customWidth="1"/>
    <col min="9219" max="9472" width="9.140625" style="526"/>
    <col min="9473" max="9473" width="16.7109375" style="526" customWidth="1"/>
    <col min="9474" max="9474" width="10" style="526" bestFit="1" customWidth="1"/>
    <col min="9475" max="9728" width="9.140625" style="526"/>
    <col min="9729" max="9729" width="16.7109375" style="526" customWidth="1"/>
    <col min="9730" max="9730" width="10" style="526" bestFit="1" customWidth="1"/>
    <col min="9731" max="9984" width="9.140625" style="526"/>
    <col min="9985" max="9985" width="16.7109375" style="526" customWidth="1"/>
    <col min="9986" max="9986" width="10" style="526" bestFit="1" customWidth="1"/>
    <col min="9987" max="10240" width="9.140625" style="526"/>
    <col min="10241" max="10241" width="16.7109375" style="526" customWidth="1"/>
    <col min="10242" max="10242" width="10" style="526" bestFit="1" customWidth="1"/>
    <col min="10243" max="10496" width="9.140625" style="526"/>
    <col min="10497" max="10497" width="16.7109375" style="526" customWidth="1"/>
    <col min="10498" max="10498" width="10" style="526" bestFit="1" customWidth="1"/>
    <col min="10499" max="10752" width="9.140625" style="526"/>
    <col min="10753" max="10753" width="16.7109375" style="526" customWidth="1"/>
    <col min="10754" max="10754" width="10" style="526" bestFit="1" customWidth="1"/>
    <col min="10755" max="11008" width="9.140625" style="526"/>
    <col min="11009" max="11009" width="16.7109375" style="526" customWidth="1"/>
    <col min="11010" max="11010" width="10" style="526" bestFit="1" customWidth="1"/>
    <col min="11011" max="11264" width="9.140625" style="526"/>
    <col min="11265" max="11265" width="16.7109375" style="526" customWidth="1"/>
    <col min="11266" max="11266" width="10" style="526" bestFit="1" customWidth="1"/>
    <col min="11267" max="11520" width="9.140625" style="526"/>
    <col min="11521" max="11521" width="16.7109375" style="526" customWidth="1"/>
    <col min="11522" max="11522" width="10" style="526" bestFit="1" customWidth="1"/>
    <col min="11523" max="11776" width="9.140625" style="526"/>
    <col min="11777" max="11777" width="16.7109375" style="526" customWidth="1"/>
    <col min="11778" max="11778" width="10" style="526" bestFit="1" customWidth="1"/>
    <col min="11779" max="12032" width="9.140625" style="526"/>
    <col min="12033" max="12033" width="16.7109375" style="526" customWidth="1"/>
    <col min="12034" max="12034" width="10" style="526" bestFit="1" customWidth="1"/>
    <col min="12035" max="12288" width="9.140625" style="526"/>
    <col min="12289" max="12289" width="16.7109375" style="526" customWidth="1"/>
    <col min="12290" max="12290" width="10" style="526" bestFit="1" customWidth="1"/>
    <col min="12291" max="12544" width="9.140625" style="526"/>
    <col min="12545" max="12545" width="16.7109375" style="526" customWidth="1"/>
    <col min="12546" max="12546" width="10" style="526" bestFit="1" customWidth="1"/>
    <col min="12547" max="12800" width="9.140625" style="526"/>
    <col min="12801" max="12801" width="16.7109375" style="526" customWidth="1"/>
    <col min="12802" max="12802" width="10" style="526" bestFit="1" customWidth="1"/>
    <col min="12803" max="13056" width="9.140625" style="526"/>
    <col min="13057" max="13057" width="16.7109375" style="526" customWidth="1"/>
    <col min="13058" max="13058" width="10" style="526" bestFit="1" customWidth="1"/>
    <col min="13059" max="13312" width="9.140625" style="526"/>
    <col min="13313" max="13313" width="16.7109375" style="526" customWidth="1"/>
    <col min="13314" max="13314" width="10" style="526" bestFit="1" customWidth="1"/>
    <col min="13315" max="13568" width="9.140625" style="526"/>
    <col min="13569" max="13569" width="16.7109375" style="526" customWidth="1"/>
    <col min="13570" max="13570" width="10" style="526" bestFit="1" customWidth="1"/>
    <col min="13571" max="13824" width="9.140625" style="526"/>
    <col min="13825" max="13825" width="16.7109375" style="526" customWidth="1"/>
    <col min="13826" max="13826" width="10" style="526" bestFit="1" customWidth="1"/>
    <col min="13827" max="14080" width="9.140625" style="526"/>
    <col min="14081" max="14081" width="16.7109375" style="526" customWidth="1"/>
    <col min="14082" max="14082" width="10" style="526" bestFit="1" customWidth="1"/>
    <col min="14083" max="14336" width="9.140625" style="526"/>
    <col min="14337" max="14337" width="16.7109375" style="526" customWidth="1"/>
    <col min="14338" max="14338" width="10" style="526" bestFit="1" customWidth="1"/>
    <col min="14339" max="14592" width="9.140625" style="526"/>
    <col min="14593" max="14593" width="16.7109375" style="526" customWidth="1"/>
    <col min="14594" max="14594" width="10" style="526" bestFit="1" customWidth="1"/>
    <col min="14595" max="14848" width="9.140625" style="526"/>
    <col min="14849" max="14849" width="16.7109375" style="526" customWidth="1"/>
    <col min="14850" max="14850" width="10" style="526" bestFit="1" customWidth="1"/>
    <col min="14851" max="15104" width="9.140625" style="526"/>
    <col min="15105" max="15105" width="16.7109375" style="526" customWidth="1"/>
    <col min="15106" max="15106" width="10" style="526" bestFit="1" customWidth="1"/>
    <col min="15107" max="15360" width="9.140625" style="526"/>
    <col min="15361" max="15361" width="16.7109375" style="526" customWidth="1"/>
    <col min="15362" max="15362" width="10" style="526" bestFit="1" customWidth="1"/>
    <col min="15363" max="15616" width="9.140625" style="526"/>
    <col min="15617" max="15617" width="16.7109375" style="526" customWidth="1"/>
    <col min="15618" max="15618" width="10" style="526" bestFit="1" customWidth="1"/>
    <col min="15619" max="15872" width="9.140625" style="526"/>
    <col min="15873" max="15873" width="16.7109375" style="526" customWidth="1"/>
    <col min="15874" max="15874" width="10" style="526" bestFit="1" customWidth="1"/>
    <col min="15875" max="16128" width="9.140625" style="526"/>
    <col min="16129" max="16129" width="16.7109375" style="526" customWidth="1"/>
    <col min="16130" max="16130" width="10" style="526" bestFit="1" customWidth="1"/>
    <col min="16131" max="16384" width="9.140625" style="526"/>
  </cols>
  <sheetData>
    <row r="1" spans="1:6">
      <c r="A1" s="534" t="s">
        <v>9500</v>
      </c>
      <c r="B1" s="534" t="s">
        <v>9501</v>
      </c>
      <c r="C1" s="534" t="s">
        <v>9502</v>
      </c>
      <c r="D1" s="534" t="s">
        <v>2656</v>
      </c>
      <c r="F1" s="526" t="s">
        <v>2661</v>
      </c>
    </row>
    <row r="2" spans="1:6">
      <c r="A2" s="535" t="s">
        <v>9503</v>
      </c>
      <c r="B2" s="536">
        <v>4398</v>
      </c>
      <c r="C2" s="536">
        <v>0</v>
      </c>
      <c r="D2" s="536">
        <v>2011</v>
      </c>
    </row>
    <row r="3" spans="1:6">
      <c r="A3" s="535" t="s">
        <v>9504</v>
      </c>
      <c r="B3" s="536">
        <v>60508</v>
      </c>
      <c r="C3" s="536">
        <v>0</v>
      </c>
      <c r="D3" s="536">
        <v>2011</v>
      </c>
    </row>
    <row r="4" spans="1:6">
      <c r="A4" s="535" t="s">
        <v>9505</v>
      </c>
      <c r="B4" s="536">
        <v>0</v>
      </c>
      <c r="C4" s="536">
        <v>0</v>
      </c>
      <c r="D4" s="536">
        <v>2011</v>
      </c>
    </row>
    <row r="5" spans="1:6">
      <c r="A5" s="535" t="s">
        <v>9506</v>
      </c>
      <c r="B5" s="536">
        <v>42025</v>
      </c>
      <c r="C5" s="536">
        <v>0</v>
      </c>
      <c r="D5" s="536">
        <v>2011</v>
      </c>
    </row>
    <row r="6" spans="1:6">
      <c r="A6" s="535" t="s">
        <v>9507</v>
      </c>
      <c r="B6" s="536">
        <v>0</v>
      </c>
      <c r="C6" s="536">
        <v>0</v>
      </c>
      <c r="D6" s="536">
        <v>2011</v>
      </c>
    </row>
    <row r="7" spans="1:6">
      <c r="A7" s="535" t="s">
        <v>9508</v>
      </c>
      <c r="B7" s="536">
        <v>0</v>
      </c>
      <c r="C7" s="536">
        <v>0</v>
      </c>
      <c r="D7" s="536">
        <v>2011</v>
      </c>
    </row>
    <row r="8" spans="1:6">
      <c r="A8" s="535" t="s">
        <v>9509</v>
      </c>
      <c r="B8" s="536">
        <v>0</v>
      </c>
      <c r="C8" s="536">
        <v>0</v>
      </c>
      <c r="D8" s="536">
        <v>2011</v>
      </c>
    </row>
    <row r="9" spans="1:6">
      <c r="A9" s="535" t="s">
        <v>9510</v>
      </c>
      <c r="B9" s="536">
        <v>0</v>
      </c>
      <c r="C9" s="536">
        <v>0</v>
      </c>
      <c r="D9" s="536">
        <v>2011</v>
      </c>
    </row>
    <row r="10" spans="1:6">
      <c r="A10" s="535" t="s">
        <v>9511</v>
      </c>
      <c r="B10" s="536">
        <v>75245</v>
      </c>
      <c r="C10" s="536">
        <v>0</v>
      </c>
      <c r="D10" s="536">
        <v>2011</v>
      </c>
    </row>
    <row r="11" spans="1:6">
      <c r="A11" s="535" t="s">
        <v>9512</v>
      </c>
      <c r="B11" s="536">
        <v>106529</v>
      </c>
      <c r="C11" s="536">
        <v>0</v>
      </c>
      <c r="D11" s="536">
        <v>2011</v>
      </c>
    </row>
    <row r="12" spans="1:6">
      <c r="A12" s="535" t="s">
        <v>9513</v>
      </c>
      <c r="B12" s="536">
        <v>48328</v>
      </c>
      <c r="C12" s="536">
        <v>0</v>
      </c>
      <c r="D12" s="536">
        <v>2011</v>
      </c>
    </row>
    <row r="13" spans="1:6">
      <c r="A13" s="535" t="s">
        <v>9514</v>
      </c>
      <c r="B13" s="536">
        <v>55596</v>
      </c>
      <c r="C13" s="536">
        <v>0</v>
      </c>
      <c r="D13" s="536">
        <v>2011</v>
      </c>
    </row>
    <row r="14" spans="1:6">
      <c r="A14" s="535" t="s">
        <v>9515</v>
      </c>
      <c r="B14" s="536">
        <v>22272</v>
      </c>
      <c r="C14" s="536">
        <v>0</v>
      </c>
      <c r="D14" s="536">
        <v>2011</v>
      </c>
    </row>
    <row r="15" spans="1:6">
      <c r="A15" s="535" t="s">
        <v>9516</v>
      </c>
      <c r="B15" s="536">
        <v>18092</v>
      </c>
      <c r="C15" s="536">
        <v>0</v>
      </c>
      <c r="D15" s="536">
        <v>2011</v>
      </c>
    </row>
    <row r="16" spans="1:6">
      <c r="A16" s="535" t="s">
        <v>9517</v>
      </c>
      <c r="B16" s="536">
        <v>32973</v>
      </c>
      <c r="C16" s="536">
        <v>0</v>
      </c>
      <c r="D16" s="536">
        <v>2011</v>
      </c>
    </row>
    <row r="17" spans="1:4">
      <c r="A17" s="535" t="s">
        <v>9518</v>
      </c>
      <c r="B17" s="536">
        <v>38650</v>
      </c>
      <c r="C17" s="536">
        <v>0</v>
      </c>
      <c r="D17" s="536">
        <v>2011</v>
      </c>
    </row>
    <row r="18" spans="1:4">
      <c r="A18" s="535" t="s">
        <v>9519</v>
      </c>
      <c r="B18" s="536">
        <v>0</v>
      </c>
      <c r="C18" s="536">
        <v>0</v>
      </c>
      <c r="D18" s="536">
        <v>2011</v>
      </c>
    </row>
    <row r="19" spans="1:4">
      <c r="A19" s="535" t="s">
        <v>9520</v>
      </c>
      <c r="B19" s="536">
        <v>33342</v>
      </c>
      <c r="C19" s="536">
        <v>0</v>
      </c>
      <c r="D19" s="536">
        <v>2011</v>
      </c>
    </row>
    <row r="20" spans="1:4">
      <c r="A20" s="535" t="s">
        <v>9521</v>
      </c>
      <c r="B20" s="536">
        <v>13384</v>
      </c>
      <c r="C20" s="536">
        <v>0</v>
      </c>
      <c r="D20" s="536">
        <v>2011</v>
      </c>
    </row>
    <row r="21" spans="1:4">
      <c r="A21" s="535" t="s">
        <v>9522</v>
      </c>
      <c r="B21" s="536">
        <v>0</v>
      </c>
      <c r="C21" s="536">
        <v>0</v>
      </c>
      <c r="D21" s="536">
        <v>2011</v>
      </c>
    </row>
    <row r="22" spans="1:4">
      <c r="A22" s="535" t="s">
        <v>9523</v>
      </c>
      <c r="B22" s="536">
        <v>39703</v>
      </c>
      <c r="C22" s="536">
        <v>0</v>
      </c>
      <c r="D22" s="536">
        <v>2011</v>
      </c>
    </row>
    <row r="23" spans="1:4">
      <c r="A23" s="535" t="s">
        <v>9524</v>
      </c>
      <c r="B23" s="536">
        <v>27002</v>
      </c>
      <c r="C23" s="536">
        <v>0</v>
      </c>
      <c r="D23" s="536">
        <v>2011</v>
      </c>
    </row>
    <row r="24" spans="1:4">
      <c r="A24" s="535" t="s">
        <v>9525</v>
      </c>
      <c r="B24" s="536">
        <v>9491</v>
      </c>
      <c r="C24" s="536">
        <v>0</v>
      </c>
      <c r="D24" s="536">
        <v>2011</v>
      </c>
    </row>
    <row r="25" spans="1:4">
      <c r="A25" s="535" t="s">
        <v>9526</v>
      </c>
      <c r="B25" s="536">
        <v>22709</v>
      </c>
      <c r="C25" s="536">
        <v>0</v>
      </c>
      <c r="D25" s="536">
        <v>2011</v>
      </c>
    </row>
    <row r="26" spans="1:4">
      <c r="A26" s="535" t="s">
        <v>9527</v>
      </c>
      <c r="B26" s="536">
        <v>14461</v>
      </c>
      <c r="C26" s="536">
        <v>0</v>
      </c>
      <c r="D26" s="536">
        <v>2011</v>
      </c>
    </row>
    <row r="27" spans="1:4">
      <c r="A27" s="535" t="s">
        <v>9528</v>
      </c>
      <c r="B27" s="536">
        <v>48283</v>
      </c>
      <c r="C27" s="536">
        <v>0</v>
      </c>
      <c r="D27" s="536">
        <v>2011</v>
      </c>
    </row>
    <row r="28" spans="1:4">
      <c r="A28" s="535" t="s">
        <v>9529</v>
      </c>
      <c r="B28" s="536">
        <v>29648</v>
      </c>
      <c r="C28" s="536">
        <v>0</v>
      </c>
      <c r="D28" s="536">
        <v>2011</v>
      </c>
    </row>
    <row r="29" spans="1:4">
      <c r="A29" s="535" t="s">
        <v>9530</v>
      </c>
      <c r="B29" s="536">
        <v>13601</v>
      </c>
      <c r="C29" s="536">
        <v>0</v>
      </c>
      <c r="D29" s="536">
        <v>2011</v>
      </c>
    </row>
    <row r="30" spans="1:4">
      <c r="A30" s="535" t="s">
        <v>9531</v>
      </c>
      <c r="B30" s="536">
        <v>22878</v>
      </c>
      <c r="C30" s="536">
        <v>0</v>
      </c>
      <c r="D30" s="536">
        <v>2011</v>
      </c>
    </row>
    <row r="31" spans="1:4">
      <c r="A31" s="535" t="s">
        <v>9532</v>
      </c>
      <c r="B31" s="536">
        <v>0</v>
      </c>
      <c r="C31" s="536">
        <v>0</v>
      </c>
      <c r="D31" s="536">
        <v>2011</v>
      </c>
    </row>
    <row r="32" spans="1:4">
      <c r="A32" s="535" t="s">
        <v>9533</v>
      </c>
      <c r="B32" s="536">
        <v>8644</v>
      </c>
      <c r="C32" s="536">
        <v>0</v>
      </c>
      <c r="D32" s="536">
        <v>2011</v>
      </c>
    </row>
    <row r="33" spans="1:4">
      <c r="A33" s="535" t="s">
        <v>9534</v>
      </c>
      <c r="B33" s="536">
        <v>17674</v>
      </c>
      <c r="C33" s="536">
        <v>0</v>
      </c>
      <c r="D33" s="536">
        <v>2011</v>
      </c>
    </row>
    <row r="34" spans="1:4">
      <c r="A34" s="535" t="s">
        <v>9535</v>
      </c>
      <c r="B34" s="536">
        <v>63162</v>
      </c>
      <c r="C34" s="536">
        <v>0</v>
      </c>
      <c r="D34" s="536">
        <v>2011</v>
      </c>
    </row>
    <row r="35" spans="1:4">
      <c r="A35" s="535" t="s">
        <v>9536</v>
      </c>
      <c r="B35" s="536">
        <v>0</v>
      </c>
      <c r="C35" s="536">
        <v>0</v>
      </c>
      <c r="D35" s="536">
        <v>2011</v>
      </c>
    </row>
    <row r="36" spans="1:4">
      <c r="A36" s="535" t="s">
        <v>9537</v>
      </c>
      <c r="B36" s="536">
        <v>12981</v>
      </c>
      <c r="C36" s="536">
        <v>0</v>
      </c>
      <c r="D36" s="536">
        <v>2011</v>
      </c>
    </row>
    <row r="37" spans="1:4">
      <c r="A37" s="535" t="s">
        <v>9538</v>
      </c>
      <c r="B37" s="536">
        <v>43077</v>
      </c>
      <c r="C37" s="536">
        <v>0</v>
      </c>
      <c r="D37" s="536">
        <v>2011</v>
      </c>
    </row>
    <row r="38" spans="1:4">
      <c r="A38" s="535" t="s">
        <v>9539</v>
      </c>
      <c r="B38" s="536">
        <v>17901</v>
      </c>
      <c r="C38" s="536">
        <v>0</v>
      </c>
      <c r="D38" s="536">
        <v>2011</v>
      </c>
    </row>
    <row r="39" spans="1:4">
      <c r="A39" s="535" t="s">
        <v>9540</v>
      </c>
      <c r="B39" s="536">
        <v>5805</v>
      </c>
      <c r="C39" s="536">
        <v>0</v>
      </c>
      <c r="D39" s="536">
        <v>2011</v>
      </c>
    </row>
    <row r="40" spans="1:4">
      <c r="A40" s="535" t="s">
        <v>9541</v>
      </c>
      <c r="B40" s="536">
        <v>19809</v>
      </c>
      <c r="C40" s="536">
        <v>0</v>
      </c>
      <c r="D40" s="536">
        <v>2011</v>
      </c>
    </row>
    <row r="41" spans="1:4">
      <c r="A41" s="535" t="s">
        <v>9542</v>
      </c>
      <c r="B41" s="536">
        <v>0</v>
      </c>
      <c r="C41" s="536">
        <v>0</v>
      </c>
      <c r="D41" s="536">
        <v>2011</v>
      </c>
    </row>
    <row r="42" spans="1:4">
      <c r="A42" s="535" t="s">
        <v>9543</v>
      </c>
      <c r="B42" s="536">
        <v>0</v>
      </c>
      <c r="C42" s="536">
        <v>0</v>
      </c>
      <c r="D42" s="536">
        <v>2011</v>
      </c>
    </row>
    <row r="43" spans="1:4">
      <c r="A43" s="535" t="s">
        <v>9544</v>
      </c>
      <c r="B43" s="536">
        <v>0</v>
      </c>
      <c r="C43" s="536">
        <v>0</v>
      </c>
      <c r="D43" s="536">
        <v>2011</v>
      </c>
    </row>
    <row r="44" spans="1:4">
      <c r="A44" s="535" t="s">
        <v>9545</v>
      </c>
      <c r="B44" s="536">
        <v>5283</v>
      </c>
      <c r="C44" s="536">
        <v>0</v>
      </c>
      <c r="D44" s="536">
        <v>2011</v>
      </c>
    </row>
    <row r="45" spans="1:4">
      <c r="A45" s="535" t="s">
        <v>9546</v>
      </c>
      <c r="B45" s="536">
        <v>0</v>
      </c>
      <c r="C45" s="536">
        <v>0</v>
      </c>
      <c r="D45" s="536">
        <v>2011</v>
      </c>
    </row>
    <row r="46" spans="1:4">
      <c r="A46" s="535" t="s">
        <v>9547</v>
      </c>
      <c r="B46" s="536">
        <v>8575</v>
      </c>
      <c r="C46" s="536">
        <v>0</v>
      </c>
      <c r="D46" s="536">
        <v>2011</v>
      </c>
    </row>
    <row r="47" spans="1:4">
      <c r="A47" s="535" t="s">
        <v>9548</v>
      </c>
      <c r="B47" s="536">
        <v>0</v>
      </c>
      <c r="C47" s="536">
        <v>0</v>
      </c>
      <c r="D47" s="536">
        <v>2011</v>
      </c>
    </row>
    <row r="48" spans="1:4">
      <c r="A48" s="535" t="s">
        <v>9549</v>
      </c>
      <c r="B48" s="536">
        <v>17054</v>
      </c>
      <c r="C48" s="536">
        <v>0</v>
      </c>
      <c r="D48" s="536">
        <v>2011</v>
      </c>
    </row>
    <row r="49" spans="1:4">
      <c r="A49" s="535" t="s">
        <v>9550</v>
      </c>
      <c r="B49" s="536">
        <v>34963</v>
      </c>
      <c r="C49" s="536">
        <v>0</v>
      </c>
      <c r="D49" s="536">
        <v>2011</v>
      </c>
    </row>
    <row r="50" spans="1:4">
      <c r="A50" s="535" t="s">
        <v>9551</v>
      </c>
      <c r="B50" s="536">
        <v>23652</v>
      </c>
      <c r="C50" s="536">
        <v>0</v>
      </c>
      <c r="D50" s="536">
        <v>2011</v>
      </c>
    </row>
    <row r="51" spans="1:4">
      <c r="A51" s="535" t="s">
        <v>9552</v>
      </c>
      <c r="B51" s="536">
        <v>4527</v>
      </c>
      <c r="C51" s="536">
        <v>0</v>
      </c>
      <c r="D51" s="536">
        <v>2011</v>
      </c>
    </row>
    <row r="52" spans="1:4">
      <c r="A52" s="535" t="s">
        <v>9553</v>
      </c>
      <c r="B52" s="536">
        <v>0</v>
      </c>
      <c r="C52" s="536">
        <v>0</v>
      </c>
      <c r="D52" s="536">
        <v>2011</v>
      </c>
    </row>
    <row r="53" spans="1:4">
      <c r="A53" s="535" t="s">
        <v>9554</v>
      </c>
      <c r="B53" s="536">
        <v>12321</v>
      </c>
      <c r="C53" s="536">
        <v>0</v>
      </c>
      <c r="D53" s="536">
        <v>2011</v>
      </c>
    </row>
    <row r="54" spans="1:4">
      <c r="A54" s="535" t="s">
        <v>9555</v>
      </c>
      <c r="B54" s="536">
        <v>3876</v>
      </c>
      <c r="C54" s="536">
        <v>0</v>
      </c>
      <c r="D54" s="536">
        <v>2011</v>
      </c>
    </row>
    <row r="55" spans="1:4">
      <c r="A55" s="535" t="s">
        <v>9556</v>
      </c>
      <c r="B55" s="536">
        <v>4086</v>
      </c>
      <c r="C55" s="536">
        <v>0</v>
      </c>
      <c r="D55" s="536">
        <v>2011</v>
      </c>
    </row>
    <row r="56" spans="1:4">
      <c r="A56" s="535" t="s">
        <v>9557</v>
      </c>
      <c r="B56" s="536">
        <v>0</v>
      </c>
      <c r="C56" s="536">
        <v>0</v>
      </c>
      <c r="D56" s="536">
        <v>2011</v>
      </c>
    </row>
    <row r="57" spans="1:4">
      <c r="A57" s="535" t="s">
        <v>9558</v>
      </c>
      <c r="B57" s="536">
        <v>0</v>
      </c>
      <c r="C57" s="536">
        <v>0</v>
      </c>
      <c r="D57" s="536">
        <v>2011</v>
      </c>
    </row>
    <row r="58" spans="1:4">
      <c r="A58" s="535" t="s">
        <v>9559</v>
      </c>
      <c r="B58" s="536">
        <v>0</v>
      </c>
      <c r="C58" s="536">
        <v>0</v>
      </c>
      <c r="D58" s="536">
        <v>2011</v>
      </c>
    </row>
    <row r="59" spans="1:4">
      <c r="A59" s="535" t="s">
        <v>9560</v>
      </c>
      <c r="B59" s="536">
        <v>0</v>
      </c>
      <c r="C59" s="536">
        <v>0</v>
      </c>
      <c r="D59" s="536">
        <v>2011</v>
      </c>
    </row>
    <row r="60" spans="1:4">
      <c r="A60" s="535" t="s">
        <v>9561</v>
      </c>
      <c r="B60" s="536">
        <v>0</v>
      </c>
      <c r="C60" s="536">
        <v>0</v>
      </c>
      <c r="D60" s="536">
        <v>2011</v>
      </c>
    </row>
    <row r="61" spans="1:4">
      <c r="A61" s="535" t="s">
        <v>9562</v>
      </c>
      <c r="B61" s="536">
        <v>4465</v>
      </c>
      <c r="C61" s="536">
        <v>0</v>
      </c>
      <c r="D61" s="536">
        <v>2011</v>
      </c>
    </row>
    <row r="62" spans="1:4">
      <c r="A62" s="535" t="s">
        <v>9563</v>
      </c>
      <c r="B62" s="536">
        <v>5139</v>
      </c>
      <c r="C62" s="536">
        <v>0</v>
      </c>
      <c r="D62" s="536">
        <v>2011</v>
      </c>
    </row>
    <row r="63" spans="1:4">
      <c r="A63" s="535" t="s">
        <v>9564</v>
      </c>
      <c r="B63" s="536">
        <v>6361</v>
      </c>
      <c r="C63" s="536">
        <v>0</v>
      </c>
      <c r="D63" s="536">
        <v>2011</v>
      </c>
    </row>
    <row r="64" spans="1:4">
      <c r="A64" s="535" t="s">
        <v>9565</v>
      </c>
      <c r="B64" s="536">
        <v>2528</v>
      </c>
      <c r="C64" s="536">
        <v>0</v>
      </c>
      <c r="D64" s="536">
        <v>2011</v>
      </c>
    </row>
    <row r="65" spans="1:4">
      <c r="A65" s="535" t="s">
        <v>9566</v>
      </c>
      <c r="B65" s="536">
        <v>0</v>
      </c>
      <c r="C65" s="536">
        <v>0</v>
      </c>
      <c r="D65" s="536">
        <v>2011</v>
      </c>
    </row>
    <row r="66" spans="1:4">
      <c r="A66" s="535" t="s">
        <v>9567</v>
      </c>
      <c r="B66" s="536">
        <v>1938</v>
      </c>
      <c r="C66" s="536">
        <v>0</v>
      </c>
      <c r="D66" s="536">
        <v>2011</v>
      </c>
    </row>
    <row r="67" spans="1:4">
      <c r="A67" s="535" t="s">
        <v>9568</v>
      </c>
      <c r="B67" s="536">
        <v>0</v>
      </c>
      <c r="C67" s="536">
        <v>0</v>
      </c>
      <c r="D67" s="536">
        <v>2011</v>
      </c>
    </row>
    <row r="68" spans="1:4">
      <c r="A68" s="535" t="s">
        <v>9569</v>
      </c>
      <c r="B68" s="536">
        <v>885</v>
      </c>
      <c r="C68" s="536">
        <v>0</v>
      </c>
      <c r="D68" s="536">
        <v>2011</v>
      </c>
    </row>
    <row r="69" spans="1:4">
      <c r="A69" s="535" t="s">
        <v>9570</v>
      </c>
      <c r="B69" s="536">
        <v>2106</v>
      </c>
      <c r="C69" s="536">
        <v>0</v>
      </c>
      <c r="D69" s="536">
        <v>2011</v>
      </c>
    </row>
    <row r="70" spans="1:4">
      <c r="A70" s="535" t="s">
        <v>9571</v>
      </c>
      <c r="B70" s="536">
        <v>2991</v>
      </c>
      <c r="C70" s="536">
        <v>0</v>
      </c>
      <c r="D70" s="536">
        <v>2011</v>
      </c>
    </row>
    <row r="71" spans="1:4">
      <c r="A71" s="535" t="s">
        <v>9572</v>
      </c>
      <c r="B71" s="536">
        <v>3791</v>
      </c>
      <c r="C71" s="536">
        <v>0</v>
      </c>
      <c r="D71" s="536">
        <v>2011</v>
      </c>
    </row>
    <row r="72" spans="1:4">
      <c r="A72" s="535" t="s">
        <v>9573</v>
      </c>
      <c r="B72" s="536">
        <v>0</v>
      </c>
      <c r="C72" s="536">
        <v>0</v>
      </c>
      <c r="D72" s="536">
        <v>2011</v>
      </c>
    </row>
    <row r="73" spans="1:4">
      <c r="A73" s="535" t="s">
        <v>9574</v>
      </c>
      <c r="B73" s="536">
        <v>0</v>
      </c>
      <c r="C73" s="536">
        <v>0</v>
      </c>
      <c r="D73" s="536">
        <v>2011</v>
      </c>
    </row>
    <row r="74" spans="1:4">
      <c r="A74" s="535" t="s">
        <v>9575</v>
      </c>
      <c r="B74" s="536">
        <v>2570</v>
      </c>
      <c r="C74" s="536">
        <v>0</v>
      </c>
      <c r="D74" s="536">
        <v>2011</v>
      </c>
    </row>
    <row r="75" spans="1:4">
      <c r="A75" s="535" t="s">
        <v>9576</v>
      </c>
      <c r="B75" s="536">
        <v>0</v>
      </c>
      <c r="C75" s="536">
        <v>0</v>
      </c>
      <c r="D75" s="536">
        <v>2011</v>
      </c>
    </row>
    <row r="76" spans="1:4">
      <c r="A76" s="535" t="s">
        <v>9577</v>
      </c>
      <c r="B76" s="536">
        <v>421</v>
      </c>
      <c r="C76" s="536">
        <v>0</v>
      </c>
      <c r="D76" s="536">
        <v>2011</v>
      </c>
    </row>
    <row r="77" spans="1:4">
      <c r="A77" s="535" t="s">
        <v>9578</v>
      </c>
      <c r="B77" s="536">
        <v>0</v>
      </c>
      <c r="C77" s="536">
        <v>0</v>
      </c>
      <c r="D77" s="536">
        <v>2011</v>
      </c>
    </row>
    <row r="78" spans="1:4">
      <c r="A78" s="535" t="s">
        <v>9579</v>
      </c>
      <c r="B78" s="536">
        <v>1896</v>
      </c>
      <c r="C78" s="536">
        <v>0</v>
      </c>
      <c r="D78" s="536">
        <v>2011</v>
      </c>
    </row>
    <row r="79" spans="1:4">
      <c r="A79" s="535" t="s">
        <v>9580</v>
      </c>
      <c r="B79" s="536">
        <v>0</v>
      </c>
      <c r="C79" s="536">
        <v>0</v>
      </c>
      <c r="D79" s="536">
        <v>2011</v>
      </c>
    </row>
    <row r="80" spans="1:4">
      <c r="A80" s="535" t="s">
        <v>9581</v>
      </c>
      <c r="B80" s="536">
        <v>0</v>
      </c>
      <c r="C80" s="536">
        <v>0</v>
      </c>
      <c r="D80" s="536">
        <v>2011</v>
      </c>
    </row>
    <row r="81" spans="1:4">
      <c r="A81" s="535" t="s">
        <v>9582</v>
      </c>
      <c r="B81" s="536">
        <v>0</v>
      </c>
      <c r="C81" s="536">
        <v>0</v>
      </c>
      <c r="D81" s="536">
        <v>2011</v>
      </c>
    </row>
    <row r="82" spans="1:4">
      <c r="A82" s="535" t="s">
        <v>9583</v>
      </c>
      <c r="B82" s="536">
        <v>2991</v>
      </c>
      <c r="C82" s="536">
        <v>0</v>
      </c>
      <c r="D82" s="536">
        <v>2011</v>
      </c>
    </row>
    <row r="83" spans="1:4">
      <c r="A83" s="535" t="s">
        <v>9584</v>
      </c>
      <c r="B83" s="536">
        <v>1095</v>
      </c>
      <c r="C83" s="536">
        <v>0</v>
      </c>
      <c r="D83" s="536">
        <v>2011</v>
      </c>
    </row>
    <row r="84" spans="1:4">
      <c r="A84" s="535" t="s">
        <v>9585</v>
      </c>
      <c r="B84" s="536">
        <v>2693</v>
      </c>
      <c r="C84" s="536">
        <v>0</v>
      </c>
      <c r="D84" s="536">
        <v>2011</v>
      </c>
    </row>
    <row r="85" spans="1:4">
      <c r="A85" s="535" t="s">
        <v>9586</v>
      </c>
      <c r="B85" s="536">
        <v>0</v>
      </c>
      <c r="C85" s="536">
        <v>0</v>
      </c>
      <c r="D85" s="536">
        <v>2011</v>
      </c>
    </row>
    <row r="86" spans="1:4">
      <c r="A86" s="535" t="s">
        <v>9587</v>
      </c>
      <c r="B86" s="536">
        <v>2401</v>
      </c>
      <c r="C86" s="536">
        <v>0</v>
      </c>
      <c r="D86" s="536">
        <v>2011</v>
      </c>
    </row>
    <row r="87" spans="1:4">
      <c r="A87" s="535" t="s">
        <v>9588</v>
      </c>
      <c r="B87" s="536">
        <v>1095</v>
      </c>
      <c r="C87" s="536">
        <v>0</v>
      </c>
      <c r="D87" s="536">
        <v>2011</v>
      </c>
    </row>
    <row r="88" spans="1:4">
      <c r="A88" s="535" t="s">
        <v>9589</v>
      </c>
      <c r="B88" s="536">
        <v>0</v>
      </c>
      <c r="C88" s="536">
        <v>0</v>
      </c>
      <c r="D88" s="536">
        <v>2011</v>
      </c>
    </row>
    <row r="89" spans="1:4">
      <c r="A89" s="535" t="s">
        <v>9590</v>
      </c>
      <c r="B89" s="536">
        <v>2776</v>
      </c>
      <c r="C89" s="536">
        <v>0</v>
      </c>
      <c r="D89" s="536">
        <v>2011</v>
      </c>
    </row>
    <row r="90" spans="1:4">
      <c r="A90" s="535" t="s">
        <v>9591</v>
      </c>
      <c r="B90" s="536">
        <v>0</v>
      </c>
      <c r="C90" s="536">
        <v>0</v>
      </c>
      <c r="D90" s="536">
        <v>2011</v>
      </c>
    </row>
    <row r="91" spans="1:4">
      <c r="A91" s="535" t="s">
        <v>9592</v>
      </c>
      <c r="B91" s="536">
        <v>9996</v>
      </c>
      <c r="C91" s="536">
        <v>0</v>
      </c>
      <c r="D91" s="536">
        <v>2011</v>
      </c>
    </row>
    <row r="92" spans="1:4">
      <c r="A92" s="535" t="s">
        <v>9593</v>
      </c>
      <c r="B92" s="536">
        <v>0</v>
      </c>
      <c r="C92" s="536">
        <v>0</v>
      </c>
      <c r="D92" s="536">
        <v>2011</v>
      </c>
    </row>
    <row r="93" spans="1:4">
      <c r="A93" s="535" t="s">
        <v>9594</v>
      </c>
      <c r="B93" s="536">
        <v>32822</v>
      </c>
      <c r="C93" s="536">
        <v>0</v>
      </c>
      <c r="D93" s="536">
        <v>2011</v>
      </c>
    </row>
    <row r="94" spans="1:4">
      <c r="A94" s="535" t="s">
        <v>9595</v>
      </c>
      <c r="B94" s="536">
        <v>0</v>
      </c>
      <c r="C94" s="536">
        <v>0</v>
      </c>
      <c r="D94" s="536">
        <v>2011</v>
      </c>
    </row>
    <row r="95" spans="1:4">
      <c r="A95" s="535" t="s">
        <v>9596</v>
      </c>
      <c r="B95" s="536">
        <v>14984</v>
      </c>
      <c r="C95" s="536">
        <v>0</v>
      </c>
      <c r="D95" s="536">
        <v>2011</v>
      </c>
    </row>
    <row r="96" spans="1:4">
      <c r="A96" s="535" t="s">
        <v>9597</v>
      </c>
      <c r="B96" s="536">
        <v>36055</v>
      </c>
      <c r="C96" s="536">
        <v>0</v>
      </c>
      <c r="D96" s="536">
        <v>2011</v>
      </c>
    </row>
    <row r="97" spans="1:4">
      <c r="A97" s="535" t="s">
        <v>9598</v>
      </c>
      <c r="B97" s="536">
        <v>38236</v>
      </c>
      <c r="C97" s="536">
        <v>0</v>
      </c>
      <c r="D97" s="536">
        <v>2011</v>
      </c>
    </row>
    <row r="98" spans="1:4">
      <c r="A98" s="535" t="s">
        <v>9599</v>
      </c>
      <c r="B98" s="536">
        <v>0</v>
      </c>
      <c r="C98" s="536">
        <v>0</v>
      </c>
      <c r="D98" s="536">
        <v>2011</v>
      </c>
    </row>
    <row r="99" spans="1:4">
      <c r="A99" s="535" t="s">
        <v>9600</v>
      </c>
      <c r="B99" s="536">
        <v>0</v>
      </c>
      <c r="C99" s="536">
        <v>0</v>
      </c>
      <c r="D99" s="536">
        <v>2011</v>
      </c>
    </row>
    <row r="100" spans="1:4">
      <c r="A100" s="535" t="s">
        <v>9601</v>
      </c>
      <c r="B100" s="536">
        <v>20934</v>
      </c>
      <c r="C100" s="536">
        <v>0</v>
      </c>
      <c r="D100" s="536">
        <v>2011</v>
      </c>
    </row>
    <row r="101" spans="1:4">
      <c r="A101" s="535" t="s">
        <v>9602</v>
      </c>
      <c r="B101" s="536">
        <v>0</v>
      </c>
      <c r="C101" s="536">
        <v>0</v>
      </c>
      <c r="D101" s="536">
        <v>2011</v>
      </c>
    </row>
    <row r="102" spans="1:4">
      <c r="A102" s="535" t="s">
        <v>9603</v>
      </c>
      <c r="B102" s="536">
        <v>39647</v>
      </c>
      <c r="C102" s="536">
        <v>0</v>
      </c>
      <c r="D102" s="536">
        <v>2011</v>
      </c>
    </row>
    <row r="103" spans="1:4">
      <c r="A103" s="535" t="s">
        <v>9604</v>
      </c>
      <c r="B103" s="536">
        <v>7417</v>
      </c>
      <c r="C103" s="536">
        <v>0</v>
      </c>
      <c r="D103" s="536">
        <v>2011</v>
      </c>
    </row>
    <row r="104" spans="1:4">
      <c r="A104" s="535" t="s">
        <v>9605</v>
      </c>
      <c r="B104" s="536">
        <v>8544</v>
      </c>
      <c r="C104" s="536">
        <v>0</v>
      </c>
      <c r="D104" s="536">
        <v>2011</v>
      </c>
    </row>
    <row r="105" spans="1:4">
      <c r="A105" s="535" t="s">
        <v>9606</v>
      </c>
      <c r="B105" s="536">
        <v>4143</v>
      </c>
      <c r="C105" s="536">
        <v>0</v>
      </c>
      <c r="D105" s="536">
        <v>2011</v>
      </c>
    </row>
    <row r="106" spans="1:4">
      <c r="A106" s="535" t="s">
        <v>9607</v>
      </c>
      <c r="B106" s="536">
        <v>42781</v>
      </c>
      <c r="C106" s="536">
        <v>0</v>
      </c>
      <c r="D106" s="536">
        <v>2011</v>
      </c>
    </row>
    <row r="107" spans="1:4">
      <c r="A107" s="535" t="s">
        <v>9608</v>
      </c>
      <c r="B107" s="536">
        <v>23792</v>
      </c>
      <c r="C107" s="536">
        <v>0</v>
      </c>
      <c r="D107" s="536">
        <v>2011</v>
      </c>
    </row>
    <row r="108" spans="1:4">
      <c r="A108" s="535" t="s">
        <v>9609</v>
      </c>
      <c r="B108" s="536">
        <v>18250</v>
      </c>
      <c r="C108" s="536">
        <v>0</v>
      </c>
      <c r="D108" s="536">
        <v>2011</v>
      </c>
    </row>
    <row r="109" spans="1:4">
      <c r="A109" s="535" t="s">
        <v>9610</v>
      </c>
      <c r="B109" s="536">
        <v>41744</v>
      </c>
      <c r="C109" s="536">
        <v>0</v>
      </c>
      <c r="D109" s="536">
        <v>2011</v>
      </c>
    </row>
    <row r="110" spans="1:4">
      <c r="A110" s="535" t="s">
        <v>9611</v>
      </c>
      <c r="B110" s="536">
        <v>14865</v>
      </c>
      <c r="C110" s="536">
        <v>0</v>
      </c>
      <c r="D110" s="536">
        <v>2011</v>
      </c>
    </row>
    <row r="111" spans="1:4">
      <c r="A111" s="535" t="s">
        <v>9612</v>
      </c>
      <c r="B111" s="536">
        <v>15049</v>
      </c>
      <c r="C111" s="536">
        <v>0</v>
      </c>
      <c r="D111" s="536">
        <v>2011</v>
      </c>
    </row>
    <row r="112" spans="1:4">
      <c r="A112" s="535" t="s">
        <v>9613</v>
      </c>
      <c r="B112" s="536">
        <v>13674</v>
      </c>
      <c r="C112" s="536">
        <v>0</v>
      </c>
      <c r="D112" s="536">
        <v>2011</v>
      </c>
    </row>
    <row r="113" spans="1:4">
      <c r="A113" s="535" t="s">
        <v>9614</v>
      </c>
      <c r="B113" s="536">
        <v>36923</v>
      </c>
      <c r="C113" s="536">
        <v>0</v>
      </c>
      <c r="D113" s="536">
        <v>2011</v>
      </c>
    </row>
    <row r="114" spans="1:4">
      <c r="A114" s="535" t="s">
        <v>9615</v>
      </c>
      <c r="B114" s="536">
        <v>40050</v>
      </c>
      <c r="C114" s="536">
        <v>0</v>
      </c>
      <c r="D114" s="536">
        <v>2011</v>
      </c>
    </row>
    <row r="115" spans="1:4">
      <c r="A115" s="535" t="s">
        <v>9616</v>
      </c>
      <c r="B115" s="536">
        <v>4002</v>
      </c>
      <c r="C115" s="536">
        <v>0</v>
      </c>
      <c r="D115" s="536">
        <v>2011</v>
      </c>
    </row>
    <row r="116" spans="1:4">
      <c r="A116" s="535" t="s">
        <v>9617</v>
      </c>
      <c r="B116" s="536">
        <v>3253</v>
      </c>
      <c r="C116" s="536">
        <v>0</v>
      </c>
      <c r="D116" s="536">
        <v>2011</v>
      </c>
    </row>
    <row r="117" spans="1:4">
      <c r="A117" s="535" t="s">
        <v>9618</v>
      </c>
      <c r="B117" s="536">
        <v>14762</v>
      </c>
      <c r="C117" s="536">
        <v>0</v>
      </c>
      <c r="D117" s="536">
        <v>2011</v>
      </c>
    </row>
    <row r="118" spans="1:4">
      <c r="A118" s="535" t="s">
        <v>9619</v>
      </c>
      <c r="B118" s="536">
        <v>9970</v>
      </c>
      <c r="C118" s="536">
        <v>0</v>
      </c>
      <c r="D118" s="536">
        <v>2011</v>
      </c>
    </row>
    <row r="119" spans="1:4">
      <c r="A119" s="535" t="s">
        <v>9620</v>
      </c>
      <c r="B119" s="536">
        <v>9628</v>
      </c>
      <c r="C119" s="536">
        <v>0</v>
      </c>
      <c r="D119" s="536">
        <v>2011</v>
      </c>
    </row>
    <row r="120" spans="1:4">
      <c r="A120" s="535" t="s">
        <v>9621</v>
      </c>
      <c r="B120" s="536">
        <v>0</v>
      </c>
      <c r="C120" s="536">
        <v>0</v>
      </c>
      <c r="D120" s="536">
        <v>2011</v>
      </c>
    </row>
    <row r="121" spans="1:4">
      <c r="A121" s="535" t="s">
        <v>9622</v>
      </c>
      <c r="B121" s="536">
        <v>19420</v>
      </c>
      <c r="C121" s="536">
        <v>0</v>
      </c>
      <c r="D121" s="536">
        <v>2011</v>
      </c>
    </row>
    <row r="122" spans="1:4">
      <c r="A122" s="535" t="s">
        <v>9623</v>
      </c>
      <c r="B122" s="536">
        <v>23740</v>
      </c>
      <c r="C122" s="536">
        <v>0</v>
      </c>
      <c r="D122" s="536">
        <v>2011</v>
      </c>
    </row>
    <row r="123" spans="1:4">
      <c r="A123" s="535" t="s">
        <v>9624</v>
      </c>
      <c r="B123" s="536">
        <v>10580</v>
      </c>
      <c r="C123" s="536">
        <v>0</v>
      </c>
      <c r="D123" s="536">
        <v>2011</v>
      </c>
    </row>
    <row r="124" spans="1:4">
      <c r="A124" s="535" t="s">
        <v>9625</v>
      </c>
      <c r="B124" s="536">
        <v>10338</v>
      </c>
      <c r="C124" s="536">
        <v>0</v>
      </c>
      <c r="D124" s="536">
        <v>2011</v>
      </c>
    </row>
    <row r="125" spans="1:4">
      <c r="A125" s="535" t="s">
        <v>9626</v>
      </c>
      <c r="B125" s="536">
        <v>7776</v>
      </c>
      <c r="C125" s="536">
        <v>0</v>
      </c>
      <c r="D125" s="536">
        <v>2011</v>
      </c>
    </row>
    <row r="126" spans="1:4">
      <c r="A126" s="535" t="s">
        <v>9627</v>
      </c>
      <c r="B126" s="536">
        <v>21571</v>
      </c>
      <c r="C126" s="536">
        <v>0</v>
      </c>
      <c r="D126" s="536">
        <v>2011</v>
      </c>
    </row>
    <row r="127" spans="1:4">
      <c r="A127" s="535" t="s">
        <v>9628</v>
      </c>
      <c r="B127" s="536">
        <v>0</v>
      </c>
      <c r="C127" s="536">
        <v>0</v>
      </c>
      <c r="D127" s="536">
        <v>2011</v>
      </c>
    </row>
    <row r="128" spans="1:4">
      <c r="A128" s="535" t="s">
        <v>9629</v>
      </c>
      <c r="B128" s="536">
        <v>0</v>
      </c>
      <c r="C128" s="536">
        <v>0</v>
      </c>
      <c r="D128" s="536">
        <v>2011</v>
      </c>
    </row>
    <row r="129" spans="1:4">
      <c r="A129" s="535" t="s">
        <v>9630</v>
      </c>
      <c r="B129" s="536">
        <v>30435</v>
      </c>
      <c r="C129" s="536">
        <v>0</v>
      </c>
      <c r="D129" s="536">
        <v>2011</v>
      </c>
    </row>
    <row r="130" spans="1:4">
      <c r="A130" s="535" t="s">
        <v>9631</v>
      </c>
      <c r="B130" s="536">
        <v>29880</v>
      </c>
      <c r="C130" s="536">
        <v>0</v>
      </c>
      <c r="D130" s="536">
        <v>2011</v>
      </c>
    </row>
    <row r="131" spans="1:4">
      <c r="A131" s="535" t="s">
        <v>9632</v>
      </c>
      <c r="B131" s="536">
        <v>2983</v>
      </c>
      <c r="C131" s="536">
        <v>0</v>
      </c>
      <c r="D131" s="536">
        <v>2011</v>
      </c>
    </row>
    <row r="132" spans="1:4">
      <c r="A132" s="535" t="s">
        <v>9633</v>
      </c>
      <c r="B132" s="536">
        <v>18396</v>
      </c>
      <c r="C132" s="536">
        <v>0</v>
      </c>
      <c r="D132" s="536">
        <v>2011</v>
      </c>
    </row>
    <row r="133" spans="1:4">
      <c r="A133" s="535" t="s">
        <v>9634</v>
      </c>
      <c r="B133" s="536">
        <v>28842</v>
      </c>
      <c r="C133" s="536">
        <v>0</v>
      </c>
      <c r="D133" s="536">
        <v>2011</v>
      </c>
    </row>
    <row r="134" spans="1:4">
      <c r="A134" s="535" t="s">
        <v>9635</v>
      </c>
      <c r="B134" s="536">
        <v>9643</v>
      </c>
      <c r="C134" s="536">
        <v>0</v>
      </c>
      <c r="D134" s="536">
        <v>2011</v>
      </c>
    </row>
    <row r="135" spans="1:4">
      <c r="A135" s="535" t="s">
        <v>9636</v>
      </c>
      <c r="B135" s="536">
        <v>32406</v>
      </c>
      <c r="C135" s="536">
        <v>0</v>
      </c>
      <c r="D135" s="536">
        <v>2011</v>
      </c>
    </row>
    <row r="136" spans="1:4">
      <c r="A136" s="535" t="s">
        <v>9637</v>
      </c>
      <c r="B136" s="536">
        <v>7747</v>
      </c>
      <c r="C136" s="536">
        <v>0</v>
      </c>
      <c r="D136" s="536">
        <v>2011</v>
      </c>
    </row>
    <row r="137" spans="1:4">
      <c r="A137" s="535" t="s">
        <v>9638</v>
      </c>
      <c r="B137" s="536">
        <v>29895</v>
      </c>
      <c r="C137" s="536">
        <v>0</v>
      </c>
      <c r="D137" s="536">
        <v>2011</v>
      </c>
    </row>
    <row r="138" spans="1:4">
      <c r="A138" s="535" t="s">
        <v>9639</v>
      </c>
      <c r="B138" s="536">
        <v>38713</v>
      </c>
      <c r="C138" s="536">
        <v>0</v>
      </c>
      <c r="D138" s="536">
        <v>2011</v>
      </c>
    </row>
    <row r="139" spans="1:4">
      <c r="A139" s="535" t="s">
        <v>9640</v>
      </c>
      <c r="B139" s="536">
        <v>52059</v>
      </c>
      <c r="C139" s="536">
        <v>0</v>
      </c>
      <c r="D139" s="536">
        <v>2011</v>
      </c>
    </row>
    <row r="140" spans="1:4">
      <c r="A140" s="535" t="s">
        <v>9641</v>
      </c>
      <c r="B140" s="536">
        <v>23730</v>
      </c>
      <c r="C140" s="536">
        <v>0</v>
      </c>
      <c r="D140" s="536">
        <v>2011</v>
      </c>
    </row>
    <row r="141" spans="1:4">
      <c r="A141" s="535" t="s">
        <v>9642</v>
      </c>
      <c r="B141" s="536">
        <v>8428</v>
      </c>
      <c r="C141" s="536">
        <v>0</v>
      </c>
      <c r="D141" s="536">
        <v>2011</v>
      </c>
    </row>
    <row r="142" spans="1:4">
      <c r="A142" s="535" t="s">
        <v>9643</v>
      </c>
      <c r="B142" s="536">
        <v>0</v>
      </c>
      <c r="C142" s="536">
        <v>0</v>
      </c>
      <c r="D142" s="536">
        <v>2011</v>
      </c>
    </row>
    <row r="143" spans="1:4">
      <c r="A143" s="535" t="s">
        <v>9644</v>
      </c>
      <c r="B143" s="536">
        <v>0</v>
      </c>
      <c r="C143" s="536">
        <v>0</v>
      </c>
      <c r="D143" s="536">
        <v>2011</v>
      </c>
    </row>
    <row r="144" spans="1:4">
      <c r="A144" s="535" t="s">
        <v>9645</v>
      </c>
      <c r="B144" s="536">
        <v>23082</v>
      </c>
      <c r="C144" s="536">
        <v>0</v>
      </c>
      <c r="D144" s="536">
        <v>2011</v>
      </c>
    </row>
    <row r="145" spans="1:4">
      <c r="A145" s="535" t="s">
        <v>9646</v>
      </c>
      <c r="B145" s="536">
        <v>0</v>
      </c>
      <c r="C145" s="536">
        <v>0</v>
      </c>
      <c r="D145" s="536">
        <v>2011</v>
      </c>
    </row>
    <row r="146" spans="1:4">
      <c r="A146" s="535" t="s">
        <v>9647</v>
      </c>
      <c r="B146" s="536">
        <v>17748</v>
      </c>
      <c r="C146" s="536">
        <v>0</v>
      </c>
      <c r="D146" s="536">
        <v>2011</v>
      </c>
    </row>
    <row r="147" spans="1:4">
      <c r="A147" s="535" t="s">
        <v>9648</v>
      </c>
      <c r="B147" s="536">
        <v>31233</v>
      </c>
      <c r="C147" s="536">
        <v>0</v>
      </c>
      <c r="D147" s="536">
        <v>2011</v>
      </c>
    </row>
    <row r="148" spans="1:4">
      <c r="A148" s="535" t="s">
        <v>9649</v>
      </c>
      <c r="B148" s="536">
        <v>34172</v>
      </c>
      <c r="C148" s="536">
        <v>0</v>
      </c>
      <c r="D148" s="536">
        <v>2011</v>
      </c>
    </row>
    <row r="149" spans="1:4">
      <c r="A149" s="535" t="s">
        <v>9650</v>
      </c>
      <c r="B149" s="536">
        <v>19452</v>
      </c>
      <c r="C149" s="536">
        <v>0</v>
      </c>
      <c r="D149" s="536">
        <v>2011</v>
      </c>
    </row>
    <row r="150" spans="1:4">
      <c r="A150" s="535" t="s">
        <v>9651</v>
      </c>
      <c r="B150" s="536">
        <v>19967</v>
      </c>
      <c r="C150" s="536">
        <v>0</v>
      </c>
      <c r="D150" s="536">
        <v>2011</v>
      </c>
    </row>
    <row r="151" spans="1:4">
      <c r="A151" s="535" t="s">
        <v>9652</v>
      </c>
      <c r="B151" s="536">
        <v>23965</v>
      </c>
      <c r="C151" s="536">
        <v>0</v>
      </c>
      <c r="D151" s="536">
        <v>2011</v>
      </c>
    </row>
    <row r="152" spans="1:4">
      <c r="A152" s="535" t="s">
        <v>9653</v>
      </c>
      <c r="B152" s="536">
        <v>27664</v>
      </c>
      <c r="C152" s="536">
        <v>0</v>
      </c>
      <c r="D152" s="536">
        <v>2011</v>
      </c>
    </row>
    <row r="153" spans="1:4">
      <c r="A153" s="535" t="s">
        <v>9654</v>
      </c>
      <c r="B153" s="536">
        <v>30320</v>
      </c>
      <c r="C153" s="536">
        <v>0</v>
      </c>
      <c r="D153" s="536">
        <v>2011</v>
      </c>
    </row>
    <row r="154" spans="1:4">
      <c r="A154" s="535" t="s">
        <v>9655</v>
      </c>
      <c r="B154" s="536">
        <v>25031</v>
      </c>
      <c r="C154" s="536">
        <v>0</v>
      </c>
      <c r="D154" s="536">
        <v>2011</v>
      </c>
    </row>
    <row r="155" spans="1:4">
      <c r="A155" s="535" t="s">
        <v>9656</v>
      </c>
      <c r="B155" s="536">
        <v>77932</v>
      </c>
      <c r="C155" s="536">
        <v>0</v>
      </c>
      <c r="D155" s="536">
        <v>2011</v>
      </c>
    </row>
    <row r="156" spans="1:4">
      <c r="A156" s="535" t="s">
        <v>9657</v>
      </c>
      <c r="B156" s="536">
        <v>23185</v>
      </c>
      <c r="C156" s="536">
        <v>0</v>
      </c>
      <c r="D156" s="536">
        <v>2011</v>
      </c>
    </row>
    <row r="157" spans="1:4">
      <c r="A157" s="535" t="s">
        <v>9658</v>
      </c>
      <c r="B157" s="536">
        <v>4737</v>
      </c>
      <c r="C157" s="536">
        <v>0</v>
      </c>
      <c r="D157" s="536">
        <v>2011</v>
      </c>
    </row>
    <row r="158" spans="1:4">
      <c r="A158" s="535" t="s">
        <v>9659</v>
      </c>
      <c r="B158" s="536">
        <v>4092</v>
      </c>
      <c r="C158" s="536">
        <v>0</v>
      </c>
      <c r="D158" s="536">
        <v>2011</v>
      </c>
    </row>
    <row r="159" spans="1:4">
      <c r="A159" s="535" t="s">
        <v>9660</v>
      </c>
      <c r="B159" s="536">
        <v>28490</v>
      </c>
      <c r="C159" s="536">
        <v>0</v>
      </c>
      <c r="D159" s="536">
        <v>2011</v>
      </c>
    </row>
    <row r="160" spans="1:4">
      <c r="A160" s="535" t="s">
        <v>9661</v>
      </c>
      <c r="B160" s="536">
        <v>30746</v>
      </c>
      <c r="C160" s="536">
        <v>0</v>
      </c>
      <c r="D160" s="536">
        <v>2011</v>
      </c>
    </row>
    <row r="161" spans="1:4">
      <c r="A161" s="535" t="s">
        <v>9662</v>
      </c>
      <c r="B161" s="536">
        <v>32062</v>
      </c>
      <c r="C161" s="536">
        <v>0</v>
      </c>
      <c r="D161" s="536">
        <v>2011</v>
      </c>
    </row>
    <row r="162" spans="1:4">
      <c r="A162" s="535" t="s">
        <v>9663</v>
      </c>
      <c r="B162" s="536">
        <v>44980</v>
      </c>
      <c r="C162" s="536">
        <v>0</v>
      </c>
      <c r="D162" s="536">
        <v>2011</v>
      </c>
    </row>
    <row r="163" spans="1:4">
      <c r="A163" s="535" t="s">
        <v>9664</v>
      </c>
      <c r="B163" s="536">
        <v>0</v>
      </c>
      <c r="C163" s="536">
        <v>0</v>
      </c>
      <c r="D163" s="536">
        <v>2011</v>
      </c>
    </row>
    <row r="164" spans="1:4">
      <c r="A164" s="535" t="s">
        <v>9665</v>
      </c>
      <c r="B164" s="536">
        <v>45819</v>
      </c>
      <c r="C164" s="536">
        <v>0</v>
      </c>
      <c r="D164" s="536">
        <v>2011</v>
      </c>
    </row>
    <row r="165" spans="1:4">
      <c r="A165" s="535" t="s">
        <v>9666</v>
      </c>
      <c r="B165" s="536">
        <v>0</v>
      </c>
      <c r="C165" s="536">
        <v>0</v>
      </c>
      <c r="D165" s="536">
        <v>2011</v>
      </c>
    </row>
    <row r="166" spans="1:4">
      <c r="A166" s="535" t="s">
        <v>9667</v>
      </c>
      <c r="B166" s="536">
        <v>47772</v>
      </c>
      <c r="C166" s="536">
        <v>0</v>
      </c>
      <c r="D166" s="536">
        <v>2011</v>
      </c>
    </row>
    <row r="167" spans="1:4">
      <c r="A167" s="535" t="s">
        <v>9668</v>
      </c>
      <c r="B167" s="536">
        <v>52141</v>
      </c>
      <c r="C167" s="536">
        <v>0</v>
      </c>
      <c r="D167" s="536">
        <v>2011</v>
      </c>
    </row>
    <row r="168" spans="1:4">
      <c r="A168" s="535" t="s">
        <v>9669</v>
      </c>
      <c r="B168" s="536">
        <v>27188</v>
      </c>
      <c r="C168" s="536">
        <v>0</v>
      </c>
      <c r="D168" s="536">
        <v>2011</v>
      </c>
    </row>
    <row r="169" spans="1:4">
      <c r="A169" s="535" t="s">
        <v>9670</v>
      </c>
      <c r="B169" s="536">
        <v>12880</v>
      </c>
      <c r="C169" s="536">
        <v>0</v>
      </c>
      <c r="D169" s="536">
        <v>2011</v>
      </c>
    </row>
    <row r="170" spans="1:4">
      <c r="A170" s="535" t="s">
        <v>9671</v>
      </c>
      <c r="B170" s="536">
        <v>0</v>
      </c>
      <c r="C170" s="536">
        <v>0</v>
      </c>
      <c r="D170" s="536">
        <v>2011</v>
      </c>
    </row>
    <row r="171" spans="1:4">
      <c r="A171" s="535" t="s">
        <v>9672</v>
      </c>
      <c r="B171" s="536">
        <v>15296</v>
      </c>
      <c r="C171" s="536">
        <v>0</v>
      </c>
      <c r="D171" s="536">
        <v>2011</v>
      </c>
    </row>
    <row r="172" spans="1:4">
      <c r="A172" s="535" t="s">
        <v>9673</v>
      </c>
      <c r="B172" s="536">
        <v>6325</v>
      </c>
      <c r="C172" s="536">
        <v>0</v>
      </c>
      <c r="D172" s="536">
        <v>2011</v>
      </c>
    </row>
    <row r="173" spans="1:4">
      <c r="A173" s="535" t="s">
        <v>9674</v>
      </c>
      <c r="B173" s="536">
        <v>45459</v>
      </c>
      <c r="C173" s="536">
        <v>0</v>
      </c>
      <c r="D173" s="536">
        <v>2011</v>
      </c>
    </row>
    <row r="174" spans="1:4">
      <c r="A174" s="535" t="s">
        <v>9675</v>
      </c>
      <c r="B174" s="536">
        <v>3529</v>
      </c>
      <c r="C174" s="536">
        <v>0</v>
      </c>
      <c r="D174" s="536">
        <v>2011</v>
      </c>
    </row>
    <row r="175" spans="1:4">
      <c r="A175" s="535" t="s">
        <v>9676</v>
      </c>
      <c r="B175" s="536">
        <v>13245</v>
      </c>
      <c r="C175" s="536">
        <v>0</v>
      </c>
      <c r="D175" s="536">
        <v>2011</v>
      </c>
    </row>
    <row r="176" spans="1:4">
      <c r="A176" s="535" t="s">
        <v>9677</v>
      </c>
      <c r="B176" s="536">
        <v>3987</v>
      </c>
      <c r="C176" s="536">
        <v>0</v>
      </c>
      <c r="D176" s="536">
        <v>2011</v>
      </c>
    </row>
    <row r="177" spans="1:4">
      <c r="A177" s="535" t="s">
        <v>9678</v>
      </c>
      <c r="B177" s="536">
        <v>6736</v>
      </c>
      <c r="C177" s="536">
        <v>0</v>
      </c>
      <c r="D177" s="536">
        <v>2011</v>
      </c>
    </row>
    <row r="178" spans="1:4">
      <c r="A178" s="535" t="s">
        <v>9679</v>
      </c>
      <c r="B178" s="536">
        <v>250</v>
      </c>
      <c r="C178" s="536">
        <v>0</v>
      </c>
      <c r="D178" s="536">
        <v>2011</v>
      </c>
    </row>
    <row r="179" spans="1:4">
      <c r="A179" s="535" t="s">
        <v>9680</v>
      </c>
      <c r="B179" s="536">
        <v>787</v>
      </c>
      <c r="C179" s="536">
        <v>0</v>
      </c>
      <c r="D179" s="536">
        <v>2011</v>
      </c>
    </row>
    <row r="180" spans="1:4">
      <c r="A180" s="535" t="s">
        <v>9681</v>
      </c>
      <c r="B180" s="536">
        <v>8917</v>
      </c>
      <c r="C180" s="536">
        <v>0</v>
      </c>
      <c r="D180" s="536">
        <v>2011</v>
      </c>
    </row>
    <row r="181" spans="1:4">
      <c r="A181" s="535" t="s">
        <v>9682</v>
      </c>
      <c r="B181" s="536">
        <v>5585</v>
      </c>
      <c r="C181" s="536">
        <v>0</v>
      </c>
      <c r="D181" s="536">
        <v>2011</v>
      </c>
    </row>
    <row r="182" spans="1:4">
      <c r="A182" s="535" t="s">
        <v>9683</v>
      </c>
      <c r="B182" s="536">
        <v>1859</v>
      </c>
      <c r="C182" s="536">
        <v>0</v>
      </c>
      <c r="D182" s="536">
        <v>2011</v>
      </c>
    </row>
    <row r="183" spans="1:4">
      <c r="A183" s="535" t="s">
        <v>9684</v>
      </c>
      <c r="B183" s="536">
        <v>5868</v>
      </c>
      <c r="C183" s="536">
        <v>0</v>
      </c>
      <c r="D183" s="536">
        <v>2011</v>
      </c>
    </row>
    <row r="184" spans="1:4">
      <c r="A184" s="535" t="s">
        <v>9685</v>
      </c>
      <c r="B184" s="536">
        <v>24445</v>
      </c>
      <c r="C184" s="536">
        <v>0</v>
      </c>
      <c r="D184" s="536">
        <v>2011</v>
      </c>
    </row>
    <row r="185" spans="1:4">
      <c r="A185" s="535" t="s">
        <v>9686</v>
      </c>
      <c r="B185" s="536">
        <v>10100</v>
      </c>
      <c r="C185" s="536">
        <v>0</v>
      </c>
      <c r="D185" s="536">
        <v>2011</v>
      </c>
    </row>
    <row r="186" spans="1:4">
      <c r="A186" s="535" t="s">
        <v>9687</v>
      </c>
      <c r="B186" s="536">
        <v>0</v>
      </c>
      <c r="C186" s="536">
        <v>0</v>
      </c>
      <c r="D186" s="536">
        <v>2011</v>
      </c>
    </row>
    <row r="187" spans="1:4">
      <c r="A187" s="535" t="s">
        <v>9688</v>
      </c>
      <c r="B187" s="536">
        <v>568</v>
      </c>
      <c r="C187" s="536">
        <v>0</v>
      </c>
      <c r="D187" s="536">
        <v>2011</v>
      </c>
    </row>
    <row r="188" spans="1:4">
      <c r="A188" s="535" t="s">
        <v>9689</v>
      </c>
      <c r="B188" s="536">
        <v>98660</v>
      </c>
      <c r="C188" s="536">
        <v>0</v>
      </c>
      <c r="D188" s="536">
        <v>2011</v>
      </c>
    </row>
    <row r="189" spans="1:4">
      <c r="A189" s="535" t="s">
        <v>9690</v>
      </c>
      <c r="B189" s="536">
        <v>55190</v>
      </c>
      <c r="C189" s="536">
        <v>0</v>
      </c>
      <c r="D189" s="536">
        <v>2011</v>
      </c>
    </row>
    <row r="190" spans="1:4">
      <c r="A190" s="535" t="s">
        <v>9691</v>
      </c>
      <c r="B190" s="536">
        <v>43891</v>
      </c>
      <c r="C190" s="536">
        <v>0</v>
      </c>
      <c r="D190" s="536">
        <v>2011</v>
      </c>
    </row>
    <row r="191" spans="1:4">
      <c r="A191" s="535" t="s">
        <v>9692</v>
      </c>
      <c r="B191" s="536">
        <v>104274</v>
      </c>
      <c r="C191" s="536">
        <v>0</v>
      </c>
      <c r="D191" s="536">
        <v>2011</v>
      </c>
    </row>
    <row r="192" spans="1:4">
      <c r="A192" s="535" t="s">
        <v>9693</v>
      </c>
      <c r="B192" s="536">
        <v>7068</v>
      </c>
      <c r="C192" s="536">
        <v>0</v>
      </c>
      <c r="D192" s="536">
        <v>2011</v>
      </c>
    </row>
    <row r="193" spans="1:4">
      <c r="A193" s="535" t="s">
        <v>9694</v>
      </c>
      <c r="B193" s="536">
        <v>23366</v>
      </c>
      <c r="C193" s="536">
        <v>0</v>
      </c>
      <c r="D193" s="536">
        <v>2011</v>
      </c>
    </row>
    <row r="194" spans="1:4">
      <c r="A194" s="535" t="s">
        <v>9695</v>
      </c>
      <c r="B194" s="536">
        <v>36519</v>
      </c>
      <c r="C194" s="536">
        <v>0</v>
      </c>
      <c r="D194" s="536">
        <v>2011</v>
      </c>
    </row>
    <row r="195" spans="1:4">
      <c r="A195" s="535" t="s">
        <v>9696</v>
      </c>
      <c r="B195" s="536">
        <v>1472</v>
      </c>
      <c r="C195" s="536">
        <v>0</v>
      </c>
      <c r="D195" s="536">
        <v>2011</v>
      </c>
    </row>
    <row r="196" spans="1:4">
      <c r="A196" s="535" t="s">
        <v>9697</v>
      </c>
      <c r="B196" s="536">
        <v>1692</v>
      </c>
      <c r="C196" s="536">
        <v>0</v>
      </c>
      <c r="D196" s="536">
        <v>2011</v>
      </c>
    </row>
    <row r="197" spans="1:4">
      <c r="A197" s="535" t="s">
        <v>9698</v>
      </c>
      <c r="B197" s="536">
        <v>3134</v>
      </c>
      <c r="C197" s="536">
        <v>0</v>
      </c>
      <c r="D197" s="536">
        <v>2011</v>
      </c>
    </row>
    <row r="198" spans="1:4">
      <c r="A198" s="535" t="s">
        <v>9699</v>
      </c>
      <c r="B198" s="536">
        <v>11258</v>
      </c>
      <c r="C198" s="536">
        <v>0</v>
      </c>
      <c r="D198" s="536">
        <v>2011</v>
      </c>
    </row>
    <row r="199" spans="1:4">
      <c r="A199" s="535" t="s">
        <v>9700</v>
      </c>
      <c r="B199" s="536">
        <v>1184</v>
      </c>
      <c r="C199" s="536">
        <v>0</v>
      </c>
      <c r="D199" s="536">
        <v>2011</v>
      </c>
    </row>
    <row r="200" spans="1:4">
      <c r="A200" s="535" t="s">
        <v>9701</v>
      </c>
      <c r="B200" s="536">
        <v>198</v>
      </c>
      <c r="C200" s="536">
        <v>0</v>
      </c>
      <c r="D200" s="536">
        <v>2011</v>
      </c>
    </row>
    <row r="201" spans="1:4">
      <c r="A201" s="535" t="s">
        <v>9702</v>
      </c>
      <c r="B201" s="536">
        <v>1272</v>
      </c>
      <c r="C201" s="536">
        <v>0</v>
      </c>
      <c r="D201" s="536">
        <v>2011</v>
      </c>
    </row>
    <row r="202" spans="1:4">
      <c r="A202" s="535" t="s">
        <v>9703</v>
      </c>
      <c r="B202" s="536">
        <v>3250</v>
      </c>
      <c r="C202" s="536">
        <v>0</v>
      </c>
      <c r="D202" s="536">
        <v>2011</v>
      </c>
    </row>
    <row r="203" spans="1:4">
      <c r="A203" s="535" t="s">
        <v>9704</v>
      </c>
      <c r="B203" s="536">
        <v>21729</v>
      </c>
      <c r="C203" s="536">
        <v>0</v>
      </c>
      <c r="D203" s="536">
        <v>2011</v>
      </c>
    </row>
    <row r="204" spans="1:4">
      <c r="A204" s="535" t="s">
        <v>9705</v>
      </c>
      <c r="B204" s="536">
        <v>5341</v>
      </c>
      <c r="C204" s="536">
        <v>0</v>
      </c>
      <c r="D204" s="536">
        <v>2011</v>
      </c>
    </row>
    <row r="205" spans="1:4">
      <c r="A205" s="535" t="s">
        <v>9706</v>
      </c>
      <c r="B205" s="536">
        <v>7119</v>
      </c>
      <c r="C205" s="536">
        <v>0</v>
      </c>
      <c r="D205" s="536">
        <v>2011</v>
      </c>
    </row>
    <row r="206" spans="1:4">
      <c r="A206" s="535" t="s">
        <v>9707</v>
      </c>
      <c r="B206" s="536">
        <v>186</v>
      </c>
      <c r="C206" s="536">
        <v>0</v>
      </c>
      <c r="D206" s="536">
        <v>2011</v>
      </c>
    </row>
    <row r="207" spans="1:4">
      <c r="A207" s="535" t="s">
        <v>9708</v>
      </c>
      <c r="B207" s="536">
        <v>3842</v>
      </c>
      <c r="C207" s="536">
        <v>0</v>
      </c>
      <c r="D207" s="536">
        <v>2011</v>
      </c>
    </row>
    <row r="208" spans="1:4">
      <c r="A208" s="535" t="s">
        <v>9709</v>
      </c>
      <c r="B208" s="536">
        <v>8</v>
      </c>
      <c r="C208" s="536">
        <v>0</v>
      </c>
      <c r="D208" s="536">
        <v>2011</v>
      </c>
    </row>
    <row r="209" spans="1:4">
      <c r="A209" s="535" t="s">
        <v>9710</v>
      </c>
      <c r="B209" s="536">
        <v>659</v>
      </c>
      <c r="C209" s="536">
        <v>0</v>
      </c>
      <c r="D209" s="536">
        <v>2011</v>
      </c>
    </row>
    <row r="210" spans="1:4">
      <c r="A210" s="535" t="s">
        <v>9711</v>
      </c>
      <c r="B210" s="536">
        <v>6461</v>
      </c>
      <c r="C210" s="536">
        <v>0</v>
      </c>
      <c r="D210" s="536">
        <v>2011</v>
      </c>
    </row>
    <row r="211" spans="1:4">
      <c r="A211" s="535" t="s">
        <v>9712</v>
      </c>
      <c r="B211" s="536">
        <v>0</v>
      </c>
      <c r="C211" s="536">
        <v>0</v>
      </c>
      <c r="D211" s="536">
        <v>2011</v>
      </c>
    </row>
    <row r="212" spans="1:4">
      <c r="A212" s="535" t="s">
        <v>9713</v>
      </c>
      <c r="B212" s="536">
        <v>20</v>
      </c>
      <c r="C212" s="536">
        <v>0</v>
      </c>
      <c r="D212" s="536">
        <v>2011</v>
      </c>
    </row>
    <row r="213" spans="1:4">
      <c r="A213" s="535" t="s">
        <v>9714</v>
      </c>
      <c r="B213" s="536">
        <v>1001</v>
      </c>
      <c r="C213" s="536">
        <v>0</v>
      </c>
      <c r="D213" s="536">
        <v>2011</v>
      </c>
    </row>
    <row r="214" spans="1:4">
      <c r="A214" s="535" t="s">
        <v>9715</v>
      </c>
      <c r="B214" s="536">
        <v>0</v>
      </c>
      <c r="C214" s="536">
        <v>0</v>
      </c>
      <c r="D214" s="536">
        <v>2011</v>
      </c>
    </row>
    <row r="215" spans="1:4">
      <c r="A215" s="535" t="s">
        <v>9716</v>
      </c>
      <c r="B215" s="536">
        <v>0</v>
      </c>
      <c r="C215" s="536">
        <v>0</v>
      </c>
      <c r="D215" s="536">
        <v>2011</v>
      </c>
    </row>
    <row r="216" spans="1:4">
      <c r="A216" s="535" t="s">
        <v>9717</v>
      </c>
      <c r="B216" s="536">
        <v>0</v>
      </c>
      <c r="C216" s="536">
        <v>0</v>
      </c>
      <c r="D216" s="536">
        <v>2011</v>
      </c>
    </row>
    <row r="217" spans="1:4">
      <c r="A217" s="535" t="s">
        <v>9718</v>
      </c>
      <c r="B217" s="536">
        <v>0</v>
      </c>
      <c r="C217" s="536">
        <v>23068</v>
      </c>
      <c r="D217" s="536">
        <v>2011</v>
      </c>
    </row>
    <row r="218" spans="1:4">
      <c r="A218" s="535" t="s">
        <v>9719</v>
      </c>
      <c r="B218" s="536">
        <v>0</v>
      </c>
      <c r="C218" s="536">
        <v>0</v>
      </c>
      <c r="D218" s="536">
        <v>2011</v>
      </c>
    </row>
    <row r="219" spans="1:4">
      <c r="A219" s="535" t="s">
        <v>9720</v>
      </c>
      <c r="B219" s="536">
        <v>0</v>
      </c>
      <c r="C219" s="536">
        <v>13018</v>
      </c>
      <c r="D219" s="536">
        <v>2011</v>
      </c>
    </row>
    <row r="220" spans="1:4">
      <c r="A220" s="535" t="s">
        <v>9721</v>
      </c>
      <c r="B220" s="536">
        <v>0</v>
      </c>
      <c r="C220" s="536">
        <v>0</v>
      </c>
      <c r="D220" s="536">
        <v>2011</v>
      </c>
    </row>
    <row r="221" spans="1:4">
      <c r="A221" s="535" t="s">
        <v>9722</v>
      </c>
      <c r="B221" s="536">
        <v>0</v>
      </c>
      <c r="C221" s="536">
        <v>0</v>
      </c>
      <c r="D221" s="536">
        <v>2011</v>
      </c>
    </row>
    <row r="222" spans="1:4">
      <c r="A222" s="535" t="s">
        <v>9723</v>
      </c>
      <c r="B222" s="536">
        <v>4009</v>
      </c>
      <c r="C222" s="536">
        <v>0</v>
      </c>
      <c r="D222" s="536">
        <v>2011</v>
      </c>
    </row>
    <row r="223" spans="1:4">
      <c r="A223" s="535" t="s">
        <v>9724</v>
      </c>
      <c r="B223" s="536">
        <v>0</v>
      </c>
      <c r="C223" s="536">
        <v>5362</v>
      </c>
      <c r="D223" s="536">
        <v>2011</v>
      </c>
    </row>
    <row r="224" spans="1:4">
      <c r="A224" s="535" t="s">
        <v>3323</v>
      </c>
      <c r="B224" s="536">
        <v>0</v>
      </c>
      <c r="C224" s="536">
        <v>0</v>
      </c>
      <c r="D224" s="536">
        <v>2011</v>
      </c>
    </row>
    <row r="225" spans="1:4">
      <c r="A225" s="535" t="s">
        <v>9725</v>
      </c>
      <c r="B225" s="536">
        <v>0</v>
      </c>
      <c r="C225" s="536">
        <v>0</v>
      </c>
      <c r="D225" s="536">
        <v>2011</v>
      </c>
    </row>
    <row r="226" spans="1:4">
      <c r="A226" s="535" t="s">
        <v>9726</v>
      </c>
      <c r="B226" s="536">
        <v>351</v>
      </c>
      <c r="C226" s="536">
        <v>0</v>
      </c>
      <c r="D226" s="536">
        <v>2011</v>
      </c>
    </row>
    <row r="227" spans="1:4">
      <c r="A227" s="535" t="s">
        <v>9727</v>
      </c>
      <c r="B227" s="536">
        <v>22034</v>
      </c>
      <c r="C227" s="536">
        <v>0</v>
      </c>
      <c r="D227" s="536">
        <v>2011</v>
      </c>
    </row>
    <row r="228" spans="1:4">
      <c r="A228" s="535" t="s">
        <v>9728</v>
      </c>
      <c r="B228" s="536">
        <v>0</v>
      </c>
      <c r="C228" s="536">
        <v>0</v>
      </c>
      <c r="D228" s="536">
        <v>2011</v>
      </c>
    </row>
    <row r="229" spans="1:4">
      <c r="A229" s="535" t="s">
        <v>9729</v>
      </c>
      <c r="B229" s="536">
        <v>0</v>
      </c>
      <c r="C229" s="536">
        <v>42453</v>
      </c>
      <c r="D229" s="536">
        <v>2011</v>
      </c>
    </row>
    <row r="230" spans="1:4">
      <c r="A230" s="535" t="s">
        <v>9730</v>
      </c>
      <c r="B230" s="536">
        <v>0</v>
      </c>
      <c r="C230" s="536">
        <v>0</v>
      </c>
      <c r="D230" s="536">
        <v>2011</v>
      </c>
    </row>
    <row r="231" spans="1:4">
      <c r="A231" s="535" t="s">
        <v>9731</v>
      </c>
      <c r="B231" s="536">
        <v>0</v>
      </c>
      <c r="C231" s="536">
        <v>31286</v>
      </c>
      <c r="D231" s="536">
        <v>2011</v>
      </c>
    </row>
    <row r="232" spans="1:4">
      <c r="A232" s="535" t="s">
        <v>9732</v>
      </c>
      <c r="B232" s="536">
        <v>0</v>
      </c>
      <c r="C232" s="536">
        <v>3485</v>
      </c>
      <c r="D232" s="536">
        <v>2011</v>
      </c>
    </row>
    <row r="233" spans="1:4">
      <c r="A233" s="535" t="s">
        <v>9733</v>
      </c>
      <c r="B233" s="536">
        <v>26365</v>
      </c>
      <c r="C233" s="536">
        <v>0</v>
      </c>
      <c r="D233" s="536">
        <v>2011</v>
      </c>
    </row>
    <row r="234" spans="1:4">
      <c r="A234" s="535" t="s">
        <v>9734</v>
      </c>
      <c r="B234" s="536">
        <v>22099</v>
      </c>
      <c r="C234" s="536">
        <v>0</v>
      </c>
      <c r="D234" s="536">
        <v>2011</v>
      </c>
    </row>
    <row r="235" spans="1:4">
      <c r="A235" s="535" t="s">
        <v>9735</v>
      </c>
      <c r="B235" s="536">
        <v>35235</v>
      </c>
      <c r="C235" s="536">
        <v>0</v>
      </c>
      <c r="D235" s="536">
        <v>2011</v>
      </c>
    </row>
    <row r="236" spans="1:4">
      <c r="A236" s="535" t="s">
        <v>9736</v>
      </c>
      <c r="B236" s="536">
        <v>10696</v>
      </c>
      <c r="C236" s="536">
        <v>0</v>
      </c>
      <c r="D236" s="536">
        <v>2011</v>
      </c>
    </row>
    <row r="237" spans="1:4">
      <c r="A237" s="535" t="s">
        <v>9737</v>
      </c>
      <c r="B237" s="536">
        <v>5142</v>
      </c>
      <c r="C237" s="536">
        <v>0</v>
      </c>
      <c r="D237" s="536">
        <v>2011</v>
      </c>
    </row>
    <row r="238" spans="1:4">
      <c r="A238" s="535" t="s">
        <v>9738</v>
      </c>
      <c r="B238" s="536">
        <v>15401</v>
      </c>
      <c r="C238" s="536">
        <v>0</v>
      </c>
      <c r="D238" s="536">
        <v>2011</v>
      </c>
    </row>
    <row r="239" spans="1:4">
      <c r="A239" s="535" t="s">
        <v>9739</v>
      </c>
      <c r="B239" s="536">
        <v>27756</v>
      </c>
      <c r="C239" s="536">
        <v>0</v>
      </c>
      <c r="D239" s="536">
        <v>2011</v>
      </c>
    </row>
    <row r="240" spans="1:4">
      <c r="A240" s="535" t="s">
        <v>9740</v>
      </c>
      <c r="B240" s="536">
        <v>23228</v>
      </c>
      <c r="C240" s="536">
        <v>0</v>
      </c>
      <c r="D240" s="536">
        <v>2011</v>
      </c>
    </row>
    <row r="241" spans="1:4">
      <c r="A241" s="535" t="s">
        <v>9741</v>
      </c>
      <c r="B241" s="536">
        <v>40039</v>
      </c>
      <c r="C241" s="536">
        <v>0</v>
      </c>
      <c r="D241" s="536">
        <v>2011</v>
      </c>
    </row>
    <row r="242" spans="1:4">
      <c r="A242" s="535" t="s">
        <v>9742</v>
      </c>
      <c r="B242" s="536">
        <v>32311</v>
      </c>
      <c r="C242" s="536">
        <v>0</v>
      </c>
      <c r="D242" s="536">
        <v>2011</v>
      </c>
    </row>
    <row r="243" spans="1:4">
      <c r="A243" s="535" t="s">
        <v>9743</v>
      </c>
      <c r="B243" s="536">
        <v>0</v>
      </c>
      <c r="C243" s="536">
        <v>0</v>
      </c>
      <c r="D243" s="536">
        <v>2011</v>
      </c>
    </row>
    <row r="244" spans="1:4">
      <c r="A244" s="535" t="s">
        <v>9744</v>
      </c>
      <c r="B244" s="536">
        <v>10564</v>
      </c>
      <c r="C244" s="536">
        <v>0</v>
      </c>
      <c r="D244" s="536">
        <v>2011</v>
      </c>
    </row>
    <row r="245" spans="1:4">
      <c r="A245" s="535" t="s">
        <v>9745</v>
      </c>
      <c r="B245" s="536">
        <v>40131</v>
      </c>
      <c r="C245" s="536">
        <v>0</v>
      </c>
      <c r="D245" s="536">
        <v>2011</v>
      </c>
    </row>
    <row r="246" spans="1:4">
      <c r="A246" s="535" t="s">
        <v>9746</v>
      </c>
      <c r="B246" s="536">
        <v>8361</v>
      </c>
      <c r="C246" s="536">
        <v>0</v>
      </c>
      <c r="D246" s="536">
        <v>2011</v>
      </c>
    </row>
    <row r="247" spans="1:4">
      <c r="A247" s="535" t="s">
        <v>9747</v>
      </c>
      <c r="B247" s="536">
        <v>19312</v>
      </c>
      <c r="C247" s="536">
        <v>0</v>
      </c>
      <c r="D247" s="536">
        <v>2011</v>
      </c>
    </row>
    <row r="248" spans="1:4">
      <c r="A248" s="535" t="s">
        <v>9748</v>
      </c>
      <c r="B248" s="536">
        <v>37445</v>
      </c>
      <c r="C248" s="536">
        <v>0</v>
      </c>
      <c r="D248" s="536">
        <v>2011</v>
      </c>
    </row>
    <row r="249" spans="1:4">
      <c r="A249" s="535" t="s">
        <v>9749</v>
      </c>
      <c r="B249" s="536">
        <v>29599</v>
      </c>
      <c r="C249" s="536">
        <v>0</v>
      </c>
      <c r="D249" s="536">
        <v>2011</v>
      </c>
    </row>
    <row r="250" spans="1:4">
      <c r="A250" s="535" t="s">
        <v>9750</v>
      </c>
      <c r="B250" s="536">
        <v>17425</v>
      </c>
      <c r="C250" s="536">
        <v>0</v>
      </c>
      <c r="D250" s="536">
        <v>2011</v>
      </c>
    </row>
    <row r="251" spans="1:4">
      <c r="A251" s="535" t="s">
        <v>9751</v>
      </c>
      <c r="B251" s="536">
        <v>14924</v>
      </c>
      <c r="C251" s="536">
        <v>0</v>
      </c>
      <c r="D251" s="536">
        <v>2011</v>
      </c>
    </row>
    <row r="252" spans="1:4">
      <c r="A252" s="535" t="s">
        <v>9752</v>
      </c>
      <c r="B252" s="536">
        <v>0</v>
      </c>
      <c r="C252" s="536">
        <v>10996</v>
      </c>
      <c r="D252" s="536">
        <v>2011</v>
      </c>
    </row>
    <row r="253" spans="1:4">
      <c r="A253" s="535" t="s">
        <v>9753</v>
      </c>
      <c r="B253" s="536">
        <v>27708</v>
      </c>
      <c r="C253" s="536">
        <v>0</v>
      </c>
      <c r="D253" s="536">
        <v>2011</v>
      </c>
    </row>
    <row r="254" spans="1:4">
      <c r="A254" s="535" t="s">
        <v>9754</v>
      </c>
      <c r="B254" s="536">
        <v>48708</v>
      </c>
      <c r="C254" s="536">
        <v>0</v>
      </c>
      <c r="D254" s="536">
        <v>2011</v>
      </c>
    </row>
    <row r="255" spans="1:4">
      <c r="A255" s="535" t="s">
        <v>9755</v>
      </c>
      <c r="B255" s="536">
        <v>0</v>
      </c>
      <c r="C255" s="536">
        <v>18678</v>
      </c>
      <c r="D255" s="536">
        <v>2011</v>
      </c>
    </row>
    <row r="256" spans="1:4">
      <c r="A256" s="535" t="s">
        <v>9756</v>
      </c>
      <c r="B256" s="536">
        <v>0</v>
      </c>
      <c r="C256" s="536">
        <v>26645</v>
      </c>
      <c r="D256" s="536">
        <v>2011</v>
      </c>
    </row>
    <row r="257" spans="1:4">
      <c r="A257" s="535" t="s">
        <v>9757</v>
      </c>
      <c r="B257" s="536">
        <v>0</v>
      </c>
      <c r="C257" s="536">
        <v>29146</v>
      </c>
      <c r="D257" s="536">
        <v>2011</v>
      </c>
    </row>
    <row r="258" spans="1:4">
      <c r="A258" s="535" t="s">
        <v>9758</v>
      </c>
      <c r="B258" s="536">
        <v>0</v>
      </c>
      <c r="C258" s="536">
        <v>29185</v>
      </c>
      <c r="D258" s="536">
        <v>2011</v>
      </c>
    </row>
    <row r="259" spans="1:4">
      <c r="A259" s="535" t="s">
        <v>9759</v>
      </c>
      <c r="B259" s="536">
        <v>15798</v>
      </c>
      <c r="C259" s="536">
        <v>0</v>
      </c>
      <c r="D259" s="536">
        <v>2011</v>
      </c>
    </row>
    <row r="260" spans="1:4">
      <c r="A260" s="535" t="s">
        <v>9760</v>
      </c>
      <c r="B260" s="536">
        <v>18268</v>
      </c>
      <c r="C260" s="536">
        <v>0</v>
      </c>
      <c r="D260" s="536">
        <v>2011</v>
      </c>
    </row>
    <row r="261" spans="1:4">
      <c r="A261" s="535" t="s">
        <v>9761</v>
      </c>
      <c r="B261" s="536">
        <v>15385</v>
      </c>
      <c r="C261" s="536">
        <v>0</v>
      </c>
      <c r="D261" s="536">
        <v>2011</v>
      </c>
    </row>
    <row r="262" spans="1:4">
      <c r="A262" s="535" t="s">
        <v>9762</v>
      </c>
      <c r="B262" s="536">
        <v>7648</v>
      </c>
      <c r="C262" s="536">
        <v>0</v>
      </c>
      <c r="D262" s="536">
        <v>2011</v>
      </c>
    </row>
    <row r="263" spans="1:4">
      <c r="A263" s="535" t="s">
        <v>9763</v>
      </c>
      <c r="B263" s="536">
        <v>12246</v>
      </c>
      <c r="C263" s="536">
        <v>0</v>
      </c>
      <c r="D263" s="536">
        <v>2011</v>
      </c>
    </row>
    <row r="264" spans="1:4">
      <c r="A264" s="535" t="s">
        <v>9764</v>
      </c>
      <c r="B264" s="536">
        <v>17161</v>
      </c>
      <c r="C264" s="536">
        <v>0</v>
      </c>
      <c r="D264" s="536">
        <v>2011</v>
      </c>
    </row>
    <row r="265" spans="1:4">
      <c r="A265" s="535" t="s">
        <v>9765</v>
      </c>
      <c r="B265" s="536">
        <v>13316</v>
      </c>
      <c r="C265" s="536">
        <v>0</v>
      </c>
      <c r="D265" s="536">
        <v>2011</v>
      </c>
    </row>
    <row r="266" spans="1:4">
      <c r="A266" s="535" t="s">
        <v>9766</v>
      </c>
      <c r="B266" s="536">
        <v>13649</v>
      </c>
      <c r="C266" s="536">
        <v>0</v>
      </c>
      <c r="D266" s="536">
        <v>2011</v>
      </c>
    </row>
    <row r="267" spans="1:4">
      <c r="A267" s="535" t="s">
        <v>9767</v>
      </c>
      <c r="B267" s="536">
        <v>12820</v>
      </c>
      <c r="C267" s="536">
        <v>0</v>
      </c>
      <c r="D267" s="536">
        <v>2011</v>
      </c>
    </row>
    <row r="268" spans="1:4">
      <c r="A268" s="535" t="s">
        <v>9768</v>
      </c>
      <c r="B268" s="536">
        <v>16867</v>
      </c>
      <c r="C268" s="536">
        <v>0</v>
      </c>
      <c r="D268" s="536">
        <v>2011</v>
      </c>
    </row>
    <row r="269" spans="1:4">
      <c r="A269" s="535" t="s">
        <v>9769</v>
      </c>
      <c r="B269" s="536">
        <v>7738</v>
      </c>
      <c r="C269" s="536">
        <v>0</v>
      </c>
      <c r="D269" s="536">
        <v>2011</v>
      </c>
    </row>
    <row r="270" spans="1:4">
      <c r="A270" s="535" t="s">
        <v>9770</v>
      </c>
      <c r="B270" s="536">
        <v>16375</v>
      </c>
      <c r="C270" s="536">
        <v>0</v>
      </c>
      <c r="D270" s="536">
        <v>2011</v>
      </c>
    </row>
    <row r="271" spans="1:4">
      <c r="A271" s="535" t="s">
        <v>9771</v>
      </c>
      <c r="B271" s="536">
        <v>8673</v>
      </c>
      <c r="C271" s="536">
        <v>0</v>
      </c>
      <c r="D271" s="536">
        <v>2011</v>
      </c>
    </row>
    <row r="272" spans="1:4">
      <c r="A272" s="535" t="s">
        <v>9772</v>
      </c>
      <c r="B272" s="536">
        <v>12423</v>
      </c>
      <c r="C272" s="536">
        <v>0</v>
      </c>
      <c r="D272" s="536">
        <v>2011</v>
      </c>
    </row>
    <row r="273" spans="1:4">
      <c r="A273" s="535" t="s">
        <v>9773</v>
      </c>
      <c r="B273" s="536">
        <v>11415</v>
      </c>
      <c r="C273" s="536">
        <v>0</v>
      </c>
      <c r="D273" s="536">
        <v>2011</v>
      </c>
    </row>
    <row r="274" spans="1:4">
      <c r="A274" s="535" t="s">
        <v>9774</v>
      </c>
      <c r="B274" s="536">
        <v>23115</v>
      </c>
      <c r="C274" s="536">
        <v>0</v>
      </c>
      <c r="D274" s="536">
        <v>2011</v>
      </c>
    </row>
    <row r="275" spans="1:4">
      <c r="A275" s="535" t="s">
        <v>9775</v>
      </c>
      <c r="B275" s="536">
        <v>20958</v>
      </c>
      <c r="C275" s="536">
        <v>0</v>
      </c>
      <c r="D275" s="536">
        <v>2011</v>
      </c>
    </row>
    <row r="276" spans="1:4">
      <c r="A276" s="535" t="s">
        <v>9776</v>
      </c>
      <c r="B276" s="536">
        <v>24218</v>
      </c>
      <c r="C276" s="536">
        <v>0</v>
      </c>
      <c r="D276" s="536">
        <v>2011</v>
      </c>
    </row>
    <row r="277" spans="1:4">
      <c r="A277" s="535" t="s">
        <v>9777</v>
      </c>
      <c r="B277" s="536">
        <v>23939</v>
      </c>
      <c r="C277" s="536">
        <v>0</v>
      </c>
      <c r="D277" s="536">
        <v>2011</v>
      </c>
    </row>
    <row r="278" spans="1:4">
      <c r="A278" s="535" t="s">
        <v>9778</v>
      </c>
      <c r="B278" s="536">
        <v>19218</v>
      </c>
      <c r="C278" s="536">
        <v>0</v>
      </c>
      <c r="D278" s="536">
        <v>2011</v>
      </c>
    </row>
    <row r="279" spans="1:4">
      <c r="A279" s="535" t="s">
        <v>9779</v>
      </c>
      <c r="B279" s="536">
        <v>48483</v>
      </c>
      <c r="C279" s="536">
        <v>0</v>
      </c>
      <c r="D279" s="536">
        <v>2011</v>
      </c>
    </row>
    <row r="280" spans="1:4">
      <c r="A280" s="535" t="s">
        <v>9780</v>
      </c>
      <c r="B280" s="536">
        <v>42768</v>
      </c>
      <c r="C280" s="536">
        <v>0</v>
      </c>
      <c r="D280" s="536">
        <v>2011</v>
      </c>
    </row>
    <row r="281" spans="1:4">
      <c r="A281" s="535" t="s">
        <v>9781</v>
      </c>
      <c r="B281" s="536">
        <v>35906</v>
      </c>
      <c r="C281" s="536">
        <v>0</v>
      </c>
      <c r="D281" s="536">
        <v>2011</v>
      </c>
    </row>
    <row r="282" spans="1:4">
      <c r="A282" s="535" t="s">
        <v>9782</v>
      </c>
      <c r="B282" s="536">
        <v>17362</v>
      </c>
      <c r="C282" s="536">
        <v>0</v>
      </c>
      <c r="D282" s="536">
        <v>2011</v>
      </c>
    </row>
    <row r="283" spans="1:4">
      <c r="A283" s="535" t="s">
        <v>9783</v>
      </c>
      <c r="B283" s="536">
        <v>7494</v>
      </c>
      <c r="C283" s="536">
        <v>0</v>
      </c>
      <c r="D283" s="536">
        <v>2011</v>
      </c>
    </row>
    <row r="284" spans="1:4">
      <c r="A284" s="535" t="s">
        <v>9784</v>
      </c>
      <c r="B284" s="536">
        <v>21737</v>
      </c>
      <c r="C284" s="536">
        <v>0</v>
      </c>
      <c r="D284" s="536">
        <v>2011</v>
      </c>
    </row>
    <row r="285" spans="1:4">
      <c r="A285" s="535" t="s">
        <v>9785</v>
      </c>
      <c r="B285" s="536">
        <v>37568</v>
      </c>
      <c r="C285" s="536">
        <v>0</v>
      </c>
      <c r="D285" s="536">
        <v>2011</v>
      </c>
    </row>
    <row r="286" spans="1:4">
      <c r="A286" s="535" t="s">
        <v>9786</v>
      </c>
      <c r="B286" s="536">
        <v>36067</v>
      </c>
      <c r="C286" s="536">
        <v>0</v>
      </c>
      <c r="D286" s="536">
        <v>2011</v>
      </c>
    </row>
    <row r="287" spans="1:4">
      <c r="A287" s="535" t="s">
        <v>9787</v>
      </c>
      <c r="B287" s="536">
        <v>14453</v>
      </c>
      <c r="C287" s="536">
        <v>0</v>
      </c>
      <c r="D287" s="536">
        <v>2011</v>
      </c>
    </row>
    <row r="288" spans="1:4">
      <c r="A288" s="535" t="s">
        <v>9788</v>
      </c>
      <c r="B288" s="536">
        <v>25480</v>
      </c>
      <c r="C288" s="536">
        <v>0</v>
      </c>
      <c r="D288" s="536">
        <v>2011</v>
      </c>
    </row>
    <row r="289" spans="1:4">
      <c r="A289" s="535" t="s">
        <v>9789</v>
      </c>
      <c r="B289" s="536">
        <v>18951</v>
      </c>
      <c r="C289" s="536">
        <v>0</v>
      </c>
      <c r="D289" s="536">
        <v>2011</v>
      </c>
    </row>
    <row r="290" spans="1:4">
      <c r="A290" s="535" t="s">
        <v>9790</v>
      </c>
      <c r="B290" s="536">
        <v>27839</v>
      </c>
      <c r="C290" s="536">
        <v>0</v>
      </c>
      <c r="D290" s="536">
        <v>2011</v>
      </c>
    </row>
    <row r="291" spans="1:4">
      <c r="A291" s="535" t="s">
        <v>9791</v>
      </c>
      <c r="B291" s="536">
        <v>7999</v>
      </c>
      <c r="C291" s="536">
        <v>0</v>
      </c>
      <c r="D291" s="536">
        <v>2011</v>
      </c>
    </row>
    <row r="292" spans="1:4">
      <c r="A292" s="535" t="s">
        <v>9792</v>
      </c>
      <c r="B292" s="536">
        <v>32832</v>
      </c>
      <c r="C292" s="536">
        <v>0</v>
      </c>
      <c r="D292" s="536">
        <v>2011</v>
      </c>
    </row>
    <row r="293" spans="1:4">
      <c r="A293" s="535" t="s">
        <v>9793</v>
      </c>
      <c r="B293" s="536">
        <v>3484</v>
      </c>
      <c r="C293" s="536">
        <v>0</v>
      </c>
      <c r="D293" s="536">
        <v>2011</v>
      </c>
    </row>
    <row r="294" spans="1:4">
      <c r="A294" s="535" t="s">
        <v>9794</v>
      </c>
      <c r="B294" s="536">
        <v>6411</v>
      </c>
      <c r="C294" s="536">
        <v>0</v>
      </c>
      <c r="D294" s="536">
        <v>2011</v>
      </c>
    </row>
    <row r="295" spans="1:4">
      <c r="A295" s="535" t="s">
        <v>9795</v>
      </c>
      <c r="B295" s="536">
        <v>8079</v>
      </c>
      <c r="C295" s="536">
        <v>0</v>
      </c>
      <c r="D295" s="536">
        <v>2011</v>
      </c>
    </row>
    <row r="296" spans="1:4">
      <c r="A296" s="535" t="s">
        <v>9796</v>
      </c>
      <c r="B296" s="536">
        <v>22926</v>
      </c>
      <c r="C296" s="536">
        <v>0</v>
      </c>
      <c r="D296" s="536">
        <v>2011</v>
      </c>
    </row>
    <row r="297" spans="1:4">
      <c r="A297" s="535" t="s">
        <v>9797</v>
      </c>
      <c r="B297" s="536">
        <v>22768</v>
      </c>
      <c r="C297" s="536">
        <v>0</v>
      </c>
      <c r="D297" s="536">
        <v>2011</v>
      </c>
    </row>
    <row r="298" spans="1:4">
      <c r="A298" s="535" t="s">
        <v>9798</v>
      </c>
      <c r="B298" s="536">
        <v>32562</v>
      </c>
      <c r="C298" s="536">
        <v>0</v>
      </c>
      <c r="D298" s="536">
        <v>2011</v>
      </c>
    </row>
    <row r="299" spans="1:4">
      <c r="A299" s="535" t="s">
        <v>9799</v>
      </c>
      <c r="B299" s="536">
        <v>24604</v>
      </c>
      <c r="C299" s="536">
        <v>0</v>
      </c>
      <c r="D299" s="536">
        <v>2011</v>
      </c>
    </row>
    <row r="300" spans="1:4">
      <c r="A300" s="535" t="s">
        <v>9800</v>
      </c>
      <c r="B300" s="536">
        <v>33839</v>
      </c>
      <c r="C300" s="536">
        <v>0</v>
      </c>
      <c r="D300" s="536">
        <v>2011</v>
      </c>
    </row>
    <row r="301" spans="1:4">
      <c r="A301" s="535" t="s">
        <v>9801</v>
      </c>
      <c r="B301" s="536">
        <v>39799</v>
      </c>
      <c r="C301" s="536">
        <v>0</v>
      </c>
      <c r="D301" s="536">
        <v>2011</v>
      </c>
    </row>
    <row r="302" spans="1:4">
      <c r="A302" s="535" t="s">
        <v>9802</v>
      </c>
      <c r="B302" s="536">
        <v>10154</v>
      </c>
      <c r="C302" s="536">
        <v>0</v>
      </c>
      <c r="D302" s="536">
        <v>2011</v>
      </c>
    </row>
    <row r="303" spans="1:4">
      <c r="A303" s="535" t="s">
        <v>9803</v>
      </c>
      <c r="B303" s="536">
        <v>2962</v>
      </c>
      <c r="C303" s="536">
        <v>0</v>
      </c>
      <c r="D303" s="536">
        <v>2011</v>
      </c>
    </row>
    <row r="304" spans="1:4">
      <c r="A304" s="535" t="s">
        <v>9804</v>
      </c>
      <c r="B304" s="536">
        <v>2214</v>
      </c>
      <c r="C304" s="536">
        <v>0</v>
      </c>
      <c r="D304" s="536">
        <v>2011</v>
      </c>
    </row>
    <row r="305" spans="1:4">
      <c r="A305" s="535" t="s">
        <v>9805</v>
      </c>
      <c r="B305" s="536">
        <v>0</v>
      </c>
      <c r="C305" s="536">
        <v>14302</v>
      </c>
      <c r="D305" s="536">
        <v>2011</v>
      </c>
    </row>
    <row r="306" spans="1:4">
      <c r="A306" s="535" t="s">
        <v>9806</v>
      </c>
      <c r="B306" s="536">
        <v>16634</v>
      </c>
      <c r="C306" s="536">
        <v>0</v>
      </c>
      <c r="D306" s="536">
        <v>2011</v>
      </c>
    </row>
    <row r="307" spans="1:4">
      <c r="A307" s="535" t="s">
        <v>9807</v>
      </c>
      <c r="B307" s="536">
        <v>0</v>
      </c>
      <c r="C307" s="536">
        <v>3728</v>
      </c>
      <c r="D307" s="536">
        <v>2011</v>
      </c>
    </row>
    <row r="308" spans="1:4">
      <c r="A308" s="535" t="s">
        <v>9808</v>
      </c>
      <c r="B308" s="536">
        <v>0</v>
      </c>
      <c r="C308" s="536">
        <v>17567</v>
      </c>
      <c r="D308" s="536">
        <v>2011</v>
      </c>
    </row>
    <row r="309" spans="1:4">
      <c r="A309" s="535" t="s">
        <v>9809</v>
      </c>
      <c r="B309" s="536">
        <v>0</v>
      </c>
      <c r="C309" s="536">
        <v>0</v>
      </c>
      <c r="D309" s="536">
        <v>2011</v>
      </c>
    </row>
    <row r="310" spans="1:4">
      <c r="A310" s="535" t="s">
        <v>9810</v>
      </c>
      <c r="B310" s="536">
        <v>0</v>
      </c>
      <c r="C310" s="536">
        <v>17574</v>
      </c>
      <c r="D310" s="536">
        <v>2011</v>
      </c>
    </row>
    <row r="311" spans="1:4">
      <c r="A311" s="535" t="s">
        <v>9811</v>
      </c>
      <c r="B311" s="536">
        <v>0</v>
      </c>
      <c r="C311" s="536">
        <v>27899</v>
      </c>
      <c r="D311" s="536">
        <v>2011</v>
      </c>
    </row>
    <row r="312" spans="1:4">
      <c r="A312" s="535" t="s">
        <v>9812</v>
      </c>
      <c r="B312" s="536">
        <v>20076</v>
      </c>
      <c r="C312" s="536">
        <v>0</v>
      </c>
      <c r="D312" s="536">
        <v>2011</v>
      </c>
    </row>
    <row r="313" spans="1:4">
      <c r="A313" s="535" t="s">
        <v>9813</v>
      </c>
      <c r="B313" s="536">
        <v>17550</v>
      </c>
      <c r="C313" s="536">
        <v>0</v>
      </c>
      <c r="D313" s="536">
        <v>2011</v>
      </c>
    </row>
    <row r="314" spans="1:4">
      <c r="A314" s="535" t="s">
        <v>9814</v>
      </c>
      <c r="B314" s="536">
        <v>9994</v>
      </c>
      <c r="C314" s="536">
        <v>0</v>
      </c>
      <c r="D314" s="536">
        <v>2011</v>
      </c>
    </row>
    <row r="315" spans="1:4">
      <c r="A315" s="535" t="s">
        <v>9815</v>
      </c>
      <c r="B315" s="536">
        <v>11436</v>
      </c>
      <c r="C315" s="536">
        <v>0</v>
      </c>
      <c r="D315" s="536">
        <v>2011</v>
      </c>
    </row>
    <row r="316" spans="1:4">
      <c r="A316" s="535" t="s">
        <v>9816</v>
      </c>
      <c r="B316" s="536">
        <v>9767</v>
      </c>
      <c r="C316" s="536">
        <v>0</v>
      </c>
      <c r="D316" s="536">
        <v>2011</v>
      </c>
    </row>
    <row r="317" spans="1:4">
      <c r="A317" s="535" t="s">
        <v>9817</v>
      </c>
      <c r="B317" s="536">
        <v>13606</v>
      </c>
      <c r="C317" s="536">
        <v>0</v>
      </c>
      <c r="D317" s="536">
        <v>2011</v>
      </c>
    </row>
    <row r="318" spans="1:4">
      <c r="A318" s="535" t="s">
        <v>9818</v>
      </c>
      <c r="B318" s="536">
        <v>8811</v>
      </c>
      <c r="C318" s="536">
        <v>0</v>
      </c>
      <c r="D318" s="536">
        <v>2011</v>
      </c>
    </row>
    <row r="319" spans="1:4">
      <c r="A319" s="535" t="s">
        <v>9819</v>
      </c>
      <c r="B319" s="536">
        <v>9879</v>
      </c>
      <c r="C319" s="536">
        <v>0</v>
      </c>
      <c r="D319" s="536">
        <v>2011</v>
      </c>
    </row>
    <row r="320" spans="1:4">
      <c r="A320" s="535" t="s">
        <v>9820</v>
      </c>
      <c r="B320" s="536">
        <v>11317</v>
      </c>
      <c r="C320" s="536">
        <v>0</v>
      </c>
      <c r="D320" s="536">
        <v>2011</v>
      </c>
    </row>
    <row r="321" spans="1:4">
      <c r="A321" s="535" t="s">
        <v>9821</v>
      </c>
      <c r="B321" s="536">
        <v>15289</v>
      </c>
      <c r="C321" s="536">
        <v>0</v>
      </c>
      <c r="D321" s="536">
        <v>2011</v>
      </c>
    </row>
    <row r="322" spans="1:4">
      <c r="A322" s="535" t="s">
        <v>9822</v>
      </c>
      <c r="B322" s="536">
        <v>4269</v>
      </c>
      <c r="C322" s="536">
        <v>0</v>
      </c>
      <c r="D322" s="536">
        <v>2011</v>
      </c>
    </row>
    <row r="323" spans="1:4">
      <c r="A323" s="535" t="s">
        <v>9823</v>
      </c>
      <c r="B323" s="536">
        <v>15331</v>
      </c>
      <c r="C323" s="536">
        <v>0</v>
      </c>
      <c r="D323" s="536">
        <v>2011</v>
      </c>
    </row>
    <row r="324" spans="1:4">
      <c r="A324" s="535" t="s">
        <v>9824</v>
      </c>
      <c r="B324" s="536">
        <v>13771</v>
      </c>
      <c r="C324" s="536">
        <v>0</v>
      </c>
      <c r="D324" s="536">
        <v>2011</v>
      </c>
    </row>
    <row r="325" spans="1:4">
      <c r="A325" s="535" t="s">
        <v>9825</v>
      </c>
      <c r="B325" s="536">
        <v>10275</v>
      </c>
      <c r="C325" s="536">
        <v>0</v>
      </c>
      <c r="D325" s="536">
        <v>2011</v>
      </c>
    </row>
    <row r="326" spans="1:4">
      <c r="A326" s="535" t="s">
        <v>9826</v>
      </c>
      <c r="B326" s="536">
        <v>12030</v>
      </c>
      <c r="C326" s="536">
        <v>0</v>
      </c>
      <c r="D326" s="536">
        <v>2011</v>
      </c>
    </row>
    <row r="327" spans="1:4">
      <c r="A327" s="535" t="s">
        <v>9827</v>
      </c>
      <c r="B327" s="536">
        <v>8344</v>
      </c>
      <c r="C327" s="536">
        <v>0</v>
      </c>
      <c r="D327" s="536">
        <v>2011</v>
      </c>
    </row>
    <row r="328" spans="1:4">
      <c r="A328" s="535" t="s">
        <v>9828</v>
      </c>
      <c r="B328" s="536">
        <v>37708</v>
      </c>
      <c r="C328" s="536">
        <v>0</v>
      </c>
      <c r="D328" s="536">
        <v>2011</v>
      </c>
    </row>
    <row r="329" spans="1:4">
      <c r="A329" s="535" t="s">
        <v>9829</v>
      </c>
      <c r="B329" s="536">
        <v>12027</v>
      </c>
      <c r="C329" s="536">
        <v>0</v>
      </c>
      <c r="D329" s="536">
        <v>2011</v>
      </c>
    </row>
    <row r="330" spans="1:4">
      <c r="A330" s="535" t="s">
        <v>9830</v>
      </c>
      <c r="B330" s="536">
        <v>6724</v>
      </c>
      <c r="C330" s="536">
        <v>0</v>
      </c>
      <c r="D330" s="536">
        <v>2011</v>
      </c>
    </row>
    <row r="331" spans="1:4">
      <c r="A331" s="535" t="s">
        <v>9831</v>
      </c>
      <c r="B331" s="536">
        <v>15231</v>
      </c>
      <c r="C331" s="536">
        <v>0</v>
      </c>
      <c r="D331" s="536">
        <v>2011</v>
      </c>
    </row>
    <row r="332" spans="1:4">
      <c r="A332" s="535" t="s">
        <v>9832</v>
      </c>
      <c r="B332" s="536">
        <v>20831</v>
      </c>
      <c r="C332" s="536">
        <v>0</v>
      </c>
      <c r="D332" s="536">
        <v>2011</v>
      </c>
    </row>
    <row r="333" spans="1:4">
      <c r="A333" s="535" t="s">
        <v>9833</v>
      </c>
      <c r="B333" s="536">
        <v>13731</v>
      </c>
      <c r="C333" s="536">
        <v>0</v>
      </c>
      <c r="D333" s="536">
        <v>2011</v>
      </c>
    </row>
    <row r="334" spans="1:4">
      <c r="A334" s="535" t="s">
        <v>9834</v>
      </c>
      <c r="B334" s="536">
        <v>15042</v>
      </c>
      <c r="C334" s="536">
        <v>0</v>
      </c>
      <c r="D334" s="536">
        <v>2011</v>
      </c>
    </row>
    <row r="335" spans="1:4">
      <c r="A335" s="535" t="s">
        <v>9835</v>
      </c>
      <c r="B335" s="536">
        <v>3584</v>
      </c>
      <c r="C335" s="536">
        <v>0</v>
      </c>
      <c r="D335" s="536">
        <v>2011</v>
      </c>
    </row>
    <row r="336" spans="1:4">
      <c r="A336" s="535" t="s">
        <v>9836</v>
      </c>
      <c r="B336" s="536">
        <v>0</v>
      </c>
      <c r="C336" s="536">
        <v>24054</v>
      </c>
      <c r="D336" s="536">
        <v>2011</v>
      </c>
    </row>
    <row r="337" spans="1:4">
      <c r="A337" s="535" t="s">
        <v>9837</v>
      </c>
      <c r="B337" s="536">
        <v>15987</v>
      </c>
      <c r="C337" s="536">
        <v>0</v>
      </c>
      <c r="D337" s="536">
        <v>2011</v>
      </c>
    </row>
    <row r="338" spans="1:4">
      <c r="A338" s="535" t="s">
        <v>9838</v>
      </c>
      <c r="B338" s="536">
        <v>0</v>
      </c>
      <c r="C338" s="536">
        <v>36684</v>
      </c>
      <c r="D338" s="536">
        <v>2011</v>
      </c>
    </row>
    <row r="339" spans="1:4">
      <c r="A339" s="535" t="s">
        <v>9839</v>
      </c>
      <c r="B339" s="536">
        <v>0</v>
      </c>
      <c r="C339" s="536">
        <v>18803</v>
      </c>
      <c r="D339" s="536">
        <v>2011</v>
      </c>
    </row>
    <row r="340" spans="1:4">
      <c r="A340" s="535" t="s">
        <v>9840</v>
      </c>
      <c r="B340" s="536">
        <v>6906</v>
      </c>
      <c r="C340" s="536">
        <v>0</v>
      </c>
      <c r="D340" s="536">
        <v>2011</v>
      </c>
    </row>
    <row r="341" spans="1:4">
      <c r="A341" s="535" t="s">
        <v>9841</v>
      </c>
      <c r="B341" s="536">
        <v>36956</v>
      </c>
      <c r="C341" s="536">
        <v>0</v>
      </c>
      <c r="D341" s="536">
        <v>2011</v>
      </c>
    </row>
    <row r="342" spans="1:4">
      <c r="A342" s="535" t="s">
        <v>9842</v>
      </c>
      <c r="B342" s="536">
        <v>16434</v>
      </c>
      <c r="C342" s="536">
        <v>0</v>
      </c>
      <c r="D342" s="536">
        <v>2011</v>
      </c>
    </row>
    <row r="343" spans="1:4">
      <c r="A343" s="535" t="s">
        <v>9843</v>
      </c>
      <c r="B343" s="536">
        <v>30284</v>
      </c>
      <c r="C343" s="536">
        <v>0</v>
      </c>
      <c r="D343" s="536">
        <v>2011</v>
      </c>
    </row>
    <row r="344" spans="1:4">
      <c r="A344" s="535" t="s">
        <v>9844</v>
      </c>
      <c r="B344" s="536">
        <v>19634</v>
      </c>
      <c r="C344" s="536">
        <v>0</v>
      </c>
      <c r="D344" s="536">
        <v>2011</v>
      </c>
    </row>
    <row r="345" spans="1:4">
      <c r="A345" s="535" t="s">
        <v>9845</v>
      </c>
      <c r="B345" s="536">
        <v>14288</v>
      </c>
      <c r="C345" s="536">
        <v>0</v>
      </c>
      <c r="D345" s="536">
        <v>2011</v>
      </c>
    </row>
    <row r="346" spans="1:4">
      <c r="A346" s="535" t="s">
        <v>9846</v>
      </c>
      <c r="B346" s="536">
        <v>9391</v>
      </c>
      <c r="C346" s="536">
        <v>0</v>
      </c>
      <c r="D346" s="536">
        <v>2011</v>
      </c>
    </row>
    <row r="347" spans="1:4">
      <c r="A347" s="535" t="s">
        <v>9847</v>
      </c>
      <c r="B347" s="536">
        <v>5884</v>
      </c>
      <c r="C347" s="536">
        <v>0</v>
      </c>
      <c r="D347" s="536">
        <v>2011</v>
      </c>
    </row>
    <row r="348" spans="1:4">
      <c r="A348" s="535" t="s">
        <v>9848</v>
      </c>
      <c r="B348" s="536">
        <v>9915</v>
      </c>
      <c r="C348" s="536">
        <v>0</v>
      </c>
      <c r="D348" s="536">
        <v>2011</v>
      </c>
    </row>
    <row r="349" spans="1:4">
      <c r="A349" s="535" t="s">
        <v>9849</v>
      </c>
      <c r="B349" s="536">
        <v>0</v>
      </c>
      <c r="C349" s="536">
        <v>20821</v>
      </c>
      <c r="D349" s="536">
        <v>2011</v>
      </c>
    </row>
    <row r="350" spans="1:4">
      <c r="A350" s="535" t="s">
        <v>9850</v>
      </c>
      <c r="B350" s="536">
        <v>18236</v>
      </c>
      <c r="C350" s="536">
        <v>0</v>
      </c>
      <c r="D350" s="536">
        <v>2011</v>
      </c>
    </row>
    <row r="351" spans="1:4">
      <c r="A351" s="535" t="s">
        <v>9851</v>
      </c>
      <c r="B351" s="536">
        <v>19039</v>
      </c>
      <c r="C351" s="536">
        <v>0</v>
      </c>
      <c r="D351" s="536">
        <v>2011</v>
      </c>
    </row>
    <row r="352" spans="1:4">
      <c r="A352" s="535" t="s">
        <v>9852</v>
      </c>
      <c r="B352" s="536">
        <v>0</v>
      </c>
      <c r="C352" s="536">
        <v>17324</v>
      </c>
      <c r="D352" s="536">
        <v>2011</v>
      </c>
    </row>
    <row r="353" spans="1:4">
      <c r="A353" s="535" t="s">
        <v>9853</v>
      </c>
      <c r="B353" s="536">
        <v>0</v>
      </c>
      <c r="C353" s="536">
        <v>13056</v>
      </c>
      <c r="D353" s="536">
        <v>2011</v>
      </c>
    </row>
    <row r="354" spans="1:4">
      <c r="A354" s="535" t="s">
        <v>9854</v>
      </c>
      <c r="B354" s="536">
        <v>0</v>
      </c>
      <c r="C354" s="536">
        <v>21473</v>
      </c>
      <c r="D354" s="536">
        <v>2011</v>
      </c>
    </row>
    <row r="355" spans="1:4">
      <c r="A355" s="535" t="s">
        <v>9855</v>
      </c>
      <c r="B355" s="536">
        <v>0</v>
      </c>
      <c r="C355" s="536">
        <v>51993</v>
      </c>
      <c r="D355" s="536">
        <v>2011</v>
      </c>
    </row>
    <row r="356" spans="1:4">
      <c r="A356" s="535" t="s">
        <v>9856</v>
      </c>
      <c r="B356" s="536">
        <v>0</v>
      </c>
      <c r="C356" s="536">
        <v>28819</v>
      </c>
      <c r="D356" s="536">
        <v>2011</v>
      </c>
    </row>
    <row r="357" spans="1:4">
      <c r="A357" s="535" t="s">
        <v>9857</v>
      </c>
      <c r="B357" s="536">
        <v>0</v>
      </c>
      <c r="C357" s="536">
        <v>3726</v>
      </c>
      <c r="D357" s="536">
        <v>2011</v>
      </c>
    </row>
    <row r="358" spans="1:4">
      <c r="A358" s="535" t="s">
        <v>9858</v>
      </c>
      <c r="B358" s="536">
        <v>4389</v>
      </c>
      <c r="C358" s="536">
        <v>0</v>
      </c>
      <c r="D358" s="536">
        <v>2011</v>
      </c>
    </row>
    <row r="359" spans="1:4">
      <c r="A359" s="535" t="s">
        <v>9859</v>
      </c>
      <c r="B359" s="536">
        <v>0</v>
      </c>
      <c r="C359" s="536">
        <v>0</v>
      </c>
      <c r="D359" s="536">
        <v>2011</v>
      </c>
    </row>
    <row r="360" spans="1:4">
      <c r="A360" s="535" t="s">
        <v>9860</v>
      </c>
      <c r="B360" s="536">
        <v>10159</v>
      </c>
      <c r="C360" s="536">
        <v>0</v>
      </c>
      <c r="D360" s="536">
        <v>2011</v>
      </c>
    </row>
    <row r="361" spans="1:4">
      <c r="A361" s="535" t="s">
        <v>9861</v>
      </c>
      <c r="B361" s="536">
        <v>582</v>
      </c>
      <c r="C361" s="536">
        <v>0</v>
      </c>
      <c r="D361" s="536">
        <v>2011</v>
      </c>
    </row>
    <row r="362" spans="1:4">
      <c r="A362" s="535" t="s">
        <v>9862</v>
      </c>
      <c r="B362" s="536">
        <v>25851</v>
      </c>
      <c r="C362" s="536">
        <v>0</v>
      </c>
      <c r="D362" s="536">
        <v>2011</v>
      </c>
    </row>
    <row r="363" spans="1:4">
      <c r="A363" s="535" t="s">
        <v>9863</v>
      </c>
      <c r="B363" s="536">
        <v>18691</v>
      </c>
      <c r="C363" s="536">
        <v>0</v>
      </c>
      <c r="D363" s="536">
        <v>2011</v>
      </c>
    </row>
    <row r="364" spans="1:4">
      <c r="A364" s="535" t="s">
        <v>9864</v>
      </c>
      <c r="B364" s="536">
        <v>38067</v>
      </c>
      <c r="C364" s="536">
        <v>0</v>
      </c>
      <c r="D364" s="536">
        <v>2011</v>
      </c>
    </row>
    <row r="365" spans="1:4">
      <c r="A365" s="535" t="s">
        <v>9865</v>
      </c>
      <c r="B365" s="536">
        <v>49795</v>
      </c>
      <c r="C365" s="536">
        <v>0</v>
      </c>
      <c r="D365" s="536">
        <v>2011</v>
      </c>
    </row>
    <row r="366" spans="1:4">
      <c r="A366" s="535" t="s">
        <v>9866</v>
      </c>
      <c r="B366" s="536">
        <v>11786</v>
      </c>
      <c r="C366" s="536">
        <v>0</v>
      </c>
      <c r="D366" s="536">
        <v>2011</v>
      </c>
    </row>
    <row r="367" spans="1:4">
      <c r="A367" s="535" t="s">
        <v>9867</v>
      </c>
      <c r="B367" s="536">
        <v>6010</v>
      </c>
      <c r="C367" s="536">
        <v>0</v>
      </c>
      <c r="D367" s="536">
        <v>2011</v>
      </c>
    </row>
    <row r="368" spans="1:4">
      <c r="A368" s="535" t="s">
        <v>9868</v>
      </c>
      <c r="B368" s="536">
        <v>4024</v>
      </c>
      <c r="C368" s="536">
        <v>0</v>
      </c>
      <c r="D368" s="536">
        <v>2011</v>
      </c>
    </row>
    <row r="369" spans="1:4">
      <c r="A369" s="535" t="s">
        <v>9869</v>
      </c>
      <c r="B369" s="536">
        <v>6134</v>
      </c>
      <c r="C369" s="536">
        <v>0</v>
      </c>
      <c r="D369" s="536">
        <v>2011</v>
      </c>
    </row>
    <row r="370" spans="1:4">
      <c r="A370" s="535" t="s">
        <v>9870</v>
      </c>
      <c r="B370" s="536">
        <v>4860</v>
      </c>
      <c r="C370" s="536">
        <v>0</v>
      </c>
      <c r="D370" s="536">
        <v>2011</v>
      </c>
    </row>
    <row r="371" spans="1:4">
      <c r="A371" s="535" t="s">
        <v>9871</v>
      </c>
      <c r="B371" s="536">
        <v>3530</v>
      </c>
      <c r="C371" s="536">
        <v>0</v>
      </c>
      <c r="D371" s="536">
        <v>2011</v>
      </c>
    </row>
    <row r="372" spans="1:4">
      <c r="A372" s="535" t="s">
        <v>9872</v>
      </c>
      <c r="B372" s="536">
        <v>27199</v>
      </c>
      <c r="C372" s="536">
        <v>0</v>
      </c>
      <c r="D372" s="536">
        <v>2011</v>
      </c>
    </row>
    <row r="373" spans="1:4">
      <c r="A373" s="535" t="s">
        <v>9873</v>
      </c>
      <c r="B373" s="536">
        <v>40080</v>
      </c>
      <c r="C373" s="536">
        <v>0</v>
      </c>
      <c r="D373" s="536">
        <v>2011</v>
      </c>
    </row>
    <row r="374" spans="1:4">
      <c r="A374" s="535" t="s">
        <v>9874</v>
      </c>
      <c r="B374" s="536">
        <v>22562</v>
      </c>
      <c r="C374" s="536">
        <v>0</v>
      </c>
      <c r="D374" s="536">
        <v>2011</v>
      </c>
    </row>
    <row r="375" spans="1:4">
      <c r="A375" s="535" t="s">
        <v>9875</v>
      </c>
      <c r="B375" s="536">
        <v>36555</v>
      </c>
      <c r="C375" s="536">
        <v>0</v>
      </c>
      <c r="D375" s="536">
        <v>2011</v>
      </c>
    </row>
    <row r="376" spans="1:4">
      <c r="A376" s="535" t="s">
        <v>9876</v>
      </c>
      <c r="B376" s="536">
        <v>19918</v>
      </c>
      <c r="C376" s="536">
        <v>0</v>
      </c>
      <c r="D376" s="536">
        <v>2011</v>
      </c>
    </row>
    <row r="377" spans="1:4">
      <c r="A377" s="535" t="s">
        <v>9877</v>
      </c>
      <c r="B377" s="536">
        <v>22876</v>
      </c>
      <c r="C377" s="536">
        <v>0</v>
      </c>
      <c r="D377" s="536">
        <v>2011</v>
      </c>
    </row>
    <row r="378" spans="1:4">
      <c r="A378" s="535" t="s">
        <v>9878</v>
      </c>
      <c r="B378" s="536">
        <v>13556</v>
      </c>
      <c r="C378" s="536">
        <v>0</v>
      </c>
      <c r="D378" s="536">
        <v>2011</v>
      </c>
    </row>
    <row r="379" spans="1:4">
      <c r="A379" s="535" t="s">
        <v>9879</v>
      </c>
      <c r="B379" s="536">
        <v>28235</v>
      </c>
      <c r="C379" s="536">
        <v>0</v>
      </c>
      <c r="D379" s="536">
        <v>2011</v>
      </c>
    </row>
    <row r="380" spans="1:4">
      <c r="A380" s="535" t="s">
        <v>9880</v>
      </c>
      <c r="B380" s="536">
        <v>20957</v>
      </c>
      <c r="C380" s="536">
        <v>0</v>
      </c>
      <c r="D380" s="536">
        <v>2011</v>
      </c>
    </row>
    <row r="381" spans="1:4">
      <c r="A381" s="535" t="s">
        <v>9881</v>
      </c>
      <c r="B381" s="536">
        <v>27926</v>
      </c>
      <c r="C381" s="536">
        <v>0</v>
      </c>
      <c r="D381" s="536">
        <v>2011</v>
      </c>
    </row>
    <row r="382" spans="1:4">
      <c r="A382" s="535" t="s">
        <v>9882</v>
      </c>
      <c r="B382" s="536">
        <v>40501</v>
      </c>
      <c r="C382" s="536">
        <v>0</v>
      </c>
      <c r="D382" s="536">
        <v>2011</v>
      </c>
    </row>
    <row r="383" spans="1:4">
      <c r="A383" s="535" t="s">
        <v>9883</v>
      </c>
      <c r="B383" s="536">
        <v>5611</v>
      </c>
      <c r="C383" s="536">
        <v>0</v>
      </c>
      <c r="D383" s="536">
        <v>2011</v>
      </c>
    </row>
    <row r="384" spans="1:4">
      <c r="A384" s="535" t="s">
        <v>9884</v>
      </c>
      <c r="B384" s="536">
        <v>7924</v>
      </c>
      <c r="C384" s="536">
        <v>0</v>
      </c>
      <c r="D384" s="536">
        <v>2011</v>
      </c>
    </row>
    <row r="385" spans="1:4">
      <c r="A385" s="535" t="s">
        <v>9885</v>
      </c>
      <c r="B385" s="536">
        <v>29449</v>
      </c>
      <c r="C385" s="536">
        <v>0</v>
      </c>
      <c r="D385" s="536">
        <v>2011</v>
      </c>
    </row>
    <row r="386" spans="1:4">
      <c r="A386" s="535" t="s">
        <v>9886</v>
      </c>
      <c r="B386" s="536">
        <v>35463</v>
      </c>
      <c r="C386" s="536">
        <v>0</v>
      </c>
      <c r="D386" s="536">
        <v>2011</v>
      </c>
    </row>
    <row r="387" spans="1:4">
      <c r="A387" s="535" t="s">
        <v>9887</v>
      </c>
      <c r="B387" s="536">
        <v>7574</v>
      </c>
      <c r="C387" s="536">
        <v>0</v>
      </c>
      <c r="D387" s="536">
        <v>2011</v>
      </c>
    </row>
    <row r="388" spans="1:4">
      <c r="A388" s="535" t="s">
        <v>9888</v>
      </c>
      <c r="B388" s="536">
        <v>6281</v>
      </c>
      <c r="C388" s="536">
        <v>0</v>
      </c>
      <c r="D388" s="536">
        <v>2011</v>
      </c>
    </row>
    <row r="389" spans="1:4">
      <c r="A389" s="535" t="s">
        <v>9889</v>
      </c>
      <c r="B389" s="536">
        <v>25226</v>
      </c>
      <c r="C389" s="536">
        <v>0</v>
      </c>
      <c r="D389" s="536">
        <v>2011</v>
      </c>
    </row>
    <row r="390" spans="1:4">
      <c r="A390" s="535" t="s">
        <v>9890</v>
      </c>
      <c r="B390" s="536">
        <v>1966</v>
      </c>
      <c r="C390" s="536">
        <v>0</v>
      </c>
      <c r="D390" s="536">
        <v>2011</v>
      </c>
    </row>
    <row r="391" spans="1:4">
      <c r="A391" s="535" t="s">
        <v>9891</v>
      </c>
      <c r="B391" s="536">
        <v>7191</v>
      </c>
      <c r="C391" s="536">
        <v>0</v>
      </c>
      <c r="D391" s="536">
        <v>2011</v>
      </c>
    </row>
    <row r="392" spans="1:4">
      <c r="A392" s="535" t="s">
        <v>9892</v>
      </c>
      <c r="B392" s="536">
        <v>4474</v>
      </c>
      <c r="C392" s="536">
        <v>0</v>
      </c>
      <c r="D392" s="536">
        <v>2011</v>
      </c>
    </row>
    <row r="393" spans="1:4">
      <c r="A393" s="535" t="s">
        <v>9893</v>
      </c>
      <c r="B393" s="536">
        <v>9975</v>
      </c>
      <c r="C393" s="536">
        <v>0</v>
      </c>
      <c r="D393" s="536">
        <v>2011</v>
      </c>
    </row>
    <row r="394" spans="1:4">
      <c r="A394" s="535" t="s">
        <v>9894</v>
      </c>
      <c r="B394" s="536">
        <v>8776</v>
      </c>
      <c r="C394" s="536">
        <v>0</v>
      </c>
      <c r="D394" s="536">
        <v>2011</v>
      </c>
    </row>
    <row r="395" spans="1:4">
      <c r="A395" s="535" t="s">
        <v>9895</v>
      </c>
      <c r="B395" s="536">
        <v>9844</v>
      </c>
      <c r="C395" s="536">
        <v>0</v>
      </c>
      <c r="D395" s="536">
        <v>2011</v>
      </c>
    </row>
    <row r="396" spans="1:4">
      <c r="A396" s="535" t="s">
        <v>9896</v>
      </c>
      <c r="B396" s="536">
        <v>5325</v>
      </c>
      <c r="C396" s="536">
        <v>0</v>
      </c>
      <c r="D396" s="536">
        <v>2011</v>
      </c>
    </row>
    <row r="397" spans="1:4">
      <c r="A397" s="535" t="s">
        <v>9897</v>
      </c>
      <c r="B397" s="536">
        <v>18538</v>
      </c>
      <c r="C397" s="536">
        <v>0</v>
      </c>
      <c r="D397" s="536">
        <v>2011</v>
      </c>
    </row>
    <row r="398" spans="1:4">
      <c r="A398" s="535" t="s">
        <v>9898</v>
      </c>
      <c r="B398" s="536">
        <v>24650</v>
      </c>
      <c r="C398" s="536">
        <v>0</v>
      </c>
      <c r="D398" s="536">
        <v>2011</v>
      </c>
    </row>
    <row r="399" spans="1:4">
      <c r="A399" s="535" t="s">
        <v>9899</v>
      </c>
      <c r="B399" s="536">
        <v>27614</v>
      </c>
      <c r="C399" s="536">
        <v>0</v>
      </c>
      <c r="D399" s="536">
        <v>2011</v>
      </c>
    </row>
    <row r="400" spans="1:4">
      <c r="A400" s="535" t="s">
        <v>9900</v>
      </c>
      <c r="B400" s="536">
        <v>20075</v>
      </c>
      <c r="C400" s="536">
        <v>0</v>
      </c>
      <c r="D400" s="536">
        <v>2011</v>
      </c>
    </row>
    <row r="401" spans="1:4">
      <c r="A401" s="535" t="s">
        <v>9901</v>
      </c>
      <c r="B401" s="536">
        <v>13482</v>
      </c>
      <c r="C401" s="536">
        <v>0</v>
      </c>
      <c r="D401" s="536">
        <v>2011</v>
      </c>
    </row>
    <row r="402" spans="1:4">
      <c r="A402" s="535" t="s">
        <v>9902</v>
      </c>
      <c r="B402" s="536">
        <v>5544</v>
      </c>
      <c r="C402" s="536">
        <v>0</v>
      </c>
      <c r="D402" s="536">
        <v>2011</v>
      </c>
    </row>
    <row r="403" spans="1:4">
      <c r="A403" s="535" t="s">
        <v>9903</v>
      </c>
      <c r="B403" s="536">
        <v>1472</v>
      </c>
      <c r="C403" s="536">
        <v>0</v>
      </c>
      <c r="D403" s="536">
        <v>2011</v>
      </c>
    </row>
    <row r="404" spans="1:4">
      <c r="A404" s="535" t="s">
        <v>9904</v>
      </c>
      <c r="B404" s="536">
        <v>33027</v>
      </c>
      <c r="C404" s="536">
        <v>0</v>
      </c>
      <c r="D404" s="536">
        <v>2011</v>
      </c>
    </row>
    <row r="405" spans="1:4">
      <c r="A405" s="535" t="s">
        <v>9905</v>
      </c>
      <c r="B405" s="536">
        <v>17326</v>
      </c>
      <c r="C405" s="536">
        <v>0</v>
      </c>
      <c r="D405" s="536">
        <v>2011</v>
      </c>
    </row>
    <row r="406" spans="1:4">
      <c r="A406" s="535" t="s">
        <v>9906</v>
      </c>
      <c r="B406" s="536">
        <v>4737</v>
      </c>
      <c r="C406" s="536">
        <v>0</v>
      </c>
      <c r="D406" s="536">
        <v>2011</v>
      </c>
    </row>
    <row r="407" spans="1:4">
      <c r="A407" s="535" t="s">
        <v>9907</v>
      </c>
      <c r="B407" s="536">
        <v>11752</v>
      </c>
      <c r="C407" s="536">
        <v>0</v>
      </c>
      <c r="D407" s="536">
        <v>2011</v>
      </c>
    </row>
    <row r="408" spans="1:4">
      <c r="A408" s="535" t="s">
        <v>9908</v>
      </c>
      <c r="B408" s="536">
        <v>25430</v>
      </c>
      <c r="C408" s="536">
        <v>0</v>
      </c>
      <c r="D408" s="536">
        <v>2011</v>
      </c>
    </row>
    <row r="409" spans="1:4">
      <c r="A409" s="535" t="s">
        <v>9909</v>
      </c>
      <c r="B409" s="536">
        <v>7834</v>
      </c>
      <c r="C409" s="536">
        <v>0</v>
      </c>
      <c r="D409" s="536">
        <v>2011</v>
      </c>
    </row>
    <row r="410" spans="1:4">
      <c r="A410" s="535" t="s">
        <v>9910</v>
      </c>
      <c r="B410" s="536">
        <v>5637</v>
      </c>
      <c r="C410" s="536">
        <v>0</v>
      </c>
      <c r="D410" s="536">
        <v>2011</v>
      </c>
    </row>
    <row r="411" spans="1:4">
      <c r="A411" s="535" t="s">
        <v>9911</v>
      </c>
      <c r="B411" s="536">
        <v>20943</v>
      </c>
      <c r="C411" s="536">
        <v>0</v>
      </c>
      <c r="D411" s="536">
        <v>2011</v>
      </c>
    </row>
    <row r="412" spans="1:4">
      <c r="A412" s="535" t="s">
        <v>9912</v>
      </c>
      <c r="B412" s="536">
        <v>14462</v>
      </c>
      <c r="C412" s="536">
        <v>0</v>
      </c>
      <c r="D412" s="536">
        <v>2011</v>
      </c>
    </row>
    <row r="413" spans="1:4">
      <c r="A413" s="535" t="s">
        <v>9913</v>
      </c>
      <c r="B413" s="536">
        <v>22369</v>
      </c>
      <c r="C413" s="536">
        <v>0</v>
      </c>
      <c r="D413" s="536">
        <v>2011</v>
      </c>
    </row>
    <row r="414" spans="1:4">
      <c r="A414" s="535" t="s">
        <v>9914</v>
      </c>
      <c r="B414" s="536">
        <v>5768</v>
      </c>
      <c r="C414" s="536">
        <v>0</v>
      </c>
      <c r="D414" s="536">
        <v>2011</v>
      </c>
    </row>
    <row r="415" spans="1:4">
      <c r="A415" s="535" t="s">
        <v>9915</v>
      </c>
      <c r="B415" s="536">
        <v>24732</v>
      </c>
      <c r="C415" s="536">
        <v>0</v>
      </c>
      <c r="D415" s="536">
        <v>2011</v>
      </c>
    </row>
    <row r="416" spans="1:4">
      <c r="A416" s="535" t="s">
        <v>9916</v>
      </c>
      <c r="B416" s="536">
        <v>8902</v>
      </c>
      <c r="C416" s="536">
        <v>0</v>
      </c>
      <c r="D416" s="536">
        <v>2011</v>
      </c>
    </row>
    <row r="417" spans="1:4">
      <c r="A417" s="535" t="s">
        <v>9917</v>
      </c>
      <c r="B417" s="536">
        <v>8738</v>
      </c>
      <c r="C417" s="536">
        <v>0</v>
      </c>
      <c r="D417" s="536">
        <v>2011</v>
      </c>
    </row>
    <row r="418" spans="1:4">
      <c r="A418" s="535" t="s">
        <v>9918</v>
      </c>
      <c r="B418" s="536">
        <v>10243</v>
      </c>
      <c r="C418" s="536">
        <v>0</v>
      </c>
      <c r="D418" s="536">
        <v>2011</v>
      </c>
    </row>
    <row r="419" spans="1:4">
      <c r="A419" s="535" t="s">
        <v>9919</v>
      </c>
      <c r="B419" s="536">
        <v>10927</v>
      </c>
      <c r="C419" s="536">
        <v>0</v>
      </c>
      <c r="D419" s="536">
        <v>2011</v>
      </c>
    </row>
    <row r="420" spans="1:4">
      <c r="A420" s="535" t="s">
        <v>9920</v>
      </c>
      <c r="B420" s="536">
        <v>5818</v>
      </c>
      <c r="C420" s="536">
        <v>0</v>
      </c>
      <c r="D420" s="536">
        <v>2011</v>
      </c>
    </row>
    <row r="421" spans="1:4">
      <c r="A421" s="535" t="s">
        <v>9921</v>
      </c>
      <c r="B421" s="536">
        <v>10189</v>
      </c>
      <c r="C421" s="536">
        <v>0</v>
      </c>
      <c r="D421" s="536">
        <v>2011</v>
      </c>
    </row>
    <row r="422" spans="1:4">
      <c r="A422" s="535" t="s">
        <v>9922</v>
      </c>
      <c r="B422" s="536">
        <v>32589</v>
      </c>
      <c r="C422" s="536">
        <v>0</v>
      </c>
      <c r="D422" s="536">
        <v>2011</v>
      </c>
    </row>
    <row r="423" spans="1:4">
      <c r="A423" s="535" t="s">
        <v>9923</v>
      </c>
      <c r="B423" s="536">
        <v>16833</v>
      </c>
      <c r="C423" s="536">
        <v>0</v>
      </c>
      <c r="D423" s="536">
        <v>2011</v>
      </c>
    </row>
    <row r="424" spans="1:4">
      <c r="A424" s="535" t="s">
        <v>9924</v>
      </c>
      <c r="B424" s="536">
        <v>12953</v>
      </c>
      <c r="C424" s="536">
        <v>0</v>
      </c>
      <c r="D424" s="536">
        <v>2011</v>
      </c>
    </row>
    <row r="425" spans="1:4">
      <c r="A425" s="535" t="s">
        <v>9925</v>
      </c>
      <c r="B425" s="536">
        <v>13360</v>
      </c>
      <c r="C425" s="536">
        <v>0</v>
      </c>
      <c r="D425" s="536">
        <v>2011</v>
      </c>
    </row>
    <row r="426" spans="1:4">
      <c r="A426" s="535" t="s">
        <v>9926</v>
      </c>
      <c r="B426" s="536">
        <v>13838</v>
      </c>
      <c r="C426" s="536">
        <v>0</v>
      </c>
      <c r="D426" s="536">
        <v>2011</v>
      </c>
    </row>
    <row r="427" spans="1:4">
      <c r="A427" s="535" t="s">
        <v>9927</v>
      </c>
      <c r="B427" s="536">
        <v>10065</v>
      </c>
      <c r="C427" s="536">
        <v>0</v>
      </c>
      <c r="D427" s="536">
        <v>2011</v>
      </c>
    </row>
    <row r="428" spans="1:4">
      <c r="A428" s="535" t="s">
        <v>9928</v>
      </c>
      <c r="B428" s="536">
        <v>29952</v>
      </c>
      <c r="C428" s="536">
        <v>0</v>
      </c>
      <c r="D428" s="536">
        <v>2011</v>
      </c>
    </row>
    <row r="429" spans="1:4">
      <c r="A429" s="535" t="s">
        <v>9929</v>
      </c>
      <c r="B429" s="536">
        <v>11941</v>
      </c>
      <c r="C429" s="536">
        <v>0</v>
      </c>
      <c r="D429" s="536">
        <v>2011</v>
      </c>
    </row>
    <row r="430" spans="1:4">
      <c r="A430" s="535" t="s">
        <v>9930</v>
      </c>
      <c r="B430" s="536">
        <v>4372</v>
      </c>
      <c r="C430" s="536">
        <v>0</v>
      </c>
      <c r="D430" s="536">
        <v>2011</v>
      </c>
    </row>
    <row r="431" spans="1:4">
      <c r="A431" s="535" t="s">
        <v>9931</v>
      </c>
      <c r="B431" s="536">
        <v>3028</v>
      </c>
      <c r="C431" s="536">
        <v>0</v>
      </c>
      <c r="D431" s="536">
        <v>2011</v>
      </c>
    </row>
    <row r="432" spans="1:4">
      <c r="A432" s="535" t="s">
        <v>9932</v>
      </c>
      <c r="B432" s="536">
        <v>5364</v>
      </c>
      <c r="C432" s="536">
        <v>0</v>
      </c>
      <c r="D432" s="536">
        <v>2011</v>
      </c>
    </row>
    <row r="433" spans="1:4">
      <c r="A433" s="535" t="s">
        <v>9933</v>
      </c>
      <c r="B433" s="536">
        <v>28396</v>
      </c>
      <c r="C433" s="536">
        <v>0</v>
      </c>
      <c r="D433" s="536">
        <v>2011</v>
      </c>
    </row>
    <row r="434" spans="1:4">
      <c r="A434" s="535" t="s">
        <v>9934</v>
      </c>
      <c r="B434" s="536">
        <v>30405</v>
      </c>
      <c r="C434" s="536">
        <v>0</v>
      </c>
      <c r="D434" s="536">
        <v>2011</v>
      </c>
    </row>
    <row r="435" spans="1:4">
      <c r="A435" s="535" t="s">
        <v>9935</v>
      </c>
      <c r="B435" s="536">
        <v>8000</v>
      </c>
      <c r="C435" s="536">
        <v>0</v>
      </c>
      <c r="D435" s="536">
        <v>2011</v>
      </c>
    </row>
    <row r="436" spans="1:4">
      <c r="A436" s="535" t="s">
        <v>9936</v>
      </c>
      <c r="B436" s="536">
        <v>3289</v>
      </c>
      <c r="C436" s="536">
        <v>0</v>
      </c>
      <c r="D436" s="536">
        <v>2011</v>
      </c>
    </row>
    <row r="437" spans="1:4">
      <c r="A437" s="535" t="s">
        <v>9937</v>
      </c>
      <c r="B437" s="536">
        <v>16755</v>
      </c>
      <c r="C437" s="536">
        <v>0</v>
      </c>
      <c r="D437" s="536">
        <v>2011</v>
      </c>
    </row>
    <row r="438" spans="1:4">
      <c r="A438" s="535" t="s">
        <v>9938</v>
      </c>
      <c r="B438" s="536">
        <v>19034</v>
      </c>
      <c r="C438" s="536">
        <v>0</v>
      </c>
      <c r="D438" s="536">
        <v>2011</v>
      </c>
    </row>
    <row r="439" spans="1:4">
      <c r="A439" s="535" t="s">
        <v>9939</v>
      </c>
      <c r="B439" s="536">
        <v>7746</v>
      </c>
      <c r="C439" s="536">
        <v>0</v>
      </c>
      <c r="D439" s="536">
        <v>2011</v>
      </c>
    </row>
    <row r="440" spans="1:4">
      <c r="A440" s="535" t="s">
        <v>9940</v>
      </c>
      <c r="B440" s="536">
        <v>18051</v>
      </c>
      <c r="C440" s="536">
        <v>0</v>
      </c>
      <c r="D440" s="536">
        <v>2011</v>
      </c>
    </row>
    <row r="441" spans="1:4">
      <c r="A441" s="535" t="s">
        <v>9941</v>
      </c>
      <c r="B441" s="536">
        <v>15827</v>
      </c>
      <c r="C441" s="536">
        <v>0</v>
      </c>
      <c r="D441" s="536">
        <v>2011</v>
      </c>
    </row>
    <row r="442" spans="1:4">
      <c r="A442" s="535" t="s">
        <v>9942</v>
      </c>
      <c r="B442" s="536">
        <v>5309</v>
      </c>
      <c r="C442" s="536">
        <v>0</v>
      </c>
      <c r="D442" s="536">
        <v>2011</v>
      </c>
    </row>
    <row r="443" spans="1:4">
      <c r="A443" s="535" t="s">
        <v>9943</v>
      </c>
      <c r="B443" s="536">
        <v>3781</v>
      </c>
      <c r="C443" s="536">
        <v>0</v>
      </c>
      <c r="D443" s="536">
        <v>2011</v>
      </c>
    </row>
    <row r="444" spans="1:4">
      <c r="A444" s="535" t="s">
        <v>9944</v>
      </c>
      <c r="B444" s="536">
        <v>8639</v>
      </c>
      <c r="C444" s="536">
        <v>0</v>
      </c>
      <c r="D444" s="536">
        <v>2011</v>
      </c>
    </row>
    <row r="445" spans="1:4">
      <c r="A445" s="535" t="s">
        <v>9945</v>
      </c>
      <c r="B445" s="536">
        <v>9404</v>
      </c>
      <c r="C445" s="536">
        <v>0</v>
      </c>
      <c r="D445" s="536">
        <v>2011</v>
      </c>
    </row>
    <row r="446" spans="1:4">
      <c r="A446" s="535" t="s">
        <v>9946</v>
      </c>
      <c r="B446" s="536">
        <v>5946</v>
      </c>
      <c r="C446" s="536">
        <v>0</v>
      </c>
      <c r="D446" s="536">
        <v>2011</v>
      </c>
    </row>
    <row r="447" spans="1:4">
      <c r="A447" s="535" t="s">
        <v>9947</v>
      </c>
      <c r="B447" s="536">
        <v>8696</v>
      </c>
      <c r="C447" s="536">
        <v>0</v>
      </c>
      <c r="D447" s="536">
        <v>2011</v>
      </c>
    </row>
    <row r="448" spans="1:4">
      <c r="A448" s="535" t="s">
        <v>9948</v>
      </c>
      <c r="B448" s="536">
        <v>5458</v>
      </c>
      <c r="C448" s="536">
        <v>0</v>
      </c>
      <c r="D448" s="536">
        <v>2011</v>
      </c>
    </row>
    <row r="449" spans="1:4">
      <c r="A449" s="535" t="s">
        <v>9949</v>
      </c>
      <c r="B449" s="536">
        <v>3313</v>
      </c>
      <c r="C449" s="536">
        <v>0</v>
      </c>
      <c r="D449" s="536">
        <v>2011</v>
      </c>
    </row>
    <row r="450" spans="1:4">
      <c r="A450" s="535" t="s">
        <v>9950</v>
      </c>
      <c r="B450" s="536">
        <v>5749</v>
      </c>
      <c r="C450" s="536">
        <v>0</v>
      </c>
      <c r="D450" s="536">
        <v>2011</v>
      </c>
    </row>
    <row r="451" spans="1:4">
      <c r="A451" s="535" t="s">
        <v>9951</v>
      </c>
      <c r="B451" s="536">
        <v>5619</v>
      </c>
      <c r="C451" s="536">
        <v>0</v>
      </c>
      <c r="D451" s="536">
        <v>2011</v>
      </c>
    </row>
    <row r="452" spans="1:4">
      <c r="A452" s="535" t="s">
        <v>9952</v>
      </c>
      <c r="B452" s="536">
        <v>7022</v>
      </c>
      <c r="C452" s="536">
        <v>0</v>
      </c>
      <c r="D452" s="536">
        <v>2011</v>
      </c>
    </row>
    <row r="453" spans="1:4">
      <c r="A453" s="535" t="s">
        <v>9953</v>
      </c>
      <c r="B453" s="536">
        <v>8148</v>
      </c>
      <c r="C453" s="536">
        <v>0</v>
      </c>
      <c r="D453" s="536">
        <v>2011</v>
      </c>
    </row>
    <row r="454" spans="1:4">
      <c r="A454" s="535" t="s">
        <v>9954</v>
      </c>
      <c r="B454" s="536">
        <v>43459</v>
      </c>
      <c r="C454" s="536">
        <v>0</v>
      </c>
      <c r="D454" s="536">
        <v>2011</v>
      </c>
    </row>
    <row r="455" spans="1:4">
      <c r="A455" s="535" t="s">
        <v>9955</v>
      </c>
      <c r="B455" s="536">
        <v>14741</v>
      </c>
      <c r="C455" s="536">
        <v>0</v>
      </c>
      <c r="D455" s="536">
        <v>2011</v>
      </c>
    </row>
    <row r="456" spans="1:4">
      <c r="A456" s="535" t="s">
        <v>9956</v>
      </c>
      <c r="B456" s="536">
        <v>4224</v>
      </c>
      <c r="C456" s="536">
        <v>0</v>
      </c>
      <c r="D456" s="536">
        <v>2011</v>
      </c>
    </row>
    <row r="457" spans="1:4">
      <c r="A457" s="535" t="s">
        <v>9957</v>
      </c>
      <c r="B457" s="536">
        <v>5857</v>
      </c>
      <c r="C457" s="536">
        <v>0</v>
      </c>
      <c r="D457" s="536">
        <v>2011</v>
      </c>
    </row>
    <row r="458" spans="1:4">
      <c r="A458" s="535" t="s">
        <v>9958</v>
      </c>
      <c r="B458" s="536">
        <v>4180</v>
      </c>
      <c r="C458" s="536">
        <v>0</v>
      </c>
      <c r="D458" s="536">
        <v>2011</v>
      </c>
    </row>
    <row r="459" spans="1:4">
      <c r="A459" s="535" t="s">
        <v>9959</v>
      </c>
      <c r="B459" s="536">
        <v>7806</v>
      </c>
      <c r="C459" s="536">
        <v>0</v>
      </c>
      <c r="D459" s="536">
        <v>2011</v>
      </c>
    </row>
    <row r="460" spans="1:4">
      <c r="A460" s="535" t="s">
        <v>9960</v>
      </c>
      <c r="B460" s="536">
        <v>5342</v>
      </c>
      <c r="C460" s="536">
        <v>0</v>
      </c>
      <c r="D460" s="536">
        <v>2011</v>
      </c>
    </row>
    <row r="461" spans="1:4">
      <c r="A461" s="535" t="s">
        <v>9961</v>
      </c>
      <c r="B461" s="536">
        <v>2654</v>
      </c>
      <c r="C461" s="536">
        <v>0</v>
      </c>
      <c r="D461" s="536">
        <v>2011</v>
      </c>
    </row>
    <row r="462" spans="1:4">
      <c r="A462" s="535" t="s">
        <v>9962</v>
      </c>
      <c r="B462" s="536">
        <v>2504</v>
      </c>
      <c r="C462" s="536">
        <v>0</v>
      </c>
      <c r="D462" s="536">
        <v>2011</v>
      </c>
    </row>
    <row r="463" spans="1:4">
      <c r="A463" s="535" t="s">
        <v>9963</v>
      </c>
      <c r="B463" s="536">
        <v>10284</v>
      </c>
      <c r="C463" s="536">
        <v>0</v>
      </c>
      <c r="D463" s="536">
        <v>2011</v>
      </c>
    </row>
    <row r="464" spans="1:4">
      <c r="A464" s="535" t="s">
        <v>9964</v>
      </c>
      <c r="B464" s="536">
        <v>6516</v>
      </c>
      <c r="C464" s="536">
        <v>0</v>
      </c>
      <c r="D464" s="536">
        <v>2011</v>
      </c>
    </row>
    <row r="465" spans="1:4">
      <c r="A465" s="535" t="s">
        <v>9965</v>
      </c>
      <c r="B465" s="536">
        <v>12049</v>
      </c>
      <c r="C465" s="536">
        <v>0</v>
      </c>
      <c r="D465" s="536">
        <v>2011</v>
      </c>
    </row>
    <row r="466" spans="1:4">
      <c r="A466" s="535" t="s">
        <v>9966</v>
      </c>
      <c r="B466" s="536">
        <v>18149</v>
      </c>
      <c r="C466" s="536">
        <v>0</v>
      </c>
      <c r="D466" s="536">
        <v>2011</v>
      </c>
    </row>
    <row r="467" spans="1:4">
      <c r="A467" s="535" t="s">
        <v>9967</v>
      </c>
      <c r="B467" s="536">
        <v>7865</v>
      </c>
      <c r="C467" s="536">
        <v>0</v>
      </c>
      <c r="D467" s="536">
        <v>2011</v>
      </c>
    </row>
    <row r="468" spans="1:4">
      <c r="A468" s="535" t="s">
        <v>9968</v>
      </c>
      <c r="B468" s="536">
        <v>6034</v>
      </c>
      <c r="C468" s="536">
        <v>0</v>
      </c>
      <c r="D468" s="536">
        <v>2011</v>
      </c>
    </row>
    <row r="469" spans="1:4">
      <c r="A469" s="535" t="s">
        <v>9969</v>
      </c>
      <c r="B469" s="536">
        <v>4134</v>
      </c>
      <c r="C469" s="536">
        <v>0</v>
      </c>
      <c r="D469" s="536">
        <v>2011</v>
      </c>
    </row>
    <row r="470" spans="1:4">
      <c r="A470" s="535" t="s">
        <v>9970</v>
      </c>
      <c r="B470" s="536">
        <v>5051</v>
      </c>
      <c r="C470" s="536">
        <v>0</v>
      </c>
      <c r="D470" s="536">
        <v>2011</v>
      </c>
    </row>
    <row r="471" spans="1:4">
      <c r="A471" s="535" t="s">
        <v>9971</v>
      </c>
      <c r="B471" s="536">
        <v>11788</v>
      </c>
      <c r="C471" s="536">
        <v>0</v>
      </c>
      <c r="D471" s="536">
        <v>2011</v>
      </c>
    </row>
    <row r="472" spans="1:4">
      <c r="A472" s="535" t="s">
        <v>9972</v>
      </c>
      <c r="B472" s="536">
        <v>5469</v>
      </c>
      <c r="C472" s="536">
        <v>0</v>
      </c>
      <c r="D472" s="536">
        <v>2011</v>
      </c>
    </row>
    <row r="473" spans="1:4">
      <c r="A473" s="535" t="s">
        <v>9973</v>
      </c>
      <c r="B473" s="536">
        <v>5083</v>
      </c>
      <c r="C473" s="536">
        <v>0</v>
      </c>
      <c r="D473" s="536">
        <v>2011</v>
      </c>
    </row>
    <row r="474" spans="1:4">
      <c r="A474" s="535" t="s">
        <v>9974</v>
      </c>
      <c r="B474" s="536">
        <v>4607</v>
      </c>
      <c r="C474" s="536">
        <v>0</v>
      </c>
      <c r="D474" s="536">
        <v>2011</v>
      </c>
    </row>
    <row r="475" spans="1:4">
      <c r="A475" s="535" t="s">
        <v>9975</v>
      </c>
      <c r="B475" s="536">
        <v>6400</v>
      </c>
      <c r="C475" s="536">
        <v>0</v>
      </c>
      <c r="D475" s="536">
        <v>2011</v>
      </c>
    </row>
    <row r="476" spans="1:4">
      <c r="A476" s="535" t="s">
        <v>9976</v>
      </c>
      <c r="B476" s="536">
        <v>15946</v>
      </c>
      <c r="C476" s="536">
        <v>0</v>
      </c>
      <c r="D476" s="536">
        <v>2011</v>
      </c>
    </row>
    <row r="477" spans="1:4">
      <c r="A477" s="535" t="s">
        <v>9977</v>
      </c>
      <c r="B477" s="536">
        <v>13370</v>
      </c>
      <c r="C477" s="536">
        <v>0</v>
      </c>
      <c r="D477" s="536">
        <v>2011</v>
      </c>
    </row>
    <row r="478" spans="1:4">
      <c r="A478" s="535" t="s">
        <v>9978</v>
      </c>
      <c r="B478" s="536">
        <v>10767</v>
      </c>
      <c r="C478" s="536">
        <v>0</v>
      </c>
      <c r="D478" s="536">
        <v>2011</v>
      </c>
    </row>
    <row r="479" spans="1:4">
      <c r="A479" s="535" t="s">
        <v>9979</v>
      </c>
      <c r="B479" s="536">
        <v>8873</v>
      </c>
      <c r="C479" s="536">
        <v>0</v>
      </c>
      <c r="D479" s="536">
        <v>2011</v>
      </c>
    </row>
    <row r="480" spans="1:4">
      <c r="A480" s="535" t="s">
        <v>9980</v>
      </c>
      <c r="B480" s="536">
        <v>9779</v>
      </c>
      <c r="C480" s="536">
        <v>0</v>
      </c>
      <c r="D480" s="536">
        <v>2011</v>
      </c>
    </row>
    <row r="481" spans="1:4">
      <c r="A481" s="535" t="s">
        <v>9981</v>
      </c>
      <c r="B481" s="536">
        <v>769</v>
      </c>
      <c r="C481" s="536">
        <v>0</v>
      </c>
      <c r="D481" s="536">
        <v>2011</v>
      </c>
    </row>
    <row r="482" spans="1:4">
      <c r="A482" s="535" t="s">
        <v>9982</v>
      </c>
      <c r="B482" s="536">
        <v>15877</v>
      </c>
      <c r="C482" s="536">
        <v>0</v>
      </c>
      <c r="D482" s="536">
        <v>2011</v>
      </c>
    </row>
    <row r="483" spans="1:4">
      <c r="A483" s="535" t="s">
        <v>9983</v>
      </c>
      <c r="B483" s="536">
        <v>15840</v>
      </c>
      <c r="C483" s="536">
        <v>0</v>
      </c>
      <c r="D483" s="536">
        <v>2011</v>
      </c>
    </row>
    <row r="484" spans="1:4">
      <c r="A484" s="535" t="s">
        <v>9984</v>
      </c>
      <c r="B484" s="536">
        <v>11206</v>
      </c>
      <c r="C484" s="536">
        <v>0</v>
      </c>
      <c r="D484" s="536">
        <v>2011</v>
      </c>
    </row>
    <row r="485" spans="1:4">
      <c r="A485" s="535" t="s">
        <v>9985</v>
      </c>
      <c r="B485" s="536">
        <v>15261</v>
      </c>
      <c r="C485" s="536">
        <v>0</v>
      </c>
      <c r="D485" s="536">
        <v>2011</v>
      </c>
    </row>
    <row r="486" spans="1:4">
      <c r="A486" s="535" t="s">
        <v>9986</v>
      </c>
      <c r="B486" s="536">
        <v>0</v>
      </c>
      <c r="C486" s="536">
        <v>0</v>
      </c>
      <c r="D486" s="536">
        <v>2011</v>
      </c>
    </row>
    <row r="487" spans="1:4">
      <c r="A487" s="535" t="s">
        <v>9987</v>
      </c>
      <c r="B487" s="536">
        <v>0</v>
      </c>
      <c r="C487" s="536">
        <v>0</v>
      </c>
      <c r="D487" s="536">
        <v>2011</v>
      </c>
    </row>
    <row r="488" spans="1:4">
      <c r="A488" s="535" t="s">
        <v>9988</v>
      </c>
      <c r="B488" s="536">
        <v>21271</v>
      </c>
      <c r="C488" s="536">
        <v>0</v>
      </c>
      <c r="D488" s="536">
        <v>2011</v>
      </c>
    </row>
    <row r="489" spans="1:4">
      <c r="A489" s="535" t="s">
        <v>9989</v>
      </c>
      <c r="B489" s="536">
        <v>18715</v>
      </c>
      <c r="C489" s="536">
        <v>0</v>
      </c>
      <c r="D489" s="536">
        <v>2011</v>
      </c>
    </row>
    <row r="490" spans="1:4">
      <c r="A490" s="535" t="s">
        <v>9990</v>
      </c>
      <c r="B490" s="536">
        <v>13104</v>
      </c>
      <c r="C490" s="536">
        <v>0</v>
      </c>
      <c r="D490" s="536">
        <v>2011</v>
      </c>
    </row>
    <row r="491" spans="1:4">
      <c r="A491" s="535" t="s">
        <v>9991</v>
      </c>
      <c r="B491" s="536">
        <v>12621</v>
      </c>
      <c r="C491" s="536">
        <v>0</v>
      </c>
      <c r="D491" s="536">
        <v>2011</v>
      </c>
    </row>
    <row r="492" spans="1:4">
      <c r="A492" s="535" t="s">
        <v>9992</v>
      </c>
      <c r="B492" s="536">
        <v>10140</v>
      </c>
      <c r="C492" s="536">
        <v>0</v>
      </c>
      <c r="D492" s="536">
        <v>2011</v>
      </c>
    </row>
    <row r="493" spans="1:4">
      <c r="A493" s="535" t="s">
        <v>9993</v>
      </c>
      <c r="B493" s="536">
        <v>13979</v>
      </c>
      <c r="C493" s="536">
        <v>0</v>
      </c>
      <c r="D493" s="536">
        <v>2011</v>
      </c>
    </row>
    <row r="494" spans="1:4">
      <c r="A494" s="535" t="s">
        <v>9994</v>
      </c>
      <c r="B494" s="536">
        <v>0</v>
      </c>
      <c r="C494" s="536">
        <v>0</v>
      </c>
      <c r="D494" s="536">
        <v>2011</v>
      </c>
    </row>
    <row r="495" spans="1:4">
      <c r="A495" s="535" t="s">
        <v>9995</v>
      </c>
      <c r="B495" s="536">
        <v>19432</v>
      </c>
      <c r="C495" s="536">
        <v>0</v>
      </c>
      <c r="D495" s="536">
        <v>2011</v>
      </c>
    </row>
    <row r="496" spans="1:4">
      <c r="A496" s="535" t="s">
        <v>9996</v>
      </c>
      <c r="B496" s="536">
        <v>9497</v>
      </c>
      <c r="C496" s="536">
        <v>0</v>
      </c>
      <c r="D496" s="536">
        <v>2011</v>
      </c>
    </row>
    <row r="497" spans="1:4">
      <c r="A497" s="535" t="s">
        <v>9997</v>
      </c>
      <c r="B497" s="536">
        <v>8995</v>
      </c>
      <c r="C497" s="536">
        <v>0</v>
      </c>
      <c r="D497" s="536">
        <v>2011</v>
      </c>
    </row>
    <row r="498" spans="1:4">
      <c r="A498" s="535" t="s">
        <v>9998</v>
      </c>
      <c r="B498" s="536">
        <v>744</v>
      </c>
      <c r="C498" s="536">
        <v>0</v>
      </c>
      <c r="D498" s="536">
        <v>2011</v>
      </c>
    </row>
    <row r="499" spans="1:4">
      <c r="A499" s="535" t="s">
        <v>9999</v>
      </c>
      <c r="B499" s="536">
        <v>6284</v>
      </c>
      <c r="C499" s="536">
        <v>0</v>
      </c>
      <c r="D499" s="536">
        <v>2011</v>
      </c>
    </row>
    <row r="500" spans="1:4">
      <c r="A500" s="535" t="s">
        <v>10000</v>
      </c>
      <c r="B500" s="536">
        <v>89</v>
      </c>
      <c r="C500" s="536">
        <v>0</v>
      </c>
      <c r="D500" s="536">
        <v>2011</v>
      </c>
    </row>
    <row r="501" spans="1:4">
      <c r="A501" s="535" t="s">
        <v>10001</v>
      </c>
      <c r="B501" s="536">
        <v>0</v>
      </c>
      <c r="C501" s="536">
        <v>0</v>
      </c>
      <c r="D501" s="536">
        <v>2011</v>
      </c>
    </row>
    <row r="502" spans="1:4">
      <c r="A502" s="535" t="s">
        <v>10002</v>
      </c>
      <c r="B502" s="536">
        <v>25937</v>
      </c>
      <c r="C502" s="536">
        <v>0</v>
      </c>
      <c r="D502" s="536">
        <v>2011</v>
      </c>
    </row>
    <row r="503" spans="1:4">
      <c r="A503" s="535" t="s">
        <v>10003</v>
      </c>
      <c r="B503" s="536">
        <v>13700</v>
      </c>
      <c r="C503" s="536">
        <v>0</v>
      </c>
      <c r="D503" s="536">
        <v>2011</v>
      </c>
    </row>
    <row r="504" spans="1:4">
      <c r="A504" s="535" t="s">
        <v>10004</v>
      </c>
      <c r="B504" s="536">
        <v>15198</v>
      </c>
      <c r="C504" s="536">
        <v>0</v>
      </c>
      <c r="D504" s="536">
        <v>2011</v>
      </c>
    </row>
    <row r="505" spans="1:4">
      <c r="A505" s="535" t="s">
        <v>10005</v>
      </c>
      <c r="B505" s="536">
        <v>9199</v>
      </c>
      <c r="C505" s="536">
        <v>0</v>
      </c>
      <c r="D505" s="536">
        <v>2011</v>
      </c>
    </row>
    <row r="506" spans="1:4">
      <c r="A506" s="535" t="s">
        <v>10006</v>
      </c>
      <c r="B506" s="536">
        <v>12470</v>
      </c>
      <c r="C506" s="536">
        <v>0</v>
      </c>
      <c r="D506" s="536">
        <v>2011</v>
      </c>
    </row>
    <row r="507" spans="1:4">
      <c r="A507" s="535" t="s">
        <v>10007</v>
      </c>
      <c r="B507" s="536">
        <v>31551</v>
      </c>
      <c r="C507" s="536">
        <v>0</v>
      </c>
      <c r="D507" s="536">
        <v>2011</v>
      </c>
    </row>
    <row r="508" spans="1:4">
      <c r="A508" s="535" t="s">
        <v>10008</v>
      </c>
      <c r="B508" s="536">
        <v>0</v>
      </c>
      <c r="C508" s="536">
        <v>0</v>
      </c>
      <c r="D508" s="536">
        <v>2011</v>
      </c>
    </row>
    <row r="509" spans="1:4">
      <c r="A509" s="535" t="s">
        <v>10009</v>
      </c>
      <c r="B509" s="536">
        <v>0</v>
      </c>
      <c r="C509" s="536">
        <v>44524</v>
      </c>
      <c r="D509" s="536">
        <v>2011</v>
      </c>
    </row>
    <row r="510" spans="1:4">
      <c r="A510" s="535" t="s">
        <v>10010</v>
      </c>
      <c r="B510" s="536">
        <v>0</v>
      </c>
      <c r="C510" s="536">
        <v>22987</v>
      </c>
      <c r="D510" s="536">
        <v>2011</v>
      </c>
    </row>
    <row r="511" spans="1:4">
      <c r="A511" s="535" t="s">
        <v>10011</v>
      </c>
      <c r="B511" s="536">
        <v>9493</v>
      </c>
      <c r="C511" s="536">
        <v>0</v>
      </c>
      <c r="D511" s="536">
        <v>2011</v>
      </c>
    </row>
    <row r="512" spans="1:4">
      <c r="A512" s="535" t="s">
        <v>10012</v>
      </c>
      <c r="B512" s="536">
        <v>20346</v>
      </c>
      <c r="C512" s="536">
        <v>0</v>
      </c>
      <c r="D512" s="536">
        <v>2011</v>
      </c>
    </row>
    <row r="513" spans="1:4">
      <c r="A513" s="535" t="s">
        <v>10013</v>
      </c>
      <c r="B513" s="536">
        <v>17050</v>
      </c>
      <c r="C513" s="536">
        <v>0</v>
      </c>
      <c r="D513" s="536">
        <v>2011</v>
      </c>
    </row>
    <row r="514" spans="1:4">
      <c r="A514" s="535" t="s">
        <v>10014</v>
      </c>
      <c r="B514" s="536">
        <v>39952</v>
      </c>
      <c r="C514" s="536">
        <v>0</v>
      </c>
      <c r="D514" s="536">
        <v>2011</v>
      </c>
    </row>
    <row r="515" spans="1:4">
      <c r="A515" s="535" t="s">
        <v>10015</v>
      </c>
      <c r="B515" s="536">
        <v>24070</v>
      </c>
      <c r="C515" s="536">
        <v>0</v>
      </c>
      <c r="D515" s="536">
        <v>2011</v>
      </c>
    </row>
    <row r="516" spans="1:4">
      <c r="A516" s="535" t="s">
        <v>10016</v>
      </c>
      <c r="B516" s="536">
        <v>8804</v>
      </c>
      <c r="C516" s="536">
        <v>0</v>
      </c>
      <c r="D516" s="536">
        <v>2011</v>
      </c>
    </row>
    <row r="517" spans="1:4">
      <c r="A517" s="535" t="s">
        <v>10017</v>
      </c>
      <c r="B517" s="536">
        <v>2392</v>
      </c>
      <c r="C517" s="536">
        <v>0</v>
      </c>
      <c r="D517" s="536">
        <v>2011</v>
      </c>
    </row>
    <row r="518" spans="1:4">
      <c r="A518" s="535" t="s">
        <v>10018</v>
      </c>
      <c r="B518" s="536">
        <v>10593</v>
      </c>
      <c r="C518" s="536">
        <v>0</v>
      </c>
      <c r="D518" s="536">
        <v>2011</v>
      </c>
    </row>
    <row r="519" spans="1:4">
      <c r="A519" s="535" t="s">
        <v>10019</v>
      </c>
      <c r="B519" s="536">
        <v>0</v>
      </c>
      <c r="C519" s="536">
        <v>0</v>
      </c>
      <c r="D519" s="536">
        <v>2011</v>
      </c>
    </row>
    <row r="520" spans="1:4">
      <c r="A520" s="535" t="s">
        <v>10020</v>
      </c>
      <c r="B520" s="536">
        <v>781</v>
      </c>
      <c r="C520" s="536">
        <v>0</v>
      </c>
      <c r="D520" s="536">
        <v>2011</v>
      </c>
    </row>
    <row r="521" spans="1:4">
      <c r="A521" s="535" t="s">
        <v>10021</v>
      </c>
      <c r="B521" s="536">
        <v>41658</v>
      </c>
      <c r="C521" s="536">
        <v>0</v>
      </c>
      <c r="D521" s="536">
        <v>2011</v>
      </c>
    </row>
    <row r="522" spans="1:4">
      <c r="A522" s="535" t="s">
        <v>10022</v>
      </c>
      <c r="B522" s="536">
        <v>8964</v>
      </c>
      <c r="C522" s="536">
        <v>0</v>
      </c>
      <c r="D522" s="536">
        <v>2011</v>
      </c>
    </row>
    <row r="523" spans="1:4">
      <c r="A523" s="535" t="s">
        <v>10023</v>
      </c>
      <c r="B523" s="536">
        <v>14133</v>
      </c>
      <c r="C523" s="536">
        <v>0</v>
      </c>
      <c r="D523" s="536">
        <v>2011</v>
      </c>
    </row>
    <row r="524" spans="1:4">
      <c r="A524" s="535" t="s">
        <v>10024</v>
      </c>
      <c r="B524" s="536">
        <v>0</v>
      </c>
      <c r="C524" s="536">
        <v>0</v>
      </c>
      <c r="D524" s="536">
        <v>2011</v>
      </c>
    </row>
    <row r="525" spans="1:4">
      <c r="A525" s="535" t="s">
        <v>10025</v>
      </c>
      <c r="B525" s="536">
        <v>0</v>
      </c>
      <c r="C525" s="536">
        <v>0</v>
      </c>
      <c r="D525" s="536">
        <v>2011</v>
      </c>
    </row>
    <row r="526" spans="1:4">
      <c r="A526" s="535" t="s">
        <v>10026</v>
      </c>
      <c r="B526" s="536">
        <v>0</v>
      </c>
      <c r="C526" s="536">
        <v>0</v>
      </c>
      <c r="D526" s="536">
        <v>2011</v>
      </c>
    </row>
    <row r="527" spans="1:4">
      <c r="A527" s="535" t="s">
        <v>10027</v>
      </c>
      <c r="B527" s="536">
        <v>0</v>
      </c>
      <c r="C527" s="536">
        <v>0</v>
      </c>
      <c r="D527" s="536">
        <v>2011</v>
      </c>
    </row>
    <row r="528" spans="1:4">
      <c r="A528" s="535" t="s">
        <v>10028</v>
      </c>
      <c r="B528" s="536">
        <v>0</v>
      </c>
      <c r="C528" s="536">
        <v>0</v>
      </c>
      <c r="D528" s="536">
        <v>2011</v>
      </c>
    </row>
    <row r="529" spans="1:4">
      <c r="A529" s="535" t="s">
        <v>10029</v>
      </c>
      <c r="B529" s="536">
        <v>0</v>
      </c>
      <c r="C529" s="536">
        <v>0</v>
      </c>
      <c r="D529" s="536">
        <v>2011</v>
      </c>
    </row>
    <row r="530" spans="1:4">
      <c r="A530" s="535" t="s">
        <v>10030</v>
      </c>
      <c r="B530" s="536">
        <v>0</v>
      </c>
      <c r="C530" s="536">
        <v>0</v>
      </c>
      <c r="D530" s="536">
        <v>2011</v>
      </c>
    </row>
    <row r="531" spans="1:4">
      <c r="A531" s="535" t="s">
        <v>10031</v>
      </c>
      <c r="B531" s="536">
        <v>0</v>
      </c>
      <c r="C531" s="536">
        <v>0</v>
      </c>
      <c r="D531" s="536">
        <v>2011</v>
      </c>
    </row>
    <row r="532" spans="1:4">
      <c r="A532" s="535" t="s">
        <v>10032</v>
      </c>
      <c r="B532" s="536">
        <v>142810</v>
      </c>
      <c r="C532" s="536">
        <v>0</v>
      </c>
      <c r="D532" s="536">
        <v>2011</v>
      </c>
    </row>
    <row r="533" spans="1:4">
      <c r="A533" s="535" t="s">
        <v>10033</v>
      </c>
      <c r="B533" s="536">
        <v>12346</v>
      </c>
      <c r="C533" s="536">
        <v>0</v>
      </c>
      <c r="D533" s="536">
        <v>2011</v>
      </c>
    </row>
    <row r="534" spans="1:4">
      <c r="A534" s="535" t="s">
        <v>10034</v>
      </c>
      <c r="B534" s="536">
        <v>13783</v>
      </c>
      <c r="C534" s="536">
        <v>0</v>
      </c>
      <c r="D534" s="536">
        <v>2011</v>
      </c>
    </row>
    <row r="535" spans="1:4">
      <c r="A535" s="535" t="s">
        <v>10035</v>
      </c>
      <c r="B535" s="536">
        <v>28211</v>
      </c>
      <c r="C535" s="536">
        <v>0</v>
      </c>
      <c r="D535" s="536">
        <v>2011</v>
      </c>
    </row>
    <row r="536" spans="1:4">
      <c r="A536" s="535" t="s">
        <v>10036</v>
      </c>
      <c r="B536" s="536">
        <v>25723</v>
      </c>
      <c r="C536" s="536">
        <v>0</v>
      </c>
      <c r="D536" s="536">
        <v>2011</v>
      </c>
    </row>
    <row r="537" spans="1:4">
      <c r="A537" s="535" t="s">
        <v>10037</v>
      </c>
      <c r="B537" s="536">
        <v>24555</v>
      </c>
      <c r="C537" s="536">
        <v>0</v>
      </c>
      <c r="D537" s="536">
        <v>2011</v>
      </c>
    </row>
    <row r="538" spans="1:4">
      <c r="A538" s="535" t="s">
        <v>10038</v>
      </c>
      <c r="B538" s="536">
        <v>0</v>
      </c>
      <c r="C538" s="536">
        <v>0</v>
      </c>
      <c r="D538" s="536">
        <v>2011</v>
      </c>
    </row>
    <row r="539" spans="1:4">
      <c r="A539" s="535" t="s">
        <v>10039</v>
      </c>
      <c r="B539" s="536">
        <v>0</v>
      </c>
      <c r="C539" s="536">
        <v>0</v>
      </c>
      <c r="D539" s="536">
        <v>2011</v>
      </c>
    </row>
    <row r="540" spans="1:4">
      <c r="A540" s="535" t="s">
        <v>10040</v>
      </c>
      <c r="B540" s="536">
        <v>32498</v>
      </c>
      <c r="C540" s="536">
        <v>0</v>
      </c>
      <c r="D540" s="536">
        <v>2011</v>
      </c>
    </row>
    <row r="541" spans="1:4">
      <c r="A541" s="535" t="s">
        <v>10041</v>
      </c>
      <c r="B541" s="536">
        <v>0</v>
      </c>
      <c r="C541" s="536">
        <v>0</v>
      </c>
      <c r="D541" s="536">
        <v>2011</v>
      </c>
    </row>
    <row r="542" spans="1:4">
      <c r="A542" s="535" t="s">
        <v>10042</v>
      </c>
      <c r="B542" s="536">
        <v>0</v>
      </c>
      <c r="C542" s="536">
        <v>0</v>
      </c>
      <c r="D542" s="536">
        <v>2011</v>
      </c>
    </row>
    <row r="543" spans="1:4">
      <c r="A543" s="535" t="s">
        <v>10043</v>
      </c>
      <c r="B543" s="536">
        <v>0</v>
      </c>
      <c r="C543" s="536">
        <v>0</v>
      </c>
      <c r="D543" s="536">
        <v>2011</v>
      </c>
    </row>
    <row r="544" spans="1:4">
      <c r="A544" s="535" t="s">
        <v>10044</v>
      </c>
      <c r="B544" s="536">
        <v>0</v>
      </c>
      <c r="C544" s="536">
        <v>0</v>
      </c>
      <c r="D544" s="536">
        <v>2011</v>
      </c>
    </row>
    <row r="545" spans="1:4">
      <c r="A545" s="535" t="s">
        <v>10045</v>
      </c>
      <c r="B545" s="536">
        <v>0</v>
      </c>
      <c r="C545" s="536">
        <v>0</v>
      </c>
      <c r="D545" s="536">
        <v>2011</v>
      </c>
    </row>
    <row r="546" spans="1:4">
      <c r="A546" s="535" t="s">
        <v>10046</v>
      </c>
      <c r="B546" s="536">
        <v>0</v>
      </c>
      <c r="C546" s="536">
        <v>0</v>
      </c>
      <c r="D546" s="536">
        <v>2011</v>
      </c>
    </row>
    <row r="547" spans="1:4">
      <c r="A547" s="535" t="s">
        <v>10047</v>
      </c>
      <c r="B547" s="536">
        <v>0</v>
      </c>
      <c r="C547" s="536">
        <v>0</v>
      </c>
      <c r="D547" s="536">
        <v>2011</v>
      </c>
    </row>
    <row r="548" spans="1:4">
      <c r="A548" s="535" t="s">
        <v>10048</v>
      </c>
      <c r="B548" s="536">
        <v>0</v>
      </c>
      <c r="C548" s="536">
        <v>0</v>
      </c>
      <c r="D548" s="536">
        <v>2011</v>
      </c>
    </row>
    <row r="549" spans="1:4">
      <c r="A549" s="535" t="s">
        <v>10049</v>
      </c>
      <c r="B549" s="536">
        <v>0</v>
      </c>
      <c r="C549" s="536">
        <v>0</v>
      </c>
      <c r="D549" s="536">
        <v>2011</v>
      </c>
    </row>
    <row r="550" spans="1:4">
      <c r="A550" s="535" t="s">
        <v>10050</v>
      </c>
      <c r="B550" s="536">
        <v>0</v>
      </c>
      <c r="C550" s="536">
        <v>0</v>
      </c>
      <c r="D550" s="536">
        <v>2011</v>
      </c>
    </row>
    <row r="551" spans="1:4">
      <c r="A551" s="535" t="s">
        <v>10051</v>
      </c>
      <c r="B551" s="536">
        <v>0</v>
      </c>
      <c r="C551" s="536">
        <v>0</v>
      </c>
      <c r="D551" s="536">
        <v>2011</v>
      </c>
    </row>
    <row r="552" spans="1:4">
      <c r="A552" s="535" t="s">
        <v>10052</v>
      </c>
      <c r="B552" s="536">
        <v>0</v>
      </c>
      <c r="C552" s="536">
        <v>0</v>
      </c>
      <c r="D552" s="536">
        <v>2011</v>
      </c>
    </row>
    <row r="553" spans="1:4">
      <c r="A553" s="535" t="s">
        <v>10053</v>
      </c>
      <c r="B553" s="536">
        <v>0</v>
      </c>
      <c r="C553" s="536">
        <v>0</v>
      </c>
      <c r="D553" s="536">
        <v>2011</v>
      </c>
    </row>
    <row r="554" spans="1:4">
      <c r="A554" s="535" t="s">
        <v>10054</v>
      </c>
      <c r="B554" s="536">
        <v>0</v>
      </c>
      <c r="C554" s="536">
        <v>0</v>
      </c>
      <c r="D554" s="536">
        <v>2011</v>
      </c>
    </row>
    <row r="555" spans="1:4">
      <c r="A555" s="535" t="s">
        <v>10055</v>
      </c>
      <c r="B555" s="536">
        <v>0</v>
      </c>
      <c r="C555" s="536">
        <v>0</v>
      </c>
      <c r="D555" s="536">
        <v>2011</v>
      </c>
    </row>
    <row r="556" spans="1:4">
      <c r="A556" s="535" t="s">
        <v>10056</v>
      </c>
      <c r="B556" s="536">
        <v>2878</v>
      </c>
      <c r="C556" s="536">
        <v>0</v>
      </c>
      <c r="D556" s="536">
        <v>2011</v>
      </c>
    </row>
    <row r="557" spans="1:4">
      <c r="A557" s="535" t="s">
        <v>10057</v>
      </c>
      <c r="B557" s="536">
        <v>21961</v>
      </c>
      <c r="C557" s="536">
        <v>0</v>
      </c>
      <c r="D557" s="536">
        <v>2011</v>
      </c>
    </row>
    <row r="558" spans="1:4">
      <c r="A558" s="535" t="s">
        <v>10058</v>
      </c>
      <c r="B558" s="536">
        <v>26839</v>
      </c>
      <c r="C558" s="536">
        <v>0</v>
      </c>
      <c r="D558" s="536">
        <v>2011</v>
      </c>
    </row>
    <row r="559" spans="1:4">
      <c r="A559" s="535" t="s">
        <v>10059</v>
      </c>
      <c r="B559" s="536">
        <v>29202</v>
      </c>
      <c r="C559" s="536">
        <v>0</v>
      </c>
      <c r="D559" s="536">
        <v>2011</v>
      </c>
    </row>
    <row r="560" spans="1:4">
      <c r="A560" s="535" t="s">
        <v>10060</v>
      </c>
      <c r="B560" s="536">
        <v>14386</v>
      </c>
      <c r="C560" s="536">
        <v>0</v>
      </c>
      <c r="D560" s="536">
        <v>2011</v>
      </c>
    </row>
    <row r="561" spans="1:4">
      <c r="A561" s="535" t="s">
        <v>10061</v>
      </c>
      <c r="B561" s="536">
        <v>32481</v>
      </c>
      <c r="C561" s="536">
        <v>0</v>
      </c>
      <c r="D561" s="536">
        <v>2011</v>
      </c>
    </row>
    <row r="562" spans="1:4">
      <c r="A562" s="535" t="s">
        <v>10062</v>
      </c>
      <c r="B562" s="536">
        <v>0</v>
      </c>
      <c r="C562" s="536">
        <v>0</v>
      </c>
      <c r="D562" s="536">
        <v>2011</v>
      </c>
    </row>
    <row r="563" spans="1:4">
      <c r="A563" s="535" t="s">
        <v>10063</v>
      </c>
      <c r="B563" s="536">
        <v>0</v>
      </c>
      <c r="C563" s="536">
        <v>0</v>
      </c>
      <c r="D563" s="536">
        <v>2011</v>
      </c>
    </row>
    <row r="564" spans="1:4">
      <c r="A564" s="535" t="s">
        <v>10064</v>
      </c>
      <c r="B564" s="536">
        <v>7258</v>
      </c>
      <c r="C564" s="536">
        <v>0</v>
      </c>
      <c r="D564" s="536">
        <v>2011</v>
      </c>
    </row>
    <row r="565" spans="1:4">
      <c r="A565" s="535" t="s">
        <v>10065</v>
      </c>
      <c r="B565" s="536">
        <v>0</v>
      </c>
      <c r="C565" s="536">
        <v>0</v>
      </c>
      <c r="D565" s="536">
        <v>2011</v>
      </c>
    </row>
    <row r="566" spans="1:4">
      <c r="A566" s="535" t="s">
        <v>10066</v>
      </c>
      <c r="B566" s="536">
        <v>0</v>
      </c>
      <c r="C566" s="536">
        <v>0</v>
      </c>
      <c r="D566" s="536">
        <v>2011</v>
      </c>
    </row>
    <row r="567" spans="1:4">
      <c r="A567" s="535" t="s">
        <v>10067</v>
      </c>
      <c r="B567" s="536">
        <v>0</v>
      </c>
      <c r="C567" s="536">
        <v>0</v>
      </c>
      <c r="D567" s="536">
        <v>2011</v>
      </c>
    </row>
    <row r="568" spans="1:4">
      <c r="A568" s="535" t="s">
        <v>10068</v>
      </c>
      <c r="B568" s="536">
        <v>6889</v>
      </c>
      <c r="C568" s="536">
        <v>0</v>
      </c>
      <c r="D568" s="536">
        <v>2011</v>
      </c>
    </row>
    <row r="569" spans="1:4">
      <c r="A569" s="535" t="s">
        <v>10069</v>
      </c>
      <c r="B569" s="536">
        <v>11532</v>
      </c>
      <c r="C569" s="536">
        <v>0</v>
      </c>
      <c r="D569" s="536">
        <v>2011</v>
      </c>
    </row>
    <row r="570" spans="1:4">
      <c r="A570" s="535" t="s">
        <v>10070</v>
      </c>
      <c r="B570" s="536">
        <v>0</v>
      </c>
      <c r="C570" s="536">
        <v>0</v>
      </c>
      <c r="D570" s="536">
        <v>2011</v>
      </c>
    </row>
    <row r="571" spans="1:4">
      <c r="A571" s="535" t="s">
        <v>10071</v>
      </c>
      <c r="B571" s="536">
        <v>0</v>
      </c>
      <c r="C571" s="536">
        <v>0</v>
      </c>
      <c r="D571" s="536">
        <v>2011</v>
      </c>
    </row>
    <row r="572" spans="1:4">
      <c r="A572" s="535" t="s">
        <v>10072</v>
      </c>
      <c r="B572" s="536">
        <v>0</v>
      </c>
      <c r="C572" s="536">
        <v>0</v>
      </c>
      <c r="D572" s="536">
        <v>2011</v>
      </c>
    </row>
    <row r="573" spans="1:4">
      <c r="A573" s="535" t="s">
        <v>10073</v>
      </c>
      <c r="B573" s="536">
        <v>0</v>
      </c>
      <c r="C573" s="536">
        <v>0</v>
      </c>
      <c r="D573" s="536">
        <v>2011</v>
      </c>
    </row>
    <row r="574" spans="1:4">
      <c r="A574" s="535" t="s">
        <v>10074</v>
      </c>
      <c r="B574" s="536">
        <v>0</v>
      </c>
      <c r="C574" s="536">
        <v>0</v>
      </c>
      <c r="D574" s="536">
        <v>2011</v>
      </c>
    </row>
    <row r="575" spans="1:4">
      <c r="A575" s="535" t="s">
        <v>10075</v>
      </c>
      <c r="B575" s="536">
        <v>0</v>
      </c>
      <c r="C575" s="536">
        <v>0</v>
      </c>
      <c r="D575" s="536">
        <v>2011</v>
      </c>
    </row>
    <row r="576" spans="1:4">
      <c r="A576" s="535" t="s">
        <v>10076</v>
      </c>
      <c r="B576" s="536">
        <v>0</v>
      </c>
      <c r="C576" s="536">
        <v>0</v>
      </c>
      <c r="D576" s="536">
        <v>2011</v>
      </c>
    </row>
    <row r="577" spans="1:4">
      <c r="A577" s="535" t="s">
        <v>10077</v>
      </c>
      <c r="B577" s="536">
        <v>0</v>
      </c>
      <c r="C577" s="536">
        <v>0</v>
      </c>
      <c r="D577" s="536">
        <v>2011</v>
      </c>
    </row>
    <row r="578" spans="1:4">
      <c r="A578" s="535" t="s">
        <v>10078</v>
      </c>
      <c r="B578" s="536">
        <v>0</v>
      </c>
      <c r="C578" s="536">
        <v>0</v>
      </c>
      <c r="D578" s="536">
        <v>2011</v>
      </c>
    </row>
    <row r="579" spans="1:4">
      <c r="A579" s="535" t="s">
        <v>10079</v>
      </c>
      <c r="B579" s="536">
        <v>0</v>
      </c>
      <c r="C579" s="536">
        <v>0</v>
      </c>
      <c r="D579" s="536">
        <v>2011</v>
      </c>
    </row>
    <row r="580" spans="1:4">
      <c r="A580" s="535" t="s">
        <v>10080</v>
      </c>
      <c r="B580" s="536">
        <v>0</v>
      </c>
      <c r="C580" s="536">
        <v>0</v>
      </c>
      <c r="D580" s="536">
        <v>2011</v>
      </c>
    </row>
    <row r="581" spans="1:4">
      <c r="A581" s="535" t="s">
        <v>10081</v>
      </c>
      <c r="B581" s="536">
        <v>0</v>
      </c>
      <c r="C581" s="536">
        <v>0</v>
      </c>
      <c r="D581" s="536">
        <v>2011</v>
      </c>
    </row>
    <row r="582" spans="1:4">
      <c r="A582" s="535" t="s">
        <v>10082</v>
      </c>
      <c r="B582" s="536">
        <v>25851</v>
      </c>
      <c r="C582" s="536">
        <v>0</v>
      </c>
      <c r="D582" s="536">
        <v>2011</v>
      </c>
    </row>
    <row r="583" spans="1:4">
      <c r="A583" s="535" t="s">
        <v>10083</v>
      </c>
      <c r="B583" s="536">
        <v>37647</v>
      </c>
      <c r="C583" s="536">
        <v>0</v>
      </c>
      <c r="D583" s="536">
        <v>2011</v>
      </c>
    </row>
    <row r="584" spans="1:4">
      <c r="A584" s="535" t="s">
        <v>10084</v>
      </c>
      <c r="B584" s="536">
        <v>12588</v>
      </c>
      <c r="C584" s="536">
        <v>0</v>
      </c>
      <c r="D584" s="536">
        <v>2011</v>
      </c>
    </row>
    <row r="585" spans="1:4">
      <c r="A585" s="535" t="s">
        <v>10085</v>
      </c>
      <c r="B585" s="536">
        <v>27802</v>
      </c>
      <c r="C585" s="536">
        <v>0</v>
      </c>
      <c r="D585" s="536">
        <v>2011</v>
      </c>
    </row>
    <row r="586" spans="1:4">
      <c r="A586" s="535" t="s">
        <v>10086</v>
      </c>
      <c r="B586" s="536">
        <v>3180</v>
      </c>
      <c r="C586" s="536">
        <v>0</v>
      </c>
      <c r="D586" s="536">
        <v>2011</v>
      </c>
    </row>
    <row r="587" spans="1:4">
      <c r="A587" s="535" t="s">
        <v>10087</v>
      </c>
      <c r="B587" s="536">
        <v>5192</v>
      </c>
      <c r="C587" s="536">
        <v>0</v>
      </c>
      <c r="D587" s="536">
        <v>2011</v>
      </c>
    </row>
    <row r="588" spans="1:4">
      <c r="A588" s="535" t="s">
        <v>10088</v>
      </c>
      <c r="B588" s="536">
        <v>7408</v>
      </c>
      <c r="C588" s="536">
        <v>0</v>
      </c>
      <c r="D588" s="536">
        <v>2011</v>
      </c>
    </row>
    <row r="589" spans="1:4">
      <c r="A589" s="535" t="s">
        <v>10089</v>
      </c>
      <c r="B589" s="536">
        <v>12079</v>
      </c>
      <c r="C589" s="536">
        <v>0</v>
      </c>
      <c r="D589" s="536">
        <v>2011</v>
      </c>
    </row>
    <row r="590" spans="1:4">
      <c r="A590" s="535" t="s">
        <v>10090</v>
      </c>
      <c r="B590" s="536">
        <v>9101</v>
      </c>
      <c r="C590" s="536">
        <v>0</v>
      </c>
      <c r="D590" s="536">
        <v>2011</v>
      </c>
    </row>
    <row r="591" spans="1:4">
      <c r="A591" s="535" t="s">
        <v>10091</v>
      </c>
      <c r="B591" s="536">
        <v>10202</v>
      </c>
      <c r="C591" s="536">
        <v>0</v>
      </c>
      <c r="D591" s="536">
        <v>2011</v>
      </c>
    </row>
    <row r="592" spans="1:4">
      <c r="A592" s="535" t="s">
        <v>10092</v>
      </c>
      <c r="B592" s="536">
        <v>11674</v>
      </c>
      <c r="C592" s="536">
        <v>0</v>
      </c>
      <c r="D592" s="536">
        <v>2011</v>
      </c>
    </row>
    <row r="593" spans="1:4">
      <c r="A593" s="535" t="s">
        <v>10093</v>
      </c>
      <c r="B593" s="536">
        <v>34184</v>
      </c>
      <c r="C593" s="536">
        <v>0</v>
      </c>
      <c r="D593" s="536">
        <v>2011</v>
      </c>
    </row>
    <row r="594" spans="1:4">
      <c r="A594" s="535" t="s">
        <v>10094</v>
      </c>
      <c r="B594" s="536">
        <v>8468</v>
      </c>
      <c r="C594" s="536">
        <v>0</v>
      </c>
      <c r="D594" s="536">
        <v>2011</v>
      </c>
    </row>
    <row r="595" spans="1:4">
      <c r="A595" s="535" t="s">
        <v>10095</v>
      </c>
      <c r="B595" s="536">
        <v>31170</v>
      </c>
      <c r="C595" s="536">
        <v>0</v>
      </c>
      <c r="D595" s="536">
        <v>2011</v>
      </c>
    </row>
    <row r="596" spans="1:4">
      <c r="A596" s="535" t="s">
        <v>10096</v>
      </c>
      <c r="B596" s="536">
        <v>4197</v>
      </c>
      <c r="C596" s="536">
        <v>0</v>
      </c>
      <c r="D596" s="536">
        <v>2011</v>
      </c>
    </row>
    <row r="597" spans="1:4">
      <c r="A597" s="535" t="s">
        <v>10097</v>
      </c>
      <c r="B597" s="536">
        <v>53367</v>
      </c>
      <c r="C597" s="536">
        <v>0</v>
      </c>
      <c r="D597" s="536">
        <v>2011</v>
      </c>
    </row>
    <row r="598" spans="1:4">
      <c r="A598" s="535" t="s">
        <v>10098</v>
      </c>
      <c r="B598" s="536">
        <v>52954</v>
      </c>
      <c r="C598" s="536">
        <v>0</v>
      </c>
      <c r="D598" s="536">
        <v>2011</v>
      </c>
    </row>
    <row r="599" spans="1:4">
      <c r="A599" s="535" t="s">
        <v>10099</v>
      </c>
      <c r="B599" s="536">
        <v>46748</v>
      </c>
      <c r="C599" s="536">
        <v>0</v>
      </c>
      <c r="D599" s="536">
        <v>2011</v>
      </c>
    </row>
    <row r="600" spans="1:4">
      <c r="A600" s="535" t="s">
        <v>10100</v>
      </c>
      <c r="B600" s="536">
        <v>6296</v>
      </c>
      <c r="C600" s="536">
        <v>0</v>
      </c>
      <c r="D600" s="536">
        <v>2011</v>
      </c>
    </row>
    <row r="601" spans="1:4">
      <c r="A601" s="535" t="s">
        <v>10101</v>
      </c>
      <c r="B601" s="536">
        <v>84837</v>
      </c>
      <c r="C601" s="536">
        <v>0</v>
      </c>
      <c r="D601" s="536">
        <v>2011</v>
      </c>
    </row>
    <row r="602" spans="1:4">
      <c r="A602" s="535" t="s">
        <v>10102</v>
      </c>
      <c r="B602" s="536">
        <v>7118</v>
      </c>
      <c r="C602" s="536">
        <v>0</v>
      </c>
      <c r="D602" s="536">
        <v>2011</v>
      </c>
    </row>
    <row r="603" spans="1:4">
      <c r="A603" s="535" t="s">
        <v>10103</v>
      </c>
      <c r="B603" s="536">
        <v>3473</v>
      </c>
      <c r="C603" s="536">
        <v>0</v>
      </c>
      <c r="D603" s="536">
        <v>2011</v>
      </c>
    </row>
    <row r="604" spans="1:4">
      <c r="A604" s="535" t="s">
        <v>10104</v>
      </c>
      <c r="B604" s="536">
        <v>1258</v>
      </c>
      <c r="C604" s="536">
        <v>0</v>
      </c>
      <c r="D604" s="536">
        <v>2011</v>
      </c>
    </row>
    <row r="605" spans="1:4">
      <c r="A605" s="535" t="s">
        <v>10105</v>
      </c>
      <c r="B605" s="536">
        <v>0</v>
      </c>
      <c r="C605" s="536">
        <v>0</v>
      </c>
      <c r="D605" s="536">
        <v>2011</v>
      </c>
    </row>
    <row r="606" spans="1:4">
      <c r="A606" s="535" t="s">
        <v>10106</v>
      </c>
      <c r="B606" s="536">
        <v>7428</v>
      </c>
      <c r="C606" s="536">
        <v>0</v>
      </c>
      <c r="D606" s="536">
        <v>2011</v>
      </c>
    </row>
    <row r="607" spans="1:4">
      <c r="A607" s="535" t="s">
        <v>10107</v>
      </c>
      <c r="B607" s="536">
        <v>4889</v>
      </c>
      <c r="C607" s="536">
        <v>0</v>
      </c>
      <c r="D607" s="536">
        <v>2011</v>
      </c>
    </row>
    <row r="608" spans="1:4">
      <c r="A608" s="535" t="s">
        <v>10108</v>
      </c>
      <c r="B608" s="536">
        <v>4930</v>
      </c>
      <c r="C608" s="536">
        <v>0</v>
      </c>
      <c r="D608" s="536">
        <v>2011</v>
      </c>
    </row>
    <row r="609" spans="1:4">
      <c r="A609" s="535" t="s">
        <v>10109</v>
      </c>
      <c r="B609" s="536">
        <v>4222</v>
      </c>
      <c r="C609" s="536">
        <v>0</v>
      </c>
      <c r="D609" s="536">
        <v>2011</v>
      </c>
    </row>
    <row r="610" spans="1:4">
      <c r="A610" s="535" t="s">
        <v>10110</v>
      </c>
      <c r="B610" s="536">
        <v>6034</v>
      </c>
      <c r="C610" s="536">
        <v>0</v>
      </c>
      <c r="D610" s="536">
        <v>2011</v>
      </c>
    </row>
    <row r="611" spans="1:4">
      <c r="A611" s="535" t="s">
        <v>10111</v>
      </c>
      <c r="B611" s="536">
        <v>19030</v>
      </c>
      <c r="C611" s="536">
        <v>0</v>
      </c>
      <c r="D611" s="536">
        <v>2011</v>
      </c>
    </row>
    <row r="612" spans="1:4">
      <c r="A612" s="535" t="s">
        <v>10112</v>
      </c>
      <c r="B612" s="536">
        <v>12197</v>
      </c>
      <c r="C612" s="536">
        <v>0</v>
      </c>
      <c r="D612" s="536">
        <v>2011</v>
      </c>
    </row>
    <row r="613" spans="1:4">
      <c r="A613" s="535" t="s">
        <v>10113</v>
      </c>
      <c r="B613" s="536">
        <v>23524</v>
      </c>
      <c r="C613" s="536">
        <v>0</v>
      </c>
      <c r="D613" s="536">
        <v>2011</v>
      </c>
    </row>
    <row r="614" spans="1:4">
      <c r="A614" s="535" t="s">
        <v>10114</v>
      </c>
      <c r="B614" s="536">
        <v>7108</v>
      </c>
      <c r="C614" s="536">
        <v>0</v>
      </c>
      <c r="D614" s="536">
        <v>2011</v>
      </c>
    </row>
    <row r="615" spans="1:4">
      <c r="A615" s="535" t="s">
        <v>10115</v>
      </c>
      <c r="B615" s="536">
        <v>3510</v>
      </c>
      <c r="C615" s="536">
        <v>0</v>
      </c>
      <c r="D615" s="536">
        <v>2011</v>
      </c>
    </row>
    <row r="616" spans="1:4">
      <c r="A616" s="535" t="s">
        <v>10116</v>
      </c>
      <c r="B616" s="536">
        <v>1749</v>
      </c>
      <c r="C616" s="536">
        <v>0</v>
      </c>
      <c r="D616" s="536">
        <v>2011</v>
      </c>
    </row>
    <row r="617" spans="1:4">
      <c r="A617" s="535" t="s">
        <v>10117</v>
      </c>
      <c r="B617" s="536">
        <v>6701</v>
      </c>
      <c r="C617" s="536">
        <v>0</v>
      </c>
      <c r="D617" s="536">
        <v>2011</v>
      </c>
    </row>
    <row r="618" spans="1:4">
      <c r="A618" s="535" t="s">
        <v>10118</v>
      </c>
      <c r="B618" s="536">
        <v>3616</v>
      </c>
      <c r="C618" s="536">
        <v>0</v>
      </c>
      <c r="D618" s="536">
        <v>2011</v>
      </c>
    </row>
    <row r="619" spans="1:4">
      <c r="A619" s="535" t="s">
        <v>10119</v>
      </c>
      <c r="B619" s="536">
        <v>4568</v>
      </c>
      <c r="C619" s="536">
        <v>0</v>
      </c>
      <c r="D619" s="536">
        <v>2011</v>
      </c>
    </row>
    <row r="620" spans="1:4">
      <c r="A620" s="535" t="s">
        <v>10120</v>
      </c>
      <c r="B620" s="536">
        <v>9087</v>
      </c>
      <c r="C620" s="536">
        <v>0</v>
      </c>
      <c r="D620" s="536">
        <v>2011</v>
      </c>
    </row>
    <row r="621" spans="1:4">
      <c r="A621" s="535" t="s">
        <v>10121</v>
      </c>
      <c r="B621" s="536">
        <v>2913</v>
      </c>
      <c r="C621" s="536">
        <v>0</v>
      </c>
      <c r="D621" s="536">
        <v>2011</v>
      </c>
    </row>
    <row r="622" spans="1:4">
      <c r="A622" s="535" t="s">
        <v>10122</v>
      </c>
      <c r="B622" s="536">
        <v>5981</v>
      </c>
      <c r="C622" s="536">
        <v>0</v>
      </c>
      <c r="D622" s="536">
        <v>2011</v>
      </c>
    </row>
    <row r="623" spans="1:4">
      <c r="A623" s="535" t="s">
        <v>10123</v>
      </c>
      <c r="B623" s="536">
        <v>4879</v>
      </c>
      <c r="C623" s="536">
        <v>0</v>
      </c>
      <c r="D623" s="536">
        <v>2011</v>
      </c>
    </row>
    <row r="624" spans="1:4">
      <c r="A624" s="535" t="s">
        <v>10124</v>
      </c>
      <c r="B624" s="536">
        <v>4741</v>
      </c>
      <c r="C624" s="536">
        <v>0</v>
      </c>
      <c r="D624" s="536">
        <v>2011</v>
      </c>
    </row>
    <row r="625" spans="1:4">
      <c r="A625" s="535" t="s">
        <v>10125</v>
      </c>
      <c r="B625" s="536">
        <v>3894</v>
      </c>
      <c r="C625" s="536">
        <v>0</v>
      </c>
      <c r="D625" s="536">
        <v>2011</v>
      </c>
    </row>
    <row r="626" spans="1:4">
      <c r="A626" s="535" t="s">
        <v>10126</v>
      </c>
      <c r="B626" s="536">
        <v>98417</v>
      </c>
      <c r="C626" s="536">
        <v>0</v>
      </c>
      <c r="D626" s="536">
        <v>2011</v>
      </c>
    </row>
    <row r="627" spans="1:4">
      <c r="A627" s="535" t="s">
        <v>10127</v>
      </c>
      <c r="B627" s="536">
        <v>3233</v>
      </c>
      <c r="C627" s="536">
        <v>0</v>
      </c>
      <c r="D627" s="536">
        <v>2011</v>
      </c>
    </row>
    <row r="628" spans="1:4">
      <c r="A628" s="535" t="s">
        <v>10128</v>
      </c>
      <c r="B628" s="536">
        <v>8332</v>
      </c>
      <c r="C628" s="536">
        <v>0</v>
      </c>
      <c r="D628" s="536">
        <v>2011</v>
      </c>
    </row>
    <row r="629" spans="1:4">
      <c r="A629" s="535" t="s">
        <v>10129</v>
      </c>
      <c r="B629" s="536">
        <v>18156</v>
      </c>
      <c r="C629" s="536">
        <v>0</v>
      </c>
      <c r="D629" s="536">
        <v>2011</v>
      </c>
    </row>
    <row r="630" spans="1:4">
      <c r="A630" s="535" t="s">
        <v>10130</v>
      </c>
      <c r="B630" s="536">
        <v>26120</v>
      </c>
      <c r="C630" s="536">
        <v>0</v>
      </c>
      <c r="D630" s="536">
        <v>2011</v>
      </c>
    </row>
    <row r="631" spans="1:4">
      <c r="A631" s="535" t="s">
        <v>10131</v>
      </c>
      <c r="B631" s="536">
        <v>11810</v>
      </c>
      <c r="C631" s="536">
        <v>0</v>
      </c>
      <c r="D631" s="536">
        <v>2011</v>
      </c>
    </row>
    <row r="632" spans="1:4">
      <c r="A632" s="535" t="s">
        <v>10132</v>
      </c>
      <c r="B632" s="536">
        <v>44594</v>
      </c>
      <c r="C632" s="536">
        <v>0</v>
      </c>
      <c r="D632" s="536">
        <v>2011</v>
      </c>
    </row>
    <row r="633" spans="1:4">
      <c r="A633" s="535" t="s">
        <v>10133</v>
      </c>
      <c r="B633" s="536">
        <v>6554</v>
      </c>
      <c r="C633" s="536">
        <v>0</v>
      </c>
      <c r="D633" s="536">
        <v>2011</v>
      </c>
    </row>
    <row r="634" spans="1:4">
      <c r="A634" s="535" t="s">
        <v>10134</v>
      </c>
      <c r="B634" s="536">
        <v>12976</v>
      </c>
      <c r="C634" s="536">
        <v>0</v>
      </c>
      <c r="D634" s="536">
        <v>2011</v>
      </c>
    </row>
    <row r="635" spans="1:4">
      <c r="A635" s="535" t="s">
        <v>10135</v>
      </c>
      <c r="B635" s="536">
        <v>6879</v>
      </c>
      <c r="C635" s="536">
        <v>0</v>
      </c>
      <c r="D635" s="536">
        <v>2011</v>
      </c>
    </row>
    <row r="636" spans="1:4">
      <c r="A636" s="535" t="s">
        <v>10136</v>
      </c>
      <c r="B636" s="536">
        <v>10118</v>
      </c>
      <c r="C636" s="536">
        <v>0</v>
      </c>
      <c r="D636" s="536">
        <v>2011</v>
      </c>
    </row>
    <row r="637" spans="1:4">
      <c r="A637" s="535" t="s">
        <v>10137</v>
      </c>
      <c r="B637" s="536">
        <v>11509</v>
      </c>
      <c r="C637" s="536">
        <v>0</v>
      </c>
      <c r="D637" s="536">
        <v>2011</v>
      </c>
    </row>
    <row r="638" spans="1:4">
      <c r="A638" s="535" t="s">
        <v>10138</v>
      </c>
      <c r="B638" s="536">
        <v>4757</v>
      </c>
      <c r="C638" s="536">
        <v>0</v>
      </c>
      <c r="D638" s="536">
        <v>2011</v>
      </c>
    </row>
    <row r="639" spans="1:4">
      <c r="A639" s="535" t="s">
        <v>10139</v>
      </c>
      <c r="B639" s="536">
        <v>8030</v>
      </c>
      <c r="C639" s="536">
        <v>0</v>
      </c>
      <c r="D639" s="536">
        <v>2011</v>
      </c>
    </row>
    <row r="640" spans="1:4">
      <c r="A640" s="535" t="s">
        <v>10140</v>
      </c>
      <c r="B640" s="536">
        <v>5650</v>
      </c>
      <c r="C640" s="536">
        <v>0</v>
      </c>
      <c r="D640" s="536">
        <v>2011</v>
      </c>
    </row>
    <row r="641" spans="1:4">
      <c r="A641" s="535" t="s">
        <v>10141</v>
      </c>
      <c r="B641" s="536">
        <v>0</v>
      </c>
      <c r="C641" s="536">
        <v>0</v>
      </c>
      <c r="D641" s="536">
        <v>2011</v>
      </c>
    </row>
    <row r="642" spans="1:4">
      <c r="A642" s="535" t="s">
        <v>10142</v>
      </c>
      <c r="B642" s="536">
        <v>0</v>
      </c>
      <c r="C642" s="536">
        <v>0</v>
      </c>
      <c r="D642" s="536">
        <v>2011</v>
      </c>
    </row>
    <row r="643" spans="1:4">
      <c r="A643" s="535" t="s">
        <v>10143</v>
      </c>
      <c r="B643" s="536">
        <v>1870</v>
      </c>
      <c r="C643" s="536">
        <v>0</v>
      </c>
      <c r="D643" s="536">
        <v>2011</v>
      </c>
    </row>
    <row r="644" spans="1:4">
      <c r="A644" s="535" t="s">
        <v>10144</v>
      </c>
      <c r="B644" s="536">
        <v>0</v>
      </c>
      <c r="C644" s="536">
        <v>0</v>
      </c>
      <c r="D644" s="536">
        <v>2011</v>
      </c>
    </row>
    <row r="645" spans="1:4">
      <c r="A645" s="535" t="s">
        <v>10145</v>
      </c>
      <c r="B645" s="536">
        <v>6350</v>
      </c>
      <c r="C645" s="536">
        <v>0</v>
      </c>
      <c r="D645" s="536">
        <v>2011</v>
      </c>
    </row>
    <row r="646" spans="1:4">
      <c r="A646" s="535" t="s">
        <v>10146</v>
      </c>
      <c r="B646" s="536">
        <v>0</v>
      </c>
      <c r="C646" s="536">
        <v>0</v>
      </c>
      <c r="D646" s="536">
        <v>2011</v>
      </c>
    </row>
    <row r="647" spans="1:4">
      <c r="A647" s="535" t="s">
        <v>10147</v>
      </c>
      <c r="B647" s="536">
        <v>0</v>
      </c>
      <c r="C647" s="536">
        <v>0</v>
      </c>
      <c r="D647" s="536">
        <v>2011</v>
      </c>
    </row>
    <row r="648" spans="1:4">
      <c r="A648" s="535" t="s">
        <v>10148</v>
      </c>
      <c r="B648" s="536">
        <v>0</v>
      </c>
      <c r="C648" s="536">
        <v>0</v>
      </c>
      <c r="D648" s="536">
        <v>2011</v>
      </c>
    </row>
    <row r="649" spans="1:4">
      <c r="A649" s="535" t="s">
        <v>10149</v>
      </c>
      <c r="B649" s="536">
        <v>0</v>
      </c>
      <c r="C649" s="536">
        <v>0</v>
      </c>
      <c r="D649" s="536">
        <v>2011</v>
      </c>
    </row>
    <row r="650" spans="1:4">
      <c r="A650" s="535" t="s">
        <v>10150</v>
      </c>
      <c r="B650" s="536">
        <v>0</v>
      </c>
      <c r="C650" s="536">
        <v>0</v>
      </c>
      <c r="D650" s="536">
        <v>2011</v>
      </c>
    </row>
    <row r="651" spans="1:4">
      <c r="A651" s="535" t="s">
        <v>10151</v>
      </c>
      <c r="B651" s="536">
        <v>0</v>
      </c>
      <c r="C651" s="536">
        <v>0</v>
      </c>
      <c r="D651" s="536">
        <v>2011</v>
      </c>
    </row>
    <row r="652" spans="1:4">
      <c r="A652" s="535" t="s">
        <v>10152</v>
      </c>
      <c r="B652" s="536">
        <v>30610</v>
      </c>
      <c r="C652" s="536">
        <v>0</v>
      </c>
      <c r="D652" s="536">
        <v>2011</v>
      </c>
    </row>
    <row r="653" spans="1:4">
      <c r="A653" s="535" t="s">
        <v>10153</v>
      </c>
      <c r="B653" s="536">
        <v>1447</v>
      </c>
      <c r="C653" s="536">
        <v>0</v>
      </c>
      <c r="D653" s="536">
        <v>2011</v>
      </c>
    </row>
    <row r="654" spans="1:4">
      <c r="A654" s="535" t="s">
        <v>10154</v>
      </c>
      <c r="B654" s="536">
        <v>0</v>
      </c>
      <c r="C654" s="536">
        <v>0</v>
      </c>
      <c r="D654" s="536">
        <v>2011</v>
      </c>
    </row>
    <row r="655" spans="1:4">
      <c r="A655" s="535" t="s">
        <v>10155</v>
      </c>
      <c r="B655" s="536">
        <v>0</v>
      </c>
      <c r="C655" s="536">
        <v>0</v>
      </c>
      <c r="D655" s="536">
        <v>2011</v>
      </c>
    </row>
    <row r="656" spans="1:4">
      <c r="A656" s="535" t="s">
        <v>10156</v>
      </c>
      <c r="B656" s="536">
        <v>0</v>
      </c>
      <c r="C656" s="536">
        <v>0</v>
      </c>
      <c r="D656" s="536">
        <v>2011</v>
      </c>
    </row>
    <row r="657" spans="1:4">
      <c r="A657" s="535" t="s">
        <v>10157</v>
      </c>
      <c r="B657" s="536">
        <v>0</v>
      </c>
      <c r="C657" s="536">
        <v>0</v>
      </c>
      <c r="D657" s="536">
        <v>2011</v>
      </c>
    </row>
    <row r="658" spans="1:4">
      <c r="A658" s="535" t="s">
        <v>10158</v>
      </c>
      <c r="B658" s="536">
        <v>423</v>
      </c>
      <c r="C658" s="536">
        <v>0</v>
      </c>
      <c r="D658" s="536">
        <v>2011</v>
      </c>
    </row>
    <row r="659" spans="1:4">
      <c r="A659" s="535" t="s">
        <v>10159</v>
      </c>
      <c r="B659" s="536">
        <v>1540</v>
      </c>
      <c r="C659" s="536">
        <v>0</v>
      </c>
      <c r="D659" s="536">
        <v>2011</v>
      </c>
    </row>
    <row r="660" spans="1:4">
      <c r="A660" s="535" t="s">
        <v>10160</v>
      </c>
      <c r="B660" s="536">
        <v>31950</v>
      </c>
      <c r="C660" s="536">
        <v>0</v>
      </c>
      <c r="D660" s="536">
        <v>2011</v>
      </c>
    </row>
    <row r="661" spans="1:4">
      <c r="A661" s="535" t="s">
        <v>10161</v>
      </c>
      <c r="B661" s="536">
        <v>33710</v>
      </c>
      <c r="C661" s="536">
        <v>0</v>
      </c>
      <c r="D661" s="536">
        <v>2011</v>
      </c>
    </row>
    <row r="662" spans="1:4">
      <c r="A662" s="535" t="s">
        <v>10162</v>
      </c>
      <c r="B662" s="536">
        <v>20120</v>
      </c>
      <c r="C662" s="536">
        <v>0</v>
      </c>
      <c r="D662" s="536">
        <v>2011</v>
      </c>
    </row>
    <row r="663" spans="1:4">
      <c r="A663" s="535" t="s">
        <v>10163</v>
      </c>
      <c r="B663" s="536">
        <v>72374</v>
      </c>
      <c r="C663" s="536">
        <v>0</v>
      </c>
      <c r="D663" s="536">
        <v>2011</v>
      </c>
    </row>
    <row r="664" spans="1:4">
      <c r="A664" s="535" t="s">
        <v>10164</v>
      </c>
      <c r="B664" s="536">
        <v>18320</v>
      </c>
      <c r="C664" s="536">
        <v>0</v>
      </c>
      <c r="D664" s="536">
        <v>2011</v>
      </c>
    </row>
    <row r="665" spans="1:4">
      <c r="A665" s="535" t="s">
        <v>10165</v>
      </c>
      <c r="B665" s="536">
        <v>154342</v>
      </c>
      <c r="C665" s="536">
        <v>0</v>
      </c>
      <c r="D665" s="536">
        <v>2011</v>
      </c>
    </row>
    <row r="666" spans="1:4">
      <c r="A666" s="535" t="s">
        <v>10166</v>
      </c>
      <c r="B666" s="536">
        <v>38663</v>
      </c>
      <c r="C666" s="536">
        <v>0</v>
      </c>
      <c r="D666" s="536">
        <v>2011</v>
      </c>
    </row>
    <row r="667" spans="1:4">
      <c r="A667" s="535" t="s">
        <v>10167</v>
      </c>
      <c r="B667" s="536">
        <v>19640</v>
      </c>
      <c r="C667" s="536">
        <v>0</v>
      </c>
      <c r="D667" s="536">
        <v>2011</v>
      </c>
    </row>
    <row r="668" spans="1:4">
      <c r="A668" s="535" t="s">
        <v>10168</v>
      </c>
      <c r="B668" s="536">
        <v>13325</v>
      </c>
      <c r="C668" s="536">
        <v>0</v>
      </c>
      <c r="D668" s="536">
        <v>2011</v>
      </c>
    </row>
    <row r="669" spans="1:4">
      <c r="A669" s="535" t="s">
        <v>10169</v>
      </c>
      <c r="B669" s="536">
        <v>73718</v>
      </c>
      <c r="C669" s="536">
        <v>0</v>
      </c>
      <c r="D669" s="536">
        <v>2011</v>
      </c>
    </row>
    <row r="670" spans="1:4">
      <c r="A670" s="535" t="s">
        <v>10170</v>
      </c>
      <c r="B670" s="536">
        <v>41850</v>
      </c>
      <c r="C670" s="536">
        <v>0</v>
      </c>
      <c r="D670" s="536">
        <v>2011</v>
      </c>
    </row>
    <row r="671" spans="1:4">
      <c r="A671" s="535" t="s">
        <v>10171</v>
      </c>
      <c r="B671" s="536">
        <v>48768</v>
      </c>
      <c r="C671" s="536">
        <v>0</v>
      </c>
      <c r="D671" s="536">
        <v>2011</v>
      </c>
    </row>
    <row r="672" spans="1:4">
      <c r="A672" s="535" t="s">
        <v>5904</v>
      </c>
      <c r="B672" s="536">
        <v>0</v>
      </c>
      <c r="C672" s="536">
        <v>0</v>
      </c>
      <c r="D672" s="536">
        <v>2011</v>
      </c>
    </row>
    <row r="673" spans="1:4">
      <c r="A673" s="535" t="s">
        <v>10172</v>
      </c>
      <c r="B673" s="536">
        <v>85585</v>
      </c>
      <c r="C673" s="536">
        <v>0</v>
      </c>
      <c r="D673" s="536">
        <v>2011</v>
      </c>
    </row>
    <row r="674" spans="1:4">
      <c r="A674" s="535" t="s">
        <v>10173</v>
      </c>
      <c r="B674" s="536">
        <v>141360</v>
      </c>
      <c r="C674" s="536">
        <v>0</v>
      </c>
      <c r="D674" s="536">
        <v>2011</v>
      </c>
    </row>
    <row r="675" spans="1:4">
      <c r="A675" s="535" t="s">
        <v>10174</v>
      </c>
      <c r="B675" s="536">
        <v>0</v>
      </c>
      <c r="C675" s="536">
        <v>0</v>
      </c>
      <c r="D675" s="536">
        <v>2011</v>
      </c>
    </row>
    <row r="676" spans="1:4">
      <c r="A676" s="535" t="s">
        <v>10175</v>
      </c>
      <c r="B676" s="536">
        <v>4746</v>
      </c>
      <c r="C676" s="536">
        <v>0</v>
      </c>
      <c r="D676" s="536">
        <v>2011</v>
      </c>
    </row>
    <row r="677" spans="1:4">
      <c r="A677" s="535" t="s">
        <v>10176</v>
      </c>
      <c r="B677" s="536">
        <v>0</v>
      </c>
      <c r="C677" s="536">
        <v>0</v>
      </c>
      <c r="D677" s="536">
        <v>2011</v>
      </c>
    </row>
    <row r="678" spans="1:4">
      <c r="A678" s="535" t="s">
        <v>10177</v>
      </c>
      <c r="B678" s="536">
        <v>0</v>
      </c>
      <c r="C678" s="536">
        <v>0</v>
      </c>
      <c r="D678" s="536">
        <v>2011</v>
      </c>
    </row>
    <row r="679" spans="1:4">
      <c r="A679" s="535" t="s">
        <v>10178</v>
      </c>
      <c r="B679" s="536">
        <v>0</v>
      </c>
      <c r="C679" s="536">
        <v>0</v>
      </c>
      <c r="D679" s="536">
        <v>2011</v>
      </c>
    </row>
    <row r="680" spans="1:4">
      <c r="A680" s="535" t="s">
        <v>10179</v>
      </c>
      <c r="B680" s="536">
        <v>17864</v>
      </c>
      <c r="C680" s="536">
        <v>0</v>
      </c>
      <c r="D680" s="536">
        <v>2011</v>
      </c>
    </row>
    <row r="681" spans="1:4">
      <c r="A681" s="535" t="s">
        <v>10180</v>
      </c>
      <c r="B681" s="536">
        <v>34188</v>
      </c>
      <c r="C681" s="536">
        <v>0</v>
      </c>
      <c r="D681" s="536">
        <v>2011</v>
      </c>
    </row>
    <row r="682" spans="1:4">
      <c r="A682" s="535" t="s">
        <v>10181</v>
      </c>
      <c r="B682" s="536">
        <v>0</v>
      </c>
      <c r="C682" s="536">
        <v>0</v>
      </c>
      <c r="D682" s="536">
        <v>2011</v>
      </c>
    </row>
    <row r="683" spans="1:4">
      <c r="A683" s="535" t="s">
        <v>10182</v>
      </c>
      <c r="B683" s="536">
        <v>0</v>
      </c>
      <c r="C683" s="536">
        <v>0</v>
      </c>
      <c r="D683" s="536">
        <v>2011</v>
      </c>
    </row>
    <row r="684" spans="1:4">
      <c r="A684" s="535" t="s">
        <v>10183</v>
      </c>
      <c r="B684" s="536">
        <v>0</v>
      </c>
      <c r="C684" s="536">
        <v>0</v>
      </c>
      <c r="D684" s="536">
        <v>2011</v>
      </c>
    </row>
    <row r="685" spans="1:4">
      <c r="A685" s="535" t="s">
        <v>10184</v>
      </c>
      <c r="B685" s="536">
        <v>0</v>
      </c>
      <c r="C685" s="536">
        <v>0</v>
      </c>
      <c r="D685" s="536">
        <v>2011</v>
      </c>
    </row>
    <row r="686" spans="1:4">
      <c r="A686" s="535" t="s">
        <v>10185</v>
      </c>
      <c r="B686" s="536">
        <v>0</v>
      </c>
      <c r="C686" s="536">
        <v>0</v>
      </c>
      <c r="D686" s="536">
        <v>2011</v>
      </c>
    </row>
    <row r="687" spans="1:4">
      <c r="A687" s="535" t="s">
        <v>10186</v>
      </c>
      <c r="B687" s="536">
        <v>0</v>
      </c>
      <c r="C687" s="536">
        <v>0</v>
      </c>
      <c r="D687" s="536">
        <v>2011</v>
      </c>
    </row>
    <row r="688" spans="1:4">
      <c r="A688" s="535" t="s">
        <v>10187</v>
      </c>
      <c r="B688" s="536">
        <v>0</v>
      </c>
      <c r="C688" s="536">
        <v>0</v>
      </c>
      <c r="D688" s="536">
        <v>2011</v>
      </c>
    </row>
    <row r="689" spans="1:4">
      <c r="A689" s="535" t="s">
        <v>10188</v>
      </c>
      <c r="B689" s="536">
        <v>0</v>
      </c>
      <c r="C689" s="536">
        <v>0</v>
      </c>
      <c r="D689" s="536">
        <v>2011</v>
      </c>
    </row>
    <row r="690" spans="1:4">
      <c r="A690" s="535" t="s">
        <v>10189</v>
      </c>
      <c r="B690" s="536">
        <v>3930</v>
      </c>
      <c r="C690" s="536">
        <v>0</v>
      </c>
      <c r="D690" s="536">
        <v>2011</v>
      </c>
    </row>
    <row r="691" spans="1:4">
      <c r="A691" s="535" t="s">
        <v>10190</v>
      </c>
      <c r="B691" s="536">
        <v>0</v>
      </c>
      <c r="C691" s="536">
        <v>0</v>
      </c>
      <c r="D691" s="536">
        <v>2011</v>
      </c>
    </row>
    <row r="692" spans="1:4">
      <c r="A692" s="535" t="s">
        <v>10191</v>
      </c>
      <c r="B692" s="536">
        <v>0</v>
      </c>
      <c r="C692" s="536">
        <v>0</v>
      </c>
      <c r="D692" s="536">
        <v>2011</v>
      </c>
    </row>
    <row r="693" spans="1:4">
      <c r="A693" s="535" t="s">
        <v>10192</v>
      </c>
      <c r="B693" s="536">
        <v>52668</v>
      </c>
      <c r="C693" s="536">
        <v>0</v>
      </c>
      <c r="D693" s="536">
        <v>2011</v>
      </c>
    </row>
    <row r="694" spans="1:4">
      <c r="A694" s="535" t="s">
        <v>10193</v>
      </c>
      <c r="B694" s="536">
        <v>5852</v>
      </c>
      <c r="C694" s="536">
        <v>0</v>
      </c>
      <c r="D694" s="536">
        <v>2011</v>
      </c>
    </row>
    <row r="695" spans="1:4">
      <c r="A695" s="535" t="s">
        <v>10194</v>
      </c>
      <c r="B695" s="536">
        <v>5236</v>
      </c>
      <c r="C695" s="536">
        <v>0</v>
      </c>
      <c r="D695" s="536">
        <v>2011</v>
      </c>
    </row>
    <row r="696" spans="1:4">
      <c r="A696" s="535" t="s">
        <v>10195</v>
      </c>
      <c r="B696" s="536">
        <v>6776</v>
      </c>
      <c r="C696" s="536">
        <v>0</v>
      </c>
      <c r="D696" s="536">
        <v>2011</v>
      </c>
    </row>
    <row r="697" spans="1:4">
      <c r="A697" s="535" t="s">
        <v>10196</v>
      </c>
      <c r="B697" s="536">
        <v>9856</v>
      </c>
      <c r="C697" s="536">
        <v>0</v>
      </c>
      <c r="D697" s="536">
        <v>2011</v>
      </c>
    </row>
    <row r="698" spans="1:4">
      <c r="A698" s="535" t="s">
        <v>10197</v>
      </c>
      <c r="B698" s="536">
        <v>15708</v>
      </c>
      <c r="C698" s="536">
        <v>0</v>
      </c>
      <c r="D698" s="536">
        <v>2011</v>
      </c>
    </row>
    <row r="699" spans="1:4">
      <c r="A699" s="535" t="s">
        <v>10198</v>
      </c>
      <c r="B699" s="536">
        <v>28028</v>
      </c>
      <c r="C699" s="536">
        <v>0</v>
      </c>
      <c r="D699" s="536">
        <v>2011</v>
      </c>
    </row>
    <row r="700" spans="1:4">
      <c r="A700" s="535" t="s">
        <v>10199</v>
      </c>
      <c r="B700" s="536">
        <v>16632</v>
      </c>
      <c r="C700" s="536">
        <v>0</v>
      </c>
      <c r="D700" s="536">
        <v>2011</v>
      </c>
    </row>
    <row r="701" spans="1:4">
      <c r="A701" s="535" t="s">
        <v>10200</v>
      </c>
      <c r="B701" s="536">
        <v>26796</v>
      </c>
      <c r="C701" s="536">
        <v>0</v>
      </c>
      <c r="D701" s="536">
        <v>2011</v>
      </c>
    </row>
    <row r="702" spans="1:4">
      <c r="A702" s="535" t="s">
        <v>10201</v>
      </c>
      <c r="B702" s="536">
        <v>28028</v>
      </c>
      <c r="C702" s="536">
        <v>0</v>
      </c>
      <c r="D702" s="536">
        <v>2011</v>
      </c>
    </row>
    <row r="703" spans="1:4">
      <c r="A703" s="535" t="s">
        <v>10202</v>
      </c>
      <c r="B703" s="536">
        <v>26180</v>
      </c>
      <c r="C703" s="536">
        <v>0</v>
      </c>
      <c r="D703" s="536">
        <v>2011</v>
      </c>
    </row>
    <row r="704" spans="1:4">
      <c r="A704" s="535" t="s">
        <v>10203</v>
      </c>
      <c r="B704" s="536">
        <v>0</v>
      </c>
      <c r="C704" s="536">
        <v>0</v>
      </c>
      <c r="D704" s="536">
        <v>2011</v>
      </c>
    </row>
    <row r="705" spans="1:4">
      <c r="A705" s="535" t="s">
        <v>10204</v>
      </c>
      <c r="B705" s="536">
        <v>20328</v>
      </c>
      <c r="C705" s="536">
        <v>0</v>
      </c>
      <c r="D705" s="536">
        <v>2011</v>
      </c>
    </row>
    <row r="706" spans="1:4">
      <c r="A706" s="535" t="s">
        <v>10205</v>
      </c>
      <c r="B706" s="536">
        <v>48356</v>
      </c>
      <c r="C706" s="536">
        <v>0</v>
      </c>
      <c r="D706" s="536">
        <v>2011</v>
      </c>
    </row>
    <row r="707" spans="1:4">
      <c r="A707" s="535" t="s">
        <v>10206</v>
      </c>
      <c r="B707" s="536">
        <v>6468</v>
      </c>
      <c r="C707" s="536">
        <v>0</v>
      </c>
      <c r="D707" s="536">
        <v>2011</v>
      </c>
    </row>
    <row r="708" spans="1:4">
      <c r="A708" s="535" t="s">
        <v>10207</v>
      </c>
      <c r="B708" s="536">
        <v>0</v>
      </c>
      <c r="C708" s="536">
        <v>0</v>
      </c>
      <c r="D708" s="536">
        <v>2011</v>
      </c>
    </row>
    <row r="709" spans="1:4">
      <c r="A709" s="535" t="s">
        <v>10208</v>
      </c>
      <c r="B709" s="536">
        <v>16324</v>
      </c>
      <c r="C709" s="536">
        <v>0</v>
      </c>
      <c r="D709" s="536">
        <v>2011</v>
      </c>
    </row>
    <row r="710" spans="1:4">
      <c r="A710" s="535" t="s">
        <v>10209</v>
      </c>
      <c r="B710" s="536">
        <v>32032</v>
      </c>
      <c r="C710" s="536">
        <v>0</v>
      </c>
      <c r="D710" s="536">
        <v>2011</v>
      </c>
    </row>
    <row r="711" spans="1:4">
      <c r="A711" s="535" t="s">
        <v>10210</v>
      </c>
      <c r="B711" s="536">
        <v>25872</v>
      </c>
      <c r="C711" s="536">
        <v>0</v>
      </c>
      <c r="D711" s="536">
        <v>2011</v>
      </c>
    </row>
    <row r="712" spans="1:4">
      <c r="A712" s="535" t="s">
        <v>10211</v>
      </c>
      <c r="B712" s="536">
        <v>20636</v>
      </c>
      <c r="C712" s="536">
        <v>0</v>
      </c>
      <c r="D712" s="536">
        <v>2011</v>
      </c>
    </row>
    <row r="713" spans="1:4">
      <c r="A713" s="535" t="s">
        <v>10212</v>
      </c>
      <c r="B713" s="536">
        <v>0</v>
      </c>
      <c r="C713" s="536">
        <v>0</v>
      </c>
      <c r="D713" s="536">
        <v>2011</v>
      </c>
    </row>
    <row r="714" spans="1:4">
      <c r="A714" s="535" t="s">
        <v>10213</v>
      </c>
      <c r="B714" s="536">
        <v>1572</v>
      </c>
      <c r="C714" s="536">
        <v>0</v>
      </c>
      <c r="D714" s="536">
        <v>2011</v>
      </c>
    </row>
    <row r="715" spans="1:4">
      <c r="A715" s="535" t="s">
        <v>10214</v>
      </c>
      <c r="B715" s="536">
        <v>4641</v>
      </c>
      <c r="C715" s="536">
        <v>0</v>
      </c>
      <c r="D715" s="536">
        <v>2011</v>
      </c>
    </row>
    <row r="716" spans="1:4">
      <c r="A716" s="535" t="s">
        <v>10215</v>
      </c>
      <c r="B716" s="536">
        <v>2618</v>
      </c>
      <c r="C716" s="536">
        <v>0</v>
      </c>
      <c r="D716" s="536">
        <v>2011</v>
      </c>
    </row>
    <row r="717" spans="1:4">
      <c r="A717" s="535" t="s">
        <v>9503</v>
      </c>
      <c r="B717" s="536">
        <v>3534</v>
      </c>
      <c r="C717" s="536">
        <v>0</v>
      </c>
      <c r="D717" s="536">
        <v>2011</v>
      </c>
    </row>
    <row r="718" spans="1:4">
      <c r="A718" s="535" t="s">
        <v>9504</v>
      </c>
      <c r="B718" s="536">
        <v>54566</v>
      </c>
      <c r="C718" s="536">
        <v>0</v>
      </c>
      <c r="D718" s="536">
        <v>2011</v>
      </c>
    </row>
    <row r="719" spans="1:4">
      <c r="A719" s="535" t="s">
        <v>9505</v>
      </c>
      <c r="B719" s="536">
        <v>0</v>
      </c>
      <c r="C719" s="536">
        <v>0</v>
      </c>
      <c r="D719" s="536">
        <v>2011</v>
      </c>
    </row>
    <row r="720" spans="1:4">
      <c r="A720" s="535" t="s">
        <v>9506</v>
      </c>
      <c r="B720" s="536">
        <v>37590</v>
      </c>
      <c r="C720" s="536">
        <v>0</v>
      </c>
      <c r="D720" s="536">
        <v>2011</v>
      </c>
    </row>
    <row r="721" spans="1:4">
      <c r="A721" s="535" t="s">
        <v>9507</v>
      </c>
      <c r="B721" s="536">
        <v>0</v>
      </c>
      <c r="C721" s="536">
        <v>0</v>
      </c>
      <c r="D721" s="536">
        <v>2011</v>
      </c>
    </row>
    <row r="722" spans="1:4">
      <c r="A722" s="535" t="s">
        <v>9508</v>
      </c>
      <c r="B722" s="536">
        <v>0</v>
      </c>
      <c r="C722" s="536">
        <v>0</v>
      </c>
      <c r="D722" s="536">
        <v>2011</v>
      </c>
    </row>
    <row r="723" spans="1:4">
      <c r="A723" s="535" t="s">
        <v>9509</v>
      </c>
      <c r="B723" s="536">
        <v>0</v>
      </c>
      <c r="C723" s="536">
        <v>0</v>
      </c>
      <c r="D723" s="536">
        <v>2011</v>
      </c>
    </row>
    <row r="724" spans="1:4">
      <c r="A724" s="535" t="s">
        <v>9510</v>
      </c>
      <c r="B724" s="536">
        <v>0</v>
      </c>
      <c r="C724" s="536">
        <v>0</v>
      </c>
      <c r="D724" s="536">
        <v>2011</v>
      </c>
    </row>
    <row r="725" spans="1:4">
      <c r="A725" s="535" t="s">
        <v>9511</v>
      </c>
      <c r="B725" s="536">
        <v>67929</v>
      </c>
      <c r="C725" s="536">
        <v>0</v>
      </c>
      <c r="D725" s="536">
        <v>2011</v>
      </c>
    </row>
    <row r="726" spans="1:4">
      <c r="A726" s="535" t="s">
        <v>9512</v>
      </c>
      <c r="B726" s="536">
        <v>94726</v>
      </c>
      <c r="C726" s="536">
        <v>0</v>
      </c>
      <c r="D726" s="536">
        <v>2011</v>
      </c>
    </row>
    <row r="727" spans="1:4">
      <c r="A727" s="535" t="s">
        <v>9513</v>
      </c>
      <c r="B727" s="536">
        <v>43506</v>
      </c>
      <c r="C727" s="536">
        <v>0</v>
      </c>
      <c r="D727" s="536">
        <v>2011</v>
      </c>
    </row>
    <row r="728" spans="1:4">
      <c r="A728" s="535" t="s">
        <v>9514</v>
      </c>
      <c r="B728" s="536">
        <v>48665</v>
      </c>
      <c r="C728" s="536">
        <v>0</v>
      </c>
      <c r="D728" s="536">
        <v>2011</v>
      </c>
    </row>
    <row r="729" spans="1:4">
      <c r="A729" s="535" t="s">
        <v>9515</v>
      </c>
      <c r="B729" s="536">
        <v>19768</v>
      </c>
      <c r="C729" s="536">
        <v>0</v>
      </c>
      <c r="D729" s="536">
        <v>2011</v>
      </c>
    </row>
    <row r="730" spans="1:4">
      <c r="A730" s="535" t="s">
        <v>9516</v>
      </c>
      <c r="B730" s="536">
        <v>18961</v>
      </c>
      <c r="C730" s="536">
        <v>0</v>
      </c>
      <c r="D730" s="536">
        <v>2011</v>
      </c>
    </row>
    <row r="731" spans="1:4">
      <c r="A731" s="535" t="s">
        <v>9517</v>
      </c>
      <c r="B731" s="536">
        <v>29743</v>
      </c>
      <c r="C731" s="536">
        <v>0</v>
      </c>
      <c r="D731" s="536">
        <v>2011</v>
      </c>
    </row>
    <row r="732" spans="1:4">
      <c r="A732" s="535" t="s">
        <v>9518</v>
      </c>
      <c r="B732" s="536">
        <v>46556</v>
      </c>
      <c r="C732" s="536">
        <v>0</v>
      </c>
      <c r="D732" s="536">
        <v>2011</v>
      </c>
    </row>
    <row r="733" spans="1:4">
      <c r="A733" s="535" t="s">
        <v>9519</v>
      </c>
      <c r="B733" s="536">
        <v>0</v>
      </c>
      <c r="C733" s="536">
        <v>0</v>
      </c>
      <c r="D733" s="536">
        <v>2011</v>
      </c>
    </row>
    <row r="734" spans="1:4">
      <c r="A734" s="535" t="s">
        <v>9520</v>
      </c>
      <c r="B734" s="536">
        <v>29558</v>
      </c>
      <c r="C734" s="536">
        <v>0</v>
      </c>
      <c r="D734" s="536">
        <v>2011</v>
      </c>
    </row>
    <row r="735" spans="1:4">
      <c r="A735" s="535" t="s">
        <v>9521</v>
      </c>
      <c r="B735" s="536">
        <v>22553</v>
      </c>
      <c r="C735" s="536">
        <v>0</v>
      </c>
      <c r="D735" s="536">
        <v>2011</v>
      </c>
    </row>
    <row r="736" spans="1:4">
      <c r="A736" s="535" t="s">
        <v>9522</v>
      </c>
      <c r="B736" s="536">
        <v>0</v>
      </c>
      <c r="C736" s="536">
        <v>0</v>
      </c>
      <c r="D736" s="536">
        <v>2011</v>
      </c>
    </row>
    <row r="737" spans="1:4">
      <c r="A737" s="535" t="s">
        <v>9523</v>
      </c>
      <c r="B737" s="536">
        <v>28714</v>
      </c>
      <c r="C737" s="536">
        <v>0</v>
      </c>
      <c r="D737" s="536">
        <v>2011</v>
      </c>
    </row>
    <row r="738" spans="1:4">
      <c r="A738" s="535" t="s">
        <v>9524</v>
      </c>
      <c r="B738" s="536">
        <v>23994</v>
      </c>
      <c r="C738" s="536">
        <v>0</v>
      </c>
      <c r="D738" s="536">
        <v>2011</v>
      </c>
    </row>
    <row r="739" spans="1:4">
      <c r="A739" s="535" t="s">
        <v>9525</v>
      </c>
      <c r="B739" s="536">
        <v>6199</v>
      </c>
      <c r="C739" s="536">
        <v>0</v>
      </c>
      <c r="D739" s="536">
        <v>2011</v>
      </c>
    </row>
    <row r="740" spans="1:4">
      <c r="A740" s="535" t="s">
        <v>9526</v>
      </c>
      <c r="B740" s="536">
        <v>21544</v>
      </c>
      <c r="C740" s="536">
        <v>0</v>
      </c>
      <c r="D740" s="536">
        <v>2011</v>
      </c>
    </row>
    <row r="741" spans="1:4">
      <c r="A741" s="535" t="s">
        <v>9527</v>
      </c>
      <c r="B741" s="536">
        <v>12706</v>
      </c>
      <c r="C741" s="536">
        <v>0</v>
      </c>
      <c r="D741" s="536">
        <v>2011</v>
      </c>
    </row>
    <row r="742" spans="1:4">
      <c r="A742" s="535" t="s">
        <v>9528</v>
      </c>
      <c r="B742" s="536">
        <v>42892</v>
      </c>
      <c r="C742" s="536">
        <v>0</v>
      </c>
      <c r="D742" s="536">
        <v>2011</v>
      </c>
    </row>
    <row r="743" spans="1:4">
      <c r="A743" s="535" t="s">
        <v>9529</v>
      </c>
      <c r="B743" s="536">
        <v>37011</v>
      </c>
      <c r="C743" s="536">
        <v>0</v>
      </c>
      <c r="D743" s="536">
        <v>2011</v>
      </c>
    </row>
    <row r="744" spans="1:4">
      <c r="A744" s="535" t="s">
        <v>9530</v>
      </c>
      <c r="B744" s="536">
        <v>11866</v>
      </c>
      <c r="C744" s="536">
        <v>0</v>
      </c>
      <c r="D744" s="536">
        <v>2011</v>
      </c>
    </row>
    <row r="745" spans="1:4">
      <c r="A745" s="535" t="s">
        <v>9531</v>
      </c>
      <c r="B745" s="536">
        <v>19334</v>
      </c>
      <c r="C745" s="536">
        <v>0</v>
      </c>
      <c r="D745" s="536">
        <v>2011</v>
      </c>
    </row>
    <row r="746" spans="1:4">
      <c r="A746" s="535" t="s">
        <v>9532</v>
      </c>
      <c r="B746" s="536">
        <v>0</v>
      </c>
      <c r="C746" s="536">
        <v>0</v>
      </c>
      <c r="D746" s="536">
        <v>2011</v>
      </c>
    </row>
    <row r="747" spans="1:4">
      <c r="A747" s="535" t="s">
        <v>9533</v>
      </c>
      <c r="B747" s="536">
        <v>9290</v>
      </c>
      <c r="C747" s="536">
        <v>0</v>
      </c>
      <c r="D747" s="536">
        <v>2011</v>
      </c>
    </row>
    <row r="748" spans="1:4">
      <c r="A748" s="535" t="s">
        <v>9534</v>
      </c>
      <c r="B748" s="536">
        <v>12477</v>
      </c>
      <c r="C748" s="536">
        <v>0</v>
      </c>
      <c r="D748" s="536">
        <v>2011</v>
      </c>
    </row>
    <row r="749" spans="1:4">
      <c r="A749" s="535" t="s">
        <v>9535</v>
      </c>
      <c r="B749" s="536">
        <v>57588</v>
      </c>
      <c r="C749" s="536">
        <v>0</v>
      </c>
      <c r="D749" s="536">
        <v>2011</v>
      </c>
    </row>
    <row r="750" spans="1:4">
      <c r="A750" s="535" t="s">
        <v>9536</v>
      </c>
      <c r="B750" s="536">
        <v>0</v>
      </c>
      <c r="C750" s="536">
        <v>0</v>
      </c>
      <c r="D750" s="536">
        <v>2011</v>
      </c>
    </row>
    <row r="751" spans="1:4">
      <c r="A751" s="535" t="s">
        <v>9537</v>
      </c>
      <c r="B751" s="536">
        <v>11604</v>
      </c>
      <c r="C751" s="536">
        <v>0</v>
      </c>
      <c r="D751" s="536">
        <v>2011</v>
      </c>
    </row>
    <row r="752" spans="1:4">
      <c r="A752" s="535" t="s">
        <v>9538</v>
      </c>
      <c r="B752" s="536">
        <v>39473</v>
      </c>
      <c r="C752" s="536">
        <v>0</v>
      </c>
      <c r="D752" s="536">
        <v>2011</v>
      </c>
    </row>
    <row r="753" spans="1:4">
      <c r="A753" s="535" t="s">
        <v>9539</v>
      </c>
      <c r="B753" s="536">
        <v>17668</v>
      </c>
      <c r="C753" s="536">
        <v>0</v>
      </c>
      <c r="D753" s="536">
        <v>2011</v>
      </c>
    </row>
    <row r="754" spans="1:4">
      <c r="A754" s="535" t="s">
        <v>9540</v>
      </c>
      <c r="B754" s="536">
        <v>5105</v>
      </c>
      <c r="C754" s="536">
        <v>0</v>
      </c>
      <c r="D754" s="536">
        <v>2011</v>
      </c>
    </row>
    <row r="755" spans="1:4">
      <c r="A755" s="535" t="s">
        <v>9541</v>
      </c>
      <c r="B755" s="536">
        <v>12917</v>
      </c>
      <c r="C755" s="536">
        <v>0</v>
      </c>
      <c r="D755" s="536">
        <v>2011</v>
      </c>
    </row>
    <row r="756" spans="1:4">
      <c r="A756" s="535" t="s">
        <v>9542</v>
      </c>
      <c r="B756" s="536">
        <v>0</v>
      </c>
      <c r="C756" s="536">
        <v>0</v>
      </c>
      <c r="D756" s="536">
        <v>2011</v>
      </c>
    </row>
    <row r="757" spans="1:4">
      <c r="A757" s="535" t="s">
        <v>9543</v>
      </c>
      <c r="B757" s="536">
        <v>0</v>
      </c>
      <c r="C757" s="536">
        <v>0</v>
      </c>
      <c r="D757" s="536">
        <v>2011</v>
      </c>
    </row>
    <row r="758" spans="1:4">
      <c r="A758" s="535" t="s">
        <v>9544</v>
      </c>
      <c r="B758" s="536">
        <v>0</v>
      </c>
      <c r="C758" s="536">
        <v>0</v>
      </c>
      <c r="D758" s="536">
        <v>2011</v>
      </c>
    </row>
    <row r="759" spans="1:4">
      <c r="A759" s="535" t="s">
        <v>9545</v>
      </c>
      <c r="B759" s="536">
        <v>4929</v>
      </c>
      <c r="C759" s="536">
        <v>0</v>
      </c>
      <c r="D759" s="536">
        <v>2011</v>
      </c>
    </row>
    <row r="760" spans="1:4">
      <c r="A760" s="535" t="s">
        <v>9546</v>
      </c>
      <c r="B760" s="536">
        <v>0</v>
      </c>
      <c r="C760" s="536">
        <v>0</v>
      </c>
      <c r="D760" s="536">
        <v>2011</v>
      </c>
    </row>
    <row r="761" spans="1:4">
      <c r="A761" s="535" t="s">
        <v>9547</v>
      </c>
      <c r="B761" s="536">
        <v>0</v>
      </c>
      <c r="C761" s="536">
        <v>0</v>
      </c>
      <c r="D761" s="536">
        <v>2011</v>
      </c>
    </row>
    <row r="762" spans="1:4">
      <c r="A762" s="535" t="s">
        <v>9548</v>
      </c>
      <c r="B762" s="536">
        <v>0</v>
      </c>
      <c r="C762" s="536">
        <v>0</v>
      </c>
      <c r="D762" s="536">
        <v>2011</v>
      </c>
    </row>
    <row r="763" spans="1:4">
      <c r="A763" s="535" t="s">
        <v>9549</v>
      </c>
      <c r="B763" s="536">
        <v>25582</v>
      </c>
      <c r="C763" s="536">
        <v>0</v>
      </c>
      <c r="D763" s="536">
        <v>2011</v>
      </c>
    </row>
    <row r="764" spans="1:4">
      <c r="A764" s="535" t="s">
        <v>9550</v>
      </c>
      <c r="B764" s="536">
        <v>27694</v>
      </c>
      <c r="C764" s="536">
        <v>0</v>
      </c>
      <c r="D764" s="536">
        <v>2011</v>
      </c>
    </row>
    <row r="765" spans="1:4">
      <c r="A765" s="535" t="s">
        <v>9551</v>
      </c>
      <c r="B765" s="536">
        <v>23160</v>
      </c>
      <c r="C765" s="536">
        <v>0</v>
      </c>
      <c r="D765" s="536">
        <v>2011</v>
      </c>
    </row>
    <row r="766" spans="1:4">
      <c r="A766" s="535" t="s">
        <v>9552</v>
      </c>
      <c r="B766" s="536">
        <v>2572</v>
      </c>
      <c r="C766" s="536">
        <v>0</v>
      </c>
      <c r="D766" s="536">
        <v>2011</v>
      </c>
    </row>
    <row r="767" spans="1:4">
      <c r="A767" s="535" t="s">
        <v>9553</v>
      </c>
      <c r="B767" s="536">
        <v>0</v>
      </c>
      <c r="C767" s="536">
        <v>0</v>
      </c>
      <c r="D767" s="536">
        <v>2011</v>
      </c>
    </row>
    <row r="768" spans="1:4">
      <c r="A768" s="535" t="s">
        <v>9554</v>
      </c>
      <c r="B768" s="536">
        <v>9581</v>
      </c>
      <c r="C768" s="536">
        <v>0</v>
      </c>
      <c r="D768" s="536">
        <v>2011</v>
      </c>
    </row>
    <row r="769" spans="1:4">
      <c r="A769" s="535" t="s">
        <v>9555</v>
      </c>
      <c r="B769" s="536">
        <v>0</v>
      </c>
      <c r="C769" s="536">
        <v>0</v>
      </c>
      <c r="D769" s="536">
        <v>2011</v>
      </c>
    </row>
    <row r="770" spans="1:4">
      <c r="A770" s="535" t="s">
        <v>9556</v>
      </c>
      <c r="B770" s="536">
        <v>0</v>
      </c>
      <c r="C770" s="536">
        <v>0</v>
      </c>
      <c r="D770" s="536">
        <v>2011</v>
      </c>
    </row>
    <row r="771" spans="1:4">
      <c r="A771" s="535" t="s">
        <v>9557</v>
      </c>
      <c r="B771" s="536">
        <v>0</v>
      </c>
      <c r="C771" s="536">
        <v>0</v>
      </c>
      <c r="D771" s="536">
        <v>2011</v>
      </c>
    </row>
    <row r="772" spans="1:4">
      <c r="A772" s="535" t="s">
        <v>9558</v>
      </c>
      <c r="B772" s="536">
        <v>0</v>
      </c>
      <c r="C772" s="536">
        <v>0</v>
      </c>
      <c r="D772" s="536">
        <v>2011</v>
      </c>
    </row>
    <row r="773" spans="1:4">
      <c r="A773" s="535" t="s">
        <v>9559</v>
      </c>
      <c r="B773" s="536">
        <v>0</v>
      </c>
      <c r="C773" s="536">
        <v>0</v>
      </c>
      <c r="D773" s="536">
        <v>2011</v>
      </c>
    </row>
    <row r="774" spans="1:4">
      <c r="A774" s="535" t="s">
        <v>9560</v>
      </c>
      <c r="B774" s="536">
        <v>0</v>
      </c>
      <c r="C774" s="536">
        <v>0</v>
      </c>
      <c r="D774" s="536">
        <v>2011</v>
      </c>
    </row>
    <row r="775" spans="1:4">
      <c r="A775" s="535" t="s">
        <v>9561</v>
      </c>
      <c r="B775" s="536">
        <v>0</v>
      </c>
      <c r="C775" s="536">
        <v>0</v>
      </c>
      <c r="D775" s="536">
        <v>2011</v>
      </c>
    </row>
    <row r="776" spans="1:4">
      <c r="A776" s="535" t="s">
        <v>9562</v>
      </c>
      <c r="B776" s="536">
        <v>0</v>
      </c>
      <c r="C776" s="536">
        <v>0</v>
      </c>
      <c r="D776" s="536">
        <v>2011</v>
      </c>
    </row>
    <row r="777" spans="1:4">
      <c r="A777" s="535" t="s">
        <v>9563</v>
      </c>
      <c r="B777" s="536">
        <v>0</v>
      </c>
      <c r="C777" s="536">
        <v>0</v>
      </c>
      <c r="D777" s="536">
        <v>2011</v>
      </c>
    </row>
    <row r="778" spans="1:4">
      <c r="A778" s="535" t="s">
        <v>9564</v>
      </c>
      <c r="B778" s="536">
        <v>0</v>
      </c>
      <c r="C778" s="536">
        <v>0</v>
      </c>
      <c r="D778" s="536">
        <v>2011</v>
      </c>
    </row>
    <row r="779" spans="1:4">
      <c r="A779" s="535" t="s">
        <v>9565</v>
      </c>
      <c r="B779" s="536">
        <v>0</v>
      </c>
      <c r="C779" s="536">
        <v>0</v>
      </c>
      <c r="D779" s="536">
        <v>2011</v>
      </c>
    </row>
    <row r="780" spans="1:4">
      <c r="A780" s="535" t="s">
        <v>9566</v>
      </c>
      <c r="B780" s="536">
        <v>0</v>
      </c>
      <c r="C780" s="536">
        <v>0</v>
      </c>
      <c r="D780" s="536">
        <v>2011</v>
      </c>
    </row>
    <row r="781" spans="1:4">
      <c r="A781" s="535" t="s">
        <v>9567</v>
      </c>
      <c r="B781" s="536">
        <v>0</v>
      </c>
      <c r="C781" s="536">
        <v>0</v>
      </c>
      <c r="D781" s="536">
        <v>2011</v>
      </c>
    </row>
    <row r="782" spans="1:4">
      <c r="A782" s="535" t="s">
        <v>9568</v>
      </c>
      <c r="B782" s="536">
        <v>0</v>
      </c>
      <c r="C782" s="536">
        <v>0</v>
      </c>
      <c r="D782" s="536">
        <v>2011</v>
      </c>
    </row>
    <row r="783" spans="1:4">
      <c r="A783" s="535" t="s">
        <v>9569</v>
      </c>
      <c r="B783" s="536">
        <v>0</v>
      </c>
      <c r="C783" s="536">
        <v>0</v>
      </c>
      <c r="D783" s="536">
        <v>2011</v>
      </c>
    </row>
    <row r="784" spans="1:4">
      <c r="A784" s="535" t="s">
        <v>9570</v>
      </c>
      <c r="B784" s="536">
        <v>0</v>
      </c>
      <c r="C784" s="536">
        <v>0</v>
      </c>
      <c r="D784" s="536">
        <v>2011</v>
      </c>
    </row>
    <row r="785" spans="1:4">
      <c r="A785" s="535" t="s">
        <v>9571</v>
      </c>
      <c r="B785" s="536">
        <v>0</v>
      </c>
      <c r="C785" s="536">
        <v>0</v>
      </c>
      <c r="D785" s="536">
        <v>2011</v>
      </c>
    </row>
    <row r="786" spans="1:4">
      <c r="A786" s="535" t="s">
        <v>9572</v>
      </c>
      <c r="B786" s="536">
        <v>0</v>
      </c>
      <c r="C786" s="536">
        <v>0</v>
      </c>
      <c r="D786" s="536">
        <v>2011</v>
      </c>
    </row>
    <row r="787" spans="1:4">
      <c r="A787" s="535" t="s">
        <v>9573</v>
      </c>
      <c r="B787" s="536">
        <v>0</v>
      </c>
      <c r="C787" s="536">
        <v>0</v>
      </c>
      <c r="D787" s="536">
        <v>2011</v>
      </c>
    </row>
    <row r="788" spans="1:4">
      <c r="A788" s="535" t="s">
        <v>9574</v>
      </c>
      <c r="B788" s="536">
        <v>0</v>
      </c>
      <c r="C788" s="536">
        <v>0</v>
      </c>
      <c r="D788" s="536">
        <v>2011</v>
      </c>
    </row>
    <row r="789" spans="1:4">
      <c r="A789" s="535" t="s">
        <v>9575</v>
      </c>
      <c r="B789" s="536">
        <v>0</v>
      </c>
      <c r="C789" s="536">
        <v>0</v>
      </c>
      <c r="D789" s="536">
        <v>2011</v>
      </c>
    </row>
    <row r="790" spans="1:4">
      <c r="A790" s="535" t="s">
        <v>9576</v>
      </c>
      <c r="B790" s="536">
        <v>0</v>
      </c>
      <c r="C790" s="536">
        <v>0</v>
      </c>
      <c r="D790" s="536">
        <v>2011</v>
      </c>
    </row>
    <row r="791" spans="1:4">
      <c r="A791" s="535" t="s">
        <v>9577</v>
      </c>
      <c r="B791" s="536">
        <v>0</v>
      </c>
      <c r="C791" s="536">
        <v>0</v>
      </c>
      <c r="D791" s="536">
        <v>2011</v>
      </c>
    </row>
    <row r="792" spans="1:4">
      <c r="A792" s="535" t="s">
        <v>9578</v>
      </c>
      <c r="B792" s="536">
        <v>0</v>
      </c>
      <c r="C792" s="536">
        <v>0</v>
      </c>
      <c r="D792" s="536">
        <v>2011</v>
      </c>
    </row>
    <row r="793" spans="1:4">
      <c r="A793" s="535" t="s">
        <v>9579</v>
      </c>
      <c r="B793" s="536">
        <v>0</v>
      </c>
      <c r="C793" s="536">
        <v>0</v>
      </c>
      <c r="D793" s="536">
        <v>2011</v>
      </c>
    </row>
    <row r="794" spans="1:4">
      <c r="A794" s="535" t="s">
        <v>9580</v>
      </c>
      <c r="B794" s="536">
        <v>0</v>
      </c>
      <c r="C794" s="536">
        <v>0</v>
      </c>
      <c r="D794" s="536">
        <v>2011</v>
      </c>
    </row>
    <row r="795" spans="1:4">
      <c r="A795" s="535" t="s">
        <v>9581</v>
      </c>
      <c r="B795" s="536">
        <v>0</v>
      </c>
      <c r="C795" s="536">
        <v>0</v>
      </c>
      <c r="D795" s="536">
        <v>2011</v>
      </c>
    </row>
    <row r="796" spans="1:4">
      <c r="A796" s="535" t="s">
        <v>9582</v>
      </c>
      <c r="B796" s="536">
        <v>0</v>
      </c>
      <c r="C796" s="536">
        <v>0</v>
      </c>
      <c r="D796" s="536">
        <v>2011</v>
      </c>
    </row>
    <row r="797" spans="1:4">
      <c r="A797" s="535" t="s">
        <v>9583</v>
      </c>
      <c r="B797" s="536">
        <v>0</v>
      </c>
      <c r="C797" s="536">
        <v>0</v>
      </c>
      <c r="D797" s="536">
        <v>2011</v>
      </c>
    </row>
    <row r="798" spans="1:4">
      <c r="A798" s="535" t="s">
        <v>9584</v>
      </c>
      <c r="B798" s="536">
        <v>0</v>
      </c>
      <c r="C798" s="536">
        <v>0</v>
      </c>
      <c r="D798" s="536">
        <v>2011</v>
      </c>
    </row>
    <row r="799" spans="1:4">
      <c r="A799" s="535" t="s">
        <v>9585</v>
      </c>
      <c r="B799" s="536">
        <v>0</v>
      </c>
      <c r="C799" s="536">
        <v>0</v>
      </c>
      <c r="D799" s="536">
        <v>2011</v>
      </c>
    </row>
    <row r="800" spans="1:4">
      <c r="A800" s="535" t="s">
        <v>9586</v>
      </c>
      <c r="B800" s="536">
        <v>0</v>
      </c>
      <c r="C800" s="536">
        <v>0</v>
      </c>
      <c r="D800" s="536">
        <v>2011</v>
      </c>
    </row>
    <row r="801" spans="1:4">
      <c r="A801" s="535" t="s">
        <v>9587</v>
      </c>
      <c r="B801" s="536">
        <v>0</v>
      </c>
      <c r="C801" s="536">
        <v>0</v>
      </c>
      <c r="D801" s="536">
        <v>2011</v>
      </c>
    </row>
    <row r="802" spans="1:4">
      <c r="A802" s="535" t="s">
        <v>9588</v>
      </c>
      <c r="B802" s="536">
        <v>0</v>
      </c>
      <c r="C802" s="536">
        <v>0</v>
      </c>
      <c r="D802" s="536">
        <v>2011</v>
      </c>
    </row>
    <row r="803" spans="1:4">
      <c r="A803" s="535" t="s">
        <v>9589</v>
      </c>
      <c r="B803" s="536">
        <v>0</v>
      </c>
      <c r="C803" s="536">
        <v>0</v>
      </c>
      <c r="D803" s="536">
        <v>2011</v>
      </c>
    </row>
    <row r="804" spans="1:4">
      <c r="A804" s="535" t="s">
        <v>9590</v>
      </c>
      <c r="B804" s="536">
        <v>0</v>
      </c>
      <c r="C804" s="536">
        <v>0</v>
      </c>
      <c r="D804" s="536">
        <v>2011</v>
      </c>
    </row>
    <row r="805" spans="1:4">
      <c r="A805" s="535" t="s">
        <v>9591</v>
      </c>
      <c r="B805" s="536">
        <v>0</v>
      </c>
      <c r="C805" s="536">
        <v>0</v>
      </c>
      <c r="D805" s="536">
        <v>2011</v>
      </c>
    </row>
    <row r="806" spans="1:4">
      <c r="A806" s="535" t="s">
        <v>9592</v>
      </c>
      <c r="B806" s="536">
        <v>8723</v>
      </c>
      <c r="C806" s="536">
        <v>0</v>
      </c>
      <c r="D806" s="536">
        <v>2011</v>
      </c>
    </row>
    <row r="807" spans="1:4">
      <c r="A807" s="535" t="s">
        <v>9593</v>
      </c>
      <c r="B807" s="536">
        <v>0</v>
      </c>
      <c r="C807" s="536">
        <v>0</v>
      </c>
      <c r="D807" s="536">
        <v>2011</v>
      </c>
    </row>
    <row r="808" spans="1:4">
      <c r="A808" s="535" t="s">
        <v>9594</v>
      </c>
      <c r="B808" s="536">
        <v>30725</v>
      </c>
      <c r="C808" s="536">
        <v>0</v>
      </c>
      <c r="D808" s="536">
        <v>2011</v>
      </c>
    </row>
    <row r="809" spans="1:4">
      <c r="A809" s="535" t="s">
        <v>9595</v>
      </c>
      <c r="B809" s="536">
        <v>0</v>
      </c>
      <c r="C809" s="536">
        <v>0</v>
      </c>
      <c r="D809" s="536">
        <v>2011</v>
      </c>
    </row>
    <row r="810" spans="1:4">
      <c r="A810" s="535" t="s">
        <v>9596</v>
      </c>
      <c r="B810" s="536">
        <v>11899</v>
      </c>
      <c r="C810" s="536">
        <v>0</v>
      </c>
      <c r="D810" s="536">
        <v>2011</v>
      </c>
    </row>
    <row r="811" spans="1:4">
      <c r="A811" s="535" t="s">
        <v>9597</v>
      </c>
      <c r="B811" s="536">
        <v>30451</v>
      </c>
      <c r="C811" s="536">
        <v>0</v>
      </c>
      <c r="D811" s="536">
        <v>2011</v>
      </c>
    </row>
    <row r="812" spans="1:4">
      <c r="A812" s="535" t="s">
        <v>9598</v>
      </c>
      <c r="B812" s="536">
        <v>30675</v>
      </c>
      <c r="C812" s="536">
        <v>0</v>
      </c>
      <c r="D812" s="536">
        <v>2011</v>
      </c>
    </row>
    <row r="813" spans="1:4">
      <c r="A813" s="535" t="s">
        <v>9599</v>
      </c>
      <c r="B813" s="536">
        <v>0</v>
      </c>
      <c r="C813" s="536">
        <v>0</v>
      </c>
      <c r="D813" s="536">
        <v>2011</v>
      </c>
    </row>
    <row r="814" spans="1:4">
      <c r="A814" s="535" t="s">
        <v>9600</v>
      </c>
      <c r="B814" s="536">
        <v>0</v>
      </c>
      <c r="C814" s="536">
        <v>0</v>
      </c>
      <c r="D814" s="536">
        <v>2011</v>
      </c>
    </row>
    <row r="815" spans="1:4">
      <c r="A815" s="535" t="s">
        <v>9601</v>
      </c>
      <c r="B815" s="536">
        <v>25025</v>
      </c>
      <c r="C815" s="536">
        <v>0</v>
      </c>
      <c r="D815" s="536">
        <v>2011</v>
      </c>
    </row>
    <row r="816" spans="1:4">
      <c r="A816" s="535" t="s">
        <v>9602</v>
      </c>
      <c r="B816" s="536">
        <v>0</v>
      </c>
      <c r="C816" s="536">
        <v>0</v>
      </c>
      <c r="D816" s="536">
        <v>2011</v>
      </c>
    </row>
    <row r="817" spans="1:4">
      <c r="A817" s="535" t="s">
        <v>9603</v>
      </c>
      <c r="B817" s="536">
        <v>36998</v>
      </c>
      <c r="C817" s="536">
        <v>0</v>
      </c>
      <c r="D817" s="536">
        <v>2011</v>
      </c>
    </row>
    <row r="818" spans="1:4">
      <c r="A818" s="535" t="s">
        <v>9604</v>
      </c>
      <c r="B818" s="536">
        <v>14840</v>
      </c>
      <c r="C818" s="536">
        <v>0</v>
      </c>
      <c r="D818" s="536">
        <v>2011</v>
      </c>
    </row>
    <row r="819" spans="1:4">
      <c r="A819" s="535" t="s">
        <v>9605</v>
      </c>
      <c r="B819" s="536">
        <v>7793</v>
      </c>
      <c r="C819" s="536">
        <v>0</v>
      </c>
      <c r="D819" s="536">
        <v>2011</v>
      </c>
    </row>
    <row r="820" spans="1:4">
      <c r="A820" s="535" t="s">
        <v>9606</v>
      </c>
      <c r="B820" s="536">
        <v>0</v>
      </c>
      <c r="C820" s="536">
        <v>0</v>
      </c>
      <c r="D820" s="536">
        <v>2011</v>
      </c>
    </row>
    <row r="821" spans="1:4">
      <c r="A821" s="535" t="s">
        <v>9607</v>
      </c>
      <c r="B821" s="536">
        <v>42586</v>
      </c>
      <c r="C821" s="536">
        <v>0</v>
      </c>
      <c r="D821" s="536">
        <v>2011</v>
      </c>
    </row>
    <row r="822" spans="1:4">
      <c r="A822" s="535" t="s">
        <v>9608</v>
      </c>
      <c r="B822" s="536">
        <v>20219</v>
      </c>
      <c r="C822" s="536">
        <v>0</v>
      </c>
      <c r="D822" s="536">
        <v>2011</v>
      </c>
    </row>
    <row r="823" spans="1:4">
      <c r="A823" s="535" t="s">
        <v>9609</v>
      </c>
      <c r="B823" s="536">
        <v>16183</v>
      </c>
      <c r="C823" s="536">
        <v>0</v>
      </c>
      <c r="D823" s="536">
        <v>2011</v>
      </c>
    </row>
    <row r="824" spans="1:4">
      <c r="A824" s="535" t="s">
        <v>9610</v>
      </c>
      <c r="B824" s="536">
        <v>36352</v>
      </c>
      <c r="C824" s="536">
        <v>0</v>
      </c>
      <c r="D824" s="536">
        <v>2011</v>
      </c>
    </row>
    <row r="825" spans="1:4">
      <c r="A825" s="535" t="s">
        <v>9611</v>
      </c>
      <c r="B825" s="536">
        <v>13260</v>
      </c>
      <c r="C825" s="536">
        <v>0</v>
      </c>
      <c r="D825" s="536">
        <v>2011</v>
      </c>
    </row>
    <row r="826" spans="1:4">
      <c r="A826" s="535" t="s">
        <v>9612</v>
      </c>
      <c r="B826" s="536">
        <v>13218</v>
      </c>
      <c r="C826" s="536">
        <v>0</v>
      </c>
      <c r="D826" s="536">
        <v>2011</v>
      </c>
    </row>
    <row r="827" spans="1:4">
      <c r="A827" s="535" t="s">
        <v>9613</v>
      </c>
      <c r="B827" s="536">
        <v>12396</v>
      </c>
      <c r="C827" s="536">
        <v>0</v>
      </c>
      <c r="D827" s="536">
        <v>2011</v>
      </c>
    </row>
    <row r="828" spans="1:4">
      <c r="A828" s="535" t="s">
        <v>9614</v>
      </c>
      <c r="B828" s="536">
        <v>33445</v>
      </c>
      <c r="C828" s="536">
        <v>0</v>
      </c>
      <c r="D828" s="536">
        <v>2011</v>
      </c>
    </row>
    <row r="829" spans="1:4">
      <c r="A829" s="535" t="s">
        <v>9615</v>
      </c>
      <c r="B829" s="536">
        <v>38237</v>
      </c>
      <c r="C829" s="536">
        <v>0</v>
      </c>
      <c r="D829" s="536">
        <v>2011</v>
      </c>
    </row>
    <row r="830" spans="1:4">
      <c r="A830" s="535" t="s">
        <v>9616</v>
      </c>
      <c r="B830" s="536">
        <v>0</v>
      </c>
      <c r="C830" s="536">
        <v>0</v>
      </c>
      <c r="D830" s="536">
        <v>2011</v>
      </c>
    </row>
    <row r="831" spans="1:4">
      <c r="A831" s="535" t="s">
        <v>9617</v>
      </c>
      <c r="B831" s="536">
        <v>4572</v>
      </c>
      <c r="C831" s="536">
        <v>0</v>
      </c>
      <c r="D831" s="536">
        <v>2011</v>
      </c>
    </row>
    <row r="832" spans="1:4">
      <c r="A832" s="535" t="s">
        <v>9618</v>
      </c>
      <c r="B832" s="536">
        <v>11785</v>
      </c>
      <c r="C832" s="536">
        <v>0</v>
      </c>
      <c r="D832" s="536">
        <v>2011</v>
      </c>
    </row>
    <row r="833" spans="1:4">
      <c r="A833" s="535" t="s">
        <v>9619</v>
      </c>
      <c r="B833" s="536">
        <v>8155</v>
      </c>
      <c r="C833" s="536">
        <v>0</v>
      </c>
      <c r="D833" s="536">
        <v>2011</v>
      </c>
    </row>
    <row r="834" spans="1:4">
      <c r="A834" s="535" t="s">
        <v>9620</v>
      </c>
      <c r="B834" s="536">
        <v>8807</v>
      </c>
      <c r="C834" s="536">
        <v>0</v>
      </c>
      <c r="D834" s="536">
        <v>2011</v>
      </c>
    </row>
    <row r="835" spans="1:4">
      <c r="A835" s="535" t="s">
        <v>9621</v>
      </c>
      <c r="B835" s="536">
        <v>0</v>
      </c>
      <c r="C835" s="536">
        <v>0</v>
      </c>
      <c r="D835" s="536">
        <v>2011</v>
      </c>
    </row>
    <row r="836" spans="1:4">
      <c r="A836" s="535" t="s">
        <v>9622</v>
      </c>
      <c r="B836" s="536">
        <v>20271</v>
      </c>
      <c r="C836" s="536">
        <v>0</v>
      </c>
      <c r="D836" s="536">
        <v>2011</v>
      </c>
    </row>
    <row r="837" spans="1:4">
      <c r="A837" s="535" t="s">
        <v>9623</v>
      </c>
      <c r="B837" s="536">
        <v>21486</v>
      </c>
      <c r="C837" s="536">
        <v>0</v>
      </c>
      <c r="D837" s="536">
        <v>2011</v>
      </c>
    </row>
    <row r="838" spans="1:4">
      <c r="A838" s="535" t="s">
        <v>9624</v>
      </c>
      <c r="B838" s="536">
        <v>9425</v>
      </c>
      <c r="C838" s="536">
        <v>0</v>
      </c>
      <c r="D838" s="536">
        <v>2011</v>
      </c>
    </row>
    <row r="839" spans="1:4">
      <c r="A839" s="535" t="s">
        <v>9625</v>
      </c>
      <c r="B839" s="536">
        <v>8971</v>
      </c>
      <c r="C839" s="536">
        <v>0</v>
      </c>
      <c r="D839" s="536">
        <v>2011</v>
      </c>
    </row>
    <row r="840" spans="1:4">
      <c r="A840" s="535" t="s">
        <v>9626</v>
      </c>
      <c r="B840" s="536">
        <v>6950</v>
      </c>
      <c r="C840" s="536">
        <v>0</v>
      </c>
      <c r="D840" s="536">
        <v>2011</v>
      </c>
    </row>
    <row r="841" spans="1:4">
      <c r="A841" s="535" t="s">
        <v>9627</v>
      </c>
      <c r="B841" s="536">
        <v>20779</v>
      </c>
      <c r="C841" s="536">
        <v>0</v>
      </c>
      <c r="D841" s="536">
        <v>2011</v>
      </c>
    </row>
    <row r="842" spans="1:4">
      <c r="A842" s="535" t="s">
        <v>9628</v>
      </c>
      <c r="B842" s="536">
        <v>0</v>
      </c>
      <c r="C842" s="536">
        <v>0</v>
      </c>
      <c r="D842" s="536">
        <v>2011</v>
      </c>
    </row>
    <row r="843" spans="1:4">
      <c r="A843" s="535" t="s">
        <v>9629</v>
      </c>
      <c r="B843" s="536">
        <v>0</v>
      </c>
      <c r="C843" s="536">
        <v>0</v>
      </c>
      <c r="D843" s="536">
        <v>2011</v>
      </c>
    </row>
    <row r="844" spans="1:4">
      <c r="A844" s="535" t="s">
        <v>9630</v>
      </c>
      <c r="B844" s="536">
        <v>29008</v>
      </c>
      <c r="C844" s="536">
        <v>0</v>
      </c>
      <c r="D844" s="536">
        <v>2011</v>
      </c>
    </row>
    <row r="845" spans="1:4">
      <c r="A845" s="535" t="s">
        <v>9631</v>
      </c>
      <c r="B845" s="536">
        <v>25440</v>
      </c>
      <c r="C845" s="536">
        <v>0</v>
      </c>
      <c r="D845" s="536">
        <v>2011</v>
      </c>
    </row>
    <row r="846" spans="1:4">
      <c r="A846" s="535" t="s">
        <v>9632</v>
      </c>
      <c r="B846" s="536">
        <v>0</v>
      </c>
      <c r="C846" s="536">
        <v>0</v>
      </c>
      <c r="D846" s="536">
        <v>2011</v>
      </c>
    </row>
    <row r="847" spans="1:4">
      <c r="A847" s="535" t="s">
        <v>9633</v>
      </c>
      <c r="B847" s="536">
        <v>15724</v>
      </c>
      <c r="C847" s="536">
        <v>0</v>
      </c>
      <c r="D847" s="536">
        <v>2011</v>
      </c>
    </row>
    <row r="848" spans="1:4">
      <c r="A848" s="535" t="s">
        <v>9634</v>
      </c>
      <c r="B848" s="536">
        <v>24866</v>
      </c>
      <c r="C848" s="536">
        <v>0</v>
      </c>
      <c r="D848" s="536">
        <v>2011</v>
      </c>
    </row>
    <row r="849" spans="1:4">
      <c r="A849" s="535" t="s">
        <v>9635</v>
      </c>
      <c r="B849" s="536">
        <v>5610</v>
      </c>
      <c r="C849" s="536">
        <v>0</v>
      </c>
      <c r="D849" s="536">
        <v>2011</v>
      </c>
    </row>
    <row r="850" spans="1:4">
      <c r="A850" s="535" t="s">
        <v>9636</v>
      </c>
      <c r="B850" s="536">
        <v>28468</v>
      </c>
      <c r="C850" s="536">
        <v>0</v>
      </c>
      <c r="D850" s="536">
        <v>2011</v>
      </c>
    </row>
    <row r="851" spans="1:4">
      <c r="A851" s="535" t="s">
        <v>9637</v>
      </c>
      <c r="B851" s="536">
        <v>7178</v>
      </c>
      <c r="C851" s="536">
        <v>0</v>
      </c>
      <c r="D851" s="536">
        <v>2011</v>
      </c>
    </row>
    <row r="852" spans="1:4">
      <c r="A852" s="535" t="s">
        <v>9638</v>
      </c>
      <c r="B852" s="536">
        <v>24798</v>
      </c>
      <c r="C852" s="536">
        <v>0</v>
      </c>
      <c r="D852" s="536">
        <v>2011</v>
      </c>
    </row>
    <row r="853" spans="1:4">
      <c r="A853" s="535" t="s">
        <v>9639</v>
      </c>
      <c r="B853" s="536">
        <v>31089</v>
      </c>
      <c r="C853" s="536">
        <v>0</v>
      </c>
      <c r="D853" s="536">
        <v>2011</v>
      </c>
    </row>
    <row r="854" spans="1:4">
      <c r="A854" s="535" t="s">
        <v>9640</v>
      </c>
      <c r="B854" s="536">
        <v>38704</v>
      </c>
      <c r="C854" s="536">
        <v>0</v>
      </c>
      <c r="D854" s="536">
        <v>2011</v>
      </c>
    </row>
    <row r="855" spans="1:4">
      <c r="A855" s="535" t="s">
        <v>9641</v>
      </c>
      <c r="B855" s="536">
        <v>17646</v>
      </c>
      <c r="C855" s="536">
        <v>0</v>
      </c>
      <c r="D855" s="536">
        <v>2011</v>
      </c>
    </row>
    <row r="856" spans="1:4">
      <c r="A856" s="535" t="s">
        <v>9642</v>
      </c>
      <c r="B856" s="536">
        <v>5286</v>
      </c>
      <c r="C856" s="536">
        <v>0</v>
      </c>
      <c r="D856" s="536">
        <v>2011</v>
      </c>
    </row>
    <row r="857" spans="1:4">
      <c r="A857" s="535" t="s">
        <v>9643</v>
      </c>
      <c r="B857" s="536">
        <v>0</v>
      </c>
      <c r="C857" s="536">
        <v>0</v>
      </c>
      <c r="D857" s="536">
        <v>2011</v>
      </c>
    </row>
    <row r="858" spans="1:4">
      <c r="A858" s="535" t="s">
        <v>9644</v>
      </c>
      <c r="B858" s="536">
        <v>0</v>
      </c>
      <c r="C858" s="536">
        <v>0</v>
      </c>
      <c r="D858" s="536">
        <v>2011</v>
      </c>
    </row>
    <row r="859" spans="1:4">
      <c r="A859" s="535" t="s">
        <v>9645</v>
      </c>
      <c r="B859" s="536">
        <v>17837</v>
      </c>
      <c r="C859" s="536">
        <v>0</v>
      </c>
      <c r="D859" s="536">
        <v>2011</v>
      </c>
    </row>
    <row r="860" spans="1:4">
      <c r="A860" s="535" t="s">
        <v>9646</v>
      </c>
      <c r="B860" s="536">
        <v>0</v>
      </c>
      <c r="C860" s="536">
        <v>0</v>
      </c>
      <c r="D860" s="536">
        <v>2011</v>
      </c>
    </row>
    <row r="861" spans="1:4">
      <c r="A861" s="535" t="s">
        <v>9647</v>
      </c>
      <c r="B861" s="536">
        <v>16574</v>
      </c>
      <c r="C861" s="536">
        <v>0</v>
      </c>
      <c r="D861" s="536">
        <v>2011</v>
      </c>
    </row>
    <row r="862" spans="1:4">
      <c r="A862" s="535" t="s">
        <v>9648</v>
      </c>
      <c r="B862" s="536">
        <v>23830</v>
      </c>
      <c r="C862" s="536">
        <v>0</v>
      </c>
      <c r="D862" s="536">
        <v>2011</v>
      </c>
    </row>
    <row r="863" spans="1:4">
      <c r="A863" s="535" t="s">
        <v>9649</v>
      </c>
      <c r="B863" s="536">
        <v>27304</v>
      </c>
      <c r="C863" s="536">
        <v>0</v>
      </c>
      <c r="D863" s="536">
        <v>2011</v>
      </c>
    </row>
    <row r="864" spans="1:4">
      <c r="A864" s="535" t="s">
        <v>9650</v>
      </c>
      <c r="B864" s="536">
        <v>17448</v>
      </c>
      <c r="C864" s="536">
        <v>0</v>
      </c>
      <c r="D864" s="536">
        <v>2011</v>
      </c>
    </row>
    <row r="865" spans="1:4">
      <c r="A865" s="535" t="s">
        <v>9651</v>
      </c>
      <c r="B865" s="536">
        <v>16168</v>
      </c>
      <c r="C865" s="536">
        <v>0</v>
      </c>
      <c r="D865" s="536">
        <v>2011</v>
      </c>
    </row>
    <row r="866" spans="1:4">
      <c r="A866" s="535" t="s">
        <v>9652</v>
      </c>
      <c r="B866" s="536">
        <v>19723</v>
      </c>
      <c r="C866" s="536">
        <v>0</v>
      </c>
      <c r="D866" s="536">
        <v>2011</v>
      </c>
    </row>
    <row r="867" spans="1:4">
      <c r="A867" s="535" t="s">
        <v>9653</v>
      </c>
      <c r="B867" s="536">
        <v>25605</v>
      </c>
      <c r="C867" s="536">
        <v>0</v>
      </c>
      <c r="D867" s="536">
        <v>2011</v>
      </c>
    </row>
    <row r="868" spans="1:4">
      <c r="A868" s="535" t="s">
        <v>9654</v>
      </c>
      <c r="B868" s="536">
        <v>27149</v>
      </c>
      <c r="C868" s="536">
        <v>0</v>
      </c>
      <c r="D868" s="536">
        <v>2011</v>
      </c>
    </row>
    <row r="869" spans="1:4">
      <c r="A869" s="535" t="s">
        <v>9655</v>
      </c>
      <c r="B869" s="536">
        <v>19623</v>
      </c>
      <c r="C869" s="536">
        <v>0</v>
      </c>
      <c r="D869" s="536">
        <v>2011</v>
      </c>
    </row>
    <row r="870" spans="1:4">
      <c r="A870" s="535" t="s">
        <v>9656</v>
      </c>
      <c r="B870" s="536">
        <v>71888</v>
      </c>
      <c r="C870" s="536">
        <v>0</v>
      </c>
      <c r="D870" s="536">
        <v>2011</v>
      </c>
    </row>
    <row r="871" spans="1:4">
      <c r="A871" s="535" t="s">
        <v>9657</v>
      </c>
      <c r="B871" s="536">
        <v>19314</v>
      </c>
      <c r="C871" s="536">
        <v>0</v>
      </c>
      <c r="D871" s="536">
        <v>2011</v>
      </c>
    </row>
    <row r="872" spans="1:4">
      <c r="A872" s="535" t="s">
        <v>9658</v>
      </c>
      <c r="B872" s="536">
        <v>2665</v>
      </c>
      <c r="C872" s="536">
        <v>0</v>
      </c>
      <c r="D872" s="536">
        <v>2011</v>
      </c>
    </row>
    <row r="873" spans="1:4">
      <c r="A873" s="535" t="s">
        <v>9659</v>
      </c>
      <c r="B873" s="536">
        <v>1854</v>
      </c>
      <c r="C873" s="536">
        <v>0</v>
      </c>
      <c r="D873" s="536">
        <v>2011</v>
      </c>
    </row>
    <row r="874" spans="1:4">
      <c r="A874" s="535" t="s">
        <v>9660</v>
      </c>
      <c r="B874" s="536">
        <v>25668</v>
      </c>
      <c r="C874" s="536">
        <v>0</v>
      </c>
      <c r="D874" s="536">
        <v>2011</v>
      </c>
    </row>
    <row r="875" spans="1:4">
      <c r="A875" s="535" t="s">
        <v>9661</v>
      </c>
      <c r="B875" s="536">
        <v>29872</v>
      </c>
      <c r="C875" s="536">
        <v>0</v>
      </c>
      <c r="D875" s="536">
        <v>2011</v>
      </c>
    </row>
    <row r="876" spans="1:4">
      <c r="A876" s="535" t="s">
        <v>9662</v>
      </c>
      <c r="B876" s="536">
        <v>23829</v>
      </c>
      <c r="C876" s="536">
        <v>0</v>
      </c>
      <c r="D876" s="536">
        <v>2011</v>
      </c>
    </row>
    <row r="877" spans="1:4">
      <c r="A877" s="535" t="s">
        <v>9663</v>
      </c>
      <c r="B877" s="536">
        <v>39896</v>
      </c>
      <c r="C877" s="536">
        <v>0</v>
      </c>
      <c r="D877" s="536">
        <v>2011</v>
      </c>
    </row>
    <row r="878" spans="1:4">
      <c r="A878" s="535" t="s">
        <v>9664</v>
      </c>
      <c r="B878" s="536">
        <v>0</v>
      </c>
      <c r="C878" s="536">
        <v>0</v>
      </c>
      <c r="D878" s="536">
        <v>2011</v>
      </c>
    </row>
    <row r="879" spans="1:4">
      <c r="A879" s="535" t="s">
        <v>9665</v>
      </c>
      <c r="B879" s="536">
        <v>40271</v>
      </c>
      <c r="C879" s="536">
        <v>0</v>
      </c>
      <c r="D879" s="536">
        <v>2011</v>
      </c>
    </row>
    <row r="880" spans="1:4">
      <c r="A880" s="535" t="s">
        <v>9666</v>
      </c>
      <c r="B880" s="536">
        <v>0</v>
      </c>
      <c r="C880" s="536">
        <v>0</v>
      </c>
      <c r="D880" s="536">
        <v>2011</v>
      </c>
    </row>
    <row r="881" spans="1:4">
      <c r="A881" s="535" t="s">
        <v>9667</v>
      </c>
      <c r="B881" s="536">
        <v>37530</v>
      </c>
      <c r="C881" s="536">
        <v>0</v>
      </c>
      <c r="D881" s="536">
        <v>2011</v>
      </c>
    </row>
    <row r="882" spans="1:4">
      <c r="A882" s="535" t="s">
        <v>9668</v>
      </c>
      <c r="B882" s="536">
        <v>49735</v>
      </c>
      <c r="C882" s="536">
        <v>0</v>
      </c>
      <c r="D882" s="536">
        <v>2011</v>
      </c>
    </row>
    <row r="883" spans="1:4">
      <c r="A883" s="535" t="s">
        <v>9669</v>
      </c>
      <c r="B883" s="536">
        <v>20791</v>
      </c>
      <c r="C883" s="536">
        <v>0</v>
      </c>
      <c r="D883" s="536">
        <v>2011</v>
      </c>
    </row>
    <row r="884" spans="1:4">
      <c r="A884" s="535" t="s">
        <v>9670</v>
      </c>
      <c r="B884" s="536">
        <v>8320</v>
      </c>
      <c r="C884" s="536">
        <v>0</v>
      </c>
      <c r="D884" s="536">
        <v>2011</v>
      </c>
    </row>
    <row r="885" spans="1:4">
      <c r="A885" s="535" t="s">
        <v>9671</v>
      </c>
      <c r="B885" s="536">
        <v>0</v>
      </c>
      <c r="C885" s="536">
        <v>0</v>
      </c>
      <c r="D885" s="536">
        <v>2011</v>
      </c>
    </row>
    <row r="886" spans="1:4">
      <c r="A886" s="535" t="s">
        <v>9672</v>
      </c>
      <c r="B886" s="536">
        <v>11042</v>
      </c>
      <c r="C886" s="536">
        <v>0</v>
      </c>
      <c r="D886" s="536">
        <v>2011</v>
      </c>
    </row>
    <row r="887" spans="1:4">
      <c r="A887" s="535" t="s">
        <v>9673</v>
      </c>
      <c r="B887" s="536">
        <v>5808</v>
      </c>
      <c r="C887" s="536">
        <v>0</v>
      </c>
      <c r="D887" s="536">
        <v>2011</v>
      </c>
    </row>
    <row r="888" spans="1:4">
      <c r="A888" s="535" t="s">
        <v>9674</v>
      </c>
      <c r="B888" s="536">
        <v>58198</v>
      </c>
      <c r="C888" s="536">
        <v>0</v>
      </c>
      <c r="D888" s="536">
        <v>2011</v>
      </c>
    </row>
    <row r="889" spans="1:4">
      <c r="A889" s="535" t="s">
        <v>9675</v>
      </c>
      <c r="B889" s="536">
        <v>0</v>
      </c>
      <c r="C889" s="536">
        <v>0</v>
      </c>
      <c r="D889" s="536">
        <v>2011</v>
      </c>
    </row>
    <row r="890" spans="1:4">
      <c r="A890" s="535" t="s">
        <v>9676</v>
      </c>
      <c r="B890" s="536">
        <v>11793</v>
      </c>
      <c r="C890" s="536">
        <v>0</v>
      </c>
      <c r="D890" s="536">
        <v>2011</v>
      </c>
    </row>
    <row r="891" spans="1:4">
      <c r="A891" s="535" t="s">
        <v>9677</v>
      </c>
      <c r="B891" s="536">
        <v>3443</v>
      </c>
      <c r="C891" s="536">
        <v>0</v>
      </c>
      <c r="D891" s="536">
        <v>2011</v>
      </c>
    </row>
    <row r="892" spans="1:4">
      <c r="A892" s="535" t="s">
        <v>9678</v>
      </c>
      <c r="B892" s="536">
        <v>6340</v>
      </c>
      <c r="C892" s="536">
        <v>0</v>
      </c>
      <c r="D892" s="536">
        <v>2011</v>
      </c>
    </row>
    <row r="893" spans="1:4">
      <c r="A893" s="535" t="s">
        <v>9679</v>
      </c>
      <c r="B893" s="536">
        <v>4023</v>
      </c>
      <c r="C893" s="536">
        <v>0</v>
      </c>
      <c r="D893" s="536">
        <v>2011</v>
      </c>
    </row>
    <row r="894" spans="1:4">
      <c r="A894" s="535" t="s">
        <v>9680</v>
      </c>
      <c r="B894" s="536">
        <v>0</v>
      </c>
      <c r="C894" s="536">
        <v>0</v>
      </c>
      <c r="D894" s="536">
        <v>2011</v>
      </c>
    </row>
    <row r="895" spans="1:4">
      <c r="A895" s="535" t="s">
        <v>9681</v>
      </c>
      <c r="B895" s="536">
        <v>8062</v>
      </c>
      <c r="C895" s="536">
        <v>0</v>
      </c>
      <c r="D895" s="536">
        <v>2011</v>
      </c>
    </row>
    <row r="896" spans="1:4">
      <c r="A896" s="535" t="s">
        <v>9682</v>
      </c>
      <c r="B896" s="536">
        <v>4594</v>
      </c>
      <c r="C896" s="536">
        <v>0</v>
      </c>
      <c r="D896" s="536">
        <v>2011</v>
      </c>
    </row>
    <row r="897" spans="1:4">
      <c r="A897" s="535" t="s">
        <v>9683</v>
      </c>
      <c r="B897" s="536">
        <v>17738</v>
      </c>
      <c r="C897" s="536">
        <v>0</v>
      </c>
      <c r="D897" s="536">
        <v>2011</v>
      </c>
    </row>
    <row r="898" spans="1:4">
      <c r="A898" s="535" t="s">
        <v>9684</v>
      </c>
      <c r="B898" s="536">
        <v>5882</v>
      </c>
      <c r="C898" s="536">
        <v>0</v>
      </c>
      <c r="D898" s="536">
        <v>2011</v>
      </c>
    </row>
    <row r="899" spans="1:4">
      <c r="A899" s="535" t="s">
        <v>9685</v>
      </c>
      <c r="B899" s="536">
        <v>24500</v>
      </c>
      <c r="C899" s="536">
        <v>0</v>
      </c>
      <c r="D899" s="536">
        <v>2011</v>
      </c>
    </row>
    <row r="900" spans="1:4">
      <c r="A900" s="535" t="s">
        <v>9686</v>
      </c>
      <c r="B900" s="536">
        <v>0</v>
      </c>
      <c r="C900" s="536">
        <v>0</v>
      </c>
      <c r="D900" s="536">
        <v>2011</v>
      </c>
    </row>
    <row r="901" spans="1:4">
      <c r="A901" s="535" t="s">
        <v>9687</v>
      </c>
      <c r="B901" s="536">
        <v>1370</v>
      </c>
      <c r="C901" s="536">
        <v>0</v>
      </c>
      <c r="D901" s="536">
        <v>2011</v>
      </c>
    </row>
    <row r="902" spans="1:4">
      <c r="A902" s="535" t="s">
        <v>9688</v>
      </c>
      <c r="B902" s="536">
        <v>574</v>
      </c>
      <c r="C902" s="536">
        <v>0</v>
      </c>
      <c r="D902" s="536">
        <v>2011</v>
      </c>
    </row>
    <row r="903" spans="1:4">
      <c r="A903" s="535" t="s">
        <v>9689</v>
      </c>
      <c r="B903" s="536">
        <v>92936</v>
      </c>
      <c r="C903" s="536">
        <v>0</v>
      </c>
      <c r="D903" s="536">
        <v>2011</v>
      </c>
    </row>
    <row r="904" spans="1:4">
      <c r="A904" s="535" t="s">
        <v>9690</v>
      </c>
      <c r="B904" s="536">
        <v>45837</v>
      </c>
      <c r="C904" s="536">
        <v>0</v>
      </c>
      <c r="D904" s="536">
        <v>2011</v>
      </c>
    </row>
    <row r="905" spans="1:4">
      <c r="A905" s="535" t="s">
        <v>9691</v>
      </c>
      <c r="B905" s="536">
        <v>131733</v>
      </c>
      <c r="C905" s="536">
        <v>0</v>
      </c>
      <c r="D905" s="536">
        <v>2011</v>
      </c>
    </row>
    <row r="906" spans="1:4">
      <c r="A906" s="535" t="s">
        <v>9692</v>
      </c>
      <c r="B906" s="536">
        <v>103622</v>
      </c>
      <c r="C906" s="536">
        <v>0</v>
      </c>
      <c r="D906" s="536">
        <v>2011</v>
      </c>
    </row>
    <row r="907" spans="1:4">
      <c r="A907" s="535" t="s">
        <v>9693</v>
      </c>
      <c r="B907" s="536">
        <v>5688</v>
      </c>
      <c r="C907" s="536">
        <v>0</v>
      </c>
      <c r="D907" s="536">
        <v>2011</v>
      </c>
    </row>
    <row r="908" spans="1:4">
      <c r="A908" s="535" t="s">
        <v>9694</v>
      </c>
      <c r="B908" s="536">
        <v>17607</v>
      </c>
      <c r="C908" s="536">
        <v>0</v>
      </c>
      <c r="D908" s="536">
        <v>2011</v>
      </c>
    </row>
    <row r="909" spans="1:4">
      <c r="A909" s="535" t="s">
        <v>9695</v>
      </c>
      <c r="B909" s="536">
        <v>34235</v>
      </c>
      <c r="C909" s="536">
        <v>0</v>
      </c>
      <c r="D909" s="536">
        <v>2011</v>
      </c>
    </row>
    <row r="910" spans="1:4">
      <c r="A910" s="535" t="s">
        <v>9696</v>
      </c>
      <c r="B910" s="536">
        <v>1334</v>
      </c>
      <c r="C910" s="536">
        <v>0</v>
      </c>
      <c r="D910" s="536">
        <v>2011</v>
      </c>
    </row>
    <row r="911" spans="1:4">
      <c r="A911" s="535" t="s">
        <v>9697</v>
      </c>
      <c r="B911" s="536">
        <v>1514</v>
      </c>
      <c r="C911" s="536">
        <v>0</v>
      </c>
      <c r="D911" s="536">
        <v>2011</v>
      </c>
    </row>
    <row r="912" spans="1:4">
      <c r="A912" s="535" t="s">
        <v>9698</v>
      </c>
      <c r="B912" s="536">
        <v>2437</v>
      </c>
      <c r="C912" s="536">
        <v>0</v>
      </c>
      <c r="D912" s="536">
        <v>2011</v>
      </c>
    </row>
    <row r="913" spans="1:4">
      <c r="A913" s="535" t="s">
        <v>9699</v>
      </c>
      <c r="B913" s="536">
        <v>4900</v>
      </c>
      <c r="C913" s="536">
        <v>0</v>
      </c>
      <c r="D913" s="536">
        <v>2011</v>
      </c>
    </row>
    <row r="914" spans="1:4">
      <c r="A914" s="535" t="s">
        <v>9700</v>
      </c>
      <c r="B914" s="536">
        <v>1083</v>
      </c>
      <c r="C914" s="536">
        <v>0</v>
      </c>
      <c r="D914" s="536">
        <v>2011</v>
      </c>
    </row>
    <row r="915" spans="1:4">
      <c r="A915" s="535" t="s">
        <v>9701</v>
      </c>
      <c r="B915" s="536">
        <v>153</v>
      </c>
      <c r="C915" s="536">
        <v>0</v>
      </c>
      <c r="D915" s="536">
        <v>2011</v>
      </c>
    </row>
    <row r="916" spans="1:4">
      <c r="A916" s="535" t="s">
        <v>9702</v>
      </c>
      <c r="B916" s="536">
        <v>1221</v>
      </c>
      <c r="C916" s="536">
        <v>0</v>
      </c>
      <c r="D916" s="536">
        <v>2011</v>
      </c>
    </row>
    <row r="917" spans="1:4">
      <c r="A917" s="535" t="s">
        <v>9703</v>
      </c>
      <c r="B917" s="536">
        <v>2320</v>
      </c>
      <c r="C917" s="536">
        <v>0</v>
      </c>
      <c r="D917" s="536">
        <v>2011</v>
      </c>
    </row>
    <row r="918" spans="1:4">
      <c r="A918" s="535" t="s">
        <v>9704</v>
      </c>
      <c r="B918" s="536">
        <v>29494</v>
      </c>
      <c r="C918" s="536">
        <v>0</v>
      </c>
      <c r="D918" s="536">
        <v>2011</v>
      </c>
    </row>
    <row r="919" spans="1:4">
      <c r="A919" s="535" t="s">
        <v>9705</v>
      </c>
      <c r="B919" s="536">
        <v>4528</v>
      </c>
      <c r="C919" s="536">
        <v>0</v>
      </c>
      <c r="D919" s="536">
        <v>2011</v>
      </c>
    </row>
    <row r="920" spans="1:4">
      <c r="A920" s="535" t="s">
        <v>9706</v>
      </c>
      <c r="B920" s="536">
        <v>4401</v>
      </c>
      <c r="C920" s="536">
        <v>0</v>
      </c>
      <c r="D920" s="536">
        <v>2011</v>
      </c>
    </row>
    <row r="921" spans="1:4">
      <c r="A921" s="535" t="s">
        <v>9707</v>
      </c>
      <c r="B921" s="536">
        <v>1954</v>
      </c>
      <c r="C921" s="536">
        <v>0</v>
      </c>
      <c r="D921" s="536">
        <v>2011</v>
      </c>
    </row>
    <row r="922" spans="1:4">
      <c r="A922" s="535" t="s">
        <v>9708</v>
      </c>
      <c r="B922" s="536">
        <v>2558</v>
      </c>
      <c r="C922" s="536">
        <v>0</v>
      </c>
      <c r="D922" s="536">
        <v>2011</v>
      </c>
    </row>
    <row r="923" spans="1:4">
      <c r="A923" s="535" t="s">
        <v>9709</v>
      </c>
      <c r="B923" s="536">
        <v>3058</v>
      </c>
      <c r="C923" s="536">
        <v>0</v>
      </c>
      <c r="D923" s="536">
        <v>2011</v>
      </c>
    </row>
    <row r="924" spans="1:4">
      <c r="A924" s="535" t="s">
        <v>9710</v>
      </c>
      <c r="B924" s="536">
        <v>5040</v>
      </c>
      <c r="C924" s="536">
        <v>0</v>
      </c>
      <c r="D924" s="536">
        <v>2011</v>
      </c>
    </row>
    <row r="925" spans="1:4">
      <c r="A925" s="535" t="s">
        <v>9711</v>
      </c>
      <c r="B925" s="536">
        <v>9114</v>
      </c>
      <c r="C925" s="536">
        <v>0</v>
      </c>
      <c r="D925" s="536">
        <v>2011</v>
      </c>
    </row>
    <row r="926" spans="1:4">
      <c r="A926" s="535" t="s">
        <v>9712</v>
      </c>
      <c r="B926" s="536">
        <v>2579</v>
      </c>
      <c r="C926" s="536">
        <v>0</v>
      </c>
      <c r="D926" s="536">
        <v>2011</v>
      </c>
    </row>
    <row r="927" spans="1:4">
      <c r="A927" s="535" t="s">
        <v>9713</v>
      </c>
      <c r="B927" s="536">
        <v>1557</v>
      </c>
      <c r="C927" s="536">
        <v>0</v>
      </c>
      <c r="D927" s="536">
        <v>2011</v>
      </c>
    </row>
    <row r="928" spans="1:4">
      <c r="A928" s="535" t="s">
        <v>9714</v>
      </c>
      <c r="B928" s="536">
        <v>1479</v>
      </c>
      <c r="C928" s="536">
        <v>0</v>
      </c>
      <c r="D928" s="536">
        <v>2011</v>
      </c>
    </row>
    <row r="929" spans="1:4">
      <c r="A929" s="535" t="s">
        <v>9715</v>
      </c>
      <c r="B929" s="536">
        <v>2624</v>
      </c>
      <c r="C929" s="536">
        <v>0</v>
      </c>
      <c r="D929" s="536">
        <v>2011</v>
      </c>
    </row>
    <row r="930" spans="1:4">
      <c r="A930" s="535" t="s">
        <v>9716</v>
      </c>
      <c r="B930" s="536">
        <v>0</v>
      </c>
      <c r="C930" s="536">
        <v>0</v>
      </c>
      <c r="D930" s="536">
        <v>2011</v>
      </c>
    </row>
    <row r="931" spans="1:4">
      <c r="A931" s="535" t="s">
        <v>9717</v>
      </c>
      <c r="B931" s="536">
        <v>0</v>
      </c>
      <c r="C931" s="536">
        <v>0</v>
      </c>
      <c r="D931" s="536">
        <v>2011</v>
      </c>
    </row>
    <row r="932" spans="1:4">
      <c r="A932" s="535" t="s">
        <v>9718</v>
      </c>
      <c r="B932" s="536">
        <v>0</v>
      </c>
      <c r="C932" s="536">
        <v>19114</v>
      </c>
      <c r="D932" s="536">
        <v>2011</v>
      </c>
    </row>
    <row r="933" spans="1:4">
      <c r="A933" s="535" t="s">
        <v>9719</v>
      </c>
      <c r="B933" s="536">
        <v>0</v>
      </c>
      <c r="C933" s="536">
        <v>0</v>
      </c>
      <c r="D933" s="536">
        <v>2011</v>
      </c>
    </row>
    <row r="934" spans="1:4">
      <c r="A934" s="535" t="s">
        <v>9720</v>
      </c>
      <c r="B934" s="536">
        <v>0</v>
      </c>
      <c r="C934" s="536">
        <v>13164</v>
      </c>
      <c r="D934" s="536">
        <v>2011</v>
      </c>
    </row>
    <row r="935" spans="1:4">
      <c r="A935" s="535" t="s">
        <v>9721</v>
      </c>
      <c r="B935" s="536">
        <v>0</v>
      </c>
      <c r="C935" s="536">
        <v>0</v>
      </c>
      <c r="D935" s="536">
        <v>2011</v>
      </c>
    </row>
    <row r="936" spans="1:4">
      <c r="A936" s="535" t="s">
        <v>9722</v>
      </c>
      <c r="B936" s="536">
        <v>0</v>
      </c>
      <c r="C936" s="536">
        <v>0</v>
      </c>
      <c r="D936" s="536">
        <v>2011</v>
      </c>
    </row>
    <row r="937" spans="1:4">
      <c r="A937" s="535" t="s">
        <v>9723</v>
      </c>
      <c r="B937" s="536">
        <v>3623</v>
      </c>
      <c r="C937" s="536">
        <v>0</v>
      </c>
      <c r="D937" s="536">
        <v>2011</v>
      </c>
    </row>
    <row r="938" spans="1:4">
      <c r="A938" s="535" t="s">
        <v>9724</v>
      </c>
      <c r="B938" s="536">
        <v>0</v>
      </c>
      <c r="C938" s="536">
        <v>5676</v>
      </c>
      <c r="D938" s="536">
        <v>2011</v>
      </c>
    </row>
    <row r="939" spans="1:4">
      <c r="A939" s="535" t="s">
        <v>3323</v>
      </c>
      <c r="B939" s="536">
        <v>0</v>
      </c>
      <c r="C939" s="536">
        <v>0</v>
      </c>
      <c r="D939" s="536">
        <v>2011</v>
      </c>
    </row>
    <row r="940" spans="1:4">
      <c r="A940" s="535" t="s">
        <v>9725</v>
      </c>
      <c r="B940" s="536">
        <v>84</v>
      </c>
      <c r="C940" s="536">
        <v>0</v>
      </c>
      <c r="D940" s="536">
        <v>2011</v>
      </c>
    </row>
    <row r="941" spans="1:4">
      <c r="A941" s="535" t="s">
        <v>9726</v>
      </c>
      <c r="B941" s="536">
        <v>859</v>
      </c>
      <c r="C941" s="536">
        <v>0</v>
      </c>
      <c r="D941" s="536">
        <v>2011</v>
      </c>
    </row>
    <row r="942" spans="1:4">
      <c r="A942" s="535" t="s">
        <v>9727</v>
      </c>
      <c r="B942" s="536">
        <v>15547</v>
      </c>
      <c r="C942" s="536">
        <v>0</v>
      </c>
      <c r="D942" s="536">
        <v>2011</v>
      </c>
    </row>
    <row r="943" spans="1:4">
      <c r="A943" s="535" t="s">
        <v>9728</v>
      </c>
      <c r="B943" s="536">
        <v>0</v>
      </c>
      <c r="C943" s="536">
        <v>0</v>
      </c>
      <c r="D943" s="536">
        <v>2011</v>
      </c>
    </row>
    <row r="944" spans="1:4">
      <c r="A944" s="535" t="s">
        <v>9729</v>
      </c>
      <c r="B944" s="536">
        <v>0</v>
      </c>
      <c r="C944" s="536">
        <v>14752</v>
      </c>
      <c r="D944" s="536">
        <v>2011</v>
      </c>
    </row>
    <row r="945" spans="1:4">
      <c r="A945" s="535" t="s">
        <v>9730</v>
      </c>
      <c r="B945" s="536">
        <v>0</v>
      </c>
      <c r="C945" s="536">
        <v>0</v>
      </c>
      <c r="D945" s="536">
        <v>2011</v>
      </c>
    </row>
    <row r="946" spans="1:4">
      <c r="A946" s="535" t="s">
        <v>9731</v>
      </c>
      <c r="B946" s="536">
        <v>0</v>
      </c>
      <c r="C946" s="536">
        <v>28013</v>
      </c>
      <c r="D946" s="536">
        <v>2011</v>
      </c>
    </row>
    <row r="947" spans="1:4">
      <c r="A947" s="535" t="s">
        <v>9732</v>
      </c>
      <c r="B947" s="536">
        <v>0</v>
      </c>
      <c r="C947" s="536">
        <v>10297</v>
      </c>
      <c r="D947" s="536">
        <v>2011</v>
      </c>
    </row>
    <row r="948" spans="1:4">
      <c r="A948" s="535" t="s">
        <v>9733</v>
      </c>
      <c r="B948" s="536">
        <v>34330</v>
      </c>
      <c r="C948" s="536">
        <v>0</v>
      </c>
      <c r="D948" s="536">
        <v>2011</v>
      </c>
    </row>
    <row r="949" spans="1:4">
      <c r="A949" s="535" t="s">
        <v>9734</v>
      </c>
      <c r="B949" s="536">
        <v>27046</v>
      </c>
      <c r="C949" s="536">
        <v>0</v>
      </c>
      <c r="D949" s="536">
        <v>2011</v>
      </c>
    </row>
    <row r="950" spans="1:4">
      <c r="A950" s="535" t="s">
        <v>9735</v>
      </c>
      <c r="B950" s="536">
        <v>29628</v>
      </c>
      <c r="C950" s="536">
        <v>0</v>
      </c>
      <c r="D950" s="536">
        <v>2011</v>
      </c>
    </row>
    <row r="951" spans="1:4">
      <c r="A951" s="535" t="s">
        <v>9736</v>
      </c>
      <c r="B951" s="536">
        <v>9631</v>
      </c>
      <c r="C951" s="536">
        <v>0</v>
      </c>
      <c r="D951" s="536">
        <v>2011</v>
      </c>
    </row>
    <row r="952" spans="1:4">
      <c r="A952" s="535" t="s">
        <v>9737</v>
      </c>
      <c r="B952" s="536">
        <v>4524</v>
      </c>
      <c r="C952" s="536">
        <v>0</v>
      </c>
      <c r="D952" s="536">
        <v>2011</v>
      </c>
    </row>
    <row r="953" spans="1:4">
      <c r="A953" s="535" t="s">
        <v>9738</v>
      </c>
      <c r="B953" s="536">
        <v>6724</v>
      </c>
      <c r="C953" s="536">
        <v>0</v>
      </c>
      <c r="D953" s="536">
        <v>2011</v>
      </c>
    </row>
    <row r="954" spans="1:4">
      <c r="A954" s="535" t="s">
        <v>9739</v>
      </c>
      <c r="B954" s="536">
        <v>24535</v>
      </c>
      <c r="C954" s="536">
        <v>0</v>
      </c>
      <c r="D954" s="536">
        <v>2011</v>
      </c>
    </row>
    <row r="955" spans="1:4">
      <c r="A955" s="535" t="s">
        <v>9740</v>
      </c>
      <c r="B955" s="536">
        <v>21209</v>
      </c>
      <c r="C955" s="536">
        <v>0</v>
      </c>
      <c r="D955" s="536">
        <v>2011</v>
      </c>
    </row>
    <row r="956" spans="1:4">
      <c r="A956" s="535" t="s">
        <v>9741</v>
      </c>
      <c r="B956" s="536">
        <v>35803</v>
      </c>
      <c r="C956" s="536">
        <v>0</v>
      </c>
      <c r="D956" s="536">
        <v>2011</v>
      </c>
    </row>
    <row r="957" spans="1:4">
      <c r="A957" s="535" t="s">
        <v>9742</v>
      </c>
      <c r="B957" s="536">
        <v>29712</v>
      </c>
      <c r="C957" s="536">
        <v>0</v>
      </c>
      <c r="D957" s="536">
        <v>2011</v>
      </c>
    </row>
    <row r="958" spans="1:4">
      <c r="A958" s="535" t="s">
        <v>9743</v>
      </c>
      <c r="B958" s="536">
        <v>0</v>
      </c>
      <c r="C958" s="536">
        <v>0</v>
      </c>
      <c r="D958" s="536">
        <v>2011</v>
      </c>
    </row>
    <row r="959" spans="1:4">
      <c r="A959" s="535" t="s">
        <v>9744</v>
      </c>
      <c r="B959" s="536">
        <v>10488</v>
      </c>
      <c r="C959" s="536">
        <v>0</v>
      </c>
      <c r="D959" s="536">
        <v>2011</v>
      </c>
    </row>
    <row r="960" spans="1:4">
      <c r="A960" s="535" t="s">
        <v>9745</v>
      </c>
      <c r="B960" s="536">
        <v>42412</v>
      </c>
      <c r="C960" s="536">
        <v>0</v>
      </c>
      <c r="D960" s="536">
        <v>2011</v>
      </c>
    </row>
    <row r="961" spans="1:4">
      <c r="A961" s="535" t="s">
        <v>9746</v>
      </c>
      <c r="B961" s="536">
        <v>10611</v>
      </c>
      <c r="C961" s="536">
        <v>0</v>
      </c>
      <c r="D961" s="536">
        <v>2011</v>
      </c>
    </row>
    <row r="962" spans="1:4">
      <c r="A962" s="535" t="s">
        <v>9747</v>
      </c>
      <c r="B962" s="536">
        <v>17871</v>
      </c>
      <c r="C962" s="536">
        <v>0</v>
      </c>
      <c r="D962" s="536">
        <v>2011</v>
      </c>
    </row>
    <row r="963" spans="1:4">
      <c r="A963" s="535" t="s">
        <v>9748</v>
      </c>
      <c r="B963" s="536">
        <v>31419</v>
      </c>
      <c r="C963" s="536">
        <v>0</v>
      </c>
      <c r="D963" s="536">
        <v>2011</v>
      </c>
    </row>
    <row r="964" spans="1:4">
      <c r="A964" s="535" t="s">
        <v>9749</v>
      </c>
      <c r="B964" s="536">
        <v>26103</v>
      </c>
      <c r="C964" s="536">
        <v>0</v>
      </c>
      <c r="D964" s="536">
        <v>2011</v>
      </c>
    </row>
    <row r="965" spans="1:4">
      <c r="A965" s="535" t="s">
        <v>9750</v>
      </c>
      <c r="B965" s="536">
        <v>15872</v>
      </c>
      <c r="C965" s="536">
        <v>0</v>
      </c>
      <c r="D965" s="536">
        <v>2011</v>
      </c>
    </row>
    <row r="966" spans="1:4">
      <c r="A966" s="535" t="s">
        <v>9751</v>
      </c>
      <c r="B966" s="536">
        <v>14603</v>
      </c>
      <c r="C966" s="536">
        <v>0</v>
      </c>
      <c r="D966" s="536">
        <v>2011</v>
      </c>
    </row>
    <row r="967" spans="1:4">
      <c r="A967" s="535" t="s">
        <v>9752</v>
      </c>
      <c r="B967" s="536">
        <v>0</v>
      </c>
      <c r="C967" s="536">
        <v>10641</v>
      </c>
      <c r="D967" s="536">
        <v>2011</v>
      </c>
    </row>
    <row r="968" spans="1:4">
      <c r="A968" s="535" t="s">
        <v>9753</v>
      </c>
      <c r="B968" s="536">
        <v>24925</v>
      </c>
      <c r="C968" s="536">
        <v>0</v>
      </c>
      <c r="D968" s="536">
        <v>2011</v>
      </c>
    </row>
    <row r="969" spans="1:4">
      <c r="A969" s="535" t="s">
        <v>9754</v>
      </c>
      <c r="B969" s="536">
        <v>40787</v>
      </c>
      <c r="C969" s="536">
        <v>0</v>
      </c>
      <c r="D969" s="536">
        <v>2011</v>
      </c>
    </row>
    <row r="970" spans="1:4">
      <c r="A970" s="535" t="s">
        <v>9755</v>
      </c>
      <c r="B970" s="536">
        <v>0</v>
      </c>
      <c r="C970" s="536">
        <v>17267</v>
      </c>
      <c r="D970" s="536">
        <v>2011</v>
      </c>
    </row>
    <row r="971" spans="1:4">
      <c r="A971" s="535" t="s">
        <v>9756</v>
      </c>
      <c r="B971" s="536">
        <v>0</v>
      </c>
      <c r="C971" s="536">
        <v>22269</v>
      </c>
      <c r="D971" s="536">
        <v>2011</v>
      </c>
    </row>
    <row r="972" spans="1:4">
      <c r="A972" s="535" t="s">
        <v>9757</v>
      </c>
      <c r="B972" s="536">
        <v>0</v>
      </c>
      <c r="C972" s="536">
        <v>26920</v>
      </c>
      <c r="D972" s="536">
        <v>2011</v>
      </c>
    </row>
    <row r="973" spans="1:4">
      <c r="A973" s="535" t="s">
        <v>9758</v>
      </c>
      <c r="B973" s="536">
        <v>0</v>
      </c>
      <c r="C973" s="536">
        <v>21869</v>
      </c>
      <c r="D973" s="536">
        <v>2011</v>
      </c>
    </row>
    <row r="974" spans="1:4">
      <c r="A974" s="535" t="s">
        <v>9759</v>
      </c>
      <c r="B974" s="536">
        <v>13147</v>
      </c>
      <c r="C974" s="536">
        <v>0</v>
      </c>
      <c r="D974" s="536">
        <v>2011</v>
      </c>
    </row>
    <row r="975" spans="1:4">
      <c r="A975" s="535" t="s">
        <v>9760</v>
      </c>
      <c r="B975" s="536">
        <v>18416</v>
      </c>
      <c r="C975" s="536">
        <v>0</v>
      </c>
      <c r="D975" s="536">
        <v>2011</v>
      </c>
    </row>
    <row r="976" spans="1:4">
      <c r="A976" s="535" t="s">
        <v>9761</v>
      </c>
      <c r="B976" s="536">
        <v>14093</v>
      </c>
      <c r="C976" s="536">
        <v>0</v>
      </c>
      <c r="D976" s="536">
        <v>2011</v>
      </c>
    </row>
    <row r="977" spans="1:4">
      <c r="A977" s="535" t="s">
        <v>9762</v>
      </c>
      <c r="B977" s="536">
        <v>5651</v>
      </c>
      <c r="C977" s="536">
        <v>0</v>
      </c>
      <c r="D977" s="536">
        <v>2011</v>
      </c>
    </row>
    <row r="978" spans="1:4">
      <c r="A978" s="535" t="s">
        <v>9763</v>
      </c>
      <c r="B978" s="536">
        <v>7664</v>
      </c>
      <c r="C978" s="536">
        <v>0</v>
      </c>
      <c r="D978" s="536">
        <v>2011</v>
      </c>
    </row>
    <row r="979" spans="1:4">
      <c r="A979" s="535" t="s">
        <v>9764</v>
      </c>
      <c r="B979" s="536">
        <v>18611</v>
      </c>
      <c r="C979" s="536">
        <v>0</v>
      </c>
      <c r="D979" s="536">
        <v>2011</v>
      </c>
    </row>
    <row r="980" spans="1:4">
      <c r="A980" s="535" t="s">
        <v>9765</v>
      </c>
      <c r="B980" s="536">
        <v>11586</v>
      </c>
      <c r="C980" s="536">
        <v>0</v>
      </c>
      <c r="D980" s="536">
        <v>2011</v>
      </c>
    </row>
    <row r="981" spans="1:4">
      <c r="A981" s="535" t="s">
        <v>9766</v>
      </c>
      <c r="B981" s="536">
        <v>12239</v>
      </c>
      <c r="C981" s="536">
        <v>0</v>
      </c>
      <c r="D981" s="536">
        <v>2011</v>
      </c>
    </row>
    <row r="982" spans="1:4">
      <c r="A982" s="535" t="s">
        <v>9767</v>
      </c>
      <c r="B982" s="536">
        <v>13568</v>
      </c>
      <c r="C982" s="536">
        <v>0</v>
      </c>
      <c r="D982" s="536">
        <v>2011</v>
      </c>
    </row>
    <row r="983" spans="1:4">
      <c r="A983" s="535" t="s">
        <v>9768</v>
      </c>
      <c r="B983" s="536">
        <v>15832</v>
      </c>
      <c r="C983" s="536">
        <v>0</v>
      </c>
      <c r="D983" s="536">
        <v>2011</v>
      </c>
    </row>
    <row r="984" spans="1:4">
      <c r="A984" s="535" t="s">
        <v>9769</v>
      </c>
      <c r="B984" s="536">
        <v>7501</v>
      </c>
      <c r="C984" s="536">
        <v>0</v>
      </c>
      <c r="D984" s="536">
        <v>2011</v>
      </c>
    </row>
    <row r="985" spans="1:4">
      <c r="A985" s="535" t="s">
        <v>9770</v>
      </c>
      <c r="B985" s="536">
        <v>14734</v>
      </c>
      <c r="C985" s="536">
        <v>0</v>
      </c>
      <c r="D985" s="536">
        <v>2011</v>
      </c>
    </row>
    <row r="986" spans="1:4">
      <c r="A986" s="535" t="s">
        <v>9771</v>
      </c>
      <c r="B986" s="536">
        <v>8234</v>
      </c>
      <c r="C986" s="536">
        <v>0</v>
      </c>
      <c r="D986" s="536">
        <v>2011</v>
      </c>
    </row>
    <row r="987" spans="1:4">
      <c r="A987" s="535" t="s">
        <v>9772</v>
      </c>
      <c r="B987" s="536">
        <v>12533</v>
      </c>
      <c r="C987" s="536">
        <v>0</v>
      </c>
      <c r="D987" s="536">
        <v>2011</v>
      </c>
    </row>
    <row r="988" spans="1:4">
      <c r="A988" s="535" t="s">
        <v>9773</v>
      </c>
      <c r="B988" s="536">
        <v>10200</v>
      </c>
      <c r="C988" s="536">
        <v>0</v>
      </c>
      <c r="D988" s="536">
        <v>2011</v>
      </c>
    </row>
    <row r="989" spans="1:4">
      <c r="A989" s="535" t="s">
        <v>9774</v>
      </c>
      <c r="B989" s="536">
        <v>20746</v>
      </c>
      <c r="C989" s="536">
        <v>0</v>
      </c>
      <c r="D989" s="536">
        <v>2011</v>
      </c>
    </row>
    <row r="990" spans="1:4">
      <c r="A990" s="535" t="s">
        <v>9775</v>
      </c>
      <c r="B990" s="536">
        <v>18726</v>
      </c>
      <c r="C990" s="536">
        <v>0</v>
      </c>
      <c r="D990" s="536">
        <v>2011</v>
      </c>
    </row>
    <row r="991" spans="1:4">
      <c r="A991" s="535" t="s">
        <v>9776</v>
      </c>
      <c r="B991" s="536">
        <v>20964</v>
      </c>
      <c r="C991" s="536">
        <v>0</v>
      </c>
      <c r="D991" s="536">
        <v>2011</v>
      </c>
    </row>
    <row r="992" spans="1:4">
      <c r="A992" s="535" t="s">
        <v>9777</v>
      </c>
      <c r="B992" s="536">
        <v>11520</v>
      </c>
      <c r="C992" s="536">
        <v>0</v>
      </c>
      <c r="D992" s="536">
        <v>2011</v>
      </c>
    </row>
    <row r="993" spans="1:4">
      <c r="A993" s="535" t="s">
        <v>9778</v>
      </c>
      <c r="B993" s="536">
        <v>47849</v>
      </c>
      <c r="C993" s="536">
        <v>0</v>
      </c>
      <c r="D993" s="536">
        <v>2011</v>
      </c>
    </row>
    <row r="994" spans="1:4">
      <c r="A994" s="535" t="s">
        <v>9779</v>
      </c>
      <c r="B994" s="536">
        <v>49464</v>
      </c>
      <c r="C994" s="536">
        <v>0</v>
      </c>
      <c r="D994" s="536">
        <v>2011</v>
      </c>
    </row>
    <row r="995" spans="1:4">
      <c r="A995" s="535" t="s">
        <v>9780</v>
      </c>
      <c r="B995" s="536">
        <v>38838</v>
      </c>
      <c r="C995" s="536">
        <v>0</v>
      </c>
      <c r="D995" s="536">
        <v>2011</v>
      </c>
    </row>
    <row r="996" spans="1:4">
      <c r="A996" s="535" t="s">
        <v>9781</v>
      </c>
      <c r="B996" s="536">
        <v>32732</v>
      </c>
      <c r="C996" s="536">
        <v>0</v>
      </c>
      <c r="D996" s="536">
        <v>2011</v>
      </c>
    </row>
    <row r="997" spans="1:4">
      <c r="A997" s="535" t="s">
        <v>9782</v>
      </c>
      <c r="B997" s="536">
        <v>17505</v>
      </c>
      <c r="C997" s="536">
        <v>0</v>
      </c>
      <c r="D997" s="536">
        <v>2011</v>
      </c>
    </row>
    <row r="998" spans="1:4">
      <c r="A998" s="535" t="s">
        <v>9783</v>
      </c>
      <c r="B998" s="536">
        <v>6847</v>
      </c>
      <c r="C998" s="536">
        <v>0</v>
      </c>
      <c r="D998" s="536">
        <v>2011</v>
      </c>
    </row>
    <row r="999" spans="1:4">
      <c r="A999" s="535" t="s">
        <v>9784</v>
      </c>
      <c r="B999" s="536">
        <v>22979</v>
      </c>
      <c r="C999" s="536">
        <v>0</v>
      </c>
      <c r="D999" s="536">
        <v>2011</v>
      </c>
    </row>
    <row r="1000" spans="1:4">
      <c r="A1000" s="535" t="s">
        <v>9785</v>
      </c>
      <c r="B1000" s="536">
        <v>53447</v>
      </c>
      <c r="C1000" s="536">
        <v>0</v>
      </c>
      <c r="D1000" s="536">
        <v>2011</v>
      </c>
    </row>
    <row r="1001" spans="1:4">
      <c r="A1001" s="535" t="s">
        <v>9786</v>
      </c>
      <c r="B1001" s="536">
        <v>29983</v>
      </c>
      <c r="C1001" s="536">
        <v>0</v>
      </c>
      <c r="D1001" s="536">
        <v>2011</v>
      </c>
    </row>
    <row r="1002" spans="1:4">
      <c r="A1002" s="535" t="s">
        <v>9787</v>
      </c>
      <c r="B1002" s="536">
        <v>12591</v>
      </c>
      <c r="C1002" s="536">
        <v>0</v>
      </c>
      <c r="D1002" s="536">
        <v>2011</v>
      </c>
    </row>
    <row r="1003" spans="1:4">
      <c r="A1003" s="535" t="s">
        <v>9788</v>
      </c>
      <c r="B1003" s="536">
        <v>20517</v>
      </c>
      <c r="C1003" s="536">
        <v>0</v>
      </c>
      <c r="D1003" s="536">
        <v>2011</v>
      </c>
    </row>
    <row r="1004" spans="1:4">
      <c r="A1004" s="535" t="s">
        <v>9789</v>
      </c>
      <c r="B1004" s="536">
        <v>17239</v>
      </c>
      <c r="C1004" s="536">
        <v>0</v>
      </c>
      <c r="D1004" s="536">
        <v>2011</v>
      </c>
    </row>
    <row r="1005" spans="1:4">
      <c r="A1005" s="535" t="s">
        <v>9790</v>
      </c>
      <c r="B1005" s="536">
        <v>32630</v>
      </c>
      <c r="C1005" s="536">
        <v>0</v>
      </c>
      <c r="D1005" s="536">
        <v>2011</v>
      </c>
    </row>
    <row r="1006" spans="1:4">
      <c r="A1006" s="535" t="s">
        <v>9791</v>
      </c>
      <c r="B1006" s="536">
        <v>8185</v>
      </c>
      <c r="C1006" s="536">
        <v>0</v>
      </c>
      <c r="D1006" s="536">
        <v>2011</v>
      </c>
    </row>
    <row r="1007" spans="1:4">
      <c r="A1007" s="535" t="s">
        <v>9792</v>
      </c>
      <c r="B1007" s="536">
        <v>29088</v>
      </c>
      <c r="C1007" s="536">
        <v>0</v>
      </c>
      <c r="D1007" s="536">
        <v>2011</v>
      </c>
    </row>
    <row r="1008" spans="1:4">
      <c r="A1008" s="535" t="s">
        <v>9793</v>
      </c>
      <c r="B1008" s="536">
        <v>3360</v>
      </c>
      <c r="C1008" s="536">
        <v>0</v>
      </c>
      <c r="D1008" s="536">
        <v>2011</v>
      </c>
    </row>
    <row r="1009" spans="1:4">
      <c r="A1009" s="535" t="s">
        <v>9794</v>
      </c>
      <c r="B1009" s="536">
        <v>3921</v>
      </c>
      <c r="C1009" s="536">
        <v>0</v>
      </c>
      <c r="D1009" s="536">
        <v>2011</v>
      </c>
    </row>
    <row r="1010" spans="1:4">
      <c r="A1010" s="535" t="s">
        <v>9795</v>
      </c>
      <c r="B1010" s="536">
        <v>7186</v>
      </c>
      <c r="C1010" s="536">
        <v>0</v>
      </c>
      <c r="D1010" s="536">
        <v>2011</v>
      </c>
    </row>
    <row r="1011" spans="1:4">
      <c r="A1011" s="535" t="s">
        <v>9796</v>
      </c>
      <c r="B1011" s="536">
        <v>22312</v>
      </c>
      <c r="C1011" s="536">
        <v>0</v>
      </c>
      <c r="D1011" s="536">
        <v>2011</v>
      </c>
    </row>
    <row r="1012" spans="1:4">
      <c r="A1012" s="535" t="s">
        <v>9797</v>
      </c>
      <c r="B1012" s="536">
        <v>20278</v>
      </c>
      <c r="C1012" s="536">
        <v>0</v>
      </c>
      <c r="D1012" s="536">
        <v>2011</v>
      </c>
    </row>
    <row r="1013" spans="1:4">
      <c r="A1013" s="535" t="s">
        <v>9798</v>
      </c>
      <c r="B1013" s="536">
        <v>24004</v>
      </c>
      <c r="C1013" s="536">
        <v>0</v>
      </c>
      <c r="D1013" s="536">
        <v>2011</v>
      </c>
    </row>
    <row r="1014" spans="1:4">
      <c r="A1014" s="535" t="s">
        <v>9799</v>
      </c>
      <c r="B1014" s="536">
        <v>1655</v>
      </c>
      <c r="C1014" s="536">
        <v>0</v>
      </c>
      <c r="D1014" s="536">
        <v>2011</v>
      </c>
    </row>
    <row r="1015" spans="1:4">
      <c r="A1015" s="535" t="s">
        <v>9800</v>
      </c>
      <c r="B1015" s="536">
        <v>44603</v>
      </c>
      <c r="C1015" s="536">
        <v>0</v>
      </c>
      <c r="D1015" s="536">
        <v>2011</v>
      </c>
    </row>
    <row r="1016" spans="1:4">
      <c r="A1016" s="535" t="s">
        <v>9801</v>
      </c>
      <c r="B1016" s="536">
        <v>25464</v>
      </c>
      <c r="C1016" s="536">
        <v>0</v>
      </c>
      <c r="D1016" s="536">
        <v>2011</v>
      </c>
    </row>
    <row r="1017" spans="1:4">
      <c r="A1017" s="535" t="s">
        <v>9802</v>
      </c>
      <c r="B1017" s="536">
        <v>10437</v>
      </c>
      <c r="C1017" s="536">
        <v>0</v>
      </c>
      <c r="D1017" s="536">
        <v>2011</v>
      </c>
    </row>
    <row r="1018" spans="1:4">
      <c r="A1018" s="535" t="s">
        <v>9803</v>
      </c>
      <c r="B1018" s="536">
        <v>2775</v>
      </c>
      <c r="C1018" s="536">
        <v>0</v>
      </c>
      <c r="D1018" s="536">
        <v>2011</v>
      </c>
    </row>
    <row r="1019" spans="1:4">
      <c r="A1019" s="535" t="s">
        <v>9804</v>
      </c>
      <c r="B1019" s="536">
        <v>1987</v>
      </c>
      <c r="C1019" s="536">
        <v>0</v>
      </c>
      <c r="D1019" s="536">
        <v>2011</v>
      </c>
    </row>
    <row r="1020" spans="1:4">
      <c r="A1020" s="535" t="s">
        <v>9805</v>
      </c>
      <c r="B1020" s="536">
        <v>0</v>
      </c>
      <c r="C1020" s="536">
        <v>13792</v>
      </c>
      <c r="D1020" s="536">
        <v>2011</v>
      </c>
    </row>
    <row r="1021" spans="1:4">
      <c r="A1021" s="535" t="s">
        <v>9806</v>
      </c>
      <c r="B1021" s="536">
        <v>15375</v>
      </c>
      <c r="C1021" s="536">
        <v>0</v>
      </c>
      <c r="D1021" s="536">
        <v>2011</v>
      </c>
    </row>
    <row r="1022" spans="1:4">
      <c r="A1022" s="535" t="s">
        <v>9807</v>
      </c>
      <c r="B1022" s="536">
        <v>0</v>
      </c>
      <c r="C1022" s="536">
        <v>4588</v>
      </c>
      <c r="D1022" s="536">
        <v>2011</v>
      </c>
    </row>
    <row r="1023" spans="1:4">
      <c r="A1023" s="535" t="s">
        <v>9808</v>
      </c>
      <c r="B1023" s="536">
        <v>0</v>
      </c>
      <c r="C1023" s="536">
        <v>15299</v>
      </c>
      <c r="D1023" s="536">
        <v>2011</v>
      </c>
    </row>
    <row r="1024" spans="1:4">
      <c r="A1024" s="535" t="s">
        <v>9809</v>
      </c>
      <c r="B1024" s="536">
        <v>0</v>
      </c>
      <c r="C1024" s="536">
        <v>153</v>
      </c>
      <c r="D1024" s="536">
        <v>2011</v>
      </c>
    </row>
    <row r="1025" spans="1:4">
      <c r="A1025" s="535" t="s">
        <v>9810</v>
      </c>
      <c r="B1025" s="536">
        <v>0</v>
      </c>
      <c r="C1025" s="536">
        <v>8796</v>
      </c>
      <c r="D1025" s="536">
        <v>2011</v>
      </c>
    </row>
    <row r="1026" spans="1:4">
      <c r="A1026" s="535" t="s">
        <v>9811</v>
      </c>
      <c r="B1026" s="536">
        <v>0</v>
      </c>
      <c r="C1026" s="536">
        <v>26534</v>
      </c>
      <c r="D1026" s="536">
        <v>2011</v>
      </c>
    </row>
    <row r="1027" spans="1:4">
      <c r="A1027" s="535" t="s">
        <v>9812</v>
      </c>
      <c r="B1027" s="536">
        <v>17351</v>
      </c>
      <c r="C1027" s="536">
        <v>0</v>
      </c>
      <c r="D1027" s="536">
        <v>2011</v>
      </c>
    </row>
    <row r="1028" spans="1:4">
      <c r="A1028" s="535" t="s">
        <v>9813</v>
      </c>
      <c r="B1028" s="536">
        <v>18064</v>
      </c>
      <c r="C1028" s="536">
        <v>0</v>
      </c>
      <c r="D1028" s="536">
        <v>2011</v>
      </c>
    </row>
    <row r="1029" spans="1:4">
      <c r="A1029" s="535" t="s">
        <v>9814</v>
      </c>
      <c r="B1029" s="536">
        <v>9437</v>
      </c>
      <c r="C1029" s="536">
        <v>0</v>
      </c>
      <c r="D1029" s="536">
        <v>2011</v>
      </c>
    </row>
    <row r="1030" spans="1:4">
      <c r="A1030" s="535" t="s">
        <v>9815</v>
      </c>
      <c r="B1030" s="536">
        <v>9787</v>
      </c>
      <c r="C1030" s="536">
        <v>0</v>
      </c>
      <c r="D1030" s="536">
        <v>2011</v>
      </c>
    </row>
    <row r="1031" spans="1:4">
      <c r="A1031" s="535" t="s">
        <v>9816</v>
      </c>
      <c r="B1031" s="536">
        <v>9076</v>
      </c>
      <c r="C1031" s="536">
        <v>0</v>
      </c>
      <c r="D1031" s="536">
        <v>2011</v>
      </c>
    </row>
    <row r="1032" spans="1:4">
      <c r="A1032" s="535" t="s">
        <v>9817</v>
      </c>
      <c r="B1032" s="536">
        <v>12946</v>
      </c>
      <c r="C1032" s="536">
        <v>0</v>
      </c>
      <c r="D1032" s="536">
        <v>2011</v>
      </c>
    </row>
    <row r="1033" spans="1:4">
      <c r="A1033" s="535" t="s">
        <v>9818</v>
      </c>
      <c r="B1033" s="536">
        <v>8213</v>
      </c>
      <c r="C1033" s="536">
        <v>0</v>
      </c>
      <c r="D1033" s="536">
        <v>2011</v>
      </c>
    </row>
    <row r="1034" spans="1:4">
      <c r="A1034" s="535" t="s">
        <v>9819</v>
      </c>
      <c r="B1034" s="536">
        <v>9314</v>
      </c>
      <c r="C1034" s="536">
        <v>0</v>
      </c>
      <c r="D1034" s="536">
        <v>2011</v>
      </c>
    </row>
    <row r="1035" spans="1:4">
      <c r="A1035" s="535" t="s">
        <v>9820</v>
      </c>
      <c r="B1035" s="536">
        <v>10305</v>
      </c>
      <c r="C1035" s="536">
        <v>0</v>
      </c>
      <c r="D1035" s="536">
        <v>2011</v>
      </c>
    </row>
    <row r="1036" spans="1:4">
      <c r="A1036" s="535" t="s">
        <v>9821</v>
      </c>
      <c r="B1036" s="536">
        <v>10595</v>
      </c>
      <c r="C1036" s="536">
        <v>0</v>
      </c>
      <c r="D1036" s="536">
        <v>2011</v>
      </c>
    </row>
    <row r="1037" spans="1:4">
      <c r="A1037" s="535" t="s">
        <v>9822</v>
      </c>
      <c r="B1037" s="536">
        <v>3918</v>
      </c>
      <c r="C1037" s="536">
        <v>0</v>
      </c>
      <c r="D1037" s="536">
        <v>2011</v>
      </c>
    </row>
    <row r="1038" spans="1:4">
      <c r="A1038" s="535" t="s">
        <v>9823</v>
      </c>
      <c r="B1038" s="536">
        <v>13954</v>
      </c>
      <c r="C1038" s="536">
        <v>0</v>
      </c>
      <c r="D1038" s="536">
        <v>2011</v>
      </c>
    </row>
    <row r="1039" spans="1:4">
      <c r="A1039" s="535" t="s">
        <v>9824</v>
      </c>
      <c r="B1039" s="536">
        <v>12391</v>
      </c>
      <c r="C1039" s="536">
        <v>0</v>
      </c>
      <c r="D1039" s="536">
        <v>2011</v>
      </c>
    </row>
    <row r="1040" spans="1:4">
      <c r="A1040" s="535" t="s">
        <v>9825</v>
      </c>
      <c r="B1040" s="536">
        <v>9359</v>
      </c>
      <c r="C1040" s="536">
        <v>0</v>
      </c>
      <c r="D1040" s="536">
        <v>2011</v>
      </c>
    </row>
    <row r="1041" spans="1:4">
      <c r="A1041" s="535" t="s">
        <v>9826</v>
      </c>
      <c r="B1041" s="536">
        <v>11969</v>
      </c>
      <c r="C1041" s="536">
        <v>0</v>
      </c>
      <c r="D1041" s="536">
        <v>2011</v>
      </c>
    </row>
    <row r="1042" spans="1:4">
      <c r="A1042" s="535" t="s">
        <v>9827</v>
      </c>
      <c r="B1042" s="536">
        <v>7526</v>
      </c>
      <c r="C1042" s="536">
        <v>0</v>
      </c>
      <c r="D1042" s="536">
        <v>2011</v>
      </c>
    </row>
    <row r="1043" spans="1:4">
      <c r="A1043" s="535" t="s">
        <v>9828</v>
      </c>
      <c r="B1043" s="536">
        <v>31602</v>
      </c>
      <c r="C1043" s="536">
        <v>0</v>
      </c>
      <c r="D1043" s="536">
        <v>2011</v>
      </c>
    </row>
    <row r="1044" spans="1:4">
      <c r="A1044" s="535" t="s">
        <v>9829</v>
      </c>
      <c r="B1044" s="536">
        <v>11519</v>
      </c>
      <c r="C1044" s="536">
        <v>0</v>
      </c>
      <c r="D1044" s="536">
        <v>2011</v>
      </c>
    </row>
    <row r="1045" spans="1:4">
      <c r="A1045" s="535" t="s">
        <v>9830</v>
      </c>
      <c r="B1045" s="536">
        <v>7123</v>
      </c>
      <c r="C1045" s="536">
        <v>0</v>
      </c>
      <c r="D1045" s="536">
        <v>2011</v>
      </c>
    </row>
    <row r="1046" spans="1:4">
      <c r="A1046" s="535" t="s">
        <v>9831</v>
      </c>
      <c r="B1046" s="536">
        <v>14742</v>
      </c>
      <c r="C1046" s="536">
        <v>0</v>
      </c>
      <c r="D1046" s="536">
        <v>2011</v>
      </c>
    </row>
    <row r="1047" spans="1:4">
      <c r="A1047" s="535" t="s">
        <v>9832</v>
      </c>
      <c r="B1047" s="536">
        <v>25305</v>
      </c>
      <c r="C1047" s="536">
        <v>0</v>
      </c>
      <c r="D1047" s="536">
        <v>2011</v>
      </c>
    </row>
    <row r="1048" spans="1:4">
      <c r="A1048" s="535" t="s">
        <v>9833</v>
      </c>
      <c r="B1048" s="536">
        <v>13424</v>
      </c>
      <c r="C1048" s="536">
        <v>0</v>
      </c>
      <c r="D1048" s="536">
        <v>2011</v>
      </c>
    </row>
    <row r="1049" spans="1:4">
      <c r="A1049" s="535" t="s">
        <v>9834</v>
      </c>
      <c r="B1049" s="536">
        <v>9582</v>
      </c>
      <c r="C1049" s="536">
        <v>0</v>
      </c>
      <c r="D1049" s="536">
        <v>2011</v>
      </c>
    </row>
    <row r="1050" spans="1:4">
      <c r="A1050" s="535" t="s">
        <v>9835</v>
      </c>
      <c r="B1050" s="536">
        <v>3394</v>
      </c>
      <c r="C1050" s="536">
        <v>0</v>
      </c>
      <c r="D1050" s="536">
        <v>2011</v>
      </c>
    </row>
    <row r="1051" spans="1:4">
      <c r="A1051" s="535" t="s">
        <v>9836</v>
      </c>
      <c r="B1051" s="536">
        <v>0</v>
      </c>
      <c r="C1051" s="536">
        <v>24157</v>
      </c>
      <c r="D1051" s="536">
        <v>2011</v>
      </c>
    </row>
    <row r="1052" spans="1:4">
      <c r="A1052" s="535" t="s">
        <v>9837</v>
      </c>
      <c r="B1052" s="536">
        <v>23599</v>
      </c>
      <c r="C1052" s="536">
        <v>0</v>
      </c>
      <c r="D1052" s="536">
        <v>2011</v>
      </c>
    </row>
    <row r="1053" spans="1:4">
      <c r="A1053" s="535" t="s">
        <v>9838</v>
      </c>
      <c r="B1053" s="536">
        <v>0</v>
      </c>
      <c r="C1053" s="536">
        <v>22860</v>
      </c>
      <c r="D1053" s="536">
        <v>2011</v>
      </c>
    </row>
    <row r="1054" spans="1:4">
      <c r="A1054" s="535" t="s">
        <v>9839</v>
      </c>
      <c r="B1054" s="536">
        <v>0</v>
      </c>
      <c r="C1054" s="536">
        <v>14643</v>
      </c>
      <c r="D1054" s="536">
        <v>2011</v>
      </c>
    </row>
    <row r="1055" spans="1:4">
      <c r="A1055" s="535" t="s">
        <v>9840</v>
      </c>
      <c r="B1055" s="536">
        <v>6124</v>
      </c>
      <c r="C1055" s="536">
        <v>0</v>
      </c>
      <c r="D1055" s="536">
        <v>2011</v>
      </c>
    </row>
    <row r="1056" spans="1:4">
      <c r="A1056" s="535" t="s">
        <v>9841</v>
      </c>
      <c r="B1056" s="536">
        <v>33257</v>
      </c>
      <c r="C1056" s="536">
        <v>0</v>
      </c>
      <c r="D1056" s="536">
        <v>2011</v>
      </c>
    </row>
    <row r="1057" spans="1:4">
      <c r="A1057" s="535" t="s">
        <v>9842</v>
      </c>
      <c r="B1057" s="536">
        <v>14784</v>
      </c>
      <c r="C1057" s="536">
        <v>0</v>
      </c>
      <c r="D1057" s="536">
        <v>2011</v>
      </c>
    </row>
    <row r="1058" spans="1:4">
      <c r="A1058" s="535" t="s">
        <v>9843</v>
      </c>
      <c r="B1058" s="536">
        <v>23894</v>
      </c>
      <c r="C1058" s="536">
        <v>0</v>
      </c>
      <c r="D1058" s="536">
        <v>2011</v>
      </c>
    </row>
    <row r="1059" spans="1:4">
      <c r="A1059" s="535" t="s">
        <v>9844</v>
      </c>
      <c r="B1059" s="536">
        <v>19572</v>
      </c>
      <c r="C1059" s="536">
        <v>0</v>
      </c>
      <c r="D1059" s="536">
        <v>2011</v>
      </c>
    </row>
    <row r="1060" spans="1:4">
      <c r="A1060" s="535" t="s">
        <v>9845</v>
      </c>
      <c r="B1060" s="536">
        <v>13420</v>
      </c>
      <c r="C1060" s="536">
        <v>0</v>
      </c>
      <c r="D1060" s="536">
        <v>2011</v>
      </c>
    </row>
    <row r="1061" spans="1:4">
      <c r="A1061" s="535" t="s">
        <v>9846</v>
      </c>
      <c r="B1061" s="536">
        <v>26131</v>
      </c>
      <c r="C1061" s="536">
        <v>0</v>
      </c>
      <c r="D1061" s="536">
        <v>2011</v>
      </c>
    </row>
    <row r="1062" spans="1:4">
      <c r="A1062" s="535" t="s">
        <v>9847</v>
      </c>
      <c r="B1062" s="536">
        <v>5322</v>
      </c>
      <c r="C1062" s="536">
        <v>0</v>
      </c>
      <c r="D1062" s="536">
        <v>2011</v>
      </c>
    </row>
    <row r="1063" spans="1:4">
      <c r="A1063" s="535" t="s">
        <v>9848</v>
      </c>
      <c r="B1063" s="536">
        <v>11395</v>
      </c>
      <c r="C1063" s="536">
        <v>0</v>
      </c>
      <c r="D1063" s="536">
        <v>2011</v>
      </c>
    </row>
    <row r="1064" spans="1:4">
      <c r="A1064" s="535" t="s">
        <v>9849</v>
      </c>
      <c r="B1064" s="536">
        <v>0</v>
      </c>
      <c r="C1064" s="536">
        <v>23670</v>
      </c>
      <c r="D1064" s="536">
        <v>2011</v>
      </c>
    </row>
    <row r="1065" spans="1:4">
      <c r="A1065" s="535" t="s">
        <v>9850</v>
      </c>
      <c r="B1065" s="536">
        <v>17376</v>
      </c>
      <c r="C1065" s="536">
        <v>0</v>
      </c>
      <c r="D1065" s="536">
        <v>2011</v>
      </c>
    </row>
    <row r="1066" spans="1:4">
      <c r="A1066" s="535" t="s">
        <v>9851</v>
      </c>
      <c r="B1066" s="536">
        <v>17121</v>
      </c>
      <c r="C1066" s="536">
        <v>0</v>
      </c>
      <c r="D1066" s="536">
        <v>2011</v>
      </c>
    </row>
    <row r="1067" spans="1:4">
      <c r="A1067" s="535" t="s">
        <v>9852</v>
      </c>
      <c r="B1067" s="536">
        <v>0</v>
      </c>
      <c r="C1067" s="536">
        <v>18546</v>
      </c>
      <c r="D1067" s="536">
        <v>2011</v>
      </c>
    </row>
    <row r="1068" spans="1:4">
      <c r="A1068" s="535" t="s">
        <v>9853</v>
      </c>
      <c r="B1068" s="536">
        <v>0</v>
      </c>
      <c r="C1068" s="536">
        <v>12406</v>
      </c>
      <c r="D1068" s="536">
        <v>2011</v>
      </c>
    </row>
    <row r="1069" spans="1:4">
      <c r="A1069" s="535" t="s">
        <v>9854</v>
      </c>
      <c r="B1069" s="536">
        <v>0</v>
      </c>
      <c r="C1069" s="536">
        <v>19827</v>
      </c>
      <c r="D1069" s="536">
        <v>2011</v>
      </c>
    </row>
    <row r="1070" spans="1:4">
      <c r="A1070" s="535" t="s">
        <v>9855</v>
      </c>
      <c r="B1070" s="536">
        <v>0</v>
      </c>
      <c r="C1070" s="536">
        <v>53181</v>
      </c>
      <c r="D1070" s="536">
        <v>2011</v>
      </c>
    </row>
    <row r="1071" spans="1:4">
      <c r="A1071" s="535" t="s">
        <v>9856</v>
      </c>
      <c r="B1071" s="536">
        <v>0</v>
      </c>
      <c r="C1071" s="536">
        <v>36395</v>
      </c>
      <c r="D1071" s="536">
        <v>2011</v>
      </c>
    </row>
    <row r="1072" spans="1:4">
      <c r="A1072" s="535" t="s">
        <v>9857</v>
      </c>
      <c r="B1072" s="536">
        <v>0</v>
      </c>
      <c r="C1072" s="536">
        <v>6190</v>
      </c>
      <c r="D1072" s="536">
        <v>2011</v>
      </c>
    </row>
    <row r="1073" spans="1:4">
      <c r="A1073" s="535" t="s">
        <v>9858</v>
      </c>
      <c r="B1073" s="536">
        <v>4552</v>
      </c>
      <c r="C1073" s="536">
        <v>0</v>
      </c>
      <c r="D1073" s="536">
        <v>2011</v>
      </c>
    </row>
    <row r="1074" spans="1:4">
      <c r="A1074" s="535" t="s">
        <v>9859</v>
      </c>
      <c r="B1074" s="536">
        <v>0</v>
      </c>
      <c r="C1074" s="536">
        <v>0</v>
      </c>
      <c r="D1074" s="536">
        <v>2011</v>
      </c>
    </row>
    <row r="1075" spans="1:4">
      <c r="A1075" s="535" t="s">
        <v>9860</v>
      </c>
      <c r="B1075" s="536">
        <v>11949</v>
      </c>
      <c r="C1075" s="536">
        <v>0</v>
      </c>
      <c r="D1075" s="536">
        <v>2011</v>
      </c>
    </row>
    <row r="1076" spans="1:4">
      <c r="A1076" s="535" t="s">
        <v>9861</v>
      </c>
      <c r="B1076" s="536">
        <v>458</v>
      </c>
      <c r="C1076" s="536">
        <v>0</v>
      </c>
      <c r="D1076" s="536">
        <v>2011</v>
      </c>
    </row>
    <row r="1077" spans="1:4">
      <c r="A1077" s="535" t="s">
        <v>9862</v>
      </c>
      <c r="B1077" s="536">
        <v>18640</v>
      </c>
      <c r="C1077" s="536">
        <v>0</v>
      </c>
      <c r="D1077" s="536">
        <v>2011</v>
      </c>
    </row>
    <row r="1078" spans="1:4">
      <c r="A1078" s="535" t="s">
        <v>9863</v>
      </c>
      <c r="B1078" s="536">
        <v>17380</v>
      </c>
      <c r="C1078" s="536">
        <v>0</v>
      </c>
      <c r="D1078" s="536">
        <v>2011</v>
      </c>
    </row>
    <row r="1079" spans="1:4">
      <c r="A1079" s="535" t="s">
        <v>9864</v>
      </c>
      <c r="B1079" s="536">
        <v>31217</v>
      </c>
      <c r="C1079" s="536">
        <v>0</v>
      </c>
      <c r="D1079" s="536">
        <v>2011</v>
      </c>
    </row>
    <row r="1080" spans="1:4">
      <c r="A1080" s="535" t="s">
        <v>9865</v>
      </c>
      <c r="B1080" s="536">
        <v>50712</v>
      </c>
      <c r="C1080" s="536">
        <v>0</v>
      </c>
      <c r="D1080" s="536">
        <v>2011</v>
      </c>
    </row>
    <row r="1081" spans="1:4">
      <c r="A1081" s="535" t="s">
        <v>9866</v>
      </c>
      <c r="B1081" s="536">
        <v>10426</v>
      </c>
      <c r="C1081" s="536">
        <v>0</v>
      </c>
      <c r="D1081" s="536">
        <v>2011</v>
      </c>
    </row>
    <row r="1082" spans="1:4">
      <c r="A1082" s="535" t="s">
        <v>9867</v>
      </c>
      <c r="B1082" s="536">
        <v>4026</v>
      </c>
      <c r="C1082" s="536">
        <v>0</v>
      </c>
      <c r="D1082" s="536">
        <v>2011</v>
      </c>
    </row>
    <row r="1083" spans="1:4">
      <c r="A1083" s="535" t="s">
        <v>9868</v>
      </c>
      <c r="B1083" s="536">
        <v>3625</v>
      </c>
      <c r="C1083" s="536">
        <v>0</v>
      </c>
      <c r="D1083" s="536">
        <v>2011</v>
      </c>
    </row>
    <row r="1084" spans="1:4">
      <c r="A1084" s="535" t="s">
        <v>9869</v>
      </c>
      <c r="B1084" s="536">
        <v>5501</v>
      </c>
      <c r="C1084" s="536">
        <v>0</v>
      </c>
      <c r="D1084" s="536">
        <v>2011</v>
      </c>
    </row>
    <row r="1085" spans="1:4">
      <c r="A1085" s="535" t="s">
        <v>9870</v>
      </c>
      <c r="B1085" s="536">
        <v>4448</v>
      </c>
      <c r="C1085" s="536">
        <v>0</v>
      </c>
      <c r="D1085" s="536">
        <v>2011</v>
      </c>
    </row>
    <row r="1086" spans="1:4">
      <c r="A1086" s="535" t="s">
        <v>9871</v>
      </c>
      <c r="B1086" s="536">
        <v>3289</v>
      </c>
      <c r="C1086" s="536">
        <v>0</v>
      </c>
      <c r="D1086" s="536">
        <v>2011</v>
      </c>
    </row>
    <row r="1087" spans="1:4">
      <c r="A1087" s="535" t="s">
        <v>9872</v>
      </c>
      <c r="B1087" s="536">
        <v>25535</v>
      </c>
      <c r="C1087" s="536">
        <v>0</v>
      </c>
      <c r="D1087" s="536">
        <v>2011</v>
      </c>
    </row>
    <row r="1088" spans="1:4">
      <c r="A1088" s="535" t="s">
        <v>9873</v>
      </c>
      <c r="B1088" s="536">
        <v>41003</v>
      </c>
      <c r="C1088" s="536">
        <v>0</v>
      </c>
      <c r="D1088" s="536">
        <v>2011</v>
      </c>
    </row>
    <row r="1089" spans="1:4">
      <c r="A1089" s="535" t="s">
        <v>9874</v>
      </c>
      <c r="B1089" s="536">
        <v>15490</v>
      </c>
      <c r="C1089" s="536">
        <v>0</v>
      </c>
      <c r="D1089" s="536">
        <v>2011</v>
      </c>
    </row>
    <row r="1090" spans="1:4">
      <c r="A1090" s="535" t="s">
        <v>9875</v>
      </c>
      <c r="B1090" s="536">
        <v>31854</v>
      </c>
      <c r="C1090" s="536">
        <v>0</v>
      </c>
      <c r="D1090" s="536">
        <v>2011</v>
      </c>
    </row>
    <row r="1091" spans="1:4">
      <c r="A1091" s="535" t="s">
        <v>9876</v>
      </c>
      <c r="B1091" s="536">
        <v>19259</v>
      </c>
      <c r="C1091" s="536">
        <v>0</v>
      </c>
      <c r="D1091" s="536">
        <v>2011</v>
      </c>
    </row>
    <row r="1092" spans="1:4">
      <c r="A1092" s="535" t="s">
        <v>9877</v>
      </c>
      <c r="B1092" s="536">
        <v>28291</v>
      </c>
      <c r="C1092" s="536">
        <v>0</v>
      </c>
      <c r="D1092" s="536">
        <v>2011</v>
      </c>
    </row>
    <row r="1093" spans="1:4">
      <c r="A1093" s="535" t="s">
        <v>9878</v>
      </c>
      <c r="B1093" s="536">
        <v>13139</v>
      </c>
      <c r="C1093" s="536">
        <v>0</v>
      </c>
      <c r="D1093" s="536">
        <v>2011</v>
      </c>
    </row>
    <row r="1094" spans="1:4">
      <c r="A1094" s="535" t="s">
        <v>9879</v>
      </c>
      <c r="B1094" s="536">
        <v>24526</v>
      </c>
      <c r="C1094" s="536">
        <v>0</v>
      </c>
      <c r="D1094" s="536">
        <v>2011</v>
      </c>
    </row>
    <row r="1095" spans="1:4">
      <c r="A1095" s="535" t="s">
        <v>9880</v>
      </c>
      <c r="B1095" s="536">
        <v>28418</v>
      </c>
      <c r="C1095" s="536">
        <v>0</v>
      </c>
      <c r="D1095" s="536">
        <v>2011</v>
      </c>
    </row>
    <row r="1096" spans="1:4">
      <c r="A1096" s="535" t="s">
        <v>9881</v>
      </c>
      <c r="B1096" s="536">
        <v>33336</v>
      </c>
      <c r="C1096" s="536">
        <v>0</v>
      </c>
      <c r="D1096" s="536">
        <v>2011</v>
      </c>
    </row>
    <row r="1097" spans="1:4">
      <c r="A1097" s="535" t="s">
        <v>9882</v>
      </c>
      <c r="B1097" s="536">
        <v>42025</v>
      </c>
      <c r="C1097" s="536">
        <v>0</v>
      </c>
      <c r="D1097" s="536">
        <v>2011</v>
      </c>
    </row>
    <row r="1098" spans="1:4">
      <c r="A1098" s="535" t="s">
        <v>9883</v>
      </c>
      <c r="B1098" s="536">
        <v>5048</v>
      </c>
      <c r="C1098" s="536">
        <v>0</v>
      </c>
      <c r="D1098" s="536">
        <v>2011</v>
      </c>
    </row>
    <row r="1099" spans="1:4">
      <c r="A1099" s="535" t="s">
        <v>9884</v>
      </c>
      <c r="B1099" s="536">
        <v>7101</v>
      </c>
      <c r="C1099" s="536">
        <v>0</v>
      </c>
      <c r="D1099" s="536">
        <v>2011</v>
      </c>
    </row>
    <row r="1100" spans="1:4">
      <c r="A1100" s="535" t="s">
        <v>9885</v>
      </c>
      <c r="B1100" s="536">
        <v>25803</v>
      </c>
      <c r="C1100" s="536">
        <v>0</v>
      </c>
      <c r="D1100" s="536">
        <v>2011</v>
      </c>
    </row>
    <row r="1101" spans="1:4">
      <c r="A1101" s="535" t="s">
        <v>9886</v>
      </c>
      <c r="B1101" s="536">
        <v>27991</v>
      </c>
      <c r="C1101" s="536">
        <v>0</v>
      </c>
      <c r="D1101" s="536">
        <v>2011</v>
      </c>
    </row>
    <row r="1102" spans="1:4">
      <c r="A1102" s="535" t="s">
        <v>9887</v>
      </c>
      <c r="B1102" s="536">
        <v>7236</v>
      </c>
      <c r="C1102" s="536">
        <v>0</v>
      </c>
      <c r="D1102" s="536">
        <v>2011</v>
      </c>
    </row>
    <row r="1103" spans="1:4">
      <c r="A1103" s="535" t="s">
        <v>9888</v>
      </c>
      <c r="B1103" s="536">
        <v>3596</v>
      </c>
      <c r="C1103" s="536">
        <v>0</v>
      </c>
      <c r="D1103" s="536">
        <v>2011</v>
      </c>
    </row>
    <row r="1104" spans="1:4">
      <c r="A1104" s="535" t="s">
        <v>9889</v>
      </c>
      <c r="B1104" s="536">
        <v>20935</v>
      </c>
      <c r="C1104" s="536">
        <v>0</v>
      </c>
      <c r="D1104" s="536">
        <v>2011</v>
      </c>
    </row>
    <row r="1105" spans="1:4">
      <c r="A1105" s="535" t="s">
        <v>9890</v>
      </c>
      <c r="B1105" s="536">
        <v>0</v>
      </c>
      <c r="C1105" s="536">
        <v>0</v>
      </c>
      <c r="D1105" s="536">
        <v>2011</v>
      </c>
    </row>
    <row r="1106" spans="1:4">
      <c r="A1106" s="535" t="s">
        <v>9891</v>
      </c>
      <c r="B1106" s="536">
        <v>6475</v>
      </c>
      <c r="C1106" s="536">
        <v>0</v>
      </c>
      <c r="D1106" s="536">
        <v>2011</v>
      </c>
    </row>
    <row r="1107" spans="1:4">
      <c r="A1107" s="535" t="s">
        <v>9892</v>
      </c>
      <c r="B1107" s="536">
        <v>4004</v>
      </c>
      <c r="C1107" s="536">
        <v>0</v>
      </c>
      <c r="D1107" s="536">
        <v>2011</v>
      </c>
    </row>
    <row r="1108" spans="1:4">
      <c r="A1108" s="535" t="s">
        <v>9893</v>
      </c>
      <c r="B1108" s="536">
        <v>8973</v>
      </c>
      <c r="C1108" s="536">
        <v>0</v>
      </c>
      <c r="D1108" s="536">
        <v>2011</v>
      </c>
    </row>
    <row r="1109" spans="1:4">
      <c r="A1109" s="535" t="s">
        <v>9894</v>
      </c>
      <c r="B1109" s="536">
        <v>8005</v>
      </c>
      <c r="C1109" s="536">
        <v>0</v>
      </c>
      <c r="D1109" s="536">
        <v>2011</v>
      </c>
    </row>
    <row r="1110" spans="1:4">
      <c r="A1110" s="535" t="s">
        <v>9895</v>
      </c>
      <c r="B1110" s="536">
        <v>8792</v>
      </c>
      <c r="C1110" s="536">
        <v>0</v>
      </c>
      <c r="D1110" s="536">
        <v>2011</v>
      </c>
    </row>
    <row r="1111" spans="1:4">
      <c r="A1111" s="535" t="s">
        <v>9896</v>
      </c>
      <c r="B1111" s="536">
        <v>4778</v>
      </c>
      <c r="C1111" s="536">
        <v>0</v>
      </c>
      <c r="D1111" s="536">
        <v>2011</v>
      </c>
    </row>
    <row r="1112" spans="1:4">
      <c r="A1112" s="535" t="s">
        <v>9897</v>
      </c>
      <c r="B1112" s="536">
        <v>23623</v>
      </c>
      <c r="C1112" s="536">
        <v>0</v>
      </c>
      <c r="D1112" s="536">
        <v>2011</v>
      </c>
    </row>
    <row r="1113" spans="1:4">
      <c r="A1113" s="535" t="s">
        <v>9898</v>
      </c>
      <c r="B1113" s="536">
        <v>23450</v>
      </c>
      <c r="C1113" s="536">
        <v>0</v>
      </c>
      <c r="D1113" s="536">
        <v>2011</v>
      </c>
    </row>
    <row r="1114" spans="1:4">
      <c r="A1114" s="535" t="s">
        <v>9899</v>
      </c>
      <c r="B1114" s="536">
        <v>25209</v>
      </c>
      <c r="C1114" s="536">
        <v>0</v>
      </c>
      <c r="D1114" s="536">
        <v>2011</v>
      </c>
    </row>
    <row r="1115" spans="1:4">
      <c r="A1115" s="535" t="s">
        <v>9900</v>
      </c>
      <c r="B1115" s="536">
        <v>18612</v>
      </c>
      <c r="C1115" s="536">
        <v>0</v>
      </c>
      <c r="D1115" s="536">
        <v>2011</v>
      </c>
    </row>
    <row r="1116" spans="1:4">
      <c r="A1116" s="535" t="s">
        <v>9901</v>
      </c>
      <c r="B1116" s="536">
        <v>11710</v>
      </c>
      <c r="C1116" s="536">
        <v>0</v>
      </c>
      <c r="D1116" s="536">
        <v>2011</v>
      </c>
    </row>
    <row r="1117" spans="1:4">
      <c r="A1117" s="535" t="s">
        <v>9902</v>
      </c>
      <c r="B1117" s="536">
        <v>10164</v>
      </c>
      <c r="C1117" s="536">
        <v>0</v>
      </c>
      <c r="D1117" s="536">
        <v>2011</v>
      </c>
    </row>
    <row r="1118" spans="1:4">
      <c r="A1118" s="535" t="s">
        <v>9903</v>
      </c>
      <c r="B1118" s="536">
        <v>4709</v>
      </c>
      <c r="C1118" s="536">
        <v>0</v>
      </c>
      <c r="D1118" s="536">
        <v>2011</v>
      </c>
    </row>
    <row r="1119" spans="1:4">
      <c r="A1119" s="535" t="s">
        <v>9904</v>
      </c>
      <c r="B1119" s="536">
        <v>43286</v>
      </c>
      <c r="C1119" s="536">
        <v>0</v>
      </c>
      <c r="D1119" s="536">
        <v>2011</v>
      </c>
    </row>
    <row r="1120" spans="1:4">
      <c r="A1120" s="535" t="s">
        <v>9905</v>
      </c>
      <c r="B1120" s="536">
        <v>16315</v>
      </c>
      <c r="C1120" s="536">
        <v>0</v>
      </c>
      <c r="D1120" s="536">
        <v>2011</v>
      </c>
    </row>
    <row r="1121" spans="1:4">
      <c r="A1121" s="535" t="s">
        <v>9906</v>
      </c>
      <c r="B1121" s="536">
        <v>4543</v>
      </c>
      <c r="C1121" s="536">
        <v>0</v>
      </c>
      <c r="D1121" s="536">
        <v>2011</v>
      </c>
    </row>
    <row r="1122" spans="1:4">
      <c r="A1122" s="535" t="s">
        <v>9907</v>
      </c>
      <c r="B1122" s="536">
        <v>10666</v>
      </c>
      <c r="C1122" s="536">
        <v>0</v>
      </c>
      <c r="D1122" s="536">
        <v>2011</v>
      </c>
    </row>
    <row r="1123" spans="1:4">
      <c r="A1123" s="535" t="s">
        <v>9908</v>
      </c>
      <c r="B1123" s="536">
        <v>23141</v>
      </c>
      <c r="C1123" s="536">
        <v>0</v>
      </c>
      <c r="D1123" s="536">
        <v>2011</v>
      </c>
    </row>
    <row r="1124" spans="1:4">
      <c r="A1124" s="535" t="s">
        <v>9909</v>
      </c>
      <c r="B1124" s="536">
        <v>7210</v>
      </c>
      <c r="C1124" s="536">
        <v>0</v>
      </c>
      <c r="D1124" s="536">
        <v>2011</v>
      </c>
    </row>
    <row r="1125" spans="1:4">
      <c r="A1125" s="535" t="s">
        <v>9910</v>
      </c>
      <c r="B1125" s="536">
        <v>6798</v>
      </c>
      <c r="C1125" s="536">
        <v>0</v>
      </c>
      <c r="D1125" s="536">
        <v>2011</v>
      </c>
    </row>
    <row r="1126" spans="1:4">
      <c r="A1126" s="535" t="s">
        <v>9911</v>
      </c>
      <c r="B1126" s="536">
        <v>13691</v>
      </c>
      <c r="C1126" s="536">
        <v>0</v>
      </c>
      <c r="D1126" s="536">
        <v>2011</v>
      </c>
    </row>
    <row r="1127" spans="1:4">
      <c r="A1127" s="535" t="s">
        <v>9912</v>
      </c>
      <c r="B1127" s="536">
        <v>12330</v>
      </c>
      <c r="C1127" s="536">
        <v>0</v>
      </c>
      <c r="D1127" s="536">
        <v>2011</v>
      </c>
    </row>
    <row r="1128" spans="1:4">
      <c r="A1128" s="535" t="s">
        <v>9913</v>
      </c>
      <c r="B1128" s="536">
        <v>21812</v>
      </c>
      <c r="C1128" s="536">
        <v>0</v>
      </c>
      <c r="D1128" s="536">
        <v>2011</v>
      </c>
    </row>
    <row r="1129" spans="1:4">
      <c r="A1129" s="535" t="s">
        <v>9914</v>
      </c>
      <c r="B1129" s="536">
        <v>9465</v>
      </c>
      <c r="C1129" s="536">
        <v>0</v>
      </c>
      <c r="D1129" s="536">
        <v>2011</v>
      </c>
    </row>
    <row r="1130" spans="1:4">
      <c r="A1130" s="535" t="s">
        <v>9915</v>
      </c>
      <c r="B1130" s="536">
        <v>32982</v>
      </c>
      <c r="C1130" s="536">
        <v>0</v>
      </c>
      <c r="D1130" s="536">
        <v>2011</v>
      </c>
    </row>
    <row r="1131" spans="1:4">
      <c r="A1131" s="535" t="s">
        <v>9916</v>
      </c>
      <c r="B1131" s="536">
        <v>8169</v>
      </c>
      <c r="C1131" s="536">
        <v>0</v>
      </c>
      <c r="D1131" s="536">
        <v>2011</v>
      </c>
    </row>
    <row r="1132" spans="1:4">
      <c r="A1132" s="535" t="s">
        <v>9917</v>
      </c>
      <c r="B1132" s="536">
        <v>8438</v>
      </c>
      <c r="C1132" s="536">
        <v>0</v>
      </c>
      <c r="D1132" s="536">
        <v>2011</v>
      </c>
    </row>
    <row r="1133" spans="1:4">
      <c r="A1133" s="535" t="s">
        <v>9918</v>
      </c>
      <c r="B1133" s="536">
        <v>9126</v>
      </c>
      <c r="C1133" s="536">
        <v>0</v>
      </c>
      <c r="D1133" s="536">
        <v>2011</v>
      </c>
    </row>
    <row r="1134" spans="1:4">
      <c r="A1134" s="535" t="s">
        <v>9919</v>
      </c>
      <c r="B1134" s="536">
        <v>11738</v>
      </c>
      <c r="C1134" s="536">
        <v>0</v>
      </c>
      <c r="D1134" s="536">
        <v>2011</v>
      </c>
    </row>
    <row r="1135" spans="1:4">
      <c r="A1135" s="535" t="s">
        <v>9920</v>
      </c>
      <c r="B1135" s="536">
        <v>6157</v>
      </c>
      <c r="C1135" s="536">
        <v>0</v>
      </c>
      <c r="D1135" s="536">
        <v>2011</v>
      </c>
    </row>
    <row r="1136" spans="1:4">
      <c r="A1136" s="535" t="s">
        <v>9921</v>
      </c>
      <c r="B1136" s="536">
        <v>6818</v>
      </c>
      <c r="C1136" s="536">
        <v>0</v>
      </c>
      <c r="D1136" s="536">
        <v>2011</v>
      </c>
    </row>
    <row r="1137" spans="1:4">
      <c r="A1137" s="535" t="s">
        <v>9922</v>
      </c>
      <c r="B1137" s="536">
        <v>36233</v>
      </c>
      <c r="C1137" s="536">
        <v>0</v>
      </c>
      <c r="D1137" s="536">
        <v>2011</v>
      </c>
    </row>
    <row r="1138" spans="1:4">
      <c r="A1138" s="535" t="s">
        <v>9923</v>
      </c>
      <c r="B1138" s="536">
        <v>15390</v>
      </c>
      <c r="C1138" s="536">
        <v>0</v>
      </c>
      <c r="D1138" s="536">
        <v>2011</v>
      </c>
    </row>
    <row r="1139" spans="1:4">
      <c r="A1139" s="535" t="s">
        <v>9924</v>
      </c>
      <c r="B1139" s="536">
        <v>14374</v>
      </c>
      <c r="C1139" s="536">
        <v>0</v>
      </c>
      <c r="D1139" s="536">
        <v>2011</v>
      </c>
    </row>
    <row r="1140" spans="1:4">
      <c r="A1140" s="535" t="s">
        <v>9925</v>
      </c>
      <c r="B1140" s="536">
        <v>14339</v>
      </c>
      <c r="C1140" s="536">
        <v>0</v>
      </c>
      <c r="D1140" s="536">
        <v>2011</v>
      </c>
    </row>
    <row r="1141" spans="1:4">
      <c r="A1141" s="535" t="s">
        <v>9926</v>
      </c>
      <c r="B1141" s="536">
        <v>14397</v>
      </c>
      <c r="C1141" s="536">
        <v>0</v>
      </c>
      <c r="D1141" s="536">
        <v>2011</v>
      </c>
    </row>
    <row r="1142" spans="1:4">
      <c r="A1142" s="535" t="s">
        <v>9927</v>
      </c>
      <c r="B1142" s="536">
        <v>10649</v>
      </c>
      <c r="C1142" s="536">
        <v>0</v>
      </c>
      <c r="D1142" s="536">
        <v>2011</v>
      </c>
    </row>
    <row r="1143" spans="1:4">
      <c r="A1143" s="535" t="s">
        <v>9928</v>
      </c>
      <c r="B1143" s="536">
        <v>28686</v>
      </c>
      <c r="C1143" s="536">
        <v>0</v>
      </c>
      <c r="D1143" s="536">
        <v>2011</v>
      </c>
    </row>
    <row r="1144" spans="1:4">
      <c r="A1144" s="535" t="s">
        <v>9929</v>
      </c>
      <c r="B1144" s="536">
        <v>12810</v>
      </c>
      <c r="C1144" s="536">
        <v>0</v>
      </c>
      <c r="D1144" s="536">
        <v>2011</v>
      </c>
    </row>
    <row r="1145" spans="1:4">
      <c r="A1145" s="535" t="s">
        <v>9930</v>
      </c>
      <c r="B1145" s="536">
        <v>1911</v>
      </c>
      <c r="C1145" s="536">
        <v>0</v>
      </c>
      <c r="D1145" s="536">
        <v>2011</v>
      </c>
    </row>
    <row r="1146" spans="1:4">
      <c r="A1146" s="535" t="s">
        <v>9931</v>
      </c>
      <c r="B1146" s="536">
        <v>2738</v>
      </c>
      <c r="C1146" s="536">
        <v>0</v>
      </c>
      <c r="D1146" s="536">
        <v>2011</v>
      </c>
    </row>
    <row r="1147" spans="1:4">
      <c r="A1147" s="535" t="s">
        <v>9932</v>
      </c>
      <c r="B1147" s="536">
        <v>4882</v>
      </c>
      <c r="C1147" s="536">
        <v>0</v>
      </c>
      <c r="D1147" s="536">
        <v>2011</v>
      </c>
    </row>
    <row r="1148" spans="1:4">
      <c r="A1148" s="535" t="s">
        <v>9933</v>
      </c>
      <c r="B1148" s="536">
        <v>27339</v>
      </c>
      <c r="C1148" s="536">
        <v>0</v>
      </c>
      <c r="D1148" s="536">
        <v>2011</v>
      </c>
    </row>
    <row r="1149" spans="1:4">
      <c r="A1149" s="535" t="s">
        <v>9934</v>
      </c>
      <c r="B1149" s="536">
        <v>21881</v>
      </c>
      <c r="C1149" s="536">
        <v>0</v>
      </c>
      <c r="D1149" s="536">
        <v>2011</v>
      </c>
    </row>
    <row r="1150" spans="1:4">
      <c r="A1150" s="535" t="s">
        <v>9935</v>
      </c>
      <c r="B1150" s="536">
        <v>7184</v>
      </c>
      <c r="C1150" s="536">
        <v>0</v>
      </c>
      <c r="D1150" s="536">
        <v>2011</v>
      </c>
    </row>
    <row r="1151" spans="1:4">
      <c r="A1151" s="535" t="s">
        <v>9936</v>
      </c>
      <c r="B1151" s="536">
        <v>2989</v>
      </c>
      <c r="C1151" s="536">
        <v>0</v>
      </c>
      <c r="D1151" s="536">
        <v>2011</v>
      </c>
    </row>
    <row r="1152" spans="1:4">
      <c r="A1152" s="535" t="s">
        <v>9937</v>
      </c>
      <c r="B1152" s="536">
        <v>9663</v>
      </c>
      <c r="C1152" s="536">
        <v>0</v>
      </c>
      <c r="D1152" s="536">
        <v>2011</v>
      </c>
    </row>
    <row r="1153" spans="1:4">
      <c r="A1153" s="535" t="s">
        <v>9938</v>
      </c>
      <c r="B1153" s="536">
        <v>15824</v>
      </c>
      <c r="C1153" s="536">
        <v>0</v>
      </c>
      <c r="D1153" s="536">
        <v>2011</v>
      </c>
    </row>
    <row r="1154" spans="1:4">
      <c r="A1154" s="535" t="s">
        <v>9939</v>
      </c>
      <c r="B1154" s="536">
        <v>7387</v>
      </c>
      <c r="C1154" s="536">
        <v>0</v>
      </c>
      <c r="D1154" s="536">
        <v>2011</v>
      </c>
    </row>
    <row r="1155" spans="1:4">
      <c r="A1155" s="535" t="s">
        <v>9940</v>
      </c>
      <c r="B1155" s="536">
        <v>16540</v>
      </c>
      <c r="C1155" s="536">
        <v>0</v>
      </c>
      <c r="D1155" s="536">
        <v>2011</v>
      </c>
    </row>
    <row r="1156" spans="1:4">
      <c r="A1156" s="535" t="s">
        <v>9941</v>
      </c>
      <c r="B1156" s="536">
        <v>14457</v>
      </c>
      <c r="C1156" s="536">
        <v>0</v>
      </c>
      <c r="D1156" s="536">
        <v>2011</v>
      </c>
    </row>
    <row r="1157" spans="1:4">
      <c r="A1157" s="535" t="s">
        <v>9942</v>
      </c>
      <c r="B1157" s="536">
        <v>6821</v>
      </c>
      <c r="C1157" s="536">
        <v>0</v>
      </c>
      <c r="D1157" s="536">
        <v>2011</v>
      </c>
    </row>
    <row r="1158" spans="1:4">
      <c r="A1158" s="535" t="s">
        <v>9943</v>
      </c>
      <c r="B1158" s="536">
        <v>5098</v>
      </c>
      <c r="C1158" s="536">
        <v>0</v>
      </c>
      <c r="D1158" s="536">
        <v>2011</v>
      </c>
    </row>
    <row r="1159" spans="1:4">
      <c r="A1159" s="535" t="s">
        <v>9944</v>
      </c>
      <c r="B1159" s="536">
        <v>7853</v>
      </c>
      <c r="C1159" s="536">
        <v>0</v>
      </c>
      <c r="D1159" s="536">
        <v>2011</v>
      </c>
    </row>
    <row r="1160" spans="1:4">
      <c r="A1160" s="535" t="s">
        <v>9945</v>
      </c>
      <c r="B1160" s="536">
        <v>8507</v>
      </c>
      <c r="C1160" s="536">
        <v>0</v>
      </c>
      <c r="D1160" s="536">
        <v>2011</v>
      </c>
    </row>
    <row r="1161" spans="1:4">
      <c r="A1161" s="535" t="s">
        <v>9946</v>
      </c>
      <c r="B1161" s="536">
        <v>5394</v>
      </c>
      <c r="C1161" s="536">
        <v>0</v>
      </c>
      <c r="D1161" s="536">
        <v>2011</v>
      </c>
    </row>
    <row r="1162" spans="1:4">
      <c r="A1162" s="535" t="s">
        <v>9947</v>
      </c>
      <c r="B1162" s="536">
        <v>7967</v>
      </c>
      <c r="C1162" s="536">
        <v>0</v>
      </c>
      <c r="D1162" s="536">
        <v>2011</v>
      </c>
    </row>
    <row r="1163" spans="1:4">
      <c r="A1163" s="535" t="s">
        <v>9948</v>
      </c>
      <c r="B1163" s="536">
        <v>4956</v>
      </c>
      <c r="C1163" s="536">
        <v>0</v>
      </c>
      <c r="D1163" s="536">
        <v>2011</v>
      </c>
    </row>
    <row r="1164" spans="1:4">
      <c r="A1164" s="535" t="s">
        <v>9949</v>
      </c>
      <c r="B1164" s="536">
        <v>2966</v>
      </c>
      <c r="C1164" s="536">
        <v>0</v>
      </c>
      <c r="D1164" s="536">
        <v>2011</v>
      </c>
    </row>
    <row r="1165" spans="1:4">
      <c r="A1165" s="535" t="s">
        <v>9950</v>
      </c>
      <c r="B1165" s="536">
        <v>4652</v>
      </c>
      <c r="C1165" s="536">
        <v>0</v>
      </c>
      <c r="D1165" s="536">
        <v>2011</v>
      </c>
    </row>
    <row r="1166" spans="1:4">
      <c r="A1166" s="535" t="s">
        <v>9951</v>
      </c>
      <c r="B1166" s="536">
        <v>4494</v>
      </c>
      <c r="C1166" s="536">
        <v>0</v>
      </c>
      <c r="D1166" s="536">
        <v>2011</v>
      </c>
    </row>
    <row r="1167" spans="1:4">
      <c r="A1167" s="535" t="s">
        <v>9952</v>
      </c>
      <c r="B1167" s="536">
        <v>6118</v>
      </c>
      <c r="C1167" s="536">
        <v>0</v>
      </c>
      <c r="D1167" s="536">
        <v>2011</v>
      </c>
    </row>
    <row r="1168" spans="1:4">
      <c r="A1168" s="535" t="s">
        <v>9953</v>
      </c>
      <c r="B1168" s="536">
        <v>7106</v>
      </c>
      <c r="C1168" s="536">
        <v>0</v>
      </c>
      <c r="D1168" s="536">
        <v>2011</v>
      </c>
    </row>
    <row r="1169" spans="1:4">
      <c r="A1169" s="535" t="s">
        <v>9954</v>
      </c>
      <c r="B1169" s="536">
        <v>32430</v>
      </c>
      <c r="C1169" s="536">
        <v>0</v>
      </c>
      <c r="D1169" s="536">
        <v>2011</v>
      </c>
    </row>
    <row r="1170" spans="1:4">
      <c r="A1170" s="535" t="s">
        <v>9955</v>
      </c>
      <c r="B1170" s="536">
        <v>13002</v>
      </c>
      <c r="C1170" s="536">
        <v>0</v>
      </c>
      <c r="D1170" s="536">
        <v>2011</v>
      </c>
    </row>
    <row r="1171" spans="1:4">
      <c r="A1171" s="535" t="s">
        <v>9956</v>
      </c>
      <c r="B1171" s="536">
        <v>3851</v>
      </c>
      <c r="C1171" s="536">
        <v>0</v>
      </c>
      <c r="D1171" s="536">
        <v>2011</v>
      </c>
    </row>
    <row r="1172" spans="1:4">
      <c r="A1172" s="535" t="s">
        <v>9957</v>
      </c>
      <c r="B1172" s="536">
        <v>5243</v>
      </c>
      <c r="C1172" s="536">
        <v>0</v>
      </c>
      <c r="D1172" s="536">
        <v>2011</v>
      </c>
    </row>
    <row r="1173" spans="1:4">
      <c r="A1173" s="535" t="s">
        <v>9958</v>
      </c>
      <c r="B1173" s="536">
        <v>3722</v>
      </c>
      <c r="C1173" s="536">
        <v>0</v>
      </c>
      <c r="D1173" s="536">
        <v>2011</v>
      </c>
    </row>
    <row r="1174" spans="1:4">
      <c r="A1174" s="535" t="s">
        <v>9959</v>
      </c>
      <c r="B1174" s="536">
        <v>7154</v>
      </c>
      <c r="C1174" s="536">
        <v>0</v>
      </c>
      <c r="D1174" s="536">
        <v>2011</v>
      </c>
    </row>
    <row r="1175" spans="1:4">
      <c r="A1175" s="535" t="s">
        <v>9960</v>
      </c>
      <c r="B1175" s="536">
        <v>4934</v>
      </c>
      <c r="C1175" s="536">
        <v>0</v>
      </c>
      <c r="D1175" s="536">
        <v>2011</v>
      </c>
    </row>
    <row r="1176" spans="1:4">
      <c r="A1176" s="535" t="s">
        <v>9961</v>
      </c>
      <c r="B1176" s="536">
        <v>3173</v>
      </c>
      <c r="C1176" s="536">
        <v>0</v>
      </c>
      <c r="D1176" s="536">
        <v>2011</v>
      </c>
    </row>
    <row r="1177" spans="1:4">
      <c r="A1177" s="535" t="s">
        <v>9962</v>
      </c>
      <c r="B1177" s="536">
        <v>2261</v>
      </c>
      <c r="C1177" s="536">
        <v>0</v>
      </c>
      <c r="D1177" s="536">
        <v>2011</v>
      </c>
    </row>
    <row r="1178" spans="1:4">
      <c r="A1178" s="535" t="s">
        <v>9963</v>
      </c>
      <c r="B1178" s="536">
        <v>11917</v>
      </c>
      <c r="C1178" s="536">
        <v>0</v>
      </c>
      <c r="D1178" s="536">
        <v>2011</v>
      </c>
    </row>
    <row r="1179" spans="1:4">
      <c r="A1179" s="535" t="s">
        <v>9964</v>
      </c>
      <c r="B1179" s="536">
        <v>7072</v>
      </c>
      <c r="C1179" s="536">
        <v>0</v>
      </c>
      <c r="D1179" s="536">
        <v>2011</v>
      </c>
    </row>
    <row r="1180" spans="1:4">
      <c r="A1180" s="535" t="s">
        <v>9965</v>
      </c>
      <c r="B1180" s="536">
        <v>8266</v>
      </c>
      <c r="C1180" s="536">
        <v>0</v>
      </c>
      <c r="D1180" s="536">
        <v>2011</v>
      </c>
    </row>
    <row r="1181" spans="1:4">
      <c r="A1181" s="535" t="s">
        <v>9966</v>
      </c>
      <c r="B1181" s="536">
        <v>14760</v>
      </c>
      <c r="C1181" s="536">
        <v>0</v>
      </c>
      <c r="D1181" s="536">
        <v>2011</v>
      </c>
    </row>
    <row r="1182" spans="1:4">
      <c r="A1182" s="535" t="s">
        <v>9967</v>
      </c>
      <c r="B1182" s="536">
        <v>6754</v>
      </c>
      <c r="C1182" s="536">
        <v>0</v>
      </c>
      <c r="D1182" s="536">
        <v>2011</v>
      </c>
    </row>
    <row r="1183" spans="1:4">
      <c r="A1183" s="535" t="s">
        <v>9968</v>
      </c>
      <c r="B1183" s="536">
        <v>5602</v>
      </c>
      <c r="C1183" s="536">
        <v>0</v>
      </c>
      <c r="D1183" s="536">
        <v>2011</v>
      </c>
    </row>
    <row r="1184" spans="1:4">
      <c r="A1184" s="535" t="s">
        <v>9969</v>
      </c>
      <c r="B1184" s="536">
        <v>3664</v>
      </c>
      <c r="C1184" s="536">
        <v>0</v>
      </c>
      <c r="D1184" s="536">
        <v>2011</v>
      </c>
    </row>
    <row r="1185" spans="1:4">
      <c r="A1185" s="535" t="s">
        <v>9970</v>
      </c>
      <c r="B1185" s="536">
        <v>4605</v>
      </c>
      <c r="C1185" s="536">
        <v>0</v>
      </c>
      <c r="D1185" s="536">
        <v>2011</v>
      </c>
    </row>
    <row r="1186" spans="1:4">
      <c r="A1186" s="535" t="s">
        <v>9971</v>
      </c>
      <c r="B1186" s="536">
        <v>10694</v>
      </c>
      <c r="C1186" s="536">
        <v>0</v>
      </c>
      <c r="D1186" s="536">
        <v>2011</v>
      </c>
    </row>
    <row r="1187" spans="1:4">
      <c r="A1187" s="535" t="s">
        <v>9972</v>
      </c>
      <c r="B1187" s="536">
        <v>4929</v>
      </c>
      <c r="C1187" s="536">
        <v>0</v>
      </c>
      <c r="D1187" s="536">
        <v>2011</v>
      </c>
    </row>
    <row r="1188" spans="1:4">
      <c r="A1188" s="535" t="s">
        <v>9973</v>
      </c>
      <c r="B1188" s="536">
        <v>4541</v>
      </c>
      <c r="C1188" s="536">
        <v>0</v>
      </c>
      <c r="D1188" s="536">
        <v>2011</v>
      </c>
    </row>
    <row r="1189" spans="1:4">
      <c r="A1189" s="535" t="s">
        <v>9974</v>
      </c>
      <c r="B1189" s="536">
        <v>4192</v>
      </c>
      <c r="C1189" s="536">
        <v>0</v>
      </c>
      <c r="D1189" s="536">
        <v>2011</v>
      </c>
    </row>
    <row r="1190" spans="1:4">
      <c r="A1190" s="535" t="s">
        <v>9975</v>
      </c>
      <c r="B1190" s="536">
        <v>1858</v>
      </c>
      <c r="C1190" s="536">
        <v>0</v>
      </c>
      <c r="D1190" s="536">
        <v>2011</v>
      </c>
    </row>
    <row r="1191" spans="1:4">
      <c r="A1191" s="535" t="s">
        <v>9976</v>
      </c>
      <c r="B1191" s="536">
        <v>14903</v>
      </c>
      <c r="C1191" s="536">
        <v>0</v>
      </c>
      <c r="D1191" s="536">
        <v>2011</v>
      </c>
    </row>
    <row r="1192" spans="1:4">
      <c r="A1192" s="535" t="s">
        <v>9977</v>
      </c>
      <c r="B1192" s="536">
        <v>14359</v>
      </c>
      <c r="C1192" s="536">
        <v>0</v>
      </c>
      <c r="D1192" s="536">
        <v>2011</v>
      </c>
    </row>
    <row r="1193" spans="1:4">
      <c r="A1193" s="535" t="s">
        <v>9978</v>
      </c>
      <c r="B1193" s="536">
        <v>10758</v>
      </c>
      <c r="C1193" s="536">
        <v>0</v>
      </c>
      <c r="D1193" s="536">
        <v>2011</v>
      </c>
    </row>
    <row r="1194" spans="1:4">
      <c r="A1194" s="535" t="s">
        <v>9979</v>
      </c>
      <c r="B1194" s="536">
        <v>9510</v>
      </c>
      <c r="C1194" s="536">
        <v>0</v>
      </c>
      <c r="D1194" s="536">
        <v>2011</v>
      </c>
    </row>
    <row r="1195" spans="1:4">
      <c r="A1195" s="535" t="s">
        <v>9980</v>
      </c>
      <c r="B1195" s="536">
        <v>8851</v>
      </c>
      <c r="C1195" s="536">
        <v>0</v>
      </c>
      <c r="D1195" s="536">
        <v>2011</v>
      </c>
    </row>
    <row r="1196" spans="1:4">
      <c r="A1196" s="535" t="s">
        <v>9981</v>
      </c>
      <c r="B1196" s="536">
        <v>134</v>
      </c>
      <c r="C1196" s="536">
        <v>0</v>
      </c>
      <c r="D1196" s="536">
        <v>2011</v>
      </c>
    </row>
    <row r="1197" spans="1:4">
      <c r="A1197" s="535" t="s">
        <v>9982</v>
      </c>
      <c r="B1197" s="536">
        <v>17175</v>
      </c>
      <c r="C1197" s="536">
        <v>0</v>
      </c>
      <c r="D1197" s="536">
        <v>2011</v>
      </c>
    </row>
    <row r="1198" spans="1:4">
      <c r="A1198" s="535" t="s">
        <v>9983</v>
      </c>
      <c r="B1198" s="536">
        <v>14808</v>
      </c>
      <c r="C1198" s="536">
        <v>0</v>
      </c>
      <c r="D1198" s="536">
        <v>2011</v>
      </c>
    </row>
    <row r="1199" spans="1:4">
      <c r="A1199" s="535" t="s">
        <v>9984</v>
      </c>
      <c r="B1199" s="536">
        <v>10356</v>
      </c>
      <c r="C1199" s="536">
        <v>0</v>
      </c>
      <c r="D1199" s="536">
        <v>2011</v>
      </c>
    </row>
    <row r="1200" spans="1:4">
      <c r="A1200" s="535" t="s">
        <v>9985</v>
      </c>
      <c r="B1200" s="536">
        <v>15574</v>
      </c>
      <c r="C1200" s="536">
        <v>0</v>
      </c>
      <c r="D1200" s="536">
        <v>2011</v>
      </c>
    </row>
    <row r="1201" spans="1:4">
      <c r="A1201" s="535" t="s">
        <v>9986</v>
      </c>
      <c r="B1201" s="536">
        <v>0</v>
      </c>
      <c r="C1201" s="536">
        <v>0</v>
      </c>
      <c r="D1201" s="536">
        <v>2011</v>
      </c>
    </row>
    <row r="1202" spans="1:4">
      <c r="A1202" s="535" t="s">
        <v>9987</v>
      </c>
      <c r="B1202" s="536">
        <v>0</v>
      </c>
      <c r="C1202" s="536">
        <v>0</v>
      </c>
      <c r="D1202" s="536">
        <v>2011</v>
      </c>
    </row>
    <row r="1203" spans="1:4">
      <c r="A1203" s="535" t="s">
        <v>9988</v>
      </c>
      <c r="B1203" s="536">
        <v>21660</v>
      </c>
      <c r="C1203" s="536">
        <v>0</v>
      </c>
      <c r="D1203" s="536">
        <v>2011</v>
      </c>
    </row>
    <row r="1204" spans="1:4">
      <c r="A1204" s="535" t="s">
        <v>9989</v>
      </c>
      <c r="B1204" s="536">
        <v>18308</v>
      </c>
      <c r="C1204" s="536">
        <v>0</v>
      </c>
      <c r="D1204" s="536">
        <v>2011</v>
      </c>
    </row>
    <row r="1205" spans="1:4">
      <c r="A1205" s="535" t="s">
        <v>9990</v>
      </c>
      <c r="B1205" s="536">
        <v>12749</v>
      </c>
      <c r="C1205" s="536">
        <v>0</v>
      </c>
      <c r="D1205" s="536">
        <v>2011</v>
      </c>
    </row>
    <row r="1206" spans="1:4">
      <c r="A1206" s="535" t="s">
        <v>9991</v>
      </c>
      <c r="B1206" s="536">
        <v>12296</v>
      </c>
      <c r="C1206" s="536">
        <v>0</v>
      </c>
      <c r="D1206" s="536">
        <v>2011</v>
      </c>
    </row>
    <row r="1207" spans="1:4">
      <c r="A1207" s="535" t="s">
        <v>9992</v>
      </c>
      <c r="B1207" s="536">
        <v>10001</v>
      </c>
      <c r="C1207" s="536">
        <v>0</v>
      </c>
      <c r="D1207" s="536">
        <v>2011</v>
      </c>
    </row>
    <row r="1208" spans="1:4">
      <c r="A1208" s="535" t="s">
        <v>9993</v>
      </c>
      <c r="B1208" s="536">
        <v>11528</v>
      </c>
      <c r="C1208" s="536">
        <v>0</v>
      </c>
      <c r="D1208" s="536">
        <v>2011</v>
      </c>
    </row>
    <row r="1209" spans="1:4">
      <c r="A1209" s="535" t="s">
        <v>9994</v>
      </c>
      <c r="B1209" s="536">
        <v>0</v>
      </c>
      <c r="C1209" s="536">
        <v>0</v>
      </c>
      <c r="D1209" s="536">
        <v>2011</v>
      </c>
    </row>
    <row r="1210" spans="1:4">
      <c r="A1210" s="535" t="s">
        <v>9995</v>
      </c>
      <c r="B1210" s="536">
        <v>9379</v>
      </c>
      <c r="C1210" s="536">
        <v>0</v>
      </c>
      <c r="D1210" s="536">
        <v>2011</v>
      </c>
    </row>
    <row r="1211" spans="1:4">
      <c r="A1211" s="535" t="s">
        <v>9996</v>
      </c>
      <c r="B1211" s="536">
        <v>22269</v>
      </c>
      <c r="C1211" s="536">
        <v>0</v>
      </c>
      <c r="D1211" s="536">
        <v>2011</v>
      </c>
    </row>
    <row r="1212" spans="1:4">
      <c r="A1212" s="535" t="s">
        <v>9997</v>
      </c>
      <c r="B1212" s="536">
        <v>8403</v>
      </c>
      <c r="C1212" s="536">
        <v>0</v>
      </c>
      <c r="D1212" s="536">
        <v>2011</v>
      </c>
    </row>
    <row r="1213" spans="1:4">
      <c r="A1213" s="535" t="s">
        <v>9998</v>
      </c>
      <c r="B1213" s="536">
        <v>4582</v>
      </c>
      <c r="C1213" s="536">
        <v>0</v>
      </c>
      <c r="D1213" s="536">
        <v>2011</v>
      </c>
    </row>
    <row r="1214" spans="1:4">
      <c r="A1214" s="535" t="s">
        <v>9999</v>
      </c>
      <c r="B1214" s="536">
        <v>19870</v>
      </c>
      <c r="C1214" s="536">
        <v>0</v>
      </c>
      <c r="D1214" s="536">
        <v>2011</v>
      </c>
    </row>
    <row r="1215" spans="1:4">
      <c r="A1215" s="535" t="s">
        <v>10000</v>
      </c>
      <c r="B1215" s="536">
        <v>3</v>
      </c>
      <c r="C1215" s="536">
        <v>0</v>
      </c>
      <c r="D1215" s="536">
        <v>2011</v>
      </c>
    </row>
    <row r="1216" spans="1:4">
      <c r="A1216" s="535" t="s">
        <v>10001</v>
      </c>
      <c r="B1216" s="536">
        <v>0</v>
      </c>
      <c r="C1216" s="536">
        <v>0</v>
      </c>
      <c r="D1216" s="536">
        <v>2011</v>
      </c>
    </row>
    <row r="1217" spans="1:4">
      <c r="A1217" s="535" t="s">
        <v>10002</v>
      </c>
      <c r="B1217" s="536">
        <v>26155</v>
      </c>
      <c r="C1217" s="536">
        <v>0</v>
      </c>
      <c r="D1217" s="536">
        <v>2011</v>
      </c>
    </row>
    <row r="1218" spans="1:4">
      <c r="A1218" s="535" t="s">
        <v>10003</v>
      </c>
      <c r="B1218" s="536">
        <v>29764</v>
      </c>
      <c r="C1218" s="536">
        <v>0</v>
      </c>
      <c r="D1218" s="536">
        <v>2011</v>
      </c>
    </row>
    <row r="1219" spans="1:4">
      <c r="A1219" s="535" t="s">
        <v>10004</v>
      </c>
      <c r="B1219" s="536">
        <v>27873</v>
      </c>
      <c r="C1219" s="536">
        <v>0</v>
      </c>
      <c r="D1219" s="536">
        <v>2011</v>
      </c>
    </row>
    <row r="1220" spans="1:4">
      <c r="A1220" s="535" t="s">
        <v>10005</v>
      </c>
      <c r="B1220" s="536">
        <v>26276</v>
      </c>
      <c r="C1220" s="536">
        <v>0</v>
      </c>
      <c r="D1220" s="536">
        <v>2011</v>
      </c>
    </row>
    <row r="1221" spans="1:4">
      <c r="A1221" s="535" t="s">
        <v>10006</v>
      </c>
      <c r="B1221" s="536">
        <v>18755</v>
      </c>
      <c r="C1221" s="536">
        <v>0</v>
      </c>
      <c r="D1221" s="536">
        <v>2011</v>
      </c>
    </row>
    <row r="1222" spans="1:4">
      <c r="A1222" s="535" t="s">
        <v>10007</v>
      </c>
      <c r="B1222" s="536">
        <v>19415</v>
      </c>
      <c r="C1222" s="536">
        <v>0</v>
      </c>
      <c r="D1222" s="536">
        <v>2011</v>
      </c>
    </row>
    <row r="1223" spans="1:4">
      <c r="A1223" s="535" t="s">
        <v>10008</v>
      </c>
      <c r="B1223" s="536">
        <v>0</v>
      </c>
      <c r="C1223" s="536">
        <v>0</v>
      </c>
      <c r="D1223" s="536">
        <v>2011</v>
      </c>
    </row>
    <row r="1224" spans="1:4">
      <c r="A1224" s="535" t="s">
        <v>10009</v>
      </c>
      <c r="B1224" s="536">
        <v>0</v>
      </c>
      <c r="C1224" s="536">
        <v>26206</v>
      </c>
      <c r="D1224" s="536">
        <v>2011</v>
      </c>
    </row>
    <row r="1225" spans="1:4">
      <c r="A1225" s="535" t="s">
        <v>10010</v>
      </c>
      <c r="B1225" s="536">
        <v>0</v>
      </c>
      <c r="C1225" s="536">
        <v>24899</v>
      </c>
      <c r="D1225" s="536">
        <v>2011</v>
      </c>
    </row>
    <row r="1226" spans="1:4">
      <c r="A1226" s="535" t="s">
        <v>10011</v>
      </c>
      <c r="B1226" s="536">
        <v>7148</v>
      </c>
      <c r="C1226" s="536">
        <v>0</v>
      </c>
      <c r="D1226" s="536">
        <v>2011</v>
      </c>
    </row>
    <row r="1227" spans="1:4">
      <c r="A1227" s="535" t="s">
        <v>10012</v>
      </c>
      <c r="B1227" s="536">
        <v>15733</v>
      </c>
      <c r="C1227" s="536">
        <v>0</v>
      </c>
      <c r="D1227" s="536">
        <v>2011</v>
      </c>
    </row>
    <row r="1228" spans="1:4">
      <c r="A1228" s="535" t="s">
        <v>10013</v>
      </c>
      <c r="B1228" s="536">
        <v>15400</v>
      </c>
      <c r="C1228" s="536">
        <v>0</v>
      </c>
      <c r="D1228" s="536">
        <v>2011</v>
      </c>
    </row>
    <row r="1229" spans="1:4">
      <c r="A1229" s="535" t="s">
        <v>10014</v>
      </c>
      <c r="B1229" s="536">
        <v>28690</v>
      </c>
      <c r="C1229" s="536">
        <v>0</v>
      </c>
      <c r="D1229" s="536">
        <v>2011</v>
      </c>
    </row>
    <row r="1230" spans="1:4">
      <c r="A1230" s="535" t="s">
        <v>10015</v>
      </c>
      <c r="B1230" s="536">
        <v>19017</v>
      </c>
      <c r="C1230" s="536">
        <v>0</v>
      </c>
      <c r="D1230" s="536">
        <v>2011</v>
      </c>
    </row>
    <row r="1231" spans="1:4">
      <c r="A1231" s="535" t="s">
        <v>10016</v>
      </c>
      <c r="B1231" s="536">
        <v>6471</v>
      </c>
      <c r="C1231" s="536">
        <v>0</v>
      </c>
      <c r="D1231" s="536">
        <v>2011</v>
      </c>
    </row>
    <row r="1232" spans="1:4">
      <c r="A1232" s="535" t="s">
        <v>10017</v>
      </c>
      <c r="B1232" s="536">
        <v>1670</v>
      </c>
      <c r="C1232" s="536">
        <v>0</v>
      </c>
      <c r="D1232" s="536">
        <v>2011</v>
      </c>
    </row>
    <row r="1233" spans="1:4">
      <c r="A1233" s="535" t="s">
        <v>10018</v>
      </c>
      <c r="B1233" s="536">
        <v>8025</v>
      </c>
      <c r="C1233" s="536">
        <v>0</v>
      </c>
      <c r="D1233" s="536">
        <v>2011</v>
      </c>
    </row>
    <row r="1234" spans="1:4">
      <c r="A1234" s="535" t="s">
        <v>10019</v>
      </c>
      <c r="B1234" s="536">
        <v>0</v>
      </c>
      <c r="C1234" s="536">
        <v>0</v>
      </c>
      <c r="D1234" s="536">
        <v>2011</v>
      </c>
    </row>
    <row r="1235" spans="1:4">
      <c r="A1235" s="535" t="s">
        <v>10020</v>
      </c>
      <c r="B1235" s="536">
        <v>0</v>
      </c>
      <c r="C1235" s="536">
        <v>0</v>
      </c>
      <c r="D1235" s="536">
        <v>2011</v>
      </c>
    </row>
    <row r="1236" spans="1:4">
      <c r="A1236" s="535" t="s">
        <v>10021</v>
      </c>
      <c r="B1236" s="536">
        <v>30839</v>
      </c>
      <c r="C1236" s="536">
        <v>0</v>
      </c>
      <c r="D1236" s="536">
        <v>2011</v>
      </c>
    </row>
    <row r="1237" spans="1:4">
      <c r="A1237" s="535" t="s">
        <v>10022</v>
      </c>
      <c r="B1237" s="536">
        <v>6542</v>
      </c>
      <c r="C1237" s="536">
        <v>0</v>
      </c>
      <c r="D1237" s="536">
        <v>2011</v>
      </c>
    </row>
    <row r="1238" spans="1:4">
      <c r="A1238" s="535" t="s">
        <v>10023</v>
      </c>
      <c r="B1238" s="536">
        <v>13378</v>
      </c>
      <c r="C1238" s="536">
        <v>0</v>
      </c>
      <c r="D1238" s="536">
        <v>2011</v>
      </c>
    </row>
    <row r="1239" spans="1:4">
      <c r="A1239" s="535" t="s">
        <v>10024</v>
      </c>
      <c r="B1239" s="536">
        <v>0</v>
      </c>
      <c r="C1239" s="536">
        <v>0</v>
      </c>
      <c r="D1239" s="536">
        <v>2011</v>
      </c>
    </row>
    <row r="1240" spans="1:4">
      <c r="A1240" s="535" t="s">
        <v>10025</v>
      </c>
      <c r="B1240" s="536">
        <v>0</v>
      </c>
      <c r="C1240" s="536">
        <v>0</v>
      </c>
      <c r="D1240" s="536">
        <v>2011</v>
      </c>
    </row>
    <row r="1241" spans="1:4">
      <c r="A1241" s="535" t="s">
        <v>10026</v>
      </c>
      <c r="B1241" s="536">
        <v>0</v>
      </c>
      <c r="C1241" s="536">
        <v>0</v>
      </c>
      <c r="D1241" s="536">
        <v>2011</v>
      </c>
    </row>
    <row r="1242" spans="1:4">
      <c r="A1242" s="535" t="s">
        <v>10027</v>
      </c>
      <c r="B1242" s="536">
        <v>0</v>
      </c>
      <c r="C1242" s="536">
        <v>0</v>
      </c>
      <c r="D1242" s="536">
        <v>2011</v>
      </c>
    </row>
    <row r="1243" spans="1:4">
      <c r="A1243" s="535" t="s">
        <v>10028</v>
      </c>
      <c r="B1243" s="536">
        <v>0</v>
      </c>
      <c r="C1243" s="536">
        <v>0</v>
      </c>
      <c r="D1243" s="536">
        <v>2011</v>
      </c>
    </row>
    <row r="1244" spans="1:4">
      <c r="A1244" s="535" t="s">
        <v>10029</v>
      </c>
      <c r="B1244" s="536">
        <v>0</v>
      </c>
      <c r="C1244" s="536">
        <v>0</v>
      </c>
      <c r="D1244" s="536">
        <v>2011</v>
      </c>
    </row>
    <row r="1245" spans="1:4">
      <c r="A1245" s="535" t="s">
        <v>10030</v>
      </c>
      <c r="B1245" s="536">
        <v>0</v>
      </c>
      <c r="C1245" s="536">
        <v>0</v>
      </c>
      <c r="D1245" s="536">
        <v>2011</v>
      </c>
    </row>
    <row r="1246" spans="1:4">
      <c r="A1246" s="535" t="s">
        <v>10031</v>
      </c>
      <c r="B1246" s="536">
        <v>0</v>
      </c>
      <c r="C1246" s="536">
        <v>0</v>
      </c>
      <c r="D1246" s="536">
        <v>2011</v>
      </c>
    </row>
    <row r="1247" spans="1:4">
      <c r="A1247" s="535" t="s">
        <v>10032</v>
      </c>
      <c r="B1247" s="536">
        <v>129879</v>
      </c>
      <c r="C1247" s="536">
        <v>0</v>
      </c>
      <c r="D1247" s="536">
        <v>2011</v>
      </c>
    </row>
    <row r="1248" spans="1:4">
      <c r="A1248" s="535" t="s">
        <v>10033</v>
      </c>
      <c r="B1248" s="536">
        <v>9905</v>
      </c>
      <c r="C1248" s="536">
        <v>0</v>
      </c>
      <c r="D1248" s="536">
        <v>2011</v>
      </c>
    </row>
    <row r="1249" spans="1:4">
      <c r="A1249" s="535" t="s">
        <v>10034</v>
      </c>
      <c r="B1249" s="536">
        <v>10912</v>
      </c>
      <c r="C1249" s="536">
        <v>0</v>
      </c>
      <c r="D1249" s="536">
        <v>2011</v>
      </c>
    </row>
    <row r="1250" spans="1:4">
      <c r="A1250" s="535" t="s">
        <v>10035</v>
      </c>
      <c r="B1250" s="536">
        <v>25804</v>
      </c>
      <c r="C1250" s="536">
        <v>0</v>
      </c>
      <c r="D1250" s="536">
        <v>2011</v>
      </c>
    </row>
    <row r="1251" spans="1:4">
      <c r="A1251" s="535" t="s">
        <v>10036</v>
      </c>
      <c r="B1251" s="536">
        <v>22227</v>
      </c>
      <c r="C1251" s="536">
        <v>0</v>
      </c>
      <c r="D1251" s="536">
        <v>2011</v>
      </c>
    </row>
    <row r="1252" spans="1:4">
      <c r="A1252" s="535" t="s">
        <v>10037</v>
      </c>
      <c r="B1252" s="536">
        <v>20785</v>
      </c>
      <c r="C1252" s="536">
        <v>0</v>
      </c>
      <c r="D1252" s="536">
        <v>2011</v>
      </c>
    </row>
    <row r="1253" spans="1:4">
      <c r="A1253" s="535" t="s">
        <v>10038</v>
      </c>
      <c r="B1253" s="536">
        <v>0</v>
      </c>
      <c r="C1253" s="536">
        <v>0</v>
      </c>
      <c r="D1253" s="536">
        <v>2011</v>
      </c>
    </row>
    <row r="1254" spans="1:4">
      <c r="A1254" s="535" t="s">
        <v>10039</v>
      </c>
      <c r="B1254" s="536">
        <v>0</v>
      </c>
      <c r="C1254" s="536">
        <v>0</v>
      </c>
      <c r="D1254" s="536">
        <v>2011</v>
      </c>
    </row>
    <row r="1255" spans="1:4">
      <c r="A1255" s="535" t="s">
        <v>10040</v>
      </c>
      <c r="B1255" s="536">
        <v>23555</v>
      </c>
      <c r="C1255" s="536">
        <v>0</v>
      </c>
      <c r="D1255" s="536">
        <v>2011</v>
      </c>
    </row>
    <row r="1256" spans="1:4">
      <c r="A1256" s="535" t="s">
        <v>10041</v>
      </c>
      <c r="B1256" s="536">
        <v>0</v>
      </c>
      <c r="C1256" s="536">
        <v>0</v>
      </c>
      <c r="D1256" s="536">
        <v>2011</v>
      </c>
    </row>
    <row r="1257" spans="1:4">
      <c r="A1257" s="535" t="s">
        <v>10042</v>
      </c>
      <c r="B1257" s="536">
        <v>0</v>
      </c>
      <c r="C1257" s="536">
        <v>0</v>
      </c>
      <c r="D1257" s="536">
        <v>2011</v>
      </c>
    </row>
    <row r="1258" spans="1:4">
      <c r="A1258" s="535" t="s">
        <v>10043</v>
      </c>
      <c r="B1258" s="536">
        <v>0</v>
      </c>
      <c r="C1258" s="536">
        <v>0</v>
      </c>
      <c r="D1258" s="536">
        <v>2011</v>
      </c>
    </row>
    <row r="1259" spans="1:4">
      <c r="A1259" s="535" t="s">
        <v>10044</v>
      </c>
      <c r="B1259" s="536">
        <v>0</v>
      </c>
      <c r="C1259" s="536">
        <v>0</v>
      </c>
      <c r="D1259" s="536">
        <v>2011</v>
      </c>
    </row>
    <row r="1260" spans="1:4">
      <c r="A1260" s="535" t="s">
        <v>10045</v>
      </c>
      <c r="B1260" s="536">
        <v>0</v>
      </c>
      <c r="C1260" s="536">
        <v>0</v>
      </c>
      <c r="D1260" s="536">
        <v>2011</v>
      </c>
    </row>
    <row r="1261" spans="1:4">
      <c r="A1261" s="535" t="s">
        <v>10046</v>
      </c>
      <c r="B1261" s="536">
        <v>0</v>
      </c>
      <c r="C1261" s="536">
        <v>0</v>
      </c>
      <c r="D1261" s="536">
        <v>2011</v>
      </c>
    </row>
    <row r="1262" spans="1:4">
      <c r="A1262" s="535" t="s">
        <v>10047</v>
      </c>
      <c r="B1262" s="536">
        <v>0</v>
      </c>
      <c r="C1262" s="536">
        <v>0</v>
      </c>
      <c r="D1262" s="536">
        <v>2011</v>
      </c>
    </row>
    <row r="1263" spans="1:4">
      <c r="A1263" s="535" t="s">
        <v>10048</v>
      </c>
      <c r="B1263" s="536">
        <v>0</v>
      </c>
      <c r="C1263" s="536">
        <v>0</v>
      </c>
      <c r="D1263" s="536">
        <v>2011</v>
      </c>
    </row>
    <row r="1264" spans="1:4">
      <c r="A1264" s="535" t="s">
        <v>10049</v>
      </c>
      <c r="B1264" s="536">
        <v>0</v>
      </c>
      <c r="C1264" s="536">
        <v>0</v>
      </c>
      <c r="D1264" s="536">
        <v>2011</v>
      </c>
    </row>
    <row r="1265" spans="1:4">
      <c r="A1265" s="535" t="s">
        <v>10050</v>
      </c>
      <c r="B1265" s="536">
        <v>0</v>
      </c>
      <c r="C1265" s="536">
        <v>0</v>
      </c>
      <c r="D1265" s="536">
        <v>2011</v>
      </c>
    </row>
    <row r="1266" spans="1:4">
      <c r="A1266" s="535" t="s">
        <v>10051</v>
      </c>
      <c r="B1266" s="536">
        <v>0</v>
      </c>
      <c r="C1266" s="536">
        <v>0</v>
      </c>
      <c r="D1266" s="536">
        <v>2011</v>
      </c>
    </row>
    <row r="1267" spans="1:4">
      <c r="A1267" s="535" t="s">
        <v>10052</v>
      </c>
      <c r="B1267" s="536">
        <v>0</v>
      </c>
      <c r="C1267" s="536">
        <v>0</v>
      </c>
      <c r="D1267" s="536">
        <v>2011</v>
      </c>
    </row>
    <row r="1268" spans="1:4">
      <c r="A1268" s="535" t="s">
        <v>10053</v>
      </c>
      <c r="B1268" s="536">
        <v>0</v>
      </c>
      <c r="C1268" s="536">
        <v>0</v>
      </c>
      <c r="D1268" s="536">
        <v>2011</v>
      </c>
    </row>
    <row r="1269" spans="1:4">
      <c r="A1269" s="535" t="s">
        <v>10054</v>
      </c>
      <c r="B1269" s="536">
        <v>0</v>
      </c>
      <c r="C1269" s="536">
        <v>0</v>
      </c>
      <c r="D1269" s="536">
        <v>2011</v>
      </c>
    </row>
    <row r="1270" spans="1:4">
      <c r="A1270" s="535" t="s">
        <v>10055</v>
      </c>
      <c r="B1270" s="536">
        <v>0</v>
      </c>
      <c r="C1270" s="536">
        <v>0</v>
      </c>
      <c r="D1270" s="536">
        <v>2011</v>
      </c>
    </row>
    <row r="1271" spans="1:4">
      <c r="A1271" s="535" t="s">
        <v>10056</v>
      </c>
      <c r="B1271" s="536">
        <v>6689</v>
      </c>
      <c r="C1271" s="536">
        <v>0</v>
      </c>
      <c r="D1271" s="536">
        <v>2011</v>
      </c>
    </row>
    <row r="1272" spans="1:4">
      <c r="A1272" s="535" t="s">
        <v>10057</v>
      </c>
      <c r="B1272" s="536">
        <v>25591</v>
      </c>
      <c r="C1272" s="536">
        <v>0</v>
      </c>
      <c r="D1272" s="536">
        <v>2011</v>
      </c>
    </row>
    <row r="1273" spans="1:4">
      <c r="A1273" s="535" t="s">
        <v>10058</v>
      </c>
      <c r="B1273" s="536">
        <v>23667</v>
      </c>
      <c r="C1273" s="536">
        <v>0</v>
      </c>
      <c r="D1273" s="536">
        <v>2011</v>
      </c>
    </row>
    <row r="1274" spans="1:4">
      <c r="A1274" s="535" t="s">
        <v>10059</v>
      </c>
      <c r="B1274" s="536">
        <v>24280</v>
      </c>
      <c r="C1274" s="536">
        <v>0</v>
      </c>
      <c r="D1274" s="536">
        <v>2011</v>
      </c>
    </row>
    <row r="1275" spans="1:4">
      <c r="A1275" s="535" t="s">
        <v>10060</v>
      </c>
      <c r="B1275" s="536">
        <v>12359</v>
      </c>
      <c r="C1275" s="536">
        <v>0</v>
      </c>
      <c r="D1275" s="536">
        <v>2011</v>
      </c>
    </row>
    <row r="1276" spans="1:4">
      <c r="A1276" s="535" t="s">
        <v>10061</v>
      </c>
      <c r="B1276" s="536">
        <v>29536</v>
      </c>
      <c r="C1276" s="536">
        <v>0</v>
      </c>
      <c r="D1276" s="536">
        <v>2011</v>
      </c>
    </row>
    <row r="1277" spans="1:4">
      <c r="A1277" s="535" t="s">
        <v>10062</v>
      </c>
      <c r="B1277" s="536">
        <v>0</v>
      </c>
      <c r="C1277" s="536">
        <v>0</v>
      </c>
      <c r="D1277" s="536">
        <v>2011</v>
      </c>
    </row>
    <row r="1278" spans="1:4">
      <c r="A1278" s="535" t="s">
        <v>10063</v>
      </c>
      <c r="B1278" s="536">
        <v>0</v>
      </c>
      <c r="C1278" s="536">
        <v>0</v>
      </c>
      <c r="D1278" s="536">
        <v>2011</v>
      </c>
    </row>
    <row r="1279" spans="1:4">
      <c r="A1279" s="535" t="s">
        <v>10064</v>
      </c>
      <c r="B1279" s="536">
        <v>5346</v>
      </c>
      <c r="C1279" s="536">
        <v>0</v>
      </c>
      <c r="D1279" s="536">
        <v>2011</v>
      </c>
    </row>
    <row r="1280" spans="1:4">
      <c r="A1280" s="535" t="s">
        <v>10065</v>
      </c>
      <c r="B1280" s="536">
        <v>0</v>
      </c>
      <c r="C1280" s="536">
        <v>0</v>
      </c>
      <c r="D1280" s="536">
        <v>2011</v>
      </c>
    </row>
    <row r="1281" spans="1:4">
      <c r="A1281" s="535" t="s">
        <v>10066</v>
      </c>
      <c r="B1281" s="536">
        <v>0</v>
      </c>
      <c r="C1281" s="536">
        <v>0</v>
      </c>
      <c r="D1281" s="536">
        <v>2011</v>
      </c>
    </row>
    <row r="1282" spans="1:4">
      <c r="A1282" s="535" t="s">
        <v>10067</v>
      </c>
      <c r="B1282" s="536">
        <v>0</v>
      </c>
      <c r="C1282" s="536">
        <v>0</v>
      </c>
      <c r="D1282" s="536">
        <v>2011</v>
      </c>
    </row>
    <row r="1283" spans="1:4">
      <c r="A1283" s="535" t="s">
        <v>10068</v>
      </c>
      <c r="B1283" s="536">
        <v>13134</v>
      </c>
      <c r="C1283" s="536">
        <v>0</v>
      </c>
      <c r="D1283" s="536">
        <v>2011</v>
      </c>
    </row>
    <row r="1284" spans="1:4">
      <c r="A1284" s="535" t="s">
        <v>10069</v>
      </c>
      <c r="B1284" s="536">
        <v>10416</v>
      </c>
      <c r="C1284" s="536">
        <v>0</v>
      </c>
      <c r="D1284" s="536">
        <v>2011</v>
      </c>
    </row>
    <row r="1285" spans="1:4">
      <c r="A1285" s="535" t="s">
        <v>10070</v>
      </c>
      <c r="B1285" s="536">
        <v>0</v>
      </c>
      <c r="C1285" s="536">
        <v>0</v>
      </c>
      <c r="D1285" s="536">
        <v>2011</v>
      </c>
    </row>
    <row r="1286" spans="1:4">
      <c r="A1286" s="535" t="s">
        <v>10071</v>
      </c>
      <c r="B1286" s="536">
        <v>0</v>
      </c>
      <c r="C1286" s="536">
        <v>0</v>
      </c>
      <c r="D1286" s="536">
        <v>2011</v>
      </c>
    </row>
    <row r="1287" spans="1:4">
      <c r="A1287" s="535" t="s">
        <v>10072</v>
      </c>
      <c r="B1287" s="536">
        <v>0</v>
      </c>
      <c r="C1287" s="536">
        <v>0</v>
      </c>
      <c r="D1287" s="536">
        <v>2011</v>
      </c>
    </row>
    <row r="1288" spans="1:4">
      <c r="A1288" s="535" t="s">
        <v>10073</v>
      </c>
      <c r="B1288" s="536">
        <v>0</v>
      </c>
      <c r="C1288" s="536">
        <v>0</v>
      </c>
      <c r="D1288" s="536">
        <v>2011</v>
      </c>
    </row>
    <row r="1289" spans="1:4">
      <c r="A1289" s="535" t="s">
        <v>10074</v>
      </c>
      <c r="B1289" s="536">
        <v>0</v>
      </c>
      <c r="C1289" s="536">
        <v>0</v>
      </c>
      <c r="D1289" s="536">
        <v>2011</v>
      </c>
    </row>
    <row r="1290" spans="1:4">
      <c r="A1290" s="535" t="s">
        <v>10075</v>
      </c>
      <c r="B1290" s="536">
        <v>0</v>
      </c>
      <c r="C1290" s="536">
        <v>0</v>
      </c>
      <c r="D1290" s="536">
        <v>2011</v>
      </c>
    </row>
    <row r="1291" spans="1:4">
      <c r="A1291" s="535" t="s">
        <v>10076</v>
      </c>
      <c r="B1291" s="536">
        <v>0</v>
      </c>
      <c r="C1291" s="536">
        <v>0</v>
      </c>
      <c r="D1291" s="536">
        <v>2011</v>
      </c>
    </row>
    <row r="1292" spans="1:4">
      <c r="A1292" s="535" t="s">
        <v>10077</v>
      </c>
      <c r="B1292" s="536">
        <v>0</v>
      </c>
      <c r="C1292" s="536">
        <v>0</v>
      </c>
      <c r="D1292" s="536">
        <v>2011</v>
      </c>
    </row>
    <row r="1293" spans="1:4">
      <c r="A1293" s="535" t="s">
        <v>10078</v>
      </c>
      <c r="B1293" s="536">
        <v>0</v>
      </c>
      <c r="C1293" s="536">
        <v>0</v>
      </c>
      <c r="D1293" s="536">
        <v>2011</v>
      </c>
    </row>
    <row r="1294" spans="1:4">
      <c r="A1294" s="535" t="s">
        <v>10079</v>
      </c>
      <c r="B1294" s="536">
        <v>0</v>
      </c>
      <c r="C1294" s="536">
        <v>0</v>
      </c>
      <c r="D1294" s="536">
        <v>2011</v>
      </c>
    </row>
    <row r="1295" spans="1:4">
      <c r="A1295" s="535" t="s">
        <v>10080</v>
      </c>
      <c r="B1295" s="536">
        <v>0</v>
      </c>
      <c r="C1295" s="536">
        <v>0</v>
      </c>
      <c r="D1295" s="536">
        <v>2011</v>
      </c>
    </row>
    <row r="1296" spans="1:4">
      <c r="A1296" s="535" t="s">
        <v>10081</v>
      </c>
      <c r="B1296" s="536">
        <v>0</v>
      </c>
      <c r="C1296" s="536">
        <v>0</v>
      </c>
      <c r="D1296" s="536">
        <v>2011</v>
      </c>
    </row>
    <row r="1297" spans="1:4">
      <c r="A1297" s="535" t="s">
        <v>10082</v>
      </c>
      <c r="B1297" s="536">
        <v>22868</v>
      </c>
      <c r="C1297" s="536">
        <v>0</v>
      </c>
      <c r="D1297" s="536">
        <v>2011</v>
      </c>
    </row>
    <row r="1298" spans="1:4">
      <c r="A1298" s="535" t="s">
        <v>10083</v>
      </c>
      <c r="B1298" s="536">
        <v>37511</v>
      </c>
      <c r="C1298" s="536">
        <v>0</v>
      </c>
      <c r="D1298" s="536">
        <v>2011</v>
      </c>
    </row>
    <row r="1299" spans="1:4">
      <c r="A1299" s="535" t="s">
        <v>10084</v>
      </c>
      <c r="B1299" s="536">
        <v>12095</v>
      </c>
      <c r="C1299" s="536">
        <v>0</v>
      </c>
      <c r="D1299" s="536">
        <v>2011</v>
      </c>
    </row>
    <row r="1300" spans="1:4">
      <c r="A1300" s="535" t="s">
        <v>10085</v>
      </c>
      <c r="B1300" s="536">
        <v>28158</v>
      </c>
      <c r="C1300" s="536">
        <v>0</v>
      </c>
      <c r="D1300" s="536">
        <v>2011</v>
      </c>
    </row>
    <row r="1301" spans="1:4">
      <c r="A1301" s="535" t="s">
        <v>10086</v>
      </c>
      <c r="B1301" s="536">
        <v>2580</v>
      </c>
      <c r="C1301" s="536">
        <v>0</v>
      </c>
      <c r="D1301" s="536">
        <v>2011</v>
      </c>
    </row>
    <row r="1302" spans="1:4">
      <c r="A1302" s="535" t="s">
        <v>10087</v>
      </c>
      <c r="B1302" s="536">
        <v>4375</v>
      </c>
      <c r="C1302" s="536">
        <v>0</v>
      </c>
      <c r="D1302" s="536">
        <v>2011</v>
      </c>
    </row>
    <row r="1303" spans="1:4">
      <c r="A1303" s="535" t="s">
        <v>10088</v>
      </c>
      <c r="B1303" s="536">
        <v>7265</v>
      </c>
      <c r="C1303" s="536">
        <v>0</v>
      </c>
      <c r="D1303" s="536">
        <v>2011</v>
      </c>
    </row>
    <row r="1304" spans="1:4">
      <c r="A1304" s="535" t="s">
        <v>10089</v>
      </c>
      <c r="B1304" s="536">
        <v>11724</v>
      </c>
      <c r="C1304" s="536">
        <v>0</v>
      </c>
      <c r="D1304" s="536">
        <v>2011</v>
      </c>
    </row>
    <row r="1305" spans="1:4">
      <c r="A1305" s="535" t="s">
        <v>10090</v>
      </c>
      <c r="B1305" s="536">
        <v>7934</v>
      </c>
      <c r="C1305" s="536">
        <v>0</v>
      </c>
      <c r="D1305" s="536">
        <v>2011</v>
      </c>
    </row>
    <row r="1306" spans="1:4">
      <c r="A1306" s="535" t="s">
        <v>10091</v>
      </c>
      <c r="B1306" s="536">
        <v>10046</v>
      </c>
      <c r="C1306" s="536">
        <v>0</v>
      </c>
      <c r="D1306" s="536">
        <v>2011</v>
      </c>
    </row>
    <row r="1307" spans="1:4">
      <c r="A1307" s="535" t="s">
        <v>10092</v>
      </c>
      <c r="B1307" s="536">
        <v>10321</v>
      </c>
      <c r="C1307" s="536">
        <v>0</v>
      </c>
      <c r="D1307" s="536">
        <v>2011</v>
      </c>
    </row>
    <row r="1308" spans="1:4">
      <c r="A1308" s="535" t="s">
        <v>10093</v>
      </c>
      <c r="B1308" s="536">
        <v>28476</v>
      </c>
      <c r="C1308" s="536">
        <v>0</v>
      </c>
      <c r="D1308" s="536">
        <v>2011</v>
      </c>
    </row>
    <row r="1309" spans="1:4">
      <c r="A1309" s="535" t="s">
        <v>10094</v>
      </c>
      <c r="B1309" s="536">
        <v>6309</v>
      </c>
      <c r="C1309" s="536">
        <v>0</v>
      </c>
      <c r="D1309" s="536">
        <v>2011</v>
      </c>
    </row>
    <row r="1310" spans="1:4">
      <c r="A1310" s="535" t="s">
        <v>10095</v>
      </c>
      <c r="B1310" s="536">
        <v>28357</v>
      </c>
      <c r="C1310" s="536">
        <v>0</v>
      </c>
      <c r="D1310" s="536">
        <v>2011</v>
      </c>
    </row>
    <row r="1311" spans="1:4">
      <c r="A1311" s="535" t="s">
        <v>10096</v>
      </c>
      <c r="B1311" s="536">
        <v>8122</v>
      </c>
      <c r="C1311" s="536">
        <v>0</v>
      </c>
      <c r="D1311" s="536">
        <v>2011</v>
      </c>
    </row>
    <row r="1312" spans="1:4">
      <c r="A1312" s="535" t="s">
        <v>10097</v>
      </c>
      <c r="B1312" s="536">
        <v>51711</v>
      </c>
      <c r="C1312" s="536">
        <v>0</v>
      </c>
      <c r="D1312" s="536">
        <v>2011</v>
      </c>
    </row>
    <row r="1313" spans="1:4">
      <c r="A1313" s="535" t="s">
        <v>10098</v>
      </c>
      <c r="B1313" s="536">
        <v>39647</v>
      </c>
      <c r="C1313" s="536">
        <v>0</v>
      </c>
      <c r="D1313" s="536">
        <v>2011</v>
      </c>
    </row>
    <row r="1314" spans="1:4">
      <c r="A1314" s="535" t="s">
        <v>10099</v>
      </c>
      <c r="B1314" s="536">
        <v>45000</v>
      </c>
      <c r="C1314" s="536">
        <v>0</v>
      </c>
      <c r="D1314" s="536">
        <v>2011</v>
      </c>
    </row>
    <row r="1315" spans="1:4">
      <c r="A1315" s="535" t="s">
        <v>10100</v>
      </c>
      <c r="B1315" s="536">
        <v>4781</v>
      </c>
      <c r="C1315" s="536">
        <v>0</v>
      </c>
      <c r="D1315" s="536">
        <v>2011</v>
      </c>
    </row>
    <row r="1316" spans="1:4">
      <c r="A1316" s="535" t="s">
        <v>10101</v>
      </c>
      <c r="B1316" s="536">
        <v>86766</v>
      </c>
      <c r="C1316" s="536">
        <v>0</v>
      </c>
      <c r="D1316" s="536">
        <v>2011</v>
      </c>
    </row>
    <row r="1317" spans="1:4">
      <c r="A1317" s="535" t="s">
        <v>10102</v>
      </c>
      <c r="B1317" s="536">
        <v>6254</v>
      </c>
      <c r="C1317" s="536">
        <v>0</v>
      </c>
      <c r="D1317" s="536">
        <v>2011</v>
      </c>
    </row>
    <row r="1318" spans="1:4">
      <c r="A1318" s="535" t="s">
        <v>10103</v>
      </c>
      <c r="B1318" s="536">
        <v>5655</v>
      </c>
      <c r="C1318" s="536">
        <v>0</v>
      </c>
      <c r="D1318" s="536">
        <v>2011</v>
      </c>
    </row>
    <row r="1319" spans="1:4">
      <c r="A1319" s="535" t="s">
        <v>10104</v>
      </c>
      <c r="B1319" s="536">
        <v>1153</v>
      </c>
      <c r="C1319" s="536">
        <v>0</v>
      </c>
      <c r="D1319" s="536">
        <v>2011</v>
      </c>
    </row>
    <row r="1320" spans="1:4">
      <c r="A1320" s="535" t="s">
        <v>10105</v>
      </c>
      <c r="B1320" s="536">
        <v>0</v>
      </c>
      <c r="C1320" s="536">
        <v>0</v>
      </c>
      <c r="D1320" s="536">
        <v>2011</v>
      </c>
    </row>
    <row r="1321" spans="1:4">
      <c r="A1321" s="535" t="s">
        <v>10106</v>
      </c>
      <c r="B1321" s="536">
        <v>6482</v>
      </c>
      <c r="C1321" s="536">
        <v>0</v>
      </c>
      <c r="D1321" s="536">
        <v>2011</v>
      </c>
    </row>
    <row r="1322" spans="1:4">
      <c r="A1322" s="535" t="s">
        <v>10107</v>
      </c>
      <c r="B1322" s="536">
        <v>4397</v>
      </c>
      <c r="C1322" s="536">
        <v>0</v>
      </c>
      <c r="D1322" s="536">
        <v>2011</v>
      </c>
    </row>
    <row r="1323" spans="1:4">
      <c r="A1323" s="535" t="s">
        <v>10108</v>
      </c>
      <c r="B1323" s="536">
        <v>4848</v>
      </c>
      <c r="C1323" s="536">
        <v>0</v>
      </c>
      <c r="D1323" s="536">
        <v>2011</v>
      </c>
    </row>
    <row r="1324" spans="1:4">
      <c r="A1324" s="535" t="s">
        <v>10109</v>
      </c>
      <c r="B1324" s="536">
        <v>4408</v>
      </c>
      <c r="C1324" s="536">
        <v>0</v>
      </c>
      <c r="D1324" s="536">
        <v>2011</v>
      </c>
    </row>
    <row r="1325" spans="1:4">
      <c r="A1325" s="535" t="s">
        <v>10110</v>
      </c>
      <c r="B1325" s="536">
        <v>5445</v>
      </c>
      <c r="C1325" s="536">
        <v>0</v>
      </c>
      <c r="D1325" s="536">
        <v>2011</v>
      </c>
    </row>
    <row r="1326" spans="1:4">
      <c r="A1326" s="535" t="s">
        <v>10111</v>
      </c>
      <c r="B1326" s="536">
        <v>6882</v>
      </c>
      <c r="C1326" s="536">
        <v>0</v>
      </c>
      <c r="D1326" s="536">
        <v>2011</v>
      </c>
    </row>
    <row r="1327" spans="1:4">
      <c r="A1327" s="535" t="s">
        <v>10112</v>
      </c>
      <c r="B1327" s="536">
        <v>3637</v>
      </c>
      <c r="C1327" s="536">
        <v>0</v>
      </c>
      <c r="D1327" s="536">
        <v>2011</v>
      </c>
    </row>
    <row r="1328" spans="1:4">
      <c r="A1328" s="535" t="s">
        <v>10113</v>
      </c>
      <c r="B1328" s="536">
        <v>21226</v>
      </c>
      <c r="C1328" s="536">
        <v>0</v>
      </c>
      <c r="D1328" s="536">
        <v>2011</v>
      </c>
    </row>
    <row r="1329" spans="1:4">
      <c r="A1329" s="535" t="s">
        <v>10114</v>
      </c>
      <c r="B1329" s="536">
        <v>6240</v>
      </c>
      <c r="C1329" s="536">
        <v>0</v>
      </c>
      <c r="D1329" s="536">
        <v>2011</v>
      </c>
    </row>
    <row r="1330" spans="1:4">
      <c r="A1330" s="535" t="s">
        <v>10115</v>
      </c>
      <c r="B1330" s="536">
        <v>3100</v>
      </c>
      <c r="C1330" s="536">
        <v>0</v>
      </c>
      <c r="D1330" s="536">
        <v>2011</v>
      </c>
    </row>
    <row r="1331" spans="1:4">
      <c r="A1331" s="535" t="s">
        <v>10116</v>
      </c>
      <c r="B1331" s="536">
        <v>1736</v>
      </c>
      <c r="C1331" s="536">
        <v>0</v>
      </c>
      <c r="D1331" s="536">
        <v>2011</v>
      </c>
    </row>
    <row r="1332" spans="1:4">
      <c r="A1332" s="535" t="s">
        <v>10117</v>
      </c>
      <c r="B1332" s="536">
        <v>6043</v>
      </c>
      <c r="C1332" s="536">
        <v>0</v>
      </c>
      <c r="D1332" s="536">
        <v>2011</v>
      </c>
    </row>
    <row r="1333" spans="1:4">
      <c r="A1333" s="535" t="s">
        <v>10118</v>
      </c>
      <c r="B1333" s="536">
        <v>3266</v>
      </c>
      <c r="C1333" s="536">
        <v>0</v>
      </c>
      <c r="D1333" s="536">
        <v>2011</v>
      </c>
    </row>
    <row r="1334" spans="1:4">
      <c r="A1334" s="535" t="s">
        <v>10119</v>
      </c>
      <c r="B1334" s="536">
        <v>12771</v>
      </c>
      <c r="C1334" s="536">
        <v>0</v>
      </c>
      <c r="D1334" s="536">
        <v>2011</v>
      </c>
    </row>
    <row r="1335" spans="1:4">
      <c r="A1335" s="535" t="s">
        <v>10120</v>
      </c>
      <c r="B1335" s="536">
        <v>4627</v>
      </c>
      <c r="C1335" s="536">
        <v>0</v>
      </c>
      <c r="D1335" s="536">
        <v>2011</v>
      </c>
    </row>
    <row r="1336" spans="1:4">
      <c r="A1336" s="535" t="s">
        <v>10121</v>
      </c>
      <c r="B1336" s="536">
        <v>2588</v>
      </c>
      <c r="C1336" s="536">
        <v>0</v>
      </c>
      <c r="D1336" s="536">
        <v>2011</v>
      </c>
    </row>
    <row r="1337" spans="1:4">
      <c r="A1337" s="535" t="s">
        <v>10122</v>
      </c>
      <c r="B1337" s="536">
        <v>5405</v>
      </c>
      <c r="C1337" s="536">
        <v>0</v>
      </c>
      <c r="D1337" s="536">
        <v>2011</v>
      </c>
    </row>
    <row r="1338" spans="1:4">
      <c r="A1338" s="535" t="s">
        <v>10123</v>
      </c>
      <c r="B1338" s="536">
        <v>4189</v>
      </c>
      <c r="C1338" s="536">
        <v>0</v>
      </c>
      <c r="D1338" s="536">
        <v>2011</v>
      </c>
    </row>
    <row r="1339" spans="1:4">
      <c r="A1339" s="535" t="s">
        <v>10124</v>
      </c>
      <c r="B1339" s="536">
        <v>3882</v>
      </c>
      <c r="C1339" s="536">
        <v>0</v>
      </c>
      <c r="D1339" s="536">
        <v>2011</v>
      </c>
    </row>
    <row r="1340" spans="1:4">
      <c r="A1340" s="535" t="s">
        <v>10125</v>
      </c>
      <c r="B1340" s="536">
        <v>3481</v>
      </c>
      <c r="C1340" s="536">
        <v>0</v>
      </c>
      <c r="D1340" s="536">
        <v>2011</v>
      </c>
    </row>
    <row r="1341" spans="1:4">
      <c r="A1341" s="535" t="s">
        <v>10126</v>
      </c>
      <c r="B1341" s="536">
        <v>90491</v>
      </c>
      <c r="C1341" s="536">
        <v>0</v>
      </c>
      <c r="D1341" s="536">
        <v>2011</v>
      </c>
    </row>
    <row r="1342" spans="1:4">
      <c r="A1342" s="535" t="s">
        <v>10127</v>
      </c>
      <c r="B1342" s="536">
        <v>2676</v>
      </c>
      <c r="C1342" s="536">
        <v>0</v>
      </c>
      <c r="D1342" s="536">
        <v>2011</v>
      </c>
    </row>
    <row r="1343" spans="1:4">
      <c r="A1343" s="535" t="s">
        <v>10128</v>
      </c>
      <c r="B1343" s="536">
        <v>7730</v>
      </c>
      <c r="C1343" s="536">
        <v>0</v>
      </c>
      <c r="D1343" s="536">
        <v>2011</v>
      </c>
    </row>
    <row r="1344" spans="1:4">
      <c r="A1344" s="535" t="s">
        <v>10129</v>
      </c>
      <c r="B1344" s="536">
        <v>16002</v>
      </c>
      <c r="C1344" s="536">
        <v>0</v>
      </c>
      <c r="D1344" s="536">
        <v>2011</v>
      </c>
    </row>
    <row r="1345" spans="1:4">
      <c r="A1345" s="535" t="s">
        <v>10130</v>
      </c>
      <c r="B1345" s="536">
        <v>24022</v>
      </c>
      <c r="C1345" s="536">
        <v>0</v>
      </c>
      <c r="D1345" s="536">
        <v>2011</v>
      </c>
    </row>
    <row r="1346" spans="1:4">
      <c r="A1346" s="535" t="s">
        <v>10131</v>
      </c>
      <c r="B1346" s="536">
        <v>10563</v>
      </c>
      <c r="C1346" s="536">
        <v>0</v>
      </c>
      <c r="D1346" s="536">
        <v>2011</v>
      </c>
    </row>
    <row r="1347" spans="1:4">
      <c r="A1347" s="535" t="s">
        <v>10132</v>
      </c>
      <c r="B1347" s="536">
        <v>40681</v>
      </c>
      <c r="C1347" s="536">
        <v>0</v>
      </c>
      <c r="D1347" s="536">
        <v>2011</v>
      </c>
    </row>
    <row r="1348" spans="1:4">
      <c r="A1348" s="535" t="s">
        <v>10133</v>
      </c>
      <c r="B1348" s="536">
        <v>4802</v>
      </c>
      <c r="C1348" s="536">
        <v>0</v>
      </c>
      <c r="D1348" s="536">
        <v>2011</v>
      </c>
    </row>
    <row r="1349" spans="1:4">
      <c r="A1349" s="535" t="s">
        <v>10134</v>
      </c>
      <c r="B1349" s="536">
        <v>11545</v>
      </c>
      <c r="C1349" s="536">
        <v>0</v>
      </c>
      <c r="D1349" s="536">
        <v>2011</v>
      </c>
    </row>
    <row r="1350" spans="1:4">
      <c r="A1350" s="535" t="s">
        <v>10135</v>
      </c>
      <c r="B1350" s="536">
        <v>7343</v>
      </c>
      <c r="C1350" s="536">
        <v>0</v>
      </c>
      <c r="D1350" s="536">
        <v>2011</v>
      </c>
    </row>
    <row r="1351" spans="1:4">
      <c r="A1351" s="535" t="s">
        <v>10136</v>
      </c>
      <c r="B1351" s="536">
        <v>10647</v>
      </c>
      <c r="C1351" s="536">
        <v>0</v>
      </c>
      <c r="D1351" s="536">
        <v>2011</v>
      </c>
    </row>
    <row r="1352" spans="1:4">
      <c r="A1352" s="535" t="s">
        <v>10137</v>
      </c>
      <c r="B1352" s="536">
        <v>9943</v>
      </c>
      <c r="C1352" s="536">
        <v>0</v>
      </c>
      <c r="D1352" s="536">
        <v>2011</v>
      </c>
    </row>
    <row r="1353" spans="1:4">
      <c r="A1353" s="535" t="s">
        <v>10138</v>
      </c>
      <c r="B1353" s="536">
        <v>4209</v>
      </c>
      <c r="C1353" s="536">
        <v>0</v>
      </c>
      <c r="D1353" s="536">
        <v>2011</v>
      </c>
    </row>
    <row r="1354" spans="1:4">
      <c r="A1354" s="535" t="s">
        <v>10139</v>
      </c>
      <c r="B1354" s="536">
        <v>7312</v>
      </c>
      <c r="C1354" s="536">
        <v>0</v>
      </c>
      <c r="D1354" s="536">
        <v>2011</v>
      </c>
    </row>
    <row r="1355" spans="1:4">
      <c r="A1355" s="535" t="s">
        <v>10140</v>
      </c>
      <c r="B1355" s="536">
        <v>5375</v>
      </c>
      <c r="C1355" s="536">
        <v>0</v>
      </c>
      <c r="D1355" s="536">
        <v>2011</v>
      </c>
    </row>
    <row r="1356" spans="1:4">
      <c r="A1356" s="535" t="s">
        <v>10141</v>
      </c>
      <c r="B1356" s="536">
        <v>9717</v>
      </c>
      <c r="C1356" s="536">
        <v>0</v>
      </c>
      <c r="D1356" s="536">
        <v>2011</v>
      </c>
    </row>
    <row r="1357" spans="1:4">
      <c r="A1357" s="535" t="s">
        <v>10142</v>
      </c>
      <c r="B1357" s="536">
        <v>0</v>
      </c>
      <c r="C1357" s="536">
        <v>0</v>
      </c>
      <c r="D1357" s="536">
        <v>2011</v>
      </c>
    </row>
    <row r="1358" spans="1:4">
      <c r="A1358" s="535" t="s">
        <v>10143</v>
      </c>
      <c r="B1358" s="536">
        <v>1725</v>
      </c>
      <c r="C1358" s="536">
        <v>0</v>
      </c>
      <c r="D1358" s="536">
        <v>2011</v>
      </c>
    </row>
    <row r="1359" spans="1:4">
      <c r="A1359" s="535" t="s">
        <v>10144</v>
      </c>
      <c r="B1359" s="536">
        <v>0</v>
      </c>
      <c r="C1359" s="536">
        <v>0</v>
      </c>
      <c r="D1359" s="536">
        <v>2011</v>
      </c>
    </row>
    <row r="1360" spans="1:4">
      <c r="A1360" s="535" t="s">
        <v>10145</v>
      </c>
      <c r="B1360" s="536">
        <v>2360</v>
      </c>
      <c r="C1360" s="536">
        <v>0</v>
      </c>
      <c r="D1360" s="536">
        <v>2011</v>
      </c>
    </row>
    <row r="1361" spans="1:4">
      <c r="A1361" s="535" t="s">
        <v>10146</v>
      </c>
      <c r="B1361" s="536">
        <v>0</v>
      </c>
      <c r="C1361" s="536">
        <v>0</v>
      </c>
      <c r="D1361" s="536">
        <v>2011</v>
      </c>
    </row>
    <row r="1362" spans="1:4">
      <c r="A1362" s="535" t="s">
        <v>10147</v>
      </c>
      <c r="B1362" s="536">
        <v>0</v>
      </c>
      <c r="C1362" s="536">
        <v>0</v>
      </c>
      <c r="D1362" s="536">
        <v>2011</v>
      </c>
    </row>
    <row r="1363" spans="1:4">
      <c r="A1363" s="535" t="s">
        <v>10148</v>
      </c>
      <c r="B1363" s="536">
        <v>0</v>
      </c>
      <c r="C1363" s="536">
        <v>0</v>
      </c>
      <c r="D1363" s="536">
        <v>2011</v>
      </c>
    </row>
    <row r="1364" spans="1:4">
      <c r="A1364" s="535" t="s">
        <v>10149</v>
      </c>
      <c r="B1364" s="536">
        <v>0</v>
      </c>
      <c r="C1364" s="536">
        <v>0</v>
      </c>
      <c r="D1364" s="536">
        <v>2011</v>
      </c>
    </row>
    <row r="1365" spans="1:4">
      <c r="A1365" s="535" t="s">
        <v>10150</v>
      </c>
      <c r="B1365" s="536">
        <v>0</v>
      </c>
      <c r="C1365" s="536">
        <v>0</v>
      </c>
      <c r="D1365" s="536">
        <v>2011</v>
      </c>
    </row>
    <row r="1366" spans="1:4">
      <c r="A1366" s="535" t="s">
        <v>10151</v>
      </c>
      <c r="B1366" s="536">
        <v>0</v>
      </c>
      <c r="C1366" s="536">
        <v>0</v>
      </c>
      <c r="D1366" s="536">
        <v>2011</v>
      </c>
    </row>
    <row r="1367" spans="1:4">
      <c r="A1367" s="535" t="s">
        <v>10152</v>
      </c>
      <c r="B1367" s="536">
        <v>21030</v>
      </c>
      <c r="C1367" s="536">
        <v>0</v>
      </c>
      <c r="D1367" s="536">
        <v>2011</v>
      </c>
    </row>
    <row r="1368" spans="1:4">
      <c r="A1368" s="535" t="s">
        <v>10153</v>
      </c>
      <c r="B1368" s="536">
        <v>1415</v>
      </c>
      <c r="C1368" s="536">
        <v>0</v>
      </c>
      <c r="D1368" s="536">
        <v>2011</v>
      </c>
    </row>
    <row r="1369" spans="1:4">
      <c r="A1369" s="535" t="s">
        <v>10154</v>
      </c>
      <c r="B1369" s="536">
        <v>0</v>
      </c>
      <c r="C1369" s="536">
        <v>0</v>
      </c>
      <c r="D1369" s="536">
        <v>2011</v>
      </c>
    </row>
    <row r="1370" spans="1:4">
      <c r="A1370" s="535" t="s">
        <v>10155</v>
      </c>
      <c r="B1370" s="536">
        <v>0</v>
      </c>
      <c r="C1370" s="536">
        <v>0</v>
      </c>
      <c r="D1370" s="536">
        <v>2011</v>
      </c>
    </row>
    <row r="1371" spans="1:4">
      <c r="A1371" s="535" t="s">
        <v>10156</v>
      </c>
      <c r="B1371" s="536">
        <v>0</v>
      </c>
      <c r="C1371" s="536">
        <v>0</v>
      </c>
      <c r="D1371" s="536">
        <v>2011</v>
      </c>
    </row>
    <row r="1372" spans="1:4">
      <c r="A1372" s="535" t="s">
        <v>10157</v>
      </c>
      <c r="B1372" s="536">
        <v>0</v>
      </c>
      <c r="C1372" s="536">
        <v>0</v>
      </c>
      <c r="D1372" s="536">
        <v>2011</v>
      </c>
    </row>
    <row r="1373" spans="1:4">
      <c r="A1373" s="535" t="s">
        <v>10158</v>
      </c>
      <c r="B1373" s="536">
        <v>581</v>
      </c>
      <c r="C1373" s="536">
        <v>0</v>
      </c>
      <c r="D1373" s="536">
        <v>2011</v>
      </c>
    </row>
    <row r="1374" spans="1:4">
      <c r="A1374" s="535" t="s">
        <v>10159</v>
      </c>
      <c r="B1374" s="536">
        <v>1630</v>
      </c>
      <c r="C1374" s="536">
        <v>0</v>
      </c>
      <c r="D1374" s="536">
        <v>2011</v>
      </c>
    </row>
    <row r="1375" spans="1:4">
      <c r="A1375" s="535" t="s">
        <v>10160</v>
      </c>
      <c r="B1375" s="536">
        <v>26200</v>
      </c>
      <c r="C1375" s="536">
        <v>0</v>
      </c>
      <c r="D1375" s="536">
        <v>2011</v>
      </c>
    </row>
    <row r="1376" spans="1:4">
      <c r="A1376" s="535" t="s">
        <v>10161</v>
      </c>
      <c r="B1376" s="536">
        <v>26180</v>
      </c>
      <c r="C1376" s="536">
        <v>0</v>
      </c>
      <c r="D1376" s="536">
        <v>2011</v>
      </c>
    </row>
    <row r="1377" spans="1:4">
      <c r="A1377" s="535" t="s">
        <v>10162</v>
      </c>
      <c r="B1377" s="536">
        <v>20870</v>
      </c>
      <c r="C1377" s="536">
        <v>0</v>
      </c>
      <c r="D1377" s="536">
        <v>2011</v>
      </c>
    </row>
    <row r="1378" spans="1:4">
      <c r="A1378" s="535" t="s">
        <v>10163</v>
      </c>
      <c r="B1378" s="536">
        <v>65144</v>
      </c>
      <c r="C1378" s="536">
        <v>0</v>
      </c>
      <c r="D1378" s="536">
        <v>2011</v>
      </c>
    </row>
    <row r="1379" spans="1:4">
      <c r="A1379" s="535" t="s">
        <v>10164</v>
      </c>
      <c r="B1379" s="536">
        <v>16303</v>
      </c>
      <c r="C1379" s="536">
        <v>0</v>
      </c>
      <c r="D1379" s="536">
        <v>2011</v>
      </c>
    </row>
    <row r="1380" spans="1:4">
      <c r="A1380" s="535" t="s">
        <v>10165</v>
      </c>
      <c r="B1380" s="536">
        <v>146458</v>
      </c>
      <c r="C1380" s="536">
        <v>0</v>
      </c>
      <c r="D1380" s="536">
        <v>2011</v>
      </c>
    </row>
    <row r="1381" spans="1:4">
      <c r="A1381" s="535" t="s">
        <v>10166</v>
      </c>
      <c r="B1381" s="536">
        <v>31226</v>
      </c>
      <c r="C1381" s="536">
        <v>0</v>
      </c>
      <c r="D1381" s="536">
        <v>2011</v>
      </c>
    </row>
    <row r="1382" spans="1:4">
      <c r="A1382" s="535" t="s">
        <v>10167</v>
      </c>
      <c r="B1382" s="536">
        <v>21460</v>
      </c>
      <c r="C1382" s="536">
        <v>0</v>
      </c>
      <c r="D1382" s="536">
        <v>2011</v>
      </c>
    </row>
    <row r="1383" spans="1:4">
      <c r="A1383" s="535" t="s">
        <v>10168</v>
      </c>
      <c r="B1383" s="536">
        <v>10989</v>
      </c>
      <c r="C1383" s="536">
        <v>0</v>
      </c>
      <c r="D1383" s="536">
        <v>2011</v>
      </c>
    </row>
    <row r="1384" spans="1:4">
      <c r="A1384" s="535" t="s">
        <v>10169</v>
      </c>
      <c r="B1384" s="536">
        <v>66584</v>
      </c>
      <c r="C1384" s="536">
        <v>0</v>
      </c>
      <c r="D1384" s="536">
        <v>2011</v>
      </c>
    </row>
    <row r="1385" spans="1:4">
      <c r="A1385" s="535" t="s">
        <v>10170</v>
      </c>
      <c r="B1385" s="536">
        <v>44510</v>
      </c>
      <c r="C1385" s="536">
        <v>0</v>
      </c>
      <c r="D1385" s="536">
        <v>2011</v>
      </c>
    </row>
    <row r="1386" spans="1:4">
      <c r="A1386" s="535" t="s">
        <v>10171</v>
      </c>
      <c r="B1386" s="536">
        <v>40533</v>
      </c>
      <c r="C1386" s="536">
        <v>0</v>
      </c>
      <c r="D1386" s="536">
        <v>2011</v>
      </c>
    </row>
    <row r="1387" spans="1:4">
      <c r="A1387" s="535" t="s">
        <v>5904</v>
      </c>
      <c r="B1387" s="536">
        <v>0</v>
      </c>
      <c r="C1387" s="536">
        <v>0</v>
      </c>
      <c r="D1387" s="536">
        <v>2011</v>
      </c>
    </row>
    <row r="1388" spans="1:4">
      <c r="A1388" s="535" t="s">
        <v>10172</v>
      </c>
      <c r="B1388" s="536">
        <v>82810</v>
      </c>
      <c r="C1388" s="536">
        <v>0</v>
      </c>
      <c r="D1388" s="536">
        <v>2011</v>
      </c>
    </row>
    <row r="1389" spans="1:4">
      <c r="A1389" s="535" t="s">
        <v>10173</v>
      </c>
      <c r="B1389" s="536">
        <v>127680</v>
      </c>
      <c r="C1389" s="536">
        <v>0</v>
      </c>
      <c r="D1389" s="536">
        <v>2011</v>
      </c>
    </row>
    <row r="1390" spans="1:4">
      <c r="A1390" s="535" t="s">
        <v>10174</v>
      </c>
      <c r="B1390" s="536">
        <v>0</v>
      </c>
      <c r="C1390" s="536">
        <v>0</v>
      </c>
      <c r="D1390" s="536">
        <v>2011</v>
      </c>
    </row>
    <row r="1391" spans="1:4">
      <c r="A1391" s="535" t="s">
        <v>10175</v>
      </c>
      <c r="B1391" s="536">
        <v>8500</v>
      </c>
      <c r="C1391" s="536">
        <v>0</v>
      </c>
      <c r="D1391" s="536">
        <v>2011</v>
      </c>
    </row>
    <row r="1392" spans="1:4">
      <c r="A1392" s="535" t="s">
        <v>10176</v>
      </c>
      <c r="B1392" s="536">
        <v>0</v>
      </c>
      <c r="C1392" s="536">
        <v>0</v>
      </c>
      <c r="D1392" s="536">
        <v>2011</v>
      </c>
    </row>
    <row r="1393" spans="1:4">
      <c r="A1393" s="535" t="s">
        <v>10177</v>
      </c>
      <c r="B1393" s="536">
        <v>0</v>
      </c>
      <c r="C1393" s="536">
        <v>0</v>
      </c>
      <c r="D1393" s="536">
        <v>2011</v>
      </c>
    </row>
    <row r="1394" spans="1:4">
      <c r="A1394" s="535" t="s">
        <v>10178</v>
      </c>
      <c r="B1394" s="536">
        <v>0</v>
      </c>
      <c r="C1394" s="536">
        <v>0</v>
      </c>
      <c r="D1394" s="536">
        <v>2011</v>
      </c>
    </row>
    <row r="1395" spans="1:4">
      <c r="A1395" s="535" t="s">
        <v>10179</v>
      </c>
      <c r="B1395" s="536">
        <v>13675</v>
      </c>
      <c r="C1395" s="536">
        <v>0</v>
      </c>
      <c r="D1395" s="536">
        <v>2011</v>
      </c>
    </row>
    <row r="1396" spans="1:4">
      <c r="A1396" s="535" t="s">
        <v>10180</v>
      </c>
      <c r="B1396" s="536">
        <v>30048</v>
      </c>
      <c r="C1396" s="536">
        <v>0</v>
      </c>
      <c r="D1396" s="536">
        <v>2011</v>
      </c>
    </row>
    <row r="1397" spans="1:4">
      <c r="A1397" s="535" t="s">
        <v>10181</v>
      </c>
      <c r="B1397" s="536">
        <v>0</v>
      </c>
      <c r="C1397" s="536">
        <v>0</v>
      </c>
      <c r="D1397" s="536">
        <v>2011</v>
      </c>
    </row>
    <row r="1398" spans="1:4">
      <c r="A1398" s="535" t="s">
        <v>10182</v>
      </c>
      <c r="B1398" s="536">
        <v>0</v>
      </c>
      <c r="C1398" s="536">
        <v>0</v>
      </c>
      <c r="D1398" s="536">
        <v>2011</v>
      </c>
    </row>
    <row r="1399" spans="1:4">
      <c r="A1399" s="535" t="s">
        <v>10183</v>
      </c>
      <c r="B1399" s="536">
        <v>0</v>
      </c>
      <c r="C1399" s="536">
        <v>0</v>
      </c>
      <c r="D1399" s="536">
        <v>2011</v>
      </c>
    </row>
    <row r="1400" spans="1:4">
      <c r="A1400" s="535" t="s">
        <v>10184</v>
      </c>
      <c r="B1400" s="536">
        <v>0</v>
      </c>
      <c r="C1400" s="536">
        <v>0</v>
      </c>
      <c r="D1400" s="536">
        <v>2011</v>
      </c>
    </row>
    <row r="1401" spans="1:4">
      <c r="A1401" s="535" t="s">
        <v>10185</v>
      </c>
      <c r="B1401" s="536">
        <v>0</v>
      </c>
      <c r="C1401" s="536">
        <v>0</v>
      </c>
      <c r="D1401" s="536">
        <v>2011</v>
      </c>
    </row>
    <row r="1402" spans="1:4">
      <c r="A1402" s="535" t="s">
        <v>10186</v>
      </c>
      <c r="B1402" s="536">
        <v>0</v>
      </c>
      <c r="C1402" s="536">
        <v>0</v>
      </c>
      <c r="D1402" s="536">
        <v>2011</v>
      </c>
    </row>
    <row r="1403" spans="1:4">
      <c r="A1403" s="535" t="s">
        <v>10187</v>
      </c>
      <c r="B1403" s="536">
        <v>0</v>
      </c>
      <c r="C1403" s="536">
        <v>0</v>
      </c>
      <c r="D1403" s="536">
        <v>2011</v>
      </c>
    </row>
    <row r="1404" spans="1:4">
      <c r="A1404" s="535" t="s">
        <v>10188</v>
      </c>
      <c r="B1404" s="536">
        <v>0</v>
      </c>
      <c r="C1404" s="536">
        <v>0</v>
      </c>
      <c r="D1404" s="536">
        <v>2011</v>
      </c>
    </row>
    <row r="1405" spans="1:4">
      <c r="A1405" s="535" t="s">
        <v>10189</v>
      </c>
      <c r="B1405" s="536">
        <v>3440</v>
      </c>
      <c r="C1405" s="536">
        <v>0</v>
      </c>
      <c r="D1405" s="536">
        <v>2011</v>
      </c>
    </row>
    <row r="1406" spans="1:4">
      <c r="A1406" s="535" t="s">
        <v>10190</v>
      </c>
      <c r="B1406" s="536">
        <v>0</v>
      </c>
      <c r="C1406" s="536">
        <v>0</v>
      </c>
      <c r="D1406" s="536">
        <v>2011</v>
      </c>
    </row>
    <row r="1407" spans="1:4">
      <c r="A1407" s="535" t="s">
        <v>10191</v>
      </c>
      <c r="B1407" s="536">
        <v>0</v>
      </c>
      <c r="C1407" s="536">
        <v>0</v>
      </c>
      <c r="D1407" s="536">
        <v>2011</v>
      </c>
    </row>
    <row r="1408" spans="1:4">
      <c r="A1408" s="535" t="s">
        <v>10192</v>
      </c>
      <c r="B1408" s="536">
        <v>44309</v>
      </c>
      <c r="C1408" s="536">
        <v>0</v>
      </c>
      <c r="D1408" s="536">
        <v>2011</v>
      </c>
    </row>
    <row r="1409" spans="1:4">
      <c r="A1409" s="535" t="s">
        <v>10193</v>
      </c>
      <c r="B1409" s="536">
        <v>4641</v>
      </c>
      <c r="C1409" s="536">
        <v>0</v>
      </c>
      <c r="D1409" s="536">
        <v>2011</v>
      </c>
    </row>
    <row r="1410" spans="1:4">
      <c r="A1410" s="535" t="s">
        <v>10194</v>
      </c>
      <c r="B1410" s="536">
        <v>4125</v>
      </c>
      <c r="C1410" s="536">
        <v>0</v>
      </c>
      <c r="D1410" s="536">
        <v>2011</v>
      </c>
    </row>
    <row r="1411" spans="1:4">
      <c r="A1411" s="535" t="s">
        <v>10195</v>
      </c>
      <c r="B1411" s="536">
        <v>6258</v>
      </c>
      <c r="C1411" s="536">
        <v>0</v>
      </c>
      <c r="D1411" s="536">
        <v>2011</v>
      </c>
    </row>
    <row r="1412" spans="1:4">
      <c r="A1412" s="535" t="s">
        <v>10196</v>
      </c>
      <c r="B1412" s="536">
        <v>9451</v>
      </c>
      <c r="C1412" s="536">
        <v>0</v>
      </c>
      <c r="D1412" s="536">
        <v>2011</v>
      </c>
    </row>
    <row r="1413" spans="1:4">
      <c r="A1413" s="535" t="s">
        <v>10197</v>
      </c>
      <c r="B1413" s="536">
        <v>13785</v>
      </c>
      <c r="C1413" s="536">
        <v>0</v>
      </c>
      <c r="D1413" s="536">
        <v>2011</v>
      </c>
    </row>
    <row r="1414" spans="1:4">
      <c r="A1414" s="535" t="s">
        <v>10198</v>
      </c>
      <c r="B1414" s="536">
        <v>22789</v>
      </c>
      <c r="C1414" s="536">
        <v>0</v>
      </c>
      <c r="D1414" s="536">
        <v>2011</v>
      </c>
    </row>
    <row r="1415" spans="1:4">
      <c r="A1415" s="535" t="s">
        <v>10199</v>
      </c>
      <c r="B1415" s="536">
        <v>13328</v>
      </c>
      <c r="C1415" s="536">
        <v>0</v>
      </c>
      <c r="D1415" s="536">
        <v>2011</v>
      </c>
    </row>
    <row r="1416" spans="1:4">
      <c r="A1416" s="535" t="s">
        <v>10200</v>
      </c>
      <c r="B1416" s="536">
        <v>25635</v>
      </c>
      <c r="C1416" s="536">
        <v>0</v>
      </c>
      <c r="D1416" s="536">
        <v>2011</v>
      </c>
    </row>
    <row r="1417" spans="1:4">
      <c r="A1417" s="535" t="s">
        <v>10201</v>
      </c>
      <c r="B1417" s="536">
        <v>23374</v>
      </c>
      <c r="C1417" s="536">
        <v>0</v>
      </c>
      <c r="D1417" s="536">
        <v>2011</v>
      </c>
    </row>
    <row r="1418" spans="1:4">
      <c r="A1418" s="535" t="s">
        <v>10202</v>
      </c>
      <c r="B1418" s="536">
        <v>22958</v>
      </c>
      <c r="C1418" s="536">
        <v>0</v>
      </c>
      <c r="D1418" s="536">
        <v>2011</v>
      </c>
    </row>
    <row r="1419" spans="1:4">
      <c r="A1419" s="535" t="s">
        <v>10203</v>
      </c>
      <c r="B1419" s="536">
        <v>0</v>
      </c>
      <c r="C1419" s="536">
        <v>0</v>
      </c>
      <c r="D1419" s="536">
        <v>2011</v>
      </c>
    </row>
    <row r="1420" spans="1:4">
      <c r="A1420" s="535" t="s">
        <v>10204</v>
      </c>
      <c r="B1420" s="536">
        <v>16720</v>
      </c>
      <c r="C1420" s="536">
        <v>0</v>
      </c>
      <c r="D1420" s="536">
        <v>2011</v>
      </c>
    </row>
    <row r="1421" spans="1:4">
      <c r="A1421" s="535" t="s">
        <v>10205</v>
      </c>
      <c r="B1421" s="536">
        <v>42375</v>
      </c>
      <c r="C1421" s="536">
        <v>0</v>
      </c>
      <c r="D1421" s="536">
        <v>2011</v>
      </c>
    </row>
    <row r="1422" spans="1:4">
      <c r="A1422" s="535" t="s">
        <v>10206</v>
      </c>
      <c r="B1422" s="536">
        <v>5107</v>
      </c>
      <c r="C1422" s="536">
        <v>0</v>
      </c>
      <c r="D1422" s="536">
        <v>2011</v>
      </c>
    </row>
    <row r="1423" spans="1:4">
      <c r="A1423" s="535" t="s">
        <v>10207</v>
      </c>
      <c r="B1423" s="536">
        <v>0</v>
      </c>
      <c r="C1423" s="536">
        <v>0</v>
      </c>
      <c r="D1423" s="536">
        <v>2011</v>
      </c>
    </row>
    <row r="1424" spans="1:4">
      <c r="A1424" s="535" t="s">
        <v>10208</v>
      </c>
      <c r="B1424" s="536">
        <v>14360</v>
      </c>
      <c r="C1424" s="536">
        <v>0</v>
      </c>
      <c r="D1424" s="536">
        <v>2011</v>
      </c>
    </row>
    <row r="1425" spans="1:4">
      <c r="A1425" s="535" t="s">
        <v>10209</v>
      </c>
      <c r="B1425" s="536">
        <v>28095</v>
      </c>
      <c r="C1425" s="536">
        <v>0</v>
      </c>
      <c r="D1425" s="536">
        <v>2011</v>
      </c>
    </row>
    <row r="1426" spans="1:4">
      <c r="A1426" s="535" t="s">
        <v>10210</v>
      </c>
      <c r="B1426" s="536">
        <v>23335</v>
      </c>
      <c r="C1426" s="536">
        <v>0</v>
      </c>
      <c r="D1426" s="536">
        <v>2011</v>
      </c>
    </row>
    <row r="1427" spans="1:4">
      <c r="A1427" s="535" t="s">
        <v>10211</v>
      </c>
      <c r="B1427" s="536">
        <v>19259</v>
      </c>
      <c r="C1427" s="536">
        <v>0</v>
      </c>
      <c r="D1427" s="536">
        <v>2011</v>
      </c>
    </row>
    <row r="1428" spans="1:4">
      <c r="A1428" s="535" t="s">
        <v>10212</v>
      </c>
      <c r="B1428" s="536">
        <v>0</v>
      </c>
      <c r="C1428" s="536">
        <v>0</v>
      </c>
      <c r="D1428" s="536">
        <v>2011</v>
      </c>
    </row>
    <row r="1429" spans="1:4">
      <c r="A1429" s="535" t="s">
        <v>10213</v>
      </c>
      <c r="B1429" s="536">
        <v>1420</v>
      </c>
      <c r="C1429" s="536">
        <v>0</v>
      </c>
      <c r="D1429" s="536">
        <v>2011</v>
      </c>
    </row>
    <row r="1430" spans="1:4">
      <c r="A1430" s="535" t="s">
        <v>10214</v>
      </c>
      <c r="B1430" s="536">
        <v>16796</v>
      </c>
      <c r="C1430" s="536">
        <v>0</v>
      </c>
      <c r="D1430" s="536">
        <v>2011</v>
      </c>
    </row>
    <row r="1431" spans="1:4">
      <c r="A1431" s="535" t="s">
        <v>10215</v>
      </c>
      <c r="B1431" s="536">
        <v>2573</v>
      </c>
      <c r="C1431" s="536">
        <v>0</v>
      </c>
      <c r="D1431" s="536">
        <v>2011</v>
      </c>
    </row>
    <row r="1432" spans="1:4">
      <c r="A1432" s="535" t="s">
        <v>9503</v>
      </c>
      <c r="B1432" s="536">
        <v>3702</v>
      </c>
      <c r="C1432" s="536">
        <v>0</v>
      </c>
      <c r="D1432" s="536">
        <v>2011</v>
      </c>
    </row>
    <row r="1433" spans="1:4">
      <c r="A1433" s="535" t="s">
        <v>9504</v>
      </c>
      <c r="B1433" s="536">
        <v>61106</v>
      </c>
      <c r="C1433" s="536">
        <v>0</v>
      </c>
      <c r="D1433" s="536">
        <v>2011</v>
      </c>
    </row>
    <row r="1434" spans="1:4">
      <c r="A1434" s="535" t="s">
        <v>9505</v>
      </c>
      <c r="B1434" s="536">
        <v>0</v>
      </c>
      <c r="C1434" s="536">
        <v>0</v>
      </c>
      <c r="D1434" s="536">
        <v>2011</v>
      </c>
    </row>
    <row r="1435" spans="1:4">
      <c r="A1435" s="535" t="s">
        <v>9506</v>
      </c>
      <c r="B1435" s="536">
        <v>43327</v>
      </c>
      <c r="C1435" s="536">
        <v>0</v>
      </c>
      <c r="D1435" s="536">
        <v>2011</v>
      </c>
    </row>
    <row r="1436" spans="1:4">
      <c r="A1436" s="535" t="s">
        <v>9507</v>
      </c>
      <c r="B1436" s="536">
        <v>0</v>
      </c>
      <c r="C1436" s="536">
        <v>0</v>
      </c>
      <c r="D1436" s="536">
        <v>2011</v>
      </c>
    </row>
    <row r="1437" spans="1:4">
      <c r="A1437" s="535" t="s">
        <v>9508</v>
      </c>
      <c r="B1437" s="536">
        <v>0</v>
      </c>
      <c r="C1437" s="536">
        <v>0</v>
      </c>
      <c r="D1437" s="536">
        <v>2011</v>
      </c>
    </row>
    <row r="1438" spans="1:4">
      <c r="A1438" s="535" t="s">
        <v>9509</v>
      </c>
      <c r="B1438" s="536">
        <v>0</v>
      </c>
      <c r="C1438" s="536">
        <v>0</v>
      </c>
      <c r="D1438" s="536">
        <v>2011</v>
      </c>
    </row>
    <row r="1439" spans="1:4">
      <c r="A1439" s="535" t="s">
        <v>9510</v>
      </c>
      <c r="B1439" s="536">
        <v>0</v>
      </c>
      <c r="C1439" s="536">
        <v>0</v>
      </c>
      <c r="D1439" s="536">
        <v>2011</v>
      </c>
    </row>
    <row r="1440" spans="1:4">
      <c r="A1440" s="535" t="s">
        <v>9511</v>
      </c>
      <c r="B1440" s="536">
        <v>78333</v>
      </c>
      <c r="C1440" s="536">
        <v>0</v>
      </c>
      <c r="D1440" s="536">
        <v>2011</v>
      </c>
    </row>
    <row r="1441" spans="1:4">
      <c r="A1441" s="535" t="s">
        <v>9512</v>
      </c>
      <c r="B1441" s="536">
        <v>105216</v>
      </c>
      <c r="C1441" s="536">
        <v>0</v>
      </c>
      <c r="D1441" s="536">
        <v>2011</v>
      </c>
    </row>
    <row r="1442" spans="1:4">
      <c r="A1442" s="535" t="s">
        <v>9513</v>
      </c>
      <c r="B1442" s="536">
        <v>49941</v>
      </c>
      <c r="C1442" s="536">
        <v>0</v>
      </c>
      <c r="D1442" s="536">
        <v>2011</v>
      </c>
    </row>
    <row r="1443" spans="1:4">
      <c r="A1443" s="535" t="s">
        <v>9514</v>
      </c>
      <c r="B1443" s="536">
        <v>53750</v>
      </c>
      <c r="C1443" s="536">
        <v>0</v>
      </c>
      <c r="D1443" s="536">
        <v>2011</v>
      </c>
    </row>
    <row r="1444" spans="1:4">
      <c r="A1444" s="535" t="s">
        <v>9515</v>
      </c>
      <c r="B1444" s="536">
        <v>23785</v>
      </c>
      <c r="C1444" s="536">
        <v>0</v>
      </c>
      <c r="D1444" s="536">
        <v>2011</v>
      </c>
    </row>
    <row r="1445" spans="1:4">
      <c r="A1445" s="535" t="s">
        <v>9516</v>
      </c>
      <c r="B1445" s="536">
        <v>20840</v>
      </c>
      <c r="C1445" s="536">
        <v>0</v>
      </c>
      <c r="D1445" s="536">
        <v>2011</v>
      </c>
    </row>
    <row r="1446" spans="1:4">
      <c r="A1446" s="535" t="s">
        <v>9517</v>
      </c>
      <c r="B1446" s="536">
        <v>31847</v>
      </c>
      <c r="C1446" s="536">
        <v>0</v>
      </c>
      <c r="D1446" s="536">
        <v>2011</v>
      </c>
    </row>
    <row r="1447" spans="1:4">
      <c r="A1447" s="535" t="s">
        <v>9518</v>
      </c>
      <c r="B1447" s="536">
        <v>55026</v>
      </c>
      <c r="C1447" s="536">
        <v>0</v>
      </c>
      <c r="D1447" s="536">
        <v>2011</v>
      </c>
    </row>
    <row r="1448" spans="1:4">
      <c r="A1448" s="535" t="s">
        <v>9519</v>
      </c>
      <c r="B1448" s="536">
        <v>67</v>
      </c>
      <c r="C1448" s="536">
        <v>0</v>
      </c>
      <c r="D1448" s="536">
        <v>2011</v>
      </c>
    </row>
    <row r="1449" spans="1:4">
      <c r="A1449" s="535" t="s">
        <v>9520</v>
      </c>
      <c r="B1449" s="536">
        <v>29497</v>
      </c>
      <c r="C1449" s="536">
        <v>0</v>
      </c>
      <c r="D1449" s="536">
        <v>2011</v>
      </c>
    </row>
    <row r="1450" spans="1:4">
      <c r="A1450" s="535" t="s">
        <v>9521</v>
      </c>
      <c r="B1450" s="536">
        <v>23091</v>
      </c>
      <c r="C1450" s="536">
        <v>0</v>
      </c>
      <c r="D1450" s="536">
        <v>2011</v>
      </c>
    </row>
    <row r="1451" spans="1:4">
      <c r="A1451" s="535" t="s">
        <v>9522</v>
      </c>
      <c r="B1451" s="536">
        <v>0</v>
      </c>
      <c r="C1451" s="536">
        <v>0</v>
      </c>
      <c r="D1451" s="536">
        <v>2011</v>
      </c>
    </row>
    <row r="1452" spans="1:4">
      <c r="A1452" s="535" t="s">
        <v>9523</v>
      </c>
      <c r="B1452" s="536">
        <v>38773</v>
      </c>
      <c r="C1452" s="536">
        <v>0</v>
      </c>
      <c r="D1452" s="536">
        <v>2011</v>
      </c>
    </row>
    <row r="1453" spans="1:4">
      <c r="A1453" s="535" t="s">
        <v>9524</v>
      </c>
      <c r="B1453" s="536">
        <v>28127</v>
      </c>
      <c r="C1453" s="536">
        <v>0</v>
      </c>
      <c r="D1453" s="536">
        <v>2011</v>
      </c>
    </row>
    <row r="1454" spans="1:4">
      <c r="A1454" s="535" t="s">
        <v>9525</v>
      </c>
      <c r="B1454" s="536">
        <v>5050</v>
      </c>
      <c r="C1454" s="536">
        <v>0</v>
      </c>
      <c r="D1454" s="536">
        <v>2011</v>
      </c>
    </row>
    <row r="1455" spans="1:4">
      <c r="A1455" s="535" t="s">
        <v>9526</v>
      </c>
      <c r="B1455" s="536">
        <v>23860</v>
      </c>
      <c r="C1455" s="536">
        <v>0</v>
      </c>
      <c r="D1455" s="536">
        <v>2011</v>
      </c>
    </row>
    <row r="1456" spans="1:4">
      <c r="A1456" s="535" t="s">
        <v>9527</v>
      </c>
      <c r="B1456" s="536">
        <v>15381</v>
      </c>
      <c r="C1456" s="536">
        <v>0</v>
      </c>
      <c r="D1456" s="536">
        <v>2011</v>
      </c>
    </row>
    <row r="1457" spans="1:4">
      <c r="A1457" s="535" t="s">
        <v>9528</v>
      </c>
      <c r="B1457" s="536">
        <v>49946</v>
      </c>
      <c r="C1457" s="536">
        <v>0</v>
      </c>
      <c r="D1457" s="536">
        <v>2011</v>
      </c>
    </row>
    <row r="1458" spans="1:4">
      <c r="A1458" s="535" t="s">
        <v>9529</v>
      </c>
      <c r="B1458" s="536">
        <v>39348</v>
      </c>
      <c r="C1458" s="536">
        <v>0</v>
      </c>
      <c r="D1458" s="536">
        <v>2011</v>
      </c>
    </row>
    <row r="1459" spans="1:4">
      <c r="A1459" s="535" t="s">
        <v>9530</v>
      </c>
      <c r="B1459" s="536">
        <v>14585</v>
      </c>
      <c r="C1459" s="536">
        <v>0</v>
      </c>
      <c r="D1459" s="536">
        <v>2011</v>
      </c>
    </row>
    <row r="1460" spans="1:4">
      <c r="A1460" s="535" t="s">
        <v>9531</v>
      </c>
      <c r="B1460" s="536">
        <v>24498</v>
      </c>
      <c r="C1460" s="536">
        <v>0</v>
      </c>
      <c r="D1460" s="536">
        <v>2011</v>
      </c>
    </row>
    <row r="1461" spans="1:4">
      <c r="A1461" s="535" t="s">
        <v>9532</v>
      </c>
      <c r="B1461" s="536">
        <v>0</v>
      </c>
      <c r="C1461" s="536">
        <v>0</v>
      </c>
      <c r="D1461" s="536">
        <v>2011</v>
      </c>
    </row>
    <row r="1462" spans="1:4">
      <c r="A1462" s="535" t="s">
        <v>9533</v>
      </c>
      <c r="B1462" s="536">
        <v>10536</v>
      </c>
      <c r="C1462" s="536">
        <v>0</v>
      </c>
      <c r="D1462" s="536">
        <v>2011</v>
      </c>
    </row>
    <row r="1463" spans="1:4">
      <c r="A1463" s="535" t="s">
        <v>9534</v>
      </c>
      <c r="B1463" s="536">
        <v>17611</v>
      </c>
      <c r="C1463" s="536">
        <v>0</v>
      </c>
      <c r="D1463" s="536">
        <v>2011</v>
      </c>
    </row>
    <row r="1464" spans="1:4">
      <c r="A1464" s="535" t="s">
        <v>9535</v>
      </c>
      <c r="B1464" s="536">
        <v>58957</v>
      </c>
      <c r="C1464" s="536">
        <v>0</v>
      </c>
      <c r="D1464" s="536">
        <v>2011</v>
      </c>
    </row>
    <row r="1465" spans="1:4">
      <c r="A1465" s="535" t="s">
        <v>9536</v>
      </c>
      <c r="B1465" s="536">
        <v>0</v>
      </c>
      <c r="C1465" s="536">
        <v>0</v>
      </c>
      <c r="D1465" s="536">
        <v>2011</v>
      </c>
    </row>
    <row r="1466" spans="1:4">
      <c r="A1466" s="535" t="s">
        <v>9537</v>
      </c>
      <c r="B1466" s="536">
        <v>10594</v>
      </c>
      <c r="C1466" s="536">
        <v>0</v>
      </c>
      <c r="D1466" s="536">
        <v>2011</v>
      </c>
    </row>
    <row r="1467" spans="1:4">
      <c r="A1467" s="535" t="s">
        <v>9538</v>
      </c>
      <c r="B1467" s="536">
        <v>40239</v>
      </c>
      <c r="C1467" s="536">
        <v>0</v>
      </c>
      <c r="D1467" s="536">
        <v>2011</v>
      </c>
    </row>
    <row r="1468" spans="1:4">
      <c r="A1468" s="535" t="s">
        <v>9539</v>
      </c>
      <c r="B1468" s="536">
        <v>17909</v>
      </c>
      <c r="C1468" s="536">
        <v>0</v>
      </c>
      <c r="D1468" s="536">
        <v>2011</v>
      </c>
    </row>
    <row r="1469" spans="1:4">
      <c r="A1469" s="535" t="s">
        <v>9540</v>
      </c>
      <c r="B1469" s="536">
        <v>4770</v>
      </c>
      <c r="C1469" s="536">
        <v>0</v>
      </c>
      <c r="D1469" s="536">
        <v>2011</v>
      </c>
    </row>
    <row r="1470" spans="1:4">
      <c r="A1470" s="535" t="s">
        <v>9541</v>
      </c>
      <c r="B1470" s="536">
        <v>12410</v>
      </c>
      <c r="C1470" s="536">
        <v>0</v>
      </c>
      <c r="D1470" s="536">
        <v>2011</v>
      </c>
    </row>
    <row r="1471" spans="1:4">
      <c r="A1471" s="535" t="s">
        <v>9542</v>
      </c>
      <c r="B1471" s="536">
        <v>0</v>
      </c>
      <c r="C1471" s="536">
        <v>0</v>
      </c>
      <c r="D1471" s="536">
        <v>2011</v>
      </c>
    </row>
    <row r="1472" spans="1:4">
      <c r="A1472" s="535" t="s">
        <v>9543</v>
      </c>
      <c r="B1472" s="536">
        <v>0</v>
      </c>
      <c r="C1472" s="536">
        <v>0</v>
      </c>
      <c r="D1472" s="536">
        <v>2011</v>
      </c>
    </row>
    <row r="1473" spans="1:4">
      <c r="A1473" s="535" t="s">
        <v>9544</v>
      </c>
      <c r="B1473" s="536">
        <v>0</v>
      </c>
      <c r="C1473" s="536">
        <v>0</v>
      </c>
      <c r="D1473" s="536">
        <v>2011</v>
      </c>
    </row>
    <row r="1474" spans="1:4">
      <c r="A1474" s="535" t="s">
        <v>9545</v>
      </c>
      <c r="B1474" s="536">
        <v>5379</v>
      </c>
      <c r="C1474" s="536">
        <v>0</v>
      </c>
      <c r="D1474" s="536">
        <v>2011</v>
      </c>
    </row>
    <row r="1475" spans="1:4">
      <c r="A1475" s="535" t="s">
        <v>9546</v>
      </c>
      <c r="B1475" s="536">
        <v>0</v>
      </c>
      <c r="C1475" s="536">
        <v>0</v>
      </c>
      <c r="D1475" s="536">
        <v>2011</v>
      </c>
    </row>
    <row r="1476" spans="1:4">
      <c r="A1476" s="535" t="s">
        <v>9547</v>
      </c>
      <c r="B1476" s="536">
        <v>7057</v>
      </c>
      <c r="C1476" s="536">
        <v>0</v>
      </c>
      <c r="D1476" s="536">
        <v>2011</v>
      </c>
    </row>
    <row r="1477" spans="1:4">
      <c r="A1477" s="535" t="s">
        <v>9549</v>
      </c>
      <c r="B1477" s="536">
        <v>12613</v>
      </c>
      <c r="C1477" s="536">
        <v>0</v>
      </c>
      <c r="D1477" s="536">
        <v>2011</v>
      </c>
    </row>
    <row r="1478" spans="1:4">
      <c r="A1478" s="535" t="s">
        <v>9550</v>
      </c>
      <c r="B1478" s="536">
        <v>39047</v>
      </c>
      <c r="C1478" s="536">
        <v>0</v>
      </c>
      <c r="D1478" s="536">
        <v>2011</v>
      </c>
    </row>
    <row r="1479" spans="1:4">
      <c r="A1479" s="535" t="s">
        <v>9551</v>
      </c>
      <c r="B1479" s="536">
        <v>14079</v>
      </c>
      <c r="C1479" s="536">
        <v>0</v>
      </c>
      <c r="D1479" s="536">
        <v>2011</v>
      </c>
    </row>
    <row r="1480" spans="1:4">
      <c r="A1480" s="535" t="s">
        <v>9552</v>
      </c>
      <c r="B1480" s="536">
        <v>1657</v>
      </c>
      <c r="C1480" s="536">
        <v>0</v>
      </c>
      <c r="D1480" s="536">
        <v>2011</v>
      </c>
    </row>
    <row r="1481" spans="1:4">
      <c r="A1481" s="535" t="s">
        <v>9553</v>
      </c>
      <c r="B1481" s="536">
        <v>0</v>
      </c>
      <c r="C1481" s="536">
        <v>0</v>
      </c>
      <c r="D1481" s="536">
        <v>2011</v>
      </c>
    </row>
    <row r="1482" spans="1:4">
      <c r="A1482" s="535" t="s">
        <v>9554</v>
      </c>
      <c r="B1482" s="536">
        <v>11050</v>
      </c>
      <c r="C1482" s="536">
        <v>0</v>
      </c>
      <c r="D1482" s="536">
        <v>2011</v>
      </c>
    </row>
    <row r="1483" spans="1:4">
      <c r="A1483" s="535" t="s">
        <v>9555</v>
      </c>
      <c r="B1483" s="536">
        <v>4416</v>
      </c>
      <c r="C1483" s="536">
        <v>0</v>
      </c>
      <c r="D1483" s="536">
        <v>2011</v>
      </c>
    </row>
    <row r="1484" spans="1:4">
      <c r="A1484" s="535" t="s">
        <v>9556</v>
      </c>
      <c r="B1484" s="536">
        <v>4462</v>
      </c>
      <c r="C1484" s="536">
        <v>0</v>
      </c>
      <c r="D1484" s="536">
        <v>2011</v>
      </c>
    </row>
    <row r="1485" spans="1:4">
      <c r="A1485" s="535" t="s">
        <v>9557</v>
      </c>
      <c r="B1485" s="536">
        <v>0</v>
      </c>
      <c r="C1485" s="536">
        <v>0</v>
      </c>
      <c r="D1485" s="536">
        <v>2011</v>
      </c>
    </row>
    <row r="1486" spans="1:4">
      <c r="A1486" s="535" t="s">
        <v>9558</v>
      </c>
      <c r="B1486" s="536">
        <v>0</v>
      </c>
      <c r="C1486" s="536">
        <v>0</v>
      </c>
      <c r="D1486" s="536">
        <v>2011</v>
      </c>
    </row>
    <row r="1487" spans="1:4">
      <c r="A1487" s="535" t="s">
        <v>9559</v>
      </c>
      <c r="B1487" s="536">
        <v>0</v>
      </c>
      <c r="C1487" s="536">
        <v>0</v>
      </c>
      <c r="D1487" s="536">
        <v>2011</v>
      </c>
    </row>
    <row r="1488" spans="1:4">
      <c r="A1488" s="535" t="s">
        <v>9560</v>
      </c>
      <c r="B1488" s="536">
        <v>0</v>
      </c>
      <c r="C1488" s="536">
        <v>0</v>
      </c>
      <c r="D1488" s="536">
        <v>2011</v>
      </c>
    </row>
    <row r="1489" spans="1:4">
      <c r="A1489" s="535" t="s">
        <v>9561</v>
      </c>
      <c r="B1489" s="536">
        <v>0</v>
      </c>
      <c r="C1489" s="536">
        <v>0</v>
      </c>
      <c r="D1489" s="536">
        <v>2011</v>
      </c>
    </row>
    <row r="1490" spans="1:4">
      <c r="A1490" s="535" t="s">
        <v>9562</v>
      </c>
      <c r="B1490" s="536">
        <v>4507</v>
      </c>
      <c r="C1490" s="536">
        <v>0</v>
      </c>
      <c r="D1490" s="536">
        <v>2011</v>
      </c>
    </row>
    <row r="1491" spans="1:4">
      <c r="A1491" s="535" t="s">
        <v>9563</v>
      </c>
      <c r="B1491" s="536">
        <v>2049</v>
      </c>
      <c r="C1491" s="536">
        <v>0</v>
      </c>
      <c r="D1491" s="536">
        <v>2011</v>
      </c>
    </row>
    <row r="1492" spans="1:4">
      <c r="A1492" s="535" t="s">
        <v>9564</v>
      </c>
      <c r="B1492" s="536">
        <v>6875</v>
      </c>
      <c r="C1492" s="536">
        <v>0</v>
      </c>
      <c r="D1492" s="536">
        <v>2011</v>
      </c>
    </row>
    <row r="1493" spans="1:4">
      <c r="A1493" s="535" t="s">
        <v>9565</v>
      </c>
      <c r="B1493" s="536">
        <v>4690</v>
      </c>
      <c r="C1493" s="536">
        <v>0</v>
      </c>
      <c r="D1493" s="536">
        <v>2011</v>
      </c>
    </row>
    <row r="1494" spans="1:4">
      <c r="A1494" s="535" t="s">
        <v>9566</v>
      </c>
      <c r="B1494" s="536">
        <v>2914</v>
      </c>
      <c r="C1494" s="536">
        <v>0</v>
      </c>
      <c r="D1494" s="536">
        <v>2011</v>
      </c>
    </row>
    <row r="1495" spans="1:4">
      <c r="A1495" s="535" t="s">
        <v>9567</v>
      </c>
      <c r="B1495" s="536">
        <v>2368</v>
      </c>
      <c r="C1495" s="536">
        <v>0</v>
      </c>
      <c r="D1495" s="536">
        <v>2011</v>
      </c>
    </row>
    <row r="1496" spans="1:4">
      <c r="A1496" s="535" t="s">
        <v>9568</v>
      </c>
      <c r="B1496" s="536">
        <v>0</v>
      </c>
      <c r="C1496" s="536">
        <v>0</v>
      </c>
      <c r="D1496" s="536">
        <v>2011</v>
      </c>
    </row>
    <row r="1497" spans="1:4">
      <c r="A1497" s="535" t="s">
        <v>9569</v>
      </c>
      <c r="B1497" s="536">
        <v>865</v>
      </c>
      <c r="C1497" s="536">
        <v>0</v>
      </c>
      <c r="D1497" s="536">
        <v>2011</v>
      </c>
    </row>
    <row r="1498" spans="1:4">
      <c r="A1498" s="535" t="s">
        <v>9570</v>
      </c>
      <c r="B1498" s="536">
        <v>2686</v>
      </c>
      <c r="C1498" s="536">
        <v>0</v>
      </c>
      <c r="D1498" s="536">
        <v>2011</v>
      </c>
    </row>
    <row r="1499" spans="1:4">
      <c r="A1499" s="535" t="s">
        <v>9571</v>
      </c>
      <c r="B1499" s="536">
        <v>3369</v>
      </c>
      <c r="C1499" s="536">
        <v>0</v>
      </c>
      <c r="D1499" s="536">
        <v>2011</v>
      </c>
    </row>
    <row r="1500" spans="1:4">
      <c r="A1500" s="535" t="s">
        <v>9572</v>
      </c>
      <c r="B1500" s="536">
        <v>1594</v>
      </c>
      <c r="C1500" s="536">
        <v>0</v>
      </c>
      <c r="D1500" s="536">
        <v>2011</v>
      </c>
    </row>
    <row r="1501" spans="1:4">
      <c r="A1501" s="535" t="s">
        <v>9573</v>
      </c>
      <c r="B1501" s="536">
        <v>0</v>
      </c>
      <c r="C1501" s="536">
        <v>0</v>
      </c>
      <c r="D1501" s="536">
        <v>2011</v>
      </c>
    </row>
    <row r="1502" spans="1:4">
      <c r="A1502" s="535" t="s">
        <v>9574</v>
      </c>
      <c r="B1502" s="536">
        <v>0</v>
      </c>
      <c r="C1502" s="536">
        <v>0</v>
      </c>
      <c r="D1502" s="536">
        <v>2011</v>
      </c>
    </row>
    <row r="1503" spans="1:4">
      <c r="A1503" s="535" t="s">
        <v>9575</v>
      </c>
      <c r="B1503" s="536">
        <v>2868</v>
      </c>
      <c r="C1503" s="536">
        <v>0</v>
      </c>
      <c r="D1503" s="536">
        <v>2011</v>
      </c>
    </row>
    <row r="1504" spans="1:4">
      <c r="A1504" s="535" t="s">
        <v>9576</v>
      </c>
      <c r="B1504" s="536">
        <v>0</v>
      </c>
      <c r="C1504" s="536">
        <v>0</v>
      </c>
      <c r="D1504" s="536">
        <v>2011</v>
      </c>
    </row>
    <row r="1505" spans="1:4">
      <c r="A1505" s="535" t="s">
        <v>9577</v>
      </c>
      <c r="B1505" s="536">
        <v>455</v>
      </c>
      <c r="C1505" s="536">
        <v>0</v>
      </c>
      <c r="D1505" s="536">
        <v>2011</v>
      </c>
    </row>
    <row r="1506" spans="1:4">
      <c r="A1506" s="535" t="s">
        <v>9578</v>
      </c>
      <c r="B1506" s="536">
        <v>0</v>
      </c>
      <c r="C1506" s="536">
        <v>0</v>
      </c>
      <c r="D1506" s="536">
        <v>2011</v>
      </c>
    </row>
    <row r="1507" spans="1:4">
      <c r="A1507" s="535" t="s">
        <v>9579</v>
      </c>
      <c r="B1507" s="536">
        <v>2413</v>
      </c>
      <c r="C1507" s="536">
        <v>0</v>
      </c>
      <c r="D1507" s="536">
        <v>2011</v>
      </c>
    </row>
    <row r="1508" spans="1:4">
      <c r="A1508" s="535" t="s">
        <v>9580</v>
      </c>
      <c r="B1508" s="536">
        <v>0</v>
      </c>
      <c r="C1508" s="536">
        <v>0</v>
      </c>
      <c r="D1508" s="536">
        <v>2011</v>
      </c>
    </row>
    <row r="1509" spans="1:4">
      <c r="A1509" s="535" t="s">
        <v>9581</v>
      </c>
      <c r="B1509" s="536">
        <v>0</v>
      </c>
      <c r="C1509" s="536">
        <v>0</v>
      </c>
      <c r="D1509" s="536">
        <v>2011</v>
      </c>
    </row>
    <row r="1510" spans="1:4">
      <c r="A1510" s="535" t="s">
        <v>9582</v>
      </c>
      <c r="B1510" s="536">
        <v>0</v>
      </c>
      <c r="C1510" s="536">
        <v>0</v>
      </c>
      <c r="D1510" s="536">
        <v>2011</v>
      </c>
    </row>
    <row r="1511" spans="1:4">
      <c r="A1511" s="535" t="s">
        <v>9583</v>
      </c>
      <c r="B1511" s="536">
        <v>1502</v>
      </c>
      <c r="C1511" s="536">
        <v>0</v>
      </c>
      <c r="D1511" s="536">
        <v>2011</v>
      </c>
    </row>
    <row r="1512" spans="1:4">
      <c r="A1512" s="535" t="s">
        <v>9584</v>
      </c>
      <c r="B1512" s="536">
        <v>1229</v>
      </c>
      <c r="C1512" s="536">
        <v>0</v>
      </c>
      <c r="D1512" s="536">
        <v>2011</v>
      </c>
    </row>
    <row r="1513" spans="1:4">
      <c r="A1513" s="535" t="s">
        <v>9585</v>
      </c>
      <c r="B1513" s="536">
        <v>1209</v>
      </c>
      <c r="C1513" s="536">
        <v>0</v>
      </c>
      <c r="D1513" s="536">
        <v>2011</v>
      </c>
    </row>
    <row r="1514" spans="1:4">
      <c r="A1514" s="535" t="s">
        <v>9586</v>
      </c>
      <c r="B1514" s="536">
        <v>0</v>
      </c>
      <c r="C1514" s="536">
        <v>0</v>
      </c>
      <c r="D1514" s="536">
        <v>2011</v>
      </c>
    </row>
    <row r="1515" spans="1:4">
      <c r="A1515" s="535" t="s">
        <v>9587</v>
      </c>
      <c r="B1515" s="536">
        <v>410</v>
      </c>
      <c r="C1515" s="536">
        <v>0</v>
      </c>
      <c r="D1515" s="536">
        <v>2011</v>
      </c>
    </row>
    <row r="1516" spans="1:4">
      <c r="A1516" s="535" t="s">
        <v>9588</v>
      </c>
      <c r="B1516" s="536">
        <v>410</v>
      </c>
      <c r="C1516" s="536">
        <v>0</v>
      </c>
      <c r="D1516" s="536">
        <v>2011</v>
      </c>
    </row>
    <row r="1517" spans="1:4">
      <c r="A1517" s="535" t="s">
        <v>9589</v>
      </c>
      <c r="B1517" s="536">
        <v>0</v>
      </c>
      <c r="C1517" s="536">
        <v>0</v>
      </c>
      <c r="D1517" s="536">
        <v>2011</v>
      </c>
    </row>
    <row r="1518" spans="1:4">
      <c r="A1518" s="535" t="s">
        <v>9590</v>
      </c>
      <c r="B1518" s="536">
        <v>2536</v>
      </c>
      <c r="C1518" s="536">
        <v>0</v>
      </c>
      <c r="D1518" s="536">
        <v>2011</v>
      </c>
    </row>
    <row r="1519" spans="1:4">
      <c r="A1519" s="535" t="s">
        <v>9591</v>
      </c>
      <c r="B1519" s="536">
        <v>0</v>
      </c>
      <c r="C1519" s="536">
        <v>0</v>
      </c>
      <c r="D1519" s="536">
        <v>2011</v>
      </c>
    </row>
    <row r="1520" spans="1:4">
      <c r="A1520" s="535" t="s">
        <v>9592</v>
      </c>
      <c r="B1520" s="536">
        <v>7908</v>
      </c>
      <c r="C1520" s="536">
        <v>0</v>
      </c>
      <c r="D1520" s="536">
        <v>2011</v>
      </c>
    </row>
    <row r="1521" spans="1:4">
      <c r="A1521" s="535" t="s">
        <v>9593</v>
      </c>
      <c r="B1521" s="536">
        <v>0</v>
      </c>
      <c r="C1521" s="536">
        <v>0</v>
      </c>
      <c r="D1521" s="536">
        <v>2011</v>
      </c>
    </row>
    <row r="1522" spans="1:4">
      <c r="A1522" s="535" t="s">
        <v>9594</v>
      </c>
      <c r="B1522" s="536">
        <v>34455</v>
      </c>
      <c r="C1522" s="536">
        <v>0</v>
      </c>
      <c r="D1522" s="536">
        <v>2011</v>
      </c>
    </row>
    <row r="1523" spans="1:4">
      <c r="A1523" s="535" t="s">
        <v>9595</v>
      </c>
      <c r="B1523" s="536">
        <v>0</v>
      </c>
      <c r="C1523" s="536">
        <v>0</v>
      </c>
      <c r="D1523" s="536">
        <v>2011</v>
      </c>
    </row>
    <row r="1524" spans="1:4">
      <c r="A1524" s="535" t="s">
        <v>9596</v>
      </c>
      <c r="B1524" s="536">
        <v>14253</v>
      </c>
      <c r="C1524" s="536">
        <v>0</v>
      </c>
      <c r="D1524" s="536">
        <v>2011</v>
      </c>
    </row>
    <row r="1525" spans="1:4">
      <c r="A1525" s="535" t="s">
        <v>9597</v>
      </c>
      <c r="B1525" s="536">
        <v>25980</v>
      </c>
      <c r="C1525" s="536">
        <v>0</v>
      </c>
      <c r="D1525" s="536">
        <v>2011</v>
      </c>
    </row>
    <row r="1526" spans="1:4">
      <c r="A1526" s="535" t="s">
        <v>9598</v>
      </c>
      <c r="B1526" s="536">
        <v>40034</v>
      </c>
      <c r="C1526" s="536">
        <v>0</v>
      </c>
      <c r="D1526" s="536">
        <v>2011</v>
      </c>
    </row>
    <row r="1527" spans="1:4">
      <c r="A1527" s="535" t="s">
        <v>9599</v>
      </c>
      <c r="B1527" s="536">
        <v>0</v>
      </c>
      <c r="C1527" s="536">
        <v>0</v>
      </c>
      <c r="D1527" s="536">
        <v>2011</v>
      </c>
    </row>
    <row r="1528" spans="1:4">
      <c r="A1528" s="535" t="s">
        <v>9600</v>
      </c>
      <c r="B1528" s="536">
        <v>0</v>
      </c>
      <c r="C1528" s="536">
        <v>0</v>
      </c>
      <c r="D1528" s="536">
        <v>2011</v>
      </c>
    </row>
    <row r="1529" spans="1:4">
      <c r="A1529" s="535" t="s">
        <v>9601</v>
      </c>
      <c r="B1529" s="536">
        <v>31540</v>
      </c>
      <c r="C1529" s="536">
        <v>0</v>
      </c>
      <c r="D1529" s="536">
        <v>2011</v>
      </c>
    </row>
    <row r="1530" spans="1:4">
      <c r="A1530" s="535" t="s">
        <v>9602</v>
      </c>
      <c r="B1530" s="536">
        <v>0</v>
      </c>
      <c r="C1530" s="536">
        <v>0</v>
      </c>
      <c r="D1530" s="536">
        <v>2011</v>
      </c>
    </row>
    <row r="1531" spans="1:4">
      <c r="A1531" s="535" t="s">
        <v>9603</v>
      </c>
      <c r="B1531" s="536">
        <v>45199</v>
      </c>
      <c r="C1531" s="536">
        <v>0</v>
      </c>
      <c r="D1531" s="536">
        <v>2011</v>
      </c>
    </row>
    <row r="1532" spans="1:4">
      <c r="A1532" s="535" t="s">
        <v>9604</v>
      </c>
      <c r="B1532" s="536">
        <v>8049</v>
      </c>
      <c r="C1532" s="536">
        <v>0</v>
      </c>
      <c r="D1532" s="536">
        <v>2011</v>
      </c>
    </row>
    <row r="1533" spans="1:4">
      <c r="A1533" s="535" t="s">
        <v>9605</v>
      </c>
      <c r="B1533" s="536">
        <v>8466</v>
      </c>
      <c r="C1533" s="536">
        <v>0</v>
      </c>
      <c r="D1533" s="536">
        <v>2011</v>
      </c>
    </row>
    <row r="1534" spans="1:4">
      <c r="A1534" s="535" t="s">
        <v>9606</v>
      </c>
      <c r="B1534" s="536">
        <v>4096</v>
      </c>
      <c r="C1534" s="536">
        <v>0</v>
      </c>
      <c r="D1534" s="536">
        <v>2011</v>
      </c>
    </row>
    <row r="1535" spans="1:4">
      <c r="A1535" s="535" t="s">
        <v>9607</v>
      </c>
      <c r="B1535" s="536">
        <v>46902</v>
      </c>
      <c r="C1535" s="536">
        <v>0</v>
      </c>
      <c r="D1535" s="536">
        <v>2011</v>
      </c>
    </row>
    <row r="1536" spans="1:4">
      <c r="A1536" s="535" t="s">
        <v>9608</v>
      </c>
      <c r="B1536" s="536">
        <v>19273</v>
      </c>
      <c r="C1536" s="536">
        <v>0</v>
      </c>
      <c r="D1536" s="536">
        <v>2011</v>
      </c>
    </row>
    <row r="1537" spans="1:4">
      <c r="A1537" s="535" t="s">
        <v>9609</v>
      </c>
      <c r="B1537" s="536">
        <v>17698</v>
      </c>
      <c r="C1537" s="536">
        <v>0</v>
      </c>
      <c r="D1537" s="536">
        <v>2011</v>
      </c>
    </row>
    <row r="1538" spans="1:4">
      <c r="A1538" s="535" t="s">
        <v>9610</v>
      </c>
      <c r="B1538" s="536">
        <v>33921</v>
      </c>
      <c r="C1538" s="536">
        <v>0</v>
      </c>
      <c r="D1538" s="536">
        <v>2011</v>
      </c>
    </row>
    <row r="1539" spans="1:4">
      <c r="A1539" s="535" t="s">
        <v>9611</v>
      </c>
      <c r="B1539" s="536">
        <v>13377</v>
      </c>
      <c r="C1539" s="536">
        <v>0</v>
      </c>
      <c r="D1539" s="536">
        <v>2011</v>
      </c>
    </row>
    <row r="1540" spans="1:4">
      <c r="A1540" s="535" t="s">
        <v>9612</v>
      </c>
      <c r="B1540" s="536">
        <v>14906</v>
      </c>
      <c r="C1540" s="536">
        <v>0</v>
      </c>
      <c r="D1540" s="536">
        <v>2011</v>
      </c>
    </row>
    <row r="1541" spans="1:4">
      <c r="A1541" s="535" t="s">
        <v>9613</v>
      </c>
      <c r="B1541" s="536">
        <v>11974</v>
      </c>
      <c r="C1541" s="536">
        <v>0</v>
      </c>
      <c r="D1541" s="536">
        <v>2011</v>
      </c>
    </row>
    <row r="1542" spans="1:4">
      <c r="A1542" s="535" t="s">
        <v>9614</v>
      </c>
      <c r="B1542" s="536">
        <v>43055</v>
      </c>
      <c r="C1542" s="536">
        <v>0</v>
      </c>
      <c r="D1542" s="536">
        <v>2011</v>
      </c>
    </row>
    <row r="1543" spans="1:4">
      <c r="A1543" s="535" t="s">
        <v>9615</v>
      </c>
      <c r="B1543" s="536">
        <v>41780</v>
      </c>
      <c r="C1543" s="536">
        <v>0</v>
      </c>
      <c r="D1543" s="536">
        <v>2011</v>
      </c>
    </row>
    <row r="1544" spans="1:4">
      <c r="A1544" s="535" t="s">
        <v>9616</v>
      </c>
      <c r="B1544" s="536">
        <v>4234</v>
      </c>
      <c r="C1544" s="536">
        <v>0</v>
      </c>
      <c r="D1544" s="536">
        <v>2011</v>
      </c>
    </row>
    <row r="1545" spans="1:4">
      <c r="A1545" s="535" t="s">
        <v>9617</v>
      </c>
      <c r="B1545" s="536">
        <v>6850</v>
      </c>
      <c r="C1545" s="536">
        <v>0</v>
      </c>
      <c r="D1545" s="536">
        <v>2011</v>
      </c>
    </row>
    <row r="1546" spans="1:4">
      <c r="A1546" s="535" t="s">
        <v>9618</v>
      </c>
      <c r="B1546" s="536">
        <v>15252</v>
      </c>
      <c r="C1546" s="536">
        <v>0</v>
      </c>
      <c r="D1546" s="536">
        <v>2011</v>
      </c>
    </row>
    <row r="1547" spans="1:4">
      <c r="A1547" s="535" t="s">
        <v>9619</v>
      </c>
      <c r="B1547" s="536">
        <v>7253</v>
      </c>
      <c r="C1547" s="536">
        <v>0</v>
      </c>
      <c r="D1547" s="536">
        <v>2011</v>
      </c>
    </row>
    <row r="1548" spans="1:4">
      <c r="A1548" s="535" t="s">
        <v>9620</v>
      </c>
      <c r="B1548" s="536">
        <v>8360</v>
      </c>
      <c r="C1548" s="536">
        <v>0</v>
      </c>
      <c r="D1548" s="536">
        <v>2011</v>
      </c>
    </row>
    <row r="1549" spans="1:4">
      <c r="A1549" s="535" t="s">
        <v>9621</v>
      </c>
      <c r="B1549" s="536">
        <v>0</v>
      </c>
      <c r="C1549" s="536">
        <v>0</v>
      </c>
      <c r="D1549" s="536">
        <v>2011</v>
      </c>
    </row>
    <row r="1550" spans="1:4">
      <c r="A1550" s="535" t="s">
        <v>9622</v>
      </c>
      <c r="B1550" s="536">
        <v>22785</v>
      </c>
      <c r="C1550" s="536">
        <v>0</v>
      </c>
      <c r="D1550" s="536">
        <v>2011</v>
      </c>
    </row>
    <row r="1551" spans="1:4">
      <c r="A1551" s="535" t="s">
        <v>9623</v>
      </c>
      <c r="B1551" s="536">
        <v>23684</v>
      </c>
      <c r="C1551" s="536">
        <v>0</v>
      </c>
      <c r="D1551" s="536">
        <v>2011</v>
      </c>
    </row>
    <row r="1552" spans="1:4">
      <c r="A1552" s="535" t="s">
        <v>9624</v>
      </c>
      <c r="B1552" s="536">
        <v>10459</v>
      </c>
      <c r="C1552" s="536">
        <v>0</v>
      </c>
      <c r="D1552" s="536">
        <v>2011</v>
      </c>
    </row>
    <row r="1553" spans="1:4">
      <c r="A1553" s="535" t="s">
        <v>9625</v>
      </c>
      <c r="B1553" s="536">
        <v>9493</v>
      </c>
      <c r="C1553" s="536">
        <v>0</v>
      </c>
      <c r="D1553" s="536">
        <v>2011</v>
      </c>
    </row>
    <row r="1554" spans="1:4">
      <c r="A1554" s="535" t="s">
        <v>9626</v>
      </c>
      <c r="B1554" s="536">
        <v>7749</v>
      </c>
      <c r="C1554" s="536">
        <v>0</v>
      </c>
      <c r="D1554" s="536">
        <v>2011</v>
      </c>
    </row>
    <row r="1555" spans="1:4">
      <c r="A1555" s="535" t="s">
        <v>9627</v>
      </c>
      <c r="B1555" s="536">
        <v>25590</v>
      </c>
      <c r="C1555" s="536">
        <v>0</v>
      </c>
      <c r="D1555" s="536">
        <v>2011</v>
      </c>
    </row>
    <row r="1556" spans="1:4">
      <c r="A1556" s="535" t="s">
        <v>9628</v>
      </c>
      <c r="B1556" s="536">
        <v>2550</v>
      </c>
      <c r="C1556" s="536">
        <v>0</v>
      </c>
      <c r="D1556" s="536">
        <v>2011</v>
      </c>
    </row>
    <row r="1557" spans="1:4">
      <c r="A1557" s="535" t="s">
        <v>9629</v>
      </c>
      <c r="B1557" s="536">
        <v>0</v>
      </c>
      <c r="C1557" s="536">
        <v>0</v>
      </c>
      <c r="D1557" s="536">
        <v>2011</v>
      </c>
    </row>
    <row r="1558" spans="1:4">
      <c r="A1558" s="535" t="s">
        <v>9630</v>
      </c>
      <c r="B1558" s="536">
        <v>35750</v>
      </c>
      <c r="C1558" s="536">
        <v>0</v>
      </c>
      <c r="D1558" s="536">
        <v>2011</v>
      </c>
    </row>
    <row r="1559" spans="1:4">
      <c r="A1559" s="535" t="s">
        <v>9631</v>
      </c>
      <c r="B1559" s="536">
        <v>28567</v>
      </c>
      <c r="C1559" s="536">
        <v>0</v>
      </c>
      <c r="D1559" s="536">
        <v>2011</v>
      </c>
    </row>
    <row r="1560" spans="1:4">
      <c r="A1560" s="535" t="s">
        <v>9632</v>
      </c>
      <c r="B1560" s="536">
        <v>2848</v>
      </c>
      <c r="C1560" s="536">
        <v>0</v>
      </c>
      <c r="D1560" s="536">
        <v>2011</v>
      </c>
    </row>
    <row r="1561" spans="1:4">
      <c r="A1561" s="535" t="s">
        <v>9633</v>
      </c>
      <c r="B1561" s="536">
        <v>19698</v>
      </c>
      <c r="C1561" s="536">
        <v>0</v>
      </c>
      <c r="D1561" s="536">
        <v>2011</v>
      </c>
    </row>
    <row r="1562" spans="1:4">
      <c r="A1562" s="535" t="s">
        <v>9634</v>
      </c>
      <c r="B1562" s="536">
        <v>26343</v>
      </c>
      <c r="C1562" s="536">
        <v>0</v>
      </c>
      <c r="D1562" s="536">
        <v>2011</v>
      </c>
    </row>
    <row r="1563" spans="1:4">
      <c r="A1563" s="535" t="s">
        <v>9635</v>
      </c>
      <c r="B1563" s="536">
        <v>10264</v>
      </c>
      <c r="C1563" s="536">
        <v>0</v>
      </c>
      <c r="D1563" s="536">
        <v>2011</v>
      </c>
    </row>
    <row r="1564" spans="1:4">
      <c r="A1564" s="535" t="s">
        <v>9636</v>
      </c>
      <c r="B1564" s="536">
        <v>29597</v>
      </c>
      <c r="C1564" s="536">
        <v>0</v>
      </c>
      <c r="D1564" s="536">
        <v>2011</v>
      </c>
    </row>
    <row r="1565" spans="1:4">
      <c r="A1565" s="535" t="s">
        <v>9637</v>
      </c>
      <c r="B1565" s="536">
        <v>7962</v>
      </c>
      <c r="C1565" s="536">
        <v>0</v>
      </c>
      <c r="D1565" s="536">
        <v>2011</v>
      </c>
    </row>
    <row r="1566" spans="1:4">
      <c r="A1566" s="535" t="s">
        <v>9638</v>
      </c>
      <c r="B1566" s="536">
        <v>28769</v>
      </c>
      <c r="C1566" s="536">
        <v>0</v>
      </c>
      <c r="D1566" s="536">
        <v>2011</v>
      </c>
    </row>
    <row r="1567" spans="1:4">
      <c r="A1567" s="535" t="s">
        <v>9639</v>
      </c>
      <c r="B1567" s="536">
        <v>35775</v>
      </c>
      <c r="C1567" s="536">
        <v>0</v>
      </c>
      <c r="D1567" s="536">
        <v>2011</v>
      </c>
    </row>
    <row r="1568" spans="1:4">
      <c r="A1568" s="535" t="s">
        <v>9640</v>
      </c>
      <c r="B1568" s="536">
        <v>51065</v>
      </c>
      <c r="C1568" s="536">
        <v>0</v>
      </c>
      <c r="D1568" s="536">
        <v>2011</v>
      </c>
    </row>
    <row r="1569" spans="1:4">
      <c r="A1569" s="535" t="s">
        <v>9641</v>
      </c>
      <c r="B1569" s="536">
        <v>22354</v>
      </c>
      <c r="C1569" s="536">
        <v>0</v>
      </c>
      <c r="D1569" s="536">
        <v>2011</v>
      </c>
    </row>
    <row r="1570" spans="1:4">
      <c r="A1570" s="535" t="s">
        <v>9642</v>
      </c>
      <c r="B1570" s="536">
        <v>8233</v>
      </c>
      <c r="C1570" s="536">
        <v>0</v>
      </c>
      <c r="D1570" s="536">
        <v>2011</v>
      </c>
    </row>
    <row r="1571" spans="1:4">
      <c r="A1571" s="535" t="s">
        <v>9643</v>
      </c>
      <c r="B1571" s="536">
        <v>0</v>
      </c>
      <c r="C1571" s="536">
        <v>0</v>
      </c>
      <c r="D1571" s="536">
        <v>2011</v>
      </c>
    </row>
    <row r="1572" spans="1:4">
      <c r="A1572" s="535" t="s">
        <v>9644</v>
      </c>
      <c r="B1572" s="536">
        <v>0</v>
      </c>
      <c r="C1572" s="536">
        <v>0</v>
      </c>
      <c r="D1572" s="536">
        <v>2011</v>
      </c>
    </row>
    <row r="1573" spans="1:4">
      <c r="A1573" s="535" t="s">
        <v>9645</v>
      </c>
      <c r="B1573" s="536">
        <v>24790</v>
      </c>
      <c r="C1573" s="536">
        <v>0</v>
      </c>
      <c r="D1573" s="536">
        <v>2011</v>
      </c>
    </row>
    <row r="1574" spans="1:4">
      <c r="A1574" s="535" t="s">
        <v>9646</v>
      </c>
      <c r="B1574" s="536">
        <v>0</v>
      </c>
      <c r="C1574" s="536">
        <v>0</v>
      </c>
      <c r="D1574" s="536">
        <v>2011</v>
      </c>
    </row>
    <row r="1575" spans="1:4">
      <c r="A1575" s="535" t="s">
        <v>9647</v>
      </c>
      <c r="B1575" s="536">
        <v>18298</v>
      </c>
      <c r="C1575" s="536">
        <v>0</v>
      </c>
      <c r="D1575" s="536">
        <v>2011</v>
      </c>
    </row>
    <row r="1576" spans="1:4">
      <c r="A1576" s="535" t="s">
        <v>9648</v>
      </c>
      <c r="B1576" s="536">
        <v>29799</v>
      </c>
      <c r="C1576" s="536">
        <v>0</v>
      </c>
      <c r="D1576" s="536">
        <v>2011</v>
      </c>
    </row>
    <row r="1577" spans="1:4">
      <c r="A1577" s="535" t="s">
        <v>9649</v>
      </c>
      <c r="B1577" s="536">
        <v>34931</v>
      </c>
      <c r="C1577" s="536">
        <v>0</v>
      </c>
      <c r="D1577" s="536">
        <v>2011</v>
      </c>
    </row>
    <row r="1578" spans="1:4">
      <c r="A1578" s="535" t="s">
        <v>9650</v>
      </c>
      <c r="B1578" s="536">
        <v>19420</v>
      </c>
      <c r="C1578" s="536">
        <v>0</v>
      </c>
      <c r="D1578" s="536">
        <v>2011</v>
      </c>
    </row>
    <row r="1579" spans="1:4">
      <c r="A1579" s="535" t="s">
        <v>9651</v>
      </c>
      <c r="B1579" s="536">
        <v>20021</v>
      </c>
      <c r="C1579" s="536">
        <v>0</v>
      </c>
      <c r="D1579" s="536">
        <v>2011</v>
      </c>
    </row>
    <row r="1580" spans="1:4">
      <c r="A1580" s="535" t="s">
        <v>9652</v>
      </c>
      <c r="B1580" s="536">
        <v>23430</v>
      </c>
      <c r="C1580" s="536">
        <v>0</v>
      </c>
      <c r="D1580" s="536">
        <v>2011</v>
      </c>
    </row>
    <row r="1581" spans="1:4">
      <c r="A1581" s="535" t="s">
        <v>9653</v>
      </c>
      <c r="B1581" s="536">
        <v>27524</v>
      </c>
      <c r="C1581" s="536">
        <v>0</v>
      </c>
      <c r="D1581" s="536">
        <v>2011</v>
      </c>
    </row>
    <row r="1582" spans="1:4">
      <c r="A1582" s="535" t="s">
        <v>9654</v>
      </c>
      <c r="B1582" s="536">
        <v>27688</v>
      </c>
      <c r="C1582" s="536">
        <v>0</v>
      </c>
      <c r="D1582" s="536">
        <v>2011</v>
      </c>
    </row>
    <row r="1583" spans="1:4">
      <c r="A1583" s="535" t="s">
        <v>9655</v>
      </c>
      <c r="B1583" s="536">
        <v>22491</v>
      </c>
      <c r="C1583" s="536">
        <v>0</v>
      </c>
      <c r="D1583" s="536">
        <v>2011</v>
      </c>
    </row>
    <row r="1584" spans="1:4">
      <c r="A1584" s="535" t="s">
        <v>9656</v>
      </c>
      <c r="B1584" s="536">
        <v>69079</v>
      </c>
      <c r="C1584" s="536">
        <v>0</v>
      </c>
      <c r="D1584" s="536">
        <v>2011</v>
      </c>
    </row>
    <row r="1585" spans="1:4">
      <c r="A1585" s="535" t="s">
        <v>9657</v>
      </c>
      <c r="B1585" s="536">
        <v>22768</v>
      </c>
      <c r="C1585" s="536">
        <v>0</v>
      </c>
      <c r="D1585" s="536">
        <v>2011</v>
      </c>
    </row>
    <row r="1586" spans="1:4">
      <c r="A1586" s="535" t="s">
        <v>9658</v>
      </c>
      <c r="B1586" s="536">
        <v>4391</v>
      </c>
      <c r="C1586" s="536">
        <v>0</v>
      </c>
      <c r="D1586" s="536">
        <v>2011</v>
      </c>
    </row>
    <row r="1587" spans="1:4">
      <c r="A1587" s="535" t="s">
        <v>9659</v>
      </c>
      <c r="B1587" s="536">
        <v>4010</v>
      </c>
      <c r="C1587" s="536">
        <v>0</v>
      </c>
      <c r="D1587" s="536">
        <v>2011</v>
      </c>
    </row>
    <row r="1588" spans="1:4">
      <c r="A1588" s="535" t="s">
        <v>9660</v>
      </c>
      <c r="B1588" s="536">
        <v>24600</v>
      </c>
      <c r="C1588" s="536">
        <v>0</v>
      </c>
      <c r="D1588" s="536">
        <v>2011</v>
      </c>
    </row>
    <row r="1589" spans="1:4">
      <c r="A1589" s="535" t="s">
        <v>9661</v>
      </c>
      <c r="B1589" s="536">
        <v>40151</v>
      </c>
      <c r="C1589" s="536">
        <v>0</v>
      </c>
      <c r="D1589" s="536">
        <v>2011</v>
      </c>
    </row>
    <row r="1590" spans="1:4">
      <c r="A1590" s="535" t="s">
        <v>9662</v>
      </c>
      <c r="B1590" s="536">
        <v>29655</v>
      </c>
      <c r="C1590" s="536">
        <v>0</v>
      </c>
      <c r="D1590" s="536">
        <v>2011</v>
      </c>
    </row>
    <row r="1591" spans="1:4">
      <c r="A1591" s="535" t="s">
        <v>9663</v>
      </c>
      <c r="B1591" s="536">
        <v>43337</v>
      </c>
      <c r="C1591" s="536">
        <v>0</v>
      </c>
      <c r="D1591" s="536">
        <v>2011</v>
      </c>
    </row>
    <row r="1592" spans="1:4">
      <c r="A1592" s="535" t="s">
        <v>9664</v>
      </c>
      <c r="B1592" s="536">
        <v>0</v>
      </c>
      <c r="C1592" s="536">
        <v>0</v>
      </c>
      <c r="D1592" s="536">
        <v>2011</v>
      </c>
    </row>
    <row r="1593" spans="1:4">
      <c r="A1593" s="535" t="s">
        <v>9665</v>
      </c>
      <c r="B1593" s="536">
        <v>45319</v>
      </c>
      <c r="C1593" s="536">
        <v>0</v>
      </c>
      <c r="D1593" s="536">
        <v>2011</v>
      </c>
    </row>
    <row r="1594" spans="1:4">
      <c r="A1594" s="535" t="s">
        <v>9666</v>
      </c>
      <c r="B1594" s="536">
        <v>6460</v>
      </c>
      <c r="C1594" s="536">
        <v>0</v>
      </c>
      <c r="D1594" s="536">
        <v>2011</v>
      </c>
    </row>
    <row r="1595" spans="1:4">
      <c r="A1595" s="535" t="s">
        <v>9667</v>
      </c>
      <c r="B1595" s="536">
        <v>43071</v>
      </c>
      <c r="C1595" s="536">
        <v>0</v>
      </c>
      <c r="D1595" s="536">
        <v>2011</v>
      </c>
    </row>
    <row r="1596" spans="1:4">
      <c r="A1596" s="535" t="s">
        <v>9668</v>
      </c>
      <c r="B1596" s="536">
        <v>49462</v>
      </c>
      <c r="C1596" s="536">
        <v>0</v>
      </c>
      <c r="D1596" s="536">
        <v>2011</v>
      </c>
    </row>
    <row r="1597" spans="1:4">
      <c r="A1597" s="535" t="s">
        <v>9669</v>
      </c>
      <c r="B1597" s="536">
        <v>17407</v>
      </c>
      <c r="C1597" s="536">
        <v>0</v>
      </c>
      <c r="D1597" s="536">
        <v>2011</v>
      </c>
    </row>
    <row r="1598" spans="1:4">
      <c r="A1598" s="535" t="s">
        <v>9670</v>
      </c>
      <c r="B1598" s="536">
        <v>10307</v>
      </c>
      <c r="C1598" s="536">
        <v>0</v>
      </c>
      <c r="D1598" s="536">
        <v>2011</v>
      </c>
    </row>
    <row r="1599" spans="1:4">
      <c r="A1599" s="535" t="s">
        <v>9671</v>
      </c>
      <c r="B1599" s="536">
        <v>0</v>
      </c>
      <c r="C1599" s="536">
        <v>0</v>
      </c>
      <c r="D1599" s="536">
        <v>2011</v>
      </c>
    </row>
    <row r="1600" spans="1:4">
      <c r="A1600" s="535" t="s">
        <v>9672</v>
      </c>
      <c r="B1600" s="536">
        <v>18224</v>
      </c>
      <c r="C1600" s="536">
        <v>0</v>
      </c>
      <c r="D1600" s="536">
        <v>2011</v>
      </c>
    </row>
    <row r="1601" spans="1:4">
      <c r="A1601" s="535" t="s">
        <v>9673</v>
      </c>
      <c r="B1601" s="536">
        <v>6187</v>
      </c>
      <c r="C1601" s="536">
        <v>0</v>
      </c>
      <c r="D1601" s="536">
        <v>2011</v>
      </c>
    </row>
    <row r="1602" spans="1:4">
      <c r="A1602" s="535" t="s">
        <v>9674</v>
      </c>
      <c r="B1602" s="536">
        <v>75028</v>
      </c>
      <c r="C1602" s="536">
        <v>0</v>
      </c>
      <c r="D1602" s="536">
        <v>2011</v>
      </c>
    </row>
    <row r="1603" spans="1:4">
      <c r="A1603" s="535" t="s">
        <v>9675</v>
      </c>
      <c r="B1603" s="536">
        <v>5033</v>
      </c>
      <c r="C1603" s="536">
        <v>0</v>
      </c>
      <c r="D1603" s="536">
        <v>2011</v>
      </c>
    </row>
    <row r="1604" spans="1:4">
      <c r="A1604" s="535" t="s">
        <v>9676</v>
      </c>
      <c r="B1604" s="536">
        <v>13644</v>
      </c>
      <c r="C1604" s="536">
        <v>0</v>
      </c>
      <c r="D1604" s="536">
        <v>2011</v>
      </c>
    </row>
    <row r="1605" spans="1:4">
      <c r="A1605" s="535" t="s">
        <v>9677</v>
      </c>
      <c r="B1605" s="536">
        <v>3958</v>
      </c>
      <c r="C1605" s="536">
        <v>0</v>
      </c>
      <c r="D1605" s="536">
        <v>2011</v>
      </c>
    </row>
    <row r="1606" spans="1:4">
      <c r="A1606" s="535" t="s">
        <v>9678</v>
      </c>
      <c r="B1606" s="536">
        <v>6745</v>
      </c>
      <c r="C1606" s="536">
        <v>0</v>
      </c>
      <c r="D1606" s="536">
        <v>2011</v>
      </c>
    </row>
    <row r="1607" spans="1:4">
      <c r="A1607" s="535" t="s">
        <v>9679</v>
      </c>
      <c r="B1607" s="536">
        <v>2778</v>
      </c>
      <c r="C1607" s="536">
        <v>0</v>
      </c>
      <c r="D1607" s="536">
        <v>2011</v>
      </c>
    </row>
    <row r="1608" spans="1:4">
      <c r="A1608" s="535" t="s">
        <v>9680</v>
      </c>
      <c r="B1608" s="536">
        <v>0</v>
      </c>
      <c r="C1608" s="536">
        <v>0</v>
      </c>
      <c r="D1608" s="536">
        <v>2011</v>
      </c>
    </row>
    <row r="1609" spans="1:4">
      <c r="A1609" s="535" t="s">
        <v>9681</v>
      </c>
      <c r="B1609" s="536">
        <v>13040</v>
      </c>
      <c r="C1609" s="536">
        <v>0</v>
      </c>
      <c r="D1609" s="536">
        <v>2011</v>
      </c>
    </row>
    <row r="1610" spans="1:4">
      <c r="A1610" s="535" t="s">
        <v>9682</v>
      </c>
      <c r="B1610" s="536">
        <v>5347</v>
      </c>
      <c r="C1610" s="536">
        <v>0</v>
      </c>
      <c r="D1610" s="536">
        <v>2011</v>
      </c>
    </row>
    <row r="1611" spans="1:4">
      <c r="A1611" s="535" t="s">
        <v>9683</v>
      </c>
      <c r="B1611" s="536">
        <v>20654</v>
      </c>
      <c r="C1611" s="536">
        <v>0</v>
      </c>
      <c r="D1611" s="536">
        <v>2011</v>
      </c>
    </row>
    <row r="1612" spans="1:4">
      <c r="A1612" s="535" t="s">
        <v>9684</v>
      </c>
      <c r="B1612" s="536">
        <v>6868</v>
      </c>
      <c r="C1612" s="536">
        <v>0</v>
      </c>
      <c r="D1612" s="536">
        <v>2011</v>
      </c>
    </row>
    <row r="1613" spans="1:4">
      <c r="A1613" s="535" t="s">
        <v>9685</v>
      </c>
      <c r="B1613" s="536">
        <v>21600</v>
      </c>
      <c r="C1613" s="536">
        <v>0</v>
      </c>
      <c r="D1613" s="536">
        <v>2011</v>
      </c>
    </row>
    <row r="1614" spans="1:4">
      <c r="A1614" s="535" t="s">
        <v>9686</v>
      </c>
      <c r="B1614" s="536">
        <v>0</v>
      </c>
      <c r="C1614" s="536">
        <v>0</v>
      </c>
      <c r="D1614" s="536">
        <v>2011</v>
      </c>
    </row>
    <row r="1615" spans="1:4">
      <c r="A1615" s="535" t="s">
        <v>9687</v>
      </c>
      <c r="B1615" s="536">
        <v>2016</v>
      </c>
      <c r="C1615" s="536">
        <v>0</v>
      </c>
      <c r="D1615" s="536">
        <v>2011</v>
      </c>
    </row>
    <row r="1616" spans="1:4">
      <c r="A1616" s="535" t="s">
        <v>9688</v>
      </c>
      <c r="B1616" s="536">
        <v>279</v>
      </c>
      <c r="C1616" s="536">
        <v>0</v>
      </c>
      <c r="D1616" s="536">
        <v>2011</v>
      </c>
    </row>
    <row r="1617" spans="1:4">
      <c r="A1617" s="535" t="s">
        <v>9689</v>
      </c>
      <c r="B1617" s="536">
        <v>101825</v>
      </c>
      <c r="C1617" s="536">
        <v>0</v>
      </c>
      <c r="D1617" s="536">
        <v>2011</v>
      </c>
    </row>
    <row r="1618" spans="1:4">
      <c r="A1618" s="535" t="s">
        <v>9690</v>
      </c>
      <c r="B1618" s="536">
        <v>53602</v>
      </c>
      <c r="C1618" s="536">
        <v>0</v>
      </c>
      <c r="D1618" s="536">
        <v>2011</v>
      </c>
    </row>
    <row r="1619" spans="1:4">
      <c r="A1619" s="535" t="s">
        <v>9691</v>
      </c>
      <c r="B1619" s="536">
        <v>146202</v>
      </c>
      <c r="C1619" s="536">
        <v>0</v>
      </c>
      <c r="D1619" s="536">
        <v>2011</v>
      </c>
    </row>
    <row r="1620" spans="1:4">
      <c r="A1620" s="535" t="s">
        <v>9692</v>
      </c>
      <c r="B1620" s="536">
        <v>132678</v>
      </c>
      <c r="C1620" s="536">
        <v>0</v>
      </c>
      <c r="D1620" s="536">
        <v>2011</v>
      </c>
    </row>
    <row r="1621" spans="1:4">
      <c r="A1621" s="535" t="s">
        <v>9693</v>
      </c>
      <c r="B1621" s="536">
        <v>7406</v>
      </c>
      <c r="C1621" s="536">
        <v>0</v>
      </c>
      <c r="D1621" s="536">
        <v>2011</v>
      </c>
    </row>
    <row r="1622" spans="1:4">
      <c r="A1622" s="535" t="s">
        <v>9694</v>
      </c>
      <c r="B1622" s="536">
        <v>24731</v>
      </c>
      <c r="C1622" s="536">
        <v>0</v>
      </c>
      <c r="D1622" s="536">
        <v>2011</v>
      </c>
    </row>
    <row r="1623" spans="1:4">
      <c r="A1623" s="535" t="s">
        <v>9695</v>
      </c>
      <c r="B1623" s="536">
        <v>33526</v>
      </c>
      <c r="C1623" s="536">
        <v>0</v>
      </c>
      <c r="D1623" s="536">
        <v>2011</v>
      </c>
    </row>
    <row r="1624" spans="1:4">
      <c r="A1624" s="535" t="s">
        <v>9696</v>
      </c>
      <c r="B1624" s="536">
        <v>1527</v>
      </c>
      <c r="C1624" s="536">
        <v>0</v>
      </c>
      <c r="D1624" s="536">
        <v>2011</v>
      </c>
    </row>
    <row r="1625" spans="1:4">
      <c r="A1625" s="535" t="s">
        <v>9697</v>
      </c>
      <c r="B1625" s="536">
        <v>1723</v>
      </c>
      <c r="C1625" s="536">
        <v>0</v>
      </c>
      <c r="D1625" s="536">
        <v>2011</v>
      </c>
    </row>
    <row r="1626" spans="1:4">
      <c r="A1626" s="535" t="s">
        <v>9698</v>
      </c>
      <c r="B1626" s="536">
        <v>2747</v>
      </c>
      <c r="C1626" s="536">
        <v>0</v>
      </c>
      <c r="D1626" s="536">
        <v>2011</v>
      </c>
    </row>
    <row r="1627" spans="1:4">
      <c r="A1627" s="535" t="s">
        <v>9699</v>
      </c>
      <c r="B1627" s="536">
        <v>7909</v>
      </c>
      <c r="C1627" s="536">
        <v>0</v>
      </c>
      <c r="D1627" s="536">
        <v>2011</v>
      </c>
    </row>
    <row r="1628" spans="1:4">
      <c r="A1628" s="535" t="s">
        <v>9700</v>
      </c>
      <c r="B1628" s="536">
        <v>1173</v>
      </c>
      <c r="C1628" s="536">
        <v>0</v>
      </c>
      <c r="D1628" s="536">
        <v>2011</v>
      </c>
    </row>
    <row r="1629" spans="1:4">
      <c r="A1629" s="535" t="s">
        <v>9701</v>
      </c>
      <c r="B1629" s="536">
        <v>59</v>
      </c>
      <c r="C1629" s="536">
        <v>0</v>
      </c>
      <c r="D1629" s="536">
        <v>2011</v>
      </c>
    </row>
    <row r="1630" spans="1:4">
      <c r="A1630" s="535" t="s">
        <v>9702</v>
      </c>
      <c r="B1630" s="536">
        <v>1464</v>
      </c>
      <c r="C1630" s="536">
        <v>0</v>
      </c>
      <c r="D1630" s="536">
        <v>2011</v>
      </c>
    </row>
    <row r="1631" spans="1:4">
      <c r="A1631" s="535" t="s">
        <v>9703</v>
      </c>
      <c r="B1631" s="536">
        <v>2381</v>
      </c>
      <c r="C1631" s="536">
        <v>0</v>
      </c>
      <c r="D1631" s="536">
        <v>2011</v>
      </c>
    </row>
    <row r="1632" spans="1:4">
      <c r="A1632" s="535" t="s">
        <v>9704</v>
      </c>
      <c r="B1632" s="536">
        <v>33499</v>
      </c>
      <c r="C1632" s="536">
        <v>0</v>
      </c>
      <c r="D1632" s="536">
        <v>2011</v>
      </c>
    </row>
    <row r="1633" spans="1:4">
      <c r="A1633" s="535" t="s">
        <v>9705</v>
      </c>
      <c r="B1633" s="536">
        <v>3146</v>
      </c>
      <c r="C1633" s="536">
        <v>0</v>
      </c>
      <c r="D1633" s="536">
        <v>2011</v>
      </c>
    </row>
    <row r="1634" spans="1:4">
      <c r="A1634" s="535" t="s">
        <v>9706</v>
      </c>
      <c r="B1634" s="536">
        <v>6087</v>
      </c>
      <c r="C1634" s="536">
        <v>0</v>
      </c>
      <c r="D1634" s="536">
        <v>2011</v>
      </c>
    </row>
    <row r="1635" spans="1:4">
      <c r="A1635" s="535" t="s">
        <v>9707</v>
      </c>
      <c r="B1635" s="536">
        <v>471</v>
      </c>
      <c r="C1635" s="536">
        <v>0</v>
      </c>
      <c r="D1635" s="536">
        <v>2011</v>
      </c>
    </row>
    <row r="1636" spans="1:4">
      <c r="A1636" s="535" t="s">
        <v>9708</v>
      </c>
      <c r="B1636" s="536">
        <v>3183</v>
      </c>
      <c r="C1636" s="536">
        <v>0</v>
      </c>
      <c r="D1636" s="536">
        <v>2011</v>
      </c>
    </row>
    <row r="1637" spans="1:4">
      <c r="A1637" s="535" t="s">
        <v>9709</v>
      </c>
      <c r="B1637" s="536">
        <v>9150</v>
      </c>
      <c r="C1637" s="536">
        <v>0</v>
      </c>
      <c r="D1637" s="536">
        <v>2011</v>
      </c>
    </row>
    <row r="1638" spans="1:4">
      <c r="A1638" s="535" t="s">
        <v>9710</v>
      </c>
      <c r="B1638" s="536">
        <v>5674</v>
      </c>
      <c r="C1638" s="536">
        <v>0</v>
      </c>
      <c r="D1638" s="536">
        <v>2011</v>
      </c>
    </row>
    <row r="1639" spans="1:4">
      <c r="A1639" s="535" t="s">
        <v>9711</v>
      </c>
      <c r="B1639" s="536">
        <v>12289</v>
      </c>
      <c r="C1639" s="536">
        <v>0</v>
      </c>
      <c r="D1639" s="536">
        <v>2011</v>
      </c>
    </row>
    <row r="1640" spans="1:4">
      <c r="A1640" s="535" t="s">
        <v>9712</v>
      </c>
      <c r="B1640" s="536">
        <v>6880</v>
      </c>
      <c r="C1640" s="536">
        <v>0</v>
      </c>
      <c r="D1640" s="536">
        <v>2011</v>
      </c>
    </row>
    <row r="1641" spans="1:4">
      <c r="A1641" s="535" t="s">
        <v>9713</v>
      </c>
      <c r="B1641" s="536">
        <v>2155</v>
      </c>
      <c r="C1641" s="536">
        <v>0</v>
      </c>
      <c r="D1641" s="536">
        <v>2011</v>
      </c>
    </row>
    <row r="1642" spans="1:4">
      <c r="A1642" s="535" t="s">
        <v>9714</v>
      </c>
      <c r="B1642" s="536">
        <v>843</v>
      </c>
      <c r="C1642" s="536">
        <v>0</v>
      </c>
      <c r="D1642" s="536">
        <v>2011</v>
      </c>
    </row>
    <row r="1643" spans="1:4">
      <c r="A1643" s="535" t="s">
        <v>9715</v>
      </c>
      <c r="B1643" s="536">
        <v>7028</v>
      </c>
      <c r="C1643" s="536">
        <v>0</v>
      </c>
      <c r="D1643" s="536">
        <v>2011</v>
      </c>
    </row>
    <row r="1644" spans="1:4">
      <c r="A1644" s="535" t="s">
        <v>9716</v>
      </c>
      <c r="B1644" s="536">
        <v>0</v>
      </c>
      <c r="C1644" s="536">
        <v>0</v>
      </c>
      <c r="D1644" s="536">
        <v>2011</v>
      </c>
    </row>
    <row r="1645" spans="1:4">
      <c r="A1645" s="535" t="s">
        <v>9717</v>
      </c>
      <c r="B1645" s="536">
        <v>0</v>
      </c>
      <c r="C1645" s="536">
        <v>0</v>
      </c>
      <c r="D1645" s="536">
        <v>2011</v>
      </c>
    </row>
    <row r="1646" spans="1:4">
      <c r="A1646" s="535" t="s">
        <v>9718</v>
      </c>
      <c r="B1646" s="536">
        <v>0</v>
      </c>
      <c r="C1646" s="536">
        <v>17582</v>
      </c>
      <c r="D1646" s="536">
        <v>2011</v>
      </c>
    </row>
    <row r="1647" spans="1:4">
      <c r="A1647" s="535" t="s">
        <v>9719</v>
      </c>
      <c r="B1647" s="536">
        <v>0</v>
      </c>
      <c r="C1647" s="536">
        <v>0</v>
      </c>
      <c r="D1647" s="536">
        <v>2011</v>
      </c>
    </row>
    <row r="1648" spans="1:4">
      <c r="A1648" s="535" t="s">
        <v>9720</v>
      </c>
      <c r="B1648" s="536">
        <v>0</v>
      </c>
      <c r="C1648" s="536">
        <v>7353</v>
      </c>
      <c r="D1648" s="536">
        <v>2011</v>
      </c>
    </row>
    <row r="1649" spans="1:4">
      <c r="A1649" s="535" t="s">
        <v>9721</v>
      </c>
      <c r="B1649" s="536">
        <v>0</v>
      </c>
      <c r="C1649" s="536">
        <v>0</v>
      </c>
      <c r="D1649" s="536">
        <v>2011</v>
      </c>
    </row>
    <row r="1650" spans="1:4">
      <c r="A1650" s="535" t="s">
        <v>9722</v>
      </c>
      <c r="B1650" s="536">
        <v>0</v>
      </c>
      <c r="C1650" s="536">
        <v>0</v>
      </c>
      <c r="D1650" s="536">
        <v>2011</v>
      </c>
    </row>
    <row r="1651" spans="1:4">
      <c r="A1651" s="535" t="s">
        <v>9723</v>
      </c>
      <c r="B1651" s="536">
        <v>3877</v>
      </c>
      <c r="C1651" s="536">
        <v>0</v>
      </c>
      <c r="D1651" s="536">
        <v>2011</v>
      </c>
    </row>
    <row r="1652" spans="1:4">
      <c r="A1652" s="535" t="s">
        <v>9724</v>
      </c>
      <c r="B1652" s="536">
        <v>0</v>
      </c>
      <c r="C1652" s="536">
        <v>3953</v>
      </c>
      <c r="D1652" s="536">
        <v>2011</v>
      </c>
    </row>
    <row r="1653" spans="1:4">
      <c r="A1653" s="535" t="s">
        <v>3323</v>
      </c>
      <c r="B1653" s="536">
        <v>0</v>
      </c>
      <c r="C1653" s="536">
        <v>0</v>
      </c>
      <c r="D1653" s="536">
        <v>2011</v>
      </c>
    </row>
    <row r="1654" spans="1:4">
      <c r="A1654" s="535" t="s">
        <v>9725</v>
      </c>
      <c r="B1654" s="536">
        <v>1</v>
      </c>
      <c r="C1654" s="536">
        <v>0</v>
      </c>
      <c r="D1654" s="536">
        <v>2011</v>
      </c>
    </row>
    <row r="1655" spans="1:4">
      <c r="A1655" s="535" t="s">
        <v>9726</v>
      </c>
      <c r="B1655" s="536">
        <v>763</v>
      </c>
      <c r="C1655" s="536">
        <v>0</v>
      </c>
      <c r="D1655" s="536">
        <v>2011</v>
      </c>
    </row>
    <row r="1656" spans="1:4">
      <c r="A1656" s="535" t="s">
        <v>9727</v>
      </c>
      <c r="B1656" s="536">
        <v>15560</v>
      </c>
      <c r="C1656" s="536">
        <v>0</v>
      </c>
      <c r="D1656" s="536">
        <v>2011</v>
      </c>
    </row>
    <row r="1657" spans="1:4">
      <c r="A1657" s="535" t="s">
        <v>9728</v>
      </c>
      <c r="B1657" s="536">
        <v>35</v>
      </c>
      <c r="C1657" s="536">
        <v>0</v>
      </c>
      <c r="D1657" s="536">
        <v>2011</v>
      </c>
    </row>
    <row r="1658" spans="1:4">
      <c r="A1658" s="535" t="s">
        <v>9729</v>
      </c>
      <c r="B1658" s="536">
        <v>0</v>
      </c>
      <c r="C1658" s="536">
        <v>26482</v>
      </c>
      <c r="D1658" s="536">
        <v>2011</v>
      </c>
    </row>
    <row r="1659" spans="1:4">
      <c r="A1659" s="535" t="s">
        <v>9730</v>
      </c>
      <c r="B1659" s="536">
        <v>0</v>
      </c>
      <c r="C1659" s="536">
        <v>0</v>
      </c>
      <c r="D1659" s="536">
        <v>2011</v>
      </c>
    </row>
    <row r="1660" spans="1:4">
      <c r="A1660" s="535" t="s">
        <v>9731</v>
      </c>
      <c r="B1660" s="536">
        <v>0</v>
      </c>
      <c r="C1660" s="536">
        <v>25387</v>
      </c>
      <c r="D1660" s="536">
        <v>2011</v>
      </c>
    </row>
    <row r="1661" spans="1:4">
      <c r="A1661" s="535" t="s">
        <v>9732</v>
      </c>
      <c r="B1661" s="536">
        <v>0</v>
      </c>
      <c r="C1661" s="536">
        <v>2143</v>
      </c>
      <c r="D1661" s="536">
        <v>2011</v>
      </c>
    </row>
    <row r="1662" spans="1:4">
      <c r="A1662" s="535" t="s">
        <v>9733</v>
      </c>
      <c r="B1662" s="536">
        <v>27005</v>
      </c>
      <c r="C1662" s="536">
        <v>0</v>
      </c>
      <c r="D1662" s="536">
        <v>2011</v>
      </c>
    </row>
    <row r="1663" spans="1:4">
      <c r="A1663" s="535" t="s">
        <v>9734</v>
      </c>
      <c r="B1663" s="536">
        <v>23345</v>
      </c>
      <c r="C1663" s="536">
        <v>0</v>
      </c>
      <c r="D1663" s="536">
        <v>2011</v>
      </c>
    </row>
    <row r="1664" spans="1:4">
      <c r="A1664" s="535" t="s">
        <v>9735</v>
      </c>
      <c r="B1664" s="536">
        <v>32082</v>
      </c>
      <c r="C1664" s="536">
        <v>0</v>
      </c>
      <c r="D1664" s="536">
        <v>2011</v>
      </c>
    </row>
    <row r="1665" spans="1:4">
      <c r="A1665" s="535" t="s">
        <v>9736</v>
      </c>
      <c r="B1665" s="536">
        <v>10118</v>
      </c>
      <c r="C1665" s="536">
        <v>0</v>
      </c>
      <c r="D1665" s="536">
        <v>2011</v>
      </c>
    </row>
    <row r="1666" spans="1:4">
      <c r="A1666" s="535" t="s">
        <v>9737</v>
      </c>
      <c r="B1666" s="536">
        <v>4926</v>
      </c>
      <c r="C1666" s="536">
        <v>0</v>
      </c>
      <c r="D1666" s="536">
        <v>2011</v>
      </c>
    </row>
    <row r="1667" spans="1:4">
      <c r="A1667" s="535" t="s">
        <v>9738</v>
      </c>
      <c r="B1667" s="536">
        <v>16694</v>
      </c>
      <c r="C1667" s="536">
        <v>0</v>
      </c>
      <c r="D1667" s="536">
        <v>2011</v>
      </c>
    </row>
    <row r="1668" spans="1:4">
      <c r="A1668" s="535" t="s">
        <v>9739</v>
      </c>
      <c r="B1668" s="536">
        <v>32116</v>
      </c>
      <c r="C1668" s="536">
        <v>0</v>
      </c>
      <c r="D1668" s="536">
        <v>2011</v>
      </c>
    </row>
    <row r="1669" spans="1:4">
      <c r="A1669" s="535" t="s">
        <v>9740</v>
      </c>
      <c r="B1669" s="536">
        <v>26757</v>
      </c>
      <c r="C1669" s="536">
        <v>0</v>
      </c>
      <c r="D1669" s="536">
        <v>2011</v>
      </c>
    </row>
    <row r="1670" spans="1:4">
      <c r="A1670" s="535" t="s">
        <v>9741</v>
      </c>
      <c r="B1670" s="536">
        <v>37559</v>
      </c>
      <c r="C1670" s="536">
        <v>0</v>
      </c>
      <c r="D1670" s="536">
        <v>2011</v>
      </c>
    </row>
    <row r="1671" spans="1:4">
      <c r="A1671" s="535" t="s">
        <v>9742</v>
      </c>
      <c r="B1671" s="536">
        <v>23790</v>
      </c>
      <c r="C1671" s="536">
        <v>0</v>
      </c>
      <c r="D1671" s="536">
        <v>2011</v>
      </c>
    </row>
    <row r="1672" spans="1:4">
      <c r="A1672" s="535" t="s">
        <v>9743</v>
      </c>
      <c r="B1672" s="536">
        <v>0</v>
      </c>
      <c r="C1672" s="536">
        <v>0</v>
      </c>
      <c r="D1672" s="536">
        <v>2011</v>
      </c>
    </row>
    <row r="1673" spans="1:4">
      <c r="A1673" s="535" t="s">
        <v>9744</v>
      </c>
      <c r="B1673" s="536">
        <v>10273</v>
      </c>
      <c r="C1673" s="536">
        <v>0</v>
      </c>
      <c r="D1673" s="536">
        <v>2011</v>
      </c>
    </row>
    <row r="1674" spans="1:4">
      <c r="A1674" s="535" t="s">
        <v>9745</v>
      </c>
      <c r="B1674" s="536">
        <v>39746</v>
      </c>
      <c r="C1674" s="536">
        <v>0</v>
      </c>
      <c r="D1674" s="536">
        <v>2011</v>
      </c>
    </row>
    <row r="1675" spans="1:4">
      <c r="A1675" s="535" t="s">
        <v>9746</v>
      </c>
      <c r="B1675" s="536">
        <v>11261</v>
      </c>
      <c r="C1675" s="536">
        <v>0</v>
      </c>
      <c r="D1675" s="536">
        <v>2011</v>
      </c>
    </row>
    <row r="1676" spans="1:4">
      <c r="A1676" s="535" t="s">
        <v>9747</v>
      </c>
      <c r="B1676" s="536">
        <v>18346</v>
      </c>
      <c r="C1676" s="536">
        <v>0</v>
      </c>
      <c r="D1676" s="536">
        <v>2011</v>
      </c>
    </row>
    <row r="1677" spans="1:4">
      <c r="A1677" s="535" t="s">
        <v>9748</v>
      </c>
      <c r="B1677" s="536">
        <v>36011</v>
      </c>
      <c r="C1677" s="536">
        <v>0</v>
      </c>
      <c r="D1677" s="536">
        <v>2011</v>
      </c>
    </row>
    <row r="1678" spans="1:4">
      <c r="A1678" s="535" t="s">
        <v>9749</v>
      </c>
      <c r="B1678" s="536">
        <v>26592</v>
      </c>
      <c r="C1678" s="536">
        <v>0</v>
      </c>
      <c r="D1678" s="536">
        <v>2011</v>
      </c>
    </row>
    <row r="1679" spans="1:4">
      <c r="A1679" s="535" t="s">
        <v>9750</v>
      </c>
      <c r="B1679" s="536">
        <v>17205</v>
      </c>
      <c r="C1679" s="536">
        <v>0</v>
      </c>
      <c r="D1679" s="536">
        <v>2011</v>
      </c>
    </row>
    <row r="1680" spans="1:4">
      <c r="A1680" s="535" t="s">
        <v>9751</v>
      </c>
      <c r="B1680" s="536">
        <v>17946</v>
      </c>
      <c r="C1680" s="536">
        <v>0</v>
      </c>
      <c r="D1680" s="536">
        <v>2011</v>
      </c>
    </row>
    <row r="1681" spans="1:4">
      <c r="A1681" s="535" t="s">
        <v>9752</v>
      </c>
      <c r="B1681" s="536">
        <v>0</v>
      </c>
      <c r="C1681" s="536">
        <v>17301</v>
      </c>
      <c r="D1681" s="536">
        <v>2011</v>
      </c>
    </row>
    <row r="1682" spans="1:4">
      <c r="A1682" s="535" t="s">
        <v>9753</v>
      </c>
      <c r="B1682" s="536">
        <v>26700</v>
      </c>
      <c r="C1682" s="536">
        <v>0</v>
      </c>
      <c r="D1682" s="536">
        <v>2011</v>
      </c>
    </row>
    <row r="1683" spans="1:4">
      <c r="A1683" s="535" t="s">
        <v>9754</v>
      </c>
      <c r="B1683" s="536">
        <v>46591</v>
      </c>
      <c r="C1683" s="536">
        <v>0</v>
      </c>
      <c r="D1683" s="536">
        <v>2011</v>
      </c>
    </row>
    <row r="1684" spans="1:4">
      <c r="A1684" s="535" t="s">
        <v>9755</v>
      </c>
      <c r="B1684" s="536">
        <v>0</v>
      </c>
      <c r="C1684" s="536">
        <v>6185</v>
      </c>
      <c r="D1684" s="536">
        <v>2011</v>
      </c>
    </row>
    <row r="1685" spans="1:4">
      <c r="A1685" s="535" t="s">
        <v>9756</v>
      </c>
      <c r="B1685" s="536">
        <v>0</v>
      </c>
      <c r="C1685" s="536">
        <v>16694</v>
      </c>
      <c r="D1685" s="536">
        <v>2011</v>
      </c>
    </row>
    <row r="1686" spans="1:4">
      <c r="A1686" s="535" t="s">
        <v>9757</v>
      </c>
      <c r="B1686" s="536">
        <v>0</v>
      </c>
      <c r="C1686" s="536">
        <v>19293</v>
      </c>
      <c r="D1686" s="536">
        <v>2011</v>
      </c>
    </row>
    <row r="1687" spans="1:4">
      <c r="A1687" s="535" t="s">
        <v>9758</v>
      </c>
      <c r="B1687" s="536">
        <v>0</v>
      </c>
      <c r="C1687" s="536">
        <v>17275</v>
      </c>
      <c r="D1687" s="536">
        <v>2011</v>
      </c>
    </row>
    <row r="1688" spans="1:4">
      <c r="A1688" s="535" t="s">
        <v>9759</v>
      </c>
      <c r="B1688" s="536">
        <v>14959</v>
      </c>
      <c r="C1688" s="536">
        <v>0</v>
      </c>
      <c r="D1688" s="536">
        <v>2011</v>
      </c>
    </row>
    <row r="1689" spans="1:4">
      <c r="A1689" s="535" t="s">
        <v>9760</v>
      </c>
      <c r="B1689" s="536">
        <v>22467</v>
      </c>
      <c r="C1689" s="536">
        <v>0</v>
      </c>
      <c r="D1689" s="536">
        <v>2011</v>
      </c>
    </row>
    <row r="1690" spans="1:4">
      <c r="A1690" s="535" t="s">
        <v>9761</v>
      </c>
      <c r="B1690" s="536">
        <v>14877</v>
      </c>
      <c r="C1690" s="536">
        <v>0</v>
      </c>
      <c r="D1690" s="536">
        <v>2011</v>
      </c>
    </row>
    <row r="1691" spans="1:4">
      <c r="A1691" s="535" t="s">
        <v>9762</v>
      </c>
      <c r="B1691" s="536">
        <v>7526</v>
      </c>
      <c r="C1691" s="536">
        <v>0</v>
      </c>
      <c r="D1691" s="536">
        <v>2011</v>
      </c>
    </row>
    <row r="1692" spans="1:4">
      <c r="A1692" s="535" t="s">
        <v>9763</v>
      </c>
      <c r="B1692" s="536">
        <v>15534</v>
      </c>
      <c r="C1692" s="536">
        <v>0</v>
      </c>
      <c r="D1692" s="536">
        <v>2011</v>
      </c>
    </row>
    <row r="1693" spans="1:4">
      <c r="A1693" s="535" t="s">
        <v>9764</v>
      </c>
      <c r="B1693" s="536">
        <v>18359</v>
      </c>
      <c r="C1693" s="536">
        <v>0</v>
      </c>
      <c r="D1693" s="536">
        <v>2011</v>
      </c>
    </row>
    <row r="1694" spans="1:4">
      <c r="A1694" s="535" t="s">
        <v>9765</v>
      </c>
      <c r="B1694" s="536">
        <v>11994</v>
      </c>
      <c r="C1694" s="536">
        <v>0</v>
      </c>
      <c r="D1694" s="536">
        <v>2011</v>
      </c>
    </row>
    <row r="1695" spans="1:4">
      <c r="A1695" s="535" t="s">
        <v>9766</v>
      </c>
      <c r="B1695" s="536">
        <v>12706</v>
      </c>
      <c r="C1695" s="536">
        <v>0</v>
      </c>
      <c r="D1695" s="536">
        <v>2011</v>
      </c>
    </row>
    <row r="1696" spans="1:4">
      <c r="A1696" s="535" t="s">
        <v>9767</v>
      </c>
      <c r="B1696" s="536">
        <v>17403</v>
      </c>
      <c r="C1696" s="536">
        <v>0</v>
      </c>
      <c r="D1696" s="536">
        <v>2011</v>
      </c>
    </row>
    <row r="1697" spans="1:4">
      <c r="A1697" s="535" t="s">
        <v>9768</v>
      </c>
      <c r="B1697" s="536">
        <v>19679</v>
      </c>
      <c r="C1697" s="536">
        <v>0</v>
      </c>
      <c r="D1697" s="536">
        <v>2011</v>
      </c>
    </row>
    <row r="1698" spans="1:4">
      <c r="A1698" s="535" t="s">
        <v>9769</v>
      </c>
      <c r="B1698" s="536">
        <v>8425</v>
      </c>
      <c r="C1698" s="536">
        <v>0</v>
      </c>
      <c r="D1698" s="536">
        <v>2011</v>
      </c>
    </row>
    <row r="1699" spans="1:4">
      <c r="A1699" s="535" t="s">
        <v>9770</v>
      </c>
      <c r="B1699" s="536">
        <v>15801</v>
      </c>
      <c r="C1699" s="536">
        <v>0</v>
      </c>
      <c r="D1699" s="536">
        <v>2011</v>
      </c>
    </row>
    <row r="1700" spans="1:4">
      <c r="A1700" s="535" t="s">
        <v>9771</v>
      </c>
      <c r="B1700" s="536">
        <v>8928</v>
      </c>
      <c r="C1700" s="536">
        <v>0</v>
      </c>
      <c r="D1700" s="536">
        <v>2011</v>
      </c>
    </row>
    <row r="1701" spans="1:4">
      <c r="A1701" s="535" t="s">
        <v>9772</v>
      </c>
      <c r="B1701" s="536">
        <v>11496</v>
      </c>
      <c r="C1701" s="536">
        <v>0</v>
      </c>
      <c r="D1701" s="536">
        <v>2011</v>
      </c>
    </row>
    <row r="1702" spans="1:4">
      <c r="A1702" s="535" t="s">
        <v>9773</v>
      </c>
      <c r="B1702" s="536">
        <v>10736</v>
      </c>
      <c r="C1702" s="536">
        <v>0</v>
      </c>
      <c r="D1702" s="536">
        <v>2011</v>
      </c>
    </row>
    <row r="1703" spans="1:4">
      <c r="A1703" s="535" t="s">
        <v>9774</v>
      </c>
      <c r="B1703" s="536">
        <v>22105</v>
      </c>
      <c r="C1703" s="536">
        <v>0</v>
      </c>
      <c r="D1703" s="536">
        <v>2011</v>
      </c>
    </row>
    <row r="1704" spans="1:4">
      <c r="A1704" s="535" t="s">
        <v>9775</v>
      </c>
      <c r="B1704" s="536">
        <v>20007</v>
      </c>
      <c r="C1704" s="536">
        <v>0</v>
      </c>
      <c r="D1704" s="536">
        <v>2011</v>
      </c>
    </row>
    <row r="1705" spans="1:4">
      <c r="A1705" s="535" t="s">
        <v>9776</v>
      </c>
      <c r="B1705" s="536">
        <v>29124</v>
      </c>
      <c r="C1705" s="536">
        <v>0</v>
      </c>
      <c r="D1705" s="536">
        <v>2011</v>
      </c>
    </row>
    <row r="1706" spans="1:4">
      <c r="A1706" s="535" t="s">
        <v>9777</v>
      </c>
      <c r="B1706" s="536">
        <v>23513</v>
      </c>
      <c r="C1706" s="536">
        <v>0</v>
      </c>
      <c r="D1706" s="536">
        <v>2011</v>
      </c>
    </row>
    <row r="1707" spans="1:4">
      <c r="A1707" s="535" t="s">
        <v>9778</v>
      </c>
      <c r="B1707" s="536">
        <v>18863</v>
      </c>
      <c r="C1707" s="536">
        <v>0</v>
      </c>
      <c r="D1707" s="536">
        <v>2011</v>
      </c>
    </row>
    <row r="1708" spans="1:4">
      <c r="A1708" s="535" t="s">
        <v>9779</v>
      </c>
      <c r="B1708" s="536">
        <v>48535</v>
      </c>
      <c r="C1708" s="536">
        <v>0</v>
      </c>
      <c r="D1708" s="536">
        <v>2011</v>
      </c>
    </row>
    <row r="1709" spans="1:4">
      <c r="A1709" s="535" t="s">
        <v>9780</v>
      </c>
      <c r="B1709" s="536">
        <v>42203</v>
      </c>
      <c r="C1709" s="536">
        <v>0</v>
      </c>
      <c r="D1709" s="536">
        <v>2011</v>
      </c>
    </row>
    <row r="1710" spans="1:4">
      <c r="A1710" s="535" t="s">
        <v>9781</v>
      </c>
      <c r="B1710" s="536">
        <v>35858</v>
      </c>
      <c r="C1710" s="536">
        <v>0</v>
      </c>
      <c r="D1710" s="536">
        <v>2011</v>
      </c>
    </row>
    <row r="1711" spans="1:4">
      <c r="A1711" s="535" t="s">
        <v>9782</v>
      </c>
      <c r="B1711" s="536">
        <v>16362</v>
      </c>
      <c r="C1711" s="536">
        <v>0</v>
      </c>
      <c r="D1711" s="536">
        <v>2011</v>
      </c>
    </row>
    <row r="1712" spans="1:4">
      <c r="A1712" s="535" t="s">
        <v>9783</v>
      </c>
      <c r="B1712" s="536">
        <v>7136</v>
      </c>
      <c r="C1712" s="536">
        <v>0</v>
      </c>
      <c r="D1712" s="536">
        <v>2011</v>
      </c>
    </row>
    <row r="1713" spans="1:4">
      <c r="A1713" s="535" t="s">
        <v>9784</v>
      </c>
      <c r="B1713" s="536">
        <v>22420</v>
      </c>
      <c r="C1713" s="536">
        <v>0</v>
      </c>
      <c r="D1713" s="536">
        <v>2011</v>
      </c>
    </row>
    <row r="1714" spans="1:4">
      <c r="A1714" s="535" t="s">
        <v>9785</v>
      </c>
      <c r="B1714" s="536">
        <v>65484</v>
      </c>
      <c r="C1714" s="536">
        <v>0</v>
      </c>
      <c r="D1714" s="536">
        <v>2011</v>
      </c>
    </row>
    <row r="1715" spans="1:4">
      <c r="A1715" s="535" t="s">
        <v>9786</v>
      </c>
      <c r="B1715" s="536">
        <v>35543</v>
      </c>
      <c r="C1715" s="536">
        <v>0</v>
      </c>
      <c r="D1715" s="536">
        <v>2011</v>
      </c>
    </row>
    <row r="1716" spans="1:4">
      <c r="A1716" s="535" t="s">
        <v>9787</v>
      </c>
      <c r="B1716" s="536">
        <v>16099</v>
      </c>
      <c r="C1716" s="536">
        <v>0</v>
      </c>
      <c r="D1716" s="536">
        <v>2011</v>
      </c>
    </row>
    <row r="1717" spans="1:4">
      <c r="A1717" s="535" t="s">
        <v>9788</v>
      </c>
      <c r="B1717" s="536">
        <v>22051</v>
      </c>
      <c r="C1717" s="536">
        <v>0</v>
      </c>
      <c r="D1717" s="536">
        <v>2011</v>
      </c>
    </row>
    <row r="1718" spans="1:4">
      <c r="A1718" s="535" t="s">
        <v>9789</v>
      </c>
      <c r="B1718" s="536">
        <v>21737</v>
      </c>
      <c r="C1718" s="536">
        <v>0</v>
      </c>
      <c r="D1718" s="536">
        <v>2011</v>
      </c>
    </row>
    <row r="1719" spans="1:4">
      <c r="A1719" s="535" t="s">
        <v>9790</v>
      </c>
      <c r="B1719" s="536">
        <v>32715</v>
      </c>
      <c r="C1719" s="536">
        <v>0</v>
      </c>
      <c r="D1719" s="536">
        <v>2011</v>
      </c>
    </row>
    <row r="1720" spans="1:4">
      <c r="A1720" s="535" t="s">
        <v>9791</v>
      </c>
      <c r="B1720" s="536">
        <v>9816</v>
      </c>
      <c r="C1720" s="536">
        <v>0</v>
      </c>
      <c r="D1720" s="536">
        <v>2011</v>
      </c>
    </row>
    <row r="1721" spans="1:4">
      <c r="A1721" s="535" t="s">
        <v>9792</v>
      </c>
      <c r="B1721" s="536">
        <v>37759</v>
      </c>
      <c r="C1721" s="536">
        <v>0</v>
      </c>
      <c r="D1721" s="536">
        <v>2011</v>
      </c>
    </row>
    <row r="1722" spans="1:4">
      <c r="A1722" s="535" t="s">
        <v>9793</v>
      </c>
      <c r="B1722" s="536">
        <v>3608</v>
      </c>
      <c r="C1722" s="536">
        <v>0</v>
      </c>
      <c r="D1722" s="536">
        <v>2011</v>
      </c>
    </row>
    <row r="1723" spans="1:4">
      <c r="A1723" s="535" t="s">
        <v>9794</v>
      </c>
      <c r="B1723" s="536">
        <v>3840</v>
      </c>
      <c r="C1723" s="536">
        <v>0</v>
      </c>
      <c r="D1723" s="536">
        <v>2011</v>
      </c>
    </row>
    <row r="1724" spans="1:4">
      <c r="A1724" s="535" t="s">
        <v>9795</v>
      </c>
      <c r="B1724" s="536">
        <v>6359</v>
      </c>
      <c r="C1724" s="536">
        <v>0</v>
      </c>
      <c r="D1724" s="536">
        <v>2011</v>
      </c>
    </row>
    <row r="1725" spans="1:4">
      <c r="A1725" s="535" t="s">
        <v>9796</v>
      </c>
      <c r="B1725" s="536">
        <v>28153</v>
      </c>
      <c r="C1725" s="536">
        <v>0</v>
      </c>
      <c r="D1725" s="536">
        <v>2011</v>
      </c>
    </row>
    <row r="1726" spans="1:4">
      <c r="A1726" s="535" t="s">
        <v>9797</v>
      </c>
      <c r="B1726" s="536">
        <v>21146</v>
      </c>
      <c r="C1726" s="536">
        <v>0</v>
      </c>
      <c r="D1726" s="536">
        <v>2011</v>
      </c>
    </row>
    <row r="1727" spans="1:4">
      <c r="A1727" s="535" t="s">
        <v>9798</v>
      </c>
      <c r="B1727" s="536">
        <v>31858</v>
      </c>
      <c r="C1727" s="536">
        <v>0</v>
      </c>
      <c r="D1727" s="536">
        <v>2011</v>
      </c>
    </row>
    <row r="1728" spans="1:4">
      <c r="A1728" s="535" t="s">
        <v>9799</v>
      </c>
      <c r="B1728" s="536">
        <v>25355</v>
      </c>
      <c r="C1728" s="536">
        <v>0</v>
      </c>
      <c r="D1728" s="536">
        <v>2011</v>
      </c>
    </row>
    <row r="1729" spans="1:4">
      <c r="A1729" s="535" t="s">
        <v>9800</v>
      </c>
      <c r="B1729" s="536">
        <v>4738</v>
      </c>
      <c r="C1729" s="536">
        <v>0</v>
      </c>
      <c r="D1729" s="536">
        <v>2011</v>
      </c>
    </row>
    <row r="1730" spans="1:4">
      <c r="A1730" s="535" t="s">
        <v>9801</v>
      </c>
      <c r="B1730" s="536">
        <v>39956</v>
      </c>
      <c r="C1730" s="536">
        <v>0</v>
      </c>
      <c r="D1730" s="536">
        <v>2011</v>
      </c>
    </row>
    <row r="1731" spans="1:4">
      <c r="A1731" s="535" t="s">
        <v>9802</v>
      </c>
      <c r="B1731" s="536">
        <v>11171</v>
      </c>
      <c r="C1731" s="536">
        <v>0</v>
      </c>
      <c r="D1731" s="536">
        <v>2011</v>
      </c>
    </row>
    <row r="1732" spans="1:4">
      <c r="A1732" s="535" t="s">
        <v>9803</v>
      </c>
      <c r="B1732" s="536">
        <v>2806</v>
      </c>
      <c r="C1732" s="536">
        <v>0</v>
      </c>
      <c r="D1732" s="536">
        <v>2011</v>
      </c>
    </row>
    <row r="1733" spans="1:4">
      <c r="A1733" s="535" t="s">
        <v>9804</v>
      </c>
      <c r="B1733" s="536">
        <v>2023</v>
      </c>
      <c r="C1733" s="536">
        <v>0</v>
      </c>
      <c r="D1733" s="536">
        <v>2011</v>
      </c>
    </row>
    <row r="1734" spans="1:4">
      <c r="A1734" s="535" t="s">
        <v>9805</v>
      </c>
      <c r="B1734" s="536">
        <v>0</v>
      </c>
      <c r="C1734" s="536">
        <v>9713</v>
      </c>
      <c r="D1734" s="536">
        <v>2011</v>
      </c>
    </row>
    <row r="1735" spans="1:4">
      <c r="A1735" s="535" t="s">
        <v>9806</v>
      </c>
      <c r="B1735" s="536">
        <v>16350</v>
      </c>
      <c r="C1735" s="536">
        <v>0</v>
      </c>
      <c r="D1735" s="536">
        <v>2011</v>
      </c>
    </row>
    <row r="1736" spans="1:4">
      <c r="A1736" s="535" t="s">
        <v>9807</v>
      </c>
      <c r="B1736" s="536">
        <v>0</v>
      </c>
      <c r="C1736" s="536">
        <v>324</v>
      </c>
      <c r="D1736" s="536">
        <v>2011</v>
      </c>
    </row>
    <row r="1737" spans="1:4">
      <c r="A1737" s="535" t="s">
        <v>9808</v>
      </c>
      <c r="B1737" s="536">
        <v>0</v>
      </c>
      <c r="C1737" s="536">
        <v>7662</v>
      </c>
      <c r="D1737" s="536">
        <v>2011</v>
      </c>
    </row>
    <row r="1738" spans="1:4">
      <c r="A1738" s="535" t="s">
        <v>9809</v>
      </c>
      <c r="B1738" s="536">
        <v>0</v>
      </c>
      <c r="C1738" s="536">
        <v>0</v>
      </c>
      <c r="D1738" s="536">
        <v>2011</v>
      </c>
    </row>
    <row r="1739" spans="1:4">
      <c r="A1739" s="535" t="s">
        <v>9810</v>
      </c>
      <c r="B1739" s="536">
        <v>0</v>
      </c>
      <c r="C1739" s="536">
        <v>19057</v>
      </c>
      <c r="D1739" s="536">
        <v>2011</v>
      </c>
    </row>
    <row r="1740" spans="1:4">
      <c r="A1740" s="535" t="s">
        <v>9811</v>
      </c>
      <c r="B1740" s="536">
        <v>0</v>
      </c>
      <c r="C1740" s="536">
        <v>15242</v>
      </c>
      <c r="D1740" s="536">
        <v>2011</v>
      </c>
    </row>
    <row r="1741" spans="1:4">
      <c r="A1741" s="535" t="s">
        <v>9812</v>
      </c>
      <c r="B1741" s="536">
        <v>12588</v>
      </c>
      <c r="C1741" s="536">
        <v>0</v>
      </c>
      <c r="D1741" s="536">
        <v>2011</v>
      </c>
    </row>
    <row r="1742" spans="1:4">
      <c r="A1742" s="535" t="s">
        <v>9813</v>
      </c>
      <c r="B1742" s="536">
        <v>18537</v>
      </c>
      <c r="C1742" s="536">
        <v>0</v>
      </c>
      <c r="D1742" s="536">
        <v>2011</v>
      </c>
    </row>
    <row r="1743" spans="1:4">
      <c r="A1743" s="535" t="s">
        <v>9814</v>
      </c>
      <c r="B1743" s="536">
        <v>9981</v>
      </c>
      <c r="C1743" s="536">
        <v>0</v>
      </c>
      <c r="D1743" s="536">
        <v>2011</v>
      </c>
    </row>
    <row r="1744" spans="1:4">
      <c r="A1744" s="535" t="s">
        <v>9815</v>
      </c>
      <c r="B1744" s="536">
        <v>11515</v>
      </c>
      <c r="C1744" s="536">
        <v>0</v>
      </c>
      <c r="D1744" s="536">
        <v>2011</v>
      </c>
    </row>
    <row r="1745" spans="1:4">
      <c r="A1745" s="535" t="s">
        <v>9816</v>
      </c>
      <c r="B1745" s="536">
        <v>8939</v>
      </c>
      <c r="C1745" s="536">
        <v>0</v>
      </c>
      <c r="D1745" s="536">
        <v>2011</v>
      </c>
    </row>
    <row r="1746" spans="1:4">
      <c r="A1746" s="535" t="s">
        <v>9817</v>
      </c>
      <c r="B1746" s="536">
        <v>13972</v>
      </c>
      <c r="C1746" s="536">
        <v>0</v>
      </c>
      <c r="D1746" s="536">
        <v>2011</v>
      </c>
    </row>
    <row r="1747" spans="1:4">
      <c r="A1747" s="535" t="s">
        <v>9818</v>
      </c>
      <c r="B1747" s="536">
        <v>8668</v>
      </c>
      <c r="C1747" s="536">
        <v>0</v>
      </c>
      <c r="D1747" s="536">
        <v>2011</v>
      </c>
    </row>
    <row r="1748" spans="1:4">
      <c r="A1748" s="535" t="s">
        <v>9819</v>
      </c>
      <c r="B1748" s="536">
        <v>9870</v>
      </c>
      <c r="C1748" s="536">
        <v>0</v>
      </c>
      <c r="D1748" s="536">
        <v>2011</v>
      </c>
    </row>
    <row r="1749" spans="1:4">
      <c r="A1749" s="535" t="s">
        <v>9820</v>
      </c>
      <c r="B1749" s="536">
        <v>11264</v>
      </c>
      <c r="C1749" s="536">
        <v>0</v>
      </c>
      <c r="D1749" s="536">
        <v>2011</v>
      </c>
    </row>
    <row r="1750" spans="1:4">
      <c r="A1750" s="535" t="s">
        <v>9821</v>
      </c>
      <c r="B1750" s="536">
        <v>11258</v>
      </c>
      <c r="C1750" s="536">
        <v>0</v>
      </c>
      <c r="D1750" s="536">
        <v>2011</v>
      </c>
    </row>
    <row r="1751" spans="1:4">
      <c r="A1751" s="535" t="s">
        <v>9822</v>
      </c>
      <c r="B1751" s="536">
        <v>4156</v>
      </c>
      <c r="C1751" s="536">
        <v>0</v>
      </c>
      <c r="D1751" s="536">
        <v>2011</v>
      </c>
    </row>
    <row r="1752" spans="1:4">
      <c r="A1752" s="535" t="s">
        <v>9823</v>
      </c>
      <c r="B1752" s="536">
        <v>15175</v>
      </c>
      <c r="C1752" s="536">
        <v>0</v>
      </c>
      <c r="D1752" s="536">
        <v>2011</v>
      </c>
    </row>
    <row r="1753" spans="1:4">
      <c r="A1753" s="535" t="s">
        <v>9824</v>
      </c>
      <c r="B1753" s="536">
        <v>13278</v>
      </c>
      <c r="C1753" s="536">
        <v>0</v>
      </c>
      <c r="D1753" s="536">
        <v>2011</v>
      </c>
    </row>
    <row r="1754" spans="1:4">
      <c r="A1754" s="535" t="s">
        <v>9825</v>
      </c>
      <c r="B1754" s="536">
        <v>10084</v>
      </c>
      <c r="C1754" s="536">
        <v>0</v>
      </c>
      <c r="D1754" s="536">
        <v>2011</v>
      </c>
    </row>
    <row r="1755" spans="1:4">
      <c r="A1755" s="535" t="s">
        <v>9826</v>
      </c>
      <c r="B1755" s="536">
        <v>12824</v>
      </c>
      <c r="C1755" s="536">
        <v>0</v>
      </c>
      <c r="D1755" s="536">
        <v>2011</v>
      </c>
    </row>
    <row r="1756" spans="1:4">
      <c r="A1756" s="535" t="s">
        <v>9827</v>
      </c>
      <c r="B1756" s="536">
        <v>8021</v>
      </c>
      <c r="C1756" s="536">
        <v>0</v>
      </c>
      <c r="D1756" s="536">
        <v>2011</v>
      </c>
    </row>
    <row r="1757" spans="1:4">
      <c r="A1757" s="535" t="s">
        <v>9828</v>
      </c>
      <c r="B1757" s="536">
        <v>37845</v>
      </c>
      <c r="C1757" s="536">
        <v>0</v>
      </c>
      <c r="D1757" s="536">
        <v>2011</v>
      </c>
    </row>
    <row r="1758" spans="1:4">
      <c r="A1758" s="535" t="s">
        <v>9829</v>
      </c>
      <c r="B1758" s="536">
        <v>11730</v>
      </c>
      <c r="C1758" s="536">
        <v>0</v>
      </c>
      <c r="D1758" s="536">
        <v>2011</v>
      </c>
    </row>
    <row r="1759" spans="1:4">
      <c r="A1759" s="535" t="s">
        <v>9830</v>
      </c>
      <c r="B1759" s="536">
        <v>7897</v>
      </c>
      <c r="C1759" s="536">
        <v>0</v>
      </c>
      <c r="D1759" s="536">
        <v>2011</v>
      </c>
    </row>
    <row r="1760" spans="1:4">
      <c r="A1760" s="535" t="s">
        <v>9831</v>
      </c>
      <c r="B1760" s="536">
        <v>18096</v>
      </c>
      <c r="C1760" s="536">
        <v>0</v>
      </c>
      <c r="D1760" s="536">
        <v>2011</v>
      </c>
    </row>
    <row r="1761" spans="1:4">
      <c r="A1761" s="535" t="s">
        <v>9832</v>
      </c>
      <c r="B1761" s="536">
        <v>25424</v>
      </c>
      <c r="C1761" s="536">
        <v>0</v>
      </c>
      <c r="D1761" s="536">
        <v>2011</v>
      </c>
    </row>
    <row r="1762" spans="1:4">
      <c r="A1762" s="535" t="s">
        <v>9833</v>
      </c>
      <c r="B1762" s="536">
        <v>14256</v>
      </c>
      <c r="C1762" s="536">
        <v>0</v>
      </c>
      <c r="D1762" s="536">
        <v>2011</v>
      </c>
    </row>
    <row r="1763" spans="1:4">
      <c r="A1763" s="535" t="s">
        <v>9834</v>
      </c>
      <c r="B1763" s="536">
        <v>13884</v>
      </c>
      <c r="C1763" s="536">
        <v>0</v>
      </c>
      <c r="D1763" s="536">
        <v>2011</v>
      </c>
    </row>
    <row r="1764" spans="1:4">
      <c r="A1764" s="535" t="s">
        <v>9835</v>
      </c>
      <c r="B1764" s="536">
        <v>2980</v>
      </c>
      <c r="C1764" s="536">
        <v>0</v>
      </c>
      <c r="D1764" s="536">
        <v>2011</v>
      </c>
    </row>
    <row r="1765" spans="1:4">
      <c r="A1765" s="535" t="s">
        <v>9836</v>
      </c>
      <c r="B1765" s="536">
        <v>0</v>
      </c>
      <c r="C1765" s="536">
        <v>17622</v>
      </c>
      <c r="D1765" s="536">
        <v>2011</v>
      </c>
    </row>
    <row r="1766" spans="1:4">
      <c r="A1766" s="535" t="s">
        <v>9837</v>
      </c>
      <c r="B1766" s="536">
        <v>10874</v>
      </c>
      <c r="C1766" s="536">
        <v>0</v>
      </c>
      <c r="D1766" s="536">
        <v>2011</v>
      </c>
    </row>
    <row r="1767" spans="1:4">
      <c r="A1767" s="535" t="s">
        <v>9838</v>
      </c>
      <c r="B1767" s="536">
        <v>0</v>
      </c>
      <c r="C1767" s="536">
        <v>21602</v>
      </c>
      <c r="D1767" s="536">
        <v>2011</v>
      </c>
    </row>
    <row r="1768" spans="1:4">
      <c r="A1768" s="535" t="s">
        <v>9839</v>
      </c>
      <c r="B1768" s="536">
        <v>0</v>
      </c>
      <c r="C1768" s="536">
        <v>27345</v>
      </c>
      <c r="D1768" s="536">
        <v>2011</v>
      </c>
    </row>
    <row r="1769" spans="1:4">
      <c r="A1769" s="535" t="s">
        <v>9840</v>
      </c>
      <c r="B1769" s="536">
        <v>6485</v>
      </c>
      <c r="C1769" s="536">
        <v>0</v>
      </c>
      <c r="D1769" s="536">
        <v>2011</v>
      </c>
    </row>
    <row r="1770" spans="1:4">
      <c r="A1770" s="535" t="s">
        <v>9841</v>
      </c>
      <c r="B1770" s="536">
        <v>35052</v>
      </c>
      <c r="C1770" s="536">
        <v>0</v>
      </c>
      <c r="D1770" s="536">
        <v>2011</v>
      </c>
    </row>
    <row r="1771" spans="1:4">
      <c r="A1771" s="535" t="s">
        <v>9842</v>
      </c>
      <c r="B1771" s="536">
        <v>15593</v>
      </c>
      <c r="C1771" s="536">
        <v>0</v>
      </c>
      <c r="D1771" s="536">
        <v>2011</v>
      </c>
    </row>
    <row r="1772" spans="1:4">
      <c r="A1772" s="535" t="s">
        <v>9843</v>
      </c>
      <c r="B1772" s="536">
        <v>28032</v>
      </c>
      <c r="C1772" s="536">
        <v>0</v>
      </c>
      <c r="D1772" s="536">
        <v>2011</v>
      </c>
    </row>
    <row r="1773" spans="1:4">
      <c r="A1773" s="535" t="s">
        <v>9844</v>
      </c>
      <c r="B1773" s="536">
        <v>24270</v>
      </c>
      <c r="C1773" s="536">
        <v>0</v>
      </c>
      <c r="D1773" s="536">
        <v>2011</v>
      </c>
    </row>
    <row r="1774" spans="1:4">
      <c r="A1774" s="535" t="s">
        <v>9845</v>
      </c>
      <c r="B1774" s="536">
        <v>14194</v>
      </c>
      <c r="C1774" s="536">
        <v>0</v>
      </c>
      <c r="D1774" s="536">
        <v>2011</v>
      </c>
    </row>
    <row r="1775" spans="1:4">
      <c r="A1775" s="535" t="s">
        <v>9846</v>
      </c>
      <c r="B1775" s="536">
        <v>8956</v>
      </c>
      <c r="C1775" s="536">
        <v>0</v>
      </c>
      <c r="D1775" s="536">
        <v>2011</v>
      </c>
    </row>
    <row r="1776" spans="1:4">
      <c r="A1776" s="535" t="s">
        <v>9847</v>
      </c>
      <c r="B1776" s="536">
        <v>5603</v>
      </c>
      <c r="C1776" s="536">
        <v>0</v>
      </c>
      <c r="D1776" s="536">
        <v>2011</v>
      </c>
    </row>
    <row r="1777" spans="1:4">
      <c r="A1777" s="535" t="s">
        <v>9848</v>
      </c>
      <c r="B1777" s="536">
        <v>12834</v>
      </c>
      <c r="C1777" s="536">
        <v>0</v>
      </c>
      <c r="D1777" s="536">
        <v>2011</v>
      </c>
    </row>
    <row r="1778" spans="1:4">
      <c r="A1778" s="535" t="s">
        <v>9849</v>
      </c>
      <c r="B1778" s="536">
        <v>0</v>
      </c>
      <c r="C1778" s="536">
        <v>15370</v>
      </c>
      <c r="D1778" s="536">
        <v>2011</v>
      </c>
    </row>
    <row r="1779" spans="1:4">
      <c r="A1779" s="535" t="s">
        <v>9850</v>
      </c>
      <c r="B1779" s="536">
        <v>21167</v>
      </c>
      <c r="C1779" s="536">
        <v>0</v>
      </c>
      <c r="D1779" s="536">
        <v>2011</v>
      </c>
    </row>
    <row r="1780" spans="1:4">
      <c r="A1780" s="535" t="s">
        <v>9851</v>
      </c>
      <c r="B1780" s="536">
        <v>18303</v>
      </c>
      <c r="C1780" s="536">
        <v>0</v>
      </c>
      <c r="D1780" s="536">
        <v>2011</v>
      </c>
    </row>
    <row r="1781" spans="1:4">
      <c r="A1781" s="535" t="s">
        <v>9852</v>
      </c>
      <c r="B1781" s="536">
        <v>0</v>
      </c>
      <c r="C1781" s="536">
        <v>13598</v>
      </c>
      <c r="D1781" s="536">
        <v>2011</v>
      </c>
    </row>
    <row r="1782" spans="1:4">
      <c r="A1782" s="535" t="s">
        <v>9853</v>
      </c>
      <c r="B1782" s="536">
        <v>0</v>
      </c>
      <c r="C1782" s="536">
        <v>7084</v>
      </c>
      <c r="D1782" s="536">
        <v>2011</v>
      </c>
    </row>
    <row r="1783" spans="1:4">
      <c r="A1783" s="535" t="s">
        <v>9854</v>
      </c>
      <c r="B1783" s="536">
        <v>0</v>
      </c>
      <c r="C1783" s="536">
        <v>22720</v>
      </c>
      <c r="D1783" s="536">
        <v>2011</v>
      </c>
    </row>
    <row r="1784" spans="1:4">
      <c r="A1784" s="535" t="s">
        <v>9855</v>
      </c>
      <c r="B1784" s="536">
        <v>0</v>
      </c>
      <c r="C1784" s="536">
        <v>63794</v>
      </c>
      <c r="D1784" s="536">
        <v>2011</v>
      </c>
    </row>
    <row r="1785" spans="1:4">
      <c r="A1785" s="535" t="s">
        <v>9856</v>
      </c>
      <c r="B1785" s="536">
        <v>0</v>
      </c>
      <c r="C1785" s="536">
        <v>44579</v>
      </c>
      <c r="D1785" s="536">
        <v>2011</v>
      </c>
    </row>
    <row r="1786" spans="1:4">
      <c r="A1786" s="535" t="s">
        <v>9857</v>
      </c>
      <c r="B1786" s="536">
        <v>0</v>
      </c>
      <c r="C1786" s="536">
        <v>0</v>
      </c>
      <c r="D1786" s="536">
        <v>2011</v>
      </c>
    </row>
    <row r="1787" spans="1:4">
      <c r="A1787" s="535" t="s">
        <v>9858</v>
      </c>
      <c r="B1787" s="536">
        <v>4789</v>
      </c>
      <c r="C1787" s="536">
        <v>0</v>
      </c>
      <c r="D1787" s="536">
        <v>2011</v>
      </c>
    </row>
    <row r="1788" spans="1:4">
      <c r="A1788" s="535" t="s">
        <v>9859</v>
      </c>
      <c r="B1788" s="536">
        <v>0</v>
      </c>
      <c r="C1788" s="536">
        <v>0</v>
      </c>
      <c r="D1788" s="536">
        <v>2011</v>
      </c>
    </row>
    <row r="1789" spans="1:4">
      <c r="A1789" s="535" t="s">
        <v>9860</v>
      </c>
      <c r="B1789" s="536">
        <v>30642</v>
      </c>
      <c r="C1789" s="536">
        <v>0</v>
      </c>
      <c r="D1789" s="536">
        <v>2011</v>
      </c>
    </row>
    <row r="1790" spans="1:4">
      <c r="A1790" s="535" t="s">
        <v>9861</v>
      </c>
      <c r="B1790" s="536">
        <v>85</v>
      </c>
      <c r="C1790" s="536">
        <v>0</v>
      </c>
      <c r="D1790" s="536">
        <v>2011</v>
      </c>
    </row>
    <row r="1791" spans="1:4">
      <c r="A1791" s="535" t="s">
        <v>9862</v>
      </c>
      <c r="B1791" s="536">
        <v>20387</v>
      </c>
      <c r="C1791" s="536">
        <v>0</v>
      </c>
      <c r="D1791" s="536">
        <v>2011</v>
      </c>
    </row>
    <row r="1792" spans="1:4">
      <c r="A1792" s="535" t="s">
        <v>9863</v>
      </c>
      <c r="B1792" s="536">
        <v>17367</v>
      </c>
      <c r="C1792" s="536">
        <v>0</v>
      </c>
      <c r="D1792" s="536">
        <v>2011</v>
      </c>
    </row>
    <row r="1793" spans="1:4">
      <c r="A1793" s="535" t="s">
        <v>9864</v>
      </c>
      <c r="B1793" s="536">
        <v>35054</v>
      </c>
      <c r="C1793" s="536">
        <v>0</v>
      </c>
      <c r="D1793" s="536">
        <v>2011</v>
      </c>
    </row>
    <row r="1794" spans="1:4">
      <c r="A1794" s="535" t="s">
        <v>9865</v>
      </c>
      <c r="B1794" s="536">
        <v>49168</v>
      </c>
      <c r="C1794" s="536">
        <v>0</v>
      </c>
      <c r="D1794" s="536">
        <v>2011</v>
      </c>
    </row>
    <row r="1795" spans="1:4">
      <c r="A1795" s="535" t="s">
        <v>9866</v>
      </c>
      <c r="B1795" s="536">
        <v>11231</v>
      </c>
      <c r="C1795" s="536">
        <v>0</v>
      </c>
      <c r="D1795" s="536">
        <v>2011</v>
      </c>
    </row>
    <row r="1796" spans="1:4">
      <c r="A1796" s="535" t="s">
        <v>9867</v>
      </c>
      <c r="B1796" s="536">
        <v>5306</v>
      </c>
      <c r="C1796" s="536">
        <v>0</v>
      </c>
      <c r="D1796" s="536">
        <v>2011</v>
      </c>
    </row>
    <row r="1797" spans="1:4">
      <c r="A1797" s="535" t="s">
        <v>9868</v>
      </c>
      <c r="B1797" s="536">
        <v>3621</v>
      </c>
      <c r="C1797" s="536">
        <v>0</v>
      </c>
      <c r="D1797" s="536">
        <v>2011</v>
      </c>
    </row>
    <row r="1798" spans="1:4">
      <c r="A1798" s="535" t="s">
        <v>9869</v>
      </c>
      <c r="B1798" s="536">
        <v>5670</v>
      </c>
      <c r="C1798" s="536">
        <v>0</v>
      </c>
      <c r="D1798" s="536">
        <v>2011</v>
      </c>
    </row>
    <row r="1799" spans="1:4">
      <c r="A1799" s="535" t="s">
        <v>9870</v>
      </c>
      <c r="B1799" s="536">
        <v>4545</v>
      </c>
      <c r="C1799" s="536">
        <v>0</v>
      </c>
      <c r="D1799" s="536">
        <v>2011</v>
      </c>
    </row>
    <row r="1800" spans="1:4">
      <c r="A1800" s="535" t="s">
        <v>9871</v>
      </c>
      <c r="B1800" s="536">
        <v>3239</v>
      </c>
      <c r="C1800" s="536">
        <v>0</v>
      </c>
      <c r="D1800" s="536">
        <v>2011</v>
      </c>
    </row>
    <row r="1801" spans="1:4">
      <c r="A1801" s="535" t="s">
        <v>9872</v>
      </c>
      <c r="B1801" s="536">
        <v>22128</v>
      </c>
      <c r="C1801" s="536">
        <v>0</v>
      </c>
      <c r="D1801" s="536">
        <v>2011</v>
      </c>
    </row>
    <row r="1802" spans="1:4">
      <c r="A1802" s="535" t="s">
        <v>9873</v>
      </c>
      <c r="B1802" s="536">
        <v>53269</v>
      </c>
      <c r="C1802" s="536">
        <v>0</v>
      </c>
      <c r="D1802" s="536">
        <v>2011</v>
      </c>
    </row>
    <row r="1803" spans="1:4">
      <c r="A1803" s="535" t="s">
        <v>9874</v>
      </c>
      <c r="B1803" s="536">
        <v>9335</v>
      </c>
      <c r="C1803" s="536">
        <v>0</v>
      </c>
      <c r="D1803" s="536">
        <v>2011</v>
      </c>
    </row>
    <row r="1804" spans="1:4">
      <c r="A1804" s="535" t="s">
        <v>9875</v>
      </c>
      <c r="B1804" s="536">
        <v>34925</v>
      </c>
      <c r="C1804" s="536">
        <v>0</v>
      </c>
      <c r="D1804" s="536">
        <v>2011</v>
      </c>
    </row>
    <row r="1805" spans="1:4">
      <c r="A1805" s="535" t="s">
        <v>9876</v>
      </c>
      <c r="B1805" s="536">
        <v>19648</v>
      </c>
      <c r="C1805" s="536">
        <v>0</v>
      </c>
      <c r="D1805" s="536">
        <v>2011</v>
      </c>
    </row>
    <row r="1806" spans="1:4">
      <c r="A1806" s="535" t="s">
        <v>9877</v>
      </c>
      <c r="B1806" s="536">
        <v>30034</v>
      </c>
      <c r="C1806" s="536">
        <v>0</v>
      </c>
      <c r="D1806" s="536">
        <v>2011</v>
      </c>
    </row>
    <row r="1807" spans="1:4">
      <c r="A1807" s="535" t="s">
        <v>9878</v>
      </c>
      <c r="B1807" s="536">
        <v>11053</v>
      </c>
      <c r="C1807" s="536">
        <v>0</v>
      </c>
      <c r="D1807" s="536">
        <v>2011</v>
      </c>
    </row>
    <row r="1808" spans="1:4">
      <c r="A1808" s="535" t="s">
        <v>9879</v>
      </c>
      <c r="B1808" s="536">
        <v>27608</v>
      </c>
      <c r="C1808" s="536">
        <v>0</v>
      </c>
      <c r="D1808" s="536">
        <v>2011</v>
      </c>
    </row>
    <row r="1809" spans="1:4">
      <c r="A1809" s="535" t="s">
        <v>9880</v>
      </c>
      <c r="B1809" s="536">
        <v>30818</v>
      </c>
      <c r="C1809" s="536">
        <v>0</v>
      </c>
      <c r="D1809" s="536">
        <v>2011</v>
      </c>
    </row>
    <row r="1810" spans="1:4">
      <c r="A1810" s="535" t="s">
        <v>9881</v>
      </c>
      <c r="B1810" s="536">
        <v>30695</v>
      </c>
      <c r="C1810" s="536">
        <v>0</v>
      </c>
      <c r="D1810" s="536">
        <v>2011</v>
      </c>
    </row>
    <row r="1811" spans="1:4">
      <c r="A1811" s="535" t="s">
        <v>9882</v>
      </c>
      <c r="B1811" s="536">
        <v>40257</v>
      </c>
      <c r="C1811" s="536">
        <v>0</v>
      </c>
      <c r="D1811" s="536">
        <v>2011</v>
      </c>
    </row>
    <row r="1812" spans="1:4">
      <c r="A1812" s="535" t="s">
        <v>9883</v>
      </c>
      <c r="B1812" s="536">
        <v>5161</v>
      </c>
      <c r="C1812" s="536">
        <v>0</v>
      </c>
      <c r="D1812" s="536">
        <v>2011</v>
      </c>
    </row>
    <row r="1813" spans="1:4">
      <c r="A1813" s="535" t="s">
        <v>9884</v>
      </c>
      <c r="B1813" s="536">
        <v>7426</v>
      </c>
      <c r="C1813" s="536">
        <v>0</v>
      </c>
      <c r="D1813" s="536">
        <v>2011</v>
      </c>
    </row>
    <row r="1814" spans="1:4">
      <c r="A1814" s="535" t="s">
        <v>9885</v>
      </c>
      <c r="B1814" s="536">
        <v>28501</v>
      </c>
      <c r="C1814" s="536">
        <v>0</v>
      </c>
      <c r="D1814" s="536">
        <v>2011</v>
      </c>
    </row>
    <row r="1815" spans="1:4">
      <c r="A1815" s="535" t="s">
        <v>9886</v>
      </c>
      <c r="B1815" s="536">
        <v>29640</v>
      </c>
      <c r="C1815" s="536">
        <v>0</v>
      </c>
      <c r="D1815" s="536">
        <v>2011</v>
      </c>
    </row>
    <row r="1816" spans="1:4">
      <c r="A1816" s="535" t="s">
        <v>9887</v>
      </c>
      <c r="B1816" s="536">
        <v>7408</v>
      </c>
      <c r="C1816" s="536">
        <v>0</v>
      </c>
      <c r="D1816" s="536">
        <v>2011</v>
      </c>
    </row>
    <row r="1817" spans="1:4">
      <c r="A1817" s="535" t="s">
        <v>9888</v>
      </c>
      <c r="B1817" s="536">
        <v>3726</v>
      </c>
      <c r="C1817" s="536">
        <v>0</v>
      </c>
      <c r="D1817" s="536">
        <v>2011</v>
      </c>
    </row>
    <row r="1818" spans="1:4">
      <c r="A1818" s="535" t="s">
        <v>9889</v>
      </c>
      <c r="B1818" s="536">
        <v>23421</v>
      </c>
      <c r="C1818" s="536">
        <v>0</v>
      </c>
      <c r="D1818" s="536">
        <v>2011</v>
      </c>
    </row>
    <row r="1819" spans="1:4">
      <c r="A1819" s="535" t="s">
        <v>9890</v>
      </c>
      <c r="B1819" s="536">
        <v>0</v>
      </c>
      <c r="C1819" s="536">
        <v>0</v>
      </c>
      <c r="D1819" s="536">
        <v>2011</v>
      </c>
    </row>
    <row r="1820" spans="1:4">
      <c r="A1820" s="535" t="s">
        <v>9891</v>
      </c>
      <c r="B1820" s="536">
        <v>6917</v>
      </c>
      <c r="C1820" s="536">
        <v>0</v>
      </c>
      <c r="D1820" s="536">
        <v>2011</v>
      </c>
    </row>
    <row r="1821" spans="1:4">
      <c r="A1821" s="535" t="s">
        <v>9892</v>
      </c>
      <c r="B1821" s="536">
        <v>4112</v>
      </c>
      <c r="C1821" s="536">
        <v>0</v>
      </c>
      <c r="D1821" s="536">
        <v>2011</v>
      </c>
    </row>
    <row r="1822" spans="1:4">
      <c r="A1822" s="535" t="s">
        <v>9893</v>
      </c>
      <c r="B1822" s="536">
        <v>9464</v>
      </c>
      <c r="C1822" s="536">
        <v>0</v>
      </c>
      <c r="D1822" s="536">
        <v>2011</v>
      </c>
    </row>
    <row r="1823" spans="1:4">
      <c r="A1823" s="535" t="s">
        <v>9894</v>
      </c>
      <c r="B1823" s="536">
        <v>8475</v>
      </c>
      <c r="C1823" s="536">
        <v>0</v>
      </c>
      <c r="D1823" s="536">
        <v>2011</v>
      </c>
    </row>
    <row r="1824" spans="1:4">
      <c r="A1824" s="535" t="s">
        <v>9895</v>
      </c>
      <c r="B1824" s="536">
        <v>9253</v>
      </c>
      <c r="C1824" s="536">
        <v>0</v>
      </c>
      <c r="D1824" s="536">
        <v>2011</v>
      </c>
    </row>
    <row r="1825" spans="1:4">
      <c r="A1825" s="535" t="s">
        <v>9896</v>
      </c>
      <c r="B1825" s="536">
        <v>5044</v>
      </c>
      <c r="C1825" s="536">
        <v>0</v>
      </c>
      <c r="D1825" s="536">
        <v>2011</v>
      </c>
    </row>
    <row r="1826" spans="1:4">
      <c r="A1826" s="535" t="s">
        <v>9897</v>
      </c>
      <c r="B1826" s="536">
        <v>29633</v>
      </c>
      <c r="C1826" s="536">
        <v>0</v>
      </c>
      <c r="D1826" s="536">
        <v>2011</v>
      </c>
    </row>
    <row r="1827" spans="1:4">
      <c r="A1827" s="535" t="s">
        <v>9898</v>
      </c>
      <c r="B1827" s="536">
        <v>24391</v>
      </c>
      <c r="C1827" s="536">
        <v>0</v>
      </c>
      <c r="D1827" s="536">
        <v>2011</v>
      </c>
    </row>
    <row r="1828" spans="1:4">
      <c r="A1828" s="535" t="s">
        <v>9899</v>
      </c>
      <c r="B1828" s="536">
        <v>27417</v>
      </c>
      <c r="C1828" s="536">
        <v>0</v>
      </c>
      <c r="D1828" s="536">
        <v>2011</v>
      </c>
    </row>
    <row r="1829" spans="1:4">
      <c r="A1829" s="535" t="s">
        <v>9900</v>
      </c>
      <c r="B1829" s="536">
        <v>17906</v>
      </c>
      <c r="C1829" s="536">
        <v>0</v>
      </c>
      <c r="D1829" s="536">
        <v>2011</v>
      </c>
    </row>
    <row r="1830" spans="1:4">
      <c r="A1830" s="535" t="s">
        <v>9901</v>
      </c>
      <c r="B1830" s="536">
        <v>10768</v>
      </c>
      <c r="C1830" s="536">
        <v>0</v>
      </c>
      <c r="D1830" s="536">
        <v>2011</v>
      </c>
    </row>
    <row r="1831" spans="1:4">
      <c r="A1831" s="535" t="s">
        <v>9902</v>
      </c>
      <c r="B1831" s="536">
        <v>7018</v>
      </c>
      <c r="C1831" s="536">
        <v>0</v>
      </c>
      <c r="D1831" s="536">
        <v>2011</v>
      </c>
    </row>
    <row r="1832" spans="1:4">
      <c r="A1832" s="535" t="s">
        <v>9903</v>
      </c>
      <c r="B1832" s="536">
        <v>3323</v>
      </c>
      <c r="C1832" s="536">
        <v>0</v>
      </c>
      <c r="D1832" s="536">
        <v>2011</v>
      </c>
    </row>
    <row r="1833" spans="1:4">
      <c r="A1833" s="535" t="s">
        <v>9904</v>
      </c>
      <c r="B1833" s="536">
        <v>38839</v>
      </c>
      <c r="C1833" s="536">
        <v>0</v>
      </c>
      <c r="D1833" s="536">
        <v>2011</v>
      </c>
    </row>
    <row r="1834" spans="1:4">
      <c r="A1834" s="535" t="s">
        <v>9905</v>
      </c>
      <c r="B1834" s="536">
        <v>16792</v>
      </c>
      <c r="C1834" s="536">
        <v>0</v>
      </c>
      <c r="D1834" s="536">
        <v>2011</v>
      </c>
    </row>
    <row r="1835" spans="1:4">
      <c r="A1835" s="535" t="s">
        <v>9906</v>
      </c>
      <c r="B1835" s="536">
        <v>4559</v>
      </c>
      <c r="C1835" s="536">
        <v>0</v>
      </c>
      <c r="D1835" s="536">
        <v>2011</v>
      </c>
    </row>
    <row r="1836" spans="1:4">
      <c r="A1836" s="535" t="s">
        <v>9907</v>
      </c>
      <c r="B1836" s="536">
        <v>11279</v>
      </c>
      <c r="C1836" s="536">
        <v>0</v>
      </c>
      <c r="D1836" s="536">
        <v>2011</v>
      </c>
    </row>
    <row r="1837" spans="1:4">
      <c r="A1837" s="535" t="s">
        <v>9908</v>
      </c>
      <c r="B1837" s="536">
        <v>24658</v>
      </c>
      <c r="C1837" s="536">
        <v>0</v>
      </c>
      <c r="D1837" s="536">
        <v>2011</v>
      </c>
    </row>
    <row r="1838" spans="1:4">
      <c r="A1838" s="535" t="s">
        <v>9909</v>
      </c>
      <c r="B1838" s="536">
        <v>7648</v>
      </c>
      <c r="C1838" s="536">
        <v>0</v>
      </c>
      <c r="D1838" s="536">
        <v>2011</v>
      </c>
    </row>
    <row r="1839" spans="1:4">
      <c r="A1839" s="535" t="s">
        <v>9910</v>
      </c>
      <c r="B1839" s="536">
        <v>8594</v>
      </c>
      <c r="C1839" s="536">
        <v>0</v>
      </c>
      <c r="D1839" s="536">
        <v>2011</v>
      </c>
    </row>
    <row r="1840" spans="1:4">
      <c r="A1840" s="535" t="s">
        <v>9911</v>
      </c>
      <c r="B1840" s="536">
        <v>18388</v>
      </c>
      <c r="C1840" s="536">
        <v>0</v>
      </c>
      <c r="D1840" s="536">
        <v>2011</v>
      </c>
    </row>
    <row r="1841" spans="1:4">
      <c r="A1841" s="535" t="s">
        <v>9912</v>
      </c>
      <c r="B1841" s="536">
        <v>16969</v>
      </c>
      <c r="C1841" s="536">
        <v>0</v>
      </c>
      <c r="D1841" s="536">
        <v>2011</v>
      </c>
    </row>
    <row r="1842" spans="1:4">
      <c r="A1842" s="535" t="s">
        <v>9913</v>
      </c>
      <c r="B1842" s="536">
        <v>29918</v>
      </c>
      <c r="C1842" s="536">
        <v>0</v>
      </c>
      <c r="D1842" s="536">
        <v>2011</v>
      </c>
    </row>
    <row r="1843" spans="1:4">
      <c r="A1843" s="535" t="s">
        <v>9914</v>
      </c>
      <c r="B1843" s="536">
        <v>9269</v>
      </c>
      <c r="C1843" s="536">
        <v>0</v>
      </c>
      <c r="D1843" s="536">
        <v>2011</v>
      </c>
    </row>
    <row r="1844" spans="1:4">
      <c r="A1844" s="535" t="s">
        <v>9915</v>
      </c>
      <c r="B1844" s="536">
        <v>23194</v>
      </c>
      <c r="C1844" s="536">
        <v>0</v>
      </c>
      <c r="D1844" s="536">
        <v>2011</v>
      </c>
    </row>
    <row r="1845" spans="1:4">
      <c r="A1845" s="535" t="s">
        <v>9916</v>
      </c>
      <c r="B1845" s="536">
        <v>8725</v>
      </c>
      <c r="C1845" s="536">
        <v>0</v>
      </c>
      <c r="D1845" s="536">
        <v>2011</v>
      </c>
    </row>
    <row r="1846" spans="1:4">
      <c r="A1846" s="535" t="s">
        <v>9917</v>
      </c>
      <c r="B1846" s="536">
        <v>8881</v>
      </c>
      <c r="C1846" s="536">
        <v>0</v>
      </c>
      <c r="D1846" s="536">
        <v>2011</v>
      </c>
    </row>
    <row r="1847" spans="1:4">
      <c r="A1847" s="535" t="s">
        <v>9918</v>
      </c>
      <c r="B1847" s="536">
        <v>9520</v>
      </c>
      <c r="C1847" s="536">
        <v>0</v>
      </c>
      <c r="D1847" s="536">
        <v>2011</v>
      </c>
    </row>
    <row r="1848" spans="1:4">
      <c r="A1848" s="535" t="s">
        <v>9919</v>
      </c>
      <c r="B1848" s="536">
        <v>16971</v>
      </c>
      <c r="C1848" s="536">
        <v>0</v>
      </c>
      <c r="D1848" s="536">
        <v>2011</v>
      </c>
    </row>
    <row r="1849" spans="1:4">
      <c r="A1849" s="535" t="s">
        <v>9920</v>
      </c>
      <c r="B1849" s="536">
        <v>7498</v>
      </c>
      <c r="C1849" s="536">
        <v>0</v>
      </c>
      <c r="D1849" s="536">
        <v>2011</v>
      </c>
    </row>
    <row r="1850" spans="1:4">
      <c r="A1850" s="535" t="s">
        <v>9921</v>
      </c>
      <c r="B1850" s="536">
        <v>12576</v>
      </c>
      <c r="C1850" s="536">
        <v>0</v>
      </c>
      <c r="D1850" s="536">
        <v>2011</v>
      </c>
    </row>
    <row r="1851" spans="1:4">
      <c r="A1851" s="535" t="s">
        <v>9922</v>
      </c>
      <c r="B1851" s="536">
        <v>38799</v>
      </c>
      <c r="C1851" s="536">
        <v>0</v>
      </c>
      <c r="D1851" s="536">
        <v>2011</v>
      </c>
    </row>
    <row r="1852" spans="1:4">
      <c r="A1852" s="535" t="s">
        <v>9923</v>
      </c>
      <c r="B1852" s="536">
        <v>16265</v>
      </c>
      <c r="C1852" s="536">
        <v>0</v>
      </c>
      <c r="D1852" s="536">
        <v>2011</v>
      </c>
    </row>
    <row r="1853" spans="1:4">
      <c r="A1853" s="535" t="s">
        <v>9924</v>
      </c>
      <c r="B1853" s="536">
        <v>17110</v>
      </c>
      <c r="C1853" s="536">
        <v>0</v>
      </c>
      <c r="D1853" s="536">
        <v>2011</v>
      </c>
    </row>
    <row r="1854" spans="1:4">
      <c r="A1854" s="535" t="s">
        <v>9925</v>
      </c>
      <c r="B1854" s="536">
        <v>16368</v>
      </c>
      <c r="C1854" s="536">
        <v>0</v>
      </c>
      <c r="D1854" s="536">
        <v>2011</v>
      </c>
    </row>
    <row r="1855" spans="1:4">
      <c r="A1855" s="535" t="s">
        <v>9926</v>
      </c>
      <c r="B1855" s="536">
        <v>17346</v>
      </c>
      <c r="C1855" s="536">
        <v>0</v>
      </c>
      <c r="D1855" s="536">
        <v>2011</v>
      </c>
    </row>
    <row r="1856" spans="1:4">
      <c r="A1856" s="535" t="s">
        <v>9927</v>
      </c>
      <c r="B1856" s="536">
        <v>12704</v>
      </c>
      <c r="C1856" s="536">
        <v>0</v>
      </c>
      <c r="D1856" s="536">
        <v>2011</v>
      </c>
    </row>
    <row r="1857" spans="1:4">
      <c r="A1857" s="535" t="s">
        <v>9928</v>
      </c>
      <c r="B1857" s="536">
        <v>41527</v>
      </c>
      <c r="C1857" s="536">
        <v>0</v>
      </c>
      <c r="D1857" s="536">
        <v>2011</v>
      </c>
    </row>
    <row r="1858" spans="1:4">
      <c r="A1858" s="535" t="s">
        <v>9929</v>
      </c>
      <c r="B1858" s="536">
        <v>16442</v>
      </c>
      <c r="C1858" s="536">
        <v>0</v>
      </c>
      <c r="D1858" s="536">
        <v>2011</v>
      </c>
    </row>
    <row r="1859" spans="1:4">
      <c r="A1859" s="535" t="s">
        <v>9930</v>
      </c>
      <c r="B1859" s="536">
        <v>2360</v>
      </c>
      <c r="C1859" s="536">
        <v>0</v>
      </c>
      <c r="D1859" s="536">
        <v>2011</v>
      </c>
    </row>
    <row r="1860" spans="1:4">
      <c r="A1860" s="535" t="s">
        <v>9931</v>
      </c>
      <c r="B1860" s="536">
        <v>761</v>
      </c>
      <c r="C1860" s="536">
        <v>0</v>
      </c>
      <c r="D1860" s="536">
        <v>2011</v>
      </c>
    </row>
    <row r="1861" spans="1:4">
      <c r="A1861" s="535" t="s">
        <v>9932</v>
      </c>
      <c r="B1861" s="536">
        <v>4950</v>
      </c>
      <c r="C1861" s="536">
        <v>0</v>
      </c>
      <c r="D1861" s="536">
        <v>2011</v>
      </c>
    </row>
    <row r="1862" spans="1:4">
      <c r="A1862" s="535" t="s">
        <v>9933</v>
      </c>
      <c r="B1862" s="536">
        <v>21711</v>
      </c>
      <c r="C1862" s="536">
        <v>0</v>
      </c>
      <c r="D1862" s="536">
        <v>2011</v>
      </c>
    </row>
    <row r="1863" spans="1:4">
      <c r="A1863" s="535" t="s">
        <v>9934</v>
      </c>
      <c r="B1863" s="536">
        <v>23015</v>
      </c>
      <c r="C1863" s="536">
        <v>0</v>
      </c>
      <c r="D1863" s="536">
        <v>2011</v>
      </c>
    </row>
    <row r="1864" spans="1:4">
      <c r="A1864" s="535" t="s">
        <v>9935</v>
      </c>
      <c r="B1864" s="536">
        <v>7448</v>
      </c>
      <c r="C1864" s="536">
        <v>0</v>
      </c>
      <c r="D1864" s="536">
        <v>2011</v>
      </c>
    </row>
    <row r="1865" spans="1:4">
      <c r="A1865" s="535" t="s">
        <v>9936</v>
      </c>
      <c r="B1865" s="536">
        <v>2980</v>
      </c>
      <c r="C1865" s="536">
        <v>0</v>
      </c>
      <c r="D1865" s="536">
        <v>2011</v>
      </c>
    </row>
    <row r="1866" spans="1:4">
      <c r="A1866" s="535" t="s">
        <v>9937</v>
      </c>
      <c r="B1866" s="536">
        <v>15747</v>
      </c>
      <c r="C1866" s="536">
        <v>0</v>
      </c>
      <c r="D1866" s="536">
        <v>2011</v>
      </c>
    </row>
    <row r="1867" spans="1:4">
      <c r="A1867" s="535" t="s">
        <v>9938</v>
      </c>
      <c r="B1867" s="536">
        <v>17447</v>
      </c>
      <c r="C1867" s="536">
        <v>0</v>
      </c>
      <c r="D1867" s="536">
        <v>2011</v>
      </c>
    </row>
    <row r="1868" spans="1:4">
      <c r="A1868" s="535" t="s">
        <v>9939</v>
      </c>
      <c r="B1868" s="536">
        <v>7883</v>
      </c>
      <c r="C1868" s="536">
        <v>0</v>
      </c>
      <c r="D1868" s="536">
        <v>2011</v>
      </c>
    </row>
    <row r="1869" spans="1:4">
      <c r="A1869" s="535" t="s">
        <v>9940</v>
      </c>
      <c r="B1869" s="536">
        <v>15517</v>
      </c>
      <c r="C1869" s="536">
        <v>0</v>
      </c>
      <c r="D1869" s="536">
        <v>2011</v>
      </c>
    </row>
    <row r="1870" spans="1:4">
      <c r="A1870" s="535" t="s">
        <v>9941</v>
      </c>
      <c r="B1870" s="536">
        <v>15725</v>
      </c>
      <c r="C1870" s="536">
        <v>0</v>
      </c>
      <c r="D1870" s="536">
        <v>2011</v>
      </c>
    </row>
    <row r="1871" spans="1:4">
      <c r="A1871" s="535" t="s">
        <v>9942</v>
      </c>
      <c r="B1871" s="536">
        <v>7707</v>
      </c>
      <c r="C1871" s="536">
        <v>0</v>
      </c>
      <c r="D1871" s="536">
        <v>2011</v>
      </c>
    </row>
    <row r="1872" spans="1:4">
      <c r="A1872" s="535" t="s">
        <v>9943</v>
      </c>
      <c r="B1872" s="536">
        <v>6215</v>
      </c>
      <c r="C1872" s="536">
        <v>0</v>
      </c>
      <c r="D1872" s="536">
        <v>2011</v>
      </c>
    </row>
    <row r="1873" spans="1:4">
      <c r="A1873" s="535" t="s">
        <v>9944</v>
      </c>
      <c r="B1873" s="536">
        <v>7810</v>
      </c>
      <c r="C1873" s="536">
        <v>0</v>
      </c>
      <c r="D1873" s="536">
        <v>2011</v>
      </c>
    </row>
    <row r="1874" spans="1:4">
      <c r="A1874" s="535" t="s">
        <v>9945</v>
      </c>
      <c r="B1874" s="536">
        <v>8434</v>
      </c>
      <c r="C1874" s="536">
        <v>0</v>
      </c>
      <c r="D1874" s="536">
        <v>2011</v>
      </c>
    </row>
    <row r="1875" spans="1:4">
      <c r="A1875" s="535" t="s">
        <v>9946</v>
      </c>
      <c r="B1875" s="536">
        <v>5726</v>
      </c>
      <c r="C1875" s="536">
        <v>0</v>
      </c>
      <c r="D1875" s="536">
        <v>2011</v>
      </c>
    </row>
    <row r="1876" spans="1:4">
      <c r="A1876" s="535" t="s">
        <v>9947</v>
      </c>
      <c r="B1876" s="536">
        <v>8533</v>
      </c>
      <c r="C1876" s="536">
        <v>0</v>
      </c>
      <c r="D1876" s="536">
        <v>2011</v>
      </c>
    </row>
    <row r="1877" spans="1:4">
      <c r="A1877" s="535" t="s">
        <v>9948</v>
      </c>
      <c r="B1877" s="536">
        <v>5185</v>
      </c>
      <c r="C1877" s="536">
        <v>0</v>
      </c>
      <c r="D1877" s="536">
        <v>2011</v>
      </c>
    </row>
    <row r="1878" spans="1:4">
      <c r="A1878" s="535" t="s">
        <v>9949</v>
      </c>
      <c r="B1878" s="536">
        <v>3031</v>
      </c>
      <c r="C1878" s="536">
        <v>0</v>
      </c>
      <c r="D1878" s="536">
        <v>2011</v>
      </c>
    </row>
    <row r="1879" spans="1:4">
      <c r="A1879" s="535" t="s">
        <v>9950</v>
      </c>
      <c r="B1879" s="536">
        <v>2120</v>
      </c>
      <c r="C1879" s="536">
        <v>0</v>
      </c>
      <c r="D1879" s="536">
        <v>2011</v>
      </c>
    </row>
    <row r="1880" spans="1:4">
      <c r="A1880" s="535" t="s">
        <v>9951</v>
      </c>
      <c r="B1880" s="536">
        <v>4155</v>
      </c>
      <c r="C1880" s="536">
        <v>0</v>
      </c>
      <c r="D1880" s="536">
        <v>2011</v>
      </c>
    </row>
    <row r="1881" spans="1:4">
      <c r="A1881" s="535" t="s">
        <v>9952</v>
      </c>
      <c r="B1881" s="536">
        <v>6486</v>
      </c>
      <c r="C1881" s="536">
        <v>0</v>
      </c>
      <c r="D1881" s="536">
        <v>2011</v>
      </c>
    </row>
    <row r="1882" spans="1:4">
      <c r="A1882" s="535" t="s">
        <v>9953</v>
      </c>
      <c r="B1882" s="536">
        <v>7519</v>
      </c>
      <c r="C1882" s="536">
        <v>0</v>
      </c>
      <c r="D1882" s="536">
        <v>2011</v>
      </c>
    </row>
    <row r="1883" spans="1:4">
      <c r="A1883" s="535" t="s">
        <v>9954</v>
      </c>
      <c r="B1883" s="536">
        <v>43204</v>
      </c>
      <c r="C1883" s="536">
        <v>0</v>
      </c>
      <c r="D1883" s="536">
        <v>2011</v>
      </c>
    </row>
    <row r="1884" spans="1:4">
      <c r="A1884" s="535" t="s">
        <v>9955</v>
      </c>
      <c r="B1884" s="536">
        <v>15796</v>
      </c>
      <c r="C1884" s="536">
        <v>0</v>
      </c>
      <c r="D1884" s="536">
        <v>2011</v>
      </c>
    </row>
    <row r="1885" spans="1:4">
      <c r="A1885" s="535" t="s">
        <v>9956</v>
      </c>
      <c r="B1885" s="536">
        <v>4042</v>
      </c>
      <c r="C1885" s="536">
        <v>0</v>
      </c>
      <c r="D1885" s="536">
        <v>2011</v>
      </c>
    </row>
    <row r="1886" spans="1:4">
      <c r="A1886" s="535" t="s">
        <v>9957</v>
      </c>
      <c r="B1886" s="536">
        <v>5383</v>
      </c>
      <c r="C1886" s="536">
        <v>0</v>
      </c>
      <c r="D1886" s="536">
        <v>2011</v>
      </c>
    </row>
    <row r="1887" spans="1:4">
      <c r="A1887" s="535" t="s">
        <v>9958</v>
      </c>
      <c r="B1887" s="536">
        <v>3889</v>
      </c>
      <c r="C1887" s="536">
        <v>0</v>
      </c>
      <c r="D1887" s="536">
        <v>2011</v>
      </c>
    </row>
    <row r="1888" spans="1:4">
      <c r="A1888" s="535" t="s">
        <v>9959</v>
      </c>
      <c r="B1888" s="536">
        <v>7485</v>
      </c>
      <c r="C1888" s="536">
        <v>0</v>
      </c>
      <c r="D1888" s="536">
        <v>2011</v>
      </c>
    </row>
    <row r="1889" spans="1:4">
      <c r="A1889" s="535" t="s">
        <v>9960</v>
      </c>
      <c r="B1889" s="536">
        <v>5166</v>
      </c>
      <c r="C1889" s="536">
        <v>0</v>
      </c>
      <c r="D1889" s="536">
        <v>2011</v>
      </c>
    </row>
    <row r="1890" spans="1:4">
      <c r="A1890" s="535" t="s">
        <v>9961</v>
      </c>
      <c r="B1890" s="536">
        <v>3328</v>
      </c>
      <c r="C1890" s="536">
        <v>0</v>
      </c>
      <c r="D1890" s="536">
        <v>2011</v>
      </c>
    </row>
    <row r="1891" spans="1:4">
      <c r="A1891" s="535" t="s">
        <v>9962</v>
      </c>
      <c r="B1891" s="536">
        <v>2290</v>
      </c>
      <c r="C1891" s="536">
        <v>0</v>
      </c>
      <c r="D1891" s="536">
        <v>2011</v>
      </c>
    </row>
    <row r="1892" spans="1:4">
      <c r="A1892" s="535" t="s">
        <v>9963</v>
      </c>
      <c r="B1892" s="536">
        <v>13175</v>
      </c>
      <c r="C1892" s="536">
        <v>0</v>
      </c>
      <c r="D1892" s="536">
        <v>2011</v>
      </c>
    </row>
    <row r="1893" spans="1:4">
      <c r="A1893" s="535" t="s">
        <v>9964</v>
      </c>
      <c r="B1893" s="536">
        <v>6983</v>
      </c>
      <c r="C1893" s="536">
        <v>0</v>
      </c>
      <c r="D1893" s="536">
        <v>2011</v>
      </c>
    </row>
    <row r="1894" spans="1:4">
      <c r="A1894" s="535" t="s">
        <v>9965</v>
      </c>
      <c r="B1894" s="536">
        <v>13728</v>
      </c>
      <c r="C1894" s="536">
        <v>0</v>
      </c>
      <c r="D1894" s="536">
        <v>2011</v>
      </c>
    </row>
    <row r="1895" spans="1:4">
      <c r="A1895" s="535" t="s">
        <v>9966</v>
      </c>
      <c r="B1895" s="536">
        <v>20505</v>
      </c>
      <c r="C1895" s="536">
        <v>0</v>
      </c>
      <c r="D1895" s="536">
        <v>2011</v>
      </c>
    </row>
    <row r="1896" spans="1:4">
      <c r="A1896" s="535" t="s">
        <v>9967</v>
      </c>
      <c r="B1896" s="536">
        <v>6977</v>
      </c>
      <c r="C1896" s="536">
        <v>0</v>
      </c>
      <c r="D1896" s="536">
        <v>2011</v>
      </c>
    </row>
    <row r="1897" spans="1:4">
      <c r="A1897" s="535" t="s">
        <v>9968</v>
      </c>
      <c r="B1897" s="536">
        <v>5827</v>
      </c>
      <c r="C1897" s="536">
        <v>0</v>
      </c>
      <c r="D1897" s="536">
        <v>2011</v>
      </c>
    </row>
    <row r="1898" spans="1:4">
      <c r="A1898" s="535" t="s">
        <v>9969</v>
      </c>
      <c r="B1898" s="536">
        <v>3694</v>
      </c>
      <c r="C1898" s="536">
        <v>0</v>
      </c>
      <c r="D1898" s="536">
        <v>2011</v>
      </c>
    </row>
    <row r="1899" spans="1:4">
      <c r="A1899" s="535" t="s">
        <v>9970</v>
      </c>
      <c r="B1899" s="536">
        <v>4778</v>
      </c>
      <c r="C1899" s="536">
        <v>0</v>
      </c>
      <c r="D1899" s="536">
        <v>2011</v>
      </c>
    </row>
    <row r="1900" spans="1:4">
      <c r="A1900" s="535" t="s">
        <v>9971</v>
      </c>
      <c r="B1900" s="536">
        <v>11638</v>
      </c>
      <c r="C1900" s="536">
        <v>0</v>
      </c>
      <c r="D1900" s="536">
        <v>2011</v>
      </c>
    </row>
    <row r="1901" spans="1:4">
      <c r="A1901" s="535" t="s">
        <v>9972</v>
      </c>
      <c r="B1901" s="536">
        <v>4914</v>
      </c>
      <c r="C1901" s="536">
        <v>0</v>
      </c>
      <c r="D1901" s="536">
        <v>2011</v>
      </c>
    </row>
    <row r="1902" spans="1:4">
      <c r="A1902" s="535" t="s">
        <v>9973</v>
      </c>
      <c r="B1902" s="536">
        <v>4587</v>
      </c>
      <c r="C1902" s="536">
        <v>0</v>
      </c>
      <c r="D1902" s="536">
        <v>2011</v>
      </c>
    </row>
    <row r="1903" spans="1:4">
      <c r="A1903" s="535" t="s">
        <v>9974</v>
      </c>
      <c r="B1903" s="536">
        <v>4323</v>
      </c>
      <c r="C1903" s="536">
        <v>0</v>
      </c>
      <c r="D1903" s="536">
        <v>2011</v>
      </c>
    </row>
    <row r="1904" spans="1:4">
      <c r="A1904" s="535" t="s">
        <v>9975</v>
      </c>
      <c r="B1904" s="536">
        <v>6267</v>
      </c>
      <c r="C1904" s="536">
        <v>0</v>
      </c>
      <c r="D1904" s="536">
        <v>2011</v>
      </c>
    </row>
    <row r="1905" spans="1:4">
      <c r="A1905" s="535" t="s">
        <v>9976</v>
      </c>
      <c r="B1905" s="536">
        <v>18500</v>
      </c>
      <c r="C1905" s="536">
        <v>0</v>
      </c>
      <c r="D1905" s="536">
        <v>2011</v>
      </c>
    </row>
    <row r="1906" spans="1:4">
      <c r="A1906" s="535" t="s">
        <v>9977</v>
      </c>
      <c r="B1906" s="536">
        <v>16223</v>
      </c>
      <c r="C1906" s="536">
        <v>0</v>
      </c>
      <c r="D1906" s="536">
        <v>2011</v>
      </c>
    </row>
    <row r="1907" spans="1:4">
      <c r="A1907" s="535" t="s">
        <v>9978</v>
      </c>
      <c r="B1907" s="536">
        <v>12304</v>
      </c>
      <c r="C1907" s="536">
        <v>0</v>
      </c>
      <c r="D1907" s="536">
        <v>2011</v>
      </c>
    </row>
    <row r="1908" spans="1:4">
      <c r="A1908" s="535" t="s">
        <v>9979</v>
      </c>
      <c r="B1908" s="536">
        <v>9827</v>
      </c>
      <c r="C1908" s="536">
        <v>0</v>
      </c>
      <c r="D1908" s="536">
        <v>2011</v>
      </c>
    </row>
    <row r="1909" spans="1:4">
      <c r="A1909" s="535" t="s">
        <v>9980</v>
      </c>
      <c r="B1909" s="536">
        <v>9455</v>
      </c>
      <c r="C1909" s="536">
        <v>0</v>
      </c>
      <c r="D1909" s="536">
        <v>2011</v>
      </c>
    </row>
    <row r="1910" spans="1:4">
      <c r="A1910" s="535" t="s">
        <v>9981</v>
      </c>
      <c r="B1910" s="536">
        <v>0</v>
      </c>
      <c r="C1910" s="536">
        <v>0</v>
      </c>
      <c r="D1910" s="536">
        <v>2011</v>
      </c>
    </row>
    <row r="1911" spans="1:4">
      <c r="A1911" s="535" t="s">
        <v>9982</v>
      </c>
      <c r="B1911" s="536">
        <v>18392</v>
      </c>
      <c r="C1911" s="536">
        <v>0</v>
      </c>
      <c r="D1911" s="536">
        <v>2011</v>
      </c>
    </row>
    <row r="1912" spans="1:4">
      <c r="A1912" s="535" t="s">
        <v>9983</v>
      </c>
      <c r="B1912" s="536">
        <v>18805</v>
      </c>
      <c r="C1912" s="536">
        <v>0</v>
      </c>
      <c r="D1912" s="536">
        <v>2011</v>
      </c>
    </row>
    <row r="1913" spans="1:4">
      <c r="A1913" s="535" t="s">
        <v>9984</v>
      </c>
      <c r="B1913" s="536">
        <v>10706</v>
      </c>
      <c r="C1913" s="536">
        <v>0</v>
      </c>
      <c r="D1913" s="536">
        <v>2011</v>
      </c>
    </row>
    <row r="1914" spans="1:4">
      <c r="A1914" s="535" t="s">
        <v>9985</v>
      </c>
      <c r="B1914" s="536">
        <v>18000</v>
      </c>
      <c r="C1914" s="536">
        <v>0</v>
      </c>
      <c r="D1914" s="536">
        <v>2011</v>
      </c>
    </row>
    <row r="1915" spans="1:4">
      <c r="A1915" s="535" t="s">
        <v>9986</v>
      </c>
      <c r="B1915" s="536">
        <v>0</v>
      </c>
      <c r="C1915" s="536">
        <v>0</v>
      </c>
      <c r="D1915" s="536">
        <v>2011</v>
      </c>
    </row>
    <row r="1916" spans="1:4">
      <c r="A1916" s="535" t="s">
        <v>9987</v>
      </c>
      <c r="B1916" s="536">
        <v>0</v>
      </c>
      <c r="C1916" s="536">
        <v>0</v>
      </c>
      <c r="D1916" s="536">
        <v>2011</v>
      </c>
    </row>
    <row r="1917" spans="1:4">
      <c r="A1917" s="535" t="s">
        <v>9988</v>
      </c>
      <c r="B1917" s="536">
        <v>24062</v>
      </c>
      <c r="C1917" s="536">
        <v>0</v>
      </c>
      <c r="D1917" s="536">
        <v>2011</v>
      </c>
    </row>
    <row r="1918" spans="1:4">
      <c r="A1918" s="535" t="s">
        <v>9989</v>
      </c>
      <c r="B1918" s="536">
        <v>21452</v>
      </c>
      <c r="C1918" s="536">
        <v>0</v>
      </c>
      <c r="D1918" s="536">
        <v>2011</v>
      </c>
    </row>
    <row r="1919" spans="1:4">
      <c r="A1919" s="535" t="s">
        <v>9990</v>
      </c>
      <c r="B1919" s="536">
        <v>15006</v>
      </c>
      <c r="C1919" s="536">
        <v>0</v>
      </c>
      <c r="D1919" s="536">
        <v>2011</v>
      </c>
    </row>
    <row r="1920" spans="1:4">
      <c r="A1920" s="535" t="s">
        <v>9991</v>
      </c>
      <c r="B1920" s="536">
        <v>14667</v>
      </c>
      <c r="C1920" s="536">
        <v>0</v>
      </c>
      <c r="D1920" s="536">
        <v>2011</v>
      </c>
    </row>
    <row r="1921" spans="1:4">
      <c r="A1921" s="535" t="s">
        <v>9992</v>
      </c>
      <c r="B1921" s="536">
        <v>14617</v>
      </c>
      <c r="C1921" s="536">
        <v>0</v>
      </c>
      <c r="D1921" s="536">
        <v>2011</v>
      </c>
    </row>
    <row r="1922" spans="1:4">
      <c r="A1922" s="535" t="s">
        <v>9993</v>
      </c>
      <c r="B1922" s="536">
        <v>14086</v>
      </c>
      <c r="C1922" s="536">
        <v>0</v>
      </c>
      <c r="D1922" s="536">
        <v>2011</v>
      </c>
    </row>
    <row r="1923" spans="1:4">
      <c r="A1923" s="535" t="s">
        <v>9994</v>
      </c>
      <c r="B1923" s="536">
        <v>0</v>
      </c>
      <c r="C1923" s="536">
        <v>0</v>
      </c>
      <c r="D1923" s="536">
        <v>2011</v>
      </c>
    </row>
    <row r="1924" spans="1:4">
      <c r="A1924" s="535" t="s">
        <v>9995</v>
      </c>
      <c r="B1924" s="536">
        <v>18503</v>
      </c>
      <c r="C1924" s="536">
        <v>0</v>
      </c>
      <c r="D1924" s="536">
        <v>2011</v>
      </c>
    </row>
    <row r="1925" spans="1:4">
      <c r="A1925" s="535" t="s">
        <v>9996</v>
      </c>
      <c r="B1925" s="536">
        <v>10984</v>
      </c>
      <c r="C1925" s="536">
        <v>0</v>
      </c>
      <c r="D1925" s="536">
        <v>2011</v>
      </c>
    </row>
    <row r="1926" spans="1:4">
      <c r="A1926" s="535" t="s">
        <v>9997</v>
      </c>
      <c r="B1926" s="536">
        <v>9679</v>
      </c>
      <c r="C1926" s="536">
        <v>0</v>
      </c>
      <c r="D1926" s="536">
        <v>2011</v>
      </c>
    </row>
    <row r="1927" spans="1:4">
      <c r="A1927" s="535" t="s">
        <v>9998</v>
      </c>
      <c r="B1927" s="536">
        <v>4725</v>
      </c>
      <c r="C1927" s="536">
        <v>0</v>
      </c>
      <c r="D1927" s="536">
        <v>2011</v>
      </c>
    </row>
    <row r="1928" spans="1:4">
      <c r="A1928" s="535" t="s">
        <v>9999</v>
      </c>
      <c r="B1928" s="536">
        <v>21562</v>
      </c>
      <c r="C1928" s="536">
        <v>0</v>
      </c>
      <c r="D1928" s="536">
        <v>2011</v>
      </c>
    </row>
    <row r="1929" spans="1:4">
      <c r="A1929" s="535" t="s">
        <v>10000</v>
      </c>
      <c r="B1929" s="536">
        <v>0</v>
      </c>
      <c r="C1929" s="536">
        <v>0</v>
      </c>
      <c r="D1929" s="536">
        <v>2011</v>
      </c>
    </row>
    <row r="1930" spans="1:4">
      <c r="A1930" s="535" t="s">
        <v>10001</v>
      </c>
      <c r="B1930" s="536">
        <v>3972</v>
      </c>
      <c r="C1930" s="536">
        <v>0</v>
      </c>
      <c r="D1930" s="536">
        <v>2011</v>
      </c>
    </row>
    <row r="1931" spans="1:4">
      <c r="A1931" s="535" t="s">
        <v>10002</v>
      </c>
      <c r="B1931" s="536">
        <v>31424</v>
      </c>
      <c r="C1931" s="536">
        <v>0</v>
      </c>
      <c r="D1931" s="536">
        <v>2011</v>
      </c>
    </row>
    <row r="1932" spans="1:4">
      <c r="A1932" s="535" t="s">
        <v>10003</v>
      </c>
      <c r="B1932" s="536">
        <v>15367</v>
      </c>
      <c r="C1932" s="536">
        <v>0</v>
      </c>
      <c r="D1932" s="536">
        <v>2011</v>
      </c>
    </row>
    <row r="1933" spans="1:4">
      <c r="A1933" s="535" t="s">
        <v>10004</v>
      </c>
      <c r="B1933" s="536">
        <v>16995</v>
      </c>
      <c r="C1933" s="536">
        <v>0</v>
      </c>
      <c r="D1933" s="536">
        <v>2011</v>
      </c>
    </row>
    <row r="1934" spans="1:4">
      <c r="A1934" s="535" t="s">
        <v>10005</v>
      </c>
      <c r="B1934" s="536">
        <v>9509</v>
      </c>
      <c r="C1934" s="536">
        <v>0</v>
      </c>
      <c r="D1934" s="536">
        <v>2011</v>
      </c>
    </row>
    <row r="1935" spans="1:4">
      <c r="A1935" s="535" t="s">
        <v>10006</v>
      </c>
      <c r="B1935" s="536">
        <v>15435</v>
      </c>
      <c r="C1935" s="536">
        <v>0</v>
      </c>
      <c r="D1935" s="536">
        <v>2011</v>
      </c>
    </row>
    <row r="1936" spans="1:4">
      <c r="A1936" s="535" t="s">
        <v>10007</v>
      </c>
      <c r="B1936" s="536">
        <v>39898</v>
      </c>
      <c r="C1936" s="536">
        <v>0</v>
      </c>
      <c r="D1936" s="536">
        <v>2011</v>
      </c>
    </row>
    <row r="1937" spans="1:4">
      <c r="A1937" s="535" t="s">
        <v>10008</v>
      </c>
      <c r="B1937" s="536">
        <v>0</v>
      </c>
      <c r="C1937" s="536">
        <v>0</v>
      </c>
      <c r="D1937" s="536">
        <v>2011</v>
      </c>
    </row>
    <row r="1938" spans="1:4">
      <c r="A1938" s="535" t="s">
        <v>10009</v>
      </c>
      <c r="B1938" s="536">
        <v>0</v>
      </c>
      <c r="C1938" s="536">
        <v>43623</v>
      </c>
      <c r="D1938" s="536">
        <v>2011</v>
      </c>
    </row>
    <row r="1939" spans="1:4">
      <c r="A1939" s="535" t="s">
        <v>10010</v>
      </c>
      <c r="B1939" s="536">
        <v>0</v>
      </c>
      <c r="C1939" s="536">
        <v>33057</v>
      </c>
      <c r="D1939" s="536">
        <v>2011</v>
      </c>
    </row>
    <row r="1940" spans="1:4">
      <c r="A1940" s="535" t="s">
        <v>10011</v>
      </c>
      <c r="B1940" s="536">
        <v>7316</v>
      </c>
      <c r="C1940" s="536">
        <v>0</v>
      </c>
      <c r="D1940" s="536">
        <v>2011</v>
      </c>
    </row>
    <row r="1941" spans="1:4">
      <c r="A1941" s="535" t="s">
        <v>10012</v>
      </c>
      <c r="B1941" s="536">
        <v>15190</v>
      </c>
      <c r="C1941" s="536">
        <v>0</v>
      </c>
      <c r="D1941" s="536">
        <v>2011</v>
      </c>
    </row>
    <row r="1942" spans="1:4">
      <c r="A1942" s="535" t="s">
        <v>10013</v>
      </c>
      <c r="B1942" s="536">
        <v>17050</v>
      </c>
      <c r="C1942" s="536">
        <v>0</v>
      </c>
      <c r="D1942" s="536">
        <v>2011</v>
      </c>
    </row>
    <row r="1943" spans="1:4">
      <c r="A1943" s="535" t="s">
        <v>10014</v>
      </c>
      <c r="B1943" s="536">
        <v>27007</v>
      </c>
      <c r="C1943" s="536">
        <v>0</v>
      </c>
      <c r="D1943" s="536">
        <v>2011</v>
      </c>
    </row>
    <row r="1944" spans="1:4">
      <c r="A1944" s="535" t="s">
        <v>10015</v>
      </c>
      <c r="B1944" s="536">
        <v>19617</v>
      </c>
      <c r="C1944" s="536">
        <v>0</v>
      </c>
      <c r="D1944" s="536">
        <v>2011</v>
      </c>
    </row>
    <row r="1945" spans="1:4">
      <c r="A1945" s="535" t="s">
        <v>10016</v>
      </c>
      <c r="B1945" s="536">
        <v>7971</v>
      </c>
      <c r="C1945" s="536">
        <v>0</v>
      </c>
      <c r="D1945" s="536">
        <v>2011</v>
      </c>
    </row>
    <row r="1946" spans="1:4">
      <c r="A1946" s="535" t="s">
        <v>10017</v>
      </c>
      <c r="B1946" s="536">
        <v>1687</v>
      </c>
      <c r="C1946" s="536">
        <v>0</v>
      </c>
      <c r="D1946" s="536">
        <v>2011</v>
      </c>
    </row>
    <row r="1947" spans="1:4">
      <c r="A1947" s="535" t="s">
        <v>10018</v>
      </c>
      <c r="B1947" s="536">
        <v>11447</v>
      </c>
      <c r="C1947" s="536">
        <v>0</v>
      </c>
      <c r="D1947" s="536">
        <v>2011</v>
      </c>
    </row>
    <row r="1948" spans="1:4">
      <c r="A1948" s="535" t="s">
        <v>10019</v>
      </c>
      <c r="B1948" s="536">
        <v>0</v>
      </c>
      <c r="C1948" s="536">
        <v>0</v>
      </c>
      <c r="D1948" s="536">
        <v>2011</v>
      </c>
    </row>
    <row r="1949" spans="1:4">
      <c r="A1949" s="535" t="s">
        <v>10020</v>
      </c>
      <c r="B1949" s="536">
        <v>0</v>
      </c>
      <c r="C1949" s="536">
        <v>0</v>
      </c>
      <c r="D1949" s="536">
        <v>2011</v>
      </c>
    </row>
    <row r="1950" spans="1:4">
      <c r="A1950" s="535" t="s">
        <v>10021</v>
      </c>
      <c r="B1950" s="536">
        <v>29886</v>
      </c>
      <c r="C1950" s="536">
        <v>0</v>
      </c>
      <c r="D1950" s="536">
        <v>2011</v>
      </c>
    </row>
    <row r="1951" spans="1:4">
      <c r="A1951" s="535" t="s">
        <v>10022</v>
      </c>
      <c r="B1951" s="536">
        <v>4745</v>
      </c>
      <c r="C1951" s="536">
        <v>0</v>
      </c>
      <c r="D1951" s="536">
        <v>2011</v>
      </c>
    </row>
    <row r="1952" spans="1:4">
      <c r="A1952" s="535" t="s">
        <v>10023</v>
      </c>
      <c r="B1952" s="536">
        <v>15130</v>
      </c>
      <c r="C1952" s="536">
        <v>0</v>
      </c>
      <c r="D1952" s="536">
        <v>2011</v>
      </c>
    </row>
    <row r="1953" spans="1:4">
      <c r="A1953" s="535" t="s">
        <v>10216</v>
      </c>
      <c r="B1953" s="536">
        <v>746</v>
      </c>
      <c r="C1953" s="536">
        <v>0</v>
      </c>
      <c r="D1953" s="536">
        <v>2011</v>
      </c>
    </row>
    <row r="1954" spans="1:4">
      <c r="A1954" s="535" t="s">
        <v>10024</v>
      </c>
      <c r="B1954" s="536">
        <v>0</v>
      </c>
      <c r="C1954" s="536">
        <v>0</v>
      </c>
      <c r="D1954" s="536">
        <v>2011</v>
      </c>
    </row>
    <row r="1955" spans="1:4">
      <c r="A1955" s="535" t="s">
        <v>10025</v>
      </c>
      <c r="B1955" s="536">
        <v>0</v>
      </c>
      <c r="C1955" s="536">
        <v>0</v>
      </c>
      <c r="D1955" s="536">
        <v>2011</v>
      </c>
    </row>
    <row r="1956" spans="1:4">
      <c r="A1956" s="535" t="s">
        <v>10026</v>
      </c>
      <c r="B1956" s="536">
        <v>0</v>
      </c>
      <c r="C1956" s="536">
        <v>0</v>
      </c>
      <c r="D1956" s="536">
        <v>2011</v>
      </c>
    </row>
    <row r="1957" spans="1:4">
      <c r="A1957" s="535" t="s">
        <v>10027</v>
      </c>
      <c r="B1957" s="536">
        <v>0</v>
      </c>
      <c r="C1957" s="536">
        <v>0</v>
      </c>
      <c r="D1957" s="536">
        <v>2011</v>
      </c>
    </row>
    <row r="1958" spans="1:4">
      <c r="A1958" s="535" t="s">
        <v>10028</v>
      </c>
      <c r="B1958" s="536">
        <v>0</v>
      </c>
      <c r="C1958" s="536">
        <v>0</v>
      </c>
      <c r="D1958" s="536">
        <v>2011</v>
      </c>
    </row>
    <row r="1959" spans="1:4">
      <c r="A1959" s="535" t="s">
        <v>10029</v>
      </c>
      <c r="B1959" s="536">
        <v>0</v>
      </c>
      <c r="C1959" s="536">
        <v>0</v>
      </c>
      <c r="D1959" s="536">
        <v>2011</v>
      </c>
    </row>
    <row r="1960" spans="1:4">
      <c r="A1960" s="535" t="s">
        <v>10030</v>
      </c>
      <c r="B1960" s="536">
        <v>0</v>
      </c>
      <c r="C1960" s="536">
        <v>0</v>
      </c>
      <c r="D1960" s="536">
        <v>2011</v>
      </c>
    </row>
    <row r="1961" spans="1:4">
      <c r="A1961" s="535" t="s">
        <v>10031</v>
      </c>
      <c r="B1961" s="536">
        <v>0</v>
      </c>
      <c r="C1961" s="536">
        <v>0</v>
      </c>
      <c r="D1961" s="536">
        <v>2011</v>
      </c>
    </row>
    <row r="1962" spans="1:4">
      <c r="A1962" s="535" t="s">
        <v>10032</v>
      </c>
      <c r="B1962" s="536">
        <v>141682</v>
      </c>
      <c r="C1962" s="536">
        <v>0</v>
      </c>
      <c r="D1962" s="536">
        <v>2011</v>
      </c>
    </row>
    <row r="1963" spans="1:4">
      <c r="A1963" s="535" t="s">
        <v>10033</v>
      </c>
      <c r="B1963" s="536">
        <v>12513</v>
      </c>
      <c r="C1963" s="536">
        <v>0</v>
      </c>
      <c r="D1963" s="536">
        <v>2011</v>
      </c>
    </row>
    <row r="1964" spans="1:4">
      <c r="A1964" s="535" t="s">
        <v>10034</v>
      </c>
      <c r="B1964" s="536">
        <v>13077</v>
      </c>
      <c r="C1964" s="536">
        <v>0</v>
      </c>
      <c r="D1964" s="536">
        <v>2011</v>
      </c>
    </row>
    <row r="1965" spans="1:4">
      <c r="A1965" s="535" t="s">
        <v>10035</v>
      </c>
      <c r="B1965" s="536">
        <v>27968</v>
      </c>
      <c r="C1965" s="536">
        <v>0</v>
      </c>
      <c r="D1965" s="536">
        <v>2011</v>
      </c>
    </row>
    <row r="1966" spans="1:4">
      <c r="A1966" s="535" t="s">
        <v>10036</v>
      </c>
      <c r="B1966" s="536">
        <v>22220</v>
      </c>
      <c r="C1966" s="536">
        <v>0</v>
      </c>
      <c r="D1966" s="536">
        <v>2011</v>
      </c>
    </row>
    <row r="1967" spans="1:4">
      <c r="A1967" s="535" t="s">
        <v>10037</v>
      </c>
      <c r="B1967" s="536">
        <v>11922</v>
      </c>
      <c r="C1967" s="536">
        <v>0</v>
      </c>
      <c r="D1967" s="536">
        <v>2011</v>
      </c>
    </row>
    <row r="1968" spans="1:4">
      <c r="A1968" s="535" t="s">
        <v>10038</v>
      </c>
      <c r="B1968" s="536">
        <v>0</v>
      </c>
      <c r="C1968" s="536">
        <v>0</v>
      </c>
      <c r="D1968" s="536">
        <v>2011</v>
      </c>
    </row>
    <row r="1969" spans="1:4">
      <c r="A1969" s="535" t="s">
        <v>10039</v>
      </c>
      <c r="B1969" s="536">
        <v>0</v>
      </c>
      <c r="C1969" s="536">
        <v>0</v>
      </c>
      <c r="D1969" s="536">
        <v>2011</v>
      </c>
    </row>
    <row r="1970" spans="1:4">
      <c r="A1970" s="535" t="s">
        <v>10040</v>
      </c>
      <c r="B1970" s="536">
        <v>14945</v>
      </c>
      <c r="C1970" s="536">
        <v>0</v>
      </c>
      <c r="D1970" s="536">
        <v>2011</v>
      </c>
    </row>
    <row r="1971" spans="1:4">
      <c r="A1971" s="535" t="s">
        <v>10041</v>
      </c>
      <c r="B1971" s="536">
        <v>0</v>
      </c>
      <c r="C1971" s="536">
        <v>0</v>
      </c>
      <c r="D1971" s="536">
        <v>2011</v>
      </c>
    </row>
    <row r="1972" spans="1:4">
      <c r="A1972" s="535" t="s">
        <v>10042</v>
      </c>
      <c r="B1972" s="536">
        <v>0</v>
      </c>
      <c r="C1972" s="536">
        <v>0</v>
      </c>
      <c r="D1972" s="536">
        <v>2011</v>
      </c>
    </row>
    <row r="1973" spans="1:4">
      <c r="A1973" s="535" t="s">
        <v>10043</v>
      </c>
      <c r="B1973" s="536">
        <v>0</v>
      </c>
      <c r="C1973" s="536">
        <v>0</v>
      </c>
      <c r="D1973" s="536">
        <v>2011</v>
      </c>
    </row>
    <row r="1974" spans="1:4">
      <c r="A1974" s="535" t="s">
        <v>10044</v>
      </c>
      <c r="B1974" s="536">
        <v>0</v>
      </c>
      <c r="C1974" s="536">
        <v>0</v>
      </c>
      <c r="D1974" s="536">
        <v>2011</v>
      </c>
    </row>
    <row r="1975" spans="1:4">
      <c r="A1975" s="535" t="s">
        <v>10045</v>
      </c>
      <c r="B1975" s="536">
        <v>0</v>
      </c>
      <c r="C1975" s="536">
        <v>0</v>
      </c>
      <c r="D1975" s="536">
        <v>2011</v>
      </c>
    </row>
    <row r="1976" spans="1:4">
      <c r="A1976" s="535" t="s">
        <v>10046</v>
      </c>
      <c r="B1976" s="536">
        <v>0</v>
      </c>
      <c r="C1976" s="536">
        <v>0</v>
      </c>
      <c r="D1976" s="536">
        <v>2011</v>
      </c>
    </row>
    <row r="1977" spans="1:4">
      <c r="A1977" s="535" t="s">
        <v>10047</v>
      </c>
      <c r="B1977" s="536">
        <v>0</v>
      </c>
      <c r="C1977" s="536">
        <v>0</v>
      </c>
      <c r="D1977" s="536">
        <v>2011</v>
      </c>
    </row>
    <row r="1978" spans="1:4">
      <c r="A1978" s="535" t="s">
        <v>10048</v>
      </c>
      <c r="B1978" s="536">
        <v>0</v>
      </c>
      <c r="C1978" s="536">
        <v>0</v>
      </c>
      <c r="D1978" s="536">
        <v>2011</v>
      </c>
    </row>
    <row r="1979" spans="1:4">
      <c r="A1979" s="535" t="s">
        <v>10049</v>
      </c>
      <c r="B1979" s="536">
        <v>0</v>
      </c>
      <c r="C1979" s="536">
        <v>0</v>
      </c>
      <c r="D1979" s="536">
        <v>2011</v>
      </c>
    </row>
    <row r="1980" spans="1:4">
      <c r="A1980" s="535" t="s">
        <v>10050</v>
      </c>
      <c r="B1980" s="536">
        <v>0</v>
      </c>
      <c r="C1980" s="536">
        <v>0</v>
      </c>
      <c r="D1980" s="536">
        <v>2011</v>
      </c>
    </row>
    <row r="1981" spans="1:4">
      <c r="A1981" s="535" t="s">
        <v>10051</v>
      </c>
      <c r="B1981" s="536">
        <v>0</v>
      </c>
      <c r="C1981" s="536">
        <v>0</v>
      </c>
      <c r="D1981" s="536">
        <v>2011</v>
      </c>
    </row>
    <row r="1982" spans="1:4">
      <c r="A1982" s="535" t="s">
        <v>10052</v>
      </c>
      <c r="B1982" s="536">
        <v>0</v>
      </c>
      <c r="C1982" s="536">
        <v>0</v>
      </c>
      <c r="D1982" s="536">
        <v>2011</v>
      </c>
    </row>
    <row r="1983" spans="1:4">
      <c r="A1983" s="535" t="s">
        <v>10053</v>
      </c>
      <c r="B1983" s="536">
        <v>0</v>
      </c>
      <c r="C1983" s="536">
        <v>0</v>
      </c>
      <c r="D1983" s="536">
        <v>2011</v>
      </c>
    </row>
    <row r="1984" spans="1:4">
      <c r="A1984" s="535" t="s">
        <v>10054</v>
      </c>
      <c r="B1984" s="536">
        <v>0</v>
      </c>
      <c r="C1984" s="536">
        <v>0</v>
      </c>
      <c r="D1984" s="536">
        <v>2011</v>
      </c>
    </row>
    <row r="1985" spans="1:4">
      <c r="A1985" s="535" t="s">
        <v>10055</v>
      </c>
      <c r="B1985" s="536">
        <v>0</v>
      </c>
      <c r="C1985" s="536">
        <v>0</v>
      </c>
      <c r="D1985" s="536">
        <v>2011</v>
      </c>
    </row>
    <row r="1986" spans="1:4">
      <c r="A1986" s="535" t="s">
        <v>10056</v>
      </c>
      <c r="B1986" s="536">
        <v>22151</v>
      </c>
      <c r="C1986" s="536">
        <v>0</v>
      </c>
      <c r="D1986" s="536">
        <v>2011</v>
      </c>
    </row>
    <row r="1987" spans="1:4">
      <c r="A1987" s="535" t="s">
        <v>10057</v>
      </c>
      <c r="B1987" s="536">
        <v>34990</v>
      </c>
      <c r="C1987" s="536">
        <v>0</v>
      </c>
      <c r="D1987" s="536">
        <v>2011</v>
      </c>
    </row>
    <row r="1988" spans="1:4">
      <c r="A1988" s="535" t="s">
        <v>10058</v>
      </c>
      <c r="B1988" s="536">
        <v>17503</v>
      </c>
      <c r="C1988" s="536">
        <v>0</v>
      </c>
      <c r="D1988" s="536">
        <v>2011</v>
      </c>
    </row>
    <row r="1989" spans="1:4">
      <c r="A1989" s="535" t="s">
        <v>10059</v>
      </c>
      <c r="B1989" s="536">
        <v>26409</v>
      </c>
      <c r="C1989" s="536">
        <v>0</v>
      </c>
      <c r="D1989" s="536">
        <v>2011</v>
      </c>
    </row>
    <row r="1990" spans="1:4">
      <c r="A1990" s="535" t="s">
        <v>10060</v>
      </c>
      <c r="B1990" s="536">
        <v>14188</v>
      </c>
      <c r="C1990" s="536">
        <v>0</v>
      </c>
      <c r="D1990" s="536">
        <v>2011</v>
      </c>
    </row>
    <row r="1991" spans="1:4">
      <c r="A1991" s="535" t="s">
        <v>10061</v>
      </c>
      <c r="B1991" s="536">
        <v>35799</v>
      </c>
      <c r="C1991" s="536">
        <v>0</v>
      </c>
      <c r="D1991" s="536">
        <v>2011</v>
      </c>
    </row>
    <row r="1992" spans="1:4">
      <c r="A1992" s="535" t="s">
        <v>10062</v>
      </c>
      <c r="B1992" s="536">
        <v>0</v>
      </c>
      <c r="C1992" s="536">
        <v>0</v>
      </c>
      <c r="D1992" s="536">
        <v>2011</v>
      </c>
    </row>
    <row r="1993" spans="1:4">
      <c r="A1993" s="535" t="s">
        <v>10063</v>
      </c>
      <c r="B1993" s="536">
        <v>0</v>
      </c>
      <c r="C1993" s="536">
        <v>0</v>
      </c>
      <c r="D1993" s="536">
        <v>2011</v>
      </c>
    </row>
    <row r="1994" spans="1:4">
      <c r="A1994" s="535" t="s">
        <v>10064</v>
      </c>
      <c r="B1994" s="536">
        <v>0</v>
      </c>
      <c r="C1994" s="536">
        <v>0</v>
      </c>
      <c r="D1994" s="536">
        <v>2011</v>
      </c>
    </row>
    <row r="1995" spans="1:4">
      <c r="A1995" s="535" t="s">
        <v>10065</v>
      </c>
      <c r="B1995" s="536">
        <v>0</v>
      </c>
      <c r="C1995" s="536">
        <v>0</v>
      </c>
      <c r="D1995" s="536">
        <v>2011</v>
      </c>
    </row>
    <row r="1996" spans="1:4">
      <c r="A1996" s="535" t="s">
        <v>10066</v>
      </c>
      <c r="B1996" s="536">
        <v>6690</v>
      </c>
      <c r="C1996" s="536">
        <v>0</v>
      </c>
      <c r="D1996" s="536">
        <v>2011</v>
      </c>
    </row>
    <row r="1997" spans="1:4">
      <c r="A1997" s="535" t="s">
        <v>10217</v>
      </c>
      <c r="B1997" s="536">
        <v>2193</v>
      </c>
      <c r="C1997" s="536">
        <v>0</v>
      </c>
      <c r="D1997" s="536">
        <v>2011</v>
      </c>
    </row>
    <row r="1998" spans="1:4">
      <c r="A1998" s="535" t="s">
        <v>10067</v>
      </c>
      <c r="B1998" s="536">
        <v>0</v>
      </c>
      <c r="C1998" s="536">
        <v>0</v>
      </c>
      <c r="D1998" s="536">
        <v>2011</v>
      </c>
    </row>
    <row r="1999" spans="1:4">
      <c r="A1999" s="535" t="s">
        <v>5712</v>
      </c>
      <c r="B1999" s="536">
        <v>1513</v>
      </c>
      <c r="C1999" s="536">
        <v>0</v>
      </c>
      <c r="D1999" s="536">
        <v>2011</v>
      </c>
    </row>
    <row r="2000" spans="1:4">
      <c r="A2000" s="535" t="s">
        <v>10068</v>
      </c>
      <c r="B2000" s="536">
        <v>20190</v>
      </c>
      <c r="C2000" s="536">
        <v>0</v>
      </c>
      <c r="D2000" s="536">
        <v>2011</v>
      </c>
    </row>
    <row r="2001" spans="1:4">
      <c r="A2001" s="535" t="s">
        <v>10069</v>
      </c>
      <c r="B2001" s="536">
        <v>11724</v>
      </c>
      <c r="C2001" s="536">
        <v>0</v>
      </c>
      <c r="D2001" s="536">
        <v>2011</v>
      </c>
    </row>
    <row r="2002" spans="1:4">
      <c r="A2002" s="535" t="s">
        <v>10070</v>
      </c>
      <c r="B2002" s="536">
        <v>0</v>
      </c>
      <c r="C2002" s="536">
        <v>0</v>
      </c>
      <c r="D2002" s="536">
        <v>2011</v>
      </c>
    </row>
    <row r="2003" spans="1:4">
      <c r="A2003" s="535" t="s">
        <v>10071</v>
      </c>
      <c r="B2003" s="536">
        <v>0</v>
      </c>
      <c r="C2003" s="536">
        <v>0</v>
      </c>
      <c r="D2003" s="536">
        <v>2011</v>
      </c>
    </row>
    <row r="2004" spans="1:4">
      <c r="A2004" s="535" t="s">
        <v>10072</v>
      </c>
      <c r="B2004" s="536">
        <v>0</v>
      </c>
      <c r="C2004" s="536">
        <v>0</v>
      </c>
      <c r="D2004" s="536">
        <v>2011</v>
      </c>
    </row>
    <row r="2005" spans="1:4">
      <c r="A2005" s="535" t="s">
        <v>10073</v>
      </c>
      <c r="B2005" s="536">
        <v>0</v>
      </c>
      <c r="C2005" s="536">
        <v>0</v>
      </c>
      <c r="D2005" s="536">
        <v>2011</v>
      </c>
    </row>
    <row r="2006" spans="1:4">
      <c r="A2006" s="535" t="s">
        <v>10074</v>
      </c>
      <c r="B2006" s="536">
        <v>0</v>
      </c>
      <c r="C2006" s="536">
        <v>0</v>
      </c>
      <c r="D2006" s="536">
        <v>2011</v>
      </c>
    </row>
    <row r="2007" spans="1:4">
      <c r="A2007" s="535" t="s">
        <v>10075</v>
      </c>
      <c r="B2007" s="536">
        <v>0</v>
      </c>
      <c r="C2007" s="536">
        <v>0</v>
      </c>
      <c r="D2007" s="536">
        <v>2011</v>
      </c>
    </row>
    <row r="2008" spans="1:4">
      <c r="A2008" s="535" t="s">
        <v>10076</v>
      </c>
      <c r="B2008" s="536">
        <v>0</v>
      </c>
      <c r="C2008" s="536">
        <v>0</v>
      </c>
      <c r="D2008" s="536">
        <v>2011</v>
      </c>
    </row>
    <row r="2009" spans="1:4">
      <c r="A2009" s="535" t="s">
        <v>10077</v>
      </c>
      <c r="B2009" s="536">
        <v>1</v>
      </c>
      <c r="C2009" s="536">
        <v>0</v>
      </c>
      <c r="D2009" s="536">
        <v>2011</v>
      </c>
    </row>
    <row r="2010" spans="1:4">
      <c r="A2010" s="535" t="s">
        <v>10078</v>
      </c>
      <c r="B2010" s="536">
        <v>0</v>
      </c>
      <c r="C2010" s="536">
        <v>0</v>
      </c>
      <c r="D2010" s="536">
        <v>2011</v>
      </c>
    </row>
    <row r="2011" spans="1:4">
      <c r="A2011" s="535" t="s">
        <v>10079</v>
      </c>
      <c r="B2011" s="536">
        <v>0</v>
      </c>
      <c r="C2011" s="536">
        <v>0</v>
      </c>
      <c r="D2011" s="536">
        <v>2011</v>
      </c>
    </row>
    <row r="2012" spans="1:4">
      <c r="A2012" s="535" t="s">
        <v>10080</v>
      </c>
      <c r="B2012" s="536">
        <v>0</v>
      </c>
      <c r="C2012" s="536">
        <v>0</v>
      </c>
      <c r="D2012" s="536">
        <v>2011</v>
      </c>
    </row>
    <row r="2013" spans="1:4">
      <c r="A2013" s="535" t="s">
        <v>10081</v>
      </c>
      <c r="B2013" s="536">
        <v>1</v>
      </c>
      <c r="C2013" s="536">
        <v>0</v>
      </c>
      <c r="D2013" s="536">
        <v>2011</v>
      </c>
    </row>
    <row r="2014" spans="1:4">
      <c r="A2014" s="535" t="s">
        <v>10082</v>
      </c>
      <c r="B2014" s="536">
        <v>25026</v>
      </c>
      <c r="C2014" s="536">
        <v>0</v>
      </c>
      <c r="D2014" s="536">
        <v>2011</v>
      </c>
    </row>
    <row r="2015" spans="1:4">
      <c r="A2015" s="535" t="s">
        <v>10083</v>
      </c>
      <c r="B2015" s="536">
        <v>31534</v>
      </c>
      <c r="C2015" s="536">
        <v>0</v>
      </c>
      <c r="D2015" s="536">
        <v>2011</v>
      </c>
    </row>
    <row r="2016" spans="1:4">
      <c r="A2016" s="535" t="s">
        <v>10084</v>
      </c>
      <c r="B2016" s="536">
        <v>10476</v>
      </c>
      <c r="C2016" s="536">
        <v>0</v>
      </c>
      <c r="D2016" s="536">
        <v>2011</v>
      </c>
    </row>
    <row r="2017" spans="1:4">
      <c r="A2017" s="535" t="s">
        <v>10085</v>
      </c>
      <c r="B2017" s="536">
        <v>20217</v>
      </c>
      <c r="C2017" s="536">
        <v>0</v>
      </c>
      <c r="D2017" s="536">
        <v>2011</v>
      </c>
    </row>
    <row r="2018" spans="1:4">
      <c r="A2018" s="535" t="s">
        <v>10086</v>
      </c>
      <c r="B2018" s="536">
        <v>2560</v>
      </c>
      <c r="C2018" s="536">
        <v>0</v>
      </c>
      <c r="D2018" s="536">
        <v>2011</v>
      </c>
    </row>
    <row r="2019" spans="1:4">
      <c r="A2019" s="535" t="s">
        <v>10087</v>
      </c>
      <c r="B2019" s="536">
        <v>5559</v>
      </c>
      <c r="C2019" s="536">
        <v>0</v>
      </c>
      <c r="D2019" s="536">
        <v>2011</v>
      </c>
    </row>
    <row r="2020" spans="1:4">
      <c r="A2020" s="535" t="s">
        <v>10088</v>
      </c>
      <c r="B2020" s="536">
        <v>7714</v>
      </c>
      <c r="C2020" s="536">
        <v>0</v>
      </c>
      <c r="D2020" s="536">
        <v>2011</v>
      </c>
    </row>
    <row r="2021" spans="1:4">
      <c r="A2021" s="535" t="s">
        <v>10089</v>
      </c>
      <c r="B2021" s="536">
        <v>12747</v>
      </c>
      <c r="C2021" s="536">
        <v>0</v>
      </c>
      <c r="D2021" s="536">
        <v>2011</v>
      </c>
    </row>
    <row r="2022" spans="1:4">
      <c r="A2022" s="535" t="s">
        <v>10090</v>
      </c>
      <c r="B2022" s="536">
        <v>8294</v>
      </c>
      <c r="C2022" s="536">
        <v>0</v>
      </c>
      <c r="D2022" s="536">
        <v>2011</v>
      </c>
    </row>
    <row r="2023" spans="1:4">
      <c r="A2023" s="535" t="s">
        <v>10091</v>
      </c>
      <c r="B2023" s="536">
        <v>9540</v>
      </c>
      <c r="C2023" s="536">
        <v>0</v>
      </c>
      <c r="D2023" s="536">
        <v>2011</v>
      </c>
    </row>
    <row r="2024" spans="1:4">
      <c r="A2024" s="535" t="s">
        <v>10092</v>
      </c>
      <c r="B2024" s="536">
        <v>12089</v>
      </c>
      <c r="C2024" s="536">
        <v>0</v>
      </c>
      <c r="D2024" s="536">
        <v>2011</v>
      </c>
    </row>
    <row r="2025" spans="1:4">
      <c r="A2025" s="535" t="s">
        <v>10093</v>
      </c>
      <c r="B2025" s="536">
        <v>32210</v>
      </c>
      <c r="C2025" s="536">
        <v>0</v>
      </c>
      <c r="D2025" s="536">
        <v>2011</v>
      </c>
    </row>
    <row r="2026" spans="1:4">
      <c r="A2026" s="535" t="s">
        <v>10094</v>
      </c>
      <c r="B2026" s="536">
        <v>7111</v>
      </c>
      <c r="C2026" s="536">
        <v>0</v>
      </c>
      <c r="D2026" s="536">
        <v>2011</v>
      </c>
    </row>
    <row r="2027" spans="1:4">
      <c r="A2027" s="535" t="s">
        <v>10095</v>
      </c>
      <c r="B2027" s="536">
        <v>30533</v>
      </c>
      <c r="C2027" s="536">
        <v>0</v>
      </c>
      <c r="D2027" s="536">
        <v>2011</v>
      </c>
    </row>
    <row r="2028" spans="1:4">
      <c r="A2028" s="535" t="s">
        <v>10096</v>
      </c>
      <c r="B2028" s="536">
        <v>4738</v>
      </c>
      <c r="C2028" s="536">
        <v>0</v>
      </c>
      <c r="D2028" s="536">
        <v>2011</v>
      </c>
    </row>
    <row r="2029" spans="1:4">
      <c r="A2029" s="535" t="s">
        <v>10097</v>
      </c>
      <c r="B2029" s="536">
        <v>44716</v>
      </c>
      <c r="C2029" s="536">
        <v>0</v>
      </c>
      <c r="D2029" s="536">
        <v>2011</v>
      </c>
    </row>
    <row r="2030" spans="1:4">
      <c r="A2030" s="535" t="s">
        <v>10098</v>
      </c>
      <c r="B2030" s="536">
        <v>32271</v>
      </c>
      <c r="C2030" s="536">
        <v>0</v>
      </c>
      <c r="D2030" s="536">
        <v>2011</v>
      </c>
    </row>
    <row r="2031" spans="1:4">
      <c r="A2031" s="535" t="s">
        <v>10099</v>
      </c>
      <c r="B2031" s="536">
        <v>46500</v>
      </c>
      <c r="C2031" s="536">
        <v>0</v>
      </c>
      <c r="D2031" s="536">
        <v>2011</v>
      </c>
    </row>
    <row r="2032" spans="1:4">
      <c r="A2032" s="535" t="s">
        <v>10100</v>
      </c>
      <c r="B2032" s="536">
        <v>5084</v>
      </c>
      <c r="C2032" s="536">
        <v>0</v>
      </c>
      <c r="D2032" s="536">
        <v>2011</v>
      </c>
    </row>
    <row r="2033" spans="1:4">
      <c r="A2033" s="535" t="s">
        <v>10101</v>
      </c>
      <c r="B2033" s="536">
        <v>100229</v>
      </c>
      <c r="C2033" s="536">
        <v>0</v>
      </c>
      <c r="D2033" s="536">
        <v>2011</v>
      </c>
    </row>
    <row r="2034" spans="1:4">
      <c r="A2034" s="535" t="s">
        <v>10102</v>
      </c>
      <c r="B2034" s="536">
        <v>7551</v>
      </c>
      <c r="C2034" s="536">
        <v>0</v>
      </c>
      <c r="D2034" s="536">
        <v>2011</v>
      </c>
    </row>
    <row r="2035" spans="1:4">
      <c r="A2035" s="535" t="s">
        <v>10103</v>
      </c>
      <c r="B2035" s="536">
        <v>5380</v>
      </c>
      <c r="C2035" s="536">
        <v>0</v>
      </c>
      <c r="D2035" s="536">
        <v>2011</v>
      </c>
    </row>
    <row r="2036" spans="1:4">
      <c r="A2036" s="535" t="s">
        <v>10104</v>
      </c>
      <c r="B2036" s="536">
        <v>1396</v>
      </c>
      <c r="C2036" s="536">
        <v>0</v>
      </c>
      <c r="D2036" s="536">
        <v>2011</v>
      </c>
    </row>
    <row r="2037" spans="1:4">
      <c r="A2037" s="535" t="s">
        <v>10105</v>
      </c>
      <c r="B2037" s="536">
        <v>0</v>
      </c>
      <c r="C2037" s="536">
        <v>0</v>
      </c>
      <c r="D2037" s="536">
        <v>2011</v>
      </c>
    </row>
    <row r="2038" spans="1:4">
      <c r="A2038" s="535" t="s">
        <v>10106</v>
      </c>
      <c r="B2038" s="536">
        <v>7778</v>
      </c>
      <c r="C2038" s="536">
        <v>0</v>
      </c>
      <c r="D2038" s="536">
        <v>2011</v>
      </c>
    </row>
    <row r="2039" spans="1:4">
      <c r="A2039" s="535" t="s">
        <v>10107</v>
      </c>
      <c r="B2039" s="536">
        <v>5712</v>
      </c>
      <c r="C2039" s="536">
        <v>0</v>
      </c>
      <c r="D2039" s="536">
        <v>2011</v>
      </c>
    </row>
    <row r="2040" spans="1:4">
      <c r="A2040" s="535" t="s">
        <v>10108</v>
      </c>
      <c r="B2040" s="536">
        <v>6173</v>
      </c>
      <c r="C2040" s="536">
        <v>0</v>
      </c>
      <c r="D2040" s="536">
        <v>2011</v>
      </c>
    </row>
    <row r="2041" spans="1:4">
      <c r="A2041" s="535" t="s">
        <v>10109</v>
      </c>
      <c r="B2041" s="536">
        <v>4463</v>
      </c>
      <c r="C2041" s="536">
        <v>0</v>
      </c>
      <c r="D2041" s="536">
        <v>2011</v>
      </c>
    </row>
    <row r="2042" spans="1:4">
      <c r="A2042" s="535" t="s">
        <v>10110</v>
      </c>
      <c r="B2042" s="536">
        <v>5157</v>
      </c>
      <c r="C2042" s="536">
        <v>0</v>
      </c>
      <c r="D2042" s="536">
        <v>2011</v>
      </c>
    </row>
    <row r="2043" spans="1:4">
      <c r="A2043" s="535" t="s">
        <v>10111</v>
      </c>
      <c r="B2043" s="536">
        <v>10890</v>
      </c>
      <c r="C2043" s="536">
        <v>0</v>
      </c>
      <c r="D2043" s="536">
        <v>2011</v>
      </c>
    </row>
    <row r="2044" spans="1:4">
      <c r="A2044" s="535" t="s">
        <v>10112</v>
      </c>
      <c r="B2044" s="536">
        <v>12643</v>
      </c>
      <c r="C2044" s="536">
        <v>0</v>
      </c>
      <c r="D2044" s="536">
        <v>2011</v>
      </c>
    </row>
    <row r="2045" spans="1:4">
      <c r="A2045" s="535" t="s">
        <v>10113</v>
      </c>
      <c r="B2045" s="536">
        <v>24064</v>
      </c>
      <c r="C2045" s="536">
        <v>0</v>
      </c>
      <c r="D2045" s="536">
        <v>2011</v>
      </c>
    </row>
    <row r="2046" spans="1:4">
      <c r="A2046" s="535" t="s">
        <v>10114</v>
      </c>
      <c r="B2046" s="536">
        <v>7803</v>
      </c>
      <c r="C2046" s="536">
        <v>0</v>
      </c>
      <c r="D2046" s="536">
        <v>2011</v>
      </c>
    </row>
    <row r="2047" spans="1:4">
      <c r="A2047" s="535" t="s">
        <v>10115</v>
      </c>
      <c r="B2047" s="536">
        <v>2032</v>
      </c>
      <c r="C2047" s="536">
        <v>0</v>
      </c>
      <c r="D2047" s="536">
        <v>2011</v>
      </c>
    </row>
    <row r="2048" spans="1:4">
      <c r="A2048" s="535" t="s">
        <v>10116</v>
      </c>
      <c r="B2048" s="536">
        <v>2314</v>
      </c>
      <c r="C2048" s="536">
        <v>0</v>
      </c>
      <c r="D2048" s="536">
        <v>2011</v>
      </c>
    </row>
    <row r="2049" spans="1:4">
      <c r="A2049" s="535" t="s">
        <v>10117</v>
      </c>
      <c r="B2049" s="536">
        <v>7354</v>
      </c>
      <c r="C2049" s="536">
        <v>0</v>
      </c>
      <c r="D2049" s="536">
        <v>2011</v>
      </c>
    </row>
    <row r="2050" spans="1:4">
      <c r="A2050" s="535" t="s">
        <v>10118</v>
      </c>
      <c r="B2050" s="536">
        <v>4229</v>
      </c>
      <c r="C2050" s="536">
        <v>0</v>
      </c>
      <c r="D2050" s="536">
        <v>2011</v>
      </c>
    </row>
    <row r="2051" spans="1:4">
      <c r="A2051" s="535" t="s">
        <v>10119</v>
      </c>
      <c r="B2051" s="536">
        <v>4734</v>
      </c>
      <c r="C2051" s="536">
        <v>0</v>
      </c>
      <c r="D2051" s="536">
        <v>2011</v>
      </c>
    </row>
    <row r="2052" spans="1:4">
      <c r="A2052" s="535" t="s">
        <v>10120</v>
      </c>
      <c r="B2052" s="536">
        <v>9188</v>
      </c>
      <c r="C2052" s="536">
        <v>0</v>
      </c>
      <c r="D2052" s="536">
        <v>2011</v>
      </c>
    </row>
    <row r="2053" spans="1:4">
      <c r="A2053" s="535" t="s">
        <v>10121</v>
      </c>
      <c r="B2053" s="536">
        <v>3149</v>
      </c>
      <c r="C2053" s="536">
        <v>0</v>
      </c>
      <c r="D2053" s="536">
        <v>2011</v>
      </c>
    </row>
    <row r="2054" spans="1:4">
      <c r="A2054" s="535" t="s">
        <v>10122</v>
      </c>
      <c r="B2054" s="536">
        <v>6465</v>
      </c>
      <c r="C2054" s="536">
        <v>0</v>
      </c>
      <c r="D2054" s="536">
        <v>2011</v>
      </c>
    </row>
    <row r="2055" spans="1:4">
      <c r="A2055" s="535" t="s">
        <v>10123</v>
      </c>
      <c r="B2055" s="536">
        <v>4881</v>
      </c>
      <c r="C2055" s="536">
        <v>0</v>
      </c>
      <c r="D2055" s="536">
        <v>2011</v>
      </c>
    </row>
    <row r="2056" spans="1:4">
      <c r="A2056" s="535" t="s">
        <v>10124</v>
      </c>
      <c r="B2056" s="536">
        <v>4763</v>
      </c>
      <c r="C2056" s="536">
        <v>0</v>
      </c>
      <c r="D2056" s="536">
        <v>2011</v>
      </c>
    </row>
    <row r="2057" spans="1:4">
      <c r="A2057" s="535" t="s">
        <v>10125</v>
      </c>
      <c r="B2057" s="536">
        <v>4176</v>
      </c>
      <c r="C2057" s="536">
        <v>0</v>
      </c>
      <c r="D2057" s="536">
        <v>2011</v>
      </c>
    </row>
    <row r="2058" spans="1:4">
      <c r="A2058" s="535" t="s">
        <v>10126</v>
      </c>
      <c r="B2058" s="536">
        <v>93311</v>
      </c>
      <c r="C2058" s="536">
        <v>0</v>
      </c>
      <c r="D2058" s="536">
        <v>2011</v>
      </c>
    </row>
    <row r="2059" spans="1:4">
      <c r="A2059" s="535" t="s">
        <v>10127</v>
      </c>
      <c r="B2059" s="536">
        <v>2681</v>
      </c>
      <c r="C2059" s="536">
        <v>0</v>
      </c>
      <c r="D2059" s="536">
        <v>2011</v>
      </c>
    </row>
    <row r="2060" spans="1:4">
      <c r="A2060" s="535" t="s">
        <v>10128</v>
      </c>
      <c r="B2060" s="536">
        <v>8283</v>
      </c>
      <c r="C2060" s="536">
        <v>0</v>
      </c>
      <c r="D2060" s="536">
        <v>2011</v>
      </c>
    </row>
    <row r="2061" spans="1:4">
      <c r="A2061" s="535" t="s">
        <v>10129</v>
      </c>
      <c r="B2061" s="536">
        <v>17347</v>
      </c>
      <c r="C2061" s="536">
        <v>0</v>
      </c>
      <c r="D2061" s="536">
        <v>2011</v>
      </c>
    </row>
    <row r="2062" spans="1:4">
      <c r="A2062" s="535" t="s">
        <v>10130</v>
      </c>
      <c r="B2062" s="536">
        <v>25979</v>
      </c>
      <c r="C2062" s="536">
        <v>0</v>
      </c>
      <c r="D2062" s="536">
        <v>2011</v>
      </c>
    </row>
    <row r="2063" spans="1:4">
      <c r="A2063" s="535" t="s">
        <v>10131</v>
      </c>
      <c r="B2063" s="536">
        <v>11231</v>
      </c>
      <c r="C2063" s="536">
        <v>0</v>
      </c>
      <c r="D2063" s="536">
        <v>2011</v>
      </c>
    </row>
    <row r="2064" spans="1:4">
      <c r="A2064" s="535" t="s">
        <v>10132</v>
      </c>
      <c r="B2064" s="536">
        <v>46433</v>
      </c>
      <c r="C2064" s="536">
        <v>0</v>
      </c>
      <c r="D2064" s="536">
        <v>2011</v>
      </c>
    </row>
    <row r="2065" spans="1:4">
      <c r="A2065" s="535" t="s">
        <v>10133</v>
      </c>
      <c r="B2065" s="536">
        <v>9214</v>
      </c>
      <c r="C2065" s="536">
        <v>0</v>
      </c>
      <c r="D2065" s="536">
        <v>2011</v>
      </c>
    </row>
    <row r="2066" spans="1:4">
      <c r="A2066" s="535" t="s">
        <v>10134</v>
      </c>
      <c r="B2066" s="536">
        <v>12241</v>
      </c>
      <c r="C2066" s="536">
        <v>0</v>
      </c>
      <c r="D2066" s="536">
        <v>2011</v>
      </c>
    </row>
    <row r="2067" spans="1:4">
      <c r="A2067" s="535" t="s">
        <v>10135</v>
      </c>
      <c r="B2067" s="536">
        <v>7325</v>
      </c>
      <c r="C2067" s="536">
        <v>0</v>
      </c>
      <c r="D2067" s="536">
        <v>2011</v>
      </c>
    </row>
    <row r="2068" spans="1:4">
      <c r="A2068" s="535" t="s">
        <v>10136</v>
      </c>
      <c r="B2068" s="536">
        <v>10689</v>
      </c>
      <c r="C2068" s="536">
        <v>0</v>
      </c>
      <c r="D2068" s="536">
        <v>2011</v>
      </c>
    </row>
    <row r="2069" spans="1:4">
      <c r="A2069" s="535" t="s">
        <v>10137</v>
      </c>
      <c r="B2069" s="536">
        <v>10516</v>
      </c>
      <c r="C2069" s="536">
        <v>0</v>
      </c>
      <c r="D2069" s="536">
        <v>2011</v>
      </c>
    </row>
    <row r="2070" spans="1:4">
      <c r="A2070" s="535" t="s">
        <v>10138</v>
      </c>
      <c r="B2070" s="536">
        <v>4404</v>
      </c>
      <c r="C2070" s="536">
        <v>0</v>
      </c>
      <c r="D2070" s="536">
        <v>2011</v>
      </c>
    </row>
    <row r="2071" spans="1:4">
      <c r="A2071" s="535" t="s">
        <v>10139</v>
      </c>
      <c r="B2071" s="536">
        <v>7992</v>
      </c>
      <c r="C2071" s="536">
        <v>0</v>
      </c>
      <c r="D2071" s="536">
        <v>2011</v>
      </c>
    </row>
    <row r="2072" spans="1:4">
      <c r="A2072" s="535" t="s">
        <v>10140</v>
      </c>
      <c r="B2072" s="536">
        <v>5397</v>
      </c>
      <c r="C2072" s="536">
        <v>0</v>
      </c>
      <c r="D2072" s="536">
        <v>2011</v>
      </c>
    </row>
    <row r="2073" spans="1:4">
      <c r="A2073" s="535" t="s">
        <v>10141</v>
      </c>
      <c r="B2073" s="536">
        <v>7087</v>
      </c>
      <c r="C2073" s="536">
        <v>0</v>
      </c>
      <c r="D2073" s="536">
        <v>2011</v>
      </c>
    </row>
    <row r="2074" spans="1:4">
      <c r="A2074" s="535" t="s">
        <v>10142</v>
      </c>
      <c r="B2074" s="536">
        <v>0</v>
      </c>
      <c r="C2074" s="536">
        <v>0</v>
      </c>
      <c r="D2074" s="536">
        <v>2011</v>
      </c>
    </row>
    <row r="2075" spans="1:4">
      <c r="A2075" s="535" t="s">
        <v>10143</v>
      </c>
      <c r="B2075" s="536">
        <v>920</v>
      </c>
      <c r="C2075" s="536">
        <v>0</v>
      </c>
      <c r="D2075" s="536">
        <v>2011</v>
      </c>
    </row>
    <row r="2076" spans="1:4">
      <c r="A2076" s="535" t="s">
        <v>10144</v>
      </c>
      <c r="B2076" s="536">
        <v>0</v>
      </c>
      <c r="C2076" s="536">
        <v>0</v>
      </c>
      <c r="D2076" s="536">
        <v>2011</v>
      </c>
    </row>
    <row r="2077" spans="1:4">
      <c r="A2077" s="535" t="s">
        <v>10145</v>
      </c>
      <c r="B2077" s="536">
        <v>3230</v>
      </c>
      <c r="C2077" s="536">
        <v>0</v>
      </c>
      <c r="D2077" s="536">
        <v>2011</v>
      </c>
    </row>
    <row r="2078" spans="1:4">
      <c r="A2078" s="535" t="s">
        <v>10146</v>
      </c>
      <c r="B2078" s="536">
        <v>0</v>
      </c>
      <c r="C2078" s="536">
        <v>0</v>
      </c>
      <c r="D2078" s="536">
        <v>2011</v>
      </c>
    </row>
    <row r="2079" spans="1:4">
      <c r="A2079" s="535" t="s">
        <v>10147</v>
      </c>
      <c r="B2079" s="536">
        <v>0</v>
      </c>
      <c r="C2079" s="536">
        <v>0</v>
      </c>
      <c r="D2079" s="536">
        <v>2011</v>
      </c>
    </row>
    <row r="2080" spans="1:4">
      <c r="A2080" s="535" t="s">
        <v>10148</v>
      </c>
      <c r="B2080" s="536">
        <v>0</v>
      </c>
      <c r="C2080" s="536">
        <v>0</v>
      </c>
      <c r="D2080" s="536">
        <v>2011</v>
      </c>
    </row>
    <row r="2081" spans="1:4">
      <c r="A2081" s="535" t="s">
        <v>10149</v>
      </c>
      <c r="B2081" s="536">
        <v>0</v>
      </c>
      <c r="C2081" s="536">
        <v>0</v>
      </c>
      <c r="D2081" s="536">
        <v>2011</v>
      </c>
    </row>
    <row r="2082" spans="1:4">
      <c r="A2082" s="535" t="s">
        <v>10150</v>
      </c>
      <c r="B2082" s="536">
        <v>0</v>
      </c>
      <c r="C2082" s="536">
        <v>0</v>
      </c>
      <c r="D2082" s="536">
        <v>2011</v>
      </c>
    </row>
    <row r="2083" spans="1:4">
      <c r="A2083" s="535" t="s">
        <v>10151</v>
      </c>
      <c r="B2083" s="536">
        <v>0</v>
      </c>
      <c r="C2083" s="536">
        <v>0</v>
      </c>
      <c r="D2083" s="536">
        <v>2011</v>
      </c>
    </row>
    <row r="2084" spans="1:4">
      <c r="A2084" s="535" t="s">
        <v>10152</v>
      </c>
      <c r="B2084" s="536">
        <v>27400</v>
      </c>
      <c r="C2084" s="536">
        <v>0</v>
      </c>
      <c r="D2084" s="536">
        <v>2011</v>
      </c>
    </row>
    <row r="2085" spans="1:4">
      <c r="A2085" s="535" t="s">
        <v>10153</v>
      </c>
      <c r="B2085" s="536">
        <v>264</v>
      </c>
      <c r="C2085" s="536">
        <v>0</v>
      </c>
      <c r="D2085" s="536">
        <v>2011</v>
      </c>
    </row>
    <row r="2086" spans="1:4">
      <c r="A2086" s="535" t="s">
        <v>10154</v>
      </c>
      <c r="B2086" s="536">
        <v>0</v>
      </c>
      <c r="C2086" s="536">
        <v>0</v>
      </c>
      <c r="D2086" s="536">
        <v>2011</v>
      </c>
    </row>
    <row r="2087" spans="1:4">
      <c r="A2087" s="535" t="s">
        <v>10155</v>
      </c>
      <c r="B2087" s="536">
        <v>0</v>
      </c>
      <c r="C2087" s="536">
        <v>0</v>
      </c>
      <c r="D2087" s="536">
        <v>2011</v>
      </c>
    </row>
    <row r="2088" spans="1:4">
      <c r="A2088" s="535" t="s">
        <v>10156</v>
      </c>
      <c r="B2088" s="536">
        <v>0</v>
      </c>
      <c r="C2088" s="536">
        <v>0</v>
      </c>
      <c r="D2088" s="536">
        <v>2011</v>
      </c>
    </row>
    <row r="2089" spans="1:4">
      <c r="A2089" s="535" t="s">
        <v>10157</v>
      </c>
      <c r="B2089" s="536">
        <v>0</v>
      </c>
      <c r="C2089" s="536">
        <v>0</v>
      </c>
      <c r="D2089" s="536">
        <v>2011</v>
      </c>
    </row>
    <row r="2090" spans="1:4">
      <c r="A2090" s="535" t="s">
        <v>10158</v>
      </c>
      <c r="B2090" s="536">
        <v>290</v>
      </c>
      <c r="C2090" s="536">
        <v>0</v>
      </c>
      <c r="D2090" s="536">
        <v>2011</v>
      </c>
    </row>
    <row r="2091" spans="1:4">
      <c r="A2091" s="535" t="s">
        <v>10159</v>
      </c>
      <c r="B2091" s="536">
        <v>0</v>
      </c>
      <c r="C2091" s="536">
        <v>0</v>
      </c>
      <c r="D2091" s="536">
        <v>2011</v>
      </c>
    </row>
    <row r="2092" spans="1:4">
      <c r="A2092" s="535" t="s">
        <v>10160</v>
      </c>
      <c r="B2092" s="536">
        <v>34820</v>
      </c>
      <c r="C2092" s="536">
        <v>0</v>
      </c>
      <c r="D2092" s="536">
        <v>2011</v>
      </c>
    </row>
    <row r="2093" spans="1:4">
      <c r="A2093" s="535" t="s">
        <v>10161</v>
      </c>
      <c r="B2093" s="536">
        <v>26350</v>
      </c>
      <c r="C2093" s="536">
        <v>0</v>
      </c>
      <c r="D2093" s="536">
        <v>2011</v>
      </c>
    </row>
    <row r="2094" spans="1:4">
      <c r="A2094" s="535" t="s">
        <v>10162</v>
      </c>
      <c r="B2094" s="536">
        <v>22510</v>
      </c>
      <c r="C2094" s="536">
        <v>0</v>
      </c>
      <c r="D2094" s="536">
        <v>2011</v>
      </c>
    </row>
    <row r="2095" spans="1:4">
      <c r="A2095" s="535" t="s">
        <v>10163</v>
      </c>
      <c r="B2095" s="536">
        <v>71271</v>
      </c>
      <c r="C2095" s="536">
        <v>0</v>
      </c>
      <c r="D2095" s="536">
        <v>2011</v>
      </c>
    </row>
    <row r="2096" spans="1:4">
      <c r="A2096" s="535" t="s">
        <v>10164</v>
      </c>
      <c r="B2096" s="536">
        <v>17823</v>
      </c>
      <c r="C2096" s="536">
        <v>0</v>
      </c>
      <c r="D2096" s="536">
        <v>2011</v>
      </c>
    </row>
    <row r="2097" spans="1:4">
      <c r="A2097" s="535" t="s">
        <v>10165</v>
      </c>
      <c r="B2097" s="536">
        <v>155668</v>
      </c>
      <c r="C2097" s="536">
        <v>0</v>
      </c>
      <c r="D2097" s="536">
        <v>2011</v>
      </c>
    </row>
    <row r="2098" spans="1:4">
      <c r="A2098" s="535" t="s">
        <v>10166</v>
      </c>
      <c r="B2098" s="536">
        <v>33937</v>
      </c>
      <c r="C2098" s="536">
        <v>0</v>
      </c>
      <c r="D2098" s="536">
        <v>2011</v>
      </c>
    </row>
    <row r="2099" spans="1:4">
      <c r="A2099" s="535" t="s">
        <v>10167</v>
      </c>
      <c r="B2099" s="536">
        <v>19060</v>
      </c>
      <c r="C2099" s="536">
        <v>0</v>
      </c>
      <c r="D2099" s="536">
        <v>2011</v>
      </c>
    </row>
    <row r="2100" spans="1:4">
      <c r="A2100" s="535" t="s">
        <v>10168</v>
      </c>
      <c r="B2100" s="536">
        <v>15680</v>
      </c>
      <c r="C2100" s="536">
        <v>0</v>
      </c>
      <c r="D2100" s="536">
        <v>2011</v>
      </c>
    </row>
    <row r="2101" spans="1:4">
      <c r="A2101" s="535" t="s">
        <v>10169</v>
      </c>
      <c r="B2101" s="536">
        <v>73718</v>
      </c>
      <c r="C2101" s="536">
        <v>0</v>
      </c>
      <c r="D2101" s="536">
        <v>2011</v>
      </c>
    </row>
    <row r="2102" spans="1:4">
      <c r="A2102" s="535" t="s">
        <v>10170</v>
      </c>
      <c r="B2102" s="536">
        <v>42108</v>
      </c>
      <c r="C2102" s="536">
        <v>0</v>
      </c>
      <c r="D2102" s="536">
        <v>2011</v>
      </c>
    </row>
    <row r="2103" spans="1:4">
      <c r="A2103" s="535" t="s">
        <v>10171</v>
      </c>
      <c r="B2103" s="536">
        <v>46738</v>
      </c>
      <c r="C2103" s="536">
        <v>0</v>
      </c>
      <c r="D2103" s="536">
        <v>2011</v>
      </c>
    </row>
    <row r="2104" spans="1:4">
      <c r="A2104" s="535" t="s">
        <v>5904</v>
      </c>
      <c r="B2104" s="536">
        <v>0</v>
      </c>
      <c r="C2104" s="536">
        <v>0</v>
      </c>
      <c r="D2104" s="536">
        <v>2011</v>
      </c>
    </row>
    <row r="2105" spans="1:4">
      <c r="A2105" s="535" t="s">
        <v>10172</v>
      </c>
      <c r="B2105" s="536">
        <v>92330</v>
      </c>
      <c r="C2105" s="536">
        <v>0</v>
      </c>
      <c r="D2105" s="536">
        <v>2011</v>
      </c>
    </row>
    <row r="2106" spans="1:4">
      <c r="A2106" s="535" t="s">
        <v>10173</v>
      </c>
      <c r="B2106" s="536">
        <v>141360</v>
      </c>
      <c r="C2106" s="536">
        <v>0</v>
      </c>
      <c r="D2106" s="536">
        <v>2011</v>
      </c>
    </row>
    <row r="2107" spans="1:4">
      <c r="A2107" s="535" t="s">
        <v>10174</v>
      </c>
      <c r="B2107" s="536">
        <v>0</v>
      </c>
      <c r="C2107" s="536">
        <v>0</v>
      </c>
      <c r="D2107" s="536">
        <v>2011</v>
      </c>
    </row>
    <row r="2108" spans="1:4">
      <c r="A2108" s="535" t="s">
        <v>10175</v>
      </c>
      <c r="B2108" s="536">
        <v>8199</v>
      </c>
      <c r="C2108" s="536">
        <v>0</v>
      </c>
      <c r="D2108" s="536">
        <v>2011</v>
      </c>
    </row>
    <row r="2109" spans="1:4">
      <c r="A2109" s="535" t="s">
        <v>10176</v>
      </c>
      <c r="B2109" s="536">
        <v>0</v>
      </c>
      <c r="C2109" s="536">
        <v>0</v>
      </c>
      <c r="D2109" s="536">
        <v>2011</v>
      </c>
    </row>
    <row r="2110" spans="1:4">
      <c r="A2110" s="535" t="s">
        <v>10177</v>
      </c>
      <c r="B2110" s="536">
        <v>0</v>
      </c>
      <c r="C2110" s="536">
        <v>0</v>
      </c>
      <c r="D2110" s="536">
        <v>2011</v>
      </c>
    </row>
    <row r="2111" spans="1:4">
      <c r="A2111" s="535" t="s">
        <v>10178</v>
      </c>
      <c r="B2111" s="536">
        <v>0</v>
      </c>
      <c r="C2111" s="536">
        <v>0</v>
      </c>
      <c r="D2111" s="536">
        <v>2011</v>
      </c>
    </row>
    <row r="2112" spans="1:4">
      <c r="A2112" s="535" t="s">
        <v>10179</v>
      </c>
      <c r="B2112" s="536">
        <v>13340</v>
      </c>
      <c r="C2112" s="536">
        <v>0</v>
      </c>
      <c r="D2112" s="536">
        <v>2011</v>
      </c>
    </row>
    <row r="2113" spans="1:4">
      <c r="A2113" s="535" t="s">
        <v>10180</v>
      </c>
      <c r="B2113" s="536">
        <v>33019</v>
      </c>
      <c r="C2113" s="536">
        <v>0</v>
      </c>
      <c r="D2113" s="536">
        <v>2011</v>
      </c>
    </row>
    <row r="2114" spans="1:4">
      <c r="A2114" s="535" t="s">
        <v>10181</v>
      </c>
      <c r="B2114" s="536">
        <v>0</v>
      </c>
      <c r="C2114" s="536">
        <v>0</v>
      </c>
      <c r="D2114" s="536">
        <v>2011</v>
      </c>
    </row>
    <row r="2115" spans="1:4">
      <c r="A2115" s="535" t="s">
        <v>10182</v>
      </c>
      <c r="B2115" s="536">
        <v>0</v>
      </c>
      <c r="C2115" s="536">
        <v>0</v>
      </c>
      <c r="D2115" s="536">
        <v>2011</v>
      </c>
    </row>
    <row r="2116" spans="1:4">
      <c r="A2116" s="535" t="s">
        <v>10183</v>
      </c>
      <c r="B2116" s="536">
        <v>0</v>
      </c>
      <c r="C2116" s="536">
        <v>0</v>
      </c>
      <c r="D2116" s="536">
        <v>2011</v>
      </c>
    </row>
    <row r="2117" spans="1:4">
      <c r="A2117" s="535" t="s">
        <v>10184</v>
      </c>
      <c r="B2117" s="536">
        <v>0</v>
      </c>
      <c r="C2117" s="536">
        <v>0</v>
      </c>
      <c r="D2117" s="536">
        <v>2011</v>
      </c>
    </row>
    <row r="2118" spans="1:4">
      <c r="A2118" s="535" t="s">
        <v>10185</v>
      </c>
      <c r="B2118" s="536">
        <v>0</v>
      </c>
      <c r="C2118" s="536">
        <v>0</v>
      </c>
      <c r="D2118" s="536">
        <v>2011</v>
      </c>
    </row>
    <row r="2119" spans="1:4">
      <c r="A2119" s="535" t="s">
        <v>10186</v>
      </c>
      <c r="B2119" s="536">
        <v>0</v>
      </c>
      <c r="C2119" s="536">
        <v>0</v>
      </c>
      <c r="D2119" s="536">
        <v>2011</v>
      </c>
    </row>
    <row r="2120" spans="1:4">
      <c r="A2120" s="535" t="s">
        <v>10187</v>
      </c>
      <c r="B2120" s="536">
        <v>0</v>
      </c>
      <c r="C2120" s="536">
        <v>0</v>
      </c>
      <c r="D2120" s="536">
        <v>2011</v>
      </c>
    </row>
    <row r="2121" spans="1:4">
      <c r="A2121" s="535" t="s">
        <v>10188</v>
      </c>
      <c r="B2121" s="536">
        <v>0</v>
      </c>
      <c r="C2121" s="536">
        <v>0</v>
      </c>
      <c r="D2121" s="536">
        <v>2011</v>
      </c>
    </row>
    <row r="2122" spans="1:4">
      <c r="A2122" s="535" t="s">
        <v>10189</v>
      </c>
      <c r="B2122" s="536">
        <v>3660</v>
      </c>
      <c r="C2122" s="536">
        <v>0</v>
      </c>
      <c r="D2122" s="536">
        <v>2011</v>
      </c>
    </row>
    <row r="2123" spans="1:4">
      <c r="A2123" s="535" t="s">
        <v>10190</v>
      </c>
      <c r="B2123" s="536">
        <v>0</v>
      </c>
      <c r="C2123" s="536">
        <v>0</v>
      </c>
      <c r="D2123" s="536">
        <v>2011</v>
      </c>
    </row>
    <row r="2124" spans="1:4">
      <c r="A2124" s="535" t="s">
        <v>10191</v>
      </c>
      <c r="B2124" s="536">
        <v>0</v>
      </c>
      <c r="C2124" s="536">
        <v>0</v>
      </c>
      <c r="D2124" s="536">
        <v>2011</v>
      </c>
    </row>
    <row r="2125" spans="1:4">
      <c r="A2125" s="535" t="s">
        <v>10192</v>
      </c>
      <c r="B2125" s="536">
        <v>40918</v>
      </c>
      <c r="C2125" s="536">
        <v>0</v>
      </c>
      <c r="D2125" s="536">
        <v>2011</v>
      </c>
    </row>
    <row r="2126" spans="1:4">
      <c r="A2126" s="535" t="s">
        <v>10193</v>
      </c>
      <c r="B2126" s="536">
        <v>4294</v>
      </c>
      <c r="C2126" s="536">
        <v>0</v>
      </c>
      <c r="D2126" s="536">
        <v>2011</v>
      </c>
    </row>
    <row r="2127" spans="1:4">
      <c r="A2127" s="535" t="s">
        <v>10194</v>
      </c>
      <c r="B2127" s="536">
        <v>4908</v>
      </c>
      <c r="C2127" s="536">
        <v>0</v>
      </c>
      <c r="D2127" s="536">
        <v>2011</v>
      </c>
    </row>
    <row r="2128" spans="1:4">
      <c r="A2128" s="535" t="s">
        <v>10195</v>
      </c>
      <c r="B2128" s="536">
        <v>6973</v>
      </c>
      <c r="C2128" s="536">
        <v>0</v>
      </c>
      <c r="D2128" s="536">
        <v>2011</v>
      </c>
    </row>
    <row r="2129" spans="1:4">
      <c r="A2129" s="535" t="s">
        <v>10196</v>
      </c>
      <c r="B2129" s="536">
        <v>11743</v>
      </c>
      <c r="C2129" s="536">
        <v>0</v>
      </c>
      <c r="D2129" s="536">
        <v>2011</v>
      </c>
    </row>
    <row r="2130" spans="1:4">
      <c r="A2130" s="535" t="s">
        <v>10197</v>
      </c>
      <c r="B2130" s="536">
        <v>15101</v>
      </c>
      <c r="C2130" s="536">
        <v>0</v>
      </c>
      <c r="D2130" s="536">
        <v>2011</v>
      </c>
    </row>
    <row r="2131" spans="1:4">
      <c r="A2131" s="535" t="s">
        <v>10198</v>
      </c>
      <c r="B2131" s="536">
        <v>19175</v>
      </c>
      <c r="C2131" s="536">
        <v>0</v>
      </c>
      <c r="D2131" s="536">
        <v>2011</v>
      </c>
    </row>
    <row r="2132" spans="1:4">
      <c r="A2132" s="535" t="s">
        <v>10199</v>
      </c>
      <c r="B2132" s="536">
        <v>13569</v>
      </c>
      <c r="C2132" s="536">
        <v>0</v>
      </c>
      <c r="D2132" s="536">
        <v>2011</v>
      </c>
    </row>
    <row r="2133" spans="1:4">
      <c r="A2133" s="535" t="s">
        <v>10200</v>
      </c>
      <c r="B2133" s="536">
        <v>29111</v>
      </c>
      <c r="C2133" s="536">
        <v>0</v>
      </c>
      <c r="D2133" s="536">
        <v>2011</v>
      </c>
    </row>
    <row r="2134" spans="1:4">
      <c r="A2134" s="535" t="s">
        <v>10201</v>
      </c>
      <c r="B2134" s="536">
        <v>25092</v>
      </c>
      <c r="C2134" s="536">
        <v>0</v>
      </c>
      <c r="D2134" s="536">
        <v>2011</v>
      </c>
    </row>
    <row r="2135" spans="1:4">
      <c r="A2135" s="535" t="s">
        <v>10202</v>
      </c>
      <c r="B2135" s="536">
        <v>23212</v>
      </c>
      <c r="C2135" s="536">
        <v>0</v>
      </c>
      <c r="D2135" s="536">
        <v>2011</v>
      </c>
    </row>
    <row r="2136" spans="1:4">
      <c r="A2136" s="535" t="s">
        <v>10203</v>
      </c>
      <c r="B2136" s="536">
        <v>0</v>
      </c>
      <c r="C2136" s="536">
        <v>0</v>
      </c>
      <c r="D2136" s="536">
        <v>2011</v>
      </c>
    </row>
    <row r="2137" spans="1:4">
      <c r="A2137" s="535" t="s">
        <v>10204</v>
      </c>
      <c r="B2137" s="536">
        <v>18147</v>
      </c>
      <c r="C2137" s="536">
        <v>0</v>
      </c>
      <c r="D2137" s="536">
        <v>2011</v>
      </c>
    </row>
    <row r="2138" spans="1:4">
      <c r="A2138" s="535" t="s">
        <v>10205</v>
      </c>
      <c r="B2138" s="536">
        <v>40267</v>
      </c>
      <c r="C2138" s="536">
        <v>0</v>
      </c>
      <c r="D2138" s="536">
        <v>2011</v>
      </c>
    </row>
    <row r="2139" spans="1:4">
      <c r="A2139" s="535" t="s">
        <v>10206</v>
      </c>
      <c r="B2139" s="536">
        <v>4835</v>
      </c>
      <c r="C2139" s="536">
        <v>0</v>
      </c>
      <c r="D2139" s="536">
        <v>2011</v>
      </c>
    </row>
    <row r="2140" spans="1:4">
      <c r="A2140" s="535" t="s">
        <v>10207</v>
      </c>
      <c r="B2140" s="536">
        <v>0</v>
      </c>
      <c r="C2140" s="536">
        <v>0</v>
      </c>
      <c r="D2140" s="536">
        <v>2011</v>
      </c>
    </row>
    <row r="2141" spans="1:4">
      <c r="A2141" s="535" t="s">
        <v>10208</v>
      </c>
      <c r="B2141" s="536">
        <v>16487</v>
      </c>
      <c r="C2141" s="536">
        <v>0</v>
      </c>
      <c r="D2141" s="536">
        <v>2011</v>
      </c>
    </row>
    <row r="2142" spans="1:4">
      <c r="A2142" s="535" t="s">
        <v>10209</v>
      </c>
      <c r="B2142" s="536">
        <v>28258</v>
      </c>
      <c r="C2142" s="536">
        <v>0</v>
      </c>
      <c r="D2142" s="536">
        <v>2011</v>
      </c>
    </row>
    <row r="2143" spans="1:4">
      <c r="A2143" s="535" t="s">
        <v>10210</v>
      </c>
      <c r="B2143" s="536">
        <v>25982</v>
      </c>
      <c r="C2143" s="536">
        <v>0</v>
      </c>
      <c r="D2143" s="536">
        <v>2011</v>
      </c>
    </row>
    <row r="2144" spans="1:4">
      <c r="A2144" s="535" t="s">
        <v>10211</v>
      </c>
      <c r="B2144" s="536">
        <v>24496</v>
      </c>
      <c r="C2144" s="536">
        <v>0</v>
      </c>
      <c r="D2144" s="536">
        <v>2011</v>
      </c>
    </row>
    <row r="2145" spans="1:4">
      <c r="A2145" s="535" t="s">
        <v>10212</v>
      </c>
      <c r="B2145" s="536">
        <v>0</v>
      </c>
      <c r="C2145" s="536">
        <v>0</v>
      </c>
      <c r="D2145" s="536">
        <v>2011</v>
      </c>
    </row>
    <row r="2146" spans="1:4">
      <c r="A2146" s="535" t="s">
        <v>10213</v>
      </c>
      <c r="B2146" s="536">
        <v>1572</v>
      </c>
      <c r="C2146" s="536">
        <v>0</v>
      </c>
      <c r="D2146" s="536">
        <v>2011</v>
      </c>
    </row>
    <row r="2147" spans="1:4">
      <c r="A2147" s="535" t="s">
        <v>10214</v>
      </c>
      <c r="B2147" s="536">
        <v>19581</v>
      </c>
      <c r="C2147" s="536">
        <v>0</v>
      </c>
      <c r="D2147" s="536">
        <v>2011</v>
      </c>
    </row>
    <row r="2148" spans="1:4">
      <c r="A2148" s="535" t="s">
        <v>10215</v>
      </c>
      <c r="B2148" s="536">
        <v>3073</v>
      </c>
      <c r="C2148" s="536">
        <v>0</v>
      </c>
      <c r="D2148" s="536">
        <v>2011</v>
      </c>
    </row>
    <row r="2149" spans="1:4">
      <c r="A2149" s="535" t="s">
        <v>9503</v>
      </c>
      <c r="B2149" s="536">
        <v>3003</v>
      </c>
      <c r="C2149" s="536">
        <v>0</v>
      </c>
      <c r="D2149" s="536">
        <v>2011</v>
      </c>
    </row>
    <row r="2150" spans="1:4">
      <c r="A2150" s="535" t="s">
        <v>9504</v>
      </c>
      <c r="B2150" s="536">
        <v>59937</v>
      </c>
      <c r="C2150" s="536">
        <v>0</v>
      </c>
      <c r="D2150" s="536">
        <v>2011</v>
      </c>
    </row>
    <row r="2151" spans="1:4">
      <c r="A2151" s="535" t="s">
        <v>9505</v>
      </c>
      <c r="B2151" s="536">
        <v>0</v>
      </c>
      <c r="C2151" s="536">
        <v>0</v>
      </c>
      <c r="D2151" s="536">
        <v>2011</v>
      </c>
    </row>
    <row r="2152" spans="1:4">
      <c r="A2152" s="535" t="s">
        <v>9506</v>
      </c>
      <c r="B2152" s="536">
        <v>43708</v>
      </c>
      <c r="C2152" s="536">
        <v>0</v>
      </c>
      <c r="D2152" s="536">
        <v>2011</v>
      </c>
    </row>
    <row r="2153" spans="1:4">
      <c r="A2153" s="535" t="s">
        <v>9507</v>
      </c>
      <c r="B2153" s="536">
        <v>0</v>
      </c>
      <c r="C2153" s="536">
        <v>0</v>
      </c>
      <c r="D2153" s="536">
        <v>2011</v>
      </c>
    </row>
    <row r="2154" spans="1:4">
      <c r="A2154" s="535" t="s">
        <v>9508</v>
      </c>
      <c r="B2154" s="536">
        <v>0</v>
      </c>
      <c r="C2154" s="536">
        <v>0</v>
      </c>
      <c r="D2154" s="536">
        <v>2011</v>
      </c>
    </row>
    <row r="2155" spans="1:4">
      <c r="A2155" s="535" t="s">
        <v>9509</v>
      </c>
      <c r="B2155" s="536">
        <v>0</v>
      </c>
      <c r="C2155" s="536">
        <v>0</v>
      </c>
      <c r="D2155" s="536">
        <v>2011</v>
      </c>
    </row>
    <row r="2156" spans="1:4">
      <c r="A2156" s="535" t="s">
        <v>9510</v>
      </c>
      <c r="B2156" s="536">
        <v>0</v>
      </c>
      <c r="C2156" s="536">
        <v>0</v>
      </c>
      <c r="D2156" s="536">
        <v>2011</v>
      </c>
    </row>
    <row r="2157" spans="1:4">
      <c r="A2157" s="535" t="s">
        <v>9511</v>
      </c>
      <c r="B2157" s="536">
        <v>72700</v>
      </c>
      <c r="C2157" s="536">
        <v>0</v>
      </c>
      <c r="D2157" s="536">
        <v>2011</v>
      </c>
    </row>
    <row r="2158" spans="1:4">
      <c r="A2158" s="535" t="s">
        <v>9512</v>
      </c>
      <c r="B2158" s="536">
        <v>100016</v>
      </c>
      <c r="C2158" s="536">
        <v>0</v>
      </c>
      <c r="D2158" s="536">
        <v>2011</v>
      </c>
    </row>
    <row r="2159" spans="1:4">
      <c r="A2159" s="535" t="s">
        <v>9513</v>
      </c>
      <c r="B2159" s="536">
        <v>45606</v>
      </c>
      <c r="C2159" s="536">
        <v>0</v>
      </c>
      <c r="D2159" s="536">
        <v>2011</v>
      </c>
    </row>
    <row r="2160" spans="1:4">
      <c r="A2160" s="535" t="s">
        <v>9514</v>
      </c>
      <c r="B2160" s="536">
        <v>49772</v>
      </c>
      <c r="C2160" s="536">
        <v>0</v>
      </c>
      <c r="D2160" s="536">
        <v>2011</v>
      </c>
    </row>
    <row r="2161" spans="1:4">
      <c r="A2161" s="535" t="s">
        <v>9515</v>
      </c>
      <c r="B2161" s="536">
        <v>20394</v>
      </c>
      <c r="C2161" s="536">
        <v>0</v>
      </c>
      <c r="D2161" s="536">
        <v>2011</v>
      </c>
    </row>
    <row r="2162" spans="1:4">
      <c r="A2162" s="535" t="s">
        <v>9516</v>
      </c>
      <c r="B2162" s="536">
        <v>19568</v>
      </c>
      <c r="C2162" s="536">
        <v>0</v>
      </c>
      <c r="D2162" s="536">
        <v>2011</v>
      </c>
    </row>
    <row r="2163" spans="1:4">
      <c r="A2163" s="535" t="s">
        <v>9517</v>
      </c>
      <c r="B2163" s="536">
        <v>29796</v>
      </c>
      <c r="C2163" s="536">
        <v>0</v>
      </c>
      <c r="D2163" s="536">
        <v>2011</v>
      </c>
    </row>
    <row r="2164" spans="1:4">
      <c r="A2164" s="535" t="s">
        <v>9518</v>
      </c>
      <c r="B2164" s="536">
        <v>50183</v>
      </c>
      <c r="C2164" s="536">
        <v>0</v>
      </c>
      <c r="D2164" s="536">
        <v>2011</v>
      </c>
    </row>
    <row r="2165" spans="1:4">
      <c r="A2165" s="535" t="s">
        <v>9519</v>
      </c>
      <c r="B2165" s="536">
        <v>152</v>
      </c>
      <c r="C2165" s="536">
        <v>0</v>
      </c>
      <c r="D2165" s="536">
        <v>2011</v>
      </c>
    </row>
    <row r="2166" spans="1:4">
      <c r="A2166" s="535" t="s">
        <v>9520</v>
      </c>
      <c r="B2166" s="536">
        <v>28477</v>
      </c>
      <c r="C2166" s="536">
        <v>0</v>
      </c>
      <c r="D2166" s="536">
        <v>2011</v>
      </c>
    </row>
    <row r="2167" spans="1:4">
      <c r="A2167" s="535" t="s">
        <v>9521</v>
      </c>
      <c r="B2167" s="536">
        <v>21647</v>
      </c>
      <c r="C2167" s="536">
        <v>0</v>
      </c>
      <c r="D2167" s="536">
        <v>2011</v>
      </c>
    </row>
    <row r="2168" spans="1:4">
      <c r="A2168" s="535" t="s">
        <v>9522</v>
      </c>
      <c r="B2168" s="536">
        <v>0</v>
      </c>
      <c r="C2168" s="536">
        <v>0</v>
      </c>
      <c r="D2168" s="536">
        <v>2011</v>
      </c>
    </row>
    <row r="2169" spans="1:4">
      <c r="A2169" s="535" t="s">
        <v>9523</v>
      </c>
      <c r="B2169" s="536">
        <v>32857</v>
      </c>
      <c r="C2169" s="536">
        <v>0</v>
      </c>
      <c r="D2169" s="536">
        <v>2011</v>
      </c>
    </row>
    <row r="2170" spans="1:4">
      <c r="A2170" s="535" t="s">
        <v>9524</v>
      </c>
      <c r="B2170" s="536">
        <v>26656</v>
      </c>
      <c r="C2170" s="536">
        <v>0</v>
      </c>
      <c r="D2170" s="536">
        <v>2011</v>
      </c>
    </row>
    <row r="2171" spans="1:4">
      <c r="A2171" s="535" t="s">
        <v>9525</v>
      </c>
      <c r="B2171" s="536">
        <v>5551</v>
      </c>
      <c r="C2171" s="536">
        <v>0</v>
      </c>
      <c r="D2171" s="536">
        <v>2011</v>
      </c>
    </row>
    <row r="2172" spans="1:4">
      <c r="A2172" s="535" t="s">
        <v>9526</v>
      </c>
      <c r="B2172" s="536">
        <v>21498</v>
      </c>
      <c r="C2172" s="536">
        <v>0</v>
      </c>
      <c r="D2172" s="536">
        <v>2011</v>
      </c>
    </row>
    <row r="2173" spans="1:4">
      <c r="A2173" s="535" t="s">
        <v>9527</v>
      </c>
      <c r="B2173" s="536">
        <v>14806</v>
      </c>
      <c r="C2173" s="536">
        <v>0</v>
      </c>
      <c r="D2173" s="536">
        <v>2011</v>
      </c>
    </row>
    <row r="2174" spans="1:4">
      <c r="A2174" s="535" t="s">
        <v>9528</v>
      </c>
      <c r="B2174" s="536">
        <v>47835</v>
      </c>
      <c r="C2174" s="536">
        <v>0</v>
      </c>
      <c r="D2174" s="536">
        <v>2011</v>
      </c>
    </row>
    <row r="2175" spans="1:4">
      <c r="A2175" s="535" t="s">
        <v>9529</v>
      </c>
      <c r="B2175" s="536">
        <v>36856</v>
      </c>
      <c r="C2175" s="536">
        <v>0</v>
      </c>
      <c r="D2175" s="536">
        <v>2011</v>
      </c>
    </row>
    <row r="2176" spans="1:4">
      <c r="A2176" s="535" t="s">
        <v>9530</v>
      </c>
      <c r="B2176" s="536">
        <v>13724</v>
      </c>
      <c r="C2176" s="536">
        <v>0</v>
      </c>
      <c r="D2176" s="536">
        <v>2011</v>
      </c>
    </row>
    <row r="2177" spans="1:4">
      <c r="A2177" s="535" t="s">
        <v>9531</v>
      </c>
      <c r="B2177" s="536">
        <v>22964</v>
      </c>
      <c r="C2177" s="536">
        <v>0</v>
      </c>
      <c r="D2177" s="536">
        <v>2011</v>
      </c>
    </row>
    <row r="2178" spans="1:4">
      <c r="A2178" s="535" t="s">
        <v>9532</v>
      </c>
      <c r="B2178" s="536">
        <v>0</v>
      </c>
      <c r="C2178" s="536">
        <v>0</v>
      </c>
      <c r="D2178" s="536">
        <v>2011</v>
      </c>
    </row>
    <row r="2179" spans="1:4">
      <c r="A2179" s="535" t="s">
        <v>9533</v>
      </c>
      <c r="B2179" s="536">
        <v>9504</v>
      </c>
      <c r="C2179" s="536">
        <v>0</v>
      </c>
      <c r="D2179" s="536">
        <v>2011</v>
      </c>
    </row>
    <row r="2180" spans="1:4">
      <c r="A2180" s="535" t="s">
        <v>9534</v>
      </c>
      <c r="B2180" s="536">
        <v>10670</v>
      </c>
      <c r="C2180" s="536">
        <v>0</v>
      </c>
      <c r="D2180" s="536">
        <v>2011</v>
      </c>
    </row>
    <row r="2181" spans="1:4">
      <c r="A2181" s="535" t="s">
        <v>9535</v>
      </c>
      <c r="B2181" s="536">
        <v>60373</v>
      </c>
      <c r="C2181" s="536">
        <v>0</v>
      </c>
      <c r="D2181" s="536">
        <v>2011</v>
      </c>
    </row>
    <row r="2182" spans="1:4">
      <c r="A2182" s="535" t="s">
        <v>9536</v>
      </c>
      <c r="B2182" s="536">
        <v>0</v>
      </c>
      <c r="C2182" s="536">
        <v>0</v>
      </c>
      <c r="D2182" s="536">
        <v>2011</v>
      </c>
    </row>
    <row r="2183" spans="1:4">
      <c r="A2183" s="535" t="s">
        <v>9537</v>
      </c>
      <c r="B2183" s="536">
        <v>12351</v>
      </c>
      <c r="C2183" s="536">
        <v>0</v>
      </c>
      <c r="D2183" s="536">
        <v>2011</v>
      </c>
    </row>
    <row r="2184" spans="1:4">
      <c r="A2184" s="535" t="s">
        <v>9538</v>
      </c>
      <c r="B2184" s="536">
        <v>41423</v>
      </c>
      <c r="C2184" s="536">
        <v>0</v>
      </c>
      <c r="D2184" s="536">
        <v>2011</v>
      </c>
    </row>
    <row r="2185" spans="1:4">
      <c r="A2185" s="535" t="s">
        <v>9539</v>
      </c>
      <c r="B2185" s="536">
        <v>18412</v>
      </c>
      <c r="C2185" s="536">
        <v>0</v>
      </c>
      <c r="D2185" s="536">
        <v>2011</v>
      </c>
    </row>
    <row r="2186" spans="1:4">
      <c r="A2186" s="535" t="s">
        <v>9540</v>
      </c>
      <c r="B2186" s="536">
        <v>6074</v>
      </c>
      <c r="C2186" s="536">
        <v>0</v>
      </c>
      <c r="D2186" s="536">
        <v>2011</v>
      </c>
    </row>
    <row r="2187" spans="1:4">
      <c r="A2187" s="535" t="s">
        <v>9541</v>
      </c>
      <c r="B2187" s="536">
        <v>14038</v>
      </c>
      <c r="C2187" s="536">
        <v>0</v>
      </c>
      <c r="D2187" s="536">
        <v>2011</v>
      </c>
    </row>
    <row r="2188" spans="1:4">
      <c r="A2188" s="535" t="s">
        <v>9542</v>
      </c>
      <c r="B2188" s="536">
        <v>0</v>
      </c>
      <c r="C2188" s="536">
        <v>0</v>
      </c>
      <c r="D2188" s="536">
        <v>2011</v>
      </c>
    </row>
    <row r="2189" spans="1:4">
      <c r="A2189" s="535" t="s">
        <v>9543</v>
      </c>
      <c r="B2189" s="536">
        <v>0</v>
      </c>
      <c r="C2189" s="536">
        <v>0</v>
      </c>
      <c r="D2189" s="536">
        <v>2011</v>
      </c>
    </row>
    <row r="2190" spans="1:4">
      <c r="A2190" s="535" t="s">
        <v>9544</v>
      </c>
      <c r="B2190" s="536">
        <v>0</v>
      </c>
      <c r="C2190" s="536">
        <v>0</v>
      </c>
      <c r="D2190" s="536">
        <v>2011</v>
      </c>
    </row>
    <row r="2191" spans="1:4">
      <c r="A2191" s="535" t="s">
        <v>9545</v>
      </c>
      <c r="B2191" s="536">
        <v>4800</v>
      </c>
      <c r="C2191" s="536">
        <v>0</v>
      </c>
      <c r="D2191" s="536">
        <v>2011</v>
      </c>
    </row>
    <row r="2192" spans="1:4">
      <c r="A2192" s="535" t="s">
        <v>9546</v>
      </c>
      <c r="B2192" s="536">
        <v>0</v>
      </c>
      <c r="C2192" s="536">
        <v>0</v>
      </c>
      <c r="D2192" s="536">
        <v>2011</v>
      </c>
    </row>
    <row r="2193" spans="1:4">
      <c r="A2193" s="535" t="s">
        <v>9547</v>
      </c>
      <c r="B2193" s="536">
        <v>7180</v>
      </c>
      <c r="C2193" s="536">
        <v>0</v>
      </c>
      <c r="D2193" s="536">
        <v>2011</v>
      </c>
    </row>
    <row r="2194" spans="1:4">
      <c r="A2194" s="535" t="s">
        <v>9549</v>
      </c>
      <c r="B2194" s="536">
        <v>12449</v>
      </c>
      <c r="C2194" s="536">
        <v>0</v>
      </c>
      <c r="D2194" s="536">
        <v>2011</v>
      </c>
    </row>
    <row r="2195" spans="1:4">
      <c r="A2195" s="535" t="s">
        <v>9550</v>
      </c>
      <c r="B2195" s="536">
        <v>32746</v>
      </c>
      <c r="C2195" s="536">
        <v>0</v>
      </c>
      <c r="D2195" s="536">
        <v>2011</v>
      </c>
    </row>
    <row r="2196" spans="1:4">
      <c r="A2196" s="535" t="s">
        <v>9551</v>
      </c>
      <c r="B2196" s="536">
        <v>13662</v>
      </c>
      <c r="C2196" s="536">
        <v>0</v>
      </c>
      <c r="D2196" s="536">
        <v>2011</v>
      </c>
    </row>
    <row r="2197" spans="1:4">
      <c r="A2197" s="535" t="s">
        <v>9552</v>
      </c>
      <c r="B2197" s="536">
        <v>1355</v>
      </c>
      <c r="C2197" s="536">
        <v>0</v>
      </c>
      <c r="D2197" s="536">
        <v>2011</v>
      </c>
    </row>
    <row r="2198" spans="1:4">
      <c r="A2198" s="535" t="s">
        <v>9553</v>
      </c>
      <c r="B2198" s="536">
        <v>0</v>
      </c>
      <c r="C2198" s="536">
        <v>0</v>
      </c>
      <c r="D2198" s="536">
        <v>2011</v>
      </c>
    </row>
    <row r="2199" spans="1:4">
      <c r="A2199" s="535" t="s">
        <v>9554</v>
      </c>
      <c r="B2199" s="536">
        <v>8533</v>
      </c>
      <c r="C2199" s="536">
        <v>0</v>
      </c>
      <c r="D2199" s="536">
        <v>2011</v>
      </c>
    </row>
    <row r="2200" spans="1:4">
      <c r="A2200" s="535" t="s">
        <v>9555</v>
      </c>
      <c r="B2200" s="536">
        <v>5804</v>
      </c>
      <c r="C2200" s="536">
        <v>0</v>
      </c>
      <c r="D2200" s="536">
        <v>2011</v>
      </c>
    </row>
    <row r="2201" spans="1:4">
      <c r="A2201" s="535" t="s">
        <v>9556</v>
      </c>
      <c r="B2201" s="536">
        <v>5511</v>
      </c>
      <c r="C2201" s="536">
        <v>0</v>
      </c>
      <c r="D2201" s="536">
        <v>2011</v>
      </c>
    </row>
    <row r="2202" spans="1:4">
      <c r="A2202" s="535" t="s">
        <v>9557</v>
      </c>
      <c r="B2202" s="536">
        <v>829</v>
      </c>
      <c r="C2202" s="536">
        <v>0</v>
      </c>
      <c r="D2202" s="536">
        <v>2011</v>
      </c>
    </row>
    <row r="2203" spans="1:4">
      <c r="A2203" s="535" t="s">
        <v>9558</v>
      </c>
      <c r="B2203" s="536">
        <v>0</v>
      </c>
      <c r="C2203" s="536">
        <v>0</v>
      </c>
      <c r="D2203" s="536">
        <v>2011</v>
      </c>
    </row>
    <row r="2204" spans="1:4">
      <c r="A2204" s="535" t="s">
        <v>9559</v>
      </c>
      <c r="B2204" s="536">
        <v>0</v>
      </c>
      <c r="C2204" s="536">
        <v>0</v>
      </c>
      <c r="D2204" s="536">
        <v>2011</v>
      </c>
    </row>
    <row r="2205" spans="1:4">
      <c r="A2205" s="535" t="s">
        <v>9560</v>
      </c>
      <c r="B2205" s="536">
        <v>0</v>
      </c>
      <c r="C2205" s="536">
        <v>0</v>
      </c>
      <c r="D2205" s="536">
        <v>2011</v>
      </c>
    </row>
    <row r="2206" spans="1:4">
      <c r="A2206" s="535" t="s">
        <v>9561</v>
      </c>
      <c r="B2206" s="536">
        <v>0</v>
      </c>
      <c r="C2206" s="536">
        <v>0</v>
      </c>
      <c r="D2206" s="536">
        <v>2011</v>
      </c>
    </row>
    <row r="2207" spans="1:4">
      <c r="A2207" s="535" t="s">
        <v>9562</v>
      </c>
      <c r="B2207" s="536">
        <v>5170</v>
      </c>
      <c r="C2207" s="536">
        <v>0</v>
      </c>
      <c r="D2207" s="536">
        <v>2011</v>
      </c>
    </row>
    <row r="2208" spans="1:4">
      <c r="A2208" s="535" t="s">
        <v>9563</v>
      </c>
      <c r="B2208" s="536">
        <v>2975</v>
      </c>
      <c r="C2208" s="536">
        <v>0</v>
      </c>
      <c r="D2208" s="536">
        <v>2011</v>
      </c>
    </row>
    <row r="2209" spans="1:4">
      <c r="A2209" s="535" t="s">
        <v>9564</v>
      </c>
      <c r="B2209" s="536">
        <v>7364</v>
      </c>
      <c r="C2209" s="536">
        <v>0</v>
      </c>
      <c r="D2209" s="536">
        <v>2011</v>
      </c>
    </row>
    <row r="2210" spans="1:4">
      <c r="A2210" s="535" t="s">
        <v>9565</v>
      </c>
      <c r="B2210" s="536">
        <v>5462</v>
      </c>
      <c r="C2210" s="536">
        <v>0</v>
      </c>
      <c r="D2210" s="536">
        <v>2011</v>
      </c>
    </row>
    <row r="2211" spans="1:4">
      <c r="A2211" s="535" t="s">
        <v>9566</v>
      </c>
      <c r="B2211" s="536">
        <v>5023</v>
      </c>
      <c r="C2211" s="536">
        <v>0</v>
      </c>
      <c r="D2211" s="536">
        <v>2011</v>
      </c>
    </row>
    <row r="2212" spans="1:4">
      <c r="A2212" s="535" t="s">
        <v>9567</v>
      </c>
      <c r="B2212" s="536">
        <v>2536</v>
      </c>
      <c r="C2212" s="536">
        <v>0</v>
      </c>
      <c r="D2212" s="536">
        <v>2011</v>
      </c>
    </row>
    <row r="2213" spans="1:4">
      <c r="A2213" s="535" t="s">
        <v>9568</v>
      </c>
      <c r="B2213" s="536">
        <v>2390</v>
      </c>
      <c r="C2213" s="536">
        <v>0</v>
      </c>
      <c r="D2213" s="536">
        <v>2011</v>
      </c>
    </row>
    <row r="2214" spans="1:4">
      <c r="A2214" s="535" t="s">
        <v>9569</v>
      </c>
      <c r="B2214" s="536">
        <v>1031</v>
      </c>
      <c r="C2214" s="536">
        <v>0</v>
      </c>
      <c r="D2214" s="536">
        <v>2011</v>
      </c>
    </row>
    <row r="2215" spans="1:4">
      <c r="A2215" s="535" t="s">
        <v>9570</v>
      </c>
      <c r="B2215" s="536">
        <v>5365</v>
      </c>
      <c r="C2215" s="536">
        <v>0</v>
      </c>
      <c r="D2215" s="536">
        <v>2011</v>
      </c>
    </row>
    <row r="2216" spans="1:4">
      <c r="A2216" s="535" t="s">
        <v>9571</v>
      </c>
      <c r="B2216" s="536">
        <v>5755</v>
      </c>
      <c r="C2216" s="536">
        <v>0</v>
      </c>
      <c r="D2216" s="536">
        <v>2011</v>
      </c>
    </row>
    <row r="2217" spans="1:4">
      <c r="A2217" s="535" t="s">
        <v>9572</v>
      </c>
      <c r="B2217" s="536">
        <v>3609</v>
      </c>
      <c r="C2217" s="536">
        <v>0</v>
      </c>
      <c r="D2217" s="536">
        <v>2011</v>
      </c>
    </row>
    <row r="2218" spans="1:4">
      <c r="A2218" s="535" t="s">
        <v>9573</v>
      </c>
      <c r="B2218" s="536">
        <v>0</v>
      </c>
      <c r="C2218" s="536">
        <v>0</v>
      </c>
      <c r="D2218" s="536">
        <v>2011</v>
      </c>
    </row>
    <row r="2219" spans="1:4">
      <c r="A2219" s="535" t="s">
        <v>9574</v>
      </c>
      <c r="B2219" s="536">
        <v>0</v>
      </c>
      <c r="C2219" s="536">
        <v>0</v>
      </c>
      <c r="D2219" s="536">
        <v>2011</v>
      </c>
    </row>
    <row r="2220" spans="1:4">
      <c r="A2220" s="535" t="s">
        <v>9575</v>
      </c>
      <c r="B2220" s="536">
        <v>5901</v>
      </c>
      <c r="C2220" s="536">
        <v>0</v>
      </c>
      <c r="D2220" s="536">
        <v>2011</v>
      </c>
    </row>
    <row r="2221" spans="1:4">
      <c r="A2221" s="535" t="s">
        <v>9576</v>
      </c>
      <c r="B2221" s="536">
        <v>0</v>
      </c>
      <c r="C2221" s="536">
        <v>0</v>
      </c>
      <c r="D2221" s="536">
        <v>2011</v>
      </c>
    </row>
    <row r="2222" spans="1:4">
      <c r="A2222" s="535" t="s">
        <v>9577</v>
      </c>
      <c r="B2222" s="536">
        <v>488</v>
      </c>
      <c r="C2222" s="536">
        <v>0</v>
      </c>
      <c r="D2222" s="536">
        <v>2011</v>
      </c>
    </row>
    <row r="2223" spans="1:4">
      <c r="A2223" s="535" t="s">
        <v>9578</v>
      </c>
      <c r="B2223" s="536">
        <v>0</v>
      </c>
      <c r="C2223" s="536">
        <v>0</v>
      </c>
      <c r="D2223" s="536">
        <v>2011</v>
      </c>
    </row>
    <row r="2224" spans="1:4">
      <c r="A2224" s="535" t="s">
        <v>9579</v>
      </c>
      <c r="B2224" s="536">
        <v>3804</v>
      </c>
      <c r="C2224" s="536">
        <v>0</v>
      </c>
      <c r="D2224" s="536">
        <v>2011</v>
      </c>
    </row>
    <row r="2225" spans="1:4">
      <c r="A2225" s="535" t="s">
        <v>9580</v>
      </c>
      <c r="B2225" s="536">
        <v>0</v>
      </c>
      <c r="C2225" s="536">
        <v>0</v>
      </c>
      <c r="D2225" s="536">
        <v>2011</v>
      </c>
    </row>
    <row r="2226" spans="1:4">
      <c r="A2226" s="535" t="s">
        <v>9581</v>
      </c>
      <c r="B2226" s="536">
        <v>0</v>
      </c>
      <c r="C2226" s="536">
        <v>0</v>
      </c>
      <c r="D2226" s="536">
        <v>2011</v>
      </c>
    </row>
    <row r="2227" spans="1:4">
      <c r="A2227" s="535" t="s">
        <v>9582</v>
      </c>
      <c r="B2227" s="536">
        <v>244</v>
      </c>
      <c r="C2227" s="536">
        <v>0</v>
      </c>
      <c r="D2227" s="536">
        <v>2011</v>
      </c>
    </row>
    <row r="2228" spans="1:4">
      <c r="A2228" s="535" t="s">
        <v>9583</v>
      </c>
      <c r="B2228" s="536">
        <v>2390</v>
      </c>
      <c r="C2228" s="536">
        <v>0</v>
      </c>
      <c r="D2228" s="536">
        <v>2011</v>
      </c>
    </row>
    <row r="2229" spans="1:4">
      <c r="A2229" s="535" t="s">
        <v>9584</v>
      </c>
      <c r="B2229" s="536">
        <v>2536</v>
      </c>
      <c r="C2229" s="536">
        <v>0</v>
      </c>
      <c r="D2229" s="536">
        <v>2011</v>
      </c>
    </row>
    <row r="2230" spans="1:4">
      <c r="A2230" s="535" t="s">
        <v>9585</v>
      </c>
      <c r="B2230" s="536">
        <v>2567</v>
      </c>
      <c r="C2230" s="536">
        <v>0</v>
      </c>
      <c r="D2230" s="536">
        <v>2011</v>
      </c>
    </row>
    <row r="2231" spans="1:4">
      <c r="A2231" s="535" t="s">
        <v>9586</v>
      </c>
      <c r="B2231" s="536">
        <v>36</v>
      </c>
      <c r="C2231" s="536">
        <v>0</v>
      </c>
      <c r="D2231" s="536">
        <v>2011</v>
      </c>
    </row>
    <row r="2232" spans="1:4">
      <c r="A2232" s="535" t="s">
        <v>9587</v>
      </c>
      <c r="B2232" s="536">
        <v>1073</v>
      </c>
      <c r="C2232" s="536">
        <v>0</v>
      </c>
      <c r="D2232" s="536">
        <v>2011</v>
      </c>
    </row>
    <row r="2233" spans="1:4">
      <c r="A2233" s="535" t="s">
        <v>9588</v>
      </c>
      <c r="B2233" s="536">
        <v>1268</v>
      </c>
      <c r="C2233" s="536">
        <v>0</v>
      </c>
      <c r="D2233" s="536">
        <v>2011</v>
      </c>
    </row>
    <row r="2234" spans="1:4">
      <c r="A2234" s="535" t="s">
        <v>9589</v>
      </c>
      <c r="B2234" s="536">
        <v>0</v>
      </c>
      <c r="C2234" s="536">
        <v>0</v>
      </c>
      <c r="D2234" s="536">
        <v>2011</v>
      </c>
    </row>
    <row r="2235" spans="1:4">
      <c r="A2235" s="535" t="s">
        <v>9590</v>
      </c>
      <c r="B2235" s="536">
        <v>881</v>
      </c>
      <c r="C2235" s="536">
        <v>0</v>
      </c>
      <c r="D2235" s="536">
        <v>2011</v>
      </c>
    </row>
    <row r="2236" spans="1:4">
      <c r="A2236" s="535" t="s">
        <v>9591</v>
      </c>
      <c r="B2236" s="536">
        <v>0</v>
      </c>
      <c r="C2236" s="536">
        <v>0</v>
      </c>
      <c r="D2236" s="536">
        <v>2011</v>
      </c>
    </row>
    <row r="2237" spans="1:4">
      <c r="A2237" s="535" t="s">
        <v>9592</v>
      </c>
      <c r="B2237" s="536">
        <v>4848</v>
      </c>
      <c r="C2237" s="536">
        <v>0</v>
      </c>
      <c r="D2237" s="536">
        <v>2011</v>
      </c>
    </row>
    <row r="2238" spans="1:4">
      <c r="A2238" s="535" t="s">
        <v>9593</v>
      </c>
      <c r="B2238" s="536">
        <v>0</v>
      </c>
      <c r="C2238" s="536">
        <v>0</v>
      </c>
      <c r="D2238" s="536">
        <v>2011</v>
      </c>
    </row>
    <row r="2239" spans="1:4">
      <c r="A2239" s="535" t="s">
        <v>9594</v>
      </c>
      <c r="B2239" s="536">
        <v>35973</v>
      </c>
      <c r="C2239" s="536">
        <v>0</v>
      </c>
      <c r="D2239" s="536">
        <v>2011</v>
      </c>
    </row>
    <row r="2240" spans="1:4">
      <c r="A2240" s="535" t="s">
        <v>9595</v>
      </c>
      <c r="B2240" s="536">
        <v>0</v>
      </c>
      <c r="C2240" s="536">
        <v>0</v>
      </c>
      <c r="D2240" s="536">
        <v>2011</v>
      </c>
    </row>
    <row r="2241" spans="1:4">
      <c r="A2241" s="535" t="s">
        <v>9596</v>
      </c>
      <c r="B2241" s="536">
        <v>12573</v>
      </c>
      <c r="C2241" s="536">
        <v>0</v>
      </c>
      <c r="D2241" s="536">
        <v>2011</v>
      </c>
    </row>
    <row r="2242" spans="1:4">
      <c r="A2242" s="535" t="s">
        <v>9597</v>
      </c>
      <c r="B2242" s="536">
        <v>20785</v>
      </c>
      <c r="C2242" s="536">
        <v>0</v>
      </c>
      <c r="D2242" s="536">
        <v>2011</v>
      </c>
    </row>
    <row r="2243" spans="1:4">
      <c r="A2243" s="535" t="s">
        <v>9598</v>
      </c>
      <c r="B2243" s="536">
        <v>34685</v>
      </c>
      <c r="C2243" s="536">
        <v>0</v>
      </c>
      <c r="D2243" s="536">
        <v>2011</v>
      </c>
    </row>
    <row r="2244" spans="1:4">
      <c r="A2244" s="535" t="s">
        <v>9599</v>
      </c>
      <c r="B2244" s="536">
        <v>0</v>
      </c>
      <c r="C2244" s="536">
        <v>0</v>
      </c>
      <c r="D2244" s="536">
        <v>2011</v>
      </c>
    </row>
    <row r="2245" spans="1:4">
      <c r="A2245" s="535" t="s">
        <v>9600</v>
      </c>
      <c r="B2245" s="536">
        <v>117</v>
      </c>
      <c r="C2245" s="536">
        <v>0</v>
      </c>
      <c r="D2245" s="536">
        <v>2011</v>
      </c>
    </row>
    <row r="2246" spans="1:4">
      <c r="A2246" s="535" t="s">
        <v>9601</v>
      </c>
      <c r="B2246" s="536">
        <v>24749</v>
      </c>
      <c r="C2246" s="536">
        <v>0</v>
      </c>
      <c r="D2246" s="536">
        <v>2011</v>
      </c>
    </row>
    <row r="2247" spans="1:4">
      <c r="A2247" s="535" t="s">
        <v>9602</v>
      </c>
      <c r="B2247" s="536">
        <v>0</v>
      </c>
      <c r="C2247" s="536">
        <v>0</v>
      </c>
      <c r="D2247" s="536">
        <v>2011</v>
      </c>
    </row>
    <row r="2248" spans="1:4">
      <c r="A2248" s="535" t="s">
        <v>9603</v>
      </c>
      <c r="B2248" s="536">
        <v>36682</v>
      </c>
      <c r="C2248" s="536">
        <v>0</v>
      </c>
      <c r="D2248" s="536">
        <v>2011</v>
      </c>
    </row>
    <row r="2249" spans="1:4">
      <c r="A2249" s="535" t="s">
        <v>9604</v>
      </c>
      <c r="B2249" s="536">
        <v>1192</v>
      </c>
      <c r="C2249" s="536">
        <v>0</v>
      </c>
      <c r="D2249" s="536">
        <v>2011</v>
      </c>
    </row>
    <row r="2250" spans="1:4">
      <c r="A2250" s="535" t="s">
        <v>9605</v>
      </c>
      <c r="B2250" s="536">
        <v>8626</v>
      </c>
      <c r="C2250" s="536">
        <v>0</v>
      </c>
      <c r="D2250" s="536">
        <v>2011</v>
      </c>
    </row>
    <row r="2251" spans="1:4">
      <c r="A2251" s="535" t="s">
        <v>9606</v>
      </c>
      <c r="B2251" s="536">
        <v>4472</v>
      </c>
      <c r="C2251" s="536">
        <v>0</v>
      </c>
      <c r="D2251" s="536">
        <v>2011</v>
      </c>
    </row>
    <row r="2252" spans="1:4">
      <c r="A2252" s="535" t="s">
        <v>9607</v>
      </c>
      <c r="B2252" s="536">
        <v>47256</v>
      </c>
      <c r="C2252" s="536">
        <v>0</v>
      </c>
      <c r="D2252" s="536">
        <v>2011</v>
      </c>
    </row>
    <row r="2253" spans="1:4">
      <c r="A2253" s="535" t="s">
        <v>9608</v>
      </c>
      <c r="B2253" s="536">
        <v>18843</v>
      </c>
      <c r="C2253" s="536">
        <v>0</v>
      </c>
      <c r="D2253" s="536">
        <v>2011</v>
      </c>
    </row>
    <row r="2254" spans="1:4">
      <c r="A2254" s="535" t="s">
        <v>9609</v>
      </c>
      <c r="B2254" s="536">
        <v>18569</v>
      </c>
      <c r="C2254" s="536">
        <v>0</v>
      </c>
      <c r="D2254" s="536">
        <v>2011</v>
      </c>
    </row>
    <row r="2255" spans="1:4">
      <c r="A2255" s="535" t="s">
        <v>9610</v>
      </c>
      <c r="B2255" s="536">
        <v>34777</v>
      </c>
      <c r="C2255" s="536">
        <v>0</v>
      </c>
      <c r="D2255" s="536">
        <v>2011</v>
      </c>
    </row>
    <row r="2256" spans="1:4">
      <c r="A2256" s="535" t="s">
        <v>9611</v>
      </c>
      <c r="B2256" s="536">
        <v>13583</v>
      </c>
      <c r="C2256" s="536">
        <v>0</v>
      </c>
      <c r="D2256" s="536">
        <v>2011</v>
      </c>
    </row>
    <row r="2257" spans="1:4">
      <c r="A2257" s="535" t="s">
        <v>9612</v>
      </c>
      <c r="B2257" s="536">
        <v>16183</v>
      </c>
      <c r="C2257" s="536">
        <v>0</v>
      </c>
      <c r="D2257" s="536">
        <v>2011</v>
      </c>
    </row>
    <row r="2258" spans="1:4">
      <c r="A2258" s="535" t="s">
        <v>9613</v>
      </c>
      <c r="B2258" s="536">
        <v>11855</v>
      </c>
      <c r="C2258" s="536">
        <v>0</v>
      </c>
      <c r="D2258" s="536">
        <v>2011</v>
      </c>
    </row>
    <row r="2259" spans="1:4">
      <c r="A2259" s="535" t="s">
        <v>9614</v>
      </c>
      <c r="B2259" s="536">
        <v>45009</v>
      </c>
      <c r="C2259" s="536">
        <v>0</v>
      </c>
      <c r="D2259" s="536">
        <v>2011</v>
      </c>
    </row>
    <row r="2260" spans="1:4">
      <c r="A2260" s="535" t="s">
        <v>9615</v>
      </c>
      <c r="B2260" s="536">
        <v>41430</v>
      </c>
      <c r="C2260" s="536">
        <v>0</v>
      </c>
      <c r="D2260" s="536">
        <v>2011</v>
      </c>
    </row>
    <row r="2261" spans="1:4">
      <c r="A2261" s="535" t="s">
        <v>9616</v>
      </c>
      <c r="B2261" s="536">
        <v>5706</v>
      </c>
      <c r="C2261" s="536">
        <v>0</v>
      </c>
      <c r="D2261" s="536">
        <v>2011</v>
      </c>
    </row>
    <row r="2262" spans="1:4">
      <c r="A2262" s="535" t="s">
        <v>9617</v>
      </c>
      <c r="B2262" s="536">
        <v>15067</v>
      </c>
      <c r="C2262" s="536">
        <v>0</v>
      </c>
      <c r="D2262" s="536">
        <v>2011</v>
      </c>
    </row>
    <row r="2263" spans="1:4">
      <c r="A2263" s="535" t="s">
        <v>9618</v>
      </c>
      <c r="B2263" s="536">
        <v>9038</v>
      </c>
      <c r="C2263" s="536">
        <v>0</v>
      </c>
      <c r="D2263" s="536">
        <v>2011</v>
      </c>
    </row>
    <row r="2264" spans="1:4">
      <c r="A2264" s="535" t="s">
        <v>9619</v>
      </c>
      <c r="B2264" s="536">
        <v>2987</v>
      </c>
      <c r="C2264" s="536">
        <v>0</v>
      </c>
      <c r="D2264" s="536">
        <v>2011</v>
      </c>
    </row>
    <row r="2265" spans="1:4">
      <c r="A2265" s="535" t="s">
        <v>9620</v>
      </c>
      <c r="B2265" s="536">
        <v>7358</v>
      </c>
      <c r="C2265" s="536">
        <v>0</v>
      </c>
      <c r="D2265" s="536">
        <v>2011</v>
      </c>
    </row>
    <row r="2266" spans="1:4">
      <c r="A2266" s="535" t="s">
        <v>9621</v>
      </c>
      <c r="B2266" s="536">
        <v>0</v>
      </c>
      <c r="C2266" s="536">
        <v>0</v>
      </c>
      <c r="D2266" s="536">
        <v>2011</v>
      </c>
    </row>
    <row r="2267" spans="1:4">
      <c r="A2267" s="535" t="s">
        <v>9622</v>
      </c>
      <c r="B2267" s="536">
        <v>22194</v>
      </c>
      <c r="C2267" s="536">
        <v>0</v>
      </c>
      <c r="D2267" s="536">
        <v>2011</v>
      </c>
    </row>
    <row r="2268" spans="1:4">
      <c r="A2268" s="535" t="s">
        <v>9623</v>
      </c>
      <c r="B2268" s="536">
        <v>22923</v>
      </c>
      <c r="C2268" s="536">
        <v>0</v>
      </c>
      <c r="D2268" s="536">
        <v>2011</v>
      </c>
    </row>
    <row r="2269" spans="1:4">
      <c r="A2269" s="535" t="s">
        <v>9624</v>
      </c>
      <c r="B2269" s="536">
        <v>10241</v>
      </c>
      <c r="C2269" s="536">
        <v>0</v>
      </c>
      <c r="D2269" s="536">
        <v>2011</v>
      </c>
    </row>
    <row r="2270" spans="1:4">
      <c r="A2270" s="535" t="s">
        <v>9625</v>
      </c>
      <c r="B2270" s="536">
        <v>9407</v>
      </c>
      <c r="C2270" s="536">
        <v>0</v>
      </c>
      <c r="D2270" s="536">
        <v>2011</v>
      </c>
    </row>
    <row r="2271" spans="1:4">
      <c r="A2271" s="535" t="s">
        <v>9626</v>
      </c>
      <c r="B2271" s="536">
        <v>8018</v>
      </c>
      <c r="C2271" s="536">
        <v>0</v>
      </c>
      <c r="D2271" s="536">
        <v>2011</v>
      </c>
    </row>
    <row r="2272" spans="1:4">
      <c r="A2272" s="535" t="s">
        <v>9627</v>
      </c>
      <c r="B2272" s="536">
        <v>26539</v>
      </c>
      <c r="C2272" s="536">
        <v>0</v>
      </c>
      <c r="D2272" s="536">
        <v>2011</v>
      </c>
    </row>
    <row r="2273" spans="1:4">
      <c r="A2273" s="535" t="s">
        <v>9628</v>
      </c>
      <c r="B2273" s="536">
        <v>3219</v>
      </c>
      <c r="C2273" s="536">
        <v>0</v>
      </c>
      <c r="D2273" s="536">
        <v>2011</v>
      </c>
    </row>
    <row r="2274" spans="1:4">
      <c r="A2274" s="535" t="s">
        <v>9629</v>
      </c>
      <c r="B2274" s="536">
        <v>0</v>
      </c>
      <c r="C2274" s="536">
        <v>0</v>
      </c>
      <c r="D2274" s="536">
        <v>2011</v>
      </c>
    </row>
    <row r="2275" spans="1:4">
      <c r="A2275" s="535" t="s">
        <v>9630</v>
      </c>
      <c r="B2275" s="536">
        <v>35326</v>
      </c>
      <c r="C2275" s="536">
        <v>0</v>
      </c>
      <c r="D2275" s="536">
        <v>2011</v>
      </c>
    </row>
    <row r="2276" spans="1:4">
      <c r="A2276" s="535" t="s">
        <v>9631</v>
      </c>
      <c r="B2276" s="536">
        <v>27072</v>
      </c>
      <c r="C2276" s="536">
        <v>0</v>
      </c>
      <c r="D2276" s="536">
        <v>2011</v>
      </c>
    </row>
    <row r="2277" spans="1:4">
      <c r="A2277" s="535" t="s">
        <v>9632</v>
      </c>
      <c r="B2277" s="536">
        <v>4596</v>
      </c>
      <c r="C2277" s="536">
        <v>0</v>
      </c>
      <c r="D2277" s="536">
        <v>2011</v>
      </c>
    </row>
    <row r="2278" spans="1:4">
      <c r="A2278" s="535" t="s">
        <v>9633</v>
      </c>
      <c r="B2278" s="536">
        <v>15137</v>
      </c>
      <c r="C2278" s="536">
        <v>0</v>
      </c>
      <c r="D2278" s="536">
        <v>2011</v>
      </c>
    </row>
    <row r="2279" spans="1:4">
      <c r="A2279" s="535" t="s">
        <v>9634</v>
      </c>
      <c r="B2279" s="536">
        <v>20046</v>
      </c>
      <c r="C2279" s="536">
        <v>0</v>
      </c>
      <c r="D2279" s="536">
        <v>2011</v>
      </c>
    </row>
    <row r="2280" spans="1:4">
      <c r="A2280" s="535" t="s">
        <v>9635</v>
      </c>
      <c r="B2280" s="536">
        <v>5591</v>
      </c>
      <c r="C2280" s="536">
        <v>0</v>
      </c>
      <c r="D2280" s="536">
        <v>2011</v>
      </c>
    </row>
    <row r="2281" spans="1:4">
      <c r="A2281" s="535" t="s">
        <v>9636</v>
      </c>
      <c r="B2281" s="536">
        <v>30755</v>
      </c>
      <c r="C2281" s="536">
        <v>0</v>
      </c>
      <c r="D2281" s="536">
        <v>2011</v>
      </c>
    </row>
    <row r="2282" spans="1:4">
      <c r="A2282" s="535" t="s">
        <v>9637</v>
      </c>
      <c r="B2282" s="536">
        <v>6438</v>
      </c>
      <c r="C2282" s="536">
        <v>0</v>
      </c>
      <c r="D2282" s="536">
        <v>2011</v>
      </c>
    </row>
    <row r="2283" spans="1:4">
      <c r="A2283" s="535" t="s">
        <v>9638</v>
      </c>
      <c r="B2283" s="536">
        <v>20223</v>
      </c>
      <c r="C2283" s="536">
        <v>0</v>
      </c>
      <c r="D2283" s="536">
        <v>2011</v>
      </c>
    </row>
    <row r="2284" spans="1:4">
      <c r="A2284" s="535" t="s">
        <v>9639</v>
      </c>
      <c r="B2284" s="536">
        <v>35058</v>
      </c>
      <c r="C2284" s="536">
        <v>0</v>
      </c>
      <c r="D2284" s="536">
        <v>2011</v>
      </c>
    </row>
    <row r="2285" spans="1:4">
      <c r="A2285" s="535" t="s">
        <v>9640</v>
      </c>
      <c r="B2285" s="536">
        <v>47599</v>
      </c>
      <c r="C2285" s="536">
        <v>0</v>
      </c>
      <c r="D2285" s="536">
        <v>2011</v>
      </c>
    </row>
    <row r="2286" spans="1:4">
      <c r="A2286" s="535" t="s">
        <v>9641</v>
      </c>
      <c r="B2286" s="536">
        <v>21692</v>
      </c>
      <c r="C2286" s="536">
        <v>0</v>
      </c>
      <c r="D2286" s="536">
        <v>2011</v>
      </c>
    </row>
    <row r="2287" spans="1:4">
      <c r="A2287" s="535" t="s">
        <v>9642</v>
      </c>
      <c r="B2287" s="536">
        <v>6919</v>
      </c>
      <c r="C2287" s="536">
        <v>0</v>
      </c>
      <c r="D2287" s="536">
        <v>2011</v>
      </c>
    </row>
    <row r="2288" spans="1:4">
      <c r="A2288" s="535" t="s">
        <v>9643</v>
      </c>
      <c r="B2288" s="536">
        <v>0</v>
      </c>
      <c r="C2288" s="536">
        <v>0</v>
      </c>
      <c r="D2288" s="536">
        <v>2011</v>
      </c>
    </row>
    <row r="2289" spans="1:4">
      <c r="A2289" s="535" t="s">
        <v>9644</v>
      </c>
      <c r="B2289" s="536">
        <v>0</v>
      </c>
      <c r="C2289" s="536">
        <v>0</v>
      </c>
      <c r="D2289" s="536">
        <v>2011</v>
      </c>
    </row>
    <row r="2290" spans="1:4">
      <c r="A2290" s="535" t="s">
        <v>9645</v>
      </c>
      <c r="B2290" s="536">
        <v>25044</v>
      </c>
      <c r="C2290" s="536">
        <v>0</v>
      </c>
      <c r="D2290" s="536">
        <v>2011</v>
      </c>
    </row>
    <row r="2291" spans="1:4">
      <c r="A2291" s="535" t="s">
        <v>9646</v>
      </c>
      <c r="B2291" s="536">
        <v>0</v>
      </c>
      <c r="C2291" s="536">
        <v>0</v>
      </c>
      <c r="D2291" s="536">
        <v>2011</v>
      </c>
    </row>
    <row r="2292" spans="1:4">
      <c r="A2292" s="535" t="s">
        <v>9647</v>
      </c>
      <c r="B2292" s="536">
        <v>15368</v>
      </c>
      <c r="C2292" s="536">
        <v>0</v>
      </c>
      <c r="D2292" s="536">
        <v>2011</v>
      </c>
    </row>
    <row r="2293" spans="1:4">
      <c r="A2293" s="535" t="s">
        <v>9648</v>
      </c>
      <c r="B2293" s="536">
        <v>26806</v>
      </c>
      <c r="C2293" s="536">
        <v>0</v>
      </c>
      <c r="D2293" s="536">
        <v>2011</v>
      </c>
    </row>
    <row r="2294" spans="1:4">
      <c r="A2294" s="535" t="s">
        <v>9649</v>
      </c>
      <c r="B2294" s="536">
        <v>33268</v>
      </c>
      <c r="C2294" s="536">
        <v>0</v>
      </c>
      <c r="D2294" s="536">
        <v>2011</v>
      </c>
    </row>
    <row r="2295" spans="1:4">
      <c r="A2295" s="535" t="s">
        <v>9650</v>
      </c>
      <c r="B2295" s="536">
        <v>18832</v>
      </c>
      <c r="C2295" s="536">
        <v>0</v>
      </c>
      <c r="D2295" s="536">
        <v>2011</v>
      </c>
    </row>
    <row r="2296" spans="1:4">
      <c r="A2296" s="535" t="s">
        <v>9651</v>
      </c>
      <c r="B2296" s="536">
        <v>18084</v>
      </c>
      <c r="C2296" s="536">
        <v>0</v>
      </c>
      <c r="D2296" s="536">
        <v>2011</v>
      </c>
    </row>
    <row r="2297" spans="1:4">
      <c r="A2297" s="535" t="s">
        <v>9652</v>
      </c>
      <c r="B2297" s="536">
        <v>23535</v>
      </c>
      <c r="C2297" s="536">
        <v>0</v>
      </c>
      <c r="D2297" s="536">
        <v>2011</v>
      </c>
    </row>
    <row r="2298" spans="1:4">
      <c r="A2298" s="535" t="s">
        <v>9653</v>
      </c>
      <c r="B2298" s="536">
        <v>27610</v>
      </c>
      <c r="C2298" s="536">
        <v>0</v>
      </c>
      <c r="D2298" s="536">
        <v>2011</v>
      </c>
    </row>
    <row r="2299" spans="1:4">
      <c r="A2299" s="535" t="s">
        <v>9654</v>
      </c>
      <c r="B2299" s="536">
        <v>27935</v>
      </c>
      <c r="C2299" s="536">
        <v>0</v>
      </c>
      <c r="D2299" s="536">
        <v>2011</v>
      </c>
    </row>
    <row r="2300" spans="1:4">
      <c r="A2300" s="535" t="s">
        <v>9655</v>
      </c>
      <c r="B2300" s="536">
        <v>21927</v>
      </c>
      <c r="C2300" s="536">
        <v>0</v>
      </c>
      <c r="D2300" s="536">
        <v>2011</v>
      </c>
    </row>
    <row r="2301" spans="1:4">
      <c r="A2301" s="535" t="s">
        <v>9656</v>
      </c>
      <c r="B2301" s="536">
        <v>65707</v>
      </c>
      <c r="C2301" s="536">
        <v>0</v>
      </c>
      <c r="D2301" s="536">
        <v>2011</v>
      </c>
    </row>
    <row r="2302" spans="1:4">
      <c r="A2302" s="535" t="s">
        <v>9657</v>
      </c>
      <c r="B2302" s="536">
        <v>20445</v>
      </c>
      <c r="C2302" s="536">
        <v>0</v>
      </c>
      <c r="D2302" s="536">
        <v>2011</v>
      </c>
    </row>
    <row r="2303" spans="1:4">
      <c r="A2303" s="535" t="s">
        <v>9658</v>
      </c>
      <c r="B2303" s="536">
        <v>4981</v>
      </c>
      <c r="C2303" s="536">
        <v>0</v>
      </c>
      <c r="D2303" s="536">
        <v>2011</v>
      </c>
    </row>
    <row r="2304" spans="1:4">
      <c r="A2304" s="535" t="s">
        <v>9659</v>
      </c>
      <c r="B2304" s="536">
        <v>4896</v>
      </c>
      <c r="C2304" s="536">
        <v>0</v>
      </c>
      <c r="D2304" s="536">
        <v>2011</v>
      </c>
    </row>
    <row r="2305" spans="1:4">
      <c r="A2305" s="535" t="s">
        <v>9660</v>
      </c>
      <c r="B2305" s="536">
        <v>25479</v>
      </c>
      <c r="C2305" s="536">
        <v>0</v>
      </c>
      <c r="D2305" s="536">
        <v>2011</v>
      </c>
    </row>
    <row r="2306" spans="1:4">
      <c r="A2306" s="535" t="s">
        <v>9661</v>
      </c>
      <c r="B2306" s="536">
        <v>38166</v>
      </c>
      <c r="C2306" s="536">
        <v>0</v>
      </c>
      <c r="D2306" s="536">
        <v>2011</v>
      </c>
    </row>
    <row r="2307" spans="1:4">
      <c r="A2307" s="535" t="s">
        <v>9662</v>
      </c>
      <c r="B2307" s="536">
        <v>28441</v>
      </c>
      <c r="C2307" s="536">
        <v>0</v>
      </c>
      <c r="D2307" s="536">
        <v>2011</v>
      </c>
    </row>
    <row r="2308" spans="1:4">
      <c r="A2308" s="535" t="s">
        <v>9663</v>
      </c>
      <c r="B2308" s="536">
        <v>29679</v>
      </c>
      <c r="C2308" s="536">
        <v>0</v>
      </c>
      <c r="D2308" s="536">
        <v>2011</v>
      </c>
    </row>
    <row r="2309" spans="1:4">
      <c r="A2309" s="535" t="s">
        <v>9664</v>
      </c>
      <c r="B2309" s="536">
        <v>0</v>
      </c>
      <c r="C2309" s="536">
        <v>0</v>
      </c>
      <c r="D2309" s="536">
        <v>2011</v>
      </c>
    </row>
    <row r="2310" spans="1:4">
      <c r="A2310" s="535" t="s">
        <v>9665</v>
      </c>
      <c r="B2310" s="536">
        <v>32193</v>
      </c>
      <c r="C2310" s="536">
        <v>0</v>
      </c>
      <c r="D2310" s="536">
        <v>2011</v>
      </c>
    </row>
    <row r="2311" spans="1:4">
      <c r="A2311" s="535" t="s">
        <v>9666</v>
      </c>
      <c r="B2311" s="536">
        <v>19071</v>
      </c>
      <c r="C2311" s="536">
        <v>0</v>
      </c>
      <c r="D2311" s="536">
        <v>2011</v>
      </c>
    </row>
    <row r="2312" spans="1:4">
      <c r="A2312" s="535" t="s">
        <v>9667</v>
      </c>
      <c r="B2312" s="536">
        <v>29540</v>
      </c>
      <c r="C2312" s="536">
        <v>0</v>
      </c>
      <c r="D2312" s="536">
        <v>2011</v>
      </c>
    </row>
    <row r="2313" spans="1:4">
      <c r="A2313" s="535" t="s">
        <v>9668</v>
      </c>
      <c r="B2313" s="536">
        <v>40633</v>
      </c>
      <c r="C2313" s="536">
        <v>0</v>
      </c>
      <c r="D2313" s="536">
        <v>2011</v>
      </c>
    </row>
    <row r="2314" spans="1:4">
      <c r="A2314" s="535" t="s">
        <v>9669</v>
      </c>
      <c r="B2314" s="536">
        <v>11974</v>
      </c>
      <c r="C2314" s="536">
        <v>0</v>
      </c>
      <c r="D2314" s="536">
        <v>2011</v>
      </c>
    </row>
    <row r="2315" spans="1:4">
      <c r="A2315" s="535" t="s">
        <v>9670</v>
      </c>
      <c r="B2315" s="536">
        <v>10226</v>
      </c>
      <c r="C2315" s="536">
        <v>0</v>
      </c>
      <c r="D2315" s="536">
        <v>2011</v>
      </c>
    </row>
    <row r="2316" spans="1:4">
      <c r="A2316" s="535" t="s">
        <v>9671</v>
      </c>
      <c r="B2316" s="536">
        <v>0</v>
      </c>
      <c r="C2316" s="536">
        <v>0</v>
      </c>
      <c r="D2316" s="536">
        <v>2011</v>
      </c>
    </row>
    <row r="2317" spans="1:4">
      <c r="A2317" s="535" t="s">
        <v>9672</v>
      </c>
      <c r="B2317" s="536">
        <v>18336</v>
      </c>
      <c r="C2317" s="536">
        <v>0</v>
      </c>
      <c r="D2317" s="536">
        <v>2011</v>
      </c>
    </row>
    <row r="2318" spans="1:4">
      <c r="A2318" s="535" t="s">
        <v>9673</v>
      </c>
      <c r="B2318" s="536">
        <v>5952</v>
      </c>
      <c r="C2318" s="536">
        <v>0</v>
      </c>
      <c r="D2318" s="536">
        <v>2011</v>
      </c>
    </row>
    <row r="2319" spans="1:4">
      <c r="A2319" s="535" t="s">
        <v>9674</v>
      </c>
      <c r="B2319" s="536">
        <v>62211</v>
      </c>
      <c r="C2319" s="536">
        <v>0</v>
      </c>
      <c r="D2319" s="536">
        <v>2011</v>
      </c>
    </row>
    <row r="2320" spans="1:4">
      <c r="A2320" s="535" t="s">
        <v>9675</v>
      </c>
      <c r="B2320" s="536">
        <v>8786</v>
      </c>
      <c r="C2320" s="536">
        <v>0</v>
      </c>
      <c r="D2320" s="536">
        <v>2011</v>
      </c>
    </row>
    <row r="2321" spans="1:4">
      <c r="A2321" s="535" t="s">
        <v>9676</v>
      </c>
      <c r="B2321" s="536">
        <v>12622</v>
      </c>
      <c r="C2321" s="536">
        <v>0</v>
      </c>
      <c r="D2321" s="536">
        <v>2011</v>
      </c>
    </row>
    <row r="2322" spans="1:4">
      <c r="A2322" s="535" t="s">
        <v>9677</v>
      </c>
      <c r="B2322" s="536">
        <v>3805</v>
      </c>
      <c r="C2322" s="536">
        <v>0</v>
      </c>
      <c r="D2322" s="536">
        <v>2011</v>
      </c>
    </row>
    <row r="2323" spans="1:4">
      <c r="A2323" s="535" t="s">
        <v>9678</v>
      </c>
      <c r="B2323" s="536">
        <v>6590</v>
      </c>
      <c r="C2323" s="536">
        <v>0</v>
      </c>
      <c r="D2323" s="536">
        <v>2011</v>
      </c>
    </row>
    <row r="2324" spans="1:4">
      <c r="A2324" s="535" t="s">
        <v>9679</v>
      </c>
      <c r="B2324" s="536">
        <v>1892</v>
      </c>
      <c r="C2324" s="536">
        <v>0</v>
      </c>
      <c r="D2324" s="536">
        <v>2011</v>
      </c>
    </row>
    <row r="2325" spans="1:4">
      <c r="A2325" s="535" t="s">
        <v>9680</v>
      </c>
      <c r="B2325" s="536">
        <v>0</v>
      </c>
      <c r="C2325" s="536">
        <v>0</v>
      </c>
      <c r="D2325" s="536">
        <v>2011</v>
      </c>
    </row>
    <row r="2326" spans="1:4">
      <c r="A2326" s="535" t="s">
        <v>9681</v>
      </c>
      <c r="B2326" s="536">
        <v>9596</v>
      </c>
      <c r="C2326" s="536">
        <v>0</v>
      </c>
      <c r="D2326" s="536">
        <v>2011</v>
      </c>
    </row>
    <row r="2327" spans="1:4">
      <c r="A2327" s="535" t="s">
        <v>9682</v>
      </c>
      <c r="B2327" s="536">
        <v>5142</v>
      </c>
      <c r="C2327" s="536">
        <v>0</v>
      </c>
      <c r="D2327" s="536">
        <v>2011</v>
      </c>
    </row>
    <row r="2328" spans="1:4">
      <c r="A2328" s="535" t="s">
        <v>9683</v>
      </c>
      <c r="B2328" s="536">
        <v>11871</v>
      </c>
      <c r="C2328" s="536">
        <v>0</v>
      </c>
      <c r="D2328" s="536">
        <v>2011</v>
      </c>
    </row>
    <row r="2329" spans="1:4">
      <c r="A2329" s="535" t="s">
        <v>9684</v>
      </c>
      <c r="B2329" s="536">
        <v>5268</v>
      </c>
      <c r="C2329" s="536">
        <v>0</v>
      </c>
      <c r="D2329" s="536">
        <v>2011</v>
      </c>
    </row>
    <row r="2330" spans="1:4">
      <c r="A2330" s="535" t="s">
        <v>9685</v>
      </c>
      <c r="B2330" s="536">
        <v>18750</v>
      </c>
      <c r="C2330" s="536">
        <v>0</v>
      </c>
      <c r="D2330" s="536">
        <v>2011</v>
      </c>
    </row>
    <row r="2331" spans="1:4">
      <c r="A2331" s="535" t="s">
        <v>9686</v>
      </c>
      <c r="B2331" s="536">
        <v>0</v>
      </c>
      <c r="C2331" s="536">
        <v>0</v>
      </c>
      <c r="D2331" s="536">
        <v>2011</v>
      </c>
    </row>
    <row r="2332" spans="1:4">
      <c r="A2332" s="535" t="s">
        <v>9687</v>
      </c>
      <c r="B2332" s="536">
        <v>2643</v>
      </c>
      <c r="C2332" s="536">
        <v>0</v>
      </c>
      <c r="D2332" s="536">
        <v>2011</v>
      </c>
    </row>
    <row r="2333" spans="1:4">
      <c r="A2333" s="535" t="s">
        <v>9688</v>
      </c>
      <c r="B2333" s="536">
        <v>630</v>
      </c>
      <c r="C2333" s="536">
        <v>0</v>
      </c>
      <c r="D2333" s="536">
        <v>2011</v>
      </c>
    </row>
    <row r="2334" spans="1:4">
      <c r="A2334" s="535" t="s">
        <v>9689</v>
      </c>
      <c r="B2334" s="536">
        <v>78740</v>
      </c>
      <c r="C2334" s="536">
        <v>0</v>
      </c>
      <c r="D2334" s="536">
        <v>2011</v>
      </c>
    </row>
    <row r="2335" spans="1:4">
      <c r="A2335" s="535" t="s">
        <v>9690</v>
      </c>
      <c r="B2335" s="536">
        <v>74670</v>
      </c>
      <c r="C2335" s="536">
        <v>0</v>
      </c>
      <c r="D2335" s="536">
        <v>2011</v>
      </c>
    </row>
    <row r="2336" spans="1:4">
      <c r="A2336" s="535" t="s">
        <v>9691</v>
      </c>
      <c r="B2336" s="536">
        <v>136055</v>
      </c>
      <c r="C2336" s="536">
        <v>0</v>
      </c>
      <c r="D2336" s="536">
        <v>2011</v>
      </c>
    </row>
    <row r="2337" spans="1:4">
      <c r="A2337" s="535" t="s">
        <v>9692</v>
      </c>
      <c r="B2337" s="536">
        <v>122057</v>
      </c>
      <c r="C2337" s="536">
        <v>0</v>
      </c>
      <c r="D2337" s="536">
        <v>2011</v>
      </c>
    </row>
    <row r="2338" spans="1:4">
      <c r="A2338" s="535" t="s">
        <v>9693</v>
      </c>
      <c r="B2338" s="536">
        <v>6633</v>
      </c>
      <c r="C2338" s="536">
        <v>0</v>
      </c>
      <c r="D2338" s="536">
        <v>2011</v>
      </c>
    </row>
    <row r="2339" spans="1:4">
      <c r="A2339" s="535" t="s">
        <v>9694</v>
      </c>
      <c r="B2339" s="536">
        <v>17929</v>
      </c>
      <c r="C2339" s="536">
        <v>0</v>
      </c>
      <c r="D2339" s="536">
        <v>2011</v>
      </c>
    </row>
    <row r="2340" spans="1:4">
      <c r="A2340" s="535" t="s">
        <v>9695</v>
      </c>
      <c r="B2340" s="536">
        <v>33456</v>
      </c>
      <c r="C2340" s="536">
        <v>0</v>
      </c>
      <c r="D2340" s="536">
        <v>2011</v>
      </c>
    </row>
    <row r="2341" spans="1:4">
      <c r="A2341" s="535" t="s">
        <v>9696</v>
      </c>
      <c r="B2341" s="536">
        <v>1487</v>
      </c>
      <c r="C2341" s="536">
        <v>0</v>
      </c>
      <c r="D2341" s="536">
        <v>2011</v>
      </c>
    </row>
    <row r="2342" spans="1:4">
      <c r="A2342" s="535" t="s">
        <v>9697</v>
      </c>
      <c r="B2342" s="536">
        <v>1657</v>
      </c>
      <c r="C2342" s="536">
        <v>0</v>
      </c>
      <c r="D2342" s="536">
        <v>2011</v>
      </c>
    </row>
    <row r="2343" spans="1:4">
      <c r="A2343" s="535" t="s">
        <v>9698</v>
      </c>
      <c r="B2343" s="536">
        <v>2672</v>
      </c>
      <c r="C2343" s="536">
        <v>0</v>
      </c>
      <c r="D2343" s="536">
        <v>2011</v>
      </c>
    </row>
    <row r="2344" spans="1:4">
      <c r="A2344" s="535" t="s">
        <v>9699</v>
      </c>
      <c r="B2344" s="536">
        <v>7484</v>
      </c>
      <c r="C2344" s="536">
        <v>0</v>
      </c>
      <c r="D2344" s="536">
        <v>2011</v>
      </c>
    </row>
    <row r="2345" spans="1:4">
      <c r="A2345" s="535" t="s">
        <v>9700</v>
      </c>
      <c r="B2345" s="536">
        <v>962</v>
      </c>
      <c r="C2345" s="536">
        <v>0</v>
      </c>
      <c r="D2345" s="536">
        <v>2011</v>
      </c>
    </row>
    <row r="2346" spans="1:4">
      <c r="A2346" s="535" t="s">
        <v>9701</v>
      </c>
      <c r="B2346" s="536">
        <v>127</v>
      </c>
      <c r="C2346" s="536">
        <v>0</v>
      </c>
      <c r="D2346" s="536">
        <v>2011</v>
      </c>
    </row>
    <row r="2347" spans="1:4">
      <c r="A2347" s="535" t="s">
        <v>9702</v>
      </c>
      <c r="B2347" s="536">
        <v>976</v>
      </c>
      <c r="C2347" s="536">
        <v>0</v>
      </c>
      <c r="D2347" s="536">
        <v>2011</v>
      </c>
    </row>
    <row r="2348" spans="1:4">
      <c r="A2348" s="535" t="s">
        <v>9703</v>
      </c>
      <c r="B2348" s="536">
        <v>998</v>
      </c>
      <c r="C2348" s="536">
        <v>0</v>
      </c>
      <c r="D2348" s="536">
        <v>2011</v>
      </c>
    </row>
    <row r="2349" spans="1:4">
      <c r="A2349" s="535" t="s">
        <v>9704</v>
      </c>
      <c r="B2349" s="536">
        <v>27491</v>
      </c>
      <c r="C2349" s="536">
        <v>0</v>
      </c>
      <c r="D2349" s="536">
        <v>2011</v>
      </c>
    </row>
    <row r="2350" spans="1:4">
      <c r="A2350" s="535" t="s">
        <v>9705</v>
      </c>
      <c r="B2350" s="536">
        <v>2358</v>
      </c>
      <c r="C2350" s="536">
        <v>0</v>
      </c>
      <c r="D2350" s="536">
        <v>2011</v>
      </c>
    </row>
    <row r="2351" spans="1:4">
      <c r="A2351" s="535" t="s">
        <v>9706</v>
      </c>
      <c r="B2351" s="536">
        <v>7969</v>
      </c>
      <c r="C2351" s="536">
        <v>0</v>
      </c>
      <c r="D2351" s="536">
        <v>2011</v>
      </c>
    </row>
    <row r="2352" spans="1:4">
      <c r="A2352" s="535" t="s">
        <v>9707</v>
      </c>
      <c r="B2352" s="536">
        <v>12</v>
      </c>
      <c r="C2352" s="536">
        <v>0</v>
      </c>
      <c r="D2352" s="536">
        <v>2011</v>
      </c>
    </row>
    <row r="2353" spans="1:4">
      <c r="A2353" s="535" t="s">
        <v>9708</v>
      </c>
      <c r="B2353" s="536">
        <v>898</v>
      </c>
      <c r="C2353" s="536">
        <v>0</v>
      </c>
      <c r="D2353" s="536">
        <v>2011</v>
      </c>
    </row>
    <row r="2354" spans="1:4">
      <c r="A2354" s="535" t="s">
        <v>9709</v>
      </c>
      <c r="B2354" s="536">
        <v>9804</v>
      </c>
      <c r="C2354" s="536">
        <v>0</v>
      </c>
      <c r="D2354" s="536">
        <v>2011</v>
      </c>
    </row>
    <row r="2355" spans="1:4">
      <c r="A2355" s="535" t="s">
        <v>9710</v>
      </c>
      <c r="B2355" s="536">
        <v>1690</v>
      </c>
      <c r="C2355" s="536">
        <v>0</v>
      </c>
      <c r="D2355" s="536">
        <v>2011</v>
      </c>
    </row>
    <row r="2356" spans="1:4">
      <c r="A2356" s="535" t="s">
        <v>9711</v>
      </c>
      <c r="B2356" s="536">
        <v>12451</v>
      </c>
      <c r="C2356" s="536">
        <v>0</v>
      </c>
      <c r="D2356" s="536">
        <v>2011</v>
      </c>
    </row>
    <row r="2357" spans="1:4">
      <c r="A2357" s="535" t="s">
        <v>9712</v>
      </c>
      <c r="B2357" s="536">
        <v>6429</v>
      </c>
      <c r="C2357" s="536">
        <v>0</v>
      </c>
      <c r="D2357" s="536">
        <v>2011</v>
      </c>
    </row>
    <row r="2358" spans="1:4">
      <c r="A2358" s="535" t="s">
        <v>9713</v>
      </c>
      <c r="B2358" s="536">
        <v>1293</v>
      </c>
      <c r="C2358" s="536">
        <v>0</v>
      </c>
      <c r="D2358" s="536">
        <v>2011</v>
      </c>
    </row>
    <row r="2359" spans="1:4">
      <c r="A2359" s="535" t="s">
        <v>9714</v>
      </c>
      <c r="B2359" s="536">
        <v>0</v>
      </c>
      <c r="C2359" s="536">
        <v>0</v>
      </c>
      <c r="D2359" s="536">
        <v>2011</v>
      </c>
    </row>
    <row r="2360" spans="1:4">
      <c r="A2360" s="535" t="s">
        <v>9715</v>
      </c>
      <c r="B2360" s="536">
        <v>5632</v>
      </c>
      <c r="C2360" s="536">
        <v>0</v>
      </c>
      <c r="D2360" s="536">
        <v>2011</v>
      </c>
    </row>
    <row r="2361" spans="1:4">
      <c r="A2361" s="535" t="s">
        <v>9716</v>
      </c>
      <c r="B2361" s="536">
        <v>0</v>
      </c>
      <c r="C2361" s="536">
        <v>0</v>
      </c>
      <c r="D2361" s="536">
        <v>2011</v>
      </c>
    </row>
    <row r="2362" spans="1:4">
      <c r="A2362" s="535" t="s">
        <v>9717</v>
      </c>
      <c r="B2362" s="536">
        <v>0</v>
      </c>
      <c r="C2362" s="536">
        <v>0</v>
      </c>
      <c r="D2362" s="536">
        <v>2011</v>
      </c>
    </row>
    <row r="2363" spans="1:4">
      <c r="A2363" s="535" t="s">
        <v>9718</v>
      </c>
      <c r="B2363" s="536">
        <v>0</v>
      </c>
      <c r="C2363" s="536">
        <v>18198</v>
      </c>
      <c r="D2363" s="536">
        <v>2011</v>
      </c>
    </row>
    <row r="2364" spans="1:4">
      <c r="A2364" s="535" t="s">
        <v>9719</v>
      </c>
      <c r="B2364" s="536">
        <v>0</v>
      </c>
      <c r="C2364" s="536">
        <v>0</v>
      </c>
      <c r="D2364" s="536">
        <v>2011</v>
      </c>
    </row>
    <row r="2365" spans="1:4">
      <c r="A2365" s="535" t="s">
        <v>9720</v>
      </c>
      <c r="B2365" s="536">
        <v>0</v>
      </c>
      <c r="C2365" s="536">
        <v>14286</v>
      </c>
      <c r="D2365" s="536">
        <v>2011</v>
      </c>
    </row>
    <row r="2366" spans="1:4">
      <c r="A2366" s="535" t="s">
        <v>9721</v>
      </c>
      <c r="B2366" s="536">
        <v>0</v>
      </c>
      <c r="C2366" s="536">
        <v>0</v>
      </c>
      <c r="D2366" s="536">
        <v>2011</v>
      </c>
    </row>
    <row r="2367" spans="1:4">
      <c r="A2367" s="535" t="s">
        <v>9722</v>
      </c>
      <c r="B2367" s="536">
        <v>0</v>
      </c>
      <c r="C2367" s="536">
        <v>0</v>
      </c>
      <c r="D2367" s="536">
        <v>2011</v>
      </c>
    </row>
    <row r="2368" spans="1:4">
      <c r="A2368" s="535" t="s">
        <v>9723</v>
      </c>
      <c r="B2368" s="536">
        <v>3758</v>
      </c>
      <c r="C2368" s="536">
        <v>0</v>
      </c>
      <c r="D2368" s="536">
        <v>2011</v>
      </c>
    </row>
    <row r="2369" spans="1:4">
      <c r="A2369" s="535" t="s">
        <v>9724</v>
      </c>
      <c r="B2369" s="536">
        <v>0</v>
      </c>
      <c r="C2369" s="536">
        <v>5500</v>
      </c>
      <c r="D2369" s="536">
        <v>2011</v>
      </c>
    </row>
    <row r="2370" spans="1:4">
      <c r="A2370" s="535" t="s">
        <v>3323</v>
      </c>
      <c r="B2370" s="536">
        <v>0</v>
      </c>
      <c r="C2370" s="536">
        <v>0</v>
      </c>
      <c r="D2370" s="536">
        <v>2011</v>
      </c>
    </row>
    <row r="2371" spans="1:4">
      <c r="A2371" s="535" t="s">
        <v>9725</v>
      </c>
      <c r="B2371" s="536">
        <v>0</v>
      </c>
      <c r="C2371" s="536">
        <v>0</v>
      </c>
      <c r="D2371" s="536">
        <v>2011</v>
      </c>
    </row>
    <row r="2372" spans="1:4">
      <c r="A2372" s="535" t="s">
        <v>9726</v>
      </c>
      <c r="B2372" s="536">
        <v>591</v>
      </c>
      <c r="C2372" s="536">
        <v>0</v>
      </c>
      <c r="D2372" s="536">
        <v>2011</v>
      </c>
    </row>
    <row r="2373" spans="1:4">
      <c r="A2373" s="535" t="s">
        <v>9727</v>
      </c>
      <c r="B2373" s="536">
        <v>18671</v>
      </c>
      <c r="C2373" s="536">
        <v>0</v>
      </c>
      <c r="D2373" s="536">
        <v>2011</v>
      </c>
    </row>
    <row r="2374" spans="1:4">
      <c r="A2374" s="535" t="s">
        <v>9728</v>
      </c>
      <c r="B2374" s="536">
        <v>0</v>
      </c>
      <c r="C2374" s="536">
        <v>0</v>
      </c>
      <c r="D2374" s="536">
        <v>2011</v>
      </c>
    </row>
    <row r="2375" spans="1:4">
      <c r="A2375" s="535" t="s">
        <v>9729</v>
      </c>
      <c r="B2375" s="536">
        <v>0</v>
      </c>
      <c r="C2375" s="536">
        <v>41520</v>
      </c>
      <c r="D2375" s="536">
        <v>2011</v>
      </c>
    </row>
    <row r="2376" spans="1:4">
      <c r="A2376" s="535" t="s">
        <v>9730</v>
      </c>
      <c r="B2376" s="536">
        <v>0</v>
      </c>
      <c r="C2376" s="536">
        <v>0</v>
      </c>
      <c r="D2376" s="536">
        <v>2011</v>
      </c>
    </row>
    <row r="2377" spans="1:4">
      <c r="A2377" s="535" t="s">
        <v>9731</v>
      </c>
      <c r="B2377" s="536">
        <v>0</v>
      </c>
      <c r="C2377" s="536">
        <v>25641</v>
      </c>
      <c r="D2377" s="536">
        <v>2011</v>
      </c>
    </row>
    <row r="2378" spans="1:4">
      <c r="A2378" s="535" t="s">
        <v>9732</v>
      </c>
      <c r="B2378" s="536">
        <v>0</v>
      </c>
      <c r="C2378" s="536">
        <v>8467</v>
      </c>
      <c r="D2378" s="536">
        <v>2011</v>
      </c>
    </row>
    <row r="2379" spans="1:4">
      <c r="A2379" s="535" t="s">
        <v>9733</v>
      </c>
      <c r="B2379" s="536">
        <v>23752</v>
      </c>
      <c r="C2379" s="536">
        <v>0</v>
      </c>
      <c r="D2379" s="536">
        <v>2011</v>
      </c>
    </row>
    <row r="2380" spans="1:4">
      <c r="A2380" s="535" t="s">
        <v>9734</v>
      </c>
      <c r="B2380" s="536">
        <v>21218</v>
      </c>
      <c r="C2380" s="536">
        <v>0</v>
      </c>
      <c r="D2380" s="536">
        <v>2011</v>
      </c>
    </row>
    <row r="2381" spans="1:4">
      <c r="A2381" s="535" t="s">
        <v>9735</v>
      </c>
      <c r="B2381" s="536">
        <v>29344</v>
      </c>
      <c r="C2381" s="536">
        <v>0</v>
      </c>
      <c r="D2381" s="536">
        <v>2011</v>
      </c>
    </row>
    <row r="2382" spans="1:4">
      <c r="A2382" s="535" t="s">
        <v>9736</v>
      </c>
      <c r="B2382" s="536">
        <v>9966</v>
      </c>
      <c r="C2382" s="536">
        <v>0</v>
      </c>
      <c r="D2382" s="536">
        <v>2011</v>
      </c>
    </row>
    <row r="2383" spans="1:4">
      <c r="A2383" s="535" t="s">
        <v>9737</v>
      </c>
      <c r="B2383" s="536">
        <v>4677</v>
      </c>
      <c r="C2383" s="536">
        <v>0</v>
      </c>
      <c r="D2383" s="536">
        <v>2011</v>
      </c>
    </row>
    <row r="2384" spans="1:4">
      <c r="A2384" s="535" t="s">
        <v>9738</v>
      </c>
      <c r="B2384" s="536">
        <v>14443</v>
      </c>
      <c r="C2384" s="536">
        <v>0</v>
      </c>
      <c r="D2384" s="536">
        <v>2011</v>
      </c>
    </row>
    <row r="2385" spans="1:4">
      <c r="A2385" s="535" t="s">
        <v>9739</v>
      </c>
      <c r="B2385" s="536">
        <v>28437</v>
      </c>
      <c r="C2385" s="536">
        <v>0</v>
      </c>
      <c r="D2385" s="536">
        <v>2011</v>
      </c>
    </row>
    <row r="2386" spans="1:4">
      <c r="A2386" s="535" t="s">
        <v>9740</v>
      </c>
      <c r="B2386" s="536">
        <v>23368</v>
      </c>
      <c r="C2386" s="536">
        <v>0</v>
      </c>
      <c r="D2386" s="536">
        <v>2011</v>
      </c>
    </row>
    <row r="2387" spans="1:4">
      <c r="A2387" s="535" t="s">
        <v>9741</v>
      </c>
      <c r="B2387" s="536">
        <v>35113</v>
      </c>
      <c r="C2387" s="536">
        <v>0</v>
      </c>
      <c r="D2387" s="536">
        <v>2011</v>
      </c>
    </row>
    <row r="2388" spans="1:4">
      <c r="A2388" s="535" t="s">
        <v>9742</v>
      </c>
      <c r="B2388" s="536">
        <v>24122</v>
      </c>
      <c r="C2388" s="536">
        <v>0</v>
      </c>
      <c r="D2388" s="536">
        <v>2011</v>
      </c>
    </row>
    <row r="2389" spans="1:4">
      <c r="A2389" s="535" t="s">
        <v>9743</v>
      </c>
      <c r="B2389" s="536">
        <v>0</v>
      </c>
      <c r="C2389" s="536">
        <v>0</v>
      </c>
      <c r="D2389" s="536">
        <v>2011</v>
      </c>
    </row>
    <row r="2390" spans="1:4">
      <c r="A2390" s="535" t="s">
        <v>9744</v>
      </c>
      <c r="B2390" s="536">
        <v>8790</v>
      </c>
      <c r="C2390" s="536">
        <v>0</v>
      </c>
      <c r="D2390" s="536">
        <v>2011</v>
      </c>
    </row>
    <row r="2391" spans="1:4">
      <c r="A2391" s="535" t="s">
        <v>9745</v>
      </c>
      <c r="B2391" s="536">
        <v>35149</v>
      </c>
      <c r="C2391" s="536">
        <v>0</v>
      </c>
      <c r="D2391" s="536">
        <v>2011</v>
      </c>
    </row>
    <row r="2392" spans="1:4">
      <c r="A2392" s="535" t="s">
        <v>9746</v>
      </c>
      <c r="B2392" s="536">
        <v>12196</v>
      </c>
      <c r="C2392" s="536">
        <v>0</v>
      </c>
      <c r="D2392" s="536">
        <v>2011</v>
      </c>
    </row>
    <row r="2393" spans="1:4">
      <c r="A2393" s="535" t="s">
        <v>9747</v>
      </c>
      <c r="B2393" s="536">
        <v>16805</v>
      </c>
      <c r="C2393" s="536">
        <v>0</v>
      </c>
      <c r="D2393" s="536">
        <v>2011</v>
      </c>
    </row>
    <row r="2394" spans="1:4">
      <c r="A2394" s="535" t="s">
        <v>9748</v>
      </c>
      <c r="B2394" s="536">
        <v>32543</v>
      </c>
      <c r="C2394" s="536">
        <v>0</v>
      </c>
      <c r="D2394" s="536">
        <v>2011</v>
      </c>
    </row>
    <row r="2395" spans="1:4">
      <c r="A2395" s="535" t="s">
        <v>9749</v>
      </c>
      <c r="B2395" s="536">
        <v>24427</v>
      </c>
      <c r="C2395" s="536">
        <v>0</v>
      </c>
      <c r="D2395" s="536">
        <v>2011</v>
      </c>
    </row>
    <row r="2396" spans="1:4">
      <c r="A2396" s="535" t="s">
        <v>9750</v>
      </c>
      <c r="B2396" s="536">
        <v>17171</v>
      </c>
      <c r="C2396" s="536">
        <v>0</v>
      </c>
      <c r="D2396" s="536">
        <v>2011</v>
      </c>
    </row>
    <row r="2397" spans="1:4">
      <c r="A2397" s="535" t="s">
        <v>9751</v>
      </c>
      <c r="B2397" s="536">
        <v>15905</v>
      </c>
      <c r="C2397" s="536">
        <v>0</v>
      </c>
      <c r="D2397" s="536">
        <v>2011</v>
      </c>
    </row>
    <row r="2398" spans="1:4">
      <c r="A2398" s="535" t="s">
        <v>9752</v>
      </c>
      <c r="B2398" s="536">
        <v>0</v>
      </c>
      <c r="C2398" s="536">
        <v>5087</v>
      </c>
      <c r="D2398" s="536">
        <v>2011</v>
      </c>
    </row>
    <row r="2399" spans="1:4">
      <c r="A2399" s="535" t="s">
        <v>9753</v>
      </c>
      <c r="B2399" s="536">
        <v>26257</v>
      </c>
      <c r="C2399" s="536">
        <v>0</v>
      </c>
      <c r="D2399" s="536">
        <v>2011</v>
      </c>
    </row>
    <row r="2400" spans="1:4">
      <c r="A2400" s="535" t="s">
        <v>9754</v>
      </c>
      <c r="B2400" s="536">
        <v>41720</v>
      </c>
      <c r="C2400" s="536">
        <v>0</v>
      </c>
      <c r="D2400" s="536">
        <v>2011</v>
      </c>
    </row>
    <row r="2401" spans="1:4">
      <c r="A2401" s="535" t="s">
        <v>9755</v>
      </c>
      <c r="B2401" s="536">
        <v>0</v>
      </c>
      <c r="C2401" s="536">
        <v>26383</v>
      </c>
      <c r="D2401" s="536">
        <v>2011</v>
      </c>
    </row>
    <row r="2402" spans="1:4">
      <c r="A2402" s="535" t="s">
        <v>9756</v>
      </c>
      <c r="B2402" s="536">
        <v>0</v>
      </c>
      <c r="C2402" s="536">
        <v>23776</v>
      </c>
      <c r="D2402" s="536">
        <v>2011</v>
      </c>
    </row>
    <row r="2403" spans="1:4">
      <c r="A2403" s="535" t="s">
        <v>9757</v>
      </c>
      <c r="B2403" s="536">
        <v>0</v>
      </c>
      <c r="C2403" s="536">
        <v>35473</v>
      </c>
      <c r="D2403" s="536">
        <v>2011</v>
      </c>
    </row>
    <row r="2404" spans="1:4">
      <c r="A2404" s="535" t="s">
        <v>9758</v>
      </c>
      <c r="B2404" s="536">
        <v>0</v>
      </c>
      <c r="C2404" s="536">
        <v>23287</v>
      </c>
      <c r="D2404" s="536">
        <v>2011</v>
      </c>
    </row>
    <row r="2405" spans="1:4">
      <c r="A2405" s="535" t="s">
        <v>9759</v>
      </c>
      <c r="B2405" s="536">
        <v>14455</v>
      </c>
      <c r="C2405" s="536">
        <v>0</v>
      </c>
      <c r="D2405" s="536">
        <v>2011</v>
      </c>
    </row>
    <row r="2406" spans="1:4">
      <c r="A2406" s="535" t="s">
        <v>9760</v>
      </c>
      <c r="B2406" s="536">
        <v>24406</v>
      </c>
      <c r="C2406" s="536">
        <v>0</v>
      </c>
      <c r="D2406" s="536">
        <v>2011</v>
      </c>
    </row>
    <row r="2407" spans="1:4">
      <c r="A2407" s="535" t="s">
        <v>9761</v>
      </c>
      <c r="B2407" s="536">
        <v>14704</v>
      </c>
      <c r="C2407" s="536">
        <v>0</v>
      </c>
      <c r="D2407" s="536">
        <v>2011</v>
      </c>
    </row>
    <row r="2408" spans="1:4">
      <c r="A2408" s="535" t="s">
        <v>9762</v>
      </c>
      <c r="B2408" s="536">
        <v>7835</v>
      </c>
      <c r="C2408" s="536">
        <v>0</v>
      </c>
      <c r="D2408" s="536">
        <v>2011</v>
      </c>
    </row>
    <row r="2409" spans="1:4">
      <c r="A2409" s="535" t="s">
        <v>9763</v>
      </c>
      <c r="B2409" s="536">
        <v>11315</v>
      </c>
      <c r="C2409" s="536">
        <v>0</v>
      </c>
      <c r="D2409" s="536">
        <v>2011</v>
      </c>
    </row>
    <row r="2410" spans="1:4">
      <c r="A2410" s="535" t="s">
        <v>9764</v>
      </c>
      <c r="B2410" s="536">
        <v>18738</v>
      </c>
      <c r="C2410" s="536">
        <v>0</v>
      </c>
      <c r="D2410" s="536">
        <v>2011</v>
      </c>
    </row>
    <row r="2411" spans="1:4">
      <c r="A2411" s="535" t="s">
        <v>9765</v>
      </c>
      <c r="B2411" s="536">
        <v>11697</v>
      </c>
      <c r="C2411" s="536">
        <v>0</v>
      </c>
      <c r="D2411" s="536">
        <v>2011</v>
      </c>
    </row>
    <row r="2412" spans="1:4">
      <c r="A2412" s="535" t="s">
        <v>9766</v>
      </c>
      <c r="B2412" s="536">
        <v>12652</v>
      </c>
      <c r="C2412" s="536">
        <v>0</v>
      </c>
      <c r="D2412" s="536">
        <v>2011</v>
      </c>
    </row>
    <row r="2413" spans="1:4">
      <c r="A2413" s="535" t="s">
        <v>9767</v>
      </c>
      <c r="B2413" s="536">
        <v>18487</v>
      </c>
      <c r="C2413" s="536">
        <v>0</v>
      </c>
      <c r="D2413" s="536">
        <v>2011</v>
      </c>
    </row>
    <row r="2414" spans="1:4">
      <c r="A2414" s="535" t="s">
        <v>9768</v>
      </c>
      <c r="B2414" s="536">
        <v>20762</v>
      </c>
      <c r="C2414" s="536">
        <v>0</v>
      </c>
      <c r="D2414" s="536">
        <v>2011</v>
      </c>
    </row>
    <row r="2415" spans="1:4">
      <c r="A2415" s="535" t="s">
        <v>9769</v>
      </c>
      <c r="B2415" s="536">
        <v>7634</v>
      </c>
      <c r="C2415" s="536">
        <v>0</v>
      </c>
      <c r="D2415" s="536">
        <v>2011</v>
      </c>
    </row>
    <row r="2416" spans="1:4">
      <c r="A2416" s="535" t="s">
        <v>9770</v>
      </c>
      <c r="B2416" s="536">
        <v>15450</v>
      </c>
      <c r="C2416" s="536">
        <v>0</v>
      </c>
      <c r="D2416" s="536">
        <v>2011</v>
      </c>
    </row>
    <row r="2417" spans="1:4">
      <c r="A2417" s="535" t="s">
        <v>9771</v>
      </c>
      <c r="B2417" s="536">
        <v>8784</v>
      </c>
      <c r="C2417" s="536">
        <v>0</v>
      </c>
      <c r="D2417" s="536">
        <v>2011</v>
      </c>
    </row>
    <row r="2418" spans="1:4">
      <c r="A2418" s="535" t="s">
        <v>9772</v>
      </c>
      <c r="B2418" s="536">
        <v>10565</v>
      </c>
      <c r="C2418" s="536">
        <v>0</v>
      </c>
      <c r="D2418" s="536">
        <v>2011</v>
      </c>
    </row>
    <row r="2419" spans="1:4">
      <c r="A2419" s="535" t="s">
        <v>9773</v>
      </c>
      <c r="B2419" s="536">
        <v>10366</v>
      </c>
      <c r="C2419" s="536">
        <v>0</v>
      </c>
      <c r="D2419" s="536">
        <v>2011</v>
      </c>
    </row>
    <row r="2420" spans="1:4">
      <c r="A2420" s="535" t="s">
        <v>9774</v>
      </c>
      <c r="B2420" s="536">
        <v>21648</v>
      </c>
      <c r="C2420" s="536">
        <v>0</v>
      </c>
      <c r="D2420" s="536">
        <v>2011</v>
      </c>
    </row>
    <row r="2421" spans="1:4">
      <c r="A2421" s="535" t="s">
        <v>9775</v>
      </c>
      <c r="B2421" s="536">
        <v>19623</v>
      </c>
      <c r="C2421" s="536">
        <v>0</v>
      </c>
      <c r="D2421" s="536">
        <v>2011</v>
      </c>
    </row>
    <row r="2422" spans="1:4">
      <c r="A2422" s="535" t="s">
        <v>9776</v>
      </c>
      <c r="B2422" s="536">
        <v>25977</v>
      </c>
      <c r="C2422" s="536">
        <v>0</v>
      </c>
      <c r="D2422" s="536">
        <v>2011</v>
      </c>
    </row>
    <row r="2423" spans="1:4">
      <c r="A2423" s="535" t="s">
        <v>9777</v>
      </c>
      <c r="B2423" s="536">
        <v>23645</v>
      </c>
      <c r="C2423" s="536">
        <v>0</v>
      </c>
      <c r="D2423" s="536">
        <v>2011</v>
      </c>
    </row>
    <row r="2424" spans="1:4">
      <c r="A2424" s="535" t="s">
        <v>9778</v>
      </c>
      <c r="B2424" s="536">
        <v>17077</v>
      </c>
      <c r="C2424" s="536">
        <v>0</v>
      </c>
      <c r="D2424" s="536">
        <v>2011</v>
      </c>
    </row>
    <row r="2425" spans="1:4">
      <c r="A2425" s="535" t="s">
        <v>9779</v>
      </c>
      <c r="B2425" s="536">
        <v>43801</v>
      </c>
      <c r="C2425" s="536">
        <v>0</v>
      </c>
      <c r="D2425" s="536">
        <v>2011</v>
      </c>
    </row>
    <row r="2426" spans="1:4">
      <c r="A2426" s="535" t="s">
        <v>9780</v>
      </c>
      <c r="B2426" s="536">
        <v>41744</v>
      </c>
      <c r="C2426" s="536">
        <v>0</v>
      </c>
      <c r="D2426" s="536">
        <v>2011</v>
      </c>
    </row>
    <row r="2427" spans="1:4">
      <c r="A2427" s="535" t="s">
        <v>9781</v>
      </c>
      <c r="B2427" s="536">
        <v>32039</v>
      </c>
      <c r="C2427" s="536">
        <v>0</v>
      </c>
      <c r="D2427" s="536">
        <v>2011</v>
      </c>
    </row>
    <row r="2428" spans="1:4">
      <c r="A2428" s="535" t="s">
        <v>9782</v>
      </c>
      <c r="B2428" s="536">
        <v>16362</v>
      </c>
      <c r="C2428" s="536">
        <v>0</v>
      </c>
      <c r="D2428" s="536">
        <v>2011</v>
      </c>
    </row>
    <row r="2429" spans="1:4">
      <c r="A2429" s="535" t="s">
        <v>9783</v>
      </c>
      <c r="B2429" s="536">
        <v>7118</v>
      </c>
      <c r="C2429" s="536">
        <v>0</v>
      </c>
      <c r="D2429" s="536">
        <v>2011</v>
      </c>
    </row>
    <row r="2430" spans="1:4">
      <c r="A2430" s="535" t="s">
        <v>9784</v>
      </c>
      <c r="B2430" s="536">
        <v>21385</v>
      </c>
      <c r="C2430" s="536">
        <v>0</v>
      </c>
      <c r="D2430" s="536">
        <v>2011</v>
      </c>
    </row>
    <row r="2431" spans="1:4">
      <c r="A2431" s="535" t="s">
        <v>9785</v>
      </c>
      <c r="B2431" s="536">
        <v>62170</v>
      </c>
      <c r="C2431" s="536">
        <v>0</v>
      </c>
      <c r="D2431" s="536">
        <v>2011</v>
      </c>
    </row>
    <row r="2432" spans="1:4">
      <c r="A2432" s="535" t="s">
        <v>9786</v>
      </c>
      <c r="B2432" s="536">
        <v>31872</v>
      </c>
      <c r="C2432" s="536">
        <v>0</v>
      </c>
      <c r="D2432" s="536">
        <v>2011</v>
      </c>
    </row>
    <row r="2433" spans="1:4">
      <c r="A2433" s="535" t="s">
        <v>9787</v>
      </c>
      <c r="B2433" s="536">
        <v>13960</v>
      </c>
      <c r="C2433" s="536">
        <v>0</v>
      </c>
      <c r="D2433" s="536">
        <v>2011</v>
      </c>
    </row>
    <row r="2434" spans="1:4">
      <c r="A2434" s="535" t="s">
        <v>9788</v>
      </c>
      <c r="B2434" s="536">
        <v>18839</v>
      </c>
      <c r="C2434" s="536">
        <v>0</v>
      </c>
      <c r="D2434" s="536">
        <v>2011</v>
      </c>
    </row>
    <row r="2435" spans="1:4">
      <c r="A2435" s="535" t="s">
        <v>9789</v>
      </c>
      <c r="B2435" s="536">
        <v>19130</v>
      </c>
      <c r="C2435" s="536">
        <v>0</v>
      </c>
      <c r="D2435" s="536">
        <v>2011</v>
      </c>
    </row>
    <row r="2436" spans="1:4">
      <c r="A2436" s="535" t="s">
        <v>9790</v>
      </c>
      <c r="B2436" s="536">
        <v>30042</v>
      </c>
      <c r="C2436" s="536">
        <v>0</v>
      </c>
      <c r="D2436" s="536">
        <v>2011</v>
      </c>
    </row>
    <row r="2437" spans="1:4">
      <c r="A2437" s="535" t="s">
        <v>9791</v>
      </c>
      <c r="B2437" s="536">
        <v>8584</v>
      </c>
      <c r="C2437" s="536">
        <v>0</v>
      </c>
      <c r="D2437" s="536">
        <v>2011</v>
      </c>
    </row>
    <row r="2438" spans="1:4">
      <c r="A2438" s="535" t="s">
        <v>9792</v>
      </c>
      <c r="B2438" s="536">
        <v>33783</v>
      </c>
      <c r="C2438" s="536">
        <v>0</v>
      </c>
      <c r="D2438" s="536">
        <v>2011</v>
      </c>
    </row>
    <row r="2439" spans="1:4">
      <c r="A2439" s="535" t="s">
        <v>9793</v>
      </c>
      <c r="B2439" s="536">
        <v>3796</v>
      </c>
      <c r="C2439" s="536">
        <v>0</v>
      </c>
      <c r="D2439" s="536">
        <v>2011</v>
      </c>
    </row>
    <row r="2440" spans="1:4">
      <c r="A2440" s="535" t="s">
        <v>9794</v>
      </c>
      <c r="B2440" s="536">
        <v>3500</v>
      </c>
      <c r="C2440" s="536">
        <v>0</v>
      </c>
      <c r="D2440" s="536">
        <v>2011</v>
      </c>
    </row>
    <row r="2441" spans="1:4">
      <c r="A2441" s="535" t="s">
        <v>9795</v>
      </c>
      <c r="B2441" s="536">
        <v>5971</v>
      </c>
      <c r="C2441" s="536">
        <v>0</v>
      </c>
      <c r="D2441" s="536">
        <v>2011</v>
      </c>
    </row>
    <row r="2442" spans="1:4">
      <c r="A2442" s="535" t="s">
        <v>9796</v>
      </c>
      <c r="B2442" s="536">
        <v>31068</v>
      </c>
      <c r="C2442" s="536">
        <v>0</v>
      </c>
      <c r="D2442" s="536">
        <v>2011</v>
      </c>
    </row>
    <row r="2443" spans="1:4">
      <c r="A2443" s="535" t="s">
        <v>9797</v>
      </c>
      <c r="B2443" s="536">
        <v>20995</v>
      </c>
      <c r="C2443" s="536">
        <v>0</v>
      </c>
      <c r="D2443" s="536">
        <v>2011</v>
      </c>
    </row>
    <row r="2444" spans="1:4">
      <c r="A2444" s="535" t="s">
        <v>9798</v>
      </c>
      <c r="B2444" s="536">
        <v>30022</v>
      </c>
      <c r="C2444" s="536">
        <v>0</v>
      </c>
      <c r="D2444" s="536">
        <v>2011</v>
      </c>
    </row>
    <row r="2445" spans="1:4">
      <c r="A2445" s="535" t="s">
        <v>9799</v>
      </c>
      <c r="B2445" s="536">
        <v>23891</v>
      </c>
      <c r="C2445" s="536">
        <v>0</v>
      </c>
      <c r="D2445" s="536">
        <v>2011</v>
      </c>
    </row>
    <row r="2446" spans="1:4">
      <c r="A2446" s="535" t="s">
        <v>9800</v>
      </c>
      <c r="B2446" s="536">
        <v>4851</v>
      </c>
      <c r="C2446" s="536">
        <v>0</v>
      </c>
      <c r="D2446" s="536">
        <v>2011</v>
      </c>
    </row>
    <row r="2447" spans="1:4">
      <c r="A2447" s="535" t="s">
        <v>9801</v>
      </c>
      <c r="B2447" s="536">
        <v>35565</v>
      </c>
      <c r="C2447" s="536">
        <v>0</v>
      </c>
      <c r="D2447" s="536">
        <v>2011</v>
      </c>
    </row>
    <row r="2448" spans="1:4">
      <c r="A2448" s="535" t="s">
        <v>9802</v>
      </c>
      <c r="B2448" s="536">
        <v>11061</v>
      </c>
      <c r="C2448" s="536">
        <v>0</v>
      </c>
      <c r="D2448" s="536">
        <v>2011</v>
      </c>
    </row>
    <row r="2449" spans="1:4">
      <c r="A2449" s="535" t="s">
        <v>9803</v>
      </c>
      <c r="B2449" s="536">
        <v>2839</v>
      </c>
      <c r="C2449" s="536">
        <v>0</v>
      </c>
      <c r="D2449" s="536">
        <v>2011</v>
      </c>
    </row>
    <row r="2450" spans="1:4">
      <c r="A2450" s="535" t="s">
        <v>9804</v>
      </c>
      <c r="B2450" s="536">
        <v>2042</v>
      </c>
      <c r="C2450" s="536">
        <v>0</v>
      </c>
      <c r="D2450" s="536">
        <v>2011</v>
      </c>
    </row>
    <row r="2451" spans="1:4">
      <c r="A2451" s="535" t="s">
        <v>9805</v>
      </c>
      <c r="B2451" s="536">
        <v>0</v>
      </c>
      <c r="C2451" s="536">
        <v>12920</v>
      </c>
      <c r="D2451" s="536">
        <v>2011</v>
      </c>
    </row>
    <row r="2452" spans="1:4">
      <c r="A2452" s="535" t="s">
        <v>9806</v>
      </c>
      <c r="B2452" s="536">
        <v>15500</v>
      </c>
      <c r="C2452" s="536">
        <v>0</v>
      </c>
      <c r="D2452" s="536">
        <v>2011</v>
      </c>
    </row>
    <row r="2453" spans="1:4">
      <c r="A2453" s="535" t="s">
        <v>9807</v>
      </c>
      <c r="B2453" s="536">
        <v>0</v>
      </c>
      <c r="C2453" s="536">
        <v>2696</v>
      </c>
      <c r="D2453" s="536">
        <v>2011</v>
      </c>
    </row>
    <row r="2454" spans="1:4">
      <c r="A2454" s="535" t="s">
        <v>9808</v>
      </c>
      <c r="B2454" s="536">
        <v>0</v>
      </c>
      <c r="C2454" s="536">
        <v>17446</v>
      </c>
      <c r="D2454" s="536">
        <v>2011</v>
      </c>
    </row>
    <row r="2455" spans="1:4">
      <c r="A2455" s="535" t="s">
        <v>9809</v>
      </c>
      <c r="B2455" s="536">
        <v>0</v>
      </c>
      <c r="C2455" s="536">
        <v>0</v>
      </c>
      <c r="D2455" s="536">
        <v>2011</v>
      </c>
    </row>
    <row r="2456" spans="1:4">
      <c r="A2456" s="535" t="s">
        <v>9810</v>
      </c>
      <c r="B2456" s="536">
        <v>0</v>
      </c>
      <c r="C2456" s="536">
        <v>18115</v>
      </c>
      <c r="D2456" s="536">
        <v>2011</v>
      </c>
    </row>
    <row r="2457" spans="1:4">
      <c r="A2457" s="535" t="s">
        <v>9811</v>
      </c>
      <c r="B2457" s="536">
        <v>0</v>
      </c>
      <c r="C2457" s="536">
        <v>24018</v>
      </c>
      <c r="D2457" s="536">
        <v>2011</v>
      </c>
    </row>
    <row r="2458" spans="1:4">
      <c r="A2458" s="535" t="s">
        <v>9812</v>
      </c>
      <c r="B2458" s="536">
        <v>12781</v>
      </c>
      <c r="C2458" s="536">
        <v>0</v>
      </c>
      <c r="D2458" s="536">
        <v>2011</v>
      </c>
    </row>
    <row r="2459" spans="1:4">
      <c r="A2459" s="535" t="s">
        <v>9813</v>
      </c>
      <c r="B2459" s="536">
        <v>20222</v>
      </c>
      <c r="C2459" s="536">
        <v>0</v>
      </c>
      <c r="D2459" s="536">
        <v>2011</v>
      </c>
    </row>
    <row r="2460" spans="1:4">
      <c r="A2460" s="535" t="s">
        <v>9814</v>
      </c>
      <c r="B2460" s="536">
        <v>9470</v>
      </c>
      <c r="C2460" s="536">
        <v>0</v>
      </c>
      <c r="D2460" s="536">
        <v>2011</v>
      </c>
    </row>
    <row r="2461" spans="1:4">
      <c r="A2461" s="535" t="s">
        <v>9815</v>
      </c>
      <c r="B2461" s="536">
        <v>9875</v>
      </c>
      <c r="C2461" s="536">
        <v>0</v>
      </c>
      <c r="D2461" s="536">
        <v>2011</v>
      </c>
    </row>
    <row r="2462" spans="1:4">
      <c r="A2462" s="535" t="s">
        <v>9816</v>
      </c>
      <c r="B2462" s="536">
        <v>8260</v>
      </c>
      <c r="C2462" s="536">
        <v>0</v>
      </c>
      <c r="D2462" s="536">
        <v>2011</v>
      </c>
    </row>
    <row r="2463" spans="1:4">
      <c r="A2463" s="535" t="s">
        <v>9817</v>
      </c>
      <c r="B2463" s="536">
        <v>13724</v>
      </c>
      <c r="C2463" s="536">
        <v>0</v>
      </c>
      <c r="D2463" s="536">
        <v>2011</v>
      </c>
    </row>
    <row r="2464" spans="1:4">
      <c r="A2464" s="535" t="s">
        <v>9818</v>
      </c>
      <c r="B2464" s="536">
        <v>8779</v>
      </c>
      <c r="C2464" s="536">
        <v>0</v>
      </c>
      <c r="D2464" s="536">
        <v>2011</v>
      </c>
    </row>
    <row r="2465" spans="1:4">
      <c r="A2465" s="535" t="s">
        <v>9819</v>
      </c>
      <c r="B2465" s="536">
        <v>9808</v>
      </c>
      <c r="C2465" s="536">
        <v>0</v>
      </c>
      <c r="D2465" s="536">
        <v>2011</v>
      </c>
    </row>
    <row r="2466" spans="1:4">
      <c r="A2466" s="535" t="s">
        <v>9820</v>
      </c>
      <c r="B2466" s="536">
        <v>11146</v>
      </c>
      <c r="C2466" s="536">
        <v>0</v>
      </c>
      <c r="D2466" s="536">
        <v>2011</v>
      </c>
    </row>
    <row r="2467" spans="1:4">
      <c r="A2467" s="535" t="s">
        <v>9821</v>
      </c>
      <c r="B2467" s="536">
        <v>11133</v>
      </c>
      <c r="C2467" s="536">
        <v>0</v>
      </c>
      <c r="D2467" s="536">
        <v>2011</v>
      </c>
    </row>
    <row r="2468" spans="1:4">
      <c r="A2468" s="535" t="s">
        <v>9822</v>
      </c>
      <c r="B2468" s="536">
        <v>4131</v>
      </c>
      <c r="C2468" s="536">
        <v>0</v>
      </c>
      <c r="D2468" s="536">
        <v>2011</v>
      </c>
    </row>
    <row r="2469" spans="1:4">
      <c r="A2469" s="535" t="s">
        <v>9823</v>
      </c>
      <c r="B2469" s="536">
        <v>14840</v>
      </c>
      <c r="C2469" s="536">
        <v>0</v>
      </c>
      <c r="D2469" s="536">
        <v>2011</v>
      </c>
    </row>
    <row r="2470" spans="1:4">
      <c r="A2470" s="535" t="s">
        <v>9824</v>
      </c>
      <c r="B2470" s="536">
        <v>12781</v>
      </c>
      <c r="C2470" s="536">
        <v>0</v>
      </c>
      <c r="D2470" s="536">
        <v>2011</v>
      </c>
    </row>
    <row r="2471" spans="1:4">
      <c r="A2471" s="535" t="s">
        <v>9825</v>
      </c>
      <c r="B2471" s="536">
        <v>10107</v>
      </c>
      <c r="C2471" s="536">
        <v>0</v>
      </c>
      <c r="D2471" s="536">
        <v>2011</v>
      </c>
    </row>
    <row r="2472" spans="1:4">
      <c r="A2472" s="535" t="s">
        <v>9826</v>
      </c>
      <c r="B2472" s="536">
        <v>12427</v>
      </c>
      <c r="C2472" s="536">
        <v>0</v>
      </c>
      <c r="D2472" s="536">
        <v>2011</v>
      </c>
    </row>
    <row r="2473" spans="1:4">
      <c r="A2473" s="535" t="s">
        <v>9827</v>
      </c>
      <c r="B2473" s="536">
        <v>7925</v>
      </c>
      <c r="C2473" s="536">
        <v>0</v>
      </c>
      <c r="D2473" s="536">
        <v>2011</v>
      </c>
    </row>
    <row r="2474" spans="1:4">
      <c r="A2474" s="535" t="s">
        <v>9828</v>
      </c>
      <c r="B2474" s="536">
        <v>36271</v>
      </c>
      <c r="C2474" s="536">
        <v>0</v>
      </c>
      <c r="D2474" s="536">
        <v>2011</v>
      </c>
    </row>
    <row r="2475" spans="1:4">
      <c r="A2475" s="535" t="s">
        <v>9829</v>
      </c>
      <c r="B2475" s="536">
        <v>11594</v>
      </c>
      <c r="C2475" s="536">
        <v>0</v>
      </c>
      <c r="D2475" s="536">
        <v>2011</v>
      </c>
    </row>
    <row r="2476" spans="1:4">
      <c r="A2476" s="535" t="s">
        <v>9830</v>
      </c>
      <c r="B2476" s="536">
        <v>6951</v>
      </c>
      <c r="C2476" s="536">
        <v>0</v>
      </c>
      <c r="D2476" s="536">
        <v>2011</v>
      </c>
    </row>
    <row r="2477" spans="1:4">
      <c r="A2477" s="535" t="s">
        <v>9831</v>
      </c>
      <c r="B2477" s="536">
        <v>16350</v>
      </c>
      <c r="C2477" s="536">
        <v>0</v>
      </c>
      <c r="D2477" s="536">
        <v>2011</v>
      </c>
    </row>
    <row r="2478" spans="1:4">
      <c r="A2478" s="535" t="s">
        <v>9832</v>
      </c>
      <c r="B2478" s="536">
        <v>25694</v>
      </c>
      <c r="C2478" s="536">
        <v>0</v>
      </c>
      <c r="D2478" s="536">
        <v>2011</v>
      </c>
    </row>
    <row r="2479" spans="1:4">
      <c r="A2479" s="535" t="s">
        <v>9833</v>
      </c>
      <c r="B2479" s="536">
        <v>12476</v>
      </c>
      <c r="C2479" s="536">
        <v>0</v>
      </c>
      <c r="D2479" s="536">
        <v>2011</v>
      </c>
    </row>
    <row r="2480" spans="1:4">
      <c r="A2480" s="535" t="s">
        <v>9834</v>
      </c>
      <c r="B2480" s="536">
        <v>12460</v>
      </c>
      <c r="C2480" s="536">
        <v>0</v>
      </c>
      <c r="D2480" s="536">
        <v>2011</v>
      </c>
    </row>
    <row r="2481" spans="1:4">
      <c r="A2481" s="535" t="s">
        <v>9835</v>
      </c>
      <c r="B2481" s="536">
        <v>1033</v>
      </c>
      <c r="C2481" s="536">
        <v>0</v>
      </c>
      <c r="D2481" s="536">
        <v>2011</v>
      </c>
    </row>
    <row r="2482" spans="1:4">
      <c r="A2482" s="535" t="s">
        <v>9836</v>
      </c>
      <c r="B2482" s="536">
        <v>0</v>
      </c>
      <c r="C2482" s="536">
        <v>24066</v>
      </c>
      <c r="D2482" s="536">
        <v>2011</v>
      </c>
    </row>
    <row r="2483" spans="1:4">
      <c r="A2483" s="535" t="s">
        <v>9837</v>
      </c>
      <c r="B2483" s="536">
        <v>21677</v>
      </c>
      <c r="C2483" s="536">
        <v>0</v>
      </c>
      <c r="D2483" s="536">
        <v>2011</v>
      </c>
    </row>
    <row r="2484" spans="1:4">
      <c r="A2484" s="535" t="s">
        <v>9838</v>
      </c>
      <c r="B2484" s="536">
        <v>0</v>
      </c>
      <c r="C2484" s="536">
        <v>33654</v>
      </c>
      <c r="D2484" s="536">
        <v>2011</v>
      </c>
    </row>
    <row r="2485" spans="1:4">
      <c r="A2485" s="535" t="s">
        <v>9839</v>
      </c>
      <c r="B2485" s="536">
        <v>0</v>
      </c>
      <c r="C2485" s="536">
        <v>14606</v>
      </c>
      <c r="D2485" s="536">
        <v>2011</v>
      </c>
    </row>
    <row r="2486" spans="1:4">
      <c r="A2486" s="535" t="s">
        <v>9840</v>
      </c>
      <c r="B2486" s="536">
        <v>6349</v>
      </c>
      <c r="C2486" s="536">
        <v>0</v>
      </c>
      <c r="D2486" s="536">
        <v>2011</v>
      </c>
    </row>
    <row r="2487" spans="1:4">
      <c r="A2487" s="535" t="s">
        <v>9841</v>
      </c>
      <c r="B2487" s="536">
        <v>34573</v>
      </c>
      <c r="C2487" s="536">
        <v>0</v>
      </c>
      <c r="D2487" s="536">
        <v>2011</v>
      </c>
    </row>
    <row r="2488" spans="1:4">
      <c r="A2488" s="535" t="s">
        <v>9842</v>
      </c>
      <c r="B2488" s="536">
        <v>15549</v>
      </c>
      <c r="C2488" s="536">
        <v>0</v>
      </c>
      <c r="D2488" s="536">
        <v>2011</v>
      </c>
    </row>
    <row r="2489" spans="1:4">
      <c r="A2489" s="535" t="s">
        <v>9843</v>
      </c>
      <c r="B2489" s="536">
        <v>24784</v>
      </c>
      <c r="C2489" s="536">
        <v>0</v>
      </c>
      <c r="D2489" s="536">
        <v>2011</v>
      </c>
    </row>
    <row r="2490" spans="1:4">
      <c r="A2490" s="535" t="s">
        <v>9844</v>
      </c>
      <c r="B2490" s="536">
        <v>25480</v>
      </c>
      <c r="C2490" s="536">
        <v>0</v>
      </c>
      <c r="D2490" s="536">
        <v>2011</v>
      </c>
    </row>
    <row r="2491" spans="1:4">
      <c r="A2491" s="535" t="s">
        <v>9845</v>
      </c>
      <c r="B2491" s="536">
        <v>12917</v>
      </c>
      <c r="C2491" s="536">
        <v>0</v>
      </c>
      <c r="D2491" s="536">
        <v>2011</v>
      </c>
    </row>
    <row r="2492" spans="1:4">
      <c r="A2492" s="535" t="s">
        <v>9846</v>
      </c>
      <c r="B2492" s="536">
        <v>8097</v>
      </c>
      <c r="C2492" s="536">
        <v>0</v>
      </c>
      <c r="D2492" s="536">
        <v>2011</v>
      </c>
    </row>
    <row r="2493" spans="1:4">
      <c r="A2493" s="535" t="s">
        <v>9847</v>
      </c>
      <c r="B2493" s="536">
        <v>5424</v>
      </c>
      <c r="C2493" s="536">
        <v>0</v>
      </c>
      <c r="D2493" s="536">
        <v>2011</v>
      </c>
    </row>
    <row r="2494" spans="1:4">
      <c r="A2494" s="535" t="s">
        <v>9848</v>
      </c>
      <c r="B2494" s="536">
        <v>13255</v>
      </c>
      <c r="C2494" s="536">
        <v>0</v>
      </c>
      <c r="D2494" s="536">
        <v>2011</v>
      </c>
    </row>
    <row r="2495" spans="1:4">
      <c r="A2495" s="535" t="s">
        <v>9849</v>
      </c>
      <c r="B2495" s="536">
        <v>0</v>
      </c>
      <c r="C2495" s="536">
        <v>28064</v>
      </c>
      <c r="D2495" s="536">
        <v>2011</v>
      </c>
    </row>
    <row r="2496" spans="1:4">
      <c r="A2496" s="535" t="s">
        <v>9850</v>
      </c>
      <c r="B2496" s="536">
        <v>18552</v>
      </c>
      <c r="C2496" s="536">
        <v>0</v>
      </c>
      <c r="D2496" s="536">
        <v>2011</v>
      </c>
    </row>
    <row r="2497" spans="1:4">
      <c r="A2497" s="535" t="s">
        <v>9851</v>
      </c>
      <c r="B2497" s="536">
        <v>17936</v>
      </c>
      <c r="C2497" s="536">
        <v>0</v>
      </c>
      <c r="D2497" s="536">
        <v>2011</v>
      </c>
    </row>
    <row r="2498" spans="1:4">
      <c r="A2498" s="535" t="s">
        <v>9852</v>
      </c>
      <c r="B2498" s="536">
        <v>0</v>
      </c>
      <c r="C2498" s="536">
        <v>21482</v>
      </c>
      <c r="D2498" s="536">
        <v>2011</v>
      </c>
    </row>
    <row r="2499" spans="1:4">
      <c r="A2499" s="535" t="s">
        <v>9853</v>
      </c>
      <c r="B2499" s="536">
        <v>0</v>
      </c>
      <c r="C2499" s="536">
        <v>11049</v>
      </c>
      <c r="D2499" s="536">
        <v>2011</v>
      </c>
    </row>
    <row r="2500" spans="1:4">
      <c r="A2500" s="535" t="s">
        <v>9854</v>
      </c>
      <c r="B2500" s="536">
        <v>0</v>
      </c>
      <c r="C2500" s="536">
        <v>36582</v>
      </c>
      <c r="D2500" s="536">
        <v>2011</v>
      </c>
    </row>
    <row r="2501" spans="1:4">
      <c r="A2501" s="535" t="s">
        <v>9855</v>
      </c>
      <c r="B2501" s="536">
        <v>0</v>
      </c>
      <c r="C2501" s="536">
        <v>39225</v>
      </c>
      <c r="D2501" s="536">
        <v>2011</v>
      </c>
    </row>
    <row r="2502" spans="1:4">
      <c r="A2502" s="535" t="s">
        <v>9856</v>
      </c>
      <c r="B2502" s="536">
        <v>0</v>
      </c>
      <c r="C2502" s="536">
        <v>32559</v>
      </c>
      <c r="D2502" s="536">
        <v>2011</v>
      </c>
    </row>
    <row r="2503" spans="1:4">
      <c r="A2503" s="535" t="s">
        <v>9857</v>
      </c>
      <c r="B2503" s="536">
        <v>0</v>
      </c>
      <c r="C2503" s="536">
        <v>0</v>
      </c>
      <c r="D2503" s="536">
        <v>2011</v>
      </c>
    </row>
    <row r="2504" spans="1:4">
      <c r="A2504" s="535" t="s">
        <v>9858</v>
      </c>
      <c r="B2504" s="536">
        <v>4709</v>
      </c>
      <c r="C2504" s="536">
        <v>0</v>
      </c>
      <c r="D2504" s="536">
        <v>2011</v>
      </c>
    </row>
    <row r="2505" spans="1:4">
      <c r="A2505" s="535" t="s">
        <v>9859</v>
      </c>
      <c r="B2505" s="536">
        <v>0</v>
      </c>
      <c r="C2505" s="536">
        <v>0</v>
      </c>
      <c r="D2505" s="536">
        <v>2011</v>
      </c>
    </row>
    <row r="2506" spans="1:4">
      <c r="A2506" s="535" t="s">
        <v>9860</v>
      </c>
      <c r="B2506" s="536">
        <v>29561</v>
      </c>
      <c r="C2506" s="536">
        <v>0</v>
      </c>
      <c r="D2506" s="536">
        <v>2011</v>
      </c>
    </row>
    <row r="2507" spans="1:4">
      <c r="A2507" s="535" t="s">
        <v>9861</v>
      </c>
      <c r="B2507" s="536">
        <v>0</v>
      </c>
      <c r="C2507" s="536">
        <v>0</v>
      </c>
      <c r="D2507" s="536">
        <v>2011</v>
      </c>
    </row>
    <row r="2508" spans="1:4">
      <c r="A2508" s="535" t="s">
        <v>9862</v>
      </c>
      <c r="B2508" s="536">
        <v>22190</v>
      </c>
      <c r="C2508" s="536">
        <v>0</v>
      </c>
      <c r="D2508" s="536">
        <v>2011</v>
      </c>
    </row>
    <row r="2509" spans="1:4">
      <c r="A2509" s="535" t="s">
        <v>9863</v>
      </c>
      <c r="B2509" s="536">
        <v>16111</v>
      </c>
      <c r="C2509" s="536">
        <v>0</v>
      </c>
      <c r="D2509" s="536">
        <v>2011</v>
      </c>
    </row>
    <row r="2510" spans="1:4">
      <c r="A2510" s="535" t="s">
        <v>9864</v>
      </c>
      <c r="B2510" s="536">
        <v>34139</v>
      </c>
      <c r="C2510" s="536">
        <v>0</v>
      </c>
      <c r="D2510" s="536">
        <v>2011</v>
      </c>
    </row>
    <row r="2511" spans="1:4">
      <c r="A2511" s="535" t="s">
        <v>9865</v>
      </c>
      <c r="B2511" s="536">
        <v>47811</v>
      </c>
      <c r="C2511" s="536">
        <v>0</v>
      </c>
      <c r="D2511" s="536">
        <v>2011</v>
      </c>
    </row>
    <row r="2512" spans="1:4">
      <c r="A2512" s="535" t="s">
        <v>9866</v>
      </c>
      <c r="B2512" s="536">
        <v>9961</v>
      </c>
      <c r="C2512" s="536">
        <v>0</v>
      </c>
      <c r="D2512" s="536">
        <v>2011</v>
      </c>
    </row>
    <row r="2513" spans="1:4">
      <c r="A2513" s="535" t="s">
        <v>9867</v>
      </c>
      <c r="B2513" s="536">
        <v>4777</v>
      </c>
      <c r="C2513" s="536">
        <v>0</v>
      </c>
      <c r="D2513" s="536">
        <v>2011</v>
      </c>
    </row>
    <row r="2514" spans="1:4">
      <c r="A2514" s="535" t="s">
        <v>9868</v>
      </c>
      <c r="B2514" s="536">
        <v>3612</v>
      </c>
      <c r="C2514" s="536">
        <v>0</v>
      </c>
      <c r="D2514" s="536">
        <v>2011</v>
      </c>
    </row>
    <row r="2515" spans="1:4">
      <c r="A2515" s="535" t="s">
        <v>9869</v>
      </c>
      <c r="B2515" s="536">
        <v>5587</v>
      </c>
      <c r="C2515" s="536">
        <v>0</v>
      </c>
      <c r="D2515" s="536">
        <v>2011</v>
      </c>
    </row>
    <row r="2516" spans="1:4">
      <c r="A2516" s="535" t="s">
        <v>9870</v>
      </c>
      <c r="B2516" s="536">
        <v>4506</v>
      </c>
      <c r="C2516" s="536">
        <v>0</v>
      </c>
      <c r="D2516" s="536">
        <v>2011</v>
      </c>
    </row>
    <row r="2517" spans="1:4">
      <c r="A2517" s="535" t="s">
        <v>9871</v>
      </c>
      <c r="B2517" s="536">
        <v>3360</v>
      </c>
      <c r="C2517" s="536">
        <v>0</v>
      </c>
      <c r="D2517" s="536">
        <v>2011</v>
      </c>
    </row>
    <row r="2518" spans="1:4">
      <c r="A2518" s="535" t="s">
        <v>9872</v>
      </c>
      <c r="B2518" s="536">
        <v>21533</v>
      </c>
      <c r="C2518" s="536">
        <v>0</v>
      </c>
      <c r="D2518" s="536">
        <v>2011</v>
      </c>
    </row>
    <row r="2519" spans="1:4">
      <c r="A2519" s="535" t="s">
        <v>9873</v>
      </c>
      <c r="B2519" s="536">
        <v>47789</v>
      </c>
      <c r="C2519" s="536">
        <v>0</v>
      </c>
      <c r="D2519" s="536">
        <v>2011</v>
      </c>
    </row>
    <row r="2520" spans="1:4">
      <c r="A2520" s="535" t="s">
        <v>9874</v>
      </c>
      <c r="B2520" s="536">
        <v>9052</v>
      </c>
      <c r="C2520" s="536">
        <v>0</v>
      </c>
      <c r="D2520" s="536">
        <v>2011</v>
      </c>
    </row>
    <row r="2521" spans="1:4">
      <c r="A2521" s="535" t="s">
        <v>9875</v>
      </c>
      <c r="B2521" s="536">
        <v>31717</v>
      </c>
      <c r="C2521" s="536">
        <v>0</v>
      </c>
      <c r="D2521" s="536">
        <v>2011</v>
      </c>
    </row>
    <row r="2522" spans="1:4">
      <c r="A2522" s="535" t="s">
        <v>9876</v>
      </c>
      <c r="B2522" s="536">
        <v>17244</v>
      </c>
      <c r="C2522" s="536">
        <v>0</v>
      </c>
      <c r="D2522" s="536">
        <v>2011</v>
      </c>
    </row>
    <row r="2523" spans="1:4">
      <c r="A2523" s="535" t="s">
        <v>9877</v>
      </c>
      <c r="B2523" s="536">
        <v>30130</v>
      </c>
      <c r="C2523" s="536">
        <v>0</v>
      </c>
      <c r="D2523" s="536">
        <v>2011</v>
      </c>
    </row>
    <row r="2524" spans="1:4">
      <c r="A2524" s="535" t="s">
        <v>9878</v>
      </c>
      <c r="B2524" s="536">
        <v>10204</v>
      </c>
      <c r="C2524" s="536">
        <v>0</v>
      </c>
      <c r="D2524" s="536">
        <v>2011</v>
      </c>
    </row>
    <row r="2525" spans="1:4">
      <c r="A2525" s="535" t="s">
        <v>9879</v>
      </c>
      <c r="B2525" s="536">
        <v>25680</v>
      </c>
      <c r="C2525" s="536">
        <v>0</v>
      </c>
      <c r="D2525" s="536">
        <v>2011</v>
      </c>
    </row>
    <row r="2526" spans="1:4">
      <c r="A2526" s="535" t="s">
        <v>9880</v>
      </c>
      <c r="B2526" s="536">
        <v>29347</v>
      </c>
      <c r="C2526" s="536">
        <v>0</v>
      </c>
      <c r="D2526" s="536">
        <v>2011</v>
      </c>
    </row>
    <row r="2527" spans="1:4">
      <c r="A2527" s="535" t="s">
        <v>9881</v>
      </c>
      <c r="B2527" s="536">
        <v>30472</v>
      </c>
      <c r="C2527" s="536">
        <v>0</v>
      </c>
      <c r="D2527" s="536">
        <v>2011</v>
      </c>
    </row>
    <row r="2528" spans="1:4">
      <c r="A2528" s="535" t="s">
        <v>9882</v>
      </c>
      <c r="B2528" s="536">
        <v>34457</v>
      </c>
      <c r="C2528" s="536">
        <v>0</v>
      </c>
      <c r="D2528" s="536">
        <v>2011</v>
      </c>
    </row>
    <row r="2529" spans="1:4">
      <c r="A2529" s="535" t="s">
        <v>9883</v>
      </c>
      <c r="B2529" s="536">
        <v>1933</v>
      </c>
      <c r="C2529" s="536">
        <v>0</v>
      </c>
      <c r="D2529" s="536">
        <v>2011</v>
      </c>
    </row>
    <row r="2530" spans="1:4">
      <c r="A2530" s="535" t="s">
        <v>9884</v>
      </c>
      <c r="B2530" s="536">
        <v>7346</v>
      </c>
      <c r="C2530" s="536">
        <v>0</v>
      </c>
      <c r="D2530" s="536">
        <v>2011</v>
      </c>
    </row>
    <row r="2531" spans="1:4">
      <c r="A2531" s="535" t="s">
        <v>9885</v>
      </c>
      <c r="B2531" s="536">
        <v>24023</v>
      </c>
      <c r="C2531" s="536">
        <v>0</v>
      </c>
      <c r="D2531" s="536">
        <v>2011</v>
      </c>
    </row>
    <row r="2532" spans="1:4">
      <c r="A2532" s="535" t="s">
        <v>9886</v>
      </c>
      <c r="B2532" s="536">
        <v>29244</v>
      </c>
      <c r="C2532" s="536">
        <v>0</v>
      </c>
      <c r="D2532" s="536">
        <v>2011</v>
      </c>
    </row>
    <row r="2533" spans="1:4">
      <c r="A2533" s="535" t="s">
        <v>9887</v>
      </c>
      <c r="B2533" s="536">
        <v>7637</v>
      </c>
      <c r="C2533" s="536">
        <v>0</v>
      </c>
      <c r="D2533" s="536">
        <v>2011</v>
      </c>
    </row>
    <row r="2534" spans="1:4">
      <c r="A2534" s="535" t="s">
        <v>9888</v>
      </c>
      <c r="B2534" s="536">
        <v>3806</v>
      </c>
      <c r="C2534" s="536">
        <v>0</v>
      </c>
      <c r="D2534" s="536">
        <v>2011</v>
      </c>
    </row>
    <row r="2535" spans="1:4">
      <c r="A2535" s="535" t="s">
        <v>9889</v>
      </c>
      <c r="B2535" s="536">
        <v>22147</v>
      </c>
      <c r="C2535" s="536">
        <v>0</v>
      </c>
      <c r="D2535" s="536">
        <v>2011</v>
      </c>
    </row>
    <row r="2536" spans="1:4">
      <c r="A2536" s="535" t="s">
        <v>9890</v>
      </c>
      <c r="B2536" s="536">
        <v>11996</v>
      </c>
      <c r="C2536" s="536">
        <v>0</v>
      </c>
      <c r="D2536" s="536">
        <v>2011</v>
      </c>
    </row>
    <row r="2537" spans="1:4">
      <c r="A2537" s="535" t="s">
        <v>9891</v>
      </c>
      <c r="B2537" s="536">
        <v>6582</v>
      </c>
      <c r="C2537" s="536">
        <v>0</v>
      </c>
      <c r="D2537" s="536">
        <v>2011</v>
      </c>
    </row>
    <row r="2538" spans="1:4">
      <c r="A2538" s="535" t="s">
        <v>9892</v>
      </c>
      <c r="B2538" s="536">
        <v>3989</v>
      </c>
      <c r="C2538" s="536">
        <v>0</v>
      </c>
      <c r="D2538" s="536">
        <v>2011</v>
      </c>
    </row>
    <row r="2539" spans="1:4">
      <c r="A2539" s="535" t="s">
        <v>9893</v>
      </c>
      <c r="B2539" s="536">
        <v>9250</v>
      </c>
      <c r="C2539" s="536">
        <v>0</v>
      </c>
      <c r="D2539" s="536">
        <v>2011</v>
      </c>
    </row>
    <row r="2540" spans="1:4">
      <c r="A2540" s="535" t="s">
        <v>9894</v>
      </c>
      <c r="B2540" s="536">
        <v>8277</v>
      </c>
      <c r="C2540" s="536">
        <v>0</v>
      </c>
      <c r="D2540" s="536">
        <v>2011</v>
      </c>
    </row>
    <row r="2541" spans="1:4">
      <c r="A2541" s="535" t="s">
        <v>9895</v>
      </c>
      <c r="B2541" s="536">
        <v>9015</v>
      </c>
      <c r="C2541" s="536">
        <v>0</v>
      </c>
      <c r="D2541" s="536">
        <v>2011</v>
      </c>
    </row>
    <row r="2542" spans="1:4">
      <c r="A2542" s="535" t="s">
        <v>9896</v>
      </c>
      <c r="B2542" s="536">
        <v>4945</v>
      </c>
      <c r="C2542" s="536">
        <v>0</v>
      </c>
      <c r="D2542" s="536">
        <v>2011</v>
      </c>
    </row>
    <row r="2543" spans="1:4">
      <c r="A2543" s="535" t="s">
        <v>9897</v>
      </c>
      <c r="B2543" s="536">
        <v>30459</v>
      </c>
      <c r="C2543" s="536">
        <v>0</v>
      </c>
      <c r="D2543" s="536">
        <v>2011</v>
      </c>
    </row>
    <row r="2544" spans="1:4">
      <c r="A2544" s="535" t="s">
        <v>9898</v>
      </c>
      <c r="B2544" s="536">
        <v>24157</v>
      </c>
      <c r="C2544" s="536">
        <v>0</v>
      </c>
      <c r="D2544" s="536">
        <v>2011</v>
      </c>
    </row>
    <row r="2545" spans="1:4">
      <c r="A2545" s="535" t="s">
        <v>9899</v>
      </c>
      <c r="B2545" s="536">
        <v>25710</v>
      </c>
      <c r="C2545" s="536">
        <v>0</v>
      </c>
      <c r="D2545" s="536">
        <v>2011</v>
      </c>
    </row>
    <row r="2546" spans="1:4">
      <c r="A2546" s="535" t="s">
        <v>9900</v>
      </c>
      <c r="B2546" s="536">
        <v>16656</v>
      </c>
      <c r="C2546" s="536">
        <v>0</v>
      </c>
      <c r="D2546" s="536">
        <v>2011</v>
      </c>
    </row>
    <row r="2547" spans="1:4">
      <c r="A2547" s="535" t="s">
        <v>9901</v>
      </c>
      <c r="B2547" s="536">
        <v>9034</v>
      </c>
      <c r="C2547" s="536">
        <v>0</v>
      </c>
      <c r="D2547" s="536">
        <v>2011</v>
      </c>
    </row>
    <row r="2548" spans="1:4">
      <c r="A2548" s="535" t="s">
        <v>9902</v>
      </c>
      <c r="B2548" s="536">
        <v>8103</v>
      </c>
      <c r="C2548" s="536">
        <v>0</v>
      </c>
      <c r="D2548" s="536">
        <v>2011</v>
      </c>
    </row>
    <row r="2549" spans="1:4">
      <c r="A2549" s="535" t="s">
        <v>9903</v>
      </c>
      <c r="B2549" s="536">
        <v>3024</v>
      </c>
      <c r="C2549" s="536">
        <v>0</v>
      </c>
      <c r="D2549" s="536">
        <v>2011</v>
      </c>
    </row>
    <row r="2550" spans="1:4">
      <c r="A2550" s="535" t="s">
        <v>9904</v>
      </c>
      <c r="B2550" s="536">
        <v>39811</v>
      </c>
      <c r="C2550" s="536">
        <v>0</v>
      </c>
      <c r="D2550" s="536">
        <v>2011</v>
      </c>
    </row>
    <row r="2551" spans="1:4">
      <c r="A2551" s="535" t="s">
        <v>9905</v>
      </c>
      <c r="B2551" s="536">
        <v>17178</v>
      </c>
      <c r="C2551" s="536">
        <v>0</v>
      </c>
      <c r="D2551" s="536">
        <v>2011</v>
      </c>
    </row>
    <row r="2552" spans="1:4">
      <c r="A2552" s="535" t="s">
        <v>9906</v>
      </c>
      <c r="B2552" s="536">
        <v>4650</v>
      </c>
      <c r="C2552" s="536">
        <v>0</v>
      </c>
      <c r="D2552" s="536">
        <v>2011</v>
      </c>
    </row>
    <row r="2553" spans="1:4">
      <c r="A2553" s="535" t="s">
        <v>9907</v>
      </c>
      <c r="B2553" s="536">
        <v>11243</v>
      </c>
      <c r="C2553" s="536">
        <v>0</v>
      </c>
      <c r="D2553" s="536">
        <v>2011</v>
      </c>
    </row>
    <row r="2554" spans="1:4">
      <c r="A2554" s="535" t="s">
        <v>9908</v>
      </c>
      <c r="B2554" s="536">
        <v>24505</v>
      </c>
      <c r="C2554" s="536">
        <v>0</v>
      </c>
      <c r="D2554" s="536">
        <v>2011</v>
      </c>
    </row>
    <row r="2555" spans="1:4">
      <c r="A2555" s="535" t="s">
        <v>9909</v>
      </c>
      <c r="B2555" s="536">
        <v>7571</v>
      </c>
      <c r="C2555" s="536">
        <v>0</v>
      </c>
      <c r="D2555" s="536">
        <v>2011</v>
      </c>
    </row>
    <row r="2556" spans="1:4">
      <c r="A2556" s="535" t="s">
        <v>9910</v>
      </c>
      <c r="B2556" s="536">
        <v>9006</v>
      </c>
      <c r="C2556" s="536">
        <v>0</v>
      </c>
      <c r="D2556" s="536">
        <v>2011</v>
      </c>
    </row>
    <row r="2557" spans="1:4">
      <c r="A2557" s="535" t="s">
        <v>9911</v>
      </c>
      <c r="B2557" s="536">
        <v>25114</v>
      </c>
      <c r="C2557" s="536">
        <v>0</v>
      </c>
      <c r="D2557" s="536">
        <v>2011</v>
      </c>
    </row>
    <row r="2558" spans="1:4">
      <c r="A2558" s="535" t="s">
        <v>9912</v>
      </c>
      <c r="B2558" s="536">
        <v>14703</v>
      </c>
      <c r="C2558" s="536">
        <v>0</v>
      </c>
      <c r="D2558" s="536">
        <v>2011</v>
      </c>
    </row>
    <row r="2559" spans="1:4">
      <c r="A2559" s="535" t="s">
        <v>9913</v>
      </c>
      <c r="B2559" s="536">
        <v>25726</v>
      </c>
      <c r="C2559" s="536">
        <v>0</v>
      </c>
      <c r="D2559" s="536">
        <v>2011</v>
      </c>
    </row>
    <row r="2560" spans="1:4">
      <c r="A2560" s="535" t="s">
        <v>9914</v>
      </c>
      <c r="B2560" s="536">
        <v>9913</v>
      </c>
      <c r="C2560" s="536">
        <v>0</v>
      </c>
      <c r="D2560" s="536">
        <v>2011</v>
      </c>
    </row>
    <row r="2561" spans="1:4">
      <c r="A2561" s="535" t="s">
        <v>9915</v>
      </c>
      <c r="B2561" s="536">
        <v>21215</v>
      </c>
      <c r="C2561" s="536">
        <v>0</v>
      </c>
      <c r="D2561" s="536">
        <v>2011</v>
      </c>
    </row>
    <row r="2562" spans="1:4">
      <c r="A2562" s="535" t="s">
        <v>9916</v>
      </c>
      <c r="B2562" s="536">
        <v>8582</v>
      </c>
      <c r="C2562" s="536">
        <v>0</v>
      </c>
      <c r="D2562" s="536">
        <v>2011</v>
      </c>
    </row>
    <row r="2563" spans="1:4">
      <c r="A2563" s="535" t="s">
        <v>9917</v>
      </c>
      <c r="B2563" s="536">
        <v>8991</v>
      </c>
      <c r="C2563" s="536">
        <v>0</v>
      </c>
      <c r="D2563" s="536">
        <v>2011</v>
      </c>
    </row>
    <row r="2564" spans="1:4">
      <c r="A2564" s="535" t="s">
        <v>9918</v>
      </c>
      <c r="B2564" s="536">
        <v>9362</v>
      </c>
      <c r="C2564" s="536">
        <v>0</v>
      </c>
      <c r="D2564" s="536">
        <v>2011</v>
      </c>
    </row>
    <row r="2565" spans="1:4">
      <c r="A2565" s="535" t="s">
        <v>9919</v>
      </c>
      <c r="B2565" s="536">
        <v>18014</v>
      </c>
      <c r="C2565" s="536">
        <v>0</v>
      </c>
      <c r="D2565" s="536">
        <v>2011</v>
      </c>
    </row>
    <row r="2566" spans="1:4">
      <c r="A2566" s="535" t="s">
        <v>9920</v>
      </c>
      <c r="B2566" s="536">
        <v>8070</v>
      </c>
      <c r="C2566" s="536">
        <v>0</v>
      </c>
      <c r="D2566" s="536">
        <v>2011</v>
      </c>
    </row>
    <row r="2567" spans="1:4">
      <c r="A2567" s="535" t="s">
        <v>9921</v>
      </c>
      <c r="B2567" s="536">
        <v>12654</v>
      </c>
      <c r="C2567" s="536">
        <v>0</v>
      </c>
      <c r="D2567" s="536">
        <v>2011</v>
      </c>
    </row>
    <row r="2568" spans="1:4">
      <c r="A2568" s="535" t="s">
        <v>9922</v>
      </c>
      <c r="B2568" s="536">
        <v>35415</v>
      </c>
      <c r="C2568" s="536">
        <v>0</v>
      </c>
      <c r="D2568" s="536">
        <v>2011</v>
      </c>
    </row>
    <row r="2569" spans="1:4">
      <c r="A2569" s="535" t="s">
        <v>9923</v>
      </c>
      <c r="B2569" s="536">
        <v>16205</v>
      </c>
      <c r="C2569" s="536">
        <v>0</v>
      </c>
      <c r="D2569" s="536">
        <v>2011</v>
      </c>
    </row>
    <row r="2570" spans="1:4">
      <c r="A2570" s="535" t="s">
        <v>9924</v>
      </c>
      <c r="B2570" s="536">
        <v>17070</v>
      </c>
      <c r="C2570" s="536">
        <v>0</v>
      </c>
      <c r="D2570" s="536">
        <v>2011</v>
      </c>
    </row>
    <row r="2571" spans="1:4">
      <c r="A2571" s="535" t="s">
        <v>9925</v>
      </c>
      <c r="B2571" s="536">
        <v>16581</v>
      </c>
      <c r="C2571" s="536">
        <v>0</v>
      </c>
      <c r="D2571" s="536">
        <v>2011</v>
      </c>
    </row>
    <row r="2572" spans="1:4">
      <c r="A2572" s="535" t="s">
        <v>9926</v>
      </c>
      <c r="B2572" s="536">
        <v>18305</v>
      </c>
      <c r="C2572" s="536">
        <v>0</v>
      </c>
      <c r="D2572" s="536">
        <v>2011</v>
      </c>
    </row>
    <row r="2573" spans="1:4">
      <c r="A2573" s="535" t="s">
        <v>9927</v>
      </c>
      <c r="B2573" s="536">
        <v>12455</v>
      </c>
      <c r="C2573" s="536">
        <v>0</v>
      </c>
      <c r="D2573" s="536">
        <v>2011</v>
      </c>
    </row>
    <row r="2574" spans="1:4">
      <c r="A2574" s="535" t="s">
        <v>9928</v>
      </c>
      <c r="B2574" s="536">
        <v>36290</v>
      </c>
      <c r="C2574" s="536">
        <v>0</v>
      </c>
      <c r="D2574" s="536">
        <v>2011</v>
      </c>
    </row>
    <row r="2575" spans="1:4">
      <c r="A2575" s="535" t="s">
        <v>9929</v>
      </c>
      <c r="B2575" s="536">
        <v>17286</v>
      </c>
      <c r="C2575" s="536">
        <v>0</v>
      </c>
      <c r="D2575" s="536">
        <v>2011</v>
      </c>
    </row>
    <row r="2576" spans="1:4">
      <c r="A2576" s="535" t="s">
        <v>9930</v>
      </c>
      <c r="B2576" s="536">
        <v>802</v>
      </c>
      <c r="C2576" s="536">
        <v>0</v>
      </c>
      <c r="D2576" s="536">
        <v>2011</v>
      </c>
    </row>
    <row r="2577" spans="1:4">
      <c r="A2577" s="535" t="s">
        <v>9931</v>
      </c>
      <c r="B2577" s="536">
        <v>2533</v>
      </c>
      <c r="C2577" s="536">
        <v>0</v>
      </c>
      <c r="D2577" s="536">
        <v>2011</v>
      </c>
    </row>
    <row r="2578" spans="1:4">
      <c r="A2578" s="535" t="s">
        <v>9932</v>
      </c>
      <c r="B2578" s="536">
        <v>5143</v>
      </c>
      <c r="C2578" s="536">
        <v>0</v>
      </c>
      <c r="D2578" s="536">
        <v>2011</v>
      </c>
    </row>
    <row r="2579" spans="1:4">
      <c r="A2579" s="535" t="s">
        <v>9933</v>
      </c>
      <c r="B2579" s="536">
        <v>21095</v>
      </c>
      <c r="C2579" s="536">
        <v>0</v>
      </c>
      <c r="D2579" s="536">
        <v>2011</v>
      </c>
    </row>
    <row r="2580" spans="1:4">
      <c r="A2580" s="535" t="s">
        <v>9934</v>
      </c>
      <c r="B2580" s="536">
        <v>19929</v>
      </c>
      <c r="C2580" s="536">
        <v>0</v>
      </c>
      <c r="D2580" s="536">
        <v>2011</v>
      </c>
    </row>
    <row r="2581" spans="1:4">
      <c r="A2581" s="535" t="s">
        <v>9935</v>
      </c>
      <c r="B2581" s="536">
        <v>7353</v>
      </c>
      <c r="C2581" s="536">
        <v>0</v>
      </c>
      <c r="D2581" s="536">
        <v>2011</v>
      </c>
    </row>
    <row r="2582" spans="1:4">
      <c r="A2582" s="535" t="s">
        <v>9936</v>
      </c>
      <c r="B2582" s="536">
        <v>1243</v>
      </c>
      <c r="C2582" s="536">
        <v>0</v>
      </c>
      <c r="D2582" s="536">
        <v>2011</v>
      </c>
    </row>
    <row r="2583" spans="1:4">
      <c r="A2583" s="535" t="s">
        <v>9937</v>
      </c>
      <c r="B2583" s="536">
        <v>14633</v>
      </c>
      <c r="C2583" s="536">
        <v>0</v>
      </c>
      <c r="D2583" s="536">
        <v>2011</v>
      </c>
    </row>
    <row r="2584" spans="1:4">
      <c r="A2584" s="535" t="s">
        <v>9938</v>
      </c>
      <c r="B2584" s="536">
        <v>16117</v>
      </c>
      <c r="C2584" s="536">
        <v>0</v>
      </c>
      <c r="D2584" s="536">
        <v>2011</v>
      </c>
    </row>
    <row r="2585" spans="1:4">
      <c r="A2585" s="535" t="s">
        <v>9939</v>
      </c>
      <c r="B2585" s="536">
        <v>7668</v>
      </c>
      <c r="C2585" s="536">
        <v>0</v>
      </c>
      <c r="D2585" s="536">
        <v>2011</v>
      </c>
    </row>
    <row r="2586" spans="1:4">
      <c r="A2586" s="535" t="s">
        <v>9940</v>
      </c>
      <c r="B2586" s="536">
        <v>16659</v>
      </c>
      <c r="C2586" s="536">
        <v>0</v>
      </c>
      <c r="D2586" s="536">
        <v>2011</v>
      </c>
    </row>
    <row r="2587" spans="1:4">
      <c r="A2587" s="535" t="s">
        <v>9941</v>
      </c>
      <c r="B2587" s="536">
        <v>15454</v>
      </c>
      <c r="C2587" s="536">
        <v>0</v>
      </c>
      <c r="D2587" s="536">
        <v>2011</v>
      </c>
    </row>
    <row r="2588" spans="1:4">
      <c r="A2588" s="535" t="s">
        <v>9942</v>
      </c>
      <c r="B2588" s="536">
        <v>8222</v>
      </c>
      <c r="C2588" s="536">
        <v>0</v>
      </c>
      <c r="D2588" s="536">
        <v>2011</v>
      </c>
    </row>
    <row r="2589" spans="1:4">
      <c r="A2589" s="535" t="s">
        <v>9943</v>
      </c>
      <c r="B2589" s="536">
        <v>6338</v>
      </c>
      <c r="C2589" s="536">
        <v>0</v>
      </c>
      <c r="D2589" s="536">
        <v>2011</v>
      </c>
    </row>
    <row r="2590" spans="1:4">
      <c r="A2590" s="535" t="s">
        <v>9944</v>
      </c>
      <c r="B2590" s="536">
        <v>8156</v>
      </c>
      <c r="C2590" s="536">
        <v>0</v>
      </c>
      <c r="D2590" s="536">
        <v>2011</v>
      </c>
    </row>
    <row r="2591" spans="1:4">
      <c r="A2591" s="535" t="s">
        <v>9945</v>
      </c>
      <c r="B2591" s="536">
        <v>8765</v>
      </c>
      <c r="C2591" s="536">
        <v>0</v>
      </c>
      <c r="D2591" s="536">
        <v>2011</v>
      </c>
    </row>
    <row r="2592" spans="1:4">
      <c r="A2592" s="535" t="s">
        <v>9946</v>
      </c>
      <c r="B2592" s="536">
        <v>5607</v>
      </c>
      <c r="C2592" s="536">
        <v>0</v>
      </c>
      <c r="D2592" s="536">
        <v>2011</v>
      </c>
    </row>
    <row r="2593" spans="1:4">
      <c r="A2593" s="535" t="s">
        <v>9947</v>
      </c>
      <c r="B2593" s="536">
        <v>8449</v>
      </c>
      <c r="C2593" s="536">
        <v>0</v>
      </c>
      <c r="D2593" s="536">
        <v>2011</v>
      </c>
    </row>
    <row r="2594" spans="1:4">
      <c r="A2594" s="535" t="s">
        <v>9948</v>
      </c>
      <c r="B2594" s="536">
        <v>5095</v>
      </c>
      <c r="C2594" s="536">
        <v>0</v>
      </c>
      <c r="D2594" s="536">
        <v>2011</v>
      </c>
    </row>
    <row r="2595" spans="1:4">
      <c r="A2595" s="535" t="s">
        <v>9949</v>
      </c>
      <c r="B2595" s="536">
        <v>2990</v>
      </c>
      <c r="C2595" s="536">
        <v>0</v>
      </c>
      <c r="D2595" s="536">
        <v>2011</v>
      </c>
    </row>
    <row r="2596" spans="1:4">
      <c r="A2596" s="535" t="s">
        <v>9950</v>
      </c>
      <c r="B2596" s="536">
        <v>2</v>
      </c>
      <c r="C2596" s="536">
        <v>0</v>
      </c>
      <c r="D2596" s="536">
        <v>2011</v>
      </c>
    </row>
    <row r="2597" spans="1:4">
      <c r="A2597" s="535" t="s">
        <v>9951</v>
      </c>
      <c r="B2597" s="536">
        <v>4322</v>
      </c>
      <c r="C2597" s="536">
        <v>0</v>
      </c>
      <c r="D2597" s="536">
        <v>2011</v>
      </c>
    </row>
    <row r="2598" spans="1:4">
      <c r="A2598" s="535" t="s">
        <v>9952</v>
      </c>
      <c r="B2598" s="536">
        <v>6332</v>
      </c>
      <c r="C2598" s="536">
        <v>0</v>
      </c>
      <c r="D2598" s="536">
        <v>2011</v>
      </c>
    </row>
    <row r="2599" spans="1:4">
      <c r="A2599" s="535" t="s">
        <v>9953</v>
      </c>
      <c r="B2599" s="536">
        <v>7320</v>
      </c>
      <c r="C2599" s="536">
        <v>0</v>
      </c>
      <c r="D2599" s="536">
        <v>2011</v>
      </c>
    </row>
    <row r="2600" spans="1:4">
      <c r="A2600" s="535" t="s">
        <v>9954</v>
      </c>
      <c r="B2600" s="536">
        <v>41904</v>
      </c>
      <c r="C2600" s="536">
        <v>0</v>
      </c>
      <c r="D2600" s="536">
        <v>2011</v>
      </c>
    </row>
    <row r="2601" spans="1:4">
      <c r="A2601" s="535" t="s">
        <v>9955</v>
      </c>
      <c r="B2601" s="536">
        <v>16467</v>
      </c>
      <c r="C2601" s="536">
        <v>0</v>
      </c>
      <c r="D2601" s="536">
        <v>2011</v>
      </c>
    </row>
    <row r="2602" spans="1:4">
      <c r="A2602" s="535" t="s">
        <v>9956</v>
      </c>
      <c r="B2602" s="536">
        <v>3932</v>
      </c>
      <c r="C2602" s="536">
        <v>0</v>
      </c>
      <c r="D2602" s="536">
        <v>2011</v>
      </c>
    </row>
    <row r="2603" spans="1:4">
      <c r="A2603" s="535" t="s">
        <v>9957</v>
      </c>
      <c r="B2603" s="536">
        <v>5181</v>
      </c>
      <c r="C2603" s="536">
        <v>0</v>
      </c>
      <c r="D2603" s="536">
        <v>2011</v>
      </c>
    </row>
    <row r="2604" spans="1:4">
      <c r="A2604" s="535" t="s">
        <v>9958</v>
      </c>
      <c r="B2604" s="536">
        <v>4007</v>
      </c>
      <c r="C2604" s="536">
        <v>0</v>
      </c>
      <c r="D2604" s="536">
        <v>2011</v>
      </c>
    </row>
    <row r="2605" spans="1:4">
      <c r="A2605" s="535" t="s">
        <v>9959</v>
      </c>
      <c r="B2605" s="536">
        <v>7392</v>
      </c>
      <c r="C2605" s="536">
        <v>0</v>
      </c>
      <c r="D2605" s="536">
        <v>2011</v>
      </c>
    </row>
    <row r="2606" spans="1:4">
      <c r="A2606" s="535" t="s">
        <v>9960</v>
      </c>
      <c r="B2606" s="536">
        <v>5173</v>
      </c>
      <c r="C2606" s="536">
        <v>0</v>
      </c>
      <c r="D2606" s="536">
        <v>2011</v>
      </c>
    </row>
    <row r="2607" spans="1:4">
      <c r="A2607" s="535" t="s">
        <v>9961</v>
      </c>
      <c r="B2607" s="536">
        <v>3353</v>
      </c>
      <c r="C2607" s="536">
        <v>0</v>
      </c>
      <c r="D2607" s="536">
        <v>2011</v>
      </c>
    </row>
    <row r="2608" spans="1:4">
      <c r="A2608" s="535" t="s">
        <v>9962</v>
      </c>
      <c r="B2608" s="536">
        <v>2252</v>
      </c>
      <c r="C2608" s="536">
        <v>0</v>
      </c>
      <c r="D2608" s="536">
        <v>2011</v>
      </c>
    </row>
    <row r="2609" spans="1:4">
      <c r="A2609" s="535" t="s">
        <v>9963</v>
      </c>
      <c r="B2609" s="536">
        <v>13347</v>
      </c>
      <c r="C2609" s="536">
        <v>0</v>
      </c>
      <c r="D2609" s="536">
        <v>2011</v>
      </c>
    </row>
    <row r="2610" spans="1:4">
      <c r="A2610" s="535" t="s">
        <v>9964</v>
      </c>
      <c r="B2610" s="536">
        <v>6969</v>
      </c>
      <c r="C2610" s="536">
        <v>0</v>
      </c>
      <c r="D2610" s="536">
        <v>2011</v>
      </c>
    </row>
    <row r="2611" spans="1:4">
      <c r="A2611" s="535" t="s">
        <v>9965</v>
      </c>
      <c r="B2611" s="536">
        <v>12043</v>
      </c>
      <c r="C2611" s="536">
        <v>0</v>
      </c>
      <c r="D2611" s="536">
        <v>2011</v>
      </c>
    </row>
    <row r="2612" spans="1:4">
      <c r="A2612" s="535" t="s">
        <v>9966</v>
      </c>
      <c r="B2612" s="536">
        <v>18033</v>
      </c>
      <c r="C2612" s="536">
        <v>0</v>
      </c>
      <c r="D2612" s="536">
        <v>2011</v>
      </c>
    </row>
    <row r="2613" spans="1:4">
      <c r="A2613" s="535" t="s">
        <v>9967</v>
      </c>
      <c r="B2613" s="536">
        <v>6753</v>
      </c>
      <c r="C2613" s="536">
        <v>0</v>
      </c>
      <c r="D2613" s="536">
        <v>2011</v>
      </c>
    </row>
    <row r="2614" spans="1:4">
      <c r="A2614" s="535" t="s">
        <v>9968</v>
      </c>
      <c r="B2614" s="536">
        <v>5818</v>
      </c>
      <c r="C2614" s="536">
        <v>0</v>
      </c>
      <c r="D2614" s="536">
        <v>2011</v>
      </c>
    </row>
    <row r="2615" spans="1:4">
      <c r="A2615" s="535" t="s">
        <v>9969</v>
      </c>
      <c r="B2615" s="536">
        <v>3634</v>
      </c>
      <c r="C2615" s="536">
        <v>0</v>
      </c>
      <c r="D2615" s="536">
        <v>2011</v>
      </c>
    </row>
    <row r="2616" spans="1:4">
      <c r="A2616" s="535" t="s">
        <v>9970</v>
      </c>
      <c r="B2616" s="536">
        <v>4696</v>
      </c>
      <c r="C2616" s="536">
        <v>0</v>
      </c>
      <c r="D2616" s="536">
        <v>2011</v>
      </c>
    </row>
    <row r="2617" spans="1:4">
      <c r="A2617" s="535" t="s">
        <v>9971</v>
      </c>
      <c r="B2617" s="536">
        <v>11354</v>
      </c>
      <c r="C2617" s="536">
        <v>0</v>
      </c>
      <c r="D2617" s="536">
        <v>2011</v>
      </c>
    </row>
    <row r="2618" spans="1:4">
      <c r="A2618" s="535" t="s">
        <v>9972</v>
      </c>
      <c r="B2618" s="536">
        <v>5059</v>
      </c>
      <c r="C2618" s="536">
        <v>0</v>
      </c>
      <c r="D2618" s="536">
        <v>2011</v>
      </c>
    </row>
    <row r="2619" spans="1:4">
      <c r="A2619" s="535" t="s">
        <v>9973</v>
      </c>
      <c r="B2619" s="536">
        <v>4862</v>
      </c>
      <c r="C2619" s="536">
        <v>0</v>
      </c>
      <c r="D2619" s="536">
        <v>2011</v>
      </c>
    </row>
    <row r="2620" spans="1:4">
      <c r="A2620" s="535" t="s">
        <v>9974</v>
      </c>
      <c r="B2620" s="536">
        <v>4151</v>
      </c>
      <c r="C2620" s="536">
        <v>0</v>
      </c>
      <c r="D2620" s="536">
        <v>2011</v>
      </c>
    </row>
    <row r="2621" spans="1:4">
      <c r="A2621" s="535" t="s">
        <v>9975</v>
      </c>
      <c r="B2621" s="536">
        <v>9007</v>
      </c>
      <c r="C2621" s="536">
        <v>0</v>
      </c>
      <c r="D2621" s="536">
        <v>2011</v>
      </c>
    </row>
    <row r="2622" spans="1:4">
      <c r="A2622" s="535" t="s">
        <v>9976</v>
      </c>
      <c r="B2622" s="536">
        <v>16706</v>
      </c>
      <c r="C2622" s="536">
        <v>0</v>
      </c>
      <c r="D2622" s="536">
        <v>2011</v>
      </c>
    </row>
    <row r="2623" spans="1:4">
      <c r="A2623" s="535" t="s">
        <v>9977</v>
      </c>
      <c r="B2623" s="536">
        <v>14780</v>
      </c>
      <c r="C2623" s="536">
        <v>0</v>
      </c>
      <c r="D2623" s="536">
        <v>2011</v>
      </c>
    </row>
    <row r="2624" spans="1:4">
      <c r="A2624" s="535" t="s">
        <v>9978</v>
      </c>
      <c r="B2624" s="536">
        <v>11069</v>
      </c>
      <c r="C2624" s="536">
        <v>0</v>
      </c>
      <c r="D2624" s="536">
        <v>2011</v>
      </c>
    </row>
    <row r="2625" spans="1:4">
      <c r="A2625" s="535" t="s">
        <v>9979</v>
      </c>
      <c r="B2625" s="536">
        <v>8577</v>
      </c>
      <c r="C2625" s="536">
        <v>0</v>
      </c>
      <c r="D2625" s="536">
        <v>2011</v>
      </c>
    </row>
    <row r="2626" spans="1:4">
      <c r="A2626" s="535" t="s">
        <v>9980</v>
      </c>
      <c r="B2626" s="536">
        <v>9331</v>
      </c>
      <c r="C2626" s="536">
        <v>0</v>
      </c>
      <c r="D2626" s="536">
        <v>2011</v>
      </c>
    </row>
    <row r="2627" spans="1:4">
      <c r="A2627" s="535" t="s">
        <v>9981</v>
      </c>
      <c r="B2627" s="536">
        <v>1</v>
      </c>
      <c r="C2627" s="536">
        <v>0</v>
      </c>
      <c r="D2627" s="536">
        <v>2011</v>
      </c>
    </row>
    <row r="2628" spans="1:4">
      <c r="A2628" s="535" t="s">
        <v>9982</v>
      </c>
      <c r="B2628" s="536">
        <v>16651</v>
      </c>
      <c r="C2628" s="536">
        <v>0</v>
      </c>
      <c r="D2628" s="536">
        <v>2011</v>
      </c>
    </row>
    <row r="2629" spans="1:4">
      <c r="A2629" s="535" t="s">
        <v>9983</v>
      </c>
      <c r="B2629" s="536">
        <v>16930</v>
      </c>
      <c r="C2629" s="536">
        <v>0</v>
      </c>
      <c r="D2629" s="536">
        <v>2011</v>
      </c>
    </row>
    <row r="2630" spans="1:4">
      <c r="A2630" s="535" t="s">
        <v>9984</v>
      </c>
      <c r="B2630" s="536">
        <v>9983</v>
      </c>
      <c r="C2630" s="536">
        <v>0</v>
      </c>
      <c r="D2630" s="536">
        <v>2011</v>
      </c>
    </row>
    <row r="2631" spans="1:4">
      <c r="A2631" s="535" t="s">
        <v>9985</v>
      </c>
      <c r="B2631" s="536">
        <v>16022</v>
      </c>
      <c r="C2631" s="536">
        <v>0</v>
      </c>
      <c r="D2631" s="536">
        <v>2011</v>
      </c>
    </row>
    <row r="2632" spans="1:4">
      <c r="A2632" s="535" t="s">
        <v>9986</v>
      </c>
      <c r="B2632" s="536">
        <v>0</v>
      </c>
      <c r="C2632" s="536">
        <v>0</v>
      </c>
      <c r="D2632" s="536">
        <v>2011</v>
      </c>
    </row>
    <row r="2633" spans="1:4">
      <c r="A2633" s="535" t="s">
        <v>9987</v>
      </c>
      <c r="B2633" s="536">
        <v>0</v>
      </c>
      <c r="C2633" s="536">
        <v>0</v>
      </c>
      <c r="D2633" s="536">
        <v>2011</v>
      </c>
    </row>
    <row r="2634" spans="1:4">
      <c r="A2634" s="535" t="s">
        <v>9988</v>
      </c>
      <c r="B2634" s="536">
        <v>21587</v>
      </c>
      <c r="C2634" s="536">
        <v>0</v>
      </c>
      <c r="D2634" s="536">
        <v>2011</v>
      </c>
    </row>
    <row r="2635" spans="1:4">
      <c r="A2635" s="535" t="s">
        <v>9989</v>
      </c>
      <c r="B2635" s="536">
        <v>18944</v>
      </c>
      <c r="C2635" s="536">
        <v>0</v>
      </c>
      <c r="D2635" s="536">
        <v>2011</v>
      </c>
    </row>
    <row r="2636" spans="1:4">
      <c r="A2636" s="535" t="s">
        <v>9990</v>
      </c>
      <c r="B2636" s="536">
        <v>13458</v>
      </c>
      <c r="C2636" s="536">
        <v>0</v>
      </c>
      <c r="D2636" s="536">
        <v>2011</v>
      </c>
    </row>
    <row r="2637" spans="1:4">
      <c r="A2637" s="535" t="s">
        <v>9991</v>
      </c>
      <c r="B2637" s="536">
        <v>12614</v>
      </c>
      <c r="C2637" s="536">
        <v>0</v>
      </c>
      <c r="D2637" s="536">
        <v>2011</v>
      </c>
    </row>
    <row r="2638" spans="1:4">
      <c r="A2638" s="535" t="s">
        <v>9992</v>
      </c>
      <c r="B2638" s="536">
        <v>12993</v>
      </c>
      <c r="C2638" s="536">
        <v>0</v>
      </c>
      <c r="D2638" s="536">
        <v>2011</v>
      </c>
    </row>
    <row r="2639" spans="1:4">
      <c r="A2639" s="535" t="s">
        <v>9993</v>
      </c>
      <c r="B2639" s="536">
        <v>13909</v>
      </c>
      <c r="C2639" s="536">
        <v>0</v>
      </c>
      <c r="D2639" s="536">
        <v>2011</v>
      </c>
    </row>
    <row r="2640" spans="1:4">
      <c r="A2640" s="535" t="s">
        <v>9994</v>
      </c>
      <c r="B2640" s="536">
        <v>0</v>
      </c>
      <c r="C2640" s="536">
        <v>0</v>
      </c>
      <c r="D2640" s="536">
        <v>2011</v>
      </c>
    </row>
    <row r="2641" spans="1:4">
      <c r="A2641" s="535" t="s">
        <v>9995</v>
      </c>
      <c r="B2641" s="536">
        <v>17576</v>
      </c>
      <c r="C2641" s="536">
        <v>0</v>
      </c>
      <c r="D2641" s="536">
        <v>2011</v>
      </c>
    </row>
    <row r="2642" spans="1:4">
      <c r="A2642" s="535" t="s">
        <v>9996</v>
      </c>
      <c r="B2642" s="536">
        <v>9576</v>
      </c>
      <c r="C2642" s="536">
        <v>0</v>
      </c>
      <c r="D2642" s="536">
        <v>2011</v>
      </c>
    </row>
    <row r="2643" spans="1:4">
      <c r="A2643" s="535" t="s">
        <v>9997</v>
      </c>
      <c r="B2643" s="536">
        <v>8395</v>
      </c>
      <c r="C2643" s="536">
        <v>0</v>
      </c>
      <c r="D2643" s="536">
        <v>2011</v>
      </c>
    </row>
    <row r="2644" spans="1:4">
      <c r="A2644" s="535" t="s">
        <v>9998</v>
      </c>
      <c r="B2644" s="536">
        <v>2090</v>
      </c>
      <c r="C2644" s="536">
        <v>0</v>
      </c>
      <c r="D2644" s="536">
        <v>2011</v>
      </c>
    </row>
    <row r="2645" spans="1:4">
      <c r="A2645" s="535" t="s">
        <v>9999</v>
      </c>
      <c r="B2645" s="536">
        <v>20768</v>
      </c>
      <c r="C2645" s="536">
        <v>0</v>
      </c>
      <c r="D2645" s="536">
        <v>2011</v>
      </c>
    </row>
    <row r="2646" spans="1:4">
      <c r="A2646" s="535" t="s">
        <v>10000</v>
      </c>
      <c r="B2646" s="536">
        <v>0</v>
      </c>
      <c r="C2646" s="536">
        <v>0</v>
      </c>
      <c r="D2646" s="536">
        <v>2011</v>
      </c>
    </row>
    <row r="2647" spans="1:4">
      <c r="A2647" s="535" t="s">
        <v>10001</v>
      </c>
      <c r="B2647" s="536">
        <v>1897</v>
      </c>
      <c r="C2647" s="536">
        <v>0</v>
      </c>
      <c r="D2647" s="536">
        <v>2011</v>
      </c>
    </row>
    <row r="2648" spans="1:4">
      <c r="A2648" s="535" t="s">
        <v>10002</v>
      </c>
      <c r="B2648" s="536">
        <v>27137</v>
      </c>
      <c r="C2648" s="536">
        <v>0</v>
      </c>
      <c r="D2648" s="536">
        <v>2011</v>
      </c>
    </row>
    <row r="2649" spans="1:4">
      <c r="A2649" s="535" t="s">
        <v>10003</v>
      </c>
      <c r="B2649" s="536">
        <v>13664</v>
      </c>
      <c r="C2649" s="536">
        <v>0</v>
      </c>
      <c r="D2649" s="536">
        <v>2011</v>
      </c>
    </row>
    <row r="2650" spans="1:4">
      <c r="A2650" s="535" t="s">
        <v>10004</v>
      </c>
      <c r="B2650" s="536">
        <v>15185</v>
      </c>
      <c r="C2650" s="536">
        <v>0</v>
      </c>
      <c r="D2650" s="536">
        <v>2011</v>
      </c>
    </row>
    <row r="2651" spans="1:4">
      <c r="A2651" s="535" t="s">
        <v>10005</v>
      </c>
      <c r="B2651" s="536">
        <v>8436</v>
      </c>
      <c r="C2651" s="536">
        <v>0</v>
      </c>
      <c r="D2651" s="536">
        <v>2011</v>
      </c>
    </row>
    <row r="2652" spans="1:4">
      <c r="A2652" s="535" t="s">
        <v>10006</v>
      </c>
      <c r="B2652" s="536">
        <v>17902</v>
      </c>
      <c r="C2652" s="536">
        <v>0</v>
      </c>
      <c r="D2652" s="536">
        <v>2011</v>
      </c>
    </row>
    <row r="2653" spans="1:4">
      <c r="A2653" s="535" t="s">
        <v>10007</v>
      </c>
      <c r="B2653" s="536">
        <v>34760</v>
      </c>
      <c r="C2653" s="536">
        <v>0</v>
      </c>
      <c r="D2653" s="536">
        <v>2011</v>
      </c>
    </row>
    <row r="2654" spans="1:4">
      <c r="A2654" s="535" t="s">
        <v>10008</v>
      </c>
      <c r="B2654" s="536">
        <v>0</v>
      </c>
      <c r="C2654" s="536">
        <v>0</v>
      </c>
      <c r="D2654" s="536">
        <v>2011</v>
      </c>
    </row>
    <row r="2655" spans="1:4">
      <c r="A2655" s="535" t="s">
        <v>10009</v>
      </c>
      <c r="B2655" s="536">
        <v>0</v>
      </c>
      <c r="C2655" s="536">
        <v>30014</v>
      </c>
      <c r="D2655" s="536">
        <v>2011</v>
      </c>
    </row>
    <row r="2656" spans="1:4">
      <c r="A2656" s="535" t="s">
        <v>10010</v>
      </c>
      <c r="B2656" s="536">
        <v>0</v>
      </c>
      <c r="C2656" s="536">
        <v>9446</v>
      </c>
      <c r="D2656" s="536">
        <v>2011</v>
      </c>
    </row>
    <row r="2657" spans="1:4">
      <c r="A2657" s="535" t="s">
        <v>10011</v>
      </c>
      <c r="B2657" s="536">
        <v>7316</v>
      </c>
      <c r="C2657" s="536">
        <v>0</v>
      </c>
      <c r="D2657" s="536">
        <v>2011</v>
      </c>
    </row>
    <row r="2658" spans="1:4">
      <c r="A2658" s="535" t="s">
        <v>10012</v>
      </c>
      <c r="B2658" s="536">
        <v>15190</v>
      </c>
      <c r="C2658" s="536">
        <v>0</v>
      </c>
      <c r="D2658" s="536">
        <v>2011</v>
      </c>
    </row>
    <row r="2659" spans="1:4">
      <c r="A2659" s="535" t="s">
        <v>10013</v>
      </c>
      <c r="B2659" s="536">
        <v>17050</v>
      </c>
      <c r="C2659" s="536">
        <v>0</v>
      </c>
      <c r="D2659" s="536">
        <v>2011</v>
      </c>
    </row>
    <row r="2660" spans="1:4">
      <c r="A2660" s="535" t="s">
        <v>10014</v>
      </c>
      <c r="B2660" s="536">
        <v>27007</v>
      </c>
      <c r="C2660" s="536">
        <v>0</v>
      </c>
      <c r="D2660" s="536">
        <v>2011</v>
      </c>
    </row>
    <row r="2661" spans="1:4">
      <c r="A2661" s="535" t="s">
        <v>10015</v>
      </c>
      <c r="B2661" s="536">
        <v>19617</v>
      </c>
      <c r="C2661" s="536">
        <v>0</v>
      </c>
      <c r="D2661" s="536">
        <v>2011</v>
      </c>
    </row>
    <row r="2662" spans="1:4">
      <c r="A2662" s="535" t="s">
        <v>10016</v>
      </c>
      <c r="B2662" s="536">
        <v>7971</v>
      </c>
      <c r="C2662" s="536">
        <v>0</v>
      </c>
      <c r="D2662" s="536">
        <v>2011</v>
      </c>
    </row>
    <row r="2663" spans="1:4">
      <c r="A2663" s="535" t="s">
        <v>10017</v>
      </c>
      <c r="B2663" s="536">
        <v>1687</v>
      </c>
      <c r="C2663" s="536">
        <v>0</v>
      </c>
      <c r="D2663" s="536">
        <v>2011</v>
      </c>
    </row>
    <row r="2664" spans="1:4">
      <c r="A2664" s="535" t="s">
        <v>10018</v>
      </c>
      <c r="B2664" s="536">
        <v>10197</v>
      </c>
      <c r="C2664" s="536">
        <v>0</v>
      </c>
      <c r="D2664" s="536">
        <v>2011</v>
      </c>
    </row>
    <row r="2665" spans="1:4">
      <c r="A2665" s="535" t="s">
        <v>10019</v>
      </c>
      <c r="B2665" s="536">
        <v>0</v>
      </c>
      <c r="C2665" s="536">
        <v>0</v>
      </c>
      <c r="D2665" s="536">
        <v>2011</v>
      </c>
    </row>
    <row r="2666" spans="1:4">
      <c r="A2666" s="535" t="s">
        <v>10020</v>
      </c>
      <c r="B2666" s="536">
        <v>0</v>
      </c>
      <c r="C2666" s="536">
        <v>0</v>
      </c>
      <c r="D2666" s="536">
        <v>2011</v>
      </c>
    </row>
    <row r="2667" spans="1:4">
      <c r="A2667" s="535" t="s">
        <v>10021</v>
      </c>
      <c r="B2667" s="536">
        <v>29886</v>
      </c>
      <c r="C2667" s="536">
        <v>0</v>
      </c>
      <c r="D2667" s="536">
        <v>2011</v>
      </c>
    </row>
    <row r="2668" spans="1:4">
      <c r="A2668" s="535" t="s">
        <v>10022</v>
      </c>
      <c r="B2668" s="536">
        <v>4745</v>
      </c>
      <c r="C2668" s="536">
        <v>0</v>
      </c>
      <c r="D2668" s="536">
        <v>2011</v>
      </c>
    </row>
    <row r="2669" spans="1:4">
      <c r="A2669" s="535" t="s">
        <v>10023</v>
      </c>
      <c r="B2669" s="536">
        <v>6540</v>
      </c>
      <c r="C2669" s="536">
        <v>0</v>
      </c>
      <c r="D2669" s="536">
        <v>2011</v>
      </c>
    </row>
    <row r="2670" spans="1:4">
      <c r="A2670" s="535" t="s">
        <v>10216</v>
      </c>
      <c r="B2670" s="536">
        <v>16292</v>
      </c>
      <c r="C2670" s="536">
        <v>0</v>
      </c>
      <c r="D2670" s="536">
        <v>2011</v>
      </c>
    </row>
    <row r="2671" spans="1:4">
      <c r="A2671" s="535" t="s">
        <v>10024</v>
      </c>
      <c r="B2671" s="536">
        <v>0</v>
      </c>
      <c r="C2671" s="536">
        <v>0</v>
      </c>
      <c r="D2671" s="536">
        <v>2011</v>
      </c>
    </row>
    <row r="2672" spans="1:4">
      <c r="A2672" s="535" t="s">
        <v>10025</v>
      </c>
      <c r="B2672" s="536">
        <v>0</v>
      </c>
      <c r="C2672" s="536">
        <v>0</v>
      </c>
      <c r="D2672" s="536">
        <v>2011</v>
      </c>
    </row>
    <row r="2673" spans="1:4">
      <c r="A2673" s="535" t="s">
        <v>10026</v>
      </c>
      <c r="B2673" s="536">
        <v>0</v>
      </c>
      <c r="C2673" s="536">
        <v>0</v>
      </c>
      <c r="D2673" s="536">
        <v>2011</v>
      </c>
    </row>
    <row r="2674" spans="1:4">
      <c r="A2674" s="535" t="s">
        <v>10027</v>
      </c>
      <c r="B2674" s="536">
        <v>0</v>
      </c>
      <c r="C2674" s="536">
        <v>0</v>
      </c>
      <c r="D2674" s="536">
        <v>2011</v>
      </c>
    </row>
    <row r="2675" spans="1:4">
      <c r="A2675" s="535" t="s">
        <v>10028</v>
      </c>
      <c r="B2675" s="536">
        <v>0</v>
      </c>
      <c r="C2675" s="536">
        <v>0</v>
      </c>
      <c r="D2675" s="536">
        <v>2011</v>
      </c>
    </row>
    <row r="2676" spans="1:4">
      <c r="A2676" s="535" t="s">
        <v>10029</v>
      </c>
      <c r="B2676" s="536">
        <v>0</v>
      </c>
      <c r="C2676" s="536">
        <v>0</v>
      </c>
      <c r="D2676" s="536">
        <v>2011</v>
      </c>
    </row>
    <row r="2677" spans="1:4">
      <c r="A2677" s="535" t="s">
        <v>10030</v>
      </c>
      <c r="B2677" s="536">
        <v>0</v>
      </c>
      <c r="C2677" s="536">
        <v>0</v>
      </c>
      <c r="D2677" s="536">
        <v>2011</v>
      </c>
    </row>
    <row r="2678" spans="1:4">
      <c r="A2678" s="535" t="s">
        <v>10031</v>
      </c>
      <c r="B2678" s="536">
        <v>0</v>
      </c>
      <c r="C2678" s="536">
        <v>0</v>
      </c>
      <c r="D2678" s="536">
        <v>2011</v>
      </c>
    </row>
    <row r="2679" spans="1:4">
      <c r="A2679" s="535" t="s">
        <v>10032</v>
      </c>
      <c r="B2679" s="536">
        <v>134504</v>
      </c>
      <c r="C2679" s="536">
        <v>0</v>
      </c>
      <c r="D2679" s="536">
        <v>2011</v>
      </c>
    </row>
    <row r="2680" spans="1:4">
      <c r="A2680" s="535" t="s">
        <v>10033</v>
      </c>
      <c r="B2680" s="536">
        <v>11931</v>
      </c>
      <c r="C2680" s="536">
        <v>0</v>
      </c>
      <c r="D2680" s="536">
        <v>2011</v>
      </c>
    </row>
    <row r="2681" spans="1:4">
      <c r="A2681" s="535" t="s">
        <v>10034</v>
      </c>
      <c r="B2681" s="536">
        <v>12536</v>
      </c>
      <c r="C2681" s="536">
        <v>0</v>
      </c>
      <c r="D2681" s="536">
        <v>2011</v>
      </c>
    </row>
    <row r="2682" spans="1:4">
      <c r="A2682" s="535" t="s">
        <v>10035</v>
      </c>
      <c r="B2682" s="536">
        <v>21826</v>
      </c>
      <c r="C2682" s="536">
        <v>0</v>
      </c>
      <c r="D2682" s="536">
        <v>2011</v>
      </c>
    </row>
    <row r="2683" spans="1:4">
      <c r="A2683" s="535" t="s">
        <v>10036</v>
      </c>
      <c r="B2683" s="536">
        <v>9633</v>
      </c>
      <c r="C2683" s="536">
        <v>0</v>
      </c>
      <c r="D2683" s="536">
        <v>2011</v>
      </c>
    </row>
    <row r="2684" spans="1:4">
      <c r="A2684" s="535" t="s">
        <v>10037</v>
      </c>
      <c r="B2684" s="536">
        <v>31</v>
      </c>
      <c r="C2684" s="536">
        <v>0</v>
      </c>
      <c r="D2684" s="536">
        <v>2011</v>
      </c>
    </row>
    <row r="2685" spans="1:4">
      <c r="A2685" s="535" t="s">
        <v>10038</v>
      </c>
      <c r="B2685" s="536">
        <v>0</v>
      </c>
      <c r="C2685" s="536">
        <v>0</v>
      </c>
      <c r="D2685" s="536">
        <v>2011</v>
      </c>
    </row>
    <row r="2686" spans="1:4">
      <c r="A2686" s="535" t="s">
        <v>10039</v>
      </c>
      <c r="B2686" s="536">
        <v>0</v>
      </c>
      <c r="C2686" s="536">
        <v>0</v>
      </c>
      <c r="D2686" s="536">
        <v>2011</v>
      </c>
    </row>
    <row r="2687" spans="1:4">
      <c r="A2687" s="535" t="s">
        <v>10040</v>
      </c>
      <c r="B2687" s="536">
        <v>27</v>
      </c>
      <c r="C2687" s="536">
        <v>0</v>
      </c>
      <c r="D2687" s="536">
        <v>2011</v>
      </c>
    </row>
    <row r="2688" spans="1:4">
      <c r="A2688" s="535" t="s">
        <v>10041</v>
      </c>
      <c r="B2688" s="536">
        <v>0</v>
      </c>
      <c r="C2688" s="536">
        <v>0</v>
      </c>
      <c r="D2688" s="536">
        <v>2011</v>
      </c>
    </row>
    <row r="2689" spans="1:4">
      <c r="A2689" s="535" t="s">
        <v>10042</v>
      </c>
      <c r="B2689" s="536">
        <v>0</v>
      </c>
      <c r="C2689" s="536">
        <v>0</v>
      </c>
      <c r="D2689" s="536">
        <v>2011</v>
      </c>
    </row>
    <row r="2690" spans="1:4">
      <c r="A2690" s="535" t="s">
        <v>10043</v>
      </c>
      <c r="B2690" s="536">
        <v>0</v>
      </c>
      <c r="C2690" s="536">
        <v>0</v>
      </c>
      <c r="D2690" s="536">
        <v>2011</v>
      </c>
    </row>
    <row r="2691" spans="1:4">
      <c r="A2691" s="535" t="s">
        <v>10044</v>
      </c>
      <c r="B2691" s="536">
        <v>0</v>
      </c>
      <c r="C2691" s="536">
        <v>0</v>
      </c>
      <c r="D2691" s="536">
        <v>2011</v>
      </c>
    </row>
    <row r="2692" spans="1:4">
      <c r="A2692" s="535" t="s">
        <v>10045</v>
      </c>
      <c r="B2692" s="536">
        <v>0</v>
      </c>
      <c r="C2692" s="536">
        <v>0</v>
      </c>
      <c r="D2692" s="536">
        <v>2011</v>
      </c>
    </row>
    <row r="2693" spans="1:4">
      <c r="A2693" s="535" t="s">
        <v>10046</v>
      </c>
      <c r="B2693" s="536">
        <v>0</v>
      </c>
      <c r="C2693" s="536">
        <v>0</v>
      </c>
      <c r="D2693" s="536">
        <v>2011</v>
      </c>
    </row>
    <row r="2694" spans="1:4">
      <c r="A2694" s="535" t="s">
        <v>10047</v>
      </c>
      <c r="B2694" s="536">
        <v>0</v>
      </c>
      <c r="C2694" s="536">
        <v>0</v>
      </c>
      <c r="D2694" s="536">
        <v>2011</v>
      </c>
    </row>
    <row r="2695" spans="1:4">
      <c r="A2695" s="535" t="s">
        <v>10048</v>
      </c>
      <c r="B2695" s="536">
        <v>0</v>
      </c>
      <c r="C2695" s="536">
        <v>0</v>
      </c>
      <c r="D2695" s="536">
        <v>2011</v>
      </c>
    </row>
    <row r="2696" spans="1:4">
      <c r="A2696" s="535" t="s">
        <v>10049</v>
      </c>
      <c r="B2696" s="536">
        <v>0</v>
      </c>
      <c r="C2696" s="536">
        <v>0</v>
      </c>
      <c r="D2696" s="536">
        <v>2011</v>
      </c>
    </row>
    <row r="2697" spans="1:4">
      <c r="A2697" s="535" t="s">
        <v>10050</v>
      </c>
      <c r="B2697" s="536">
        <v>0</v>
      </c>
      <c r="C2697" s="536">
        <v>0</v>
      </c>
      <c r="D2697" s="536">
        <v>2011</v>
      </c>
    </row>
    <row r="2698" spans="1:4">
      <c r="A2698" s="535" t="s">
        <v>10051</v>
      </c>
      <c r="B2698" s="536">
        <v>0</v>
      </c>
      <c r="C2698" s="536">
        <v>0</v>
      </c>
      <c r="D2698" s="536">
        <v>2011</v>
      </c>
    </row>
    <row r="2699" spans="1:4">
      <c r="A2699" s="535" t="s">
        <v>10052</v>
      </c>
      <c r="B2699" s="536">
        <v>0</v>
      </c>
      <c r="C2699" s="536">
        <v>0</v>
      </c>
      <c r="D2699" s="536">
        <v>2011</v>
      </c>
    </row>
    <row r="2700" spans="1:4">
      <c r="A2700" s="535" t="s">
        <v>10053</v>
      </c>
      <c r="B2700" s="536">
        <v>0</v>
      </c>
      <c r="C2700" s="536">
        <v>0</v>
      </c>
      <c r="D2700" s="536">
        <v>2011</v>
      </c>
    </row>
    <row r="2701" spans="1:4">
      <c r="A2701" s="535" t="s">
        <v>10054</v>
      </c>
      <c r="B2701" s="536">
        <v>0</v>
      </c>
      <c r="C2701" s="536">
        <v>0</v>
      </c>
      <c r="D2701" s="536">
        <v>2011</v>
      </c>
    </row>
    <row r="2702" spans="1:4">
      <c r="A2702" s="535" t="s">
        <v>10055</v>
      </c>
      <c r="B2702" s="536">
        <v>238</v>
      </c>
      <c r="C2702" s="536">
        <v>0</v>
      </c>
      <c r="D2702" s="536">
        <v>2011</v>
      </c>
    </row>
    <row r="2703" spans="1:4">
      <c r="A2703" s="535" t="s">
        <v>10056</v>
      </c>
      <c r="B2703" s="536">
        <v>20818</v>
      </c>
      <c r="C2703" s="536">
        <v>0</v>
      </c>
      <c r="D2703" s="536">
        <v>2011</v>
      </c>
    </row>
    <row r="2704" spans="1:4">
      <c r="A2704" s="535" t="s">
        <v>10057</v>
      </c>
      <c r="B2704" s="536">
        <v>35201</v>
      </c>
      <c r="C2704" s="536">
        <v>0</v>
      </c>
      <c r="D2704" s="536">
        <v>2011</v>
      </c>
    </row>
    <row r="2705" spans="1:4">
      <c r="A2705" s="535" t="s">
        <v>10058</v>
      </c>
      <c r="B2705" s="536">
        <v>6150</v>
      </c>
      <c r="C2705" s="536">
        <v>0</v>
      </c>
      <c r="D2705" s="536">
        <v>2011</v>
      </c>
    </row>
    <row r="2706" spans="1:4">
      <c r="A2706" s="535" t="s">
        <v>10059</v>
      </c>
      <c r="B2706" s="536">
        <v>28072</v>
      </c>
      <c r="C2706" s="536">
        <v>0</v>
      </c>
      <c r="D2706" s="536">
        <v>2011</v>
      </c>
    </row>
    <row r="2707" spans="1:4">
      <c r="A2707" s="535" t="s">
        <v>10060</v>
      </c>
      <c r="B2707" s="536">
        <v>13609</v>
      </c>
      <c r="C2707" s="536">
        <v>0</v>
      </c>
      <c r="D2707" s="536">
        <v>2011</v>
      </c>
    </row>
    <row r="2708" spans="1:4">
      <c r="A2708" s="535" t="s">
        <v>10061</v>
      </c>
      <c r="B2708" s="536">
        <v>36290</v>
      </c>
      <c r="C2708" s="536">
        <v>0</v>
      </c>
      <c r="D2708" s="536">
        <v>2011</v>
      </c>
    </row>
    <row r="2709" spans="1:4">
      <c r="A2709" s="535" t="s">
        <v>10062</v>
      </c>
      <c r="B2709" s="536">
        <v>0</v>
      </c>
      <c r="C2709" s="536">
        <v>0</v>
      </c>
      <c r="D2709" s="536">
        <v>2011</v>
      </c>
    </row>
    <row r="2710" spans="1:4">
      <c r="A2710" s="535" t="s">
        <v>10063</v>
      </c>
      <c r="B2710" s="536">
        <v>0</v>
      </c>
      <c r="C2710" s="536">
        <v>0</v>
      </c>
      <c r="D2710" s="536">
        <v>2011</v>
      </c>
    </row>
    <row r="2711" spans="1:4">
      <c r="A2711" s="535" t="s">
        <v>10064</v>
      </c>
      <c r="B2711" s="536">
        <v>4362</v>
      </c>
      <c r="C2711" s="536">
        <v>0</v>
      </c>
      <c r="D2711" s="536">
        <v>2011</v>
      </c>
    </row>
    <row r="2712" spans="1:4">
      <c r="A2712" s="535" t="s">
        <v>10065</v>
      </c>
      <c r="B2712" s="536">
        <v>0</v>
      </c>
      <c r="C2712" s="536">
        <v>0</v>
      </c>
      <c r="D2712" s="536">
        <v>2011</v>
      </c>
    </row>
    <row r="2713" spans="1:4">
      <c r="A2713" s="535" t="s">
        <v>10066</v>
      </c>
      <c r="B2713" s="536">
        <v>0</v>
      </c>
      <c r="C2713" s="536">
        <v>0</v>
      </c>
      <c r="D2713" s="536">
        <v>2011</v>
      </c>
    </row>
    <row r="2714" spans="1:4">
      <c r="A2714" s="535" t="s">
        <v>10217</v>
      </c>
      <c r="B2714" s="536">
        <v>14012</v>
      </c>
      <c r="C2714" s="536">
        <v>0</v>
      </c>
      <c r="D2714" s="536">
        <v>2011</v>
      </c>
    </row>
    <row r="2715" spans="1:4">
      <c r="A2715" s="535" t="s">
        <v>10067</v>
      </c>
      <c r="B2715" s="536">
        <v>0</v>
      </c>
      <c r="C2715" s="536">
        <v>0</v>
      </c>
      <c r="D2715" s="536">
        <v>2011</v>
      </c>
    </row>
    <row r="2716" spans="1:4">
      <c r="A2716" s="535" t="s">
        <v>5712</v>
      </c>
      <c r="B2716" s="536">
        <v>9056</v>
      </c>
      <c r="C2716" s="536">
        <v>0</v>
      </c>
      <c r="D2716" s="536">
        <v>2011</v>
      </c>
    </row>
    <row r="2717" spans="1:4">
      <c r="A2717" s="535" t="s">
        <v>10068</v>
      </c>
      <c r="B2717" s="536">
        <v>18082</v>
      </c>
      <c r="C2717" s="536">
        <v>0</v>
      </c>
      <c r="D2717" s="536">
        <v>2011</v>
      </c>
    </row>
    <row r="2718" spans="1:4">
      <c r="A2718" s="535" t="s">
        <v>10069</v>
      </c>
      <c r="B2718" s="536">
        <v>11400</v>
      </c>
      <c r="C2718" s="536">
        <v>0</v>
      </c>
      <c r="D2718" s="536">
        <v>2011</v>
      </c>
    </row>
    <row r="2719" spans="1:4">
      <c r="A2719" s="535" t="s">
        <v>10070</v>
      </c>
      <c r="B2719" s="536">
        <v>0</v>
      </c>
      <c r="C2719" s="536">
        <v>0</v>
      </c>
      <c r="D2719" s="536">
        <v>2011</v>
      </c>
    </row>
    <row r="2720" spans="1:4">
      <c r="A2720" s="535" t="s">
        <v>10071</v>
      </c>
      <c r="B2720" s="536">
        <v>0</v>
      </c>
      <c r="C2720" s="536">
        <v>0</v>
      </c>
      <c r="D2720" s="536">
        <v>2011</v>
      </c>
    </row>
    <row r="2721" spans="1:4">
      <c r="A2721" s="535" t="s">
        <v>10072</v>
      </c>
      <c r="B2721" s="536">
        <v>0</v>
      </c>
      <c r="C2721" s="536">
        <v>0</v>
      </c>
      <c r="D2721" s="536">
        <v>2011</v>
      </c>
    </row>
    <row r="2722" spans="1:4">
      <c r="A2722" s="535" t="s">
        <v>10073</v>
      </c>
      <c r="B2722" s="536">
        <v>0</v>
      </c>
      <c r="C2722" s="536">
        <v>0</v>
      </c>
      <c r="D2722" s="536">
        <v>2011</v>
      </c>
    </row>
    <row r="2723" spans="1:4">
      <c r="A2723" s="535" t="s">
        <v>10074</v>
      </c>
      <c r="B2723" s="536">
        <v>0</v>
      </c>
      <c r="C2723" s="536">
        <v>0</v>
      </c>
      <c r="D2723" s="536">
        <v>2011</v>
      </c>
    </row>
    <row r="2724" spans="1:4">
      <c r="A2724" s="535" t="s">
        <v>10075</v>
      </c>
      <c r="B2724" s="536">
        <v>0</v>
      </c>
      <c r="C2724" s="536">
        <v>0</v>
      </c>
      <c r="D2724" s="536">
        <v>2011</v>
      </c>
    </row>
    <row r="2725" spans="1:4">
      <c r="A2725" s="535" t="s">
        <v>10076</v>
      </c>
      <c r="B2725" s="536">
        <v>0</v>
      </c>
      <c r="C2725" s="536">
        <v>0</v>
      </c>
      <c r="D2725" s="536">
        <v>2011</v>
      </c>
    </row>
    <row r="2726" spans="1:4">
      <c r="A2726" s="535" t="s">
        <v>10077</v>
      </c>
      <c r="B2726" s="536">
        <v>0</v>
      </c>
      <c r="C2726" s="536">
        <v>0</v>
      </c>
      <c r="D2726" s="536">
        <v>2011</v>
      </c>
    </row>
    <row r="2727" spans="1:4">
      <c r="A2727" s="535" t="s">
        <v>10078</v>
      </c>
      <c r="B2727" s="536">
        <v>0</v>
      </c>
      <c r="C2727" s="536">
        <v>0</v>
      </c>
      <c r="D2727" s="536">
        <v>2011</v>
      </c>
    </row>
    <row r="2728" spans="1:4">
      <c r="A2728" s="535" t="s">
        <v>10079</v>
      </c>
      <c r="B2728" s="536">
        <v>0</v>
      </c>
      <c r="C2728" s="536">
        <v>0</v>
      </c>
      <c r="D2728" s="536">
        <v>2011</v>
      </c>
    </row>
    <row r="2729" spans="1:4">
      <c r="A2729" s="535" t="s">
        <v>10080</v>
      </c>
      <c r="B2729" s="536">
        <v>0</v>
      </c>
      <c r="C2729" s="536">
        <v>0</v>
      </c>
      <c r="D2729" s="536">
        <v>2011</v>
      </c>
    </row>
    <row r="2730" spans="1:4">
      <c r="A2730" s="535" t="s">
        <v>10081</v>
      </c>
      <c r="B2730" s="536">
        <v>0</v>
      </c>
      <c r="C2730" s="536">
        <v>0</v>
      </c>
      <c r="D2730" s="536">
        <v>2011</v>
      </c>
    </row>
    <row r="2731" spans="1:4">
      <c r="A2731" s="535" t="s">
        <v>10082</v>
      </c>
      <c r="B2731" s="536">
        <v>24454</v>
      </c>
      <c r="C2731" s="536">
        <v>0</v>
      </c>
      <c r="D2731" s="536">
        <v>2011</v>
      </c>
    </row>
    <row r="2732" spans="1:4">
      <c r="A2732" s="535" t="s">
        <v>10083</v>
      </c>
      <c r="B2732" s="536">
        <v>33812</v>
      </c>
      <c r="C2732" s="536">
        <v>0</v>
      </c>
      <c r="D2732" s="536">
        <v>2011</v>
      </c>
    </row>
    <row r="2733" spans="1:4">
      <c r="A2733" s="535" t="s">
        <v>10084</v>
      </c>
      <c r="B2733" s="536">
        <v>11713</v>
      </c>
      <c r="C2733" s="536">
        <v>0</v>
      </c>
      <c r="D2733" s="536">
        <v>2011</v>
      </c>
    </row>
    <row r="2734" spans="1:4">
      <c r="A2734" s="535" t="s">
        <v>10085</v>
      </c>
      <c r="B2734" s="536">
        <v>22525</v>
      </c>
      <c r="C2734" s="536">
        <v>0</v>
      </c>
      <c r="D2734" s="536">
        <v>2011</v>
      </c>
    </row>
    <row r="2735" spans="1:4">
      <c r="A2735" s="535" t="s">
        <v>10086</v>
      </c>
      <c r="B2735" s="536">
        <v>2790</v>
      </c>
      <c r="C2735" s="536">
        <v>0</v>
      </c>
      <c r="D2735" s="536">
        <v>2011</v>
      </c>
    </row>
    <row r="2736" spans="1:4">
      <c r="A2736" s="535" t="s">
        <v>10087</v>
      </c>
      <c r="B2736" s="536">
        <v>6910</v>
      </c>
      <c r="C2736" s="536">
        <v>0</v>
      </c>
      <c r="D2736" s="536">
        <v>2011</v>
      </c>
    </row>
    <row r="2737" spans="1:4">
      <c r="A2737" s="535" t="s">
        <v>10088</v>
      </c>
      <c r="B2737" s="536">
        <v>10211</v>
      </c>
      <c r="C2737" s="536">
        <v>0</v>
      </c>
      <c r="D2737" s="536">
        <v>2011</v>
      </c>
    </row>
    <row r="2738" spans="1:4">
      <c r="A2738" s="535" t="s">
        <v>10089</v>
      </c>
      <c r="B2738" s="536">
        <v>11939</v>
      </c>
      <c r="C2738" s="536">
        <v>0</v>
      </c>
      <c r="D2738" s="536">
        <v>2011</v>
      </c>
    </row>
    <row r="2739" spans="1:4">
      <c r="A2739" s="535" t="s">
        <v>10090</v>
      </c>
      <c r="B2739" s="536">
        <v>8287</v>
      </c>
      <c r="C2739" s="536">
        <v>0</v>
      </c>
      <c r="D2739" s="536">
        <v>2011</v>
      </c>
    </row>
    <row r="2740" spans="1:4">
      <c r="A2740" s="535" t="s">
        <v>10091</v>
      </c>
      <c r="B2740" s="536">
        <v>8271</v>
      </c>
      <c r="C2740" s="536">
        <v>0</v>
      </c>
      <c r="D2740" s="536">
        <v>2011</v>
      </c>
    </row>
    <row r="2741" spans="1:4">
      <c r="A2741" s="535" t="s">
        <v>10092</v>
      </c>
      <c r="B2741" s="536">
        <v>11915</v>
      </c>
      <c r="C2741" s="536">
        <v>0</v>
      </c>
      <c r="D2741" s="536">
        <v>2011</v>
      </c>
    </row>
    <row r="2742" spans="1:4">
      <c r="A2742" s="535" t="s">
        <v>10093</v>
      </c>
      <c r="B2742" s="536">
        <v>32877</v>
      </c>
      <c r="C2742" s="536">
        <v>0</v>
      </c>
      <c r="D2742" s="536">
        <v>2011</v>
      </c>
    </row>
    <row r="2743" spans="1:4">
      <c r="A2743" s="535" t="s">
        <v>10094</v>
      </c>
      <c r="B2743" s="536">
        <v>6953</v>
      </c>
      <c r="C2743" s="536">
        <v>0</v>
      </c>
      <c r="D2743" s="536">
        <v>2011</v>
      </c>
    </row>
    <row r="2744" spans="1:4">
      <c r="A2744" s="535" t="s">
        <v>10095</v>
      </c>
      <c r="B2744" s="536">
        <v>24413</v>
      </c>
      <c r="C2744" s="536">
        <v>0</v>
      </c>
      <c r="D2744" s="536">
        <v>2011</v>
      </c>
    </row>
    <row r="2745" spans="1:4">
      <c r="A2745" s="535" t="s">
        <v>10096</v>
      </c>
      <c r="B2745" s="536">
        <v>5635</v>
      </c>
      <c r="C2745" s="536">
        <v>0</v>
      </c>
      <c r="D2745" s="536">
        <v>2011</v>
      </c>
    </row>
    <row r="2746" spans="1:4">
      <c r="A2746" s="535" t="s">
        <v>10097</v>
      </c>
      <c r="B2746" s="536">
        <v>48746</v>
      </c>
      <c r="C2746" s="536">
        <v>0</v>
      </c>
      <c r="D2746" s="536">
        <v>2011</v>
      </c>
    </row>
    <row r="2747" spans="1:4">
      <c r="A2747" s="535" t="s">
        <v>10098</v>
      </c>
      <c r="B2747" s="536">
        <v>76110</v>
      </c>
      <c r="C2747" s="536">
        <v>0</v>
      </c>
      <c r="D2747" s="536">
        <v>2011</v>
      </c>
    </row>
    <row r="2748" spans="1:4">
      <c r="A2748" s="535" t="s">
        <v>10099</v>
      </c>
      <c r="B2748" s="536">
        <v>34479</v>
      </c>
      <c r="C2748" s="536">
        <v>0</v>
      </c>
      <c r="D2748" s="536">
        <v>2011</v>
      </c>
    </row>
    <row r="2749" spans="1:4">
      <c r="A2749" s="535" t="s">
        <v>10100</v>
      </c>
      <c r="B2749" s="536">
        <v>3854</v>
      </c>
      <c r="C2749" s="536">
        <v>0</v>
      </c>
      <c r="D2749" s="536">
        <v>2011</v>
      </c>
    </row>
    <row r="2750" spans="1:4">
      <c r="A2750" s="535" t="s">
        <v>10101</v>
      </c>
      <c r="B2750" s="536">
        <v>82740</v>
      </c>
      <c r="C2750" s="536">
        <v>0</v>
      </c>
      <c r="D2750" s="536">
        <v>2011</v>
      </c>
    </row>
    <row r="2751" spans="1:4">
      <c r="A2751" s="535" t="s">
        <v>10102</v>
      </c>
      <c r="B2751" s="536">
        <v>7783</v>
      </c>
      <c r="C2751" s="536">
        <v>0</v>
      </c>
      <c r="D2751" s="536">
        <v>2011</v>
      </c>
    </row>
    <row r="2752" spans="1:4">
      <c r="A2752" s="535" t="s">
        <v>10103</v>
      </c>
      <c r="B2752" s="536">
        <v>4577</v>
      </c>
      <c r="C2752" s="536">
        <v>0</v>
      </c>
      <c r="D2752" s="536">
        <v>2011</v>
      </c>
    </row>
    <row r="2753" spans="1:4">
      <c r="A2753" s="535" t="s">
        <v>10104</v>
      </c>
      <c r="B2753" s="536">
        <v>1275</v>
      </c>
      <c r="C2753" s="536">
        <v>0</v>
      </c>
      <c r="D2753" s="536">
        <v>2011</v>
      </c>
    </row>
    <row r="2754" spans="1:4">
      <c r="A2754" s="535" t="s">
        <v>10105</v>
      </c>
      <c r="B2754" s="536">
        <v>0</v>
      </c>
      <c r="C2754" s="536">
        <v>0</v>
      </c>
      <c r="D2754" s="536">
        <v>2011</v>
      </c>
    </row>
    <row r="2755" spans="1:4">
      <c r="A2755" s="535" t="s">
        <v>10106</v>
      </c>
      <c r="B2755" s="536">
        <v>7488</v>
      </c>
      <c r="C2755" s="536">
        <v>0</v>
      </c>
      <c r="D2755" s="536">
        <v>2011</v>
      </c>
    </row>
    <row r="2756" spans="1:4">
      <c r="A2756" s="535" t="s">
        <v>10107</v>
      </c>
      <c r="B2756" s="536">
        <v>6549</v>
      </c>
      <c r="C2756" s="536">
        <v>0</v>
      </c>
      <c r="D2756" s="536">
        <v>2011</v>
      </c>
    </row>
    <row r="2757" spans="1:4">
      <c r="A2757" s="535" t="s">
        <v>10108</v>
      </c>
      <c r="B2757" s="536">
        <v>7109</v>
      </c>
      <c r="C2757" s="536">
        <v>0</v>
      </c>
      <c r="D2757" s="536">
        <v>2011</v>
      </c>
    </row>
    <row r="2758" spans="1:4">
      <c r="A2758" s="535" t="s">
        <v>10109</v>
      </c>
      <c r="B2758" s="536">
        <v>5638</v>
      </c>
      <c r="C2758" s="536">
        <v>0</v>
      </c>
      <c r="D2758" s="536">
        <v>2011</v>
      </c>
    </row>
    <row r="2759" spans="1:4">
      <c r="A2759" s="535" t="s">
        <v>10110</v>
      </c>
      <c r="B2759" s="536">
        <v>6562</v>
      </c>
      <c r="C2759" s="536">
        <v>0</v>
      </c>
      <c r="D2759" s="536">
        <v>2011</v>
      </c>
    </row>
    <row r="2760" spans="1:4">
      <c r="A2760" s="535" t="s">
        <v>10111</v>
      </c>
      <c r="B2760" s="536">
        <v>20948</v>
      </c>
      <c r="C2760" s="536">
        <v>0</v>
      </c>
      <c r="D2760" s="536">
        <v>2011</v>
      </c>
    </row>
    <row r="2761" spans="1:4">
      <c r="A2761" s="535" t="s">
        <v>10112</v>
      </c>
      <c r="B2761" s="536">
        <v>8799</v>
      </c>
      <c r="C2761" s="536">
        <v>0</v>
      </c>
      <c r="D2761" s="536">
        <v>2011</v>
      </c>
    </row>
    <row r="2762" spans="1:4">
      <c r="A2762" s="535" t="s">
        <v>10113</v>
      </c>
      <c r="B2762" s="536">
        <v>23013</v>
      </c>
      <c r="C2762" s="536">
        <v>0</v>
      </c>
      <c r="D2762" s="536">
        <v>2011</v>
      </c>
    </row>
    <row r="2763" spans="1:4">
      <c r="A2763" s="535" t="s">
        <v>10114</v>
      </c>
      <c r="B2763" s="536">
        <v>7660</v>
      </c>
      <c r="C2763" s="536">
        <v>0</v>
      </c>
      <c r="D2763" s="536">
        <v>2011</v>
      </c>
    </row>
    <row r="2764" spans="1:4">
      <c r="A2764" s="535" t="s">
        <v>10115</v>
      </c>
      <c r="B2764" s="536">
        <v>0</v>
      </c>
      <c r="C2764" s="536">
        <v>0</v>
      </c>
      <c r="D2764" s="536">
        <v>2011</v>
      </c>
    </row>
    <row r="2765" spans="1:4">
      <c r="A2765" s="535" t="s">
        <v>10116</v>
      </c>
      <c r="B2765" s="536">
        <v>850</v>
      </c>
      <c r="C2765" s="536">
        <v>0</v>
      </c>
      <c r="D2765" s="536">
        <v>2011</v>
      </c>
    </row>
    <row r="2766" spans="1:4">
      <c r="A2766" s="535" t="s">
        <v>10117</v>
      </c>
      <c r="B2766" s="536">
        <v>4889</v>
      </c>
      <c r="C2766" s="536">
        <v>0</v>
      </c>
      <c r="D2766" s="536">
        <v>2011</v>
      </c>
    </row>
    <row r="2767" spans="1:4">
      <c r="A2767" s="535" t="s">
        <v>10118</v>
      </c>
      <c r="B2767" s="536">
        <v>3966</v>
      </c>
      <c r="C2767" s="536">
        <v>0</v>
      </c>
      <c r="D2767" s="536">
        <v>2011</v>
      </c>
    </row>
    <row r="2768" spans="1:4">
      <c r="A2768" s="535" t="s">
        <v>10119</v>
      </c>
      <c r="B2768" s="536">
        <v>4900</v>
      </c>
      <c r="C2768" s="536">
        <v>0</v>
      </c>
      <c r="D2768" s="536">
        <v>2011</v>
      </c>
    </row>
    <row r="2769" spans="1:4">
      <c r="A2769" s="535" t="s">
        <v>10120</v>
      </c>
      <c r="B2769" s="536">
        <v>9304</v>
      </c>
      <c r="C2769" s="536">
        <v>0</v>
      </c>
      <c r="D2769" s="536">
        <v>2011</v>
      </c>
    </row>
    <row r="2770" spans="1:4">
      <c r="A2770" s="535" t="s">
        <v>10121</v>
      </c>
      <c r="B2770" s="536">
        <v>3052</v>
      </c>
      <c r="C2770" s="536">
        <v>0</v>
      </c>
      <c r="D2770" s="536">
        <v>2011</v>
      </c>
    </row>
    <row r="2771" spans="1:4">
      <c r="A2771" s="535" t="s">
        <v>10122</v>
      </c>
      <c r="B2771" s="536">
        <v>6217</v>
      </c>
      <c r="C2771" s="536">
        <v>0</v>
      </c>
      <c r="D2771" s="536">
        <v>2011</v>
      </c>
    </row>
    <row r="2772" spans="1:4">
      <c r="A2772" s="535" t="s">
        <v>10123</v>
      </c>
      <c r="B2772" s="536">
        <v>4579</v>
      </c>
      <c r="C2772" s="536">
        <v>0</v>
      </c>
      <c r="D2772" s="536">
        <v>2011</v>
      </c>
    </row>
    <row r="2773" spans="1:4">
      <c r="A2773" s="535" t="s">
        <v>10124</v>
      </c>
      <c r="B2773" s="536">
        <v>4616</v>
      </c>
      <c r="C2773" s="536">
        <v>0</v>
      </c>
      <c r="D2773" s="536">
        <v>2011</v>
      </c>
    </row>
    <row r="2774" spans="1:4">
      <c r="A2774" s="535" t="s">
        <v>10125</v>
      </c>
      <c r="B2774" s="536">
        <v>3948</v>
      </c>
      <c r="C2774" s="536">
        <v>0</v>
      </c>
      <c r="D2774" s="536">
        <v>2011</v>
      </c>
    </row>
    <row r="2775" spans="1:4">
      <c r="A2775" s="535" t="s">
        <v>10126</v>
      </c>
      <c r="B2775" s="536">
        <v>90475</v>
      </c>
      <c r="C2775" s="536">
        <v>0</v>
      </c>
      <c r="D2775" s="536">
        <v>2011</v>
      </c>
    </row>
    <row r="2776" spans="1:4">
      <c r="A2776" s="535" t="s">
        <v>10127</v>
      </c>
      <c r="B2776" s="536">
        <v>2901</v>
      </c>
      <c r="C2776" s="536">
        <v>0</v>
      </c>
      <c r="D2776" s="536">
        <v>2011</v>
      </c>
    </row>
    <row r="2777" spans="1:4">
      <c r="A2777" s="535" t="s">
        <v>10128</v>
      </c>
      <c r="B2777" s="536">
        <v>12293</v>
      </c>
      <c r="C2777" s="536">
        <v>0</v>
      </c>
      <c r="D2777" s="536">
        <v>2011</v>
      </c>
    </row>
    <row r="2778" spans="1:4">
      <c r="A2778" s="535" t="s">
        <v>10129</v>
      </c>
      <c r="B2778" s="536">
        <v>16717</v>
      </c>
      <c r="C2778" s="536">
        <v>0</v>
      </c>
      <c r="D2778" s="536">
        <v>2011</v>
      </c>
    </row>
    <row r="2779" spans="1:4">
      <c r="A2779" s="535" t="s">
        <v>10130</v>
      </c>
      <c r="B2779" s="536">
        <v>25765</v>
      </c>
      <c r="C2779" s="536">
        <v>0</v>
      </c>
      <c r="D2779" s="536">
        <v>2011</v>
      </c>
    </row>
    <row r="2780" spans="1:4">
      <c r="A2780" s="535" t="s">
        <v>10131</v>
      </c>
      <c r="B2780" s="536">
        <v>11004</v>
      </c>
      <c r="C2780" s="536">
        <v>0</v>
      </c>
      <c r="D2780" s="536">
        <v>2011</v>
      </c>
    </row>
    <row r="2781" spans="1:4">
      <c r="A2781" s="535" t="s">
        <v>10132</v>
      </c>
      <c r="B2781" s="536">
        <v>45560</v>
      </c>
      <c r="C2781" s="536">
        <v>0</v>
      </c>
      <c r="D2781" s="536">
        <v>2011</v>
      </c>
    </row>
    <row r="2782" spans="1:4">
      <c r="A2782" s="535" t="s">
        <v>10133</v>
      </c>
      <c r="B2782" s="536">
        <v>5497</v>
      </c>
      <c r="C2782" s="536">
        <v>0</v>
      </c>
      <c r="D2782" s="536">
        <v>2011</v>
      </c>
    </row>
    <row r="2783" spans="1:4">
      <c r="A2783" s="535" t="s">
        <v>10134</v>
      </c>
      <c r="B2783" s="536">
        <v>12024</v>
      </c>
      <c r="C2783" s="536">
        <v>0</v>
      </c>
      <c r="D2783" s="536">
        <v>2011</v>
      </c>
    </row>
    <row r="2784" spans="1:4">
      <c r="A2784" s="535" t="s">
        <v>10135</v>
      </c>
      <c r="B2784" s="536">
        <v>7544</v>
      </c>
      <c r="C2784" s="536">
        <v>0</v>
      </c>
      <c r="D2784" s="536">
        <v>2011</v>
      </c>
    </row>
    <row r="2785" spans="1:4">
      <c r="A2785" s="535" t="s">
        <v>10136</v>
      </c>
      <c r="B2785" s="536">
        <v>10933</v>
      </c>
      <c r="C2785" s="536">
        <v>0</v>
      </c>
      <c r="D2785" s="536">
        <v>2011</v>
      </c>
    </row>
    <row r="2786" spans="1:4">
      <c r="A2786" s="535" t="s">
        <v>10137</v>
      </c>
      <c r="B2786" s="536">
        <v>10273</v>
      </c>
      <c r="C2786" s="536">
        <v>0</v>
      </c>
      <c r="D2786" s="536">
        <v>2011</v>
      </c>
    </row>
    <row r="2787" spans="1:4">
      <c r="A2787" s="535" t="s">
        <v>10138</v>
      </c>
      <c r="B2787" s="536">
        <v>8575</v>
      </c>
      <c r="C2787" s="536">
        <v>0</v>
      </c>
      <c r="D2787" s="536">
        <v>2011</v>
      </c>
    </row>
    <row r="2788" spans="1:4">
      <c r="A2788" s="535" t="s">
        <v>10139</v>
      </c>
      <c r="B2788" s="536">
        <v>8133</v>
      </c>
      <c r="C2788" s="536">
        <v>0</v>
      </c>
      <c r="D2788" s="536">
        <v>2011</v>
      </c>
    </row>
    <row r="2789" spans="1:4">
      <c r="A2789" s="535" t="s">
        <v>10140</v>
      </c>
      <c r="B2789" s="536">
        <v>5475</v>
      </c>
      <c r="C2789" s="536">
        <v>0</v>
      </c>
      <c r="D2789" s="536">
        <v>2011</v>
      </c>
    </row>
    <row r="2790" spans="1:4">
      <c r="A2790" s="535" t="s">
        <v>10141</v>
      </c>
      <c r="B2790" s="536">
        <v>6202</v>
      </c>
      <c r="C2790" s="536">
        <v>0</v>
      </c>
      <c r="D2790" s="536">
        <v>2011</v>
      </c>
    </row>
    <row r="2791" spans="1:4">
      <c r="A2791" s="535" t="s">
        <v>10142</v>
      </c>
      <c r="B2791" s="536">
        <v>0</v>
      </c>
      <c r="C2791" s="536">
        <v>0</v>
      </c>
      <c r="D2791" s="536">
        <v>2011</v>
      </c>
    </row>
    <row r="2792" spans="1:4">
      <c r="A2792" s="535" t="s">
        <v>10143</v>
      </c>
      <c r="B2792" s="536">
        <v>2510</v>
      </c>
      <c r="C2792" s="536">
        <v>0</v>
      </c>
      <c r="D2792" s="536">
        <v>2011</v>
      </c>
    </row>
    <row r="2793" spans="1:4">
      <c r="A2793" s="535" t="s">
        <v>10144</v>
      </c>
      <c r="B2793" s="536">
        <v>0</v>
      </c>
      <c r="C2793" s="536">
        <v>0</v>
      </c>
      <c r="D2793" s="536">
        <v>2011</v>
      </c>
    </row>
    <row r="2794" spans="1:4">
      <c r="A2794" s="535" t="s">
        <v>10145</v>
      </c>
      <c r="B2794" s="536">
        <v>7310</v>
      </c>
      <c r="C2794" s="536">
        <v>0</v>
      </c>
      <c r="D2794" s="536">
        <v>2011</v>
      </c>
    </row>
    <row r="2795" spans="1:4">
      <c r="A2795" s="535" t="s">
        <v>10146</v>
      </c>
      <c r="B2795" s="536">
        <v>0</v>
      </c>
      <c r="C2795" s="536">
        <v>0</v>
      </c>
      <c r="D2795" s="536">
        <v>2011</v>
      </c>
    </row>
    <row r="2796" spans="1:4">
      <c r="A2796" s="535" t="s">
        <v>10147</v>
      </c>
      <c r="B2796" s="536">
        <v>0</v>
      </c>
      <c r="C2796" s="536">
        <v>0</v>
      </c>
      <c r="D2796" s="536">
        <v>2011</v>
      </c>
    </row>
    <row r="2797" spans="1:4">
      <c r="A2797" s="535" t="s">
        <v>10148</v>
      </c>
      <c r="B2797" s="536">
        <v>0</v>
      </c>
      <c r="C2797" s="536">
        <v>0</v>
      </c>
      <c r="D2797" s="536">
        <v>2011</v>
      </c>
    </row>
    <row r="2798" spans="1:4">
      <c r="A2798" s="535" t="s">
        <v>10149</v>
      </c>
      <c r="B2798" s="536">
        <v>0</v>
      </c>
      <c r="C2798" s="536">
        <v>0</v>
      </c>
      <c r="D2798" s="536">
        <v>2011</v>
      </c>
    </row>
    <row r="2799" spans="1:4">
      <c r="A2799" s="535" t="s">
        <v>10150</v>
      </c>
      <c r="B2799" s="536">
        <v>0</v>
      </c>
      <c r="C2799" s="536">
        <v>0</v>
      </c>
      <c r="D2799" s="536">
        <v>2011</v>
      </c>
    </row>
    <row r="2800" spans="1:4">
      <c r="A2800" s="535" t="s">
        <v>10151</v>
      </c>
      <c r="B2800" s="536">
        <v>0</v>
      </c>
      <c r="C2800" s="536">
        <v>0</v>
      </c>
      <c r="D2800" s="536">
        <v>2011</v>
      </c>
    </row>
    <row r="2801" spans="1:4">
      <c r="A2801" s="535" t="s">
        <v>10152</v>
      </c>
      <c r="B2801" s="536">
        <v>290230</v>
      </c>
      <c r="C2801" s="536">
        <v>0</v>
      </c>
      <c r="D2801" s="536">
        <v>2011</v>
      </c>
    </row>
    <row r="2802" spans="1:4">
      <c r="A2802" s="535" t="s">
        <v>10153</v>
      </c>
      <c r="B2802" s="536">
        <v>951</v>
      </c>
      <c r="C2802" s="536">
        <v>0</v>
      </c>
      <c r="D2802" s="536">
        <v>2011</v>
      </c>
    </row>
    <row r="2803" spans="1:4">
      <c r="A2803" s="535" t="s">
        <v>10154</v>
      </c>
      <c r="B2803" s="536">
        <v>0</v>
      </c>
      <c r="C2803" s="536">
        <v>0</v>
      </c>
      <c r="D2803" s="536">
        <v>2011</v>
      </c>
    </row>
    <row r="2804" spans="1:4">
      <c r="A2804" s="535" t="s">
        <v>10155</v>
      </c>
      <c r="B2804" s="536">
        <v>0</v>
      </c>
      <c r="C2804" s="536">
        <v>0</v>
      </c>
      <c r="D2804" s="536">
        <v>2011</v>
      </c>
    </row>
    <row r="2805" spans="1:4">
      <c r="A2805" s="535" t="s">
        <v>10156</v>
      </c>
      <c r="B2805" s="536">
        <v>0</v>
      </c>
      <c r="C2805" s="536">
        <v>0</v>
      </c>
      <c r="D2805" s="536">
        <v>2011</v>
      </c>
    </row>
    <row r="2806" spans="1:4">
      <c r="A2806" s="535" t="s">
        <v>10157</v>
      </c>
      <c r="B2806" s="536">
        <v>0</v>
      </c>
      <c r="C2806" s="536">
        <v>0</v>
      </c>
      <c r="D2806" s="536">
        <v>2011</v>
      </c>
    </row>
    <row r="2807" spans="1:4">
      <c r="A2807" s="535" t="s">
        <v>10158</v>
      </c>
      <c r="B2807" s="536">
        <v>451</v>
      </c>
      <c r="C2807" s="536">
        <v>0</v>
      </c>
      <c r="D2807" s="536">
        <v>2011</v>
      </c>
    </row>
    <row r="2808" spans="1:4">
      <c r="A2808" s="535" t="s">
        <v>10159</v>
      </c>
      <c r="B2808" s="536">
        <v>300</v>
      </c>
      <c r="C2808" s="536">
        <v>0</v>
      </c>
      <c r="D2808" s="536">
        <v>2011</v>
      </c>
    </row>
    <row r="2809" spans="1:4">
      <c r="A2809" s="535" t="s">
        <v>10160</v>
      </c>
      <c r="B2809" s="536">
        <v>37690</v>
      </c>
      <c r="C2809" s="536">
        <v>0</v>
      </c>
      <c r="D2809" s="536">
        <v>2011</v>
      </c>
    </row>
    <row r="2810" spans="1:4">
      <c r="A2810" s="535" t="s">
        <v>10161</v>
      </c>
      <c r="B2810" s="536">
        <v>26555</v>
      </c>
      <c r="C2810" s="536">
        <v>0</v>
      </c>
      <c r="D2810" s="536">
        <v>2011</v>
      </c>
    </row>
    <row r="2811" spans="1:4">
      <c r="A2811" s="535" t="s">
        <v>10162</v>
      </c>
      <c r="B2811" s="536">
        <v>15510</v>
      </c>
      <c r="C2811" s="536">
        <v>0</v>
      </c>
      <c r="D2811" s="536">
        <v>2011</v>
      </c>
    </row>
    <row r="2812" spans="1:4">
      <c r="A2812" s="535" t="s">
        <v>10163</v>
      </c>
      <c r="B2812" s="536">
        <v>68336</v>
      </c>
      <c r="C2812" s="536">
        <v>0</v>
      </c>
      <c r="D2812" s="536">
        <v>2011</v>
      </c>
    </row>
    <row r="2813" spans="1:4">
      <c r="A2813" s="535" t="s">
        <v>10164</v>
      </c>
      <c r="B2813" s="536">
        <v>16757</v>
      </c>
      <c r="C2813" s="536">
        <v>0</v>
      </c>
      <c r="D2813" s="536">
        <v>2011</v>
      </c>
    </row>
    <row r="2814" spans="1:4">
      <c r="A2814" s="535" t="s">
        <v>10165</v>
      </c>
      <c r="B2814" s="536">
        <v>147392</v>
      </c>
      <c r="C2814" s="536">
        <v>0</v>
      </c>
      <c r="D2814" s="536">
        <v>2011</v>
      </c>
    </row>
    <row r="2815" spans="1:4">
      <c r="A2815" s="535" t="s">
        <v>10166</v>
      </c>
      <c r="B2815" s="536">
        <v>38742</v>
      </c>
      <c r="C2815" s="536">
        <v>0</v>
      </c>
      <c r="D2815" s="536">
        <v>2011</v>
      </c>
    </row>
    <row r="2816" spans="1:4">
      <c r="A2816" s="535" t="s">
        <v>10167</v>
      </c>
      <c r="B2816" s="536">
        <v>17830</v>
      </c>
      <c r="C2816" s="536">
        <v>0</v>
      </c>
      <c r="D2816" s="536">
        <v>2011</v>
      </c>
    </row>
    <row r="2817" spans="1:4">
      <c r="A2817" s="535" t="s">
        <v>10168</v>
      </c>
      <c r="B2817" s="536">
        <v>14694</v>
      </c>
      <c r="C2817" s="536">
        <v>0</v>
      </c>
      <c r="D2817" s="536">
        <v>2011</v>
      </c>
    </row>
    <row r="2818" spans="1:4">
      <c r="A2818" s="535" t="s">
        <v>10169</v>
      </c>
      <c r="B2818" s="536">
        <v>71340</v>
      </c>
      <c r="C2818" s="536">
        <v>0</v>
      </c>
      <c r="D2818" s="536">
        <v>2011</v>
      </c>
    </row>
    <row r="2819" spans="1:4">
      <c r="A2819" s="535" t="s">
        <v>10170</v>
      </c>
      <c r="B2819" s="536">
        <v>53250</v>
      </c>
      <c r="C2819" s="536">
        <v>0</v>
      </c>
      <c r="D2819" s="536">
        <v>2011</v>
      </c>
    </row>
    <row r="2820" spans="1:4">
      <c r="A2820" s="535" t="s">
        <v>10171</v>
      </c>
      <c r="B2820" s="536">
        <v>43824</v>
      </c>
      <c r="C2820" s="536">
        <v>0</v>
      </c>
      <c r="D2820" s="536">
        <v>2011</v>
      </c>
    </row>
    <row r="2821" spans="1:4">
      <c r="A2821" s="535" t="s">
        <v>6824</v>
      </c>
      <c r="B2821" s="536">
        <v>8815</v>
      </c>
      <c r="C2821" s="536">
        <v>0</v>
      </c>
      <c r="D2821" s="536">
        <v>2011</v>
      </c>
    </row>
    <row r="2822" spans="1:4">
      <c r="A2822" s="535" t="s">
        <v>5904</v>
      </c>
      <c r="B2822" s="536">
        <v>0</v>
      </c>
      <c r="C2822" s="536">
        <v>0</v>
      </c>
      <c r="D2822" s="536">
        <v>2011</v>
      </c>
    </row>
    <row r="2823" spans="1:4">
      <c r="A2823" s="535" t="s">
        <v>10172</v>
      </c>
      <c r="B2823" s="536">
        <v>92529</v>
      </c>
      <c r="C2823" s="536">
        <v>0</v>
      </c>
      <c r="D2823" s="536">
        <v>2011</v>
      </c>
    </row>
    <row r="2824" spans="1:4">
      <c r="A2824" s="535" t="s">
        <v>10173</v>
      </c>
      <c r="B2824" s="536">
        <v>170362</v>
      </c>
      <c r="C2824" s="536">
        <v>0</v>
      </c>
      <c r="D2824" s="536">
        <v>2011</v>
      </c>
    </row>
    <row r="2825" spans="1:4">
      <c r="A2825" s="535" t="s">
        <v>10174</v>
      </c>
      <c r="B2825" s="536">
        <v>0</v>
      </c>
      <c r="C2825" s="536">
        <v>0</v>
      </c>
      <c r="D2825" s="536">
        <v>2011</v>
      </c>
    </row>
    <row r="2826" spans="1:4">
      <c r="A2826" s="535" t="s">
        <v>10175</v>
      </c>
      <c r="B2826" s="536">
        <v>9440</v>
      </c>
      <c r="C2826" s="536">
        <v>0</v>
      </c>
      <c r="D2826" s="536">
        <v>2011</v>
      </c>
    </row>
    <row r="2827" spans="1:4">
      <c r="A2827" s="535" t="s">
        <v>10176</v>
      </c>
      <c r="B2827" s="536">
        <v>0</v>
      </c>
      <c r="C2827" s="536">
        <v>0</v>
      </c>
      <c r="D2827" s="536">
        <v>2011</v>
      </c>
    </row>
    <row r="2828" spans="1:4">
      <c r="A2828" s="535" t="s">
        <v>10177</v>
      </c>
      <c r="B2828" s="536">
        <v>0</v>
      </c>
      <c r="C2828" s="536">
        <v>0</v>
      </c>
      <c r="D2828" s="536">
        <v>2011</v>
      </c>
    </row>
    <row r="2829" spans="1:4">
      <c r="A2829" s="535" t="s">
        <v>10178</v>
      </c>
      <c r="B2829" s="536">
        <v>0</v>
      </c>
      <c r="C2829" s="536">
        <v>0</v>
      </c>
      <c r="D2829" s="536">
        <v>2011</v>
      </c>
    </row>
    <row r="2830" spans="1:4">
      <c r="A2830" s="535" t="s">
        <v>10179</v>
      </c>
      <c r="B2830" s="536">
        <v>15109</v>
      </c>
      <c r="C2830" s="536">
        <v>0</v>
      </c>
      <c r="D2830" s="536">
        <v>2011</v>
      </c>
    </row>
    <row r="2831" spans="1:4">
      <c r="A2831" s="535" t="s">
        <v>10180</v>
      </c>
      <c r="B2831" s="536">
        <v>34183</v>
      </c>
      <c r="C2831" s="536">
        <v>0</v>
      </c>
      <c r="D2831" s="536">
        <v>2011</v>
      </c>
    </row>
    <row r="2832" spans="1:4">
      <c r="A2832" s="535" t="s">
        <v>10181</v>
      </c>
      <c r="B2832" s="536">
        <v>0</v>
      </c>
      <c r="C2832" s="536">
        <v>0</v>
      </c>
      <c r="D2832" s="536">
        <v>2011</v>
      </c>
    </row>
    <row r="2833" spans="1:4">
      <c r="A2833" s="535" t="s">
        <v>10182</v>
      </c>
      <c r="B2833" s="536">
        <v>0</v>
      </c>
      <c r="C2833" s="536">
        <v>0</v>
      </c>
      <c r="D2833" s="536">
        <v>2011</v>
      </c>
    </row>
    <row r="2834" spans="1:4">
      <c r="A2834" s="535" t="s">
        <v>10183</v>
      </c>
      <c r="B2834" s="536">
        <v>0</v>
      </c>
      <c r="C2834" s="536">
        <v>0</v>
      </c>
      <c r="D2834" s="536">
        <v>2011</v>
      </c>
    </row>
    <row r="2835" spans="1:4">
      <c r="A2835" s="535" t="s">
        <v>10184</v>
      </c>
      <c r="B2835" s="536">
        <v>0</v>
      </c>
      <c r="C2835" s="536">
        <v>0</v>
      </c>
      <c r="D2835" s="536">
        <v>2011</v>
      </c>
    </row>
    <row r="2836" spans="1:4">
      <c r="A2836" s="535" t="s">
        <v>10185</v>
      </c>
      <c r="B2836" s="536">
        <v>0</v>
      </c>
      <c r="C2836" s="536">
        <v>0</v>
      </c>
      <c r="D2836" s="536">
        <v>2011</v>
      </c>
    </row>
    <row r="2837" spans="1:4">
      <c r="A2837" s="535" t="s">
        <v>10186</v>
      </c>
      <c r="B2837" s="536">
        <v>0</v>
      </c>
      <c r="C2837" s="536">
        <v>0</v>
      </c>
      <c r="D2837" s="536">
        <v>2011</v>
      </c>
    </row>
    <row r="2838" spans="1:4">
      <c r="A2838" s="535" t="s">
        <v>10187</v>
      </c>
      <c r="B2838" s="536">
        <v>0</v>
      </c>
      <c r="C2838" s="536">
        <v>0</v>
      </c>
      <c r="D2838" s="536">
        <v>2011</v>
      </c>
    </row>
    <row r="2839" spans="1:4">
      <c r="A2839" s="535" t="s">
        <v>10188</v>
      </c>
      <c r="B2839" s="536">
        <v>0</v>
      </c>
      <c r="C2839" s="536">
        <v>0</v>
      </c>
      <c r="D2839" s="536">
        <v>2011</v>
      </c>
    </row>
    <row r="2840" spans="1:4">
      <c r="A2840" s="535" t="s">
        <v>10189</v>
      </c>
      <c r="B2840" s="536">
        <v>4020</v>
      </c>
      <c r="C2840" s="536">
        <v>0</v>
      </c>
      <c r="D2840" s="536">
        <v>2011</v>
      </c>
    </row>
    <row r="2841" spans="1:4">
      <c r="A2841" s="535" t="s">
        <v>10190</v>
      </c>
      <c r="B2841" s="536">
        <v>0</v>
      </c>
      <c r="C2841" s="536">
        <v>0</v>
      </c>
      <c r="D2841" s="536">
        <v>2011</v>
      </c>
    </row>
    <row r="2842" spans="1:4">
      <c r="A2842" s="535" t="s">
        <v>10191</v>
      </c>
      <c r="B2842" s="536">
        <v>0</v>
      </c>
      <c r="C2842" s="536">
        <v>0</v>
      </c>
      <c r="D2842" s="536">
        <v>2011</v>
      </c>
    </row>
    <row r="2843" spans="1:4">
      <c r="A2843" s="535" t="s">
        <v>10192</v>
      </c>
      <c r="B2843" s="536">
        <v>44004</v>
      </c>
      <c r="C2843" s="536">
        <v>0</v>
      </c>
      <c r="D2843" s="536">
        <v>2011</v>
      </c>
    </row>
    <row r="2844" spans="1:4">
      <c r="A2844" s="535" t="s">
        <v>10193</v>
      </c>
      <c r="B2844" s="536">
        <v>4362</v>
      </c>
      <c r="C2844" s="536">
        <v>0</v>
      </c>
      <c r="D2844" s="536">
        <v>2011</v>
      </c>
    </row>
    <row r="2845" spans="1:4">
      <c r="A2845" s="535" t="s">
        <v>10194</v>
      </c>
      <c r="B2845" s="536">
        <v>4579</v>
      </c>
      <c r="C2845" s="536">
        <v>0</v>
      </c>
      <c r="D2845" s="536">
        <v>2011</v>
      </c>
    </row>
    <row r="2846" spans="1:4">
      <c r="A2846" s="535" t="s">
        <v>10195</v>
      </c>
      <c r="B2846" s="536">
        <v>7749</v>
      </c>
      <c r="C2846" s="536">
        <v>0</v>
      </c>
      <c r="D2846" s="536">
        <v>2011</v>
      </c>
    </row>
    <row r="2847" spans="1:4">
      <c r="A2847" s="535" t="s">
        <v>10196</v>
      </c>
      <c r="B2847" s="536">
        <v>10672</v>
      </c>
      <c r="C2847" s="536">
        <v>0</v>
      </c>
      <c r="D2847" s="536">
        <v>2011</v>
      </c>
    </row>
    <row r="2848" spans="1:4">
      <c r="A2848" s="535" t="s">
        <v>10197</v>
      </c>
      <c r="B2848" s="536">
        <v>15176</v>
      </c>
      <c r="C2848" s="536">
        <v>0</v>
      </c>
      <c r="D2848" s="536">
        <v>2011</v>
      </c>
    </row>
    <row r="2849" spans="1:4">
      <c r="A2849" s="535" t="s">
        <v>10198</v>
      </c>
      <c r="B2849" s="536">
        <v>21477</v>
      </c>
      <c r="C2849" s="536">
        <v>0</v>
      </c>
      <c r="D2849" s="536">
        <v>2011</v>
      </c>
    </row>
    <row r="2850" spans="1:4">
      <c r="A2850" s="535" t="s">
        <v>10199</v>
      </c>
      <c r="B2850" s="536">
        <v>13605</v>
      </c>
      <c r="C2850" s="536">
        <v>0</v>
      </c>
      <c r="D2850" s="536">
        <v>2011</v>
      </c>
    </row>
    <row r="2851" spans="1:4">
      <c r="A2851" s="535" t="s">
        <v>10200</v>
      </c>
      <c r="B2851" s="536">
        <v>28620</v>
      </c>
      <c r="C2851" s="536">
        <v>0</v>
      </c>
      <c r="D2851" s="536">
        <v>2011</v>
      </c>
    </row>
    <row r="2852" spans="1:4">
      <c r="A2852" s="535" t="s">
        <v>10201</v>
      </c>
      <c r="B2852" s="536">
        <v>25649</v>
      </c>
      <c r="C2852" s="536">
        <v>0</v>
      </c>
      <c r="D2852" s="536">
        <v>2011</v>
      </c>
    </row>
    <row r="2853" spans="1:4">
      <c r="A2853" s="535" t="s">
        <v>10202</v>
      </c>
      <c r="B2853" s="536">
        <v>21032</v>
      </c>
      <c r="C2853" s="536">
        <v>0</v>
      </c>
      <c r="D2853" s="536">
        <v>2011</v>
      </c>
    </row>
    <row r="2854" spans="1:4">
      <c r="A2854" s="535" t="s">
        <v>10203</v>
      </c>
      <c r="B2854" s="536">
        <v>0</v>
      </c>
      <c r="C2854" s="536">
        <v>0</v>
      </c>
      <c r="D2854" s="536">
        <v>2011</v>
      </c>
    </row>
    <row r="2855" spans="1:4">
      <c r="A2855" s="535" t="s">
        <v>10204</v>
      </c>
      <c r="B2855" s="536">
        <v>17200</v>
      </c>
      <c r="C2855" s="536">
        <v>0</v>
      </c>
      <c r="D2855" s="536">
        <v>2011</v>
      </c>
    </row>
    <row r="2856" spans="1:4">
      <c r="A2856" s="535" t="s">
        <v>10205</v>
      </c>
      <c r="B2856" s="536">
        <v>44392</v>
      </c>
      <c r="C2856" s="536">
        <v>0</v>
      </c>
      <c r="D2856" s="536">
        <v>2011</v>
      </c>
    </row>
    <row r="2857" spans="1:4">
      <c r="A2857" s="535" t="s">
        <v>10206</v>
      </c>
      <c r="B2857" s="536">
        <v>5005</v>
      </c>
      <c r="C2857" s="536">
        <v>0</v>
      </c>
      <c r="D2857" s="536">
        <v>2011</v>
      </c>
    </row>
    <row r="2858" spans="1:4">
      <c r="A2858" s="535" t="s">
        <v>10207</v>
      </c>
      <c r="B2858" s="536">
        <v>0</v>
      </c>
      <c r="C2858" s="536">
        <v>0</v>
      </c>
      <c r="D2858" s="536">
        <v>2011</v>
      </c>
    </row>
    <row r="2859" spans="1:4">
      <c r="A2859" s="535" t="s">
        <v>10208</v>
      </c>
      <c r="B2859" s="536">
        <v>17040</v>
      </c>
      <c r="C2859" s="536">
        <v>0</v>
      </c>
      <c r="D2859" s="536">
        <v>2011</v>
      </c>
    </row>
    <row r="2860" spans="1:4">
      <c r="A2860" s="535" t="s">
        <v>10209</v>
      </c>
      <c r="B2860" s="536">
        <v>28894</v>
      </c>
      <c r="C2860" s="536">
        <v>0</v>
      </c>
      <c r="D2860" s="536">
        <v>2011</v>
      </c>
    </row>
    <row r="2861" spans="1:4">
      <c r="A2861" s="535" t="s">
        <v>10210</v>
      </c>
      <c r="B2861" s="536">
        <v>26680</v>
      </c>
      <c r="C2861" s="536">
        <v>0</v>
      </c>
      <c r="D2861" s="536">
        <v>2011</v>
      </c>
    </row>
    <row r="2862" spans="1:4">
      <c r="A2862" s="535" t="s">
        <v>10211</v>
      </c>
      <c r="B2862" s="536">
        <v>24987</v>
      </c>
      <c r="C2862" s="536">
        <v>0</v>
      </c>
      <c r="D2862" s="536">
        <v>2011</v>
      </c>
    </row>
    <row r="2863" spans="1:4">
      <c r="A2863" s="535" t="s">
        <v>10212</v>
      </c>
      <c r="B2863" s="536">
        <v>0</v>
      </c>
      <c r="C2863" s="536">
        <v>0</v>
      </c>
      <c r="D2863" s="536">
        <v>2011</v>
      </c>
    </row>
    <row r="2864" spans="1:4">
      <c r="A2864" s="535" t="s">
        <v>10213</v>
      </c>
      <c r="B2864" s="536">
        <v>0</v>
      </c>
      <c r="C2864" s="536">
        <v>0</v>
      </c>
      <c r="D2864" s="536">
        <v>2011</v>
      </c>
    </row>
    <row r="2865" spans="1:4">
      <c r="A2865" s="535" t="s">
        <v>10214</v>
      </c>
      <c r="B2865" s="536">
        <v>24240</v>
      </c>
      <c r="C2865" s="536">
        <v>0</v>
      </c>
      <c r="D2865" s="536">
        <v>2011</v>
      </c>
    </row>
    <row r="2866" spans="1:4">
      <c r="A2866" s="535" t="s">
        <v>10215</v>
      </c>
      <c r="B2866" s="536">
        <v>3084</v>
      </c>
      <c r="C2866" s="536">
        <v>0</v>
      </c>
      <c r="D2866" s="536">
        <v>2011</v>
      </c>
    </row>
    <row r="2867" spans="1:4">
      <c r="A2867" s="535" t="s">
        <v>9503</v>
      </c>
      <c r="B2867" s="536">
        <v>3519</v>
      </c>
      <c r="C2867" s="536">
        <v>0</v>
      </c>
      <c r="D2867" s="536">
        <v>2011</v>
      </c>
    </row>
    <row r="2868" spans="1:4">
      <c r="A2868" s="535" t="s">
        <v>9504</v>
      </c>
      <c r="B2868" s="536">
        <v>57305</v>
      </c>
      <c r="C2868" s="536">
        <v>0</v>
      </c>
      <c r="D2868" s="536">
        <v>2011</v>
      </c>
    </row>
    <row r="2869" spans="1:4">
      <c r="A2869" s="535" t="s">
        <v>9505</v>
      </c>
      <c r="B2869" s="536">
        <v>0</v>
      </c>
      <c r="C2869" s="536">
        <v>0</v>
      </c>
      <c r="D2869" s="536">
        <v>2011</v>
      </c>
    </row>
    <row r="2870" spans="1:4">
      <c r="A2870" s="535" t="s">
        <v>9506</v>
      </c>
      <c r="B2870" s="536">
        <v>41371</v>
      </c>
      <c r="C2870" s="536">
        <v>0</v>
      </c>
      <c r="D2870" s="536">
        <v>2011</v>
      </c>
    </row>
    <row r="2871" spans="1:4">
      <c r="A2871" s="535" t="s">
        <v>9507</v>
      </c>
      <c r="B2871" s="536">
        <v>0</v>
      </c>
      <c r="C2871" s="536">
        <v>0</v>
      </c>
      <c r="D2871" s="536">
        <v>2011</v>
      </c>
    </row>
    <row r="2872" spans="1:4">
      <c r="A2872" s="535" t="s">
        <v>9508</v>
      </c>
      <c r="B2872" s="536">
        <v>0</v>
      </c>
      <c r="C2872" s="536">
        <v>0</v>
      </c>
      <c r="D2872" s="536">
        <v>2011</v>
      </c>
    </row>
    <row r="2873" spans="1:4">
      <c r="A2873" s="535" t="s">
        <v>9509</v>
      </c>
      <c r="B2873" s="536">
        <v>0</v>
      </c>
      <c r="C2873" s="536">
        <v>0</v>
      </c>
      <c r="D2873" s="536">
        <v>2011</v>
      </c>
    </row>
    <row r="2874" spans="1:4">
      <c r="A2874" s="535" t="s">
        <v>9510</v>
      </c>
      <c r="B2874" s="536">
        <v>0</v>
      </c>
      <c r="C2874" s="536">
        <v>0</v>
      </c>
      <c r="D2874" s="536">
        <v>2011</v>
      </c>
    </row>
    <row r="2875" spans="1:4">
      <c r="A2875" s="535" t="s">
        <v>9511</v>
      </c>
      <c r="B2875" s="536">
        <v>76758</v>
      </c>
      <c r="C2875" s="536">
        <v>0</v>
      </c>
      <c r="D2875" s="536">
        <v>2011</v>
      </c>
    </row>
    <row r="2876" spans="1:4">
      <c r="A2876" s="535" t="s">
        <v>9512</v>
      </c>
      <c r="B2876" s="536">
        <v>108524</v>
      </c>
      <c r="C2876" s="536">
        <v>0</v>
      </c>
      <c r="D2876" s="536">
        <v>2011</v>
      </c>
    </row>
    <row r="2877" spans="1:4">
      <c r="A2877" s="535" t="s">
        <v>9513</v>
      </c>
      <c r="B2877" s="536">
        <v>45924</v>
      </c>
      <c r="C2877" s="536">
        <v>0</v>
      </c>
      <c r="D2877" s="536">
        <v>2011</v>
      </c>
    </row>
    <row r="2878" spans="1:4">
      <c r="A2878" s="535" t="s">
        <v>9514</v>
      </c>
      <c r="B2878" s="536">
        <v>47616</v>
      </c>
      <c r="C2878" s="536">
        <v>0</v>
      </c>
      <c r="D2878" s="536">
        <v>2011</v>
      </c>
    </row>
    <row r="2879" spans="1:4">
      <c r="A2879" s="535" t="s">
        <v>9515</v>
      </c>
      <c r="B2879" s="536">
        <v>21406</v>
      </c>
      <c r="C2879" s="536">
        <v>0</v>
      </c>
      <c r="D2879" s="536">
        <v>2011</v>
      </c>
    </row>
    <row r="2880" spans="1:4">
      <c r="A2880" s="535" t="s">
        <v>9516</v>
      </c>
      <c r="B2880" s="536">
        <v>20666</v>
      </c>
      <c r="C2880" s="536">
        <v>0</v>
      </c>
      <c r="D2880" s="536">
        <v>2011</v>
      </c>
    </row>
    <row r="2881" spans="1:4">
      <c r="A2881" s="535" t="s">
        <v>9517</v>
      </c>
      <c r="B2881" s="536">
        <v>34444</v>
      </c>
      <c r="C2881" s="536">
        <v>0</v>
      </c>
      <c r="D2881" s="536">
        <v>2011</v>
      </c>
    </row>
    <row r="2882" spans="1:4">
      <c r="A2882" s="535" t="s">
        <v>9518</v>
      </c>
      <c r="B2882" s="536">
        <v>53350</v>
      </c>
      <c r="C2882" s="536">
        <v>0</v>
      </c>
      <c r="D2882" s="536">
        <v>2011</v>
      </c>
    </row>
    <row r="2883" spans="1:4">
      <c r="A2883" s="535" t="s">
        <v>9519</v>
      </c>
      <c r="B2883" s="536">
        <v>81</v>
      </c>
      <c r="C2883" s="536">
        <v>0</v>
      </c>
      <c r="D2883" s="536">
        <v>2011</v>
      </c>
    </row>
    <row r="2884" spans="1:4">
      <c r="A2884" s="535" t="s">
        <v>9520</v>
      </c>
      <c r="B2884" s="536">
        <v>34811</v>
      </c>
      <c r="C2884" s="536">
        <v>0</v>
      </c>
      <c r="D2884" s="536">
        <v>2011</v>
      </c>
    </row>
    <row r="2885" spans="1:4">
      <c r="A2885" s="535" t="s">
        <v>9521</v>
      </c>
      <c r="B2885" s="536">
        <v>22816</v>
      </c>
      <c r="C2885" s="536">
        <v>0</v>
      </c>
      <c r="D2885" s="536">
        <v>2011</v>
      </c>
    </row>
    <row r="2886" spans="1:4">
      <c r="A2886" s="535" t="s">
        <v>9522</v>
      </c>
      <c r="B2886" s="536">
        <v>0</v>
      </c>
      <c r="C2886" s="536">
        <v>0</v>
      </c>
      <c r="D2886" s="536">
        <v>2011</v>
      </c>
    </row>
    <row r="2887" spans="1:4">
      <c r="A2887" s="535" t="s">
        <v>9523</v>
      </c>
      <c r="B2887" s="536">
        <v>23990</v>
      </c>
      <c r="C2887" s="536">
        <v>0</v>
      </c>
      <c r="D2887" s="536">
        <v>2011</v>
      </c>
    </row>
    <row r="2888" spans="1:4">
      <c r="A2888" s="535" t="s">
        <v>9524</v>
      </c>
      <c r="B2888" s="536">
        <v>25321</v>
      </c>
      <c r="C2888" s="536">
        <v>0</v>
      </c>
      <c r="D2888" s="536">
        <v>2011</v>
      </c>
    </row>
    <row r="2889" spans="1:4">
      <c r="A2889" s="535" t="s">
        <v>9525</v>
      </c>
      <c r="B2889" s="536">
        <v>4737</v>
      </c>
      <c r="C2889" s="536">
        <v>0</v>
      </c>
      <c r="D2889" s="536">
        <v>2011</v>
      </c>
    </row>
    <row r="2890" spans="1:4">
      <c r="A2890" s="535" t="s">
        <v>9526</v>
      </c>
      <c r="B2890" s="536">
        <v>22885</v>
      </c>
      <c r="C2890" s="536">
        <v>0</v>
      </c>
      <c r="D2890" s="536">
        <v>2011</v>
      </c>
    </row>
    <row r="2891" spans="1:4">
      <c r="A2891" s="535" t="s">
        <v>9527</v>
      </c>
      <c r="B2891" s="536">
        <v>15457</v>
      </c>
      <c r="C2891" s="536">
        <v>0</v>
      </c>
      <c r="D2891" s="536">
        <v>2011</v>
      </c>
    </row>
    <row r="2892" spans="1:4">
      <c r="A2892" s="535" t="s">
        <v>9528</v>
      </c>
      <c r="B2892" s="536">
        <v>46707</v>
      </c>
      <c r="C2892" s="536">
        <v>0</v>
      </c>
      <c r="D2892" s="536">
        <v>2011</v>
      </c>
    </row>
    <row r="2893" spans="1:4">
      <c r="A2893" s="535" t="s">
        <v>9529</v>
      </c>
      <c r="B2893" s="536">
        <v>37251</v>
      </c>
      <c r="C2893" s="536">
        <v>0</v>
      </c>
      <c r="D2893" s="536">
        <v>2011</v>
      </c>
    </row>
    <row r="2894" spans="1:4">
      <c r="A2894" s="535" t="s">
        <v>9530</v>
      </c>
      <c r="B2894" s="536">
        <v>14303</v>
      </c>
      <c r="C2894" s="536">
        <v>0</v>
      </c>
      <c r="D2894" s="536">
        <v>2011</v>
      </c>
    </row>
    <row r="2895" spans="1:4">
      <c r="A2895" s="535" t="s">
        <v>9531</v>
      </c>
      <c r="B2895" s="536">
        <v>22763</v>
      </c>
      <c r="C2895" s="536">
        <v>0</v>
      </c>
      <c r="D2895" s="536">
        <v>2011</v>
      </c>
    </row>
    <row r="2896" spans="1:4">
      <c r="A2896" s="535" t="s">
        <v>9532</v>
      </c>
      <c r="B2896" s="536">
        <v>0</v>
      </c>
      <c r="C2896" s="536">
        <v>0</v>
      </c>
      <c r="D2896" s="536">
        <v>2011</v>
      </c>
    </row>
    <row r="2897" spans="1:4">
      <c r="A2897" s="535" t="s">
        <v>9533</v>
      </c>
      <c r="B2897" s="536">
        <v>7353</v>
      </c>
      <c r="C2897" s="536">
        <v>0</v>
      </c>
      <c r="D2897" s="536">
        <v>2011</v>
      </c>
    </row>
    <row r="2898" spans="1:4">
      <c r="A2898" s="535" t="s">
        <v>9534</v>
      </c>
      <c r="B2898" s="536">
        <v>15332</v>
      </c>
      <c r="C2898" s="536">
        <v>0</v>
      </c>
      <c r="D2898" s="536">
        <v>2011</v>
      </c>
    </row>
    <row r="2899" spans="1:4">
      <c r="A2899" s="535" t="s">
        <v>9535</v>
      </c>
      <c r="B2899" s="536">
        <v>57726</v>
      </c>
      <c r="C2899" s="536">
        <v>0</v>
      </c>
      <c r="D2899" s="536">
        <v>2011</v>
      </c>
    </row>
    <row r="2900" spans="1:4">
      <c r="A2900" s="535" t="s">
        <v>9536</v>
      </c>
      <c r="B2900" s="536">
        <v>0</v>
      </c>
      <c r="C2900" s="536">
        <v>0</v>
      </c>
      <c r="D2900" s="536">
        <v>2011</v>
      </c>
    </row>
    <row r="2901" spans="1:4">
      <c r="A2901" s="535" t="s">
        <v>9537</v>
      </c>
      <c r="B2901" s="536">
        <v>12738</v>
      </c>
      <c r="C2901" s="536">
        <v>0</v>
      </c>
      <c r="D2901" s="536">
        <v>2011</v>
      </c>
    </row>
    <row r="2902" spans="1:4">
      <c r="A2902" s="535" t="s">
        <v>9538</v>
      </c>
      <c r="B2902" s="536">
        <v>42233</v>
      </c>
      <c r="C2902" s="536">
        <v>0</v>
      </c>
      <c r="D2902" s="536">
        <v>2011</v>
      </c>
    </row>
    <row r="2903" spans="1:4">
      <c r="A2903" s="535" t="s">
        <v>9539</v>
      </c>
      <c r="B2903" s="536">
        <v>18502</v>
      </c>
      <c r="C2903" s="536">
        <v>0</v>
      </c>
      <c r="D2903" s="536">
        <v>2011</v>
      </c>
    </row>
    <row r="2904" spans="1:4">
      <c r="A2904" s="535" t="s">
        <v>9540</v>
      </c>
      <c r="B2904" s="536">
        <v>4865</v>
      </c>
      <c r="C2904" s="536">
        <v>0</v>
      </c>
      <c r="D2904" s="536">
        <v>2011</v>
      </c>
    </row>
    <row r="2905" spans="1:4">
      <c r="A2905" s="535" t="s">
        <v>9541</v>
      </c>
      <c r="B2905" s="536">
        <v>15758</v>
      </c>
      <c r="C2905" s="536">
        <v>0</v>
      </c>
      <c r="D2905" s="536">
        <v>2011</v>
      </c>
    </row>
    <row r="2906" spans="1:4">
      <c r="A2906" s="535" t="s">
        <v>9542</v>
      </c>
      <c r="B2906" s="536">
        <v>0</v>
      </c>
      <c r="C2906" s="536">
        <v>0</v>
      </c>
      <c r="D2906" s="536">
        <v>2011</v>
      </c>
    </row>
    <row r="2907" spans="1:4">
      <c r="A2907" s="535" t="s">
        <v>9543</v>
      </c>
      <c r="B2907" s="536">
        <v>0</v>
      </c>
      <c r="C2907" s="536">
        <v>0</v>
      </c>
      <c r="D2907" s="536">
        <v>2011</v>
      </c>
    </row>
    <row r="2908" spans="1:4">
      <c r="A2908" s="535" t="s">
        <v>9544</v>
      </c>
      <c r="B2908" s="536">
        <v>0</v>
      </c>
      <c r="C2908" s="536">
        <v>0</v>
      </c>
      <c r="D2908" s="536">
        <v>2011</v>
      </c>
    </row>
    <row r="2909" spans="1:4">
      <c r="A2909" s="535" t="s">
        <v>9545</v>
      </c>
      <c r="B2909" s="536">
        <v>5344</v>
      </c>
      <c r="C2909" s="536">
        <v>0</v>
      </c>
      <c r="D2909" s="536">
        <v>2011</v>
      </c>
    </row>
    <row r="2910" spans="1:4">
      <c r="A2910" s="535" t="s">
        <v>9546</v>
      </c>
      <c r="B2910" s="536">
        <v>0</v>
      </c>
      <c r="C2910" s="536">
        <v>0</v>
      </c>
      <c r="D2910" s="536">
        <v>2011</v>
      </c>
    </row>
    <row r="2911" spans="1:4">
      <c r="A2911" s="535" t="s">
        <v>9547</v>
      </c>
      <c r="B2911" s="536">
        <v>5635</v>
      </c>
      <c r="C2911" s="536">
        <v>0</v>
      </c>
      <c r="D2911" s="536">
        <v>2011</v>
      </c>
    </row>
    <row r="2912" spans="1:4">
      <c r="A2912" s="535" t="s">
        <v>9548</v>
      </c>
      <c r="B2912" s="536">
        <v>0</v>
      </c>
      <c r="C2912" s="536">
        <v>0</v>
      </c>
      <c r="D2912" s="536">
        <v>2011</v>
      </c>
    </row>
    <row r="2913" spans="1:4">
      <c r="A2913" s="535" t="s">
        <v>9549</v>
      </c>
      <c r="B2913" s="536">
        <v>11177</v>
      </c>
      <c r="C2913" s="536">
        <v>0</v>
      </c>
      <c r="D2913" s="536">
        <v>2011</v>
      </c>
    </row>
    <row r="2914" spans="1:4">
      <c r="A2914" s="535" t="s">
        <v>9550</v>
      </c>
      <c r="B2914" s="536">
        <v>25054</v>
      </c>
      <c r="C2914" s="536">
        <v>0</v>
      </c>
      <c r="D2914" s="536">
        <v>2011</v>
      </c>
    </row>
    <row r="2915" spans="1:4">
      <c r="A2915" s="535" t="s">
        <v>9551</v>
      </c>
      <c r="B2915" s="536">
        <v>12680</v>
      </c>
      <c r="C2915" s="536">
        <v>0</v>
      </c>
      <c r="D2915" s="536">
        <v>2011</v>
      </c>
    </row>
    <row r="2916" spans="1:4">
      <c r="A2916" s="535" t="s">
        <v>9552</v>
      </c>
      <c r="B2916" s="536">
        <v>39</v>
      </c>
      <c r="C2916" s="536">
        <v>0</v>
      </c>
      <c r="D2916" s="536">
        <v>2011</v>
      </c>
    </row>
    <row r="2917" spans="1:4">
      <c r="A2917" s="535" t="s">
        <v>9553</v>
      </c>
      <c r="B2917" s="536">
        <v>0</v>
      </c>
      <c r="C2917" s="536">
        <v>0</v>
      </c>
      <c r="D2917" s="536">
        <v>2011</v>
      </c>
    </row>
    <row r="2918" spans="1:4">
      <c r="A2918" s="535" t="s">
        <v>9554</v>
      </c>
      <c r="B2918" s="536">
        <v>11117</v>
      </c>
      <c r="C2918" s="536">
        <v>0</v>
      </c>
      <c r="D2918" s="536">
        <v>2011</v>
      </c>
    </row>
    <row r="2919" spans="1:4">
      <c r="A2919" s="535" t="s">
        <v>9555</v>
      </c>
      <c r="B2919" s="536">
        <v>5784</v>
      </c>
      <c r="C2919" s="536">
        <v>0</v>
      </c>
      <c r="D2919" s="536">
        <v>2011</v>
      </c>
    </row>
    <row r="2920" spans="1:4">
      <c r="A2920" s="535" t="s">
        <v>9556</v>
      </c>
      <c r="B2920" s="536">
        <v>5462</v>
      </c>
      <c r="C2920" s="536">
        <v>0</v>
      </c>
      <c r="D2920" s="536">
        <v>2011</v>
      </c>
    </row>
    <row r="2921" spans="1:4">
      <c r="A2921" s="535" t="s">
        <v>9557</v>
      </c>
      <c r="B2921" s="536">
        <v>816</v>
      </c>
      <c r="C2921" s="536">
        <v>0</v>
      </c>
      <c r="D2921" s="536">
        <v>2011</v>
      </c>
    </row>
    <row r="2922" spans="1:4">
      <c r="A2922" s="535" t="s">
        <v>9558</v>
      </c>
      <c r="B2922" s="536">
        <v>0</v>
      </c>
      <c r="C2922" s="536">
        <v>0</v>
      </c>
      <c r="D2922" s="536">
        <v>2011</v>
      </c>
    </row>
    <row r="2923" spans="1:4">
      <c r="A2923" s="535" t="s">
        <v>9559</v>
      </c>
      <c r="B2923" s="536">
        <v>0</v>
      </c>
      <c r="C2923" s="536">
        <v>0</v>
      </c>
      <c r="D2923" s="536">
        <v>2011</v>
      </c>
    </row>
    <row r="2924" spans="1:4">
      <c r="A2924" s="535" t="s">
        <v>9560</v>
      </c>
      <c r="B2924" s="536">
        <v>0</v>
      </c>
      <c r="C2924" s="536">
        <v>0</v>
      </c>
      <c r="D2924" s="536">
        <v>2011</v>
      </c>
    </row>
    <row r="2925" spans="1:4">
      <c r="A2925" s="535" t="s">
        <v>9561</v>
      </c>
      <c r="B2925" s="536">
        <v>0</v>
      </c>
      <c r="C2925" s="536">
        <v>0</v>
      </c>
      <c r="D2925" s="536">
        <v>2011</v>
      </c>
    </row>
    <row r="2926" spans="1:4">
      <c r="A2926" s="535" t="s">
        <v>9562</v>
      </c>
      <c r="B2926" s="536">
        <v>5119</v>
      </c>
      <c r="C2926" s="536">
        <v>0</v>
      </c>
      <c r="D2926" s="536">
        <v>2011</v>
      </c>
    </row>
    <row r="2927" spans="1:4">
      <c r="A2927" s="535" t="s">
        <v>9563</v>
      </c>
      <c r="B2927" s="536">
        <v>2940</v>
      </c>
      <c r="C2927" s="536">
        <v>0</v>
      </c>
      <c r="D2927" s="536">
        <v>2011</v>
      </c>
    </row>
    <row r="2928" spans="1:4">
      <c r="A2928" s="535" t="s">
        <v>9564</v>
      </c>
      <c r="B2928" s="536">
        <v>7301</v>
      </c>
      <c r="C2928" s="536">
        <v>0</v>
      </c>
      <c r="D2928" s="536">
        <v>2011</v>
      </c>
    </row>
    <row r="2929" spans="1:4">
      <c r="A2929" s="535" t="s">
        <v>9565</v>
      </c>
      <c r="B2929" s="536">
        <v>5414</v>
      </c>
      <c r="C2929" s="536">
        <v>0</v>
      </c>
      <c r="D2929" s="536">
        <v>2011</v>
      </c>
    </row>
    <row r="2930" spans="1:4">
      <c r="A2930" s="535" t="s">
        <v>9566</v>
      </c>
      <c r="B2930" s="536">
        <v>4957</v>
      </c>
      <c r="C2930" s="536">
        <v>0</v>
      </c>
      <c r="D2930" s="536">
        <v>2011</v>
      </c>
    </row>
    <row r="2931" spans="1:4">
      <c r="A2931" s="535" t="s">
        <v>9567</v>
      </c>
      <c r="B2931" s="536">
        <v>2485</v>
      </c>
      <c r="C2931" s="536">
        <v>0</v>
      </c>
      <c r="D2931" s="536">
        <v>2011</v>
      </c>
    </row>
    <row r="2932" spans="1:4">
      <c r="A2932" s="535" t="s">
        <v>9568</v>
      </c>
      <c r="B2932" s="536">
        <v>2344</v>
      </c>
      <c r="C2932" s="536">
        <v>0</v>
      </c>
      <c r="D2932" s="536">
        <v>2011</v>
      </c>
    </row>
    <row r="2933" spans="1:4">
      <c r="A2933" s="535" t="s">
        <v>9569</v>
      </c>
      <c r="B2933" s="536">
        <v>2500</v>
      </c>
      <c r="C2933" s="536">
        <v>0</v>
      </c>
      <c r="D2933" s="536">
        <v>2011</v>
      </c>
    </row>
    <row r="2934" spans="1:4">
      <c r="A2934" s="535" t="s">
        <v>9570</v>
      </c>
      <c r="B2934" s="536">
        <v>5334</v>
      </c>
      <c r="C2934" s="536">
        <v>0</v>
      </c>
      <c r="D2934" s="536">
        <v>2011</v>
      </c>
    </row>
    <row r="2935" spans="1:4">
      <c r="A2935" s="535" t="s">
        <v>9571</v>
      </c>
      <c r="B2935" s="536">
        <v>5707</v>
      </c>
      <c r="C2935" s="536">
        <v>0</v>
      </c>
      <c r="D2935" s="536">
        <v>2011</v>
      </c>
    </row>
    <row r="2936" spans="1:4">
      <c r="A2936" s="535" t="s">
        <v>9572</v>
      </c>
      <c r="B2936" s="536">
        <v>3539</v>
      </c>
      <c r="C2936" s="536">
        <v>0</v>
      </c>
      <c r="D2936" s="536">
        <v>2011</v>
      </c>
    </row>
    <row r="2937" spans="1:4">
      <c r="A2937" s="535" t="s">
        <v>9573</v>
      </c>
      <c r="B2937" s="536">
        <v>0</v>
      </c>
      <c r="C2937" s="536">
        <v>0</v>
      </c>
      <c r="D2937" s="536">
        <v>2011</v>
      </c>
    </row>
    <row r="2938" spans="1:4">
      <c r="A2938" s="535" t="s">
        <v>9574</v>
      </c>
      <c r="B2938" s="536">
        <v>0</v>
      </c>
      <c r="C2938" s="536">
        <v>0</v>
      </c>
      <c r="D2938" s="536">
        <v>2011</v>
      </c>
    </row>
    <row r="2939" spans="1:4">
      <c r="A2939" s="535" t="s">
        <v>9575</v>
      </c>
      <c r="B2939" s="536">
        <v>5802</v>
      </c>
      <c r="C2939" s="536">
        <v>0</v>
      </c>
      <c r="D2939" s="536">
        <v>2011</v>
      </c>
    </row>
    <row r="2940" spans="1:4">
      <c r="A2940" s="535" t="s">
        <v>9576</v>
      </c>
      <c r="B2940" s="536">
        <v>0</v>
      </c>
      <c r="C2940" s="536">
        <v>0</v>
      </c>
      <c r="D2940" s="536">
        <v>2011</v>
      </c>
    </row>
    <row r="2941" spans="1:4">
      <c r="A2941" s="535" t="s">
        <v>9577</v>
      </c>
      <c r="B2941" s="536">
        <v>484</v>
      </c>
      <c r="C2941" s="536">
        <v>0</v>
      </c>
      <c r="D2941" s="536">
        <v>2011</v>
      </c>
    </row>
    <row r="2942" spans="1:4">
      <c r="A2942" s="535" t="s">
        <v>9578</v>
      </c>
      <c r="B2942" s="536">
        <v>0</v>
      </c>
      <c r="C2942" s="536">
        <v>0</v>
      </c>
      <c r="D2942" s="536">
        <v>2011</v>
      </c>
    </row>
    <row r="2943" spans="1:4">
      <c r="A2943" s="535" t="s">
        <v>9579</v>
      </c>
      <c r="B2943" s="536">
        <v>3767</v>
      </c>
      <c r="C2943" s="536">
        <v>0</v>
      </c>
      <c r="D2943" s="536">
        <v>2011</v>
      </c>
    </row>
    <row r="2944" spans="1:4">
      <c r="A2944" s="535" t="s">
        <v>9580</v>
      </c>
      <c r="B2944" s="536">
        <v>0</v>
      </c>
      <c r="C2944" s="536">
        <v>0</v>
      </c>
      <c r="D2944" s="536">
        <v>2011</v>
      </c>
    </row>
    <row r="2945" spans="1:4">
      <c r="A2945" s="535" t="s">
        <v>9581</v>
      </c>
      <c r="B2945" s="536">
        <v>0</v>
      </c>
      <c r="C2945" s="536">
        <v>0</v>
      </c>
      <c r="D2945" s="536">
        <v>2011</v>
      </c>
    </row>
    <row r="2946" spans="1:4">
      <c r="A2946" s="535" t="s">
        <v>9582</v>
      </c>
      <c r="B2946" s="536">
        <v>246</v>
      </c>
      <c r="C2946" s="536">
        <v>0</v>
      </c>
      <c r="D2946" s="536">
        <v>2011</v>
      </c>
    </row>
    <row r="2947" spans="1:4">
      <c r="A2947" s="535" t="s">
        <v>9583</v>
      </c>
      <c r="B2947" s="536">
        <v>2329</v>
      </c>
      <c r="C2947" s="536">
        <v>0</v>
      </c>
      <c r="D2947" s="536">
        <v>2011</v>
      </c>
    </row>
    <row r="2948" spans="1:4">
      <c r="A2948" s="535" t="s">
        <v>9584</v>
      </c>
      <c r="B2948" s="536">
        <v>2502</v>
      </c>
      <c r="C2948" s="536">
        <v>0</v>
      </c>
      <c r="D2948" s="536">
        <v>2011</v>
      </c>
    </row>
    <row r="2949" spans="1:4">
      <c r="A2949" s="535" t="s">
        <v>9585</v>
      </c>
      <c r="B2949" s="536">
        <v>2659</v>
      </c>
      <c r="C2949" s="536">
        <v>0</v>
      </c>
      <c r="D2949" s="536">
        <v>2011</v>
      </c>
    </row>
    <row r="2950" spans="1:4">
      <c r="A2950" s="535" t="s">
        <v>9586</v>
      </c>
      <c r="B2950" s="536">
        <v>629</v>
      </c>
      <c r="C2950" s="536">
        <v>0</v>
      </c>
      <c r="D2950" s="536">
        <v>2011</v>
      </c>
    </row>
    <row r="2951" spans="1:4">
      <c r="A2951" s="535" t="s">
        <v>9587</v>
      </c>
      <c r="B2951" s="536">
        <v>1062</v>
      </c>
      <c r="C2951" s="536">
        <v>0</v>
      </c>
      <c r="D2951" s="536">
        <v>2011</v>
      </c>
    </row>
    <row r="2952" spans="1:4">
      <c r="A2952" s="535" t="s">
        <v>9588</v>
      </c>
      <c r="B2952" s="536">
        <v>1251</v>
      </c>
      <c r="C2952" s="536">
        <v>0</v>
      </c>
      <c r="D2952" s="536">
        <v>2011</v>
      </c>
    </row>
    <row r="2953" spans="1:4">
      <c r="A2953" s="535" t="s">
        <v>9589</v>
      </c>
      <c r="B2953" s="536">
        <v>0</v>
      </c>
      <c r="C2953" s="536">
        <v>0</v>
      </c>
      <c r="D2953" s="536">
        <v>2011</v>
      </c>
    </row>
    <row r="2954" spans="1:4">
      <c r="A2954" s="535" t="s">
        <v>9590</v>
      </c>
      <c r="B2954" s="536">
        <v>0</v>
      </c>
      <c r="C2954" s="536">
        <v>0</v>
      </c>
      <c r="D2954" s="536">
        <v>2011</v>
      </c>
    </row>
    <row r="2955" spans="1:4">
      <c r="A2955" s="535" t="s">
        <v>9591</v>
      </c>
      <c r="B2955" s="536">
        <v>0</v>
      </c>
      <c r="C2955" s="536">
        <v>0</v>
      </c>
      <c r="D2955" s="536">
        <v>2011</v>
      </c>
    </row>
    <row r="2956" spans="1:4">
      <c r="A2956" s="535" t="s">
        <v>9592</v>
      </c>
      <c r="B2956" s="536">
        <v>3722</v>
      </c>
      <c r="C2956" s="536">
        <v>0</v>
      </c>
      <c r="D2956" s="536">
        <v>2011</v>
      </c>
    </row>
    <row r="2957" spans="1:4">
      <c r="A2957" s="535" t="s">
        <v>9593</v>
      </c>
      <c r="B2957" s="536">
        <v>0</v>
      </c>
      <c r="C2957" s="536">
        <v>0</v>
      </c>
      <c r="D2957" s="536">
        <v>2011</v>
      </c>
    </row>
    <row r="2958" spans="1:4">
      <c r="A2958" s="535" t="s">
        <v>9594</v>
      </c>
      <c r="B2958" s="536">
        <v>35267</v>
      </c>
      <c r="C2958" s="536">
        <v>0</v>
      </c>
      <c r="D2958" s="536">
        <v>2011</v>
      </c>
    </row>
    <row r="2959" spans="1:4">
      <c r="A2959" s="535" t="s">
        <v>9595</v>
      </c>
      <c r="B2959" s="536">
        <v>0</v>
      </c>
      <c r="C2959" s="536">
        <v>0</v>
      </c>
      <c r="D2959" s="536">
        <v>2011</v>
      </c>
    </row>
    <row r="2960" spans="1:4">
      <c r="A2960" s="535" t="s">
        <v>9596</v>
      </c>
      <c r="B2960" s="536">
        <v>13199</v>
      </c>
      <c r="C2960" s="536">
        <v>0</v>
      </c>
      <c r="D2960" s="536">
        <v>2011</v>
      </c>
    </row>
    <row r="2961" spans="1:4">
      <c r="A2961" s="535" t="s">
        <v>9597</v>
      </c>
      <c r="B2961" s="536">
        <v>21145</v>
      </c>
      <c r="C2961" s="536">
        <v>0</v>
      </c>
      <c r="D2961" s="536">
        <v>2011</v>
      </c>
    </row>
    <row r="2962" spans="1:4">
      <c r="A2962" s="535" t="s">
        <v>9598</v>
      </c>
      <c r="B2962" s="536">
        <v>35978</v>
      </c>
      <c r="C2962" s="536">
        <v>0</v>
      </c>
      <c r="D2962" s="536">
        <v>2011</v>
      </c>
    </row>
    <row r="2963" spans="1:4">
      <c r="A2963" s="535" t="s">
        <v>9599</v>
      </c>
      <c r="B2963" s="536">
        <v>0</v>
      </c>
      <c r="C2963" s="536">
        <v>0</v>
      </c>
      <c r="D2963" s="536">
        <v>2011</v>
      </c>
    </row>
    <row r="2964" spans="1:4">
      <c r="A2964" s="535" t="s">
        <v>9600</v>
      </c>
      <c r="B2964" s="536">
        <v>1747</v>
      </c>
      <c r="C2964" s="536">
        <v>0</v>
      </c>
      <c r="D2964" s="536">
        <v>2011</v>
      </c>
    </row>
    <row r="2965" spans="1:4">
      <c r="A2965" s="535" t="s">
        <v>9601</v>
      </c>
      <c r="B2965" s="536">
        <v>14523</v>
      </c>
      <c r="C2965" s="536">
        <v>0</v>
      </c>
      <c r="D2965" s="536">
        <v>2011</v>
      </c>
    </row>
    <row r="2966" spans="1:4">
      <c r="A2966" s="535" t="s">
        <v>9602</v>
      </c>
      <c r="B2966" s="536">
        <v>0</v>
      </c>
      <c r="C2966" s="536">
        <v>0</v>
      </c>
      <c r="D2966" s="536">
        <v>2011</v>
      </c>
    </row>
    <row r="2967" spans="1:4">
      <c r="A2967" s="535" t="s">
        <v>9603</v>
      </c>
      <c r="B2967" s="536">
        <v>24796</v>
      </c>
      <c r="C2967" s="536">
        <v>0</v>
      </c>
      <c r="D2967" s="536">
        <v>2011</v>
      </c>
    </row>
    <row r="2968" spans="1:4">
      <c r="A2968" s="535" t="s">
        <v>9604</v>
      </c>
      <c r="B2968" s="536">
        <v>3842</v>
      </c>
      <c r="C2968" s="536">
        <v>0</v>
      </c>
      <c r="D2968" s="536">
        <v>2011</v>
      </c>
    </row>
    <row r="2969" spans="1:4">
      <c r="A2969" s="535" t="s">
        <v>9605</v>
      </c>
      <c r="B2969" s="536">
        <v>8834</v>
      </c>
      <c r="C2969" s="536">
        <v>0</v>
      </c>
      <c r="D2969" s="536">
        <v>2011</v>
      </c>
    </row>
    <row r="2970" spans="1:4">
      <c r="A2970" s="535" t="s">
        <v>9606</v>
      </c>
      <c r="B2970" s="536">
        <v>4635</v>
      </c>
      <c r="C2970" s="536">
        <v>0</v>
      </c>
      <c r="D2970" s="536">
        <v>2011</v>
      </c>
    </row>
    <row r="2971" spans="1:4">
      <c r="A2971" s="535" t="s">
        <v>9607</v>
      </c>
      <c r="B2971" s="536">
        <v>43536</v>
      </c>
      <c r="C2971" s="536">
        <v>0</v>
      </c>
      <c r="D2971" s="536">
        <v>2011</v>
      </c>
    </row>
    <row r="2972" spans="1:4">
      <c r="A2972" s="535" t="s">
        <v>9608</v>
      </c>
      <c r="B2972" s="536">
        <v>17953</v>
      </c>
      <c r="C2972" s="536">
        <v>0</v>
      </c>
      <c r="D2972" s="536">
        <v>2011</v>
      </c>
    </row>
    <row r="2973" spans="1:4">
      <c r="A2973" s="535" t="s">
        <v>9609</v>
      </c>
      <c r="B2973" s="536">
        <v>18348</v>
      </c>
      <c r="C2973" s="536">
        <v>0</v>
      </c>
      <c r="D2973" s="536">
        <v>2011</v>
      </c>
    </row>
    <row r="2974" spans="1:4">
      <c r="A2974" s="535" t="s">
        <v>9610</v>
      </c>
      <c r="B2974" s="536">
        <v>36006</v>
      </c>
      <c r="C2974" s="536">
        <v>0</v>
      </c>
      <c r="D2974" s="536">
        <v>2011</v>
      </c>
    </row>
    <row r="2975" spans="1:4">
      <c r="A2975" s="535" t="s">
        <v>9611</v>
      </c>
      <c r="B2975" s="536">
        <v>13850</v>
      </c>
      <c r="C2975" s="536">
        <v>0</v>
      </c>
      <c r="D2975" s="536">
        <v>2011</v>
      </c>
    </row>
    <row r="2976" spans="1:4">
      <c r="A2976" s="535" t="s">
        <v>9612</v>
      </c>
      <c r="B2976" s="536">
        <v>19136</v>
      </c>
      <c r="C2976" s="536">
        <v>0</v>
      </c>
      <c r="D2976" s="536">
        <v>2011</v>
      </c>
    </row>
    <row r="2977" spans="1:4">
      <c r="A2977" s="535" t="s">
        <v>9613</v>
      </c>
      <c r="B2977" s="536">
        <v>12529</v>
      </c>
      <c r="C2977" s="536">
        <v>0</v>
      </c>
      <c r="D2977" s="536">
        <v>2011</v>
      </c>
    </row>
    <row r="2978" spans="1:4">
      <c r="A2978" s="535" t="s">
        <v>9614</v>
      </c>
      <c r="B2978" s="536">
        <v>41277</v>
      </c>
      <c r="C2978" s="536">
        <v>0</v>
      </c>
      <c r="D2978" s="536">
        <v>2011</v>
      </c>
    </row>
    <row r="2979" spans="1:4">
      <c r="A2979" s="535" t="s">
        <v>9615</v>
      </c>
      <c r="B2979" s="536">
        <v>42020</v>
      </c>
      <c r="C2979" s="536">
        <v>0</v>
      </c>
      <c r="D2979" s="536">
        <v>2011</v>
      </c>
    </row>
    <row r="2980" spans="1:4">
      <c r="A2980" s="535" t="s">
        <v>9616</v>
      </c>
      <c r="B2980" s="536">
        <v>5659</v>
      </c>
      <c r="C2980" s="536">
        <v>0</v>
      </c>
      <c r="D2980" s="536">
        <v>2011</v>
      </c>
    </row>
    <row r="2981" spans="1:4">
      <c r="A2981" s="535" t="s">
        <v>9617</v>
      </c>
      <c r="B2981" s="536">
        <v>27592</v>
      </c>
      <c r="C2981" s="536">
        <v>0</v>
      </c>
      <c r="D2981" s="536">
        <v>2011</v>
      </c>
    </row>
    <row r="2982" spans="1:4">
      <c r="A2982" s="535" t="s">
        <v>9618</v>
      </c>
      <c r="B2982" s="536">
        <v>7740</v>
      </c>
      <c r="C2982" s="536">
        <v>0</v>
      </c>
      <c r="D2982" s="536">
        <v>2011</v>
      </c>
    </row>
    <row r="2983" spans="1:4">
      <c r="A2983" s="535" t="s">
        <v>9619</v>
      </c>
      <c r="B2983" s="536">
        <v>4412</v>
      </c>
      <c r="C2983" s="536">
        <v>0</v>
      </c>
      <c r="D2983" s="536">
        <v>2011</v>
      </c>
    </row>
    <row r="2984" spans="1:4">
      <c r="A2984" s="535" t="s">
        <v>9620</v>
      </c>
      <c r="B2984" s="536">
        <v>7133</v>
      </c>
      <c r="C2984" s="536">
        <v>0</v>
      </c>
      <c r="D2984" s="536">
        <v>2011</v>
      </c>
    </row>
    <row r="2985" spans="1:4">
      <c r="A2985" s="535" t="s">
        <v>9621</v>
      </c>
      <c r="B2985" s="536">
        <v>0</v>
      </c>
      <c r="C2985" s="536">
        <v>0</v>
      </c>
      <c r="D2985" s="536">
        <v>2011</v>
      </c>
    </row>
    <row r="2986" spans="1:4">
      <c r="A2986" s="535" t="s">
        <v>9622</v>
      </c>
      <c r="B2986" s="536">
        <v>23210</v>
      </c>
      <c r="C2986" s="536">
        <v>0</v>
      </c>
      <c r="D2986" s="536">
        <v>2011</v>
      </c>
    </row>
    <row r="2987" spans="1:4">
      <c r="A2987" s="535" t="s">
        <v>9623</v>
      </c>
      <c r="B2987" s="536">
        <v>22060</v>
      </c>
      <c r="C2987" s="536">
        <v>0</v>
      </c>
      <c r="D2987" s="536">
        <v>2011</v>
      </c>
    </row>
    <row r="2988" spans="1:4">
      <c r="A2988" s="535" t="s">
        <v>9624</v>
      </c>
      <c r="B2988" s="536">
        <v>10598</v>
      </c>
      <c r="C2988" s="536">
        <v>0</v>
      </c>
      <c r="D2988" s="536">
        <v>2011</v>
      </c>
    </row>
    <row r="2989" spans="1:4">
      <c r="A2989" s="535" t="s">
        <v>9625</v>
      </c>
      <c r="B2989" s="536">
        <v>10036</v>
      </c>
      <c r="C2989" s="536">
        <v>0</v>
      </c>
      <c r="D2989" s="536">
        <v>2011</v>
      </c>
    </row>
    <row r="2990" spans="1:4">
      <c r="A2990" s="535" t="s">
        <v>9626</v>
      </c>
      <c r="B2990" s="536">
        <v>8755</v>
      </c>
      <c r="C2990" s="536">
        <v>0</v>
      </c>
      <c r="D2990" s="536">
        <v>2011</v>
      </c>
    </row>
    <row r="2991" spans="1:4">
      <c r="A2991" s="535" t="s">
        <v>9627</v>
      </c>
      <c r="B2991" s="536">
        <v>24383</v>
      </c>
      <c r="C2991" s="536">
        <v>0</v>
      </c>
      <c r="D2991" s="536">
        <v>2011</v>
      </c>
    </row>
    <row r="2992" spans="1:4">
      <c r="A2992" s="535" t="s">
        <v>9628</v>
      </c>
      <c r="B2992" s="536">
        <v>3238</v>
      </c>
      <c r="C2992" s="536">
        <v>0</v>
      </c>
      <c r="D2992" s="536">
        <v>2011</v>
      </c>
    </row>
    <row r="2993" spans="1:4">
      <c r="A2993" s="535" t="s">
        <v>9629</v>
      </c>
      <c r="B2993" s="536">
        <v>0</v>
      </c>
      <c r="C2993" s="536">
        <v>0</v>
      </c>
      <c r="D2993" s="536">
        <v>2011</v>
      </c>
    </row>
    <row r="2994" spans="1:4">
      <c r="A2994" s="535" t="s">
        <v>9630</v>
      </c>
      <c r="B2994" s="536">
        <v>33068</v>
      </c>
      <c r="C2994" s="536">
        <v>0</v>
      </c>
      <c r="D2994" s="536">
        <v>2011</v>
      </c>
    </row>
    <row r="2995" spans="1:4">
      <c r="A2995" s="535" t="s">
        <v>9631</v>
      </c>
      <c r="B2995" s="536">
        <v>27986</v>
      </c>
      <c r="C2995" s="536">
        <v>0</v>
      </c>
      <c r="D2995" s="536">
        <v>2011</v>
      </c>
    </row>
    <row r="2996" spans="1:4">
      <c r="A2996" s="535" t="s">
        <v>9632</v>
      </c>
      <c r="B2996" s="536">
        <v>4760</v>
      </c>
      <c r="C2996" s="536">
        <v>0</v>
      </c>
      <c r="D2996" s="536">
        <v>2011</v>
      </c>
    </row>
    <row r="2997" spans="1:4">
      <c r="A2997" s="535" t="s">
        <v>9633</v>
      </c>
      <c r="B2997" s="536">
        <v>19731</v>
      </c>
      <c r="C2997" s="536">
        <v>0</v>
      </c>
      <c r="D2997" s="536">
        <v>2011</v>
      </c>
    </row>
    <row r="2998" spans="1:4">
      <c r="A2998" s="535" t="s">
        <v>9634</v>
      </c>
      <c r="B2998" s="536">
        <v>26710</v>
      </c>
      <c r="C2998" s="536">
        <v>0</v>
      </c>
      <c r="D2998" s="536">
        <v>2011</v>
      </c>
    </row>
    <row r="2999" spans="1:4">
      <c r="A2999" s="535" t="s">
        <v>9635</v>
      </c>
      <c r="B2999" s="536">
        <v>8171</v>
      </c>
      <c r="C2999" s="536">
        <v>0</v>
      </c>
      <c r="D2999" s="536">
        <v>2011</v>
      </c>
    </row>
    <row r="3000" spans="1:4">
      <c r="A3000" s="535" t="s">
        <v>9636</v>
      </c>
      <c r="B3000" s="536">
        <v>32358</v>
      </c>
      <c r="C3000" s="536">
        <v>0</v>
      </c>
      <c r="D3000" s="536">
        <v>2011</v>
      </c>
    </row>
    <row r="3001" spans="1:4">
      <c r="A3001" s="535" t="s">
        <v>9637</v>
      </c>
      <c r="B3001" s="536">
        <v>8132</v>
      </c>
      <c r="C3001" s="536">
        <v>0</v>
      </c>
      <c r="D3001" s="536">
        <v>2011</v>
      </c>
    </row>
    <row r="3002" spans="1:4">
      <c r="A3002" s="535" t="s">
        <v>9638</v>
      </c>
      <c r="B3002" s="536">
        <v>25980</v>
      </c>
      <c r="C3002" s="536">
        <v>0</v>
      </c>
      <c r="D3002" s="536">
        <v>2011</v>
      </c>
    </row>
    <row r="3003" spans="1:4">
      <c r="A3003" s="535" t="s">
        <v>9639</v>
      </c>
      <c r="B3003" s="536">
        <v>35660</v>
      </c>
      <c r="C3003" s="536">
        <v>0</v>
      </c>
      <c r="D3003" s="536">
        <v>2011</v>
      </c>
    </row>
    <row r="3004" spans="1:4">
      <c r="A3004" s="535" t="s">
        <v>9640</v>
      </c>
      <c r="B3004" s="536">
        <v>49414</v>
      </c>
      <c r="C3004" s="536">
        <v>0</v>
      </c>
      <c r="D3004" s="536">
        <v>2011</v>
      </c>
    </row>
    <row r="3005" spans="1:4">
      <c r="A3005" s="535" t="s">
        <v>9641</v>
      </c>
      <c r="B3005" s="536">
        <v>24696</v>
      </c>
      <c r="C3005" s="536">
        <v>0</v>
      </c>
      <c r="D3005" s="536">
        <v>2011</v>
      </c>
    </row>
    <row r="3006" spans="1:4">
      <c r="A3006" s="535" t="s">
        <v>9642</v>
      </c>
      <c r="B3006" s="536">
        <v>7911</v>
      </c>
      <c r="C3006" s="536">
        <v>0</v>
      </c>
      <c r="D3006" s="536">
        <v>2011</v>
      </c>
    </row>
    <row r="3007" spans="1:4">
      <c r="A3007" s="535" t="s">
        <v>9643</v>
      </c>
      <c r="B3007" s="536">
        <v>0</v>
      </c>
      <c r="C3007" s="536">
        <v>0</v>
      </c>
      <c r="D3007" s="536">
        <v>2011</v>
      </c>
    </row>
    <row r="3008" spans="1:4">
      <c r="A3008" s="535" t="s">
        <v>9644</v>
      </c>
      <c r="B3008" s="536">
        <v>0</v>
      </c>
      <c r="C3008" s="536">
        <v>0</v>
      </c>
      <c r="D3008" s="536">
        <v>2011</v>
      </c>
    </row>
    <row r="3009" spans="1:4">
      <c r="A3009" s="535" t="s">
        <v>9645</v>
      </c>
      <c r="B3009" s="536">
        <v>25582</v>
      </c>
      <c r="C3009" s="536">
        <v>0</v>
      </c>
      <c r="D3009" s="536">
        <v>2011</v>
      </c>
    </row>
    <row r="3010" spans="1:4">
      <c r="A3010" s="535" t="s">
        <v>9646</v>
      </c>
      <c r="B3010" s="536">
        <v>0</v>
      </c>
      <c r="C3010" s="536">
        <v>0</v>
      </c>
      <c r="D3010" s="536">
        <v>2011</v>
      </c>
    </row>
    <row r="3011" spans="1:4">
      <c r="A3011" s="535" t="s">
        <v>9647</v>
      </c>
      <c r="B3011" s="536">
        <v>21470</v>
      </c>
      <c r="C3011" s="536">
        <v>0</v>
      </c>
      <c r="D3011" s="536">
        <v>2011</v>
      </c>
    </row>
    <row r="3012" spans="1:4">
      <c r="A3012" s="535" t="s">
        <v>9648</v>
      </c>
      <c r="B3012" s="536">
        <v>27584</v>
      </c>
      <c r="C3012" s="536">
        <v>0</v>
      </c>
      <c r="D3012" s="536">
        <v>2011</v>
      </c>
    </row>
    <row r="3013" spans="1:4">
      <c r="A3013" s="535" t="s">
        <v>9649</v>
      </c>
      <c r="B3013" s="536">
        <v>34337</v>
      </c>
      <c r="C3013" s="536">
        <v>0</v>
      </c>
      <c r="D3013" s="536">
        <v>2011</v>
      </c>
    </row>
    <row r="3014" spans="1:4">
      <c r="A3014" s="535" t="s">
        <v>9650</v>
      </c>
      <c r="B3014" s="536">
        <v>19437</v>
      </c>
      <c r="C3014" s="536">
        <v>0</v>
      </c>
      <c r="D3014" s="536">
        <v>2011</v>
      </c>
    </row>
    <row r="3015" spans="1:4">
      <c r="A3015" s="535" t="s">
        <v>9651</v>
      </c>
      <c r="B3015" s="536">
        <v>18034</v>
      </c>
      <c r="C3015" s="536">
        <v>0</v>
      </c>
      <c r="D3015" s="536">
        <v>2011</v>
      </c>
    </row>
    <row r="3016" spans="1:4">
      <c r="A3016" s="535" t="s">
        <v>9652</v>
      </c>
      <c r="B3016" s="536">
        <v>22883</v>
      </c>
      <c r="C3016" s="536">
        <v>0</v>
      </c>
      <c r="D3016" s="536">
        <v>2011</v>
      </c>
    </row>
    <row r="3017" spans="1:4">
      <c r="A3017" s="535" t="s">
        <v>9653</v>
      </c>
      <c r="B3017" s="536">
        <v>28965</v>
      </c>
      <c r="C3017" s="536">
        <v>0</v>
      </c>
      <c r="D3017" s="536">
        <v>2011</v>
      </c>
    </row>
    <row r="3018" spans="1:4">
      <c r="A3018" s="535" t="s">
        <v>9654</v>
      </c>
      <c r="B3018" s="536">
        <v>27204</v>
      </c>
      <c r="C3018" s="536">
        <v>0</v>
      </c>
      <c r="D3018" s="536">
        <v>2011</v>
      </c>
    </row>
    <row r="3019" spans="1:4">
      <c r="A3019" s="535" t="s">
        <v>9655</v>
      </c>
      <c r="B3019" s="536">
        <v>20589</v>
      </c>
      <c r="C3019" s="536">
        <v>0</v>
      </c>
      <c r="D3019" s="536">
        <v>2011</v>
      </c>
    </row>
    <row r="3020" spans="1:4">
      <c r="A3020" s="535" t="s">
        <v>9656</v>
      </c>
      <c r="B3020" s="536">
        <v>64305</v>
      </c>
      <c r="C3020" s="536">
        <v>0</v>
      </c>
      <c r="D3020" s="536">
        <v>2011</v>
      </c>
    </row>
    <row r="3021" spans="1:4">
      <c r="A3021" s="535" t="s">
        <v>9657</v>
      </c>
      <c r="B3021" s="536">
        <v>20597</v>
      </c>
      <c r="C3021" s="536">
        <v>0</v>
      </c>
      <c r="D3021" s="536">
        <v>2011</v>
      </c>
    </row>
    <row r="3022" spans="1:4">
      <c r="A3022" s="535" t="s">
        <v>9658</v>
      </c>
      <c r="B3022" s="536">
        <v>5497</v>
      </c>
      <c r="C3022" s="536">
        <v>0</v>
      </c>
      <c r="D3022" s="536">
        <v>2011</v>
      </c>
    </row>
    <row r="3023" spans="1:4">
      <c r="A3023" s="535" t="s">
        <v>9659</v>
      </c>
      <c r="B3023" s="536">
        <v>4671</v>
      </c>
      <c r="C3023" s="536">
        <v>0</v>
      </c>
      <c r="D3023" s="536">
        <v>2011</v>
      </c>
    </row>
    <row r="3024" spans="1:4">
      <c r="A3024" s="535" t="s">
        <v>9660</v>
      </c>
      <c r="B3024" s="536">
        <v>27866</v>
      </c>
      <c r="C3024" s="536">
        <v>0</v>
      </c>
      <c r="D3024" s="536">
        <v>2011</v>
      </c>
    </row>
    <row r="3025" spans="1:4">
      <c r="A3025" s="535" t="s">
        <v>9661</v>
      </c>
      <c r="B3025" s="536">
        <v>22690</v>
      </c>
      <c r="C3025" s="536">
        <v>0</v>
      </c>
      <c r="D3025" s="536">
        <v>2011</v>
      </c>
    </row>
    <row r="3026" spans="1:4">
      <c r="A3026" s="535" t="s">
        <v>9662</v>
      </c>
      <c r="B3026" s="536">
        <v>30738</v>
      </c>
      <c r="C3026" s="536">
        <v>0</v>
      </c>
      <c r="D3026" s="536">
        <v>2011</v>
      </c>
    </row>
    <row r="3027" spans="1:4">
      <c r="A3027" s="535" t="s">
        <v>9663</v>
      </c>
      <c r="B3027" s="536">
        <v>46129</v>
      </c>
      <c r="C3027" s="536">
        <v>0</v>
      </c>
      <c r="D3027" s="536">
        <v>2011</v>
      </c>
    </row>
    <row r="3028" spans="1:4">
      <c r="A3028" s="535" t="s">
        <v>9664</v>
      </c>
      <c r="B3028" s="536">
        <v>0</v>
      </c>
      <c r="C3028" s="536">
        <v>0</v>
      </c>
      <c r="D3028" s="536">
        <v>2011</v>
      </c>
    </row>
    <row r="3029" spans="1:4">
      <c r="A3029" s="535" t="s">
        <v>9665</v>
      </c>
      <c r="B3029" s="536">
        <v>41437</v>
      </c>
      <c r="C3029" s="536">
        <v>0</v>
      </c>
      <c r="D3029" s="536">
        <v>2011</v>
      </c>
    </row>
    <row r="3030" spans="1:4">
      <c r="A3030" s="535" t="s">
        <v>9666</v>
      </c>
      <c r="B3030" s="536">
        <v>33321</v>
      </c>
      <c r="C3030" s="536">
        <v>0</v>
      </c>
      <c r="D3030" s="536">
        <v>2011</v>
      </c>
    </row>
    <row r="3031" spans="1:4">
      <c r="A3031" s="535" t="s">
        <v>9667</v>
      </c>
      <c r="B3031" s="536">
        <v>18058</v>
      </c>
      <c r="C3031" s="536">
        <v>0</v>
      </c>
      <c r="D3031" s="536">
        <v>2011</v>
      </c>
    </row>
    <row r="3032" spans="1:4">
      <c r="A3032" s="535" t="s">
        <v>9668</v>
      </c>
      <c r="B3032" s="536">
        <v>39222</v>
      </c>
      <c r="C3032" s="536">
        <v>0</v>
      </c>
      <c r="D3032" s="536">
        <v>2011</v>
      </c>
    </row>
    <row r="3033" spans="1:4">
      <c r="A3033" s="535" t="s">
        <v>9669</v>
      </c>
      <c r="B3033" s="536">
        <v>12820</v>
      </c>
      <c r="C3033" s="536">
        <v>0</v>
      </c>
      <c r="D3033" s="536">
        <v>2011</v>
      </c>
    </row>
    <row r="3034" spans="1:4">
      <c r="A3034" s="535" t="s">
        <v>9670</v>
      </c>
      <c r="B3034" s="536">
        <v>14725</v>
      </c>
      <c r="C3034" s="536">
        <v>0</v>
      </c>
      <c r="D3034" s="536">
        <v>2011</v>
      </c>
    </row>
    <row r="3035" spans="1:4">
      <c r="A3035" s="535" t="s">
        <v>9671</v>
      </c>
      <c r="B3035" s="536">
        <v>0</v>
      </c>
      <c r="C3035" s="536">
        <v>0</v>
      </c>
      <c r="D3035" s="536">
        <v>2011</v>
      </c>
    </row>
    <row r="3036" spans="1:4">
      <c r="A3036" s="535" t="s">
        <v>9672</v>
      </c>
      <c r="B3036" s="536">
        <v>23327</v>
      </c>
      <c r="C3036" s="536">
        <v>0</v>
      </c>
      <c r="D3036" s="536">
        <v>2011</v>
      </c>
    </row>
    <row r="3037" spans="1:4">
      <c r="A3037" s="535" t="s">
        <v>9673</v>
      </c>
      <c r="B3037" s="536">
        <v>5983</v>
      </c>
      <c r="C3037" s="536">
        <v>0</v>
      </c>
      <c r="D3037" s="536">
        <v>2011</v>
      </c>
    </row>
    <row r="3038" spans="1:4">
      <c r="A3038" s="535" t="s">
        <v>9674</v>
      </c>
      <c r="B3038" s="536">
        <v>39561</v>
      </c>
      <c r="C3038" s="536">
        <v>0</v>
      </c>
      <c r="D3038" s="536">
        <v>2011</v>
      </c>
    </row>
    <row r="3039" spans="1:4">
      <c r="A3039" s="535" t="s">
        <v>9675</v>
      </c>
      <c r="B3039" s="536">
        <v>5727</v>
      </c>
      <c r="C3039" s="536">
        <v>0</v>
      </c>
      <c r="D3039" s="536">
        <v>2011</v>
      </c>
    </row>
    <row r="3040" spans="1:4">
      <c r="A3040" s="535" t="s">
        <v>9676</v>
      </c>
      <c r="B3040" s="536">
        <v>13054</v>
      </c>
      <c r="C3040" s="536">
        <v>0</v>
      </c>
      <c r="D3040" s="536">
        <v>2011</v>
      </c>
    </row>
    <row r="3041" spans="1:4">
      <c r="A3041" s="535" t="s">
        <v>9677</v>
      </c>
      <c r="B3041" s="536">
        <v>3860</v>
      </c>
      <c r="C3041" s="536">
        <v>0</v>
      </c>
      <c r="D3041" s="536">
        <v>2011</v>
      </c>
    </row>
    <row r="3042" spans="1:4">
      <c r="A3042" s="535" t="s">
        <v>9678</v>
      </c>
      <c r="B3042" s="536">
        <v>7020</v>
      </c>
      <c r="C3042" s="536">
        <v>0</v>
      </c>
      <c r="D3042" s="536">
        <v>2011</v>
      </c>
    </row>
    <row r="3043" spans="1:4">
      <c r="A3043" s="535" t="s">
        <v>9679</v>
      </c>
      <c r="B3043" s="536">
        <v>3443</v>
      </c>
      <c r="C3043" s="536">
        <v>0</v>
      </c>
      <c r="D3043" s="536">
        <v>2011</v>
      </c>
    </row>
    <row r="3044" spans="1:4">
      <c r="A3044" s="535" t="s">
        <v>9680</v>
      </c>
      <c r="B3044" s="536">
        <v>0</v>
      </c>
      <c r="C3044" s="536">
        <v>0</v>
      </c>
      <c r="D3044" s="536">
        <v>2011</v>
      </c>
    </row>
    <row r="3045" spans="1:4">
      <c r="A3045" s="535" t="s">
        <v>9681</v>
      </c>
      <c r="B3045" s="536">
        <v>6076</v>
      </c>
      <c r="C3045" s="536">
        <v>0</v>
      </c>
      <c r="D3045" s="536">
        <v>2011</v>
      </c>
    </row>
    <row r="3046" spans="1:4">
      <c r="A3046" s="535" t="s">
        <v>9682</v>
      </c>
      <c r="B3046" s="536">
        <v>5261</v>
      </c>
      <c r="C3046" s="536">
        <v>0</v>
      </c>
      <c r="D3046" s="536">
        <v>2011</v>
      </c>
    </row>
    <row r="3047" spans="1:4">
      <c r="A3047" s="535" t="s">
        <v>9683</v>
      </c>
      <c r="B3047" s="536">
        <v>29592</v>
      </c>
      <c r="C3047" s="536">
        <v>0</v>
      </c>
      <c r="D3047" s="536">
        <v>2011</v>
      </c>
    </row>
    <row r="3048" spans="1:4">
      <c r="A3048" s="535" t="s">
        <v>9684</v>
      </c>
      <c r="B3048" s="536">
        <v>9035</v>
      </c>
      <c r="C3048" s="536">
        <v>0</v>
      </c>
      <c r="D3048" s="536">
        <v>2011</v>
      </c>
    </row>
    <row r="3049" spans="1:4">
      <c r="A3049" s="535" t="s">
        <v>9685</v>
      </c>
      <c r="B3049" s="536">
        <v>21625</v>
      </c>
      <c r="C3049" s="536">
        <v>0</v>
      </c>
      <c r="D3049" s="536">
        <v>2011</v>
      </c>
    </row>
    <row r="3050" spans="1:4">
      <c r="A3050" s="535" t="s">
        <v>9686</v>
      </c>
      <c r="B3050" s="536">
        <v>0</v>
      </c>
      <c r="C3050" s="536">
        <v>0</v>
      </c>
      <c r="D3050" s="536">
        <v>2011</v>
      </c>
    </row>
    <row r="3051" spans="1:4">
      <c r="A3051" s="535" t="s">
        <v>9687</v>
      </c>
      <c r="B3051" s="536">
        <v>2450</v>
      </c>
      <c r="C3051" s="536">
        <v>0</v>
      </c>
      <c r="D3051" s="536">
        <v>2011</v>
      </c>
    </row>
    <row r="3052" spans="1:4">
      <c r="A3052" s="535" t="s">
        <v>9688</v>
      </c>
      <c r="B3052" s="536">
        <v>810</v>
      </c>
      <c r="C3052" s="536">
        <v>0</v>
      </c>
      <c r="D3052" s="536">
        <v>2011</v>
      </c>
    </row>
    <row r="3053" spans="1:4">
      <c r="A3053" s="535" t="s">
        <v>9689</v>
      </c>
      <c r="B3053" s="536">
        <v>95513</v>
      </c>
      <c r="C3053" s="536">
        <v>0</v>
      </c>
      <c r="D3053" s="536">
        <v>2011</v>
      </c>
    </row>
    <row r="3054" spans="1:4">
      <c r="A3054" s="535" t="s">
        <v>9690</v>
      </c>
      <c r="B3054" s="536">
        <v>56161</v>
      </c>
      <c r="C3054" s="536">
        <v>0</v>
      </c>
      <c r="D3054" s="536">
        <v>2011</v>
      </c>
    </row>
    <row r="3055" spans="1:4">
      <c r="A3055" s="535" t="s">
        <v>9691</v>
      </c>
      <c r="B3055" s="536">
        <v>135921</v>
      </c>
      <c r="C3055" s="536">
        <v>0</v>
      </c>
      <c r="D3055" s="536">
        <v>2011</v>
      </c>
    </row>
    <row r="3056" spans="1:4">
      <c r="A3056" s="535" t="s">
        <v>9692</v>
      </c>
      <c r="B3056" s="536">
        <v>108525</v>
      </c>
      <c r="C3056" s="536">
        <v>0</v>
      </c>
      <c r="D3056" s="536">
        <v>2011</v>
      </c>
    </row>
    <row r="3057" spans="1:4">
      <c r="A3057" s="535" t="s">
        <v>9693</v>
      </c>
      <c r="B3057" s="536">
        <v>9101</v>
      </c>
      <c r="C3057" s="536">
        <v>0</v>
      </c>
      <c r="D3057" s="536">
        <v>2011</v>
      </c>
    </row>
    <row r="3058" spans="1:4">
      <c r="A3058" s="535" t="s">
        <v>9694</v>
      </c>
      <c r="B3058" s="536">
        <v>24911</v>
      </c>
      <c r="C3058" s="536">
        <v>0</v>
      </c>
      <c r="D3058" s="536">
        <v>2011</v>
      </c>
    </row>
    <row r="3059" spans="1:4">
      <c r="A3059" s="535" t="s">
        <v>9695</v>
      </c>
      <c r="B3059" s="536">
        <v>35443</v>
      </c>
      <c r="C3059" s="536">
        <v>0</v>
      </c>
      <c r="D3059" s="536">
        <v>2011</v>
      </c>
    </row>
    <row r="3060" spans="1:4">
      <c r="A3060" s="535" t="s">
        <v>9696</v>
      </c>
      <c r="B3060" s="536">
        <v>1637</v>
      </c>
      <c r="C3060" s="536">
        <v>0</v>
      </c>
      <c r="D3060" s="536">
        <v>2011</v>
      </c>
    </row>
    <row r="3061" spans="1:4">
      <c r="A3061" s="535" t="s">
        <v>9697</v>
      </c>
      <c r="B3061" s="536">
        <v>1690</v>
      </c>
      <c r="C3061" s="536">
        <v>0</v>
      </c>
      <c r="D3061" s="536">
        <v>2011</v>
      </c>
    </row>
    <row r="3062" spans="1:4">
      <c r="A3062" s="535" t="s">
        <v>9698</v>
      </c>
      <c r="B3062" s="536">
        <v>2652</v>
      </c>
      <c r="C3062" s="536">
        <v>0</v>
      </c>
      <c r="D3062" s="536">
        <v>2011</v>
      </c>
    </row>
    <row r="3063" spans="1:4">
      <c r="A3063" s="535" t="s">
        <v>9699</v>
      </c>
      <c r="B3063" s="536">
        <v>9663</v>
      </c>
      <c r="C3063" s="536">
        <v>0</v>
      </c>
      <c r="D3063" s="536">
        <v>2011</v>
      </c>
    </row>
    <row r="3064" spans="1:4">
      <c r="A3064" s="535" t="s">
        <v>9700</v>
      </c>
      <c r="B3064" s="536">
        <v>1099</v>
      </c>
      <c r="C3064" s="536">
        <v>0</v>
      </c>
      <c r="D3064" s="536">
        <v>2011</v>
      </c>
    </row>
    <row r="3065" spans="1:4">
      <c r="A3065" s="535" t="s">
        <v>9701</v>
      </c>
      <c r="B3065" s="536">
        <v>35</v>
      </c>
      <c r="C3065" s="536">
        <v>0</v>
      </c>
      <c r="D3065" s="536">
        <v>2011</v>
      </c>
    </row>
    <row r="3066" spans="1:4">
      <c r="A3066" s="535" t="s">
        <v>9702</v>
      </c>
      <c r="B3066" s="536">
        <v>975</v>
      </c>
      <c r="C3066" s="536">
        <v>0</v>
      </c>
      <c r="D3066" s="536">
        <v>2011</v>
      </c>
    </row>
    <row r="3067" spans="1:4">
      <c r="A3067" s="535" t="s">
        <v>9703</v>
      </c>
      <c r="B3067" s="536">
        <v>48</v>
      </c>
      <c r="C3067" s="536">
        <v>0</v>
      </c>
      <c r="D3067" s="536">
        <v>2011</v>
      </c>
    </row>
    <row r="3068" spans="1:4">
      <c r="A3068" s="535" t="s">
        <v>9704</v>
      </c>
      <c r="B3068" s="536">
        <v>25433</v>
      </c>
      <c r="C3068" s="536">
        <v>0</v>
      </c>
      <c r="D3068" s="536">
        <v>2011</v>
      </c>
    </row>
    <row r="3069" spans="1:4">
      <c r="A3069" s="535" t="s">
        <v>9705</v>
      </c>
      <c r="B3069" s="536">
        <v>4645</v>
      </c>
      <c r="C3069" s="536">
        <v>0</v>
      </c>
      <c r="D3069" s="536">
        <v>2011</v>
      </c>
    </row>
    <row r="3070" spans="1:4">
      <c r="A3070" s="535" t="s">
        <v>9706</v>
      </c>
      <c r="B3070" s="536">
        <v>7903</v>
      </c>
      <c r="C3070" s="536">
        <v>0</v>
      </c>
      <c r="D3070" s="536">
        <v>2011</v>
      </c>
    </row>
    <row r="3071" spans="1:4">
      <c r="A3071" s="535" t="s">
        <v>9707</v>
      </c>
      <c r="B3071" s="536">
        <v>17</v>
      </c>
      <c r="C3071" s="536">
        <v>0</v>
      </c>
      <c r="D3071" s="536">
        <v>2011</v>
      </c>
    </row>
    <row r="3072" spans="1:4">
      <c r="A3072" s="535" t="s">
        <v>9708</v>
      </c>
      <c r="B3072" s="536">
        <v>1</v>
      </c>
      <c r="C3072" s="536">
        <v>0</v>
      </c>
      <c r="D3072" s="536">
        <v>2011</v>
      </c>
    </row>
    <row r="3073" spans="1:4">
      <c r="A3073" s="535" t="s">
        <v>9709</v>
      </c>
      <c r="B3073" s="536">
        <v>6170</v>
      </c>
      <c r="C3073" s="536">
        <v>0</v>
      </c>
      <c r="D3073" s="536">
        <v>2011</v>
      </c>
    </row>
    <row r="3074" spans="1:4">
      <c r="A3074" s="535" t="s">
        <v>9710</v>
      </c>
      <c r="B3074" s="536">
        <v>6</v>
      </c>
      <c r="C3074" s="536">
        <v>0</v>
      </c>
      <c r="D3074" s="536">
        <v>2011</v>
      </c>
    </row>
    <row r="3075" spans="1:4">
      <c r="A3075" s="535" t="s">
        <v>9711</v>
      </c>
      <c r="B3075" s="536">
        <v>8983</v>
      </c>
      <c r="C3075" s="536">
        <v>0</v>
      </c>
      <c r="D3075" s="536">
        <v>2011</v>
      </c>
    </row>
    <row r="3076" spans="1:4">
      <c r="A3076" s="535" t="s">
        <v>9712</v>
      </c>
      <c r="B3076" s="536">
        <v>916</v>
      </c>
      <c r="C3076" s="536">
        <v>0</v>
      </c>
      <c r="D3076" s="536">
        <v>2011</v>
      </c>
    </row>
    <row r="3077" spans="1:4">
      <c r="A3077" s="535" t="s">
        <v>9713</v>
      </c>
      <c r="B3077" s="536">
        <v>1024</v>
      </c>
      <c r="C3077" s="536">
        <v>0</v>
      </c>
      <c r="D3077" s="536">
        <v>2011</v>
      </c>
    </row>
    <row r="3078" spans="1:4">
      <c r="A3078" s="535" t="s">
        <v>9714</v>
      </c>
      <c r="B3078" s="536">
        <v>0</v>
      </c>
      <c r="C3078" s="536">
        <v>0</v>
      </c>
      <c r="D3078" s="536">
        <v>2011</v>
      </c>
    </row>
    <row r="3079" spans="1:4">
      <c r="A3079" s="535" t="s">
        <v>9715</v>
      </c>
      <c r="B3079" s="536">
        <v>4935</v>
      </c>
      <c r="C3079" s="536">
        <v>0</v>
      </c>
      <c r="D3079" s="536">
        <v>2011</v>
      </c>
    </row>
    <row r="3080" spans="1:4">
      <c r="A3080" s="535" t="s">
        <v>9716</v>
      </c>
      <c r="B3080" s="536">
        <v>0</v>
      </c>
      <c r="C3080" s="536">
        <v>0</v>
      </c>
      <c r="D3080" s="536">
        <v>2011</v>
      </c>
    </row>
    <row r="3081" spans="1:4">
      <c r="A3081" s="535" t="s">
        <v>9717</v>
      </c>
      <c r="B3081" s="536">
        <v>0</v>
      </c>
      <c r="C3081" s="536">
        <v>0</v>
      </c>
      <c r="D3081" s="536">
        <v>2011</v>
      </c>
    </row>
    <row r="3082" spans="1:4">
      <c r="A3082" s="535" t="s">
        <v>9718</v>
      </c>
      <c r="B3082" s="536">
        <v>0</v>
      </c>
      <c r="C3082" s="536">
        <v>17868</v>
      </c>
      <c r="D3082" s="536">
        <v>2011</v>
      </c>
    </row>
    <row r="3083" spans="1:4">
      <c r="A3083" s="535" t="s">
        <v>9719</v>
      </c>
      <c r="B3083" s="536">
        <v>0</v>
      </c>
      <c r="C3083" s="536">
        <v>0</v>
      </c>
      <c r="D3083" s="536">
        <v>2011</v>
      </c>
    </row>
    <row r="3084" spans="1:4">
      <c r="A3084" s="535" t="s">
        <v>9720</v>
      </c>
      <c r="B3084" s="536">
        <v>0</v>
      </c>
      <c r="C3084" s="536">
        <v>11288</v>
      </c>
      <c r="D3084" s="536">
        <v>2011</v>
      </c>
    </row>
    <row r="3085" spans="1:4">
      <c r="A3085" s="535" t="s">
        <v>9721</v>
      </c>
      <c r="B3085" s="536">
        <v>0</v>
      </c>
      <c r="C3085" s="536">
        <v>0</v>
      </c>
      <c r="D3085" s="536">
        <v>2011</v>
      </c>
    </row>
    <row r="3086" spans="1:4">
      <c r="A3086" s="535" t="s">
        <v>9722</v>
      </c>
      <c r="B3086" s="536">
        <v>0</v>
      </c>
      <c r="C3086" s="536">
        <v>0</v>
      </c>
      <c r="D3086" s="536">
        <v>2011</v>
      </c>
    </row>
    <row r="3087" spans="1:4">
      <c r="A3087" s="535" t="s">
        <v>9723</v>
      </c>
      <c r="B3087" s="536">
        <v>4348</v>
      </c>
      <c r="C3087" s="536">
        <v>0</v>
      </c>
      <c r="D3087" s="536">
        <v>2011</v>
      </c>
    </row>
    <row r="3088" spans="1:4">
      <c r="A3088" s="535" t="s">
        <v>9724</v>
      </c>
      <c r="B3088" s="536">
        <v>0</v>
      </c>
      <c r="C3088" s="536">
        <v>3917</v>
      </c>
      <c r="D3088" s="536">
        <v>2011</v>
      </c>
    </row>
    <row r="3089" spans="1:4">
      <c r="A3089" s="535" t="s">
        <v>3323</v>
      </c>
      <c r="B3089" s="536">
        <v>0</v>
      </c>
      <c r="C3089" s="536">
        <v>0</v>
      </c>
      <c r="D3089" s="536">
        <v>2011</v>
      </c>
    </row>
    <row r="3090" spans="1:4">
      <c r="A3090" s="535" t="s">
        <v>9725</v>
      </c>
      <c r="B3090" s="536">
        <v>0</v>
      </c>
      <c r="C3090" s="536">
        <v>0</v>
      </c>
      <c r="D3090" s="536">
        <v>2011</v>
      </c>
    </row>
    <row r="3091" spans="1:4">
      <c r="A3091" s="535" t="s">
        <v>9726</v>
      </c>
      <c r="B3091" s="536">
        <v>6162</v>
      </c>
      <c r="C3091" s="536">
        <v>0</v>
      </c>
      <c r="D3091" s="536">
        <v>2011</v>
      </c>
    </row>
    <row r="3092" spans="1:4">
      <c r="A3092" s="535" t="s">
        <v>9727</v>
      </c>
      <c r="B3092" s="536">
        <v>14731</v>
      </c>
      <c r="C3092" s="536">
        <v>0</v>
      </c>
      <c r="D3092" s="536">
        <v>2011</v>
      </c>
    </row>
    <row r="3093" spans="1:4">
      <c r="A3093" s="535" t="s">
        <v>9728</v>
      </c>
      <c r="B3093" s="536">
        <v>0</v>
      </c>
      <c r="C3093" s="536">
        <v>0</v>
      </c>
      <c r="D3093" s="536">
        <v>2011</v>
      </c>
    </row>
    <row r="3094" spans="1:4">
      <c r="A3094" s="535" t="s">
        <v>9729</v>
      </c>
      <c r="B3094" s="536">
        <v>0</v>
      </c>
      <c r="C3094" s="536">
        <v>44867</v>
      </c>
      <c r="D3094" s="536">
        <v>2011</v>
      </c>
    </row>
    <row r="3095" spans="1:4">
      <c r="A3095" s="535" t="s">
        <v>9730</v>
      </c>
      <c r="B3095" s="536">
        <v>0</v>
      </c>
      <c r="C3095" s="536">
        <v>0</v>
      </c>
      <c r="D3095" s="536">
        <v>2011</v>
      </c>
    </row>
    <row r="3096" spans="1:4">
      <c r="A3096" s="535" t="s">
        <v>9731</v>
      </c>
      <c r="B3096" s="536">
        <v>0</v>
      </c>
      <c r="C3096" s="536">
        <v>27029</v>
      </c>
      <c r="D3096" s="536">
        <v>2011</v>
      </c>
    </row>
    <row r="3097" spans="1:4">
      <c r="A3097" s="535" t="s">
        <v>9732</v>
      </c>
      <c r="B3097" s="536">
        <v>0</v>
      </c>
      <c r="C3097" s="536">
        <v>4733</v>
      </c>
      <c r="D3097" s="536">
        <v>2011</v>
      </c>
    </row>
    <row r="3098" spans="1:4">
      <c r="A3098" s="535" t="s">
        <v>9733</v>
      </c>
      <c r="B3098" s="536">
        <v>25613</v>
      </c>
      <c r="C3098" s="536">
        <v>0</v>
      </c>
      <c r="D3098" s="536">
        <v>2011</v>
      </c>
    </row>
    <row r="3099" spans="1:4">
      <c r="A3099" s="535" t="s">
        <v>9734</v>
      </c>
      <c r="B3099" s="536">
        <v>23510</v>
      </c>
      <c r="C3099" s="536">
        <v>0</v>
      </c>
      <c r="D3099" s="536">
        <v>2011</v>
      </c>
    </row>
    <row r="3100" spans="1:4">
      <c r="A3100" s="535" t="s">
        <v>9735</v>
      </c>
      <c r="B3100" s="536">
        <v>32942</v>
      </c>
      <c r="C3100" s="536">
        <v>0</v>
      </c>
      <c r="D3100" s="536">
        <v>2011</v>
      </c>
    </row>
    <row r="3101" spans="1:4">
      <c r="A3101" s="535" t="s">
        <v>9736</v>
      </c>
      <c r="B3101" s="536">
        <v>9902</v>
      </c>
      <c r="C3101" s="536">
        <v>0</v>
      </c>
      <c r="D3101" s="536">
        <v>2011</v>
      </c>
    </row>
    <row r="3102" spans="1:4">
      <c r="A3102" s="535" t="s">
        <v>9737</v>
      </c>
      <c r="B3102" s="536">
        <v>4937</v>
      </c>
      <c r="C3102" s="536">
        <v>0</v>
      </c>
      <c r="D3102" s="536">
        <v>2011</v>
      </c>
    </row>
    <row r="3103" spans="1:4">
      <c r="A3103" s="535" t="s">
        <v>9738</v>
      </c>
      <c r="B3103" s="536">
        <v>14679</v>
      </c>
      <c r="C3103" s="536">
        <v>0</v>
      </c>
      <c r="D3103" s="536">
        <v>2011</v>
      </c>
    </row>
    <row r="3104" spans="1:4">
      <c r="A3104" s="535" t="s">
        <v>9739</v>
      </c>
      <c r="B3104" s="536">
        <v>29585</v>
      </c>
      <c r="C3104" s="536">
        <v>0</v>
      </c>
      <c r="D3104" s="536">
        <v>2011</v>
      </c>
    </row>
    <row r="3105" spans="1:4">
      <c r="A3105" s="535" t="s">
        <v>9740</v>
      </c>
      <c r="B3105" s="536">
        <v>24480</v>
      </c>
      <c r="C3105" s="536">
        <v>0</v>
      </c>
      <c r="D3105" s="536">
        <v>2011</v>
      </c>
    </row>
    <row r="3106" spans="1:4">
      <c r="A3106" s="535" t="s">
        <v>9741</v>
      </c>
      <c r="B3106" s="536">
        <v>35945</v>
      </c>
      <c r="C3106" s="536">
        <v>0</v>
      </c>
      <c r="D3106" s="536">
        <v>2011</v>
      </c>
    </row>
    <row r="3107" spans="1:4">
      <c r="A3107" s="535" t="s">
        <v>9742</v>
      </c>
      <c r="B3107" s="536">
        <v>27692</v>
      </c>
      <c r="C3107" s="536">
        <v>0</v>
      </c>
      <c r="D3107" s="536">
        <v>2011</v>
      </c>
    </row>
    <row r="3108" spans="1:4">
      <c r="A3108" s="535" t="s">
        <v>9743</v>
      </c>
      <c r="B3108" s="536">
        <v>0</v>
      </c>
      <c r="C3108" s="536">
        <v>0</v>
      </c>
      <c r="D3108" s="536">
        <v>2011</v>
      </c>
    </row>
    <row r="3109" spans="1:4">
      <c r="A3109" s="535" t="s">
        <v>9744</v>
      </c>
      <c r="B3109" s="536">
        <v>9696</v>
      </c>
      <c r="C3109" s="536">
        <v>0</v>
      </c>
      <c r="D3109" s="536">
        <v>2011</v>
      </c>
    </row>
    <row r="3110" spans="1:4">
      <c r="A3110" s="535" t="s">
        <v>9745</v>
      </c>
      <c r="B3110" s="536">
        <v>39746</v>
      </c>
      <c r="C3110" s="536">
        <v>0</v>
      </c>
      <c r="D3110" s="536">
        <v>2011</v>
      </c>
    </row>
    <row r="3111" spans="1:4">
      <c r="A3111" s="535" t="s">
        <v>9746</v>
      </c>
      <c r="B3111" s="536">
        <v>13916</v>
      </c>
      <c r="C3111" s="536">
        <v>0</v>
      </c>
      <c r="D3111" s="536">
        <v>2011</v>
      </c>
    </row>
    <row r="3112" spans="1:4">
      <c r="A3112" s="535" t="s">
        <v>9747</v>
      </c>
      <c r="B3112" s="536">
        <v>18361</v>
      </c>
      <c r="C3112" s="536">
        <v>0</v>
      </c>
      <c r="D3112" s="536">
        <v>2011</v>
      </c>
    </row>
    <row r="3113" spans="1:4">
      <c r="A3113" s="535" t="s">
        <v>9748</v>
      </c>
      <c r="B3113" s="536">
        <v>36591</v>
      </c>
      <c r="C3113" s="536">
        <v>0</v>
      </c>
      <c r="D3113" s="536">
        <v>2011</v>
      </c>
    </row>
    <row r="3114" spans="1:4">
      <c r="A3114" s="535" t="s">
        <v>9749</v>
      </c>
      <c r="B3114" s="536">
        <v>26984</v>
      </c>
      <c r="C3114" s="536">
        <v>0</v>
      </c>
      <c r="D3114" s="536">
        <v>2011</v>
      </c>
    </row>
    <row r="3115" spans="1:4">
      <c r="A3115" s="535" t="s">
        <v>9750</v>
      </c>
      <c r="B3115" s="536">
        <v>18108</v>
      </c>
      <c r="C3115" s="536">
        <v>0</v>
      </c>
      <c r="D3115" s="536">
        <v>2011</v>
      </c>
    </row>
    <row r="3116" spans="1:4">
      <c r="A3116" s="535" t="s">
        <v>9751</v>
      </c>
      <c r="B3116" s="536">
        <v>15891</v>
      </c>
      <c r="C3116" s="536">
        <v>0</v>
      </c>
      <c r="D3116" s="536">
        <v>2011</v>
      </c>
    </row>
    <row r="3117" spans="1:4">
      <c r="A3117" s="535" t="s">
        <v>9752</v>
      </c>
      <c r="B3117" s="536">
        <v>0</v>
      </c>
      <c r="C3117" s="536">
        <v>7607</v>
      </c>
      <c r="D3117" s="536">
        <v>2011</v>
      </c>
    </row>
    <row r="3118" spans="1:4">
      <c r="A3118" s="535" t="s">
        <v>9753</v>
      </c>
      <c r="B3118" s="536">
        <v>27386</v>
      </c>
      <c r="C3118" s="536">
        <v>0</v>
      </c>
      <c r="D3118" s="536">
        <v>2011</v>
      </c>
    </row>
    <row r="3119" spans="1:4">
      <c r="A3119" s="535" t="s">
        <v>9754</v>
      </c>
      <c r="B3119" s="536">
        <v>40726</v>
      </c>
      <c r="C3119" s="536">
        <v>0</v>
      </c>
      <c r="D3119" s="536">
        <v>2011</v>
      </c>
    </row>
    <row r="3120" spans="1:4">
      <c r="A3120" s="535" t="s">
        <v>9755</v>
      </c>
      <c r="B3120" s="536">
        <v>0</v>
      </c>
      <c r="C3120" s="536">
        <v>21876</v>
      </c>
      <c r="D3120" s="536">
        <v>2011</v>
      </c>
    </row>
    <row r="3121" spans="1:4">
      <c r="A3121" s="535" t="s">
        <v>9756</v>
      </c>
      <c r="B3121" s="536">
        <v>0</v>
      </c>
      <c r="C3121" s="536">
        <v>21609</v>
      </c>
      <c r="D3121" s="536">
        <v>2011</v>
      </c>
    </row>
    <row r="3122" spans="1:4">
      <c r="A3122" s="535" t="s">
        <v>9757</v>
      </c>
      <c r="B3122" s="536">
        <v>0</v>
      </c>
      <c r="C3122" s="536">
        <v>31154</v>
      </c>
      <c r="D3122" s="536">
        <v>2011</v>
      </c>
    </row>
    <row r="3123" spans="1:4">
      <c r="A3123" s="535" t="s">
        <v>9758</v>
      </c>
      <c r="B3123" s="536">
        <v>0</v>
      </c>
      <c r="C3123" s="536">
        <v>20161</v>
      </c>
      <c r="D3123" s="536">
        <v>2011</v>
      </c>
    </row>
    <row r="3124" spans="1:4">
      <c r="A3124" s="535" t="s">
        <v>9759</v>
      </c>
      <c r="B3124" s="536">
        <v>14557</v>
      </c>
      <c r="C3124" s="536">
        <v>0</v>
      </c>
      <c r="D3124" s="536">
        <v>2011</v>
      </c>
    </row>
    <row r="3125" spans="1:4">
      <c r="A3125" s="535" t="s">
        <v>9760</v>
      </c>
      <c r="B3125" s="536">
        <v>27220</v>
      </c>
      <c r="C3125" s="536">
        <v>0</v>
      </c>
      <c r="D3125" s="536">
        <v>2011</v>
      </c>
    </row>
    <row r="3126" spans="1:4">
      <c r="A3126" s="535" t="s">
        <v>9761</v>
      </c>
      <c r="B3126" s="536">
        <v>15515</v>
      </c>
      <c r="C3126" s="536">
        <v>0</v>
      </c>
      <c r="D3126" s="536">
        <v>2011</v>
      </c>
    </row>
    <row r="3127" spans="1:4">
      <c r="A3127" s="535" t="s">
        <v>9762</v>
      </c>
      <c r="B3127" s="536">
        <v>9936</v>
      </c>
      <c r="C3127" s="536">
        <v>0</v>
      </c>
      <c r="D3127" s="536">
        <v>2011</v>
      </c>
    </row>
    <row r="3128" spans="1:4">
      <c r="A3128" s="535" t="s">
        <v>9763</v>
      </c>
      <c r="B3128" s="536">
        <v>11652</v>
      </c>
      <c r="C3128" s="536">
        <v>0</v>
      </c>
      <c r="D3128" s="536">
        <v>2011</v>
      </c>
    </row>
    <row r="3129" spans="1:4">
      <c r="A3129" s="535" t="s">
        <v>9764</v>
      </c>
      <c r="B3129" s="536">
        <v>19290</v>
      </c>
      <c r="C3129" s="536">
        <v>0</v>
      </c>
      <c r="D3129" s="536">
        <v>2011</v>
      </c>
    </row>
    <row r="3130" spans="1:4">
      <c r="A3130" s="535" t="s">
        <v>9765</v>
      </c>
      <c r="B3130" s="536">
        <v>12268</v>
      </c>
      <c r="C3130" s="536">
        <v>0</v>
      </c>
      <c r="D3130" s="536">
        <v>2011</v>
      </c>
    </row>
    <row r="3131" spans="1:4">
      <c r="A3131" s="535" t="s">
        <v>9766</v>
      </c>
      <c r="B3131" s="536">
        <v>13453</v>
      </c>
      <c r="C3131" s="536">
        <v>0</v>
      </c>
      <c r="D3131" s="536">
        <v>2011</v>
      </c>
    </row>
    <row r="3132" spans="1:4">
      <c r="A3132" s="535" t="s">
        <v>9767</v>
      </c>
      <c r="B3132" s="536">
        <v>20924</v>
      </c>
      <c r="C3132" s="536">
        <v>0</v>
      </c>
      <c r="D3132" s="536">
        <v>2011</v>
      </c>
    </row>
    <row r="3133" spans="1:4">
      <c r="A3133" s="535" t="s">
        <v>9768</v>
      </c>
      <c r="B3133" s="536">
        <v>21988</v>
      </c>
      <c r="C3133" s="536">
        <v>0</v>
      </c>
      <c r="D3133" s="536">
        <v>2011</v>
      </c>
    </row>
    <row r="3134" spans="1:4">
      <c r="A3134" s="535" t="s">
        <v>9769</v>
      </c>
      <c r="B3134" s="536">
        <v>8134</v>
      </c>
      <c r="C3134" s="536">
        <v>0</v>
      </c>
      <c r="D3134" s="536">
        <v>2011</v>
      </c>
    </row>
    <row r="3135" spans="1:4">
      <c r="A3135" s="535" t="s">
        <v>9770</v>
      </c>
      <c r="B3135" s="536">
        <v>16312</v>
      </c>
      <c r="C3135" s="536">
        <v>0</v>
      </c>
      <c r="D3135" s="536">
        <v>2011</v>
      </c>
    </row>
    <row r="3136" spans="1:4">
      <c r="A3136" s="535" t="s">
        <v>9771</v>
      </c>
      <c r="B3136" s="536">
        <v>9319</v>
      </c>
      <c r="C3136" s="536">
        <v>0</v>
      </c>
      <c r="D3136" s="536">
        <v>2011</v>
      </c>
    </row>
    <row r="3137" spans="1:4">
      <c r="A3137" s="535" t="s">
        <v>9772</v>
      </c>
      <c r="B3137" s="536">
        <v>11284</v>
      </c>
      <c r="C3137" s="536">
        <v>0</v>
      </c>
      <c r="D3137" s="536">
        <v>2011</v>
      </c>
    </row>
    <row r="3138" spans="1:4">
      <c r="A3138" s="535" t="s">
        <v>9773</v>
      </c>
      <c r="B3138" s="536">
        <v>11128</v>
      </c>
      <c r="C3138" s="536">
        <v>0</v>
      </c>
      <c r="D3138" s="536">
        <v>2011</v>
      </c>
    </row>
    <row r="3139" spans="1:4">
      <c r="A3139" s="535" t="s">
        <v>9774</v>
      </c>
      <c r="B3139" s="536">
        <v>22699</v>
      </c>
      <c r="C3139" s="536">
        <v>0</v>
      </c>
      <c r="D3139" s="536">
        <v>2011</v>
      </c>
    </row>
    <row r="3140" spans="1:4">
      <c r="A3140" s="535" t="s">
        <v>9775</v>
      </c>
      <c r="B3140" s="536">
        <v>20587</v>
      </c>
      <c r="C3140" s="536">
        <v>0</v>
      </c>
      <c r="D3140" s="536">
        <v>2011</v>
      </c>
    </row>
    <row r="3141" spans="1:4">
      <c r="A3141" s="535" t="s">
        <v>9776</v>
      </c>
      <c r="B3141" s="536">
        <v>25972</v>
      </c>
      <c r="C3141" s="536">
        <v>0</v>
      </c>
      <c r="D3141" s="536">
        <v>2011</v>
      </c>
    </row>
    <row r="3142" spans="1:4">
      <c r="A3142" s="535" t="s">
        <v>9777</v>
      </c>
      <c r="B3142" s="536">
        <v>23915</v>
      </c>
      <c r="C3142" s="536">
        <v>0</v>
      </c>
      <c r="D3142" s="536">
        <v>2011</v>
      </c>
    </row>
    <row r="3143" spans="1:4">
      <c r="A3143" s="535" t="s">
        <v>9778</v>
      </c>
      <c r="B3143" s="536">
        <v>19721</v>
      </c>
      <c r="C3143" s="536">
        <v>0</v>
      </c>
      <c r="D3143" s="536">
        <v>2011</v>
      </c>
    </row>
    <row r="3144" spans="1:4">
      <c r="A3144" s="535" t="s">
        <v>9779</v>
      </c>
      <c r="B3144" s="536">
        <v>48417</v>
      </c>
      <c r="C3144" s="536">
        <v>0</v>
      </c>
      <c r="D3144" s="536">
        <v>2011</v>
      </c>
    </row>
    <row r="3145" spans="1:4">
      <c r="A3145" s="535" t="s">
        <v>9780</v>
      </c>
      <c r="B3145" s="536">
        <v>43254</v>
      </c>
      <c r="C3145" s="536">
        <v>0</v>
      </c>
      <c r="D3145" s="536">
        <v>2011</v>
      </c>
    </row>
    <row r="3146" spans="1:4">
      <c r="A3146" s="535" t="s">
        <v>9781</v>
      </c>
      <c r="B3146" s="536">
        <v>36120</v>
      </c>
      <c r="C3146" s="536">
        <v>0</v>
      </c>
      <c r="D3146" s="536">
        <v>2011</v>
      </c>
    </row>
    <row r="3147" spans="1:4">
      <c r="A3147" s="535" t="s">
        <v>9782</v>
      </c>
      <c r="B3147" s="536">
        <v>16389</v>
      </c>
      <c r="C3147" s="536">
        <v>0</v>
      </c>
      <c r="D3147" s="536">
        <v>2011</v>
      </c>
    </row>
    <row r="3148" spans="1:4">
      <c r="A3148" s="535" t="s">
        <v>9783</v>
      </c>
      <c r="B3148" s="536">
        <v>7579</v>
      </c>
      <c r="C3148" s="536">
        <v>0</v>
      </c>
      <c r="D3148" s="536">
        <v>2011</v>
      </c>
    </row>
    <row r="3149" spans="1:4">
      <c r="A3149" s="535" t="s">
        <v>9784</v>
      </c>
      <c r="B3149" s="536">
        <v>21954</v>
      </c>
      <c r="C3149" s="536">
        <v>0</v>
      </c>
      <c r="D3149" s="536">
        <v>2011</v>
      </c>
    </row>
    <row r="3150" spans="1:4">
      <c r="A3150" s="535" t="s">
        <v>9785</v>
      </c>
      <c r="B3150" s="536">
        <v>71155</v>
      </c>
      <c r="C3150" s="536">
        <v>0</v>
      </c>
      <c r="D3150" s="536">
        <v>2011</v>
      </c>
    </row>
    <row r="3151" spans="1:4">
      <c r="A3151" s="535" t="s">
        <v>9786</v>
      </c>
      <c r="B3151" s="536">
        <v>35788</v>
      </c>
      <c r="C3151" s="536">
        <v>0</v>
      </c>
      <c r="D3151" s="536">
        <v>2011</v>
      </c>
    </row>
    <row r="3152" spans="1:4">
      <c r="A3152" s="535" t="s">
        <v>9787</v>
      </c>
      <c r="B3152" s="536">
        <v>14723</v>
      </c>
      <c r="C3152" s="536">
        <v>0</v>
      </c>
      <c r="D3152" s="536">
        <v>2011</v>
      </c>
    </row>
    <row r="3153" spans="1:4">
      <c r="A3153" s="535" t="s">
        <v>9788</v>
      </c>
      <c r="B3153" s="536">
        <v>20812</v>
      </c>
      <c r="C3153" s="536">
        <v>0</v>
      </c>
      <c r="D3153" s="536">
        <v>2011</v>
      </c>
    </row>
    <row r="3154" spans="1:4">
      <c r="A3154" s="535" t="s">
        <v>9789</v>
      </c>
      <c r="B3154" s="536">
        <v>19935</v>
      </c>
      <c r="C3154" s="536">
        <v>0</v>
      </c>
      <c r="D3154" s="536">
        <v>2011</v>
      </c>
    </row>
    <row r="3155" spans="1:4">
      <c r="A3155" s="535" t="s">
        <v>9790</v>
      </c>
      <c r="B3155" s="536">
        <v>32304</v>
      </c>
      <c r="C3155" s="536">
        <v>0</v>
      </c>
      <c r="D3155" s="536">
        <v>2011</v>
      </c>
    </row>
    <row r="3156" spans="1:4">
      <c r="A3156" s="535" t="s">
        <v>9791</v>
      </c>
      <c r="B3156" s="536">
        <v>9070</v>
      </c>
      <c r="C3156" s="536">
        <v>0</v>
      </c>
      <c r="D3156" s="536">
        <v>2011</v>
      </c>
    </row>
    <row r="3157" spans="1:4">
      <c r="A3157" s="535" t="s">
        <v>9792</v>
      </c>
      <c r="B3157" s="536">
        <v>35484</v>
      </c>
      <c r="C3157" s="536">
        <v>0</v>
      </c>
      <c r="D3157" s="536">
        <v>2011</v>
      </c>
    </row>
    <row r="3158" spans="1:4">
      <c r="A3158" s="535" t="s">
        <v>9793</v>
      </c>
      <c r="B3158" s="536">
        <v>4141</v>
      </c>
      <c r="C3158" s="536">
        <v>0</v>
      </c>
      <c r="D3158" s="536">
        <v>2011</v>
      </c>
    </row>
    <row r="3159" spans="1:4">
      <c r="A3159" s="535" t="s">
        <v>9794</v>
      </c>
      <c r="B3159" s="536">
        <v>3796</v>
      </c>
      <c r="C3159" s="536">
        <v>0</v>
      </c>
      <c r="D3159" s="536">
        <v>2011</v>
      </c>
    </row>
    <row r="3160" spans="1:4">
      <c r="A3160" s="535" t="s">
        <v>9795</v>
      </c>
      <c r="B3160" s="536">
        <v>6430</v>
      </c>
      <c r="C3160" s="536">
        <v>0</v>
      </c>
      <c r="D3160" s="536">
        <v>2011</v>
      </c>
    </row>
    <row r="3161" spans="1:4">
      <c r="A3161" s="535" t="s">
        <v>9796</v>
      </c>
      <c r="B3161" s="536">
        <v>34526</v>
      </c>
      <c r="C3161" s="536">
        <v>0</v>
      </c>
      <c r="D3161" s="536">
        <v>2011</v>
      </c>
    </row>
    <row r="3162" spans="1:4">
      <c r="A3162" s="535" t="s">
        <v>9797</v>
      </c>
      <c r="B3162" s="536">
        <v>22056</v>
      </c>
      <c r="C3162" s="536">
        <v>0</v>
      </c>
      <c r="D3162" s="536">
        <v>2011</v>
      </c>
    </row>
    <row r="3163" spans="1:4">
      <c r="A3163" s="535" t="s">
        <v>9798</v>
      </c>
      <c r="B3163" s="536">
        <v>28076</v>
      </c>
      <c r="C3163" s="536">
        <v>0</v>
      </c>
      <c r="D3163" s="536">
        <v>2011</v>
      </c>
    </row>
    <row r="3164" spans="1:4">
      <c r="A3164" s="535" t="s">
        <v>9799</v>
      </c>
      <c r="B3164" s="536">
        <v>24394</v>
      </c>
      <c r="C3164" s="536">
        <v>0</v>
      </c>
      <c r="D3164" s="536">
        <v>2011</v>
      </c>
    </row>
    <row r="3165" spans="1:4">
      <c r="A3165" s="535" t="s">
        <v>9800</v>
      </c>
      <c r="B3165" s="536">
        <v>18333</v>
      </c>
      <c r="C3165" s="536">
        <v>0</v>
      </c>
      <c r="D3165" s="536">
        <v>2011</v>
      </c>
    </row>
    <row r="3166" spans="1:4">
      <c r="A3166" s="535" t="s">
        <v>9801</v>
      </c>
      <c r="B3166" s="536">
        <v>40595</v>
      </c>
      <c r="C3166" s="536">
        <v>0</v>
      </c>
      <c r="D3166" s="536">
        <v>2011</v>
      </c>
    </row>
    <row r="3167" spans="1:4">
      <c r="A3167" s="535" t="s">
        <v>9802</v>
      </c>
      <c r="B3167" s="536">
        <v>11657</v>
      </c>
      <c r="C3167" s="536">
        <v>0</v>
      </c>
      <c r="D3167" s="536">
        <v>2011</v>
      </c>
    </row>
    <row r="3168" spans="1:4">
      <c r="A3168" s="535" t="s">
        <v>9803</v>
      </c>
      <c r="B3168" s="536">
        <v>3242</v>
      </c>
      <c r="C3168" s="536">
        <v>0</v>
      </c>
      <c r="D3168" s="536">
        <v>2011</v>
      </c>
    </row>
    <row r="3169" spans="1:4">
      <c r="A3169" s="535" t="s">
        <v>9804</v>
      </c>
      <c r="B3169" s="536">
        <v>2313</v>
      </c>
      <c r="C3169" s="536">
        <v>0</v>
      </c>
      <c r="D3169" s="536">
        <v>2011</v>
      </c>
    </row>
    <row r="3170" spans="1:4">
      <c r="A3170" s="535" t="s">
        <v>9805</v>
      </c>
      <c r="B3170" s="536">
        <v>0</v>
      </c>
      <c r="C3170" s="536">
        <v>11083</v>
      </c>
      <c r="D3170" s="536">
        <v>2011</v>
      </c>
    </row>
    <row r="3171" spans="1:4">
      <c r="A3171" s="535" t="s">
        <v>9806</v>
      </c>
      <c r="B3171" s="536">
        <v>16345</v>
      </c>
      <c r="C3171" s="536">
        <v>0</v>
      </c>
      <c r="D3171" s="536">
        <v>2011</v>
      </c>
    </row>
    <row r="3172" spans="1:4">
      <c r="A3172" s="535" t="s">
        <v>9807</v>
      </c>
      <c r="B3172" s="536">
        <v>0</v>
      </c>
      <c r="C3172" s="536">
        <v>2028</v>
      </c>
      <c r="D3172" s="536">
        <v>2011</v>
      </c>
    </row>
    <row r="3173" spans="1:4">
      <c r="A3173" s="535" t="s">
        <v>9808</v>
      </c>
      <c r="B3173" s="536">
        <v>0</v>
      </c>
      <c r="C3173" s="536">
        <v>13447</v>
      </c>
      <c r="D3173" s="536">
        <v>2011</v>
      </c>
    </row>
    <row r="3174" spans="1:4">
      <c r="A3174" s="535" t="s">
        <v>9809</v>
      </c>
      <c r="B3174" s="536">
        <v>0</v>
      </c>
      <c r="C3174" s="536">
        <v>0</v>
      </c>
      <c r="D3174" s="536">
        <v>2011</v>
      </c>
    </row>
    <row r="3175" spans="1:4">
      <c r="A3175" s="535" t="s">
        <v>9810</v>
      </c>
      <c r="B3175" s="536">
        <v>0</v>
      </c>
      <c r="C3175" s="536">
        <v>15133</v>
      </c>
      <c r="D3175" s="536">
        <v>2011</v>
      </c>
    </row>
    <row r="3176" spans="1:4">
      <c r="A3176" s="535" t="s">
        <v>9811</v>
      </c>
      <c r="B3176" s="536">
        <v>0</v>
      </c>
      <c r="C3176" s="536">
        <v>17608</v>
      </c>
      <c r="D3176" s="536">
        <v>2011</v>
      </c>
    </row>
    <row r="3177" spans="1:4">
      <c r="A3177" s="535" t="s">
        <v>9812</v>
      </c>
      <c r="B3177" s="536">
        <v>13270</v>
      </c>
      <c r="C3177" s="536">
        <v>0</v>
      </c>
      <c r="D3177" s="536">
        <v>2011</v>
      </c>
    </row>
    <row r="3178" spans="1:4">
      <c r="A3178" s="535" t="s">
        <v>9813</v>
      </c>
      <c r="B3178" s="536">
        <v>20839</v>
      </c>
      <c r="C3178" s="536">
        <v>0</v>
      </c>
      <c r="D3178" s="536">
        <v>2011</v>
      </c>
    </row>
    <row r="3179" spans="1:4">
      <c r="A3179" s="535" t="s">
        <v>9814</v>
      </c>
      <c r="B3179" s="536">
        <v>9704</v>
      </c>
      <c r="C3179" s="536">
        <v>0</v>
      </c>
      <c r="D3179" s="536">
        <v>2011</v>
      </c>
    </row>
    <row r="3180" spans="1:4">
      <c r="A3180" s="535" t="s">
        <v>9815</v>
      </c>
      <c r="B3180" s="536">
        <v>9795</v>
      </c>
      <c r="C3180" s="536">
        <v>0</v>
      </c>
      <c r="D3180" s="536">
        <v>2011</v>
      </c>
    </row>
    <row r="3181" spans="1:4">
      <c r="A3181" s="535" t="s">
        <v>9816</v>
      </c>
      <c r="B3181" s="536">
        <v>8450</v>
      </c>
      <c r="C3181" s="536">
        <v>0</v>
      </c>
      <c r="D3181" s="536">
        <v>2011</v>
      </c>
    </row>
    <row r="3182" spans="1:4">
      <c r="A3182" s="535" t="s">
        <v>9817</v>
      </c>
      <c r="B3182" s="536">
        <v>14401</v>
      </c>
      <c r="C3182" s="536">
        <v>0</v>
      </c>
      <c r="D3182" s="536">
        <v>2011</v>
      </c>
    </row>
    <row r="3183" spans="1:4">
      <c r="A3183" s="535" t="s">
        <v>9818</v>
      </c>
      <c r="B3183" s="536">
        <v>9018</v>
      </c>
      <c r="C3183" s="536">
        <v>0</v>
      </c>
      <c r="D3183" s="536">
        <v>2011</v>
      </c>
    </row>
    <row r="3184" spans="1:4">
      <c r="A3184" s="535" t="s">
        <v>9819</v>
      </c>
      <c r="B3184" s="536">
        <v>10437</v>
      </c>
      <c r="C3184" s="536">
        <v>0</v>
      </c>
      <c r="D3184" s="536">
        <v>2011</v>
      </c>
    </row>
    <row r="3185" spans="1:4">
      <c r="A3185" s="535" t="s">
        <v>9820</v>
      </c>
      <c r="B3185" s="536">
        <v>11554</v>
      </c>
      <c r="C3185" s="536">
        <v>0</v>
      </c>
      <c r="D3185" s="536">
        <v>2011</v>
      </c>
    </row>
    <row r="3186" spans="1:4">
      <c r="A3186" s="535" t="s">
        <v>9821</v>
      </c>
      <c r="B3186" s="536">
        <v>11805</v>
      </c>
      <c r="C3186" s="536">
        <v>0</v>
      </c>
      <c r="D3186" s="536">
        <v>2011</v>
      </c>
    </row>
    <row r="3187" spans="1:4">
      <c r="A3187" s="535" t="s">
        <v>9822</v>
      </c>
      <c r="B3187" s="536">
        <v>4535</v>
      </c>
      <c r="C3187" s="536">
        <v>0</v>
      </c>
      <c r="D3187" s="536">
        <v>2011</v>
      </c>
    </row>
    <row r="3188" spans="1:4">
      <c r="A3188" s="535" t="s">
        <v>9823</v>
      </c>
      <c r="B3188" s="536">
        <v>15798</v>
      </c>
      <c r="C3188" s="536">
        <v>0</v>
      </c>
      <c r="D3188" s="536">
        <v>2011</v>
      </c>
    </row>
    <row r="3189" spans="1:4">
      <c r="A3189" s="535" t="s">
        <v>9824</v>
      </c>
      <c r="B3189" s="536">
        <v>13514</v>
      </c>
      <c r="C3189" s="536">
        <v>0</v>
      </c>
      <c r="D3189" s="536">
        <v>2011</v>
      </c>
    </row>
    <row r="3190" spans="1:4">
      <c r="A3190" s="535" t="s">
        <v>9825</v>
      </c>
      <c r="B3190" s="536">
        <v>10772</v>
      </c>
      <c r="C3190" s="536">
        <v>0</v>
      </c>
      <c r="D3190" s="536">
        <v>2011</v>
      </c>
    </row>
    <row r="3191" spans="1:4">
      <c r="A3191" s="535" t="s">
        <v>9826</v>
      </c>
      <c r="B3191" s="536">
        <v>13072</v>
      </c>
      <c r="C3191" s="536">
        <v>0</v>
      </c>
      <c r="D3191" s="536">
        <v>2011</v>
      </c>
    </row>
    <row r="3192" spans="1:4">
      <c r="A3192" s="535" t="s">
        <v>9827</v>
      </c>
      <c r="B3192" s="536">
        <v>8353</v>
      </c>
      <c r="C3192" s="536">
        <v>0</v>
      </c>
      <c r="D3192" s="536">
        <v>2011</v>
      </c>
    </row>
    <row r="3193" spans="1:4">
      <c r="A3193" s="535" t="s">
        <v>9828</v>
      </c>
      <c r="B3193" s="536">
        <v>37139</v>
      </c>
      <c r="C3193" s="536">
        <v>0</v>
      </c>
      <c r="D3193" s="536">
        <v>2011</v>
      </c>
    </row>
    <row r="3194" spans="1:4">
      <c r="A3194" s="535" t="s">
        <v>9829</v>
      </c>
      <c r="B3194" s="536">
        <v>12647</v>
      </c>
      <c r="C3194" s="536">
        <v>0</v>
      </c>
      <c r="D3194" s="536">
        <v>2011</v>
      </c>
    </row>
    <row r="3195" spans="1:4">
      <c r="A3195" s="535" t="s">
        <v>9830</v>
      </c>
      <c r="B3195" s="536">
        <v>7409</v>
      </c>
      <c r="C3195" s="536">
        <v>0</v>
      </c>
      <c r="D3195" s="536">
        <v>2011</v>
      </c>
    </row>
    <row r="3196" spans="1:4">
      <c r="A3196" s="535" t="s">
        <v>9831</v>
      </c>
      <c r="B3196" s="536">
        <v>16912</v>
      </c>
      <c r="C3196" s="536">
        <v>0</v>
      </c>
      <c r="D3196" s="536">
        <v>2011</v>
      </c>
    </row>
    <row r="3197" spans="1:4">
      <c r="A3197" s="535" t="s">
        <v>9832</v>
      </c>
      <c r="B3197" s="536">
        <v>30894</v>
      </c>
      <c r="C3197" s="536">
        <v>0</v>
      </c>
      <c r="D3197" s="536">
        <v>2011</v>
      </c>
    </row>
    <row r="3198" spans="1:4">
      <c r="A3198" s="535" t="s">
        <v>9833</v>
      </c>
      <c r="B3198" s="536">
        <v>13134</v>
      </c>
      <c r="C3198" s="536">
        <v>0</v>
      </c>
      <c r="D3198" s="536">
        <v>2011</v>
      </c>
    </row>
    <row r="3199" spans="1:4">
      <c r="A3199" s="535" t="s">
        <v>9834</v>
      </c>
      <c r="B3199" s="536">
        <v>13832</v>
      </c>
      <c r="C3199" s="536">
        <v>0</v>
      </c>
      <c r="D3199" s="536">
        <v>2011</v>
      </c>
    </row>
    <row r="3200" spans="1:4">
      <c r="A3200" s="535" t="s">
        <v>9835</v>
      </c>
      <c r="B3200" s="536">
        <v>0</v>
      </c>
      <c r="C3200" s="536">
        <v>0</v>
      </c>
      <c r="D3200" s="536">
        <v>2011</v>
      </c>
    </row>
    <row r="3201" spans="1:4">
      <c r="A3201" s="535" t="s">
        <v>9836</v>
      </c>
      <c r="B3201" s="536">
        <v>0</v>
      </c>
      <c r="C3201" s="536">
        <v>22014</v>
      </c>
      <c r="D3201" s="536">
        <v>2011</v>
      </c>
    </row>
    <row r="3202" spans="1:4">
      <c r="A3202" s="535" t="s">
        <v>9837</v>
      </c>
      <c r="B3202" s="536">
        <v>24384</v>
      </c>
      <c r="C3202" s="536">
        <v>0</v>
      </c>
      <c r="D3202" s="536">
        <v>2011</v>
      </c>
    </row>
    <row r="3203" spans="1:4">
      <c r="A3203" s="535" t="s">
        <v>9838</v>
      </c>
      <c r="B3203" s="536">
        <v>0</v>
      </c>
      <c r="C3203" s="536">
        <v>42470</v>
      </c>
      <c r="D3203" s="536">
        <v>2011</v>
      </c>
    </row>
    <row r="3204" spans="1:4">
      <c r="A3204" s="535" t="s">
        <v>9839</v>
      </c>
      <c r="B3204" s="536">
        <v>0</v>
      </c>
      <c r="C3204" s="536">
        <v>16559</v>
      </c>
      <c r="D3204" s="536">
        <v>2011</v>
      </c>
    </row>
    <row r="3205" spans="1:4">
      <c r="A3205" s="535" t="s">
        <v>9840</v>
      </c>
      <c r="B3205" s="536">
        <v>6821</v>
      </c>
      <c r="C3205" s="536">
        <v>0</v>
      </c>
      <c r="D3205" s="536">
        <v>2011</v>
      </c>
    </row>
    <row r="3206" spans="1:4">
      <c r="A3206" s="535" t="s">
        <v>9841</v>
      </c>
      <c r="B3206" s="536">
        <v>35731</v>
      </c>
      <c r="C3206" s="536">
        <v>0</v>
      </c>
      <c r="D3206" s="536">
        <v>2011</v>
      </c>
    </row>
    <row r="3207" spans="1:4">
      <c r="A3207" s="535" t="s">
        <v>9842</v>
      </c>
      <c r="B3207" s="536">
        <v>16190</v>
      </c>
      <c r="C3207" s="536">
        <v>0</v>
      </c>
      <c r="D3207" s="536">
        <v>2011</v>
      </c>
    </row>
    <row r="3208" spans="1:4">
      <c r="A3208" s="535" t="s">
        <v>9843</v>
      </c>
      <c r="B3208" s="536">
        <v>23336</v>
      </c>
      <c r="C3208" s="536">
        <v>0</v>
      </c>
      <c r="D3208" s="536">
        <v>2011</v>
      </c>
    </row>
    <row r="3209" spans="1:4">
      <c r="A3209" s="535" t="s">
        <v>9844</v>
      </c>
      <c r="B3209" s="536">
        <v>27355</v>
      </c>
      <c r="C3209" s="536">
        <v>0</v>
      </c>
      <c r="D3209" s="536">
        <v>2011</v>
      </c>
    </row>
    <row r="3210" spans="1:4">
      <c r="A3210" s="535" t="s">
        <v>9845</v>
      </c>
      <c r="B3210" s="536">
        <v>13870</v>
      </c>
      <c r="C3210" s="536">
        <v>0</v>
      </c>
      <c r="D3210" s="536">
        <v>2011</v>
      </c>
    </row>
    <row r="3211" spans="1:4">
      <c r="A3211" s="535" t="s">
        <v>9846</v>
      </c>
      <c r="B3211" s="536">
        <v>8691</v>
      </c>
      <c r="C3211" s="536">
        <v>0</v>
      </c>
      <c r="D3211" s="536">
        <v>2011</v>
      </c>
    </row>
    <row r="3212" spans="1:4">
      <c r="A3212" s="535" t="s">
        <v>9847</v>
      </c>
      <c r="B3212" s="536">
        <v>5942</v>
      </c>
      <c r="C3212" s="536">
        <v>0</v>
      </c>
      <c r="D3212" s="536">
        <v>2011</v>
      </c>
    </row>
    <row r="3213" spans="1:4">
      <c r="A3213" s="535" t="s">
        <v>9848</v>
      </c>
      <c r="B3213" s="536">
        <v>14640</v>
      </c>
      <c r="C3213" s="536">
        <v>0</v>
      </c>
      <c r="D3213" s="536">
        <v>2011</v>
      </c>
    </row>
    <row r="3214" spans="1:4">
      <c r="A3214" s="535" t="s">
        <v>9849</v>
      </c>
      <c r="B3214" s="536">
        <v>0</v>
      </c>
      <c r="C3214" s="536">
        <v>23312</v>
      </c>
      <c r="D3214" s="536">
        <v>2011</v>
      </c>
    </row>
    <row r="3215" spans="1:4">
      <c r="A3215" s="535" t="s">
        <v>9850</v>
      </c>
      <c r="B3215" s="536">
        <v>19602</v>
      </c>
      <c r="C3215" s="536">
        <v>0</v>
      </c>
      <c r="D3215" s="536">
        <v>2011</v>
      </c>
    </row>
    <row r="3216" spans="1:4">
      <c r="A3216" s="535" t="s">
        <v>9851</v>
      </c>
      <c r="B3216" s="536">
        <v>18906</v>
      </c>
      <c r="C3216" s="536">
        <v>0</v>
      </c>
      <c r="D3216" s="536">
        <v>2011</v>
      </c>
    </row>
    <row r="3217" spans="1:4">
      <c r="A3217" s="535" t="s">
        <v>9852</v>
      </c>
      <c r="B3217" s="536">
        <v>0</v>
      </c>
      <c r="C3217" s="536">
        <v>18360</v>
      </c>
      <c r="D3217" s="536">
        <v>2011</v>
      </c>
    </row>
    <row r="3218" spans="1:4">
      <c r="A3218" s="535" t="s">
        <v>9853</v>
      </c>
      <c r="B3218" s="536">
        <v>0</v>
      </c>
      <c r="C3218" s="536">
        <v>9866</v>
      </c>
      <c r="D3218" s="536">
        <v>2011</v>
      </c>
    </row>
    <row r="3219" spans="1:4">
      <c r="A3219" s="535" t="s">
        <v>9854</v>
      </c>
      <c r="B3219" s="536">
        <v>0</v>
      </c>
      <c r="C3219" s="536">
        <v>32545</v>
      </c>
      <c r="D3219" s="536">
        <v>2011</v>
      </c>
    </row>
    <row r="3220" spans="1:4">
      <c r="A3220" s="535" t="s">
        <v>9855</v>
      </c>
      <c r="B3220" s="536">
        <v>0</v>
      </c>
      <c r="C3220" s="536">
        <v>47401</v>
      </c>
      <c r="D3220" s="536">
        <v>2011</v>
      </c>
    </row>
    <row r="3221" spans="1:4">
      <c r="A3221" s="535" t="s">
        <v>9856</v>
      </c>
      <c r="B3221" s="536">
        <v>0</v>
      </c>
      <c r="C3221" s="536">
        <v>24986</v>
      </c>
      <c r="D3221" s="536">
        <v>2011</v>
      </c>
    </row>
    <row r="3222" spans="1:4">
      <c r="A3222" s="535" t="s">
        <v>9857</v>
      </c>
      <c r="B3222" s="536">
        <v>0</v>
      </c>
      <c r="C3222" s="536">
        <v>0</v>
      </c>
      <c r="D3222" s="536">
        <v>2011</v>
      </c>
    </row>
    <row r="3223" spans="1:4">
      <c r="A3223" s="535" t="s">
        <v>9858</v>
      </c>
      <c r="B3223" s="536">
        <v>4996</v>
      </c>
      <c r="C3223" s="536">
        <v>0</v>
      </c>
      <c r="D3223" s="536">
        <v>2011</v>
      </c>
    </row>
    <row r="3224" spans="1:4">
      <c r="A3224" s="535" t="s">
        <v>9859</v>
      </c>
      <c r="B3224" s="536">
        <v>0</v>
      </c>
      <c r="C3224" s="536">
        <v>0</v>
      </c>
      <c r="D3224" s="536">
        <v>2011</v>
      </c>
    </row>
    <row r="3225" spans="1:4">
      <c r="A3225" s="535" t="s">
        <v>9860</v>
      </c>
      <c r="B3225" s="536">
        <v>26425</v>
      </c>
      <c r="C3225" s="536">
        <v>0</v>
      </c>
      <c r="D3225" s="536">
        <v>2011</v>
      </c>
    </row>
    <row r="3226" spans="1:4">
      <c r="A3226" s="535" t="s">
        <v>9861</v>
      </c>
      <c r="B3226" s="536">
        <v>0</v>
      </c>
      <c r="C3226" s="536">
        <v>0</v>
      </c>
      <c r="D3226" s="536">
        <v>2011</v>
      </c>
    </row>
    <row r="3227" spans="1:4">
      <c r="A3227" s="535" t="s">
        <v>9862</v>
      </c>
      <c r="B3227" s="536">
        <v>22736</v>
      </c>
      <c r="C3227" s="536">
        <v>0</v>
      </c>
      <c r="D3227" s="536">
        <v>2011</v>
      </c>
    </row>
    <row r="3228" spans="1:4">
      <c r="A3228" s="535" t="s">
        <v>9863</v>
      </c>
      <c r="B3228" s="536">
        <v>17978</v>
      </c>
      <c r="C3228" s="536">
        <v>0</v>
      </c>
      <c r="D3228" s="536">
        <v>2011</v>
      </c>
    </row>
    <row r="3229" spans="1:4">
      <c r="A3229" s="535" t="s">
        <v>9864</v>
      </c>
      <c r="B3229" s="536">
        <v>41157</v>
      </c>
      <c r="C3229" s="536">
        <v>0</v>
      </c>
      <c r="D3229" s="536">
        <v>2011</v>
      </c>
    </row>
    <row r="3230" spans="1:4">
      <c r="A3230" s="535" t="s">
        <v>9865</v>
      </c>
      <c r="B3230" s="536">
        <v>52594</v>
      </c>
      <c r="C3230" s="536">
        <v>0</v>
      </c>
      <c r="D3230" s="536">
        <v>2011</v>
      </c>
    </row>
    <row r="3231" spans="1:4">
      <c r="A3231" s="535" t="s">
        <v>9866</v>
      </c>
      <c r="B3231" s="536">
        <v>8126</v>
      </c>
      <c r="C3231" s="536">
        <v>0</v>
      </c>
      <c r="D3231" s="536">
        <v>2011</v>
      </c>
    </row>
    <row r="3232" spans="1:4">
      <c r="A3232" s="535" t="s">
        <v>9867</v>
      </c>
      <c r="B3232" s="536">
        <v>5451</v>
      </c>
      <c r="C3232" s="536">
        <v>0</v>
      </c>
      <c r="D3232" s="536">
        <v>2011</v>
      </c>
    </row>
    <row r="3233" spans="1:4">
      <c r="A3233" s="535" t="s">
        <v>9868</v>
      </c>
      <c r="B3233" s="536">
        <v>3979</v>
      </c>
      <c r="C3233" s="536">
        <v>0</v>
      </c>
      <c r="D3233" s="536">
        <v>2011</v>
      </c>
    </row>
    <row r="3234" spans="1:4">
      <c r="A3234" s="535" t="s">
        <v>9869</v>
      </c>
      <c r="B3234" s="536">
        <v>6071</v>
      </c>
      <c r="C3234" s="536">
        <v>0</v>
      </c>
      <c r="D3234" s="536">
        <v>2011</v>
      </c>
    </row>
    <row r="3235" spans="1:4">
      <c r="A3235" s="535" t="s">
        <v>9870</v>
      </c>
      <c r="B3235" s="536">
        <v>4895</v>
      </c>
      <c r="C3235" s="536">
        <v>0</v>
      </c>
      <c r="D3235" s="536">
        <v>2011</v>
      </c>
    </row>
    <row r="3236" spans="1:4">
      <c r="A3236" s="535" t="s">
        <v>9871</v>
      </c>
      <c r="B3236" s="536">
        <v>3685</v>
      </c>
      <c r="C3236" s="536">
        <v>0</v>
      </c>
      <c r="D3236" s="536">
        <v>2011</v>
      </c>
    </row>
    <row r="3237" spans="1:4">
      <c r="A3237" s="535" t="s">
        <v>9872</v>
      </c>
      <c r="B3237" s="536">
        <v>22481</v>
      </c>
      <c r="C3237" s="536">
        <v>0</v>
      </c>
      <c r="D3237" s="536">
        <v>2011</v>
      </c>
    </row>
    <row r="3238" spans="1:4">
      <c r="A3238" s="535" t="s">
        <v>9873</v>
      </c>
      <c r="B3238" s="536">
        <v>53476</v>
      </c>
      <c r="C3238" s="536">
        <v>0</v>
      </c>
      <c r="D3238" s="536">
        <v>2011</v>
      </c>
    </row>
    <row r="3239" spans="1:4">
      <c r="A3239" s="535" t="s">
        <v>9874</v>
      </c>
      <c r="B3239" s="536">
        <v>8290</v>
      </c>
      <c r="C3239" s="536">
        <v>0</v>
      </c>
      <c r="D3239" s="536">
        <v>2011</v>
      </c>
    </row>
    <row r="3240" spans="1:4">
      <c r="A3240" s="535" t="s">
        <v>9875</v>
      </c>
      <c r="B3240" s="536">
        <v>34985</v>
      </c>
      <c r="C3240" s="536">
        <v>0</v>
      </c>
      <c r="D3240" s="536">
        <v>2011</v>
      </c>
    </row>
    <row r="3241" spans="1:4">
      <c r="A3241" s="535" t="s">
        <v>9876</v>
      </c>
      <c r="B3241" s="536">
        <v>19213</v>
      </c>
      <c r="C3241" s="536">
        <v>0</v>
      </c>
      <c r="D3241" s="536">
        <v>2011</v>
      </c>
    </row>
    <row r="3242" spans="1:4">
      <c r="A3242" s="535" t="s">
        <v>9877</v>
      </c>
      <c r="B3242" s="536">
        <v>32081</v>
      </c>
      <c r="C3242" s="536">
        <v>0</v>
      </c>
      <c r="D3242" s="536">
        <v>2011</v>
      </c>
    </row>
    <row r="3243" spans="1:4">
      <c r="A3243" s="535" t="s">
        <v>9878</v>
      </c>
      <c r="B3243" s="536">
        <v>11113</v>
      </c>
      <c r="C3243" s="536">
        <v>0</v>
      </c>
      <c r="D3243" s="536">
        <v>2011</v>
      </c>
    </row>
    <row r="3244" spans="1:4">
      <c r="A3244" s="535" t="s">
        <v>9879</v>
      </c>
      <c r="B3244" s="536">
        <v>26179</v>
      </c>
      <c r="C3244" s="536">
        <v>0</v>
      </c>
      <c r="D3244" s="536">
        <v>2011</v>
      </c>
    </row>
    <row r="3245" spans="1:4">
      <c r="A3245" s="535" t="s">
        <v>9880</v>
      </c>
      <c r="B3245" s="536">
        <v>30201</v>
      </c>
      <c r="C3245" s="536">
        <v>0</v>
      </c>
      <c r="D3245" s="536">
        <v>2011</v>
      </c>
    </row>
    <row r="3246" spans="1:4">
      <c r="A3246" s="535" t="s">
        <v>9881</v>
      </c>
      <c r="B3246" s="536">
        <v>31334</v>
      </c>
      <c r="C3246" s="536">
        <v>0</v>
      </c>
      <c r="D3246" s="536">
        <v>2011</v>
      </c>
    </row>
    <row r="3247" spans="1:4">
      <c r="A3247" s="535" t="s">
        <v>9882</v>
      </c>
      <c r="B3247" s="536">
        <v>39578</v>
      </c>
      <c r="C3247" s="536">
        <v>0</v>
      </c>
      <c r="D3247" s="536">
        <v>2011</v>
      </c>
    </row>
    <row r="3248" spans="1:4">
      <c r="A3248" s="535" t="s">
        <v>9883</v>
      </c>
      <c r="B3248" s="536">
        <v>7858</v>
      </c>
      <c r="C3248" s="536">
        <v>0</v>
      </c>
      <c r="D3248" s="536">
        <v>2011</v>
      </c>
    </row>
    <row r="3249" spans="1:4">
      <c r="A3249" s="535" t="s">
        <v>9884</v>
      </c>
      <c r="B3249" s="536">
        <v>7880</v>
      </c>
      <c r="C3249" s="536">
        <v>0</v>
      </c>
      <c r="D3249" s="536">
        <v>2011</v>
      </c>
    </row>
    <row r="3250" spans="1:4">
      <c r="A3250" s="535" t="s">
        <v>9885</v>
      </c>
      <c r="B3250" s="536">
        <v>28023</v>
      </c>
      <c r="C3250" s="536">
        <v>0</v>
      </c>
      <c r="D3250" s="536">
        <v>2011</v>
      </c>
    </row>
    <row r="3251" spans="1:4">
      <c r="A3251" s="535" t="s">
        <v>9886</v>
      </c>
      <c r="B3251" s="536">
        <v>29776</v>
      </c>
      <c r="C3251" s="536">
        <v>0</v>
      </c>
      <c r="D3251" s="536">
        <v>2011</v>
      </c>
    </row>
    <row r="3252" spans="1:4">
      <c r="A3252" s="535" t="s">
        <v>9887</v>
      </c>
      <c r="B3252" s="536">
        <v>8003</v>
      </c>
      <c r="C3252" s="536">
        <v>0</v>
      </c>
      <c r="D3252" s="536">
        <v>2011</v>
      </c>
    </row>
    <row r="3253" spans="1:4">
      <c r="A3253" s="535" t="s">
        <v>9888</v>
      </c>
      <c r="B3253" s="536">
        <v>3960</v>
      </c>
      <c r="C3253" s="536">
        <v>0</v>
      </c>
      <c r="D3253" s="536">
        <v>2011</v>
      </c>
    </row>
    <row r="3254" spans="1:4">
      <c r="A3254" s="535" t="s">
        <v>9889</v>
      </c>
      <c r="B3254" s="536">
        <v>21575</v>
      </c>
      <c r="C3254" s="536">
        <v>0</v>
      </c>
      <c r="D3254" s="536">
        <v>2011</v>
      </c>
    </row>
    <row r="3255" spans="1:4">
      <c r="A3255" s="535" t="s">
        <v>9890</v>
      </c>
      <c r="B3255" s="536">
        <v>10291</v>
      </c>
      <c r="C3255" s="536">
        <v>0</v>
      </c>
      <c r="D3255" s="536">
        <v>2011</v>
      </c>
    </row>
    <row r="3256" spans="1:4">
      <c r="A3256" s="535" t="s">
        <v>9891</v>
      </c>
      <c r="B3256" s="536">
        <v>7296</v>
      </c>
      <c r="C3256" s="536">
        <v>0</v>
      </c>
      <c r="D3256" s="536">
        <v>2011</v>
      </c>
    </row>
    <row r="3257" spans="1:4">
      <c r="A3257" s="535" t="s">
        <v>9892</v>
      </c>
      <c r="B3257" s="536">
        <v>4424</v>
      </c>
      <c r="C3257" s="536">
        <v>0</v>
      </c>
      <c r="D3257" s="536">
        <v>2011</v>
      </c>
    </row>
    <row r="3258" spans="1:4">
      <c r="A3258" s="535" t="s">
        <v>9893</v>
      </c>
      <c r="B3258" s="536">
        <v>9688</v>
      </c>
      <c r="C3258" s="536">
        <v>0</v>
      </c>
      <c r="D3258" s="536">
        <v>2011</v>
      </c>
    </row>
    <row r="3259" spans="1:4">
      <c r="A3259" s="535" t="s">
        <v>9894</v>
      </c>
      <c r="B3259" s="536">
        <v>8968</v>
      </c>
      <c r="C3259" s="536">
        <v>0</v>
      </c>
      <c r="D3259" s="536">
        <v>2011</v>
      </c>
    </row>
    <row r="3260" spans="1:4">
      <c r="A3260" s="535" t="s">
        <v>9895</v>
      </c>
      <c r="B3260" s="536">
        <v>9803</v>
      </c>
      <c r="C3260" s="536">
        <v>0</v>
      </c>
      <c r="D3260" s="536">
        <v>2011</v>
      </c>
    </row>
    <row r="3261" spans="1:4">
      <c r="A3261" s="535" t="s">
        <v>9896</v>
      </c>
      <c r="B3261" s="536">
        <v>5355</v>
      </c>
      <c r="C3261" s="536">
        <v>0</v>
      </c>
      <c r="D3261" s="536">
        <v>2011</v>
      </c>
    </row>
    <row r="3262" spans="1:4">
      <c r="A3262" s="535" t="s">
        <v>9897</v>
      </c>
      <c r="B3262" s="536">
        <v>31949</v>
      </c>
      <c r="C3262" s="536">
        <v>0</v>
      </c>
      <c r="D3262" s="536">
        <v>2011</v>
      </c>
    </row>
    <row r="3263" spans="1:4">
      <c r="A3263" s="535" t="s">
        <v>9898</v>
      </c>
      <c r="B3263" s="536">
        <v>25218</v>
      </c>
      <c r="C3263" s="536">
        <v>0</v>
      </c>
      <c r="D3263" s="536">
        <v>2011</v>
      </c>
    </row>
    <row r="3264" spans="1:4">
      <c r="A3264" s="535" t="s">
        <v>9899</v>
      </c>
      <c r="B3264" s="536">
        <v>26395</v>
      </c>
      <c r="C3264" s="536">
        <v>0</v>
      </c>
      <c r="D3264" s="536">
        <v>2011</v>
      </c>
    </row>
    <row r="3265" spans="1:4">
      <c r="A3265" s="535" t="s">
        <v>9900</v>
      </c>
      <c r="B3265" s="536">
        <v>17187</v>
      </c>
      <c r="C3265" s="536">
        <v>0</v>
      </c>
      <c r="D3265" s="536">
        <v>2011</v>
      </c>
    </row>
    <row r="3266" spans="1:4">
      <c r="A3266" s="535" t="s">
        <v>9901</v>
      </c>
      <c r="B3266" s="536">
        <v>8645</v>
      </c>
      <c r="C3266" s="536">
        <v>0</v>
      </c>
      <c r="D3266" s="536">
        <v>2011</v>
      </c>
    </row>
    <row r="3267" spans="1:4">
      <c r="A3267" s="535" t="s">
        <v>9902</v>
      </c>
      <c r="B3267" s="536">
        <v>8593</v>
      </c>
      <c r="C3267" s="536">
        <v>0</v>
      </c>
      <c r="D3267" s="536">
        <v>2011</v>
      </c>
    </row>
    <row r="3268" spans="1:4">
      <c r="A3268" s="535" t="s">
        <v>9903</v>
      </c>
      <c r="B3268" s="536">
        <v>2474</v>
      </c>
      <c r="C3268" s="536">
        <v>0</v>
      </c>
      <c r="D3268" s="536">
        <v>2011</v>
      </c>
    </row>
    <row r="3269" spans="1:4">
      <c r="A3269" s="535" t="s">
        <v>9904</v>
      </c>
      <c r="B3269" s="536">
        <v>40630</v>
      </c>
      <c r="C3269" s="536">
        <v>0</v>
      </c>
      <c r="D3269" s="536">
        <v>2011</v>
      </c>
    </row>
    <row r="3270" spans="1:4">
      <c r="A3270" s="535" t="s">
        <v>9905</v>
      </c>
      <c r="B3270" s="536">
        <v>16881</v>
      </c>
      <c r="C3270" s="536">
        <v>0</v>
      </c>
      <c r="D3270" s="536">
        <v>2011</v>
      </c>
    </row>
    <row r="3271" spans="1:4">
      <c r="A3271" s="535" t="s">
        <v>9906</v>
      </c>
      <c r="B3271" s="536">
        <v>4740</v>
      </c>
      <c r="C3271" s="536">
        <v>0</v>
      </c>
      <c r="D3271" s="536">
        <v>2011</v>
      </c>
    </row>
    <row r="3272" spans="1:4">
      <c r="A3272" s="535" t="s">
        <v>9907</v>
      </c>
      <c r="B3272" s="536">
        <v>12030</v>
      </c>
      <c r="C3272" s="536">
        <v>0</v>
      </c>
      <c r="D3272" s="536">
        <v>2011</v>
      </c>
    </row>
    <row r="3273" spans="1:4">
      <c r="A3273" s="535" t="s">
        <v>9908</v>
      </c>
      <c r="B3273" s="536">
        <v>25984</v>
      </c>
      <c r="C3273" s="536">
        <v>0</v>
      </c>
      <c r="D3273" s="536">
        <v>2011</v>
      </c>
    </row>
    <row r="3274" spans="1:4">
      <c r="A3274" s="535" t="s">
        <v>9909</v>
      </c>
      <c r="B3274" s="536">
        <v>8031</v>
      </c>
      <c r="C3274" s="536">
        <v>0</v>
      </c>
      <c r="D3274" s="536">
        <v>2011</v>
      </c>
    </row>
    <row r="3275" spans="1:4">
      <c r="A3275" s="535" t="s">
        <v>9910</v>
      </c>
      <c r="B3275" s="536">
        <v>11552</v>
      </c>
      <c r="C3275" s="536">
        <v>0</v>
      </c>
      <c r="D3275" s="536">
        <v>2011</v>
      </c>
    </row>
    <row r="3276" spans="1:4">
      <c r="A3276" s="535" t="s">
        <v>9911</v>
      </c>
      <c r="B3276" s="536">
        <v>30754</v>
      </c>
      <c r="C3276" s="536">
        <v>0</v>
      </c>
      <c r="D3276" s="536">
        <v>2011</v>
      </c>
    </row>
    <row r="3277" spans="1:4">
      <c r="A3277" s="535" t="s">
        <v>9912</v>
      </c>
      <c r="B3277" s="536">
        <v>15521</v>
      </c>
      <c r="C3277" s="536">
        <v>0</v>
      </c>
      <c r="D3277" s="536">
        <v>2011</v>
      </c>
    </row>
    <row r="3278" spans="1:4">
      <c r="A3278" s="535" t="s">
        <v>9913</v>
      </c>
      <c r="B3278" s="536">
        <v>32490</v>
      </c>
      <c r="C3278" s="536">
        <v>0</v>
      </c>
      <c r="D3278" s="536">
        <v>2011</v>
      </c>
    </row>
    <row r="3279" spans="1:4">
      <c r="A3279" s="535" t="s">
        <v>9914</v>
      </c>
      <c r="B3279" s="536">
        <v>11210</v>
      </c>
      <c r="C3279" s="536">
        <v>0</v>
      </c>
      <c r="D3279" s="536">
        <v>2011</v>
      </c>
    </row>
    <row r="3280" spans="1:4">
      <c r="A3280" s="535" t="s">
        <v>9915</v>
      </c>
      <c r="B3280" s="536">
        <v>23746</v>
      </c>
      <c r="C3280" s="536">
        <v>0</v>
      </c>
      <c r="D3280" s="536">
        <v>2011</v>
      </c>
    </row>
    <row r="3281" spans="1:4">
      <c r="A3281" s="535" t="s">
        <v>9916</v>
      </c>
      <c r="B3281" s="536">
        <v>9057</v>
      </c>
      <c r="C3281" s="536">
        <v>0</v>
      </c>
      <c r="D3281" s="536">
        <v>2011</v>
      </c>
    </row>
    <row r="3282" spans="1:4">
      <c r="A3282" s="535" t="s">
        <v>9917</v>
      </c>
      <c r="B3282" s="536">
        <v>9528</v>
      </c>
      <c r="C3282" s="536">
        <v>0</v>
      </c>
      <c r="D3282" s="536">
        <v>2011</v>
      </c>
    </row>
    <row r="3283" spans="1:4">
      <c r="A3283" s="535" t="s">
        <v>9918</v>
      </c>
      <c r="B3283" s="536">
        <v>10039</v>
      </c>
      <c r="C3283" s="536">
        <v>0</v>
      </c>
      <c r="D3283" s="536">
        <v>2011</v>
      </c>
    </row>
    <row r="3284" spans="1:4">
      <c r="A3284" s="535" t="s">
        <v>9919</v>
      </c>
      <c r="B3284" s="536">
        <v>17594</v>
      </c>
      <c r="C3284" s="536">
        <v>0</v>
      </c>
      <c r="D3284" s="536">
        <v>2011</v>
      </c>
    </row>
    <row r="3285" spans="1:4">
      <c r="A3285" s="535" t="s">
        <v>9920</v>
      </c>
      <c r="B3285" s="536">
        <v>8554</v>
      </c>
      <c r="C3285" s="536">
        <v>0</v>
      </c>
      <c r="D3285" s="536">
        <v>2011</v>
      </c>
    </row>
    <row r="3286" spans="1:4">
      <c r="A3286" s="535" t="s">
        <v>9921</v>
      </c>
      <c r="B3286" s="536">
        <v>14760</v>
      </c>
      <c r="C3286" s="536">
        <v>0</v>
      </c>
      <c r="D3286" s="536">
        <v>2011</v>
      </c>
    </row>
    <row r="3287" spans="1:4">
      <c r="A3287" s="535" t="s">
        <v>9922</v>
      </c>
      <c r="B3287" s="536">
        <v>32161</v>
      </c>
      <c r="C3287" s="536">
        <v>0</v>
      </c>
      <c r="D3287" s="536">
        <v>2011</v>
      </c>
    </row>
    <row r="3288" spans="1:4">
      <c r="A3288" s="535" t="s">
        <v>9923</v>
      </c>
      <c r="B3288" s="536">
        <v>17121</v>
      </c>
      <c r="C3288" s="536">
        <v>0</v>
      </c>
      <c r="D3288" s="536">
        <v>2011</v>
      </c>
    </row>
    <row r="3289" spans="1:4">
      <c r="A3289" s="535" t="s">
        <v>9924</v>
      </c>
      <c r="B3289" s="536">
        <v>19051</v>
      </c>
      <c r="C3289" s="536">
        <v>0</v>
      </c>
      <c r="D3289" s="536">
        <v>2011</v>
      </c>
    </row>
    <row r="3290" spans="1:4">
      <c r="A3290" s="535" t="s">
        <v>9925</v>
      </c>
      <c r="B3290" s="536">
        <v>18251</v>
      </c>
      <c r="C3290" s="536">
        <v>0</v>
      </c>
      <c r="D3290" s="536">
        <v>2011</v>
      </c>
    </row>
    <row r="3291" spans="1:4">
      <c r="A3291" s="535" t="s">
        <v>9926</v>
      </c>
      <c r="B3291" s="536">
        <v>18888</v>
      </c>
      <c r="C3291" s="536">
        <v>0</v>
      </c>
      <c r="D3291" s="536">
        <v>2011</v>
      </c>
    </row>
    <row r="3292" spans="1:4">
      <c r="A3292" s="535" t="s">
        <v>9927</v>
      </c>
      <c r="B3292" s="536">
        <v>12798</v>
      </c>
      <c r="C3292" s="536">
        <v>0</v>
      </c>
      <c r="D3292" s="536">
        <v>2011</v>
      </c>
    </row>
    <row r="3293" spans="1:4">
      <c r="A3293" s="535" t="s">
        <v>9928</v>
      </c>
      <c r="B3293" s="536">
        <v>30557</v>
      </c>
      <c r="C3293" s="536">
        <v>0</v>
      </c>
      <c r="D3293" s="536">
        <v>2011</v>
      </c>
    </row>
    <row r="3294" spans="1:4">
      <c r="A3294" s="535" t="s">
        <v>9929</v>
      </c>
      <c r="B3294" s="536">
        <v>17621</v>
      </c>
      <c r="C3294" s="536">
        <v>0</v>
      </c>
      <c r="D3294" s="536">
        <v>2011</v>
      </c>
    </row>
    <row r="3295" spans="1:4">
      <c r="A3295" s="535" t="s">
        <v>9930</v>
      </c>
      <c r="B3295" s="536">
        <v>32</v>
      </c>
      <c r="C3295" s="536">
        <v>0</v>
      </c>
      <c r="D3295" s="536">
        <v>2011</v>
      </c>
    </row>
    <row r="3296" spans="1:4">
      <c r="A3296" s="535" t="s">
        <v>9931</v>
      </c>
      <c r="B3296" s="536">
        <v>4392</v>
      </c>
      <c r="C3296" s="536">
        <v>0</v>
      </c>
      <c r="D3296" s="536">
        <v>2011</v>
      </c>
    </row>
    <row r="3297" spans="1:4">
      <c r="A3297" s="535" t="s">
        <v>9932</v>
      </c>
      <c r="B3297" s="536">
        <v>5529</v>
      </c>
      <c r="C3297" s="536">
        <v>0</v>
      </c>
      <c r="D3297" s="536">
        <v>2011</v>
      </c>
    </row>
    <row r="3298" spans="1:4">
      <c r="A3298" s="535" t="s">
        <v>9933</v>
      </c>
      <c r="B3298" s="536">
        <v>20586</v>
      </c>
      <c r="C3298" s="536">
        <v>0</v>
      </c>
      <c r="D3298" s="536">
        <v>2011</v>
      </c>
    </row>
    <row r="3299" spans="1:4">
      <c r="A3299" s="535" t="s">
        <v>9934</v>
      </c>
      <c r="B3299" s="536">
        <v>19112</v>
      </c>
      <c r="C3299" s="536">
        <v>0</v>
      </c>
      <c r="D3299" s="536">
        <v>2011</v>
      </c>
    </row>
    <row r="3300" spans="1:4">
      <c r="A3300" s="535" t="s">
        <v>9935</v>
      </c>
      <c r="B3300" s="536">
        <v>7906</v>
      </c>
      <c r="C3300" s="536">
        <v>0</v>
      </c>
      <c r="D3300" s="536">
        <v>2011</v>
      </c>
    </row>
    <row r="3301" spans="1:4">
      <c r="A3301" s="535" t="s">
        <v>9936</v>
      </c>
      <c r="B3301" s="536">
        <v>4334</v>
      </c>
      <c r="C3301" s="536">
        <v>0</v>
      </c>
      <c r="D3301" s="536">
        <v>2011</v>
      </c>
    </row>
    <row r="3302" spans="1:4">
      <c r="A3302" s="535" t="s">
        <v>9937</v>
      </c>
      <c r="B3302" s="536">
        <v>15085</v>
      </c>
      <c r="C3302" s="536">
        <v>0</v>
      </c>
      <c r="D3302" s="536">
        <v>2011</v>
      </c>
    </row>
    <row r="3303" spans="1:4">
      <c r="A3303" s="535" t="s">
        <v>9938</v>
      </c>
      <c r="B3303" s="536">
        <v>17819</v>
      </c>
      <c r="C3303" s="536">
        <v>0</v>
      </c>
      <c r="D3303" s="536">
        <v>2011</v>
      </c>
    </row>
    <row r="3304" spans="1:4">
      <c r="A3304" s="535" t="s">
        <v>9939</v>
      </c>
      <c r="B3304" s="536">
        <v>8246</v>
      </c>
      <c r="C3304" s="536">
        <v>0</v>
      </c>
      <c r="D3304" s="536">
        <v>2011</v>
      </c>
    </row>
    <row r="3305" spans="1:4">
      <c r="A3305" s="535" t="s">
        <v>9940</v>
      </c>
      <c r="B3305" s="536">
        <v>16947</v>
      </c>
      <c r="C3305" s="536">
        <v>0</v>
      </c>
      <c r="D3305" s="536">
        <v>2011</v>
      </c>
    </row>
    <row r="3306" spans="1:4">
      <c r="A3306" s="535" t="s">
        <v>9941</v>
      </c>
      <c r="B3306" s="536">
        <v>16162</v>
      </c>
      <c r="C3306" s="536">
        <v>0</v>
      </c>
      <c r="D3306" s="536">
        <v>2011</v>
      </c>
    </row>
    <row r="3307" spans="1:4">
      <c r="A3307" s="535" t="s">
        <v>9942</v>
      </c>
      <c r="B3307" s="536">
        <v>8888</v>
      </c>
      <c r="C3307" s="536">
        <v>0</v>
      </c>
      <c r="D3307" s="536">
        <v>2011</v>
      </c>
    </row>
    <row r="3308" spans="1:4">
      <c r="A3308" s="535" t="s">
        <v>9943</v>
      </c>
      <c r="B3308" s="536">
        <v>7387</v>
      </c>
      <c r="C3308" s="536">
        <v>0</v>
      </c>
      <c r="D3308" s="536">
        <v>2011</v>
      </c>
    </row>
    <row r="3309" spans="1:4">
      <c r="A3309" s="535" t="s">
        <v>9944</v>
      </c>
      <c r="B3309" s="536">
        <v>8882</v>
      </c>
      <c r="C3309" s="536">
        <v>0</v>
      </c>
      <c r="D3309" s="536">
        <v>2011</v>
      </c>
    </row>
    <row r="3310" spans="1:4">
      <c r="A3310" s="535" t="s">
        <v>9945</v>
      </c>
      <c r="B3310" s="536">
        <v>9580</v>
      </c>
      <c r="C3310" s="536">
        <v>0</v>
      </c>
      <c r="D3310" s="536">
        <v>2011</v>
      </c>
    </row>
    <row r="3311" spans="1:4">
      <c r="A3311" s="535" t="s">
        <v>9946</v>
      </c>
      <c r="B3311" s="536">
        <v>5187</v>
      </c>
      <c r="C3311" s="536">
        <v>0</v>
      </c>
      <c r="D3311" s="536">
        <v>2011</v>
      </c>
    </row>
    <row r="3312" spans="1:4">
      <c r="A3312" s="535" t="s">
        <v>9947</v>
      </c>
      <c r="B3312" s="536">
        <v>7793</v>
      </c>
      <c r="C3312" s="536">
        <v>0</v>
      </c>
      <c r="D3312" s="536">
        <v>2011</v>
      </c>
    </row>
    <row r="3313" spans="1:4">
      <c r="A3313" s="535" t="s">
        <v>9948</v>
      </c>
      <c r="B3313" s="536">
        <v>5675</v>
      </c>
      <c r="C3313" s="536">
        <v>0</v>
      </c>
      <c r="D3313" s="536">
        <v>2011</v>
      </c>
    </row>
    <row r="3314" spans="1:4">
      <c r="A3314" s="535" t="s">
        <v>9949</v>
      </c>
      <c r="B3314" s="536">
        <v>3378</v>
      </c>
      <c r="C3314" s="536">
        <v>0</v>
      </c>
      <c r="D3314" s="536">
        <v>2011</v>
      </c>
    </row>
    <row r="3315" spans="1:4">
      <c r="A3315" s="535" t="s">
        <v>9950</v>
      </c>
      <c r="B3315" s="536">
        <v>5</v>
      </c>
      <c r="C3315" s="536">
        <v>0</v>
      </c>
      <c r="D3315" s="536">
        <v>2011</v>
      </c>
    </row>
    <row r="3316" spans="1:4">
      <c r="A3316" s="535" t="s">
        <v>9951</v>
      </c>
      <c r="B3316" s="536">
        <v>4450</v>
      </c>
      <c r="C3316" s="536">
        <v>0</v>
      </c>
      <c r="D3316" s="536">
        <v>2011</v>
      </c>
    </row>
    <row r="3317" spans="1:4">
      <c r="A3317" s="535" t="s">
        <v>9952</v>
      </c>
      <c r="B3317" s="536">
        <v>6962</v>
      </c>
      <c r="C3317" s="536">
        <v>0</v>
      </c>
      <c r="D3317" s="536">
        <v>2011</v>
      </c>
    </row>
    <row r="3318" spans="1:4">
      <c r="A3318" s="535" t="s">
        <v>9953</v>
      </c>
      <c r="B3318" s="536">
        <v>8017</v>
      </c>
      <c r="C3318" s="536">
        <v>0</v>
      </c>
      <c r="D3318" s="536">
        <v>2011</v>
      </c>
    </row>
    <row r="3319" spans="1:4">
      <c r="A3319" s="535" t="s">
        <v>9954</v>
      </c>
      <c r="B3319" s="536">
        <v>42735</v>
      </c>
      <c r="C3319" s="536">
        <v>0</v>
      </c>
      <c r="D3319" s="536">
        <v>2011</v>
      </c>
    </row>
    <row r="3320" spans="1:4">
      <c r="A3320" s="535" t="s">
        <v>9955</v>
      </c>
      <c r="B3320" s="536">
        <v>8320</v>
      </c>
      <c r="C3320" s="536">
        <v>0</v>
      </c>
      <c r="D3320" s="536">
        <v>2011</v>
      </c>
    </row>
    <row r="3321" spans="1:4">
      <c r="A3321" s="535" t="s">
        <v>9956</v>
      </c>
      <c r="B3321" s="536">
        <v>4286</v>
      </c>
      <c r="C3321" s="536">
        <v>0</v>
      </c>
      <c r="D3321" s="536">
        <v>2011</v>
      </c>
    </row>
    <row r="3322" spans="1:4">
      <c r="A3322" s="535" t="s">
        <v>9957</v>
      </c>
      <c r="B3322" s="536">
        <v>5578</v>
      </c>
      <c r="C3322" s="536">
        <v>0</v>
      </c>
      <c r="D3322" s="536">
        <v>2011</v>
      </c>
    </row>
    <row r="3323" spans="1:4">
      <c r="A3323" s="535" t="s">
        <v>9958</v>
      </c>
      <c r="B3323" s="536">
        <v>4195</v>
      </c>
      <c r="C3323" s="536">
        <v>0</v>
      </c>
      <c r="D3323" s="536">
        <v>2011</v>
      </c>
    </row>
    <row r="3324" spans="1:4">
      <c r="A3324" s="535" t="s">
        <v>9959</v>
      </c>
      <c r="B3324" s="536">
        <v>8335</v>
      </c>
      <c r="C3324" s="536">
        <v>0</v>
      </c>
      <c r="D3324" s="536">
        <v>2011</v>
      </c>
    </row>
    <row r="3325" spans="1:4">
      <c r="A3325" s="535" t="s">
        <v>9960</v>
      </c>
      <c r="B3325" s="536">
        <v>5483</v>
      </c>
      <c r="C3325" s="536">
        <v>0</v>
      </c>
      <c r="D3325" s="536">
        <v>2011</v>
      </c>
    </row>
    <row r="3326" spans="1:4">
      <c r="A3326" s="535" t="s">
        <v>9961</v>
      </c>
      <c r="B3326" s="536">
        <v>3579</v>
      </c>
      <c r="C3326" s="536">
        <v>0</v>
      </c>
      <c r="D3326" s="536">
        <v>2011</v>
      </c>
    </row>
    <row r="3327" spans="1:4">
      <c r="A3327" s="535" t="s">
        <v>9962</v>
      </c>
      <c r="B3327" s="536">
        <v>2552</v>
      </c>
      <c r="C3327" s="536">
        <v>0</v>
      </c>
      <c r="D3327" s="536">
        <v>2011</v>
      </c>
    </row>
    <row r="3328" spans="1:4">
      <c r="A3328" s="535" t="s">
        <v>9963</v>
      </c>
      <c r="B3328" s="536">
        <v>13964</v>
      </c>
      <c r="C3328" s="536">
        <v>0</v>
      </c>
      <c r="D3328" s="536">
        <v>2011</v>
      </c>
    </row>
    <row r="3329" spans="1:4">
      <c r="A3329" s="535" t="s">
        <v>9964</v>
      </c>
      <c r="B3329" s="536">
        <v>8086</v>
      </c>
      <c r="C3329" s="536">
        <v>0</v>
      </c>
      <c r="D3329" s="536">
        <v>2011</v>
      </c>
    </row>
    <row r="3330" spans="1:4">
      <c r="A3330" s="535" t="s">
        <v>9965</v>
      </c>
      <c r="B3330" s="536">
        <v>12579</v>
      </c>
      <c r="C3330" s="536">
        <v>0</v>
      </c>
      <c r="D3330" s="536">
        <v>2011</v>
      </c>
    </row>
    <row r="3331" spans="1:4">
      <c r="A3331" s="535" t="s">
        <v>9966</v>
      </c>
      <c r="B3331" s="536">
        <v>19442</v>
      </c>
      <c r="C3331" s="536">
        <v>0</v>
      </c>
      <c r="D3331" s="536">
        <v>2011</v>
      </c>
    </row>
    <row r="3332" spans="1:4">
      <c r="A3332" s="535" t="s">
        <v>9967</v>
      </c>
      <c r="B3332" s="536">
        <v>7302</v>
      </c>
      <c r="C3332" s="536">
        <v>0</v>
      </c>
      <c r="D3332" s="536">
        <v>2011</v>
      </c>
    </row>
    <row r="3333" spans="1:4">
      <c r="A3333" s="535" t="s">
        <v>9968</v>
      </c>
      <c r="B3333" s="536">
        <v>6406</v>
      </c>
      <c r="C3333" s="536">
        <v>0</v>
      </c>
      <c r="D3333" s="536">
        <v>2011</v>
      </c>
    </row>
    <row r="3334" spans="1:4">
      <c r="A3334" s="535" t="s">
        <v>9969</v>
      </c>
      <c r="B3334" s="536">
        <v>3892</v>
      </c>
      <c r="C3334" s="536">
        <v>0</v>
      </c>
      <c r="D3334" s="536">
        <v>2011</v>
      </c>
    </row>
    <row r="3335" spans="1:4">
      <c r="A3335" s="535" t="s">
        <v>9970</v>
      </c>
      <c r="B3335" s="536">
        <v>5267</v>
      </c>
      <c r="C3335" s="536">
        <v>0</v>
      </c>
      <c r="D3335" s="536">
        <v>2011</v>
      </c>
    </row>
    <row r="3336" spans="1:4">
      <c r="A3336" s="535" t="s">
        <v>9971</v>
      </c>
      <c r="B3336" s="536">
        <v>12032</v>
      </c>
      <c r="C3336" s="536">
        <v>0</v>
      </c>
      <c r="D3336" s="536">
        <v>2011</v>
      </c>
    </row>
    <row r="3337" spans="1:4">
      <c r="A3337" s="535" t="s">
        <v>9972</v>
      </c>
      <c r="B3337" s="536">
        <v>5003</v>
      </c>
      <c r="C3337" s="536">
        <v>0</v>
      </c>
      <c r="D3337" s="536">
        <v>2011</v>
      </c>
    </row>
    <row r="3338" spans="1:4">
      <c r="A3338" s="535" t="s">
        <v>9973</v>
      </c>
      <c r="B3338" s="536">
        <v>4434</v>
      </c>
      <c r="C3338" s="536">
        <v>0</v>
      </c>
      <c r="D3338" s="536">
        <v>2011</v>
      </c>
    </row>
    <row r="3339" spans="1:4">
      <c r="A3339" s="535" t="s">
        <v>9974</v>
      </c>
      <c r="B3339" s="536">
        <v>5012</v>
      </c>
      <c r="C3339" s="536">
        <v>0</v>
      </c>
      <c r="D3339" s="536">
        <v>2011</v>
      </c>
    </row>
    <row r="3340" spans="1:4">
      <c r="A3340" s="535" t="s">
        <v>9975</v>
      </c>
      <c r="B3340" s="536">
        <v>8298</v>
      </c>
      <c r="C3340" s="536">
        <v>0</v>
      </c>
      <c r="D3340" s="536">
        <v>2011</v>
      </c>
    </row>
    <row r="3341" spans="1:4">
      <c r="A3341" s="535" t="s">
        <v>9976</v>
      </c>
      <c r="B3341" s="536">
        <v>18787</v>
      </c>
      <c r="C3341" s="536">
        <v>0</v>
      </c>
      <c r="D3341" s="536">
        <v>2011</v>
      </c>
    </row>
    <row r="3342" spans="1:4">
      <c r="A3342" s="535" t="s">
        <v>9977</v>
      </c>
      <c r="B3342" s="536">
        <v>14789</v>
      </c>
      <c r="C3342" s="536">
        <v>0</v>
      </c>
      <c r="D3342" s="536">
        <v>2011</v>
      </c>
    </row>
    <row r="3343" spans="1:4">
      <c r="A3343" s="535" t="s">
        <v>9978</v>
      </c>
      <c r="B3343" s="536">
        <v>11614</v>
      </c>
      <c r="C3343" s="536">
        <v>0</v>
      </c>
      <c r="D3343" s="536">
        <v>2011</v>
      </c>
    </row>
    <row r="3344" spans="1:4">
      <c r="A3344" s="535" t="s">
        <v>9979</v>
      </c>
      <c r="B3344" s="536">
        <v>9310</v>
      </c>
      <c r="C3344" s="536">
        <v>0</v>
      </c>
      <c r="D3344" s="536">
        <v>2011</v>
      </c>
    </row>
    <row r="3345" spans="1:4">
      <c r="A3345" s="535" t="s">
        <v>9980</v>
      </c>
      <c r="B3345" s="536">
        <v>9874</v>
      </c>
      <c r="C3345" s="536">
        <v>0</v>
      </c>
      <c r="D3345" s="536">
        <v>2011</v>
      </c>
    </row>
    <row r="3346" spans="1:4">
      <c r="A3346" s="535" t="s">
        <v>9981</v>
      </c>
      <c r="B3346" s="536">
        <v>21</v>
      </c>
      <c r="C3346" s="536">
        <v>0</v>
      </c>
      <c r="D3346" s="536">
        <v>2011</v>
      </c>
    </row>
    <row r="3347" spans="1:4">
      <c r="A3347" s="535" t="s">
        <v>9982</v>
      </c>
      <c r="B3347" s="536">
        <v>17389</v>
      </c>
      <c r="C3347" s="536">
        <v>0</v>
      </c>
      <c r="D3347" s="536">
        <v>2011</v>
      </c>
    </row>
    <row r="3348" spans="1:4">
      <c r="A3348" s="535" t="s">
        <v>9983</v>
      </c>
      <c r="B3348" s="536">
        <v>17848</v>
      </c>
      <c r="C3348" s="536">
        <v>0</v>
      </c>
      <c r="D3348" s="536">
        <v>2011</v>
      </c>
    </row>
    <row r="3349" spans="1:4">
      <c r="A3349" s="535" t="s">
        <v>9984</v>
      </c>
      <c r="B3349" s="536">
        <v>10318</v>
      </c>
      <c r="C3349" s="536">
        <v>0</v>
      </c>
      <c r="D3349" s="536">
        <v>2011</v>
      </c>
    </row>
    <row r="3350" spans="1:4">
      <c r="A3350" s="535" t="s">
        <v>9985</v>
      </c>
      <c r="B3350" s="536">
        <v>16667</v>
      </c>
      <c r="C3350" s="536">
        <v>0</v>
      </c>
      <c r="D3350" s="536">
        <v>2011</v>
      </c>
    </row>
    <row r="3351" spans="1:4">
      <c r="A3351" s="535" t="s">
        <v>9986</v>
      </c>
      <c r="B3351" s="536">
        <v>0</v>
      </c>
      <c r="C3351" s="536">
        <v>0</v>
      </c>
      <c r="D3351" s="536">
        <v>2011</v>
      </c>
    </row>
    <row r="3352" spans="1:4">
      <c r="A3352" s="535" t="s">
        <v>9987</v>
      </c>
      <c r="B3352" s="536">
        <v>0</v>
      </c>
      <c r="C3352" s="536">
        <v>0</v>
      </c>
      <c r="D3352" s="536">
        <v>2011</v>
      </c>
    </row>
    <row r="3353" spans="1:4">
      <c r="A3353" s="535" t="s">
        <v>9988</v>
      </c>
      <c r="B3353" s="536">
        <v>19328</v>
      </c>
      <c r="C3353" s="536">
        <v>0</v>
      </c>
      <c r="D3353" s="536">
        <v>2011</v>
      </c>
    </row>
    <row r="3354" spans="1:4">
      <c r="A3354" s="535" t="s">
        <v>9989</v>
      </c>
      <c r="B3354" s="536">
        <v>19844</v>
      </c>
      <c r="C3354" s="536">
        <v>0</v>
      </c>
      <c r="D3354" s="536">
        <v>2011</v>
      </c>
    </row>
    <row r="3355" spans="1:4">
      <c r="A3355" s="535" t="s">
        <v>9990</v>
      </c>
      <c r="B3355" s="536">
        <v>14278</v>
      </c>
      <c r="C3355" s="536">
        <v>0</v>
      </c>
      <c r="D3355" s="536">
        <v>2011</v>
      </c>
    </row>
    <row r="3356" spans="1:4">
      <c r="A3356" s="535" t="s">
        <v>9991</v>
      </c>
      <c r="B3356" s="536">
        <v>13303</v>
      </c>
      <c r="C3356" s="536">
        <v>0</v>
      </c>
      <c r="D3356" s="536">
        <v>2011</v>
      </c>
    </row>
    <row r="3357" spans="1:4">
      <c r="A3357" s="535" t="s">
        <v>9992</v>
      </c>
      <c r="B3357" s="536">
        <v>13198</v>
      </c>
      <c r="C3357" s="536">
        <v>0</v>
      </c>
      <c r="D3357" s="536">
        <v>2011</v>
      </c>
    </row>
    <row r="3358" spans="1:4">
      <c r="A3358" s="535" t="s">
        <v>9993</v>
      </c>
      <c r="B3358" s="536">
        <v>13941</v>
      </c>
      <c r="C3358" s="536">
        <v>0</v>
      </c>
      <c r="D3358" s="536">
        <v>2011</v>
      </c>
    </row>
    <row r="3359" spans="1:4">
      <c r="A3359" s="535" t="s">
        <v>9994</v>
      </c>
      <c r="B3359" s="536">
        <v>0</v>
      </c>
      <c r="C3359" s="536">
        <v>0</v>
      </c>
      <c r="D3359" s="536">
        <v>2011</v>
      </c>
    </row>
    <row r="3360" spans="1:4">
      <c r="A3360" s="535" t="s">
        <v>9995</v>
      </c>
      <c r="B3360" s="536">
        <v>17698</v>
      </c>
      <c r="C3360" s="536">
        <v>0</v>
      </c>
      <c r="D3360" s="536">
        <v>2011</v>
      </c>
    </row>
    <row r="3361" spans="1:4">
      <c r="A3361" s="535" t="s">
        <v>9996</v>
      </c>
      <c r="B3361" s="536">
        <v>11028</v>
      </c>
      <c r="C3361" s="536">
        <v>0</v>
      </c>
      <c r="D3361" s="536">
        <v>2011</v>
      </c>
    </row>
    <row r="3362" spans="1:4">
      <c r="A3362" s="535" t="s">
        <v>9997</v>
      </c>
      <c r="B3362" s="536">
        <v>9058</v>
      </c>
      <c r="C3362" s="536">
        <v>0</v>
      </c>
      <c r="D3362" s="536">
        <v>2011</v>
      </c>
    </row>
    <row r="3363" spans="1:4">
      <c r="A3363" s="535" t="s">
        <v>9998</v>
      </c>
      <c r="B3363" s="536">
        <v>1399</v>
      </c>
      <c r="C3363" s="536">
        <v>0</v>
      </c>
      <c r="D3363" s="536">
        <v>2011</v>
      </c>
    </row>
    <row r="3364" spans="1:4">
      <c r="A3364" s="535" t="s">
        <v>9999</v>
      </c>
      <c r="B3364" s="536">
        <v>21595</v>
      </c>
      <c r="C3364" s="536">
        <v>0</v>
      </c>
      <c r="D3364" s="536">
        <v>2011</v>
      </c>
    </row>
    <row r="3365" spans="1:4">
      <c r="A3365" s="535" t="s">
        <v>10000</v>
      </c>
      <c r="B3365" s="536">
        <v>3586</v>
      </c>
      <c r="C3365" s="536">
        <v>0</v>
      </c>
      <c r="D3365" s="536">
        <v>2011</v>
      </c>
    </row>
    <row r="3366" spans="1:4">
      <c r="A3366" s="535" t="s">
        <v>10001</v>
      </c>
      <c r="B3366" s="536">
        <v>13</v>
      </c>
      <c r="C3366" s="536">
        <v>0</v>
      </c>
      <c r="D3366" s="536">
        <v>2011</v>
      </c>
    </row>
    <row r="3367" spans="1:4">
      <c r="A3367" s="535" t="s">
        <v>10002</v>
      </c>
      <c r="B3367" s="536">
        <v>26078</v>
      </c>
      <c r="C3367" s="536">
        <v>0</v>
      </c>
      <c r="D3367" s="536">
        <v>2011</v>
      </c>
    </row>
    <row r="3368" spans="1:4">
      <c r="A3368" s="535" t="s">
        <v>10003</v>
      </c>
      <c r="B3368" s="536">
        <v>15031</v>
      </c>
      <c r="C3368" s="536">
        <v>0</v>
      </c>
      <c r="D3368" s="536">
        <v>2011</v>
      </c>
    </row>
    <row r="3369" spans="1:4">
      <c r="A3369" s="535" t="s">
        <v>10004</v>
      </c>
      <c r="B3369" s="536">
        <v>16769</v>
      </c>
      <c r="C3369" s="536">
        <v>0</v>
      </c>
      <c r="D3369" s="536">
        <v>2011</v>
      </c>
    </row>
    <row r="3370" spans="1:4">
      <c r="A3370" s="535" t="s">
        <v>10005</v>
      </c>
      <c r="B3370" s="536">
        <v>9433</v>
      </c>
      <c r="C3370" s="536">
        <v>0</v>
      </c>
      <c r="D3370" s="536">
        <v>2011</v>
      </c>
    </row>
    <row r="3371" spans="1:4">
      <c r="A3371" s="535" t="s">
        <v>10006</v>
      </c>
      <c r="B3371" s="536">
        <v>19427</v>
      </c>
      <c r="C3371" s="536">
        <v>0</v>
      </c>
      <c r="D3371" s="536">
        <v>2011</v>
      </c>
    </row>
    <row r="3372" spans="1:4">
      <c r="A3372" s="535" t="s">
        <v>10007</v>
      </c>
      <c r="B3372" s="536">
        <v>32208</v>
      </c>
      <c r="C3372" s="536">
        <v>0</v>
      </c>
      <c r="D3372" s="536">
        <v>2011</v>
      </c>
    </row>
    <row r="3373" spans="1:4">
      <c r="A3373" s="535" t="s">
        <v>10008</v>
      </c>
      <c r="B3373" s="536">
        <v>0</v>
      </c>
      <c r="C3373" s="536">
        <v>0</v>
      </c>
      <c r="D3373" s="536">
        <v>2011</v>
      </c>
    </row>
    <row r="3374" spans="1:4">
      <c r="A3374" s="535" t="s">
        <v>10009</v>
      </c>
      <c r="B3374" s="536">
        <v>0</v>
      </c>
      <c r="C3374" s="536">
        <v>43689</v>
      </c>
      <c r="D3374" s="536">
        <v>2011</v>
      </c>
    </row>
    <row r="3375" spans="1:4">
      <c r="A3375" s="535" t="s">
        <v>10010</v>
      </c>
      <c r="B3375" s="536">
        <v>0</v>
      </c>
      <c r="C3375" s="536">
        <v>16637</v>
      </c>
      <c r="D3375" s="536">
        <v>2011</v>
      </c>
    </row>
    <row r="3376" spans="1:4">
      <c r="A3376" s="535" t="s">
        <v>10011</v>
      </c>
      <c r="B3376" s="536">
        <v>7482</v>
      </c>
      <c r="C3376" s="536">
        <v>0</v>
      </c>
      <c r="D3376" s="536">
        <v>2011</v>
      </c>
    </row>
    <row r="3377" spans="1:4">
      <c r="A3377" s="535" t="s">
        <v>10012</v>
      </c>
      <c r="B3377" s="536">
        <v>16729</v>
      </c>
      <c r="C3377" s="536">
        <v>0</v>
      </c>
      <c r="D3377" s="536">
        <v>2011</v>
      </c>
    </row>
    <row r="3378" spans="1:4">
      <c r="A3378" s="535" t="s">
        <v>10013</v>
      </c>
      <c r="B3378" s="536">
        <v>17166</v>
      </c>
      <c r="C3378" s="536">
        <v>0</v>
      </c>
      <c r="D3378" s="536">
        <v>2011</v>
      </c>
    </row>
    <row r="3379" spans="1:4">
      <c r="A3379" s="535" t="s">
        <v>10014</v>
      </c>
      <c r="B3379" s="536">
        <v>31322</v>
      </c>
      <c r="C3379" s="536">
        <v>0</v>
      </c>
      <c r="D3379" s="536">
        <v>2011</v>
      </c>
    </row>
    <row r="3380" spans="1:4">
      <c r="A3380" s="535" t="s">
        <v>10015</v>
      </c>
      <c r="B3380" s="536">
        <v>20306</v>
      </c>
      <c r="C3380" s="536">
        <v>0</v>
      </c>
      <c r="D3380" s="536">
        <v>2011</v>
      </c>
    </row>
    <row r="3381" spans="1:4">
      <c r="A3381" s="535" t="s">
        <v>10016</v>
      </c>
      <c r="B3381" s="536">
        <v>7589</v>
      </c>
      <c r="C3381" s="536">
        <v>0</v>
      </c>
      <c r="D3381" s="536">
        <v>2011</v>
      </c>
    </row>
    <row r="3382" spans="1:4">
      <c r="A3382" s="535" t="s">
        <v>10017</v>
      </c>
      <c r="B3382" s="536">
        <v>2176</v>
      </c>
      <c r="C3382" s="536">
        <v>0</v>
      </c>
      <c r="D3382" s="536">
        <v>2011</v>
      </c>
    </row>
    <row r="3383" spans="1:4">
      <c r="A3383" s="535" t="s">
        <v>10018</v>
      </c>
      <c r="B3383" s="536">
        <v>5093</v>
      </c>
      <c r="C3383" s="536">
        <v>0</v>
      </c>
      <c r="D3383" s="536">
        <v>2011</v>
      </c>
    </row>
    <row r="3384" spans="1:4">
      <c r="A3384" s="535" t="s">
        <v>10019</v>
      </c>
      <c r="B3384" s="536">
        <v>0</v>
      </c>
      <c r="C3384" s="536">
        <v>0</v>
      </c>
      <c r="D3384" s="536">
        <v>2011</v>
      </c>
    </row>
    <row r="3385" spans="1:4">
      <c r="A3385" s="535" t="s">
        <v>10020</v>
      </c>
      <c r="B3385" s="536">
        <v>3125</v>
      </c>
      <c r="C3385" s="536">
        <v>0</v>
      </c>
      <c r="D3385" s="536">
        <v>2011</v>
      </c>
    </row>
    <row r="3386" spans="1:4">
      <c r="A3386" s="535" t="s">
        <v>10021</v>
      </c>
      <c r="B3386" s="536">
        <v>34558</v>
      </c>
      <c r="C3386" s="536">
        <v>0</v>
      </c>
      <c r="D3386" s="536">
        <v>2011</v>
      </c>
    </row>
    <row r="3387" spans="1:4">
      <c r="A3387" s="535" t="s">
        <v>10022</v>
      </c>
      <c r="B3387" s="536">
        <v>6680</v>
      </c>
      <c r="C3387" s="536">
        <v>0</v>
      </c>
      <c r="D3387" s="536">
        <v>2011</v>
      </c>
    </row>
    <row r="3388" spans="1:4">
      <c r="A3388" s="535" t="s">
        <v>10023</v>
      </c>
      <c r="B3388" s="536">
        <v>14437</v>
      </c>
      <c r="C3388" s="536">
        <v>0</v>
      </c>
      <c r="D3388" s="536">
        <v>2011</v>
      </c>
    </row>
    <row r="3389" spans="1:4">
      <c r="A3389" s="535" t="s">
        <v>10216</v>
      </c>
      <c r="B3389" s="536">
        <v>10519</v>
      </c>
      <c r="C3389" s="536">
        <v>0</v>
      </c>
      <c r="D3389" s="536">
        <v>2011</v>
      </c>
    </row>
    <row r="3390" spans="1:4">
      <c r="A3390" s="535" t="s">
        <v>10024</v>
      </c>
      <c r="B3390" s="536">
        <v>0</v>
      </c>
      <c r="C3390" s="536">
        <v>0</v>
      </c>
      <c r="D3390" s="536">
        <v>2011</v>
      </c>
    </row>
    <row r="3391" spans="1:4">
      <c r="A3391" s="535" t="s">
        <v>10025</v>
      </c>
      <c r="B3391" s="536">
        <v>0</v>
      </c>
      <c r="C3391" s="536">
        <v>0</v>
      </c>
      <c r="D3391" s="536">
        <v>2011</v>
      </c>
    </row>
    <row r="3392" spans="1:4">
      <c r="A3392" s="535" t="s">
        <v>10026</v>
      </c>
      <c r="B3392" s="536">
        <v>0</v>
      </c>
      <c r="C3392" s="536">
        <v>0</v>
      </c>
      <c r="D3392" s="536">
        <v>2011</v>
      </c>
    </row>
    <row r="3393" spans="1:4">
      <c r="A3393" s="535" t="s">
        <v>10027</v>
      </c>
      <c r="B3393" s="536">
        <v>0</v>
      </c>
      <c r="C3393" s="536">
        <v>0</v>
      </c>
      <c r="D3393" s="536">
        <v>2011</v>
      </c>
    </row>
    <row r="3394" spans="1:4">
      <c r="A3394" s="535" t="s">
        <v>10028</v>
      </c>
      <c r="B3394" s="536">
        <v>0</v>
      </c>
      <c r="C3394" s="536">
        <v>0</v>
      </c>
      <c r="D3394" s="536">
        <v>2011</v>
      </c>
    </row>
    <row r="3395" spans="1:4">
      <c r="A3395" s="535" t="s">
        <v>10029</v>
      </c>
      <c r="B3395" s="536">
        <v>0</v>
      </c>
      <c r="C3395" s="536">
        <v>0</v>
      </c>
      <c r="D3395" s="536">
        <v>2011</v>
      </c>
    </row>
    <row r="3396" spans="1:4">
      <c r="A3396" s="535" t="s">
        <v>10030</v>
      </c>
      <c r="B3396" s="536">
        <v>0</v>
      </c>
      <c r="C3396" s="536">
        <v>0</v>
      </c>
      <c r="D3396" s="536">
        <v>2011</v>
      </c>
    </row>
    <row r="3397" spans="1:4">
      <c r="A3397" s="535" t="s">
        <v>10031</v>
      </c>
      <c r="B3397" s="536">
        <v>0</v>
      </c>
      <c r="C3397" s="536">
        <v>0</v>
      </c>
      <c r="D3397" s="536">
        <v>2011</v>
      </c>
    </row>
    <row r="3398" spans="1:4">
      <c r="A3398" s="535" t="s">
        <v>10032</v>
      </c>
      <c r="B3398" s="536">
        <v>141652</v>
      </c>
      <c r="C3398" s="536">
        <v>0</v>
      </c>
      <c r="D3398" s="536">
        <v>2011</v>
      </c>
    </row>
    <row r="3399" spans="1:4">
      <c r="A3399" s="535" t="s">
        <v>10033</v>
      </c>
      <c r="B3399" s="536">
        <v>10925</v>
      </c>
      <c r="C3399" s="536">
        <v>0</v>
      </c>
      <c r="D3399" s="536">
        <v>2011</v>
      </c>
    </row>
    <row r="3400" spans="1:4">
      <c r="A3400" s="535" t="s">
        <v>10034</v>
      </c>
      <c r="B3400" s="536">
        <v>12536</v>
      </c>
      <c r="C3400" s="536">
        <v>0</v>
      </c>
      <c r="D3400" s="536">
        <v>2011</v>
      </c>
    </row>
    <row r="3401" spans="1:4">
      <c r="A3401" s="535" t="s">
        <v>10035</v>
      </c>
      <c r="B3401" s="536">
        <v>21957</v>
      </c>
      <c r="C3401" s="536">
        <v>0</v>
      </c>
      <c r="D3401" s="536">
        <v>2011</v>
      </c>
    </row>
    <row r="3402" spans="1:4">
      <c r="A3402" s="535" t="s">
        <v>10036</v>
      </c>
      <c r="B3402" s="536">
        <v>0</v>
      </c>
      <c r="C3402" s="536">
        <v>0</v>
      </c>
      <c r="D3402" s="536">
        <v>2011</v>
      </c>
    </row>
    <row r="3403" spans="1:4">
      <c r="A3403" s="535" t="s">
        <v>10037</v>
      </c>
      <c r="B3403" s="536">
        <v>0</v>
      </c>
      <c r="C3403" s="536">
        <v>0</v>
      </c>
      <c r="D3403" s="536">
        <v>2011</v>
      </c>
    </row>
    <row r="3404" spans="1:4">
      <c r="A3404" s="535" t="s">
        <v>10038</v>
      </c>
      <c r="B3404" s="536">
        <v>0</v>
      </c>
      <c r="C3404" s="536">
        <v>0</v>
      </c>
      <c r="D3404" s="536">
        <v>2011</v>
      </c>
    </row>
    <row r="3405" spans="1:4">
      <c r="A3405" s="535" t="s">
        <v>10039</v>
      </c>
      <c r="B3405" s="536">
        <v>0</v>
      </c>
      <c r="C3405" s="536">
        <v>0</v>
      </c>
      <c r="D3405" s="536">
        <v>2011</v>
      </c>
    </row>
    <row r="3406" spans="1:4">
      <c r="A3406" s="535" t="s">
        <v>10040</v>
      </c>
      <c r="B3406" s="536">
        <v>282</v>
      </c>
      <c r="C3406" s="536">
        <v>0</v>
      </c>
      <c r="D3406" s="536">
        <v>2011</v>
      </c>
    </row>
    <row r="3407" spans="1:4">
      <c r="A3407" s="535" t="s">
        <v>10041</v>
      </c>
      <c r="B3407" s="536">
        <v>0</v>
      </c>
      <c r="C3407" s="536">
        <v>0</v>
      </c>
      <c r="D3407" s="536">
        <v>2011</v>
      </c>
    </row>
    <row r="3408" spans="1:4">
      <c r="A3408" s="535" t="s">
        <v>10042</v>
      </c>
      <c r="B3408" s="536">
        <v>0</v>
      </c>
      <c r="C3408" s="536">
        <v>0</v>
      </c>
      <c r="D3408" s="536">
        <v>2011</v>
      </c>
    </row>
    <row r="3409" spans="1:4">
      <c r="A3409" s="535" t="s">
        <v>10043</v>
      </c>
      <c r="B3409" s="536">
        <v>0</v>
      </c>
      <c r="C3409" s="536">
        <v>0</v>
      </c>
      <c r="D3409" s="536">
        <v>2011</v>
      </c>
    </row>
    <row r="3410" spans="1:4">
      <c r="A3410" s="535" t="s">
        <v>10044</v>
      </c>
      <c r="B3410" s="536">
        <v>0</v>
      </c>
      <c r="C3410" s="536">
        <v>0</v>
      </c>
      <c r="D3410" s="536">
        <v>2011</v>
      </c>
    </row>
    <row r="3411" spans="1:4">
      <c r="A3411" s="535" t="s">
        <v>10045</v>
      </c>
      <c r="B3411" s="536">
        <v>0</v>
      </c>
      <c r="C3411" s="536">
        <v>0</v>
      </c>
      <c r="D3411" s="536">
        <v>2011</v>
      </c>
    </row>
    <row r="3412" spans="1:4">
      <c r="A3412" s="535" t="s">
        <v>10046</v>
      </c>
      <c r="B3412" s="536">
        <v>0</v>
      </c>
      <c r="C3412" s="536">
        <v>0</v>
      </c>
      <c r="D3412" s="536">
        <v>2011</v>
      </c>
    </row>
    <row r="3413" spans="1:4">
      <c r="A3413" s="535" t="s">
        <v>10047</v>
      </c>
      <c r="B3413" s="536">
        <v>0</v>
      </c>
      <c r="C3413" s="536">
        <v>0</v>
      </c>
      <c r="D3413" s="536">
        <v>2011</v>
      </c>
    </row>
    <row r="3414" spans="1:4">
      <c r="A3414" s="535" t="s">
        <v>10048</v>
      </c>
      <c r="B3414" s="536">
        <v>0</v>
      </c>
      <c r="C3414" s="536">
        <v>0</v>
      </c>
      <c r="D3414" s="536">
        <v>2011</v>
      </c>
    </row>
    <row r="3415" spans="1:4">
      <c r="A3415" s="535" t="s">
        <v>10049</v>
      </c>
      <c r="B3415" s="536">
        <v>0</v>
      </c>
      <c r="C3415" s="536">
        <v>0</v>
      </c>
      <c r="D3415" s="536">
        <v>2011</v>
      </c>
    </row>
    <row r="3416" spans="1:4">
      <c r="A3416" s="535" t="s">
        <v>10050</v>
      </c>
      <c r="B3416" s="536">
        <v>0</v>
      </c>
      <c r="C3416" s="536">
        <v>0</v>
      </c>
      <c r="D3416" s="536">
        <v>2011</v>
      </c>
    </row>
    <row r="3417" spans="1:4">
      <c r="A3417" s="535" t="s">
        <v>10051</v>
      </c>
      <c r="B3417" s="536">
        <v>0</v>
      </c>
      <c r="C3417" s="536">
        <v>0</v>
      </c>
      <c r="D3417" s="536">
        <v>2011</v>
      </c>
    </row>
    <row r="3418" spans="1:4">
      <c r="A3418" s="535" t="s">
        <v>10052</v>
      </c>
      <c r="B3418" s="536">
        <v>0</v>
      </c>
      <c r="C3418" s="536">
        <v>0</v>
      </c>
      <c r="D3418" s="536">
        <v>2011</v>
      </c>
    </row>
    <row r="3419" spans="1:4">
      <c r="A3419" s="535" t="s">
        <v>10053</v>
      </c>
      <c r="B3419" s="536">
        <v>0</v>
      </c>
      <c r="C3419" s="536">
        <v>0</v>
      </c>
      <c r="D3419" s="536">
        <v>2011</v>
      </c>
    </row>
    <row r="3420" spans="1:4">
      <c r="A3420" s="535" t="s">
        <v>10054</v>
      </c>
      <c r="B3420" s="536">
        <v>0</v>
      </c>
      <c r="C3420" s="536">
        <v>0</v>
      </c>
      <c r="D3420" s="536">
        <v>2011</v>
      </c>
    </row>
    <row r="3421" spans="1:4">
      <c r="A3421" s="535" t="s">
        <v>10055</v>
      </c>
      <c r="B3421" s="536">
        <v>0</v>
      </c>
      <c r="C3421" s="536">
        <v>0</v>
      </c>
      <c r="D3421" s="536">
        <v>2011</v>
      </c>
    </row>
    <row r="3422" spans="1:4">
      <c r="A3422" s="535" t="s">
        <v>10056</v>
      </c>
      <c r="B3422" s="536">
        <v>19424</v>
      </c>
      <c r="C3422" s="536">
        <v>0</v>
      </c>
      <c r="D3422" s="536">
        <v>2011</v>
      </c>
    </row>
    <row r="3423" spans="1:4">
      <c r="A3423" s="535" t="s">
        <v>10057</v>
      </c>
      <c r="B3423" s="536">
        <v>35951</v>
      </c>
      <c r="C3423" s="536">
        <v>0</v>
      </c>
      <c r="D3423" s="536">
        <v>2011</v>
      </c>
    </row>
    <row r="3424" spans="1:4">
      <c r="A3424" s="535" t="s">
        <v>10058</v>
      </c>
      <c r="B3424" s="536">
        <v>391</v>
      </c>
      <c r="C3424" s="536">
        <v>0</v>
      </c>
      <c r="D3424" s="536">
        <v>2011</v>
      </c>
    </row>
    <row r="3425" spans="1:4">
      <c r="A3425" s="535" t="s">
        <v>10059</v>
      </c>
      <c r="B3425" s="536">
        <v>17363</v>
      </c>
      <c r="C3425" s="536">
        <v>0</v>
      </c>
      <c r="D3425" s="536">
        <v>2011</v>
      </c>
    </row>
    <row r="3426" spans="1:4">
      <c r="A3426" s="535" t="s">
        <v>10060</v>
      </c>
      <c r="B3426" s="536">
        <v>13487</v>
      </c>
      <c r="C3426" s="536">
        <v>0</v>
      </c>
      <c r="D3426" s="536">
        <v>2011</v>
      </c>
    </row>
    <row r="3427" spans="1:4">
      <c r="A3427" s="535" t="s">
        <v>10061</v>
      </c>
      <c r="B3427" s="536">
        <v>35983</v>
      </c>
      <c r="C3427" s="536">
        <v>0</v>
      </c>
      <c r="D3427" s="536">
        <v>2011</v>
      </c>
    </row>
    <row r="3428" spans="1:4">
      <c r="A3428" s="535" t="s">
        <v>10062</v>
      </c>
      <c r="B3428" s="536">
        <v>0</v>
      </c>
      <c r="C3428" s="536">
        <v>0</v>
      </c>
      <c r="D3428" s="536">
        <v>2011</v>
      </c>
    </row>
    <row r="3429" spans="1:4">
      <c r="A3429" s="535" t="s">
        <v>10063</v>
      </c>
      <c r="B3429" s="536">
        <v>0</v>
      </c>
      <c r="C3429" s="536">
        <v>0</v>
      </c>
      <c r="D3429" s="536">
        <v>2011</v>
      </c>
    </row>
    <row r="3430" spans="1:4">
      <c r="A3430" s="535" t="s">
        <v>10064</v>
      </c>
      <c r="B3430" s="536">
        <v>0</v>
      </c>
      <c r="C3430" s="536">
        <v>0</v>
      </c>
      <c r="D3430" s="536">
        <v>2011</v>
      </c>
    </row>
    <row r="3431" spans="1:4">
      <c r="A3431" s="535" t="s">
        <v>10065</v>
      </c>
      <c r="B3431" s="536">
        <v>0</v>
      </c>
      <c r="C3431" s="536">
        <v>0</v>
      </c>
      <c r="D3431" s="536">
        <v>2011</v>
      </c>
    </row>
    <row r="3432" spans="1:4">
      <c r="A3432" s="535" t="s">
        <v>10066</v>
      </c>
      <c r="B3432" s="536">
        <v>2417</v>
      </c>
      <c r="C3432" s="536">
        <v>0</v>
      </c>
      <c r="D3432" s="536">
        <v>2011</v>
      </c>
    </row>
    <row r="3433" spans="1:4">
      <c r="A3433" s="535" t="s">
        <v>10217</v>
      </c>
      <c r="B3433" s="536">
        <v>16956</v>
      </c>
      <c r="C3433" s="536">
        <v>0</v>
      </c>
      <c r="D3433" s="536">
        <v>2011</v>
      </c>
    </row>
    <row r="3434" spans="1:4">
      <c r="A3434" s="535" t="s">
        <v>10067</v>
      </c>
      <c r="B3434" s="536">
        <v>0</v>
      </c>
      <c r="C3434" s="536">
        <v>0</v>
      </c>
      <c r="D3434" s="536">
        <v>2011</v>
      </c>
    </row>
    <row r="3435" spans="1:4">
      <c r="A3435" s="535" t="s">
        <v>5712</v>
      </c>
      <c r="B3435" s="536">
        <v>10180</v>
      </c>
      <c r="C3435" s="536">
        <v>0</v>
      </c>
      <c r="D3435" s="536">
        <v>2011</v>
      </c>
    </row>
    <row r="3436" spans="1:4">
      <c r="A3436" s="535" t="s">
        <v>10068</v>
      </c>
      <c r="B3436" s="536">
        <v>12221</v>
      </c>
      <c r="C3436" s="536">
        <v>0</v>
      </c>
      <c r="D3436" s="536">
        <v>2011</v>
      </c>
    </row>
    <row r="3437" spans="1:4">
      <c r="A3437" s="535" t="s">
        <v>10069</v>
      </c>
      <c r="B3437" s="536">
        <v>11780</v>
      </c>
      <c r="C3437" s="536">
        <v>0</v>
      </c>
      <c r="D3437" s="536">
        <v>2011</v>
      </c>
    </row>
    <row r="3438" spans="1:4">
      <c r="A3438" s="535" t="s">
        <v>10070</v>
      </c>
      <c r="B3438" s="536">
        <v>0</v>
      </c>
      <c r="C3438" s="536">
        <v>0</v>
      </c>
      <c r="D3438" s="536">
        <v>2011</v>
      </c>
    </row>
    <row r="3439" spans="1:4">
      <c r="A3439" s="535" t="s">
        <v>10071</v>
      </c>
      <c r="B3439" s="536">
        <v>0</v>
      </c>
      <c r="C3439" s="536">
        <v>0</v>
      </c>
      <c r="D3439" s="536">
        <v>2011</v>
      </c>
    </row>
    <row r="3440" spans="1:4">
      <c r="A3440" s="535" t="s">
        <v>10072</v>
      </c>
      <c r="B3440" s="536">
        <v>0</v>
      </c>
      <c r="C3440" s="536">
        <v>0</v>
      </c>
      <c r="D3440" s="536">
        <v>2011</v>
      </c>
    </row>
    <row r="3441" spans="1:4">
      <c r="A3441" s="535" t="s">
        <v>10073</v>
      </c>
      <c r="B3441" s="536">
        <v>0</v>
      </c>
      <c r="C3441" s="536">
        <v>0</v>
      </c>
      <c r="D3441" s="536">
        <v>2011</v>
      </c>
    </row>
    <row r="3442" spans="1:4">
      <c r="A3442" s="535" t="s">
        <v>10074</v>
      </c>
      <c r="B3442" s="536">
        <v>0</v>
      </c>
      <c r="C3442" s="536">
        <v>0</v>
      </c>
      <c r="D3442" s="536">
        <v>2011</v>
      </c>
    </row>
    <row r="3443" spans="1:4">
      <c r="A3443" s="535" t="s">
        <v>10075</v>
      </c>
      <c r="B3443" s="536">
        <v>0</v>
      </c>
      <c r="C3443" s="536">
        <v>0</v>
      </c>
      <c r="D3443" s="536">
        <v>2011</v>
      </c>
    </row>
    <row r="3444" spans="1:4">
      <c r="A3444" s="535" t="s">
        <v>10076</v>
      </c>
      <c r="B3444" s="536">
        <v>0</v>
      </c>
      <c r="C3444" s="536">
        <v>0</v>
      </c>
      <c r="D3444" s="536">
        <v>2011</v>
      </c>
    </row>
    <row r="3445" spans="1:4">
      <c r="A3445" s="535" t="s">
        <v>10077</v>
      </c>
      <c r="B3445" s="536">
        <v>0</v>
      </c>
      <c r="C3445" s="536">
        <v>0</v>
      </c>
      <c r="D3445" s="536">
        <v>2011</v>
      </c>
    </row>
    <row r="3446" spans="1:4">
      <c r="A3446" s="535" t="s">
        <v>10078</v>
      </c>
      <c r="B3446" s="536">
        <v>0</v>
      </c>
      <c r="C3446" s="536">
        <v>0</v>
      </c>
      <c r="D3446" s="536">
        <v>2011</v>
      </c>
    </row>
    <row r="3447" spans="1:4">
      <c r="A3447" s="535" t="s">
        <v>10079</v>
      </c>
      <c r="B3447" s="536">
        <v>0</v>
      </c>
      <c r="C3447" s="536">
        <v>0</v>
      </c>
      <c r="D3447" s="536">
        <v>2011</v>
      </c>
    </row>
    <row r="3448" spans="1:4">
      <c r="A3448" s="535" t="s">
        <v>10080</v>
      </c>
      <c r="B3448" s="536">
        <v>0</v>
      </c>
      <c r="C3448" s="536">
        <v>0</v>
      </c>
      <c r="D3448" s="536">
        <v>2011</v>
      </c>
    </row>
    <row r="3449" spans="1:4">
      <c r="A3449" s="535" t="s">
        <v>10081</v>
      </c>
      <c r="B3449" s="536">
        <v>0</v>
      </c>
      <c r="C3449" s="536">
        <v>0</v>
      </c>
      <c r="D3449" s="536">
        <v>2011</v>
      </c>
    </row>
    <row r="3450" spans="1:4">
      <c r="A3450" s="535" t="s">
        <v>10082</v>
      </c>
      <c r="B3450" s="536">
        <v>18653</v>
      </c>
      <c r="C3450" s="536">
        <v>0</v>
      </c>
      <c r="D3450" s="536">
        <v>2011</v>
      </c>
    </row>
    <row r="3451" spans="1:4">
      <c r="A3451" s="535" t="s">
        <v>10083</v>
      </c>
      <c r="B3451" s="536">
        <v>33680</v>
      </c>
      <c r="C3451" s="536">
        <v>0</v>
      </c>
      <c r="D3451" s="536">
        <v>2011</v>
      </c>
    </row>
    <row r="3452" spans="1:4">
      <c r="A3452" s="535" t="s">
        <v>10084</v>
      </c>
      <c r="B3452" s="536">
        <v>11364</v>
      </c>
      <c r="C3452" s="536">
        <v>0</v>
      </c>
      <c r="D3452" s="536">
        <v>2011</v>
      </c>
    </row>
    <row r="3453" spans="1:4">
      <c r="A3453" s="535" t="s">
        <v>10085</v>
      </c>
      <c r="B3453" s="536">
        <v>22256</v>
      </c>
      <c r="C3453" s="536">
        <v>0</v>
      </c>
      <c r="D3453" s="536">
        <v>2011</v>
      </c>
    </row>
    <row r="3454" spans="1:4">
      <c r="A3454" s="535" t="s">
        <v>10086</v>
      </c>
      <c r="B3454" s="536">
        <v>4420</v>
      </c>
      <c r="C3454" s="536">
        <v>0</v>
      </c>
      <c r="D3454" s="536">
        <v>2011</v>
      </c>
    </row>
    <row r="3455" spans="1:4">
      <c r="A3455" s="535" t="s">
        <v>10087</v>
      </c>
      <c r="B3455" s="536">
        <v>8290</v>
      </c>
      <c r="C3455" s="536">
        <v>0</v>
      </c>
      <c r="D3455" s="536">
        <v>2011</v>
      </c>
    </row>
    <row r="3456" spans="1:4">
      <c r="A3456" s="535" t="s">
        <v>10088</v>
      </c>
      <c r="B3456" s="536">
        <v>9513</v>
      </c>
      <c r="C3456" s="536">
        <v>0</v>
      </c>
      <c r="D3456" s="536">
        <v>2011</v>
      </c>
    </row>
    <row r="3457" spans="1:4">
      <c r="A3457" s="535" t="s">
        <v>10089</v>
      </c>
      <c r="B3457" s="536">
        <v>13041</v>
      </c>
      <c r="C3457" s="536">
        <v>0</v>
      </c>
      <c r="D3457" s="536">
        <v>2011</v>
      </c>
    </row>
    <row r="3458" spans="1:4">
      <c r="A3458" s="535" t="s">
        <v>10090</v>
      </c>
      <c r="B3458" s="536">
        <v>3682</v>
      </c>
      <c r="C3458" s="536">
        <v>0</v>
      </c>
      <c r="D3458" s="536">
        <v>2011</v>
      </c>
    </row>
    <row r="3459" spans="1:4">
      <c r="A3459" s="535" t="s">
        <v>10091</v>
      </c>
      <c r="B3459" s="536">
        <v>10179</v>
      </c>
      <c r="C3459" s="536">
        <v>0</v>
      </c>
      <c r="D3459" s="536">
        <v>2011</v>
      </c>
    </row>
    <row r="3460" spans="1:4">
      <c r="A3460" s="535" t="s">
        <v>10092</v>
      </c>
      <c r="B3460" s="536">
        <v>11895</v>
      </c>
      <c r="C3460" s="536">
        <v>0</v>
      </c>
      <c r="D3460" s="536">
        <v>2011</v>
      </c>
    </row>
    <row r="3461" spans="1:4">
      <c r="A3461" s="535" t="s">
        <v>10093</v>
      </c>
      <c r="B3461" s="536">
        <v>35546</v>
      </c>
      <c r="C3461" s="536">
        <v>0</v>
      </c>
      <c r="D3461" s="536">
        <v>2011</v>
      </c>
    </row>
    <row r="3462" spans="1:4">
      <c r="A3462" s="535" t="s">
        <v>10094</v>
      </c>
      <c r="B3462" s="536">
        <v>7817</v>
      </c>
      <c r="C3462" s="536">
        <v>0</v>
      </c>
      <c r="D3462" s="536">
        <v>2011</v>
      </c>
    </row>
    <row r="3463" spans="1:4">
      <c r="A3463" s="535" t="s">
        <v>10095</v>
      </c>
      <c r="B3463" s="536">
        <v>17500</v>
      </c>
      <c r="C3463" s="536">
        <v>0</v>
      </c>
      <c r="D3463" s="536">
        <v>2011</v>
      </c>
    </row>
    <row r="3464" spans="1:4">
      <c r="A3464" s="535" t="s">
        <v>10096</v>
      </c>
      <c r="B3464" s="536">
        <v>9325</v>
      </c>
      <c r="C3464" s="536">
        <v>0</v>
      </c>
      <c r="D3464" s="536">
        <v>2011</v>
      </c>
    </row>
    <row r="3465" spans="1:4">
      <c r="A3465" s="535" t="s">
        <v>10097</v>
      </c>
      <c r="B3465" s="536">
        <v>48464</v>
      </c>
      <c r="C3465" s="536">
        <v>0</v>
      </c>
      <c r="D3465" s="536">
        <v>2011</v>
      </c>
    </row>
    <row r="3466" spans="1:4">
      <c r="A3466" s="535" t="s">
        <v>10098</v>
      </c>
      <c r="B3466" s="536">
        <v>77988</v>
      </c>
      <c r="C3466" s="536">
        <v>0</v>
      </c>
      <c r="D3466" s="536">
        <v>2011</v>
      </c>
    </row>
    <row r="3467" spans="1:4">
      <c r="A3467" s="535" t="s">
        <v>10099</v>
      </c>
      <c r="B3467" s="536">
        <v>33800</v>
      </c>
      <c r="C3467" s="536">
        <v>0</v>
      </c>
      <c r="D3467" s="536">
        <v>2011</v>
      </c>
    </row>
    <row r="3468" spans="1:4">
      <c r="A3468" s="535" t="s">
        <v>10100</v>
      </c>
      <c r="B3468" s="536">
        <v>4332</v>
      </c>
      <c r="C3468" s="536">
        <v>0</v>
      </c>
      <c r="D3468" s="536">
        <v>2011</v>
      </c>
    </row>
    <row r="3469" spans="1:4">
      <c r="A3469" s="535" t="s">
        <v>10101</v>
      </c>
      <c r="B3469" s="536">
        <v>82654</v>
      </c>
      <c r="C3469" s="536">
        <v>0</v>
      </c>
      <c r="D3469" s="536">
        <v>2011</v>
      </c>
    </row>
    <row r="3470" spans="1:4">
      <c r="A3470" s="535" t="s">
        <v>10102</v>
      </c>
      <c r="B3470" s="536">
        <v>7692</v>
      </c>
      <c r="C3470" s="536">
        <v>0</v>
      </c>
      <c r="D3470" s="536">
        <v>2011</v>
      </c>
    </row>
    <row r="3471" spans="1:4">
      <c r="A3471" s="535" t="s">
        <v>10103</v>
      </c>
      <c r="B3471" s="536">
        <v>4849</v>
      </c>
      <c r="C3471" s="536">
        <v>0</v>
      </c>
      <c r="D3471" s="536">
        <v>2011</v>
      </c>
    </row>
    <row r="3472" spans="1:4">
      <c r="A3472" s="535" t="s">
        <v>10104</v>
      </c>
      <c r="B3472" s="536">
        <v>1249</v>
      </c>
      <c r="C3472" s="536">
        <v>0</v>
      </c>
      <c r="D3472" s="536">
        <v>2011</v>
      </c>
    </row>
    <row r="3473" spans="1:4">
      <c r="A3473" s="535" t="s">
        <v>10105</v>
      </c>
      <c r="B3473" s="536">
        <v>0</v>
      </c>
      <c r="C3473" s="536">
        <v>0</v>
      </c>
      <c r="D3473" s="536">
        <v>2011</v>
      </c>
    </row>
    <row r="3474" spans="1:4">
      <c r="A3474" s="535" t="s">
        <v>10106</v>
      </c>
      <c r="B3474" s="536">
        <v>7747</v>
      </c>
      <c r="C3474" s="536">
        <v>0</v>
      </c>
      <c r="D3474" s="536">
        <v>2011</v>
      </c>
    </row>
    <row r="3475" spans="1:4">
      <c r="A3475" s="535" t="s">
        <v>10107</v>
      </c>
      <c r="B3475" s="536">
        <v>7280</v>
      </c>
      <c r="C3475" s="536">
        <v>0</v>
      </c>
      <c r="D3475" s="536">
        <v>2011</v>
      </c>
    </row>
    <row r="3476" spans="1:4">
      <c r="A3476" s="535" t="s">
        <v>10108</v>
      </c>
      <c r="B3476" s="536">
        <v>9003</v>
      </c>
      <c r="C3476" s="536">
        <v>0</v>
      </c>
      <c r="D3476" s="536">
        <v>2011</v>
      </c>
    </row>
    <row r="3477" spans="1:4">
      <c r="A3477" s="535" t="s">
        <v>10109</v>
      </c>
      <c r="B3477" s="536">
        <v>10064</v>
      </c>
      <c r="C3477" s="536">
        <v>0</v>
      </c>
      <c r="D3477" s="536">
        <v>2011</v>
      </c>
    </row>
    <row r="3478" spans="1:4">
      <c r="A3478" s="535" t="s">
        <v>10110</v>
      </c>
      <c r="B3478" s="536">
        <v>7176</v>
      </c>
      <c r="C3478" s="536">
        <v>0</v>
      </c>
      <c r="D3478" s="536">
        <v>2011</v>
      </c>
    </row>
    <row r="3479" spans="1:4">
      <c r="A3479" s="535" t="s">
        <v>10111</v>
      </c>
      <c r="B3479" s="536">
        <v>0</v>
      </c>
      <c r="C3479" s="536">
        <v>0</v>
      </c>
      <c r="D3479" s="536">
        <v>2011</v>
      </c>
    </row>
    <row r="3480" spans="1:4">
      <c r="A3480" s="535" t="s">
        <v>10112</v>
      </c>
      <c r="B3480" s="536">
        <v>10138</v>
      </c>
      <c r="C3480" s="536">
        <v>0</v>
      </c>
      <c r="D3480" s="536">
        <v>2011</v>
      </c>
    </row>
    <row r="3481" spans="1:4">
      <c r="A3481" s="535" t="s">
        <v>10113</v>
      </c>
      <c r="B3481" s="536">
        <v>24498</v>
      </c>
      <c r="C3481" s="536">
        <v>0</v>
      </c>
      <c r="D3481" s="536">
        <v>2011</v>
      </c>
    </row>
    <row r="3482" spans="1:4">
      <c r="A3482" s="535" t="s">
        <v>10114</v>
      </c>
      <c r="B3482" s="536">
        <v>7538</v>
      </c>
      <c r="C3482" s="536">
        <v>0</v>
      </c>
      <c r="D3482" s="536">
        <v>2011</v>
      </c>
    </row>
    <row r="3483" spans="1:4">
      <c r="A3483" s="535" t="s">
        <v>10115</v>
      </c>
      <c r="B3483" s="536">
        <v>0</v>
      </c>
      <c r="C3483" s="536">
        <v>0</v>
      </c>
      <c r="D3483" s="536">
        <v>2011</v>
      </c>
    </row>
    <row r="3484" spans="1:4">
      <c r="A3484" s="535" t="s">
        <v>10116</v>
      </c>
      <c r="B3484" s="536">
        <v>967</v>
      </c>
      <c r="C3484" s="536">
        <v>0</v>
      </c>
      <c r="D3484" s="536">
        <v>2011</v>
      </c>
    </row>
    <row r="3485" spans="1:4">
      <c r="A3485" s="535" t="s">
        <v>10117</v>
      </c>
      <c r="B3485" s="536">
        <v>0</v>
      </c>
      <c r="C3485" s="536">
        <v>0</v>
      </c>
      <c r="D3485" s="536">
        <v>2011</v>
      </c>
    </row>
    <row r="3486" spans="1:4">
      <c r="A3486" s="535" t="s">
        <v>10118</v>
      </c>
      <c r="B3486" s="536">
        <v>3496</v>
      </c>
      <c r="C3486" s="536">
        <v>0</v>
      </c>
      <c r="D3486" s="536">
        <v>2011</v>
      </c>
    </row>
    <row r="3487" spans="1:4">
      <c r="A3487" s="535" t="s">
        <v>10119</v>
      </c>
      <c r="B3487" s="536">
        <v>5628</v>
      </c>
      <c r="C3487" s="536">
        <v>0</v>
      </c>
      <c r="D3487" s="536">
        <v>2011</v>
      </c>
    </row>
    <row r="3488" spans="1:4">
      <c r="A3488" s="535" t="s">
        <v>10120</v>
      </c>
      <c r="B3488" s="536">
        <v>10837</v>
      </c>
      <c r="C3488" s="536">
        <v>0</v>
      </c>
      <c r="D3488" s="536">
        <v>2011</v>
      </c>
    </row>
    <row r="3489" spans="1:4">
      <c r="A3489" s="535" t="s">
        <v>10121</v>
      </c>
      <c r="B3489" s="536">
        <v>3089</v>
      </c>
      <c r="C3489" s="536">
        <v>0</v>
      </c>
      <c r="D3489" s="536">
        <v>2011</v>
      </c>
    </row>
    <row r="3490" spans="1:4">
      <c r="A3490" s="535" t="s">
        <v>10122</v>
      </c>
      <c r="B3490" s="536">
        <v>6411</v>
      </c>
      <c r="C3490" s="536">
        <v>0</v>
      </c>
      <c r="D3490" s="536">
        <v>2011</v>
      </c>
    </row>
    <row r="3491" spans="1:4">
      <c r="A3491" s="535" t="s">
        <v>10123</v>
      </c>
      <c r="B3491" s="536">
        <v>4701</v>
      </c>
      <c r="C3491" s="536">
        <v>0</v>
      </c>
      <c r="D3491" s="536">
        <v>2011</v>
      </c>
    </row>
    <row r="3492" spans="1:4">
      <c r="A3492" s="535" t="s">
        <v>10124</v>
      </c>
      <c r="B3492" s="536">
        <v>4700</v>
      </c>
      <c r="C3492" s="536">
        <v>0</v>
      </c>
      <c r="D3492" s="536">
        <v>2011</v>
      </c>
    </row>
    <row r="3493" spans="1:4">
      <c r="A3493" s="535" t="s">
        <v>10125</v>
      </c>
      <c r="B3493" s="536">
        <v>4046</v>
      </c>
      <c r="C3493" s="536">
        <v>0</v>
      </c>
      <c r="D3493" s="536">
        <v>2011</v>
      </c>
    </row>
    <row r="3494" spans="1:4">
      <c r="A3494" s="535" t="s">
        <v>10126</v>
      </c>
      <c r="B3494" s="536">
        <v>85898</v>
      </c>
      <c r="C3494" s="536">
        <v>0</v>
      </c>
      <c r="D3494" s="536">
        <v>2011</v>
      </c>
    </row>
    <row r="3495" spans="1:4">
      <c r="A3495" s="535" t="s">
        <v>10127</v>
      </c>
      <c r="B3495" s="536">
        <v>3175</v>
      </c>
      <c r="C3495" s="536">
        <v>0</v>
      </c>
      <c r="D3495" s="536">
        <v>2011</v>
      </c>
    </row>
    <row r="3496" spans="1:4">
      <c r="A3496" s="535" t="s">
        <v>10128</v>
      </c>
      <c r="B3496" s="536">
        <v>8759</v>
      </c>
      <c r="C3496" s="536">
        <v>0</v>
      </c>
      <c r="D3496" s="536">
        <v>2011</v>
      </c>
    </row>
    <row r="3497" spans="1:4">
      <c r="A3497" s="535" t="s">
        <v>10129</v>
      </c>
      <c r="B3497" s="536">
        <v>17600</v>
      </c>
      <c r="C3497" s="536">
        <v>0</v>
      </c>
      <c r="D3497" s="536">
        <v>2011</v>
      </c>
    </row>
    <row r="3498" spans="1:4">
      <c r="A3498" s="535" t="s">
        <v>10130</v>
      </c>
      <c r="B3498" s="536">
        <v>27281</v>
      </c>
      <c r="C3498" s="536">
        <v>0</v>
      </c>
      <c r="D3498" s="536">
        <v>2011</v>
      </c>
    </row>
    <row r="3499" spans="1:4">
      <c r="A3499" s="535" t="s">
        <v>10131</v>
      </c>
      <c r="B3499" s="536">
        <v>11554</v>
      </c>
      <c r="C3499" s="536">
        <v>0</v>
      </c>
      <c r="D3499" s="536">
        <v>2011</v>
      </c>
    </row>
    <row r="3500" spans="1:4">
      <c r="A3500" s="535" t="s">
        <v>10218</v>
      </c>
      <c r="B3500" s="536">
        <v>0</v>
      </c>
      <c r="C3500" s="536">
        <v>0</v>
      </c>
      <c r="D3500" s="536">
        <v>2011</v>
      </c>
    </row>
    <row r="3501" spans="1:4">
      <c r="A3501" s="535" t="s">
        <v>10132</v>
      </c>
      <c r="B3501" s="536">
        <v>49016</v>
      </c>
      <c r="C3501" s="536">
        <v>0</v>
      </c>
      <c r="D3501" s="536">
        <v>2011</v>
      </c>
    </row>
    <row r="3502" spans="1:4">
      <c r="A3502" s="535" t="s">
        <v>10133</v>
      </c>
      <c r="B3502" s="536">
        <v>0</v>
      </c>
      <c r="C3502" s="536">
        <v>0</v>
      </c>
      <c r="D3502" s="536">
        <v>2011</v>
      </c>
    </row>
    <row r="3503" spans="1:4">
      <c r="A3503" s="535" t="s">
        <v>10134</v>
      </c>
      <c r="B3503" s="536">
        <v>12943</v>
      </c>
      <c r="C3503" s="536">
        <v>0</v>
      </c>
      <c r="D3503" s="536">
        <v>2011</v>
      </c>
    </row>
    <row r="3504" spans="1:4">
      <c r="A3504" s="535" t="s">
        <v>10135</v>
      </c>
      <c r="B3504" s="536">
        <v>7728</v>
      </c>
      <c r="C3504" s="536">
        <v>0</v>
      </c>
      <c r="D3504" s="536">
        <v>2011</v>
      </c>
    </row>
    <row r="3505" spans="1:4">
      <c r="A3505" s="535" t="s">
        <v>10136</v>
      </c>
      <c r="B3505" s="536">
        <v>10933</v>
      </c>
      <c r="C3505" s="536">
        <v>0</v>
      </c>
      <c r="D3505" s="536">
        <v>2011</v>
      </c>
    </row>
    <row r="3506" spans="1:4">
      <c r="A3506" s="535" t="s">
        <v>10137</v>
      </c>
      <c r="B3506" s="536">
        <v>11051</v>
      </c>
      <c r="C3506" s="536">
        <v>0</v>
      </c>
      <c r="D3506" s="536">
        <v>2011</v>
      </c>
    </row>
    <row r="3507" spans="1:4">
      <c r="A3507" s="535" t="s">
        <v>10138</v>
      </c>
      <c r="B3507" s="536">
        <v>4738</v>
      </c>
      <c r="C3507" s="536">
        <v>0</v>
      </c>
      <c r="D3507" s="536">
        <v>2011</v>
      </c>
    </row>
    <row r="3508" spans="1:4">
      <c r="A3508" s="535" t="s">
        <v>10139</v>
      </c>
      <c r="B3508" s="536">
        <v>9147</v>
      </c>
      <c r="C3508" s="536">
        <v>0</v>
      </c>
      <c r="D3508" s="536">
        <v>2011</v>
      </c>
    </row>
    <row r="3509" spans="1:4">
      <c r="A3509" s="535" t="s">
        <v>10140</v>
      </c>
      <c r="B3509" s="536">
        <v>5910</v>
      </c>
      <c r="C3509" s="536">
        <v>0</v>
      </c>
      <c r="D3509" s="536">
        <v>2011</v>
      </c>
    </row>
    <row r="3510" spans="1:4">
      <c r="A3510" s="535" t="s">
        <v>10141</v>
      </c>
      <c r="B3510" s="536">
        <v>6046</v>
      </c>
      <c r="C3510" s="536">
        <v>0</v>
      </c>
      <c r="D3510" s="536">
        <v>2011</v>
      </c>
    </row>
    <row r="3511" spans="1:4">
      <c r="A3511" s="535" t="s">
        <v>10142</v>
      </c>
      <c r="B3511" s="536">
        <v>0</v>
      </c>
      <c r="C3511" s="536">
        <v>0</v>
      </c>
      <c r="D3511" s="536">
        <v>2011</v>
      </c>
    </row>
    <row r="3512" spans="1:4">
      <c r="A3512" s="535" t="s">
        <v>10143</v>
      </c>
      <c r="B3512" s="536">
        <v>2890</v>
      </c>
      <c r="C3512" s="536">
        <v>0</v>
      </c>
      <c r="D3512" s="536">
        <v>2011</v>
      </c>
    </row>
    <row r="3513" spans="1:4">
      <c r="A3513" s="535" t="s">
        <v>10144</v>
      </c>
      <c r="B3513" s="536">
        <v>0</v>
      </c>
      <c r="C3513" s="536">
        <v>0</v>
      </c>
      <c r="D3513" s="536">
        <v>2011</v>
      </c>
    </row>
    <row r="3514" spans="1:4">
      <c r="A3514" s="535" t="s">
        <v>10145</v>
      </c>
      <c r="B3514" s="536">
        <v>8280</v>
      </c>
      <c r="C3514" s="536">
        <v>0</v>
      </c>
      <c r="D3514" s="536">
        <v>2011</v>
      </c>
    </row>
    <row r="3515" spans="1:4">
      <c r="A3515" s="535" t="s">
        <v>10146</v>
      </c>
      <c r="B3515" s="536">
        <v>0</v>
      </c>
      <c r="C3515" s="536">
        <v>0</v>
      </c>
      <c r="D3515" s="536">
        <v>2011</v>
      </c>
    </row>
    <row r="3516" spans="1:4">
      <c r="A3516" s="535" t="s">
        <v>10147</v>
      </c>
      <c r="B3516" s="536">
        <v>0</v>
      </c>
      <c r="C3516" s="536">
        <v>0</v>
      </c>
      <c r="D3516" s="536">
        <v>2011</v>
      </c>
    </row>
    <row r="3517" spans="1:4">
      <c r="A3517" s="535" t="s">
        <v>10148</v>
      </c>
      <c r="B3517" s="536">
        <v>0</v>
      </c>
      <c r="C3517" s="536">
        <v>0</v>
      </c>
      <c r="D3517" s="536">
        <v>2011</v>
      </c>
    </row>
    <row r="3518" spans="1:4">
      <c r="A3518" s="535" t="s">
        <v>10149</v>
      </c>
      <c r="B3518" s="536">
        <v>0</v>
      </c>
      <c r="C3518" s="536">
        <v>0</v>
      </c>
      <c r="D3518" s="536">
        <v>2011</v>
      </c>
    </row>
    <row r="3519" spans="1:4">
      <c r="A3519" s="535" t="s">
        <v>10150</v>
      </c>
      <c r="B3519" s="536">
        <v>0</v>
      </c>
      <c r="C3519" s="536">
        <v>0</v>
      </c>
      <c r="D3519" s="536">
        <v>2011</v>
      </c>
    </row>
    <row r="3520" spans="1:4">
      <c r="A3520" s="535" t="s">
        <v>10151</v>
      </c>
      <c r="B3520" s="536">
        <v>0</v>
      </c>
      <c r="C3520" s="536">
        <v>0</v>
      </c>
      <c r="D3520" s="536">
        <v>2011</v>
      </c>
    </row>
    <row r="3521" spans="1:4">
      <c r="A3521" s="535" t="s">
        <v>10152</v>
      </c>
      <c r="B3521" s="536">
        <v>34640</v>
      </c>
      <c r="C3521" s="536">
        <v>0</v>
      </c>
      <c r="D3521" s="536">
        <v>2011</v>
      </c>
    </row>
    <row r="3522" spans="1:4">
      <c r="A3522" s="535" t="s">
        <v>10153</v>
      </c>
      <c r="B3522" s="536">
        <v>1418</v>
      </c>
      <c r="C3522" s="536">
        <v>0</v>
      </c>
      <c r="D3522" s="536">
        <v>2011</v>
      </c>
    </row>
    <row r="3523" spans="1:4">
      <c r="A3523" s="535" t="s">
        <v>10154</v>
      </c>
      <c r="B3523" s="536">
        <v>0</v>
      </c>
      <c r="C3523" s="536">
        <v>0</v>
      </c>
      <c r="D3523" s="536">
        <v>2011</v>
      </c>
    </row>
    <row r="3524" spans="1:4">
      <c r="A3524" s="535" t="s">
        <v>10155</v>
      </c>
      <c r="B3524" s="536">
        <v>0</v>
      </c>
      <c r="C3524" s="536">
        <v>0</v>
      </c>
      <c r="D3524" s="536">
        <v>2011</v>
      </c>
    </row>
    <row r="3525" spans="1:4">
      <c r="A3525" s="535" t="s">
        <v>10156</v>
      </c>
      <c r="B3525" s="536">
        <v>0</v>
      </c>
      <c r="C3525" s="536">
        <v>0</v>
      </c>
      <c r="D3525" s="536">
        <v>2011</v>
      </c>
    </row>
    <row r="3526" spans="1:4">
      <c r="A3526" s="535" t="s">
        <v>10157</v>
      </c>
      <c r="B3526" s="536">
        <v>0</v>
      </c>
      <c r="C3526" s="536">
        <v>0</v>
      </c>
      <c r="D3526" s="536">
        <v>2011</v>
      </c>
    </row>
    <row r="3527" spans="1:4">
      <c r="A3527" s="535" t="s">
        <v>10158</v>
      </c>
      <c r="B3527" s="536">
        <v>708</v>
      </c>
      <c r="C3527" s="536">
        <v>0</v>
      </c>
      <c r="D3527" s="536">
        <v>2011</v>
      </c>
    </row>
    <row r="3528" spans="1:4">
      <c r="A3528" s="535" t="s">
        <v>10159</v>
      </c>
      <c r="B3528" s="536">
        <v>5560</v>
      </c>
      <c r="C3528" s="536">
        <v>0</v>
      </c>
      <c r="D3528" s="536">
        <v>2011</v>
      </c>
    </row>
    <row r="3529" spans="1:4">
      <c r="A3529" s="535" t="s">
        <v>10160</v>
      </c>
      <c r="B3529" s="536">
        <v>38690</v>
      </c>
      <c r="C3529" s="536">
        <v>0</v>
      </c>
      <c r="D3529" s="536">
        <v>2011</v>
      </c>
    </row>
    <row r="3530" spans="1:4">
      <c r="A3530" s="535" t="s">
        <v>10161</v>
      </c>
      <c r="B3530" s="536">
        <v>25200</v>
      </c>
      <c r="C3530" s="536">
        <v>0</v>
      </c>
      <c r="D3530" s="536">
        <v>2011</v>
      </c>
    </row>
    <row r="3531" spans="1:4">
      <c r="A3531" s="535" t="s">
        <v>10162</v>
      </c>
      <c r="B3531" s="536">
        <v>20570</v>
      </c>
      <c r="C3531" s="536">
        <v>0</v>
      </c>
      <c r="D3531" s="536">
        <v>2011</v>
      </c>
    </row>
    <row r="3532" spans="1:4">
      <c r="A3532" s="535" t="s">
        <v>10163</v>
      </c>
      <c r="B3532" s="536">
        <v>72619</v>
      </c>
      <c r="C3532" s="536">
        <v>0</v>
      </c>
      <c r="D3532" s="536">
        <v>2011</v>
      </c>
    </row>
    <row r="3533" spans="1:4">
      <c r="A3533" s="535" t="s">
        <v>10164</v>
      </c>
      <c r="B3533" s="536">
        <v>16905</v>
      </c>
      <c r="C3533" s="536">
        <v>0</v>
      </c>
      <c r="D3533" s="536">
        <v>2011</v>
      </c>
    </row>
    <row r="3534" spans="1:4">
      <c r="A3534" s="535" t="s">
        <v>10165</v>
      </c>
      <c r="B3534" s="536">
        <v>155769</v>
      </c>
      <c r="C3534" s="536">
        <v>0</v>
      </c>
      <c r="D3534" s="536">
        <v>2011</v>
      </c>
    </row>
    <row r="3535" spans="1:4">
      <c r="A3535" s="535" t="s">
        <v>10166</v>
      </c>
      <c r="B3535" s="536">
        <v>39882</v>
      </c>
      <c r="C3535" s="536">
        <v>0</v>
      </c>
      <c r="D3535" s="536">
        <v>2011</v>
      </c>
    </row>
    <row r="3536" spans="1:4">
      <c r="A3536" s="535" t="s">
        <v>10167</v>
      </c>
      <c r="B3536" s="536">
        <v>19075</v>
      </c>
      <c r="C3536" s="536">
        <v>0</v>
      </c>
      <c r="D3536" s="536">
        <v>2011</v>
      </c>
    </row>
    <row r="3537" spans="1:4">
      <c r="A3537" s="535" t="s">
        <v>10168</v>
      </c>
      <c r="B3537" s="536">
        <v>18108</v>
      </c>
      <c r="C3537" s="536">
        <v>0</v>
      </c>
      <c r="D3537" s="536">
        <v>2011</v>
      </c>
    </row>
    <row r="3538" spans="1:4">
      <c r="A3538" s="535" t="s">
        <v>10169</v>
      </c>
      <c r="B3538" s="536">
        <v>73718</v>
      </c>
      <c r="C3538" s="536">
        <v>0</v>
      </c>
      <c r="D3538" s="536">
        <v>2011</v>
      </c>
    </row>
    <row r="3539" spans="1:4">
      <c r="A3539" s="535" t="s">
        <v>10170</v>
      </c>
      <c r="B3539" s="536">
        <v>55287</v>
      </c>
      <c r="C3539" s="536">
        <v>0</v>
      </c>
      <c r="D3539" s="536">
        <v>2011</v>
      </c>
    </row>
    <row r="3540" spans="1:4">
      <c r="A3540" s="535" t="s">
        <v>10171</v>
      </c>
      <c r="B3540" s="536">
        <v>45463</v>
      </c>
      <c r="C3540" s="536">
        <v>0</v>
      </c>
      <c r="D3540" s="536">
        <v>2011</v>
      </c>
    </row>
    <row r="3541" spans="1:4">
      <c r="A3541" s="535" t="s">
        <v>6824</v>
      </c>
      <c r="B3541" s="536">
        <v>14876</v>
      </c>
      <c r="C3541" s="536">
        <v>0</v>
      </c>
      <c r="D3541" s="536">
        <v>2011</v>
      </c>
    </row>
    <row r="3542" spans="1:4">
      <c r="A3542" s="535" t="s">
        <v>5904</v>
      </c>
      <c r="B3542" s="536">
        <v>0</v>
      </c>
      <c r="C3542" s="536">
        <v>0</v>
      </c>
      <c r="D3542" s="536">
        <v>2011</v>
      </c>
    </row>
    <row r="3543" spans="1:4">
      <c r="A3543" s="535" t="s">
        <v>10172</v>
      </c>
      <c r="B3543" s="536">
        <v>91792</v>
      </c>
      <c r="C3543" s="536">
        <v>0</v>
      </c>
      <c r="D3543" s="536">
        <v>2011</v>
      </c>
    </row>
    <row r="3544" spans="1:4">
      <c r="A3544" s="535" t="s">
        <v>10173</v>
      </c>
      <c r="B3544" s="536">
        <v>173863</v>
      </c>
      <c r="C3544" s="536">
        <v>0</v>
      </c>
      <c r="D3544" s="536">
        <v>2011</v>
      </c>
    </row>
    <row r="3545" spans="1:4">
      <c r="A3545" s="535" t="s">
        <v>10174</v>
      </c>
      <c r="B3545" s="536">
        <v>0</v>
      </c>
      <c r="C3545" s="536">
        <v>0</v>
      </c>
      <c r="D3545" s="536">
        <v>2011</v>
      </c>
    </row>
    <row r="3546" spans="1:4">
      <c r="A3546" s="535" t="s">
        <v>10175</v>
      </c>
      <c r="B3546" s="536">
        <v>8974</v>
      </c>
      <c r="C3546" s="536">
        <v>0</v>
      </c>
      <c r="D3546" s="536">
        <v>2011</v>
      </c>
    </row>
    <row r="3547" spans="1:4">
      <c r="A3547" s="535" t="s">
        <v>10176</v>
      </c>
      <c r="B3547" s="536">
        <v>0</v>
      </c>
      <c r="C3547" s="536">
        <v>0</v>
      </c>
      <c r="D3547" s="536">
        <v>2011</v>
      </c>
    </row>
    <row r="3548" spans="1:4">
      <c r="A3548" s="535" t="s">
        <v>10177</v>
      </c>
      <c r="B3548" s="536">
        <v>0</v>
      </c>
      <c r="C3548" s="536">
        <v>0</v>
      </c>
      <c r="D3548" s="536">
        <v>2011</v>
      </c>
    </row>
    <row r="3549" spans="1:4">
      <c r="A3549" s="535" t="s">
        <v>10178</v>
      </c>
      <c r="B3549" s="536">
        <v>0</v>
      </c>
      <c r="C3549" s="536">
        <v>0</v>
      </c>
      <c r="D3549" s="536">
        <v>2011</v>
      </c>
    </row>
    <row r="3550" spans="1:4">
      <c r="A3550" s="535" t="s">
        <v>10179</v>
      </c>
      <c r="B3550" s="536">
        <v>12828</v>
      </c>
      <c r="C3550" s="536">
        <v>0</v>
      </c>
      <c r="D3550" s="536">
        <v>2011</v>
      </c>
    </row>
    <row r="3551" spans="1:4">
      <c r="A3551" s="535" t="s">
        <v>10180</v>
      </c>
      <c r="B3551" s="536">
        <v>35720</v>
      </c>
      <c r="C3551" s="536">
        <v>0</v>
      </c>
      <c r="D3551" s="536">
        <v>2011</v>
      </c>
    </row>
    <row r="3552" spans="1:4">
      <c r="A3552" s="535" t="s">
        <v>10181</v>
      </c>
      <c r="B3552" s="536">
        <v>0</v>
      </c>
      <c r="C3552" s="536">
        <v>0</v>
      </c>
      <c r="D3552" s="536">
        <v>2011</v>
      </c>
    </row>
    <row r="3553" spans="1:4">
      <c r="A3553" s="535" t="s">
        <v>10182</v>
      </c>
      <c r="B3553" s="536">
        <v>0</v>
      </c>
      <c r="C3553" s="536">
        <v>0</v>
      </c>
      <c r="D3553" s="536">
        <v>2011</v>
      </c>
    </row>
    <row r="3554" spans="1:4">
      <c r="A3554" s="535" t="s">
        <v>10183</v>
      </c>
      <c r="B3554" s="536">
        <v>0</v>
      </c>
      <c r="C3554" s="536">
        <v>0</v>
      </c>
      <c r="D3554" s="536">
        <v>2011</v>
      </c>
    </row>
    <row r="3555" spans="1:4">
      <c r="A3555" s="535" t="s">
        <v>10184</v>
      </c>
      <c r="B3555" s="536">
        <v>0</v>
      </c>
      <c r="C3555" s="536">
        <v>0</v>
      </c>
      <c r="D3555" s="536">
        <v>2011</v>
      </c>
    </row>
    <row r="3556" spans="1:4">
      <c r="A3556" s="535" t="s">
        <v>10185</v>
      </c>
      <c r="B3556" s="536">
        <v>0</v>
      </c>
      <c r="C3556" s="536">
        <v>0</v>
      </c>
      <c r="D3556" s="536">
        <v>2011</v>
      </c>
    </row>
    <row r="3557" spans="1:4">
      <c r="A3557" s="535" t="s">
        <v>10186</v>
      </c>
      <c r="B3557" s="536">
        <v>0</v>
      </c>
      <c r="C3557" s="536">
        <v>0</v>
      </c>
      <c r="D3557" s="536">
        <v>2011</v>
      </c>
    </row>
    <row r="3558" spans="1:4">
      <c r="A3558" s="535" t="s">
        <v>10187</v>
      </c>
      <c r="B3558" s="536">
        <v>0</v>
      </c>
      <c r="C3558" s="536">
        <v>0</v>
      </c>
      <c r="D3558" s="536">
        <v>2011</v>
      </c>
    </row>
    <row r="3559" spans="1:4">
      <c r="A3559" s="535" t="s">
        <v>10188</v>
      </c>
      <c r="B3559" s="536">
        <v>0</v>
      </c>
      <c r="C3559" s="536">
        <v>0</v>
      </c>
      <c r="D3559" s="536">
        <v>2011</v>
      </c>
    </row>
    <row r="3560" spans="1:4">
      <c r="A3560" s="535" t="s">
        <v>10189</v>
      </c>
      <c r="B3560" s="536">
        <v>5850</v>
      </c>
      <c r="C3560" s="536">
        <v>0</v>
      </c>
      <c r="D3560" s="536">
        <v>2011</v>
      </c>
    </row>
    <row r="3561" spans="1:4">
      <c r="A3561" s="535" t="s">
        <v>10190</v>
      </c>
      <c r="B3561" s="536">
        <v>0</v>
      </c>
      <c r="C3561" s="536">
        <v>0</v>
      </c>
      <c r="D3561" s="536">
        <v>2011</v>
      </c>
    </row>
    <row r="3562" spans="1:4">
      <c r="A3562" s="535" t="s">
        <v>10191</v>
      </c>
      <c r="B3562" s="536">
        <v>0</v>
      </c>
      <c r="C3562" s="536">
        <v>0</v>
      </c>
      <c r="D3562" s="536">
        <v>2011</v>
      </c>
    </row>
    <row r="3563" spans="1:4">
      <c r="A3563" s="535" t="s">
        <v>10192</v>
      </c>
      <c r="B3563" s="536">
        <v>45745</v>
      </c>
      <c r="C3563" s="536">
        <v>0</v>
      </c>
      <c r="D3563" s="536">
        <v>2011</v>
      </c>
    </row>
    <row r="3564" spans="1:4">
      <c r="A3564" s="535" t="s">
        <v>10193</v>
      </c>
      <c r="B3564" s="536">
        <v>4058</v>
      </c>
      <c r="C3564" s="536">
        <v>0</v>
      </c>
      <c r="D3564" s="536">
        <v>2011</v>
      </c>
    </row>
    <row r="3565" spans="1:4">
      <c r="A3565" s="535" t="s">
        <v>10194</v>
      </c>
      <c r="B3565" s="536">
        <v>4048</v>
      </c>
      <c r="C3565" s="536">
        <v>0</v>
      </c>
      <c r="D3565" s="536">
        <v>2011</v>
      </c>
    </row>
    <row r="3566" spans="1:4">
      <c r="A3566" s="535" t="s">
        <v>10195</v>
      </c>
      <c r="B3566" s="536">
        <v>7488</v>
      </c>
      <c r="C3566" s="536">
        <v>0</v>
      </c>
      <c r="D3566" s="536">
        <v>2011</v>
      </c>
    </row>
    <row r="3567" spans="1:4">
      <c r="A3567" s="535" t="s">
        <v>10196</v>
      </c>
      <c r="B3567" s="536">
        <v>11622</v>
      </c>
      <c r="C3567" s="536">
        <v>0</v>
      </c>
      <c r="D3567" s="536">
        <v>2011</v>
      </c>
    </row>
    <row r="3568" spans="1:4">
      <c r="A3568" s="535" t="s">
        <v>10197</v>
      </c>
      <c r="B3568" s="536">
        <v>15033</v>
      </c>
      <c r="C3568" s="536">
        <v>0</v>
      </c>
      <c r="D3568" s="536">
        <v>2011</v>
      </c>
    </row>
    <row r="3569" spans="1:4">
      <c r="A3569" s="535" t="s">
        <v>10198</v>
      </c>
      <c r="B3569" s="536">
        <v>22654</v>
      </c>
      <c r="C3569" s="536">
        <v>0</v>
      </c>
      <c r="D3569" s="536">
        <v>2011</v>
      </c>
    </row>
    <row r="3570" spans="1:4">
      <c r="A3570" s="535" t="s">
        <v>10199</v>
      </c>
      <c r="B3570" s="536">
        <v>13541</v>
      </c>
      <c r="C3570" s="536">
        <v>0</v>
      </c>
      <c r="D3570" s="536">
        <v>2011</v>
      </c>
    </row>
    <row r="3571" spans="1:4">
      <c r="A3571" s="535" t="s">
        <v>10200</v>
      </c>
      <c r="B3571" s="536">
        <v>30494</v>
      </c>
      <c r="C3571" s="536">
        <v>0</v>
      </c>
      <c r="D3571" s="536">
        <v>2011</v>
      </c>
    </row>
    <row r="3572" spans="1:4">
      <c r="A3572" s="535" t="s">
        <v>10201</v>
      </c>
      <c r="B3572" s="536">
        <v>22920</v>
      </c>
      <c r="C3572" s="536">
        <v>0</v>
      </c>
      <c r="D3572" s="536">
        <v>2011</v>
      </c>
    </row>
    <row r="3573" spans="1:4">
      <c r="A3573" s="535" t="s">
        <v>10202</v>
      </c>
      <c r="B3573" s="536">
        <v>0</v>
      </c>
      <c r="C3573" s="536">
        <v>0</v>
      </c>
      <c r="D3573" s="536">
        <v>2011</v>
      </c>
    </row>
    <row r="3574" spans="1:4">
      <c r="A3574" s="535" t="s">
        <v>10203</v>
      </c>
      <c r="B3574" s="536">
        <v>0</v>
      </c>
      <c r="C3574" s="536">
        <v>0</v>
      </c>
      <c r="D3574" s="536">
        <v>2011</v>
      </c>
    </row>
    <row r="3575" spans="1:4">
      <c r="A3575" s="535" t="s">
        <v>10204</v>
      </c>
      <c r="B3575" s="536">
        <v>15841</v>
      </c>
      <c r="C3575" s="536">
        <v>0</v>
      </c>
      <c r="D3575" s="536">
        <v>2011</v>
      </c>
    </row>
    <row r="3576" spans="1:4">
      <c r="A3576" s="535" t="s">
        <v>10205</v>
      </c>
      <c r="B3576" s="536">
        <v>43094</v>
      </c>
      <c r="C3576" s="536">
        <v>0</v>
      </c>
      <c r="D3576" s="536">
        <v>2011</v>
      </c>
    </row>
    <row r="3577" spans="1:4">
      <c r="A3577" s="535" t="s">
        <v>10206</v>
      </c>
      <c r="B3577" s="536">
        <v>4599</v>
      </c>
      <c r="C3577" s="536">
        <v>0</v>
      </c>
      <c r="D3577" s="536">
        <v>2011</v>
      </c>
    </row>
    <row r="3578" spans="1:4">
      <c r="A3578" s="535" t="s">
        <v>10208</v>
      </c>
      <c r="B3578" s="536">
        <v>13807</v>
      </c>
      <c r="C3578" s="536">
        <v>0</v>
      </c>
      <c r="D3578" s="536">
        <v>2011</v>
      </c>
    </row>
    <row r="3579" spans="1:4">
      <c r="A3579" s="535" t="s">
        <v>10209</v>
      </c>
      <c r="B3579" s="536">
        <v>28384</v>
      </c>
      <c r="C3579" s="536">
        <v>0</v>
      </c>
      <c r="D3579" s="536">
        <v>2011</v>
      </c>
    </row>
    <row r="3580" spans="1:4">
      <c r="A3580" s="535" t="s">
        <v>10210</v>
      </c>
      <c r="B3580" s="536">
        <v>25096</v>
      </c>
      <c r="C3580" s="536">
        <v>0</v>
      </c>
      <c r="D3580" s="536">
        <v>2011</v>
      </c>
    </row>
    <row r="3581" spans="1:4">
      <c r="A3581" s="535" t="s">
        <v>10211</v>
      </c>
      <c r="B3581" s="536">
        <v>22283</v>
      </c>
      <c r="C3581" s="536">
        <v>0</v>
      </c>
      <c r="D3581" s="536">
        <v>2011</v>
      </c>
    </row>
    <row r="3582" spans="1:4">
      <c r="A3582" s="535" t="s">
        <v>10212</v>
      </c>
      <c r="B3582" s="536">
        <v>0</v>
      </c>
      <c r="C3582" s="536">
        <v>0</v>
      </c>
      <c r="D3582" s="536">
        <v>2011</v>
      </c>
    </row>
    <row r="3583" spans="1:4">
      <c r="A3583" s="535" t="s">
        <v>10213</v>
      </c>
      <c r="B3583" s="536">
        <v>0</v>
      </c>
      <c r="C3583" s="536">
        <v>0</v>
      </c>
      <c r="D3583" s="536">
        <v>2011</v>
      </c>
    </row>
    <row r="3584" spans="1:4">
      <c r="A3584" s="535" t="s">
        <v>10214</v>
      </c>
      <c r="B3584" s="536">
        <v>12777</v>
      </c>
      <c r="C3584" s="536">
        <v>0</v>
      </c>
      <c r="D3584" s="536">
        <v>2011</v>
      </c>
    </row>
    <row r="3585" spans="1:4">
      <c r="A3585" s="535" t="s">
        <v>10215</v>
      </c>
      <c r="B3585" s="536">
        <v>7545</v>
      </c>
      <c r="C3585" s="536">
        <v>0</v>
      </c>
      <c r="D3585" s="536">
        <v>2011</v>
      </c>
    </row>
    <row r="3586" spans="1:4">
      <c r="A3586" s="535" t="s">
        <v>9503</v>
      </c>
      <c r="B3586" s="536">
        <v>3629</v>
      </c>
      <c r="C3586" s="536">
        <v>0</v>
      </c>
      <c r="D3586" s="536">
        <v>2011</v>
      </c>
    </row>
    <row r="3587" spans="1:4">
      <c r="A3587" s="535" t="s">
        <v>9504</v>
      </c>
      <c r="B3587" s="536">
        <v>49227</v>
      </c>
      <c r="C3587" s="536">
        <v>0</v>
      </c>
      <c r="D3587" s="536">
        <v>2011</v>
      </c>
    </row>
    <row r="3588" spans="1:4">
      <c r="A3588" s="535" t="s">
        <v>9505</v>
      </c>
      <c r="B3588" s="536">
        <v>0</v>
      </c>
      <c r="C3588" s="536">
        <v>0</v>
      </c>
      <c r="D3588" s="536">
        <v>2011</v>
      </c>
    </row>
    <row r="3589" spans="1:4">
      <c r="A3589" s="535" t="s">
        <v>9506</v>
      </c>
      <c r="B3589" s="536">
        <v>37033</v>
      </c>
      <c r="C3589" s="536">
        <v>0</v>
      </c>
      <c r="D3589" s="536">
        <v>2011</v>
      </c>
    </row>
    <row r="3590" spans="1:4">
      <c r="A3590" s="535" t="s">
        <v>9507</v>
      </c>
      <c r="B3590" s="536">
        <v>0</v>
      </c>
      <c r="C3590" s="536">
        <v>0</v>
      </c>
      <c r="D3590" s="536">
        <v>2011</v>
      </c>
    </row>
    <row r="3591" spans="1:4">
      <c r="A3591" s="535" t="s">
        <v>9508</v>
      </c>
      <c r="B3591" s="536">
        <v>0</v>
      </c>
      <c r="C3591" s="536">
        <v>0</v>
      </c>
      <c r="D3591" s="536">
        <v>2011</v>
      </c>
    </row>
    <row r="3592" spans="1:4">
      <c r="A3592" s="535" t="s">
        <v>9509</v>
      </c>
      <c r="B3592" s="536">
        <v>0</v>
      </c>
      <c r="C3592" s="536">
        <v>0</v>
      </c>
      <c r="D3592" s="536">
        <v>2011</v>
      </c>
    </row>
    <row r="3593" spans="1:4">
      <c r="A3593" s="535" t="s">
        <v>9510</v>
      </c>
      <c r="B3593" s="536">
        <v>0</v>
      </c>
      <c r="C3593" s="536">
        <v>0</v>
      </c>
      <c r="D3593" s="536">
        <v>2011</v>
      </c>
    </row>
    <row r="3594" spans="1:4">
      <c r="A3594" s="535" t="s">
        <v>9511</v>
      </c>
      <c r="B3594" s="536">
        <v>69470</v>
      </c>
      <c r="C3594" s="536">
        <v>0</v>
      </c>
      <c r="D3594" s="536">
        <v>2011</v>
      </c>
    </row>
    <row r="3595" spans="1:4">
      <c r="A3595" s="535" t="s">
        <v>9512</v>
      </c>
      <c r="B3595" s="536">
        <v>107506</v>
      </c>
      <c r="C3595" s="536">
        <v>0</v>
      </c>
      <c r="D3595" s="536">
        <v>2011</v>
      </c>
    </row>
    <row r="3596" spans="1:4">
      <c r="A3596" s="535" t="s">
        <v>9513</v>
      </c>
      <c r="B3596" s="536">
        <v>47240</v>
      </c>
      <c r="C3596" s="536">
        <v>0</v>
      </c>
      <c r="D3596" s="536">
        <v>2011</v>
      </c>
    </row>
    <row r="3597" spans="1:4">
      <c r="A3597" s="535" t="s">
        <v>9514</v>
      </c>
      <c r="B3597" s="536">
        <v>44995</v>
      </c>
      <c r="C3597" s="536">
        <v>0</v>
      </c>
      <c r="D3597" s="536">
        <v>2011</v>
      </c>
    </row>
    <row r="3598" spans="1:4">
      <c r="A3598" s="535" t="s">
        <v>9515</v>
      </c>
      <c r="B3598" s="536">
        <v>20471</v>
      </c>
      <c r="C3598" s="536">
        <v>0</v>
      </c>
      <c r="D3598" s="536">
        <v>2011</v>
      </c>
    </row>
    <row r="3599" spans="1:4">
      <c r="A3599" s="535" t="s">
        <v>9516</v>
      </c>
      <c r="B3599" s="536">
        <v>21892</v>
      </c>
      <c r="C3599" s="536">
        <v>0</v>
      </c>
      <c r="D3599" s="536">
        <v>2011</v>
      </c>
    </row>
    <row r="3600" spans="1:4">
      <c r="A3600" s="535" t="s">
        <v>9517</v>
      </c>
      <c r="B3600" s="536">
        <v>34266</v>
      </c>
      <c r="C3600" s="536">
        <v>0</v>
      </c>
      <c r="D3600" s="536">
        <v>2011</v>
      </c>
    </row>
    <row r="3601" spans="1:4">
      <c r="A3601" s="535" t="s">
        <v>9518</v>
      </c>
      <c r="B3601" s="536">
        <v>50864</v>
      </c>
      <c r="C3601" s="536">
        <v>0</v>
      </c>
      <c r="D3601" s="536">
        <v>2011</v>
      </c>
    </row>
    <row r="3602" spans="1:4">
      <c r="A3602" s="535" t="s">
        <v>9519</v>
      </c>
      <c r="B3602" s="536">
        <v>81</v>
      </c>
      <c r="C3602" s="536">
        <v>0</v>
      </c>
      <c r="D3602" s="536">
        <v>2011</v>
      </c>
    </row>
    <row r="3603" spans="1:4">
      <c r="A3603" s="535" t="s">
        <v>9520</v>
      </c>
      <c r="B3603" s="536">
        <v>33850</v>
      </c>
      <c r="C3603" s="536">
        <v>0</v>
      </c>
      <c r="D3603" s="536">
        <v>2011</v>
      </c>
    </row>
    <row r="3604" spans="1:4">
      <c r="A3604" s="535" t="s">
        <v>9521</v>
      </c>
      <c r="B3604" s="536">
        <v>21071</v>
      </c>
      <c r="C3604" s="536">
        <v>0</v>
      </c>
      <c r="D3604" s="536">
        <v>2011</v>
      </c>
    </row>
    <row r="3605" spans="1:4">
      <c r="A3605" s="535" t="s">
        <v>9522</v>
      </c>
      <c r="B3605" s="536">
        <v>0</v>
      </c>
      <c r="C3605" s="536">
        <v>0</v>
      </c>
      <c r="D3605" s="536">
        <v>2011</v>
      </c>
    </row>
    <row r="3606" spans="1:4">
      <c r="A3606" s="535" t="s">
        <v>9523</v>
      </c>
      <c r="B3606" s="536">
        <v>26292</v>
      </c>
      <c r="C3606" s="536">
        <v>0</v>
      </c>
      <c r="D3606" s="536">
        <v>2011</v>
      </c>
    </row>
    <row r="3607" spans="1:4">
      <c r="A3607" s="535" t="s">
        <v>9524</v>
      </c>
      <c r="B3607" s="536">
        <v>28622</v>
      </c>
      <c r="C3607" s="536">
        <v>0</v>
      </c>
      <c r="D3607" s="536">
        <v>2011</v>
      </c>
    </row>
    <row r="3608" spans="1:4">
      <c r="A3608" s="535" t="s">
        <v>9525</v>
      </c>
      <c r="B3608" s="536">
        <v>4515</v>
      </c>
      <c r="C3608" s="536">
        <v>0</v>
      </c>
      <c r="D3608" s="536">
        <v>2011</v>
      </c>
    </row>
    <row r="3609" spans="1:4">
      <c r="A3609" s="535" t="s">
        <v>9526</v>
      </c>
      <c r="B3609" s="536">
        <v>22691</v>
      </c>
      <c r="C3609" s="536">
        <v>0</v>
      </c>
      <c r="D3609" s="536">
        <v>2011</v>
      </c>
    </row>
    <row r="3610" spans="1:4">
      <c r="A3610" s="535" t="s">
        <v>9527</v>
      </c>
      <c r="B3610" s="536">
        <v>16517</v>
      </c>
      <c r="C3610" s="536">
        <v>0</v>
      </c>
      <c r="D3610" s="536">
        <v>2011</v>
      </c>
    </row>
    <row r="3611" spans="1:4">
      <c r="A3611" s="535" t="s">
        <v>9528</v>
      </c>
      <c r="B3611" s="536">
        <v>46621</v>
      </c>
      <c r="C3611" s="536">
        <v>0</v>
      </c>
      <c r="D3611" s="536">
        <v>2011</v>
      </c>
    </row>
    <row r="3612" spans="1:4">
      <c r="A3612" s="535" t="s">
        <v>9529</v>
      </c>
      <c r="B3612" s="536">
        <v>25140</v>
      </c>
      <c r="C3612" s="536">
        <v>0</v>
      </c>
      <c r="D3612" s="536">
        <v>2011</v>
      </c>
    </row>
    <row r="3613" spans="1:4">
      <c r="A3613" s="535" t="s">
        <v>9530</v>
      </c>
      <c r="B3613" s="536">
        <v>13497</v>
      </c>
      <c r="C3613" s="536">
        <v>0</v>
      </c>
      <c r="D3613" s="536">
        <v>2011</v>
      </c>
    </row>
    <row r="3614" spans="1:4">
      <c r="A3614" s="535" t="s">
        <v>9531</v>
      </c>
      <c r="B3614" s="536">
        <v>21807</v>
      </c>
      <c r="C3614" s="536">
        <v>0</v>
      </c>
      <c r="D3614" s="536">
        <v>2011</v>
      </c>
    </row>
    <row r="3615" spans="1:4">
      <c r="A3615" s="535" t="s">
        <v>9532</v>
      </c>
      <c r="B3615" s="536">
        <v>0</v>
      </c>
      <c r="C3615" s="536">
        <v>0</v>
      </c>
      <c r="D3615" s="536">
        <v>2011</v>
      </c>
    </row>
    <row r="3616" spans="1:4">
      <c r="A3616" s="535" t="s">
        <v>9533</v>
      </c>
      <c r="B3616" s="536">
        <v>7345</v>
      </c>
      <c r="C3616" s="536">
        <v>0</v>
      </c>
      <c r="D3616" s="536">
        <v>2011</v>
      </c>
    </row>
    <row r="3617" spans="1:4">
      <c r="A3617" s="535" t="s">
        <v>9534</v>
      </c>
      <c r="B3617" s="536">
        <v>17699</v>
      </c>
      <c r="C3617" s="536">
        <v>0</v>
      </c>
      <c r="D3617" s="536">
        <v>2011</v>
      </c>
    </row>
    <row r="3618" spans="1:4">
      <c r="A3618" s="535" t="s">
        <v>9535</v>
      </c>
      <c r="B3618" s="536">
        <v>58441</v>
      </c>
      <c r="C3618" s="536">
        <v>0</v>
      </c>
      <c r="D3618" s="536">
        <v>2011</v>
      </c>
    </row>
    <row r="3619" spans="1:4">
      <c r="A3619" s="535" t="s">
        <v>9536</v>
      </c>
      <c r="B3619" s="536">
        <v>0</v>
      </c>
      <c r="C3619" s="536">
        <v>0</v>
      </c>
      <c r="D3619" s="536">
        <v>2011</v>
      </c>
    </row>
    <row r="3620" spans="1:4">
      <c r="A3620" s="535" t="s">
        <v>9537</v>
      </c>
      <c r="B3620" s="536">
        <v>11894</v>
      </c>
      <c r="C3620" s="536">
        <v>0</v>
      </c>
      <c r="D3620" s="536">
        <v>2011</v>
      </c>
    </row>
    <row r="3621" spans="1:4">
      <c r="A3621" s="535" t="s">
        <v>9538</v>
      </c>
      <c r="B3621" s="536">
        <v>40224</v>
      </c>
      <c r="C3621" s="536">
        <v>0</v>
      </c>
      <c r="D3621" s="536">
        <v>2011</v>
      </c>
    </row>
    <row r="3622" spans="1:4">
      <c r="A3622" s="535" t="s">
        <v>9539</v>
      </c>
      <c r="B3622" s="536">
        <v>13566</v>
      </c>
      <c r="C3622" s="536">
        <v>0</v>
      </c>
      <c r="D3622" s="536">
        <v>2011</v>
      </c>
    </row>
    <row r="3623" spans="1:4">
      <c r="A3623" s="535" t="s">
        <v>9540</v>
      </c>
      <c r="B3623" s="536">
        <v>2974</v>
      </c>
      <c r="C3623" s="536">
        <v>0</v>
      </c>
      <c r="D3623" s="536">
        <v>2011</v>
      </c>
    </row>
    <row r="3624" spans="1:4">
      <c r="A3624" s="535" t="s">
        <v>9541</v>
      </c>
      <c r="B3624" s="536">
        <v>14433</v>
      </c>
      <c r="C3624" s="536">
        <v>0</v>
      </c>
      <c r="D3624" s="536">
        <v>2011</v>
      </c>
    </row>
    <row r="3625" spans="1:4">
      <c r="A3625" s="535" t="s">
        <v>9542</v>
      </c>
      <c r="B3625" s="536">
        <v>0</v>
      </c>
      <c r="C3625" s="536">
        <v>0</v>
      </c>
      <c r="D3625" s="536">
        <v>2011</v>
      </c>
    </row>
    <row r="3626" spans="1:4">
      <c r="A3626" s="535" t="s">
        <v>9543</v>
      </c>
      <c r="B3626" s="536">
        <v>0</v>
      </c>
      <c r="C3626" s="536">
        <v>0</v>
      </c>
      <c r="D3626" s="536">
        <v>2011</v>
      </c>
    </row>
    <row r="3627" spans="1:4">
      <c r="A3627" s="535" t="s">
        <v>9544</v>
      </c>
      <c r="B3627" s="536">
        <v>0</v>
      </c>
      <c r="C3627" s="536">
        <v>0</v>
      </c>
      <c r="D3627" s="536">
        <v>2011</v>
      </c>
    </row>
    <row r="3628" spans="1:4">
      <c r="A3628" s="535" t="s">
        <v>9545</v>
      </c>
      <c r="B3628" s="536">
        <v>5489</v>
      </c>
      <c r="C3628" s="536">
        <v>0</v>
      </c>
      <c r="D3628" s="536">
        <v>2011</v>
      </c>
    </row>
    <row r="3629" spans="1:4">
      <c r="A3629" s="535" t="s">
        <v>9546</v>
      </c>
      <c r="B3629" s="536">
        <v>0</v>
      </c>
      <c r="C3629" s="536">
        <v>0</v>
      </c>
      <c r="D3629" s="536">
        <v>2011</v>
      </c>
    </row>
    <row r="3630" spans="1:4">
      <c r="A3630" s="535" t="s">
        <v>9547</v>
      </c>
      <c r="B3630" s="536">
        <v>5415</v>
      </c>
      <c r="C3630" s="536">
        <v>0</v>
      </c>
      <c r="D3630" s="536">
        <v>2011</v>
      </c>
    </row>
    <row r="3631" spans="1:4">
      <c r="A3631" s="535" t="s">
        <v>9549</v>
      </c>
      <c r="B3631" s="536">
        <v>9411</v>
      </c>
      <c r="C3631" s="536">
        <v>0</v>
      </c>
      <c r="D3631" s="536">
        <v>2011</v>
      </c>
    </row>
    <row r="3632" spans="1:4">
      <c r="A3632" s="535" t="s">
        <v>9550</v>
      </c>
      <c r="B3632" s="536">
        <v>27488</v>
      </c>
      <c r="C3632" s="536">
        <v>0</v>
      </c>
      <c r="D3632" s="536">
        <v>2011</v>
      </c>
    </row>
    <row r="3633" spans="1:4">
      <c r="A3633" s="535" t="s">
        <v>9551</v>
      </c>
      <c r="B3633" s="536">
        <v>13890</v>
      </c>
      <c r="C3633" s="536">
        <v>0</v>
      </c>
      <c r="D3633" s="536">
        <v>2011</v>
      </c>
    </row>
    <row r="3634" spans="1:4">
      <c r="A3634" s="535" t="s">
        <v>9552</v>
      </c>
      <c r="B3634" s="536">
        <v>0</v>
      </c>
      <c r="C3634" s="536">
        <v>0</v>
      </c>
      <c r="D3634" s="536">
        <v>2011</v>
      </c>
    </row>
    <row r="3635" spans="1:4">
      <c r="A3635" s="535" t="s">
        <v>9553</v>
      </c>
      <c r="B3635" s="536">
        <v>0</v>
      </c>
      <c r="C3635" s="536">
        <v>0</v>
      </c>
      <c r="D3635" s="536">
        <v>2011</v>
      </c>
    </row>
    <row r="3636" spans="1:4">
      <c r="A3636" s="535" t="s">
        <v>9554</v>
      </c>
      <c r="B3636" s="536">
        <v>9347</v>
      </c>
      <c r="C3636" s="536">
        <v>0</v>
      </c>
      <c r="D3636" s="536">
        <v>2011</v>
      </c>
    </row>
    <row r="3637" spans="1:4">
      <c r="A3637" s="535" t="s">
        <v>9555</v>
      </c>
      <c r="B3637" s="536">
        <v>7500</v>
      </c>
      <c r="C3637" s="536">
        <v>0</v>
      </c>
      <c r="D3637" s="536">
        <v>2011</v>
      </c>
    </row>
    <row r="3638" spans="1:4">
      <c r="A3638" s="535" t="s">
        <v>9556</v>
      </c>
      <c r="B3638" s="536">
        <v>6121</v>
      </c>
      <c r="C3638" s="536">
        <v>0</v>
      </c>
      <c r="D3638" s="536">
        <v>2011</v>
      </c>
    </row>
    <row r="3639" spans="1:4">
      <c r="A3639" s="535" t="s">
        <v>9557</v>
      </c>
      <c r="B3639" s="536">
        <v>886</v>
      </c>
      <c r="C3639" s="536">
        <v>0</v>
      </c>
      <c r="D3639" s="536">
        <v>2011</v>
      </c>
    </row>
    <row r="3640" spans="1:4">
      <c r="A3640" s="535" t="s">
        <v>9558</v>
      </c>
      <c r="B3640" s="536">
        <v>0</v>
      </c>
      <c r="C3640" s="536">
        <v>0</v>
      </c>
      <c r="D3640" s="536">
        <v>2011</v>
      </c>
    </row>
    <row r="3641" spans="1:4">
      <c r="A3641" s="535" t="s">
        <v>9559</v>
      </c>
      <c r="B3641" s="536">
        <v>358</v>
      </c>
      <c r="C3641" s="536">
        <v>0</v>
      </c>
      <c r="D3641" s="536">
        <v>2011</v>
      </c>
    </row>
    <row r="3642" spans="1:4">
      <c r="A3642" s="535" t="s">
        <v>9560</v>
      </c>
      <c r="B3642" s="536">
        <v>0</v>
      </c>
      <c r="C3642" s="536">
        <v>0</v>
      </c>
      <c r="D3642" s="536">
        <v>2011</v>
      </c>
    </row>
    <row r="3643" spans="1:4">
      <c r="A3643" s="535" t="s">
        <v>9561</v>
      </c>
      <c r="B3643" s="536">
        <v>0</v>
      </c>
      <c r="C3643" s="536">
        <v>0</v>
      </c>
      <c r="D3643" s="536">
        <v>2011</v>
      </c>
    </row>
    <row r="3644" spans="1:4">
      <c r="A3644" s="535" t="s">
        <v>9562</v>
      </c>
      <c r="B3644" s="536">
        <v>5435</v>
      </c>
      <c r="C3644" s="536">
        <v>0</v>
      </c>
      <c r="D3644" s="536">
        <v>2011</v>
      </c>
    </row>
    <row r="3645" spans="1:4">
      <c r="A3645" s="535" t="s">
        <v>9563</v>
      </c>
      <c r="B3645" s="536">
        <v>3053</v>
      </c>
      <c r="C3645" s="536">
        <v>0</v>
      </c>
      <c r="D3645" s="536">
        <v>2011</v>
      </c>
    </row>
    <row r="3646" spans="1:4">
      <c r="A3646" s="535" t="s">
        <v>9564</v>
      </c>
      <c r="B3646" s="536">
        <v>8263</v>
      </c>
      <c r="C3646" s="536">
        <v>0</v>
      </c>
      <c r="D3646" s="536">
        <v>2011</v>
      </c>
    </row>
    <row r="3647" spans="1:4">
      <c r="A3647" s="535" t="s">
        <v>9565</v>
      </c>
      <c r="B3647" s="536">
        <v>6103</v>
      </c>
      <c r="C3647" s="536">
        <v>0</v>
      </c>
      <c r="D3647" s="536">
        <v>2011</v>
      </c>
    </row>
    <row r="3648" spans="1:4">
      <c r="A3648" s="535" t="s">
        <v>9566</v>
      </c>
      <c r="B3648" s="536">
        <v>4837</v>
      </c>
      <c r="C3648" s="536">
        <v>0</v>
      </c>
      <c r="D3648" s="536">
        <v>2011</v>
      </c>
    </row>
    <row r="3649" spans="1:4">
      <c r="A3649" s="535" t="s">
        <v>9567</v>
      </c>
      <c r="B3649" s="536">
        <v>1842</v>
      </c>
      <c r="C3649" s="536">
        <v>0</v>
      </c>
      <c r="D3649" s="536">
        <v>2011</v>
      </c>
    </row>
    <row r="3650" spans="1:4">
      <c r="A3650" s="535" t="s">
        <v>9568</v>
      </c>
      <c r="B3650" s="536">
        <v>1864</v>
      </c>
      <c r="C3650" s="536">
        <v>0</v>
      </c>
      <c r="D3650" s="536">
        <v>2011</v>
      </c>
    </row>
    <row r="3651" spans="1:4">
      <c r="A3651" s="535" t="s">
        <v>9569</v>
      </c>
      <c r="B3651" s="536">
        <v>3870</v>
      </c>
      <c r="C3651" s="536">
        <v>0</v>
      </c>
      <c r="D3651" s="536">
        <v>2011</v>
      </c>
    </row>
    <row r="3652" spans="1:4">
      <c r="A3652" s="535" t="s">
        <v>9570</v>
      </c>
      <c r="B3652" s="536">
        <v>6413</v>
      </c>
      <c r="C3652" s="536">
        <v>0</v>
      </c>
      <c r="D3652" s="536">
        <v>2011</v>
      </c>
    </row>
    <row r="3653" spans="1:4">
      <c r="A3653" s="535" t="s">
        <v>9571</v>
      </c>
      <c r="B3653" s="536">
        <v>6643</v>
      </c>
      <c r="C3653" s="536">
        <v>0</v>
      </c>
      <c r="D3653" s="536">
        <v>2011</v>
      </c>
    </row>
    <row r="3654" spans="1:4">
      <c r="A3654" s="535" t="s">
        <v>9572</v>
      </c>
      <c r="B3654" s="536">
        <v>2805</v>
      </c>
      <c r="C3654" s="536">
        <v>0</v>
      </c>
      <c r="D3654" s="536">
        <v>2011</v>
      </c>
    </row>
    <row r="3655" spans="1:4">
      <c r="A3655" s="535" t="s">
        <v>9573</v>
      </c>
      <c r="B3655" s="536">
        <v>0</v>
      </c>
      <c r="C3655" s="536">
        <v>0</v>
      </c>
      <c r="D3655" s="536">
        <v>2011</v>
      </c>
    </row>
    <row r="3656" spans="1:4">
      <c r="A3656" s="535" t="s">
        <v>9574</v>
      </c>
      <c r="B3656" s="536">
        <v>0</v>
      </c>
      <c r="C3656" s="536">
        <v>0</v>
      </c>
      <c r="D3656" s="536">
        <v>2011</v>
      </c>
    </row>
    <row r="3657" spans="1:4">
      <c r="A3657" s="535" t="s">
        <v>9575</v>
      </c>
      <c r="B3657" s="536">
        <v>5012</v>
      </c>
      <c r="C3657" s="536">
        <v>0</v>
      </c>
      <c r="D3657" s="536">
        <v>2011</v>
      </c>
    </row>
    <row r="3658" spans="1:4">
      <c r="A3658" s="535" t="s">
        <v>9576</v>
      </c>
      <c r="B3658" s="536">
        <v>0</v>
      </c>
      <c r="C3658" s="536">
        <v>0</v>
      </c>
      <c r="D3658" s="536">
        <v>2011</v>
      </c>
    </row>
    <row r="3659" spans="1:4">
      <c r="A3659" s="535" t="s">
        <v>9577</v>
      </c>
      <c r="B3659" s="536">
        <v>547</v>
      </c>
      <c r="C3659" s="536">
        <v>0</v>
      </c>
      <c r="D3659" s="536">
        <v>2011</v>
      </c>
    </row>
    <row r="3660" spans="1:4">
      <c r="A3660" s="535" t="s">
        <v>9578</v>
      </c>
      <c r="B3660" s="536">
        <v>0</v>
      </c>
      <c r="C3660" s="536">
        <v>0</v>
      </c>
      <c r="D3660" s="536">
        <v>2011</v>
      </c>
    </row>
    <row r="3661" spans="1:4">
      <c r="A3661" s="535" t="s">
        <v>9579</v>
      </c>
      <c r="B3661" s="536">
        <v>4155</v>
      </c>
      <c r="C3661" s="536">
        <v>0</v>
      </c>
      <c r="D3661" s="536">
        <v>2011</v>
      </c>
    </row>
    <row r="3662" spans="1:4">
      <c r="A3662" s="535" t="s">
        <v>9580</v>
      </c>
      <c r="B3662" s="536">
        <v>0</v>
      </c>
      <c r="C3662" s="536">
        <v>0</v>
      </c>
      <c r="D3662" s="536">
        <v>2011</v>
      </c>
    </row>
    <row r="3663" spans="1:4">
      <c r="A3663" s="535" t="s">
        <v>9581</v>
      </c>
      <c r="B3663" s="536">
        <v>0</v>
      </c>
      <c r="C3663" s="536">
        <v>0</v>
      </c>
      <c r="D3663" s="536">
        <v>2011</v>
      </c>
    </row>
    <row r="3664" spans="1:4">
      <c r="A3664" s="535" t="s">
        <v>9582</v>
      </c>
      <c r="B3664" s="536">
        <v>467</v>
      </c>
      <c r="C3664" s="536">
        <v>0</v>
      </c>
      <c r="D3664" s="536">
        <v>2011</v>
      </c>
    </row>
    <row r="3665" spans="1:4">
      <c r="A3665" s="535" t="s">
        <v>9583</v>
      </c>
      <c r="B3665" s="536">
        <v>1295</v>
      </c>
      <c r="C3665" s="536">
        <v>0</v>
      </c>
      <c r="D3665" s="536">
        <v>2011</v>
      </c>
    </row>
    <row r="3666" spans="1:4">
      <c r="A3666" s="535" t="s">
        <v>9584</v>
      </c>
      <c r="B3666" s="536">
        <v>2539</v>
      </c>
      <c r="C3666" s="536">
        <v>0</v>
      </c>
      <c r="D3666" s="536">
        <v>2011</v>
      </c>
    </row>
    <row r="3667" spans="1:4">
      <c r="A3667" s="535" t="s">
        <v>9585</v>
      </c>
      <c r="B3667" s="536">
        <v>2629</v>
      </c>
      <c r="C3667" s="536">
        <v>0</v>
      </c>
      <c r="D3667" s="536">
        <v>2011</v>
      </c>
    </row>
    <row r="3668" spans="1:4">
      <c r="A3668" s="535" t="s">
        <v>9586</v>
      </c>
      <c r="B3668" s="536">
        <v>3608</v>
      </c>
      <c r="C3668" s="536">
        <v>0</v>
      </c>
      <c r="D3668" s="536">
        <v>2011</v>
      </c>
    </row>
    <row r="3669" spans="1:4">
      <c r="A3669" s="535" t="s">
        <v>9587</v>
      </c>
      <c r="B3669" s="536">
        <v>1229</v>
      </c>
      <c r="C3669" s="536">
        <v>0</v>
      </c>
      <c r="D3669" s="536">
        <v>2011</v>
      </c>
    </row>
    <row r="3670" spans="1:4">
      <c r="A3670" s="535" t="s">
        <v>9588</v>
      </c>
      <c r="B3670" s="536">
        <v>1342</v>
      </c>
      <c r="C3670" s="536">
        <v>0</v>
      </c>
      <c r="D3670" s="536">
        <v>2011</v>
      </c>
    </row>
    <row r="3671" spans="1:4">
      <c r="A3671" s="535" t="s">
        <v>9589</v>
      </c>
      <c r="B3671" s="536">
        <v>0</v>
      </c>
      <c r="C3671" s="536">
        <v>0</v>
      </c>
      <c r="D3671" s="536">
        <v>2011</v>
      </c>
    </row>
    <row r="3672" spans="1:4">
      <c r="A3672" s="535" t="s">
        <v>9590</v>
      </c>
      <c r="B3672" s="536">
        <v>0</v>
      </c>
      <c r="C3672" s="536">
        <v>0</v>
      </c>
      <c r="D3672" s="536">
        <v>2011</v>
      </c>
    </row>
    <row r="3673" spans="1:4">
      <c r="A3673" s="535" t="s">
        <v>9591</v>
      </c>
      <c r="B3673" s="536">
        <v>0</v>
      </c>
      <c r="C3673" s="536">
        <v>0</v>
      </c>
      <c r="D3673" s="536">
        <v>2011</v>
      </c>
    </row>
    <row r="3674" spans="1:4">
      <c r="A3674" s="535" t="s">
        <v>9592</v>
      </c>
      <c r="B3674" s="536">
        <v>920</v>
      </c>
      <c r="C3674" s="536">
        <v>0</v>
      </c>
      <c r="D3674" s="536">
        <v>2011</v>
      </c>
    </row>
    <row r="3675" spans="1:4">
      <c r="A3675" s="535" t="s">
        <v>9593</v>
      </c>
      <c r="B3675" s="536">
        <v>0</v>
      </c>
      <c r="C3675" s="536">
        <v>0</v>
      </c>
      <c r="D3675" s="536">
        <v>2011</v>
      </c>
    </row>
    <row r="3676" spans="1:4">
      <c r="A3676" s="535" t="s">
        <v>9594</v>
      </c>
      <c r="B3676" s="536">
        <v>5179</v>
      </c>
      <c r="C3676" s="536">
        <v>0</v>
      </c>
      <c r="D3676" s="536">
        <v>2011</v>
      </c>
    </row>
    <row r="3677" spans="1:4">
      <c r="A3677" s="535" t="s">
        <v>9595</v>
      </c>
      <c r="B3677" s="536">
        <v>0</v>
      </c>
      <c r="C3677" s="536">
        <v>0</v>
      </c>
      <c r="D3677" s="536">
        <v>2011</v>
      </c>
    </row>
    <row r="3678" spans="1:4">
      <c r="A3678" s="535" t="s">
        <v>9596</v>
      </c>
      <c r="B3678" s="536">
        <v>2392</v>
      </c>
      <c r="C3678" s="536">
        <v>0</v>
      </c>
      <c r="D3678" s="536">
        <v>2011</v>
      </c>
    </row>
    <row r="3679" spans="1:4">
      <c r="A3679" s="535" t="s">
        <v>9597</v>
      </c>
      <c r="B3679" s="536">
        <v>3151</v>
      </c>
      <c r="C3679" s="536">
        <v>0</v>
      </c>
      <c r="D3679" s="536">
        <v>2011</v>
      </c>
    </row>
    <row r="3680" spans="1:4">
      <c r="A3680" s="535" t="s">
        <v>9598</v>
      </c>
      <c r="B3680" s="536">
        <v>6467</v>
      </c>
      <c r="C3680" s="536">
        <v>0</v>
      </c>
      <c r="D3680" s="536">
        <v>2011</v>
      </c>
    </row>
    <row r="3681" spans="1:4">
      <c r="A3681" s="535" t="s">
        <v>9599</v>
      </c>
      <c r="B3681" s="536">
        <v>0</v>
      </c>
      <c r="C3681" s="536">
        <v>0</v>
      </c>
      <c r="D3681" s="536">
        <v>2011</v>
      </c>
    </row>
    <row r="3682" spans="1:4">
      <c r="A3682" s="535" t="s">
        <v>9600</v>
      </c>
      <c r="B3682" s="536">
        <v>2218</v>
      </c>
      <c r="C3682" s="536">
        <v>0</v>
      </c>
      <c r="D3682" s="536">
        <v>2011</v>
      </c>
    </row>
    <row r="3683" spans="1:4">
      <c r="A3683" s="535" t="s">
        <v>9601</v>
      </c>
      <c r="B3683" s="536">
        <v>17319</v>
      </c>
      <c r="C3683" s="536">
        <v>0</v>
      </c>
      <c r="D3683" s="536">
        <v>2011</v>
      </c>
    </row>
    <row r="3684" spans="1:4">
      <c r="A3684" s="535" t="s">
        <v>9602</v>
      </c>
      <c r="B3684" s="536">
        <v>0</v>
      </c>
      <c r="C3684" s="536">
        <v>0</v>
      </c>
      <c r="D3684" s="536">
        <v>2011</v>
      </c>
    </row>
    <row r="3685" spans="1:4">
      <c r="A3685" s="535" t="s">
        <v>9603</v>
      </c>
      <c r="B3685" s="536">
        <v>21351</v>
      </c>
      <c r="C3685" s="536">
        <v>0</v>
      </c>
      <c r="D3685" s="536">
        <v>2011</v>
      </c>
    </row>
    <row r="3686" spans="1:4">
      <c r="A3686" s="535" t="s">
        <v>9604</v>
      </c>
      <c r="B3686" s="536">
        <v>7969</v>
      </c>
      <c r="C3686" s="536">
        <v>0</v>
      </c>
      <c r="D3686" s="536">
        <v>2011</v>
      </c>
    </row>
    <row r="3687" spans="1:4">
      <c r="A3687" s="535" t="s">
        <v>9605</v>
      </c>
      <c r="B3687" s="536">
        <v>8502</v>
      </c>
      <c r="C3687" s="536">
        <v>0</v>
      </c>
      <c r="D3687" s="536">
        <v>2011</v>
      </c>
    </row>
    <row r="3688" spans="1:4">
      <c r="A3688" s="535" t="s">
        <v>9606</v>
      </c>
      <c r="B3688" s="536">
        <v>4718</v>
      </c>
      <c r="C3688" s="536">
        <v>0</v>
      </c>
      <c r="D3688" s="536">
        <v>2011</v>
      </c>
    </row>
    <row r="3689" spans="1:4">
      <c r="A3689" s="535" t="s">
        <v>9607</v>
      </c>
      <c r="B3689" s="536">
        <v>40592</v>
      </c>
      <c r="C3689" s="536">
        <v>0</v>
      </c>
      <c r="D3689" s="536">
        <v>2011</v>
      </c>
    </row>
    <row r="3690" spans="1:4">
      <c r="A3690" s="535" t="s">
        <v>9608</v>
      </c>
      <c r="B3690" s="536">
        <v>17946</v>
      </c>
      <c r="C3690" s="536">
        <v>0</v>
      </c>
      <c r="D3690" s="536">
        <v>2011</v>
      </c>
    </row>
    <row r="3691" spans="1:4">
      <c r="A3691" s="535" t="s">
        <v>9609</v>
      </c>
      <c r="B3691" s="536">
        <v>17220</v>
      </c>
      <c r="C3691" s="536">
        <v>0</v>
      </c>
      <c r="D3691" s="536">
        <v>2011</v>
      </c>
    </row>
    <row r="3692" spans="1:4">
      <c r="A3692" s="535" t="s">
        <v>9610</v>
      </c>
      <c r="B3692" s="536">
        <v>36243</v>
      </c>
      <c r="C3692" s="536">
        <v>0</v>
      </c>
      <c r="D3692" s="536">
        <v>2011</v>
      </c>
    </row>
    <row r="3693" spans="1:4">
      <c r="A3693" s="535" t="s">
        <v>9611</v>
      </c>
      <c r="B3693" s="536">
        <v>14214</v>
      </c>
      <c r="C3693" s="536">
        <v>0</v>
      </c>
      <c r="D3693" s="536">
        <v>2011</v>
      </c>
    </row>
    <row r="3694" spans="1:4">
      <c r="A3694" s="535" t="s">
        <v>9612</v>
      </c>
      <c r="B3694" s="536">
        <v>12694</v>
      </c>
      <c r="C3694" s="536">
        <v>0</v>
      </c>
      <c r="D3694" s="536">
        <v>2011</v>
      </c>
    </row>
    <row r="3695" spans="1:4">
      <c r="A3695" s="535" t="s">
        <v>9613</v>
      </c>
      <c r="B3695" s="536">
        <v>13140</v>
      </c>
      <c r="C3695" s="536">
        <v>0</v>
      </c>
      <c r="D3695" s="536">
        <v>2011</v>
      </c>
    </row>
    <row r="3696" spans="1:4">
      <c r="A3696" s="535" t="s">
        <v>9614</v>
      </c>
      <c r="B3696" s="536">
        <v>6379</v>
      </c>
      <c r="C3696" s="536">
        <v>0</v>
      </c>
      <c r="D3696" s="536">
        <v>2011</v>
      </c>
    </row>
    <row r="3697" spans="1:4">
      <c r="A3697" s="535" t="s">
        <v>9615</v>
      </c>
      <c r="B3697" s="536">
        <v>38237</v>
      </c>
      <c r="C3697" s="536">
        <v>0</v>
      </c>
      <c r="D3697" s="536">
        <v>2011</v>
      </c>
    </row>
    <row r="3698" spans="1:4">
      <c r="A3698" s="535" t="s">
        <v>9616</v>
      </c>
      <c r="B3698" s="536">
        <v>6450</v>
      </c>
      <c r="C3698" s="536">
        <v>0</v>
      </c>
      <c r="D3698" s="536">
        <v>2011</v>
      </c>
    </row>
    <row r="3699" spans="1:4">
      <c r="A3699" s="535" t="s">
        <v>9617</v>
      </c>
      <c r="B3699" s="536">
        <v>27106</v>
      </c>
      <c r="C3699" s="536">
        <v>0</v>
      </c>
      <c r="D3699" s="536">
        <v>2011</v>
      </c>
    </row>
    <row r="3700" spans="1:4">
      <c r="A3700" s="535" t="s">
        <v>9618</v>
      </c>
      <c r="B3700" s="536">
        <v>9067</v>
      </c>
      <c r="C3700" s="536">
        <v>0</v>
      </c>
      <c r="D3700" s="536">
        <v>2011</v>
      </c>
    </row>
    <row r="3701" spans="1:4">
      <c r="A3701" s="535" t="s">
        <v>9619</v>
      </c>
      <c r="B3701" s="536">
        <v>8917</v>
      </c>
      <c r="C3701" s="536">
        <v>0</v>
      </c>
      <c r="D3701" s="536">
        <v>2011</v>
      </c>
    </row>
    <row r="3702" spans="1:4">
      <c r="A3702" s="535" t="s">
        <v>9620</v>
      </c>
      <c r="B3702" s="536">
        <v>8679</v>
      </c>
      <c r="C3702" s="536">
        <v>0</v>
      </c>
      <c r="D3702" s="536">
        <v>2011</v>
      </c>
    </row>
    <row r="3703" spans="1:4">
      <c r="A3703" s="535" t="s">
        <v>9621</v>
      </c>
      <c r="B3703" s="536">
        <v>0</v>
      </c>
      <c r="C3703" s="536">
        <v>0</v>
      </c>
      <c r="D3703" s="536">
        <v>2011</v>
      </c>
    </row>
    <row r="3704" spans="1:4">
      <c r="A3704" s="535" t="s">
        <v>9622</v>
      </c>
      <c r="B3704" s="536">
        <v>19496</v>
      </c>
      <c r="C3704" s="536">
        <v>0</v>
      </c>
      <c r="D3704" s="536">
        <v>2011</v>
      </c>
    </row>
    <row r="3705" spans="1:4">
      <c r="A3705" s="535" t="s">
        <v>9623</v>
      </c>
      <c r="B3705" s="536">
        <v>22769</v>
      </c>
      <c r="C3705" s="536">
        <v>0</v>
      </c>
      <c r="D3705" s="536">
        <v>2011</v>
      </c>
    </row>
    <row r="3706" spans="1:4">
      <c r="A3706" s="535" t="s">
        <v>9624</v>
      </c>
      <c r="B3706" s="536">
        <v>9871</v>
      </c>
      <c r="C3706" s="536">
        <v>0</v>
      </c>
      <c r="D3706" s="536">
        <v>2011</v>
      </c>
    </row>
    <row r="3707" spans="1:4">
      <c r="A3707" s="535" t="s">
        <v>9625</v>
      </c>
      <c r="B3707" s="536">
        <v>10400</v>
      </c>
      <c r="C3707" s="536">
        <v>0</v>
      </c>
      <c r="D3707" s="536">
        <v>2011</v>
      </c>
    </row>
    <row r="3708" spans="1:4">
      <c r="A3708" s="535" t="s">
        <v>9626</v>
      </c>
      <c r="B3708" s="536">
        <v>8022</v>
      </c>
      <c r="C3708" s="536">
        <v>0</v>
      </c>
      <c r="D3708" s="536">
        <v>2011</v>
      </c>
    </row>
    <row r="3709" spans="1:4">
      <c r="A3709" s="535" t="s">
        <v>9627</v>
      </c>
      <c r="B3709" s="536">
        <v>3641</v>
      </c>
      <c r="C3709" s="536">
        <v>0</v>
      </c>
      <c r="D3709" s="536">
        <v>2011</v>
      </c>
    </row>
    <row r="3710" spans="1:4">
      <c r="A3710" s="535" t="s">
        <v>9628</v>
      </c>
      <c r="B3710" s="536">
        <v>5282</v>
      </c>
      <c r="C3710" s="536">
        <v>0</v>
      </c>
      <c r="D3710" s="536">
        <v>2011</v>
      </c>
    </row>
    <row r="3711" spans="1:4">
      <c r="A3711" s="535" t="s">
        <v>9629</v>
      </c>
      <c r="B3711" s="536">
        <v>0</v>
      </c>
      <c r="C3711" s="536">
        <v>0</v>
      </c>
      <c r="D3711" s="536">
        <v>2011</v>
      </c>
    </row>
    <row r="3712" spans="1:4">
      <c r="A3712" s="535" t="s">
        <v>9630</v>
      </c>
      <c r="B3712" s="536">
        <v>5035</v>
      </c>
      <c r="C3712" s="536">
        <v>0</v>
      </c>
      <c r="D3712" s="536">
        <v>2011</v>
      </c>
    </row>
    <row r="3713" spans="1:4">
      <c r="A3713" s="535" t="s">
        <v>9631</v>
      </c>
      <c r="B3713" s="536">
        <v>4793</v>
      </c>
      <c r="C3713" s="536">
        <v>0</v>
      </c>
      <c r="D3713" s="536">
        <v>2011</v>
      </c>
    </row>
    <row r="3714" spans="1:4">
      <c r="A3714" s="535" t="s">
        <v>9632</v>
      </c>
      <c r="B3714" s="536">
        <v>4707</v>
      </c>
      <c r="C3714" s="536">
        <v>0</v>
      </c>
      <c r="D3714" s="536">
        <v>2011</v>
      </c>
    </row>
    <row r="3715" spans="1:4">
      <c r="A3715" s="535" t="s">
        <v>9633</v>
      </c>
      <c r="B3715" s="536">
        <v>17225</v>
      </c>
      <c r="C3715" s="536">
        <v>0</v>
      </c>
      <c r="D3715" s="536">
        <v>2011</v>
      </c>
    </row>
    <row r="3716" spans="1:4">
      <c r="A3716" s="535" t="s">
        <v>9634</v>
      </c>
      <c r="B3716" s="536">
        <v>4235</v>
      </c>
      <c r="C3716" s="536">
        <v>0</v>
      </c>
      <c r="D3716" s="536">
        <v>2011</v>
      </c>
    </row>
    <row r="3717" spans="1:4">
      <c r="A3717" s="535" t="s">
        <v>9635</v>
      </c>
      <c r="B3717" s="536">
        <v>7864</v>
      </c>
      <c r="C3717" s="536">
        <v>0</v>
      </c>
      <c r="D3717" s="536">
        <v>2011</v>
      </c>
    </row>
    <row r="3718" spans="1:4">
      <c r="A3718" s="535" t="s">
        <v>9636</v>
      </c>
      <c r="B3718" s="536">
        <v>31054</v>
      </c>
      <c r="C3718" s="536">
        <v>0</v>
      </c>
      <c r="D3718" s="536">
        <v>2011</v>
      </c>
    </row>
    <row r="3719" spans="1:4">
      <c r="A3719" s="535" t="s">
        <v>9637</v>
      </c>
      <c r="B3719" s="536">
        <v>7920</v>
      </c>
      <c r="C3719" s="536">
        <v>0</v>
      </c>
      <c r="D3719" s="536">
        <v>2011</v>
      </c>
    </row>
    <row r="3720" spans="1:4">
      <c r="A3720" s="535" t="s">
        <v>9638</v>
      </c>
      <c r="B3720" s="536">
        <v>4219</v>
      </c>
      <c r="C3720" s="536">
        <v>0</v>
      </c>
      <c r="D3720" s="536">
        <v>2011</v>
      </c>
    </row>
    <row r="3721" spans="1:4">
      <c r="A3721" s="535" t="s">
        <v>9639</v>
      </c>
      <c r="B3721" s="536">
        <v>5408</v>
      </c>
      <c r="C3721" s="536">
        <v>0</v>
      </c>
      <c r="D3721" s="536">
        <v>2011</v>
      </c>
    </row>
    <row r="3722" spans="1:4">
      <c r="A3722" s="535" t="s">
        <v>9640</v>
      </c>
      <c r="B3722" s="536">
        <v>7673</v>
      </c>
      <c r="C3722" s="536">
        <v>0</v>
      </c>
      <c r="D3722" s="536">
        <v>2011</v>
      </c>
    </row>
    <row r="3723" spans="1:4">
      <c r="A3723" s="535" t="s">
        <v>9641</v>
      </c>
      <c r="B3723" s="536">
        <v>4191</v>
      </c>
      <c r="C3723" s="536">
        <v>0</v>
      </c>
      <c r="D3723" s="536">
        <v>2011</v>
      </c>
    </row>
    <row r="3724" spans="1:4">
      <c r="A3724" s="535" t="s">
        <v>9642</v>
      </c>
      <c r="B3724" s="536">
        <v>7848</v>
      </c>
      <c r="C3724" s="536">
        <v>0</v>
      </c>
      <c r="D3724" s="536">
        <v>2011</v>
      </c>
    </row>
    <row r="3725" spans="1:4">
      <c r="A3725" s="535" t="s">
        <v>9643</v>
      </c>
      <c r="B3725" s="536">
        <v>0</v>
      </c>
      <c r="C3725" s="536">
        <v>0</v>
      </c>
      <c r="D3725" s="536">
        <v>2011</v>
      </c>
    </row>
    <row r="3726" spans="1:4">
      <c r="A3726" s="535" t="s">
        <v>9644</v>
      </c>
      <c r="B3726" s="536">
        <v>0</v>
      </c>
      <c r="C3726" s="536">
        <v>0</v>
      </c>
      <c r="D3726" s="536">
        <v>2011</v>
      </c>
    </row>
    <row r="3727" spans="1:4">
      <c r="A3727" s="535" t="s">
        <v>9645</v>
      </c>
      <c r="B3727" s="536">
        <v>3986</v>
      </c>
      <c r="C3727" s="536">
        <v>0</v>
      </c>
      <c r="D3727" s="536">
        <v>2011</v>
      </c>
    </row>
    <row r="3728" spans="1:4">
      <c r="A3728" s="535" t="s">
        <v>9646</v>
      </c>
      <c r="B3728" s="536">
        <v>0</v>
      </c>
      <c r="C3728" s="536">
        <v>0</v>
      </c>
      <c r="D3728" s="536">
        <v>2011</v>
      </c>
    </row>
    <row r="3729" spans="1:4">
      <c r="A3729" s="535" t="s">
        <v>9647</v>
      </c>
      <c r="B3729" s="536">
        <v>3312</v>
      </c>
      <c r="C3729" s="536">
        <v>0</v>
      </c>
      <c r="D3729" s="536">
        <v>2011</v>
      </c>
    </row>
    <row r="3730" spans="1:4">
      <c r="A3730" s="535" t="s">
        <v>9648</v>
      </c>
      <c r="B3730" s="536">
        <v>5497</v>
      </c>
      <c r="C3730" s="536">
        <v>0</v>
      </c>
      <c r="D3730" s="536">
        <v>2011</v>
      </c>
    </row>
    <row r="3731" spans="1:4">
      <c r="A3731" s="535" t="s">
        <v>9649</v>
      </c>
      <c r="B3731" s="536">
        <v>6278</v>
      </c>
      <c r="C3731" s="536">
        <v>0</v>
      </c>
      <c r="D3731" s="536">
        <v>2011</v>
      </c>
    </row>
    <row r="3732" spans="1:4">
      <c r="A3732" s="535" t="s">
        <v>9650</v>
      </c>
      <c r="B3732" s="536">
        <v>3185</v>
      </c>
      <c r="C3732" s="536">
        <v>0</v>
      </c>
      <c r="D3732" s="536">
        <v>2011</v>
      </c>
    </row>
    <row r="3733" spans="1:4">
      <c r="A3733" s="535" t="s">
        <v>9651</v>
      </c>
      <c r="B3733" s="536">
        <v>3452</v>
      </c>
      <c r="C3733" s="536">
        <v>0</v>
      </c>
      <c r="D3733" s="536">
        <v>2011</v>
      </c>
    </row>
    <row r="3734" spans="1:4">
      <c r="A3734" s="535" t="s">
        <v>9652</v>
      </c>
      <c r="B3734" s="536">
        <v>3149</v>
      </c>
      <c r="C3734" s="536">
        <v>0</v>
      </c>
      <c r="D3734" s="536">
        <v>2011</v>
      </c>
    </row>
    <row r="3735" spans="1:4">
      <c r="A3735" s="535" t="s">
        <v>9653</v>
      </c>
      <c r="B3735" s="536">
        <v>27250</v>
      </c>
      <c r="C3735" s="536">
        <v>0</v>
      </c>
      <c r="D3735" s="536">
        <v>2011</v>
      </c>
    </row>
    <row r="3736" spans="1:4">
      <c r="A3736" s="535" t="s">
        <v>9654</v>
      </c>
      <c r="B3736" s="536">
        <v>26481</v>
      </c>
      <c r="C3736" s="536">
        <v>0</v>
      </c>
      <c r="D3736" s="536">
        <v>2011</v>
      </c>
    </row>
    <row r="3737" spans="1:4">
      <c r="A3737" s="535" t="s">
        <v>9655</v>
      </c>
      <c r="B3737" s="536">
        <v>3845</v>
      </c>
      <c r="C3737" s="536">
        <v>0</v>
      </c>
      <c r="D3737" s="536">
        <v>2011</v>
      </c>
    </row>
    <row r="3738" spans="1:4">
      <c r="A3738" s="535" t="s">
        <v>9656</v>
      </c>
      <c r="B3738" s="536">
        <v>10154</v>
      </c>
      <c r="C3738" s="536">
        <v>0</v>
      </c>
      <c r="D3738" s="536">
        <v>2011</v>
      </c>
    </row>
    <row r="3739" spans="1:4">
      <c r="A3739" s="535" t="s">
        <v>9657</v>
      </c>
      <c r="B3739" s="536">
        <v>3870</v>
      </c>
      <c r="C3739" s="536">
        <v>0</v>
      </c>
      <c r="D3739" s="536">
        <v>2011</v>
      </c>
    </row>
    <row r="3740" spans="1:4">
      <c r="A3740" s="535" t="s">
        <v>9658</v>
      </c>
      <c r="B3740" s="536">
        <v>3590</v>
      </c>
      <c r="C3740" s="536">
        <v>0</v>
      </c>
      <c r="D3740" s="536">
        <v>2011</v>
      </c>
    </row>
    <row r="3741" spans="1:4">
      <c r="A3741" s="535" t="s">
        <v>9659</v>
      </c>
      <c r="B3741" s="536">
        <v>3757</v>
      </c>
      <c r="C3741" s="536">
        <v>0</v>
      </c>
      <c r="D3741" s="536">
        <v>2011</v>
      </c>
    </row>
    <row r="3742" spans="1:4">
      <c r="A3742" s="535" t="s">
        <v>9660</v>
      </c>
      <c r="B3742" s="536">
        <v>27289</v>
      </c>
      <c r="C3742" s="536">
        <v>0</v>
      </c>
      <c r="D3742" s="536">
        <v>2011</v>
      </c>
    </row>
    <row r="3743" spans="1:4">
      <c r="A3743" s="535" t="s">
        <v>9661</v>
      </c>
      <c r="B3743" s="536">
        <v>21187</v>
      </c>
      <c r="C3743" s="536">
        <v>0</v>
      </c>
      <c r="D3743" s="536">
        <v>2011</v>
      </c>
    </row>
    <row r="3744" spans="1:4">
      <c r="A3744" s="535" t="s">
        <v>9662</v>
      </c>
      <c r="B3744" s="536">
        <v>5734</v>
      </c>
      <c r="C3744" s="536">
        <v>0</v>
      </c>
      <c r="D3744" s="536">
        <v>2011</v>
      </c>
    </row>
    <row r="3745" spans="1:4">
      <c r="A3745" s="535" t="s">
        <v>9663</v>
      </c>
      <c r="B3745" s="536">
        <v>6966</v>
      </c>
      <c r="C3745" s="536">
        <v>0</v>
      </c>
      <c r="D3745" s="536">
        <v>2011</v>
      </c>
    </row>
    <row r="3746" spans="1:4">
      <c r="A3746" s="535" t="s">
        <v>9664</v>
      </c>
      <c r="B3746" s="536">
        <v>0</v>
      </c>
      <c r="C3746" s="536">
        <v>0</v>
      </c>
      <c r="D3746" s="536">
        <v>2011</v>
      </c>
    </row>
    <row r="3747" spans="1:4">
      <c r="A3747" s="535" t="s">
        <v>9665</v>
      </c>
      <c r="B3747" s="536">
        <v>6407</v>
      </c>
      <c r="C3747" s="536">
        <v>0</v>
      </c>
      <c r="D3747" s="536">
        <v>2011</v>
      </c>
    </row>
    <row r="3748" spans="1:4">
      <c r="A3748" s="535" t="s">
        <v>9666</v>
      </c>
      <c r="B3748" s="536">
        <v>5686</v>
      </c>
      <c r="C3748" s="536">
        <v>0</v>
      </c>
      <c r="D3748" s="536">
        <v>2011</v>
      </c>
    </row>
    <row r="3749" spans="1:4">
      <c r="A3749" s="535" t="s">
        <v>9667</v>
      </c>
      <c r="B3749" s="536">
        <v>6027</v>
      </c>
      <c r="C3749" s="536">
        <v>0</v>
      </c>
      <c r="D3749" s="536">
        <v>2011</v>
      </c>
    </row>
    <row r="3750" spans="1:4">
      <c r="A3750" s="535" t="s">
        <v>9668</v>
      </c>
      <c r="B3750" s="536">
        <v>6598</v>
      </c>
      <c r="C3750" s="536">
        <v>0</v>
      </c>
      <c r="D3750" s="536">
        <v>2011</v>
      </c>
    </row>
    <row r="3751" spans="1:4">
      <c r="A3751" s="535" t="s">
        <v>9669</v>
      </c>
      <c r="B3751" s="536">
        <v>2375</v>
      </c>
      <c r="C3751" s="536">
        <v>0</v>
      </c>
      <c r="D3751" s="536">
        <v>2011</v>
      </c>
    </row>
    <row r="3752" spans="1:4">
      <c r="A3752" s="535" t="s">
        <v>9670</v>
      </c>
      <c r="B3752" s="536">
        <v>13927</v>
      </c>
      <c r="C3752" s="536">
        <v>0</v>
      </c>
      <c r="D3752" s="536">
        <v>2011</v>
      </c>
    </row>
    <row r="3753" spans="1:4">
      <c r="A3753" s="535" t="s">
        <v>9671</v>
      </c>
      <c r="B3753" s="536">
        <v>0</v>
      </c>
      <c r="C3753" s="536">
        <v>0</v>
      </c>
      <c r="D3753" s="536">
        <v>2011</v>
      </c>
    </row>
    <row r="3754" spans="1:4">
      <c r="A3754" s="535" t="s">
        <v>9672</v>
      </c>
      <c r="B3754" s="536">
        <v>23695</v>
      </c>
      <c r="C3754" s="536">
        <v>0</v>
      </c>
      <c r="D3754" s="536">
        <v>2011</v>
      </c>
    </row>
    <row r="3755" spans="1:4">
      <c r="A3755" s="535" t="s">
        <v>9673</v>
      </c>
      <c r="B3755" s="536">
        <v>5668</v>
      </c>
      <c r="C3755" s="536">
        <v>0</v>
      </c>
      <c r="D3755" s="536">
        <v>2011</v>
      </c>
    </row>
    <row r="3756" spans="1:4">
      <c r="A3756" s="535" t="s">
        <v>9674</v>
      </c>
      <c r="B3756" s="536">
        <v>35454</v>
      </c>
      <c r="C3756" s="536">
        <v>0</v>
      </c>
      <c r="D3756" s="536">
        <v>2011</v>
      </c>
    </row>
    <row r="3757" spans="1:4">
      <c r="A3757" s="535" t="s">
        <v>9675</v>
      </c>
      <c r="B3757" s="536">
        <v>982</v>
      </c>
      <c r="C3757" s="536">
        <v>0</v>
      </c>
      <c r="D3757" s="536">
        <v>2011</v>
      </c>
    </row>
    <row r="3758" spans="1:4">
      <c r="A3758" s="535" t="s">
        <v>9676</v>
      </c>
      <c r="B3758" s="536">
        <v>12523</v>
      </c>
      <c r="C3758" s="536">
        <v>0</v>
      </c>
      <c r="D3758" s="536">
        <v>2011</v>
      </c>
    </row>
    <row r="3759" spans="1:4">
      <c r="A3759" s="535" t="s">
        <v>9677</v>
      </c>
      <c r="B3759" s="536">
        <v>3767</v>
      </c>
      <c r="C3759" s="536">
        <v>0</v>
      </c>
      <c r="D3759" s="536">
        <v>2011</v>
      </c>
    </row>
    <row r="3760" spans="1:4">
      <c r="A3760" s="535" t="s">
        <v>9678</v>
      </c>
      <c r="B3760" s="536">
        <v>7005</v>
      </c>
      <c r="C3760" s="536">
        <v>0</v>
      </c>
      <c r="D3760" s="536">
        <v>2011</v>
      </c>
    </row>
    <row r="3761" spans="1:4">
      <c r="A3761" s="535" t="s">
        <v>9679</v>
      </c>
      <c r="B3761" s="536">
        <v>3287</v>
      </c>
      <c r="C3761" s="536">
        <v>0</v>
      </c>
      <c r="D3761" s="536">
        <v>2011</v>
      </c>
    </row>
    <row r="3762" spans="1:4">
      <c r="A3762" s="535" t="s">
        <v>9680</v>
      </c>
      <c r="B3762" s="536">
        <v>0</v>
      </c>
      <c r="C3762" s="536">
        <v>0</v>
      </c>
      <c r="D3762" s="536">
        <v>2011</v>
      </c>
    </row>
    <row r="3763" spans="1:4">
      <c r="A3763" s="535" t="s">
        <v>9681</v>
      </c>
      <c r="B3763" s="536">
        <v>0</v>
      </c>
      <c r="C3763" s="536">
        <v>0</v>
      </c>
      <c r="D3763" s="536">
        <v>2011</v>
      </c>
    </row>
    <row r="3764" spans="1:4">
      <c r="A3764" s="535" t="s">
        <v>9682</v>
      </c>
      <c r="B3764" s="536">
        <v>5640</v>
      </c>
      <c r="C3764" s="536">
        <v>0</v>
      </c>
      <c r="D3764" s="536">
        <v>2011</v>
      </c>
    </row>
    <row r="3765" spans="1:4">
      <c r="A3765" s="535" t="s">
        <v>9683</v>
      </c>
      <c r="B3765" s="536">
        <v>26122</v>
      </c>
      <c r="C3765" s="536">
        <v>0</v>
      </c>
      <c r="D3765" s="536">
        <v>2011</v>
      </c>
    </row>
    <row r="3766" spans="1:4">
      <c r="A3766" s="535" t="s">
        <v>9684</v>
      </c>
      <c r="B3766" s="536">
        <v>8729</v>
      </c>
      <c r="C3766" s="536">
        <v>0</v>
      </c>
      <c r="D3766" s="536">
        <v>2011</v>
      </c>
    </row>
    <row r="3767" spans="1:4">
      <c r="A3767" s="535" t="s">
        <v>9685</v>
      </c>
      <c r="B3767" s="536">
        <v>20576</v>
      </c>
      <c r="C3767" s="536">
        <v>0</v>
      </c>
      <c r="D3767" s="536">
        <v>2011</v>
      </c>
    </row>
    <row r="3768" spans="1:4">
      <c r="A3768" s="535" t="s">
        <v>9686</v>
      </c>
      <c r="B3768" s="536">
        <v>0</v>
      </c>
      <c r="C3768" s="536">
        <v>0</v>
      </c>
      <c r="D3768" s="536">
        <v>2011</v>
      </c>
    </row>
    <row r="3769" spans="1:4">
      <c r="A3769" s="535" t="s">
        <v>9687</v>
      </c>
      <c r="B3769" s="536">
        <v>4225</v>
      </c>
      <c r="C3769" s="536">
        <v>0</v>
      </c>
      <c r="D3769" s="536">
        <v>2011</v>
      </c>
    </row>
    <row r="3770" spans="1:4">
      <c r="A3770" s="535" t="s">
        <v>9688</v>
      </c>
      <c r="B3770" s="536">
        <v>98</v>
      </c>
      <c r="C3770" s="536">
        <v>0</v>
      </c>
      <c r="D3770" s="536">
        <v>2011</v>
      </c>
    </row>
    <row r="3771" spans="1:4">
      <c r="A3771" s="535" t="s">
        <v>9689</v>
      </c>
      <c r="B3771" s="536">
        <v>100946</v>
      </c>
      <c r="C3771" s="536">
        <v>0</v>
      </c>
      <c r="D3771" s="536">
        <v>2011</v>
      </c>
    </row>
    <row r="3772" spans="1:4">
      <c r="A3772" s="535" t="s">
        <v>9690</v>
      </c>
      <c r="B3772" s="536">
        <v>52688</v>
      </c>
      <c r="C3772" s="536">
        <v>0</v>
      </c>
      <c r="D3772" s="536">
        <v>2011</v>
      </c>
    </row>
    <row r="3773" spans="1:4">
      <c r="A3773" s="535" t="s">
        <v>9691</v>
      </c>
      <c r="B3773" s="536">
        <v>127606</v>
      </c>
      <c r="C3773" s="536">
        <v>0</v>
      </c>
      <c r="D3773" s="536">
        <v>2011</v>
      </c>
    </row>
    <row r="3774" spans="1:4">
      <c r="A3774" s="535" t="s">
        <v>9692</v>
      </c>
      <c r="B3774" s="536">
        <v>46027</v>
      </c>
      <c r="C3774" s="536">
        <v>0</v>
      </c>
      <c r="D3774" s="536">
        <v>2011</v>
      </c>
    </row>
    <row r="3775" spans="1:4">
      <c r="A3775" s="535" t="s">
        <v>9693</v>
      </c>
      <c r="B3775" s="536">
        <v>10466</v>
      </c>
      <c r="C3775" s="536">
        <v>0</v>
      </c>
      <c r="D3775" s="536">
        <v>2011</v>
      </c>
    </row>
    <row r="3776" spans="1:4">
      <c r="A3776" s="535" t="s">
        <v>9694</v>
      </c>
      <c r="B3776" s="536">
        <v>20599</v>
      </c>
      <c r="C3776" s="536">
        <v>0</v>
      </c>
      <c r="D3776" s="536">
        <v>2011</v>
      </c>
    </row>
    <row r="3777" spans="1:4">
      <c r="A3777" s="535" t="s">
        <v>9695</v>
      </c>
      <c r="B3777" s="536">
        <v>34828</v>
      </c>
      <c r="C3777" s="536">
        <v>0</v>
      </c>
      <c r="D3777" s="536">
        <v>2011</v>
      </c>
    </row>
    <row r="3778" spans="1:4">
      <c r="A3778" s="535" t="s">
        <v>9696</v>
      </c>
      <c r="B3778" s="536">
        <v>1471</v>
      </c>
      <c r="C3778" s="536">
        <v>0</v>
      </c>
      <c r="D3778" s="536">
        <v>2011</v>
      </c>
    </row>
    <row r="3779" spans="1:4">
      <c r="A3779" s="535" t="s">
        <v>9697</v>
      </c>
      <c r="B3779" s="536">
        <v>1668</v>
      </c>
      <c r="C3779" s="536">
        <v>0</v>
      </c>
      <c r="D3779" s="536">
        <v>2011</v>
      </c>
    </row>
    <row r="3780" spans="1:4">
      <c r="A3780" s="535" t="s">
        <v>9698</v>
      </c>
      <c r="B3780" s="536">
        <v>2577</v>
      </c>
      <c r="C3780" s="536">
        <v>0</v>
      </c>
      <c r="D3780" s="536">
        <v>2011</v>
      </c>
    </row>
    <row r="3781" spans="1:4">
      <c r="A3781" s="535" t="s">
        <v>9699</v>
      </c>
      <c r="B3781" s="536">
        <v>8478</v>
      </c>
      <c r="C3781" s="536">
        <v>0</v>
      </c>
      <c r="D3781" s="536">
        <v>2011</v>
      </c>
    </row>
    <row r="3782" spans="1:4">
      <c r="A3782" s="535" t="s">
        <v>9700</v>
      </c>
      <c r="B3782" s="536">
        <v>1005</v>
      </c>
      <c r="C3782" s="536">
        <v>0</v>
      </c>
      <c r="D3782" s="536">
        <v>2011</v>
      </c>
    </row>
    <row r="3783" spans="1:4">
      <c r="A3783" s="535" t="s">
        <v>9701</v>
      </c>
      <c r="B3783" s="536">
        <v>70</v>
      </c>
      <c r="C3783" s="536">
        <v>0</v>
      </c>
      <c r="D3783" s="536">
        <v>2011</v>
      </c>
    </row>
    <row r="3784" spans="1:4">
      <c r="A3784" s="535" t="s">
        <v>9702</v>
      </c>
      <c r="B3784" s="536">
        <v>1327</v>
      </c>
      <c r="C3784" s="536">
        <v>0</v>
      </c>
      <c r="D3784" s="536">
        <v>2011</v>
      </c>
    </row>
    <row r="3785" spans="1:4">
      <c r="A3785" s="535" t="s">
        <v>8587</v>
      </c>
      <c r="B3785" s="536">
        <v>322</v>
      </c>
      <c r="C3785" s="536">
        <v>0</v>
      </c>
      <c r="D3785" s="536">
        <v>2011</v>
      </c>
    </row>
    <row r="3786" spans="1:4">
      <c r="A3786" s="535" t="s">
        <v>9703</v>
      </c>
      <c r="B3786" s="536">
        <v>4</v>
      </c>
      <c r="C3786" s="536">
        <v>0</v>
      </c>
      <c r="D3786" s="536">
        <v>2011</v>
      </c>
    </row>
    <row r="3787" spans="1:4">
      <c r="A3787" s="535" t="s">
        <v>9704</v>
      </c>
      <c r="B3787" s="536">
        <v>32053</v>
      </c>
      <c r="C3787" s="536">
        <v>0</v>
      </c>
      <c r="D3787" s="536">
        <v>2011</v>
      </c>
    </row>
    <row r="3788" spans="1:4">
      <c r="A3788" s="535" t="s">
        <v>9705</v>
      </c>
      <c r="B3788" s="536">
        <v>1824</v>
      </c>
      <c r="C3788" s="536">
        <v>0</v>
      </c>
      <c r="D3788" s="536">
        <v>2011</v>
      </c>
    </row>
    <row r="3789" spans="1:4">
      <c r="A3789" s="535" t="s">
        <v>9706</v>
      </c>
      <c r="B3789" s="536">
        <v>6273</v>
      </c>
      <c r="C3789" s="536">
        <v>0</v>
      </c>
      <c r="D3789" s="536">
        <v>2011</v>
      </c>
    </row>
    <row r="3790" spans="1:4">
      <c r="A3790" s="535" t="s">
        <v>9707</v>
      </c>
      <c r="B3790" s="536">
        <v>5</v>
      </c>
      <c r="C3790" s="536">
        <v>0</v>
      </c>
      <c r="D3790" s="536">
        <v>2011</v>
      </c>
    </row>
    <row r="3791" spans="1:4">
      <c r="A3791" s="535" t="s">
        <v>9708</v>
      </c>
      <c r="B3791" s="536">
        <v>8</v>
      </c>
      <c r="C3791" s="536">
        <v>0</v>
      </c>
      <c r="D3791" s="536">
        <v>2011</v>
      </c>
    </row>
    <row r="3792" spans="1:4">
      <c r="A3792" s="535" t="s">
        <v>9709</v>
      </c>
      <c r="B3792" s="536">
        <v>8012</v>
      </c>
      <c r="C3792" s="536">
        <v>0</v>
      </c>
      <c r="D3792" s="536">
        <v>2011</v>
      </c>
    </row>
    <row r="3793" spans="1:4">
      <c r="A3793" s="535" t="s">
        <v>9710</v>
      </c>
      <c r="B3793" s="536">
        <v>14</v>
      </c>
      <c r="C3793" s="536">
        <v>0</v>
      </c>
      <c r="D3793" s="536">
        <v>2011</v>
      </c>
    </row>
    <row r="3794" spans="1:4">
      <c r="A3794" s="535" t="s">
        <v>9711</v>
      </c>
      <c r="B3794" s="536">
        <v>10541</v>
      </c>
      <c r="C3794" s="536">
        <v>0</v>
      </c>
      <c r="D3794" s="536">
        <v>2011</v>
      </c>
    </row>
    <row r="3795" spans="1:4">
      <c r="A3795" s="535" t="s">
        <v>9712</v>
      </c>
      <c r="B3795" s="536">
        <v>7</v>
      </c>
      <c r="C3795" s="536">
        <v>0</v>
      </c>
      <c r="D3795" s="536">
        <v>2011</v>
      </c>
    </row>
    <row r="3796" spans="1:4">
      <c r="A3796" s="535" t="s">
        <v>9713</v>
      </c>
      <c r="B3796" s="536">
        <v>13</v>
      </c>
      <c r="C3796" s="536">
        <v>0</v>
      </c>
      <c r="D3796" s="536">
        <v>2011</v>
      </c>
    </row>
    <row r="3797" spans="1:4">
      <c r="A3797" s="535" t="s">
        <v>9714</v>
      </c>
      <c r="B3797" s="536">
        <v>0</v>
      </c>
      <c r="C3797" s="536">
        <v>0</v>
      </c>
      <c r="D3797" s="536">
        <v>2011</v>
      </c>
    </row>
    <row r="3798" spans="1:4">
      <c r="A3798" s="535" t="s">
        <v>9715</v>
      </c>
      <c r="B3798" s="536">
        <v>4020</v>
      </c>
      <c r="C3798" s="536">
        <v>0</v>
      </c>
      <c r="D3798" s="536">
        <v>2011</v>
      </c>
    </row>
    <row r="3799" spans="1:4">
      <c r="A3799" s="535" t="s">
        <v>9716</v>
      </c>
      <c r="B3799" s="536">
        <v>0</v>
      </c>
      <c r="C3799" s="536">
        <v>0</v>
      </c>
      <c r="D3799" s="536">
        <v>2011</v>
      </c>
    </row>
    <row r="3800" spans="1:4">
      <c r="A3800" s="535" t="s">
        <v>9717</v>
      </c>
      <c r="B3800" s="536">
        <v>0</v>
      </c>
      <c r="C3800" s="536">
        <v>0</v>
      </c>
      <c r="D3800" s="536">
        <v>2011</v>
      </c>
    </row>
    <row r="3801" spans="1:4">
      <c r="A3801" s="535" t="s">
        <v>9718</v>
      </c>
      <c r="B3801" s="536">
        <v>0</v>
      </c>
      <c r="C3801" s="536">
        <v>15989</v>
      </c>
      <c r="D3801" s="536">
        <v>2011</v>
      </c>
    </row>
    <row r="3802" spans="1:4">
      <c r="A3802" s="535" t="s">
        <v>9719</v>
      </c>
      <c r="B3802" s="536">
        <v>0</v>
      </c>
      <c r="C3802" s="536">
        <v>0</v>
      </c>
      <c r="D3802" s="536">
        <v>2011</v>
      </c>
    </row>
    <row r="3803" spans="1:4">
      <c r="A3803" s="535" t="s">
        <v>9720</v>
      </c>
      <c r="B3803" s="536">
        <v>0</v>
      </c>
      <c r="C3803" s="536">
        <v>12323</v>
      </c>
      <c r="D3803" s="536">
        <v>2011</v>
      </c>
    </row>
    <row r="3804" spans="1:4">
      <c r="A3804" s="535" t="s">
        <v>9721</v>
      </c>
      <c r="B3804" s="536">
        <v>0</v>
      </c>
      <c r="C3804" s="536">
        <v>0</v>
      </c>
      <c r="D3804" s="536">
        <v>2011</v>
      </c>
    </row>
    <row r="3805" spans="1:4">
      <c r="A3805" s="535" t="s">
        <v>9722</v>
      </c>
      <c r="B3805" s="536">
        <v>0</v>
      </c>
      <c r="C3805" s="536">
        <v>0</v>
      </c>
      <c r="D3805" s="536">
        <v>2011</v>
      </c>
    </row>
    <row r="3806" spans="1:4">
      <c r="A3806" s="535" t="s">
        <v>9723</v>
      </c>
      <c r="B3806" s="536">
        <v>3984</v>
      </c>
      <c r="C3806" s="536">
        <v>0</v>
      </c>
      <c r="D3806" s="536">
        <v>2011</v>
      </c>
    </row>
    <row r="3807" spans="1:4">
      <c r="A3807" s="535" t="s">
        <v>9724</v>
      </c>
      <c r="B3807" s="536">
        <v>0</v>
      </c>
      <c r="C3807" s="536">
        <v>4288</v>
      </c>
      <c r="D3807" s="536">
        <v>2011</v>
      </c>
    </row>
    <row r="3808" spans="1:4">
      <c r="A3808" s="535" t="s">
        <v>3323</v>
      </c>
      <c r="B3808" s="536">
        <v>0</v>
      </c>
      <c r="C3808" s="536">
        <v>0</v>
      </c>
      <c r="D3808" s="536">
        <v>2011</v>
      </c>
    </row>
    <row r="3809" spans="1:4">
      <c r="A3809" s="535" t="s">
        <v>9725</v>
      </c>
      <c r="B3809" s="536">
        <v>0</v>
      </c>
      <c r="C3809" s="536">
        <v>0</v>
      </c>
      <c r="D3809" s="536">
        <v>2011</v>
      </c>
    </row>
    <row r="3810" spans="1:4">
      <c r="A3810" s="535" t="s">
        <v>9726</v>
      </c>
      <c r="B3810" s="536">
        <v>6170</v>
      </c>
      <c r="C3810" s="536">
        <v>0</v>
      </c>
      <c r="D3810" s="536">
        <v>2011</v>
      </c>
    </row>
    <row r="3811" spans="1:4">
      <c r="A3811" s="535" t="s">
        <v>9727</v>
      </c>
      <c r="B3811" s="536">
        <v>14361</v>
      </c>
      <c r="C3811" s="536">
        <v>0</v>
      </c>
      <c r="D3811" s="536">
        <v>2011</v>
      </c>
    </row>
    <row r="3812" spans="1:4">
      <c r="A3812" s="535" t="s">
        <v>9728</v>
      </c>
      <c r="B3812" s="536">
        <v>0</v>
      </c>
      <c r="C3812" s="536">
        <v>0</v>
      </c>
      <c r="D3812" s="536">
        <v>2011</v>
      </c>
    </row>
    <row r="3813" spans="1:4">
      <c r="A3813" s="535" t="s">
        <v>9729</v>
      </c>
      <c r="B3813" s="536">
        <v>0</v>
      </c>
      <c r="C3813" s="536">
        <v>44130</v>
      </c>
      <c r="D3813" s="536">
        <v>2011</v>
      </c>
    </row>
    <row r="3814" spans="1:4">
      <c r="A3814" s="535" t="s">
        <v>9730</v>
      </c>
      <c r="B3814" s="536">
        <v>0</v>
      </c>
      <c r="C3814" s="536">
        <v>0</v>
      </c>
      <c r="D3814" s="536">
        <v>2011</v>
      </c>
    </row>
    <row r="3815" spans="1:4">
      <c r="A3815" s="535" t="s">
        <v>9731</v>
      </c>
      <c r="B3815" s="536">
        <v>0</v>
      </c>
      <c r="C3815" s="536">
        <v>27524</v>
      </c>
      <c r="D3815" s="536">
        <v>2011</v>
      </c>
    </row>
    <row r="3816" spans="1:4">
      <c r="A3816" s="535" t="s">
        <v>9732</v>
      </c>
      <c r="B3816" s="536">
        <v>0</v>
      </c>
      <c r="C3816" s="536">
        <v>6330</v>
      </c>
      <c r="D3816" s="536">
        <v>2011</v>
      </c>
    </row>
    <row r="3817" spans="1:4">
      <c r="A3817" s="535" t="s">
        <v>9733</v>
      </c>
      <c r="B3817" s="536">
        <v>20758</v>
      </c>
      <c r="C3817" s="536">
        <v>0</v>
      </c>
      <c r="D3817" s="536">
        <v>2011</v>
      </c>
    </row>
    <row r="3818" spans="1:4">
      <c r="A3818" s="535" t="s">
        <v>9734</v>
      </c>
      <c r="B3818" s="536">
        <v>19199</v>
      </c>
      <c r="C3818" s="536">
        <v>0</v>
      </c>
      <c r="D3818" s="536">
        <v>2011</v>
      </c>
    </row>
    <row r="3819" spans="1:4">
      <c r="A3819" s="535" t="s">
        <v>9735</v>
      </c>
      <c r="B3819" s="536">
        <v>27646</v>
      </c>
      <c r="C3819" s="536">
        <v>0</v>
      </c>
      <c r="D3819" s="536">
        <v>2011</v>
      </c>
    </row>
    <row r="3820" spans="1:4">
      <c r="A3820" s="535" t="s">
        <v>9736</v>
      </c>
      <c r="B3820" s="536">
        <v>9824</v>
      </c>
      <c r="C3820" s="536">
        <v>0</v>
      </c>
      <c r="D3820" s="536">
        <v>2011</v>
      </c>
    </row>
    <row r="3821" spans="1:4">
      <c r="A3821" s="535" t="s">
        <v>9737</v>
      </c>
      <c r="B3821" s="536">
        <v>4610</v>
      </c>
      <c r="C3821" s="536">
        <v>0</v>
      </c>
      <c r="D3821" s="536">
        <v>2011</v>
      </c>
    </row>
    <row r="3822" spans="1:4">
      <c r="A3822" s="535" t="s">
        <v>9738</v>
      </c>
      <c r="B3822" s="536">
        <v>13975</v>
      </c>
      <c r="C3822" s="536">
        <v>0</v>
      </c>
      <c r="D3822" s="536">
        <v>2011</v>
      </c>
    </row>
    <row r="3823" spans="1:4">
      <c r="A3823" s="535" t="s">
        <v>9739</v>
      </c>
      <c r="B3823" s="536">
        <v>26362</v>
      </c>
      <c r="C3823" s="536">
        <v>0</v>
      </c>
      <c r="D3823" s="536">
        <v>2011</v>
      </c>
    </row>
    <row r="3824" spans="1:4">
      <c r="A3824" s="535" t="s">
        <v>9740</v>
      </c>
      <c r="B3824" s="536">
        <v>22654</v>
      </c>
      <c r="C3824" s="536">
        <v>0</v>
      </c>
      <c r="D3824" s="536">
        <v>2011</v>
      </c>
    </row>
    <row r="3825" spans="1:4">
      <c r="A3825" s="535" t="s">
        <v>9741</v>
      </c>
      <c r="B3825" s="536">
        <v>29706</v>
      </c>
      <c r="C3825" s="536">
        <v>0</v>
      </c>
      <c r="D3825" s="536">
        <v>2011</v>
      </c>
    </row>
    <row r="3826" spans="1:4">
      <c r="A3826" s="535" t="s">
        <v>9742</v>
      </c>
      <c r="B3826" s="536">
        <v>24612</v>
      </c>
      <c r="C3826" s="536">
        <v>0</v>
      </c>
      <c r="D3826" s="536">
        <v>2011</v>
      </c>
    </row>
    <row r="3827" spans="1:4">
      <c r="A3827" s="535" t="s">
        <v>9743</v>
      </c>
      <c r="B3827" s="536">
        <v>0</v>
      </c>
      <c r="C3827" s="536">
        <v>0</v>
      </c>
      <c r="D3827" s="536">
        <v>2011</v>
      </c>
    </row>
    <row r="3828" spans="1:4">
      <c r="A3828" s="535" t="s">
        <v>9744</v>
      </c>
      <c r="B3828" s="536">
        <v>9236</v>
      </c>
      <c r="C3828" s="536">
        <v>0</v>
      </c>
      <c r="D3828" s="536">
        <v>2011</v>
      </c>
    </row>
    <row r="3829" spans="1:4">
      <c r="A3829" s="535" t="s">
        <v>9745</v>
      </c>
      <c r="B3829" s="536">
        <v>32780</v>
      </c>
      <c r="C3829" s="536">
        <v>0</v>
      </c>
      <c r="D3829" s="536">
        <v>2011</v>
      </c>
    </row>
    <row r="3830" spans="1:4">
      <c r="A3830" s="535" t="s">
        <v>9746</v>
      </c>
      <c r="B3830" s="536">
        <v>11843</v>
      </c>
      <c r="C3830" s="536">
        <v>0</v>
      </c>
      <c r="D3830" s="536">
        <v>2011</v>
      </c>
    </row>
    <row r="3831" spans="1:4">
      <c r="A3831" s="535" t="s">
        <v>9747</v>
      </c>
      <c r="B3831" s="536">
        <v>15357</v>
      </c>
      <c r="C3831" s="536">
        <v>0</v>
      </c>
      <c r="D3831" s="536">
        <v>2011</v>
      </c>
    </row>
    <row r="3832" spans="1:4">
      <c r="A3832" s="535" t="s">
        <v>9748</v>
      </c>
      <c r="B3832" s="536">
        <v>32658</v>
      </c>
      <c r="C3832" s="536">
        <v>0</v>
      </c>
      <c r="D3832" s="536">
        <v>2011</v>
      </c>
    </row>
    <row r="3833" spans="1:4">
      <c r="A3833" s="535" t="s">
        <v>9749</v>
      </c>
      <c r="B3833" s="536">
        <v>23561</v>
      </c>
      <c r="C3833" s="536">
        <v>0</v>
      </c>
      <c r="D3833" s="536">
        <v>2011</v>
      </c>
    </row>
    <row r="3834" spans="1:4">
      <c r="A3834" s="535" t="s">
        <v>9750</v>
      </c>
      <c r="B3834" s="536">
        <v>17061</v>
      </c>
      <c r="C3834" s="536">
        <v>0</v>
      </c>
      <c r="D3834" s="536">
        <v>2011</v>
      </c>
    </row>
    <row r="3835" spans="1:4">
      <c r="A3835" s="535" t="s">
        <v>9751</v>
      </c>
      <c r="B3835" s="536">
        <v>15279</v>
      </c>
      <c r="C3835" s="536">
        <v>0</v>
      </c>
      <c r="D3835" s="536">
        <v>2011</v>
      </c>
    </row>
    <row r="3836" spans="1:4">
      <c r="A3836" s="535" t="s">
        <v>9752</v>
      </c>
      <c r="B3836" s="536">
        <v>0</v>
      </c>
      <c r="C3836" s="536">
        <v>6929</v>
      </c>
      <c r="D3836" s="536">
        <v>2011</v>
      </c>
    </row>
    <row r="3837" spans="1:4">
      <c r="A3837" s="535" t="s">
        <v>9753</v>
      </c>
      <c r="B3837" s="536">
        <v>25260</v>
      </c>
      <c r="C3837" s="536">
        <v>0</v>
      </c>
      <c r="D3837" s="536">
        <v>2011</v>
      </c>
    </row>
    <row r="3838" spans="1:4">
      <c r="A3838" s="535" t="s">
        <v>9754</v>
      </c>
      <c r="B3838" s="536">
        <v>32987</v>
      </c>
      <c r="C3838" s="536">
        <v>0</v>
      </c>
      <c r="D3838" s="536">
        <v>2011</v>
      </c>
    </row>
    <row r="3839" spans="1:4">
      <c r="A3839" s="535" t="s">
        <v>9755</v>
      </c>
      <c r="B3839" s="536">
        <v>0</v>
      </c>
      <c r="C3839" s="536">
        <v>20281</v>
      </c>
      <c r="D3839" s="536">
        <v>2011</v>
      </c>
    </row>
    <row r="3840" spans="1:4">
      <c r="A3840" s="535" t="s">
        <v>9756</v>
      </c>
      <c r="B3840" s="536">
        <v>0</v>
      </c>
      <c r="C3840" s="536">
        <v>20259</v>
      </c>
      <c r="D3840" s="536">
        <v>2011</v>
      </c>
    </row>
    <row r="3841" spans="1:4">
      <c r="A3841" s="535" t="s">
        <v>9757</v>
      </c>
      <c r="B3841" s="536">
        <v>0</v>
      </c>
      <c r="C3841" s="536">
        <v>28336</v>
      </c>
      <c r="D3841" s="536">
        <v>2011</v>
      </c>
    </row>
    <row r="3842" spans="1:4">
      <c r="A3842" s="535" t="s">
        <v>9758</v>
      </c>
      <c r="B3842" s="536">
        <v>0</v>
      </c>
      <c r="C3842" s="536">
        <v>19223</v>
      </c>
      <c r="D3842" s="536">
        <v>2011</v>
      </c>
    </row>
    <row r="3843" spans="1:4">
      <c r="A3843" s="535" t="s">
        <v>9759</v>
      </c>
      <c r="B3843" s="536">
        <v>11090</v>
      </c>
      <c r="C3843" s="536">
        <v>0</v>
      </c>
      <c r="D3843" s="536">
        <v>2011</v>
      </c>
    </row>
    <row r="3844" spans="1:4">
      <c r="A3844" s="535" t="s">
        <v>9760</v>
      </c>
      <c r="B3844" s="536">
        <v>24706</v>
      </c>
      <c r="C3844" s="536">
        <v>0</v>
      </c>
      <c r="D3844" s="536">
        <v>2011</v>
      </c>
    </row>
    <row r="3845" spans="1:4">
      <c r="A3845" s="535" t="s">
        <v>9761</v>
      </c>
      <c r="B3845" s="536">
        <v>14137</v>
      </c>
      <c r="C3845" s="536">
        <v>0</v>
      </c>
      <c r="D3845" s="536">
        <v>2011</v>
      </c>
    </row>
    <row r="3846" spans="1:4">
      <c r="A3846" s="535" t="s">
        <v>9762</v>
      </c>
      <c r="B3846" s="536">
        <v>9650</v>
      </c>
      <c r="C3846" s="536">
        <v>0</v>
      </c>
      <c r="D3846" s="536">
        <v>2011</v>
      </c>
    </row>
    <row r="3847" spans="1:4">
      <c r="A3847" s="535" t="s">
        <v>9763</v>
      </c>
      <c r="B3847" s="536">
        <v>12048</v>
      </c>
      <c r="C3847" s="536">
        <v>0</v>
      </c>
      <c r="D3847" s="536">
        <v>2011</v>
      </c>
    </row>
    <row r="3848" spans="1:4">
      <c r="A3848" s="535" t="s">
        <v>9764</v>
      </c>
      <c r="B3848" s="536">
        <v>17540</v>
      </c>
      <c r="C3848" s="536">
        <v>0</v>
      </c>
      <c r="D3848" s="536">
        <v>2011</v>
      </c>
    </row>
    <row r="3849" spans="1:4">
      <c r="A3849" s="535" t="s">
        <v>9765</v>
      </c>
      <c r="B3849" s="536">
        <v>14362</v>
      </c>
      <c r="C3849" s="536">
        <v>0</v>
      </c>
      <c r="D3849" s="536">
        <v>2011</v>
      </c>
    </row>
    <row r="3850" spans="1:4">
      <c r="A3850" s="535" t="s">
        <v>9766</v>
      </c>
      <c r="B3850" s="536">
        <v>12274</v>
      </c>
      <c r="C3850" s="536">
        <v>0</v>
      </c>
      <c r="D3850" s="536">
        <v>2011</v>
      </c>
    </row>
    <row r="3851" spans="1:4">
      <c r="A3851" s="535" t="s">
        <v>9767</v>
      </c>
      <c r="B3851" s="536">
        <v>17935</v>
      </c>
      <c r="C3851" s="536">
        <v>0</v>
      </c>
      <c r="D3851" s="536">
        <v>2011</v>
      </c>
    </row>
    <row r="3852" spans="1:4">
      <c r="A3852" s="535" t="s">
        <v>9768</v>
      </c>
      <c r="B3852" s="536">
        <v>20283</v>
      </c>
      <c r="C3852" s="536">
        <v>0</v>
      </c>
      <c r="D3852" s="536">
        <v>2011</v>
      </c>
    </row>
    <row r="3853" spans="1:4">
      <c r="A3853" s="535" t="s">
        <v>9769</v>
      </c>
      <c r="B3853" s="536">
        <v>7753</v>
      </c>
      <c r="C3853" s="536">
        <v>0</v>
      </c>
      <c r="D3853" s="536">
        <v>2011</v>
      </c>
    </row>
    <row r="3854" spans="1:4">
      <c r="A3854" s="535" t="s">
        <v>9770</v>
      </c>
      <c r="B3854" s="536">
        <v>15196</v>
      </c>
      <c r="C3854" s="536">
        <v>0</v>
      </c>
      <c r="D3854" s="536">
        <v>2011</v>
      </c>
    </row>
    <row r="3855" spans="1:4">
      <c r="A3855" s="535" t="s">
        <v>9771</v>
      </c>
      <c r="B3855" s="536">
        <v>8981</v>
      </c>
      <c r="C3855" s="536">
        <v>0</v>
      </c>
      <c r="D3855" s="536">
        <v>2011</v>
      </c>
    </row>
    <row r="3856" spans="1:4">
      <c r="A3856" s="535" t="s">
        <v>9772</v>
      </c>
      <c r="B3856" s="536">
        <v>9640</v>
      </c>
      <c r="C3856" s="536">
        <v>0</v>
      </c>
      <c r="D3856" s="536">
        <v>2011</v>
      </c>
    </row>
    <row r="3857" spans="1:4">
      <c r="A3857" s="535" t="s">
        <v>9773</v>
      </c>
      <c r="B3857" s="536">
        <v>9985</v>
      </c>
      <c r="C3857" s="536">
        <v>0</v>
      </c>
      <c r="D3857" s="536">
        <v>2011</v>
      </c>
    </row>
    <row r="3858" spans="1:4">
      <c r="A3858" s="535" t="s">
        <v>9774</v>
      </c>
      <c r="B3858" s="536">
        <v>20959</v>
      </c>
      <c r="C3858" s="536">
        <v>0</v>
      </c>
      <c r="D3858" s="536">
        <v>2011</v>
      </c>
    </row>
    <row r="3859" spans="1:4">
      <c r="A3859" s="535" t="s">
        <v>9775</v>
      </c>
      <c r="B3859" s="536">
        <v>18910</v>
      </c>
      <c r="C3859" s="536">
        <v>0</v>
      </c>
      <c r="D3859" s="536">
        <v>2011</v>
      </c>
    </row>
    <row r="3860" spans="1:4">
      <c r="A3860" s="535" t="s">
        <v>9776</v>
      </c>
      <c r="B3860" s="536">
        <v>19214</v>
      </c>
      <c r="C3860" s="536">
        <v>0</v>
      </c>
      <c r="D3860" s="536">
        <v>2011</v>
      </c>
    </row>
    <row r="3861" spans="1:4">
      <c r="A3861" s="535" t="s">
        <v>9777</v>
      </c>
      <c r="B3861" s="536">
        <v>19998</v>
      </c>
      <c r="C3861" s="536">
        <v>0</v>
      </c>
      <c r="D3861" s="536">
        <v>2011</v>
      </c>
    </row>
    <row r="3862" spans="1:4">
      <c r="A3862" s="535" t="s">
        <v>9778</v>
      </c>
      <c r="B3862" s="536">
        <v>15069</v>
      </c>
      <c r="C3862" s="536">
        <v>0</v>
      </c>
      <c r="D3862" s="536">
        <v>2011</v>
      </c>
    </row>
    <row r="3863" spans="1:4">
      <c r="A3863" s="535" t="s">
        <v>9779</v>
      </c>
      <c r="B3863" s="536">
        <v>39555</v>
      </c>
      <c r="C3863" s="536">
        <v>0</v>
      </c>
      <c r="D3863" s="536">
        <v>2011</v>
      </c>
    </row>
    <row r="3864" spans="1:4">
      <c r="A3864" s="535" t="s">
        <v>9780</v>
      </c>
      <c r="B3864" s="536">
        <v>39009</v>
      </c>
      <c r="C3864" s="536">
        <v>0</v>
      </c>
      <c r="D3864" s="536">
        <v>2011</v>
      </c>
    </row>
    <row r="3865" spans="1:4">
      <c r="A3865" s="535" t="s">
        <v>9781</v>
      </c>
      <c r="B3865" s="536">
        <v>28976</v>
      </c>
      <c r="C3865" s="536">
        <v>0</v>
      </c>
      <c r="D3865" s="536">
        <v>2011</v>
      </c>
    </row>
    <row r="3866" spans="1:4">
      <c r="A3866" s="535" t="s">
        <v>9782</v>
      </c>
      <c r="B3866" s="536">
        <v>12521</v>
      </c>
      <c r="C3866" s="536">
        <v>0</v>
      </c>
      <c r="D3866" s="536">
        <v>2011</v>
      </c>
    </row>
    <row r="3867" spans="1:4">
      <c r="A3867" s="535" t="s">
        <v>9783</v>
      </c>
      <c r="B3867" s="536">
        <v>6850</v>
      </c>
      <c r="C3867" s="536">
        <v>0</v>
      </c>
      <c r="D3867" s="536">
        <v>2011</v>
      </c>
    </row>
    <row r="3868" spans="1:4">
      <c r="A3868" s="535" t="s">
        <v>9784</v>
      </c>
      <c r="B3868" s="536">
        <v>17692</v>
      </c>
      <c r="C3868" s="536">
        <v>0</v>
      </c>
      <c r="D3868" s="536">
        <v>2011</v>
      </c>
    </row>
    <row r="3869" spans="1:4">
      <c r="A3869" s="535" t="s">
        <v>9785</v>
      </c>
      <c r="B3869" s="536">
        <v>62989</v>
      </c>
      <c r="C3869" s="536">
        <v>0</v>
      </c>
      <c r="D3869" s="536">
        <v>2011</v>
      </c>
    </row>
    <row r="3870" spans="1:4">
      <c r="A3870" s="535" t="s">
        <v>9786</v>
      </c>
      <c r="B3870" s="536">
        <v>28697</v>
      </c>
      <c r="C3870" s="536">
        <v>0</v>
      </c>
      <c r="D3870" s="536">
        <v>2011</v>
      </c>
    </row>
    <row r="3871" spans="1:4">
      <c r="A3871" s="535" t="s">
        <v>9787</v>
      </c>
      <c r="B3871" s="536">
        <v>13551</v>
      </c>
      <c r="C3871" s="536">
        <v>0</v>
      </c>
      <c r="D3871" s="536">
        <v>2011</v>
      </c>
    </row>
    <row r="3872" spans="1:4">
      <c r="A3872" s="535" t="s">
        <v>9788</v>
      </c>
      <c r="B3872" s="536">
        <v>18187</v>
      </c>
      <c r="C3872" s="536">
        <v>0</v>
      </c>
      <c r="D3872" s="536">
        <v>2011</v>
      </c>
    </row>
    <row r="3873" spans="1:4">
      <c r="A3873" s="535" t="s">
        <v>9789</v>
      </c>
      <c r="B3873" s="536">
        <v>18935</v>
      </c>
      <c r="C3873" s="536">
        <v>0</v>
      </c>
      <c r="D3873" s="536">
        <v>2011</v>
      </c>
    </row>
    <row r="3874" spans="1:4">
      <c r="A3874" s="535" t="s">
        <v>9790</v>
      </c>
      <c r="B3874" s="536">
        <v>30566</v>
      </c>
      <c r="C3874" s="536">
        <v>0</v>
      </c>
      <c r="D3874" s="536">
        <v>2011</v>
      </c>
    </row>
    <row r="3875" spans="1:4">
      <c r="A3875" s="535" t="s">
        <v>9791</v>
      </c>
      <c r="B3875" s="536">
        <v>8213</v>
      </c>
      <c r="C3875" s="536">
        <v>0</v>
      </c>
      <c r="D3875" s="536">
        <v>2011</v>
      </c>
    </row>
    <row r="3876" spans="1:4">
      <c r="A3876" s="535" t="s">
        <v>9792</v>
      </c>
      <c r="B3876" s="536">
        <v>32972</v>
      </c>
      <c r="C3876" s="536">
        <v>0</v>
      </c>
      <c r="D3876" s="536">
        <v>2011</v>
      </c>
    </row>
    <row r="3877" spans="1:4">
      <c r="A3877" s="535" t="s">
        <v>9793</v>
      </c>
      <c r="B3877" s="536">
        <v>5349</v>
      </c>
      <c r="C3877" s="536">
        <v>0</v>
      </c>
      <c r="D3877" s="536">
        <v>2011</v>
      </c>
    </row>
    <row r="3878" spans="1:4">
      <c r="A3878" s="535" t="s">
        <v>9794</v>
      </c>
      <c r="B3878" s="536">
        <v>3373</v>
      </c>
      <c r="C3878" s="536">
        <v>0</v>
      </c>
      <c r="D3878" s="536">
        <v>2011</v>
      </c>
    </row>
    <row r="3879" spans="1:4">
      <c r="A3879" s="535" t="s">
        <v>9795</v>
      </c>
      <c r="B3879" s="536">
        <v>5677</v>
      </c>
      <c r="C3879" s="536">
        <v>0</v>
      </c>
      <c r="D3879" s="536">
        <v>2011</v>
      </c>
    </row>
    <row r="3880" spans="1:4">
      <c r="A3880" s="535" t="s">
        <v>9796</v>
      </c>
      <c r="B3880" s="536">
        <v>31238</v>
      </c>
      <c r="C3880" s="536">
        <v>0</v>
      </c>
      <c r="D3880" s="536">
        <v>2011</v>
      </c>
    </row>
    <row r="3881" spans="1:4">
      <c r="A3881" s="535" t="s">
        <v>9797</v>
      </c>
      <c r="B3881" s="536">
        <v>19778</v>
      </c>
      <c r="C3881" s="536">
        <v>0</v>
      </c>
      <c r="D3881" s="536">
        <v>2011</v>
      </c>
    </row>
    <row r="3882" spans="1:4">
      <c r="A3882" s="535" t="s">
        <v>9798</v>
      </c>
      <c r="B3882" s="536">
        <v>19370</v>
      </c>
      <c r="C3882" s="536">
        <v>0</v>
      </c>
      <c r="D3882" s="536">
        <v>2011</v>
      </c>
    </row>
    <row r="3883" spans="1:4">
      <c r="A3883" s="535" t="s">
        <v>9799</v>
      </c>
      <c r="B3883" s="536">
        <v>15717</v>
      </c>
      <c r="C3883" s="536">
        <v>0</v>
      </c>
      <c r="D3883" s="536">
        <v>2011</v>
      </c>
    </row>
    <row r="3884" spans="1:4">
      <c r="A3884" s="535" t="s">
        <v>9800</v>
      </c>
      <c r="B3884" s="536">
        <v>26502</v>
      </c>
      <c r="C3884" s="536">
        <v>0</v>
      </c>
      <c r="D3884" s="536">
        <v>2011</v>
      </c>
    </row>
    <row r="3885" spans="1:4">
      <c r="A3885" s="535" t="s">
        <v>9801</v>
      </c>
      <c r="B3885" s="536">
        <v>32260</v>
      </c>
      <c r="C3885" s="536">
        <v>0</v>
      </c>
      <c r="D3885" s="536">
        <v>2011</v>
      </c>
    </row>
    <row r="3886" spans="1:4">
      <c r="A3886" s="535" t="s">
        <v>9802</v>
      </c>
      <c r="B3886" s="536">
        <v>11140</v>
      </c>
      <c r="C3886" s="536">
        <v>0</v>
      </c>
      <c r="D3886" s="536">
        <v>2011</v>
      </c>
    </row>
    <row r="3887" spans="1:4">
      <c r="A3887" s="535" t="s">
        <v>9803</v>
      </c>
      <c r="B3887" s="536">
        <v>2816</v>
      </c>
      <c r="C3887" s="536">
        <v>0</v>
      </c>
      <c r="D3887" s="536">
        <v>2011</v>
      </c>
    </row>
    <row r="3888" spans="1:4">
      <c r="A3888" s="535" t="s">
        <v>9804</v>
      </c>
      <c r="B3888" s="536">
        <v>2056</v>
      </c>
      <c r="C3888" s="536">
        <v>0</v>
      </c>
      <c r="D3888" s="536">
        <v>2011</v>
      </c>
    </row>
    <row r="3889" spans="1:4">
      <c r="A3889" s="535" t="s">
        <v>9805</v>
      </c>
      <c r="B3889" s="536">
        <v>0</v>
      </c>
      <c r="C3889" s="536">
        <v>10418</v>
      </c>
      <c r="D3889" s="536">
        <v>2011</v>
      </c>
    </row>
    <row r="3890" spans="1:4">
      <c r="A3890" s="535" t="s">
        <v>9806</v>
      </c>
      <c r="B3890" s="536">
        <v>15193</v>
      </c>
      <c r="C3890" s="536">
        <v>0</v>
      </c>
      <c r="D3890" s="536">
        <v>2011</v>
      </c>
    </row>
    <row r="3891" spans="1:4">
      <c r="A3891" s="535" t="s">
        <v>9807</v>
      </c>
      <c r="B3891" s="536">
        <v>0</v>
      </c>
      <c r="C3891" s="536">
        <v>2166</v>
      </c>
      <c r="D3891" s="536">
        <v>2011</v>
      </c>
    </row>
    <row r="3892" spans="1:4">
      <c r="A3892" s="535" t="s">
        <v>9808</v>
      </c>
      <c r="B3892" s="536">
        <v>0</v>
      </c>
      <c r="C3892" s="536">
        <v>14262</v>
      </c>
      <c r="D3892" s="536">
        <v>2011</v>
      </c>
    </row>
    <row r="3893" spans="1:4">
      <c r="A3893" s="535" t="s">
        <v>9809</v>
      </c>
      <c r="B3893" s="536">
        <v>0</v>
      </c>
      <c r="C3893" s="536">
        <v>0</v>
      </c>
      <c r="D3893" s="536">
        <v>2011</v>
      </c>
    </row>
    <row r="3894" spans="1:4">
      <c r="A3894" s="535" t="s">
        <v>9810</v>
      </c>
      <c r="B3894" s="536">
        <v>0</v>
      </c>
      <c r="C3894" s="536">
        <v>15955</v>
      </c>
      <c r="D3894" s="536">
        <v>2011</v>
      </c>
    </row>
    <row r="3895" spans="1:4">
      <c r="A3895" s="535" t="s">
        <v>9811</v>
      </c>
      <c r="B3895" s="536">
        <v>0</v>
      </c>
      <c r="C3895" s="536">
        <v>14375</v>
      </c>
      <c r="D3895" s="536">
        <v>2011</v>
      </c>
    </row>
    <row r="3896" spans="1:4">
      <c r="A3896" s="535" t="s">
        <v>9812</v>
      </c>
      <c r="B3896" s="536">
        <v>16361</v>
      </c>
      <c r="C3896" s="536">
        <v>0</v>
      </c>
      <c r="D3896" s="536">
        <v>2011</v>
      </c>
    </row>
    <row r="3897" spans="1:4">
      <c r="A3897" s="535" t="s">
        <v>9813</v>
      </c>
      <c r="B3897" s="536">
        <v>19623</v>
      </c>
      <c r="C3897" s="536">
        <v>0</v>
      </c>
      <c r="D3897" s="536">
        <v>2011</v>
      </c>
    </row>
    <row r="3898" spans="1:4">
      <c r="A3898" s="535" t="s">
        <v>9814</v>
      </c>
      <c r="B3898" s="536">
        <v>8961</v>
      </c>
      <c r="C3898" s="536">
        <v>0</v>
      </c>
      <c r="D3898" s="536">
        <v>2011</v>
      </c>
    </row>
    <row r="3899" spans="1:4">
      <c r="A3899" s="535" t="s">
        <v>9815</v>
      </c>
      <c r="B3899" s="536">
        <v>8833</v>
      </c>
      <c r="C3899" s="536">
        <v>0</v>
      </c>
      <c r="D3899" s="536">
        <v>2011</v>
      </c>
    </row>
    <row r="3900" spans="1:4">
      <c r="A3900" s="535" t="s">
        <v>9816</v>
      </c>
      <c r="B3900" s="536">
        <v>7497</v>
      </c>
      <c r="C3900" s="536">
        <v>0</v>
      </c>
      <c r="D3900" s="536">
        <v>2011</v>
      </c>
    </row>
    <row r="3901" spans="1:4">
      <c r="A3901" s="535" t="s">
        <v>9817</v>
      </c>
      <c r="B3901" s="536">
        <v>13398</v>
      </c>
      <c r="C3901" s="536">
        <v>0</v>
      </c>
      <c r="D3901" s="536">
        <v>2011</v>
      </c>
    </row>
    <row r="3902" spans="1:4">
      <c r="A3902" s="535" t="s">
        <v>9818</v>
      </c>
      <c r="B3902" s="536">
        <v>8246</v>
      </c>
      <c r="C3902" s="536">
        <v>0</v>
      </c>
      <c r="D3902" s="536">
        <v>2011</v>
      </c>
    </row>
    <row r="3903" spans="1:4">
      <c r="A3903" s="535" t="s">
        <v>9819</v>
      </c>
      <c r="B3903" s="536">
        <v>9569</v>
      </c>
      <c r="C3903" s="536">
        <v>0</v>
      </c>
      <c r="D3903" s="536">
        <v>2011</v>
      </c>
    </row>
    <row r="3904" spans="1:4">
      <c r="A3904" s="535" t="s">
        <v>9820</v>
      </c>
      <c r="B3904" s="536">
        <v>11047</v>
      </c>
      <c r="C3904" s="536">
        <v>0</v>
      </c>
      <c r="D3904" s="536">
        <v>2011</v>
      </c>
    </row>
    <row r="3905" spans="1:4">
      <c r="A3905" s="535" t="s">
        <v>9821</v>
      </c>
      <c r="B3905" s="536">
        <v>10769</v>
      </c>
      <c r="C3905" s="536">
        <v>0</v>
      </c>
      <c r="D3905" s="536">
        <v>2011</v>
      </c>
    </row>
    <row r="3906" spans="1:4">
      <c r="A3906" s="535" t="s">
        <v>9822</v>
      </c>
      <c r="B3906" s="536">
        <v>4035</v>
      </c>
      <c r="C3906" s="536">
        <v>0</v>
      </c>
      <c r="D3906" s="536">
        <v>2011</v>
      </c>
    </row>
    <row r="3907" spans="1:4">
      <c r="A3907" s="535" t="s">
        <v>9823</v>
      </c>
      <c r="B3907" s="536">
        <v>14819</v>
      </c>
      <c r="C3907" s="536">
        <v>0</v>
      </c>
      <c r="D3907" s="536">
        <v>2011</v>
      </c>
    </row>
    <row r="3908" spans="1:4">
      <c r="A3908" s="535" t="s">
        <v>9824</v>
      </c>
      <c r="B3908" s="536">
        <v>12896</v>
      </c>
      <c r="C3908" s="536">
        <v>0</v>
      </c>
      <c r="D3908" s="536">
        <v>2011</v>
      </c>
    </row>
    <row r="3909" spans="1:4">
      <c r="A3909" s="535" t="s">
        <v>9825</v>
      </c>
      <c r="B3909" s="536">
        <v>10002</v>
      </c>
      <c r="C3909" s="536">
        <v>0</v>
      </c>
      <c r="D3909" s="536">
        <v>2011</v>
      </c>
    </row>
    <row r="3910" spans="1:4">
      <c r="A3910" s="535" t="s">
        <v>9826</v>
      </c>
      <c r="B3910" s="536">
        <v>12151</v>
      </c>
      <c r="C3910" s="536">
        <v>0</v>
      </c>
      <c r="D3910" s="536">
        <v>2011</v>
      </c>
    </row>
    <row r="3911" spans="1:4">
      <c r="A3911" s="535" t="s">
        <v>9827</v>
      </c>
      <c r="B3911" s="536">
        <v>7600</v>
      </c>
      <c r="C3911" s="536">
        <v>0</v>
      </c>
      <c r="D3911" s="536">
        <v>2011</v>
      </c>
    </row>
    <row r="3912" spans="1:4">
      <c r="A3912" s="535" t="s">
        <v>9828</v>
      </c>
      <c r="B3912" s="536">
        <v>30220</v>
      </c>
      <c r="C3912" s="536">
        <v>0</v>
      </c>
      <c r="D3912" s="536">
        <v>2011</v>
      </c>
    </row>
    <row r="3913" spans="1:4">
      <c r="A3913" s="535" t="s">
        <v>9829</v>
      </c>
      <c r="B3913" s="536">
        <v>10236</v>
      </c>
      <c r="C3913" s="536">
        <v>0</v>
      </c>
      <c r="D3913" s="536">
        <v>2011</v>
      </c>
    </row>
    <row r="3914" spans="1:4">
      <c r="A3914" s="535" t="s">
        <v>9830</v>
      </c>
      <c r="B3914" s="536">
        <v>6995</v>
      </c>
      <c r="C3914" s="536">
        <v>0</v>
      </c>
      <c r="D3914" s="536">
        <v>2011</v>
      </c>
    </row>
    <row r="3915" spans="1:4">
      <c r="A3915" s="535" t="s">
        <v>9831</v>
      </c>
      <c r="B3915" s="536">
        <v>15694</v>
      </c>
      <c r="C3915" s="536">
        <v>0</v>
      </c>
      <c r="D3915" s="536">
        <v>2011</v>
      </c>
    </row>
    <row r="3916" spans="1:4">
      <c r="A3916" s="535" t="s">
        <v>9832</v>
      </c>
      <c r="B3916" s="536">
        <v>32521</v>
      </c>
      <c r="C3916" s="536">
        <v>0</v>
      </c>
      <c r="D3916" s="536">
        <v>2011</v>
      </c>
    </row>
    <row r="3917" spans="1:4">
      <c r="A3917" s="535" t="s">
        <v>9833</v>
      </c>
      <c r="B3917" s="536">
        <v>12363</v>
      </c>
      <c r="C3917" s="536">
        <v>0</v>
      </c>
      <c r="D3917" s="536">
        <v>2011</v>
      </c>
    </row>
    <row r="3918" spans="1:4">
      <c r="A3918" s="535" t="s">
        <v>9834</v>
      </c>
      <c r="B3918" s="536">
        <v>11385</v>
      </c>
      <c r="C3918" s="536">
        <v>0</v>
      </c>
      <c r="D3918" s="536">
        <v>2011</v>
      </c>
    </row>
    <row r="3919" spans="1:4">
      <c r="A3919" s="535" t="s">
        <v>9835</v>
      </c>
      <c r="B3919" s="536">
        <v>0</v>
      </c>
      <c r="C3919" s="536">
        <v>0</v>
      </c>
      <c r="D3919" s="536">
        <v>2011</v>
      </c>
    </row>
    <row r="3920" spans="1:4">
      <c r="A3920" s="535" t="s">
        <v>9836</v>
      </c>
      <c r="B3920" s="536">
        <v>0</v>
      </c>
      <c r="C3920" s="536">
        <v>20870</v>
      </c>
      <c r="D3920" s="536">
        <v>2011</v>
      </c>
    </row>
    <row r="3921" spans="1:4">
      <c r="A3921" s="535" t="s">
        <v>9837</v>
      </c>
      <c r="B3921" s="536">
        <v>23271</v>
      </c>
      <c r="C3921" s="536">
        <v>0</v>
      </c>
      <c r="D3921" s="536">
        <v>2011</v>
      </c>
    </row>
    <row r="3922" spans="1:4">
      <c r="A3922" s="535" t="s">
        <v>9838</v>
      </c>
      <c r="B3922" s="536">
        <v>0</v>
      </c>
      <c r="C3922" s="536">
        <v>40194</v>
      </c>
      <c r="D3922" s="536">
        <v>2011</v>
      </c>
    </row>
    <row r="3923" spans="1:4">
      <c r="A3923" s="535" t="s">
        <v>9839</v>
      </c>
      <c r="B3923" s="536">
        <v>0</v>
      </c>
      <c r="C3923" s="536">
        <v>13380</v>
      </c>
      <c r="D3923" s="536">
        <v>2011</v>
      </c>
    </row>
    <row r="3924" spans="1:4">
      <c r="A3924" s="535" t="s">
        <v>9840</v>
      </c>
      <c r="B3924" s="536">
        <v>5744</v>
      </c>
      <c r="C3924" s="536">
        <v>0</v>
      </c>
      <c r="D3924" s="536">
        <v>2011</v>
      </c>
    </row>
    <row r="3925" spans="1:4">
      <c r="A3925" s="535" t="s">
        <v>9841</v>
      </c>
      <c r="B3925" s="536">
        <v>31321</v>
      </c>
      <c r="C3925" s="536">
        <v>0</v>
      </c>
      <c r="D3925" s="536">
        <v>2011</v>
      </c>
    </row>
    <row r="3926" spans="1:4">
      <c r="A3926" s="535" t="s">
        <v>9842</v>
      </c>
      <c r="B3926" s="536">
        <v>13418</v>
      </c>
      <c r="C3926" s="536">
        <v>0</v>
      </c>
      <c r="D3926" s="536">
        <v>2011</v>
      </c>
    </row>
    <row r="3927" spans="1:4">
      <c r="A3927" s="535" t="s">
        <v>9843</v>
      </c>
      <c r="B3927" s="536">
        <v>20622</v>
      </c>
      <c r="C3927" s="536">
        <v>0</v>
      </c>
      <c r="D3927" s="536">
        <v>2011</v>
      </c>
    </row>
    <row r="3928" spans="1:4">
      <c r="A3928" s="535" t="s">
        <v>9844</v>
      </c>
      <c r="B3928" s="536">
        <v>24264</v>
      </c>
      <c r="C3928" s="536">
        <v>0</v>
      </c>
      <c r="D3928" s="536">
        <v>2011</v>
      </c>
    </row>
    <row r="3929" spans="1:4">
      <c r="A3929" s="535" t="s">
        <v>9845</v>
      </c>
      <c r="B3929" s="536">
        <v>13586</v>
      </c>
      <c r="C3929" s="536">
        <v>0</v>
      </c>
      <c r="D3929" s="536">
        <v>2011</v>
      </c>
    </row>
    <row r="3930" spans="1:4">
      <c r="A3930" s="535" t="s">
        <v>9846</v>
      </c>
      <c r="B3930" s="536">
        <v>7565</v>
      </c>
      <c r="C3930" s="536">
        <v>0</v>
      </c>
      <c r="D3930" s="536">
        <v>2011</v>
      </c>
    </row>
    <row r="3931" spans="1:4">
      <c r="A3931" s="535" t="s">
        <v>9847</v>
      </c>
      <c r="B3931" s="536">
        <v>5614</v>
      </c>
      <c r="C3931" s="536">
        <v>0</v>
      </c>
      <c r="D3931" s="536">
        <v>2011</v>
      </c>
    </row>
    <row r="3932" spans="1:4">
      <c r="A3932" s="535" t="s">
        <v>9848</v>
      </c>
      <c r="B3932" s="536">
        <v>13799</v>
      </c>
      <c r="C3932" s="536">
        <v>0</v>
      </c>
      <c r="D3932" s="536">
        <v>2011</v>
      </c>
    </row>
    <row r="3933" spans="1:4">
      <c r="A3933" s="535" t="s">
        <v>9849</v>
      </c>
      <c r="B3933" s="536">
        <v>0</v>
      </c>
      <c r="C3933" s="536">
        <v>20541</v>
      </c>
      <c r="D3933" s="536">
        <v>2011</v>
      </c>
    </row>
    <row r="3934" spans="1:4">
      <c r="A3934" s="535" t="s">
        <v>9850</v>
      </c>
      <c r="B3934" s="536">
        <v>18171</v>
      </c>
      <c r="C3934" s="536">
        <v>0</v>
      </c>
      <c r="D3934" s="536">
        <v>2011</v>
      </c>
    </row>
    <row r="3935" spans="1:4">
      <c r="A3935" s="535" t="s">
        <v>9851</v>
      </c>
      <c r="B3935" s="536">
        <v>17411</v>
      </c>
      <c r="C3935" s="536">
        <v>0</v>
      </c>
      <c r="D3935" s="536">
        <v>2011</v>
      </c>
    </row>
    <row r="3936" spans="1:4">
      <c r="A3936" s="535" t="s">
        <v>9852</v>
      </c>
      <c r="B3936" s="536">
        <v>0</v>
      </c>
      <c r="C3936" s="536">
        <v>18384</v>
      </c>
      <c r="D3936" s="536">
        <v>2011</v>
      </c>
    </row>
    <row r="3937" spans="1:4">
      <c r="A3937" s="535" t="s">
        <v>9853</v>
      </c>
      <c r="B3937" s="536">
        <v>0</v>
      </c>
      <c r="C3937" s="536">
        <v>6533</v>
      </c>
      <c r="D3937" s="536">
        <v>2011</v>
      </c>
    </row>
    <row r="3938" spans="1:4">
      <c r="A3938" s="535" t="s">
        <v>9854</v>
      </c>
      <c r="B3938" s="536">
        <v>0</v>
      </c>
      <c r="C3938" s="536">
        <v>26958</v>
      </c>
      <c r="D3938" s="536">
        <v>2011</v>
      </c>
    </row>
    <row r="3939" spans="1:4">
      <c r="A3939" s="535" t="s">
        <v>9855</v>
      </c>
      <c r="B3939" s="536">
        <v>0</v>
      </c>
      <c r="C3939" s="536">
        <v>45808</v>
      </c>
      <c r="D3939" s="536">
        <v>2011</v>
      </c>
    </row>
    <row r="3940" spans="1:4">
      <c r="A3940" s="535" t="s">
        <v>9856</v>
      </c>
      <c r="B3940" s="536">
        <v>0</v>
      </c>
      <c r="C3940" s="536">
        <v>24449</v>
      </c>
      <c r="D3940" s="536">
        <v>2011</v>
      </c>
    </row>
    <row r="3941" spans="1:4">
      <c r="A3941" s="535" t="s">
        <v>9857</v>
      </c>
      <c r="B3941" s="536">
        <v>0</v>
      </c>
      <c r="C3941" s="536">
        <v>0</v>
      </c>
      <c r="D3941" s="536">
        <v>2011</v>
      </c>
    </row>
    <row r="3942" spans="1:4">
      <c r="A3942" s="535" t="s">
        <v>9858</v>
      </c>
      <c r="B3942" s="536">
        <v>4553</v>
      </c>
      <c r="C3942" s="536">
        <v>0</v>
      </c>
      <c r="D3942" s="536">
        <v>2011</v>
      </c>
    </row>
    <row r="3943" spans="1:4">
      <c r="A3943" s="535" t="s">
        <v>9859</v>
      </c>
      <c r="B3943" s="536">
        <v>0</v>
      </c>
      <c r="C3943" s="536">
        <v>0</v>
      </c>
      <c r="D3943" s="536">
        <v>2011</v>
      </c>
    </row>
    <row r="3944" spans="1:4">
      <c r="A3944" s="535" t="s">
        <v>9860</v>
      </c>
      <c r="B3944" s="536">
        <v>24090</v>
      </c>
      <c r="C3944" s="536">
        <v>0</v>
      </c>
      <c r="D3944" s="536">
        <v>2011</v>
      </c>
    </row>
    <row r="3945" spans="1:4">
      <c r="A3945" s="535" t="s">
        <v>9861</v>
      </c>
      <c r="B3945" s="536">
        <v>2127</v>
      </c>
      <c r="C3945" s="536">
        <v>0</v>
      </c>
      <c r="D3945" s="536">
        <v>2011</v>
      </c>
    </row>
    <row r="3946" spans="1:4">
      <c r="A3946" s="535" t="s">
        <v>9862</v>
      </c>
      <c r="B3946" s="536">
        <v>18063</v>
      </c>
      <c r="C3946" s="536">
        <v>0</v>
      </c>
      <c r="D3946" s="536">
        <v>2011</v>
      </c>
    </row>
    <row r="3947" spans="1:4">
      <c r="A3947" s="535" t="s">
        <v>9863</v>
      </c>
      <c r="B3947" s="536">
        <v>14889</v>
      </c>
      <c r="C3947" s="536">
        <v>0</v>
      </c>
      <c r="D3947" s="536">
        <v>2011</v>
      </c>
    </row>
    <row r="3948" spans="1:4">
      <c r="A3948" s="535" t="s">
        <v>9864</v>
      </c>
      <c r="B3948" s="536">
        <v>33859</v>
      </c>
      <c r="C3948" s="536">
        <v>0</v>
      </c>
      <c r="D3948" s="536">
        <v>2011</v>
      </c>
    </row>
    <row r="3949" spans="1:4">
      <c r="A3949" s="535" t="s">
        <v>9865</v>
      </c>
      <c r="B3949" s="536">
        <v>42428</v>
      </c>
      <c r="C3949" s="536">
        <v>0</v>
      </c>
      <c r="D3949" s="536">
        <v>2011</v>
      </c>
    </row>
    <row r="3950" spans="1:4">
      <c r="A3950" s="535" t="s">
        <v>9866</v>
      </c>
      <c r="B3950" s="536">
        <v>7382</v>
      </c>
      <c r="C3950" s="536">
        <v>0</v>
      </c>
      <c r="D3950" s="536">
        <v>2011</v>
      </c>
    </row>
    <row r="3951" spans="1:4">
      <c r="A3951" s="535" t="s">
        <v>9867</v>
      </c>
      <c r="B3951" s="536">
        <v>4299</v>
      </c>
      <c r="C3951" s="536">
        <v>0</v>
      </c>
      <c r="D3951" s="536">
        <v>2011</v>
      </c>
    </row>
    <row r="3952" spans="1:4">
      <c r="A3952" s="535" t="s">
        <v>9868</v>
      </c>
      <c r="B3952" s="536">
        <v>3496</v>
      </c>
      <c r="C3952" s="536">
        <v>0</v>
      </c>
      <c r="D3952" s="536">
        <v>2011</v>
      </c>
    </row>
    <row r="3953" spans="1:4">
      <c r="A3953" s="535" t="s">
        <v>9869</v>
      </c>
      <c r="B3953" s="536">
        <v>5398</v>
      </c>
      <c r="C3953" s="536">
        <v>0</v>
      </c>
      <c r="D3953" s="536">
        <v>2011</v>
      </c>
    </row>
    <row r="3954" spans="1:4">
      <c r="A3954" s="535" t="s">
        <v>9870</v>
      </c>
      <c r="B3954" s="536">
        <v>4371</v>
      </c>
      <c r="C3954" s="536">
        <v>0</v>
      </c>
      <c r="D3954" s="536">
        <v>2011</v>
      </c>
    </row>
    <row r="3955" spans="1:4">
      <c r="A3955" s="535" t="s">
        <v>9871</v>
      </c>
      <c r="B3955" s="536">
        <v>3327</v>
      </c>
      <c r="C3955" s="536">
        <v>0</v>
      </c>
      <c r="D3955" s="536">
        <v>2011</v>
      </c>
    </row>
    <row r="3956" spans="1:4">
      <c r="A3956" s="535" t="s">
        <v>9872</v>
      </c>
      <c r="B3956" s="536">
        <v>18285</v>
      </c>
      <c r="C3956" s="536">
        <v>0</v>
      </c>
      <c r="D3956" s="536">
        <v>2011</v>
      </c>
    </row>
    <row r="3957" spans="1:4">
      <c r="A3957" s="535" t="s">
        <v>9873</v>
      </c>
      <c r="B3957" s="536">
        <v>45050</v>
      </c>
      <c r="C3957" s="536">
        <v>0</v>
      </c>
      <c r="D3957" s="536">
        <v>2011</v>
      </c>
    </row>
    <row r="3958" spans="1:4">
      <c r="A3958" s="535" t="s">
        <v>9874</v>
      </c>
      <c r="B3958" s="536">
        <v>8826</v>
      </c>
      <c r="C3958" s="536">
        <v>0</v>
      </c>
      <c r="D3958" s="536">
        <v>2011</v>
      </c>
    </row>
    <row r="3959" spans="1:4">
      <c r="A3959" s="535" t="s">
        <v>9875</v>
      </c>
      <c r="B3959" s="536">
        <v>30395</v>
      </c>
      <c r="C3959" s="536">
        <v>0</v>
      </c>
      <c r="D3959" s="536">
        <v>2011</v>
      </c>
    </row>
    <row r="3960" spans="1:4">
      <c r="A3960" s="535" t="s">
        <v>9876</v>
      </c>
      <c r="B3960" s="536">
        <v>15732</v>
      </c>
      <c r="C3960" s="536">
        <v>0</v>
      </c>
      <c r="D3960" s="536">
        <v>2011</v>
      </c>
    </row>
    <row r="3961" spans="1:4">
      <c r="A3961" s="535" t="s">
        <v>9877</v>
      </c>
      <c r="B3961" s="536">
        <v>26521</v>
      </c>
      <c r="C3961" s="536">
        <v>0</v>
      </c>
      <c r="D3961" s="536">
        <v>2011</v>
      </c>
    </row>
    <row r="3962" spans="1:4">
      <c r="A3962" s="535" t="s">
        <v>9878</v>
      </c>
      <c r="B3962" s="536">
        <v>8314</v>
      </c>
      <c r="C3962" s="536">
        <v>0</v>
      </c>
      <c r="D3962" s="536">
        <v>2011</v>
      </c>
    </row>
    <row r="3963" spans="1:4">
      <c r="A3963" s="535" t="s">
        <v>9879</v>
      </c>
      <c r="B3963" s="536">
        <v>20445</v>
      </c>
      <c r="C3963" s="536">
        <v>0</v>
      </c>
      <c r="D3963" s="536">
        <v>2011</v>
      </c>
    </row>
    <row r="3964" spans="1:4">
      <c r="A3964" s="535" t="s">
        <v>9880</v>
      </c>
      <c r="B3964" s="536">
        <v>24998</v>
      </c>
      <c r="C3964" s="536">
        <v>0</v>
      </c>
      <c r="D3964" s="536">
        <v>2011</v>
      </c>
    </row>
    <row r="3965" spans="1:4">
      <c r="A3965" s="535" t="s">
        <v>9881</v>
      </c>
      <c r="B3965" s="536">
        <v>25214</v>
      </c>
      <c r="C3965" s="536">
        <v>0</v>
      </c>
      <c r="D3965" s="536">
        <v>2011</v>
      </c>
    </row>
    <row r="3966" spans="1:4">
      <c r="A3966" s="535" t="s">
        <v>9882</v>
      </c>
      <c r="B3966" s="536">
        <v>18152</v>
      </c>
      <c r="C3966" s="536">
        <v>0</v>
      </c>
      <c r="D3966" s="536">
        <v>2011</v>
      </c>
    </row>
    <row r="3967" spans="1:4">
      <c r="A3967" s="535" t="s">
        <v>9883</v>
      </c>
      <c r="B3967" s="536">
        <v>5133</v>
      </c>
      <c r="C3967" s="536">
        <v>0</v>
      </c>
      <c r="D3967" s="536">
        <v>2011</v>
      </c>
    </row>
    <row r="3968" spans="1:4">
      <c r="A3968" s="535" t="s">
        <v>9884</v>
      </c>
      <c r="B3968" s="536">
        <v>6969</v>
      </c>
      <c r="C3968" s="536">
        <v>0</v>
      </c>
      <c r="D3968" s="536">
        <v>2011</v>
      </c>
    </row>
    <row r="3969" spans="1:4">
      <c r="A3969" s="535" t="s">
        <v>9885</v>
      </c>
      <c r="B3969" s="536">
        <v>23084</v>
      </c>
      <c r="C3969" s="536">
        <v>0</v>
      </c>
      <c r="D3969" s="536">
        <v>2011</v>
      </c>
    </row>
    <row r="3970" spans="1:4">
      <c r="A3970" s="535" t="s">
        <v>9886</v>
      </c>
      <c r="B3970" s="536">
        <v>22105</v>
      </c>
      <c r="C3970" s="536">
        <v>0</v>
      </c>
      <c r="D3970" s="536">
        <v>2011</v>
      </c>
    </row>
    <row r="3971" spans="1:4">
      <c r="A3971" s="535" t="s">
        <v>9887</v>
      </c>
      <c r="B3971" s="536">
        <v>7485</v>
      </c>
      <c r="C3971" s="536">
        <v>0</v>
      </c>
      <c r="D3971" s="536">
        <v>2011</v>
      </c>
    </row>
    <row r="3972" spans="1:4">
      <c r="A3972" s="535" t="s">
        <v>9888</v>
      </c>
      <c r="B3972" s="536">
        <v>3727</v>
      </c>
      <c r="C3972" s="536">
        <v>0</v>
      </c>
      <c r="D3972" s="536">
        <v>2011</v>
      </c>
    </row>
    <row r="3973" spans="1:4">
      <c r="A3973" s="535" t="s">
        <v>9889</v>
      </c>
      <c r="B3973" s="536">
        <v>19090</v>
      </c>
      <c r="C3973" s="536">
        <v>0</v>
      </c>
      <c r="D3973" s="536">
        <v>2011</v>
      </c>
    </row>
    <row r="3974" spans="1:4">
      <c r="A3974" s="535" t="s">
        <v>9890</v>
      </c>
      <c r="B3974" s="536">
        <v>7205</v>
      </c>
      <c r="C3974" s="536">
        <v>0</v>
      </c>
      <c r="D3974" s="536">
        <v>2011</v>
      </c>
    </row>
    <row r="3975" spans="1:4">
      <c r="A3975" s="535" t="s">
        <v>9891</v>
      </c>
      <c r="B3975" s="536">
        <v>5835</v>
      </c>
      <c r="C3975" s="536">
        <v>0</v>
      </c>
      <c r="D3975" s="536">
        <v>2011</v>
      </c>
    </row>
    <row r="3976" spans="1:4">
      <c r="A3976" s="535" t="s">
        <v>9892</v>
      </c>
      <c r="B3976" s="536">
        <v>3921</v>
      </c>
      <c r="C3976" s="536">
        <v>0</v>
      </c>
      <c r="D3976" s="536">
        <v>2011</v>
      </c>
    </row>
    <row r="3977" spans="1:4">
      <c r="A3977" s="535" t="s">
        <v>9893</v>
      </c>
      <c r="B3977" s="536">
        <v>8954</v>
      </c>
      <c r="C3977" s="536">
        <v>0</v>
      </c>
      <c r="D3977" s="536">
        <v>2011</v>
      </c>
    </row>
    <row r="3978" spans="1:4">
      <c r="A3978" s="535" t="s">
        <v>9894</v>
      </c>
      <c r="B3978" s="536">
        <v>8086</v>
      </c>
      <c r="C3978" s="536">
        <v>0</v>
      </c>
      <c r="D3978" s="536">
        <v>2011</v>
      </c>
    </row>
    <row r="3979" spans="1:4">
      <c r="A3979" s="535" t="s">
        <v>9895</v>
      </c>
      <c r="B3979" s="536">
        <v>8847</v>
      </c>
      <c r="C3979" s="536">
        <v>0</v>
      </c>
      <c r="D3979" s="536">
        <v>2011</v>
      </c>
    </row>
    <row r="3980" spans="1:4">
      <c r="A3980" s="535" t="s">
        <v>9896</v>
      </c>
      <c r="B3980" s="536">
        <v>4883</v>
      </c>
      <c r="C3980" s="536">
        <v>0</v>
      </c>
      <c r="D3980" s="536">
        <v>2011</v>
      </c>
    </row>
    <row r="3981" spans="1:4">
      <c r="A3981" s="535" t="s">
        <v>9897</v>
      </c>
      <c r="B3981" s="536">
        <v>26169</v>
      </c>
      <c r="C3981" s="536">
        <v>0</v>
      </c>
      <c r="D3981" s="536">
        <v>2011</v>
      </c>
    </row>
    <row r="3982" spans="1:4">
      <c r="A3982" s="535" t="s">
        <v>9898</v>
      </c>
      <c r="B3982" s="536">
        <v>21324</v>
      </c>
      <c r="C3982" s="536">
        <v>0</v>
      </c>
      <c r="D3982" s="536">
        <v>2011</v>
      </c>
    </row>
    <row r="3983" spans="1:4">
      <c r="A3983" s="535" t="s">
        <v>9899</v>
      </c>
      <c r="B3983" s="536">
        <v>21282</v>
      </c>
      <c r="C3983" s="536">
        <v>0</v>
      </c>
      <c r="D3983" s="536">
        <v>2011</v>
      </c>
    </row>
    <row r="3984" spans="1:4">
      <c r="A3984" s="535" t="s">
        <v>9900</v>
      </c>
      <c r="B3984" s="536">
        <v>13247</v>
      </c>
      <c r="C3984" s="536">
        <v>0</v>
      </c>
      <c r="D3984" s="536">
        <v>2011</v>
      </c>
    </row>
    <row r="3985" spans="1:4">
      <c r="A3985" s="535" t="s">
        <v>9901</v>
      </c>
      <c r="B3985" s="536">
        <v>7416</v>
      </c>
      <c r="C3985" s="536">
        <v>0</v>
      </c>
      <c r="D3985" s="536">
        <v>2011</v>
      </c>
    </row>
    <row r="3986" spans="1:4">
      <c r="A3986" s="535" t="s">
        <v>9902</v>
      </c>
      <c r="B3986" s="536">
        <v>6611</v>
      </c>
      <c r="C3986" s="536">
        <v>0</v>
      </c>
      <c r="D3986" s="536">
        <v>2011</v>
      </c>
    </row>
    <row r="3987" spans="1:4">
      <c r="A3987" s="535" t="s">
        <v>9903</v>
      </c>
      <c r="B3987" s="536">
        <v>1541</v>
      </c>
      <c r="C3987" s="536">
        <v>0</v>
      </c>
      <c r="D3987" s="536">
        <v>2011</v>
      </c>
    </row>
    <row r="3988" spans="1:4">
      <c r="A3988" s="535" t="s">
        <v>9904</v>
      </c>
      <c r="B3988" s="536">
        <v>37325</v>
      </c>
      <c r="C3988" s="536">
        <v>0</v>
      </c>
      <c r="D3988" s="536">
        <v>2011</v>
      </c>
    </row>
    <row r="3989" spans="1:4">
      <c r="A3989" s="535" t="s">
        <v>9905</v>
      </c>
      <c r="B3989" s="536">
        <v>16674</v>
      </c>
      <c r="C3989" s="536">
        <v>0</v>
      </c>
      <c r="D3989" s="536">
        <v>2011</v>
      </c>
    </row>
    <row r="3990" spans="1:4">
      <c r="A3990" s="535" t="s">
        <v>9906</v>
      </c>
      <c r="B3990" s="536">
        <v>4588</v>
      </c>
      <c r="C3990" s="536">
        <v>0</v>
      </c>
      <c r="D3990" s="536">
        <v>2011</v>
      </c>
    </row>
    <row r="3991" spans="1:4">
      <c r="A3991" s="535" t="s">
        <v>9907</v>
      </c>
      <c r="B3991" s="536">
        <v>10972</v>
      </c>
      <c r="C3991" s="536">
        <v>0</v>
      </c>
      <c r="D3991" s="536">
        <v>2011</v>
      </c>
    </row>
    <row r="3992" spans="1:4">
      <c r="A3992" s="535" t="s">
        <v>9908</v>
      </c>
      <c r="B3992" s="536">
        <v>23790</v>
      </c>
      <c r="C3992" s="536">
        <v>0</v>
      </c>
      <c r="D3992" s="536">
        <v>2011</v>
      </c>
    </row>
    <row r="3993" spans="1:4">
      <c r="A3993" s="535" t="s">
        <v>9909</v>
      </c>
      <c r="B3993" s="536">
        <v>7366</v>
      </c>
      <c r="C3993" s="536">
        <v>0</v>
      </c>
      <c r="D3993" s="536">
        <v>2011</v>
      </c>
    </row>
    <row r="3994" spans="1:4">
      <c r="A3994" s="535" t="s">
        <v>9910</v>
      </c>
      <c r="B3994" s="536">
        <v>9585</v>
      </c>
      <c r="C3994" s="536">
        <v>0</v>
      </c>
      <c r="D3994" s="536">
        <v>2011</v>
      </c>
    </row>
    <row r="3995" spans="1:4">
      <c r="A3995" s="535" t="s">
        <v>9911</v>
      </c>
      <c r="B3995" s="536">
        <v>31689</v>
      </c>
      <c r="C3995" s="536">
        <v>0</v>
      </c>
      <c r="D3995" s="536">
        <v>2011</v>
      </c>
    </row>
    <row r="3996" spans="1:4">
      <c r="A3996" s="535" t="s">
        <v>9912</v>
      </c>
      <c r="B3996" s="536">
        <v>14404</v>
      </c>
      <c r="C3996" s="536">
        <v>0</v>
      </c>
      <c r="D3996" s="536">
        <v>2011</v>
      </c>
    </row>
    <row r="3997" spans="1:4">
      <c r="A3997" s="535" t="s">
        <v>9913</v>
      </c>
      <c r="B3997" s="536">
        <v>28709</v>
      </c>
      <c r="C3997" s="536">
        <v>0</v>
      </c>
      <c r="D3997" s="536">
        <v>2011</v>
      </c>
    </row>
    <row r="3998" spans="1:4">
      <c r="A3998" s="535" t="s">
        <v>9914</v>
      </c>
      <c r="B3998" s="536">
        <v>8430</v>
      </c>
      <c r="C3998" s="536">
        <v>0</v>
      </c>
      <c r="D3998" s="536">
        <v>2011</v>
      </c>
    </row>
    <row r="3999" spans="1:4">
      <c r="A3999" s="535" t="s">
        <v>9915</v>
      </c>
      <c r="B3999" s="536">
        <v>20827</v>
      </c>
      <c r="C3999" s="536">
        <v>0</v>
      </c>
      <c r="D3999" s="536">
        <v>2011</v>
      </c>
    </row>
    <row r="4000" spans="1:4">
      <c r="A4000" s="535" t="s">
        <v>9916</v>
      </c>
      <c r="B4000" s="536">
        <v>8351</v>
      </c>
      <c r="C4000" s="536">
        <v>0</v>
      </c>
      <c r="D4000" s="536">
        <v>2011</v>
      </c>
    </row>
    <row r="4001" spans="1:4">
      <c r="A4001" s="535" t="s">
        <v>9917</v>
      </c>
      <c r="B4001" s="536">
        <v>8804</v>
      </c>
      <c r="C4001" s="536">
        <v>0</v>
      </c>
      <c r="D4001" s="536">
        <v>2011</v>
      </c>
    </row>
    <row r="4002" spans="1:4">
      <c r="A4002" s="535" t="s">
        <v>9918</v>
      </c>
      <c r="B4002" s="536">
        <v>9035</v>
      </c>
      <c r="C4002" s="536">
        <v>0</v>
      </c>
      <c r="D4002" s="536">
        <v>2011</v>
      </c>
    </row>
    <row r="4003" spans="1:4">
      <c r="A4003" s="535" t="s">
        <v>9919</v>
      </c>
      <c r="B4003" s="536">
        <v>15244</v>
      </c>
      <c r="C4003" s="536">
        <v>0</v>
      </c>
      <c r="D4003" s="536">
        <v>2011</v>
      </c>
    </row>
    <row r="4004" spans="1:4">
      <c r="A4004" s="535" t="s">
        <v>9920</v>
      </c>
      <c r="B4004" s="536">
        <v>7594</v>
      </c>
      <c r="C4004" s="536">
        <v>0</v>
      </c>
      <c r="D4004" s="536">
        <v>2011</v>
      </c>
    </row>
    <row r="4005" spans="1:4">
      <c r="A4005" s="535" t="s">
        <v>9921</v>
      </c>
      <c r="B4005" s="536">
        <v>13172</v>
      </c>
      <c r="C4005" s="536">
        <v>0</v>
      </c>
      <c r="D4005" s="536">
        <v>2011</v>
      </c>
    </row>
    <row r="4006" spans="1:4">
      <c r="A4006" s="535" t="s">
        <v>9922</v>
      </c>
      <c r="B4006" s="536">
        <v>30461</v>
      </c>
      <c r="C4006" s="536">
        <v>0</v>
      </c>
      <c r="D4006" s="536">
        <v>2011</v>
      </c>
    </row>
    <row r="4007" spans="1:4">
      <c r="A4007" s="535" t="s">
        <v>9923</v>
      </c>
      <c r="B4007" s="536">
        <v>15746</v>
      </c>
      <c r="C4007" s="536">
        <v>0</v>
      </c>
      <c r="D4007" s="536">
        <v>2011</v>
      </c>
    </row>
    <row r="4008" spans="1:4">
      <c r="A4008" s="535" t="s">
        <v>9924</v>
      </c>
      <c r="B4008" s="536">
        <v>16827</v>
      </c>
      <c r="C4008" s="536">
        <v>0</v>
      </c>
      <c r="D4008" s="536">
        <v>2011</v>
      </c>
    </row>
    <row r="4009" spans="1:4">
      <c r="A4009" s="535" t="s">
        <v>9925</v>
      </c>
      <c r="B4009" s="536">
        <v>16031</v>
      </c>
      <c r="C4009" s="536">
        <v>0</v>
      </c>
      <c r="D4009" s="536">
        <v>2011</v>
      </c>
    </row>
    <row r="4010" spans="1:4">
      <c r="A4010" s="535" t="s">
        <v>9926</v>
      </c>
      <c r="B4010" s="536">
        <v>17550</v>
      </c>
      <c r="C4010" s="536">
        <v>0</v>
      </c>
      <c r="D4010" s="536">
        <v>2011</v>
      </c>
    </row>
    <row r="4011" spans="1:4">
      <c r="A4011" s="535" t="s">
        <v>9927</v>
      </c>
      <c r="B4011" s="536">
        <v>11297</v>
      </c>
      <c r="C4011" s="536">
        <v>0</v>
      </c>
      <c r="D4011" s="536">
        <v>2011</v>
      </c>
    </row>
    <row r="4012" spans="1:4">
      <c r="A4012" s="535" t="s">
        <v>9928</v>
      </c>
      <c r="B4012" s="536">
        <v>29082</v>
      </c>
      <c r="C4012" s="536">
        <v>0</v>
      </c>
      <c r="D4012" s="536">
        <v>2011</v>
      </c>
    </row>
    <row r="4013" spans="1:4">
      <c r="A4013" s="535" t="s">
        <v>9929</v>
      </c>
      <c r="B4013" s="536">
        <v>15005</v>
      </c>
      <c r="C4013" s="536">
        <v>0</v>
      </c>
      <c r="D4013" s="536">
        <v>2011</v>
      </c>
    </row>
    <row r="4014" spans="1:4">
      <c r="A4014" s="535" t="s">
        <v>9930</v>
      </c>
      <c r="B4014" s="536">
        <v>85</v>
      </c>
      <c r="C4014" s="536">
        <v>0</v>
      </c>
      <c r="D4014" s="536">
        <v>2011</v>
      </c>
    </row>
    <row r="4015" spans="1:4">
      <c r="A4015" s="535" t="s">
        <v>9931</v>
      </c>
      <c r="B4015" s="536">
        <v>3216</v>
      </c>
      <c r="C4015" s="536">
        <v>0</v>
      </c>
      <c r="D4015" s="536">
        <v>2011</v>
      </c>
    </row>
    <row r="4016" spans="1:4">
      <c r="A4016" s="535" t="s">
        <v>9932</v>
      </c>
      <c r="B4016" s="536">
        <v>4983</v>
      </c>
      <c r="C4016" s="536">
        <v>0</v>
      </c>
      <c r="D4016" s="536">
        <v>2011</v>
      </c>
    </row>
    <row r="4017" spans="1:4">
      <c r="A4017" s="535" t="s">
        <v>9933</v>
      </c>
      <c r="B4017" s="536">
        <v>19979</v>
      </c>
      <c r="C4017" s="536">
        <v>0</v>
      </c>
      <c r="D4017" s="536">
        <v>2011</v>
      </c>
    </row>
    <row r="4018" spans="1:4">
      <c r="A4018" s="535" t="s">
        <v>9934</v>
      </c>
      <c r="B4018" s="536">
        <v>16997</v>
      </c>
      <c r="C4018" s="536">
        <v>0</v>
      </c>
      <c r="D4018" s="536">
        <v>2011</v>
      </c>
    </row>
    <row r="4019" spans="1:4">
      <c r="A4019" s="535" t="s">
        <v>9935</v>
      </c>
      <c r="B4019" s="536">
        <v>7107</v>
      </c>
      <c r="C4019" s="536">
        <v>0</v>
      </c>
      <c r="D4019" s="536">
        <v>2011</v>
      </c>
    </row>
    <row r="4020" spans="1:4">
      <c r="A4020" s="535" t="s">
        <v>9936</v>
      </c>
      <c r="B4020" s="536">
        <v>3099</v>
      </c>
      <c r="C4020" s="536">
        <v>0</v>
      </c>
      <c r="D4020" s="536">
        <v>2011</v>
      </c>
    </row>
    <row r="4021" spans="1:4">
      <c r="A4021" s="535" t="s">
        <v>9937</v>
      </c>
      <c r="B4021" s="536">
        <v>11833</v>
      </c>
      <c r="C4021" s="536">
        <v>0</v>
      </c>
      <c r="D4021" s="536">
        <v>2011</v>
      </c>
    </row>
    <row r="4022" spans="1:4">
      <c r="A4022" s="535" t="s">
        <v>9938</v>
      </c>
      <c r="B4022" s="536">
        <v>15479</v>
      </c>
      <c r="C4022" s="536">
        <v>0</v>
      </c>
      <c r="D4022" s="536">
        <v>2011</v>
      </c>
    </row>
    <row r="4023" spans="1:4">
      <c r="A4023" s="535" t="s">
        <v>9939</v>
      </c>
      <c r="B4023" s="536">
        <v>7575</v>
      </c>
      <c r="C4023" s="536">
        <v>0</v>
      </c>
      <c r="D4023" s="536">
        <v>2011</v>
      </c>
    </row>
    <row r="4024" spans="1:4">
      <c r="A4024" s="535" t="s">
        <v>9940</v>
      </c>
      <c r="B4024" s="536">
        <v>17642</v>
      </c>
      <c r="C4024" s="536">
        <v>0</v>
      </c>
      <c r="D4024" s="536">
        <v>2011</v>
      </c>
    </row>
    <row r="4025" spans="1:4">
      <c r="A4025" s="535" t="s">
        <v>9941</v>
      </c>
      <c r="B4025" s="536">
        <v>15006</v>
      </c>
      <c r="C4025" s="536">
        <v>0</v>
      </c>
      <c r="D4025" s="536">
        <v>2011</v>
      </c>
    </row>
    <row r="4026" spans="1:4">
      <c r="A4026" s="535" t="s">
        <v>9942</v>
      </c>
      <c r="B4026" s="536">
        <v>7970</v>
      </c>
      <c r="C4026" s="536">
        <v>0</v>
      </c>
      <c r="D4026" s="536">
        <v>2011</v>
      </c>
    </row>
    <row r="4027" spans="1:4">
      <c r="A4027" s="535" t="s">
        <v>9943</v>
      </c>
      <c r="B4027" s="536">
        <v>5964</v>
      </c>
      <c r="C4027" s="536">
        <v>0</v>
      </c>
      <c r="D4027" s="536">
        <v>2011</v>
      </c>
    </row>
    <row r="4028" spans="1:4">
      <c r="A4028" s="535" t="s">
        <v>9944</v>
      </c>
      <c r="B4028" s="536">
        <v>5150</v>
      </c>
      <c r="C4028" s="536">
        <v>0</v>
      </c>
      <c r="D4028" s="536">
        <v>2011</v>
      </c>
    </row>
    <row r="4029" spans="1:4">
      <c r="A4029" s="535" t="s">
        <v>9945</v>
      </c>
      <c r="B4029" s="536">
        <v>8038</v>
      </c>
      <c r="C4029" s="536">
        <v>0</v>
      </c>
      <c r="D4029" s="536">
        <v>2011</v>
      </c>
    </row>
    <row r="4030" spans="1:4">
      <c r="A4030" s="535" t="s">
        <v>9946</v>
      </c>
      <c r="B4030" s="536">
        <v>4782</v>
      </c>
      <c r="C4030" s="536">
        <v>0</v>
      </c>
      <c r="D4030" s="536">
        <v>2011</v>
      </c>
    </row>
    <row r="4031" spans="1:4">
      <c r="A4031" s="535" t="s">
        <v>9947</v>
      </c>
      <c r="B4031" s="536">
        <v>7611</v>
      </c>
      <c r="C4031" s="536">
        <v>0</v>
      </c>
      <c r="D4031" s="536">
        <v>2011</v>
      </c>
    </row>
    <row r="4032" spans="1:4">
      <c r="A4032" s="535" t="s">
        <v>9948</v>
      </c>
      <c r="B4032" s="536">
        <v>5092</v>
      </c>
      <c r="C4032" s="536">
        <v>0</v>
      </c>
      <c r="D4032" s="536">
        <v>2011</v>
      </c>
    </row>
    <row r="4033" spans="1:4">
      <c r="A4033" s="535" t="s">
        <v>9949</v>
      </c>
      <c r="B4033" s="536">
        <v>2959</v>
      </c>
      <c r="C4033" s="536">
        <v>0</v>
      </c>
      <c r="D4033" s="536">
        <v>2011</v>
      </c>
    </row>
    <row r="4034" spans="1:4">
      <c r="A4034" s="535" t="s">
        <v>9950</v>
      </c>
      <c r="B4034" s="536">
        <v>12</v>
      </c>
      <c r="C4034" s="536">
        <v>0</v>
      </c>
      <c r="D4034" s="536">
        <v>2011</v>
      </c>
    </row>
    <row r="4035" spans="1:4">
      <c r="A4035" s="535" t="s">
        <v>9951</v>
      </c>
      <c r="B4035" s="536">
        <v>4652</v>
      </c>
      <c r="C4035" s="536">
        <v>0</v>
      </c>
      <c r="D4035" s="536">
        <v>2011</v>
      </c>
    </row>
    <row r="4036" spans="1:4">
      <c r="A4036" s="535" t="s">
        <v>9952</v>
      </c>
      <c r="B4036" s="536">
        <v>6380</v>
      </c>
      <c r="C4036" s="536">
        <v>0</v>
      </c>
      <c r="D4036" s="536">
        <v>2011</v>
      </c>
    </row>
    <row r="4037" spans="1:4">
      <c r="A4037" s="535" t="s">
        <v>9953</v>
      </c>
      <c r="B4037" s="536">
        <v>7307</v>
      </c>
      <c r="C4037" s="536">
        <v>0</v>
      </c>
      <c r="D4037" s="536">
        <v>2011</v>
      </c>
    </row>
    <row r="4038" spans="1:4">
      <c r="A4038" s="535" t="s">
        <v>9954</v>
      </c>
      <c r="B4038" s="536">
        <v>38698</v>
      </c>
      <c r="C4038" s="536">
        <v>0</v>
      </c>
      <c r="D4038" s="536">
        <v>2011</v>
      </c>
    </row>
    <row r="4039" spans="1:4">
      <c r="A4039" s="535" t="s">
        <v>9955</v>
      </c>
      <c r="B4039" s="536">
        <v>4434</v>
      </c>
      <c r="C4039" s="536">
        <v>0</v>
      </c>
      <c r="D4039" s="536">
        <v>2011</v>
      </c>
    </row>
    <row r="4040" spans="1:4">
      <c r="A4040" s="535" t="s">
        <v>9956</v>
      </c>
      <c r="B4040" s="536">
        <v>3844</v>
      </c>
      <c r="C4040" s="536">
        <v>0</v>
      </c>
      <c r="D4040" s="536">
        <v>2011</v>
      </c>
    </row>
    <row r="4041" spans="1:4">
      <c r="A4041" s="535" t="s">
        <v>9957</v>
      </c>
      <c r="B4041" s="536">
        <v>4656</v>
      </c>
      <c r="C4041" s="536">
        <v>0</v>
      </c>
      <c r="D4041" s="536">
        <v>2011</v>
      </c>
    </row>
    <row r="4042" spans="1:4">
      <c r="A4042" s="535" t="s">
        <v>9958</v>
      </c>
      <c r="B4042" s="536">
        <v>3886</v>
      </c>
      <c r="C4042" s="536">
        <v>0</v>
      </c>
      <c r="D4042" s="536">
        <v>2011</v>
      </c>
    </row>
    <row r="4043" spans="1:4">
      <c r="A4043" s="535" t="s">
        <v>9959</v>
      </c>
      <c r="B4043" s="536">
        <v>7749</v>
      </c>
      <c r="C4043" s="536">
        <v>0</v>
      </c>
      <c r="D4043" s="536">
        <v>2011</v>
      </c>
    </row>
    <row r="4044" spans="1:4">
      <c r="A4044" s="535" t="s">
        <v>9960</v>
      </c>
      <c r="B4044" s="536">
        <v>6010</v>
      </c>
      <c r="C4044" s="536">
        <v>0</v>
      </c>
      <c r="D4044" s="536">
        <v>2011</v>
      </c>
    </row>
    <row r="4045" spans="1:4">
      <c r="A4045" s="535" t="s">
        <v>9961</v>
      </c>
      <c r="B4045" s="536">
        <v>3288</v>
      </c>
      <c r="C4045" s="536">
        <v>0</v>
      </c>
      <c r="D4045" s="536">
        <v>2011</v>
      </c>
    </row>
    <row r="4046" spans="1:4">
      <c r="A4046" s="535" t="s">
        <v>9962</v>
      </c>
      <c r="B4046" s="536">
        <v>2225</v>
      </c>
      <c r="C4046" s="536">
        <v>0</v>
      </c>
      <c r="D4046" s="536">
        <v>2011</v>
      </c>
    </row>
    <row r="4047" spans="1:4">
      <c r="A4047" s="535" t="s">
        <v>9963</v>
      </c>
      <c r="B4047" s="536">
        <v>13525</v>
      </c>
      <c r="C4047" s="536">
        <v>0</v>
      </c>
      <c r="D4047" s="536">
        <v>2011</v>
      </c>
    </row>
    <row r="4048" spans="1:4">
      <c r="A4048" s="535" t="s">
        <v>9964</v>
      </c>
      <c r="B4048" s="536">
        <v>7271</v>
      </c>
      <c r="C4048" s="536">
        <v>0</v>
      </c>
      <c r="D4048" s="536">
        <v>2011</v>
      </c>
    </row>
    <row r="4049" spans="1:4">
      <c r="A4049" s="535" t="s">
        <v>9965</v>
      </c>
      <c r="B4049" s="536">
        <v>11472</v>
      </c>
      <c r="C4049" s="536">
        <v>0</v>
      </c>
      <c r="D4049" s="536">
        <v>2011</v>
      </c>
    </row>
    <row r="4050" spans="1:4">
      <c r="A4050" s="535" t="s">
        <v>9966</v>
      </c>
      <c r="B4050" s="536">
        <v>17626</v>
      </c>
      <c r="C4050" s="536">
        <v>0</v>
      </c>
      <c r="D4050" s="536">
        <v>2011</v>
      </c>
    </row>
    <row r="4051" spans="1:4">
      <c r="A4051" s="535" t="s">
        <v>9967</v>
      </c>
      <c r="B4051" s="536">
        <v>6506</v>
      </c>
      <c r="C4051" s="536">
        <v>0</v>
      </c>
      <c r="D4051" s="536">
        <v>2011</v>
      </c>
    </row>
    <row r="4052" spans="1:4">
      <c r="A4052" s="535" t="s">
        <v>9968</v>
      </c>
      <c r="B4052" s="536">
        <v>5875</v>
      </c>
      <c r="C4052" s="536">
        <v>0</v>
      </c>
      <c r="D4052" s="536">
        <v>2011</v>
      </c>
    </row>
    <row r="4053" spans="1:4">
      <c r="A4053" s="535" t="s">
        <v>9969</v>
      </c>
      <c r="B4053" s="536">
        <v>3543</v>
      </c>
      <c r="C4053" s="536">
        <v>0</v>
      </c>
      <c r="D4053" s="536">
        <v>2011</v>
      </c>
    </row>
    <row r="4054" spans="1:4">
      <c r="A4054" s="535" t="s">
        <v>9970</v>
      </c>
      <c r="B4054" s="536">
        <v>4795</v>
      </c>
      <c r="C4054" s="536">
        <v>0</v>
      </c>
      <c r="D4054" s="536">
        <v>2011</v>
      </c>
    </row>
    <row r="4055" spans="1:4">
      <c r="A4055" s="535" t="s">
        <v>9971</v>
      </c>
      <c r="B4055" s="536">
        <v>11650</v>
      </c>
      <c r="C4055" s="536">
        <v>0</v>
      </c>
      <c r="D4055" s="536">
        <v>2011</v>
      </c>
    </row>
    <row r="4056" spans="1:4">
      <c r="A4056" s="535" t="s">
        <v>9972</v>
      </c>
      <c r="B4056" s="536">
        <v>5211</v>
      </c>
      <c r="C4056" s="536">
        <v>0</v>
      </c>
      <c r="D4056" s="536">
        <v>2011</v>
      </c>
    </row>
    <row r="4057" spans="1:4">
      <c r="A4057" s="535" t="s">
        <v>9973</v>
      </c>
      <c r="B4057" s="536">
        <v>3932</v>
      </c>
      <c r="C4057" s="536">
        <v>0</v>
      </c>
      <c r="D4057" s="536">
        <v>2011</v>
      </c>
    </row>
    <row r="4058" spans="1:4">
      <c r="A4058" s="535" t="s">
        <v>9974</v>
      </c>
      <c r="B4058" s="536">
        <v>4214</v>
      </c>
      <c r="C4058" s="536">
        <v>0</v>
      </c>
      <c r="D4058" s="536">
        <v>2011</v>
      </c>
    </row>
    <row r="4059" spans="1:4">
      <c r="A4059" s="535" t="s">
        <v>9975</v>
      </c>
      <c r="B4059" s="536">
        <v>7030</v>
      </c>
      <c r="C4059" s="536">
        <v>0</v>
      </c>
      <c r="D4059" s="536">
        <v>2011</v>
      </c>
    </row>
    <row r="4060" spans="1:4">
      <c r="A4060" s="535" t="s">
        <v>9976</v>
      </c>
      <c r="B4060" s="536">
        <v>17143</v>
      </c>
      <c r="C4060" s="536">
        <v>0</v>
      </c>
      <c r="D4060" s="536">
        <v>2011</v>
      </c>
    </row>
    <row r="4061" spans="1:4">
      <c r="A4061" s="535" t="s">
        <v>9977</v>
      </c>
      <c r="B4061" s="536">
        <v>13363</v>
      </c>
      <c r="C4061" s="536">
        <v>0</v>
      </c>
      <c r="D4061" s="536">
        <v>2011</v>
      </c>
    </row>
    <row r="4062" spans="1:4">
      <c r="A4062" s="535" t="s">
        <v>9978</v>
      </c>
      <c r="B4062" s="536">
        <v>10627</v>
      </c>
      <c r="C4062" s="536">
        <v>0</v>
      </c>
      <c r="D4062" s="536">
        <v>2011</v>
      </c>
    </row>
    <row r="4063" spans="1:4">
      <c r="A4063" s="535" t="s">
        <v>9979</v>
      </c>
      <c r="B4063" s="536">
        <v>8652</v>
      </c>
      <c r="C4063" s="536">
        <v>0</v>
      </c>
      <c r="D4063" s="536">
        <v>2011</v>
      </c>
    </row>
    <row r="4064" spans="1:4">
      <c r="A4064" s="535" t="s">
        <v>9980</v>
      </c>
      <c r="B4064" s="536">
        <v>9003</v>
      </c>
      <c r="C4064" s="536">
        <v>0</v>
      </c>
      <c r="D4064" s="536">
        <v>2011</v>
      </c>
    </row>
    <row r="4065" spans="1:4">
      <c r="A4065" s="535" t="s">
        <v>9981</v>
      </c>
      <c r="B4065" s="536">
        <v>11</v>
      </c>
      <c r="C4065" s="536">
        <v>0</v>
      </c>
      <c r="D4065" s="536">
        <v>2011</v>
      </c>
    </row>
    <row r="4066" spans="1:4">
      <c r="A4066" s="535" t="s">
        <v>9982</v>
      </c>
      <c r="B4066" s="536">
        <v>15460</v>
      </c>
      <c r="C4066" s="536">
        <v>0</v>
      </c>
      <c r="D4066" s="536">
        <v>2011</v>
      </c>
    </row>
    <row r="4067" spans="1:4">
      <c r="A4067" s="535" t="s">
        <v>9983</v>
      </c>
      <c r="B4067" s="536">
        <v>15914</v>
      </c>
      <c r="C4067" s="536">
        <v>0</v>
      </c>
      <c r="D4067" s="536">
        <v>2011</v>
      </c>
    </row>
    <row r="4068" spans="1:4">
      <c r="A4068" s="535" t="s">
        <v>9984</v>
      </c>
      <c r="B4068" s="536">
        <v>8924</v>
      </c>
      <c r="C4068" s="536">
        <v>0</v>
      </c>
      <c r="D4068" s="536">
        <v>2011</v>
      </c>
    </row>
    <row r="4069" spans="1:4">
      <c r="A4069" s="535" t="s">
        <v>9985</v>
      </c>
      <c r="B4069" s="536">
        <v>14444</v>
      </c>
      <c r="C4069" s="536">
        <v>0</v>
      </c>
      <c r="D4069" s="536">
        <v>2011</v>
      </c>
    </row>
    <row r="4070" spans="1:4">
      <c r="A4070" s="535" t="s">
        <v>9986</v>
      </c>
      <c r="B4070" s="536">
        <v>0</v>
      </c>
      <c r="C4070" s="536">
        <v>0</v>
      </c>
      <c r="D4070" s="536">
        <v>2011</v>
      </c>
    </row>
    <row r="4071" spans="1:4">
      <c r="A4071" s="535" t="s">
        <v>9987</v>
      </c>
      <c r="B4071" s="536">
        <v>0</v>
      </c>
      <c r="C4071" s="536">
        <v>0</v>
      </c>
      <c r="D4071" s="536">
        <v>2011</v>
      </c>
    </row>
    <row r="4072" spans="1:4">
      <c r="A4072" s="535" t="s">
        <v>9988</v>
      </c>
      <c r="B4072" s="536">
        <v>18312</v>
      </c>
      <c r="C4072" s="536">
        <v>0</v>
      </c>
      <c r="D4072" s="536">
        <v>2011</v>
      </c>
    </row>
    <row r="4073" spans="1:4">
      <c r="A4073" s="535" t="s">
        <v>9989</v>
      </c>
      <c r="B4073" s="536">
        <v>17317</v>
      </c>
      <c r="C4073" s="536">
        <v>0</v>
      </c>
      <c r="D4073" s="536">
        <v>2011</v>
      </c>
    </row>
    <row r="4074" spans="1:4">
      <c r="A4074" s="535" t="s">
        <v>9990</v>
      </c>
      <c r="B4074" s="536">
        <v>13282</v>
      </c>
      <c r="C4074" s="536">
        <v>0</v>
      </c>
      <c r="D4074" s="536">
        <v>2011</v>
      </c>
    </row>
    <row r="4075" spans="1:4">
      <c r="A4075" s="535" t="s">
        <v>9991</v>
      </c>
      <c r="B4075" s="536">
        <v>11405</v>
      </c>
      <c r="C4075" s="536">
        <v>0</v>
      </c>
      <c r="D4075" s="536">
        <v>2011</v>
      </c>
    </row>
    <row r="4076" spans="1:4">
      <c r="A4076" s="535" t="s">
        <v>9992</v>
      </c>
      <c r="B4076" s="536">
        <v>12046</v>
      </c>
      <c r="C4076" s="536">
        <v>0</v>
      </c>
      <c r="D4076" s="536">
        <v>2011</v>
      </c>
    </row>
    <row r="4077" spans="1:4">
      <c r="A4077" s="535" t="s">
        <v>9993</v>
      </c>
      <c r="B4077" s="536">
        <v>11292</v>
      </c>
      <c r="C4077" s="536">
        <v>0</v>
      </c>
      <c r="D4077" s="536">
        <v>2011</v>
      </c>
    </row>
    <row r="4078" spans="1:4">
      <c r="A4078" s="535" t="s">
        <v>9994</v>
      </c>
      <c r="B4078" s="536">
        <v>0</v>
      </c>
      <c r="C4078" s="536">
        <v>0</v>
      </c>
      <c r="D4078" s="536">
        <v>2011</v>
      </c>
    </row>
    <row r="4079" spans="1:4">
      <c r="A4079" s="535" t="s">
        <v>9995</v>
      </c>
      <c r="B4079" s="536">
        <v>14777</v>
      </c>
      <c r="C4079" s="536">
        <v>0</v>
      </c>
      <c r="D4079" s="536">
        <v>2011</v>
      </c>
    </row>
    <row r="4080" spans="1:4">
      <c r="A4080" s="535" t="s">
        <v>9996</v>
      </c>
      <c r="B4080" s="536">
        <v>7474</v>
      </c>
      <c r="C4080" s="536">
        <v>0</v>
      </c>
      <c r="D4080" s="536">
        <v>2011</v>
      </c>
    </row>
    <row r="4081" spans="1:4">
      <c r="A4081" s="535" t="s">
        <v>9997</v>
      </c>
      <c r="B4081" s="536">
        <v>8431</v>
      </c>
      <c r="C4081" s="536">
        <v>0</v>
      </c>
      <c r="D4081" s="536">
        <v>2011</v>
      </c>
    </row>
    <row r="4082" spans="1:4">
      <c r="A4082" s="535" t="s">
        <v>9998</v>
      </c>
      <c r="B4082" s="536">
        <v>825</v>
      </c>
      <c r="C4082" s="536">
        <v>0</v>
      </c>
      <c r="D4082" s="536">
        <v>2011</v>
      </c>
    </row>
    <row r="4083" spans="1:4">
      <c r="A4083" s="535" t="s">
        <v>9999</v>
      </c>
      <c r="B4083" s="536">
        <v>17899</v>
      </c>
      <c r="C4083" s="536">
        <v>0</v>
      </c>
      <c r="D4083" s="536">
        <v>2011</v>
      </c>
    </row>
    <row r="4084" spans="1:4">
      <c r="A4084" s="535" t="s">
        <v>10000</v>
      </c>
      <c r="B4084" s="536">
        <v>3054</v>
      </c>
      <c r="C4084" s="536">
        <v>0</v>
      </c>
      <c r="D4084" s="536">
        <v>2011</v>
      </c>
    </row>
    <row r="4085" spans="1:4">
      <c r="A4085" s="535" t="s">
        <v>10001</v>
      </c>
      <c r="B4085" s="536">
        <v>10</v>
      </c>
      <c r="C4085" s="536">
        <v>0</v>
      </c>
      <c r="D4085" s="536">
        <v>2011</v>
      </c>
    </row>
    <row r="4086" spans="1:4">
      <c r="A4086" s="535" t="s">
        <v>10002</v>
      </c>
      <c r="B4086" s="536">
        <v>23124</v>
      </c>
      <c r="C4086" s="536">
        <v>0</v>
      </c>
      <c r="D4086" s="536">
        <v>2011</v>
      </c>
    </row>
    <row r="4087" spans="1:4">
      <c r="A4087" s="535" t="s">
        <v>10003</v>
      </c>
      <c r="B4087" s="536">
        <v>12195</v>
      </c>
      <c r="C4087" s="536">
        <v>0</v>
      </c>
      <c r="D4087" s="536">
        <v>2011</v>
      </c>
    </row>
    <row r="4088" spans="1:4">
      <c r="A4088" s="535" t="s">
        <v>10004</v>
      </c>
      <c r="B4088" s="536">
        <v>13824</v>
      </c>
      <c r="C4088" s="536">
        <v>0</v>
      </c>
      <c r="D4088" s="536">
        <v>2011</v>
      </c>
    </row>
    <row r="4089" spans="1:4">
      <c r="A4089" s="535" t="s">
        <v>10005</v>
      </c>
      <c r="B4089" s="536">
        <v>8155</v>
      </c>
      <c r="C4089" s="536">
        <v>0</v>
      </c>
      <c r="D4089" s="536">
        <v>2011</v>
      </c>
    </row>
    <row r="4090" spans="1:4">
      <c r="A4090" s="535" t="s">
        <v>10006</v>
      </c>
      <c r="B4090" s="536">
        <v>18885</v>
      </c>
      <c r="C4090" s="536">
        <v>0</v>
      </c>
      <c r="D4090" s="536">
        <v>2011</v>
      </c>
    </row>
    <row r="4091" spans="1:4">
      <c r="A4091" s="535" t="s">
        <v>10007</v>
      </c>
      <c r="B4091" s="536">
        <v>28450</v>
      </c>
      <c r="C4091" s="536">
        <v>0</v>
      </c>
      <c r="D4091" s="536">
        <v>2011</v>
      </c>
    </row>
    <row r="4092" spans="1:4">
      <c r="A4092" s="535" t="s">
        <v>10008</v>
      </c>
      <c r="B4092" s="536">
        <v>0</v>
      </c>
      <c r="C4092" s="536">
        <v>0</v>
      </c>
      <c r="D4092" s="536">
        <v>2011</v>
      </c>
    </row>
    <row r="4093" spans="1:4">
      <c r="A4093" s="535" t="s">
        <v>10009</v>
      </c>
      <c r="B4093" s="536">
        <v>0</v>
      </c>
      <c r="C4093" s="536">
        <v>39448</v>
      </c>
      <c r="D4093" s="536">
        <v>2011</v>
      </c>
    </row>
    <row r="4094" spans="1:4">
      <c r="A4094" s="535" t="s">
        <v>10010</v>
      </c>
      <c r="B4094" s="536">
        <v>0</v>
      </c>
      <c r="C4094" s="536">
        <v>12081</v>
      </c>
      <c r="D4094" s="536">
        <v>2011</v>
      </c>
    </row>
    <row r="4095" spans="1:4">
      <c r="A4095" s="535" t="s">
        <v>10219</v>
      </c>
      <c r="B4095" s="536">
        <v>0</v>
      </c>
      <c r="C4095" s="536">
        <v>10284</v>
      </c>
      <c r="D4095" s="536">
        <v>2011</v>
      </c>
    </row>
    <row r="4096" spans="1:4">
      <c r="A4096" s="535" t="s">
        <v>10220</v>
      </c>
      <c r="B4096" s="536">
        <v>0</v>
      </c>
      <c r="C4096" s="536">
        <v>9447</v>
      </c>
      <c r="D4096" s="536">
        <v>2011</v>
      </c>
    </row>
    <row r="4097" spans="1:4">
      <c r="A4097" s="535" t="s">
        <v>10011</v>
      </c>
      <c r="B4097" s="536">
        <v>7811</v>
      </c>
      <c r="C4097" s="536">
        <v>0</v>
      </c>
      <c r="D4097" s="536">
        <v>2011</v>
      </c>
    </row>
    <row r="4098" spans="1:4">
      <c r="A4098" s="535" t="s">
        <v>10012</v>
      </c>
      <c r="B4098" s="536">
        <v>16175</v>
      </c>
      <c r="C4098" s="536">
        <v>0</v>
      </c>
      <c r="D4098" s="536">
        <v>2011</v>
      </c>
    </row>
    <row r="4099" spans="1:4">
      <c r="A4099" s="535" t="s">
        <v>10013</v>
      </c>
      <c r="B4099" s="536">
        <v>15877</v>
      </c>
      <c r="C4099" s="536">
        <v>0</v>
      </c>
      <c r="D4099" s="536">
        <v>2011</v>
      </c>
    </row>
    <row r="4100" spans="1:4">
      <c r="A4100" s="535" t="s">
        <v>10014</v>
      </c>
      <c r="B4100" s="536">
        <v>28622</v>
      </c>
      <c r="C4100" s="536">
        <v>0</v>
      </c>
      <c r="D4100" s="536">
        <v>2011</v>
      </c>
    </row>
    <row r="4101" spans="1:4">
      <c r="A4101" s="535" t="s">
        <v>10015</v>
      </c>
      <c r="B4101" s="536">
        <v>19782</v>
      </c>
      <c r="C4101" s="536">
        <v>0</v>
      </c>
      <c r="D4101" s="536">
        <v>2011</v>
      </c>
    </row>
    <row r="4102" spans="1:4">
      <c r="A4102" s="535" t="s">
        <v>10016</v>
      </c>
      <c r="B4102" s="536">
        <v>7601</v>
      </c>
      <c r="C4102" s="536">
        <v>0</v>
      </c>
      <c r="D4102" s="536">
        <v>2011</v>
      </c>
    </row>
    <row r="4103" spans="1:4">
      <c r="A4103" s="535" t="s">
        <v>10017</v>
      </c>
      <c r="B4103" s="536">
        <v>1969</v>
      </c>
      <c r="C4103" s="536">
        <v>0</v>
      </c>
      <c r="D4103" s="536">
        <v>2011</v>
      </c>
    </row>
    <row r="4104" spans="1:4">
      <c r="A4104" s="535" t="s">
        <v>10018</v>
      </c>
      <c r="B4104" s="536">
        <v>3540</v>
      </c>
      <c r="C4104" s="536">
        <v>0</v>
      </c>
      <c r="D4104" s="536">
        <v>2011</v>
      </c>
    </row>
    <row r="4105" spans="1:4">
      <c r="A4105" s="535" t="s">
        <v>10019</v>
      </c>
      <c r="B4105" s="536">
        <v>0</v>
      </c>
      <c r="C4105" s="536">
        <v>0</v>
      </c>
      <c r="D4105" s="536">
        <v>2011</v>
      </c>
    </row>
    <row r="4106" spans="1:4">
      <c r="A4106" s="535" t="s">
        <v>10020</v>
      </c>
      <c r="B4106" s="536">
        <v>2903</v>
      </c>
      <c r="C4106" s="536">
        <v>0</v>
      </c>
      <c r="D4106" s="536">
        <v>2011</v>
      </c>
    </row>
    <row r="4107" spans="1:4">
      <c r="A4107" s="535" t="s">
        <v>10021</v>
      </c>
      <c r="B4107" s="536">
        <v>30728</v>
      </c>
      <c r="C4107" s="536">
        <v>0</v>
      </c>
      <c r="D4107" s="536">
        <v>2011</v>
      </c>
    </row>
    <row r="4108" spans="1:4">
      <c r="A4108" s="535" t="s">
        <v>10022</v>
      </c>
      <c r="B4108" s="536">
        <v>6162</v>
      </c>
      <c r="C4108" s="536">
        <v>0</v>
      </c>
      <c r="D4108" s="536">
        <v>2011</v>
      </c>
    </row>
    <row r="4109" spans="1:4">
      <c r="A4109" s="535" t="s">
        <v>10023</v>
      </c>
      <c r="B4109" s="536">
        <v>24406</v>
      </c>
      <c r="C4109" s="536">
        <v>0</v>
      </c>
      <c r="D4109" s="536">
        <v>2011</v>
      </c>
    </row>
    <row r="4110" spans="1:4">
      <c r="A4110" s="535" t="s">
        <v>10216</v>
      </c>
      <c r="B4110" s="536">
        <v>9113</v>
      </c>
      <c r="C4110" s="536">
        <v>0</v>
      </c>
      <c r="D4110" s="536">
        <v>2011</v>
      </c>
    </row>
    <row r="4111" spans="1:4">
      <c r="A4111" s="535" t="s">
        <v>10024</v>
      </c>
      <c r="B4111" s="536">
        <v>0</v>
      </c>
      <c r="C4111" s="536">
        <v>0</v>
      </c>
      <c r="D4111" s="536">
        <v>2011</v>
      </c>
    </row>
    <row r="4112" spans="1:4">
      <c r="A4112" s="535" t="s">
        <v>10025</v>
      </c>
      <c r="B4112" s="536">
        <v>0</v>
      </c>
      <c r="C4112" s="536">
        <v>0</v>
      </c>
      <c r="D4112" s="536">
        <v>2011</v>
      </c>
    </row>
    <row r="4113" spans="1:4">
      <c r="A4113" s="535" t="s">
        <v>10026</v>
      </c>
      <c r="B4113" s="536">
        <v>0</v>
      </c>
      <c r="C4113" s="536">
        <v>0</v>
      </c>
      <c r="D4113" s="536">
        <v>2011</v>
      </c>
    </row>
    <row r="4114" spans="1:4">
      <c r="A4114" s="535" t="s">
        <v>10028</v>
      </c>
      <c r="B4114" s="536">
        <v>0</v>
      </c>
      <c r="C4114" s="536">
        <v>0</v>
      </c>
      <c r="D4114" s="536">
        <v>2011</v>
      </c>
    </row>
    <row r="4115" spans="1:4">
      <c r="A4115" s="535" t="s">
        <v>10029</v>
      </c>
      <c r="B4115" s="536">
        <v>0</v>
      </c>
      <c r="C4115" s="536">
        <v>0</v>
      </c>
      <c r="D4115" s="536">
        <v>2011</v>
      </c>
    </row>
    <row r="4116" spans="1:4">
      <c r="A4116" s="535" t="s">
        <v>10030</v>
      </c>
      <c r="B4116" s="536">
        <v>0</v>
      </c>
      <c r="C4116" s="536">
        <v>0</v>
      </c>
      <c r="D4116" s="536">
        <v>2011</v>
      </c>
    </row>
    <row r="4117" spans="1:4">
      <c r="A4117" s="535" t="s">
        <v>10031</v>
      </c>
      <c r="B4117" s="536">
        <v>0</v>
      </c>
      <c r="C4117" s="536">
        <v>0</v>
      </c>
      <c r="D4117" s="536">
        <v>2011</v>
      </c>
    </row>
    <row r="4118" spans="1:4">
      <c r="A4118" s="535" t="s">
        <v>10032</v>
      </c>
      <c r="B4118" s="536">
        <v>136667</v>
      </c>
      <c r="C4118" s="536">
        <v>0</v>
      </c>
      <c r="D4118" s="536">
        <v>2011</v>
      </c>
    </row>
    <row r="4119" spans="1:4">
      <c r="A4119" s="535" t="s">
        <v>10033</v>
      </c>
      <c r="B4119" s="536">
        <v>11443</v>
      </c>
      <c r="C4119" s="536">
        <v>0</v>
      </c>
      <c r="D4119" s="536">
        <v>2011</v>
      </c>
    </row>
    <row r="4120" spans="1:4">
      <c r="A4120" s="535" t="s">
        <v>10034</v>
      </c>
      <c r="B4120" s="536">
        <v>13406</v>
      </c>
      <c r="C4120" s="536">
        <v>0</v>
      </c>
      <c r="D4120" s="536">
        <v>2011</v>
      </c>
    </row>
    <row r="4121" spans="1:4">
      <c r="A4121" s="535" t="s">
        <v>10035</v>
      </c>
      <c r="B4121" s="536">
        <v>23866</v>
      </c>
      <c r="C4121" s="536">
        <v>0</v>
      </c>
      <c r="D4121" s="536">
        <v>2011</v>
      </c>
    </row>
    <row r="4122" spans="1:4">
      <c r="A4122" s="535" t="s">
        <v>10036</v>
      </c>
      <c r="B4122" s="536">
        <v>18763</v>
      </c>
      <c r="C4122" s="536">
        <v>0</v>
      </c>
      <c r="D4122" s="536">
        <v>2011</v>
      </c>
    </row>
    <row r="4123" spans="1:4">
      <c r="A4123" s="535" t="s">
        <v>10037</v>
      </c>
      <c r="B4123" s="536">
        <v>0</v>
      </c>
      <c r="C4123" s="536">
        <v>0</v>
      </c>
      <c r="D4123" s="536">
        <v>2011</v>
      </c>
    </row>
    <row r="4124" spans="1:4">
      <c r="A4124" s="535" t="s">
        <v>10038</v>
      </c>
      <c r="B4124" s="536">
        <v>0</v>
      </c>
      <c r="C4124" s="536">
        <v>0</v>
      </c>
      <c r="D4124" s="536">
        <v>2011</v>
      </c>
    </row>
    <row r="4125" spans="1:4">
      <c r="A4125" s="535" t="s">
        <v>10039</v>
      </c>
      <c r="B4125" s="536">
        <v>0</v>
      </c>
      <c r="C4125" s="536">
        <v>0</v>
      </c>
      <c r="D4125" s="536">
        <v>2011</v>
      </c>
    </row>
    <row r="4126" spans="1:4">
      <c r="A4126" s="535" t="s">
        <v>10040</v>
      </c>
      <c r="B4126" s="536">
        <v>0</v>
      </c>
      <c r="C4126" s="536">
        <v>0</v>
      </c>
      <c r="D4126" s="536">
        <v>2011</v>
      </c>
    </row>
    <row r="4127" spans="1:4">
      <c r="A4127" s="535" t="s">
        <v>10041</v>
      </c>
      <c r="B4127" s="536">
        <v>0</v>
      </c>
      <c r="C4127" s="536">
        <v>0</v>
      </c>
      <c r="D4127" s="536">
        <v>2011</v>
      </c>
    </row>
    <row r="4128" spans="1:4">
      <c r="A4128" s="535" t="s">
        <v>10042</v>
      </c>
      <c r="B4128" s="536">
        <v>0</v>
      </c>
      <c r="C4128" s="536">
        <v>0</v>
      </c>
      <c r="D4128" s="536">
        <v>2011</v>
      </c>
    </row>
    <row r="4129" spans="1:4">
      <c r="A4129" s="535" t="s">
        <v>10043</v>
      </c>
      <c r="B4129" s="536">
        <v>0</v>
      </c>
      <c r="C4129" s="536">
        <v>0</v>
      </c>
      <c r="D4129" s="536">
        <v>2011</v>
      </c>
    </row>
    <row r="4130" spans="1:4">
      <c r="A4130" s="535" t="s">
        <v>10044</v>
      </c>
      <c r="B4130" s="536">
        <v>0</v>
      </c>
      <c r="C4130" s="536">
        <v>0</v>
      </c>
      <c r="D4130" s="536">
        <v>2011</v>
      </c>
    </row>
    <row r="4131" spans="1:4">
      <c r="A4131" s="535" t="s">
        <v>10045</v>
      </c>
      <c r="B4131" s="536">
        <v>0</v>
      </c>
      <c r="C4131" s="536">
        <v>0</v>
      </c>
      <c r="D4131" s="536">
        <v>2011</v>
      </c>
    </row>
    <row r="4132" spans="1:4">
      <c r="A4132" s="535" t="s">
        <v>10046</v>
      </c>
      <c r="B4132" s="536">
        <v>0</v>
      </c>
      <c r="C4132" s="536">
        <v>0</v>
      </c>
      <c r="D4132" s="536">
        <v>2011</v>
      </c>
    </row>
    <row r="4133" spans="1:4">
      <c r="A4133" s="535" t="s">
        <v>10047</v>
      </c>
      <c r="B4133" s="536">
        <v>0</v>
      </c>
      <c r="C4133" s="536">
        <v>0</v>
      </c>
      <c r="D4133" s="536">
        <v>2011</v>
      </c>
    </row>
    <row r="4134" spans="1:4">
      <c r="A4134" s="535" t="s">
        <v>10048</v>
      </c>
      <c r="B4134" s="536">
        <v>0</v>
      </c>
      <c r="C4134" s="536">
        <v>0</v>
      </c>
      <c r="D4134" s="536">
        <v>2011</v>
      </c>
    </row>
    <row r="4135" spans="1:4">
      <c r="A4135" s="535" t="s">
        <v>10049</v>
      </c>
      <c r="B4135" s="536">
        <v>0</v>
      </c>
      <c r="C4135" s="536">
        <v>0</v>
      </c>
      <c r="D4135" s="536">
        <v>2011</v>
      </c>
    </row>
    <row r="4136" spans="1:4">
      <c r="A4136" s="535" t="s">
        <v>10050</v>
      </c>
      <c r="B4136" s="536">
        <v>0</v>
      </c>
      <c r="C4136" s="536">
        <v>0</v>
      </c>
      <c r="D4136" s="536">
        <v>2011</v>
      </c>
    </row>
    <row r="4137" spans="1:4">
      <c r="A4137" s="535" t="s">
        <v>10051</v>
      </c>
      <c r="B4137" s="536">
        <v>0</v>
      </c>
      <c r="C4137" s="536">
        <v>0</v>
      </c>
      <c r="D4137" s="536">
        <v>2011</v>
      </c>
    </row>
    <row r="4138" spans="1:4">
      <c r="A4138" s="535" t="s">
        <v>10052</v>
      </c>
      <c r="B4138" s="536">
        <v>0</v>
      </c>
      <c r="C4138" s="536">
        <v>0</v>
      </c>
      <c r="D4138" s="536">
        <v>2011</v>
      </c>
    </row>
    <row r="4139" spans="1:4">
      <c r="A4139" s="535" t="s">
        <v>10053</v>
      </c>
      <c r="B4139" s="536">
        <v>0</v>
      </c>
      <c r="C4139" s="536">
        <v>0</v>
      </c>
      <c r="D4139" s="536">
        <v>2011</v>
      </c>
    </row>
    <row r="4140" spans="1:4">
      <c r="A4140" s="535" t="s">
        <v>10054</v>
      </c>
      <c r="B4140" s="536">
        <v>0</v>
      </c>
      <c r="C4140" s="536">
        <v>0</v>
      </c>
      <c r="D4140" s="536">
        <v>2011</v>
      </c>
    </row>
    <row r="4141" spans="1:4">
      <c r="A4141" s="535" t="s">
        <v>10055</v>
      </c>
      <c r="B4141" s="536">
        <v>0</v>
      </c>
      <c r="C4141" s="536">
        <v>0</v>
      </c>
      <c r="D4141" s="536">
        <v>2011</v>
      </c>
    </row>
    <row r="4142" spans="1:4">
      <c r="A4142" s="535" t="s">
        <v>10056</v>
      </c>
      <c r="B4142" s="536">
        <v>19096</v>
      </c>
      <c r="C4142" s="536">
        <v>0</v>
      </c>
      <c r="D4142" s="536">
        <v>2011</v>
      </c>
    </row>
    <row r="4143" spans="1:4">
      <c r="A4143" s="535" t="s">
        <v>10057</v>
      </c>
      <c r="B4143" s="536">
        <v>35091</v>
      </c>
      <c r="C4143" s="536">
        <v>0</v>
      </c>
      <c r="D4143" s="536">
        <v>2011</v>
      </c>
    </row>
    <row r="4144" spans="1:4">
      <c r="A4144" s="535" t="s">
        <v>10058</v>
      </c>
      <c r="B4144" s="536">
        <v>0</v>
      </c>
      <c r="C4144" s="536">
        <v>0</v>
      </c>
      <c r="D4144" s="536">
        <v>2011</v>
      </c>
    </row>
    <row r="4145" spans="1:4">
      <c r="A4145" s="535" t="s">
        <v>10059</v>
      </c>
      <c r="B4145" s="536">
        <v>21459</v>
      </c>
      <c r="C4145" s="536">
        <v>0</v>
      </c>
      <c r="D4145" s="536">
        <v>2011</v>
      </c>
    </row>
    <row r="4146" spans="1:4">
      <c r="A4146" s="535" t="s">
        <v>10060</v>
      </c>
      <c r="B4146" s="536">
        <v>12208</v>
      </c>
      <c r="C4146" s="536">
        <v>0</v>
      </c>
      <c r="D4146" s="536">
        <v>2011</v>
      </c>
    </row>
    <row r="4147" spans="1:4">
      <c r="A4147" s="535" t="s">
        <v>10061</v>
      </c>
      <c r="B4147" s="536">
        <v>25597</v>
      </c>
      <c r="C4147" s="536">
        <v>0</v>
      </c>
      <c r="D4147" s="536">
        <v>2011</v>
      </c>
    </row>
    <row r="4148" spans="1:4">
      <c r="A4148" s="535" t="s">
        <v>10062</v>
      </c>
      <c r="B4148" s="536">
        <v>0</v>
      </c>
      <c r="C4148" s="536">
        <v>0</v>
      </c>
      <c r="D4148" s="536">
        <v>2011</v>
      </c>
    </row>
    <row r="4149" spans="1:4">
      <c r="A4149" s="535" t="s">
        <v>10063</v>
      </c>
      <c r="B4149" s="536">
        <v>0</v>
      </c>
      <c r="C4149" s="536">
        <v>0</v>
      </c>
      <c r="D4149" s="536">
        <v>2011</v>
      </c>
    </row>
    <row r="4150" spans="1:4">
      <c r="A4150" s="535" t="s">
        <v>10064</v>
      </c>
      <c r="B4150" s="536">
        <v>0</v>
      </c>
      <c r="C4150" s="536">
        <v>0</v>
      </c>
      <c r="D4150" s="536">
        <v>2011</v>
      </c>
    </row>
    <row r="4151" spans="1:4">
      <c r="A4151" s="535" t="s">
        <v>10065</v>
      </c>
      <c r="B4151" s="536">
        <v>0</v>
      </c>
      <c r="C4151" s="536">
        <v>0</v>
      </c>
      <c r="D4151" s="536">
        <v>2011</v>
      </c>
    </row>
    <row r="4152" spans="1:4">
      <c r="A4152" s="535" t="s">
        <v>10066</v>
      </c>
      <c r="B4152" s="536">
        <v>0</v>
      </c>
      <c r="C4152" s="536">
        <v>0</v>
      </c>
      <c r="D4152" s="536">
        <v>2011</v>
      </c>
    </row>
    <row r="4153" spans="1:4">
      <c r="A4153" s="535" t="s">
        <v>10217</v>
      </c>
      <c r="B4153" s="536">
        <v>17204</v>
      </c>
      <c r="C4153" s="536">
        <v>0</v>
      </c>
      <c r="D4153" s="536">
        <v>2011</v>
      </c>
    </row>
    <row r="4154" spans="1:4">
      <c r="A4154" s="535" t="s">
        <v>10067</v>
      </c>
      <c r="B4154" s="536">
        <v>0</v>
      </c>
      <c r="C4154" s="536">
        <v>0</v>
      </c>
      <c r="D4154" s="536">
        <v>2011</v>
      </c>
    </row>
    <row r="4155" spans="1:4">
      <c r="A4155" s="535" t="s">
        <v>5712</v>
      </c>
      <c r="B4155" s="536">
        <v>10496</v>
      </c>
      <c r="C4155" s="536">
        <v>0</v>
      </c>
      <c r="D4155" s="536">
        <v>2011</v>
      </c>
    </row>
    <row r="4156" spans="1:4">
      <c r="A4156" s="535" t="s">
        <v>10068</v>
      </c>
      <c r="B4156" s="536">
        <v>3655</v>
      </c>
      <c r="C4156" s="536">
        <v>0</v>
      </c>
      <c r="D4156" s="536">
        <v>2011</v>
      </c>
    </row>
    <row r="4157" spans="1:4">
      <c r="A4157" s="535" t="s">
        <v>10069</v>
      </c>
      <c r="B4157" s="536">
        <v>11400</v>
      </c>
      <c r="C4157" s="536">
        <v>0</v>
      </c>
      <c r="D4157" s="536">
        <v>2011</v>
      </c>
    </row>
    <row r="4158" spans="1:4">
      <c r="A4158" s="535" t="s">
        <v>10070</v>
      </c>
      <c r="B4158" s="536">
        <v>0</v>
      </c>
      <c r="C4158" s="536">
        <v>0</v>
      </c>
      <c r="D4158" s="536">
        <v>2011</v>
      </c>
    </row>
    <row r="4159" spans="1:4">
      <c r="A4159" s="535" t="s">
        <v>10071</v>
      </c>
      <c r="B4159" s="536">
        <v>0</v>
      </c>
      <c r="C4159" s="536">
        <v>0</v>
      </c>
      <c r="D4159" s="536">
        <v>2011</v>
      </c>
    </row>
    <row r="4160" spans="1:4">
      <c r="A4160" s="535" t="s">
        <v>10072</v>
      </c>
      <c r="B4160" s="536">
        <v>0</v>
      </c>
      <c r="C4160" s="536">
        <v>0</v>
      </c>
      <c r="D4160" s="536">
        <v>2011</v>
      </c>
    </row>
    <row r="4161" spans="1:4">
      <c r="A4161" s="535" t="s">
        <v>10073</v>
      </c>
      <c r="B4161" s="536">
        <v>0</v>
      </c>
      <c r="C4161" s="536">
        <v>0</v>
      </c>
      <c r="D4161" s="536">
        <v>2011</v>
      </c>
    </row>
    <row r="4162" spans="1:4">
      <c r="A4162" s="535" t="s">
        <v>10074</v>
      </c>
      <c r="B4162" s="536">
        <v>0</v>
      </c>
      <c r="C4162" s="536">
        <v>0</v>
      </c>
      <c r="D4162" s="536">
        <v>2011</v>
      </c>
    </row>
    <row r="4163" spans="1:4">
      <c r="A4163" s="535" t="s">
        <v>10075</v>
      </c>
      <c r="B4163" s="536">
        <v>0</v>
      </c>
      <c r="C4163" s="536">
        <v>0</v>
      </c>
      <c r="D4163" s="536">
        <v>2011</v>
      </c>
    </row>
    <row r="4164" spans="1:4">
      <c r="A4164" s="535" t="s">
        <v>10076</v>
      </c>
      <c r="B4164" s="536">
        <v>0</v>
      </c>
      <c r="C4164" s="536">
        <v>0</v>
      </c>
      <c r="D4164" s="536">
        <v>2011</v>
      </c>
    </row>
    <row r="4165" spans="1:4">
      <c r="A4165" s="535" t="s">
        <v>10077</v>
      </c>
      <c r="B4165" s="536">
        <v>0</v>
      </c>
      <c r="C4165" s="536">
        <v>0</v>
      </c>
      <c r="D4165" s="536">
        <v>2011</v>
      </c>
    </row>
    <row r="4166" spans="1:4">
      <c r="A4166" s="535" t="s">
        <v>10078</v>
      </c>
      <c r="B4166" s="536">
        <v>0</v>
      </c>
      <c r="C4166" s="536">
        <v>0</v>
      </c>
      <c r="D4166" s="536">
        <v>2011</v>
      </c>
    </row>
    <row r="4167" spans="1:4">
      <c r="A4167" s="535" t="s">
        <v>10079</v>
      </c>
      <c r="B4167" s="536">
        <v>0</v>
      </c>
      <c r="C4167" s="536">
        <v>0</v>
      </c>
      <c r="D4167" s="536">
        <v>2011</v>
      </c>
    </row>
    <row r="4168" spans="1:4">
      <c r="A4168" s="535" t="s">
        <v>10080</v>
      </c>
      <c r="B4168" s="536">
        <v>0</v>
      </c>
      <c r="C4168" s="536">
        <v>0</v>
      </c>
      <c r="D4168" s="536">
        <v>2011</v>
      </c>
    </row>
    <row r="4169" spans="1:4">
      <c r="A4169" s="535" t="s">
        <v>10081</v>
      </c>
      <c r="B4169" s="536">
        <v>0</v>
      </c>
      <c r="C4169" s="536">
        <v>0</v>
      </c>
      <c r="D4169" s="536">
        <v>2011</v>
      </c>
    </row>
    <row r="4170" spans="1:4">
      <c r="A4170" s="535" t="s">
        <v>10082</v>
      </c>
      <c r="B4170" s="536">
        <v>18786</v>
      </c>
      <c r="C4170" s="536">
        <v>0</v>
      </c>
      <c r="D4170" s="536">
        <v>2011</v>
      </c>
    </row>
    <row r="4171" spans="1:4">
      <c r="A4171" s="535" t="s">
        <v>10083</v>
      </c>
      <c r="B4171" s="536">
        <v>30893</v>
      </c>
      <c r="C4171" s="536">
        <v>0</v>
      </c>
      <c r="D4171" s="536">
        <v>2011</v>
      </c>
    </row>
    <row r="4172" spans="1:4">
      <c r="A4172" s="535" t="s">
        <v>10084</v>
      </c>
      <c r="B4172" s="536">
        <v>9120</v>
      </c>
      <c r="C4172" s="536">
        <v>0</v>
      </c>
      <c r="D4172" s="536">
        <v>2011</v>
      </c>
    </row>
    <row r="4173" spans="1:4">
      <c r="A4173" s="535" t="s">
        <v>10085</v>
      </c>
      <c r="B4173" s="536">
        <v>21949</v>
      </c>
      <c r="C4173" s="536">
        <v>0</v>
      </c>
      <c r="D4173" s="536">
        <v>2011</v>
      </c>
    </row>
    <row r="4174" spans="1:4">
      <c r="A4174" s="535" t="s">
        <v>10086</v>
      </c>
      <c r="B4174" s="536">
        <v>3930</v>
      </c>
      <c r="C4174" s="536">
        <v>0</v>
      </c>
      <c r="D4174" s="536">
        <v>2011</v>
      </c>
    </row>
    <row r="4175" spans="1:4">
      <c r="A4175" s="535" t="s">
        <v>10087</v>
      </c>
      <c r="B4175" s="536">
        <v>6623</v>
      </c>
      <c r="C4175" s="536">
        <v>0</v>
      </c>
      <c r="D4175" s="536">
        <v>2011</v>
      </c>
    </row>
    <row r="4176" spans="1:4">
      <c r="A4176" s="535" t="s">
        <v>10088</v>
      </c>
      <c r="B4176" s="536">
        <v>8456</v>
      </c>
      <c r="C4176" s="536">
        <v>0</v>
      </c>
      <c r="D4176" s="536">
        <v>2011</v>
      </c>
    </row>
    <row r="4177" spans="1:4">
      <c r="A4177" s="535" t="s">
        <v>10089</v>
      </c>
      <c r="B4177" s="536">
        <v>12742</v>
      </c>
      <c r="C4177" s="536">
        <v>0</v>
      </c>
      <c r="D4177" s="536">
        <v>2011</v>
      </c>
    </row>
    <row r="4178" spans="1:4">
      <c r="A4178" s="535" t="s">
        <v>10090</v>
      </c>
      <c r="B4178" s="536">
        <v>3205</v>
      </c>
      <c r="C4178" s="536">
        <v>0</v>
      </c>
      <c r="D4178" s="536">
        <v>2011</v>
      </c>
    </row>
    <row r="4179" spans="1:4">
      <c r="A4179" s="535" t="s">
        <v>10091</v>
      </c>
      <c r="B4179" s="536">
        <v>12178</v>
      </c>
      <c r="C4179" s="536">
        <v>0</v>
      </c>
      <c r="D4179" s="536">
        <v>2011</v>
      </c>
    </row>
    <row r="4180" spans="1:4">
      <c r="A4180" s="535" t="s">
        <v>10092</v>
      </c>
      <c r="B4180" s="536">
        <v>10707</v>
      </c>
      <c r="C4180" s="536">
        <v>0</v>
      </c>
      <c r="D4180" s="536">
        <v>2011</v>
      </c>
    </row>
    <row r="4181" spans="1:4">
      <c r="A4181" s="535" t="s">
        <v>10093</v>
      </c>
      <c r="B4181" s="536">
        <v>34112</v>
      </c>
      <c r="C4181" s="536">
        <v>0</v>
      </c>
      <c r="D4181" s="536">
        <v>2011</v>
      </c>
    </row>
    <row r="4182" spans="1:4">
      <c r="A4182" s="535" t="s">
        <v>10094</v>
      </c>
      <c r="B4182" s="536">
        <v>7666</v>
      </c>
      <c r="C4182" s="536">
        <v>0</v>
      </c>
      <c r="D4182" s="536">
        <v>2011</v>
      </c>
    </row>
    <row r="4183" spans="1:4">
      <c r="A4183" s="535" t="s">
        <v>10095</v>
      </c>
      <c r="B4183" s="536">
        <v>28357</v>
      </c>
      <c r="C4183" s="536">
        <v>0</v>
      </c>
      <c r="D4183" s="536">
        <v>2011</v>
      </c>
    </row>
    <row r="4184" spans="1:4">
      <c r="A4184" s="535" t="s">
        <v>10096</v>
      </c>
      <c r="B4184" s="536">
        <v>7403</v>
      </c>
      <c r="C4184" s="536">
        <v>0</v>
      </c>
      <c r="D4184" s="536">
        <v>2011</v>
      </c>
    </row>
    <row r="4185" spans="1:4">
      <c r="A4185" s="535" t="s">
        <v>10097</v>
      </c>
      <c r="B4185" s="536">
        <v>44541</v>
      </c>
      <c r="C4185" s="536">
        <v>0</v>
      </c>
      <c r="D4185" s="536">
        <v>2011</v>
      </c>
    </row>
    <row r="4186" spans="1:4">
      <c r="A4186" s="535" t="s">
        <v>10098</v>
      </c>
      <c r="B4186" s="536">
        <v>100370</v>
      </c>
      <c r="C4186" s="536">
        <v>0</v>
      </c>
      <c r="D4186" s="536">
        <v>2011</v>
      </c>
    </row>
    <row r="4187" spans="1:4">
      <c r="A4187" s="535" t="s">
        <v>10099</v>
      </c>
      <c r="B4187" s="536">
        <v>45060</v>
      </c>
      <c r="C4187" s="536">
        <v>0</v>
      </c>
      <c r="D4187" s="536">
        <v>2011</v>
      </c>
    </row>
    <row r="4188" spans="1:4">
      <c r="A4188" s="535" t="s">
        <v>10100</v>
      </c>
      <c r="B4188" s="536">
        <v>4281</v>
      </c>
      <c r="C4188" s="536">
        <v>0</v>
      </c>
      <c r="D4188" s="536">
        <v>2011</v>
      </c>
    </row>
    <row r="4189" spans="1:4">
      <c r="A4189" s="535" t="s">
        <v>10101</v>
      </c>
      <c r="B4189" s="536">
        <v>67357</v>
      </c>
      <c r="C4189" s="536">
        <v>0</v>
      </c>
      <c r="D4189" s="536">
        <v>2011</v>
      </c>
    </row>
    <row r="4190" spans="1:4">
      <c r="A4190" s="535" t="s">
        <v>10102</v>
      </c>
      <c r="B4190" s="536">
        <v>8081</v>
      </c>
      <c r="C4190" s="536">
        <v>0</v>
      </c>
      <c r="D4190" s="536">
        <v>2011</v>
      </c>
    </row>
    <row r="4191" spans="1:4">
      <c r="A4191" s="535" t="s">
        <v>10103</v>
      </c>
      <c r="B4191" s="536">
        <v>4796</v>
      </c>
      <c r="C4191" s="536">
        <v>0</v>
      </c>
      <c r="D4191" s="536">
        <v>2011</v>
      </c>
    </row>
    <row r="4192" spans="1:4">
      <c r="A4192" s="535" t="s">
        <v>10104</v>
      </c>
      <c r="B4192" s="536">
        <v>1191</v>
      </c>
      <c r="C4192" s="536">
        <v>0</v>
      </c>
      <c r="D4192" s="536">
        <v>2011</v>
      </c>
    </row>
    <row r="4193" spans="1:4">
      <c r="A4193" s="535" t="s">
        <v>10105</v>
      </c>
      <c r="B4193" s="536">
        <v>0</v>
      </c>
      <c r="C4193" s="536">
        <v>0</v>
      </c>
      <c r="D4193" s="536">
        <v>2011</v>
      </c>
    </row>
    <row r="4194" spans="1:4">
      <c r="A4194" s="535" t="s">
        <v>10106</v>
      </c>
      <c r="B4194" s="536">
        <v>7777</v>
      </c>
      <c r="C4194" s="536">
        <v>0</v>
      </c>
      <c r="D4194" s="536">
        <v>2011</v>
      </c>
    </row>
    <row r="4195" spans="1:4">
      <c r="A4195" s="535" t="s">
        <v>10107</v>
      </c>
      <c r="B4195" s="536">
        <v>7267</v>
      </c>
      <c r="C4195" s="536">
        <v>0</v>
      </c>
      <c r="D4195" s="536">
        <v>2011</v>
      </c>
    </row>
    <row r="4196" spans="1:4">
      <c r="A4196" s="535" t="s">
        <v>10108</v>
      </c>
      <c r="B4196" s="536">
        <v>7263</v>
      </c>
      <c r="C4196" s="536">
        <v>0</v>
      </c>
      <c r="D4196" s="536">
        <v>2011</v>
      </c>
    </row>
    <row r="4197" spans="1:4">
      <c r="A4197" s="535" t="s">
        <v>10109</v>
      </c>
      <c r="B4197" s="536">
        <v>8342</v>
      </c>
      <c r="C4197" s="536">
        <v>0</v>
      </c>
      <c r="D4197" s="536">
        <v>2011</v>
      </c>
    </row>
    <row r="4198" spans="1:4">
      <c r="A4198" s="535" t="s">
        <v>10110</v>
      </c>
      <c r="B4198" s="536">
        <v>6521</v>
      </c>
      <c r="C4198" s="536">
        <v>0</v>
      </c>
      <c r="D4198" s="536">
        <v>2011</v>
      </c>
    </row>
    <row r="4199" spans="1:4">
      <c r="A4199" s="535" t="s">
        <v>10111</v>
      </c>
      <c r="B4199" s="536">
        <v>0</v>
      </c>
      <c r="C4199" s="536">
        <v>0</v>
      </c>
      <c r="D4199" s="536">
        <v>2011</v>
      </c>
    </row>
    <row r="4200" spans="1:4">
      <c r="A4200" s="535" t="s">
        <v>10112</v>
      </c>
      <c r="B4200" s="536">
        <v>9455</v>
      </c>
      <c r="C4200" s="536">
        <v>0</v>
      </c>
      <c r="D4200" s="536">
        <v>2011</v>
      </c>
    </row>
    <row r="4201" spans="1:4">
      <c r="A4201" s="535" t="s">
        <v>10113</v>
      </c>
      <c r="B4201" s="536">
        <v>19727</v>
      </c>
      <c r="C4201" s="536">
        <v>0</v>
      </c>
      <c r="D4201" s="536">
        <v>2011</v>
      </c>
    </row>
    <row r="4202" spans="1:4">
      <c r="A4202" s="535" t="s">
        <v>10114</v>
      </c>
      <c r="B4202" s="536">
        <v>6725</v>
      </c>
      <c r="C4202" s="536">
        <v>0</v>
      </c>
      <c r="D4202" s="536">
        <v>2011</v>
      </c>
    </row>
    <row r="4203" spans="1:4">
      <c r="A4203" s="535" t="s">
        <v>10115</v>
      </c>
      <c r="B4203" s="536">
        <v>0</v>
      </c>
      <c r="C4203" s="536">
        <v>0</v>
      </c>
      <c r="D4203" s="536">
        <v>2011</v>
      </c>
    </row>
    <row r="4204" spans="1:4">
      <c r="A4204" s="535" t="s">
        <v>10116</v>
      </c>
      <c r="B4204" s="536">
        <v>0</v>
      </c>
      <c r="C4204" s="536">
        <v>0</v>
      </c>
      <c r="D4204" s="536">
        <v>2011</v>
      </c>
    </row>
    <row r="4205" spans="1:4">
      <c r="A4205" s="535" t="s">
        <v>10117</v>
      </c>
      <c r="B4205" s="536">
        <v>0</v>
      </c>
      <c r="C4205" s="536">
        <v>0</v>
      </c>
      <c r="D4205" s="536">
        <v>2011</v>
      </c>
    </row>
    <row r="4206" spans="1:4">
      <c r="A4206" s="535" t="s">
        <v>10118</v>
      </c>
      <c r="B4206" s="536">
        <v>3451</v>
      </c>
      <c r="C4206" s="536">
        <v>0</v>
      </c>
      <c r="D4206" s="536">
        <v>2011</v>
      </c>
    </row>
    <row r="4207" spans="1:4">
      <c r="A4207" s="535" t="s">
        <v>10119</v>
      </c>
      <c r="B4207" s="536">
        <v>5091</v>
      </c>
      <c r="C4207" s="536">
        <v>0</v>
      </c>
      <c r="D4207" s="536">
        <v>2011</v>
      </c>
    </row>
    <row r="4208" spans="1:4">
      <c r="A4208" s="535" t="s">
        <v>10120</v>
      </c>
      <c r="B4208" s="536">
        <v>9903</v>
      </c>
      <c r="C4208" s="536">
        <v>0</v>
      </c>
      <c r="D4208" s="536">
        <v>2011</v>
      </c>
    </row>
    <row r="4209" spans="1:4">
      <c r="A4209" s="535" t="s">
        <v>10121</v>
      </c>
      <c r="B4209" s="536">
        <v>3050</v>
      </c>
      <c r="C4209" s="536">
        <v>0</v>
      </c>
      <c r="D4209" s="536">
        <v>2011</v>
      </c>
    </row>
    <row r="4210" spans="1:4">
      <c r="A4210" s="535" t="s">
        <v>10122</v>
      </c>
      <c r="B4210" s="536">
        <v>5817</v>
      </c>
      <c r="C4210" s="536">
        <v>0</v>
      </c>
      <c r="D4210" s="536">
        <v>2011</v>
      </c>
    </row>
    <row r="4211" spans="1:4">
      <c r="A4211" s="535" t="s">
        <v>10123</v>
      </c>
      <c r="B4211" s="536">
        <v>4771</v>
      </c>
      <c r="C4211" s="536">
        <v>0</v>
      </c>
      <c r="D4211" s="536">
        <v>2011</v>
      </c>
    </row>
    <row r="4212" spans="1:4">
      <c r="A4212" s="535" t="s">
        <v>10124</v>
      </c>
      <c r="B4212" s="536">
        <v>4128</v>
      </c>
      <c r="C4212" s="536">
        <v>0</v>
      </c>
      <c r="D4212" s="536">
        <v>2011</v>
      </c>
    </row>
    <row r="4213" spans="1:4">
      <c r="A4213" s="535" t="s">
        <v>10125</v>
      </c>
      <c r="B4213" s="536">
        <v>3699</v>
      </c>
      <c r="C4213" s="536">
        <v>0</v>
      </c>
      <c r="D4213" s="536">
        <v>2011</v>
      </c>
    </row>
    <row r="4214" spans="1:4">
      <c r="A4214" s="535" t="s">
        <v>10126</v>
      </c>
      <c r="B4214" s="536">
        <v>81649</v>
      </c>
      <c r="C4214" s="536">
        <v>0</v>
      </c>
      <c r="D4214" s="536">
        <v>2011</v>
      </c>
    </row>
    <row r="4215" spans="1:4">
      <c r="A4215" s="535" t="s">
        <v>10127</v>
      </c>
      <c r="B4215" s="536">
        <v>2127</v>
      </c>
      <c r="C4215" s="536">
        <v>0</v>
      </c>
      <c r="D4215" s="536">
        <v>2011</v>
      </c>
    </row>
    <row r="4216" spans="1:4">
      <c r="A4216" s="535" t="s">
        <v>10128</v>
      </c>
      <c r="B4216" s="536">
        <v>8374</v>
      </c>
      <c r="C4216" s="536">
        <v>0</v>
      </c>
      <c r="D4216" s="536">
        <v>2011</v>
      </c>
    </row>
    <row r="4217" spans="1:4">
      <c r="A4217" s="535" t="s">
        <v>10129</v>
      </c>
      <c r="B4217" s="536">
        <v>16513</v>
      </c>
      <c r="C4217" s="536">
        <v>0</v>
      </c>
      <c r="D4217" s="536">
        <v>2011</v>
      </c>
    </row>
    <row r="4218" spans="1:4">
      <c r="A4218" s="535" t="s">
        <v>10130</v>
      </c>
      <c r="B4218" s="536">
        <v>25278</v>
      </c>
      <c r="C4218" s="536">
        <v>0</v>
      </c>
      <c r="D4218" s="536">
        <v>2011</v>
      </c>
    </row>
    <row r="4219" spans="1:4">
      <c r="A4219" s="535" t="s">
        <v>10131</v>
      </c>
      <c r="B4219" s="536">
        <v>10597</v>
      </c>
      <c r="C4219" s="536">
        <v>0</v>
      </c>
      <c r="D4219" s="536">
        <v>2011</v>
      </c>
    </row>
    <row r="4220" spans="1:4">
      <c r="A4220" s="535" t="s">
        <v>10218</v>
      </c>
      <c r="B4220" s="536">
        <v>4460</v>
      </c>
      <c r="C4220" s="536">
        <v>0</v>
      </c>
      <c r="D4220" s="536">
        <v>2011</v>
      </c>
    </row>
    <row r="4221" spans="1:4">
      <c r="A4221" s="535" t="s">
        <v>10132</v>
      </c>
      <c r="B4221" s="536">
        <v>46037</v>
      </c>
      <c r="C4221" s="536">
        <v>0</v>
      </c>
      <c r="D4221" s="536">
        <v>2011</v>
      </c>
    </row>
    <row r="4222" spans="1:4">
      <c r="A4222" s="535" t="s">
        <v>10133</v>
      </c>
      <c r="B4222" s="536">
        <v>0</v>
      </c>
      <c r="C4222" s="536">
        <v>0</v>
      </c>
      <c r="D4222" s="536">
        <v>2011</v>
      </c>
    </row>
    <row r="4223" spans="1:4">
      <c r="A4223" s="535" t="s">
        <v>10134</v>
      </c>
      <c r="B4223" s="536">
        <v>11745</v>
      </c>
      <c r="C4223" s="536">
        <v>0</v>
      </c>
      <c r="D4223" s="536">
        <v>2011</v>
      </c>
    </row>
    <row r="4224" spans="1:4">
      <c r="A4224" s="535" t="s">
        <v>10135</v>
      </c>
      <c r="B4224" s="536">
        <v>7458</v>
      </c>
      <c r="C4224" s="536">
        <v>0</v>
      </c>
      <c r="D4224" s="536">
        <v>2011</v>
      </c>
    </row>
    <row r="4225" spans="1:4">
      <c r="A4225" s="535" t="s">
        <v>10136</v>
      </c>
      <c r="B4225" s="536">
        <v>10799</v>
      </c>
      <c r="C4225" s="536">
        <v>0</v>
      </c>
      <c r="D4225" s="536">
        <v>2011</v>
      </c>
    </row>
    <row r="4226" spans="1:4">
      <c r="A4226" s="535" t="s">
        <v>10137</v>
      </c>
      <c r="B4226" s="536">
        <v>9897</v>
      </c>
      <c r="C4226" s="536">
        <v>0</v>
      </c>
      <c r="D4226" s="536">
        <v>2011</v>
      </c>
    </row>
    <row r="4227" spans="1:4">
      <c r="A4227" s="535" t="s">
        <v>10138</v>
      </c>
      <c r="B4227" s="536">
        <v>4182</v>
      </c>
      <c r="C4227" s="536">
        <v>0</v>
      </c>
      <c r="D4227" s="536">
        <v>2011</v>
      </c>
    </row>
    <row r="4228" spans="1:4">
      <c r="A4228" s="535" t="s">
        <v>10139</v>
      </c>
      <c r="B4228" s="536">
        <v>8269</v>
      </c>
      <c r="C4228" s="536">
        <v>0</v>
      </c>
      <c r="D4228" s="536">
        <v>2011</v>
      </c>
    </row>
    <row r="4229" spans="1:4">
      <c r="A4229" s="535" t="s">
        <v>10140</v>
      </c>
      <c r="B4229" s="536">
        <v>5796</v>
      </c>
      <c r="C4229" s="536">
        <v>0</v>
      </c>
      <c r="D4229" s="536">
        <v>2011</v>
      </c>
    </row>
    <row r="4230" spans="1:4">
      <c r="A4230" s="535" t="s">
        <v>10141</v>
      </c>
      <c r="B4230" s="536">
        <v>6027</v>
      </c>
      <c r="C4230" s="536">
        <v>0</v>
      </c>
      <c r="D4230" s="536">
        <v>2011</v>
      </c>
    </row>
    <row r="4231" spans="1:4">
      <c r="A4231" s="535" t="s">
        <v>10142</v>
      </c>
      <c r="B4231" s="536">
        <v>0</v>
      </c>
      <c r="C4231" s="536">
        <v>0</v>
      </c>
      <c r="D4231" s="536">
        <v>2011</v>
      </c>
    </row>
    <row r="4232" spans="1:4">
      <c r="A4232" s="535" t="s">
        <v>10143</v>
      </c>
      <c r="B4232" s="536">
        <v>1920</v>
      </c>
      <c r="C4232" s="536">
        <v>0</v>
      </c>
      <c r="D4232" s="536">
        <v>2011</v>
      </c>
    </row>
    <row r="4233" spans="1:4">
      <c r="A4233" s="535" t="s">
        <v>10144</v>
      </c>
      <c r="B4233" s="536">
        <v>0</v>
      </c>
      <c r="C4233" s="536">
        <v>0</v>
      </c>
      <c r="D4233" s="536">
        <v>2011</v>
      </c>
    </row>
    <row r="4234" spans="1:4">
      <c r="A4234" s="535" t="s">
        <v>10145</v>
      </c>
      <c r="B4234" s="536">
        <v>5410</v>
      </c>
      <c r="C4234" s="536">
        <v>0</v>
      </c>
      <c r="D4234" s="536">
        <v>2011</v>
      </c>
    </row>
    <row r="4235" spans="1:4">
      <c r="A4235" s="535" t="s">
        <v>10146</v>
      </c>
      <c r="B4235" s="536">
        <v>0</v>
      </c>
      <c r="C4235" s="536">
        <v>0</v>
      </c>
      <c r="D4235" s="536">
        <v>2011</v>
      </c>
    </row>
    <row r="4236" spans="1:4">
      <c r="A4236" s="535" t="s">
        <v>10147</v>
      </c>
      <c r="B4236" s="536">
        <v>0</v>
      </c>
      <c r="C4236" s="536">
        <v>0</v>
      </c>
      <c r="D4236" s="536">
        <v>2011</v>
      </c>
    </row>
    <row r="4237" spans="1:4">
      <c r="A4237" s="535" t="s">
        <v>10148</v>
      </c>
      <c r="B4237" s="536">
        <v>0</v>
      </c>
      <c r="C4237" s="536">
        <v>0</v>
      </c>
      <c r="D4237" s="536">
        <v>2011</v>
      </c>
    </row>
    <row r="4238" spans="1:4">
      <c r="A4238" s="535" t="s">
        <v>10149</v>
      </c>
      <c r="B4238" s="536">
        <v>0</v>
      </c>
      <c r="C4238" s="536">
        <v>0</v>
      </c>
      <c r="D4238" s="536">
        <v>2011</v>
      </c>
    </row>
    <row r="4239" spans="1:4">
      <c r="A4239" s="535" t="s">
        <v>10150</v>
      </c>
      <c r="B4239" s="536">
        <v>0</v>
      </c>
      <c r="C4239" s="536">
        <v>0</v>
      </c>
      <c r="D4239" s="536">
        <v>2011</v>
      </c>
    </row>
    <row r="4240" spans="1:4">
      <c r="A4240" s="535" t="s">
        <v>10151</v>
      </c>
      <c r="B4240" s="536">
        <v>0</v>
      </c>
      <c r="C4240" s="536">
        <v>0</v>
      </c>
      <c r="D4240" s="536">
        <v>2011</v>
      </c>
    </row>
    <row r="4241" spans="1:4">
      <c r="A4241" s="535" t="s">
        <v>10152</v>
      </c>
      <c r="B4241" s="536">
        <v>26170</v>
      </c>
      <c r="C4241" s="536">
        <v>0</v>
      </c>
      <c r="D4241" s="536">
        <v>2011</v>
      </c>
    </row>
    <row r="4242" spans="1:4">
      <c r="A4242" s="535" t="s">
        <v>10153</v>
      </c>
      <c r="B4242" s="536">
        <v>2379</v>
      </c>
      <c r="C4242" s="536">
        <v>0</v>
      </c>
      <c r="D4242" s="536">
        <v>2011</v>
      </c>
    </row>
    <row r="4243" spans="1:4">
      <c r="A4243" s="535" t="s">
        <v>10154</v>
      </c>
      <c r="B4243" s="536">
        <v>0</v>
      </c>
      <c r="C4243" s="536">
        <v>0</v>
      </c>
      <c r="D4243" s="536">
        <v>2011</v>
      </c>
    </row>
    <row r="4244" spans="1:4">
      <c r="A4244" s="535" t="s">
        <v>10155</v>
      </c>
      <c r="B4244" s="536">
        <v>0</v>
      </c>
      <c r="C4244" s="536">
        <v>0</v>
      </c>
      <c r="D4244" s="536">
        <v>2011</v>
      </c>
    </row>
    <row r="4245" spans="1:4">
      <c r="A4245" s="535" t="s">
        <v>10156</v>
      </c>
      <c r="B4245" s="536">
        <v>0</v>
      </c>
      <c r="C4245" s="536">
        <v>0</v>
      </c>
      <c r="D4245" s="536">
        <v>2011</v>
      </c>
    </row>
    <row r="4246" spans="1:4">
      <c r="A4246" s="535" t="s">
        <v>10157</v>
      </c>
      <c r="B4246" s="536">
        <v>0</v>
      </c>
      <c r="C4246" s="536">
        <v>0</v>
      </c>
      <c r="D4246" s="536">
        <v>2011</v>
      </c>
    </row>
    <row r="4247" spans="1:4">
      <c r="A4247" s="535" t="s">
        <v>10158</v>
      </c>
      <c r="B4247" s="536">
        <v>400</v>
      </c>
      <c r="C4247" s="536">
        <v>0</v>
      </c>
      <c r="D4247" s="536">
        <v>2011</v>
      </c>
    </row>
    <row r="4248" spans="1:4">
      <c r="A4248" s="535" t="s">
        <v>10159</v>
      </c>
      <c r="B4248" s="536">
        <v>1840</v>
      </c>
      <c r="C4248" s="536">
        <v>0</v>
      </c>
      <c r="D4248" s="536">
        <v>2011</v>
      </c>
    </row>
    <row r="4249" spans="1:4">
      <c r="A4249" s="535" t="s">
        <v>10160</v>
      </c>
      <c r="B4249" s="536">
        <v>37410</v>
      </c>
      <c r="C4249" s="536">
        <v>0</v>
      </c>
      <c r="D4249" s="536">
        <v>2011</v>
      </c>
    </row>
    <row r="4250" spans="1:4">
      <c r="A4250" s="535" t="s">
        <v>10161</v>
      </c>
      <c r="B4250" s="536">
        <v>27110</v>
      </c>
      <c r="C4250" s="536">
        <v>0</v>
      </c>
      <c r="D4250" s="536">
        <v>2011</v>
      </c>
    </row>
    <row r="4251" spans="1:4">
      <c r="A4251" s="535" t="s">
        <v>10162</v>
      </c>
      <c r="B4251" s="536">
        <v>18250</v>
      </c>
      <c r="C4251" s="536">
        <v>0</v>
      </c>
      <c r="D4251" s="536">
        <v>2011</v>
      </c>
    </row>
    <row r="4252" spans="1:4">
      <c r="A4252" s="535" t="s">
        <v>10163</v>
      </c>
      <c r="B4252" s="536">
        <v>70385</v>
      </c>
      <c r="C4252" s="536">
        <v>0</v>
      </c>
      <c r="D4252" s="536">
        <v>2011</v>
      </c>
    </row>
    <row r="4253" spans="1:4">
      <c r="A4253" s="535" t="s">
        <v>10164</v>
      </c>
      <c r="B4253" s="536">
        <v>15725</v>
      </c>
      <c r="C4253" s="536">
        <v>0</v>
      </c>
      <c r="D4253" s="536">
        <v>2011</v>
      </c>
    </row>
    <row r="4254" spans="1:4">
      <c r="A4254" s="535" t="s">
        <v>10165</v>
      </c>
      <c r="B4254" s="536">
        <v>149244</v>
      </c>
      <c r="C4254" s="536">
        <v>0</v>
      </c>
      <c r="D4254" s="536">
        <v>2011</v>
      </c>
    </row>
    <row r="4255" spans="1:4">
      <c r="A4255" s="535" t="s">
        <v>10166</v>
      </c>
      <c r="B4255" s="536">
        <v>39057</v>
      </c>
      <c r="C4255" s="536">
        <v>0</v>
      </c>
      <c r="D4255" s="536">
        <v>2011</v>
      </c>
    </row>
    <row r="4256" spans="1:4">
      <c r="A4256" s="535" t="s">
        <v>10167</v>
      </c>
      <c r="B4256" s="536">
        <v>19230</v>
      </c>
      <c r="C4256" s="536">
        <v>0</v>
      </c>
      <c r="D4256" s="536">
        <v>2011</v>
      </c>
    </row>
    <row r="4257" spans="1:4">
      <c r="A4257" s="535" t="s">
        <v>10168</v>
      </c>
      <c r="B4257" s="536">
        <v>18881</v>
      </c>
      <c r="C4257" s="536">
        <v>0</v>
      </c>
      <c r="D4257" s="536">
        <v>2011</v>
      </c>
    </row>
    <row r="4258" spans="1:4">
      <c r="A4258" s="535" t="s">
        <v>10169</v>
      </c>
      <c r="B4258" s="536">
        <v>71340</v>
      </c>
      <c r="C4258" s="536">
        <v>0</v>
      </c>
      <c r="D4258" s="536">
        <v>2011</v>
      </c>
    </row>
    <row r="4259" spans="1:4">
      <c r="A4259" s="535" t="s">
        <v>10170</v>
      </c>
      <c r="B4259" s="536">
        <v>44493</v>
      </c>
      <c r="C4259" s="536">
        <v>0</v>
      </c>
      <c r="D4259" s="536">
        <v>2011</v>
      </c>
    </row>
    <row r="4260" spans="1:4">
      <c r="A4260" s="535" t="s">
        <v>10171</v>
      </c>
      <c r="B4260" s="536">
        <v>40173</v>
      </c>
      <c r="C4260" s="536">
        <v>0</v>
      </c>
      <c r="D4260" s="536">
        <v>2011</v>
      </c>
    </row>
    <row r="4261" spans="1:4">
      <c r="A4261" s="535" t="s">
        <v>6824</v>
      </c>
      <c r="B4261" s="536">
        <v>2208</v>
      </c>
      <c r="C4261" s="536">
        <v>0</v>
      </c>
      <c r="D4261" s="536">
        <v>2011</v>
      </c>
    </row>
    <row r="4262" spans="1:4">
      <c r="A4262" s="535" t="s">
        <v>5904</v>
      </c>
      <c r="B4262" s="536">
        <v>0</v>
      </c>
      <c r="C4262" s="536">
        <v>0</v>
      </c>
      <c r="D4262" s="536">
        <v>2011</v>
      </c>
    </row>
    <row r="4263" spans="1:4">
      <c r="A4263" s="535" t="s">
        <v>10172</v>
      </c>
      <c r="B4263" s="536">
        <v>87823</v>
      </c>
      <c r="C4263" s="536">
        <v>0</v>
      </c>
      <c r="D4263" s="536">
        <v>2011</v>
      </c>
    </row>
    <row r="4264" spans="1:4">
      <c r="A4264" s="535" t="s">
        <v>10173</v>
      </c>
      <c r="B4264" s="536">
        <v>170604</v>
      </c>
      <c r="C4264" s="536">
        <v>0</v>
      </c>
      <c r="D4264" s="536">
        <v>2011</v>
      </c>
    </row>
    <row r="4265" spans="1:4">
      <c r="A4265" s="535" t="s">
        <v>10175</v>
      </c>
      <c r="B4265" s="536">
        <v>6880</v>
      </c>
      <c r="C4265" s="536">
        <v>0</v>
      </c>
      <c r="D4265" s="536">
        <v>2011</v>
      </c>
    </row>
    <row r="4266" spans="1:4">
      <c r="A4266" s="535" t="s">
        <v>10176</v>
      </c>
      <c r="B4266" s="536">
        <v>0</v>
      </c>
      <c r="C4266" s="536">
        <v>0</v>
      </c>
      <c r="D4266" s="536">
        <v>2011</v>
      </c>
    </row>
    <row r="4267" spans="1:4">
      <c r="A4267" s="535" t="s">
        <v>10177</v>
      </c>
      <c r="B4267" s="536">
        <v>0</v>
      </c>
      <c r="C4267" s="536">
        <v>0</v>
      </c>
      <c r="D4267" s="536">
        <v>2011</v>
      </c>
    </row>
    <row r="4268" spans="1:4">
      <c r="A4268" s="535" t="s">
        <v>10178</v>
      </c>
      <c r="B4268" s="536">
        <v>0</v>
      </c>
      <c r="C4268" s="536">
        <v>0</v>
      </c>
      <c r="D4268" s="536">
        <v>2011</v>
      </c>
    </row>
    <row r="4269" spans="1:4">
      <c r="A4269" s="535" t="s">
        <v>10179</v>
      </c>
      <c r="B4269" s="536">
        <v>14230</v>
      </c>
      <c r="C4269" s="536">
        <v>0</v>
      </c>
      <c r="D4269" s="536">
        <v>2011</v>
      </c>
    </row>
    <row r="4270" spans="1:4">
      <c r="A4270" s="535" t="s">
        <v>10180</v>
      </c>
      <c r="B4270" s="536">
        <v>32721</v>
      </c>
      <c r="C4270" s="536">
        <v>0</v>
      </c>
      <c r="D4270" s="536">
        <v>2011</v>
      </c>
    </row>
    <row r="4271" spans="1:4">
      <c r="A4271" s="535" t="s">
        <v>10181</v>
      </c>
      <c r="B4271" s="536">
        <v>0</v>
      </c>
      <c r="C4271" s="536">
        <v>0</v>
      </c>
      <c r="D4271" s="536">
        <v>2011</v>
      </c>
    </row>
    <row r="4272" spans="1:4">
      <c r="A4272" s="535" t="s">
        <v>10182</v>
      </c>
      <c r="B4272" s="536">
        <v>0</v>
      </c>
      <c r="C4272" s="536">
        <v>0</v>
      </c>
      <c r="D4272" s="536">
        <v>2011</v>
      </c>
    </row>
    <row r="4273" spans="1:4">
      <c r="A4273" s="535" t="s">
        <v>10183</v>
      </c>
      <c r="B4273" s="536">
        <v>0</v>
      </c>
      <c r="C4273" s="536">
        <v>0</v>
      </c>
      <c r="D4273" s="536">
        <v>2011</v>
      </c>
    </row>
    <row r="4274" spans="1:4">
      <c r="A4274" s="535" t="s">
        <v>10184</v>
      </c>
      <c r="B4274" s="536">
        <v>0</v>
      </c>
      <c r="C4274" s="536">
        <v>0</v>
      </c>
      <c r="D4274" s="536">
        <v>2011</v>
      </c>
    </row>
    <row r="4275" spans="1:4">
      <c r="A4275" s="535" t="s">
        <v>10185</v>
      </c>
      <c r="B4275" s="536">
        <v>0</v>
      </c>
      <c r="C4275" s="536">
        <v>0</v>
      </c>
      <c r="D4275" s="536">
        <v>2011</v>
      </c>
    </row>
    <row r="4276" spans="1:4">
      <c r="A4276" s="535" t="s">
        <v>10186</v>
      </c>
      <c r="B4276" s="536">
        <v>0</v>
      </c>
      <c r="C4276" s="536">
        <v>0</v>
      </c>
      <c r="D4276" s="536">
        <v>2011</v>
      </c>
    </row>
    <row r="4277" spans="1:4">
      <c r="A4277" s="535" t="s">
        <v>10187</v>
      </c>
      <c r="B4277" s="536">
        <v>0</v>
      </c>
      <c r="C4277" s="536">
        <v>0</v>
      </c>
      <c r="D4277" s="536">
        <v>2011</v>
      </c>
    </row>
    <row r="4278" spans="1:4">
      <c r="A4278" s="535" t="s">
        <v>10188</v>
      </c>
      <c r="B4278" s="536">
        <v>0</v>
      </c>
      <c r="C4278" s="536">
        <v>0</v>
      </c>
      <c r="D4278" s="536">
        <v>2011</v>
      </c>
    </row>
    <row r="4279" spans="1:4">
      <c r="A4279" s="535" t="s">
        <v>10189</v>
      </c>
      <c r="B4279" s="536">
        <v>2560</v>
      </c>
      <c r="C4279" s="536">
        <v>0</v>
      </c>
      <c r="D4279" s="536">
        <v>2011</v>
      </c>
    </row>
    <row r="4280" spans="1:4">
      <c r="A4280" s="535" t="s">
        <v>10190</v>
      </c>
      <c r="B4280" s="536">
        <v>0</v>
      </c>
      <c r="C4280" s="536">
        <v>0</v>
      </c>
      <c r="D4280" s="536">
        <v>2011</v>
      </c>
    </row>
    <row r="4281" spans="1:4">
      <c r="A4281" s="535" t="s">
        <v>10191</v>
      </c>
      <c r="B4281" s="536">
        <v>0</v>
      </c>
      <c r="C4281" s="536">
        <v>0</v>
      </c>
      <c r="D4281" s="536">
        <v>2011</v>
      </c>
    </row>
    <row r="4282" spans="1:4">
      <c r="A4282" s="535" t="s">
        <v>10192</v>
      </c>
      <c r="B4282" s="536">
        <v>41466</v>
      </c>
      <c r="C4282" s="536">
        <v>0</v>
      </c>
      <c r="D4282" s="536">
        <v>2011</v>
      </c>
    </row>
    <row r="4283" spans="1:4">
      <c r="A4283" s="535" t="s">
        <v>10193</v>
      </c>
      <c r="B4283" s="536">
        <v>3845</v>
      </c>
      <c r="C4283" s="536">
        <v>0</v>
      </c>
      <c r="D4283" s="536">
        <v>2011</v>
      </c>
    </row>
    <row r="4284" spans="1:4">
      <c r="A4284" s="535" t="s">
        <v>10194</v>
      </c>
      <c r="B4284" s="536">
        <v>4419</v>
      </c>
      <c r="C4284" s="536">
        <v>0</v>
      </c>
      <c r="D4284" s="536">
        <v>2011</v>
      </c>
    </row>
    <row r="4285" spans="1:4">
      <c r="A4285" s="535" t="s">
        <v>10195</v>
      </c>
      <c r="B4285" s="536">
        <v>6930</v>
      </c>
      <c r="C4285" s="536">
        <v>0</v>
      </c>
      <c r="D4285" s="536">
        <v>2011</v>
      </c>
    </row>
    <row r="4286" spans="1:4">
      <c r="A4286" s="535" t="s">
        <v>10196</v>
      </c>
      <c r="B4286" s="536">
        <v>11719</v>
      </c>
      <c r="C4286" s="536">
        <v>0</v>
      </c>
      <c r="D4286" s="536">
        <v>2011</v>
      </c>
    </row>
    <row r="4287" spans="1:4">
      <c r="A4287" s="535" t="s">
        <v>10197</v>
      </c>
      <c r="B4287" s="536">
        <v>12747</v>
      </c>
      <c r="C4287" s="536">
        <v>0</v>
      </c>
      <c r="D4287" s="536">
        <v>2011</v>
      </c>
    </row>
    <row r="4288" spans="1:4">
      <c r="A4288" s="535" t="s">
        <v>10198</v>
      </c>
      <c r="B4288" s="536">
        <v>23651</v>
      </c>
      <c r="C4288" s="536">
        <v>0</v>
      </c>
      <c r="D4288" s="536">
        <v>2011</v>
      </c>
    </row>
    <row r="4289" spans="1:4">
      <c r="A4289" s="535" t="s">
        <v>10199</v>
      </c>
      <c r="B4289" s="536">
        <v>12534</v>
      </c>
      <c r="C4289" s="536">
        <v>0</v>
      </c>
      <c r="D4289" s="536">
        <v>2011</v>
      </c>
    </row>
    <row r="4290" spans="1:4">
      <c r="A4290" s="535" t="s">
        <v>10200</v>
      </c>
      <c r="B4290" s="536">
        <v>27903</v>
      </c>
      <c r="C4290" s="536">
        <v>0</v>
      </c>
      <c r="D4290" s="536">
        <v>2011</v>
      </c>
    </row>
    <row r="4291" spans="1:4">
      <c r="A4291" s="535" t="s">
        <v>10201</v>
      </c>
      <c r="B4291" s="536">
        <v>22929</v>
      </c>
      <c r="C4291" s="536">
        <v>0</v>
      </c>
      <c r="D4291" s="536">
        <v>2011</v>
      </c>
    </row>
    <row r="4292" spans="1:4">
      <c r="A4292" s="535" t="s">
        <v>10202</v>
      </c>
      <c r="B4292" s="536">
        <v>5058</v>
      </c>
      <c r="C4292" s="536">
        <v>0</v>
      </c>
      <c r="D4292" s="536">
        <v>2011</v>
      </c>
    </row>
    <row r="4293" spans="1:4">
      <c r="A4293" s="535" t="s">
        <v>10203</v>
      </c>
      <c r="B4293" s="536">
        <v>0</v>
      </c>
      <c r="C4293" s="536">
        <v>0</v>
      </c>
      <c r="D4293" s="536">
        <v>2011</v>
      </c>
    </row>
    <row r="4294" spans="1:4">
      <c r="A4294" s="535" t="s">
        <v>10204</v>
      </c>
      <c r="B4294" s="536">
        <v>16018</v>
      </c>
      <c r="C4294" s="536">
        <v>0</v>
      </c>
      <c r="D4294" s="536">
        <v>2011</v>
      </c>
    </row>
    <row r="4295" spans="1:4">
      <c r="A4295" s="535" t="s">
        <v>10205</v>
      </c>
      <c r="B4295" s="536">
        <v>42124</v>
      </c>
      <c r="C4295" s="536">
        <v>0</v>
      </c>
      <c r="D4295" s="536">
        <v>2011</v>
      </c>
    </row>
    <row r="4296" spans="1:4">
      <c r="A4296" s="535" t="s">
        <v>10206</v>
      </c>
      <c r="B4296" s="536">
        <v>4354</v>
      </c>
      <c r="C4296" s="536">
        <v>0</v>
      </c>
      <c r="D4296" s="536">
        <v>2011</v>
      </c>
    </row>
    <row r="4297" spans="1:4">
      <c r="A4297" s="535" t="s">
        <v>10208</v>
      </c>
      <c r="B4297" s="536">
        <v>12405</v>
      </c>
      <c r="C4297" s="536">
        <v>0</v>
      </c>
      <c r="D4297" s="536">
        <v>2011</v>
      </c>
    </row>
    <row r="4298" spans="1:4">
      <c r="A4298" s="535" t="s">
        <v>10209</v>
      </c>
      <c r="B4298" s="536">
        <v>27496</v>
      </c>
      <c r="C4298" s="536">
        <v>0</v>
      </c>
      <c r="D4298" s="536">
        <v>2011</v>
      </c>
    </row>
    <row r="4299" spans="1:4">
      <c r="A4299" s="535" t="s">
        <v>10210</v>
      </c>
      <c r="B4299" s="536">
        <v>24494</v>
      </c>
      <c r="C4299" s="536">
        <v>0</v>
      </c>
      <c r="D4299" s="536">
        <v>2011</v>
      </c>
    </row>
    <row r="4300" spans="1:4">
      <c r="A4300" s="535" t="s">
        <v>10211</v>
      </c>
      <c r="B4300" s="536">
        <v>23244</v>
      </c>
      <c r="C4300" s="536">
        <v>0</v>
      </c>
      <c r="D4300" s="536">
        <v>2011</v>
      </c>
    </row>
    <row r="4301" spans="1:4">
      <c r="A4301" s="535" t="s">
        <v>10212</v>
      </c>
      <c r="B4301" s="536">
        <v>0</v>
      </c>
      <c r="C4301" s="536">
        <v>0</v>
      </c>
      <c r="D4301" s="536">
        <v>2011</v>
      </c>
    </row>
    <row r="4302" spans="1:4">
      <c r="A4302" s="535" t="s">
        <v>10213</v>
      </c>
      <c r="B4302" s="536">
        <v>0</v>
      </c>
      <c r="C4302" s="536">
        <v>0</v>
      </c>
      <c r="D4302" s="536">
        <v>2011</v>
      </c>
    </row>
    <row r="4303" spans="1:4">
      <c r="A4303" s="535" t="s">
        <v>10214</v>
      </c>
      <c r="B4303" s="536">
        <v>23786</v>
      </c>
      <c r="C4303" s="536">
        <v>0</v>
      </c>
      <c r="D4303" s="536">
        <v>2011</v>
      </c>
    </row>
    <row r="4304" spans="1:4">
      <c r="A4304" s="535" t="s">
        <v>10215</v>
      </c>
      <c r="B4304" s="536">
        <v>11515</v>
      </c>
      <c r="C4304" s="536">
        <v>0</v>
      </c>
      <c r="D4304" s="536">
        <v>2011</v>
      </c>
    </row>
    <row r="4305" spans="1:4">
      <c r="A4305" s="535" t="s">
        <v>9503</v>
      </c>
      <c r="B4305" s="536">
        <v>2826</v>
      </c>
      <c r="C4305" s="536">
        <v>0</v>
      </c>
      <c r="D4305" s="536">
        <v>2011</v>
      </c>
    </row>
    <row r="4306" spans="1:4">
      <c r="A4306" s="535" t="s">
        <v>9504</v>
      </c>
      <c r="B4306" s="536">
        <v>62710</v>
      </c>
      <c r="C4306" s="536">
        <v>0</v>
      </c>
      <c r="D4306" s="536">
        <v>2011</v>
      </c>
    </row>
    <row r="4307" spans="1:4">
      <c r="A4307" s="535" t="s">
        <v>9505</v>
      </c>
      <c r="B4307" s="536">
        <v>0</v>
      </c>
      <c r="C4307" s="536">
        <v>0</v>
      </c>
      <c r="D4307" s="536">
        <v>2011</v>
      </c>
    </row>
    <row r="4308" spans="1:4">
      <c r="A4308" s="535" t="s">
        <v>9506</v>
      </c>
      <c r="B4308" s="536">
        <v>43797</v>
      </c>
      <c r="C4308" s="536">
        <v>0</v>
      </c>
      <c r="D4308" s="536">
        <v>2011</v>
      </c>
    </row>
    <row r="4309" spans="1:4">
      <c r="A4309" s="535" t="s">
        <v>9507</v>
      </c>
      <c r="B4309" s="536">
        <v>0</v>
      </c>
      <c r="C4309" s="536">
        <v>0</v>
      </c>
      <c r="D4309" s="536">
        <v>2011</v>
      </c>
    </row>
    <row r="4310" spans="1:4">
      <c r="A4310" s="535" t="s">
        <v>9508</v>
      </c>
      <c r="B4310" s="536">
        <v>0</v>
      </c>
      <c r="C4310" s="536">
        <v>0</v>
      </c>
      <c r="D4310" s="536">
        <v>2011</v>
      </c>
    </row>
    <row r="4311" spans="1:4">
      <c r="A4311" s="535" t="s">
        <v>9509</v>
      </c>
      <c r="B4311" s="536">
        <v>0</v>
      </c>
      <c r="C4311" s="536">
        <v>0</v>
      </c>
      <c r="D4311" s="536">
        <v>2011</v>
      </c>
    </row>
    <row r="4312" spans="1:4">
      <c r="A4312" s="535" t="s">
        <v>9510</v>
      </c>
      <c r="B4312" s="536">
        <v>0</v>
      </c>
      <c r="C4312" s="536">
        <v>0</v>
      </c>
      <c r="D4312" s="536">
        <v>2011</v>
      </c>
    </row>
    <row r="4313" spans="1:4">
      <c r="A4313" s="535" t="s">
        <v>9511</v>
      </c>
      <c r="B4313" s="536">
        <v>61781</v>
      </c>
      <c r="C4313" s="536">
        <v>0</v>
      </c>
      <c r="D4313" s="536">
        <v>2011</v>
      </c>
    </row>
    <row r="4314" spans="1:4">
      <c r="A4314" s="535" t="s">
        <v>9512</v>
      </c>
      <c r="B4314" s="536">
        <v>112107</v>
      </c>
      <c r="C4314" s="536">
        <v>0</v>
      </c>
      <c r="D4314" s="536">
        <v>2011</v>
      </c>
    </row>
    <row r="4315" spans="1:4">
      <c r="A4315" s="535" t="s">
        <v>9513</v>
      </c>
      <c r="B4315" s="536">
        <v>45305</v>
      </c>
      <c r="C4315" s="536">
        <v>0</v>
      </c>
      <c r="D4315" s="536">
        <v>2011</v>
      </c>
    </row>
    <row r="4316" spans="1:4">
      <c r="A4316" s="535" t="s">
        <v>9514</v>
      </c>
      <c r="B4316" s="536">
        <v>51163</v>
      </c>
      <c r="C4316" s="536">
        <v>0</v>
      </c>
      <c r="D4316" s="536">
        <v>2011</v>
      </c>
    </row>
    <row r="4317" spans="1:4">
      <c r="A4317" s="535" t="s">
        <v>9515</v>
      </c>
      <c r="B4317" s="536">
        <v>23536</v>
      </c>
      <c r="C4317" s="536">
        <v>0</v>
      </c>
      <c r="D4317" s="536">
        <v>2011</v>
      </c>
    </row>
    <row r="4318" spans="1:4">
      <c r="A4318" s="535" t="s">
        <v>9516</v>
      </c>
      <c r="B4318" s="536">
        <v>23027</v>
      </c>
      <c r="C4318" s="536">
        <v>0</v>
      </c>
      <c r="D4318" s="536">
        <v>2011</v>
      </c>
    </row>
    <row r="4319" spans="1:4">
      <c r="A4319" s="535" t="s">
        <v>9517</v>
      </c>
      <c r="B4319" s="536">
        <v>35714</v>
      </c>
      <c r="C4319" s="536">
        <v>0</v>
      </c>
      <c r="D4319" s="536">
        <v>2011</v>
      </c>
    </row>
    <row r="4320" spans="1:4">
      <c r="A4320" s="535" t="s">
        <v>9518</v>
      </c>
      <c r="B4320" s="536">
        <v>52136</v>
      </c>
      <c r="C4320" s="536">
        <v>0</v>
      </c>
      <c r="D4320" s="536">
        <v>2011</v>
      </c>
    </row>
    <row r="4321" spans="1:4">
      <c r="A4321" s="535" t="s">
        <v>9519</v>
      </c>
      <c r="B4321" s="536">
        <v>78</v>
      </c>
      <c r="C4321" s="536">
        <v>0</v>
      </c>
      <c r="D4321" s="536">
        <v>2011</v>
      </c>
    </row>
    <row r="4322" spans="1:4">
      <c r="A4322" s="535" t="s">
        <v>9520</v>
      </c>
      <c r="B4322" s="536">
        <v>47369</v>
      </c>
      <c r="C4322" s="536">
        <v>0</v>
      </c>
      <c r="D4322" s="536">
        <v>2011</v>
      </c>
    </row>
    <row r="4323" spans="1:4">
      <c r="A4323" s="535" t="s">
        <v>9521</v>
      </c>
      <c r="B4323" s="536">
        <v>21161</v>
      </c>
      <c r="C4323" s="536">
        <v>0</v>
      </c>
      <c r="D4323" s="536">
        <v>2011</v>
      </c>
    </row>
    <row r="4324" spans="1:4">
      <c r="A4324" s="535" t="s">
        <v>9522</v>
      </c>
      <c r="B4324" s="536">
        <v>0</v>
      </c>
      <c r="C4324" s="536">
        <v>0</v>
      </c>
      <c r="D4324" s="536">
        <v>2011</v>
      </c>
    </row>
    <row r="4325" spans="1:4">
      <c r="A4325" s="535" t="s">
        <v>9523</v>
      </c>
      <c r="B4325" s="536">
        <v>48606</v>
      </c>
      <c r="C4325" s="536">
        <v>0</v>
      </c>
      <c r="D4325" s="536">
        <v>2011</v>
      </c>
    </row>
    <row r="4326" spans="1:4">
      <c r="A4326" s="535" t="s">
        <v>9524</v>
      </c>
      <c r="B4326" s="536">
        <v>28732</v>
      </c>
      <c r="C4326" s="536">
        <v>0</v>
      </c>
      <c r="D4326" s="536">
        <v>2011</v>
      </c>
    </row>
    <row r="4327" spans="1:4">
      <c r="A4327" s="535" t="s">
        <v>9525</v>
      </c>
      <c r="B4327" s="536">
        <v>6231</v>
      </c>
      <c r="C4327" s="536">
        <v>0</v>
      </c>
      <c r="D4327" s="536">
        <v>2011</v>
      </c>
    </row>
    <row r="4328" spans="1:4">
      <c r="A4328" s="535" t="s">
        <v>9526</v>
      </c>
      <c r="B4328" s="536">
        <v>22876</v>
      </c>
      <c r="C4328" s="536">
        <v>0</v>
      </c>
      <c r="D4328" s="536">
        <v>2011</v>
      </c>
    </row>
    <row r="4329" spans="1:4">
      <c r="A4329" s="535" t="s">
        <v>9527</v>
      </c>
      <c r="B4329" s="536">
        <v>16484</v>
      </c>
      <c r="C4329" s="536">
        <v>0</v>
      </c>
      <c r="D4329" s="536">
        <v>2011</v>
      </c>
    </row>
    <row r="4330" spans="1:4">
      <c r="A4330" s="535" t="s">
        <v>9528</v>
      </c>
      <c r="B4330" s="536">
        <v>50467</v>
      </c>
      <c r="C4330" s="536">
        <v>0</v>
      </c>
      <c r="D4330" s="536">
        <v>2011</v>
      </c>
    </row>
    <row r="4331" spans="1:4">
      <c r="A4331" s="535" t="s">
        <v>9529</v>
      </c>
      <c r="B4331" s="536">
        <v>29992</v>
      </c>
      <c r="C4331" s="536">
        <v>0</v>
      </c>
      <c r="D4331" s="536">
        <v>2011</v>
      </c>
    </row>
    <row r="4332" spans="1:4">
      <c r="A4332" s="535" t="s">
        <v>9530</v>
      </c>
      <c r="B4332" s="536">
        <v>14010</v>
      </c>
      <c r="C4332" s="536">
        <v>0</v>
      </c>
      <c r="D4332" s="536">
        <v>2011</v>
      </c>
    </row>
    <row r="4333" spans="1:4">
      <c r="A4333" s="535" t="s">
        <v>9531</v>
      </c>
      <c r="B4333" s="536">
        <v>21832</v>
      </c>
      <c r="C4333" s="536">
        <v>0</v>
      </c>
      <c r="D4333" s="536">
        <v>2011</v>
      </c>
    </row>
    <row r="4334" spans="1:4">
      <c r="A4334" s="535" t="s">
        <v>9532</v>
      </c>
      <c r="B4334" s="536">
        <v>0</v>
      </c>
      <c r="C4334" s="536">
        <v>0</v>
      </c>
      <c r="D4334" s="536">
        <v>2011</v>
      </c>
    </row>
    <row r="4335" spans="1:4">
      <c r="A4335" s="535" t="s">
        <v>9533</v>
      </c>
      <c r="B4335" s="536">
        <v>4836</v>
      </c>
      <c r="C4335" s="536">
        <v>0</v>
      </c>
      <c r="D4335" s="536">
        <v>2011</v>
      </c>
    </row>
    <row r="4336" spans="1:4">
      <c r="A4336" s="535" t="s">
        <v>9534</v>
      </c>
      <c r="B4336" s="536">
        <v>15208</v>
      </c>
      <c r="C4336" s="536">
        <v>0</v>
      </c>
      <c r="D4336" s="536">
        <v>2011</v>
      </c>
    </row>
    <row r="4337" spans="1:4">
      <c r="A4337" s="535" t="s">
        <v>9535</v>
      </c>
      <c r="B4337" s="536">
        <v>67665</v>
      </c>
      <c r="C4337" s="536">
        <v>0</v>
      </c>
      <c r="D4337" s="536">
        <v>2011</v>
      </c>
    </row>
    <row r="4338" spans="1:4">
      <c r="A4338" s="535" t="s">
        <v>9536</v>
      </c>
      <c r="B4338" s="536">
        <v>0</v>
      </c>
      <c r="C4338" s="536">
        <v>0</v>
      </c>
      <c r="D4338" s="536">
        <v>2011</v>
      </c>
    </row>
    <row r="4339" spans="1:4">
      <c r="A4339" s="535" t="s">
        <v>9537</v>
      </c>
      <c r="B4339" s="536">
        <v>11250</v>
      </c>
      <c r="C4339" s="536">
        <v>0</v>
      </c>
      <c r="D4339" s="536">
        <v>2011</v>
      </c>
    </row>
    <row r="4340" spans="1:4">
      <c r="A4340" s="535" t="s">
        <v>9538</v>
      </c>
      <c r="B4340" s="536">
        <v>41653</v>
      </c>
      <c r="C4340" s="536">
        <v>0</v>
      </c>
      <c r="D4340" s="536">
        <v>2011</v>
      </c>
    </row>
    <row r="4341" spans="1:4">
      <c r="A4341" s="535" t="s">
        <v>9539</v>
      </c>
      <c r="B4341" s="536">
        <v>14609</v>
      </c>
      <c r="C4341" s="536">
        <v>0</v>
      </c>
      <c r="D4341" s="536">
        <v>2011</v>
      </c>
    </row>
    <row r="4342" spans="1:4">
      <c r="A4342" s="535" t="s">
        <v>9540</v>
      </c>
      <c r="B4342" s="536">
        <v>3282</v>
      </c>
      <c r="C4342" s="536">
        <v>0</v>
      </c>
      <c r="D4342" s="536">
        <v>2011</v>
      </c>
    </row>
    <row r="4343" spans="1:4">
      <c r="A4343" s="535" t="s">
        <v>9541</v>
      </c>
      <c r="B4343" s="536">
        <v>8988</v>
      </c>
      <c r="C4343" s="536">
        <v>0</v>
      </c>
      <c r="D4343" s="536">
        <v>2011</v>
      </c>
    </row>
    <row r="4344" spans="1:4">
      <c r="A4344" s="535" t="s">
        <v>9542</v>
      </c>
      <c r="B4344" s="536">
        <v>0</v>
      </c>
      <c r="C4344" s="536">
        <v>0</v>
      </c>
      <c r="D4344" s="536">
        <v>2011</v>
      </c>
    </row>
    <row r="4345" spans="1:4">
      <c r="A4345" s="535" t="s">
        <v>9543</v>
      </c>
      <c r="B4345" s="536">
        <v>0</v>
      </c>
      <c r="C4345" s="536">
        <v>0</v>
      </c>
      <c r="D4345" s="536">
        <v>2011</v>
      </c>
    </row>
    <row r="4346" spans="1:4">
      <c r="A4346" s="535" t="s">
        <v>9544</v>
      </c>
      <c r="B4346" s="536">
        <v>0</v>
      </c>
      <c r="C4346" s="536">
        <v>0</v>
      </c>
      <c r="D4346" s="536">
        <v>2011</v>
      </c>
    </row>
    <row r="4347" spans="1:4">
      <c r="A4347" s="535" t="s">
        <v>9545</v>
      </c>
      <c r="B4347" s="536">
        <v>5390</v>
      </c>
      <c r="C4347" s="536">
        <v>0</v>
      </c>
      <c r="D4347" s="536">
        <v>2011</v>
      </c>
    </row>
    <row r="4348" spans="1:4">
      <c r="A4348" s="535" t="s">
        <v>9546</v>
      </c>
      <c r="B4348" s="536">
        <v>0</v>
      </c>
      <c r="C4348" s="536">
        <v>0</v>
      </c>
      <c r="D4348" s="536">
        <v>2011</v>
      </c>
    </row>
    <row r="4349" spans="1:4">
      <c r="A4349" s="535" t="s">
        <v>9547</v>
      </c>
      <c r="B4349" s="536">
        <v>7460</v>
      </c>
      <c r="C4349" s="536">
        <v>0</v>
      </c>
      <c r="D4349" s="536">
        <v>2011</v>
      </c>
    </row>
    <row r="4350" spans="1:4">
      <c r="A4350" s="535" t="s">
        <v>9549</v>
      </c>
      <c r="B4350" s="536">
        <v>9667</v>
      </c>
      <c r="C4350" s="536">
        <v>0</v>
      </c>
      <c r="D4350" s="536">
        <v>2011</v>
      </c>
    </row>
    <row r="4351" spans="1:4">
      <c r="A4351" s="535" t="s">
        <v>9550</v>
      </c>
      <c r="B4351" s="536">
        <v>44644</v>
      </c>
      <c r="C4351" s="536">
        <v>0</v>
      </c>
      <c r="D4351" s="536">
        <v>2011</v>
      </c>
    </row>
    <row r="4352" spans="1:4">
      <c r="A4352" s="535" t="s">
        <v>9551</v>
      </c>
      <c r="B4352" s="536">
        <v>26177</v>
      </c>
      <c r="C4352" s="536">
        <v>0</v>
      </c>
      <c r="D4352" s="536">
        <v>2011</v>
      </c>
    </row>
    <row r="4353" spans="1:4">
      <c r="A4353" s="535" t="s">
        <v>9552</v>
      </c>
      <c r="B4353" s="536">
        <v>0</v>
      </c>
      <c r="C4353" s="536">
        <v>0</v>
      </c>
      <c r="D4353" s="536">
        <v>2011</v>
      </c>
    </row>
    <row r="4354" spans="1:4">
      <c r="A4354" s="535" t="s">
        <v>9553</v>
      </c>
      <c r="B4354" s="536">
        <v>0</v>
      </c>
      <c r="C4354" s="536">
        <v>0</v>
      </c>
      <c r="D4354" s="536">
        <v>2011</v>
      </c>
    </row>
    <row r="4355" spans="1:4">
      <c r="A4355" s="535" t="s">
        <v>9554</v>
      </c>
      <c r="B4355" s="536">
        <v>10782</v>
      </c>
      <c r="C4355" s="536">
        <v>0</v>
      </c>
      <c r="D4355" s="536">
        <v>2011</v>
      </c>
    </row>
    <row r="4356" spans="1:4">
      <c r="A4356" s="535" t="s">
        <v>9555</v>
      </c>
      <c r="B4356" s="536">
        <v>7856</v>
      </c>
      <c r="C4356" s="536">
        <v>0</v>
      </c>
      <c r="D4356" s="536">
        <v>2011</v>
      </c>
    </row>
    <row r="4357" spans="1:4">
      <c r="A4357" s="535" t="s">
        <v>9556</v>
      </c>
      <c r="B4357" s="536">
        <v>6482</v>
      </c>
      <c r="C4357" s="536">
        <v>0</v>
      </c>
      <c r="D4357" s="536">
        <v>2011</v>
      </c>
    </row>
    <row r="4358" spans="1:4">
      <c r="A4358" s="535" t="s">
        <v>9557</v>
      </c>
      <c r="B4358" s="536">
        <v>2174</v>
      </c>
      <c r="C4358" s="536">
        <v>0</v>
      </c>
      <c r="D4358" s="536">
        <v>2011</v>
      </c>
    </row>
    <row r="4359" spans="1:4">
      <c r="A4359" s="535" t="s">
        <v>9558</v>
      </c>
      <c r="B4359" s="536">
        <v>0</v>
      </c>
      <c r="C4359" s="536">
        <v>0</v>
      </c>
      <c r="D4359" s="536">
        <v>2011</v>
      </c>
    </row>
    <row r="4360" spans="1:4">
      <c r="A4360" s="535" t="s">
        <v>9559</v>
      </c>
      <c r="B4360" s="536">
        <v>3137</v>
      </c>
      <c r="C4360" s="536">
        <v>0</v>
      </c>
      <c r="D4360" s="536">
        <v>2011</v>
      </c>
    </row>
    <row r="4361" spans="1:4">
      <c r="A4361" s="535" t="s">
        <v>9560</v>
      </c>
      <c r="B4361" s="536">
        <v>0</v>
      </c>
      <c r="C4361" s="536">
        <v>0</v>
      </c>
      <c r="D4361" s="536">
        <v>2011</v>
      </c>
    </row>
    <row r="4362" spans="1:4">
      <c r="A4362" s="535" t="s">
        <v>9561</v>
      </c>
      <c r="B4362" s="536">
        <v>0</v>
      </c>
      <c r="C4362" s="536">
        <v>0</v>
      </c>
      <c r="D4362" s="536">
        <v>2011</v>
      </c>
    </row>
    <row r="4363" spans="1:4">
      <c r="A4363" s="535" t="s">
        <v>9562</v>
      </c>
      <c r="B4363" s="536">
        <v>4830</v>
      </c>
      <c r="C4363" s="536">
        <v>0</v>
      </c>
      <c r="D4363" s="536">
        <v>2011</v>
      </c>
    </row>
    <row r="4364" spans="1:4">
      <c r="A4364" s="535" t="s">
        <v>9563</v>
      </c>
      <c r="B4364" s="536">
        <v>3583</v>
      </c>
      <c r="C4364" s="536">
        <v>0</v>
      </c>
      <c r="D4364" s="536">
        <v>2011</v>
      </c>
    </row>
    <row r="4365" spans="1:4">
      <c r="A4365" s="535" t="s">
        <v>9564</v>
      </c>
      <c r="B4365" s="536">
        <v>8689</v>
      </c>
      <c r="C4365" s="536">
        <v>0</v>
      </c>
      <c r="D4365" s="536">
        <v>2011</v>
      </c>
    </row>
    <row r="4366" spans="1:4">
      <c r="A4366" s="535" t="s">
        <v>9565</v>
      </c>
      <c r="B4366" s="536">
        <v>6707</v>
      </c>
      <c r="C4366" s="536">
        <v>0</v>
      </c>
      <c r="D4366" s="536">
        <v>2011</v>
      </c>
    </row>
    <row r="4367" spans="1:4">
      <c r="A4367" s="535" t="s">
        <v>9566</v>
      </c>
      <c r="B4367" s="536">
        <v>5420</v>
      </c>
      <c r="C4367" s="536">
        <v>0</v>
      </c>
      <c r="D4367" s="536">
        <v>2011</v>
      </c>
    </row>
    <row r="4368" spans="1:4">
      <c r="A4368" s="535" t="s">
        <v>9567</v>
      </c>
      <c r="B4368" s="536">
        <v>2237</v>
      </c>
      <c r="C4368" s="536">
        <v>0</v>
      </c>
      <c r="D4368" s="536">
        <v>2011</v>
      </c>
    </row>
    <row r="4369" spans="1:4">
      <c r="A4369" s="535" t="s">
        <v>9568</v>
      </c>
      <c r="B4369" s="536">
        <v>2409</v>
      </c>
      <c r="C4369" s="536">
        <v>0</v>
      </c>
      <c r="D4369" s="536">
        <v>2011</v>
      </c>
    </row>
    <row r="4370" spans="1:4">
      <c r="A4370" s="535" t="s">
        <v>9569</v>
      </c>
      <c r="B4370" s="536">
        <v>3334</v>
      </c>
      <c r="C4370" s="536">
        <v>0</v>
      </c>
      <c r="D4370" s="536">
        <v>2011</v>
      </c>
    </row>
    <row r="4371" spans="1:4">
      <c r="A4371" s="535" t="s">
        <v>9570</v>
      </c>
      <c r="B4371" s="536">
        <v>5881</v>
      </c>
      <c r="C4371" s="536">
        <v>0</v>
      </c>
      <c r="D4371" s="536">
        <v>2011</v>
      </c>
    </row>
    <row r="4372" spans="1:4">
      <c r="A4372" s="535" t="s">
        <v>9571</v>
      </c>
      <c r="B4372" s="536">
        <v>7121</v>
      </c>
      <c r="C4372" s="536">
        <v>0</v>
      </c>
      <c r="D4372" s="536">
        <v>2011</v>
      </c>
    </row>
    <row r="4373" spans="1:4">
      <c r="A4373" s="535" t="s">
        <v>9572</v>
      </c>
      <c r="B4373" s="536">
        <v>3943</v>
      </c>
      <c r="C4373" s="536">
        <v>0</v>
      </c>
      <c r="D4373" s="536">
        <v>2011</v>
      </c>
    </row>
    <row r="4374" spans="1:4">
      <c r="A4374" s="535" t="s">
        <v>9573</v>
      </c>
      <c r="B4374" s="536">
        <v>0</v>
      </c>
      <c r="C4374" s="536">
        <v>0</v>
      </c>
      <c r="D4374" s="536">
        <v>2011</v>
      </c>
    </row>
    <row r="4375" spans="1:4">
      <c r="A4375" s="535" t="s">
        <v>9574</v>
      </c>
      <c r="B4375" s="536">
        <v>0</v>
      </c>
      <c r="C4375" s="536">
        <v>0</v>
      </c>
      <c r="D4375" s="536">
        <v>2011</v>
      </c>
    </row>
    <row r="4376" spans="1:4">
      <c r="A4376" s="535" t="s">
        <v>9575</v>
      </c>
      <c r="B4376" s="536">
        <v>5981</v>
      </c>
      <c r="C4376" s="536">
        <v>0</v>
      </c>
      <c r="D4376" s="536">
        <v>2011</v>
      </c>
    </row>
    <row r="4377" spans="1:4">
      <c r="A4377" s="535" t="s">
        <v>9576</v>
      </c>
      <c r="B4377" s="536">
        <v>0</v>
      </c>
      <c r="C4377" s="536">
        <v>0</v>
      </c>
      <c r="D4377" s="536">
        <v>2011</v>
      </c>
    </row>
    <row r="4378" spans="1:4">
      <c r="A4378" s="535" t="s">
        <v>9577</v>
      </c>
      <c r="B4378" s="536">
        <v>575</v>
      </c>
      <c r="C4378" s="536">
        <v>0</v>
      </c>
      <c r="D4378" s="536">
        <v>2011</v>
      </c>
    </row>
    <row r="4379" spans="1:4">
      <c r="A4379" s="535" t="s">
        <v>9578</v>
      </c>
      <c r="B4379" s="536">
        <v>0</v>
      </c>
      <c r="C4379" s="536">
        <v>0</v>
      </c>
      <c r="D4379" s="536">
        <v>2011</v>
      </c>
    </row>
    <row r="4380" spans="1:4">
      <c r="A4380" s="535" t="s">
        <v>9579</v>
      </c>
      <c r="B4380" s="536">
        <v>4863</v>
      </c>
      <c r="C4380" s="536">
        <v>0</v>
      </c>
      <c r="D4380" s="536">
        <v>2011</v>
      </c>
    </row>
    <row r="4381" spans="1:4">
      <c r="A4381" s="535" t="s">
        <v>9580</v>
      </c>
      <c r="B4381" s="536">
        <v>0</v>
      </c>
      <c r="C4381" s="536">
        <v>0</v>
      </c>
      <c r="D4381" s="536">
        <v>2011</v>
      </c>
    </row>
    <row r="4382" spans="1:4">
      <c r="A4382" s="535" t="s">
        <v>9581</v>
      </c>
      <c r="B4382" s="536">
        <v>0</v>
      </c>
      <c r="C4382" s="536">
        <v>0</v>
      </c>
      <c r="D4382" s="536">
        <v>2011</v>
      </c>
    </row>
    <row r="4383" spans="1:4">
      <c r="A4383" s="535" t="s">
        <v>9582</v>
      </c>
      <c r="B4383" s="536">
        <v>724</v>
      </c>
      <c r="C4383" s="536">
        <v>0</v>
      </c>
      <c r="D4383" s="536">
        <v>2011</v>
      </c>
    </row>
    <row r="4384" spans="1:4">
      <c r="A4384" s="535" t="s">
        <v>9583</v>
      </c>
      <c r="B4384" s="536">
        <v>312</v>
      </c>
      <c r="C4384" s="536">
        <v>0</v>
      </c>
      <c r="D4384" s="536">
        <v>2011</v>
      </c>
    </row>
    <row r="4385" spans="1:4">
      <c r="A4385" s="535" t="s">
        <v>9584</v>
      </c>
      <c r="B4385" s="536">
        <v>3573</v>
      </c>
      <c r="C4385" s="536">
        <v>0</v>
      </c>
      <c r="D4385" s="536">
        <v>2011</v>
      </c>
    </row>
    <row r="4386" spans="1:4">
      <c r="A4386" s="535" t="s">
        <v>9585</v>
      </c>
      <c r="B4386" s="536">
        <v>3824</v>
      </c>
      <c r="C4386" s="536">
        <v>0</v>
      </c>
      <c r="D4386" s="536">
        <v>2011</v>
      </c>
    </row>
    <row r="4387" spans="1:4">
      <c r="A4387" s="535" t="s">
        <v>9586</v>
      </c>
      <c r="B4387" s="536">
        <v>1279</v>
      </c>
      <c r="C4387" s="536">
        <v>0</v>
      </c>
      <c r="D4387" s="536">
        <v>2011</v>
      </c>
    </row>
    <row r="4388" spans="1:4">
      <c r="A4388" s="535" t="s">
        <v>9587</v>
      </c>
      <c r="B4388" s="536">
        <v>1897</v>
      </c>
      <c r="C4388" s="536">
        <v>0</v>
      </c>
      <c r="D4388" s="536">
        <v>2011</v>
      </c>
    </row>
    <row r="4389" spans="1:4">
      <c r="A4389" s="535" t="s">
        <v>9588</v>
      </c>
      <c r="B4389" s="536">
        <v>2254</v>
      </c>
      <c r="C4389" s="536">
        <v>0</v>
      </c>
      <c r="D4389" s="536">
        <v>2011</v>
      </c>
    </row>
    <row r="4390" spans="1:4">
      <c r="A4390" s="535" t="s">
        <v>9589</v>
      </c>
      <c r="B4390" s="536">
        <v>0</v>
      </c>
      <c r="C4390" s="536">
        <v>0</v>
      </c>
      <c r="D4390" s="536">
        <v>2011</v>
      </c>
    </row>
    <row r="4391" spans="1:4">
      <c r="A4391" s="535" t="s">
        <v>9590</v>
      </c>
      <c r="B4391" s="536">
        <v>0</v>
      </c>
      <c r="C4391" s="536">
        <v>0</v>
      </c>
      <c r="D4391" s="536">
        <v>2011</v>
      </c>
    </row>
    <row r="4392" spans="1:4">
      <c r="A4392" s="535" t="s">
        <v>9591</v>
      </c>
      <c r="B4392" s="536">
        <v>0</v>
      </c>
      <c r="C4392" s="536">
        <v>0</v>
      </c>
      <c r="D4392" s="536">
        <v>2011</v>
      </c>
    </row>
    <row r="4393" spans="1:4">
      <c r="A4393" s="535" t="s">
        <v>9592</v>
      </c>
      <c r="B4393" s="536">
        <v>5543</v>
      </c>
      <c r="C4393" s="536">
        <v>0</v>
      </c>
      <c r="D4393" s="536">
        <v>2011</v>
      </c>
    </row>
    <row r="4394" spans="1:4">
      <c r="A4394" s="535" t="s">
        <v>9593</v>
      </c>
      <c r="B4394" s="536">
        <v>0</v>
      </c>
      <c r="C4394" s="536">
        <v>0</v>
      </c>
      <c r="D4394" s="536">
        <v>2011</v>
      </c>
    </row>
    <row r="4395" spans="1:4">
      <c r="A4395" s="535" t="s">
        <v>9594</v>
      </c>
      <c r="B4395" s="536">
        <v>30218</v>
      </c>
      <c r="C4395" s="536">
        <v>0</v>
      </c>
      <c r="D4395" s="536">
        <v>2011</v>
      </c>
    </row>
    <row r="4396" spans="1:4">
      <c r="A4396" s="535" t="s">
        <v>9595</v>
      </c>
      <c r="B4396" s="536">
        <v>0</v>
      </c>
      <c r="C4396" s="536">
        <v>0</v>
      </c>
      <c r="D4396" s="536">
        <v>2011</v>
      </c>
    </row>
    <row r="4397" spans="1:4">
      <c r="A4397" s="535" t="s">
        <v>9596</v>
      </c>
      <c r="B4397" s="536">
        <v>14208</v>
      </c>
      <c r="C4397" s="536">
        <v>0</v>
      </c>
      <c r="D4397" s="536">
        <v>2011</v>
      </c>
    </row>
    <row r="4398" spans="1:4">
      <c r="A4398" s="535" t="s">
        <v>9597</v>
      </c>
      <c r="B4398" s="536">
        <v>21839</v>
      </c>
      <c r="C4398" s="536">
        <v>0</v>
      </c>
      <c r="D4398" s="536">
        <v>2011</v>
      </c>
    </row>
    <row r="4399" spans="1:4">
      <c r="A4399" s="535" t="s">
        <v>9598</v>
      </c>
      <c r="B4399" s="536">
        <v>42035</v>
      </c>
      <c r="C4399" s="536">
        <v>0</v>
      </c>
      <c r="D4399" s="536">
        <v>2011</v>
      </c>
    </row>
    <row r="4400" spans="1:4">
      <c r="A4400" s="535" t="s">
        <v>9599</v>
      </c>
      <c r="B4400" s="536">
        <v>0</v>
      </c>
      <c r="C4400" s="536">
        <v>0</v>
      </c>
      <c r="D4400" s="536">
        <v>2011</v>
      </c>
    </row>
    <row r="4401" spans="1:4">
      <c r="A4401" s="535" t="s">
        <v>9600</v>
      </c>
      <c r="B4401" s="536">
        <v>2666</v>
      </c>
      <c r="C4401" s="536">
        <v>0</v>
      </c>
      <c r="D4401" s="536">
        <v>2011</v>
      </c>
    </row>
    <row r="4402" spans="1:4">
      <c r="A4402" s="535" t="s">
        <v>9601</v>
      </c>
      <c r="B4402" s="536">
        <v>17564</v>
      </c>
      <c r="C4402" s="536">
        <v>0</v>
      </c>
      <c r="D4402" s="536">
        <v>2011</v>
      </c>
    </row>
    <row r="4403" spans="1:4">
      <c r="A4403" s="535" t="s">
        <v>9602</v>
      </c>
      <c r="B4403" s="536">
        <v>0</v>
      </c>
      <c r="C4403" s="536">
        <v>0</v>
      </c>
      <c r="D4403" s="536">
        <v>2011</v>
      </c>
    </row>
    <row r="4404" spans="1:4">
      <c r="A4404" s="535" t="s">
        <v>9603</v>
      </c>
      <c r="B4404" s="536">
        <v>23585</v>
      </c>
      <c r="C4404" s="536">
        <v>0</v>
      </c>
      <c r="D4404" s="536">
        <v>2011</v>
      </c>
    </row>
    <row r="4405" spans="1:4">
      <c r="A4405" s="535" t="s">
        <v>9604</v>
      </c>
      <c r="B4405" s="536">
        <v>14537</v>
      </c>
      <c r="C4405" s="536">
        <v>0</v>
      </c>
      <c r="D4405" s="536">
        <v>2011</v>
      </c>
    </row>
    <row r="4406" spans="1:4">
      <c r="A4406" s="535" t="s">
        <v>9605</v>
      </c>
      <c r="B4406" s="536">
        <v>8583</v>
      </c>
      <c r="C4406" s="536">
        <v>0</v>
      </c>
      <c r="D4406" s="536">
        <v>2011</v>
      </c>
    </row>
    <row r="4407" spans="1:4">
      <c r="A4407" s="535" t="s">
        <v>9606</v>
      </c>
      <c r="B4407" s="536">
        <v>6753</v>
      </c>
      <c r="C4407" s="536">
        <v>0</v>
      </c>
      <c r="D4407" s="536">
        <v>2011</v>
      </c>
    </row>
    <row r="4408" spans="1:4">
      <c r="A4408" s="535" t="s">
        <v>9607</v>
      </c>
      <c r="B4408" s="536">
        <v>41350</v>
      </c>
      <c r="C4408" s="536">
        <v>0</v>
      </c>
      <c r="D4408" s="536">
        <v>2011</v>
      </c>
    </row>
    <row r="4409" spans="1:4">
      <c r="A4409" s="535" t="s">
        <v>9608</v>
      </c>
      <c r="B4409" s="536">
        <v>17095</v>
      </c>
      <c r="C4409" s="536">
        <v>0</v>
      </c>
      <c r="D4409" s="536">
        <v>2011</v>
      </c>
    </row>
    <row r="4410" spans="1:4">
      <c r="A4410" s="535" t="s">
        <v>9609</v>
      </c>
      <c r="B4410" s="536">
        <v>16304</v>
      </c>
      <c r="C4410" s="536">
        <v>0</v>
      </c>
      <c r="D4410" s="536">
        <v>2011</v>
      </c>
    </row>
    <row r="4411" spans="1:4">
      <c r="A4411" s="535" t="s">
        <v>9610</v>
      </c>
      <c r="B4411" s="536">
        <v>40751</v>
      </c>
      <c r="C4411" s="536">
        <v>0</v>
      </c>
      <c r="D4411" s="536">
        <v>2011</v>
      </c>
    </row>
    <row r="4412" spans="1:4">
      <c r="A4412" s="535" t="s">
        <v>9611</v>
      </c>
      <c r="B4412" s="536">
        <v>14965</v>
      </c>
      <c r="C4412" s="536">
        <v>0</v>
      </c>
      <c r="D4412" s="536">
        <v>2011</v>
      </c>
    </row>
    <row r="4413" spans="1:4">
      <c r="A4413" s="535" t="s">
        <v>9612</v>
      </c>
      <c r="B4413" s="536">
        <v>15097</v>
      </c>
      <c r="C4413" s="536">
        <v>0</v>
      </c>
      <c r="D4413" s="536">
        <v>2011</v>
      </c>
    </row>
    <row r="4414" spans="1:4">
      <c r="A4414" s="535" t="s">
        <v>9613</v>
      </c>
      <c r="B4414" s="536">
        <v>13379</v>
      </c>
      <c r="C4414" s="536">
        <v>0</v>
      </c>
      <c r="D4414" s="536">
        <v>2011</v>
      </c>
    </row>
    <row r="4415" spans="1:4">
      <c r="A4415" s="535" t="s">
        <v>9614</v>
      </c>
      <c r="B4415" s="536">
        <v>36020</v>
      </c>
      <c r="C4415" s="536">
        <v>0</v>
      </c>
      <c r="D4415" s="536">
        <v>2011</v>
      </c>
    </row>
    <row r="4416" spans="1:4">
      <c r="A4416" s="535" t="s">
        <v>9615</v>
      </c>
      <c r="B4416" s="536">
        <v>41830</v>
      </c>
      <c r="C4416" s="536">
        <v>0</v>
      </c>
      <c r="D4416" s="536">
        <v>2011</v>
      </c>
    </row>
    <row r="4417" spans="1:4">
      <c r="A4417" s="535" t="s">
        <v>9616</v>
      </c>
      <c r="B4417" s="536">
        <v>6822</v>
      </c>
      <c r="C4417" s="536">
        <v>0</v>
      </c>
      <c r="D4417" s="536">
        <v>2011</v>
      </c>
    </row>
    <row r="4418" spans="1:4">
      <c r="A4418" s="535" t="s">
        <v>9617</v>
      </c>
      <c r="B4418" s="536">
        <v>27435</v>
      </c>
      <c r="C4418" s="536">
        <v>0</v>
      </c>
      <c r="D4418" s="536">
        <v>2011</v>
      </c>
    </row>
    <row r="4419" spans="1:4">
      <c r="A4419" s="535" t="s">
        <v>9618</v>
      </c>
      <c r="B4419" s="536">
        <v>10667</v>
      </c>
      <c r="C4419" s="536">
        <v>0</v>
      </c>
      <c r="D4419" s="536">
        <v>2011</v>
      </c>
    </row>
    <row r="4420" spans="1:4">
      <c r="A4420" s="535" t="s">
        <v>9619</v>
      </c>
      <c r="B4420" s="536">
        <v>9386</v>
      </c>
      <c r="C4420" s="536">
        <v>0</v>
      </c>
      <c r="D4420" s="536">
        <v>2011</v>
      </c>
    </row>
    <row r="4421" spans="1:4">
      <c r="A4421" s="535" t="s">
        <v>9620</v>
      </c>
      <c r="B4421" s="536">
        <v>9360</v>
      </c>
      <c r="C4421" s="536">
        <v>0</v>
      </c>
      <c r="D4421" s="536">
        <v>2011</v>
      </c>
    </row>
    <row r="4422" spans="1:4">
      <c r="A4422" s="535" t="s">
        <v>9621</v>
      </c>
      <c r="B4422" s="536">
        <v>0</v>
      </c>
      <c r="C4422" s="536">
        <v>0</v>
      </c>
      <c r="D4422" s="536">
        <v>2011</v>
      </c>
    </row>
    <row r="4423" spans="1:4">
      <c r="A4423" s="535" t="s">
        <v>9622</v>
      </c>
      <c r="B4423" s="536">
        <v>19066</v>
      </c>
      <c r="C4423" s="536">
        <v>0</v>
      </c>
      <c r="D4423" s="536">
        <v>2011</v>
      </c>
    </row>
    <row r="4424" spans="1:4">
      <c r="A4424" s="535" t="s">
        <v>9623</v>
      </c>
      <c r="B4424" s="536">
        <v>23537</v>
      </c>
      <c r="C4424" s="536">
        <v>0</v>
      </c>
      <c r="D4424" s="536">
        <v>2011</v>
      </c>
    </row>
    <row r="4425" spans="1:4">
      <c r="A4425" s="535" t="s">
        <v>9624</v>
      </c>
      <c r="B4425" s="536">
        <v>10667</v>
      </c>
      <c r="C4425" s="536">
        <v>0</v>
      </c>
      <c r="D4425" s="536">
        <v>2011</v>
      </c>
    </row>
    <row r="4426" spans="1:4">
      <c r="A4426" s="535" t="s">
        <v>9625</v>
      </c>
      <c r="B4426" s="536">
        <v>10837</v>
      </c>
      <c r="C4426" s="536">
        <v>0</v>
      </c>
      <c r="D4426" s="536">
        <v>2011</v>
      </c>
    </row>
    <row r="4427" spans="1:4">
      <c r="A4427" s="535" t="s">
        <v>9626</v>
      </c>
      <c r="B4427" s="536">
        <v>7876</v>
      </c>
      <c r="C4427" s="536">
        <v>0</v>
      </c>
      <c r="D4427" s="536">
        <v>2011</v>
      </c>
    </row>
    <row r="4428" spans="1:4">
      <c r="A4428" s="535" t="s">
        <v>9627</v>
      </c>
      <c r="B4428" s="536">
        <v>20631</v>
      </c>
      <c r="C4428" s="536">
        <v>0</v>
      </c>
      <c r="D4428" s="536">
        <v>2011</v>
      </c>
    </row>
    <row r="4429" spans="1:4">
      <c r="A4429" s="535" t="s">
        <v>9628</v>
      </c>
      <c r="B4429" s="536">
        <v>5922</v>
      </c>
      <c r="C4429" s="536">
        <v>0</v>
      </c>
      <c r="D4429" s="536">
        <v>2011</v>
      </c>
    </row>
    <row r="4430" spans="1:4">
      <c r="A4430" s="535" t="s">
        <v>9629</v>
      </c>
      <c r="B4430" s="536">
        <v>0</v>
      </c>
      <c r="C4430" s="536">
        <v>0</v>
      </c>
      <c r="D4430" s="536">
        <v>2011</v>
      </c>
    </row>
    <row r="4431" spans="1:4">
      <c r="A4431" s="535" t="s">
        <v>9630</v>
      </c>
      <c r="B4431" s="536">
        <v>28711</v>
      </c>
      <c r="C4431" s="536">
        <v>0</v>
      </c>
      <c r="D4431" s="536">
        <v>2011</v>
      </c>
    </row>
    <row r="4432" spans="1:4">
      <c r="A4432" s="535" t="s">
        <v>9631</v>
      </c>
      <c r="B4432" s="536">
        <v>24209</v>
      </c>
      <c r="C4432" s="536">
        <v>0</v>
      </c>
      <c r="D4432" s="536">
        <v>2011</v>
      </c>
    </row>
    <row r="4433" spans="1:4">
      <c r="A4433" s="535" t="s">
        <v>9632</v>
      </c>
      <c r="B4433" s="536">
        <v>6784</v>
      </c>
      <c r="C4433" s="536">
        <v>0</v>
      </c>
      <c r="D4433" s="536">
        <v>2011</v>
      </c>
    </row>
    <row r="4434" spans="1:4">
      <c r="A4434" s="535" t="s">
        <v>9633</v>
      </c>
      <c r="B4434" s="536">
        <v>20764</v>
      </c>
      <c r="C4434" s="536">
        <v>0</v>
      </c>
      <c r="D4434" s="536">
        <v>2011</v>
      </c>
    </row>
    <row r="4435" spans="1:4">
      <c r="A4435" s="535" t="s">
        <v>9634</v>
      </c>
      <c r="B4435" s="536">
        <v>25639</v>
      </c>
      <c r="C4435" s="536">
        <v>0</v>
      </c>
      <c r="D4435" s="536">
        <v>2011</v>
      </c>
    </row>
    <row r="4436" spans="1:4">
      <c r="A4436" s="535" t="s">
        <v>9635</v>
      </c>
      <c r="B4436" s="536">
        <v>7200</v>
      </c>
      <c r="C4436" s="536">
        <v>0</v>
      </c>
      <c r="D4436" s="536">
        <v>2011</v>
      </c>
    </row>
    <row r="4437" spans="1:4">
      <c r="A4437" s="535" t="s">
        <v>9636</v>
      </c>
      <c r="B4437" s="536">
        <v>31800</v>
      </c>
      <c r="C4437" s="536">
        <v>0</v>
      </c>
      <c r="D4437" s="536">
        <v>2011</v>
      </c>
    </row>
    <row r="4438" spans="1:4">
      <c r="A4438" s="535" t="s">
        <v>9637</v>
      </c>
      <c r="B4438" s="536">
        <v>8255</v>
      </c>
      <c r="C4438" s="536">
        <v>0</v>
      </c>
      <c r="D4438" s="536">
        <v>2011</v>
      </c>
    </row>
    <row r="4439" spans="1:4">
      <c r="A4439" s="535" t="s">
        <v>9638</v>
      </c>
      <c r="B4439" s="536">
        <v>25300</v>
      </c>
      <c r="C4439" s="536">
        <v>0</v>
      </c>
      <c r="D4439" s="536">
        <v>2011</v>
      </c>
    </row>
    <row r="4440" spans="1:4">
      <c r="A4440" s="535" t="s">
        <v>9639</v>
      </c>
      <c r="B4440" s="536">
        <v>25372</v>
      </c>
      <c r="C4440" s="536">
        <v>0</v>
      </c>
      <c r="D4440" s="536">
        <v>2011</v>
      </c>
    </row>
    <row r="4441" spans="1:4">
      <c r="A4441" s="535" t="s">
        <v>9640</v>
      </c>
      <c r="B4441" s="536">
        <v>46401</v>
      </c>
      <c r="C4441" s="536">
        <v>0</v>
      </c>
      <c r="D4441" s="536">
        <v>2011</v>
      </c>
    </row>
    <row r="4442" spans="1:4">
      <c r="A4442" s="535" t="s">
        <v>9641</v>
      </c>
      <c r="B4442" s="536">
        <v>34209</v>
      </c>
      <c r="C4442" s="536">
        <v>0</v>
      </c>
      <c r="D4442" s="536">
        <v>2011</v>
      </c>
    </row>
    <row r="4443" spans="1:4">
      <c r="A4443" s="535" t="s">
        <v>9642</v>
      </c>
      <c r="B4443" s="536">
        <v>7661</v>
      </c>
      <c r="C4443" s="536">
        <v>0</v>
      </c>
      <c r="D4443" s="536">
        <v>2011</v>
      </c>
    </row>
    <row r="4444" spans="1:4">
      <c r="A4444" s="535" t="s">
        <v>9643</v>
      </c>
      <c r="B4444" s="536">
        <v>0</v>
      </c>
      <c r="C4444" s="536">
        <v>0</v>
      </c>
      <c r="D4444" s="536">
        <v>2011</v>
      </c>
    </row>
    <row r="4445" spans="1:4">
      <c r="A4445" s="535" t="s">
        <v>9644</v>
      </c>
      <c r="B4445" s="536">
        <v>0</v>
      </c>
      <c r="C4445" s="536">
        <v>0</v>
      </c>
      <c r="D4445" s="536">
        <v>2011</v>
      </c>
    </row>
    <row r="4446" spans="1:4">
      <c r="A4446" s="535" t="s">
        <v>9645</v>
      </c>
      <c r="B4446" s="536">
        <v>24006</v>
      </c>
      <c r="C4446" s="536">
        <v>0</v>
      </c>
      <c r="D4446" s="536">
        <v>2011</v>
      </c>
    </row>
    <row r="4447" spans="1:4">
      <c r="A4447" s="535" t="s">
        <v>9646</v>
      </c>
      <c r="B4447" s="536">
        <v>0</v>
      </c>
      <c r="C4447" s="536">
        <v>0</v>
      </c>
      <c r="D4447" s="536">
        <v>2011</v>
      </c>
    </row>
    <row r="4448" spans="1:4">
      <c r="A4448" s="535" t="s">
        <v>9647</v>
      </c>
      <c r="B4448" s="536">
        <v>18426</v>
      </c>
      <c r="C4448" s="536">
        <v>0</v>
      </c>
      <c r="D4448" s="536">
        <v>2011</v>
      </c>
    </row>
    <row r="4449" spans="1:4">
      <c r="A4449" s="535" t="s">
        <v>9648</v>
      </c>
      <c r="B4449" s="536">
        <v>33529</v>
      </c>
      <c r="C4449" s="536">
        <v>0</v>
      </c>
      <c r="D4449" s="536">
        <v>2011</v>
      </c>
    </row>
    <row r="4450" spans="1:4">
      <c r="A4450" s="535" t="s">
        <v>9649</v>
      </c>
      <c r="B4450" s="536">
        <v>38168</v>
      </c>
      <c r="C4450" s="536">
        <v>0</v>
      </c>
      <c r="D4450" s="536">
        <v>2011</v>
      </c>
    </row>
    <row r="4451" spans="1:4">
      <c r="A4451" s="535" t="s">
        <v>9650</v>
      </c>
      <c r="B4451" s="536">
        <v>19819</v>
      </c>
      <c r="C4451" s="536">
        <v>0</v>
      </c>
      <c r="D4451" s="536">
        <v>2011</v>
      </c>
    </row>
    <row r="4452" spans="1:4">
      <c r="A4452" s="535" t="s">
        <v>9651</v>
      </c>
      <c r="B4452" s="536">
        <v>21079</v>
      </c>
      <c r="C4452" s="536">
        <v>0</v>
      </c>
      <c r="D4452" s="536">
        <v>2011</v>
      </c>
    </row>
    <row r="4453" spans="1:4">
      <c r="A4453" s="535" t="s">
        <v>9652</v>
      </c>
      <c r="B4453" s="536">
        <v>17921</v>
      </c>
      <c r="C4453" s="536">
        <v>0</v>
      </c>
      <c r="D4453" s="536">
        <v>2011</v>
      </c>
    </row>
    <row r="4454" spans="1:4">
      <c r="A4454" s="535" t="s">
        <v>9653</v>
      </c>
      <c r="B4454" s="536">
        <v>28025</v>
      </c>
      <c r="C4454" s="536">
        <v>0</v>
      </c>
      <c r="D4454" s="536">
        <v>2011</v>
      </c>
    </row>
    <row r="4455" spans="1:4">
      <c r="A4455" s="535" t="s">
        <v>9654</v>
      </c>
      <c r="B4455" s="536">
        <v>26213</v>
      </c>
      <c r="C4455" s="536">
        <v>0</v>
      </c>
      <c r="D4455" s="536">
        <v>2011</v>
      </c>
    </row>
    <row r="4456" spans="1:4">
      <c r="A4456" s="535" t="s">
        <v>9655</v>
      </c>
      <c r="B4456" s="536">
        <v>16893</v>
      </c>
      <c r="C4456" s="536">
        <v>0</v>
      </c>
      <c r="D4456" s="536">
        <v>2011</v>
      </c>
    </row>
    <row r="4457" spans="1:4">
      <c r="A4457" s="535" t="s">
        <v>9656</v>
      </c>
      <c r="B4457" s="536">
        <v>73029</v>
      </c>
      <c r="C4457" s="536">
        <v>0</v>
      </c>
      <c r="D4457" s="536">
        <v>2011</v>
      </c>
    </row>
    <row r="4458" spans="1:4">
      <c r="A4458" s="535" t="s">
        <v>9657</v>
      </c>
      <c r="B4458" s="536">
        <v>23970</v>
      </c>
      <c r="C4458" s="536">
        <v>0</v>
      </c>
      <c r="D4458" s="536">
        <v>2011</v>
      </c>
    </row>
    <row r="4459" spans="1:4">
      <c r="A4459" s="535" t="s">
        <v>9658</v>
      </c>
      <c r="B4459" s="536">
        <v>5023</v>
      </c>
      <c r="C4459" s="536">
        <v>0</v>
      </c>
      <c r="D4459" s="536">
        <v>2011</v>
      </c>
    </row>
    <row r="4460" spans="1:4">
      <c r="A4460" s="535" t="s">
        <v>9659</v>
      </c>
      <c r="B4460" s="536">
        <v>3441</v>
      </c>
      <c r="C4460" s="536">
        <v>0</v>
      </c>
      <c r="D4460" s="536">
        <v>2011</v>
      </c>
    </row>
    <row r="4461" spans="1:4">
      <c r="A4461" s="535" t="s">
        <v>9660</v>
      </c>
      <c r="B4461" s="536">
        <v>27736</v>
      </c>
      <c r="C4461" s="536">
        <v>0</v>
      </c>
      <c r="D4461" s="536">
        <v>2011</v>
      </c>
    </row>
    <row r="4462" spans="1:4">
      <c r="A4462" s="535" t="s">
        <v>9661</v>
      </c>
      <c r="B4462" s="536">
        <v>19162</v>
      </c>
      <c r="C4462" s="536">
        <v>0</v>
      </c>
      <c r="D4462" s="536">
        <v>2011</v>
      </c>
    </row>
    <row r="4463" spans="1:4">
      <c r="A4463" s="535" t="s">
        <v>9662</v>
      </c>
      <c r="B4463" s="536">
        <v>34538</v>
      </c>
      <c r="C4463" s="536">
        <v>0</v>
      </c>
      <c r="D4463" s="536">
        <v>2011</v>
      </c>
    </row>
    <row r="4464" spans="1:4">
      <c r="A4464" s="535" t="s">
        <v>9663</v>
      </c>
      <c r="B4464" s="536">
        <v>39536</v>
      </c>
      <c r="C4464" s="536">
        <v>0</v>
      </c>
      <c r="D4464" s="536">
        <v>2011</v>
      </c>
    </row>
    <row r="4465" spans="1:4">
      <c r="A4465" s="535" t="s">
        <v>9664</v>
      </c>
      <c r="B4465" s="536">
        <v>0</v>
      </c>
      <c r="C4465" s="536">
        <v>0</v>
      </c>
      <c r="D4465" s="536">
        <v>2011</v>
      </c>
    </row>
    <row r="4466" spans="1:4">
      <c r="A4466" s="535" t="s">
        <v>9665</v>
      </c>
      <c r="B4466" s="536">
        <v>35436</v>
      </c>
      <c r="C4466" s="536">
        <v>0</v>
      </c>
      <c r="D4466" s="536">
        <v>2011</v>
      </c>
    </row>
    <row r="4467" spans="1:4">
      <c r="A4467" s="535" t="s">
        <v>9666</v>
      </c>
      <c r="B4467" s="536">
        <v>39936</v>
      </c>
      <c r="C4467" s="536">
        <v>0</v>
      </c>
      <c r="D4467" s="536">
        <v>2011</v>
      </c>
    </row>
    <row r="4468" spans="1:4">
      <c r="A4468" s="535" t="s">
        <v>9667</v>
      </c>
      <c r="B4468" s="536">
        <v>36073</v>
      </c>
      <c r="C4468" s="536">
        <v>0</v>
      </c>
      <c r="D4468" s="536">
        <v>2011</v>
      </c>
    </row>
    <row r="4469" spans="1:4">
      <c r="A4469" s="535" t="s">
        <v>9668</v>
      </c>
      <c r="B4469" s="536">
        <v>43488</v>
      </c>
      <c r="C4469" s="536">
        <v>0</v>
      </c>
      <c r="D4469" s="536">
        <v>2011</v>
      </c>
    </row>
    <row r="4470" spans="1:4">
      <c r="A4470" s="535" t="s">
        <v>9669</v>
      </c>
      <c r="B4470" s="536">
        <v>16602</v>
      </c>
      <c r="C4470" s="536">
        <v>0</v>
      </c>
      <c r="D4470" s="536">
        <v>2011</v>
      </c>
    </row>
    <row r="4471" spans="1:4">
      <c r="A4471" s="535" t="s">
        <v>9670</v>
      </c>
      <c r="B4471" s="536">
        <v>16660</v>
      </c>
      <c r="C4471" s="536">
        <v>0</v>
      </c>
      <c r="D4471" s="536">
        <v>2011</v>
      </c>
    </row>
    <row r="4472" spans="1:4">
      <c r="A4472" s="535" t="s">
        <v>9671</v>
      </c>
      <c r="B4472" s="536">
        <v>0</v>
      </c>
      <c r="C4472" s="536">
        <v>0</v>
      </c>
      <c r="D4472" s="536">
        <v>2011</v>
      </c>
    </row>
    <row r="4473" spans="1:4">
      <c r="A4473" s="535" t="s">
        <v>9672</v>
      </c>
      <c r="B4473" s="536">
        <v>24270</v>
      </c>
      <c r="C4473" s="536">
        <v>0</v>
      </c>
      <c r="D4473" s="536">
        <v>2011</v>
      </c>
    </row>
    <row r="4474" spans="1:4">
      <c r="A4474" s="535" t="s">
        <v>9673</v>
      </c>
      <c r="B4474" s="536">
        <v>5773</v>
      </c>
      <c r="C4474" s="536">
        <v>0</v>
      </c>
      <c r="D4474" s="536">
        <v>2011</v>
      </c>
    </row>
    <row r="4475" spans="1:4">
      <c r="A4475" s="535" t="s">
        <v>9674</v>
      </c>
      <c r="B4475" s="536">
        <v>36509</v>
      </c>
      <c r="C4475" s="536">
        <v>0</v>
      </c>
      <c r="D4475" s="536">
        <v>2011</v>
      </c>
    </row>
    <row r="4476" spans="1:4">
      <c r="A4476" s="535" t="s">
        <v>9675</v>
      </c>
      <c r="B4476" s="536">
        <v>6618</v>
      </c>
      <c r="C4476" s="536">
        <v>0</v>
      </c>
      <c r="D4476" s="536">
        <v>2011</v>
      </c>
    </row>
    <row r="4477" spans="1:4">
      <c r="A4477" s="535" t="s">
        <v>9676</v>
      </c>
      <c r="B4477" s="536">
        <v>13811</v>
      </c>
      <c r="C4477" s="536">
        <v>0</v>
      </c>
      <c r="D4477" s="536">
        <v>2011</v>
      </c>
    </row>
    <row r="4478" spans="1:4">
      <c r="A4478" s="535" t="s">
        <v>9677</v>
      </c>
      <c r="B4478" s="536">
        <v>3939</v>
      </c>
      <c r="C4478" s="536">
        <v>0</v>
      </c>
      <c r="D4478" s="536">
        <v>2011</v>
      </c>
    </row>
    <row r="4479" spans="1:4">
      <c r="A4479" s="535" t="s">
        <v>9678</v>
      </c>
      <c r="B4479" s="536">
        <v>6617</v>
      </c>
      <c r="C4479" s="536">
        <v>0</v>
      </c>
      <c r="D4479" s="536">
        <v>2011</v>
      </c>
    </row>
    <row r="4480" spans="1:4">
      <c r="A4480" s="535" t="s">
        <v>9679</v>
      </c>
      <c r="B4480" s="536">
        <v>3526</v>
      </c>
      <c r="C4480" s="536">
        <v>0</v>
      </c>
      <c r="D4480" s="536">
        <v>2011</v>
      </c>
    </row>
    <row r="4481" spans="1:4">
      <c r="A4481" s="535" t="s">
        <v>9680</v>
      </c>
      <c r="B4481" s="536">
        <v>0</v>
      </c>
      <c r="C4481" s="536">
        <v>0</v>
      </c>
      <c r="D4481" s="536">
        <v>2011</v>
      </c>
    </row>
    <row r="4482" spans="1:4">
      <c r="A4482" s="535" t="s">
        <v>9681</v>
      </c>
      <c r="B4482" s="536">
        <v>0</v>
      </c>
      <c r="C4482" s="536">
        <v>0</v>
      </c>
      <c r="D4482" s="536">
        <v>2011</v>
      </c>
    </row>
    <row r="4483" spans="1:4">
      <c r="A4483" s="535" t="s">
        <v>9682</v>
      </c>
      <c r="B4483" s="536">
        <v>5920</v>
      </c>
      <c r="C4483" s="536">
        <v>0</v>
      </c>
      <c r="D4483" s="536">
        <v>2011</v>
      </c>
    </row>
    <row r="4484" spans="1:4">
      <c r="A4484" s="535" t="s">
        <v>9683</v>
      </c>
      <c r="B4484" s="536">
        <v>15947</v>
      </c>
      <c r="C4484" s="536">
        <v>0</v>
      </c>
      <c r="D4484" s="536">
        <v>2011</v>
      </c>
    </row>
    <row r="4485" spans="1:4">
      <c r="A4485" s="535" t="s">
        <v>9684</v>
      </c>
      <c r="B4485" s="536">
        <v>9952</v>
      </c>
      <c r="C4485" s="536">
        <v>0</v>
      </c>
      <c r="D4485" s="536">
        <v>2011</v>
      </c>
    </row>
    <row r="4486" spans="1:4">
      <c r="A4486" s="535" t="s">
        <v>9685</v>
      </c>
      <c r="B4486" s="536">
        <v>8308</v>
      </c>
      <c r="C4486" s="536">
        <v>0</v>
      </c>
      <c r="D4486" s="536">
        <v>2011</v>
      </c>
    </row>
    <row r="4487" spans="1:4">
      <c r="A4487" s="535" t="s">
        <v>9686</v>
      </c>
      <c r="B4487" s="536">
        <v>8400</v>
      </c>
      <c r="C4487" s="536">
        <v>0</v>
      </c>
      <c r="D4487" s="536">
        <v>2011</v>
      </c>
    </row>
    <row r="4488" spans="1:4">
      <c r="A4488" s="535" t="s">
        <v>9687</v>
      </c>
      <c r="B4488" s="536">
        <v>7500</v>
      </c>
      <c r="C4488" s="536">
        <v>0</v>
      </c>
      <c r="D4488" s="536">
        <v>2011</v>
      </c>
    </row>
    <row r="4489" spans="1:4">
      <c r="A4489" s="535" t="s">
        <v>9688</v>
      </c>
      <c r="B4489" s="536">
        <v>90</v>
      </c>
      <c r="C4489" s="536">
        <v>0</v>
      </c>
      <c r="D4489" s="536">
        <v>2011</v>
      </c>
    </row>
    <row r="4490" spans="1:4">
      <c r="A4490" s="535" t="s">
        <v>9689</v>
      </c>
      <c r="B4490" s="536">
        <v>103265</v>
      </c>
      <c r="C4490" s="536">
        <v>0</v>
      </c>
      <c r="D4490" s="536">
        <v>2011</v>
      </c>
    </row>
    <row r="4491" spans="1:4">
      <c r="A4491" s="535" t="s">
        <v>9690</v>
      </c>
      <c r="B4491" s="536">
        <v>37422</v>
      </c>
      <c r="C4491" s="536">
        <v>0</v>
      </c>
      <c r="D4491" s="536">
        <v>2011</v>
      </c>
    </row>
    <row r="4492" spans="1:4">
      <c r="A4492" s="535" t="s">
        <v>9691</v>
      </c>
      <c r="B4492" s="536">
        <v>134411</v>
      </c>
      <c r="C4492" s="536">
        <v>0</v>
      </c>
      <c r="D4492" s="536">
        <v>2011</v>
      </c>
    </row>
    <row r="4493" spans="1:4">
      <c r="A4493" s="535" t="s">
        <v>9692</v>
      </c>
      <c r="B4493" s="536">
        <v>151648</v>
      </c>
      <c r="C4493" s="536">
        <v>0</v>
      </c>
      <c r="D4493" s="536">
        <v>2011</v>
      </c>
    </row>
    <row r="4494" spans="1:4">
      <c r="A4494" s="535" t="s">
        <v>9693</v>
      </c>
      <c r="B4494" s="536">
        <v>15550</v>
      </c>
      <c r="C4494" s="536">
        <v>0</v>
      </c>
      <c r="D4494" s="536">
        <v>2011</v>
      </c>
    </row>
    <row r="4495" spans="1:4">
      <c r="A4495" s="535" t="s">
        <v>9694</v>
      </c>
      <c r="B4495" s="536">
        <v>24467</v>
      </c>
      <c r="C4495" s="536">
        <v>0</v>
      </c>
      <c r="D4495" s="536">
        <v>2011</v>
      </c>
    </row>
    <row r="4496" spans="1:4">
      <c r="A4496" s="535" t="s">
        <v>9695</v>
      </c>
      <c r="B4496" s="536">
        <v>34639</v>
      </c>
      <c r="C4496" s="536">
        <v>0</v>
      </c>
      <c r="D4496" s="536">
        <v>2011</v>
      </c>
    </row>
    <row r="4497" spans="1:4">
      <c r="A4497" s="535" t="s">
        <v>9696</v>
      </c>
      <c r="B4497" s="536">
        <v>1457</v>
      </c>
      <c r="C4497" s="536">
        <v>0</v>
      </c>
      <c r="D4497" s="536">
        <v>2011</v>
      </c>
    </row>
    <row r="4498" spans="1:4">
      <c r="A4498" s="535" t="s">
        <v>9697</v>
      </c>
      <c r="B4498" s="536">
        <v>1489</v>
      </c>
      <c r="C4498" s="536">
        <v>0</v>
      </c>
      <c r="D4498" s="536">
        <v>2011</v>
      </c>
    </row>
    <row r="4499" spans="1:4">
      <c r="A4499" s="535" t="s">
        <v>9698</v>
      </c>
      <c r="B4499" s="536">
        <v>2685</v>
      </c>
      <c r="C4499" s="536">
        <v>0</v>
      </c>
      <c r="D4499" s="536">
        <v>2011</v>
      </c>
    </row>
    <row r="4500" spans="1:4">
      <c r="A4500" s="535" t="s">
        <v>9699</v>
      </c>
      <c r="B4500" s="536">
        <v>8664</v>
      </c>
      <c r="C4500" s="536">
        <v>0</v>
      </c>
      <c r="D4500" s="536">
        <v>2011</v>
      </c>
    </row>
    <row r="4501" spans="1:4">
      <c r="A4501" s="535" t="s">
        <v>9700</v>
      </c>
      <c r="B4501" s="536">
        <v>1016</v>
      </c>
      <c r="C4501" s="536">
        <v>0</v>
      </c>
      <c r="D4501" s="536">
        <v>2011</v>
      </c>
    </row>
    <row r="4502" spans="1:4">
      <c r="A4502" s="535" t="s">
        <v>9701</v>
      </c>
      <c r="B4502" s="536">
        <v>45</v>
      </c>
      <c r="C4502" s="536">
        <v>0</v>
      </c>
      <c r="D4502" s="536">
        <v>2011</v>
      </c>
    </row>
    <row r="4503" spans="1:4">
      <c r="A4503" s="535" t="s">
        <v>9702</v>
      </c>
      <c r="B4503" s="536">
        <v>897</v>
      </c>
      <c r="C4503" s="536">
        <v>0</v>
      </c>
      <c r="D4503" s="536">
        <v>2011</v>
      </c>
    </row>
    <row r="4504" spans="1:4">
      <c r="A4504" s="535" t="s">
        <v>8587</v>
      </c>
      <c r="B4504" s="536">
        <v>7938</v>
      </c>
      <c r="C4504" s="536">
        <v>0</v>
      </c>
      <c r="D4504" s="536">
        <v>2011</v>
      </c>
    </row>
    <row r="4505" spans="1:4">
      <c r="A4505" s="535" t="s">
        <v>4331</v>
      </c>
      <c r="B4505" s="536">
        <v>2235</v>
      </c>
      <c r="C4505" s="536">
        <v>0</v>
      </c>
      <c r="D4505" s="536">
        <v>2011</v>
      </c>
    </row>
    <row r="4506" spans="1:4">
      <c r="A4506" s="535" t="s">
        <v>9703</v>
      </c>
      <c r="B4506" s="536">
        <v>9</v>
      </c>
      <c r="C4506" s="536">
        <v>0</v>
      </c>
      <c r="D4506" s="536">
        <v>2011</v>
      </c>
    </row>
    <row r="4507" spans="1:4">
      <c r="A4507" s="535" t="s">
        <v>9704</v>
      </c>
      <c r="B4507" s="536">
        <v>19142</v>
      </c>
      <c r="C4507" s="536">
        <v>0</v>
      </c>
      <c r="D4507" s="536">
        <v>2011</v>
      </c>
    </row>
    <row r="4508" spans="1:4">
      <c r="A4508" s="535" t="s">
        <v>9705</v>
      </c>
      <c r="B4508" s="536">
        <v>3</v>
      </c>
      <c r="C4508" s="536">
        <v>0</v>
      </c>
      <c r="D4508" s="536">
        <v>2011</v>
      </c>
    </row>
    <row r="4509" spans="1:4">
      <c r="A4509" s="535" t="s">
        <v>9706</v>
      </c>
      <c r="B4509" s="536">
        <v>6167</v>
      </c>
      <c r="C4509" s="536">
        <v>0</v>
      </c>
      <c r="D4509" s="536">
        <v>2011</v>
      </c>
    </row>
    <row r="4510" spans="1:4">
      <c r="A4510" s="535" t="s">
        <v>9707</v>
      </c>
      <c r="B4510" s="536">
        <v>12</v>
      </c>
      <c r="C4510" s="536">
        <v>0</v>
      </c>
      <c r="D4510" s="536">
        <v>2011</v>
      </c>
    </row>
    <row r="4511" spans="1:4">
      <c r="A4511" s="535" t="s">
        <v>9708</v>
      </c>
      <c r="B4511" s="536">
        <v>7</v>
      </c>
      <c r="C4511" s="536">
        <v>0</v>
      </c>
      <c r="D4511" s="536">
        <v>2011</v>
      </c>
    </row>
    <row r="4512" spans="1:4">
      <c r="A4512" s="535" t="s">
        <v>9709</v>
      </c>
      <c r="B4512" s="536">
        <v>8517</v>
      </c>
      <c r="C4512" s="536">
        <v>0</v>
      </c>
      <c r="D4512" s="536">
        <v>2011</v>
      </c>
    </row>
    <row r="4513" spans="1:4">
      <c r="A4513" s="535" t="s">
        <v>9710</v>
      </c>
      <c r="B4513" s="536">
        <v>3</v>
      </c>
      <c r="C4513" s="536">
        <v>0</v>
      </c>
      <c r="D4513" s="536">
        <v>2011</v>
      </c>
    </row>
    <row r="4514" spans="1:4">
      <c r="A4514" s="535" t="s">
        <v>9711</v>
      </c>
      <c r="B4514" s="536">
        <v>10897</v>
      </c>
      <c r="C4514" s="536">
        <v>0</v>
      </c>
      <c r="D4514" s="536">
        <v>2011</v>
      </c>
    </row>
    <row r="4515" spans="1:4">
      <c r="A4515" s="535" t="s">
        <v>9712</v>
      </c>
      <c r="B4515" s="536">
        <v>11</v>
      </c>
      <c r="C4515" s="536">
        <v>0</v>
      </c>
      <c r="D4515" s="536">
        <v>2011</v>
      </c>
    </row>
    <row r="4516" spans="1:4">
      <c r="A4516" s="535" t="s">
        <v>9713</v>
      </c>
      <c r="B4516" s="536">
        <v>14</v>
      </c>
      <c r="C4516" s="536">
        <v>0</v>
      </c>
      <c r="D4516" s="536">
        <v>2011</v>
      </c>
    </row>
    <row r="4517" spans="1:4">
      <c r="A4517" s="535" t="s">
        <v>9714</v>
      </c>
      <c r="B4517" s="536">
        <v>0</v>
      </c>
      <c r="C4517" s="536">
        <v>0</v>
      </c>
      <c r="D4517" s="536">
        <v>2011</v>
      </c>
    </row>
    <row r="4518" spans="1:4">
      <c r="A4518" s="535" t="s">
        <v>9715</v>
      </c>
      <c r="B4518" s="536">
        <v>3387</v>
      </c>
      <c r="C4518" s="536">
        <v>0</v>
      </c>
      <c r="D4518" s="536">
        <v>2011</v>
      </c>
    </row>
    <row r="4519" spans="1:4">
      <c r="A4519" s="535" t="s">
        <v>9716</v>
      </c>
      <c r="B4519" s="536">
        <v>0</v>
      </c>
      <c r="C4519" s="536">
        <v>0</v>
      </c>
      <c r="D4519" s="536">
        <v>2011</v>
      </c>
    </row>
    <row r="4520" spans="1:4">
      <c r="A4520" s="535" t="s">
        <v>9717</v>
      </c>
      <c r="B4520" s="536">
        <v>0</v>
      </c>
      <c r="C4520" s="536">
        <v>0</v>
      </c>
      <c r="D4520" s="536">
        <v>2011</v>
      </c>
    </row>
    <row r="4521" spans="1:4">
      <c r="A4521" s="535" t="s">
        <v>9718</v>
      </c>
      <c r="B4521" s="536">
        <v>0</v>
      </c>
      <c r="C4521" s="536">
        <v>17480</v>
      </c>
      <c r="D4521" s="536">
        <v>2011</v>
      </c>
    </row>
    <row r="4522" spans="1:4">
      <c r="A4522" s="535" t="s">
        <v>9719</v>
      </c>
      <c r="B4522" s="536">
        <v>0</v>
      </c>
      <c r="C4522" s="536">
        <v>0</v>
      </c>
      <c r="D4522" s="536">
        <v>2011</v>
      </c>
    </row>
    <row r="4523" spans="1:4">
      <c r="A4523" s="535" t="s">
        <v>9720</v>
      </c>
      <c r="B4523" s="536">
        <v>0</v>
      </c>
      <c r="C4523" s="536">
        <v>19217</v>
      </c>
      <c r="D4523" s="536">
        <v>2011</v>
      </c>
    </row>
    <row r="4524" spans="1:4">
      <c r="A4524" s="535" t="s">
        <v>9721</v>
      </c>
      <c r="B4524" s="536">
        <v>0</v>
      </c>
      <c r="C4524" s="536">
        <v>0</v>
      </c>
      <c r="D4524" s="536">
        <v>2011</v>
      </c>
    </row>
    <row r="4525" spans="1:4">
      <c r="A4525" s="535" t="s">
        <v>9722</v>
      </c>
      <c r="B4525" s="536">
        <v>0</v>
      </c>
      <c r="C4525" s="536">
        <v>0</v>
      </c>
      <c r="D4525" s="536">
        <v>2011</v>
      </c>
    </row>
    <row r="4526" spans="1:4">
      <c r="A4526" s="535" t="s">
        <v>9723</v>
      </c>
      <c r="B4526" s="536">
        <v>5092</v>
      </c>
      <c r="C4526" s="536">
        <v>0</v>
      </c>
      <c r="D4526" s="536">
        <v>2011</v>
      </c>
    </row>
    <row r="4527" spans="1:4">
      <c r="A4527" s="535" t="s">
        <v>9724</v>
      </c>
      <c r="B4527" s="536">
        <v>0</v>
      </c>
      <c r="C4527" s="536">
        <v>7464</v>
      </c>
      <c r="D4527" s="536">
        <v>2011</v>
      </c>
    </row>
    <row r="4528" spans="1:4">
      <c r="A4528" s="535" t="s">
        <v>3323</v>
      </c>
      <c r="B4528" s="536">
        <v>0</v>
      </c>
      <c r="C4528" s="536">
        <v>0</v>
      </c>
      <c r="D4528" s="536">
        <v>2011</v>
      </c>
    </row>
    <row r="4529" spans="1:4">
      <c r="A4529" s="535" t="s">
        <v>9725</v>
      </c>
      <c r="B4529" s="536">
        <v>3</v>
      </c>
      <c r="C4529" s="536">
        <v>0</v>
      </c>
      <c r="D4529" s="536">
        <v>2011</v>
      </c>
    </row>
    <row r="4530" spans="1:4">
      <c r="A4530" s="535" t="s">
        <v>9726</v>
      </c>
      <c r="B4530" s="536">
        <v>6246</v>
      </c>
      <c r="C4530" s="536">
        <v>0</v>
      </c>
      <c r="D4530" s="536">
        <v>2011</v>
      </c>
    </row>
    <row r="4531" spans="1:4">
      <c r="A4531" s="535" t="s">
        <v>9727</v>
      </c>
      <c r="B4531" s="536">
        <v>7680</v>
      </c>
      <c r="C4531" s="536">
        <v>0</v>
      </c>
      <c r="D4531" s="536">
        <v>2011</v>
      </c>
    </row>
    <row r="4532" spans="1:4">
      <c r="A4532" s="535" t="s">
        <v>9728</v>
      </c>
      <c r="B4532" s="536">
        <v>0</v>
      </c>
      <c r="C4532" s="536">
        <v>0</v>
      </c>
      <c r="D4532" s="536">
        <v>2011</v>
      </c>
    </row>
    <row r="4533" spans="1:4">
      <c r="A4533" s="535" t="s">
        <v>9729</v>
      </c>
      <c r="B4533" s="536">
        <v>0</v>
      </c>
      <c r="C4533" s="536">
        <v>52283</v>
      </c>
      <c r="D4533" s="536">
        <v>2011</v>
      </c>
    </row>
    <row r="4534" spans="1:4">
      <c r="A4534" s="535" t="s">
        <v>9730</v>
      </c>
      <c r="B4534" s="536">
        <v>0</v>
      </c>
      <c r="C4534" s="536">
        <v>0</v>
      </c>
      <c r="D4534" s="536">
        <v>2011</v>
      </c>
    </row>
    <row r="4535" spans="1:4">
      <c r="A4535" s="535" t="s">
        <v>9731</v>
      </c>
      <c r="B4535" s="536">
        <v>0</v>
      </c>
      <c r="C4535" s="536">
        <v>31625</v>
      </c>
      <c r="D4535" s="536">
        <v>2011</v>
      </c>
    </row>
    <row r="4536" spans="1:4">
      <c r="A4536" s="535" t="s">
        <v>9732</v>
      </c>
      <c r="B4536" s="536">
        <v>0</v>
      </c>
      <c r="C4536" s="536">
        <v>6781</v>
      </c>
      <c r="D4536" s="536">
        <v>2011</v>
      </c>
    </row>
    <row r="4537" spans="1:4">
      <c r="A4537" s="535" t="s">
        <v>9733</v>
      </c>
      <c r="B4537" s="536">
        <v>22970</v>
      </c>
      <c r="C4537" s="536">
        <v>0</v>
      </c>
      <c r="D4537" s="536">
        <v>2011</v>
      </c>
    </row>
    <row r="4538" spans="1:4">
      <c r="A4538" s="535" t="s">
        <v>9735</v>
      </c>
      <c r="B4538" s="536">
        <v>28074</v>
      </c>
      <c r="C4538" s="536">
        <v>0</v>
      </c>
      <c r="D4538" s="536">
        <v>2011</v>
      </c>
    </row>
    <row r="4539" spans="1:4">
      <c r="A4539" s="535" t="s">
        <v>9736</v>
      </c>
      <c r="B4539" s="536">
        <v>10597</v>
      </c>
      <c r="C4539" s="536">
        <v>0</v>
      </c>
      <c r="D4539" s="536">
        <v>2011</v>
      </c>
    </row>
    <row r="4540" spans="1:4">
      <c r="A4540" s="535" t="s">
        <v>9737</v>
      </c>
      <c r="B4540" s="536">
        <v>4605</v>
      </c>
      <c r="C4540" s="536">
        <v>0</v>
      </c>
      <c r="D4540" s="536">
        <v>2011</v>
      </c>
    </row>
    <row r="4541" spans="1:4">
      <c r="A4541" s="535" t="s">
        <v>9738</v>
      </c>
      <c r="B4541" s="536">
        <v>14753</v>
      </c>
      <c r="C4541" s="536">
        <v>0</v>
      </c>
      <c r="D4541" s="536">
        <v>2011</v>
      </c>
    </row>
    <row r="4542" spans="1:4">
      <c r="A4542" s="535" t="s">
        <v>9739</v>
      </c>
      <c r="B4542" s="536">
        <v>28318</v>
      </c>
      <c r="C4542" s="536">
        <v>0</v>
      </c>
      <c r="D4542" s="536">
        <v>2011</v>
      </c>
    </row>
    <row r="4543" spans="1:4">
      <c r="A4543" s="535" t="s">
        <v>9740</v>
      </c>
      <c r="B4543" s="536">
        <v>24280</v>
      </c>
      <c r="C4543" s="536">
        <v>0</v>
      </c>
      <c r="D4543" s="536">
        <v>2011</v>
      </c>
    </row>
    <row r="4544" spans="1:4">
      <c r="A4544" s="535" t="s">
        <v>9741</v>
      </c>
      <c r="B4544" s="536">
        <v>31637</v>
      </c>
      <c r="C4544" s="536">
        <v>0</v>
      </c>
      <c r="D4544" s="536">
        <v>2011</v>
      </c>
    </row>
    <row r="4545" spans="1:4">
      <c r="A4545" s="535" t="s">
        <v>9742</v>
      </c>
      <c r="B4545" s="536">
        <v>24684</v>
      </c>
      <c r="C4545" s="536">
        <v>0</v>
      </c>
      <c r="D4545" s="536">
        <v>2011</v>
      </c>
    </row>
    <row r="4546" spans="1:4">
      <c r="A4546" s="535" t="s">
        <v>9743</v>
      </c>
      <c r="B4546" s="536">
        <v>0</v>
      </c>
      <c r="C4546" s="536">
        <v>0</v>
      </c>
      <c r="D4546" s="536">
        <v>2011</v>
      </c>
    </row>
    <row r="4547" spans="1:4">
      <c r="A4547" s="535" t="s">
        <v>9744</v>
      </c>
      <c r="B4547" s="536">
        <v>9621</v>
      </c>
      <c r="C4547" s="536">
        <v>0</v>
      </c>
      <c r="D4547" s="536">
        <v>2011</v>
      </c>
    </row>
    <row r="4548" spans="1:4">
      <c r="A4548" s="535" t="s">
        <v>9745</v>
      </c>
      <c r="B4548" s="536">
        <v>33814</v>
      </c>
      <c r="C4548" s="536">
        <v>0</v>
      </c>
      <c r="D4548" s="536">
        <v>2011</v>
      </c>
    </row>
    <row r="4549" spans="1:4">
      <c r="A4549" s="535" t="s">
        <v>9746</v>
      </c>
      <c r="B4549" s="536">
        <v>11058</v>
      </c>
      <c r="C4549" s="536">
        <v>0</v>
      </c>
      <c r="D4549" s="536">
        <v>2011</v>
      </c>
    </row>
    <row r="4550" spans="1:4">
      <c r="A4550" s="535" t="s">
        <v>9747</v>
      </c>
      <c r="B4550" s="536">
        <v>15470</v>
      </c>
      <c r="C4550" s="536">
        <v>0</v>
      </c>
      <c r="D4550" s="536">
        <v>2011</v>
      </c>
    </row>
    <row r="4551" spans="1:4">
      <c r="A4551" s="535" t="s">
        <v>9748</v>
      </c>
      <c r="B4551" s="536">
        <v>33963</v>
      </c>
      <c r="C4551" s="536">
        <v>0</v>
      </c>
      <c r="D4551" s="536">
        <v>2011</v>
      </c>
    </row>
    <row r="4552" spans="1:4">
      <c r="A4552" s="535" t="s">
        <v>9749</v>
      </c>
      <c r="B4552" s="536">
        <v>23374</v>
      </c>
      <c r="C4552" s="536">
        <v>0</v>
      </c>
      <c r="D4552" s="536">
        <v>2011</v>
      </c>
    </row>
    <row r="4553" spans="1:4">
      <c r="A4553" s="535" t="s">
        <v>9750</v>
      </c>
      <c r="B4553" s="536">
        <v>17833</v>
      </c>
      <c r="C4553" s="536">
        <v>0</v>
      </c>
      <c r="D4553" s="536">
        <v>2011</v>
      </c>
    </row>
    <row r="4554" spans="1:4">
      <c r="A4554" s="535" t="s">
        <v>9751</v>
      </c>
      <c r="B4554" s="536">
        <v>16790</v>
      </c>
      <c r="C4554" s="536">
        <v>0</v>
      </c>
      <c r="D4554" s="536">
        <v>2011</v>
      </c>
    </row>
    <row r="4555" spans="1:4">
      <c r="A4555" s="535" t="s">
        <v>9752</v>
      </c>
      <c r="B4555" s="536">
        <v>0</v>
      </c>
      <c r="C4555" s="536">
        <v>10921</v>
      </c>
      <c r="D4555" s="536">
        <v>2011</v>
      </c>
    </row>
    <row r="4556" spans="1:4">
      <c r="A4556" s="535" t="s">
        <v>9753</v>
      </c>
      <c r="B4556" s="536">
        <v>26897</v>
      </c>
      <c r="C4556" s="536">
        <v>0</v>
      </c>
      <c r="D4556" s="536">
        <v>2011</v>
      </c>
    </row>
    <row r="4557" spans="1:4">
      <c r="A4557" s="535" t="s">
        <v>9754</v>
      </c>
      <c r="B4557" s="536">
        <v>39708</v>
      </c>
      <c r="C4557" s="536">
        <v>0</v>
      </c>
      <c r="D4557" s="536">
        <v>2011</v>
      </c>
    </row>
    <row r="4558" spans="1:4">
      <c r="A4558" s="535" t="s">
        <v>9755</v>
      </c>
      <c r="B4558" s="536">
        <v>0</v>
      </c>
      <c r="C4558" s="536">
        <v>38300</v>
      </c>
      <c r="D4558" s="536">
        <v>2011</v>
      </c>
    </row>
    <row r="4559" spans="1:4">
      <c r="A4559" s="535" t="s">
        <v>9756</v>
      </c>
      <c r="B4559" s="536">
        <v>0</v>
      </c>
      <c r="C4559" s="536">
        <v>33986</v>
      </c>
      <c r="D4559" s="536">
        <v>2011</v>
      </c>
    </row>
    <row r="4560" spans="1:4">
      <c r="A4560" s="535" t="s">
        <v>9757</v>
      </c>
      <c r="B4560" s="536">
        <v>0</v>
      </c>
      <c r="C4560" s="536">
        <v>44521</v>
      </c>
      <c r="D4560" s="536">
        <v>2011</v>
      </c>
    </row>
    <row r="4561" spans="1:4">
      <c r="A4561" s="535" t="s">
        <v>9758</v>
      </c>
      <c r="B4561" s="536">
        <v>0</v>
      </c>
      <c r="C4561" s="536">
        <v>26859</v>
      </c>
      <c r="D4561" s="536">
        <v>2011</v>
      </c>
    </row>
    <row r="4562" spans="1:4">
      <c r="A4562" s="535" t="s">
        <v>9759</v>
      </c>
      <c r="B4562" s="536">
        <v>11775</v>
      </c>
      <c r="C4562" s="536">
        <v>0</v>
      </c>
      <c r="D4562" s="536">
        <v>2011</v>
      </c>
    </row>
    <row r="4563" spans="1:4">
      <c r="A4563" s="535" t="s">
        <v>9760</v>
      </c>
      <c r="B4563" s="536">
        <v>25342</v>
      </c>
      <c r="C4563" s="536">
        <v>0</v>
      </c>
      <c r="D4563" s="536">
        <v>2011</v>
      </c>
    </row>
    <row r="4564" spans="1:4">
      <c r="A4564" s="535" t="s">
        <v>9761</v>
      </c>
      <c r="B4564" s="536">
        <v>14905</v>
      </c>
      <c r="C4564" s="536">
        <v>0</v>
      </c>
      <c r="D4564" s="536">
        <v>2011</v>
      </c>
    </row>
    <row r="4565" spans="1:4">
      <c r="A4565" s="535" t="s">
        <v>9762</v>
      </c>
      <c r="B4565" s="536">
        <v>6970</v>
      </c>
      <c r="C4565" s="536">
        <v>0</v>
      </c>
      <c r="D4565" s="536">
        <v>2011</v>
      </c>
    </row>
    <row r="4566" spans="1:4">
      <c r="A4566" s="535" t="s">
        <v>9763</v>
      </c>
      <c r="B4566" s="536">
        <v>11281</v>
      </c>
      <c r="C4566" s="536">
        <v>0</v>
      </c>
      <c r="D4566" s="536">
        <v>2011</v>
      </c>
    </row>
    <row r="4567" spans="1:4">
      <c r="A4567" s="535" t="s">
        <v>9764</v>
      </c>
      <c r="B4567" s="536">
        <v>19508</v>
      </c>
      <c r="C4567" s="536">
        <v>0</v>
      </c>
      <c r="D4567" s="536">
        <v>2011</v>
      </c>
    </row>
    <row r="4568" spans="1:4">
      <c r="A4568" s="535" t="s">
        <v>9765</v>
      </c>
      <c r="B4568" s="536">
        <v>11301</v>
      </c>
      <c r="C4568" s="536">
        <v>0</v>
      </c>
      <c r="D4568" s="536">
        <v>2011</v>
      </c>
    </row>
    <row r="4569" spans="1:4">
      <c r="A4569" s="535" t="s">
        <v>9766</v>
      </c>
      <c r="B4569" s="536">
        <v>12756</v>
      </c>
      <c r="C4569" s="536">
        <v>0</v>
      </c>
      <c r="D4569" s="536">
        <v>2011</v>
      </c>
    </row>
    <row r="4570" spans="1:4">
      <c r="A4570" s="535" t="s">
        <v>9767</v>
      </c>
      <c r="B4570" s="536">
        <v>17924</v>
      </c>
      <c r="C4570" s="536">
        <v>0</v>
      </c>
      <c r="D4570" s="536">
        <v>2011</v>
      </c>
    </row>
    <row r="4571" spans="1:4">
      <c r="A4571" s="535" t="s">
        <v>9768</v>
      </c>
      <c r="B4571" s="536">
        <v>19870</v>
      </c>
      <c r="C4571" s="536">
        <v>0</v>
      </c>
      <c r="D4571" s="536">
        <v>2011</v>
      </c>
    </row>
    <row r="4572" spans="1:4">
      <c r="A4572" s="535" t="s">
        <v>9769</v>
      </c>
      <c r="B4572" s="536">
        <v>8108</v>
      </c>
      <c r="C4572" s="536">
        <v>0</v>
      </c>
      <c r="D4572" s="536">
        <v>2011</v>
      </c>
    </row>
    <row r="4573" spans="1:4">
      <c r="A4573" s="535" t="s">
        <v>9770</v>
      </c>
      <c r="B4573" s="536">
        <v>16025</v>
      </c>
      <c r="C4573" s="536">
        <v>0</v>
      </c>
      <c r="D4573" s="536">
        <v>2011</v>
      </c>
    </row>
    <row r="4574" spans="1:4">
      <c r="A4574" s="535" t="s">
        <v>9771</v>
      </c>
      <c r="B4574" s="536">
        <v>9393</v>
      </c>
      <c r="C4574" s="536">
        <v>0</v>
      </c>
      <c r="D4574" s="536">
        <v>2011</v>
      </c>
    </row>
    <row r="4575" spans="1:4">
      <c r="A4575" s="535" t="s">
        <v>9772</v>
      </c>
      <c r="B4575" s="536">
        <v>9821</v>
      </c>
      <c r="C4575" s="536">
        <v>0</v>
      </c>
      <c r="D4575" s="536">
        <v>2011</v>
      </c>
    </row>
    <row r="4576" spans="1:4">
      <c r="A4576" s="535" t="s">
        <v>9773</v>
      </c>
      <c r="B4576" s="536">
        <v>10464</v>
      </c>
      <c r="C4576" s="536">
        <v>0</v>
      </c>
      <c r="D4576" s="536">
        <v>2011</v>
      </c>
    </row>
    <row r="4577" spans="1:4">
      <c r="A4577" s="535" t="s">
        <v>9774</v>
      </c>
      <c r="B4577" s="536">
        <v>22007</v>
      </c>
      <c r="C4577" s="536">
        <v>0</v>
      </c>
      <c r="D4577" s="536">
        <v>2011</v>
      </c>
    </row>
    <row r="4578" spans="1:4">
      <c r="A4578" s="535" t="s">
        <v>9775</v>
      </c>
      <c r="B4578" s="536">
        <v>20100</v>
      </c>
      <c r="C4578" s="536">
        <v>0</v>
      </c>
      <c r="D4578" s="536">
        <v>2011</v>
      </c>
    </row>
    <row r="4579" spans="1:4">
      <c r="A4579" s="535" t="s">
        <v>9776</v>
      </c>
      <c r="B4579" s="536">
        <v>19520</v>
      </c>
      <c r="C4579" s="536">
        <v>0</v>
      </c>
      <c r="D4579" s="536">
        <v>2011</v>
      </c>
    </row>
    <row r="4580" spans="1:4">
      <c r="A4580" s="535" t="s">
        <v>9777</v>
      </c>
      <c r="B4580" s="536">
        <v>20810</v>
      </c>
      <c r="C4580" s="536">
        <v>0</v>
      </c>
      <c r="D4580" s="536">
        <v>2011</v>
      </c>
    </row>
    <row r="4581" spans="1:4">
      <c r="A4581" s="535" t="s">
        <v>9778</v>
      </c>
      <c r="B4581" s="536">
        <v>19444</v>
      </c>
      <c r="C4581" s="536">
        <v>0</v>
      </c>
      <c r="D4581" s="536">
        <v>2011</v>
      </c>
    </row>
    <row r="4582" spans="1:4">
      <c r="A4582" s="535" t="s">
        <v>9779</v>
      </c>
      <c r="B4582" s="536">
        <v>41330</v>
      </c>
      <c r="C4582" s="536">
        <v>0</v>
      </c>
      <c r="D4582" s="536">
        <v>2011</v>
      </c>
    </row>
    <row r="4583" spans="1:4">
      <c r="A4583" s="535" t="s">
        <v>9780</v>
      </c>
      <c r="B4583" s="536">
        <v>40242</v>
      </c>
      <c r="C4583" s="536">
        <v>0</v>
      </c>
      <c r="D4583" s="536">
        <v>2011</v>
      </c>
    </row>
    <row r="4584" spans="1:4">
      <c r="A4584" s="535" t="s">
        <v>9781</v>
      </c>
      <c r="B4584" s="536">
        <v>30756</v>
      </c>
      <c r="C4584" s="536">
        <v>0</v>
      </c>
      <c r="D4584" s="536">
        <v>2011</v>
      </c>
    </row>
    <row r="4585" spans="1:4">
      <c r="A4585" s="535" t="s">
        <v>9782</v>
      </c>
      <c r="B4585" s="536">
        <v>15123</v>
      </c>
      <c r="C4585" s="536">
        <v>0</v>
      </c>
      <c r="D4585" s="536">
        <v>2011</v>
      </c>
    </row>
    <row r="4586" spans="1:4">
      <c r="A4586" s="535" t="s">
        <v>9783</v>
      </c>
      <c r="B4586" s="536">
        <v>7171</v>
      </c>
      <c r="C4586" s="536">
        <v>0</v>
      </c>
      <c r="D4586" s="536">
        <v>2011</v>
      </c>
    </row>
    <row r="4587" spans="1:4">
      <c r="A4587" s="535" t="s">
        <v>9784</v>
      </c>
      <c r="B4587" s="536">
        <v>18583</v>
      </c>
      <c r="C4587" s="536">
        <v>0</v>
      </c>
      <c r="D4587" s="536">
        <v>2011</v>
      </c>
    </row>
    <row r="4588" spans="1:4">
      <c r="A4588" s="535" t="s">
        <v>9785</v>
      </c>
      <c r="B4588" s="536">
        <v>63200</v>
      </c>
      <c r="C4588" s="536">
        <v>0</v>
      </c>
      <c r="D4588" s="536">
        <v>2011</v>
      </c>
    </row>
    <row r="4589" spans="1:4">
      <c r="A4589" s="535" t="s">
        <v>9786</v>
      </c>
      <c r="B4589" s="536">
        <v>28531</v>
      </c>
      <c r="C4589" s="536">
        <v>0</v>
      </c>
      <c r="D4589" s="536">
        <v>2011</v>
      </c>
    </row>
    <row r="4590" spans="1:4">
      <c r="A4590" s="535" t="s">
        <v>9787</v>
      </c>
      <c r="B4590" s="536">
        <v>14239</v>
      </c>
      <c r="C4590" s="536">
        <v>0</v>
      </c>
      <c r="D4590" s="536">
        <v>2011</v>
      </c>
    </row>
    <row r="4591" spans="1:4">
      <c r="A4591" s="535" t="s">
        <v>9788</v>
      </c>
      <c r="B4591" s="536">
        <v>18442</v>
      </c>
      <c r="C4591" s="536">
        <v>0</v>
      </c>
      <c r="D4591" s="536">
        <v>2011</v>
      </c>
    </row>
    <row r="4592" spans="1:4">
      <c r="A4592" s="535" t="s">
        <v>9789</v>
      </c>
      <c r="B4592" s="536">
        <v>20535</v>
      </c>
      <c r="C4592" s="536">
        <v>0</v>
      </c>
      <c r="D4592" s="536">
        <v>2011</v>
      </c>
    </row>
    <row r="4593" spans="1:4">
      <c r="A4593" s="535" t="s">
        <v>9790</v>
      </c>
      <c r="B4593" s="536">
        <v>31574</v>
      </c>
      <c r="C4593" s="536">
        <v>0</v>
      </c>
      <c r="D4593" s="536">
        <v>2011</v>
      </c>
    </row>
    <row r="4594" spans="1:4">
      <c r="A4594" s="535" t="s">
        <v>9791</v>
      </c>
      <c r="B4594" s="536">
        <v>8775</v>
      </c>
      <c r="C4594" s="536">
        <v>0</v>
      </c>
      <c r="D4594" s="536">
        <v>2011</v>
      </c>
    </row>
    <row r="4595" spans="1:4">
      <c r="A4595" s="535" t="s">
        <v>9792</v>
      </c>
      <c r="B4595" s="536">
        <v>34402</v>
      </c>
      <c r="C4595" s="536">
        <v>0</v>
      </c>
      <c r="D4595" s="536">
        <v>2011</v>
      </c>
    </row>
    <row r="4596" spans="1:4">
      <c r="A4596" s="535" t="s">
        <v>9793</v>
      </c>
      <c r="B4596" s="536">
        <v>3795</v>
      </c>
      <c r="C4596" s="536">
        <v>0</v>
      </c>
      <c r="D4596" s="536">
        <v>2011</v>
      </c>
    </row>
    <row r="4597" spans="1:4">
      <c r="A4597" s="535" t="s">
        <v>9794</v>
      </c>
      <c r="B4597" s="536">
        <v>3420</v>
      </c>
      <c r="C4597" s="536">
        <v>0</v>
      </c>
      <c r="D4597" s="536">
        <v>2011</v>
      </c>
    </row>
    <row r="4598" spans="1:4">
      <c r="A4598" s="535" t="s">
        <v>9795</v>
      </c>
      <c r="B4598" s="536">
        <v>5778</v>
      </c>
      <c r="C4598" s="536">
        <v>0</v>
      </c>
      <c r="D4598" s="536">
        <v>2011</v>
      </c>
    </row>
    <row r="4599" spans="1:4">
      <c r="A4599" s="535" t="s">
        <v>9796</v>
      </c>
      <c r="B4599" s="536">
        <v>31744</v>
      </c>
      <c r="C4599" s="536">
        <v>0</v>
      </c>
      <c r="D4599" s="536">
        <v>2011</v>
      </c>
    </row>
    <row r="4600" spans="1:4">
      <c r="A4600" s="535" t="s">
        <v>9797</v>
      </c>
      <c r="B4600" s="536">
        <v>20826</v>
      </c>
      <c r="C4600" s="536">
        <v>0</v>
      </c>
      <c r="D4600" s="536">
        <v>2011</v>
      </c>
    </row>
    <row r="4601" spans="1:4">
      <c r="A4601" s="535" t="s">
        <v>9798</v>
      </c>
      <c r="B4601" s="536">
        <v>19958</v>
      </c>
      <c r="C4601" s="536">
        <v>0</v>
      </c>
      <c r="D4601" s="536">
        <v>2011</v>
      </c>
    </row>
    <row r="4602" spans="1:4">
      <c r="A4602" s="535" t="s">
        <v>9799</v>
      </c>
      <c r="B4602" s="536">
        <v>15501</v>
      </c>
      <c r="C4602" s="536">
        <v>0</v>
      </c>
      <c r="D4602" s="536">
        <v>2011</v>
      </c>
    </row>
    <row r="4603" spans="1:4">
      <c r="A4603" s="535" t="s">
        <v>9800</v>
      </c>
      <c r="B4603" s="536">
        <v>27073</v>
      </c>
      <c r="C4603" s="536">
        <v>0</v>
      </c>
      <c r="D4603" s="536">
        <v>2011</v>
      </c>
    </row>
    <row r="4604" spans="1:4">
      <c r="A4604" s="535" t="s">
        <v>9801</v>
      </c>
      <c r="B4604" s="536">
        <v>34100</v>
      </c>
      <c r="C4604" s="536">
        <v>0</v>
      </c>
      <c r="D4604" s="536">
        <v>2011</v>
      </c>
    </row>
    <row r="4605" spans="1:4">
      <c r="A4605" s="535" t="s">
        <v>9802</v>
      </c>
      <c r="B4605" s="536">
        <v>11260</v>
      </c>
      <c r="C4605" s="536">
        <v>0</v>
      </c>
      <c r="D4605" s="536">
        <v>2011</v>
      </c>
    </row>
    <row r="4606" spans="1:4">
      <c r="A4606" s="535" t="s">
        <v>9803</v>
      </c>
      <c r="B4606" s="536">
        <v>2889</v>
      </c>
      <c r="C4606" s="536">
        <v>0</v>
      </c>
      <c r="D4606" s="536">
        <v>2011</v>
      </c>
    </row>
    <row r="4607" spans="1:4">
      <c r="A4607" s="535" t="s">
        <v>9804</v>
      </c>
      <c r="B4607" s="536">
        <v>2130</v>
      </c>
      <c r="C4607" s="536">
        <v>0</v>
      </c>
      <c r="D4607" s="536">
        <v>2011</v>
      </c>
    </row>
    <row r="4608" spans="1:4">
      <c r="A4608" s="535" t="s">
        <v>9805</v>
      </c>
      <c r="B4608" s="536">
        <v>0</v>
      </c>
      <c r="C4608" s="536">
        <v>12140</v>
      </c>
      <c r="D4608" s="536">
        <v>2011</v>
      </c>
    </row>
    <row r="4609" spans="1:4">
      <c r="A4609" s="535" t="s">
        <v>9806</v>
      </c>
      <c r="B4609" s="536">
        <v>15330</v>
      </c>
      <c r="C4609" s="536">
        <v>0</v>
      </c>
      <c r="D4609" s="536">
        <v>2011</v>
      </c>
    </row>
    <row r="4610" spans="1:4">
      <c r="A4610" s="535" t="s">
        <v>9807</v>
      </c>
      <c r="B4610" s="536">
        <v>0</v>
      </c>
      <c r="C4610" s="536">
        <v>5322</v>
      </c>
      <c r="D4610" s="536">
        <v>2011</v>
      </c>
    </row>
    <row r="4611" spans="1:4">
      <c r="A4611" s="535" t="s">
        <v>9808</v>
      </c>
      <c r="B4611" s="536">
        <v>0</v>
      </c>
      <c r="C4611" s="536">
        <v>31932</v>
      </c>
      <c r="D4611" s="536">
        <v>2011</v>
      </c>
    </row>
    <row r="4612" spans="1:4">
      <c r="A4612" s="535" t="s">
        <v>9809</v>
      </c>
      <c r="B4612" s="536">
        <v>0</v>
      </c>
      <c r="C4612" s="536">
        <v>0</v>
      </c>
      <c r="D4612" s="536">
        <v>2011</v>
      </c>
    </row>
    <row r="4613" spans="1:4">
      <c r="A4613" s="535" t="s">
        <v>9810</v>
      </c>
      <c r="B4613" s="536">
        <v>0</v>
      </c>
      <c r="C4613" s="536">
        <v>24078</v>
      </c>
      <c r="D4613" s="536">
        <v>2011</v>
      </c>
    </row>
    <row r="4614" spans="1:4">
      <c r="A4614" s="535" t="s">
        <v>9811</v>
      </c>
      <c r="B4614" s="536">
        <v>0</v>
      </c>
      <c r="C4614" s="536">
        <v>18043</v>
      </c>
      <c r="D4614" s="536">
        <v>2011</v>
      </c>
    </row>
    <row r="4615" spans="1:4">
      <c r="A4615" s="535" t="s">
        <v>9812</v>
      </c>
      <c r="B4615" s="536">
        <v>23275</v>
      </c>
      <c r="C4615" s="536">
        <v>0</v>
      </c>
      <c r="D4615" s="536">
        <v>2011</v>
      </c>
    </row>
    <row r="4616" spans="1:4">
      <c r="A4616" s="535" t="s">
        <v>9813</v>
      </c>
      <c r="B4616" s="536">
        <v>20458</v>
      </c>
      <c r="C4616" s="536">
        <v>0</v>
      </c>
      <c r="D4616" s="536">
        <v>2011</v>
      </c>
    </row>
    <row r="4617" spans="1:4">
      <c r="A4617" s="535" t="s">
        <v>9814</v>
      </c>
      <c r="B4617" s="536">
        <v>9191</v>
      </c>
      <c r="C4617" s="536">
        <v>0</v>
      </c>
      <c r="D4617" s="536">
        <v>2011</v>
      </c>
    </row>
    <row r="4618" spans="1:4">
      <c r="A4618" s="535" t="s">
        <v>9815</v>
      </c>
      <c r="B4618" s="536">
        <v>8935</v>
      </c>
      <c r="C4618" s="536">
        <v>0</v>
      </c>
      <c r="D4618" s="536">
        <v>2011</v>
      </c>
    </row>
    <row r="4619" spans="1:4">
      <c r="A4619" s="535" t="s">
        <v>9816</v>
      </c>
      <c r="B4619" s="536">
        <v>7551</v>
      </c>
      <c r="C4619" s="536">
        <v>0</v>
      </c>
      <c r="D4619" s="536">
        <v>2011</v>
      </c>
    </row>
    <row r="4620" spans="1:4">
      <c r="A4620" s="535" t="s">
        <v>9817</v>
      </c>
      <c r="B4620" s="536">
        <v>14062</v>
      </c>
      <c r="C4620" s="536">
        <v>0</v>
      </c>
      <c r="D4620" s="536">
        <v>2011</v>
      </c>
    </row>
    <row r="4621" spans="1:4">
      <c r="A4621" s="535" t="s">
        <v>9818</v>
      </c>
      <c r="B4621" s="536">
        <v>8585</v>
      </c>
      <c r="C4621" s="536">
        <v>0</v>
      </c>
      <c r="D4621" s="536">
        <v>2011</v>
      </c>
    </row>
    <row r="4622" spans="1:4">
      <c r="A4622" s="535" t="s">
        <v>9819</v>
      </c>
      <c r="B4622" s="536">
        <v>10048</v>
      </c>
      <c r="C4622" s="536">
        <v>0</v>
      </c>
      <c r="D4622" s="536">
        <v>2011</v>
      </c>
    </row>
    <row r="4623" spans="1:4">
      <c r="A4623" s="535" t="s">
        <v>9820</v>
      </c>
      <c r="B4623" s="536">
        <v>11639</v>
      </c>
      <c r="C4623" s="536">
        <v>0</v>
      </c>
      <c r="D4623" s="536">
        <v>2011</v>
      </c>
    </row>
    <row r="4624" spans="1:4">
      <c r="A4624" s="535" t="s">
        <v>9821</v>
      </c>
      <c r="B4624" s="536">
        <v>11279</v>
      </c>
      <c r="C4624" s="536">
        <v>0</v>
      </c>
      <c r="D4624" s="536">
        <v>2011</v>
      </c>
    </row>
    <row r="4625" spans="1:4">
      <c r="A4625" s="535" t="s">
        <v>9822</v>
      </c>
      <c r="B4625" s="536">
        <v>4286</v>
      </c>
      <c r="C4625" s="536">
        <v>0</v>
      </c>
      <c r="D4625" s="536">
        <v>2011</v>
      </c>
    </row>
    <row r="4626" spans="1:4">
      <c r="A4626" s="535" t="s">
        <v>9823</v>
      </c>
      <c r="B4626" s="536">
        <v>15725</v>
      </c>
      <c r="C4626" s="536">
        <v>0</v>
      </c>
      <c r="D4626" s="536">
        <v>2011</v>
      </c>
    </row>
    <row r="4627" spans="1:4">
      <c r="A4627" s="535" t="s">
        <v>9824</v>
      </c>
      <c r="B4627" s="536">
        <v>14438</v>
      </c>
      <c r="C4627" s="536">
        <v>0</v>
      </c>
      <c r="D4627" s="536">
        <v>2011</v>
      </c>
    </row>
    <row r="4628" spans="1:4">
      <c r="A4628" s="535" t="s">
        <v>9825</v>
      </c>
      <c r="B4628" s="536">
        <v>10589</v>
      </c>
      <c r="C4628" s="536">
        <v>0</v>
      </c>
      <c r="D4628" s="536">
        <v>2011</v>
      </c>
    </row>
    <row r="4629" spans="1:4">
      <c r="A4629" s="535" t="s">
        <v>9826</v>
      </c>
      <c r="B4629" s="536">
        <v>12590</v>
      </c>
      <c r="C4629" s="536">
        <v>0</v>
      </c>
      <c r="D4629" s="536">
        <v>2011</v>
      </c>
    </row>
    <row r="4630" spans="1:4">
      <c r="A4630" s="535" t="s">
        <v>9827</v>
      </c>
      <c r="B4630" s="536">
        <v>7946</v>
      </c>
      <c r="C4630" s="536">
        <v>0</v>
      </c>
      <c r="D4630" s="536">
        <v>2011</v>
      </c>
    </row>
    <row r="4631" spans="1:4">
      <c r="A4631" s="535" t="s">
        <v>9828</v>
      </c>
      <c r="B4631" s="536">
        <v>32927</v>
      </c>
      <c r="C4631" s="536">
        <v>0</v>
      </c>
      <c r="D4631" s="536">
        <v>2011</v>
      </c>
    </row>
    <row r="4632" spans="1:4">
      <c r="A4632" s="535" t="s">
        <v>9829</v>
      </c>
      <c r="B4632" s="536">
        <v>12421</v>
      </c>
      <c r="C4632" s="536">
        <v>0</v>
      </c>
      <c r="D4632" s="536">
        <v>2011</v>
      </c>
    </row>
    <row r="4633" spans="1:4">
      <c r="A4633" s="535" t="s">
        <v>9830</v>
      </c>
      <c r="B4633" s="536">
        <v>7496</v>
      </c>
      <c r="C4633" s="536">
        <v>0</v>
      </c>
      <c r="D4633" s="536">
        <v>2011</v>
      </c>
    </row>
    <row r="4634" spans="1:4">
      <c r="A4634" s="535" t="s">
        <v>9831</v>
      </c>
      <c r="B4634" s="536">
        <v>16578</v>
      </c>
      <c r="C4634" s="536">
        <v>0</v>
      </c>
      <c r="D4634" s="536">
        <v>2011</v>
      </c>
    </row>
    <row r="4635" spans="1:4">
      <c r="A4635" s="535" t="s">
        <v>9832</v>
      </c>
      <c r="B4635" s="536">
        <v>32202</v>
      </c>
      <c r="C4635" s="536">
        <v>0</v>
      </c>
      <c r="D4635" s="536">
        <v>2011</v>
      </c>
    </row>
    <row r="4636" spans="1:4">
      <c r="A4636" s="535" t="s">
        <v>9833</v>
      </c>
      <c r="B4636" s="536">
        <v>13155</v>
      </c>
      <c r="C4636" s="536">
        <v>0</v>
      </c>
      <c r="D4636" s="536">
        <v>2011</v>
      </c>
    </row>
    <row r="4637" spans="1:4">
      <c r="A4637" s="535" t="s">
        <v>9834</v>
      </c>
      <c r="B4637" s="536">
        <v>11827</v>
      </c>
      <c r="C4637" s="536">
        <v>0</v>
      </c>
      <c r="D4637" s="536">
        <v>2011</v>
      </c>
    </row>
    <row r="4638" spans="1:4">
      <c r="A4638" s="535" t="s">
        <v>9835</v>
      </c>
      <c r="B4638" s="536">
        <v>0</v>
      </c>
      <c r="C4638" s="536">
        <v>0</v>
      </c>
      <c r="D4638" s="536">
        <v>2011</v>
      </c>
    </row>
    <row r="4639" spans="1:4">
      <c r="A4639" s="535" t="s">
        <v>9836</v>
      </c>
      <c r="B4639" s="536">
        <v>0</v>
      </c>
      <c r="C4639" s="536">
        <v>22186</v>
      </c>
      <c r="D4639" s="536">
        <v>2011</v>
      </c>
    </row>
    <row r="4640" spans="1:4">
      <c r="A4640" s="535" t="s">
        <v>9837</v>
      </c>
      <c r="B4640" s="536">
        <v>21337</v>
      </c>
      <c r="C4640" s="536">
        <v>0</v>
      </c>
      <c r="D4640" s="536">
        <v>2011</v>
      </c>
    </row>
    <row r="4641" spans="1:4">
      <c r="A4641" s="535" t="s">
        <v>9838</v>
      </c>
      <c r="B4641" s="536">
        <v>0</v>
      </c>
      <c r="C4641" s="536">
        <v>43691</v>
      </c>
      <c r="D4641" s="536">
        <v>2011</v>
      </c>
    </row>
    <row r="4642" spans="1:4">
      <c r="A4642" s="535" t="s">
        <v>9839</v>
      </c>
      <c r="B4642" s="536">
        <v>0</v>
      </c>
      <c r="C4642" s="536">
        <v>22153</v>
      </c>
      <c r="D4642" s="536">
        <v>2011</v>
      </c>
    </row>
    <row r="4643" spans="1:4">
      <c r="A4643" s="535" t="s">
        <v>9840</v>
      </c>
      <c r="B4643" s="536">
        <v>5871</v>
      </c>
      <c r="C4643" s="536">
        <v>0</v>
      </c>
      <c r="D4643" s="536">
        <v>2011</v>
      </c>
    </row>
    <row r="4644" spans="1:4">
      <c r="A4644" s="535" t="s">
        <v>9841</v>
      </c>
      <c r="B4644" s="536">
        <v>34311</v>
      </c>
      <c r="C4644" s="536">
        <v>0</v>
      </c>
      <c r="D4644" s="536">
        <v>2011</v>
      </c>
    </row>
    <row r="4645" spans="1:4">
      <c r="A4645" s="535" t="s">
        <v>9842</v>
      </c>
      <c r="B4645" s="536">
        <v>12995</v>
      </c>
      <c r="C4645" s="536">
        <v>0</v>
      </c>
      <c r="D4645" s="536">
        <v>2011</v>
      </c>
    </row>
    <row r="4646" spans="1:4">
      <c r="A4646" s="535" t="s">
        <v>9843</v>
      </c>
      <c r="B4646" s="536">
        <v>26281</v>
      </c>
      <c r="C4646" s="536">
        <v>0</v>
      </c>
      <c r="D4646" s="536">
        <v>2011</v>
      </c>
    </row>
    <row r="4647" spans="1:4">
      <c r="A4647" s="535" t="s">
        <v>9844</v>
      </c>
      <c r="B4647" s="536">
        <v>24627</v>
      </c>
      <c r="C4647" s="536">
        <v>0</v>
      </c>
      <c r="D4647" s="536">
        <v>2011</v>
      </c>
    </row>
    <row r="4648" spans="1:4">
      <c r="A4648" s="535" t="s">
        <v>9845</v>
      </c>
      <c r="B4648" s="536">
        <v>14043</v>
      </c>
      <c r="C4648" s="536">
        <v>0</v>
      </c>
      <c r="D4648" s="536">
        <v>2011</v>
      </c>
    </row>
    <row r="4649" spans="1:4">
      <c r="A4649" s="535" t="s">
        <v>9846</v>
      </c>
      <c r="B4649" s="536">
        <v>8002</v>
      </c>
      <c r="C4649" s="536">
        <v>0</v>
      </c>
      <c r="D4649" s="536">
        <v>2011</v>
      </c>
    </row>
    <row r="4650" spans="1:4">
      <c r="A4650" s="535" t="s">
        <v>9847</v>
      </c>
      <c r="B4650" s="536">
        <v>5421</v>
      </c>
      <c r="C4650" s="536">
        <v>0</v>
      </c>
      <c r="D4650" s="536">
        <v>2011</v>
      </c>
    </row>
    <row r="4651" spans="1:4">
      <c r="A4651" s="535" t="s">
        <v>9848</v>
      </c>
      <c r="B4651" s="536">
        <v>14210</v>
      </c>
      <c r="C4651" s="536">
        <v>0</v>
      </c>
      <c r="D4651" s="536">
        <v>2011</v>
      </c>
    </row>
    <row r="4652" spans="1:4">
      <c r="A4652" s="535" t="s">
        <v>9849</v>
      </c>
      <c r="B4652" s="536">
        <v>0</v>
      </c>
      <c r="C4652" s="536">
        <v>37231</v>
      </c>
      <c r="D4652" s="536">
        <v>2011</v>
      </c>
    </row>
    <row r="4653" spans="1:4">
      <c r="A4653" s="535" t="s">
        <v>9850</v>
      </c>
      <c r="B4653" s="536">
        <v>19394</v>
      </c>
      <c r="C4653" s="536">
        <v>0</v>
      </c>
      <c r="D4653" s="536">
        <v>2011</v>
      </c>
    </row>
    <row r="4654" spans="1:4">
      <c r="A4654" s="535" t="s">
        <v>9851</v>
      </c>
      <c r="B4654" s="536">
        <v>18312</v>
      </c>
      <c r="C4654" s="536">
        <v>0</v>
      </c>
      <c r="D4654" s="536">
        <v>2011</v>
      </c>
    </row>
    <row r="4655" spans="1:4">
      <c r="A4655" s="535" t="s">
        <v>9852</v>
      </c>
      <c r="B4655" s="536">
        <v>0</v>
      </c>
      <c r="C4655" s="536">
        <v>28164</v>
      </c>
      <c r="D4655" s="536">
        <v>2011</v>
      </c>
    </row>
    <row r="4656" spans="1:4">
      <c r="A4656" s="535" t="s">
        <v>9853</v>
      </c>
      <c r="B4656" s="536">
        <v>0</v>
      </c>
      <c r="C4656" s="536">
        <v>8539</v>
      </c>
      <c r="D4656" s="536">
        <v>2011</v>
      </c>
    </row>
    <row r="4657" spans="1:4">
      <c r="A4657" s="535" t="s">
        <v>9854</v>
      </c>
      <c r="B4657" s="536">
        <v>0</v>
      </c>
      <c r="C4657" s="536">
        <v>32828</v>
      </c>
      <c r="D4657" s="536">
        <v>2011</v>
      </c>
    </row>
    <row r="4658" spans="1:4">
      <c r="A4658" s="535" t="s">
        <v>9855</v>
      </c>
      <c r="B4658" s="536">
        <v>0</v>
      </c>
      <c r="C4658" s="536">
        <v>60039</v>
      </c>
      <c r="D4658" s="536">
        <v>2011</v>
      </c>
    </row>
    <row r="4659" spans="1:4">
      <c r="A4659" s="535" t="s">
        <v>9856</v>
      </c>
      <c r="B4659" s="536">
        <v>0</v>
      </c>
      <c r="C4659" s="536">
        <v>34694</v>
      </c>
      <c r="D4659" s="536">
        <v>2011</v>
      </c>
    </row>
    <row r="4660" spans="1:4">
      <c r="A4660" s="535" t="s">
        <v>9857</v>
      </c>
      <c r="B4660" s="536">
        <v>0</v>
      </c>
      <c r="C4660" s="536">
        <v>0</v>
      </c>
      <c r="D4660" s="536">
        <v>2011</v>
      </c>
    </row>
    <row r="4661" spans="1:4">
      <c r="A4661" s="535" t="s">
        <v>9858</v>
      </c>
      <c r="B4661" s="536">
        <v>4743</v>
      </c>
      <c r="C4661" s="536">
        <v>0</v>
      </c>
      <c r="D4661" s="536">
        <v>2011</v>
      </c>
    </row>
    <row r="4662" spans="1:4">
      <c r="A4662" s="535" t="s">
        <v>9859</v>
      </c>
      <c r="B4662" s="536">
        <v>0</v>
      </c>
      <c r="C4662" s="536">
        <v>0</v>
      </c>
      <c r="D4662" s="536">
        <v>2011</v>
      </c>
    </row>
    <row r="4663" spans="1:4">
      <c r="A4663" s="535" t="s">
        <v>9860</v>
      </c>
      <c r="B4663" s="536">
        <v>27379</v>
      </c>
      <c r="C4663" s="536">
        <v>0</v>
      </c>
      <c r="D4663" s="536">
        <v>2011</v>
      </c>
    </row>
    <row r="4664" spans="1:4">
      <c r="A4664" s="535" t="s">
        <v>9861</v>
      </c>
      <c r="B4664" s="536">
        <v>2514</v>
      </c>
      <c r="C4664" s="536">
        <v>0</v>
      </c>
      <c r="D4664" s="536">
        <v>2011</v>
      </c>
    </row>
    <row r="4665" spans="1:4">
      <c r="A4665" s="535" t="s">
        <v>9862</v>
      </c>
      <c r="B4665" s="536">
        <v>19696</v>
      </c>
      <c r="C4665" s="536">
        <v>0</v>
      </c>
      <c r="D4665" s="536">
        <v>2011</v>
      </c>
    </row>
    <row r="4666" spans="1:4">
      <c r="A4666" s="535" t="s">
        <v>9863</v>
      </c>
      <c r="B4666" s="536">
        <v>15005</v>
      </c>
      <c r="C4666" s="536">
        <v>0</v>
      </c>
      <c r="D4666" s="536">
        <v>2011</v>
      </c>
    </row>
    <row r="4667" spans="1:4">
      <c r="A4667" s="535" t="s">
        <v>9864</v>
      </c>
      <c r="B4667" s="536">
        <v>30665</v>
      </c>
      <c r="C4667" s="536">
        <v>0</v>
      </c>
      <c r="D4667" s="536">
        <v>2011</v>
      </c>
    </row>
    <row r="4668" spans="1:4">
      <c r="A4668" s="535" t="s">
        <v>9865</v>
      </c>
      <c r="B4668" s="536">
        <v>50584</v>
      </c>
      <c r="C4668" s="536">
        <v>0</v>
      </c>
      <c r="D4668" s="536">
        <v>2011</v>
      </c>
    </row>
    <row r="4669" spans="1:4">
      <c r="A4669" s="535" t="s">
        <v>9866</v>
      </c>
      <c r="B4669" s="536">
        <v>8958</v>
      </c>
      <c r="C4669" s="536">
        <v>0</v>
      </c>
      <c r="D4669" s="536">
        <v>2011</v>
      </c>
    </row>
    <row r="4670" spans="1:4">
      <c r="A4670" s="535" t="s">
        <v>9867</v>
      </c>
      <c r="B4670" s="536">
        <v>4290</v>
      </c>
      <c r="C4670" s="536">
        <v>0</v>
      </c>
      <c r="D4670" s="536">
        <v>2011</v>
      </c>
    </row>
    <row r="4671" spans="1:4">
      <c r="A4671" s="535" t="s">
        <v>9868</v>
      </c>
      <c r="B4671" s="536">
        <v>3619</v>
      </c>
      <c r="C4671" s="536">
        <v>0</v>
      </c>
      <c r="D4671" s="536">
        <v>2011</v>
      </c>
    </row>
    <row r="4672" spans="1:4">
      <c r="A4672" s="535" t="s">
        <v>9869</v>
      </c>
      <c r="B4672" s="536">
        <v>5584</v>
      </c>
      <c r="C4672" s="536">
        <v>0</v>
      </c>
      <c r="D4672" s="536">
        <v>2011</v>
      </c>
    </row>
    <row r="4673" spans="1:4">
      <c r="A4673" s="535" t="s">
        <v>9870</v>
      </c>
      <c r="B4673" s="536">
        <v>4518</v>
      </c>
      <c r="C4673" s="536">
        <v>0</v>
      </c>
      <c r="D4673" s="536">
        <v>2011</v>
      </c>
    </row>
    <row r="4674" spans="1:4">
      <c r="A4674" s="535" t="s">
        <v>9871</v>
      </c>
      <c r="B4674" s="536">
        <v>3474</v>
      </c>
      <c r="C4674" s="536">
        <v>0</v>
      </c>
      <c r="D4674" s="536">
        <v>2011</v>
      </c>
    </row>
    <row r="4675" spans="1:4">
      <c r="A4675" s="535" t="s">
        <v>9872</v>
      </c>
      <c r="B4675" s="536">
        <v>19389</v>
      </c>
      <c r="C4675" s="536">
        <v>0</v>
      </c>
      <c r="D4675" s="536">
        <v>2011</v>
      </c>
    </row>
    <row r="4676" spans="1:4">
      <c r="A4676" s="535" t="s">
        <v>9873</v>
      </c>
      <c r="B4676" s="536">
        <v>45846</v>
      </c>
      <c r="C4676" s="536">
        <v>0</v>
      </c>
      <c r="D4676" s="536">
        <v>2011</v>
      </c>
    </row>
    <row r="4677" spans="1:4">
      <c r="A4677" s="535" t="s">
        <v>9874</v>
      </c>
      <c r="B4677" s="536">
        <v>10326</v>
      </c>
      <c r="C4677" s="536">
        <v>0</v>
      </c>
      <c r="D4677" s="536">
        <v>2011</v>
      </c>
    </row>
    <row r="4678" spans="1:4">
      <c r="A4678" s="535" t="s">
        <v>9875</v>
      </c>
      <c r="B4678" s="536">
        <v>30766</v>
      </c>
      <c r="C4678" s="536">
        <v>0</v>
      </c>
      <c r="D4678" s="536">
        <v>2011</v>
      </c>
    </row>
    <row r="4679" spans="1:4">
      <c r="A4679" s="535" t="s">
        <v>9876</v>
      </c>
      <c r="B4679" s="536">
        <v>15994</v>
      </c>
      <c r="C4679" s="536">
        <v>0</v>
      </c>
      <c r="D4679" s="536">
        <v>2011</v>
      </c>
    </row>
    <row r="4680" spans="1:4">
      <c r="A4680" s="535" t="s">
        <v>9877</v>
      </c>
      <c r="B4680" s="536">
        <v>27601</v>
      </c>
      <c r="C4680" s="536">
        <v>0</v>
      </c>
      <c r="D4680" s="536">
        <v>2011</v>
      </c>
    </row>
    <row r="4681" spans="1:4">
      <c r="A4681" s="535" t="s">
        <v>9878</v>
      </c>
      <c r="B4681" s="536">
        <v>8185</v>
      </c>
      <c r="C4681" s="536">
        <v>0</v>
      </c>
      <c r="D4681" s="536">
        <v>2011</v>
      </c>
    </row>
    <row r="4682" spans="1:4">
      <c r="A4682" s="535" t="s">
        <v>9879</v>
      </c>
      <c r="B4682" s="536">
        <v>20868</v>
      </c>
      <c r="C4682" s="536">
        <v>0</v>
      </c>
      <c r="D4682" s="536">
        <v>2011</v>
      </c>
    </row>
    <row r="4683" spans="1:4">
      <c r="A4683" s="535" t="s">
        <v>9880</v>
      </c>
      <c r="B4683" s="536">
        <v>25867</v>
      </c>
      <c r="C4683" s="536">
        <v>0</v>
      </c>
      <c r="D4683" s="536">
        <v>2011</v>
      </c>
    </row>
    <row r="4684" spans="1:4">
      <c r="A4684" s="535" t="s">
        <v>9881</v>
      </c>
      <c r="B4684" s="536">
        <v>26777</v>
      </c>
      <c r="C4684" s="536">
        <v>0</v>
      </c>
      <c r="D4684" s="536">
        <v>2011</v>
      </c>
    </row>
    <row r="4685" spans="1:4">
      <c r="A4685" s="535" t="s">
        <v>9882</v>
      </c>
      <c r="B4685" s="536">
        <v>25821</v>
      </c>
      <c r="C4685" s="536">
        <v>0</v>
      </c>
      <c r="D4685" s="536">
        <v>2011</v>
      </c>
    </row>
    <row r="4686" spans="1:4">
      <c r="A4686" s="535" t="s">
        <v>9883</v>
      </c>
      <c r="B4686" s="536">
        <v>5566</v>
      </c>
      <c r="C4686" s="536">
        <v>0</v>
      </c>
      <c r="D4686" s="536">
        <v>2011</v>
      </c>
    </row>
    <row r="4687" spans="1:4">
      <c r="A4687" s="535" t="s">
        <v>9884</v>
      </c>
      <c r="B4687" s="536">
        <v>7554</v>
      </c>
      <c r="C4687" s="536">
        <v>0</v>
      </c>
      <c r="D4687" s="536">
        <v>2011</v>
      </c>
    </row>
    <row r="4688" spans="1:4">
      <c r="A4688" s="535" t="s">
        <v>9885</v>
      </c>
      <c r="B4688" s="536">
        <v>23774</v>
      </c>
      <c r="C4688" s="536">
        <v>0</v>
      </c>
      <c r="D4688" s="536">
        <v>2011</v>
      </c>
    </row>
    <row r="4689" spans="1:4">
      <c r="A4689" s="535" t="s">
        <v>9886</v>
      </c>
      <c r="B4689" s="536">
        <v>22394</v>
      </c>
      <c r="C4689" s="536">
        <v>0</v>
      </c>
      <c r="D4689" s="536">
        <v>2011</v>
      </c>
    </row>
    <row r="4690" spans="1:4">
      <c r="A4690" s="535" t="s">
        <v>9887</v>
      </c>
      <c r="B4690" s="536">
        <v>7861</v>
      </c>
      <c r="C4690" s="536">
        <v>0</v>
      </c>
      <c r="D4690" s="536">
        <v>2011</v>
      </c>
    </row>
    <row r="4691" spans="1:4">
      <c r="A4691" s="535" t="s">
        <v>9888</v>
      </c>
      <c r="B4691" s="536">
        <v>3903</v>
      </c>
      <c r="C4691" s="536">
        <v>0</v>
      </c>
      <c r="D4691" s="536">
        <v>2011</v>
      </c>
    </row>
    <row r="4692" spans="1:4">
      <c r="A4692" s="535" t="s">
        <v>9889</v>
      </c>
      <c r="B4692" s="536">
        <v>20290</v>
      </c>
      <c r="C4692" s="536">
        <v>0</v>
      </c>
      <c r="D4692" s="536">
        <v>2011</v>
      </c>
    </row>
    <row r="4693" spans="1:4">
      <c r="A4693" s="535" t="s">
        <v>9890</v>
      </c>
      <c r="B4693" s="536">
        <v>6992</v>
      </c>
      <c r="C4693" s="536">
        <v>0</v>
      </c>
      <c r="D4693" s="536">
        <v>2011</v>
      </c>
    </row>
    <row r="4694" spans="1:4">
      <c r="A4694" s="535" t="s">
        <v>9891</v>
      </c>
      <c r="B4694" s="536">
        <v>6973</v>
      </c>
      <c r="C4694" s="536">
        <v>0</v>
      </c>
      <c r="D4694" s="536">
        <v>2011</v>
      </c>
    </row>
    <row r="4695" spans="1:4">
      <c r="A4695" s="535" t="s">
        <v>9892</v>
      </c>
      <c r="B4695" s="536">
        <v>4031</v>
      </c>
      <c r="C4695" s="536">
        <v>0</v>
      </c>
      <c r="D4695" s="536">
        <v>2011</v>
      </c>
    </row>
    <row r="4696" spans="1:4">
      <c r="A4696" s="535" t="s">
        <v>9893</v>
      </c>
      <c r="B4696" s="536">
        <v>9302</v>
      </c>
      <c r="C4696" s="536">
        <v>0</v>
      </c>
      <c r="D4696" s="536">
        <v>2011</v>
      </c>
    </row>
    <row r="4697" spans="1:4">
      <c r="A4697" s="535" t="s">
        <v>9894</v>
      </c>
      <c r="B4697" s="536">
        <v>8372</v>
      </c>
      <c r="C4697" s="536">
        <v>0</v>
      </c>
      <c r="D4697" s="536">
        <v>2011</v>
      </c>
    </row>
    <row r="4698" spans="1:4">
      <c r="A4698" s="535" t="s">
        <v>9895</v>
      </c>
      <c r="B4698" s="536">
        <v>9194</v>
      </c>
      <c r="C4698" s="536">
        <v>0</v>
      </c>
      <c r="D4698" s="536">
        <v>2011</v>
      </c>
    </row>
    <row r="4699" spans="1:4">
      <c r="A4699" s="535" t="s">
        <v>9896</v>
      </c>
      <c r="B4699" s="536">
        <v>5006</v>
      </c>
      <c r="C4699" s="536">
        <v>0</v>
      </c>
      <c r="D4699" s="536">
        <v>2011</v>
      </c>
    </row>
    <row r="4700" spans="1:4">
      <c r="A4700" s="535" t="s">
        <v>9897</v>
      </c>
      <c r="B4700" s="536">
        <v>26940</v>
      </c>
      <c r="C4700" s="536">
        <v>0</v>
      </c>
      <c r="D4700" s="536">
        <v>2011</v>
      </c>
    </row>
    <row r="4701" spans="1:4">
      <c r="A4701" s="535" t="s">
        <v>9898</v>
      </c>
      <c r="B4701" s="536">
        <v>22862</v>
      </c>
      <c r="C4701" s="536">
        <v>0</v>
      </c>
      <c r="D4701" s="536">
        <v>2011</v>
      </c>
    </row>
    <row r="4702" spans="1:4">
      <c r="A4702" s="535" t="s">
        <v>9899</v>
      </c>
      <c r="B4702" s="536">
        <v>22614</v>
      </c>
      <c r="C4702" s="536">
        <v>0</v>
      </c>
      <c r="D4702" s="536">
        <v>2011</v>
      </c>
    </row>
    <row r="4703" spans="1:4">
      <c r="A4703" s="535" t="s">
        <v>9900</v>
      </c>
      <c r="B4703" s="536">
        <v>14317</v>
      </c>
      <c r="C4703" s="536">
        <v>0</v>
      </c>
      <c r="D4703" s="536">
        <v>2011</v>
      </c>
    </row>
    <row r="4704" spans="1:4">
      <c r="A4704" s="535" t="s">
        <v>9901</v>
      </c>
      <c r="B4704" s="536">
        <v>8907</v>
      </c>
      <c r="C4704" s="536">
        <v>0</v>
      </c>
      <c r="D4704" s="536">
        <v>2011</v>
      </c>
    </row>
    <row r="4705" spans="1:4">
      <c r="A4705" s="535" t="s">
        <v>9902</v>
      </c>
      <c r="B4705" s="536">
        <v>9345</v>
      </c>
      <c r="C4705" s="536">
        <v>0</v>
      </c>
      <c r="D4705" s="536">
        <v>2011</v>
      </c>
    </row>
    <row r="4706" spans="1:4">
      <c r="A4706" s="535" t="s">
        <v>9903</v>
      </c>
      <c r="B4706" s="536">
        <v>1075</v>
      </c>
      <c r="C4706" s="536">
        <v>0</v>
      </c>
      <c r="D4706" s="536">
        <v>2011</v>
      </c>
    </row>
    <row r="4707" spans="1:4">
      <c r="A4707" s="535" t="s">
        <v>9904</v>
      </c>
      <c r="B4707" s="536">
        <v>36460</v>
      </c>
      <c r="C4707" s="536">
        <v>0</v>
      </c>
      <c r="D4707" s="536">
        <v>2011</v>
      </c>
    </row>
    <row r="4708" spans="1:4">
      <c r="A4708" s="535" t="s">
        <v>9905</v>
      </c>
      <c r="B4708" s="536">
        <v>17615</v>
      </c>
      <c r="C4708" s="536">
        <v>0</v>
      </c>
      <c r="D4708" s="536">
        <v>2011</v>
      </c>
    </row>
    <row r="4709" spans="1:4">
      <c r="A4709" s="535" t="s">
        <v>9906</v>
      </c>
      <c r="B4709" s="536">
        <v>4757</v>
      </c>
      <c r="C4709" s="536">
        <v>0</v>
      </c>
      <c r="D4709" s="536">
        <v>2011</v>
      </c>
    </row>
    <row r="4710" spans="1:4">
      <c r="A4710" s="535" t="s">
        <v>9907</v>
      </c>
      <c r="B4710" s="536">
        <v>11580</v>
      </c>
      <c r="C4710" s="536">
        <v>0</v>
      </c>
      <c r="D4710" s="536">
        <v>2011</v>
      </c>
    </row>
    <row r="4711" spans="1:4">
      <c r="A4711" s="535" t="s">
        <v>9908</v>
      </c>
      <c r="B4711" s="536">
        <v>25340</v>
      </c>
      <c r="C4711" s="536">
        <v>0</v>
      </c>
      <c r="D4711" s="536">
        <v>2011</v>
      </c>
    </row>
    <row r="4712" spans="1:4">
      <c r="A4712" s="535" t="s">
        <v>9909</v>
      </c>
      <c r="B4712" s="536">
        <v>7778</v>
      </c>
      <c r="C4712" s="536">
        <v>0</v>
      </c>
      <c r="D4712" s="536">
        <v>2011</v>
      </c>
    </row>
    <row r="4713" spans="1:4">
      <c r="A4713" s="535" t="s">
        <v>9910</v>
      </c>
      <c r="B4713" s="536">
        <v>10033</v>
      </c>
      <c r="C4713" s="536">
        <v>0</v>
      </c>
      <c r="D4713" s="536">
        <v>2011</v>
      </c>
    </row>
    <row r="4714" spans="1:4">
      <c r="A4714" s="535" t="s">
        <v>9911</v>
      </c>
      <c r="B4714" s="536">
        <v>33709</v>
      </c>
      <c r="C4714" s="536">
        <v>0</v>
      </c>
      <c r="D4714" s="536">
        <v>2011</v>
      </c>
    </row>
    <row r="4715" spans="1:4">
      <c r="A4715" s="535" t="s">
        <v>9912</v>
      </c>
      <c r="B4715" s="536">
        <v>14220</v>
      </c>
      <c r="C4715" s="536">
        <v>0</v>
      </c>
      <c r="D4715" s="536">
        <v>2011</v>
      </c>
    </row>
    <row r="4716" spans="1:4">
      <c r="A4716" s="535" t="s">
        <v>9913</v>
      </c>
      <c r="B4716" s="536">
        <v>31565</v>
      </c>
      <c r="C4716" s="536">
        <v>0</v>
      </c>
      <c r="D4716" s="536">
        <v>2011</v>
      </c>
    </row>
    <row r="4717" spans="1:4">
      <c r="A4717" s="535" t="s">
        <v>9914</v>
      </c>
      <c r="B4717" s="536">
        <v>9280</v>
      </c>
      <c r="C4717" s="536">
        <v>0</v>
      </c>
      <c r="D4717" s="536">
        <v>2011</v>
      </c>
    </row>
    <row r="4718" spans="1:4">
      <c r="A4718" s="535" t="s">
        <v>9915</v>
      </c>
      <c r="B4718" s="536">
        <v>19554</v>
      </c>
      <c r="C4718" s="536">
        <v>0</v>
      </c>
      <c r="D4718" s="536">
        <v>2011</v>
      </c>
    </row>
    <row r="4719" spans="1:4">
      <c r="A4719" s="535" t="s">
        <v>9916</v>
      </c>
      <c r="B4719" s="536">
        <v>8767</v>
      </c>
      <c r="C4719" s="536">
        <v>0</v>
      </c>
      <c r="D4719" s="536">
        <v>2011</v>
      </c>
    </row>
    <row r="4720" spans="1:4">
      <c r="A4720" s="535" t="s">
        <v>9917</v>
      </c>
      <c r="B4720" s="536">
        <v>9398</v>
      </c>
      <c r="C4720" s="536">
        <v>0</v>
      </c>
      <c r="D4720" s="536">
        <v>2011</v>
      </c>
    </row>
    <row r="4721" spans="1:4">
      <c r="A4721" s="535" t="s">
        <v>9918</v>
      </c>
      <c r="B4721" s="536">
        <v>9419</v>
      </c>
      <c r="C4721" s="536">
        <v>0</v>
      </c>
      <c r="D4721" s="536">
        <v>2011</v>
      </c>
    </row>
    <row r="4722" spans="1:4">
      <c r="A4722" s="535" t="s">
        <v>9919</v>
      </c>
      <c r="B4722" s="536">
        <v>15647</v>
      </c>
      <c r="C4722" s="536">
        <v>0</v>
      </c>
      <c r="D4722" s="536">
        <v>2011</v>
      </c>
    </row>
    <row r="4723" spans="1:4">
      <c r="A4723" s="535" t="s">
        <v>9920</v>
      </c>
      <c r="B4723" s="536">
        <v>7700</v>
      </c>
      <c r="C4723" s="536">
        <v>0</v>
      </c>
      <c r="D4723" s="536">
        <v>2011</v>
      </c>
    </row>
    <row r="4724" spans="1:4">
      <c r="A4724" s="535" t="s">
        <v>9921</v>
      </c>
      <c r="B4724" s="536">
        <v>14100</v>
      </c>
      <c r="C4724" s="536">
        <v>0</v>
      </c>
      <c r="D4724" s="536">
        <v>2011</v>
      </c>
    </row>
    <row r="4725" spans="1:4">
      <c r="A4725" s="535" t="s">
        <v>9922</v>
      </c>
      <c r="B4725" s="536">
        <v>33056</v>
      </c>
      <c r="C4725" s="536">
        <v>0</v>
      </c>
      <c r="D4725" s="536">
        <v>2011</v>
      </c>
    </row>
    <row r="4726" spans="1:4">
      <c r="A4726" s="535" t="s">
        <v>9923</v>
      </c>
      <c r="B4726" s="536">
        <v>16667</v>
      </c>
      <c r="C4726" s="536">
        <v>0</v>
      </c>
      <c r="D4726" s="536">
        <v>2011</v>
      </c>
    </row>
    <row r="4727" spans="1:4">
      <c r="A4727" s="535" t="s">
        <v>9924</v>
      </c>
      <c r="B4727" s="536">
        <v>16733</v>
      </c>
      <c r="C4727" s="536">
        <v>0</v>
      </c>
      <c r="D4727" s="536">
        <v>2011</v>
      </c>
    </row>
    <row r="4728" spans="1:4">
      <c r="A4728" s="535" t="s">
        <v>9925</v>
      </c>
      <c r="B4728" s="536">
        <v>15471</v>
      </c>
      <c r="C4728" s="536">
        <v>0</v>
      </c>
      <c r="D4728" s="536">
        <v>2011</v>
      </c>
    </row>
    <row r="4729" spans="1:4">
      <c r="A4729" s="535" t="s">
        <v>9926</v>
      </c>
      <c r="B4729" s="536">
        <v>17980</v>
      </c>
      <c r="C4729" s="536">
        <v>0</v>
      </c>
      <c r="D4729" s="536">
        <v>2011</v>
      </c>
    </row>
    <row r="4730" spans="1:4">
      <c r="A4730" s="535" t="s">
        <v>9927</v>
      </c>
      <c r="B4730" s="536">
        <v>11586</v>
      </c>
      <c r="C4730" s="536">
        <v>0</v>
      </c>
      <c r="D4730" s="536">
        <v>2011</v>
      </c>
    </row>
    <row r="4731" spans="1:4">
      <c r="A4731" s="535" t="s">
        <v>9928</v>
      </c>
      <c r="B4731" s="536">
        <v>31178</v>
      </c>
      <c r="C4731" s="536">
        <v>0</v>
      </c>
      <c r="D4731" s="536">
        <v>2011</v>
      </c>
    </row>
    <row r="4732" spans="1:4">
      <c r="A4732" s="535" t="s">
        <v>9929</v>
      </c>
      <c r="B4732" s="536">
        <v>15815</v>
      </c>
      <c r="C4732" s="536">
        <v>0</v>
      </c>
      <c r="D4732" s="536">
        <v>2011</v>
      </c>
    </row>
    <row r="4733" spans="1:4">
      <c r="A4733" s="535" t="s">
        <v>9930</v>
      </c>
      <c r="B4733" s="536">
        <v>10</v>
      </c>
      <c r="C4733" s="536">
        <v>0</v>
      </c>
      <c r="D4733" s="536">
        <v>2011</v>
      </c>
    </row>
    <row r="4734" spans="1:4">
      <c r="A4734" s="535" t="s">
        <v>9931</v>
      </c>
      <c r="B4734" s="536">
        <v>3201</v>
      </c>
      <c r="C4734" s="536">
        <v>0</v>
      </c>
      <c r="D4734" s="536">
        <v>2011</v>
      </c>
    </row>
    <row r="4735" spans="1:4">
      <c r="A4735" s="535" t="s">
        <v>9932</v>
      </c>
      <c r="B4735" s="536">
        <v>5209</v>
      </c>
      <c r="C4735" s="536">
        <v>0</v>
      </c>
      <c r="D4735" s="536">
        <v>2011</v>
      </c>
    </row>
    <row r="4736" spans="1:4">
      <c r="A4736" s="535" t="s">
        <v>9933</v>
      </c>
      <c r="B4736" s="536">
        <v>20475</v>
      </c>
      <c r="C4736" s="536">
        <v>0</v>
      </c>
      <c r="D4736" s="536">
        <v>2011</v>
      </c>
    </row>
    <row r="4737" spans="1:4">
      <c r="A4737" s="535" t="s">
        <v>9934</v>
      </c>
      <c r="B4737" s="536">
        <v>20412</v>
      </c>
      <c r="C4737" s="536">
        <v>0</v>
      </c>
      <c r="D4737" s="536">
        <v>2011</v>
      </c>
    </row>
    <row r="4738" spans="1:4">
      <c r="A4738" s="535" t="s">
        <v>9935</v>
      </c>
      <c r="B4738" s="536">
        <v>7402</v>
      </c>
      <c r="C4738" s="536">
        <v>0</v>
      </c>
      <c r="D4738" s="536">
        <v>2011</v>
      </c>
    </row>
    <row r="4739" spans="1:4">
      <c r="A4739" s="535" t="s">
        <v>9936</v>
      </c>
      <c r="B4739" s="536">
        <v>3139</v>
      </c>
      <c r="C4739" s="536">
        <v>0</v>
      </c>
      <c r="D4739" s="536">
        <v>2011</v>
      </c>
    </row>
    <row r="4740" spans="1:4">
      <c r="A4740" s="535" t="s">
        <v>9937</v>
      </c>
      <c r="B4740" s="536">
        <v>12720</v>
      </c>
      <c r="C4740" s="536">
        <v>0</v>
      </c>
      <c r="D4740" s="536">
        <v>2011</v>
      </c>
    </row>
    <row r="4741" spans="1:4">
      <c r="A4741" s="535" t="s">
        <v>9938</v>
      </c>
      <c r="B4741" s="536">
        <v>15534</v>
      </c>
      <c r="C4741" s="536">
        <v>0</v>
      </c>
      <c r="D4741" s="536">
        <v>2011</v>
      </c>
    </row>
    <row r="4742" spans="1:4">
      <c r="A4742" s="535" t="s">
        <v>9939</v>
      </c>
      <c r="B4742" s="536">
        <v>7865</v>
      </c>
      <c r="C4742" s="536">
        <v>0</v>
      </c>
      <c r="D4742" s="536">
        <v>2011</v>
      </c>
    </row>
    <row r="4743" spans="1:4">
      <c r="A4743" s="535" t="s">
        <v>9940</v>
      </c>
      <c r="B4743" s="536">
        <v>18913</v>
      </c>
      <c r="C4743" s="536">
        <v>0</v>
      </c>
      <c r="D4743" s="536">
        <v>2011</v>
      </c>
    </row>
    <row r="4744" spans="1:4">
      <c r="A4744" s="535" t="s">
        <v>9941</v>
      </c>
      <c r="B4744" s="536">
        <v>15470</v>
      </c>
      <c r="C4744" s="536">
        <v>0</v>
      </c>
      <c r="D4744" s="536">
        <v>2011</v>
      </c>
    </row>
    <row r="4745" spans="1:4">
      <c r="A4745" s="535" t="s">
        <v>9942</v>
      </c>
      <c r="B4745" s="536">
        <v>8018</v>
      </c>
      <c r="C4745" s="536">
        <v>0</v>
      </c>
      <c r="D4745" s="536">
        <v>2011</v>
      </c>
    </row>
    <row r="4746" spans="1:4">
      <c r="A4746" s="535" t="s">
        <v>9943</v>
      </c>
      <c r="B4746" s="536">
        <v>4767</v>
      </c>
      <c r="C4746" s="536">
        <v>0</v>
      </c>
      <c r="D4746" s="536">
        <v>2011</v>
      </c>
    </row>
    <row r="4747" spans="1:4">
      <c r="A4747" s="535" t="s">
        <v>9944</v>
      </c>
      <c r="B4747" s="536">
        <v>9747</v>
      </c>
      <c r="C4747" s="536">
        <v>0</v>
      </c>
      <c r="D4747" s="536">
        <v>2011</v>
      </c>
    </row>
    <row r="4748" spans="1:4">
      <c r="A4748" s="535" t="s">
        <v>9945</v>
      </c>
      <c r="B4748" s="536">
        <v>9101</v>
      </c>
      <c r="C4748" s="536">
        <v>0</v>
      </c>
      <c r="D4748" s="536">
        <v>2011</v>
      </c>
    </row>
    <row r="4749" spans="1:4">
      <c r="A4749" s="535" t="s">
        <v>9946</v>
      </c>
      <c r="B4749" s="536">
        <v>6397</v>
      </c>
      <c r="C4749" s="536">
        <v>0</v>
      </c>
      <c r="D4749" s="536">
        <v>2011</v>
      </c>
    </row>
    <row r="4750" spans="1:4">
      <c r="A4750" s="535" t="s">
        <v>9947</v>
      </c>
      <c r="B4750" s="536">
        <v>9758</v>
      </c>
      <c r="C4750" s="536">
        <v>0</v>
      </c>
      <c r="D4750" s="536">
        <v>2011</v>
      </c>
    </row>
    <row r="4751" spans="1:4">
      <c r="A4751" s="535" t="s">
        <v>9948</v>
      </c>
      <c r="B4751" s="536">
        <v>5292</v>
      </c>
      <c r="C4751" s="536">
        <v>0</v>
      </c>
      <c r="D4751" s="536">
        <v>2011</v>
      </c>
    </row>
    <row r="4752" spans="1:4">
      <c r="A4752" s="535" t="s">
        <v>9949</v>
      </c>
      <c r="B4752" s="536">
        <v>3004</v>
      </c>
      <c r="C4752" s="536">
        <v>0</v>
      </c>
      <c r="D4752" s="536">
        <v>2011</v>
      </c>
    </row>
    <row r="4753" spans="1:4">
      <c r="A4753" s="535" t="s">
        <v>9950</v>
      </c>
      <c r="B4753" s="536">
        <v>1578</v>
      </c>
      <c r="C4753" s="536">
        <v>0</v>
      </c>
      <c r="D4753" s="536">
        <v>2011</v>
      </c>
    </row>
    <row r="4754" spans="1:4">
      <c r="A4754" s="535" t="s">
        <v>9951</v>
      </c>
      <c r="B4754" s="536">
        <v>4749</v>
      </c>
      <c r="C4754" s="536">
        <v>0</v>
      </c>
      <c r="D4754" s="536">
        <v>2011</v>
      </c>
    </row>
    <row r="4755" spans="1:4">
      <c r="A4755" s="535" t="s">
        <v>9952</v>
      </c>
      <c r="B4755" s="536">
        <v>6629</v>
      </c>
      <c r="C4755" s="536">
        <v>0</v>
      </c>
      <c r="D4755" s="536">
        <v>2011</v>
      </c>
    </row>
    <row r="4756" spans="1:4">
      <c r="A4756" s="535" t="s">
        <v>9953</v>
      </c>
      <c r="B4756" s="536">
        <v>7616</v>
      </c>
      <c r="C4756" s="536">
        <v>0</v>
      </c>
      <c r="D4756" s="536">
        <v>2011</v>
      </c>
    </row>
    <row r="4757" spans="1:4">
      <c r="A4757" s="535" t="s">
        <v>9954</v>
      </c>
      <c r="B4757" s="536">
        <v>38703</v>
      </c>
      <c r="C4757" s="536">
        <v>0</v>
      </c>
      <c r="D4757" s="536">
        <v>2011</v>
      </c>
    </row>
    <row r="4758" spans="1:4">
      <c r="A4758" s="535" t="s">
        <v>9955</v>
      </c>
      <c r="B4758" s="536">
        <v>6529</v>
      </c>
      <c r="C4758" s="536">
        <v>0</v>
      </c>
      <c r="D4758" s="536">
        <v>2011</v>
      </c>
    </row>
    <row r="4759" spans="1:4">
      <c r="A4759" s="535" t="s">
        <v>9956</v>
      </c>
      <c r="B4759" s="536">
        <v>3983</v>
      </c>
      <c r="C4759" s="536">
        <v>0</v>
      </c>
      <c r="D4759" s="536">
        <v>2011</v>
      </c>
    </row>
    <row r="4760" spans="1:4">
      <c r="A4760" s="535" t="s">
        <v>9957</v>
      </c>
      <c r="B4760" s="536">
        <v>4341</v>
      </c>
      <c r="C4760" s="536">
        <v>0</v>
      </c>
      <c r="D4760" s="536">
        <v>2011</v>
      </c>
    </row>
    <row r="4761" spans="1:4">
      <c r="A4761" s="535" t="s">
        <v>9958</v>
      </c>
      <c r="B4761" s="536">
        <v>3552</v>
      </c>
      <c r="C4761" s="536">
        <v>0</v>
      </c>
      <c r="D4761" s="536">
        <v>2011</v>
      </c>
    </row>
    <row r="4762" spans="1:4">
      <c r="A4762" s="535" t="s">
        <v>9959</v>
      </c>
      <c r="B4762" s="536">
        <v>7678</v>
      </c>
      <c r="C4762" s="536">
        <v>0</v>
      </c>
      <c r="D4762" s="536">
        <v>2011</v>
      </c>
    </row>
    <row r="4763" spans="1:4">
      <c r="A4763" s="535" t="s">
        <v>9960</v>
      </c>
      <c r="B4763" s="536">
        <v>5207</v>
      </c>
      <c r="C4763" s="536">
        <v>0</v>
      </c>
      <c r="D4763" s="536">
        <v>2011</v>
      </c>
    </row>
    <row r="4764" spans="1:4">
      <c r="A4764" s="535" t="s">
        <v>9961</v>
      </c>
      <c r="B4764" s="536">
        <v>3443</v>
      </c>
      <c r="C4764" s="536">
        <v>0</v>
      </c>
      <c r="D4764" s="536">
        <v>2011</v>
      </c>
    </row>
    <row r="4765" spans="1:4">
      <c r="A4765" s="535" t="s">
        <v>9962</v>
      </c>
      <c r="B4765" s="536">
        <v>2200</v>
      </c>
      <c r="C4765" s="536">
        <v>0</v>
      </c>
      <c r="D4765" s="536">
        <v>2011</v>
      </c>
    </row>
    <row r="4766" spans="1:4">
      <c r="A4766" s="535" t="s">
        <v>9963</v>
      </c>
      <c r="B4766" s="536">
        <v>11811</v>
      </c>
      <c r="C4766" s="536">
        <v>0</v>
      </c>
      <c r="D4766" s="536">
        <v>2011</v>
      </c>
    </row>
    <row r="4767" spans="1:4">
      <c r="A4767" s="535" t="s">
        <v>9964</v>
      </c>
      <c r="B4767" s="536">
        <v>7565</v>
      </c>
      <c r="C4767" s="536">
        <v>0</v>
      </c>
      <c r="D4767" s="536">
        <v>2011</v>
      </c>
    </row>
    <row r="4768" spans="1:4">
      <c r="A4768" s="535" t="s">
        <v>9965</v>
      </c>
      <c r="B4768" s="536">
        <v>12276</v>
      </c>
      <c r="C4768" s="536">
        <v>0</v>
      </c>
      <c r="D4768" s="536">
        <v>2011</v>
      </c>
    </row>
    <row r="4769" spans="1:4">
      <c r="A4769" s="535" t="s">
        <v>9966</v>
      </c>
      <c r="B4769" s="536">
        <v>17215</v>
      </c>
      <c r="C4769" s="536">
        <v>0</v>
      </c>
      <c r="D4769" s="536">
        <v>2011</v>
      </c>
    </row>
    <row r="4770" spans="1:4">
      <c r="A4770" s="535" t="s">
        <v>9967</v>
      </c>
      <c r="B4770" s="536">
        <v>6714</v>
      </c>
      <c r="C4770" s="536">
        <v>0</v>
      </c>
      <c r="D4770" s="536">
        <v>2011</v>
      </c>
    </row>
    <row r="4771" spans="1:4">
      <c r="A4771" s="535" t="s">
        <v>9968</v>
      </c>
      <c r="B4771" s="536">
        <v>6063</v>
      </c>
      <c r="C4771" s="536">
        <v>0</v>
      </c>
      <c r="D4771" s="536">
        <v>2011</v>
      </c>
    </row>
    <row r="4772" spans="1:4">
      <c r="A4772" s="535" t="s">
        <v>9969</v>
      </c>
      <c r="B4772" s="536">
        <v>3542</v>
      </c>
      <c r="C4772" s="536">
        <v>0</v>
      </c>
      <c r="D4772" s="536">
        <v>2011</v>
      </c>
    </row>
    <row r="4773" spans="1:4">
      <c r="A4773" s="535" t="s">
        <v>9970</v>
      </c>
      <c r="B4773" s="536">
        <v>4732</v>
      </c>
      <c r="C4773" s="536">
        <v>0</v>
      </c>
      <c r="D4773" s="536">
        <v>2011</v>
      </c>
    </row>
    <row r="4774" spans="1:4">
      <c r="A4774" s="535" t="s">
        <v>9971</v>
      </c>
      <c r="B4774" s="536">
        <v>11800</v>
      </c>
      <c r="C4774" s="536">
        <v>0</v>
      </c>
      <c r="D4774" s="536">
        <v>2011</v>
      </c>
    </row>
    <row r="4775" spans="1:4">
      <c r="A4775" s="535" t="s">
        <v>9972</v>
      </c>
      <c r="B4775" s="536">
        <v>5396</v>
      </c>
      <c r="C4775" s="536">
        <v>0</v>
      </c>
      <c r="D4775" s="536">
        <v>2011</v>
      </c>
    </row>
    <row r="4776" spans="1:4">
      <c r="A4776" s="535" t="s">
        <v>9973</v>
      </c>
      <c r="B4776" s="536">
        <v>4705</v>
      </c>
      <c r="C4776" s="536">
        <v>0</v>
      </c>
      <c r="D4776" s="536">
        <v>2011</v>
      </c>
    </row>
    <row r="4777" spans="1:4">
      <c r="A4777" s="535" t="s">
        <v>9974</v>
      </c>
      <c r="B4777" s="536">
        <v>4325</v>
      </c>
      <c r="C4777" s="536">
        <v>0</v>
      </c>
      <c r="D4777" s="536">
        <v>2011</v>
      </c>
    </row>
    <row r="4778" spans="1:4">
      <c r="A4778" s="535" t="s">
        <v>9975</v>
      </c>
      <c r="B4778" s="536">
        <v>7191</v>
      </c>
      <c r="C4778" s="536">
        <v>0</v>
      </c>
      <c r="D4778" s="536">
        <v>2011</v>
      </c>
    </row>
    <row r="4779" spans="1:4">
      <c r="A4779" s="535" t="s">
        <v>9976</v>
      </c>
      <c r="B4779" s="536">
        <v>16555</v>
      </c>
      <c r="C4779" s="536">
        <v>0</v>
      </c>
      <c r="D4779" s="536">
        <v>2011</v>
      </c>
    </row>
    <row r="4780" spans="1:4">
      <c r="A4780" s="535" t="s">
        <v>9977</v>
      </c>
      <c r="B4780" s="536">
        <v>14534</v>
      </c>
      <c r="C4780" s="536">
        <v>0</v>
      </c>
      <c r="D4780" s="536">
        <v>2011</v>
      </c>
    </row>
    <row r="4781" spans="1:4">
      <c r="A4781" s="535" t="s">
        <v>9978</v>
      </c>
      <c r="B4781" s="536">
        <v>11665</v>
      </c>
      <c r="C4781" s="536">
        <v>0</v>
      </c>
      <c r="D4781" s="536">
        <v>2011</v>
      </c>
    </row>
    <row r="4782" spans="1:4">
      <c r="A4782" s="535" t="s">
        <v>9979</v>
      </c>
      <c r="B4782" s="536">
        <v>9347</v>
      </c>
      <c r="C4782" s="536">
        <v>0</v>
      </c>
      <c r="D4782" s="536">
        <v>2011</v>
      </c>
    </row>
    <row r="4783" spans="1:4">
      <c r="A4783" s="535" t="s">
        <v>9980</v>
      </c>
      <c r="B4783" s="536">
        <v>9496</v>
      </c>
      <c r="C4783" s="536">
        <v>0</v>
      </c>
      <c r="D4783" s="536">
        <v>2011</v>
      </c>
    </row>
    <row r="4784" spans="1:4">
      <c r="A4784" s="535" t="s">
        <v>9981</v>
      </c>
      <c r="B4784" s="536">
        <v>5</v>
      </c>
      <c r="C4784" s="536">
        <v>0</v>
      </c>
      <c r="D4784" s="536">
        <v>2011</v>
      </c>
    </row>
    <row r="4785" spans="1:4">
      <c r="A4785" s="535" t="s">
        <v>9982</v>
      </c>
      <c r="B4785" s="536">
        <v>17472</v>
      </c>
      <c r="C4785" s="536">
        <v>0</v>
      </c>
      <c r="D4785" s="536">
        <v>2011</v>
      </c>
    </row>
    <row r="4786" spans="1:4">
      <c r="A4786" s="535" t="s">
        <v>9983</v>
      </c>
      <c r="B4786" s="536">
        <v>17350</v>
      </c>
      <c r="C4786" s="536">
        <v>0</v>
      </c>
      <c r="D4786" s="536">
        <v>2011</v>
      </c>
    </row>
    <row r="4787" spans="1:4">
      <c r="A4787" s="535" t="s">
        <v>9984</v>
      </c>
      <c r="B4787" s="536">
        <v>10255</v>
      </c>
      <c r="C4787" s="536">
        <v>0</v>
      </c>
      <c r="D4787" s="536">
        <v>2011</v>
      </c>
    </row>
    <row r="4788" spans="1:4">
      <c r="A4788" s="535" t="s">
        <v>9985</v>
      </c>
      <c r="B4788" s="536">
        <v>13268</v>
      </c>
      <c r="C4788" s="536">
        <v>0</v>
      </c>
      <c r="D4788" s="536">
        <v>2011</v>
      </c>
    </row>
    <row r="4789" spans="1:4">
      <c r="A4789" s="535" t="s">
        <v>9986</v>
      </c>
      <c r="B4789" s="536">
        <v>0</v>
      </c>
      <c r="C4789" s="536">
        <v>0</v>
      </c>
      <c r="D4789" s="536">
        <v>2011</v>
      </c>
    </row>
    <row r="4790" spans="1:4">
      <c r="A4790" s="535" t="s">
        <v>9987</v>
      </c>
      <c r="B4790" s="536">
        <v>0</v>
      </c>
      <c r="C4790" s="536">
        <v>0</v>
      </c>
      <c r="D4790" s="536">
        <v>2011</v>
      </c>
    </row>
    <row r="4791" spans="1:4">
      <c r="A4791" s="535" t="s">
        <v>9988</v>
      </c>
      <c r="B4791" s="536">
        <v>19467</v>
      </c>
      <c r="C4791" s="536">
        <v>0</v>
      </c>
      <c r="D4791" s="536">
        <v>2011</v>
      </c>
    </row>
    <row r="4792" spans="1:4">
      <c r="A4792" s="535" t="s">
        <v>9989</v>
      </c>
      <c r="B4792" s="536">
        <v>18903</v>
      </c>
      <c r="C4792" s="536">
        <v>0</v>
      </c>
      <c r="D4792" s="536">
        <v>2011</v>
      </c>
    </row>
    <row r="4793" spans="1:4">
      <c r="A4793" s="535" t="s">
        <v>9990</v>
      </c>
      <c r="B4793" s="536">
        <v>14378</v>
      </c>
      <c r="C4793" s="536">
        <v>0</v>
      </c>
      <c r="D4793" s="536">
        <v>2011</v>
      </c>
    </row>
    <row r="4794" spans="1:4">
      <c r="A4794" s="535" t="s">
        <v>9991</v>
      </c>
      <c r="B4794" s="536">
        <v>12240</v>
      </c>
      <c r="C4794" s="536">
        <v>0</v>
      </c>
      <c r="D4794" s="536">
        <v>2011</v>
      </c>
    </row>
    <row r="4795" spans="1:4">
      <c r="A4795" s="535" t="s">
        <v>9992</v>
      </c>
      <c r="B4795" s="536">
        <v>13265</v>
      </c>
      <c r="C4795" s="536">
        <v>0</v>
      </c>
      <c r="D4795" s="536">
        <v>2011</v>
      </c>
    </row>
    <row r="4796" spans="1:4">
      <c r="A4796" s="535" t="s">
        <v>9993</v>
      </c>
      <c r="B4796" s="536">
        <v>0</v>
      </c>
      <c r="C4796" s="536">
        <v>0</v>
      </c>
      <c r="D4796" s="536">
        <v>2011</v>
      </c>
    </row>
    <row r="4797" spans="1:4">
      <c r="A4797" s="535" t="s">
        <v>9994</v>
      </c>
      <c r="B4797" s="536">
        <v>0</v>
      </c>
      <c r="C4797" s="536">
        <v>0</v>
      </c>
      <c r="D4797" s="536">
        <v>2011</v>
      </c>
    </row>
    <row r="4798" spans="1:4">
      <c r="A4798" s="535" t="s">
        <v>9995</v>
      </c>
      <c r="B4798" s="536">
        <v>15076</v>
      </c>
      <c r="C4798" s="536">
        <v>0</v>
      </c>
      <c r="D4798" s="536">
        <v>2011</v>
      </c>
    </row>
    <row r="4799" spans="1:4">
      <c r="A4799" s="535" t="s">
        <v>9996</v>
      </c>
      <c r="B4799" s="536">
        <v>5804</v>
      </c>
      <c r="C4799" s="536">
        <v>0</v>
      </c>
      <c r="D4799" s="536">
        <v>2011</v>
      </c>
    </row>
    <row r="4800" spans="1:4">
      <c r="A4800" s="535" t="s">
        <v>9997</v>
      </c>
      <c r="B4800" s="536">
        <v>7792</v>
      </c>
      <c r="C4800" s="536">
        <v>0</v>
      </c>
      <c r="D4800" s="536">
        <v>2011</v>
      </c>
    </row>
    <row r="4801" spans="1:4">
      <c r="A4801" s="535" t="s">
        <v>9998</v>
      </c>
      <c r="B4801" s="536">
        <v>279</v>
      </c>
      <c r="C4801" s="536">
        <v>0</v>
      </c>
      <c r="D4801" s="536">
        <v>2011</v>
      </c>
    </row>
    <row r="4802" spans="1:4">
      <c r="A4802" s="535" t="s">
        <v>9999</v>
      </c>
      <c r="B4802" s="536">
        <v>18940</v>
      </c>
      <c r="C4802" s="536">
        <v>0</v>
      </c>
      <c r="D4802" s="536">
        <v>2011</v>
      </c>
    </row>
    <row r="4803" spans="1:4">
      <c r="A4803" s="535" t="s">
        <v>10000</v>
      </c>
      <c r="B4803" s="536">
        <v>2794</v>
      </c>
      <c r="C4803" s="536">
        <v>0</v>
      </c>
      <c r="D4803" s="536">
        <v>2011</v>
      </c>
    </row>
    <row r="4804" spans="1:4">
      <c r="A4804" s="535" t="s">
        <v>10001</v>
      </c>
      <c r="B4804" s="536">
        <v>817</v>
      </c>
      <c r="C4804" s="536">
        <v>0</v>
      </c>
      <c r="D4804" s="536">
        <v>2011</v>
      </c>
    </row>
    <row r="4805" spans="1:4">
      <c r="A4805" s="535" t="s">
        <v>10002</v>
      </c>
      <c r="B4805" s="536">
        <v>26608</v>
      </c>
      <c r="C4805" s="536">
        <v>0</v>
      </c>
      <c r="D4805" s="536">
        <v>2011</v>
      </c>
    </row>
    <row r="4806" spans="1:4">
      <c r="A4806" s="535" t="s">
        <v>10003</v>
      </c>
      <c r="B4806" s="536">
        <v>13533</v>
      </c>
      <c r="C4806" s="536">
        <v>0</v>
      </c>
      <c r="D4806" s="536">
        <v>2011</v>
      </c>
    </row>
    <row r="4807" spans="1:4">
      <c r="A4807" s="535" t="s">
        <v>10004</v>
      </c>
      <c r="B4807" s="536">
        <v>17622</v>
      </c>
      <c r="C4807" s="536">
        <v>0</v>
      </c>
      <c r="D4807" s="536">
        <v>2011</v>
      </c>
    </row>
    <row r="4808" spans="1:4">
      <c r="A4808" s="535" t="s">
        <v>10005</v>
      </c>
      <c r="B4808" s="536">
        <v>13823</v>
      </c>
      <c r="C4808" s="536">
        <v>0</v>
      </c>
      <c r="D4808" s="536">
        <v>2011</v>
      </c>
    </row>
    <row r="4809" spans="1:4">
      <c r="A4809" s="535" t="s">
        <v>10006</v>
      </c>
      <c r="B4809" s="536">
        <v>20823</v>
      </c>
      <c r="C4809" s="536">
        <v>0</v>
      </c>
      <c r="D4809" s="536">
        <v>2011</v>
      </c>
    </row>
    <row r="4810" spans="1:4">
      <c r="A4810" s="535" t="s">
        <v>10007</v>
      </c>
      <c r="B4810" s="536">
        <v>30200</v>
      </c>
      <c r="C4810" s="536">
        <v>0</v>
      </c>
      <c r="D4810" s="536">
        <v>2011</v>
      </c>
    </row>
    <row r="4811" spans="1:4">
      <c r="A4811" s="535" t="s">
        <v>10008</v>
      </c>
      <c r="B4811" s="536">
        <v>0</v>
      </c>
      <c r="C4811" s="536">
        <v>0</v>
      </c>
      <c r="D4811" s="536">
        <v>2011</v>
      </c>
    </row>
    <row r="4812" spans="1:4">
      <c r="A4812" s="535" t="s">
        <v>10009</v>
      </c>
      <c r="B4812" s="536">
        <v>0</v>
      </c>
      <c r="C4812" s="536">
        <v>50134</v>
      </c>
      <c r="D4812" s="536">
        <v>2011</v>
      </c>
    </row>
    <row r="4813" spans="1:4">
      <c r="A4813" s="535" t="s">
        <v>10010</v>
      </c>
      <c r="B4813" s="536">
        <v>0</v>
      </c>
      <c r="C4813" s="536">
        <v>26709</v>
      </c>
      <c r="D4813" s="536">
        <v>2011</v>
      </c>
    </row>
    <row r="4814" spans="1:4">
      <c r="A4814" s="535" t="s">
        <v>10219</v>
      </c>
      <c r="B4814" s="536">
        <v>0</v>
      </c>
      <c r="C4814" s="536">
        <v>39311</v>
      </c>
      <c r="D4814" s="536">
        <v>2011</v>
      </c>
    </row>
    <row r="4815" spans="1:4">
      <c r="A4815" s="535" t="s">
        <v>10220</v>
      </c>
      <c r="B4815" s="536">
        <v>0</v>
      </c>
      <c r="C4815" s="536">
        <v>32851</v>
      </c>
      <c r="D4815" s="536">
        <v>2011</v>
      </c>
    </row>
    <row r="4816" spans="1:4">
      <c r="A4816" s="535" t="s">
        <v>10011</v>
      </c>
      <c r="B4816" s="536">
        <v>6906</v>
      </c>
      <c r="C4816" s="536">
        <v>0</v>
      </c>
      <c r="D4816" s="536">
        <v>2011</v>
      </c>
    </row>
    <row r="4817" spans="1:4">
      <c r="A4817" s="535" t="s">
        <v>10012</v>
      </c>
      <c r="B4817" s="536">
        <v>15961</v>
      </c>
      <c r="C4817" s="536">
        <v>0</v>
      </c>
      <c r="D4817" s="536">
        <v>2011</v>
      </c>
    </row>
    <row r="4818" spans="1:4">
      <c r="A4818" s="535" t="s">
        <v>10013</v>
      </c>
      <c r="B4818" s="536">
        <v>15075</v>
      </c>
      <c r="C4818" s="536">
        <v>0</v>
      </c>
      <c r="D4818" s="536">
        <v>2011</v>
      </c>
    </row>
    <row r="4819" spans="1:4">
      <c r="A4819" s="535" t="s">
        <v>10014</v>
      </c>
      <c r="B4819" s="536">
        <v>28464</v>
      </c>
      <c r="C4819" s="536">
        <v>0</v>
      </c>
      <c r="D4819" s="536">
        <v>2011</v>
      </c>
    </row>
    <row r="4820" spans="1:4">
      <c r="A4820" s="535" t="s">
        <v>10015</v>
      </c>
      <c r="B4820" s="536">
        <v>19479</v>
      </c>
      <c r="C4820" s="536">
        <v>0</v>
      </c>
      <c r="D4820" s="536">
        <v>2011</v>
      </c>
    </row>
    <row r="4821" spans="1:4">
      <c r="A4821" s="535" t="s">
        <v>10016</v>
      </c>
      <c r="B4821" s="536">
        <v>7066</v>
      </c>
      <c r="C4821" s="536">
        <v>0</v>
      </c>
      <c r="D4821" s="536">
        <v>2011</v>
      </c>
    </row>
    <row r="4822" spans="1:4">
      <c r="A4822" s="535" t="s">
        <v>10017</v>
      </c>
      <c r="B4822" s="536">
        <v>1803</v>
      </c>
      <c r="C4822" s="536">
        <v>0</v>
      </c>
      <c r="D4822" s="536">
        <v>2011</v>
      </c>
    </row>
    <row r="4823" spans="1:4">
      <c r="A4823" s="535" t="s">
        <v>10018</v>
      </c>
      <c r="B4823" s="536">
        <v>8238</v>
      </c>
      <c r="C4823" s="536">
        <v>0</v>
      </c>
      <c r="D4823" s="536">
        <v>2011</v>
      </c>
    </row>
    <row r="4824" spans="1:4">
      <c r="A4824" s="535" t="s">
        <v>10019</v>
      </c>
      <c r="B4824" s="536">
        <v>0</v>
      </c>
      <c r="C4824" s="536">
        <v>0</v>
      </c>
      <c r="D4824" s="536">
        <v>2011</v>
      </c>
    </row>
    <row r="4825" spans="1:4">
      <c r="A4825" s="535" t="s">
        <v>10020</v>
      </c>
      <c r="B4825" s="536">
        <v>2004</v>
      </c>
      <c r="C4825" s="536">
        <v>0</v>
      </c>
      <c r="D4825" s="536">
        <v>2011</v>
      </c>
    </row>
    <row r="4826" spans="1:4">
      <c r="A4826" s="535" t="s">
        <v>10021</v>
      </c>
      <c r="B4826" s="536">
        <v>29279</v>
      </c>
      <c r="C4826" s="536">
        <v>0</v>
      </c>
      <c r="D4826" s="536">
        <v>2011</v>
      </c>
    </row>
    <row r="4827" spans="1:4">
      <c r="A4827" s="535" t="s">
        <v>10022</v>
      </c>
      <c r="B4827" s="536">
        <v>6019</v>
      </c>
      <c r="C4827" s="536">
        <v>0</v>
      </c>
      <c r="D4827" s="536">
        <v>2011</v>
      </c>
    </row>
    <row r="4828" spans="1:4">
      <c r="A4828" s="535" t="s">
        <v>10023</v>
      </c>
      <c r="B4828" s="536">
        <v>14722</v>
      </c>
      <c r="C4828" s="536">
        <v>0</v>
      </c>
      <c r="D4828" s="536">
        <v>2011</v>
      </c>
    </row>
    <row r="4829" spans="1:4">
      <c r="A4829" s="535" t="s">
        <v>10216</v>
      </c>
      <c r="B4829" s="536">
        <v>23780</v>
      </c>
      <c r="C4829" s="536">
        <v>0</v>
      </c>
      <c r="D4829" s="536">
        <v>2011</v>
      </c>
    </row>
    <row r="4830" spans="1:4">
      <c r="A4830" s="535" t="s">
        <v>10024</v>
      </c>
      <c r="B4830" s="536">
        <v>0</v>
      </c>
      <c r="C4830" s="536">
        <v>0</v>
      </c>
      <c r="D4830" s="536">
        <v>2011</v>
      </c>
    </row>
    <row r="4831" spans="1:4">
      <c r="A4831" s="535" t="s">
        <v>10025</v>
      </c>
      <c r="B4831" s="536">
        <v>0</v>
      </c>
      <c r="C4831" s="536">
        <v>0</v>
      </c>
      <c r="D4831" s="536">
        <v>2011</v>
      </c>
    </row>
    <row r="4832" spans="1:4">
      <c r="A4832" s="535" t="s">
        <v>10026</v>
      </c>
      <c r="B4832" s="536">
        <v>0</v>
      </c>
      <c r="C4832" s="536">
        <v>0</v>
      </c>
      <c r="D4832" s="536">
        <v>2011</v>
      </c>
    </row>
    <row r="4833" spans="1:4">
      <c r="A4833" s="535" t="s">
        <v>10028</v>
      </c>
      <c r="B4833" s="536">
        <v>0</v>
      </c>
      <c r="C4833" s="536">
        <v>0</v>
      </c>
      <c r="D4833" s="536">
        <v>2011</v>
      </c>
    </row>
    <row r="4834" spans="1:4">
      <c r="A4834" s="535" t="s">
        <v>10029</v>
      </c>
      <c r="B4834" s="536">
        <v>0</v>
      </c>
      <c r="C4834" s="536">
        <v>0</v>
      </c>
      <c r="D4834" s="536">
        <v>2011</v>
      </c>
    </row>
    <row r="4835" spans="1:4">
      <c r="A4835" s="535" t="s">
        <v>10030</v>
      </c>
      <c r="B4835" s="536">
        <v>0</v>
      </c>
      <c r="C4835" s="536">
        <v>0</v>
      </c>
      <c r="D4835" s="536">
        <v>2011</v>
      </c>
    </row>
    <row r="4836" spans="1:4">
      <c r="A4836" s="535" t="s">
        <v>10031</v>
      </c>
      <c r="B4836" s="536">
        <v>0</v>
      </c>
      <c r="C4836" s="536">
        <v>0</v>
      </c>
      <c r="D4836" s="536">
        <v>2011</v>
      </c>
    </row>
    <row r="4837" spans="1:4">
      <c r="A4837" s="535" t="s">
        <v>10032</v>
      </c>
      <c r="B4837" s="536">
        <v>132328</v>
      </c>
      <c r="C4837" s="536">
        <v>0</v>
      </c>
      <c r="D4837" s="536">
        <v>2011</v>
      </c>
    </row>
    <row r="4838" spans="1:4">
      <c r="A4838" s="535" t="s">
        <v>10033</v>
      </c>
      <c r="B4838" s="536">
        <v>12281</v>
      </c>
      <c r="C4838" s="536">
        <v>0</v>
      </c>
      <c r="D4838" s="536">
        <v>2011</v>
      </c>
    </row>
    <row r="4839" spans="1:4">
      <c r="A4839" s="535" t="s">
        <v>10034</v>
      </c>
      <c r="B4839" s="536">
        <v>13761</v>
      </c>
      <c r="C4839" s="536">
        <v>0</v>
      </c>
      <c r="D4839" s="536">
        <v>2011</v>
      </c>
    </row>
    <row r="4840" spans="1:4">
      <c r="A4840" s="535" t="s">
        <v>10035</v>
      </c>
      <c r="B4840" s="536">
        <v>28130</v>
      </c>
      <c r="C4840" s="536">
        <v>0</v>
      </c>
      <c r="D4840" s="536">
        <v>2011</v>
      </c>
    </row>
    <row r="4841" spans="1:4">
      <c r="A4841" s="535" t="s">
        <v>10036</v>
      </c>
      <c r="B4841" s="536">
        <v>22473</v>
      </c>
      <c r="C4841" s="536">
        <v>0</v>
      </c>
      <c r="D4841" s="536">
        <v>2011</v>
      </c>
    </row>
    <row r="4842" spans="1:4">
      <c r="A4842" s="535" t="s">
        <v>10037</v>
      </c>
      <c r="B4842" s="536">
        <v>0</v>
      </c>
      <c r="C4842" s="536">
        <v>0</v>
      </c>
      <c r="D4842" s="536">
        <v>2011</v>
      </c>
    </row>
    <row r="4843" spans="1:4">
      <c r="A4843" s="535" t="s">
        <v>10038</v>
      </c>
      <c r="B4843" s="536">
        <v>0</v>
      </c>
      <c r="C4843" s="536">
        <v>0</v>
      </c>
      <c r="D4843" s="536">
        <v>2011</v>
      </c>
    </row>
    <row r="4844" spans="1:4">
      <c r="A4844" s="535" t="s">
        <v>10039</v>
      </c>
      <c r="B4844" s="536">
        <v>0</v>
      </c>
      <c r="C4844" s="536">
        <v>0</v>
      </c>
      <c r="D4844" s="536">
        <v>2011</v>
      </c>
    </row>
    <row r="4845" spans="1:4">
      <c r="A4845" s="535" t="s">
        <v>10040</v>
      </c>
      <c r="B4845" s="536">
        <v>0</v>
      </c>
      <c r="C4845" s="536">
        <v>0</v>
      </c>
      <c r="D4845" s="536">
        <v>2011</v>
      </c>
    </row>
    <row r="4846" spans="1:4">
      <c r="A4846" s="535" t="s">
        <v>10041</v>
      </c>
      <c r="B4846" s="536">
        <v>0</v>
      </c>
      <c r="C4846" s="536">
        <v>0</v>
      </c>
      <c r="D4846" s="536">
        <v>2011</v>
      </c>
    </row>
    <row r="4847" spans="1:4">
      <c r="A4847" s="535" t="s">
        <v>10042</v>
      </c>
      <c r="B4847" s="536">
        <v>0</v>
      </c>
      <c r="C4847" s="536">
        <v>0</v>
      </c>
      <c r="D4847" s="536">
        <v>2011</v>
      </c>
    </row>
    <row r="4848" spans="1:4">
      <c r="A4848" s="535" t="s">
        <v>10043</v>
      </c>
      <c r="B4848" s="536">
        <v>0</v>
      </c>
      <c r="C4848" s="536">
        <v>0</v>
      </c>
      <c r="D4848" s="536">
        <v>2011</v>
      </c>
    </row>
    <row r="4849" spans="1:4">
      <c r="A4849" s="535" t="s">
        <v>10044</v>
      </c>
      <c r="B4849" s="536">
        <v>0</v>
      </c>
      <c r="C4849" s="536">
        <v>0</v>
      </c>
      <c r="D4849" s="536">
        <v>2011</v>
      </c>
    </row>
    <row r="4850" spans="1:4">
      <c r="A4850" s="535" t="s">
        <v>10045</v>
      </c>
      <c r="B4850" s="536">
        <v>0</v>
      </c>
      <c r="C4850" s="536">
        <v>0</v>
      </c>
      <c r="D4850" s="536">
        <v>2011</v>
      </c>
    </row>
    <row r="4851" spans="1:4">
      <c r="A4851" s="535" t="s">
        <v>10046</v>
      </c>
      <c r="B4851" s="536">
        <v>0</v>
      </c>
      <c r="C4851" s="536">
        <v>0</v>
      </c>
      <c r="D4851" s="536">
        <v>2011</v>
      </c>
    </row>
    <row r="4852" spans="1:4">
      <c r="A4852" s="535" t="s">
        <v>10047</v>
      </c>
      <c r="B4852" s="536">
        <v>0</v>
      </c>
      <c r="C4852" s="536">
        <v>0</v>
      </c>
      <c r="D4852" s="536">
        <v>2011</v>
      </c>
    </row>
    <row r="4853" spans="1:4">
      <c r="A4853" s="535" t="s">
        <v>10048</v>
      </c>
      <c r="B4853" s="536">
        <v>0</v>
      </c>
      <c r="C4853" s="536">
        <v>0</v>
      </c>
      <c r="D4853" s="536">
        <v>2011</v>
      </c>
    </row>
    <row r="4854" spans="1:4">
      <c r="A4854" s="535" t="s">
        <v>10049</v>
      </c>
      <c r="B4854" s="536">
        <v>0</v>
      </c>
      <c r="C4854" s="536">
        <v>0</v>
      </c>
      <c r="D4854" s="536">
        <v>2011</v>
      </c>
    </row>
    <row r="4855" spans="1:4">
      <c r="A4855" s="535" t="s">
        <v>10050</v>
      </c>
      <c r="B4855" s="536">
        <v>0</v>
      </c>
      <c r="C4855" s="536">
        <v>0</v>
      </c>
      <c r="D4855" s="536">
        <v>2011</v>
      </c>
    </row>
    <row r="4856" spans="1:4">
      <c r="A4856" s="535" t="s">
        <v>10051</v>
      </c>
      <c r="B4856" s="536">
        <v>0</v>
      </c>
      <c r="C4856" s="536">
        <v>0</v>
      </c>
      <c r="D4856" s="536">
        <v>2011</v>
      </c>
    </row>
    <row r="4857" spans="1:4">
      <c r="A4857" s="535" t="s">
        <v>10052</v>
      </c>
      <c r="B4857" s="536">
        <v>0</v>
      </c>
      <c r="C4857" s="536">
        <v>0</v>
      </c>
      <c r="D4857" s="536">
        <v>2011</v>
      </c>
    </row>
    <row r="4858" spans="1:4">
      <c r="A4858" s="535" t="s">
        <v>10053</v>
      </c>
      <c r="B4858" s="536">
        <v>0</v>
      </c>
      <c r="C4858" s="536">
        <v>0</v>
      </c>
      <c r="D4858" s="536">
        <v>2011</v>
      </c>
    </row>
    <row r="4859" spans="1:4">
      <c r="A4859" s="535" t="s">
        <v>10054</v>
      </c>
      <c r="B4859" s="536">
        <v>0</v>
      </c>
      <c r="C4859" s="536">
        <v>0</v>
      </c>
      <c r="D4859" s="536">
        <v>2011</v>
      </c>
    </row>
    <row r="4860" spans="1:4">
      <c r="A4860" s="535" t="s">
        <v>10055</v>
      </c>
      <c r="B4860" s="536">
        <v>0</v>
      </c>
      <c r="C4860" s="536">
        <v>0</v>
      </c>
      <c r="D4860" s="536">
        <v>2011</v>
      </c>
    </row>
    <row r="4861" spans="1:4">
      <c r="A4861" s="535" t="s">
        <v>10056</v>
      </c>
      <c r="B4861" s="536">
        <v>27502</v>
      </c>
      <c r="C4861" s="536">
        <v>0</v>
      </c>
      <c r="D4861" s="536">
        <v>2011</v>
      </c>
    </row>
    <row r="4862" spans="1:4">
      <c r="A4862" s="535" t="s">
        <v>10057</v>
      </c>
      <c r="B4862" s="536">
        <v>36185</v>
      </c>
      <c r="C4862" s="536">
        <v>0</v>
      </c>
      <c r="D4862" s="536">
        <v>2011</v>
      </c>
    </row>
    <row r="4863" spans="1:4">
      <c r="A4863" s="535" t="s">
        <v>10058</v>
      </c>
      <c r="B4863" s="536">
        <v>19596</v>
      </c>
      <c r="C4863" s="536">
        <v>0</v>
      </c>
      <c r="D4863" s="536">
        <v>2011</v>
      </c>
    </row>
    <row r="4864" spans="1:4">
      <c r="A4864" s="535" t="s">
        <v>10059</v>
      </c>
      <c r="B4864" s="536">
        <v>29325</v>
      </c>
      <c r="C4864" s="536">
        <v>0</v>
      </c>
      <c r="D4864" s="536">
        <v>2011</v>
      </c>
    </row>
    <row r="4865" spans="1:4">
      <c r="A4865" s="535" t="s">
        <v>10060</v>
      </c>
      <c r="B4865" s="536">
        <v>14351</v>
      </c>
      <c r="C4865" s="536">
        <v>0</v>
      </c>
      <c r="D4865" s="536">
        <v>2011</v>
      </c>
    </row>
    <row r="4866" spans="1:4">
      <c r="A4866" s="535" t="s">
        <v>10061</v>
      </c>
      <c r="B4866" s="536">
        <v>34065</v>
      </c>
      <c r="C4866" s="536">
        <v>0</v>
      </c>
      <c r="D4866" s="536">
        <v>2011</v>
      </c>
    </row>
    <row r="4867" spans="1:4">
      <c r="A4867" s="535" t="s">
        <v>10062</v>
      </c>
      <c r="B4867" s="536">
        <v>0</v>
      </c>
      <c r="C4867" s="536">
        <v>0</v>
      </c>
      <c r="D4867" s="536">
        <v>2011</v>
      </c>
    </row>
    <row r="4868" spans="1:4">
      <c r="A4868" s="535" t="s">
        <v>10063</v>
      </c>
      <c r="B4868" s="536">
        <v>0</v>
      </c>
      <c r="C4868" s="536">
        <v>0</v>
      </c>
      <c r="D4868" s="536">
        <v>2011</v>
      </c>
    </row>
    <row r="4869" spans="1:4">
      <c r="A4869" s="535" t="s">
        <v>10064</v>
      </c>
      <c r="B4869" s="536">
        <v>0</v>
      </c>
      <c r="C4869" s="536">
        <v>0</v>
      </c>
      <c r="D4869" s="536">
        <v>2011</v>
      </c>
    </row>
    <row r="4870" spans="1:4">
      <c r="A4870" s="535" t="s">
        <v>10065</v>
      </c>
      <c r="B4870" s="536">
        <v>0</v>
      </c>
      <c r="C4870" s="536">
        <v>0</v>
      </c>
      <c r="D4870" s="536">
        <v>2011</v>
      </c>
    </row>
    <row r="4871" spans="1:4">
      <c r="A4871" s="535" t="s">
        <v>10066</v>
      </c>
      <c r="B4871" s="536">
        <v>0</v>
      </c>
      <c r="C4871" s="536">
        <v>0</v>
      </c>
      <c r="D4871" s="536">
        <v>2011</v>
      </c>
    </row>
    <row r="4872" spans="1:4">
      <c r="A4872" s="535" t="s">
        <v>10217</v>
      </c>
      <c r="B4872" s="536">
        <v>18520</v>
      </c>
      <c r="C4872" s="536">
        <v>0</v>
      </c>
      <c r="D4872" s="536">
        <v>2011</v>
      </c>
    </row>
    <row r="4873" spans="1:4">
      <c r="A4873" s="535" t="s">
        <v>10067</v>
      </c>
      <c r="B4873" s="536">
        <v>0</v>
      </c>
      <c r="C4873" s="536">
        <v>0</v>
      </c>
      <c r="D4873" s="536">
        <v>2011</v>
      </c>
    </row>
    <row r="4874" spans="1:4">
      <c r="A4874" s="535" t="s">
        <v>5712</v>
      </c>
      <c r="B4874" s="536">
        <v>12137</v>
      </c>
      <c r="C4874" s="536">
        <v>0</v>
      </c>
      <c r="D4874" s="536">
        <v>2011</v>
      </c>
    </row>
    <row r="4875" spans="1:4">
      <c r="A4875" s="535" t="s">
        <v>10068</v>
      </c>
      <c r="B4875" s="536">
        <v>23473</v>
      </c>
      <c r="C4875" s="536">
        <v>0</v>
      </c>
      <c r="D4875" s="536">
        <v>2011</v>
      </c>
    </row>
    <row r="4876" spans="1:4">
      <c r="A4876" s="535" t="s">
        <v>10069</v>
      </c>
      <c r="B4876" s="536">
        <v>11400</v>
      </c>
      <c r="C4876" s="536">
        <v>0</v>
      </c>
      <c r="D4876" s="536">
        <v>2011</v>
      </c>
    </row>
    <row r="4877" spans="1:4">
      <c r="A4877" s="535" t="s">
        <v>10070</v>
      </c>
      <c r="B4877" s="536">
        <v>0</v>
      </c>
      <c r="C4877" s="536">
        <v>0</v>
      </c>
      <c r="D4877" s="536">
        <v>2011</v>
      </c>
    </row>
    <row r="4878" spans="1:4">
      <c r="A4878" s="535" t="s">
        <v>10071</v>
      </c>
      <c r="B4878" s="536">
        <v>0</v>
      </c>
      <c r="C4878" s="536">
        <v>0</v>
      </c>
      <c r="D4878" s="536">
        <v>2011</v>
      </c>
    </row>
    <row r="4879" spans="1:4">
      <c r="A4879" s="535" t="s">
        <v>10072</v>
      </c>
      <c r="B4879" s="536">
        <v>0</v>
      </c>
      <c r="C4879" s="536">
        <v>0</v>
      </c>
      <c r="D4879" s="536">
        <v>2011</v>
      </c>
    </row>
    <row r="4880" spans="1:4">
      <c r="A4880" s="535" t="s">
        <v>10073</v>
      </c>
      <c r="B4880" s="536">
        <v>0</v>
      </c>
      <c r="C4880" s="536">
        <v>0</v>
      </c>
      <c r="D4880" s="536">
        <v>2011</v>
      </c>
    </row>
    <row r="4881" spans="1:4">
      <c r="A4881" s="535" t="s">
        <v>10074</v>
      </c>
      <c r="B4881" s="536">
        <v>0</v>
      </c>
      <c r="C4881" s="536">
        <v>0</v>
      </c>
      <c r="D4881" s="536">
        <v>2011</v>
      </c>
    </row>
    <row r="4882" spans="1:4">
      <c r="A4882" s="535" t="s">
        <v>10075</v>
      </c>
      <c r="B4882" s="536">
        <v>0</v>
      </c>
      <c r="C4882" s="536">
        <v>0</v>
      </c>
      <c r="D4882" s="536">
        <v>2011</v>
      </c>
    </row>
    <row r="4883" spans="1:4">
      <c r="A4883" s="535" t="s">
        <v>10076</v>
      </c>
      <c r="B4883" s="536">
        <v>0</v>
      </c>
      <c r="C4883" s="536">
        <v>0</v>
      </c>
      <c r="D4883" s="536">
        <v>2011</v>
      </c>
    </row>
    <row r="4884" spans="1:4">
      <c r="A4884" s="535" t="s">
        <v>10077</v>
      </c>
      <c r="B4884" s="536">
        <v>0</v>
      </c>
      <c r="C4884" s="536">
        <v>0</v>
      </c>
      <c r="D4884" s="536">
        <v>2011</v>
      </c>
    </row>
    <row r="4885" spans="1:4">
      <c r="A4885" s="535" t="s">
        <v>10078</v>
      </c>
      <c r="B4885" s="536">
        <v>0</v>
      </c>
      <c r="C4885" s="536">
        <v>0</v>
      </c>
      <c r="D4885" s="536">
        <v>2011</v>
      </c>
    </row>
    <row r="4886" spans="1:4">
      <c r="A4886" s="535" t="s">
        <v>10079</v>
      </c>
      <c r="B4886" s="536">
        <v>1</v>
      </c>
      <c r="C4886" s="536">
        <v>0</v>
      </c>
      <c r="D4886" s="536">
        <v>2011</v>
      </c>
    </row>
    <row r="4887" spans="1:4">
      <c r="A4887" s="535" t="s">
        <v>10080</v>
      </c>
      <c r="B4887" s="536">
        <v>1</v>
      </c>
      <c r="C4887" s="536">
        <v>0</v>
      </c>
      <c r="D4887" s="536">
        <v>2011</v>
      </c>
    </row>
    <row r="4888" spans="1:4">
      <c r="A4888" s="535" t="s">
        <v>10081</v>
      </c>
      <c r="B4888" s="536">
        <v>0</v>
      </c>
      <c r="C4888" s="536">
        <v>0</v>
      </c>
      <c r="D4888" s="536">
        <v>2011</v>
      </c>
    </row>
    <row r="4889" spans="1:4">
      <c r="A4889" s="535" t="s">
        <v>10082</v>
      </c>
      <c r="B4889" s="536">
        <v>4826</v>
      </c>
      <c r="C4889" s="536">
        <v>0</v>
      </c>
      <c r="D4889" s="536">
        <v>2011</v>
      </c>
    </row>
    <row r="4890" spans="1:4">
      <c r="A4890" s="535" t="s">
        <v>10083</v>
      </c>
      <c r="B4890" s="536">
        <v>33399</v>
      </c>
      <c r="C4890" s="536">
        <v>0</v>
      </c>
      <c r="D4890" s="536">
        <v>2011</v>
      </c>
    </row>
    <row r="4891" spans="1:4">
      <c r="A4891" s="535" t="s">
        <v>10084</v>
      </c>
      <c r="B4891" s="536">
        <v>21697</v>
      </c>
      <c r="C4891" s="536">
        <v>0</v>
      </c>
      <c r="D4891" s="536">
        <v>2011</v>
      </c>
    </row>
    <row r="4892" spans="1:4">
      <c r="A4892" s="535" t="s">
        <v>10085</v>
      </c>
      <c r="B4892" s="536">
        <v>23250</v>
      </c>
      <c r="C4892" s="536">
        <v>0</v>
      </c>
      <c r="D4892" s="536">
        <v>2011</v>
      </c>
    </row>
    <row r="4893" spans="1:4">
      <c r="A4893" s="535" t="s">
        <v>10086</v>
      </c>
      <c r="B4893" s="536">
        <v>4550</v>
      </c>
      <c r="C4893" s="536">
        <v>0</v>
      </c>
      <c r="D4893" s="536">
        <v>2011</v>
      </c>
    </row>
    <row r="4894" spans="1:4">
      <c r="A4894" s="535" t="s">
        <v>10087</v>
      </c>
      <c r="B4894" s="536">
        <v>8017</v>
      </c>
      <c r="C4894" s="536">
        <v>0</v>
      </c>
      <c r="D4894" s="536">
        <v>2011</v>
      </c>
    </row>
    <row r="4895" spans="1:4">
      <c r="A4895" s="535" t="s">
        <v>10088</v>
      </c>
      <c r="B4895" s="536">
        <v>10244</v>
      </c>
      <c r="C4895" s="536">
        <v>0</v>
      </c>
      <c r="D4895" s="536">
        <v>2011</v>
      </c>
    </row>
    <row r="4896" spans="1:4">
      <c r="A4896" s="535" t="s">
        <v>10089</v>
      </c>
      <c r="B4896" s="536">
        <v>11865</v>
      </c>
      <c r="C4896" s="536">
        <v>0</v>
      </c>
      <c r="D4896" s="536">
        <v>2011</v>
      </c>
    </row>
    <row r="4897" spans="1:4">
      <c r="A4897" s="535" t="s">
        <v>10090</v>
      </c>
      <c r="B4897" s="536">
        <v>11293</v>
      </c>
      <c r="C4897" s="536">
        <v>0</v>
      </c>
      <c r="D4897" s="536">
        <v>2011</v>
      </c>
    </row>
    <row r="4898" spans="1:4">
      <c r="A4898" s="535" t="s">
        <v>10091</v>
      </c>
      <c r="B4898" s="536">
        <v>3758</v>
      </c>
      <c r="C4898" s="536">
        <v>0</v>
      </c>
      <c r="D4898" s="536">
        <v>2011</v>
      </c>
    </row>
    <row r="4899" spans="1:4">
      <c r="A4899" s="535" t="s">
        <v>10092</v>
      </c>
      <c r="B4899" s="536">
        <v>11168</v>
      </c>
      <c r="C4899" s="536">
        <v>0</v>
      </c>
      <c r="D4899" s="536">
        <v>2011</v>
      </c>
    </row>
    <row r="4900" spans="1:4">
      <c r="A4900" s="535" t="s">
        <v>10093</v>
      </c>
      <c r="B4900" s="536">
        <v>34955</v>
      </c>
      <c r="C4900" s="536">
        <v>0</v>
      </c>
      <c r="D4900" s="536">
        <v>2011</v>
      </c>
    </row>
    <row r="4901" spans="1:4">
      <c r="A4901" s="535" t="s">
        <v>10094</v>
      </c>
      <c r="B4901" s="536">
        <v>7630</v>
      </c>
      <c r="C4901" s="536">
        <v>0</v>
      </c>
      <c r="D4901" s="536">
        <v>2011</v>
      </c>
    </row>
    <row r="4902" spans="1:4">
      <c r="A4902" s="535" t="s">
        <v>10095</v>
      </c>
      <c r="B4902" s="536">
        <v>31527</v>
      </c>
      <c r="C4902" s="536">
        <v>0</v>
      </c>
      <c r="D4902" s="536">
        <v>2011</v>
      </c>
    </row>
    <row r="4903" spans="1:4">
      <c r="A4903" s="535" t="s">
        <v>10096</v>
      </c>
      <c r="B4903" s="536">
        <v>8500</v>
      </c>
      <c r="C4903" s="536">
        <v>0</v>
      </c>
      <c r="D4903" s="536">
        <v>2011</v>
      </c>
    </row>
    <row r="4904" spans="1:4">
      <c r="A4904" s="535" t="s">
        <v>10097</v>
      </c>
      <c r="B4904" s="536">
        <v>41950</v>
      </c>
      <c r="C4904" s="536">
        <v>0</v>
      </c>
      <c r="D4904" s="536">
        <v>2011</v>
      </c>
    </row>
    <row r="4905" spans="1:4">
      <c r="A4905" s="535" t="s">
        <v>10098</v>
      </c>
      <c r="B4905" s="536">
        <v>107904</v>
      </c>
      <c r="C4905" s="536">
        <v>0</v>
      </c>
      <c r="D4905" s="536">
        <v>2011</v>
      </c>
    </row>
    <row r="4906" spans="1:4">
      <c r="A4906" s="535" t="s">
        <v>10099</v>
      </c>
      <c r="B4906" s="536">
        <v>45650</v>
      </c>
      <c r="C4906" s="536">
        <v>0</v>
      </c>
      <c r="D4906" s="536">
        <v>2011</v>
      </c>
    </row>
    <row r="4907" spans="1:4">
      <c r="A4907" s="535" t="s">
        <v>10100</v>
      </c>
      <c r="B4907" s="536">
        <v>3904</v>
      </c>
      <c r="C4907" s="536">
        <v>0</v>
      </c>
      <c r="D4907" s="536">
        <v>2011</v>
      </c>
    </row>
    <row r="4908" spans="1:4">
      <c r="A4908" s="535" t="s">
        <v>10101</v>
      </c>
      <c r="B4908" s="536">
        <v>83343</v>
      </c>
      <c r="C4908" s="536">
        <v>0</v>
      </c>
      <c r="D4908" s="536">
        <v>2011</v>
      </c>
    </row>
    <row r="4909" spans="1:4">
      <c r="A4909" s="535" t="s">
        <v>10102</v>
      </c>
      <c r="B4909" s="536">
        <v>9530</v>
      </c>
      <c r="C4909" s="536">
        <v>0</v>
      </c>
      <c r="D4909" s="536">
        <v>2011</v>
      </c>
    </row>
    <row r="4910" spans="1:4">
      <c r="A4910" s="535" t="s">
        <v>10103</v>
      </c>
      <c r="B4910" s="536">
        <v>4571</v>
      </c>
      <c r="C4910" s="536">
        <v>0</v>
      </c>
      <c r="D4910" s="536">
        <v>2011</v>
      </c>
    </row>
    <row r="4911" spans="1:4">
      <c r="A4911" s="535" t="s">
        <v>10104</v>
      </c>
      <c r="B4911" s="536">
        <v>1144</v>
      </c>
      <c r="C4911" s="536">
        <v>0</v>
      </c>
      <c r="D4911" s="536">
        <v>2011</v>
      </c>
    </row>
    <row r="4912" spans="1:4">
      <c r="A4912" s="535" t="s">
        <v>10105</v>
      </c>
      <c r="B4912" s="536">
        <v>0</v>
      </c>
      <c r="C4912" s="536">
        <v>0</v>
      </c>
      <c r="D4912" s="536">
        <v>2011</v>
      </c>
    </row>
    <row r="4913" spans="1:4">
      <c r="A4913" s="535" t="s">
        <v>10106</v>
      </c>
      <c r="B4913" s="536">
        <v>7458</v>
      </c>
      <c r="C4913" s="536">
        <v>0</v>
      </c>
      <c r="D4913" s="536">
        <v>2011</v>
      </c>
    </row>
    <row r="4914" spans="1:4">
      <c r="A4914" s="535" t="s">
        <v>10107</v>
      </c>
      <c r="B4914" s="536">
        <v>8273</v>
      </c>
      <c r="C4914" s="536">
        <v>0</v>
      </c>
      <c r="D4914" s="536">
        <v>2011</v>
      </c>
    </row>
    <row r="4915" spans="1:4">
      <c r="A4915" s="535" t="s">
        <v>10108</v>
      </c>
      <c r="B4915" s="536">
        <v>7785</v>
      </c>
      <c r="C4915" s="536">
        <v>0</v>
      </c>
      <c r="D4915" s="536">
        <v>2011</v>
      </c>
    </row>
    <row r="4916" spans="1:4">
      <c r="A4916" s="535" t="s">
        <v>10109</v>
      </c>
      <c r="B4916" s="536">
        <v>9579</v>
      </c>
      <c r="C4916" s="536">
        <v>0</v>
      </c>
      <c r="D4916" s="536">
        <v>2011</v>
      </c>
    </row>
    <row r="4917" spans="1:4">
      <c r="A4917" s="535" t="s">
        <v>10110</v>
      </c>
      <c r="B4917" s="536">
        <v>7169</v>
      </c>
      <c r="C4917" s="536">
        <v>0</v>
      </c>
      <c r="D4917" s="536">
        <v>2011</v>
      </c>
    </row>
    <row r="4918" spans="1:4">
      <c r="A4918" s="535" t="s">
        <v>10111</v>
      </c>
      <c r="B4918" s="536">
        <v>4204</v>
      </c>
      <c r="C4918" s="536">
        <v>0</v>
      </c>
      <c r="D4918" s="536">
        <v>2011</v>
      </c>
    </row>
    <row r="4919" spans="1:4">
      <c r="A4919" s="535" t="s">
        <v>10112</v>
      </c>
      <c r="B4919" s="536">
        <v>15030</v>
      </c>
      <c r="C4919" s="536">
        <v>0</v>
      </c>
      <c r="D4919" s="536">
        <v>2011</v>
      </c>
    </row>
    <row r="4920" spans="1:4">
      <c r="A4920" s="535" t="s">
        <v>10113</v>
      </c>
      <c r="B4920" s="536">
        <v>22544</v>
      </c>
      <c r="C4920" s="536">
        <v>0</v>
      </c>
      <c r="D4920" s="536">
        <v>2011</v>
      </c>
    </row>
    <row r="4921" spans="1:4">
      <c r="A4921" s="535" t="s">
        <v>10114</v>
      </c>
      <c r="B4921" s="536">
        <v>6087</v>
      </c>
      <c r="C4921" s="536">
        <v>0</v>
      </c>
      <c r="D4921" s="536">
        <v>2011</v>
      </c>
    </row>
    <row r="4922" spans="1:4">
      <c r="A4922" s="535" t="s">
        <v>10115</v>
      </c>
      <c r="B4922" s="536">
        <v>0</v>
      </c>
      <c r="C4922" s="536">
        <v>0</v>
      </c>
      <c r="D4922" s="536">
        <v>2011</v>
      </c>
    </row>
    <row r="4923" spans="1:4">
      <c r="A4923" s="535" t="s">
        <v>10116</v>
      </c>
      <c r="B4923" s="536">
        <v>0</v>
      </c>
      <c r="C4923" s="536">
        <v>0</v>
      </c>
      <c r="D4923" s="536">
        <v>2011</v>
      </c>
    </row>
    <row r="4924" spans="1:4">
      <c r="A4924" s="535" t="s">
        <v>10117</v>
      </c>
      <c r="B4924" s="536">
        <v>7824</v>
      </c>
      <c r="C4924" s="536">
        <v>0</v>
      </c>
      <c r="D4924" s="536">
        <v>2011</v>
      </c>
    </row>
    <row r="4925" spans="1:4">
      <c r="A4925" s="535" t="s">
        <v>10118</v>
      </c>
      <c r="B4925" s="536">
        <v>3045</v>
      </c>
      <c r="C4925" s="536">
        <v>0</v>
      </c>
      <c r="D4925" s="536">
        <v>2011</v>
      </c>
    </row>
    <row r="4926" spans="1:4">
      <c r="A4926" s="535" t="s">
        <v>10119</v>
      </c>
      <c r="B4926" s="536">
        <v>5590</v>
      </c>
      <c r="C4926" s="536">
        <v>0</v>
      </c>
      <c r="D4926" s="536">
        <v>2011</v>
      </c>
    </row>
    <row r="4927" spans="1:4">
      <c r="A4927" s="535" t="s">
        <v>10120</v>
      </c>
      <c r="B4927" s="536">
        <v>11664</v>
      </c>
      <c r="C4927" s="536">
        <v>0</v>
      </c>
      <c r="D4927" s="536">
        <v>2011</v>
      </c>
    </row>
    <row r="4928" spans="1:4">
      <c r="A4928" s="535" t="s">
        <v>10121</v>
      </c>
      <c r="B4928" s="536">
        <v>2639</v>
      </c>
      <c r="C4928" s="536">
        <v>0</v>
      </c>
      <c r="D4928" s="536">
        <v>2011</v>
      </c>
    </row>
    <row r="4929" spans="1:4">
      <c r="A4929" s="535" t="s">
        <v>10122</v>
      </c>
      <c r="B4929" s="536">
        <v>5230</v>
      </c>
      <c r="C4929" s="536">
        <v>0</v>
      </c>
      <c r="D4929" s="536">
        <v>2011</v>
      </c>
    </row>
    <row r="4930" spans="1:4">
      <c r="A4930" s="535" t="s">
        <v>10123</v>
      </c>
      <c r="B4930" s="536">
        <v>4254</v>
      </c>
      <c r="C4930" s="536">
        <v>0</v>
      </c>
      <c r="D4930" s="536">
        <v>2011</v>
      </c>
    </row>
    <row r="4931" spans="1:4">
      <c r="A4931" s="535" t="s">
        <v>10124</v>
      </c>
      <c r="B4931" s="536">
        <v>3401</v>
      </c>
      <c r="C4931" s="536">
        <v>0</v>
      </c>
      <c r="D4931" s="536">
        <v>2011</v>
      </c>
    </row>
    <row r="4932" spans="1:4">
      <c r="A4932" s="535" t="s">
        <v>10125</v>
      </c>
      <c r="B4932" s="536">
        <v>2988</v>
      </c>
      <c r="C4932" s="536">
        <v>0</v>
      </c>
      <c r="D4932" s="536">
        <v>2011</v>
      </c>
    </row>
    <row r="4933" spans="1:4">
      <c r="A4933" s="535" t="s">
        <v>10126</v>
      </c>
      <c r="B4933" s="536">
        <v>99481</v>
      </c>
      <c r="C4933" s="536">
        <v>0</v>
      </c>
      <c r="D4933" s="536">
        <v>2011</v>
      </c>
    </row>
    <row r="4934" spans="1:4">
      <c r="A4934" s="535" t="s">
        <v>10127</v>
      </c>
      <c r="B4934" s="536">
        <v>2093</v>
      </c>
      <c r="C4934" s="536">
        <v>0</v>
      </c>
      <c r="D4934" s="536">
        <v>2011</v>
      </c>
    </row>
    <row r="4935" spans="1:4">
      <c r="A4935" s="535" t="s">
        <v>10128</v>
      </c>
      <c r="B4935" s="536">
        <v>8433</v>
      </c>
      <c r="C4935" s="536">
        <v>0</v>
      </c>
      <c r="D4935" s="536">
        <v>2011</v>
      </c>
    </row>
    <row r="4936" spans="1:4">
      <c r="A4936" s="535" t="s">
        <v>10129</v>
      </c>
      <c r="B4936" s="536">
        <v>17386</v>
      </c>
      <c r="C4936" s="536">
        <v>0</v>
      </c>
      <c r="D4936" s="536">
        <v>2011</v>
      </c>
    </row>
    <row r="4937" spans="1:4">
      <c r="A4937" s="535" t="s">
        <v>10130</v>
      </c>
      <c r="B4937" s="536">
        <v>26565</v>
      </c>
      <c r="C4937" s="536">
        <v>0</v>
      </c>
      <c r="D4937" s="536">
        <v>2011</v>
      </c>
    </row>
    <row r="4938" spans="1:4">
      <c r="A4938" s="535" t="s">
        <v>10131</v>
      </c>
      <c r="B4938" s="536">
        <v>11006</v>
      </c>
      <c r="C4938" s="536">
        <v>0</v>
      </c>
      <c r="D4938" s="536">
        <v>2011</v>
      </c>
    </row>
    <row r="4939" spans="1:4">
      <c r="A4939" s="535" t="s">
        <v>10218</v>
      </c>
      <c r="B4939" s="536">
        <v>11853</v>
      </c>
      <c r="C4939" s="536">
        <v>0</v>
      </c>
      <c r="D4939" s="536">
        <v>2011</v>
      </c>
    </row>
    <row r="4940" spans="1:4">
      <c r="A4940" s="535" t="s">
        <v>10132</v>
      </c>
      <c r="B4940" s="536">
        <v>49874</v>
      </c>
      <c r="C4940" s="536">
        <v>0</v>
      </c>
      <c r="D4940" s="536">
        <v>2011</v>
      </c>
    </row>
    <row r="4941" spans="1:4">
      <c r="A4941" s="535" t="s">
        <v>10133</v>
      </c>
      <c r="B4941" s="536">
        <v>0</v>
      </c>
      <c r="C4941" s="536">
        <v>0</v>
      </c>
      <c r="D4941" s="536">
        <v>2011</v>
      </c>
    </row>
    <row r="4942" spans="1:4">
      <c r="A4942" s="535" t="s">
        <v>10134</v>
      </c>
      <c r="B4942" s="536">
        <v>12317</v>
      </c>
      <c r="C4942" s="536">
        <v>0</v>
      </c>
      <c r="D4942" s="536">
        <v>2011</v>
      </c>
    </row>
    <row r="4943" spans="1:4">
      <c r="A4943" s="535" t="s">
        <v>10135</v>
      </c>
      <c r="B4943" s="536">
        <v>7806</v>
      </c>
      <c r="C4943" s="536">
        <v>0</v>
      </c>
      <c r="D4943" s="536">
        <v>2011</v>
      </c>
    </row>
    <row r="4944" spans="1:4">
      <c r="A4944" s="535" t="s">
        <v>10136</v>
      </c>
      <c r="B4944" s="536">
        <v>11338</v>
      </c>
      <c r="C4944" s="536">
        <v>0</v>
      </c>
      <c r="D4944" s="536">
        <v>2011</v>
      </c>
    </row>
    <row r="4945" spans="1:4">
      <c r="A4945" s="535" t="s">
        <v>10137</v>
      </c>
      <c r="B4945" s="536">
        <v>10319</v>
      </c>
      <c r="C4945" s="536">
        <v>0</v>
      </c>
      <c r="D4945" s="536">
        <v>2011</v>
      </c>
    </row>
    <row r="4946" spans="1:4">
      <c r="A4946" s="535" t="s">
        <v>10138</v>
      </c>
      <c r="B4946" s="536">
        <v>4342</v>
      </c>
      <c r="C4946" s="536">
        <v>0</v>
      </c>
      <c r="D4946" s="536">
        <v>2011</v>
      </c>
    </row>
    <row r="4947" spans="1:4">
      <c r="A4947" s="535" t="s">
        <v>10139</v>
      </c>
      <c r="B4947" s="536">
        <v>8758</v>
      </c>
      <c r="C4947" s="536">
        <v>0</v>
      </c>
      <c r="D4947" s="536">
        <v>2011</v>
      </c>
    </row>
    <row r="4948" spans="1:4">
      <c r="A4948" s="535" t="s">
        <v>10140</v>
      </c>
      <c r="B4948" s="536">
        <v>6199</v>
      </c>
      <c r="C4948" s="536">
        <v>0</v>
      </c>
      <c r="D4948" s="536">
        <v>2011</v>
      </c>
    </row>
    <row r="4949" spans="1:4">
      <c r="A4949" s="535" t="s">
        <v>10141</v>
      </c>
      <c r="B4949" s="536">
        <v>6226</v>
      </c>
      <c r="C4949" s="536">
        <v>0</v>
      </c>
      <c r="D4949" s="536">
        <v>2011</v>
      </c>
    </row>
    <row r="4950" spans="1:4">
      <c r="A4950" s="535" t="s">
        <v>10142</v>
      </c>
      <c r="B4950" s="536">
        <v>0</v>
      </c>
      <c r="C4950" s="536">
        <v>0</v>
      </c>
      <c r="D4950" s="536">
        <v>2011</v>
      </c>
    </row>
    <row r="4951" spans="1:4">
      <c r="A4951" s="535" t="s">
        <v>10143</v>
      </c>
      <c r="B4951" s="536">
        <v>6190</v>
      </c>
      <c r="C4951" s="536">
        <v>0</v>
      </c>
      <c r="D4951" s="536">
        <v>2011</v>
      </c>
    </row>
    <row r="4952" spans="1:4">
      <c r="A4952" s="535" t="s">
        <v>10144</v>
      </c>
      <c r="B4952" s="536">
        <v>0</v>
      </c>
      <c r="C4952" s="536">
        <v>0</v>
      </c>
      <c r="D4952" s="536">
        <v>2011</v>
      </c>
    </row>
    <row r="4953" spans="1:4">
      <c r="A4953" s="535" t="s">
        <v>10145</v>
      </c>
      <c r="B4953" s="536">
        <v>12100</v>
      </c>
      <c r="C4953" s="536">
        <v>0</v>
      </c>
      <c r="D4953" s="536">
        <v>2011</v>
      </c>
    </row>
    <row r="4954" spans="1:4">
      <c r="A4954" s="535" t="s">
        <v>10146</v>
      </c>
      <c r="B4954" s="536">
        <v>0</v>
      </c>
      <c r="C4954" s="536">
        <v>0</v>
      </c>
      <c r="D4954" s="536">
        <v>2011</v>
      </c>
    </row>
    <row r="4955" spans="1:4">
      <c r="A4955" s="535" t="s">
        <v>10147</v>
      </c>
      <c r="B4955" s="536">
        <v>0</v>
      </c>
      <c r="C4955" s="536">
        <v>0</v>
      </c>
      <c r="D4955" s="536">
        <v>2011</v>
      </c>
    </row>
    <row r="4956" spans="1:4">
      <c r="A4956" s="535" t="s">
        <v>10148</v>
      </c>
      <c r="B4956" s="536">
        <v>0</v>
      </c>
      <c r="C4956" s="536">
        <v>0</v>
      </c>
      <c r="D4956" s="536">
        <v>2011</v>
      </c>
    </row>
    <row r="4957" spans="1:4">
      <c r="A4957" s="535" t="s">
        <v>10149</v>
      </c>
      <c r="B4957" s="536">
        <v>0</v>
      </c>
      <c r="C4957" s="536">
        <v>0</v>
      </c>
      <c r="D4957" s="536">
        <v>2011</v>
      </c>
    </row>
    <row r="4958" spans="1:4">
      <c r="A4958" s="535" t="s">
        <v>10150</v>
      </c>
      <c r="B4958" s="536">
        <v>0</v>
      </c>
      <c r="C4958" s="536">
        <v>0</v>
      </c>
      <c r="D4958" s="536">
        <v>2011</v>
      </c>
    </row>
    <row r="4959" spans="1:4">
      <c r="A4959" s="535" t="s">
        <v>10151</v>
      </c>
      <c r="B4959" s="536">
        <v>0</v>
      </c>
      <c r="C4959" s="536">
        <v>0</v>
      </c>
      <c r="D4959" s="536">
        <v>2011</v>
      </c>
    </row>
    <row r="4960" spans="1:4">
      <c r="A4960" s="535" t="s">
        <v>10152</v>
      </c>
      <c r="B4960" s="536">
        <v>34150</v>
      </c>
      <c r="C4960" s="536">
        <v>0</v>
      </c>
      <c r="D4960" s="536">
        <v>2011</v>
      </c>
    </row>
    <row r="4961" spans="1:4">
      <c r="A4961" s="535" t="s">
        <v>10153</v>
      </c>
      <c r="B4961" s="536">
        <v>2402</v>
      </c>
      <c r="C4961" s="536">
        <v>0</v>
      </c>
      <c r="D4961" s="536">
        <v>2011</v>
      </c>
    </row>
    <row r="4962" spans="1:4">
      <c r="A4962" s="535" t="s">
        <v>10154</v>
      </c>
      <c r="B4962" s="536">
        <v>0</v>
      </c>
      <c r="C4962" s="536">
        <v>0</v>
      </c>
      <c r="D4962" s="536">
        <v>2011</v>
      </c>
    </row>
    <row r="4963" spans="1:4">
      <c r="A4963" s="535" t="s">
        <v>10155</v>
      </c>
      <c r="B4963" s="536">
        <v>0</v>
      </c>
      <c r="C4963" s="536">
        <v>0</v>
      </c>
      <c r="D4963" s="536">
        <v>2011</v>
      </c>
    </row>
    <row r="4964" spans="1:4">
      <c r="A4964" s="535" t="s">
        <v>10156</v>
      </c>
      <c r="B4964" s="536">
        <v>0</v>
      </c>
      <c r="C4964" s="536">
        <v>0</v>
      </c>
      <c r="D4964" s="536">
        <v>2011</v>
      </c>
    </row>
    <row r="4965" spans="1:4">
      <c r="A4965" s="535" t="s">
        <v>10157</v>
      </c>
      <c r="B4965" s="536">
        <v>0</v>
      </c>
      <c r="C4965" s="536">
        <v>0</v>
      </c>
      <c r="D4965" s="536">
        <v>2011</v>
      </c>
    </row>
    <row r="4966" spans="1:4">
      <c r="A4966" s="535" t="s">
        <v>10158</v>
      </c>
      <c r="B4966" s="536">
        <v>598</v>
      </c>
      <c r="C4966" s="536">
        <v>0</v>
      </c>
      <c r="D4966" s="536">
        <v>2011</v>
      </c>
    </row>
    <row r="4967" spans="1:4">
      <c r="A4967" s="535" t="s">
        <v>10159</v>
      </c>
      <c r="B4967" s="536">
        <v>3420</v>
      </c>
      <c r="C4967" s="536">
        <v>0</v>
      </c>
      <c r="D4967" s="536">
        <v>2011</v>
      </c>
    </row>
    <row r="4968" spans="1:4">
      <c r="A4968" s="535" t="s">
        <v>10160</v>
      </c>
      <c r="B4968" s="536">
        <v>41710</v>
      </c>
      <c r="C4968" s="536">
        <v>0</v>
      </c>
      <c r="D4968" s="536">
        <v>2011</v>
      </c>
    </row>
    <row r="4969" spans="1:4">
      <c r="A4969" s="535" t="s">
        <v>10161</v>
      </c>
      <c r="B4969" s="536">
        <v>12810</v>
      </c>
      <c r="C4969" s="536">
        <v>0</v>
      </c>
      <c r="D4969" s="536">
        <v>2011</v>
      </c>
    </row>
    <row r="4970" spans="1:4">
      <c r="A4970" s="535" t="s">
        <v>10162</v>
      </c>
      <c r="B4970" s="536">
        <v>16265</v>
      </c>
      <c r="C4970" s="536">
        <v>0</v>
      </c>
      <c r="D4970" s="536">
        <v>2011</v>
      </c>
    </row>
    <row r="4971" spans="1:4">
      <c r="A4971" s="535" t="s">
        <v>10163</v>
      </c>
      <c r="B4971" s="536">
        <v>73174</v>
      </c>
      <c r="C4971" s="536">
        <v>0</v>
      </c>
      <c r="D4971" s="536">
        <v>2011</v>
      </c>
    </row>
    <row r="4972" spans="1:4">
      <c r="A4972" s="535" t="s">
        <v>10164</v>
      </c>
      <c r="B4972" s="536">
        <v>15089</v>
      </c>
      <c r="C4972" s="536">
        <v>0</v>
      </c>
      <c r="D4972" s="536">
        <v>2011</v>
      </c>
    </row>
    <row r="4973" spans="1:4">
      <c r="A4973" s="535" t="s">
        <v>10165</v>
      </c>
      <c r="B4973" s="536">
        <v>152870</v>
      </c>
      <c r="C4973" s="536">
        <v>0</v>
      </c>
      <c r="D4973" s="536">
        <v>2011</v>
      </c>
    </row>
    <row r="4974" spans="1:4">
      <c r="A4974" s="535" t="s">
        <v>10166</v>
      </c>
      <c r="B4974" s="536">
        <v>26112</v>
      </c>
      <c r="C4974" s="536">
        <v>0</v>
      </c>
      <c r="D4974" s="536">
        <v>2011</v>
      </c>
    </row>
    <row r="4975" spans="1:4">
      <c r="A4975" s="535" t="s">
        <v>10167</v>
      </c>
      <c r="B4975" s="536">
        <v>18970</v>
      </c>
      <c r="C4975" s="536">
        <v>0</v>
      </c>
      <c r="D4975" s="536">
        <v>2011</v>
      </c>
    </row>
    <row r="4976" spans="1:4">
      <c r="A4976" s="535" t="s">
        <v>10168</v>
      </c>
      <c r="B4976" s="536">
        <v>18191</v>
      </c>
      <c r="C4976" s="536">
        <v>0</v>
      </c>
      <c r="D4976" s="536">
        <v>2011</v>
      </c>
    </row>
    <row r="4977" spans="1:4">
      <c r="A4977" s="535" t="s">
        <v>10169</v>
      </c>
      <c r="B4977" s="536">
        <v>71144</v>
      </c>
      <c r="C4977" s="536">
        <v>0</v>
      </c>
      <c r="D4977" s="536">
        <v>2011</v>
      </c>
    </row>
    <row r="4978" spans="1:4">
      <c r="A4978" s="535" t="s">
        <v>10170</v>
      </c>
      <c r="B4978" s="536">
        <v>35380</v>
      </c>
      <c r="C4978" s="536">
        <v>0</v>
      </c>
      <c r="D4978" s="536">
        <v>2011</v>
      </c>
    </row>
    <row r="4979" spans="1:4">
      <c r="A4979" s="535" t="s">
        <v>10171</v>
      </c>
      <c r="B4979" s="536">
        <v>41675</v>
      </c>
      <c r="C4979" s="536">
        <v>0</v>
      </c>
      <c r="D4979" s="536">
        <v>2011</v>
      </c>
    </row>
    <row r="4980" spans="1:4">
      <c r="A4980" s="535" t="s">
        <v>5904</v>
      </c>
      <c r="B4980" s="536">
        <v>0</v>
      </c>
      <c r="C4980" s="536">
        <v>0</v>
      </c>
      <c r="D4980" s="536">
        <v>2011</v>
      </c>
    </row>
    <row r="4981" spans="1:4">
      <c r="A4981" s="535" t="s">
        <v>10172</v>
      </c>
      <c r="B4981" s="536">
        <v>90423</v>
      </c>
      <c r="C4981" s="536">
        <v>0</v>
      </c>
      <c r="D4981" s="536">
        <v>2011</v>
      </c>
    </row>
    <row r="4982" spans="1:4">
      <c r="A4982" s="535" t="s">
        <v>10173</v>
      </c>
      <c r="B4982" s="536">
        <v>179470</v>
      </c>
      <c r="C4982" s="536">
        <v>0</v>
      </c>
      <c r="D4982" s="536">
        <v>2011</v>
      </c>
    </row>
    <row r="4983" spans="1:4">
      <c r="A4983" s="535" t="s">
        <v>10175</v>
      </c>
      <c r="B4983" s="536">
        <v>5716</v>
      </c>
      <c r="C4983" s="536">
        <v>0</v>
      </c>
      <c r="D4983" s="536">
        <v>2011</v>
      </c>
    </row>
    <row r="4984" spans="1:4">
      <c r="A4984" s="535" t="s">
        <v>10176</v>
      </c>
      <c r="B4984" s="536">
        <v>0</v>
      </c>
      <c r="C4984" s="536">
        <v>0</v>
      </c>
      <c r="D4984" s="536">
        <v>2011</v>
      </c>
    </row>
    <row r="4985" spans="1:4">
      <c r="A4985" s="535" t="s">
        <v>10177</v>
      </c>
      <c r="B4985" s="536">
        <v>0</v>
      </c>
      <c r="C4985" s="536">
        <v>0</v>
      </c>
      <c r="D4985" s="536">
        <v>2011</v>
      </c>
    </row>
    <row r="4986" spans="1:4">
      <c r="A4986" s="535" t="s">
        <v>10178</v>
      </c>
      <c r="B4986" s="536">
        <v>0</v>
      </c>
      <c r="C4986" s="536">
        <v>0</v>
      </c>
      <c r="D4986" s="536">
        <v>2011</v>
      </c>
    </row>
    <row r="4987" spans="1:4">
      <c r="A4987" s="535" t="s">
        <v>10179</v>
      </c>
      <c r="B4987" s="536">
        <v>8552</v>
      </c>
      <c r="C4987" s="536">
        <v>0</v>
      </c>
      <c r="D4987" s="536">
        <v>2011</v>
      </c>
    </row>
    <row r="4988" spans="1:4">
      <c r="A4988" s="535" t="s">
        <v>10180</v>
      </c>
      <c r="B4988" s="536">
        <v>15937</v>
      </c>
      <c r="C4988" s="536">
        <v>0</v>
      </c>
      <c r="D4988" s="536">
        <v>2011</v>
      </c>
    </row>
    <row r="4989" spans="1:4">
      <c r="A4989" s="535" t="s">
        <v>10181</v>
      </c>
      <c r="B4989" s="536">
        <v>0</v>
      </c>
      <c r="C4989" s="536">
        <v>0</v>
      </c>
      <c r="D4989" s="536">
        <v>2011</v>
      </c>
    </row>
    <row r="4990" spans="1:4">
      <c r="A4990" s="535" t="s">
        <v>10182</v>
      </c>
      <c r="B4990" s="536">
        <v>0</v>
      </c>
      <c r="C4990" s="536">
        <v>0</v>
      </c>
      <c r="D4990" s="536">
        <v>2011</v>
      </c>
    </row>
    <row r="4991" spans="1:4">
      <c r="A4991" s="535" t="s">
        <v>10183</v>
      </c>
      <c r="B4991" s="536">
        <v>0</v>
      </c>
      <c r="C4991" s="536">
        <v>0</v>
      </c>
      <c r="D4991" s="536">
        <v>2011</v>
      </c>
    </row>
    <row r="4992" spans="1:4">
      <c r="A4992" s="535" t="s">
        <v>10184</v>
      </c>
      <c r="B4992" s="536">
        <v>0</v>
      </c>
      <c r="C4992" s="536">
        <v>0</v>
      </c>
      <c r="D4992" s="536">
        <v>2011</v>
      </c>
    </row>
    <row r="4993" spans="1:4">
      <c r="A4993" s="535" t="s">
        <v>10185</v>
      </c>
      <c r="B4993" s="536">
        <v>0</v>
      </c>
      <c r="C4993" s="536">
        <v>0</v>
      </c>
      <c r="D4993" s="536">
        <v>2011</v>
      </c>
    </row>
    <row r="4994" spans="1:4">
      <c r="A4994" s="535" t="s">
        <v>10186</v>
      </c>
      <c r="B4994" s="536">
        <v>0</v>
      </c>
      <c r="C4994" s="536">
        <v>0</v>
      </c>
      <c r="D4994" s="536">
        <v>2011</v>
      </c>
    </row>
    <row r="4995" spans="1:4">
      <c r="A4995" s="535" t="s">
        <v>10187</v>
      </c>
      <c r="B4995" s="536">
        <v>0</v>
      </c>
      <c r="C4995" s="536">
        <v>0</v>
      </c>
      <c r="D4995" s="536">
        <v>2011</v>
      </c>
    </row>
    <row r="4996" spans="1:4">
      <c r="A4996" s="535" t="s">
        <v>10188</v>
      </c>
      <c r="B4996" s="536">
        <v>0</v>
      </c>
      <c r="C4996" s="536">
        <v>0</v>
      </c>
      <c r="D4996" s="536">
        <v>2011</v>
      </c>
    </row>
    <row r="4997" spans="1:4">
      <c r="A4997" s="535" t="s">
        <v>10189</v>
      </c>
      <c r="B4997" s="536">
        <v>1330</v>
      </c>
      <c r="C4997" s="536">
        <v>0</v>
      </c>
      <c r="D4997" s="536">
        <v>2011</v>
      </c>
    </row>
    <row r="4998" spans="1:4">
      <c r="A4998" s="535" t="s">
        <v>10190</v>
      </c>
      <c r="B4998" s="536">
        <v>0</v>
      </c>
      <c r="C4998" s="536">
        <v>0</v>
      </c>
      <c r="D4998" s="536">
        <v>2011</v>
      </c>
    </row>
    <row r="4999" spans="1:4">
      <c r="A4999" s="535" t="s">
        <v>10191</v>
      </c>
      <c r="B4999" s="536">
        <v>0</v>
      </c>
      <c r="C4999" s="536">
        <v>0</v>
      </c>
      <c r="D4999" s="536">
        <v>2011</v>
      </c>
    </row>
    <row r="5000" spans="1:4">
      <c r="A5000" s="535" t="s">
        <v>10192</v>
      </c>
      <c r="B5000" s="536">
        <v>25948</v>
      </c>
      <c r="C5000" s="536">
        <v>0</v>
      </c>
      <c r="D5000" s="536">
        <v>2011</v>
      </c>
    </row>
    <row r="5001" spans="1:4">
      <c r="A5001" s="535" t="s">
        <v>10193</v>
      </c>
      <c r="B5001" s="536">
        <v>2494</v>
      </c>
      <c r="C5001" s="536">
        <v>0</v>
      </c>
      <c r="D5001" s="536">
        <v>2011</v>
      </c>
    </row>
    <row r="5002" spans="1:4">
      <c r="A5002" s="535" t="s">
        <v>10194</v>
      </c>
      <c r="B5002" s="536">
        <v>2672</v>
      </c>
      <c r="C5002" s="536">
        <v>0</v>
      </c>
      <c r="D5002" s="536">
        <v>2011</v>
      </c>
    </row>
    <row r="5003" spans="1:4">
      <c r="A5003" s="535" t="s">
        <v>10195</v>
      </c>
      <c r="B5003" s="536">
        <v>4276</v>
      </c>
      <c r="C5003" s="536">
        <v>0</v>
      </c>
      <c r="D5003" s="536">
        <v>2011</v>
      </c>
    </row>
    <row r="5004" spans="1:4">
      <c r="A5004" s="535" t="s">
        <v>10196</v>
      </c>
      <c r="B5004" s="536">
        <v>7483</v>
      </c>
      <c r="C5004" s="536">
        <v>0</v>
      </c>
      <c r="D5004" s="536">
        <v>2011</v>
      </c>
    </row>
    <row r="5005" spans="1:4">
      <c r="A5005" s="535" t="s">
        <v>10197</v>
      </c>
      <c r="B5005" s="536">
        <v>7661</v>
      </c>
      <c r="C5005" s="536">
        <v>0</v>
      </c>
      <c r="D5005" s="536">
        <v>2011</v>
      </c>
    </row>
    <row r="5006" spans="1:4">
      <c r="A5006" s="535" t="s">
        <v>10198</v>
      </c>
      <c r="B5006" s="536">
        <v>14431</v>
      </c>
      <c r="C5006" s="536">
        <v>0</v>
      </c>
      <c r="D5006" s="536">
        <v>2011</v>
      </c>
    </row>
    <row r="5007" spans="1:4">
      <c r="A5007" s="535" t="s">
        <v>10199</v>
      </c>
      <c r="B5007" s="536">
        <v>7126</v>
      </c>
      <c r="C5007" s="536">
        <v>0</v>
      </c>
      <c r="D5007" s="536">
        <v>2011</v>
      </c>
    </row>
    <row r="5008" spans="1:4">
      <c r="A5008" s="535" t="s">
        <v>10200</v>
      </c>
      <c r="B5008" s="536">
        <v>17103</v>
      </c>
      <c r="C5008" s="536">
        <v>0</v>
      </c>
      <c r="D5008" s="536">
        <v>2011</v>
      </c>
    </row>
    <row r="5009" spans="1:4">
      <c r="A5009" s="535" t="s">
        <v>10201</v>
      </c>
      <c r="B5009" s="536">
        <v>14253</v>
      </c>
      <c r="C5009" s="536">
        <v>0</v>
      </c>
      <c r="D5009" s="536">
        <v>2011</v>
      </c>
    </row>
    <row r="5010" spans="1:4">
      <c r="A5010" s="535" t="s">
        <v>10202</v>
      </c>
      <c r="B5010" s="536">
        <v>16212</v>
      </c>
      <c r="C5010" s="536">
        <v>0</v>
      </c>
      <c r="D5010" s="536">
        <v>2011</v>
      </c>
    </row>
    <row r="5011" spans="1:4">
      <c r="A5011" s="535" t="s">
        <v>10203</v>
      </c>
      <c r="B5011" s="536">
        <v>0</v>
      </c>
      <c r="C5011" s="536">
        <v>0</v>
      </c>
      <c r="D5011" s="536">
        <v>2011</v>
      </c>
    </row>
    <row r="5012" spans="1:4">
      <c r="A5012" s="535" t="s">
        <v>10204</v>
      </c>
      <c r="B5012" s="536">
        <v>9799</v>
      </c>
      <c r="C5012" s="536">
        <v>0</v>
      </c>
      <c r="D5012" s="536">
        <v>2011</v>
      </c>
    </row>
    <row r="5013" spans="1:4">
      <c r="A5013" s="535" t="s">
        <v>10205</v>
      </c>
      <c r="B5013" s="536">
        <v>26580</v>
      </c>
      <c r="C5013" s="536">
        <v>0</v>
      </c>
      <c r="D5013" s="536">
        <v>2011</v>
      </c>
    </row>
    <row r="5014" spans="1:4">
      <c r="A5014" s="535" t="s">
        <v>10206</v>
      </c>
      <c r="B5014" s="536">
        <v>2851</v>
      </c>
      <c r="C5014" s="536">
        <v>0</v>
      </c>
      <c r="D5014" s="536">
        <v>2011</v>
      </c>
    </row>
    <row r="5015" spans="1:4">
      <c r="A5015" s="535" t="s">
        <v>10208</v>
      </c>
      <c r="B5015" s="536">
        <v>9086</v>
      </c>
      <c r="C5015" s="536">
        <v>0</v>
      </c>
      <c r="D5015" s="536">
        <v>2011</v>
      </c>
    </row>
    <row r="5016" spans="1:4">
      <c r="A5016" s="535" t="s">
        <v>10209</v>
      </c>
      <c r="B5016" s="536">
        <v>17460</v>
      </c>
      <c r="C5016" s="536">
        <v>0</v>
      </c>
      <c r="D5016" s="536">
        <v>2011</v>
      </c>
    </row>
    <row r="5017" spans="1:4">
      <c r="A5017" s="535" t="s">
        <v>10210</v>
      </c>
      <c r="B5017" s="536">
        <v>14609</v>
      </c>
      <c r="C5017" s="536">
        <v>0</v>
      </c>
      <c r="D5017" s="536">
        <v>2011</v>
      </c>
    </row>
    <row r="5018" spans="1:4">
      <c r="A5018" s="535" t="s">
        <v>10211</v>
      </c>
      <c r="B5018" s="536">
        <v>14609</v>
      </c>
      <c r="C5018" s="536">
        <v>0</v>
      </c>
      <c r="D5018" s="536">
        <v>2011</v>
      </c>
    </row>
    <row r="5019" spans="1:4">
      <c r="A5019" s="535" t="s">
        <v>10212</v>
      </c>
      <c r="B5019" s="536">
        <v>0</v>
      </c>
      <c r="C5019" s="536">
        <v>0</v>
      </c>
      <c r="D5019" s="536">
        <v>2011</v>
      </c>
    </row>
    <row r="5020" spans="1:4">
      <c r="A5020" s="535" t="s">
        <v>10213</v>
      </c>
      <c r="B5020" s="536">
        <v>0</v>
      </c>
      <c r="C5020" s="536">
        <v>0</v>
      </c>
      <c r="D5020" s="536">
        <v>2011</v>
      </c>
    </row>
    <row r="5021" spans="1:4">
      <c r="A5021" s="535" t="s">
        <v>10214</v>
      </c>
      <c r="B5021" s="536">
        <v>33804</v>
      </c>
      <c r="C5021" s="536">
        <v>0</v>
      </c>
      <c r="D5021" s="536">
        <v>2011</v>
      </c>
    </row>
    <row r="5022" spans="1:4">
      <c r="A5022" s="535" t="s">
        <v>10215</v>
      </c>
      <c r="B5022" s="536">
        <v>1960</v>
      </c>
      <c r="C5022" s="536">
        <v>0</v>
      </c>
      <c r="D5022" s="536">
        <v>2011</v>
      </c>
    </row>
    <row r="5023" spans="1:4">
      <c r="A5023" s="535" t="s">
        <v>9503</v>
      </c>
      <c r="B5023" s="536">
        <v>0</v>
      </c>
      <c r="C5023" s="536">
        <v>0</v>
      </c>
      <c r="D5023" s="536">
        <v>2011</v>
      </c>
    </row>
    <row r="5024" spans="1:4">
      <c r="A5024" s="535" t="s">
        <v>9504</v>
      </c>
      <c r="B5024" s="536">
        <v>62388</v>
      </c>
      <c r="C5024" s="536">
        <v>0</v>
      </c>
      <c r="D5024" s="536">
        <v>2011</v>
      </c>
    </row>
    <row r="5025" spans="1:4">
      <c r="A5025" s="535" t="s">
        <v>9505</v>
      </c>
      <c r="B5025" s="536">
        <v>0</v>
      </c>
      <c r="C5025" s="536">
        <v>0</v>
      </c>
      <c r="D5025" s="536">
        <v>2011</v>
      </c>
    </row>
    <row r="5026" spans="1:4">
      <c r="A5026" s="535" t="s">
        <v>9506</v>
      </c>
      <c r="B5026" s="536">
        <v>43885</v>
      </c>
      <c r="C5026" s="536">
        <v>0</v>
      </c>
      <c r="D5026" s="536">
        <v>2011</v>
      </c>
    </row>
    <row r="5027" spans="1:4">
      <c r="A5027" s="535" t="s">
        <v>9507</v>
      </c>
      <c r="B5027" s="536">
        <v>0</v>
      </c>
      <c r="C5027" s="536">
        <v>0</v>
      </c>
      <c r="D5027" s="536">
        <v>2011</v>
      </c>
    </row>
    <row r="5028" spans="1:4">
      <c r="A5028" s="535" t="s">
        <v>9508</v>
      </c>
      <c r="B5028" s="536">
        <v>0</v>
      </c>
      <c r="C5028" s="536">
        <v>0</v>
      </c>
      <c r="D5028" s="536">
        <v>2011</v>
      </c>
    </row>
    <row r="5029" spans="1:4">
      <c r="A5029" s="535" t="s">
        <v>9509</v>
      </c>
      <c r="B5029" s="536">
        <v>0</v>
      </c>
      <c r="C5029" s="536">
        <v>0</v>
      </c>
      <c r="D5029" s="536">
        <v>2011</v>
      </c>
    </row>
    <row r="5030" spans="1:4">
      <c r="A5030" s="535" t="s">
        <v>9510</v>
      </c>
      <c r="B5030" s="536">
        <v>0</v>
      </c>
      <c r="C5030" s="536">
        <v>0</v>
      </c>
      <c r="D5030" s="536">
        <v>2011</v>
      </c>
    </row>
    <row r="5031" spans="1:4">
      <c r="A5031" s="535" t="s">
        <v>9511</v>
      </c>
      <c r="B5031" s="536">
        <v>70739</v>
      </c>
      <c r="C5031" s="536">
        <v>0</v>
      </c>
      <c r="D5031" s="536">
        <v>2011</v>
      </c>
    </row>
    <row r="5032" spans="1:4">
      <c r="A5032" s="535" t="s">
        <v>9512</v>
      </c>
      <c r="B5032" s="536">
        <v>108821</v>
      </c>
      <c r="C5032" s="536">
        <v>0</v>
      </c>
      <c r="D5032" s="536">
        <v>2011</v>
      </c>
    </row>
    <row r="5033" spans="1:4">
      <c r="A5033" s="535" t="s">
        <v>9513</v>
      </c>
      <c r="B5033" s="536">
        <v>45967</v>
      </c>
      <c r="C5033" s="536">
        <v>0</v>
      </c>
      <c r="D5033" s="536">
        <v>2011</v>
      </c>
    </row>
    <row r="5034" spans="1:4">
      <c r="A5034" s="535" t="s">
        <v>9514</v>
      </c>
      <c r="B5034" s="536">
        <v>51267</v>
      </c>
      <c r="C5034" s="536">
        <v>0</v>
      </c>
      <c r="D5034" s="536">
        <v>2011</v>
      </c>
    </row>
    <row r="5035" spans="1:4">
      <c r="A5035" s="535" t="s">
        <v>9515</v>
      </c>
      <c r="B5035" s="536">
        <v>22594</v>
      </c>
      <c r="C5035" s="536">
        <v>0</v>
      </c>
      <c r="D5035" s="536">
        <v>2011</v>
      </c>
    </row>
    <row r="5036" spans="1:4">
      <c r="A5036" s="535" t="s">
        <v>9516</v>
      </c>
      <c r="B5036" s="536">
        <v>19090</v>
      </c>
      <c r="C5036" s="536">
        <v>0</v>
      </c>
      <c r="D5036" s="536">
        <v>2011</v>
      </c>
    </row>
    <row r="5037" spans="1:4">
      <c r="A5037" s="535" t="s">
        <v>9517</v>
      </c>
      <c r="B5037" s="536">
        <v>37689</v>
      </c>
      <c r="C5037" s="536">
        <v>0</v>
      </c>
      <c r="D5037" s="536">
        <v>2011</v>
      </c>
    </row>
    <row r="5038" spans="1:4">
      <c r="A5038" s="535" t="s">
        <v>9518</v>
      </c>
      <c r="B5038" s="536">
        <v>51727</v>
      </c>
      <c r="C5038" s="536">
        <v>0</v>
      </c>
      <c r="D5038" s="536">
        <v>2011</v>
      </c>
    </row>
    <row r="5039" spans="1:4">
      <c r="A5039" s="535" t="s">
        <v>9519</v>
      </c>
      <c r="B5039" s="536">
        <v>79</v>
      </c>
      <c r="C5039" s="536">
        <v>0</v>
      </c>
      <c r="D5039" s="536">
        <v>2011</v>
      </c>
    </row>
    <row r="5040" spans="1:4">
      <c r="A5040" s="535" t="s">
        <v>9520</v>
      </c>
      <c r="B5040" s="536">
        <v>46884</v>
      </c>
      <c r="C5040" s="536">
        <v>0</v>
      </c>
      <c r="D5040" s="536">
        <v>2011</v>
      </c>
    </row>
    <row r="5041" spans="1:4">
      <c r="A5041" s="535" t="s">
        <v>9521</v>
      </c>
      <c r="B5041" s="536">
        <v>13083</v>
      </c>
      <c r="C5041" s="536">
        <v>0</v>
      </c>
      <c r="D5041" s="536">
        <v>2011</v>
      </c>
    </row>
    <row r="5042" spans="1:4">
      <c r="A5042" s="535" t="s">
        <v>9522</v>
      </c>
      <c r="B5042" s="536">
        <v>0</v>
      </c>
      <c r="C5042" s="536">
        <v>0</v>
      </c>
      <c r="D5042" s="536">
        <v>2011</v>
      </c>
    </row>
    <row r="5043" spans="1:4">
      <c r="A5043" s="535" t="s">
        <v>9523</v>
      </c>
      <c r="B5043" s="536">
        <v>49304</v>
      </c>
      <c r="C5043" s="536">
        <v>0</v>
      </c>
      <c r="D5043" s="536">
        <v>2011</v>
      </c>
    </row>
    <row r="5044" spans="1:4">
      <c r="A5044" s="535" t="s">
        <v>9524</v>
      </c>
      <c r="B5044" s="536">
        <v>31508</v>
      </c>
      <c r="C5044" s="536">
        <v>0</v>
      </c>
      <c r="D5044" s="536">
        <v>2011</v>
      </c>
    </row>
    <row r="5045" spans="1:4">
      <c r="A5045" s="535" t="s">
        <v>9525</v>
      </c>
      <c r="B5045" s="536">
        <v>5457</v>
      </c>
      <c r="C5045" s="536">
        <v>0</v>
      </c>
      <c r="D5045" s="536">
        <v>2011</v>
      </c>
    </row>
    <row r="5046" spans="1:4">
      <c r="A5046" s="535" t="s">
        <v>9526</v>
      </c>
      <c r="B5046" s="536">
        <v>23012</v>
      </c>
      <c r="C5046" s="536">
        <v>0</v>
      </c>
      <c r="D5046" s="536">
        <v>2011</v>
      </c>
    </row>
    <row r="5047" spans="1:4">
      <c r="A5047" s="535" t="s">
        <v>9527</v>
      </c>
      <c r="B5047" s="536">
        <v>16386</v>
      </c>
      <c r="C5047" s="536">
        <v>0</v>
      </c>
      <c r="D5047" s="536">
        <v>2011</v>
      </c>
    </row>
    <row r="5048" spans="1:4">
      <c r="A5048" s="535" t="s">
        <v>9528</v>
      </c>
      <c r="B5048" s="536">
        <v>49528</v>
      </c>
      <c r="C5048" s="536">
        <v>0</v>
      </c>
      <c r="D5048" s="536">
        <v>2011</v>
      </c>
    </row>
    <row r="5049" spans="1:4">
      <c r="A5049" s="535" t="s">
        <v>9529</v>
      </c>
      <c r="B5049" s="536">
        <v>38328</v>
      </c>
      <c r="C5049" s="536">
        <v>0</v>
      </c>
      <c r="D5049" s="536">
        <v>2011</v>
      </c>
    </row>
    <row r="5050" spans="1:4">
      <c r="A5050" s="535" t="s">
        <v>9530</v>
      </c>
      <c r="B5050" s="536">
        <v>13419</v>
      </c>
      <c r="C5050" s="536">
        <v>0</v>
      </c>
      <c r="D5050" s="536">
        <v>2011</v>
      </c>
    </row>
    <row r="5051" spans="1:4">
      <c r="A5051" s="535" t="s">
        <v>9531</v>
      </c>
      <c r="B5051" s="536">
        <v>25933</v>
      </c>
      <c r="C5051" s="536">
        <v>0</v>
      </c>
      <c r="D5051" s="536">
        <v>2011</v>
      </c>
    </row>
    <row r="5052" spans="1:4">
      <c r="A5052" s="535" t="s">
        <v>9532</v>
      </c>
      <c r="B5052" s="536">
        <v>0</v>
      </c>
      <c r="C5052" s="536">
        <v>0</v>
      </c>
      <c r="D5052" s="536">
        <v>2011</v>
      </c>
    </row>
    <row r="5053" spans="1:4">
      <c r="A5053" s="535" t="s">
        <v>9533</v>
      </c>
      <c r="B5053" s="536">
        <v>4889</v>
      </c>
      <c r="C5053" s="536">
        <v>0</v>
      </c>
      <c r="D5053" s="536">
        <v>2011</v>
      </c>
    </row>
    <row r="5054" spans="1:4">
      <c r="A5054" s="535" t="s">
        <v>9534</v>
      </c>
      <c r="B5054" s="536">
        <v>14956</v>
      </c>
      <c r="C5054" s="536">
        <v>0</v>
      </c>
      <c r="D5054" s="536">
        <v>2011</v>
      </c>
    </row>
    <row r="5055" spans="1:4">
      <c r="A5055" s="535" t="s">
        <v>9535</v>
      </c>
      <c r="B5055" s="536">
        <v>61697</v>
      </c>
      <c r="C5055" s="536">
        <v>0</v>
      </c>
      <c r="D5055" s="536">
        <v>2011</v>
      </c>
    </row>
    <row r="5056" spans="1:4">
      <c r="A5056" s="535" t="s">
        <v>9536</v>
      </c>
      <c r="B5056" s="536">
        <v>0</v>
      </c>
      <c r="C5056" s="536">
        <v>0</v>
      </c>
      <c r="D5056" s="536">
        <v>2011</v>
      </c>
    </row>
    <row r="5057" spans="1:4">
      <c r="A5057" s="535" t="s">
        <v>9537</v>
      </c>
      <c r="B5057" s="536">
        <v>0</v>
      </c>
      <c r="C5057" s="536">
        <v>6724</v>
      </c>
      <c r="D5057" s="536">
        <v>2011</v>
      </c>
    </row>
    <row r="5058" spans="1:4">
      <c r="A5058" s="535" t="s">
        <v>9538</v>
      </c>
      <c r="B5058" s="536">
        <v>0</v>
      </c>
      <c r="C5058" s="536">
        <v>23915</v>
      </c>
      <c r="D5058" s="536">
        <v>2011</v>
      </c>
    </row>
    <row r="5059" spans="1:4">
      <c r="A5059" s="535" t="s">
        <v>9539</v>
      </c>
      <c r="B5059" s="536">
        <v>0</v>
      </c>
      <c r="C5059" s="536">
        <v>7700</v>
      </c>
      <c r="D5059" s="536">
        <v>2011</v>
      </c>
    </row>
    <row r="5060" spans="1:4">
      <c r="A5060" s="535" t="s">
        <v>9540</v>
      </c>
      <c r="B5060" s="536">
        <v>0</v>
      </c>
      <c r="C5060" s="536">
        <v>1108</v>
      </c>
      <c r="D5060" s="536">
        <v>2011</v>
      </c>
    </row>
    <row r="5061" spans="1:4">
      <c r="A5061" s="535" t="s">
        <v>9541</v>
      </c>
      <c r="B5061" s="536">
        <v>13935</v>
      </c>
      <c r="C5061" s="536">
        <v>0</v>
      </c>
      <c r="D5061" s="536">
        <v>2011</v>
      </c>
    </row>
    <row r="5062" spans="1:4">
      <c r="A5062" s="535" t="s">
        <v>9542</v>
      </c>
      <c r="B5062" s="536">
        <v>0</v>
      </c>
      <c r="C5062" s="536">
        <v>0</v>
      </c>
      <c r="D5062" s="536">
        <v>2011</v>
      </c>
    </row>
    <row r="5063" spans="1:4">
      <c r="A5063" s="535" t="s">
        <v>9543</v>
      </c>
      <c r="B5063" s="536">
        <v>0</v>
      </c>
      <c r="C5063" s="536">
        <v>0</v>
      </c>
      <c r="D5063" s="536">
        <v>2011</v>
      </c>
    </row>
    <row r="5064" spans="1:4">
      <c r="A5064" s="535" t="s">
        <v>9544</v>
      </c>
      <c r="B5064" s="536">
        <v>0</v>
      </c>
      <c r="C5064" s="536">
        <v>0</v>
      </c>
      <c r="D5064" s="536">
        <v>2011</v>
      </c>
    </row>
    <row r="5065" spans="1:4">
      <c r="A5065" s="535" t="s">
        <v>9545</v>
      </c>
      <c r="B5065" s="536">
        <v>0</v>
      </c>
      <c r="C5065" s="536">
        <v>3090</v>
      </c>
      <c r="D5065" s="536">
        <v>2011</v>
      </c>
    </row>
    <row r="5066" spans="1:4">
      <c r="A5066" s="535" t="s">
        <v>9546</v>
      </c>
      <c r="B5066" s="536">
        <v>0</v>
      </c>
      <c r="C5066" s="536">
        <v>0</v>
      </c>
      <c r="D5066" s="536">
        <v>2011</v>
      </c>
    </row>
    <row r="5067" spans="1:4">
      <c r="A5067" s="535" t="s">
        <v>9547</v>
      </c>
      <c r="B5067" s="536">
        <v>6203</v>
      </c>
      <c r="C5067" s="536">
        <v>0</v>
      </c>
      <c r="D5067" s="536">
        <v>2011</v>
      </c>
    </row>
    <row r="5068" spans="1:4">
      <c r="A5068" s="535" t="s">
        <v>9549</v>
      </c>
      <c r="B5068" s="536">
        <v>13721</v>
      </c>
      <c r="C5068" s="536">
        <v>0</v>
      </c>
      <c r="D5068" s="536">
        <v>2011</v>
      </c>
    </row>
    <row r="5069" spans="1:4">
      <c r="A5069" s="535" t="s">
        <v>9550</v>
      </c>
      <c r="B5069" s="536">
        <v>45456</v>
      </c>
      <c r="C5069" s="536">
        <v>0</v>
      </c>
      <c r="D5069" s="536">
        <v>2011</v>
      </c>
    </row>
    <row r="5070" spans="1:4">
      <c r="A5070" s="535" t="s">
        <v>9551</v>
      </c>
      <c r="B5070" s="536">
        <v>29074</v>
      </c>
      <c r="C5070" s="536">
        <v>0</v>
      </c>
      <c r="D5070" s="536">
        <v>2011</v>
      </c>
    </row>
    <row r="5071" spans="1:4">
      <c r="A5071" s="535" t="s">
        <v>9552</v>
      </c>
      <c r="B5071" s="536">
        <v>0</v>
      </c>
      <c r="C5071" s="536">
        <v>0</v>
      </c>
      <c r="D5071" s="536">
        <v>2011</v>
      </c>
    </row>
    <row r="5072" spans="1:4">
      <c r="A5072" s="535" t="s">
        <v>9553</v>
      </c>
      <c r="B5072" s="536">
        <v>0</v>
      </c>
      <c r="C5072" s="536">
        <v>0</v>
      </c>
      <c r="D5072" s="536">
        <v>2011</v>
      </c>
    </row>
    <row r="5073" spans="1:4">
      <c r="A5073" s="535" t="s">
        <v>9554</v>
      </c>
      <c r="B5073" s="536">
        <v>10726</v>
      </c>
      <c r="C5073" s="536">
        <v>0</v>
      </c>
      <c r="D5073" s="536">
        <v>2011</v>
      </c>
    </row>
    <row r="5074" spans="1:4">
      <c r="A5074" s="535" t="s">
        <v>9555</v>
      </c>
      <c r="B5074" s="536">
        <v>8565</v>
      </c>
      <c r="C5074" s="536">
        <v>0</v>
      </c>
      <c r="D5074" s="536">
        <v>2011</v>
      </c>
    </row>
    <row r="5075" spans="1:4">
      <c r="A5075" s="535" t="s">
        <v>9556</v>
      </c>
      <c r="B5075" s="536">
        <v>5812</v>
      </c>
      <c r="C5075" s="536">
        <v>0</v>
      </c>
      <c r="D5075" s="536">
        <v>2011</v>
      </c>
    </row>
    <row r="5076" spans="1:4">
      <c r="A5076" s="535" t="s">
        <v>9557</v>
      </c>
      <c r="B5076" s="536">
        <v>2020</v>
      </c>
      <c r="C5076" s="536">
        <v>0</v>
      </c>
      <c r="D5076" s="536">
        <v>2011</v>
      </c>
    </row>
    <row r="5077" spans="1:4">
      <c r="A5077" s="535" t="s">
        <v>9558</v>
      </c>
      <c r="B5077" s="536">
        <v>0</v>
      </c>
      <c r="C5077" s="536">
        <v>0</v>
      </c>
      <c r="D5077" s="536">
        <v>2011</v>
      </c>
    </row>
    <row r="5078" spans="1:4">
      <c r="A5078" s="535" t="s">
        <v>9559</v>
      </c>
      <c r="B5078" s="536">
        <v>4861</v>
      </c>
      <c r="C5078" s="536">
        <v>0</v>
      </c>
      <c r="D5078" s="536">
        <v>2011</v>
      </c>
    </row>
    <row r="5079" spans="1:4">
      <c r="A5079" s="535" t="s">
        <v>9561</v>
      </c>
      <c r="B5079" s="536">
        <v>0</v>
      </c>
      <c r="C5079" s="536">
        <v>0</v>
      </c>
      <c r="D5079" s="536">
        <v>2011</v>
      </c>
    </row>
    <row r="5080" spans="1:4">
      <c r="A5080" s="535" t="s">
        <v>9562</v>
      </c>
      <c r="B5080" s="536">
        <v>4644</v>
      </c>
      <c r="C5080" s="536">
        <v>0</v>
      </c>
      <c r="D5080" s="536">
        <v>2011</v>
      </c>
    </row>
    <row r="5081" spans="1:4">
      <c r="A5081" s="535" t="s">
        <v>9563</v>
      </c>
      <c r="B5081" s="536">
        <v>3378</v>
      </c>
      <c r="C5081" s="536">
        <v>0</v>
      </c>
      <c r="D5081" s="536">
        <v>2011</v>
      </c>
    </row>
    <row r="5082" spans="1:4">
      <c r="A5082" s="535" t="s">
        <v>9564</v>
      </c>
      <c r="B5082" s="536">
        <v>6856</v>
      </c>
      <c r="C5082" s="536">
        <v>0</v>
      </c>
      <c r="D5082" s="536">
        <v>2011</v>
      </c>
    </row>
    <row r="5083" spans="1:4">
      <c r="A5083" s="535" t="s">
        <v>9565</v>
      </c>
      <c r="B5083" s="536">
        <v>5907</v>
      </c>
      <c r="C5083" s="536">
        <v>0</v>
      </c>
      <c r="D5083" s="536">
        <v>2011</v>
      </c>
    </row>
    <row r="5084" spans="1:4">
      <c r="A5084" s="535" t="s">
        <v>9566</v>
      </c>
      <c r="B5084" s="536">
        <v>5495</v>
      </c>
      <c r="C5084" s="536">
        <v>0</v>
      </c>
      <c r="D5084" s="536">
        <v>2011</v>
      </c>
    </row>
    <row r="5085" spans="1:4">
      <c r="A5085" s="535" t="s">
        <v>9567</v>
      </c>
      <c r="B5085" s="536">
        <v>2141</v>
      </c>
      <c r="C5085" s="536">
        <v>0</v>
      </c>
      <c r="D5085" s="536">
        <v>2011</v>
      </c>
    </row>
    <row r="5086" spans="1:4">
      <c r="A5086" s="535" t="s">
        <v>9568</v>
      </c>
      <c r="B5086" s="536">
        <v>2294</v>
      </c>
      <c r="C5086" s="536">
        <v>0</v>
      </c>
      <c r="D5086" s="536">
        <v>2011</v>
      </c>
    </row>
    <row r="5087" spans="1:4">
      <c r="A5087" s="535" t="s">
        <v>9569</v>
      </c>
      <c r="B5087" s="536">
        <v>3493</v>
      </c>
      <c r="C5087" s="536">
        <v>0</v>
      </c>
      <c r="D5087" s="536">
        <v>2011</v>
      </c>
    </row>
    <row r="5088" spans="1:4">
      <c r="A5088" s="535" t="s">
        <v>9570</v>
      </c>
      <c r="B5088" s="536">
        <v>6023</v>
      </c>
      <c r="C5088" s="536">
        <v>0</v>
      </c>
      <c r="D5088" s="536">
        <v>2011</v>
      </c>
    </row>
    <row r="5089" spans="1:4">
      <c r="A5089" s="535" t="s">
        <v>9571</v>
      </c>
      <c r="B5089" s="536">
        <v>0</v>
      </c>
      <c r="C5089" s="536">
        <v>0</v>
      </c>
      <c r="D5089" s="536">
        <v>2011</v>
      </c>
    </row>
    <row r="5090" spans="1:4">
      <c r="A5090" s="535" t="s">
        <v>9572</v>
      </c>
      <c r="B5090" s="536">
        <v>4208</v>
      </c>
      <c r="C5090" s="536">
        <v>0</v>
      </c>
      <c r="D5090" s="536">
        <v>2011</v>
      </c>
    </row>
    <row r="5091" spans="1:4">
      <c r="A5091" s="535" t="s">
        <v>9573</v>
      </c>
      <c r="B5091" s="536">
        <v>0</v>
      </c>
      <c r="C5091" s="536">
        <v>0</v>
      </c>
      <c r="D5091" s="536">
        <v>2011</v>
      </c>
    </row>
    <row r="5092" spans="1:4">
      <c r="A5092" s="535" t="s">
        <v>9574</v>
      </c>
      <c r="B5092" s="536">
        <v>0</v>
      </c>
      <c r="C5092" s="536">
        <v>0</v>
      </c>
      <c r="D5092" s="536">
        <v>2011</v>
      </c>
    </row>
    <row r="5093" spans="1:4">
      <c r="A5093" s="535" t="s">
        <v>9575</v>
      </c>
      <c r="B5093" s="536">
        <v>5510</v>
      </c>
      <c r="C5093" s="536">
        <v>0</v>
      </c>
      <c r="D5093" s="536">
        <v>2011</v>
      </c>
    </row>
    <row r="5094" spans="1:4">
      <c r="A5094" s="535" t="s">
        <v>9576</v>
      </c>
      <c r="B5094" s="536">
        <v>0</v>
      </c>
      <c r="C5094" s="536">
        <v>0</v>
      </c>
      <c r="D5094" s="536">
        <v>2011</v>
      </c>
    </row>
    <row r="5095" spans="1:4">
      <c r="A5095" s="535" t="s">
        <v>9577</v>
      </c>
      <c r="B5095" s="536">
        <v>454</v>
      </c>
      <c r="C5095" s="536">
        <v>0</v>
      </c>
      <c r="D5095" s="536">
        <v>2011</v>
      </c>
    </row>
    <row r="5096" spans="1:4">
      <c r="A5096" s="535" t="s">
        <v>9578</v>
      </c>
      <c r="B5096" s="536">
        <v>0</v>
      </c>
      <c r="C5096" s="536">
        <v>0</v>
      </c>
      <c r="D5096" s="536">
        <v>2011</v>
      </c>
    </row>
    <row r="5097" spans="1:4">
      <c r="A5097" s="535" t="s">
        <v>9579</v>
      </c>
      <c r="B5097" s="536">
        <v>4932</v>
      </c>
      <c r="C5097" s="536">
        <v>0</v>
      </c>
      <c r="D5097" s="536">
        <v>2011</v>
      </c>
    </row>
    <row r="5098" spans="1:4">
      <c r="A5098" s="535" t="s">
        <v>9580</v>
      </c>
      <c r="B5098" s="536">
        <v>0</v>
      </c>
      <c r="C5098" s="536">
        <v>0</v>
      </c>
      <c r="D5098" s="536">
        <v>2011</v>
      </c>
    </row>
    <row r="5099" spans="1:4">
      <c r="A5099" s="535" t="s">
        <v>9581</v>
      </c>
      <c r="B5099" s="536">
        <v>0</v>
      </c>
      <c r="C5099" s="536">
        <v>0</v>
      </c>
      <c r="D5099" s="536">
        <v>2011</v>
      </c>
    </row>
    <row r="5100" spans="1:4">
      <c r="A5100" s="535" t="s">
        <v>9582</v>
      </c>
      <c r="B5100" s="536">
        <v>803</v>
      </c>
      <c r="C5100" s="536">
        <v>0</v>
      </c>
      <c r="D5100" s="536">
        <v>2011</v>
      </c>
    </row>
    <row r="5101" spans="1:4">
      <c r="A5101" s="535" t="s">
        <v>9583</v>
      </c>
      <c r="B5101" s="536">
        <v>0</v>
      </c>
      <c r="C5101" s="536">
        <v>0</v>
      </c>
      <c r="D5101" s="536">
        <v>2011</v>
      </c>
    </row>
    <row r="5102" spans="1:4">
      <c r="A5102" s="535" t="s">
        <v>9584</v>
      </c>
      <c r="B5102" s="536">
        <v>2812</v>
      </c>
      <c r="C5102" s="536">
        <v>0</v>
      </c>
      <c r="D5102" s="536">
        <v>2011</v>
      </c>
    </row>
    <row r="5103" spans="1:4">
      <c r="A5103" s="535" t="s">
        <v>9585</v>
      </c>
      <c r="B5103" s="536">
        <v>3941</v>
      </c>
      <c r="C5103" s="536">
        <v>0</v>
      </c>
      <c r="D5103" s="536">
        <v>2011</v>
      </c>
    </row>
    <row r="5104" spans="1:4">
      <c r="A5104" s="535" t="s">
        <v>9586</v>
      </c>
      <c r="B5104" s="536">
        <v>1963</v>
      </c>
      <c r="C5104" s="536">
        <v>0</v>
      </c>
      <c r="D5104" s="536">
        <v>2011</v>
      </c>
    </row>
    <row r="5105" spans="1:4">
      <c r="A5105" s="535" t="s">
        <v>9587</v>
      </c>
      <c r="B5105" s="536">
        <v>1914</v>
      </c>
      <c r="C5105" s="536">
        <v>0</v>
      </c>
      <c r="D5105" s="536">
        <v>2011</v>
      </c>
    </row>
    <row r="5106" spans="1:4">
      <c r="A5106" s="535" t="s">
        <v>9588</v>
      </c>
      <c r="B5106" s="536">
        <v>999</v>
      </c>
      <c r="C5106" s="536">
        <v>0</v>
      </c>
      <c r="D5106" s="536">
        <v>2011</v>
      </c>
    </row>
    <row r="5107" spans="1:4">
      <c r="A5107" s="535" t="s">
        <v>9589</v>
      </c>
      <c r="B5107" s="536">
        <v>0</v>
      </c>
      <c r="C5107" s="536">
        <v>0</v>
      </c>
      <c r="D5107" s="536">
        <v>2011</v>
      </c>
    </row>
    <row r="5108" spans="1:4">
      <c r="A5108" s="535" t="s">
        <v>9590</v>
      </c>
      <c r="B5108" s="536">
        <v>0</v>
      </c>
      <c r="C5108" s="536">
        <v>0</v>
      </c>
      <c r="D5108" s="536">
        <v>2011</v>
      </c>
    </row>
    <row r="5109" spans="1:4">
      <c r="A5109" s="535" t="s">
        <v>9591</v>
      </c>
      <c r="B5109" s="536">
        <v>0</v>
      </c>
      <c r="C5109" s="536">
        <v>0</v>
      </c>
      <c r="D5109" s="536">
        <v>2011</v>
      </c>
    </row>
    <row r="5110" spans="1:4">
      <c r="A5110" s="535" t="s">
        <v>9592</v>
      </c>
      <c r="B5110" s="536">
        <v>0</v>
      </c>
      <c r="C5110" s="536">
        <v>5396</v>
      </c>
      <c r="D5110" s="536">
        <v>2011</v>
      </c>
    </row>
    <row r="5111" spans="1:4">
      <c r="A5111" s="535" t="s">
        <v>9593</v>
      </c>
      <c r="B5111" s="536">
        <v>0</v>
      </c>
      <c r="C5111" s="536">
        <v>0</v>
      </c>
      <c r="D5111" s="536">
        <v>2011</v>
      </c>
    </row>
    <row r="5112" spans="1:4">
      <c r="A5112" s="535" t="s">
        <v>9594</v>
      </c>
      <c r="B5112" s="536">
        <v>0</v>
      </c>
      <c r="C5112" s="536">
        <v>31658</v>
      </c>
      <c r="D5112" s="536">
        <v>2011</v>
      </c>
    </row>
    <row r="5113" spans="1:4">
      <c r="A5113" s="535" t="s">
        <v>9595</v>
      </c>
      <c r="B5113" s="536">
        <v>0</v>
      </c>
      <c r="C5113" s="536">
        <v>0</v>
      </c>
      <c r="D5113" s="536">
        <v>2011</v>
      </c>
    </row>
    <row r="5114" spans="1:4">
      <c r="A5114" s="535" t="s">
        <v>9596</v>
      </c>
      <c r="B5114" s="536">
        <v>0</v>
      </c>
      <c r="C5114" s="536">
        <v>13969</v>
      </c>
      <c r="D5114" s="536">
        <v>2011</v>
      </c>
    </row>
    <row r="5115" spans="1:4">
      <c r="A5115" s="535" t="s">
        <v>9597</v>
      </c>
      <c r="B5115" s="536">
        <v>0</v>
      </c>
      <c r="C5115" s="536">
        <v>28723</v>
      </c>
      <c r="D5115" s="536">
        <v>2011</v>
      </c>
    </row>
    <row r="5116" spans="1:4">
      <c r="A5116" s="535" t="s">
        <v>9598</v>
      </c>
      <c r="B5116" s="536">
        <v>0</v>
      </c>
      <c r="C5116" s="536">
        <v>38997</v>
      </c>
      <c r="D5116" s="536">
        <v>2011</v>
      </c>
    </row>
    <row r="5117" spans="1:4">
      <c r="A5117" s="535" t="s">
        <v>9599</v>
      </c>
      <c r="B5117" s="536">
        <v>0</v>
      </c>
      <c r="C5117" s="536">
        <v>0</v>
      </c>
      <c r="D5117" s="536">
        <v>2011</v>
      </c>
    </row>
    <row r="5118" spans="1:4">
      <c r="A5118" s="535" t="s">
        <v>9600</v>
      </c>
      <c r="B5118" s="536">
        <v>3090</v>
      </c>
      <c r="C5118" s="536">
        <v>0</v>
      </c>
      <c r="D5118" s="536">
        <v>2011</v>
      </c>
    </row>
    <row r="5119" spans="1:4">
      <c r="A5119" s="535" t="s">
        <v>9601</v>
      </c>
      <c r="B5119" s="536">
        <v>0</v>
      </c>
      <c r="C5119" s="536">
        <v>18247</v>
      </c>
      <c r="D5119" s="536">
        <v>2011</v>
      </c>
    </row>
    <row r="5120" spans="1:4">
      <c r="A5120" s="535" t="s">
        <v>9602</v>
      </c>
      <c r="B5120" s="536">
        <v>0</v>
      </c>
      <c r="C5120" s="536">
        <v>0</v>
      </c>
      <c r="D5120" s="536">
        <v>2011</v>
      </c>
    </row>
    <row r="5121" spans="1:4">
      <c r="A5121" s="535" t="s">
        <v>9603</v>
      </c>
      <c r="B5121" s="536">
        <v>0</v>
      </c>
      <c r="C5121" s="536">
        <v>22466</v>
      </c>
      <c r="D5121" s="536">
        <v>2011</v>
      </c>
    </row>
    <row r="5122" spans="1:4">
      <c r="A5122" s="535" t="s">
        <v>9604</v>
      </c>
      <c r="B5122" s="536">
        <v>29721</v>
      </c>
      <c r="C5122" s="536">
        <v>0</v>
      </c>
      <c r="D5122" s="536">
        <v>2011</v>
      </c>
    </row>
    <row r="5123" spans="1:4">
      <c r="A5123" s="535" t="s">
        <v>9605</v>
      </c>
      <c r="B5123" s="536">
        <v>8327</v>
      </c>
      <c r="C5123" s="536">
        <v>0</v>
      </c>
      <c r="D5123" s="536">
        <v>2011</v>
      </c>
    </row>
    <row r="5124" spans="1:4">
      <c r="A5124" s="535" t="s">
        <v>9606</v>
      </c>
      <c r="B5124" s="536">
        <v>5431</v>
      </c>
      <c r="C5124" s="536">
        <v>0</v>
      </c>
      <c r="D5124" s="536">
        <v>2011</v>
      </c>
    </row>
    <row r="5125" spans="1:4">
      <c r="A5125" s="535" t="s">
        <v>9607</v>
      </c>
      <c r="B5125" s="536">
        <v>43514</v>
      </c>
      <c r="C5125" s="536">
        <v>0</v>
      </c>
      <c r="D5125" s="536">
        <v>2011</v>
      </c>
    </row>
    <row r="5126" spans="1:4">
      <c r="A5126" s="535" t="s">
        <v>9608</v>
      </c>
      <c r="B5126" s="536">
        <v>19871</v>
      </c>
      <c r="C5126" s="536">
        <v>0</v>
      </c>
      <c r="D5126" s="536">
        <v>2011</v>
      </c>
    </row>
    <row r="5127" spans="1:4">
      <c r="A5127" s="535" t="s">
        <v>9609</v>
      </c>
      <c r="B5127" s="536">
        <v>16328</v>
      </c>
      <c r="C5127" s="536">
        <v>0</v>
      </c>
      <c r="D5127" s="536">
        <v>2011</v>
      </c>
    </row>
    <row r="5128" spans="1:4">
      <c r="A5128" s="535" t="s">
        <v>9610</v>
      </c>
      <c r="B5128" s="536">
        <v>41669</v>
      </c>
      <c r="C5128" s="536">
        <v>0</v>
      </c>
      <c r="D5128" s="536">
        <v>2011</v>
      </c>
    </row>
    <row r="5129" spans="1:4">
      <c r="A5129" s="535" t="s">
        <v>9611</v>
      </c>
      <c r="B5129" s="536">
        <v>15989</v>
      </c>
      <c r="C5129" s="536">
        <v>0</v>
      </c>
      <c r="D5129" s="536">
        <v>2011</v>
      </c>
    </row>
    <row r="5130" spans="1:4">
      <c r="A5130" s="535" t="s">
        <v>9612</v>
      </c>
      <c r="B5130" s="536">
        <v>15476</v>
      </c>
      <c r="C5130" s="536">
        <v>0</v>
      </c>
      <c r="D5130" s="536">
        <v>2011</v>
      </c>
    </row>
    <row r="5131" spans="1:4">
      <c r="A5131" s="535" t="s">
        <v>9613</v>
      </c>
      <c r="B5131" s="536">
        <v>13493</v>
      </c>
      <c r="C5131" s="536">
        <v>0</v>
      </c>
      <c r="D5131" s="536">
        <v>2011</v>
      </c>
    </row>
    <row r="5132" spans="1:4">
      <c r="A5132" s="535" t="s">
        <v>9614</v>
      </c>
      <c r="B5132" s="536">
        <v>0</v>
      </c>
      <c r="C5132" s="536">
        <v>41867</v>
      </c>
      <c r="D5132" s="536">
        <v>2011</v>
      </c>
    </row>
    <row r="5133" spans="1:4">
      <c r="A5133" s="535" t="s">
        <v>9615</v>
      </c>
      <c r="B5133" s="536">
        <v>40915</v>
      </c>
      <c r="C5133" s="536">
        <v>0</v>
      </c>
      <c r="D5133" s="536">
        <v>2011</v>
      </c>
    </row>
    <row r="5134" spans="1:4">
      <c r="A5134" s="535" t="s">
        <v>9616</v>
      </c>
      <c r="B5134" s="536">
        <v>6056</v>
      </c>
      <c r="C5134" s="536">
        <v>0</v>
      </c>
      <c r="D5134" s="536">
        <v>2011</v>
      </c>
    </row>
    <row r="5135" spans="1:4">
      <c r="A5135" s="535" t="s">
        <v>9617</v>
      </c>
      <c r="B5135" s="536">
        <v>25692</v>
      </c>
      <c r="C5135" s="536">
        <v>0</v>
      </c>
      <c r="D5135" s="536">
        <v>2011</v>
      </c>
    </row>
    <row r="5136" spans="1:4">
      <c r="A5136" s="535" t="s">
        <v>9618</v>
      </c>
      <c r="B5136" s="536">
        <v>12619</v>
      </c>
      <c r="C5136" s="536">
        <v>0</v>
      </c>
      <c r="D5136" s="536">
        <v>2011</v>
      </c>
    </row>
    <row r="5137" spans="1:4">
      <c r="A5137" s="535" t="s">
        <v>9619</v>
      </c>
      <c r="B5137" s="536">
        <v>8768</v>
      </c>
      <c r="C5137" s="536">
        <v>0</v>
      </c>
      <c r="D5137" s="536">
        <v>2011</v>
      </c>
    </row>
    <row r="5138" spans="1:4">
      <c r="A5138" s="535" t="s">
        <v>9620</v>
      </c>
      <c r="B5138" s="536">
        <v>9215</v>
      </c>
      <c r="C5138" s="536">
        <v>0</v>
      </c>
      <c r="D5138" s="536">
        <v>2011</v>
      </c>
    </row>
    <row r="5139" spans="1:4">
      <c r="A5139" s="535" t="s">
        <v>9621</v>
      </c>
      <c r="B5139" s="536">
        <v>0</v>
      </c>
      <c r="C5139" s="536">
        <v>0</v>
      </c>
      <c r="D5139" s="536">
        <v>2011</v>
      </c>
    </row>
    <row r="5140" spans="1:4">
      <c r="A5140" s="535" t="s">
        <v>9622</v>
      </c>
      <c r="B5140" s="536">
        <v>19163</v>
      </c>
      <c r="C5140" s="536">
        <v>0</v>
      </c>
      <c r="D5140" s="536">
        <v>2011</v>
      </c>
    </row>
    <row r="5141" spans="1:4">
      <c r="A5141" s="535" t="s">
        <v>9623</v>
      </c>
      <c r="B5141" s="536">
        <v>22000</v>
      </c>
      <c r="C5141" s="536">
        <v>0</v>
      </c>
      <c r="D5141" s="536">
        <v>2011</v>
      </c>
    </row>
    <row r="5142" spans="1:4">
      <c r="A5142" s="535" t="s">
        <v>9624</v>
      </c>
      <c r="B5142" s="536">
        <v>10577</v>
      </c>
      <c r="C5142" s="536">
        <v>0</v>
      </c>
      <c r="D5142" s="536">
        <v>2011</v>
      </c>
    </row>
    <row r="5143" spans="1:4">
      <c r="A5143" s="535" t="s">
        <v>9625</v>
      </c>
      <c r="B5143" s="536">
        <v>10929</v>
      </c>
      <c r="C5143" s="536">
        <v>0</v>
      </c>
      <c r="D5143" s="536">
        <v>2011</v>
      </c>
    </row>
    <row r="5144" spans="1:4">
      <c r="A5144" s="535" t="s">
        <v>9626</v>
      </c>
      <c r="B5144" s="536">
        <v>7803</v>
      </c>
      <c r="C5144" s="536">
        <v>0</v>
      </c>
      <c r="D5144" s="536">
        <v>2011</v>
      </c>
    </row>
    <row r="5145" spans="1:4">
      <c r="A5145" s="535" t="s">
        <v>9627</v>
      </c>
      <c r="B5145" s="536">
        <v>0</v>
      </c>
      <c r="C5145" s="536">
        <v>21241</v>
      </c>
      <c r="D5145" s="536">
        <v>2011</v>
      </c>
    </row>
    <row r="5146" spans="1:4">
      <c r="A5146" s="535" t="s">
        <v>9628</v>
      </c>
      <c r="B5146" s="536">
        <v>5908</v>
      </c>
      <c r="C5146" s="536">
        <v>0</v>
      </c>
      <c r="D5146" s="536">
        <v>2011</v>
      </c>
    </row>
    <row r="5147" spans="1:4">
      <c r="A5147" s="535" t="s">
        <v>9629</v>
      </c>
      <c r="B5147" s="536">
        <v>0</v>
      </c>
      <c r="C5147" s="536">
        <v>0</v>
      </c>
      <c r="D5147" s="536">
        <v>2011</v>
      </c>
    </row>
    <row r="5148" spans="1:4">
      <c r="A5148" s="535" t="s">
        <v>9630</v>
      </c>
      <c r="B5148" s="536">
        <v>0</v>
      </c>
      <c r="C5148" s="536">
        <v>30137</v>
      </c>
      <c r="D5148" s="536">
        <v>2011</v>
      </c>
    </row>
    <row r="5149" spans="1:4">
      <c r="A5149" s="535" t="s">
        <v>9631</v>
      </c>
      <c r="B5149" s="536">
        <v>0</v>
      </c>
      <c r="C5149" s="536">
        <v>21183</v>
      </c>
      <c r="D5149" s="536">
        <v>2011</v>
      </c>
    </row>
    <row r="5150" spans="1:4">
      <c r="A5150" s="535" t="s">
        <v>9632</v>
      </c>
      <c r="B5150" s="536">
        <v>6523</v>
      </c>
      <c r="C5150" s="536">
        <v>0</v>
      </c>
      <c r="D5150" s="536">
        <v>2011</v>
      </c>
    </row>
    <row r="5151" spans="1:4">
      <c r="A5151" s="535" t="s">
        <v>9633</v>
      </c>
      <c r="B5151" s="536">
        <v>21286</v>
      </c>
      <c r="C5151" s="536">
        <v>0</v>
      </c>
      <c r="D5151" s="536">
        <v>2011</v>
      </c>
    </row>
    <row r="5152" spans="1:4">
      <c r="A5152" s="535" t="s">
        <v>9634</v>
      </c>
      <c r="B5152" s="536">
        <v>0</v>
      </c>
      <c r="C5152" s="536">
        <v>25910</v>
      </c>
      <c r="D5152" s="536">
        <v>2011</v>
      </c>
    </row>
    <row r="5153" spans="1:4">
      <c r="A5153" s="535" t="s">
        <v>9635</v>
      </c>
      <c r="B5153" s="536">
        <v>7197</v>
      </c>
      <c r="C5153" s="536">
        <v>0</v>
      </c>
      <c r="D5153" s="536">
        <v>2011</v>
      </c>
    </row>
    <row r="5154" spans="1:4">
      <c r="A5154" s="535" t="s">
        <v>6668</v>
      </c>
      <c r="B5154" s="536">
        <v>0</v>
      </c>
      <c r="C5154" s="536">
        <v>13321</v>
      </c>
      <c r="D5154" s="536">
        <v>2011</v>
      </c>
    </row>
    <row r="5155" spans="1:4">
      <c r="A5155" s="535" t="s">
        <v>9636</v>
      </c>
      <c r="B5155" s="536">
        <v>33552</v>
      </c>
      <c r="C5155" s="536">
        <v>0</v>
      </c>
      <c r="D5155" s="536">
        <v>2011</v>
      </c>
    </row>
    <row r="5156" spans="1:4">
      <c r="A5156" s="535" t="s">
        <v>9637</v>
      </c>
      <c r="B5156" s="536">
        <v>7526</v>
      </c>
      <c r="C5156" s="536">
        <v>0</v>
      </c>
      <c r="D5156" s="536">
        <v>2011</v>
      </c>
    </row>
    <row r="5157" spans="1:4">
      <c r="A5157" s="535" t="s">
        <v>9638</v>
      </c>
      <c r="B5157" s="536">
        <v>0</v>
      </c>
      <c r="C5157" s="536">
        <v>19333</v>
      </c>
      <c r="D5157" s="536">
        <v>2011</v>
      </c>
    </row>
    <row r="5158" spans="1:4">
      <c r="A5158" s="535" t="s">
        <v>9639</v>
      </c>
      <c r="B5158" s="536">
        <v>0</v>
      </c>
      <c r="C5158" s="536">
        <v>22722</v>
      </c>
      <c r="D5158" s="536">
        <v>2011</v>
      </c>
    </row>
    <row r="5159" spans="1:4">
      <c r="A5159" s="535" t="s">
        <v>9640</v>
      </c>
      <c r="B5159" s="536">
        <v>0</v>
      </c>
      <c r="C5159" s="536">
        <v>49627</v>
      </c>
      <c r="D5159" s="536">
        <v>2011</v>
      </c>
    </row>
    <row r="5160" spans="1:4">
      <c r="A5160" s="535" t="s">
        <v>9641</v>
      </c>
      <c r="B5160" s="536">
        <v>0</v>
      </c>
      <c r="C5160" s="536">
        <v>27002</v>
      </c>
      <c r="D5160" s="536">
        <v>2011</v>
      </c>
    </row>
    <row r="5161" spans="1:4">
      <c r="A5161" s="535" t="s">
        <v>9642</v>
      </c>
      <c r="B5161" s="536">
        <v>7554</v>
      </c>
      <c r="C5161" s="536">
        <v>0</v>
      </c>
      <c r="D5161" s="536">
        <v>2011</v>
      </c>
    </row>
    <row r="5162" spans="1:4">
      <c r="A5162" s="535" t="s">
        <v>9643</v>
      </c>
      <c r="B5162" s="536">
        <v>0</v>
      </c>
      <c r="C5162" s="536">
        <v>0</v>
      </c>
      <c r="D5162" s="536">
        <v>2011</v>
      </c>
    </row>
    <row r="5163" spans="1:4">
      <c r="A5163" s="535" t="s">
        <v>9644</v>
      </c>
      <c r="B5163" s="536">
        <v>0</v>
      </c>
      <c r="C5163" s="536">
        <v>0</v>
      </c>
      <c r="D5163" s="536">
        <v>2011</v>
      </c>
    </row>
    <row r="5164" spans="1:4">
      <c r="A5164" s="535" t="s">
        <v>9645</v>
      </c>
      <c r="B5164" s="536">
        <v>0</v>
      </c>
      <c r="C5164" s="536">
        <v>25457</v>
      </c>
      <c r="D5164" s="536">
        <v>2011</v>
      </c>
    </row>
    <row r="5165" spans="1:4">
      <c r="A5165" s="535" t="s">
        <v>9646</v>
      </c>
      <c r="B5165" s="536">
        <v>0</v>
      </c>
      <c r="C5165" s="536">
        <v>0</v>
      </c>
      <c r="D5165" s="536">
        <v>2011</v>
      </c>
    </row>
    <row r="5166" spans="1:4">
      <c r="A5166" s="535" t="s">
        <v>9647</v>
      </c>
      <c r="B5166" s="536">
        <v>0</v>
      </c>
      <c r="C5166" s="536">
        <v>17295</v>
      </c>
      <c r="D5166" s="536">
        <v>2011</v>
      </c>
    </row>
    <row r="5167" spans="1:4">
      <c r="A5167" s="535" t="s">
        <v>9648</v>
      </c>
      <c r="B5167" s="536">
        <v>0</v>
      </c>
      <c r="C5167" s="536">
        <v>29897</v>
      </c>
      <c r="D5167" s="536">
        <v>2011</v>
      </c>
    </row>
    <row r="5168" spans="1:4">
      <c r="A5168" s="535" t="s">
        <v>9649</v>
      </c>
      <c r="B5168" s="536">
        <v>0</v>
      </c>
      <c r="C5168" s="536">
        <v>38738</v>
      </c>
      <c r="D5168" s="536">
        <v>2011</v>
      </c>
    </row>
    <row r="5169" spans="1:4">
      <c r="A5169" s="535" t="s">
        <v>9650</v>
      </c>
      <c r="B5169" s="536">
        <v>0</v>
      </c>
      <c r="C5169" s="536">
        <v>19885</v>
      </c>
      <c r="D5169" s="536">
        <v>2011</v>
      </c>
    </row>
    <row r="5170" spans="1:4">
      <c r="A5170" s="535" t="s">
        <v>9651</v>
      </c>
      <c r="B5170" s="536">
        <v>0</v>
      </c>
      <c r="C5170" s="536">
        <v>19319</v>
      </c>
      <c r="D5170" s="536">
        <v>2011</v>
      </c>
    </row>
    <row r="5171" spans="1:4">
      <c r="A5171" s="535" t="s">
        <v>9652</v>
      </c>
      <c r="B5171" s="536">
        <v>0</v>
      </c>
      <c r="C5171" s="536">
        <v>20193</v>
      </c>
      <c r="D5171" s="536">
        <v>2011</v>
      </c>
    </row>
    <row r="5172" spans="1:4">
      <c r="A5172" s="535" t="s">
        <v>9653</v>
      </c>
      <c r="B5172" s="536">
        <v>29612</v>
      </c>
      <c r="C5172" s="536">
        <v>0</v>
      </c>
      <c r="D5172" s="536">
        <v>2011</v>
      </c>
    </row>
    <row r="5173" spans="1:4">
      <c r="A5173" s="535" t="s">
        <v>9654</v>
      </c>
      <c r="B5173" s="536">
        <v>27236</v>
      </c>
      <c r="C5173" s="536">
        <v>0</v>
      </c>
      <c r="D5173" s="536">
        <v>2011</v>
      </c>
    </row>
    <row r="5174" spans="1:4">
      <c r="A5174" s="535" t="s">
        <v>9655</v>
      </c>
      <c r="B5174" s="536">
        <v>0</v>
      </c>
      <c r="C5174" s="536">
        <v>13211</v>
      </c>
      <c r="D5174" s="536">
        <v>2011</v>
      </c>
    </row>
    <row r="5175" spans="1:4">
      <c r="A5175" s="535" t="s">
        <v>9656</v>
      </c>
      <c r="B5175" s="536">
        <v>0</v>
      </c>
      <c r="C5175" s="536">
        <v>36752</v>
      </c>
      <c r="D5175" s="536">
        <v>2011</v>
      </c>
    </row>
    <row r="5176" spans="1:4">
      <c r="A5176" s="535" t="s">
        <v>9657</v>
      </c>
      <c r="B5176" s="536">
        <v>0</v>
      </c>
      <c r="C5176" s="536">
        <v>21160</v>
      </c>
      <c r="D5176" s="536">
        <v>2011</v>
      </c>
    </row>
    <row r="5177" spans="1:4">
      <c r="A5177" s="535" t="s">
        <v>9658</v>
      </c>
      <c r="B5177" s="536">
        <v>4610</v>
      </c>
      <c r="C5177" s="536">
        <v>0</v>
      </c>
      <c r="D5177" s="536">
        <v>2011</v>
      </c>
    </row>
    <row r="5178" spans="1:4">
      <c r="A5178" s="535" t="s">
        <v>9659</v>
      </c>
      <c r="B5178" s="536">
        <v>3990</v>
      </c>
      <c r="C5178" s="536">
        <v>0</v>
      </c>
      <c r="D5178" s="536">
        <v>2011</v>
      </c>
    </row>
    <row r="5179" spans="1:4">
      <c r="A5179" s="535" t="s">
        <v>9660</v>
      </c>
      <c r="B5179" s="536">
        <v>29604</v>
      </c>
      <c r="C5179" s="536">
        <v>0</v>
      </c>
      <c r="D5179" s="536">
        <v>2011</v>
      </c>
    </row>
    <row r="5180" spans="1:4">
      <c r="A5180" s="535" t="s">
        <v>9661</v>
      </c>
      <c r="B5180" s="536">
        <v>0</v>
      </c>
      <c r="C5180" s="536">
        <v>19070</v>
      </c>
      <c r="D5180" s="536">
        <v>2011</v>
      </c>
    </row>
    <row r="5181" spans="1:4">
      <c r="A5181" s="535" t="s">
        <v>9662</v>
      </c>
      <c r="B5181" s="536">
        <v>0</v>
      </c>
      <c r="C5181" s="536">
        <v>34027</v>
      </c>
      <c r="D5181" s="536">
        <v>2011</v>
      </c>
    </row>
    <row r="5182" spans="1:4">
      <c r="A5182" s="535" t="s">
        <v>9663</v>
      </c>
      <c r="B5182" s="536">
        <v>0</v>
      </c>
      <c r="C5182" s="536">
        <v>38641</v>
      </c>
      <c r="D5182" s="536">
        <v>2011</v>
      </c>
    </row>
    <row r="5183" spans="1:4">
      <c r="A5183" s="535" t="s">
        <v>9664</v>
      </c>
      <c r="B5183" s="536">
        <v>0</v>
      </c>
      <c r="C5183" s="536">
        <v>1548</v>
      </c>
      <c r="D5183" s="536">
        <v>2011</v>
      </c>
    </row>
    <row r="5184" spans="1:4">
      <c r="A5184" s="535" t="s">
        <v>9665</v>
      </c>
      <c r="B5184" s="536">
        <v>0</v>
      </c>
      <c r="C5184" s="536">
        <v>35724</v>
      </c>
      <c r="D5184" s="536">
        <v>2011</v>
      </c>
    </row>
    <row r="5185" spans="1:4">
      <c r="A5185" s="535" t="s">
        <v>9666</v>
      </c>
      <c r="B5185" s="536">
        <v>0</v>
      </c>
      <c r="C5185" s="536">
        <v>59381</v>
      </c>
      <c r="D5185" s="536">
        <v>2011</v>
      </c>
    </row>
    <row r="5186" spans="1:4">
      <c r="A5186" s="535" t="s">
        <v>9667</v>
      </c>
      <c r="B5186" s="536">
        <v>0</v>
      </c>
      <c r="C5186" s="536">
        <v>32918</v>
      </c>
      <c r="D5186" s="536">
        <v>2011</v>
      </c>
    </row>
    <row r="5187" spans="1:4">
      <c r="A5187" s="535" t="s">
        <v>9668</v>
      </c>
      <c r="B5187" s="536">
        <v>0</v>
      </c>
      <c r="C5187" s="536">
        <v>45591</v>
      </c>
      <c r="D5187" s="536">
        <v>2011</v>
      </c>
    </row>
    <row r="5188" spans="1:4">
      <c r="A5188" s="535" t="s">
        <v>9669</v>
      </c>
      <c r="B5188" s="536">
        <v>0</v>
      </c>
      <c r="C5188" s="536">
        <v>23247</v>
      </c>
      <c r="D5188" s="536">
        <v>2011</v>
      </c>
    </row>
    <row r="5189" spans="1:4">
      <c r="A5189" s="535" t="s">
        <v>9670</v>
      </c>
      <c r="B5189" s="536">
        <v>16689</v>
      </c>
      <c r="C5189" s="536">
        <v>0</v>
      </c>
      <c r="D5189" s="536">
        <v>2011</v>
      </c>
    </row>
    <row r="5190" spans="1:4">
      <c r="A5190" s="535" t="s">
        <v>9671</v>
      </c>
      <c r="B5190" s="536">
        <v>0</v>
      </c>
      <c r="C5190" s="536">
        <v>0</v>
      </c>
      <c r="D5190" s="536">
        <v>2011</v>
      </c>
    </row>
    <row r="5191" spans="1:4">
      <c r="A5191" s="535" t="s">
        <v>9672</v>
      </c>
      <c r="B5191" s="536">
        <v>24978</v>
      </c>
      <c r="C5191" s="536">
        <v>0</v>
      </c>
      <c r="D5191" s="536">
        <v>2011</v>
      </c>
    </row>
    <row r="5192" spans="1:4">
      <c r="A5192" s="535" t="s">
        <v>9673</v>
      </c>
      <c r="B5192" s="536">
        <v>5691</v>
      </c>
      <c r="C5192" s="536">
        <v>0</v>
      </c>
      <c r="D5192" s="536">
        <v>2011</v>
      </c>
    </row>
    <row r="5193" spans="1:4">
      <c r="A5193" s="535" t="s">
        <v>9674</v>
      </c>
      <c r="B5193" s="536">
        <v>0</v>
      </c>
      <c r="C5193" s="536">
        <v>34583</v>
      </c>
      <c r="D5193" s="536">
        <v>2011</v>
      </c>
    </row>
    <row r="5194" spans="1:4">
      <c r="A5194" s="535" t="s">
        <v>9675</v>
      </c>
      <c r="B5194" s="536">
        <v>0</v>
      </c>
      <c r="C5194" s="536">
        <v>5894</v>
      </c>
      <c r="D5194" s="536">
        <v>2011</v>
      </c>
    </row>
    <row r="5195" spans="1:4">
      <c r="A5195" s="535" t="s">
        <v>9676</v>
      </c>
      <c r="B5195" s="536">
        <v>13467</v>
      </c>
      <c r="C5195" s="536">
        <v>0</v>
      </c>
      <c r="D5195" s="536">
        <v>2011</v>
      </c>
    </row>
    <row r="5196" spans="1:4">
      <c r="A5196" s="535" t="s">
        <v>9677</v>
      </c>
      <c r="B5196" s="536">
        <v>3952</v>
      </c>
      <c r="C5196" s="536">
        <v>0</v>
      </c>
      <c r="D5196" s="536">
        <v>2011</v>
      </c>
    </row>
    <row r="5197" spans="1:4">
      <c r="A5197" s="535" t="s">
        <v>9678</v>
      </c>
      <c r="B5197" s="536">
        <v>7130</v>
      </c>
      <c r="C5197" s="536">
        <v>0</v>
      </c>
      <c r="D5197" s="536">
        <v>2011</v>
      </c>
    </row>
    <row r="5198" spans="1:4">
      <c r="A5198" s="535" t="s">
        <v>9679</v>
      </c>
      <c r="B5198" s="536">
        <v>3381</v>
      </c>
      <c r="C5198" s="536">
        <v>0</v>
      </c>
      <c r="D5198" s="536">
        <v>2011</v>
      </c>
    </row>
    <row r="5199" spans="1:4">
      <c r="A5199" s="535" t="s">
        <v>9680</v>
      </c>
      <c r="B5199" s="536">
        <v>0</v>
      </c>
      <c r="C5199" s="536">
        <v>0</v>
      </c>
      <c r="D5199" s="536">
        <v>2011</v>
      </c>
    </row>
    <row r="5200" spans="1:4">
      <c r="A5200" s="535" t="s">
        <v>9681</v>
      </c>
      <c r="B5200" s="536">
        <v>0</v>
      </c>
      <c r="C5200" s="536">
        <v>0</v>
      </c>
      <c r="D5200" s="536">
        <v>2011</v>
      </c>
    </row>
    <row r="5201" spans="1:4">
      <c r="A5201" s="535" t="s">
        <v>9682</v>
      </c>
      <c r="B5201" s="536">
        <v>5822</v>
      </c>
      <c r="C5201" s="536">
        <v>0</v>
      </c>
      <c r="D5201" s="536">
        <v>2011</v>
      </c>
    </row>
    <row r="5202" spans="1:4">
      <c r="A5202" s="535" t="s">
        <v>9683</v>
      </c>
      <c r="B5202" s="536">
        <v>20037</v>
      </c>
      <c r="C5202" s="536">
        <v>0</v>
      </c>
      <c r="D5202" s="536">
        <v>2011</v>
      </c>
    </row>
    <row r="5203" spans="1:4">
      <c r="A5203" s="535" t="s">
        <v>9684</v>
      </c>
      <c r="B5203" s="536">
        <v>10304</v>
      </c>
      <c r="C5203" s="536">
        <v>0</v>
      </c>
      <c r="D5203" s="536">
        <v>2011</v>
      </c>
    </row>
    <row r="5204" spans="1:4">
      <c r="A5204" s="535" t="s">
        <v>9685</v>
      </c>
      <c r="B5204" s="536">
        <v>9595</v>
      </c>
      <c r="C5204" s="536">
        <v>0</v>
      </c>
      <c r="D5204" s="536">
        <v>2011</v>
      </c>
    </row>
    <row r="5205" spans="1:4">
      <c r="A5205" s="535" t="s">
        <v>9686</v>
      </c>
      <c r="B5205" s="536">
        <v>9660</v>
      </c>
      <c r="C5205" s="536">
        <v>0</v>
      </c>
      <c r="D5205" s="536">
        <v>2011</v>
      </c>
    </row>
    <row r="5206" spans="1:4">
      <c r="A5206" s="535" t="s">
        <v>9687</v>
      </c>
      <c r="B5206" s="536">
        <v>7600</v>
      </c>
      <c r="C5206" s="536">
        <v>0</v>
      </c>
      <c r="D5206" s="536">
        <v>2011</v>
      </c>
    </row>
    <row r="5207" spans="1:4">
      <c r="A5207" s="535" t="s">
        <v>9688</v>
      </c>
      <c r="B5207" s="536">
        <v>229</v>
      </c>
      <c r="C5207" s="536">
        <v>0</v>
      </c>
      <c r="D5207" s="536">
        <v>2011</v>
      </c>
    </row>
    <row r="5208" spans="1:4">
      <c r="A5208" s="535" t="s">
        <v>9689</v>
      </c>
      <c r="B5208" s="536">
        <v>110742</v>
      </c>
      <c r="C5208" s="536">
        <v>0</v>
      </c>
      <c r="D5208" s="536">
        <v>2011</v>
      </c>
    </row>
    <row r="5209" spans="1:4">
      <c r="A5209" s="535" t="s">
        <v>9690</v>
      </c>
      <c r="B5209" s="536">
        <v>88866</v>
      </c>
      <c r="C5209" s="536">
        <v>0</v>
      </c>
      <c r="D5209" s="536">
        <v>2011</v>
      </c>
    </row>
    <row r="5210" spans="1:4">
      <c r="A5210" s="535" t="s">
        <v>9691</v>
      </c>
      <c r="B5210" s="536">
        <v>136826</v>
      </c>
      <c r="C5210" s="536">
        <v>0</v>
      </c>
      <c r="D5210" s="536">
        <v>2011</v>
      </c>
    </row>
    <row r="5211" spans="1:4">
      <c r="A5211" s="535" t="s">
        <v>9692</v>
      </c>
      <c r="B5211" s="536">
        <v>196430</v>
      </c>
      <c r="C5211" s="536">
        <v>0</v>
      </c>
      <c r="D5211" s="536">
        <v>2011</v>
      </c>
    </row>
    <row r="5212" spans="1:4">
      <c r="A5212" s="535" t="s">
        <v>9693</v>
      </c>
      <c r="B5212" s="536">
        <v>16458</v>
      </c>
      <c r="C5212" s="536">
        <v>0</v>
      </c>
      <c r="D5212" s="536">
        <v>2011</v>
      </c>
    </row>
    <row r="5213" spans="1:4">
      <c r="A5213" s="535" t="s">
        <v>9694</v>
      </c>
      <c r="B5213" s="536">
        <v>21639</v>
      </c>
      <c r="C5213" s="536">
        <v>0</v>
      </c>
      <c r="D5213" s="536">
        <v>2011</v>
      </c>
    </row>
    <row r="5214" spans="1:4">
      <c r="A5214" s="535" t="s">
        <v>9695</v>
      </c>
      <c r="B5214" s="536">
        <v>33054</v>
      </c>
      <c r="C5214" s="536">
        <v>0</v>
      </c>
      <c r="D5214" s="536">
        <v>2011</v>
      </c>
    </row>
    <row r="5215" spans="1:4">
      <c r="A5215" s="535" t="s">
        <v>9696</v>
      </c>
      <c r="B5215" s="536">
        <v>1494</v>
      </c>
      <c r="C5215" s="536">
        <v>0</v>
      </c>
      <c r="D5215" s="536">
        <v>2011</v>
      </c>
    </row>
    <row r="5216" spans="1:4">
      <c r="A5216" s="535" t="s">
        <v>9697</v>
      </c>
      <c r="B5216" s="536">
        <v>1512</v>
      </c>
      <c r="C5216" s="536">
        <v>0</v>
      </c>
      <c r="D5216" s="536">
        <v>2011</v>
      </c>
    </row>
    <row r="5217" spans="1:4">
      <c r="A5217" s="535" t="s">
        <v>9698</v>
      </c>
      <c r="B5217" s="536">
        <v>2651</v>
      </c>
      <c r="C5217" s="536">
        <v>0</v>
      </c>
      <c r="D5217" s="536">
        <v>2011</v>
      </c>
    </row>
    <row r="5218" spans="1:4">
      <c r="A5218" s="535" t="s">
        <v>9699</v>
      </c>
      <c r="B5218" s="536">
        <v>7170</v>
      </c>
      <c r="C5218" s="536">
        <v>0</v>
      </c>
      <c r="D5218" s="536">
        <v>2011</v>
      </c>
    </row>
    <row r="5219" spans="1:4">
      <c r="A5219" s="535" t="s">
        <v>9700</v>
      </c>
      <c r="B5219" s="536">
        <v>988</v>
      </c>
      <c r="C5219" s="536">
        <v>0</v>
      </c>
      <c r="D5219" s="536">
        <v>2011</v>
      </c>
    </row>
    <row r="5220" spans="1:4">
      <c r="A5220" s="535" t="s">
        <v>9701</v>
      </c>
      <c r="B5220" s="536">
        <v>52</v>
      </c>
      <c r="C5220" s="536">
        <v>0</v>
      </c>
      <c r="D5220" s="536">
        <v>2011</v>
      </c>
    </row>
    <row r="5221" spans="1:4">
      <c r="A5221" s="535" t="s">
        <v>9702</v>
      </c>
      <c r="B5221" s="536">
        <v>1085</v>
      </c>
      <c r="C5221" s="536">
        <v>0</v>
      </c>
      <c r="D5221" s="536">
        <v>2011</v>
      </c>
    </row>
    <row r="5222" spans="1:4">
      <c r="A5222" s="535" t="s">
        <v>8587</v>
      </c>
      <c r="B5222" s="536">
        <v>14398</v>
      </c>
      <c r="C5222" s="536">
        <v>0</v>
      </c>
      <c r="D5222" s="536">
        <v>2011</v>
      </c>
    </row>
    <row r="5223" spans="1:4">
      <c r="A5223" s="535" t="s">
        <v>4331</v>
      </c>
      <c r="B5223" s="536">
        <v>6151</v>
      </c>
      <c r="C5223" s="536">
        <v>0</v>
      </c>
      <c r="D5223" s="536">
        <v>2011</v>
      </c>
    </row>
    <row r="5224" spans="1:4">
      <c r="A5224" s="535" t="s">
        <v>9703</v>
      </c>
      <c r="B5224" s="536">
        <v>0</v>
      </c>
      <c r="C5224" s="536">
        <v>11</v>
      </c>
      <c r="D5224" s="536">
        <v>2011</v>
      </c>
    </row>
    <row r="5225" spans="1:4">
      <c r="A5225" s="535" t="s">
        <v>9704</v>
      </c>
      <c r="B5225" s="536">
        <v>0</v>
      </c>
      <c r="C5225" s="536">
        <v>19153</v>
      </c>
      <c r="D5225" s="536">
        <v>2011</v>
      </c>
    </row>
    <row r="5226" spans="1:4">
      <c r="A5226" s="535" t="s">
        <v>9705</v>
      </c>
      <c r="B5226" s="536">
        <v>0</v>
      </c>
      <c r="C5226" s="536">
        <v>1972</v>
      </c>
      <c r="D5226" s="536">
        <v>2011</v>
      </c>
    </row>
    <row r="5227" spans="1:4">
      <c r="A5227" s="535" t="s">
        <v>9706</v>
      </c>
      <c r="B5227" s="536">
        <v>0</v>
      </c>
      <c r="C5227" s="536">
        <v>7250</v>
      </c>
      <c r="D5227" s="536">
        <v>2011</v>
      </c>
    </row>
    <row r="5228" spans="1:4">
      <c r="A5228" s="535" t="s">
        <v>9707</v>
      </c>
      <c r="B5228" s="536">
        <v>0</v>
      </c>
      <c r="C5228" s="536">
        <v>106</v>
      </c>
      <c r="D5228" s="536">
        <v>2011</v>
      </c>
    </row>
    <row r="5229" spans="1:4">
      <c r="A5229" s="535" t="s">
        <v>9708</v>
      </c>
      <c r="B5229" s="536">
        <v>0</v>
      </c>
      <c r="C5229" s="536">
        <v>41</v>
      </c>
      <c r="D5229" s="536">
        <v>2011</v>
      </c>
    </row>
    <row r="5230" spans="1:4">
      <c r="A5230" s="535" t="s">
        <v>9709</v>
      </c>
      <c r="B5230" s="536">
        <v>0</v>
      </c>
      <c r="C5230" s="536">
        <v>7318</v>
      </c>
      <c r="D5230" s="536">
        <v>2011</v>
      </c>
    </row>
    <row r="5231" spans="1:4">
      <c r="A5231" s="535" t="s">
        <v>9710</v>
      </c>
      <c r="B5231" s="536">
        <v>0</v>
      </c>
      <c r="C5231" s="536">
        <v>96</v>
      </c>
      <c r="D5231" s="536">
        <v>2011</v>
      </c>
    </row>
    <row r="5232" spans="1:4">
      <c r="A5232" s="535" t="s">
        <v>9711</v>
      </c>
      <c r="B5232" s="536">
        <v>0</v>
      </c>
      <c r="C5232" s="536">
        <v>8129</v>
      </c>
      <c r="D5232" s="536">
        <v>2011</v>
      </c>
    </row>
    <row r="5233" spans="1:4">
      <c r="A5233" s="535" t="s">
        <v>9712</v>
      </c>
      <c r="B5233" s="536">
        <v>0</v>
      </c>
      <c r="C5233" s="536">
        <v>13</v>
      </c>
      <c r="D5233" s="536">
        <v>2011</v>
      </c>
    </row>
    <row r="5234" spans="1:4">
      <c r="A5234" s="535" t="s">
        <v>9713</v>
      </c>
      <c r="B5234" s="536">
        <v>0</v>
      </c>
      <c r="C5234" s="536">
        <v>20</v>
      </c>
      <c r="D5234" s="536">
        <v>2011</v>
      </c>
    </row>
    <row r="5235" spans="1:4">
      <c r="A5235" s="535" t="s">
        <v>9714</v>
      </c>
      <c r="B5235" s="536">
        <v>0</v>
      </c>
      <c r="C5235" s="536">
        <v>0</v>
      </c>
      <c r="D5235" s="536">
        <v>2011</v>
      </c>
    </row>
    <row r="5236" spans="1:4">
      <c r="A5236" s="535" t="s">
        <v>9715</v>
      </c>
      <c r="B5236" s="536">
        <v>0</v>
      </c>
      <c r="C5236" s="536">
        <v>2628</v>
      </c>
      <c r="D5236" s="536">
        <v>2011</v>
      </c>
    </row>
    <row r="5237" spans="1:4">
      <c r="A5237" s="535" t="s">
        <v>9716</v>
      </c>
      <c r="B5237" s="536">
        <v>0</v>
      </c>
      <c r="C5237" s="536">
        <v>0</v>
      </c>
      <c r="D5237" s="536">
        <v>2011</v>
      </c>
    </row>
    <row r="5238" spans="1:4">
      <c r="A5238" s="535" t="s">
        <v>9717</v>
      </c>
      <c r="B5238" s="536">
        <v>0</v>
      </c>
      <c r="C5238" s="536">
        <v>0</v>
      </c>
      <c r="D5238" s="536">
        <v>2011</v>
      </c>
    </row>
    <row r="5239" spans="1:4">
      <c r="A5239" s="535" t="s">
        <v>9718</v>
      </c>
      <c r="B5239" s="536">
        <v>0</v>
      </c>
      <c r="C5239" s="536">
        <v>27581</v>
      </c>
      <c r="D5239" s="536">
        <v>2011</v>
      </c>
    </row>
    <row r="5240" spans="1:4">
      <c r="A5240" s="535" t="s">
        <v>9719</v>
      </c>
      <c r="B5240" s="536">
        <v>0</v>
      </c>
      <c r="C5240" s="536">
        <v>0</v>
      </c>
      <c r="D5240" s="536">
        <v>2011</v>
      </c>
    </row>
    <row r="5241" spans="1:4">
      <c r="A5241" s="535" t="s">
        <v>9720</v>
      </c>
      <c r="B5241" s="536">
        <v>0</v>
      </c>
      <c r="C5241" s="536">
        <v>38573</v>
      </c>
      <c r="D5241" s="536">
        <v>2011</v>
      </c>
    </row>
    <row r="5242" spans="1:4">
      <c r="A5242" s="535" t="s">
        <v>9721</v>
      </c>
      <c r="B5242" s="536">
        <v>0</v>
      </c>
      <c r="C5242" s="536">
        <v>0</v>
      </c>
      <c r="D5242" s="536">
        <v>2011</v>
      </c>
    </row>
    <row r="5243" spans="1:4">
      <c r="A5243" s="535" t="s">
        <v>9722</v>
      </c>
      <c r="B5243" s="536">
        <v>0</v>
      </c>
      <c r="C5243" s="536">
        <v>0</v>
      </c>
      <c r="D5243" s="536">
        <v>2011</v>
      </c>
    </row>
    <row r="5244" spans="1:4">
      <c r="A5244" s="535" t="s">
        <v>9723</v>
      </c>
      <c r="B5244" s="536">
        <v>4816</v>
      </c>
      <c r="C5244" s="536">
        <v>0</v>
      </c>
      <c r="D5244" s="536">
        <v>2011</v>
      </c>
    </row>
    <row r="5245" spans="1:4">
      <c r="A5245" s="535" t="s">
        <v>9724</v>
      </c>
      <c r="B5245" s="536">
        <v>0</v>
      </c>
      <c r="C5245" s="536">
        <v>14685</v>
      </c>
      <c r="D5245" s="536">
        <v>2011</v>
      </c>
    </row>
    <row r="5246" spans="1:4">
      <c r="A5246" s="535" t="s">
        <v>3323</v>
      </c>
      <c r="B5246" s="536">
        <v>0</v>
      </c>
      <c r="C5246" s="536">
        <v>0</v>
      </c>
      <c r="D5246" s="536">
        <v>2011</v>
      </c>
    </row>
    <row r="5247" spans="1:4">
      <c r="A5247" s="535" t="s">
        <v>9725</v>
      </c>
      <c r="B5247" s="536">
        <v>0</v>
      </c>
      <c r="C5247" s="536">
        <v>6</v>
      </c>
      <c r="D5247" s="536">
        <v>2011</v>
      </c>
    </row>
    <row r="5248" spans="1:4">
      <c r="A5248" s="535" t="s">
        <v>9726</v>
      </c>
      <c r="B5248" s="536">
        <v>2890</v>
      </c>
      <c r="C5248" s="536">
        <v>0</v>
      </c>
      <c r="D5248" s="536">
        <v>2011</v>
      </c>
    </row>
    <row r="5249" spans="1:4">
      <c r="A5249" s="535" t="s">
        <v>9727</v>
      </c>
      <c r="B5249" s="536">
        <v>16494</v>
      </c>
      <c r="C5249" s="536">
        <v>0</v>
      </c>
      <c r="D5249" s="536">
        <v>2011</v>
      </c>
    </row>
    <row r="5250" spans="1:4">
      <c r="A5250" s="535" t="s">
        <v>9728</v>
      </c>
      <c r="B5250" s="536">
        <v>0</v>
      </c>
      <c r="C5250" s="536">
        <v>0</v>
      </c>
      <c r="D5250" s="536">
        <v>2011</v>
      </c>
    </row>
    <row r="5251" spans="1:4">
      <c r="A5251" s="535" t="s">
        <v>9729</v>
      </c>
      <c r="B5251" s="536">
        <v>0</v>
      </c>
      <c r="C5251" s="536">
        <v>83208</v>
      </c>
      <c r="D5251" s="536">
        <v>2011</v>
      </c>
    </row>
    <row r="5252" spans="1:4">
      <c r="A5252" s="535" t="s">
        <v>9730</v>
      </c>
      <c r="B5252" s="536">
        <v>0</v>
      </c>
      <c r="C5252" s="536">
        <v>0</v>
      </c>
      <c r="D5252" s="536">
        <v>2011</v>
      </c>
    </row>
    <row r="5253" spans="1:4">
      <c r="A5253" s="535" t="s">
        <v>9731</v>
      </c>
      <c r="B5253" s="536">
        <v>0</v>
      </c>
      <c r="C5253" s="536">
        <v>46865</v>
      </c>
      <c r="D5253" s="536">
        <v>2011</v>
      </c>
    </row>
    <row r="5254" spans="1:4">
      <c r="A5254" s="535" t="s">
        <v>9732</v>
      </c>
      <c r="B5254" s="536">
        <v>0</v>
      </c>
      <c r="C5254" s="536">
        <v>12471</v>
      </c>
      <c r="D5254" s="536">
        <v>2011</v>
      </c>
    </row>
    <row r="5255" spans="1:4">
      <c r="A5255" s="535" t="s">
        <v>9733</v>
      </c>
      <c r="B5255" s="536">
        <v>20482</v>
      </c>
      <c r="C5255" s="536">
        <v>0</v>
      </c>
      <c r="D5255" s="536">
        <v>2011</v>
      </c>
    </row>
    <row r="5256" spans="1:4">
      <c r="A5256" s="535" t="s">
        <v>9734</v>
      </c>
      <c r="B5256" s="536">
        <v>16138</v>
      </c>
      <c r="C5256" s="536">
        <v>0</v>
      </c>
      <c r="D5256" s="536">
        <v>2011</v>
      </c>
    </row>
    <row r="5257" spans="1:4">
      <c r="A5257" s="535" t="s">
        <v>9735</v>
      </c>
      <c r="B5257" s="536">
        <v>21578</v>
      </c>
      <c r="C5257" s="536">
        <v>0</v>
      </c>
      <c r="D5257" s="536">
        <v>2011</v>
      </c>
    </row>
    <row r="5258" spans="1:4">
      <c r="A5258" s="535" t="s">
        <v>9736</v>
      </c>
      <c r="B5258" s="536">
        <v>10996</v>
      </c>
      <c r="C5258" s="536">
        <v>0</v>
      </c>
      <c r="D5258" s="536">
        <v>2011</v>
      </c>
    </row>
    <row r="5259" spans="1:4">
      <c r="A5259" s="535" t="s">
        <v>9737</v>
      </c>
      <c r="B5259" s="536">
        <v>4328</v>
      </c>
      <c r="C5259" s="536">
        <v>0</v>
      </c>
      <c r="D5259" s="536">
        <v>2011</v>
      </c>
    </row>
    <row r="5260" spans="1:4">
      <c r="A5260" s="535" t="s">
        <v>9738</v>
      </c>
      <c r="B5260" s="536">
        <v>10853</v>
      </c>
      <c r="C5260" s="536">
        <v>0</v>
      </c>
      <c r="D5260" s="536">
        <v>2011</v>
      </c>
    </row>
    <row r="5261" spans="1:4">
      <c r="A5261" s="535" t="s">
        <v>9739</v>
      </c>
      <c r="B5261" s="536">
        <v>20785</v>
      </c>
      <c r="C5261" s="536">
        <v>0</v>
      </c>
      <c r="D5261" s="536">
        <v>2011</v>
      </c>
    </row>
    <row r="5262" spans="1:4">
      <c r="A5262" s="535" t="s">
        <v>9740</v>
      </c>
      <c r="B5262" s="536">
        <v>18182</v>
      </c>
      <c r="C5262" s="536">
        <v>0</v>
      </c>
      <c r="D5262" s="536">
        <v>2011</v>
      </c>
    </row>
    <row r="5263" spans="1:4">
      <c r="A5263" s="535" t="s">
        <v>9741</v>
      </c>
      <c r="B5263" s="536">
        <v>32803</v>
      </c>
      <c r="C5263" s="536">
        <v>0</v>
      </c>
      <c r="D5263" s="536">
        <v>2011</v>
      </c>
    </row>
    <row r="5264" spans="1:4">
      <c r="A5264" s="535" t="s">
        <v>9742</v>
      </c>
      <c r="B5264" s="536">
        <v>23561</v>
      </c>
      <c r="C5264" s="536">
        <v>0</v>
      </c>
      <c r="D5264" s="536">
        <v>2011</v>
      </c>
    </row>
    <row r="5265" spans="1:4">
      <c r="A5265" s="535" t="s">
        <v>9743</v>
      </c>
      <c r="B5265" s="536">
        <v>0</v>
      </c>
      <c r="C5265" s="536">
        <v>0</v>
      </c>
      <c r="D5265" s="536">
        <v>2011</v>
      </c>
    </row>
    <row r="5266" spans="1:4">
      <c r="A5266" s="535" t="s">
        <v>9744</v>
      </c>
      <c r="B5266" s="536">
        <v>7049</v>
      </c>
      <c r="C5266" s="536">
        <v>0</v>
      </c>
      <c r="D5266" s="536">
        <v>2011</v>
      </c>
    </row>
    <row r="5267" spans="1:4">
      <c r="A5267" s="535" t="s">
        <v>9745</v>
      </c>
      <c r="B5267" s="536">
        <v>30242</v>
      </c>
      <c r="C5267" s="536">
        <v>0</v>
      </c>
      <c r="D5267" s="536">
        <v>2011</v>
      </c>
    </row>
    <row r="5268" spans="1:4">
      <c r="A5268" s="535" t="s">
        <v>9746</v>
      </c>
      <c r="B5268" s="536">
        <v>2858</v>
      </c>
      <c r="C5268" s="536">
        <v>0</v>
      </c>
      <c r="D5268" s="536">
        <v>2011</v>
      </c>
    </row>
    <row r="5269" spans="1:4">
      <c r="A5269" s="535" t="s">
        <v>9747</v>
      </c>
      <c r="B5269" s="536">
        <v>15916</v>
      </c>
      <c r="C5269" s="536">
        <v>0</v>
      </c>
      <c r="D5269" s="536">
        <v>2011</v>
      </c>
    </row>
    <row r="5270" spans="1:4">
      <c r="A5270" s="535" t="s">
        <v>9748</v>
      </c>
      <c r="B5270" s="536">
        <v>31998</v>
      </c>
      <c r="C5270" s="536">
        <v>0</v>
      </c>
      <c r="D5270" s="536">
        <v>2011</v>
      </c>
    </row>
    <row r="5271" spans="1:4">
      <c r="A5271" s="535" t="s">
        <v>9749</v>
      </c>
      <c r="B5271" s="536">
        <v>22880</v>
      </c>
      <c r="C5271" s="536">
        <v>0</v>
      </c>
      <c r="D5271" s="536">
        <v>2011</v>
      </c>
    </row>
    <row r="5272" spans="1:4">
      <c r="A5272" s="535" t="s">
        <v>9750</v>
      </c>
      <c r="B5272" s="536">
        <v>17787</v>
      </c>
      <c r="C5272" s="536">
        <v>0</v>
      </c>
      <c r="D5272" s="536">
        <v>2011</v>
      </c>
    </row>
    <row r="5273" spans="1:4">
      <c r="A5273" s="535" t="s">
        <v>9751</v>
      </c>
      <c r="B5273" s="536">
        <v>12397</v>
      </c>
      <c r="C5273" s="536">
        <v>0</v>
      </c>
      <c r="D5273" s="536">
        <v>2011</v>
      </c>
    </row>
    <row r="5274" spans="1:4">
      <c r="A5274" s="535" t="s">
        <v>9752</v>
      </c>
      <c r="B5274" s="536">
        <v>0</v>
      </c>
      <c r="C5274" s="536">
        <v>23108</v>
      </c>
      <c r="D5274" s="536">
        <v>2011</v>
      </c>
    </row>
    <row r="5275" spans="1:4">
      <c r="A5275" s="535" t="s">
        <v>9753</v>
      </c>
      <c r="B5275" s="536">
        <v>26704</v>
      </c>
      <c r="C5275" s="536">
        <v>0</v>
      </c>
      <c r="D5275" s="536">
        <v>2011</v>
      </c>
    </row>
    <row r="5276" spans="1:4">
      <c r="A5276" s="535" t="s">
        <v>9754</v>
      </c>
      <c r="B5276" s="536">
        <v>41350</v>
      </c>
      <c r="C5276" s="536">
        <v>0</v>
      </c>
      <c r="D5276" s="536">
        <v>2011</v>
      </c>
    </row>
    <row r="5277" spans="1:4">
      <c r="A5277" s="535" t="s">
        <v>9755</v>
      </c>
      <c r="B5277" s="536">
        <v>0</v>
      </c>
      <c r="C5277" s="536">
        <v>59726</v>
      </c>
      <c r="D5277" s="536">
        <v>2011</v>
      </c>
    </row>
    <row r="5278" spans="1:4">
      <c r="A5278" s="535" t="s">
        <v>9756</v>
      </c>
      <c r="B5278" s="536">
        <v>0</v>
      </c>
      <c r="C5278" s="536">
        <v>52200</v>
      </c>
      <c r="D5278" s="536">
        <v>2011</v>
      </c>
    </row>
    <row r="5279" spans="1:4">
      <c r="A5279" s="535" t="s">
        <v>9757</v>
      </c>
      <c r="B5279" s="536">
        <v>0</v>
      </c>
      <c r="C5279" s="536">
        <v>75263</v>
      </c>
      <c r="D5279" s="536">
        <v>2011</v>
      </c>
    </row>
    <row r="5280" spans="1:4">
      <c r="A5280" s="535" t="s">
        <v>9758</v>
      </c>
      <c r="B5280" s="536">
        <v>0</v>
      </c>
      <c r="C5280" s="536">
        <v>19010</v>
      </c>
      <c r="D5280" s="536">
        <v>2011</v>
      </c>
    </row>
    <row r="5281" spans="1:4">
      <c r="A5281" s="535" t="s">
        <v>9759</v>
      </c>
      <c r="B5281" s="536">
        <v>12045</v>
      </c>
      <c r="C5281" s="536">
        <v>0</v>
      </c>
      <c r="D5281" s="536">
        <v>2011</v>
      </c>
    </row>
    <row r="5282" spans="1:4">
      <c r="A5282" s="535" t="s">
        <v>9760</v>
      </c>
      <c r="B5282" s="536">
        <v>12327</v>
      </c>
      <c r="C5282" s="536">
        <v>0</v>
      </c>
      <c r="D5282" s="536">
        <v>2011</v>
      </c>
    </row>
    <row r="5283" spans="1:4">
      <c r="A5283" s="535" t="s">
        <v>9761</v>
      </c>
      <c r="B5283" s="536">
        <v>14794</v>
      </c>
      <c r="C5283" s="536">
        <v>0</v>
      </c>
      <c r="D5283" s="536">
        <v>2011</v>
      </c>
    </row>
    <row r="5284" spans="1:4">
      <c r="A5284" s="535" t="s">
        <v>9762</v>
      </c>
      <c r="B5284" s="536">
        <v>11942</v>
      </c>
      <c r="C5284" s="536">
        <v>0</v>
      </c>
      <c r="D5284" s="536">
        <v>2011</v>
      </c>
    </row>
    <row r="5285" spans="1:4">
      <c r="A5285" s="535" t="s">
        <v>9763</v>
      </c>
      <c r="B5285" s="536">
        <v>9228</v>
      </c>
      <c r="C5285" s="536">
        <v>0</v>
      </c>
      <c r="D5285" s="536">
        <v>2011</v>
      </c>
    </row>
    <row r="5286" spans="1:4">
      <c r="A5286" s="535" t="s">
        <v>9764</v>
      </c>
      <c r="B5286" s="536">
        <v>13946</v>
      </c>
      <c r="C5286" s="536">
        <v>0</v>
      </c>
      <c r="D5286" s="536">
        <v>2011</v>
      </c>
    </row>
    <row r="5287" spans="1:4">
      <c r="A5287" s="535" t="s">
        <v>9765</v>
      </c>
      <c r="B5287" s="536">
        <v>11518</v>
      </c>
      <c r="C5287" s="536">
        <v>0</v>
      </c>
      <c r="D5287" s="536">
        <v>2011</v>
      </c>
    </row>
    <row r="5288" spans="1:4">
      <c r="A5288" s="535" t="s">
        <v>9766</v>
      </c>
      <c r="B5288" s="536">
        <v>12668</v>
      </c>
      <c r="C5288" s="536">
        <v>0</v>
      </c>
      <c r="D5288" s="536">
        <v>2011</v>
      </c>
    </row>
    <row r="5289" spans="1:4">
      <c r="A5289" s="535" t="s">
        <v>9767</v>
      </c>
      <c r="B5289" s="536">
        <v>7541</v>
      </c>
      <c r="C5289" s="536">
        <v>0</v>
      </c>
      <c r="D5289" s="536">
        <v>2011</v>
      </c>
    </row>
    <row r="5290" spans="1:4">
      <c r="A5290" s="535" t="s">
        <v>9768</v>
      </c>
      <c r="B5290" s="536">
        <v>10177</v>
      </c>
      <c r="C5290" s="536">
        <v>0</v>
      </c>
      <c r="D5290" s="536">
        <v>2011</v>
      </c>
    </row>
    <row r="5291" spans="1:4">
      <c r="A5291" s="535" t="s">
        <v>9769</v>
      </c>
      <c r="B5291" s="536">
        <v>8085</v>
      </c>
      <c r="C5291" s="536">
        <v>0</v>
      </c>
      <c r="D5291" s="536">
        <v>2011</v>
      </c>
    </row>
    <row r="5292" spans="1:4">
      <c r="A5292" s="535" t="s">
        <v>9770</v>
      </c>
      <c r="B5292" s="536">
        <v>16022</v>
      </c>
      <c r="C5292" s="536">
        <v>0</v>
      </c>
      <c r="D5292" s="536">
        <v>2011</v>
      </c>
    </row>
    <row r="5293" spans="1:4">
      <c r="A5293" s="535" t="s">
        <v>9771</v>
      </c>
      <c r="B5293" s="536">
        <v>9085</v>
      </c>
      <c r="C5293" s="536">
        <v>0</v>
      </c>
      <c r="D5293" s="536">
        <v>2011</v>
      </c>
    </row>
    <row r="5294" spans="1:4">
      <c r="A5294" s="535" t="s">
        <v>9772</v>
      </c>
      <c r="B5294" s="536">
        <v>9530</v>
      </c>
      <c r="C5294" s="536">
        <v>0</v>
      </c>
      <c r="D5294" s="536">
        <v>2011</v>
      </c>
    </row>
    <row r="5295" spans="1:4">
      <c r="A5295" s="535" t="s">
        <v>9773</v>
      </c>
      <c r="B5295" s="536">
        <v>10343</v>
      </c>
      <c r="C5295" s="536">
        <v>0</v>
      </c>
      <c r="D5295" s="536">
        <v>2011</v>
      </c>
    </row>
    <row r="5296" spans="1:4">
      <c r="A5296" s="535" t="s">
        <v>9774</v>
      </c>
      <c r="B5296" s="536">
        <v>21835</v>
      </c>
      <c r="C5296" s="536">
        <v>0</v>
      </c>
      <c r="D5296" s="536">
        <v>2011</v>
      </c>
    </row>
    <row r="5297" spans="1:4">
      <c r="A5297" s="535" t="s">
        <v>9775</v>
      </c>
      <c r="B5297" s="536">
        <v>19968</v>
      </c>
      <c r="C5297" s="536">
        <v>0</v>
      </c>
      <c r="D5297" s="536">
        <v>2011</v>
      </c>
    </row>
    <row r="5298" spans="1:4">
      <c r="A5298" s="535" t="s">
        <v>9776</v>
      </c>
      <c r="B5298" s="536">
        <v>20954</v>
      </c>
      <c r="C5298" s="536">
        <v>0</v>
      </c>
      <c r="D5298" s="536">
        <v>2011</v>
      </c>
    </row>
    <row r="5299" spans="1:4">
      <c r="A5299" s="535" t="s">
        <v>9777</v>
      </c>
      <c r="B5299" s="536">
        <v>21022</v>
      </c>
      <c r="C5299" s="536">
        <v>0</v>
      </c>
      <c r="D5299" s="536">
        <v>2011</v>
      </c>
    </row>
    <row r="5300" spans="1:4">
      <c r="A5300" s="535" t="s">
        <v>9778</v>
      </c>
      <c r="B5300" s="536">
        <v>16024</v>
      </c>
      <c r="C5300" s="536">
        <v>0</v>
      </c>
      <c r="D5300" s="536">
        <v>2011</v>
      </c>
    </row>
    <row r="5301" spans="1:4">
      <c r="A5301" s="535" t="s">
        <v>9779</v>
      </c>
      <c r="B5301" s="536">
        <v>37283</v>
      </c>
      <c r="C5301" s="536">
        <v>0</v>
      </c>
      <c r="D5301" s="536">
        <v>2011</v>
      </c>
    </row>
    <row r="5302" spans="1:4">
      <c r="A5302" s="535" t="s">
        <v>9780</v>
      </c>
      <c r="B5302" s="536">
        <v>39339</v>
      </c>
      <c r="C5302" s="536">
        <v>0</v>
      </c>
      <c r="D5302" s="536">
        <v>2011</v>
      </c>
    </row>
    <row r="5303" spans="1:4">
      <c r="A5303" s="535" t="s">
        <v>9781</v>
      </c>
      <c r="B5303" s="536">
        <v>26950</v>
      </c>
      <c r="C5303" s="536">
        <v>0</v>
      </c>
      <c r="D5303" s="536">
        <v>2011</v>
      </c>
    </row>
    <row r="5304" spans="1:4">
      <c r="A5304" s="535" t="s">
        <v>9782</v>
      </c>
      <c r="B5304" s="536">
        <v>16059</v>
      </c>
      <c r="C5304" s="536">
        <v>0</v>
      </c>
      <c r="D5304" s="536">
        <v>2011</v>
      </c>
    </row>
    <row r="5305" spans="1:4">
      <c r="A5305" s="535" t="s">
        <v>9783</v>
      </c>
      <c r="B5305" s="536">
        <v>7186</v>
      </c>
      <c r="C5305" s="536">
        <v>0</v>
      </c>
      <c r="D5305" s="536">
        <v>2011</v>
      </c>
    </row>
    <row r="5306" spans="1:4">
      <c r="A5306" s="535" t="s">
        <v>9784</v>
      </c>
      <c r="B5306" s="536">
        <v>10606</v>
      </c>
      <c r="C5306" s="536">
        <v>0</v>
      </c>
      <c r="D5306" s="536">
        <v>2011</v>
      </c>
    </row>
    <row r="5307" spans="1:4">
      <c r="A5307" s="535" t="s">
        <v>9785</v>
      </c>
      <c r="B5307" s="536">
        <v>61141</v>
      </c>
      <c r="C5307" s="536">
        <v>0</v>
      </c>
      <c r="D5307" s="536">
        <v>2011</v>
      </c>
    </row>
    <row r="5308" spans="1:4">
      <c r="A5308" s="535" t="s">
        <v>9786</v>
      </c>
      <c r="B5308" s="536">
        <v>25831</v>
      </c>
      <c r="C5308" s="536">
        <v>0</v>
      </c>
      <c r="D5308" s="536">
        <v>2011</v>
      </c>
    </row>
    <row r="5309" spans="1:4">
      <c r="A5309" s="535" t="s">
        <v>9787</v>
      </c>
      <c r="B5309" s="536">
        <v>10258</v>
      </c>
      <c r="C5309" s="536">
        <v>0</v>
      </c>
      <c r="D5309" s="536">
        <v>2011</v>
      </c>
    </row>
    <row r="5310" spans="1:4">
      <c r="A5310" s="535" t="s">
        <v>9788</v>
      </c>
      <c r="B5310" s="536">
        <v>20680</v>
      </c>
      <c r="C5310" s="536">
        <v>0</v>
      </c>
      <c r="D5310" s="536">
        <v>2011</v>
      </c>
    </row>
    <row r="5311" spans="1:4">
      <c r="A5311" s="535" t="s">
        <v>9789</v>
      </c>
      <c r="B5311" s="536">
        <v>16186</v>
      </c>
      <c r="C5311" s="536">
        <v>0</v>
      </c>
      <c r="D5311" s="536">
        <v>2011</v>
      </c>
    </row>
    <row r="5312" spans="1:4">
      <c r="A5312" s="535" t="s">
        <v>9790</v>
      </c>
      <c r="B5312" s="536">
        <v>23875</v>
      </c>
      <c r="C5312" s="536">
        <v>0</v>
      </c>
      <c r="D5312" s="536">
        <v>2011</v>
      </c>
    </row>
    <row r="5313" spans="1:4">
      <c r="A5313" s="535" t="s">
        <v>9791</v>
      </c>
      <c r="B5313" s="536">
        <v>5829</v>
      </c>
      <c r="C5313" s="536">
        <v>0</v>
      </c>
      <c r="D5313" s="536">
        <v>2011</v>
      </c>
    </row>
    <row r="5314" spans="1:4">
      <c r="A5314" s="535" t="s">
        <v>9792</v>
      </c>
      <c r="B5314" s="536">
        <v>24342</v>
      </c>
      <c r="C5314" s="536">
        <v>0</v>
      </c>
      <c r="D5314" s="536">
        <v>2011</v>
      </c>
    </row>
    <row r="5315" spans="1:4">
      <c r="A5315" s="535" t="s">
        <v>9793</v>
      </c>
      <c r="B5315" s="536">
        <v>4303</v>
      </c>
      <c r="C5315" s="536">
        <v>0</v>
      </c>
      <c r="D5315" s="536">
        <v>2011</v>
      </c>
    </row>
    <row r="5316" spans="1:4">
      <c r="A5316" s="535" t="s">
        <v>9794</v>
      </c>
      <c r="B5316" s="536">
        <v>3444</v>
      </c>
      <c r="C5316" s="536">
        <v>0</v>
      </c>
      <c r="D5316" s="536">
        <v>2011</v>
      </c>
    </row>
    <row r="5317" spans="1:4">
      <c r="A5317" s="535" t="s">
        <v>9795</v>
      </c>
      <c r="B5317" s="536">
        <v>5635</v>
      </c>
      <c r="C5317" s="536">
        <v>0</v>
      </c>
      <c r="D5317" s="536">
        <v>2011</v>
      </c>
    </row>
    <row r="5318" spans="1:4">
      <c r="A5318" s="535" t="s">
        <v>9796</v>
      </c>
      <c r="B5318" s="536">
        <v>14604</v>
      </c>
      <c r="C5318" s="536">
        <v>0</v>
      </c>
      <c r="D5318" s="536">
        <v>2011</v>
      </c>
    </row>
    <row r="5319" spans="1:4">
      <c r="A5319" s="535" t="s">
        <v>9797</v>
      </c>
      <c r="B5319" s="536">
        <v>20759</v>
      </c>
      <c r="C5319" s="536">
        <v>0</v>
      </c>
      <c r="D5319" s="536">
        <v>2011</v>
      </c>
    </row>
    <row r="5320" spans="1:4">
      <c r="A5320" s="535" t="s">
        <v>9798</v>
      </c>
      <c r="B5320" s="536">
        <v>17618</v>
      </c>
      <c r="C5320" s="536">
        <v>0</v>
      </c>
      <c r="D5320" s="536">
        <v>2011</v>
      </c>
    </row>
    <row r="5321" spans="1:4">
      <c r="A5321" s="535" t="s">
        <v>9799</v>
      </c>
      <c r="B5321" s="536">
        <v>19538</v>
      </c>
      <c r="C5321" s="536">
        <v>0</v>
      </c>
      <c r="D5321" s="536">
        <v>2011</v>
      </c>
    </row>
    <row r="5322" spans="1:4">
      <c r="A5322" s="535" t="s">
        <v>9800</v>
      </c>
      <c r="B5322" s="536">
        <v>29950</v>
      </c>
      <c r="C5322" s="536">
        <v>0</v>
      </c>
      <c r="D5322" s="536">
        <v>2011</v>
      </c>
    </row>
    <row r="5323" spans="1:4">
      <c r="A5323" s="535" t="s">
        <v>9801</v>
      </c>
      <c r="B5323" s="536">
        <v>29159</v>
      </c>
      <c r="C5323" s="536">
        <v>0</v>
      </c>
      <c r="D5323" s="536">
        <v>2011</v>
      </c>
    </row>
    <row r="5324" spans="1:4">
      <c r="A5324" s="535" t="s">
        <v>9802</v>
      </c>
      <c r="B5324" s="536">
        <v>11265</v>
      </c>
      <c r="C5324" s="536">
        <v>0</v>
      </c>
      <c r="D5324" s="536">
        <v>2011</v>
      </c>
    </row>
    <row r="5325" spans="1:4">
      <c r="A5325" s="535" t="s">
        <v>9803</v>
      </c>
      <c r="B5325" s="536">
        <v>2946</v>
      </c>
      <c r="C5325" s="536">
        <v>0</v>
      </c>
      <c r="D5325" s="536">
        <v>2011</v>
      </c>
    </row>
    <row r="5326" spans="1:4">
      <c r="A5326" s="535" t="s">
        <v>9804</v>
      </c>
      <c r="B5326" s="536">
        <v>2135</v>
      </c>
      <c r="C5326" s="536">
        <v>0</v>
      </c>
      <c r="D5326" s="536">
        <v>2011</v>
      </c>
    </row>
    <row r="5327" spans="1:4">
      <c r="A5327" s="535" t="s">
        <v>9805</v>
      </c>
      <c r="B5327" s="536">
        <v>0</v>
      </c>
      <c r="C5327" s="536">
        <v>20032</v>
      </c>
      <c r="D5327" s="536">
        <v>2011</v>
      </c>
    </row>
    <row r="5328" spans="1:4">
      <c r="A5328" s="535" t="s">
        <v>9806</v>
      </c>
      <c r="B5328" s="536">
        <v>15117</v>
      </c>
      <c r="C5328" s="536">
        <v>0</v>
      </c>
      <c r="D5328" s="536">
        <v>2011</v>
      </c>
    </row>
    <row r="5329" spans="1:4">
      <c r="A5329" s="535" t="s">
        <v>9807</v>
      </c>
      <c r="B5329" s="536">
        <v>0</v>
      </c>
      <c r="C5329" s="536">
        <v>18124</v>
      </c>
      <c r="D5329" s="536">
        <v>2011</v>
      </c>
    </row>
    <row r="5330" spans="1:4">
      <c r="A5330" s="535" t="s">
        <v>9808</v>
      </c>
      <c r="B5330" s="536">
        <v>0</v>
      </c>
      <c r="C5330" s="536">
        <v>58302</v>
      </c>
      <c r="D5330" s="536">
        <v>2011</v>
      </c>
    </row>
    <row r="5331" spans="1:4">
      <c r="A5331" s="535" t="s">
        <v>9809</v>
      </c>
      <c r="B5331" s="536">
        <v>0</v>
      </c>
      <c r="C5331" s="536">
        <v>0</v>
      </c>
      <c r="D5331" s="536">
        <v>2011</v>
      </c>
    </row>
    <row r="5332" spans="1:4">
      <c r="A5332" s="535" t="s">
        <v>9810</v>
      </c>
      <c r="B5332" s="536">
        <v>0</v>
      </c>
      <c r="C5332" s="536">
        <v>48203</v>
      </c>
      <c r="D5332" s="536">
        <v>2011</v>
      </c>
    </row>
    <row r="5333" spans="1:4">
      <c r="A5333" s="535" t="s">
        <v>9811</v>
      </c>
      <c r="B5333" s="536">
        <v>0</v>
      </c>
      <c r="C5333" s="536">
        <v>30087</v>
      </c>
      <c r="D5333" s="536">
        <v>2011</v>
      </c>
    </row>
    <row r="5334" spans="1:4">
      <c r="A5334" s="535" t="s">
        <v>9812</v>
      </c>
      <c r="B5334" s="536">
        <v>23366</v>
      </c>
      <c r="C5334" s="536">
        <v>0</v>
      </c>
      <c r="D5334" s="536">
        <v>2011</v>
      </c>
    </row>
    <row r="5335" spans="1:4">
      <c r="A5335" s="535" t="s">
        <v>9813</v>
      </c>
      <c r="B5335" s="536">
        <v>19629</v>
      </c>
      <c r="C5335" s="536">
        <v>0</v>
      </c>
      <c r="D5335" s="536">
        <v>2011</v>
      </c>
    </row>
    <row r="5336" spans="1:4">
      <c r="A5336" s="535" t="s">
        <v>9814</v>
      </c>
      <c r="B5336" s="536">
        <v>9040</v>
      </c>
      <c r="C5336" s="536">
        <v>0</v>
      </c>
      <c r="D5336" s="536">
        <v>2011</v>
      </c>
    </row>
    <row r="5337" spans="1:4">
      <c r="A5337" s="535" t="s">
        <v>9815</v>
      </c>
      <c r="B5337" s="536">
        <v>8593</v>
      </c>
      <c r="C5337" s="536">
        <v>0</v>
      </c>
      <c r="D5337" s="536">
        <v>2011</v>
      </c>
    </row>
    <row r="5338" spans="1:4">
      <c r="A5338" s="535" t="s">
        <v>9816</v>
      </c>
      <c r="B5338" s="536">
        <v>7386</v>
      </c>
      <c r="C5338" s="536">
        <v>0</v>
      </c>
      <c r="D5338" s="536">
        <v>2011</v>
      </c>
    </row>
    <row r="5339" spans="1:4">
      <c r="A5339" s="535" t="s">
        <v>9817</v>
      </c>
      <c r="B5339" s="536">
        <v>14003</v>
      </c>
      <c r="C5339" s="536">
        <v>0</v>
      </c>
      <c r="D5339" s="536">
        <v>2011</v>
      </c>
    </row>
    <row r="5340" spans="1:4">
      <c r="A5340" s="535" t="s">
        <v>9818</v>
      </c>
      <c r="B5340" s="536">
        <v>8569</v>
      </c>
      <c r="C5340" s="536">
        <v>0</v>
      </c>
      <c r="D5340" s="536">
        <v>2011</v>
      </c>
    </row>
    <row r="5341" spans="1:4">
      <c r="A5341" s="535" t="s">
        <v>9819</v>
      </c>
      <c r="B5341" s="536">
        <v>9852</v>
      </c>
      <c r="C5341" s="536">
        <v>0</v>
      </c>
      <c r="D5341" s="536">
        <v>2011</v>
      </c>
    </row>
    <row r="5342" spans="1:4">
      <c r="A5342" s="535" t="s">
        <v>9820</v>
      </c>
      <c r="B5342" s="536">
        <v>11608</v>
      </c>
      <c r="C5342" s="536">
        <v>0</v>
      </c>
      <c r="D5342" s="536">
        <v>2011</v>
      </c>
    </row>
    <row r="5343" spans="1:4">
      <c r="A5343" s="535" t="s">
        <v>9821</v>
      </c>
      <c r="B5343" s="536">
        <v>11202</v>
      </c>
      <c r="C5343" s="536">
        <v>0</v>
      </c>
      <c r="D5343" s="536">
        <v>2011</v>
      </c>
    </row>
    <row r="5344" spans="1:4">
      <c r="A5344" s="535" t="s">
        <v>9822</v>
      </c>
      <c r="B5344" s="536">
        <v>4278</v>
      </c>
      <c r="C5344" s="536">
        <v>0</v>
      </c>
      <c r="D5344" s="536">
        <v>2011</v>
      </c>
    </row>
    <row r="5345" spans="1:4">
      <c r="A5345" s="535" t="s">
        <v>9823</v>
      </c>
      <c r="B5345" s="536">
        <v>15716</v>
      </c>
      <c r="C5345" s="536">
        <v>0</v>
      </c>
      <c r="D5345" s="536">
        <v>2011</v>
      </c>
    </row>
    <row r="5346" spans="1:4">
      <c r="A5346" s="535" t="s">
        <v>9824</v>
      </c>
      <c r="B5346" s="536">
        <v>14432</v>
      </c>
      <c r="C5346" s="536">
        <v>0</v>
      </c>
      <c r="D5346" s="536">
        <v>2011</v>
      </c>
    </row>
    <row r="5347" spans="1:4">
      <c r="A5347" s="535" t="s">
        <v>9825</v>
      </c>
      <c r="B5347" s="536">
        <v>10611</v>
      </c>
      <c r="C5347" s="536">
        <v>0</v>
      </c>
      <c r="D5347" s="536">
        <v>2011</v>
      </c>
    </row>
    <row r="5348" spans="1:4">
      <c r="A5348" s="535" t="s">
        <v>9826</v>
      </c>
      <c r="B5348" s="536">
        <v>12514</v>
      </c>
      <c r="C5348" s="536">
        <v>0</v>
      </c>
      <c r="D5348" s="536">
        <v>2011</v>
      </c>
    </row>
    <row r="5349" spans="1:4">
      <c r="A5349" s="535" t="s">
        <v>9827</v>
      </c>
      <c r="B5349" s="536">
        <v>7926</v>
      </c>
      <c r="C5349" s="536">
        <v>0</v>
      </c>
      <c r="D5349" s="536">
        <v>2011</v>
      </c>
    </row>
    <row r="5350" spans="1:4">
      <c r="A5350" s="535" t="s">
        <v>9828</v>
      </c>
      <c r="B5350" s="536">
        <v>35896</v>
      </c>
      <c r="C5350" s="536">
        <v>0</v>
      </c>
      <c r="D5350" s="536">
        <v>2011</v>
      </c>
    </row>
    <row r="5351" spans="1:4">
      <c r="A5351" s="535" t="s">
        <v>9829</v>
      </c>
      <c r="B5351" s="536">
        <v>12059</v>
      </c>
      <c r="C5351" s="536">
        <v>0</v>
      </c>
      <c r="D5351" s="536">
        <v>2011</v>
      </c>
    </row>
    <row r="5352" spans="1:4">
      <c r="A5352" s="535" t="s">
        <v>9830</v>
      </c>
      <c r="B5352" s="536">
        <v>5807</v>
      </c>
      <c r="C5352" s="536">
        <v>0</v>
      </c>
      <c r="D5352" s="536">
        <v>2011</v>
      </c>
    </row>
    <row r="5353" spans="1:4">
      <c r="A5353" s="535" t="s">
        <v>9831</v>
      </c>
      <c r="B5353" s="536">
        <v>12833</v>
      </c>
      <c r="C5353" s="536">
        <v>0</v>
      </c>
      <c r="D5353" s="536">
        <v>2011</v>
      </c>
    </row>
    <row r="5354" spans="1:4">
      <c r="A5354" s="535" t="s">
        <v>9832</v>
      </c>
      <c r="B5354" s="536">
        <v>15305</v>
      </c>
      <c r="C5354" s="536">
        <v>0</v>
      </c>
      <c r="D5354" s="536">
        <v>2011</v>
      </c>
    </row>
    <row r="5355" spans="1:4">
      <c r="A5355" s="535" t="s">
        <v>9833</v>
      </c>
      <c r="B5355" s="536">
        <v>9779</v>
      </c>
      <c r="C5355" s="536">
        <v>0</v>
      </c>
      <c r="D5355" s="536">
        <v>2011</v>
      </c>
    </row>
    <row r="5356" spans="1:4">
      <c r="A5356" s="535" t="s">
        <v>9834</v>
      </c>
      <c r="B5356" s="536">
        <v>13514</v>
      </c>
      <c r="C5356" s="536">
        <v>0</v>
      </c>
      <c r="D5356" s="536">
        <v>2011</v>
      </c>
    </row>
    <row r="5357" spans="1:4">
      <c r="A5357" s="535" t="s">
        <v>9835</v>
      </c>
      <c r="B5357" s="536">
        <v>0</v>
      </c>
      <c r="C5357" s="536">
        <v>0</v>
      </c>
      <c r="D5357" s="536">
        <v>2011</v>
      </c>
    </row>
    <row r="5358" spans="1:4">
      <c r="A5358" s="535" t="s">
        <v>9836</v>
      </c>
      <c r="B5358" s="536">
        <v>0</v>
      </c>
      <c r="C5358" s="536">
        <v>37190</v>
      </c>
      <c r="D5358" s="536">
        <v>2011</v>
      </c>
    </row>
    <row r="5359" spans="1:4">
      <c r="A5359" s="535" t="s">
        <v>9837</v>
      </c>
      <c r="B5359" s="536">
        <v>11438</v>
      </c>
      <c r="C5359" s="536">
        <v>0</v>
      </c>
      <c r="D5359" s="536">
        <v>2011</v>
      </c>
    </row>
    <row r="5360" spans="1:4">
      <c r="A5360" s="535" t="s">
        <v>9838</v>
      </c>
      <c r="B5360" s="536">
        <v>0</v>
      </c>
      <c r="C5360" s="536">
        <v>63144</v>
      </c>
      <c r="D5360" s="536">
        <v>2011</v>
      </c>
    </row>
    <row r="5361" spans="1:4">
      <c r="A5361" s="535" t="s">
        <v>9839</v>
      </c>
      <c r="B5361" s="536">
        <v>0</v>
      </c>
      <c r="C5361" s="536">
        <v>35547</v>
      </c>
      <c r="D5361" s="536">
        <v>2011</v>
      </c>
    </row>
    <row r="5362" spans="1:4">
      <c r="A5362" s="535" t="s">
        <v>9840</v>
      </c>
      <c r="B5362" s="536">
        <v>6619</v>
      </c>
      <c r="C5362" s="536">
        <v>0</v>
      </c>
      <c r="D5362" s="536">
        <v>2011</v>
      </c>
    </row>
    <row r="5363" spans="1:4">
      <c r="A5363" s="535" t="s">
        <v>9841</v>
      </c>
      <c r="B5363" s="536">
        <v>33540</v>
      </c>
      <c r="C5363" s="536">
        <v>0</v>
      </c>
      <c r="D5363" s="536">
        <v>2011</v>
      </c>
    </row>
    <row r="5364" spans="1:4">
      <c r="A5364" s="535" t="s">
        <v>9842</v>
      </c>
      <c r="B5364" s="536">
        <v>15746</v>
      </c>
      <c r="C5364" s="536">
        <v>0</v>
      </c>
      <c r="D5364" s="536">
        <v>2011</v>
      </c>
    </row>
    <row r="5365" spans="1:4">
      <c r="A5365" s="535" t="s">
        <v>9843</v>
      </c>
      <c r="B5365" s="536">
        <v>52233</v>
      </c>
      <c r="C5365" s="536">
        <v>0</v>
      </c>
      <c r="D5365" s="536">
        <v>2011</v>
      </c>
    </row>
    <row r="5366" spans="1:4">
      <c r="A5366" s="535" t="s">
        <v>9844</v>
      </c>
      <c r="B5366" s="536">
        <v>11704</v>
      </c>
      <c r="C5366" s="536">
        <v>0</v>
      </c>
      <c r="D5366" s="536">
        <v>2011</v>
      </c>
    </row>
    <row r="5367" spans="1:4">
      <c r="A5367" s="535" t="s">
        <v>9845</v>
      </c>
      <c r="B5367" s="536">
        <v>13784</v>
      </c>
      <c r="C5367" s="536">
        <v>0</v>
      </c>
      <c r="D5367" s="536">
        <v>2011</v>
      </c>
    </row>
    <row r="5368" spans="1:4">
      <c r="A5368" s="535" t="s">
        <v>9846</v>
      </c>
      <c r="B5368" s="536">
        <v>8249</v>
      </c>
      <c r="C5368" s="536">
        <v>0</v>
      </c>
      <c r="D5368" s="536">
        <v>2011</v>
      </c>
    </row>
    <row r="5369" spans="1:4">
      <c r="A5369" s="535" t="s">
        <v>9847</v>
      </c>
      <c r="B5369" s="536">
        <v>5424</v>
      </c>
      <c r="C5369" s="536">
        <v>0</v>
      </c>
      <c r="D5369" s="536">
        <v>2011</v>
      </c>
    </row>
    <row r="5370" spans="1:4">
      <c r="A5370" s="535" t="s">
        <v>9848</v>
      </c>
      <c r="B5370" s="536">
        <v>7324</v>
      </c>
      <c r="C5370" s="536">
        <v>0</v>
      </c>
      <c r="D5370" s="536">
        <v>2011</v>
      </c>
    </row>
    <row r="5371" spans="1:4">
      <c r="A5371" s="535" t="s">
        <v>9849</v>
      </c>
      <c r="B5371" s="536">
        <v>0</v>
      </c>
      <c r="C5371" s="536">
        <v>53696</v>
      </c>
      <c r="D5371" s="536">
        <v>2011</v>
      </c>
    </row>
    <row r="5372" spans="1:4">
      <c r="A5372" s="535" t="s">
        <v>9850</v>
      </c>
      <c r="B5372" s="536">
        <v>12934</v>
      </c>
      <c r="C5372" s="536">
        <v>0</v>
      </c>
      <c r="D5372" s="536">
        <v>2011</v>
      </c>
    </row>
    <row r="5373" spans="1:4">
      <c r="A5373" s="535" t="s">
        <v>9851</v>
      </c>
      <c r="B5373" s="536">
        <v>18258</v>
      </c>
      <c r="C5373" s="536">
        <v>0</v>
      </c>
      <c r="D5373" s="536">
        <v>2011</v>
      </c>
    </row>
    <row r="5374" spans="1:4">
      <c r="A5374" s="535" t="s">
        <v>9852</v>
      </c>
      <c r="B5374" s="536">
        <v>0</v>
      </c>
      <c r="C5374" s="536">
        <v>43904</v>
      </c>
      <c r="D5374" s="536">
        <v>2011</v>
      </c>
    </row>
    <row r="5375" spans="1:4">
      <c r="A5375" s="535" t="s">
        <v>9853</v>
      </c>
      <c r="B5375" s="536">
        <v>0</v>
      </c>
      <c r="C5375" s="536">
        <v>22347</v>
      </c>
      <c r="D5375" s="536">
        <v>2011</v>
      </c>
    </row>
    <row r="5376" spans="1:4">
      <c r="A5376" s="535" t="s">
        <v>9854</v>
      </c>
      <c r="B5376" s="536">
        <v>0</v>
      </c>
      <c r="C5376" s="536">
        <v>45677</v>
      </c>
      <c r="D5376" s="536">
        <v>2011</v>
      </c>
    </row>
    <row r="5377" spans="1:4">
      <c r="A5377" s="535" t="s">
        <v>9855</v>
      </c>
      <c r="B5377" s="536">
        <v>0</v>
      </c>
      <c r="C5377" s="536">
        <v>83191</v>
      </c>
      <c r="D5377" s="536">
        <v>2011</v>
      </c>
    </row>
    <row r="5378" spans="1:4">
      <c r="A5378" s="535" t="s">
        <v>9856</v>
      </c>
      <c r="B5378" s="536">
        <v>0</v>
      </c>
      <c r="C5378" s="536">
        <v>64984</v>
      </c>
      <c r="D5378" s="536">
        <v>2011</v>
      </c>
    </row>
    <row r="5379" spans="1:4">
      <c r="A5379" s="535" t="s">
        <v>9857</v>
      </c>
      <c r="B5379" s="536">
        <v>0</v>
      </c>
      <c r="C5379" s="536">
        <v>0</v>
      </c>
      <c r="D5379" s="536">
        <v>2011</v>
      </c>
    </row>
    <row r="5380" spans="1:4">
      <c r="A5380" s="535" t="s">
        <v>9858</v>
      </c>
      <c r="B5380" s="536">
        <v>4593</v>
      </c>
      <c r="C5380" s="536">
        <v>0</v>
      </c>
      <c r="D5380" s="536">
        <v>2011</v>
      </c>
    </row>
    <row r="5381" spans="1:4">
      <c r="A5381" s="535" t="s">
        <v>9859</v>
      </c>
      <c r="B5381" s="536">
        <v>0</v>
      </c>
      <c r="C5381" s="536">
        <v>0</v>
      </c>
      <c r="D5381" s="536">
        <v>2011</v>
      </c>
    </row>
    <row r="5382" spans="1:4">
      <c r="A5382" s="535" t="s">
        <v>9860</v>
      </c>
      <c r="B5382" s="536">
        <v>26828</v>
      </c>
      <c r="C5382" s="536">
        <v>0</v>
      </c>
      <c r="D5382" s="536">
        <v>2011</v>
      </c>
    </row>
    <row r="5383" spans="1:4">
      <c r="A5383" s="535" t="s">
        <v>9861</v>
      </c>
      <c r="B5383" s="536">
        <v>0</v>
      </c>
      <c r="C5383" s="536">
        <v>809</v>
      </c>
      <c r="D5383" s="536">
        <v>2011</v>
      </c>
    </row>
    <row r="5384" spans="1:4">
      <c r="A5384" s="535" t="s">
        <v>9862</v>
      </c>
      <c r="B5384" s="536">
        <v>20069</v>
      </c>
      <c r="C5384" s="536">
        <v>0</v>
      </c>
      <c r="D5384" s="536">
        <v>2011</v>
      </c>
    </row>
    <row r="5385" spans="1:4">
      <c r="A5385" s="535" t="s">
        <v>9863</v>
      </c>
      <c r="B5385" s="536">
        <v>14855</v>
      </c>
      <c r="C5385" s="536">
        <v>0</v>
      </c>
      <c r="D5385" s="536">
        <v>2011</v>
      </c>
    </row>
    <row r="5386" spans="1:4">
      <c r="A5386" s="535" t="s">
        <v>9864</v>
      </c>
      <c r="B5386" s="536">
        <v>18201</v>
      </c>
      <c r="C5386" s="536">
        <v>0</v>
      </c>
      <c r="D5386" s="536">
        <v>2011</v>
      </c>
    </row>
    <row r="5387" spans="1:4">
      <c r="A5387" s="535" t="s">
        <v>9865</v>
      </c>
      <c r="B5387" s="536">
        <v>43179</v>
      </c>
      <c r="C5387" s="536">
        <v>0</v>
      </c>
      <c r="D5387" s="536">
        <v>2011</v>
      </c>
    </row>
    <row r="5388" spans="1:4">
      <c r="A5388" s="535" t="s">
        <v>9866</v>
      </c>
      <c r="B5388" s="536">
        <v>9407</v>
      </c>
      <c r="C5388" s="536">
        <v>0</v>
      </c>
      <c r="D5388" s="536">
        <v>2011</v>
      </c>
    </row>
    <row r="5389" spans="1:4">
      <c r="A5389" s="535" t="s">
        <v>9867</v>
      </c>
      <c r="B5389" s="536">
        <v>4421</v>
      </c>
      <c r="C5389" s="536">
        <v>0</v>
      </c>
      <c r="D5389" s="536">
        <v>2011</v>
      </c>
    </row>
    <row r="5390" spans="1:4">
      <c r="A5390" s="535" t="s">
        <v>9868</v>
      </c>
      <c r="B5390" s="536">
        <v>3660</v>
      </c>
      <c r="C5390" s="536">
        <v>0</v>
      </c>
      <c r="D5390" s="536">
        <v>2011</v>
      </c>
    </row>
    <row r="5391" spans="1:4">
      <c r="A5391" s="535" t="s">
        <v>9869</v>
      </c>
      <c r="B5391" s="536">
        <v>5597</v>
      </c>
      <c r="C5391" s="536">
        <v>0</v>
      </c>
      <c r="D5391" s="536">
        <v>2011</v>
      </c>
    </row>
    <row r="5392" spans="1:4">
      <c r="A5392" s="535" t="s">
        <v>9870</v>
      </c>
      <c r="B5392" s="536">
        <v>4501</v>
      </c>
      <c r="C5392" s="536">
        <v>0</v>
      </c>
      <c r="D5392" s="536">
        <v>2011</v>
      </c>
    </row>
    <row r="5393" spans="1:4">
      <c r="A5393" s="535" t="s">
        <v>9871</v>
      </c>
      <c r="B5393" s="536">
        <v>3400</v>
      </c>
      <c r="C5393" s="536">
        <v>0</v>
      </c>
      <c r="D5393" s="536">
        <v>2011</v>
      </c>
    </row>
    <row r="5394" spans="1:4">
      <c r="A5394" s="535" t="s">
        <v>9872</v>
      </c>
      <c r="B5394" s="536">
        <v>19995</v>
      </c>
      <c r="C5394" s="536">
        <v>0</v>
      </c>
      <c r="D5394" s="536">
        <v>2011</v>
      </c>
    </row>
    <row r="5395" spans="1:4">
      <c r="A5395" s="535" t="s">
        <v>9873</v>
      </c>
      <c r="B5395" s="536">
        <v>44042</v>
      </c>
      <c r="C5395" s="536">
        <v>0</v>
      </c>
      <c r="D5395" s="536">
        <v>2011</v>
      </c>
    </row>
    <row r="5396" spans="1:4">
      <c r="A5396" s="535" t="s">
        <v>9874</v>
      </c>
      <c r="B5396" s="536">
        <v>8918</v>
      </c>
      <c r="C5396" s="536">
        <v>0</v>
      </c>
      <c r="D5396" s="536">
        <v>2011</v>
      </c>
    </row>
    <row r="5397" spans="1:4">
      <c r="A5397" s="535" t="s">
        <v>9875</v>
      </c>
      <c r="B5397" s="536">
        <v>29490</v>
      </c>
      <c r="C5397" s="536">
        <v>0</v>
      </c>
      <c r="D5397" s="536">
        <v>2011</v>
      </c>
    </row>
    <row r="5398" spans="1:4">
      <c r="A5398" s="535" t="s">
        <v>9876</v>
      </c>
      <c r="B5398" s="536">
        <v>14704</v>
      </c>
      <c r="C5398" s="536">
        <v>0</v>
      </c>
      <c r="D5398" s="536">
        <v>2011</v>
      </c>
    </row>
    <row r="5399" spans="1:4">
      <c r="A5399" s="535" t="s">
        <v>9877</v>
      </c>
      <c r="B5399" s="536">
        <v>30022</v>
      </c>
      <c r="C5399" s="536">
        <v>0</v>
      </c>
      <c r="D5399" s="536">
        <v>2011</v>
      </c>
    </row>
    <row r="5400" spans="1:4">
      <c r="A5400" s="535" t="s">
        <v>9878</v>
      </c>
      <c r="B5400" s="536">
        <v>9250</v>
      </c>
      <c r="C5400" s="536">
        <v>0</v>
      </c>
      <c r="D5400" s="536">
        <v>2011</v>
      </c>
    </row>
    <row r="5401" spans="1:4">
      <c r="A5401" s="535" t="s">
        <v>9879</v>
      </c>
      <c r="B5401" s="536">
        <v>22400</v>
      </c>
      <c r="C5401" s="536">
        <v>0</v>
      </c>
      <c r="D5401" s="536">
        <v>2011</v>
      </c>
    </row>
    <row r="5402" spans="1:4">
      <c r="A5402" s="535" t="s">
        <v>9880</v>
      </c>
      <c r="B5402" s="536">
        <v>27568</v>
      </c>
      <c r="C5402" s="536">
        <v>0</v>
      </c>
      <c r="D5402" s="536">
        <v>2011</v>
      </c>
    </row>
    <row r="5403" spans="1:4">
      <c r="A5403" s="535" t="s">
        <v>9881</v>
      </c>
      <c r="B5403" s="536">
        <v>29548</v>
      </c>
      <c r="C5403" s="536">
        <v>0</v>
      </c>
      <c r="D5403" s="536">
        <v>2011</v>
      </c>
    </row>
    <row r="5404" spans="1:4">
      <c r="A5404" s="535" t="s">
        <v>9882</v>
      </c>
      <c r="B5404" s="536">
        <v>29702</v>
      </c>
      <c r="C5404" s="536">
        <v>0</v>
      </c>
      <c r="D5404" s="536">
        <v>2011</v>
      </c>
    </row>
    <row r="5405" spans="1:4">
      <c r="A5405" s="535" t="s">
        <v>9883</v>
      </c>
      <c r="B5405" s="536">
        <v>5588</v>
      </c>
      <c r="C5405" s="536">
        <v>0</v>
      </c>
      <c r="D5405" s="536">
        <v>2011</v>
      </c>
    </row>
    <row r="5406" spans="1:4">
      <c r="A5406" s="535" t="s">
        <v>9884</v>
      </c>
      <c r="B5406" s="536">
        <v>7561</v>
      </c>
      <c r="C5406" s="536">
        <v>0</v>
      </c>
      <c r="D5406" s="536">
        <v>2011</v>
      </c>
    </row>
    <row r="5407" spans="1:4">
      <c r="A5407" s="535" t="s">
        <v>9885</v>
      </c>
      <c r="B5407" s="536">
        <v>24595</v>
      </c>
      <c r="C5407" s="536">
        <v>0</v>
      </c>
      <c r="D5407" s="536">
        <v>2011</v>
      </c>
    </row>
    <row r="5408" spans="1:4">
      <c r="A5408" s="535" t="s">
        <v>9886</v>
      </c>
      <c r="B5408" s="536">
        <v>26575</v>
      </c>
      <c r="C5408" s="536">
        <v>0</v>
      </c>
      <c r="D5408" s="536">
        <v>2011</v>
      </c>
    </row>
    <row r="5409" spans="1:4">
      <c r="A5409" s="535" t="s">
        <v>9887</v>
      </c>
      <c r="B5409" s="536">
        <v>7749</v>
      </c>
      <c r="C5409" s="536">
        <v>0</v>
      </c>
      <c r="D5409" s="536">
        <v>2011</v>
      </c>
    </row>
    <row r="5410" spans="1:4">
      <c r="A5410" s="535" t="s">
        <v>9888</v>
      </c>
      <c r="B5410" s="536">
        <v>3858</v>
      </c>
      <c r="C5410" s="536">
        <v>0</v>
      </c>
      <c r="D5410" s="536">
        <v>2011</v>
      </c>
    </row>
    <row r="5411" spans="1:4">
      <c r="A5411" s="535" t="s">
        <v>9889</v>
      </c>
      <c r="B5411" s="536">
        <v>20509</v>
      </c>
      <c r="C5411" s="536">
        <v>0</v>
      </c>
      <c r="D5411" s="536">
        <v>2011</v>
      </c>
    </row>
    <row r="5412" spans="1:4">
      <c r="A5412" s="535" t="s">
        <v>9890</v>
      </c>
      <c r="B5412" s="536">
        <v>6870</v>
      </c>
      <c r="C5412" s="536">
        <v>0</v>
      </c>
      <c r="D5412" s="536">
        <v>2011</v>
      </c>
    </row>
    <row r="5413" spans="1:4">
      <c r="A5413" s="535" t="s">
        <v>9891</v>
      </c>
      <c r="B5413" s="536">
        <v>6817</v>
      </c>
      <c r="C5413" s="536">
        <v>0</v>
      </c>
      <c r="D5413" s="536">
        <v>2011</v>
      </c>
    </row>
    <row r="5414" spans="1:4">
      <c r="A5414" s="535" t="s">
        <v>9892</v>
      </c>
      <c r="B5414" s="536">
        <v>4022</v>
      </c>
      <c r="C5414" s="536">
        <v>0</v>
      </c>
      <c r="D5414" s="536">
        <v>2011</v>
      </c>
    </row>
    <row r="5415" spans="1:4">
      <c r="A5415" s="535" t="s">
        <v>9893</v>
      </c>
      <c r="B5415" s="536">
        <v>9290</v>
      </c>
      <c r="C5415" s="536">
        <v>0</v>
      </c>
      <c r="D5415" s="536">
        <v>2011</v>
      </c>
    </row>
    <row r="5416" spans="1:4">
      <c r="A5416" s="535" t="s">
        <v>9894</v>
      </c>
      <c r="B5416" s="536">
        <v>1864</v>
      </c>
      <c r="C5416" s="536">
        <v>0</v>
      </c>
      <c r="D5416" s="536">
        <v>2011</v>
      </c>
    </row>
    <row r="5417" spans="1:4">
      <c r="A5417" s="535" t="s">
        <v>9895</v>
      </c>
      <c r="B5417" s="536">
        <v>9327</v>
      </c>
      <c r="C5417" s="536">
        <v>0</v>
      </c>
      <c r="D5417" s="536">
        <v>2011</v>
      </c>
    </row>
    <row r="5418" spans="1:4">
      <c r="A5418" s="535" t="s">
        <v>9896</v>
      </c>
      <c r="B5418" s="536">
        <v>5032</v>
      </c>
      <c r="C5418" s="536">
        <v>0</v>
      </c>
      <c r="D5418" s="536">
        <v>2011</v>
      </c>
    </row>
    <row r="5419" spans="1:4">
      <c r="A5419" s="535" t="s">
        <v>9897</v>
      </c>
      <c r="B5419" s="536">
        <v>29858</v>
      </c>
      <c r="C5419" s="536">
        <v>0</v>
      </c>
      <c r="D5419" s="536">
        <v>2011</v>
      </c>
    </row>
    <row r="5420" spans="1:4">
      <c r="A5420" s="535" t="s">
        <v>9898</v>
      </c>
      <c r="B5420" s="536">
        <v>24224</v>
      </c>
      <c r="C5420" s="536">
        <v>0</v>
      </c>
      <c r="D5420" s="536">
        <v>2011</v>
      </c>
    </row>
    <row r="5421" spans="1:4">
      <c r="A5421" s="535" t="s">
        <v>9899</v>
      </c>
      <c r="B5421" s="536">
        <v>23626</v>
      </c>
      <c r="C5421" s="536">
        <v>0</v>
      </c>
      <c r="D5421" s="536">
        <v>2011</v>
      </c>
    </row>
    <row r="5422" spans="1:4">
      <c r="A5422" s="535" t="s">
        <v>9900</v>
      </c>
      <c r="B5422" s="536">
        <v>14851</v>
      </c>
      <c r="C5422" s="536">
        <v>0</v>
      </c>
      <c r="D5422" s="536">
        <v>2011</v>
      </c>
    </row>
    <row r="5423" spans="1:4">
      <c r="A5423" s="535" t="s">
        <v>9901</v>
      </c>
      <c r="B5423" s="536">
        <v>8549</v>
      </c>
      <c r="C5423" s="536">
        <v>0</v>
      </c>
      <c r="D5423" s="536">
        <v>2011</v>
      </c>
    </row>
    <row r="5424" spans="1:4">
      <c r="A5424" s="535" t="s">
        <v>9902</v>
      </c>
      <c r="B5424" s="536">
        <v>5013</v>
      </c>
      <c r="C5424" s="536">
        <v>0</v>
      </c>
      <c r="D5424" s="536">
        <v>2011</v>
      </c>
    </row>
    <row r="5425" spans="1:4">
      <c r="A5425" s="535" t="s">
        <v>9903</v>
      </c>
      <c r="B5425" s="536">
        <v>0</v>
      </c>
      <c r="C5425" s="536">
        <v>1603</v>
      </c>
      <c r="D5425" s="536">
        <v>2011</v>
      </c>
    </row>
    <row r="5426" spans="1:4">
      <c r="A5426" s="535" t="s">
        <v>9904</v>
      </c>
      <c r="B5426" s="536">
        <v>39503</v>
      </c>
      <c r="C5426" s="536">
        <v>0</v>
      </c>
      <c r="D5426" s="536">
        <v>2011</v>
      </c>
    </row>
    <row r="5427" spans="1:4">
      <c r="A5427" s="535" t="s">
        <v>9905</v>
      </c>
      <c r="B5427" s="536">
        <v>17363</v>
      </c>
      <c r="C5427" s="536">
        <v>0</v>
      </c>
      <c r="D5427" s="536">
        <v>2011</v>
      </c>
    </row>
    <row r="5428" spans="1:4">
      <c r="A5428" s="535" t="s">
        <v>9906</v>
      </c>
      <c r="B5428" s="536">
        <v>4821</v>
      </c>
      <c r="C5428" s="536">
        <v>0</v>
      </c>
      <c r="D5428" s="536">
        <v>2011</v>
      </c>
    </row>
    <row r="5429" spans="1:4">
      <c r="A5429" s="535" t="s">
        <v>9907</v>
      </c>
      <c r="B5429" s="536">
        <v>11583</v>
      </c>
      <c r="C5429" s="536">
        <v>0</v>
      </c>
      <c r="D5429" s="536">
        <v>2011</v>
      </c>
    </row>
    <row r="5430" spans="1:4">
      <c r="A5430" s="535" t="s">
        <v>9908</v>
      </c>
      <c r="B5430" s="536">
        <v>25227</v>
      </c>
      <c r="C5430" s="536">
        <v>0</v>
      </c>
      <c r="D5430" s="536">
        <v>2011</v>
      </c>
    </row>
    <row r="5431" spans="1:4">
      <c r="A5431" s="535" t="s">
        <v>9909</v>
      </c>
      <c r="B5431" s="536">
        <v>7757</v>
      </c>
      <c r="C5431" s="536">
        <v>0</v>
      </c>
      <c r="D5431" s="536">
        <v>2011</v>
      </c>
    </row>
    <row r="5432" spans="1:4">
      <c r="A5432" s="535" t="s">
        <v>9910</v>
      </c>
      <c r="B5432" s="536">
        <v>2249</v>
      </c>
      <c r="C5432" s="536">
        <v>0</v>
      </c>
      <c r="D5432" s="536">
        <v>2011</v>
      </c>
    </row>
    <row r="5433" spans="1:4">
      <c r="A5433" s="535" t="s">
        <v>9911</v>
      </c>
      <c r="B5433" s="536">
        <v>15647</v>
      </c>
      <c r="C5433" s="536">
        <v>0</v>
      </c>
      <c r="D5433" s="536">
        <v>2011</v>
      </c>
    </row>
    <row r="5434" spans="1:4">
      <c r="A5434" s="535" t="s">
        <v>9912</v>
      </c>
      <c r="B5434" s="536">
        <v>5631</v>
      </c>
      <c r="C5434" s="536">
        <v>0</v>
      </c>
      <c r="D5434" s="536">
        <v>2011</v>
      </c>
    </row>
    <row r="5435" spans="1:4">
      <c r="A5435" s="535" t="s">
        <v>9913</v>
      </c>
      <c r="B5435" s="536">
        <v>15260</v>
      </c>
      <c r="C5435" s="536">
        <v>0</v>
      </c>
      <c r="D5435" s="536">
        <v>2011</v>
      </c>
    </row>
    <row r="5436" spans="1:4">
      <c r="A5436" s="535" t="s">
        <v>9914</v>
      </c>
      <c r="B5436" s="536">
        <v>2896</v>
      </c>
      <c r="C5436" s="536">
        <v>0</v>
      </c>
      <c r="D5436" s="536">
        <v>2011</v>
      </c>
    </row>
    <row r="5437" spans="1:4">
      <c r="A5437" s="535" t="s">
        <v>9915</v>
      </c>
      <c r="B5437" s="536">
        <v>12598</v>
      </c>
      <c r="C5437" s="536">
        <v>0</v>
      </c>
      <c r="D5437" s="536">
        <v>2011</v>
      </c>
    </row>
    <row r="5438" spans="1:4">
      <c r="A5438" s="535" t="s">
        <v>9916</v>
      </c>
      <c r="B5438" s="536">
        <v>8611</v>
      </c>
      <c r="C5438" s="536">
        <v>0</v>
      </c>
      <c r="D5438" s="536">
        <v>2011</v>
      </c>
    </row>
    <row r="5439" spans="1:4">
      <c r="A5439" s="535" t="s">
        <v>9917</v>
      </c>
      <c r="B5439" s="536">
        <v>9641</v>
      </c>
      <c r="C5439" s="536">
        <v>0</v>
      </c>
      <c r="D5439" s="536">
        <v>2011</v>
      </c>
    </row>
    <row r="5440" spans="1:4">
      <c r="A5440" s="535" t="s">
        <v>9918</v>
      </c>
      <c r="B5440" s="536">
        <v>9388</v>
      </c>
      <c r="C5440" s="536">
        <v>0</v>
      </c>
      <c r="D5440" s="536">
        <v>2011</v>
      </c>
    </row>
    <row r="5441" spans="1:4">
      <c r="A5441" s="535" t="s">
        <v>9919</v>
      </c>
      <c r="B5441" s="536">
        <v>6318</v>
      </c>
      <c r="C5441" s="536">
        <v>0</v>
      </c>
      <c r="D5441" s="536">
        <v>2011</v>
      </c>
    </row>
    <row r="5442" spans="1:4">
      <c r="A5442" s="535" t="s">
        <v>9920</v>
      </c>
      <c r="B5442" s="536">
        <v>3699</v>
      </c>
      <c r="C5442" s="536">
        <v>0</v>
      </c>
      <c r="D5442" s="536">
        <v>2011</v>
      </c>
    </row>
    <row r="5443" spans="1:4">
      <c r="A5443" s="535" t="s">
        <v>9921</v>
      </c>
      <c r="B5443" s="536">
        <v>5573</v>
      </c>
      <c r="C5443" s="536">
        <v>0</v>
      </c>
      <c r="D5443" s="536">
        <v>2011</v>
      </c>
    </row>
    <row r="5444" spans="1:4">
      <c r="A5444" s="535" t="s">
        <v>9922</v>
      </c>
      <c r="B5444" s="536">
        <v>13218</v>
      </c>
      <c r="C5444" s="536">
        <v>0</v>
      </c>
      <c r="D5444" s="536">
        <v>2011</v>
      </c>
    </row>
    <row r="5445" spans="1:4">
      <c r="A5445" s="535" t="s">
        <v>9923</v>
      </c>
      <c r="B5445" s="536">
        <v>16597</v>
      </c>
      <c r="C5445" s="536">
        <v>0</v>
      </c>
      <c r="D5445" s="536">
        <v>2011</v>
      </c>
    </row>
    <row r="5446" spans="1:4">
      <c r="A5446" s="535" t="s">
        <v>9924</v>
      </c>
      <c r="B5446" s="536">
        <v>8820</v>
      </c>
      <c r="C5446" s="536">
        <v>0</v>
      </c>
      <c r="D5446" s="536">
        <v>2011</v>
      </c>
    </row>
    <row r="5447" spans="1:4">
      <c r="A5447" s="535" t="s">
        <v>9925</v>
      </c>
      <c r="B5447" s="536">
        <v>7924</v>
      </c>
      <c r="C5447" s="536">
        <v>0</v>
      </c>
      <c r="D5447" s="536">
        <v>2011</v>
      </c>
    </row>
    <row r="5448" spans="1:4">
      <c r="A5448" s="535" t="s">
        <v>9926</v>
      </c>
      <c r="B5448" s="536">
        <v>9580</v>
      </c>
      <c r="C5448" s="536">
        <v>0</v>
      </c>
      <c r="D5448" s="536">
        <v>2011</v>
      </c>
    </row>
    <row r="5449" spans="1:4">
      <c r="A5449" s="535" t="s">
        <v>9927</v>
      </c>
      <c r="B5449" s="536">
        <v>5355</v>
      </c>
      <c r="C5449" s="536">
        <v>0</v>
      </c>
      <c r="D5449" s="536">
        <v>2011</v>
      </c>
    </row>
    <row r="5450" spans="1:4">
      <c r="A5450" s="535" t="s">
        <v>9928</v>
      </c>
      <c r="B5450" s="536">
        <v>12559</v>
      </c>
      <c r="C5450" s="536">
        <v>0</v>
      </c>
      <c r="D5450" s="536">
        <v>2011</v>
      </c>
    </row>
    <row r="5451" spans="1:4">
      <c r="A5451" s="535" t="s">
        <v>9929</v>
      </c>
      <c r="B5451" s="536">
        <v>8046</v>
      </c>
      <c r="C5451" s="536">
        <v>0</v>
      </c>
      <c r="D5451" s="536">
        <v>2011</v>
      </c>
    </row>
    <row r="5452" spans="1:4">
      <c r="A5452" s="535" t="s">
        <v>9930</v>
      </c>
      <c r="B5452" s="536">
        <v>0</v>
      </c>
      <c r="C5452" s="536">
        <v>757</v>
      </c>
      <c r="D5452" s="536">
        <v>2011</v>
      </c>
    </row>
    <row r="5453" spans="1:4">
      <c r="A5453" s="535" t="s">
        <v>9931</v>
      </c>
      <c r="B5453" s="536">
        <v>3201</v>
      </c>
      <c r="C5453" s="536">
        <v>0</v>
      </c>
      <c r="D5453" s="536">
        <v>2011</v>
      </c>
    </row>
    <row r="5454" spans="1:4">
      <c r="A5454" s="535" t="s">
        <v>9932</v>
      </c>
      <c r="B5454" s="536">
        <v>5262</v>
      </c>
      <c r="C5454" s="536">
        <v>0</v>
      </c>
      <c r="D5454" s="536">
        <v>2011</v>
      </c>
    </row>
    <row r="5455" spans="1:4">
      <c r="A5455" s="535" t="s">
        <v>9933</v>
      </c>
      <c r="B5455" s="536">
        <v>25187</v>
      </c>
      <c r="C5455" s="536">
        <v>0</v>
      </c>
      <c r="D5455" s="536">
        <v>2011</v>
      </c>
    </row>
    <row r="5456" spans="1:4">
      <c r="A5456" s="535" t="s">
        <v>9934</v>
      </c>
      <c r="B5456" s="536">
        <v>20629</v>
      </c>
      <c r="C5456" s="536">
        <v>0</v>
      </c>
      <c r="D5456" s="536">
        <v>2011</v>
      </c>
    </row>
    <row r="5457" spans="1:4">
      <c r="A5457" s="535" t="s">
        <v>9935</v>
      </c>
      <c r="B5457" s="536">
        <v>2674</v>
      </c>
      <c r="C5457" s="536">
        <v>0</v>
      </c>
      <c r="D5457" s="536">
        <v>2011</v>
      </c>
    </row>
    <row r="5458" spans="1:4">
      <c r="A5458" s="535" t="s">
        <v>9936</v>
      </c>
      <c r="B5458" s="536">
        <v>3230</v>
      </c>
      <c r="C5458" s="536">
        <v>0</v>
      </c>
      <c r="D5458" s="536">
        <v>2011</v>
      </c>
    </row>
    <row r="5459" spans="1:4">
      <c r="A5459" s="535" t="s">
        <v>9937</v>
      </c>
      <c r="B5459" s="536">
        <v>13290</v>
      </c>
      <c r="C5459" s="536">
        <v>0</v>
      </c>
      <c r="D5459" s="536">
        <v>2011</v>
      </c>
    </row>
    <row r="5460" spans="1:4">
      <c r="A5460" s="535" t="s">
        <v>9938</v>
      </c>
      <c r="B5460" s="536">
        <v>14560</v>
      </c>
      <c r="C5460" s="536">
        <v>0</v>
      </c>
      <c r="D5460" s="536">
        <v>2011</v>
      </c>
    </row>
    <row r="5461" spans="1:4">
      <c r="A5461" s="535" t="s">
        <v>9939</v>
      </c>
      <c r="B5461" s="536">
        <v>10</v>
      </c>
      <c r="C5461" s="536">
        <v>0</v>
      </c>
      <c r="D5461" s="536">
        <v>2011</v>
      </c>
    </row>
    <row r="5462" spans="1:4">
      <c r="A5462" s="535" t="s">
        <v>9940</v>
      </c>
      <c r="B5462" s="536">
        <v>19029</v>
      </c>
      <c r="C5462" s="536">
        <v>0</v>
      </c>
      <c r="D5462" s="536">
        <v>2011</v>
      </c>
    </row>
    <row r="5463" spans="1:4">
      <c r="A5463" s="535" t="s">
        <v>9941</v>
      </c>
      <c r="B5463" s="536">
        <v>15479</v>
      </c>
      <c r="C5463" s="536">
        <v>0</v>
      </c>
      <c r="D5463" s="536">
        <v>2011</v>
      </c>
    </row>
    <row r="5464" spans="1:4">
      <c r="A5464" s="535" t="s">
        <v>9942</v>
      </c>
      <c r="B5464" s="536">
        <v>3277</v>
      </c>
      <c r="C5464" s="536">
        <v>0</v>
      </c>
      <c r="D5464" s="536">
        <v>2011</v>
      </c>
    </row>
    <row r="5465" spans="1:4">
      <c r="A5465" s="535" t="s">
        <v>9943</v>
      </c>
      <c r="B5465" s="536">
        <v>2410</v>
      </c>
      <c r="C5465" s="536">
        <v>0</v>
      </c>
      <c r="D5465" s="536">
        <v>2011</v>
      </c>
    </row>
    <row r="5466" spans="1:4">
      <c r="A5466" s="535" t="s">
        <v>9944</v>
      </c>
      <c r="B5466" s="536">
        <v>8653</v>
      </c>
      <c r="C5466" s="536">
        <v>0</v>
      </c>
      <c r="D5466" s="536">
        <v>2011</v>
      </c>
    </row>
    <row r="5467" spans="1:4">
      <c r="A5467" s="535" t="s">
        <v>9945</v>
      </c>
      <c r="B5467" s="536">
        <v>9038</v>
      </c>
      <c r="C5467" s="536">
        <v>0</v>
      </c>
      <c r="D5467" s="536">
        <v>2011</v>
      </c>
    </row>
    <row r="5468" spans="1:4">
      <c r="A5468" s="535" t="s">
        <v>9946</v>
      </c>
      <c r="B5468" s="536">
        <v>6016</v>
      </c>
      <c r="C5468" s="536">
        <v>0</v>
      </c>
      <c r="D5468" s="536">
        <v>2011</v>
      </c>
    </row>
    <row r="5469" spans="1:4">
      <c r="A5469" s="535" t="s">
        <v>9947</v>
      </c>
      <c r="B5469" s="536">
        <v>9002</v>
      </c>
      <c r="C5469" s="536">
        <v>0</v>
      </c>
      <c r="D5469" s="536">
        <v>2011</v>
      </c>
    </row>
    <row r="5470" spans="1:4">
      <c r="A5470" s="535" t="s">
        <v>9948</v>
      </c>
      <c r="B5470" s="536">
        <v>5378</v>
      </c>
      <c r="C5470" s="536">
        <v>0</v>
      </c>
      <c r="D5470" s="536">
        <v>2011</v>
      </c>
    </row>
    <row r="5471" spans="1:4">
      <c r="A5471" s="535" t="s">
        <v>9949</v>
      </c>
      <c r="B5471" s="536">
        <v>3043</v>
      </c>
      <c r="C5471" s="536">
        <v>0</v>
      </c>
      <c r="D5471" s="536">
        <v>2011</v>
      </c>
    </row>
    <row r="5472" spans="1:4">
      <c r="A5472" s="535" t="s">
        <v>9950</v>
      </c>
      <c r="B5472" s="536">
        <v>16340</v>
      </c>
      <c r="C5472" s="536">
        <v>0</v>
      </c>
      <c r="D5472" s="536">
        <v>2011</v>
      </c>
    </row>
    <row r="5473" spans="1:4">
      <c r="A5473" s="535" t="s">
        <v>9951</v>
      </c>
      <c r="B5473" s="536">
        <v>4763</v>
      </c>
      <c r="C5473" s="536">
        <v>0</v>
      </c>
      <c r="D5473" s="536">
        <v>2011</v>
      </c>
    </row>
    <row r="5474" spans="1:4">
      <c r="A5474" s="535" t="s">
        <v>9952</v>
      </c>
      <c r="B5474" s="536">
        <v>6568</v>
      </c>
      <c r="C5474" s="536">
        <v>0</v>
      </c>
      <c r="D5474" s="536">
        <v>2011</v>
      </c>
    </row>
    <row r="5475" spans="1:4">
      <c r="A5475" s="535" t="s">
        <v>9953</v>
      </c>
      <c r="B5475" s="536">
        <v>7614</v>
      </c>
      <c r="C5475" s="536">
        <v>0</v>
      </c>
      <c r="D5475" s="536">
        <v>2011</v>
      </c>
    </row>
    <row r="5476" spans="1:4">
      <c r="A5476" s="535" t="s">
        <v>9954</v>
      </c>
      <c r="B5476" s="536">
        <v>40768</v>
      </c>
      <c r="C5476" s="536">
        <v>0</v>
      </c>
      <c r="D5476" s="536">
        <v>2011</v>
      </c>
    </row>
    <row r="5477" spans="1:4">
      <c r="A5477" s="535" t="s">
        <v>9955</v>
      </c>
      <c r="B5477" s="536">
        <v>0</v>
      </c>
      <c r="C5477" s="536">
        <v>3296</v>
      </c>
      <c r="D5477" s="536">
        <v>2011</v>
      </c>
    </row>
    <row r="5478" spans="1:4">
      <c r="A5478" s="535" t="s">
        <v>9956</v>
      </c>
      <c r="B5478" s="536">
        <v>3929</v>
      </c>
      <c r="C5478" s="536">
        <v>0</v>
      </c>
      <c r="D5478" s="536">
        <v>2011</v>
      </c>
    </row>
    <row r="5479" spans="1:4">
      <c r="A5479" s="535" t="s">
        <v>9957</v>
      </c>
      <c r="B5479" s="536">
        <v>5693</v>
      </c>
      <c r="C5479" s="536">
        <v>0</v>
      </c>
      <c r="D5479" s="536">
        <v>2011</v>
      </c>
    </row>
    <row r="5480" spans="1:4">
      <c r="A5480" s="535" t="s">
        <v>9958</v>
      </c>
      <c r="B5480" s="536">
        <v>3511</v>
      </c>
      <c r="C5480" s="536">
        <v>0</v>
      </c>
      <c r="D5480" s="536">
        <v>2011</v>
      </c>
    </row>
    <row r="5481" spans="1:4">
      <c r="A5481" s="535" t="s">
        <v>9959</v>
      </c>
      <c r="B5481" s="536">
        <v>7603</v>
      </c>
      <c r="C5481" s="536">
        <v>0</v>
      </c>
      <c r="D5481" s="536">
        <v>2011</v>
      </c>
    </row>
    <row r="5482" spans="1:4">
      <c r="A5482" s="535" t="s">
        <v>9960</v>
      </c>
      <c r="B5482" s="536">
        <v>5250</v>
      </c>
      <c r="C5482" s="536">
        <v>0</v>
      </c>
      <c r="D5482" s="536">
        <v>2011</v>
      </c>
    </row>
    <row r="5483" spans="1:4">
      <c r="A5483" s="535" t="s">
        <v>9961</v>
      </c>
      <c r="B5483" s="536">
        <v>3455</v>
      </c>
      <c r="C5483" s="536">
        <v>0</v>
      </c>
      <c r="D5483" s="536">
        <v>2011</v>
      </c>
    </row>
    <row r="5484" spans="1:4">
      <c r="A5484" s="535" t="s">
        <v>9962</v>
      </c>
      <c r="B5484" s="536">
        <v>2240</v>
      </c>
      <c r="C5484" s="536">
        <v>0</v>
      </c>
      <c r="D5484" s="536">
        <v>2011</v>
      </c>
    </row>
    <row r="5485" spans="1:4">
      <c r="A5485" s="535" t="s">
        <v>9963</v>
      </c>
      <c r="B5485" s="536">
        <v>0</v>
      </c>
      <c r="C5485" s="536">
        <v>0</v>
      </c>
      <c r="D5485" s="536">
        <v>2011</v>
      </c>
    </row>
    <row r="5486" spans="1:4">
      <c r="A5486" s="535" t="s">
        <v>9964</v>
      </c>
      <c r="B5486" s="536">
        <v>7575</v>
      </c>
      <c r="C5486" s="536">
        <v>0</v>
      </c>
      <c r="D5486" s="536">
        <v>2011</v>
      </c>
    </row>
    <row r="5487" spans="1:4">
      <c r="A5487" s="535" t="s">
        <v>9965</v>
      </c>
      <c r="B5487" s="536">
        <v>9732</v>
      </c>
      <c r="C5487" s="536">
        <v>0</v>
      </c>
      <c r="D5487" s="536">
        <v>2011</v>
      </c>
    </row>
    <row r="5488" spans="1:4">
      <c r="A5488" s="535" t="s">
        <v>9966</v>
      </c>
      <c r="B5488" s="536">
        <v>14267</v>
      </c>
      <c r="C5488" s="536">
        <v>0</v>
      </c>
      <c r="D5488" s="536">
        <v>2011</v>
      </c>
    </row>
    <row r="5489" spans="1:4">
      <c r="A5489" s="535" t="s">
        <v>9967</v>
      </c>
      <c r="B5489" s="536">
        <v>6630</v>
      </c>
      <c r="C5489" s="536">
        <v>0</v>
      </c>
      <c r="D5489" s="536">
        <v>2011</v>
      </c>
    </row>
    <row r="5490" spans="1:4">
      <c r="A5490" s="535" t="s">
        <v>9968</v>
      </c>
      <c r="B5490" s="536">
        <v>6029</v>
      </c>
      <c r="C5490" s="536">
        <v>0</v>
      </c>
      <c r="D5490" s="536">
        <v>2011</v>
      </c>
    </row>
    <row r="5491" spans="1:4">
      <c r="A5491" s="535" t="s">
        <v>9969</v>
      </c>
      <c r="B5491" s="536">
        <v>3523</v>
      </c>
      <c r="C5491" s="536">
        <v>0</v>
      </c>
      <c r="D5491" s="536">
        <v>2011</v>
      </c>
    </row>
    <row r="5492" spans="1:4">
      <c r="A5492" s="535" t="s">
        <v>9970</v>
      </c>
      <c r="B5492" s="536">
        <v>4740</v>
      </c>
      <c r="C5492" s="536">
        <v>0</v>
      </c>
      <c r="D5492" s="536">
        <v>2011</v>
      </c>
    </row>
    <row r="5493" spans="1:4">
      <c r="A5493" s="535" t="s">
        <v>9971</v>
      </c>
      <c r="B5493" s="536">
        <v>11811</v>
      </c>
      <c r="C5493" s="536">
        <v>0</v>
      </c>
      <c r="D5493" s="536">
        <v>2011</v>
      </c>
    </row>
    <row r="5494" spans="1:4">
      <c r="A5494" s="535" t="s">
        <v>9972</v>
      </c>
      <c r="B5494" s="536">
        <v>5306</v>
      </c>
      <c r="C5494" s="536">
        <v>0</v>
      </c>
      <c r="D5494" s="536">
        <v>2011</v>
      </c>
    </row>
    <row r="5495" spans="1:4">
      <c r="A5495" s="535" t="s">
        <v>9973</v>
      </c>
      <c r="B5495" s="536">
        <v>5048</v>
      </c>
      <c r="C5495" s="536">
        <v>0</v>
      </c>
      <c r="D5495" s="536">
        <v>2011</v>
      </c>
    </row>
    <row r="5496" spans="1:4">
      <c r="A5496" s="535" t="s">
        <v>9974</v>
      </c>
      <c r="B5496" s="536">
        <v>4382</v>
      </c>
      <c r="C5496" s="536">
        <v>0</v>
      </c>
      <c r="D5496" s="536">
        <v>2011</v>
      </c>
    </row>
    <row r="5497" spans="1:4">
      <c r="A5497" s="535" t="s">
        <v>9975</v>
      </c>
      <c r="B5497" s="536">
        <v>7180</v>
      </c>
      <c r="C5497" s="536">
        <v>0</v>
      </c>
      <c r="D5497" s="536">
        <v>2011</v>
      </c>
    </row>
    <row r="5498" spans="1:4">
      <c r="A5498" s="535" t="s">
        <v>9976</v>
      </c>
      <c r="B5498" s="536">
        <v>12436</v>
      </c>
      <c r="C5498" s="536">
        <v>0</v>
      </c>
      <c r="D5498" s="536">
        <v>2011</v>
      </c>
    </row>
    <row r="5499" spans="1:4">
      <c r="A5499" s="535" t="s">
        <v>9977</v>
      </c>
      <c r="B5499" s="536">
        <v>10140</v>
      </c>
      <c r="C5499" s="536">
        <v>0</v>
      </c>
      <c r="D5499" s="536">
        <v>2011</v>
      </c>
    </row>
    <row r="5500" spans="1:4">
      <c r="A5500" s="535" t="s">
        <v>9978</v>
      </c>
      <c r="B5500" s="536">
        <v>8595</v>
      </c>
      <c r="C5500" s="536">
        <v>0</v>
      </c>
      <c r="D5500" s="536">
        <v>2011</v>
      </c>
    </row>
    <row r="5501" spans="1:4">
      <c r="A5501" s="535" t="s">
        <v>9979</v>
      </c>
      <c r="B5501" s="536">
        <v>7104</v>
      </c>
      <c r="C5501" s="536">
        <v>0</v>
      </c>
      <c r="D5501" s="536">
        <v>2011</v>
      </c>
    </row>
    <row r="5502" spans="1:4">
      <c r="A5502" s="535" t="s">
        <v>9980</v>
      </c>
      <c r="B5502" s="536">
        <v>9400</v>
      </c>
      <c r="C5502" s="536">
        <v>0</v>
      </c>
      <c r="D5502" s="536">
        <v>2011</v>
      </c>
    </row>
    <row r="5503" spans="1:4">
      <c r="A5503" s="535" t="s">
        <v>9981</v>
      </c>
      <c r="B5503" s="536">
        <v>0</v>
      </c>
      <c r="C5503" s="536">
        <v>13</v>
      </c>
      <c r="D5503" s="536">
        <v>2011</v>
      </c>
    </row>
    <row r="5504" spans="1:4">
      <c r="A5504" s="535" t="s">
        <v>9982</v>
      </c>
      <c r="B5504" s="536">
        <v>11611</v>
      </c>
      <c r="C5504" s="536">
        <v>0</v>
      </c>
      <c r="D5504" s="536">
        <v>2011</v>
      </c>
    </row>
    <row r="5505" spans="1:4">
      <c r="A5505" s="535" t="s">
        <v>9983</v>
      </c>
      <c r="B5505" s="536">
        <v>10883</v>
      </c>
      <c r="C5505" s="536">
        <v>0</v>
      </c>
      <c r="D5505" s="536">
        <v>2011</v>
      </c>
    </row>
    <row r="5506" spans="1:4">
      <c r="A5506" s="535" t="s">
        <v>9984</v>
      </c>
      <c r="B5506" s="536">
        <v>6534</v>
      </c>
      <c r="C5506" s="536">
        <v>0</v>
      </c>
      <c r="D5506" s="536">
        <v>2011</v>
      </c>
    </row>
    <row r="5507" spans="1:4">
      <c r="A5507" s="535" t="s">
        <v>9985</v>
      </c>
      <c r="B5507" s="536">
        <v>9315</v>
      </c>
      <c r="C5507" s="536">
        <v>0</v>
      </c>
      <c r="D5507" s="536">
        <v>2011</v>
      </c>
    </row>
    <row r="5508" spans="1:4">
      <c r="A5508" s="535" t="s">
        <v>9986</v>
      </c>
      <c r="B5508" s="536">
        <v>0</v>
      </c>
      <c r="C5508" s="536">
        <v>0</v>
      </c>
      <c r="D5508" s="536">
        <v>2011</v>
      </c>
    </row>
    <row r="5509" spans="1:4">
      <c r="A5509" s="535" t="s">
        <v>9987</v>
      </c>
      <c r="B5509" s="536">
        <v>0</v>
      </c>
      <c r="C5509" s="536">
        <v>0</v>
      </c>
      <c r="D5509" s="536">
        <v>2011</v>
      </c>
    </row>
    <row r="5510" spans="1:4">
      <c r="A5510" s="535" t="s">
        <v>9988</v>
      </c>
      <c r="B5510" s="536">
        <v>14302</v>
      </c>
      <c r="C5510" s="536">
        <v>0</v>
      </c>
      <c r="D5510" s="536">
        <v>2011</v>
      </c>
    </row>
    <row r="5511" spans="1:4">
      <c r="A5511" s="535" t="s">
        <v>9989</v>
      </c>
      <c r="B5511" s="536">
        <v>14553</v>
      </c>
      <c r="C5511" s="536">
        <v>0</v>
      </c>
      <c r="D5511" s="536">
        <v>2011</v>
      </c>
    </row>
    <row r="5512" spans="1:4">
      <c r="A5512" s="535" t="s">
        <v>9990</v>
      </c>
      <c r="B5512" s="536">
        <v>10790</v>
      </c>
      <c r="C5512" s="536">
        <v>0</v>
      </c>
      <c r="D5512" s="536">
        <v>2011</v>
      </c>
    </row>
    <row r="5513" spans="1:4">
      <c r="A5513" s="535" t="s">
        <v>9991</v>
      </c>
      <c r="B5513" s="536">
        <v>9732</v>
      </c>
      <c r="C5513" s="536">
        <v>0</v>
      </c>
      <c r="D5513" s="536">
        <v>2011</v>
      </c>
    </row>
    <row r="5514" spans="1:4">
      <c r="A5514" s="535" t="s">
        <v>9992</v>
      </c>
      <c r="B5514" s="536">
        <v>9440</v>
      </c>
      <c r="C5514" s="536">
        <v>0</v>
      </c>
      <c r="D5514" s="536">
        <v>2011</v>
      </c>
    </row>
    <row r="5515" spans="1:4">
      <c r="A5515" s="535" t="s">
        <v>9993</v>
      </c>
      <c r="B5515" s="536">
        <v>0</v>
      </c>
      <c r="C5515" s="536">
        <v>0</v>
      </c>
      <c r="D5515" s="536">
        <v>2011</v>
      </c>
    </row>
    <row r="5516" spans="1:4">
      <c r="A5516" s="535" t="s">
        <v>9994</v>
      </c>
      <c r="B5516" s="536">
        <v>0</v>
      </c>
      <c r="C5516" s="536">
        <v>0</v>
      </c>
      <c r="D5516" s="536">
        <v>2011</v>
      </c>
    </row>
    <row r="5517" spans="1:4">
      <c r="A5517" s="535" t="s">
        <v>9995</v>
      </c>
      <c r="B5517" s="536">
        <v>11801</v>
      </c>
      <c r="C5517" s="536">
        <v>0</v>
      </c>
      <c r="D5517" s="536">
        <v>2011</v>
      </c>
    </row>
    <row r="5518" spans="1:4">
      <c r="A5518" s="535" t="s">
        <v>9996</v>
      </c>
      <c r="B5518" s="536">
        <v>4662</v>
      </c>
      <c r="C5518" s="536">
        <v>0</v>
      </c>
      <c r="D5518" s="536">
        <v>2011</v>
      </c>
    </row>
    <row r="5519" spans="1:4">
      <c r="A5519" s="535" t="s">
        <v>9997</v>
      </c>
      <c r="B5519" s="536">
        <v>7195</v>
      </c>
      <c r="C5519" s="536">
        <v>0</v>
      </c>
      <c r="D5519" s="536">
        <v>2011</v>
      </c>
    </row>
    <row r="5520" spans="1:4">
      <c r="A5520" s="535" t="s">
        <v>9998</v>
      </c>
      <c r="B5520" s="536">
        <v>0</v>
      </c>
      <c r="C5520" s="536">
        <v>9</v>
      </c>
      <c r="D5520" s="536">
        <v>2011</v>
      </c>
    </row>
    <row r="5521" spans="1:4">
      <c r="A5521" s="535" t="s">
        <v>9999</v>
      </c>
      <c r="B5521" s="536">
        <v>20877</v>
      </c>
      <c r="C5521" s="536">
        <v>0</v>
      </c>
      <c r="D5521" s="536">
        <v>2011</v>
      </c>
    </row>
    <row r="5522" spans="1:4">
      <c r="A5522" s="535" t="s">
        <v>10000</v>
      </c>
      <c r="B5522" s="536">
        <v>0</v>
      </c>
      <c r="C5522" s="536">
        <v>1635</v>
      </c>
      <c r="D5522" s="536">
        <v>2011</v>
      </c>
    </row>
    <row r="5523" spans="1:4">
      <c r="A5523" s="535" t="s">
        <v>10001</v>
      </c>
      <c r="B5523" s="536">
        <v>0</v>
      </c>
      <c r="C5523" s="536">
        <v>0</v>
      </c>
      <c r="D5523" s="536">
        <v>2011</v>
      </c>
    </row>
    <row r="5524" spans="1:4">
      <c r="A5524" s="535" t="s">
        <v>10002</v>
      </c>
      <c r="B5524" s="536">
        <v>26919</v>
      </c>
      <c r="C5524" s="536">
        <v>0</v>
      </c>
      <c r="D5524" s="536">
        <v>2011</v>
      </c>
    </row>
    <row r="5525" spans="1:4">
      <c r="A5525" s="535" t="s">
        <v>10003</v>
      </c>
      <c r="B5525" s="536">
        <v>13204</v>
      </c>
      <c r="C5525" s="536">
        <v>0</v>
      </c>
      <c r="D5525" s="536">
        <v>2011</v>
      </c>
    </row>
    <row r="5526" spans="1:4">
      <c r="A5526" s="535" t="s">
        <v>10004</v>
      </c>
      <c r="B5526" s="536">
        <v>14360</v>
      </c>
      <c r="C5526" s="536">
        <v>0</v>
      </c>
      <c r="D5526" s="536">
        <v>2011</v>
      </c>
    </row>
    <row r="5527" spans="1:4">
      <c r="A5527" s="535" t="s">
        <v>10005</v>
      </c>
      <c r="B5527" s="536">
        <v>10510</v>
      </c>
      <c r="C5527" s="536">
        <v>0</v>
      </c>
      <c r="D5527" s="536">
        <v>2011</v>
      </c>
    </row>
    <row r="5528" spans="1:4">
      <c r="A5528" s="535" t="s">
        <v>10006</v>
      </c>
      <c r="B5528" s="536">
        <v>4110</v>
      </c>
      <c r="C5528" s="536">
        <v>0</v>
      </c>
      <c r="D5528" s="536">
        <v>2011</v>
      </c>
    </row>
    <row r="5529" spans="1:4">
      <c r="A5529" s="535" t="s">
        <v>10007</v>
      </c>
      <c r="B5529" s="536">
        <v>13084</v>
      </c>
      <c r="C5529" s="536">
        <v>0</v>
      </c>
      <c r="D5529" s="536">
        <v>2011</v>
      </c>
    </row>
    <row r="5530" spans="1:4">
      <c r="A5530" s="535" t="s">
        <v>10008</v>
      </c>
      <c r="B5530" s="536">
        <v>0</v>
      </c>
      <c r="C5530" s="536">
        <v>0</v>
      </c>
      <c r="D5530" s="536">
        <v>2011</v>
      </c>
    </row>
    <row r="5531" spans="1:4">
      <c r="A5531" s="535" t="s">
        <v>10009</v>
      </c>
      <c r="B5531" s="536">
        <v>0</v>
      </c>
      <c r="C5531" s="536">
        <v>76469</v>
      </c>
      <c r="D5531" s="536">
        <v>2011</v>
      </c>
    </row>
    <row r="5532" spans="1:4">
      <c r="A5532" s="535" t="s">
        <v>10010</v>
      </c>
      <c r="B5532" s="536">
        <v>0</v>
      </c>
      <c r="C5532" s="536">
        <v>43685</v>
      </c>
      <c r="D5532" s="536">
        <v>2011</v>
      </c>
    </row>
    <row r="5533" spans="1:4">
      <c r="A5533" s="535" t="s">
        <v>10219</v>
      </c>
      <c r="B5533" s="536">
        <v>0</v>
      </c>
      <c r="C5533" s="536">
        <v>37712</v>
      </c>
      <c r="D5533" s="536">
        <v>2011</v>
      </c>
    </row>
    <row r="5534" spans="1:4">
      <c r="A5534" s="535" t="s">
        <v>10220</v>
      </c>
      <c r="B5534" s="536">
        <v>0</v>
      </c>
      <c r="C5534" s="536">
        <v>42364</v>
      </c>
      <c r="D5534" s="536">
        <v>2011</v>
      </c>
    </row>
    <row r="5535" spans="1:4">
      <c r="A5535" s="535" t="s">
        <v>10011</v>
      </c>
      <c r="B5535" s="536">
        <v>8466</v>
      </c>
      <c r="C5535" s="536">
        <v>0</v>
      </c>
      <c r="D5535" s="536">
        <v>2011</v>
      </c>
    </row>
    <row r="5536" spans="1:4">
      <c r="A5536" s="535" t="s">
        <v>10012</v>
      </c>
      <c r="B5536" s="536">
        <v>18610</v>
      </c>
      <c r="C5536" s="536">
        <v>0</v>
      </c>
      <c r="D5536" s="536">
        <v>2011</v>
      </c>
    </row>
    <row r="5537" spans="1:4">
      <c r="A5537" s="535" t="s">
        <v>10013</v>
      </c>
      <c r="B5537" s="536">
        <v>19106</v>
      </c>
      <c r="C5537" s="536">
        <v>0</v>
      </c>
      <c r="D5537" s="536">
        <v>2011</v>
      </c>
    </row>
    <row r="5538" spans="1:4">
      <c r="A5538" s="535" t="s">
        <v>10014</v>
      </c>
      <c r="B5538" s="536">
        <v>34124</v>
      </c>
      <c r="C5538" s="536">
        <v>0</v>
      </c>
      <c r="D5538" s="536">
        <v>2011</v>
      </c>
    </row>
    <row r="5539" spans="1:4">
      <c r="A5539" s="535" t="s">
        <v>10015</v>
      </c>
      <c r="B5539" s="536">
        <v>17100</v>
      </c>
      <c r="C5539" s="536">
        <v>0</v>
      </c>
      <c r="D5539" s="536">
        <v>2011</v>
      </c>
    </row>
    <row r="5540" spans="1:4">
      <c r="A5540" s="535" t="s">
        <v>10016</v>
      </c>
      <c r="B5540" s="536">
        <v>8762</v>
      </c>
      <c r="C5540" s="536">
        <v>0</v>
      </c>
      <c r="D5540" s="536">
        <v>2011</v>
      </c>
    </row>
    <row r="5541" spans="1:4">
      <c r="A5541" s="535" t="s">
        <v>10017</v>
      </c>
      <c r="B5541" s="536">
        <v>3021</v>
      </c>
      <c r="C5541" s="536">
        <v>0</v>
      </c>
      <c r="D5541" s="536">
        <v>2011</v>
      </c>
    </row>
    <row r="5542" spans="1:4">
      <c r="A5542" s="535" t="s">
        <v>10018</v>
      </c>
      <c r="B5542" s="536">
        <v>6860</v>
      </c>
      <c r="C5542" s="536">
        <v>0</v>
      </c>
      <c r="D5542" s="536">
        <v>2011</v>
      </c>
    </row>
    <row r="5543" spans="1:4">
      <c r="A5543" s="535" t="s">
        <v>10019</v>
      </c>
      <c r="B5543" s="536">
        <v>0</v>
      </c>
      <c r="C5543" s="536">
        <v>0</v>
      </c>
      <c r="D5543" s="536">
        <v>2011</v>
      </c>
    </row>
    <row r="5544" spans="1:4">
      <c r="A5544" s="535" t="s">
        <v>10020</v>
      </c>
      <c r="B5544" s="536">
        <v>0</v>
      </c>
      <c r="C5544" s="536">
        <v>3734</v>
      </c>
      <c r="D5544" s="536">
        <v>2011</v>
      </c>
    </row>
    <row r="5545" spans="1:4">
      <c r="A5545" s="535" t="s">
        <v>10021</v>
      </c>
      <c r="B5545" s="536">
        <v>30958</v>
      </c>
      <c r="C5545" s="536">
        <v>0</v>
      </c>
      <c r="D5545" s="536">
        <v>2011</v>
      </c>
    </row>
    <row r="5546" spans="1:4">
      <c r="A5546" s="535" t="s">
        <v>10022</v>
      </c>
      <c r="B5546" s="536">
        <v>6432</v>
      </c>
      <c r="C5546" s="536">
        <v>0</v>
      </c>
      <c r="D5546" s="536">
        <v>2011</v>
      </c>
    </row>
    <row r="5547" spans="1:4">
      <c r="A5547" s="535" t="s">
        <v>10023</v>
      </c>
      <c r="B5547" s="536">
        <v>12913</v>
      </c>
      <c r="C5547" s="536">
        <v>0</v>
      </c>
      <c r="D5547" s="536">
        <v>2011</v>
      </c>
    </row>
    <row r="5548" spans="1:4">
      <c r="A5548" s="535" t="s">
        <v>10216</v>
      </c>
      <c r="B5548" s="536">
        <v>19066</v>
      </c>
      <c r="C5548" s="536">
        <v>0</v>
      </c>
      <c r="D5548" s="536">
        <v>2011</v>
      </c>
    </row>
    <row r="5549" spans="1:4">
      <c r="A5549" s="535" t="s">
        <v>10024</v>
      </c>
      <c r="B5549" s="536">
        <v>0</v>
      </c>
      <c r="C5549" s="536">
        <v>0</v>
      </c>
      <c r="D5549" s="536">
        <v>2011</v>
      </c>
    </row>
    <row r="5550" spans="1:4">
      <c r="A5550" s="535" t="s">
        <v>10025</v>
      </c>
      <c r="B5550" s="536">
        <v>0</v>
      </c>
      <c r="C5550" s="536">
        <v>0</v>
      </c>
      <c r="D5550" s="536">
        <v>2011</v>
      </c>
    </row>
    <row r="5551" spans="1:4">
      <c r="A5551" s="535" t="s">
        <v>10026</v>
      </c>
      <c r="B5551" s="536">
        <v>0</v>
      </c>
      <c r="C5551" s="536">
        <v>0</v>
      </c>
      <c r="D5551" s="536">
        <v>2011</v>
      </c>
    </row>
    <row r="5552" spans="1:4">
      <c r="A5552" s="535" t="s">
        <v>10028</v>
      </c>
      <c r="B5552" s="536">
        <v>0</v>
      </c>
      <c r="C5552" s="536">
        <v>0</v>
      </c>
      <c r="D5552" s="536">
        <v>2011</v>
      </c>
    </row>
    <row r="5553" spans="1:4">
      <c r="A5553" s="535" t="s">
        <v>10029</v>
      </c>
      <c r="B5553" s="536">
        <v>0</v>
      </c>
      <c r="C5553" s="536">
        <v>0</v>
      </c>
      <c r="D5553" s="536">
        <v>2011</v>
      </c>
    </row>
    <row r="5554" spans="1:4">
      <c r="A5554" s="535" t="s">
        <v>10030</v>
      </c>
      <c r="B5554" s="536">
        <v>0</v>
      </c>
      <c r="C5554" s="536">
        <v>0</v>
      </c>
      <c r="D5554" s="536">
        <v>2011</v>
      </c>
    </row>
    <row r="5555" spans="1:4">
      <c r="A5555" s="535" t="s">
        <v>10031</v>
      </c>
      <c r="B5555" s="536">
        <v>0</v>
      </c>
      <c r="C5555" s="536">
        <v>0</v>
      </c>
      <c r="D5555" s="536">
        <v>2011</v>
      </c>
    </row>
    <row r="5556" spans="1:4">
      <c r="A5556" s="535" t="s">
        <v>10032</v>
      </c>
      <c r="B5556" s="536">
        <v>141485</v>
      </c>
      <c r="C5556" s="536">
        <v>0</v>
      </c>
      <c r="D5556" s="536">
        <v>2011</v>
      </c>
    </row>
    <row r="5557" spans="1:4">
      <c r="A5557" s="535" t="s">
        <v>10033</v>
      </c>
      <c r="B5557" s="536">
        <v>12300</v>
      </c>
      <c r="C5557" s="536">
        <v>0</v>
      </c>
      <c r="D5557" s="536">
        <v>2011</v>
      </c>
    </row>
    <row r="5558" spans="1:4">
      <c r="A5558" s="535" t="s">
        <v>10034</v>
      </c>
      <c r="B5558" s="536">
        <v>14045</v>
      </c>
      <c r="C5558" s="536">
        <v>0</v>
      </c>
      <c r="D5558" s="536">
        <v>2011</v>
      </c>
    </row>
    <row r="5559" spans="1:4">
      <c r="A5559" s="535" t="s">
        <v>10035</v>
      </c>
      <c r="B5559" s="536">
        <v>32687</v>
      </c>
      <c r="C5559" s="536">
        <v>0</v>
      </c>
      <c r="D5559" s="536">
        <v>2011</v>
      </c>
    </row>
    <row r="5560" spans="1:4">
      <c r="A5560" s="535" t="s">
        <v>10036</v>
      </c>
      <c r="B5560" s="536">
        <v>22166</v>
      </c>
      <c r="C5560" s="536">
        <v>0</v>
      </c>
      <c r="D5560" s="536">
        <v>2011</v>
      </c>
    </row>
    <row r="5561" spans="1:4">
      <c r="A5561" s="535" t="s">
        <v>10037</v>
      </c>
      <c r="B5561" s="536">
        <v>0</v>
      </c>
      <c r="C5561" s="536">
        <v>0</v>
      </c>
      <c r="D5561" s="536">
        <v>2011</v>
      </c>
    </row>
    <row r="5562" spans="1:4">
      <c r="A5562" s="535" t="s">
        <v>10038</v>
      </c>
      <c r="B5562" s="536">
        <v>0</v>
      </c>
      <c r="C5562" s="536">
        <v>0</v>
      </c>
      <c r="D5562" s="536">
        <v>2011</v>
      </c>
    </row>
    <row r="5563" spans="1:4">
      <c r="A5563" s="535" t="s">
        <v>10039</v>
      </c>
      <c r="B5563" s="536">
        <v>0</v>
      </c>
      <c r="C5563" s="536">
        <v>0</v>
      </c>
      <c r="D5563" s="536">
        <v>2011</v>
      </c>
    </row>
    <row r="5564" spans="1:4">
      <c r="A5564" s="535" t="s">
        <v>10040</v>
      </c>
      <c r="B5564" s="536">
        <v>0</v>
      </c>
      <c r="C5564" s="536">
        <v>0</v>
      </c>
      <c r="D5564" s="536">
        <v>2011</v>
      </c>
    </row>
    <row r="5565" spans="1:4">
      <c r="A5565" s="535" t="s">
        <v>10041</v>
      </c>
      <c r="B5565" s="536">
        <v>0</v>
      </c>
      <c r="C5565" s="536">
        <v>0</v>
      </c>
      <c r="D5565" s="536">
        <v>2011</v>
      </c>
    </row>
    <row r="5566" spans="1:4">
      <c r="A5566" s="535" t="s">
        <v>10042</v>
      </c>
      <c r="B5566" s="536">
        <v>0</v>
      </c>
      <c r="C5566" s="536">
        <v>0</v>
      </c>
      <c r="D5566" s="536">
        <v>2011</v>
      </c>
    </row>
    <row r="5567" spans="1:4">
      <c r="A5567" s="535" t="s">
        <v>10043</v>
      </c>
      <c r="B5567" s="536">
        <v>0</v>
      </c>
      <c r="C5567" s="536">
        <v>0</v>
      </c>
      <c r="D5567" s="536">
        <v>2011</v>
      </c>
    </row>
    <row r="5568" spans="1:4">
      <c r="A5568" s="535" t="s">
        <v>10044</v>
      </c>
      <c r="B5568" s="536">
        <v>0</v>
      </c>
      <c r="C5568" s="536">
        <v>0</v>
      </c>
      <c r="D5568" s="536">
        <v>2011</v>
      </c>
    </row>
    <row r="5569" spans="1:4">
      <c r="A5569" s="535" t="s">
        <v>10045</v>
      </c>
      <c r="B5569" s="536">
        <v>0</v>
      </c>
      <c r="C5569" s="536">
        <v>0</v>
      </c>
      <c r="D5569" s="536">
        <v>2011</v>
      </c>
    </row>
    <row r="5570" spans="1:4">
      <c r="A5570" s="535" t="s">
        <v>10046</v>
      </c>
      <c r="B5570" s="536">
        <v>0</v>
      </c>
      <c r="C5570" s="536">
        <v>0</v>
      </c>
      <c r="D5570" s="536">
        <v>2011</v>
      </c>
    </row>
    <row r="5571" spans="1:4">
      <c r="A5571" s="535" t="s">
        <v>10047</v>
      </c>
      <c r="B5571" s="536">
        <v>0</v>
      </c>
      <c r="C5571" s="536">
        <v>0</v>
      </c>
      <c r="D5571" s="536">
        <v>2011</v>
      </c>
    </row>
    <row r="5572" spans="1:4">
      <c r="A5572" s="535" t="s">
        <v>10048</v>
      </c>
      <c r="B5572" s="536">
        <v>0</v>
      </c>
      <c r="C5572" s="536">
        <v>0</v>
      </c>
      <c r="D5572" s="536">
        <v>2011</v>
      </c>
    </row>
    <row r="5573" spans="1:4">
      <c r="A5573" s="535" t="s">
        <v>10049</v>
      </c>
      <c r="B5573" s="536">
        <v>0</v>
      </c>
      <c r="C5573" s="536">
        <v>0</v>
      </c>
      <c r="D5573" s="536">
        <v>2011</v>
      </c>
    </row>
    <row r="5574" spans="1:4">
      <c r="A5574" s="535" t="s">
        <v>10050</v>
      </c>
      <c r="B5574" s="536">
        <v>0</v>
      </c>
      <c r="C5574" s="536">
        <v>0</v>
      </c>
      <c r="D5574" s="536">
        <v>2011</v>
      </c>
    </row>
    <row r="5575" spans="1:4">
      <c r="A5575" s="535" t="s">
        <v>10051</v>
      </c>
      <c r="B5575" s="536">
        <v>0</v>
      </c>
      <c r="C5575" s="536">
        <v>0</v>
      </c>
      <c r="D5575" s="536">
        <v>2011</v>
      </c>
    </row>
    <row r="5576" spans="1:4">
      <c r="A5576" s="535" t="s">
        <v>10052</v>
      </c>
      <c r="B5576" s="536">
        <v>0</v>
      </c>
      <c r="C5576" s="536">
        <v>0</v>
      </c>
      <c r="D5576" s="536">
        <v>2011</v>
      </c>
    </row>
    <row r="5577" spans="1:4">
      <c r="A5577" s="535" t="s">
        <v>10053</v>
      </c>
      <c r="B5577" s="536">
        <v>0</v>
      </c>
      <c r="C5577" s="536">
        <v>0</v>
      </c>
      <c r="D5577" s="536">
        <v>2011</v>
      </c>
    </row>
    <row r="5578" spans="1:4">
      <c r="A5578" s="535" t="s">
        <v>10054</v>
      </c>
      <c r="B5578" s="536">
        <v>0</v>
      </c>
      <c r="C5578" s="536">
        <v>0</v>
      </c>
      <c r="D5578" s="536">
        <v>2011</v>
      </c>
    </row>
    <row r="5579" spans="1:4">
      <c r="A5579" s="535" t="s">
        <v>10055</v>
      </c>
      <c r="B5579" s="536">
        <v>0</v>
      </c>
      <c r="C5579" s="536">
        <v>0</v>
      </c>
      <c r="D5579" s="536">
        <v>2011</v>
      </c>
    </row>
    <row r="5580" spans="1:4">
      <c r="A5580" s="535" t="s">
        <v>10056</v>
      </c>
      <c r="B5580" s="536">
        <v>19541</v>
      </c>
      <c r="C5580" s="536">
        <v>0</v>
      </c>
      <c r="D5580" s="536">
        <v>2011</v>
      </c>
    </row>
    <row r="5581" spans="1:4">
      <c r="A5581" s="535" t="s">
        <v>10057</v>
      </c>
      <c r="B5581" s="536">
        <v>37340</v>
      </c>
      <c r="C5581" s="536">
        <v>0</v>
      </c>
      <c r="D5581" s="536">
        <v>2011</v>
      </c>
    </row>
    <row r="5582" spans="1:4">
      <c r="A5582" s="535" t="s">
        <v>10058</v>
      </c>
      <c r="B5582" s="536">
        <v>35913</v>
      </c>
      <c r="C5582" s="536">
        <v>0</v>
      </c>
      <c r="D5582" s="536">
        <v>2011</v>
      </c>
    </row>
    <row r="5583" spans="1:4">
      <c r="A5583" s="535" t="s">
        <v>10059</v>
      </c>
      <c r="B5583" s="536">
        <v>32690</v>
      </c>
      <c r="C5583" s="536">
        <v>0</v>
      </c>
      <c r="D5583" s="536">
        <v>2011</v>
      </c>
    </row>
    <row r="5584" spans="1:4">
      <c r="A5584" s="535" t="s">
        <v>10060</v>
      </c>
      <c r="B5584" s="536">
        <v>14452</v>
      </c>
      <c r="C5584" s="536">
        <v>0</v>
      </c>
      <c r="D5584" s="536">
        <v>2011</v>
      </c>
    </row>
    <row r="5585" spans="1:4">
      <c r="A5585" s="535" t="s">
        <v>10061</v>
      </c>
      <c r="B5585" s="536">
        <v>30823</v>
      </c>
      <c r="C5585" s="536">
        <v>0</v>
      </c>
      <c r="D5585" s="536">
        <v>2011</v>
      </c>
    </row>
    <row r="5586" spans="1:4">
      <c r="A5586" s="535" t="s">
        <v>10062</v>
      </c>
      <c r="B5586" s="536">
        <v>0</v>
      </c>
      <c r="C5586" s="536">
        <v>0</v>
      </c>
      <c r="D5586" s="536">
        <v>2011</v>
      </c>
    </row>
    <row r="5587" spans="1:4">
      <c r="A5587" s="535" t="s">
        <v>10063</v>
      </c>
      <c r="B5587" s="536">
        <v>0</v>
      </c>
      <c r="C5587" s="536">
        <v>0</v>
      </c>
      <c r="D5587" s="536">
        <v>2011</v>
      </c>
    </row>
    <row r="5588" spans="1:4">
      <c r="A5588" s="535" t="s">
        <v>10064</v>
      </c>
      <c r="B5588" s="536">
        <v>0</v>
      </c>
      <c r="C5588" s="536">
        <v>0</v>
      </c>
      <c r="D5588" s="536">
        <v>2011</v>
      </c>
    </row>
    <row r="5589" spans="1:4">
      <c r="A5589" s="535" t="s">
        <v>10065</v>
      </c>
      <c r="B5589" s="536">
        <v>0</v>
      </c>
      <c r="C5589" s="536">
        <v>0</v>
      </c>
      <c r="D5589" s="536">
        <v>2011</v>
      </c>
    </row>
    <row r="5590" spans="1:4">
      <c r="A5590" s="535" t="s">
        <v>10066</v>
      </c>
      <c r="B5590" s="536">
        <v>0</v>
      </c>
      <c r="C5590" s="536">
        <v>0</v>
      </c>
      <c r="D5590" s="536">
        <v>2011</v>
      </c>
    </row>
    <row r="5591" spans="1:4">
      <c r="A5591" s="535" t="s">
        <v>10217</v>
      </c>
      <c r="B5591" s="536">
        <v>18681</v>
      </c>
      <c r="C5591" s="536">
        <v>0</v>
      </c>
      <c r="D5591" s="536">
        <v>2011</v>
      </c>
    </row>
    <row r="5592" spans="1:4">
      <c r="A5592" s="535" t="s">
        <v>10067</v>
      </c>
      <c r="B5592" s="536">
        <v>0</v>
      </c>
      <c r="C5592" s="536">
        <v>0</v>
      </c>
      <c r="D5592" s="536">
        <v>2011</v>
      </c>
    </row>
    <row r="5593" spans="1:4">
      <c r="A5593" s="535" t="s">
        <v>5712</v>
      </c>
      <c r="B5593" s="536">
        <v>10586</v>
      </c>
      <c r="C5593" s="536">
        <v>0</v>
      </c>
      <c r="D5593" s="536">
        <v>2011</v>
      </c>
    </row>
    <row r="5594" spans="1:4">
      <c r="A5594" s="535" t="s">
        <v>10068</v>
      </c>
      <c r="B5594" s="536">
        <v>21608</v>
      </c>
      <c r="C5594" s="536">
        <v>0</v>
      </c>
      <c r="D5594" s="536">
        <v>2011</v>
      </c>
    </row>
    <row r="5595" spans="1:4">
      <c r="A5595" s="535" t="s">
        <v>10069</v>
      </c>
      <c r="B5595" s="536">
        <v>11780</v>
      </c>
      <c r="C5595" s="536">
        <v>0</v>
      </c>
      <c r="D5595" s="536">
        <v>2011</v>
      </c>
    </row>
    <row r="5596" spans="1:4">
      <c r="A5596" s="535" t="s">
        <v>10070</v>
      </c>
      <c r="B5596" s="536">
        <v>0</v>
      </c>
      <c r="C5596" s="536">
        <v>0</v>
      </c>
      <c r="D5596" s="536">
        <v>2011</v>
      </c>
    </row>
    <row r="5597" spans="1:4">
      <c r="A5597" s="535" t="s">
        <v>10071</v>
      </c>
      <c r="B5597" s="536">
        <v>0</v>
      </c>
      <c r="C5597" s="536">
        <v>0</v>
      </c>
      <c r="D5597" s="536">
        <v>2011</v>
      </c>
    </row>
    <row r="5598" spans="1:4">
      <c r="A5598" s="535" t="s">
        <v>10072</v>
      </c>
      <c r="B5598" s="536">
        <v>0</v>
      </c>
      <c r="C5598" s="536">
        <v>0</v>
      </c>
      <c r="D5598" s="536">
        <v>2011</v>
      </c>
    </row>
    <row r="5599" spans="1:4">
      <c r="A5599" s="535" t="s">
        <v>10073</v>
      </c>
      <c r="B5599" s="536">
        <v>0</v>
      </c>
      <c r="C5599" s="536">
        <v>0</v>
      </c>
      <c r="D5599" s="536">
        <v>2011</v>
      </c>
    </row>
    <row r="5600" spans="1:4">
      <c r="A5600" s="535" t="s">
        <v>10074</v>
      </c>
      <c r="B5600" s="536">
        <v>0</v>
      </c>
      <c r="C5600" s="536">
        <v>0</v>
      </c>
      <c r="D5600" s="536">
        <v>2011</v>
      </c>
    </row>
    <row r="5601" spans="1:4">
      <c r="A5601" s="535" t="s">
        <v>10075</v>
      </c>
      <c r="B5601" s="536">
        <v>0</v>
      </c>
      <c r="C5601" s="536">
        <v>0</v>
      </c>
      <c r="D5601" s="536">
        <v>2011</v>
      </c>
    </row>
    <row r="5602" spans="1:4">
      <c r="A5602" s="535" t="s">
        <v>10076</v>
      </c>
      <c r="B5602" s="536">
        <v>0</v>
      </c>
      <c r="C5602" s="536">
        <v>0</v>
      </c>
      <c r="D5602" s="536">
        <v>2011</v>
      </c>
    </row>
    <row r="5603" spans="1:4">
      <c r="A5603" s="535" t="s">
        <v>10077</v>
      </c>
      <c r="B5603" s="536">
        <v>1</v>
      </c>
      <c r="C5603" s="536">
        <v>0</v>
      </c>
      <c r="D5603" s="536">
        <v>2011</v>
      </c>
    </row>
    <row r="5604" spans="1:4">
      <c r="A5604" s="535" t="s">
        <v>10078</v>
      </c>
      <c r="B5604" s="536">
        <v>0</v>
      </c>
      <c r="C5604" s="536">
        <v>0</v>
      </c>
      <c r="D5604" s="536">
        <v>2011</v>
      </c>
    </row>
    <row r="5605" spans="1:4">
      <c r="A5605" s="535" t="s">
        <v>10079</v>
      </c>
      <c r="B5605" s="536">
        <v>0</v>
      </c>
      <c r="C5605" s="536">
        <v>0</v>
      </c>
      <c r="D5605" s="536">
        <v>2011</v>
      </c>
    </row>
    <row r="5606" spans="1:4">
      <c r="A5606" s="535" t="s">
        <v>10080</v>
      </c>
      <c r="B5606" s="536">
        <v>1</v>
      </c>
      <c r="C5606" s="536">
        <v>0</v>
      </c>
      <c r="D5606" s="536">
        <v>2011</v>
      </c>
    </row>
    <row r="5607" spans="1:4">
      <c r="A5607" s="535" t="s">
        <v>10081</v>
      </c>
      <c r="B5607" s="536">
        <v>0</v>
      </c>
      <c r="C5607" s="536">
        <v>0</v>
      </c>
      <c r="D5607" s="536">
        <v>2011</v>
      </c>
    </row>
    <row r="5608" spans="1:4">
      <c r="A5608" s="535" t="s">
        <v>10082</v>
      </c>
      <c r="B5608" s="536">
        <v>21450</v>
      </c>
      <c r="C5608" s="536">
        <v>0</v>
      </c>
      <c r="D5608" s="536">
        <v>2011</v>
      </c>
    </row>
    <row r="5609" spans="1:4">
      <c r="A5609" s="535" t="s">
        <v>10083</v>
      </c>
      <c r="B5609" s="536">
        <v>0</v>
      </c>
      <c r="C5609" s="536">
        <v>77628</v>
      </c>
      <c r="D5609" s="536">
        <v>2011</v>
      </c>
    </row>
    <row r="5610" spans="1:4">
      <c r="A5610" s="535" t="s">
        <v>10084</v>
      </c>
      <c r="B5610" s="536">
        <v>0</v>
      </c>
      <c r="C5610" s="536">
        <v>21316</v>
      </c>
      <c r="D5610" s="536">
        <v>2011</v>
      </c>
    </row>
    <row r="5611" spans="1:4">
      <c r="A5611" s="535" t="s">
        <v>10085</v>
      </c>
      <c r="B5611" s="536">
        <v>0</v>
      </c>
      <c r="C5611" s="536">
        <v>33975</v>
      </c>
      <c r="D5611" s="536">
        <v>2011</v>
      </c>
    </row>
    <row r="5612" spans="1:4">
      <c r="A5612" s="535" t="s">
        <v>10086</v>
      </c>
      <c r="B5612" s="536">
        <v>3700</v>
      </c>
      <c r="C5612" s="536">
        <v>0</v>
      </c>
      <c r="D5612" s="536">
        <v>2011</v>
      </c>
    </row>
    <row r="5613" spans="1:4">
      <c r="A5613" s="535" t="s">
        <v>10087</v>
      </c>
      <c r="B5613" s="536">
        <v>5933</v>
      </c>
      <c r="C5613" s="536">
        <v>0</v>
      </c>
      <c r="D5613" s="536">
        <v>2011</v>
      </c>
    </row>
    <row r="5614" spans="1:4">
      <c r="A5614" s="535" t="s">
        <v>10088</v>
      </c>
      <c r="B5614" s="536">
        <v>9761</v>
      </c>
      <c r="C5614" s="536">
        <v>0</v>
      </c>
      <c r="D5614" s="536">
        <v>2011</v>
      </c>
    </row>
    <row r="5615" spans="1:4">
      <c r="A5615" s="535" t="s">
        <v>10089</v>
      </c>
      <c r="B5615" s="536">
        <v>10986</v>
      </c>
      <c r="C5615" s="536">
        <v>0</v>
      </c>
      <c r="D5615" s="536">
        <v>2011</v>
      </c>
    </row>
    <row r="5616" spans="1:4">
      <c r="A5616" s="535" t="s">
        <v>10090</v>
      </c>
      <c r="B5616" s="536">
        <v>8894</v>
      </c>
      <c r="C5616" s="536">
        <v>0</v>
      </c>
      <c r="D5616" s="536">
        <v>2011</v>
      </c>
    </row>
    <row r="5617" spans="1:4">
      <c r="A5617" s="535" t="s">
        <v>10091</v>
      </c>
      <c r="B5617" s="536">
        <v>290</v>
      </c>
      <c r="C5617" s="536">
        <v>0</v>
      </c>
      <c r="D5617" s="536">
        <v>2011</v>
      </c>
    </row>
    <row r="5618" spans="1:4">
      <c r="A5618" s="535" t="s">
        <v>10092</v>
      </c>
      <c r="B5618" s="536">
        <v>11212</v>
      </c>
      <c r="C5618" s="536">
        <v>0</v>
      </c>
      <c r="D5618" s="536">
        <v>2011</v>
      </c>
    </row>
    <row r="5619" spans="1:4">
      <c r="A5619" s="535" t="s">
        <v>10093</v>
      </c>
      <c r="B5619" s="536">
        <v>0</v>
      </c>
      <c r="C5619" s="536">
        <v>0</v>
      </c>
      <c r="D5619" s="536">
        <v>2011</v>
      </c>
    </row>
    <row r="5620" spans="1:4">
      <c r="A5620" s="535" t="s">
        <v>10094</v>
      </c>
      <c r="B5620" s="536">
        <v>7712</v>
      </c>
      <c r="C5620" s="536">
        <v>0</v>
      </c>
      <c r="D5620" s="536">
        <v>2011</v>
      </c>
    </row>
    <row r="5621" spans="1:4">
      <c r="A5621" s="535" t="s">
        <v>10095</v>
      </c>
      <c r="B5621" s="536">
        <v>30278</v>
      </c>
      <c r="C5621" s="536">
        <v>0</v>
      </c>
      <c r="D5621" s="536">
        <v>2011</v>
      </c>
    </row>
    <row r="5622" spans="1:4">
      <c r="A5622" s="535" t="s">
        <v>10096</v>
      </c>
      <c r="B5622" s="536">
        <v>7732</v>
      </c>
      <c r="C5622" s="536">
        <v>0</v>
      </c>
      <c r="D5622" s="536">
        <v>2011</v>
      </c>
    </row>
    <row r="5623" spans="1:4">
      <c r="A5623" s="535" t="s">
        <v>10097</v>
      </c>
      <c r="B5623" s="536">
        <v>0</v>
      </c>
      <c r="C5623" s="536">
        <v>20976</v>
      </c>
      <c r="D5623" s="536">
        <v>2011</v>
      </c>
    </row>
    <row r="5624" spans="1:4">
      <c r="A5624" s="535" t="s">
        <v>10098</v>
      </c>
      <c r="B5624" s="536">
        <v>0</v>
      </c>
      <c r="C5624" s="536">
        <v>106160</v>
      </c>
      <c r="D5624" s="536">
        <v>2011</v>
      </c>
    </row>
    <row r="5625" spans="1:4">
      <c r="A5625" s="535" t="s">
        <v>10099</v>
      </c>
      <c r="B5625" s="536">
        <v>46561</v>
      </c>
      <c r="C5625" s="536">
        <v>0</v>
      </c>
      <c r="D5625" s="536">
        <v>2011</v>
      </c>
    </row>
    <row r="5626" spans="1:4">
      <c r="A5626" s="535" t="s">
        <v>10100</v>
      </c>
      <c r="B5626" s="536">
        <v>4085</v>
      </c>
      <c r="C5626" s="536">
        <v>0</v>
      </c>
      <c r="D5626" s="536">
        <v>2011</v>
      </c>
    </row>
    <row r="5627" spans="1:4">
      <c r="A5627" s="535" t="s">
        <v>10101</v>
      </c>
      <c r="B5627" s="536">
        <v>0</v>
      </c>
      <c r="C5627" s="536">
        <v>44635</v>
      </c>
      <c r="D5627" s="536">
        <v>2011</v>
      </c>
    </row>
    <row r="5628" spans="1:4">
      <c r="A5628" s="535" t="s">
        <v>10102</v>
      </c>
      <c r="B5628" s="536">
        <v>9222</v>
      </c>
      <c r="C5628" s="536">
        <v>0</v>
      </c>
      <c r="D5628" s="536">
        <v>2011</v>
      </c>
    </row>
    <row r="5629" spans="1:4">
      <c r="A5629" s="535" t="s">
        <v>10103</v>
      </c>
      <c r="B5629" s="536">
        <v>4689</v>
      </c>
      <c r="C5629" s="536">
        <v>0</v>
      </c>
      <c r="D5629" s="536">
        <v>2011</v>
      </c>
    </row>
    <row r="5630" spans="1:4">
      <c r="A5630" s="535" t="s">
        <v>10104</v>
      </c>
      <c r="B5630" s="536">
        <v>1408</v>
      </c>
      <c r="C5630" s="536">
        <v>0</v>
      </c>
      <c r="D5630" s="536">
        <v>2011</v>
      </c>
    </row>
    <row r="5631" spans="1:4">
      <c r="A5631" s="535" t="s">
        <v>10105</v>
      </c>
      <c r="B5631" s="536">
        <v>0</v>
      </c>
      <c r="C5631" s="536">
        <v>0</v>
      </c>
      <c r="D5631" s="536">
        <v>2011</v>
      </c>
    </row>
    <row r="5632" spans="1:4">
      <c r="A5632" s="535" t="s">
        <v>10106</v>
      </c>
      <c r="B5632" s="536">
        <v>6728</v>
      </c>
      <c r="C5632" s="536">
        <v>0</v>
      </c>
      <c r="D5632" s="536">
        <v>2011</v>
      </c>
    </row>
    <row r="5633" spans="1:4">
      <c r="A5633" s="535" t="s">
        <v>10107</v>
      </c>
      <c r="B5633" s="536">
        <v>7824</v>
      </c>
      <c r="C5633" s="536">
        <v>0</v>
      </c>
      <c r="D5633" s="536">
        <v>2011</v>
      </c>
    </row>
    <row r="5634" spans="1:4">
      <c r="A5634" s="535" t="s">
        <v>9297</v>
      </c>
      <c r="B5634" s="536">
        <v>0</v>
      </c>
      <c r="C5634" s="536">
        <v>0</v>
      </c>
      <c r="D5634" s="536">
        <v>2011</v>
      </c>
    </row>
    <row r="5635" spans="1:4">
      <c r="A5635" s="535" t="s">
        <v>10108</v>
      </c>
      <c r="B5635" s="536">
        <v>7702</v>
      </c>
      <c r="C5635" s="536">
        <v>0</v>
      </c>
      <c r="D5635" s="536">
        <v>2011</v>
      </c>
    </row>
    <row r="5636" spans="1:4">
      <c r="A5636" s="535" t="s">
        <v>10109</v>
      </c>
      <c r="B5636" s="536">
        <v>8699</v>
      </c>
      <c r="C5636" s="536">
        <v>0</v>
      </c>
      <c r="D5636" s="536">
        <v>2011</v>
      </c>
    </row>
    <row r="5637" spans="1:4">
      <c r="A5637" s="535" t="s">
        <v>10110</v>
      </c>
      <c r="B5637" s="536">
        <v>6799</v>
      </c>
      <c r="C5637" s="536">
        <v>0</v>
      </c>
      <c r="D5637" s="536">
        <v>2011</v>
      </c>
    </row>
    <row r="5638" spans="1:4">
      <c r="A5638" s="535" t="s">
        <v>10111</v>
      </c>
      <c r="B5638" s="536">
        <v>32197</v>
      </c>
      <c r="C5638" s="536">
        <v>0</v>
      </c>
      <c r="D5638" s="536">
        <v>2011</v>
      </c>
    </row>
    <row r="5639" spans="1:4">
      <c r="A5639" s="535" t="s">
        <v>10112</v>
      </c>
      <c r="B5639" s="536">
        <v>13402</v>
      </c>
      <c r="C5639" s="536">
        <v>0</v>
      </c>
      <c r="D5639" s="536">
        <v>2011</v>
      </c>
    </row>
    <row r="5640" spans="1:4">
      <c r="A5640" s="535" t="s">
        <v>10113</v>
      </c>
      <c r="B5640" s="536">
        <v>16228</v>
      </c>
      <c r="C5640" s="536">
        <v>0</v>
      </c>
      <c r="D5640" s="536">
        <v>2011</v>
      </c>
    </row>
    <row r="5641" spans="1:4">
      <c r="A5641" s="535" t="s">
        <v>10114</v>
      </c>
      <c r="B5641" s="536">
        <v>6271</v>
      </c>
      <c r="C5641" s="536">
        <v>0</v>
      </c>
      <c r="D5641" s="536">
        <v>2011</v>
      </c>
    </row>
    <row r="5642" spans="1:4">
      <c r="A5642" s="535" t="s">
        <v>10115</v>
      </c>
      <c r="B5642" s="536">
        <v>0</v>
      </c>
      <c r="C5642" s="536">
        <v>0</v>
      </c>
      <c r="D5642" s="536">
        <v>2011</v>
      </c>
    </row>
    <row r="5643" spans="1:4">
      <c r="A5643" s="535" t="s">
        <v>10116</v>
      </c>
      <c r="B5643" s="536">
        <v>3596</v>
      </c>
      <c r="C5643" s="536">
        <v>0</v>
      </c>
      <c r="D5643" s="536">
        <v>2011</v>
      </c>
    </row>
    <row r="5644" spans="1:4">
      <c r="A5644" s="535" t="s">
        <v>10117</v>
      </c>
      <c r="B5644" s="536">
        <v>9466</v>
      </c>
      <c r="C5644" s="536">
        <v>0</v>
      </c>
      <c r="D5644" s="536">
        <v>2011</v>
      </c>
    </row>
    <row r="5645" spans="1:4">
      <c r="A5645" s="535" t="s">
        <v>10118</v>
      </c>
      <c r="B5645" s="536">
        <v>3083</v>
      </c>
      <c r="C5645" s="536">
        <v>0</v>
      </c>
      <c r="D5645" s="536">
        <v>2011</v>
      </c>
    </row>
    <row r="5646" spans="1:4">
      <c r="A5646" s="535" t="s">
        <v>10119</v>
      </c>
      <c r="B5646" s="536">
        <v>5279</v>
      </c>
      <c r="C5646" s="536">
        <v>0</v>
      </c>
      <c r="D5646" s="536">
        <v>2011</v>
      </c>
    </row>
    <row r="5647" spans="1:4">
      <c r="A5647" s="535" t="s">
        <v>10120</v>
      </c>
      <c r="B5647" s="536">
        <v>11872</v>
      </c>
      <c r="C5647" s="536">
        <v>0</v>
      </c>
      <c r="D5647" s="536">
        <v>2011</v>
      </c>
    </row>
    <row r="5648" spans="1:4">
      <c r="A5648" s="535" t="s">
        <v>10121</v>
      </c>
      <c r="B5648" s="536">
        <v>2733</v>
      </c>
      <c r="C5648" s="536">
        <v>0</v>
      </c>
      <c r="D5648" s="536">
        <v>2011</v>
      </c>
    </row>
    <row r="5649" spans="1:4">
      <c r="A5649" s="535" t="s">
        <v>10122</v>
      </c>
      <c r="B5649" s="536">
        <v>4960</v>
      </c>
      <c r="C5649" s="536">
        <v>0</v>
      </c>
      <c r="D5649" s="536">
        <v>2011</v>
      </c>
    </row>
    <row r="5650" spans="1:4">
      <c r="A5650" s="535" t="s">
        <v>10123</v>
      </c>
      <c r="B5650" s="536">
        <v>5459</v>
      </c>
      <c r="C5650" s="536">
        <v>0</v>
      </c>
      <c r="D5650" s="536">
        <v>2011</v>
      </c>
    </row>
    <row r="5651" spans="1:4">
      <c r="A5651" s="535" t="s">
        <v>10124</v>
      </c>
      <c r="B5651" s="536">
        <v>3184</v>
      </c>
      <c r="C5651" s="536">
        <v>0</v>
      </c>
      <c r="D5651" s="536">
        <v>2011</v>
      </c>
    </row>
    <row r="5652" spans="1:4">
      <c r="A5652" s="535" t="s">
        <v>10125</v>
      </c>
      <c r="B5652" s="536">
        <v>2971</v>
      </c>
      <c r="C5652" s="536">
        <v>0</v>
      </c>
      <c r="D5652" s="536">
        <v>2011</v>
      </c>
    </row>
    <row r="5653" spans="1:4">
      <c r="A5653" s="535" t="s">
        <v>10126</v>
      </c>
      <c r="B5653" s="536">
        <v>62506</v>
      </c>
      <c r="C5653" s="536">
        <v>0</v>
      </c>
      <c r="D5653" s="536">
        <v>2011</v>
      </c>
    </row>
    <row r="5654" spans="1:4">
      <c r="A5654" s="535" t="s">
        <v>10127</v>
      </c>
      <c r="B5654" s="536">
        <v>2289</v>
      </c>
      <c r="C5654" s="536">
        <v>0</v>
      </c>
      <c r="D5654" s="536">
        <v>2011</v>
      </c>
    </row>
    <row r="5655" spans="1:4">
      <c r="A5655" s="535" t="s">
        <v>10128</v>
      </c>
      <c r="B5655" s="536">
        <v>8402</v>
      </c>
      <c r="C5655" s="536">
        <v>0</v>
      </c>
      <c r="D5655" s="536">
        <v>2011</v>
      </c>
    </row>
    <row r="5656" spans="1:4">
      <c r="A5656" s="535" t="s">
        <v>10129</v>
      </c>
      <c r="B5656" s="536">
        <v>17296</v>
      </c>
      <c r="C5656" s="536">
        <v>0</v>
      </c>
      <c r="D5656" s="536">
        <v>2011</v>
      </c>
    </row>
    <row r="5657" spans="1:4">
      <c r="A5657" s="535" t="s">
        <v>10130</v>
      </c>
      <c r="B5657" s="536">
        <v>26848</v>
      </c>
      <c r="C5657" s="536">
        <v>0</v>
      </c>
      <c r="D5657" s="536">
        <v>2011</v>
      </c>
    </row>
    <row r="5658" spans="1:4">
      <c r="A5658" s="535" t="s">
        <v>10131</v>
      </c>
      <c r="B5658" s="536">
        <v>10914</v>
      </c>
      <c r="C5658" s="536">
        <v>0</v>
      </c>
      <c r="D5658" s="536">
        <v>2011</v>
      </c>
    </row>
    <row r="5659" spans="1:4">
      <c r="A5659" s="535" t="s">
        <v>10218</v>
      </c>
      <c r="B5659" s="536">
        <v>15705</v>
      </c>
      <c r="C5659" s="536">
        <v>0</v>
      </c>
      <c r="D5659" s="536">
        <v>2011</v>
      </c>
    </row>
    <row r="5660" spans="1:4">
      <c r="A5660" s="535" t="s">
        <v>10132</v>
      </c>
      <c r="B5660" s="536">
        <v>51455</v>
      </c>
      <c r="C5660" s="536">
        <v>0</v>
      </c>
      <c r="D5660" s="536">
        <v>2011</v>
      </c>
    </row>
    <row r="5661" spans="1:4">
      <c r="A5661" s="535" t="s">
        <v>10134</v>
      </c>
      <c r="B5661" s="536">
        <v>12319</v>
      </c>
      <c r="C5661" s="536">
        <v>0</v>
      </c>
      <c r="D5661" s="536">
        <v>2011</v>
      </c>
    </row>
    <row r="5662" spans="1:4">
      <c r="A5662" s="535" t="s">
        <v>10135</v>
      </c>
      <c r="B5662" s="536">
        <v>7776</v>
      </c>
      <c r="C5662" s="536">
        <v>0</v>
      </c>
      <c r="D5662" s="536">
        <v>2011</v>
      </c>
    </row>
    <row r="5663" spans="1:4">
      <c r="A5663" s="535" t="s">
        <v>10136</v>
      </c>
      <c r="B5663" s="536">
        <v>11375</v>
      </c>
      <c r="C5663" s="536">
        <v>0</v>
      </c>
      <c r="D5663" s="536">
        <v>2011</v>
      </c>
    </row>
    <row r="5664" spans="1:4">
      <c r="A5664" s="535" t="s">
        <v>10137</v>
      </c>
      <c r="B5664" s="536">
        <v>10276</v>
      </c>
      <c r="C5664" s="536">
        <v>0</v>
      </c>
      <c r="D5664" s="536">
        <v>2011</v>
      </c>
    </row>
    <row r="5665" spans="1:4">
      <c r="A5665" s="535" t="s">
        <v>10138</v>
      </c>
      <c r="B5665" s="536">
        <v>4359</v>
      </c>
      <c r="C5665" s="536">
        <v>0</v>
      </c>
      <c r="D5665" s="536">
        <v>2011</v>
      </c>
    </row>
    <row r="5666" spans="1:4">
      <c r="A5666" s="535" t="s">
        <v>10139</v>
      </c>
      <c r="B5666" s="536">
        <v>8861</v>
      </c>
      <c r="C5666" s="536">
        <v>0</v>
      </c>
      <c r="D5666" s="536">
        <v>2011</v>
      </c>
    </row>
    <row r="5667" spans="1:4">
      <c r="A5667" s="535" t="s">
        <v>10140</v>
      </c>
      <c r="B5667" s="536">
        <v>6409</v>
      </c>
      <c r="C5667" s="536">
        <v>0</v>
      </c>
      <c r="D5667" s="536">
        <v>2011</v>
      </c>
    </row>
    <row r="5668" spans="1:4">
      <c r="A5668" s="535" t="s">
        <v>10141</v>
      </c>
      <c r="B5668" s="536">
        <v>6189</v>
      </c>
      <c r="C5668" s="536">
        <v>0</v>
      </c>
      <c r="D5668" s="536">
        <v>2011</v>
      </c>
    </row>
    <row r="5669" spans="1:4">
      <c r="A5669" s="535" t="s">
        <v>10142</v>
      </c>
      <c r="B5669" s="536">
        <v>0</v>
      </c>
      <c r="C5669" s="536">
        <v>0</v>
      </c>
      <c r="D5669" s="536">
        <v>2011</v>
      </c>
    </row>
    <row r="5670" spans="1:4">
      <c r="A5670" s="535" t="s">
        <v>10143</v>
      </c>
      <c r="B5670" s="536">
        <v>6350</v>
      </c>
      <c r="C5670" s="536">
        <v>0</v>
      </c>
      <c r="D5670" s="536">
        <v>2011</v>
      </c>
    </row>
    <row r="5671" spans="1:4">
      <c r="A5671" s="535" t="s">
        <v>10144</v>
      </c>
      <c r="B5671" s="536">
        <v>0</v>
      </c>
      <c r="C5671" s="536">
        <v>0</v>
      </c>
      <c r="D5671" s="536">
        <v>2011</v>
      </c>
    </row>
    <row r="5672" spans="1:4">
      <c r="A5672" s="535" t="s">
        <v>10145</v>
      </c>
      <c r="B5672" s="536">
        <v>14750</v>
      </c>
      <c r="C5672" s="536">
        <v>0</v>
      </c>
      <c r="D5672" s="536">
        <v>2011</v>
      </c>
    </row>
    <row r="5673" spans="1:4">
      <c r="A5673" s="535" t="s">
        <v>10146</v>
      </c>
      <c r="B5673" s="536">
        <v>0</v>
      </c>
      <c r="C5673" s="536">
        <v>0</v>
      </c>
      <c r="D5673" s="536">
        <v>2011</v>
      </c>
    </row>
    <row r="5674" spans="1:4">
      <c r="A5674" s="535" t="s">
        <v>10147</v>
      </c>
      <c r="B5674" s="536">
        <v>0</v>
      </c>
      <c r="C5674" s="536">
        <v>0</v>
      </c>
      <c r="D5674" s="536">
        <v>2011</v>
      </c>
    </row>
    <row r="5675" spans="1:4">
      <c r="A5675" s="535" t="s">
        <v>10148</v>
      </c>
      <c r="B5675" s="536">
        <v>0</v>
      </c>
      <c r="C5675" s="536">
        <v>0</v>
      </c>
      <c r="D5675" s="536">
        <v>2011</v>
      </c>
    </row>
    <row r="5676" spans="1:4">
      <c r="A5676" s="535" t="s">
        <v>10149</v>
      </c>
      <c r="B5676" s="536">
        <v>0</v>
      </c>
      <c r="C5676" s="536">
        <v>0</v>
      </c>
      <c r="D5676" s="536">
        <v>2011</v>
      </c>
    </row>
    <row r="5677" spans="1:4">
      <c r="A5677" s="535" t="s">
        <v>10150</v>
      </c>
      <c r="B5677" s="536">
        <v>0</v>
      </c>
      <c r="C5677" s="536">
        <v>0</v>
      </c>
      <c r="D5677" s="536">
        <v>2011</v>
      </c>
    </row>
    <row r="5678" spans="1:4">
      <c r="A5678" s="535" t="s">
        <v>10151</v>
      </c>
      <c r="B5678" s="536">
        <v>0</v>
      </c>
      <c r="C5678" s="536">
        <v>0</v>
      </c>
      <c r="D5678" s="536">
        <v>2011</v>
      </c>
    </row>
    <row r="5679" spans="1:4">
      <c r="A5679" s="535" t="s">
        <v>10152</v>
      </c>
      <c r="B5679" s="536">
        <v>38910</v>
      </c>
      <c r="C5679" s="536">
        <v>0</v>
      </c>
      <c r="D5679" s="536">
        <v>2011</v>
      </c>
    </row>
    <row r="5680" spans="1:4">
      <c r="A5680" s="535" t="s">
        <v>10153</v>
      </c>
      <c r="B5680" s="536">
        <v>1944</v>
      </c>
      <c r="C5680" s="536">
        <v>0</v>
      </c>
      <c r="D5680" s="536">
        <v>2011</v>
      </c>
    </row>
    <row r="5681" spans="1:4">
      <c r="A5681" s="535" t="s">
        <v>10154</v>
      </c>
      <c r="B5681" s="536">
        <v>0</v>
      </c>
      <c r="C5681" s="536">
        <v>0</v>
      </c>
      <c r="D5681" s="536">
        <v>2011</v>
      </c>
    </row>
    <row r="5682" spans="1:4">
      <c r="A5682" s="535" t="s">
        <v>10155</v>
      </c>
      <c r="B5682" s="536">
        <v>0</v>
      </c>
      <c r="C5682" s="536">
        <v>0</v>
      </c>
      <c r="D5682" s="536">
        <v>2011</v>
      </c>
    </row>
    <row r="5683" spans="1:4">
      <c r="A5683" s="535" t="s">
        <v>10156</v>
      </c>
      <c r="B5683" s="536">
        <v>0</v>
      </c>
      <c r="C5683" s="536">
        <v>0</v>
      </c>
      <c r="D5683" s="536">
        <v>2011</v>
      </c>
    </row>
    <row r="5684" spans="1:4">
      <c r="A5684" s="535" t="s">
        <v>10157</v>
      </c>
      <c r="B5684" s="536">
        <v>0</v>
      </c>
      <c r="C5684" s="536">
        <v>0</v>
      </c>
      <c r="D5684" s="536">
        <v>2011</v>
      </c>
    </row>
    <row r="5685" spans="1:4">
      <c r="A5685" s="535" t="s">
        <v>10158</v>
      </c>
      <c r="B5685" s="536">
        <v>238</v>
      </c>
      <c r="C5685" s="536">
        <v>0</v>
      </c>
      <c r="D5685" s="536">
        <v>2011</v>
      </c>
    </row>
    <row r="5686" spans="1:4">
      <c r="A5686" s="535" t="s">
        <v>10159</v>
      </c>
      <c r="B5686" s="536">
        <v>3060</v>
      </c>
      <c r="C5686" s="536">
        <v>0</v>
      </c>
      <c r="D5686" s="536">
        <v>2011</v>
      </c>
    </row>
    <row r="5687" spans="1:4">
      <c r="A5687" s="535" t="s">
        <v>10160</v>
      </c>
      <c r="B5687" s="536">
        <v>36530</v>
      </c>
      <c r="C5687" s="536">
        <v>0</v>
      </c>
      <c r="D5687" s="536">
        <v>2011</v>
      </c>
    </row>
    <row r="5688" spans="1:4">
      <c r="A5688" s="535" t="s">
        <v>10161</v>
      </c>
      <c r="B5688" s="536">
        <v>24950</v>
      </c>
      <c r="C5688" s="536">
        <v>0</v>
      </c>
      <c r="D5688" s="536">
        <v>2011</v>
      </c>
    </row>
    <row r="5689" spans="1:4">
      <c r="A5689" s="535" t="s">
        <v>10162</v>
      </c>
      <c r="B5689" s="536">
        <v>11295</v>
      </c>
      <c r="C5689" s="536">
        <v>0</v>
      </c>
      <c r="D5689" s="536">
        <v>2011</v>
      </c>
    </row>
    <row r="5690" spans="1:4">
      <c r="A5690" s="535" t="s">
        <v>10163</v>
      </c>
      <c r="B5690" s="536">
        <v>0</v>
      </c>
      <c r="C5690" s="536">
        <v>51903</v>
      </c>
      <c r="D5690" s="536">
        <v>2011</v>
      </c>
    </row>
    <row r="5691" spans="1:4">
      <c r="A5691" s="535" t="s">
        <v>10164</v>
      </c>
      <c r="B5691" s="536">
        <v>0</v>
      </c>
      <c r="C5691" s="536">
        <v>13403</v>
      </c>
      <c r="D5691" s="536">
        <v>2011</v>
      </c>
    </row>
    <row r="5692" spans="1:4">
      <c r="A5692" s="535" t="s">
        <v>10165</v>
      </c>
      <c r="B5692" s="536">
        <v>0</v>
      </c>
      <c r="C5692" s="536">
        <v>142838</v>
      </c>
      <c r="D5692" s="536">
        <v>2011</v>
      </c>
    </row>
    <row r="5693" spans="1:4">
      <c r="A5693" s="535" t="s">
        <v>10166</v>
      </c>
      <c r="B5693" s="536">
        <v>41105</v>
      </c>
      <c r="C5693" s="536">
        <v>0</v>
      </c>
      <c r="D5693" s="536">
        <v>2011</v>
      </c>
    </row>
    <row r="5694" spans="1:4">
      <c r="A5694" s="535" t="s">
        <v>10167</v>
      </c>
      <c r="B5694" s="536">
        <v>18340</v>
      </c>
      <c r="C5694" s="536">
        <v>0</v>
      </c>
      <c r="D5694" s="536">
        <v>2011</v>
      </c>
    </row>
    <row r="5695" spans="1:4">
      <c r="A5695" s="535" t="s">
        <v>10168</v>
      </c>
      <c r="B5695" s="536">
        <v>17483</v>
      </c>
      <c r="C5695" s="536">
        <v>0</v>
      </c>
      <c r="D5695" s="536">
        <v>2011</v>
      </c>
    </row>
    <row r="5696" spans="1:4">
      <c r="A5696" s="535" t="s">
        <v>10169</v>
      </c>
      <c r="B5696" s="536">
        <v>0</v>
      </c>
      <c r="C5696" s="536">
        <v>60419</v>
      </c>
      <c r="D5696" s="536">
        <v>2011</v>
      </c>
    </row>
    <row r="5697" spans="1:4">
      <c r="A5697" s="535" t="s">
        <v>10170</v>
      </c>
      <c r="B5697" s="536">
        <v>48330</v>
      </c>
      <c r="C5697" s="536">
        <v>0</v>
      </c>
      <c r="D5697" s="536">
        <v>2011</v>
      </c>
    </row>
    <row r="5698" spans="1:4">
      <c r="A5698" s="535" t="s">
        <v>10171</v>
      </c>
      <c r="B5698" s="536">
        <v>0</v>
      </c>
      <c r="C5698" s="536">
        <v>23004</v>
      </c>
      <c r="D5698" s="536">
        <v>2011</v>
      </c>
    </row>
    <row r="5699" spans="1:4">
      <c r="A5699" s="535" t="s">
        <v>5904</v>
      </c>
      <c r="B5699" s="536">
        <v>0</v>
      </c>
      <c r="C5699" s="536">
        <v>0</v>
      </c>
      <c r="D5699" s="536">
        <v>2011</v>
      </c>
    </row>
    <row r="5700" spans="1:4">
      <c r="A5700" s="535" t="s">
        <v>10172</v>
      </c>
      <c r="B5700" s="536">
        <v>0</v>
      </c>
      <c r="C5700" s="536">
        <v>72666</v>
      </c>
      <c r="D5700" s="536">
        <v>2011</v>
      </c>
    </row>
    <row r="5701" spans="1:4">
      <c r="A5701" s="535" t="s">
        <v>10173</v>
      </c>
      <c r="B5701" s="536">
        <v>0</v>
      </c>
      <c r="C5701" s="536">
        <v>178281</v>
      </c>
      <c r="D5701" s="536">
        <v>2011</v>
      </c>
    </row>
    <row r="5702" spans="1:4">
      <c r="A5702" s="535" t="s">
        <v>10174</v>
      </c>
      <c r="B5702" s="536">
        <v>0</v>
      </c>
      <c r="C5702" s="536">
        <v>0</v>
      </c>
      <c r="D5702" s="536">
        <v>2011</v>
      </c>
    </row>
    <row r="5703" spans="1:4">
      <c r="A5703" s="535" t="s">
        <v>10175</v>
      </c>
      <c r="B5703" s="536">
        <v>6380</v>
      </c>
      <c r="C5703" s="536">
        <v>0</v>
      </c>
      <c r="D5703" s="536">
        <v>2011</v>
      </c>
    </row>
    <row r="5704" spans="1:4">
      <c r="A5704" s="535" t="s">
        <v>10176</v>
      </c>
      <c r="B5704" s="536">
        <v>0</v>
      </c>
      <c r="C5704" s="536">
        <v>0</v>
      </c>
      <c r="D5704" s="536">
        <v>2011</v>
      </c>
    </row>
    <row r="5705" spans="1:4">
      <c r="A5705" s="535" t="s">
        <v>10177</v>
      </c>
      <c r="B5705" s="536">
        <v>0</v>
      </c>
      <c r="C5705" s="536">
        <v>0</v>
      </c>
      <c r="D5705" s="536">
        <v>2011</v>
      </c>
    </row>
    <row r="5706" spans="1:4">
      <c r="A5706" s="535" t="s">
        <v>10178</v>
      </c>
      <c r="B5706" s="536">
        <v>0</v>
      </c>
      <c r="C5706" s="536">
        <v>0</v>
      </c>
      <c r="D5706" s="536">
        <v>2011</v>
      </c>
    </row>
    <row r="5707" spans="1:4">
      <c r="A5707" s="535" t="s">
        <v>10179</v>
      </c>
      <c r="B5707" s="536">
        <v>7422</v>
      </c>
      <c r="C5707" s="536">
        <v>0</v>
      </c>
      <c r="D5707" s="536">
        <v>2011</v>
      </c>
    </row>
    <row r="5708" spans="1:4">
      <c r="A5708" s="535" t="s">
        <v>10180</v>
      </c>
      <c r="B5708" s="536">
        <v>14791</v>
      </c>
      <c r="C5708" s="536">
        <v>0</v>
      </c>
      <c r="D5708" s="536">
        <v>2011</v>
      </c>
    </row>
    <row r="5709" spans="1:4">
      <c r="A5709" s="535" t="s">
        <v>10181</v>
      </c>
      <c r="B5709" s="536">
        <v>0</v>
      </c>
      <c r="C5709" s="536">
        <v>0</v>
      </c>
      <c r="D5709" s="536">
        <v>2011</v>
      </c>
    </row>
    <row r="5710" spans="1:4">
      <c r="A5710" s="535" t="s">
        <v>10182</v>
      </c>
      <c r="B5710" s="536">
        <v>0</v>
      </c>
      <c r="C5710" s="536">
        <v>0</v>
      </c>
      <c r="D5710" s="536">
        <v>2011</v>
      </c>
    </row>
    <row r="5711" spans="1:4">
      <c r="A5711" s="535" t="s">
        <v>10183</v>
      </c>
      <c r="B5711" s="536">
        <v>0</v>
      </c>
      <c r="C5711" s="536">
        <v>0</v>
      </c>
      <c r="D5711" s="536">
        <v>2011</v>
      </c>
    </row>
    <row r="5712" spans="1:4">
      <c r="A5712" s="535" t="s">
        <v>10184</v>
      </c>
      <c r="B5712" s="536">
        <v>0</v>
      </c>
      <c r="C5712" s="536">
        <v>0</v>
      </c>
      <c r="D5712" s="536">
        <v>2011</v>
      </c>
    </row>
    <row r="5713" spans="1:4">
      <c r="A5713" s="535" t="s">
        <v>10185</v>
      </c>
      <c r="B5713" s="536">
        <v>0</v>
      </c>
      <c r="C5713" s="536">
        <v>0</v>
      </c>
      <c r="D5713" s="536">
        <v>2011</v>
      </c>
    </row>
    <row r="5714" spans="1:4">
      <c r="A5714" s="535" t="s">
        <v>10186</v>
      </c>
      <c r="B5714" s="536">
        <v>0</v>
      </c>
      <c r="C5714" s="536">
        <v>0</v>
      </c>
      <c r="D5714" s="536">
        <v>2011</v>
      </c>
    </row>
    <row r="5715" spans="1:4">
      <c r="A5715" s="535" t="s">
        <v>10187</v>
      </c>
      <c r="B5715" s="536">
        <v>0</v>
      </c>
      <c r="C5715" s="536">
        <v>0</v>
      </c>
      <c r="D5715" s="536">
        <v>2011</v>
      </c>
    </row>
    <row r="5716" spans="1:4">
      <c r="A5716" s="535" t="s">
        <v>10188</v>
      </c>
      <c r="B5716" s="536">
        <v>0</v>
      </c>
      <c r="C5716" s="536">
        <v>0</v>
      </c>
      <c r="D5716" s="536">
        <v>2011</v>
      </c>
    </row>
    <row r="5717" spans="1:4">
      <c r="A5717" s="535" t="s">
        <v>10189</v>
      </c>
      <c r="B5717" s="536">
        <v>560</v>
      </c>
      <c r="C5717" s="536">
        <v>0</v>
      </c>
      <c r="D5717" s="536">
        <v>2011</v>
      </c>
    </row>
    <row r="5718" spans="1:4">
      <c r="A5718" s="535" t="s">
        <v>10190</v>
      </c>
      <c r="B5718" s="536">
        <v>0</v>
      </c>
      <c r="C5718" s="536">
        <v>0</v>
      </c>
      <c r="D5718" s="536">
        <v>2011</v>
      </c>
    </row>
    <row r="5719" spans="1:4">
      <c r="A5719" s="535" t="s">
        <v>10191</v>
      </c>
      <c r="B5719" s="536">
        <v>0</v>
      </c>
      <c r="C5719" s="536">
        <v>0</v>
      </c>
      <c r="D5719" s="536">
        <v>2011</v>
      </c>
    </row>
    <row r="5720" spans="1:4">
      <c r="A5720" s="535" t="s">
        <v>10192</v>
      </c>
      <c r="B5720" s="536">
        <v>24339</v>
      </c>
      <c r="C5720" s="536">
        <v>0</v>
      </c>
      <c r="D5720" s="536">
        <v>2011</v>
      </c>
    </row>
    <row r="5721" spans="1:4">
      <c r="A5721" s="535" t="s">
        <v>10193</v>
      </c>
      <c r="B5721" s="536">
        <v>2165</v>
      </c>
      <c r="C5721" s="536">
        <v>0</v>
      </c>
      <c r="D5721" s="536">
        <v>2011</v>
      </c>
    </row>
    <row r="5722" spans="1:4">
      <c r="A5722" s="535" t="s">
        <v>10194</v>
      </c>
      <c r="B5722" s="536">
        <v>2319</v>
      </c>
      <c r="C5722" s="536">
        <v>0</v>
      </c>
      <c r="D5722" s="536">
        <v>2011</v>
      </c>
    </row>
    <row r="5723" spans="1:4">
      <c r="A5723" s="535" t="s">
        <v>10195</v>
      </c>
      <c r="B5723" s="536">
        <v>4387</v>
      </c>
      <c r="C5723" s="536">
        <v>0</v>
      </c>
      <c r="D5723" s="536">
        <v>2011</v>
      </c>
    </row>
    <row r="5724" spans="1:4">
      <c r="A5724" s="535" t="s">
        <v>10196</v>
      </c>
      <c r="B5724" s="536">
        <v>6494</v>
      </c>
      <c r="C5724" s="536">
        <v>0</v>
      </c>
      <c r="D5724" s="536">
        <v>2011</v>
      </c>
    </row>
    <row r="5725" spans="1:4">
      <c r="A5725" s="535" t="s">
        <v>10197</v>
      </c>
      <c r="B5725" s="536">
        <v>7911</v>
      </c>
      <c r="C5725" s="536">
        <v>0</v>
      </c>
      <c r="D5725" s="536">
        <v>2011</v>
      </c>
    </row>
    <row r="5726" spans="1:4">
      <c r="A5726" s="535" t="s">
        <v>10198</v>
      </c>
      <c r="B5726" s="536">
        <v>15635</v>
      </c>
      <c r="C5726" s="536">
        <v>0</v>
      </c>
      <c r="D5726" s="536">
        <v>2011</v>
      </c>
    </row>
    <row r="5727" spans="1:4">
      <c r="A5727" s="535" t="s">
        <v>10199</v>
      </c>
      <c r="B5727" s="536">
        <v>6861</v>
      </c>
      <c r="C5727" s="536">
        <v>0</v>
      </c>
      <c r="D5727" s="536">
        <v>2011</v>
      </c>
    </row>
    <row r="5728" spans="1:4">
      <c r="A5728" s="535" t="s">
        <v>10200</v>
      </c>
      <c r="B5728" s="536">
        <v>17729</v>
      </c>
      <c r="C5728" s="536">
        <v>0</v>
      </c>
      <c r="D5728" s="536">
        <v>2011</v>
      </c>
    </row>
    <row r="5729" spans="1:4">
      <c r="A5729" s="535" t="s">
        <v>10201</v>
      </c>
      <c r="B5729" s="536">
        <v>14173</v>
      </c>
      <c r="C5729" s="536">
        <v>0</v>
      </c>
      <c r="D5729" s="536">
        <v>2011</v>
      </c>
    </row>
    <row r="5730" spans="1:4">
      <c r="A5730" s="535" t="s">
        <v>10202</v>
      </c>
      <c r="B5730" s="536">
        <v>18174</v>
      </c>
      <c r="C5730" s="536">
        <v>0</v>
      </c>
      <c r="D5730" s="536">
        <v>2011</v>
      </c>
    </row>
    <row r="5731" spans="1:4">
      <c r="A5731" s="535" t="s">
        <v>10203</v>
      </c>
      <c r="B5731" s="536">
        <v>0</v>
      </c>
      <c r="C5731" s="536">
        <v>0</v>
      </c>
      <c r="D5731" s="536">
        <v>2011</v>
      </c>
    </row>
    <row r="5732" spans="1:4">
      <c r="A5732" s="535" t="s">
        <v>10204</v>
      </c>
      <c r="B5732" s="536">
        <v>9451</v>
      </c>
      <c r="C5732" s="536">
        <v>0</v>
      </c>
      <c r="D5732" s="536">
        <v>2011</v>
      </c>
    </row>
    <row r="5733" spans="1:4">
      <c r="A5733" s="535" t="s">
        <v>10205</v>
      </c>
      <c r="B5733" s="536">
        <v>23630</v>
      </c>
      <c r="C5733" s="536">
        <v>0</v>
      </c>
      <c r="D5733" s="536">
        <v>2011</v>
      </c>
    </row>
    <row r="5734" spans="1:4">
      <c r="A5734" s="535" t="s">
        <v>10206</v>
      </c>
      <c r="B5734" s="536">
        <v>3195</v>
      </c>
      <c r="C5734" s="536">
        <v>0</v>
      </c>
      <c r="D5734" s="536">
        <v>2011</v>
      </c>
    </row>
    <row r="5735" spans="1:4">
      <c r="A5735" s="535" t="s">
        <v>10208</v>
      </c>
      <c r="B5735" s="536">
        <v>8291</v>
      </c>
      <c r="C5735" s="536">
        <v>0</v>
      </c>
      <c r="D5735" s="536">
        <v>2011</v>
      </c>
    </row>
    <row r="5736" spans="1:4">
      <c r="A5736" s="535" t="s">
        <v>10209</v>
      </c>
      <c r="B5736" s="536">
        <v>21578</v>
      </c>
      <c r="C5736" s="536">
        <v>0</v>
      </c>
      <c r="D5736" s="536">
        <v>2011</v>
      </c>
    </row>
    <row r="5737" spans="1:4">
      <c r="A5737" s="535" t="s">
        <v>10210</v>
      </c>
      <c r="B5737" s="536">
        <v>14437</v>
      </c>
      <c r="C5737" s="536">
        <v>0</v>
      </c>
      <c r="D5737" s="536">
        <v>2011</v>
      </c>
    </row>
    <row r="5738" spans="1:4">
      <c r="A5738" s="535" t="s">
        <v>10211</v>
      </c>
      <c r="B5738" s="536">
        <v>13580</v>
      </c>
      <c r="C5738" s="536">
        <v>0</v>
      </c>
      <c r="D5738" s="536">
        <v>2011</v>
      </c>
    </row>
    <row r="5739" spans="1:4">
      <c r="A5739" s="535" t="s">
        <v>10212</v>
      </c>
      <c r="B5739" s="536">
        <v>0</v>
      </c>
      <c r="C5739" s="536">
        <v>0</v>
      </c>
      <c r="D5739" s="536">
        <v>2011</v>
      </c>
    </row>
    <row r="5740" spans="1:4">
      <c r="A5740" s="535" t="s">
        <v>10213</v>
      </c>
      <c r="B5740" s="536">
        <v>0</v>
      </c>
      <c r="C5740" s="536">
        <v>0</v>
      </c>
      <c r="D5740" s="536">
        <v>2011</v>
      </c>
    </row>
    <row r="5741" spans="1:4">
      <c r="A5741" s="535" t="s">
        <v>10214</v>
      </c>
      <c r="B5741" s="536">
        <v>43338</v>
      </c>
      <c r="C5741" s="536">
        <v>0</v>
      </c>
      <c r="D5741" s="536">
        <v>2011</v>
      </c>
    </row>
    <row r="5742" spans="1:4">
      <c r="A5742" s="535" t="s">
        <v>10215</v>
      </c>
      <c r="B5742" s="536">
        <v>1836</v>
      </c>
      <c r="C5742" s="536">
        <v>0</v>
      </c>
      <c r="D5742" s="536">
        <v>2011</v>
      </c>
    </row>
    <row r="5743" spans="1:4">
      <c r="A5743" s="535" t="s">
        <v>9503</v>
      </c>
      <c r="B5743" s="536">
        <v>3358</v>
      </c>
      <c r="C5743" s="536">
        <v>0</v>
      </c>
      <c r="D5743" s="536">
        <v>2011</v>
      </c>
    </row>
    <row r="5744" spans="1:4">
      <c r="A5744" s="535" t="s">
        <v>9504</v>
      </c>
      <c r="B5744" s="536">
        <v>32542</v>
      </c>
      <c r="C5744" s="536">
        <v>0</v>
      </c>
      <c r="D5744" s="536">
        <v>2011</v>
      </c>
    </row>
    <row r="5745" spans="1:4">
      <c r="A5745" s="535" t="s">
        <v>9505</v>
      </c>
      <c r="B5745" s="536">
        <v>0</v>
      </c>
      <c r="C5745" s="536">
        <v>0</v>
      </c>
      <c r="D5745" s="536">
        <v>2011</v>
      </c>
    </row>
    <row r="5746" spans="1:4">
      <c r="A5746" s="535" t="s">
        <v>9506</v>
      </c>
      <c r="B5746" s="536">
        <v>29081</v>
      </c>
      <c r="C5746" s="536">
        <v>0</v>
      </c>
      <c r="D5746" s="536">
        <v>2011</v>
      </c>
    </row>
    <row r="5747" spans="1:4">
      <c r="A5747" s="535" t="s">
        <v>9507</v>
      </c>
      <c r="B5747" s="536">
        <v>0</v>
      </c>
      <c r="C5747" s="536">
        <v>0</v>
      </c>
      <c r="D5747" s="536">
        <v>2011</v>
      </c>
    </row>
    <row r="5748" spans="1:4">
      <c r="A5748" s="535" t="s">
        <v>9508</v>
      </c>
      <c r="B5748" s="536">
        <v>0</v>
      </c>
      <c r="C5748" s="536">
        <v>0</v>
      </c>
      <c r="D5748" s="536">
        <v>2011</v>
      </c>
    </row>
    <row r="5749" spans="1:4">
      <c r="A5749" s="535" t="s">
        <v>9509</v>
      </c>
      <c r="B5749" s="536">
        <v>0</v>
      </c>
      <c r="C5749" s="536">
        <v>0</v>
      </c>
      <c r="D5749" s="536">
        <v>2011</v>
      </c>
    </row>
    <row r="5750" spans="1:4">
      <c r="A5750" s="535" t="s">
        <v>9510</v>
      </c>
      <c r="B5750" s="536">
        <v>0</v>
      </c>
      <c r="C5750" s="536">
        <v>0</v>
      </c>
      <c r="D5750" s="536">
        <v>2011</v>
      </c>
    </row>
    <row r="5751" spans="1:4">
      <c r="A5751" s="535" t="s">
        <v>9511</v>
      </c>
      <c r="B5751" s="536">
        <v>73376</v>
      </c>
      <c r="C5751" s="536">
        <v>0</v>
      </c>
      <c r="D5751" s="536">
        <v>2011</v>
      </c>
    </row>
    <row r="5752" spans="1:4">
      <c r="A5752" s="535" t="s">
        <v>9512</v>
      </c>
      <c r="B5752" s="536">
        <v>106463</v>
      </c>
      <c r="C5752" s="536">
        <v>0</v>
      </c>
      <c r="D5752" s="536">
        <v>2011</v>
      </c>
    </row>
    <row r="5753" spans="1:4">
      <c r="A5753" s="535" t="s">
        <v>9513</v>
      </c>
      <c r="B5753" s="536">
        <v>47274</v>
      </c>
      <c r="C5753" s="536">
        <v>0</v>
      </c>
      <c r="D5753" s="536">
        <v>2011</v>
      </c>
    </row>
    <row r="5754" spans="1:4">
      <c r="A5754" s="535" t="s">
        <v>9514</v>
      </c>
      <c r="B5754" s="536">
        <v>53763</v>
      </c>
      <c r="C5754" s="536">
        <v>0</v>
      </c>
      <c r="D5754" s="536">
        <v>2011</v>
      </c>
    </row>
    <row r="5755" spans="1:4">
      <c r="A5755" s="535" t="s">
        <v>9515</v>
      </c>
      <c r="B5755" s="536">
        <v>21800</v>
      </c>
      <c r="C5755" s="536">
        <v>0</v>
      </c>
      <c r="D5755" s="536">
        <v>2011</v>
      </c>
    </row>
    <row r="5756" spans="1:4">
      <c r="A5756" s="535" t="s">
        <v>9516</v>
      </c>
      <c r="B5756" s="536">
        <v>10140</v>
      </c>
      <c r="C5756" s="536">
        <v>0</v>
      </c>
      <c r="D5756" s="536">
        <v>2011</v>
      </c>
    </row>
    <row r="5757" spans="1:4">
      <c r="A5757" s="535" t="s">
        <v>9517</v>
      </c>
      <c r="B5757" s="536">
        <v>35357</v>
      </c>
      <c r="C5757" s="536">
        <v>0</v>
      </c>
      <c r="D5757" s="536">
        <v>2011</v>
      </c>
    </row>
    <row r="5758" spans="1:4">
      <c r="A5758" s="535" t="s">
        <v>9518</v>
      </c>
      <c r="B5758" s="536">
        <v>43973</v>
      </c>
      <c r="C5758" s="536">
        <v>0</v>
      </c>
      <c r="D5758" s="536">
        <v>2011</v>
      </c>
    </row>
    <row r="5759" spans="1:4">
      <c r="A5759" s="535" t="s">
        <v>9519</v>
      </c>
      <c r="B5759" s="536">
        <v>15</v>
      </c>
      <c r="C5759" s="536">
        <v>0</v>
      </c>
      <c r="D5759" s="536">
        <v>2011</v>
      </c>
    </row>
    <row r="5760" spans="1:4">
      <c r="A5760" s="535" t="s">
        <v>9520</v>
      </c>
      <c r="B5760" s="536">
        <v>43341</v>
      </c>
      <c r="C5760" s="536">
        <v>0</v>
      </c>
      <c r="D5760" s="536">
        <v>2011</v>
      </c>
    </row>
    <row r="5761" spans="1:4">
      <c r="A5761" s="535" t="s">
        <v>9521</v>
      </c>
      <c r="B5761" s="536">
        <v>16935</v>
      </c>
      <c r="C5761" s="536">
        <v>0</v>
      </c>
      <c r="D5761" s="536">
        <v>2011</v>
      </c>
    </row>
    <row r="5762" spans="1:4">
      <c r="A5762" s="535" t="s">
        <v>9522</v>
      </c>
      <c r="B5762" s="536">
        <v>0</v>
      </c>
      <c r="C5762" s="536">
        <v>0</v>
      </c>
      <c r="D5762" s="536">
        <v>2011</v>
      </c>
    </row>
    <row r="5763" spans="1:4">
      <c r="A5763" s="535" t="s">
        <v>9523</v>
      </c>
      <c r="B5763" s="536">
        <v>44287</v>
      </c>
      <c r="C5763" s="536">
        <v>0</v>
      </c>
      <c r="D5763" s="536">
        <v>2011</v>
      </c>
    </row>
    <row r="5764" spans="1:4">
      <c r="A5764" s="535" t="s">
        <v>9524</v>
      </c>
      <c r="B5764" s="536">
        <v>30889</v>
      </c>
      <c r="C5764" s="536">
        <v>0</v>
      </c>
      <c r="D5764" s="536">
        <v>2011</v>
      </c>
    </row>
    <row r="5765" spans="1:4">
      <c r="A5765" s="535" t="s">
        <v>9525</v>
      </c>
      <c r="B5765" s="536">
        <v>6161</v>
      </c>
      <c r="C5765" s="536">
        <v>0</v>
      </c>
      <c r="D5765" s="536">
        <v>2011</v>
      </c>
    </row>
    <row r="5766" spans="1:4">
      <c r="A5766" s="535" t="s">
        <v>9526</v>
      </c>
      <c r="B5766" s="536">
        <v>20331</v>
      </c>
      <c r="C5766" s="536">
        <v>0</v>
      </c>
      <c r="D5766" s="536">
        <v>2011</v>
      </c>
    </row>
    <row r="5767" spans="1:4">
      <c r="A5767" s="535" t="s">
        <v>9527</v>
      </c>
      <c r="B5767" s="536">
        <v>15318</v>
      </c>
      <c r="C5767" s="536">
        <v>0</v>
      </c>
      <c r="D5767" s="536">
        <v>2011</v>
      </c>
    </row>
    <row r="5768" spans="1:4">
      <c r="A5768" s="535" t="s">
        <v>9528</v>
      </c>
      <c r="B5768" s="536">
        <v>41182</v>
      </c>
      <c r="C5768" s="536">
        <v>0</v>
      </c>
      <c r="D5768" s="536">
        <v>2011</v>
      </c>
    </row>
    <row r="5769" spans="1:4">
      <c r="A5769" s="535" t="s">
        <v>9529</v>
      </c>
      <c r="B5769" s="536">
        <v>27422</v>
      </c>
      <c r="C5769" s="536">
        <v>0</v>
      </c>
      <c r="D5769" s="536">
        <v>2011</v>
      </c>
    </row>
    <row r="5770" spans="1:4">
      <c r="A5770" s="535" t="s">
        <v>9530</v>
      </c>
      <c r="B5770" s="536">
        <v>8845</v>
      </c>
      <c r="C5770" s="536">
        <v>0</v>
      </c>
      <c r="D5770" s="536">
        <v>2011</v>
      </c>
    </row>
    <row r="5771" spans="1:4">
      <c r="A5771" s="535" t="s">
        <v>9531</v>
      </c>
      <c r="B5771" s="536">
        <v>17474</v>
      </c>
      <c r="C5771" s="536">
        <v>0</v>
      </c>
      <c r="D5771" s="536">
        <v>2011</v>
      </c>
    </row>
    <row r="5772" spans="1:4">
      <c r="A5772" s="535" t="s">
        <v>9532</v>
      </c>
      <c r="B5772" s="536">
        <v>0</v>
      </c>
      <c r="C5772" s="536">
        <v>0</v>
      </c>
      <c r="D5772" s="536">
        <v>2011</v>
      </c>
    </row>
    <row r="5773" spans="1:4">
      <c r="A5773" s="535" t="s">
        <v>9533</v>
      </c>
      <c r="B5773" s="536">
        <v>4701</v>
      </c>
      <c r="C5773" s="536">
        <v>0</v>
      </c>
      <c r="D5773" s="536">
        <v>2011</v>
      </c>
    </row>
    <row r="5774" spans="1:4">
      <c r="A5774" s="535" t="s">
        <v>9534</v>
      </c>
      <c r="B5774" s="536">
        <v>13931</v>
      </c>
      <c r="C5774" s="536">
        <v>0</v>
      </c>
      <c r="D5774" s="536">
        <v>2011</v>
      </c>
    </row>
    <row r="5775" spans="1:4">
      <c r="A5775" s="535" t="s">
        <v>9535</v>
      </c>
      <c r="B5775" s="536">
        <v>50896</v>
      </c>
      <c r="C5775" s="536">
        <v>0</v>
      </c>
      <c r="D5775" s="536">
        <v>2011</v>
      </c>
    </row>
    <row r="5776" spans="1:4">
      <c r="A5776" s="535" t="s">
        <v>9536</v>
      </c>
      <c r="B5776" s="536">
        <v>0</v>
      </c>
      <c r="C5776" s="536">
        <v>0</v>
      </c>
      <c r="D5776" s="536">
        <v>2011</v>
      </c>
    </row>
    <row r="5777" spans="1:4">
      <c r="A5777" s="535" t="s">
        <v>9537</v>
      </c>
      <c r="B5777" s="536">
        <v>11346</v>
      </c>
      <c r="C5777" s="536">
        <v>0</v>
      </c>
      <c r="D5777" s="536">
        <v>2011</v>
      </c>
    </row>
    <row r="5778" spans="1:4">
      <c r="A5778" s="535" t="s">
        <v>9538</v>
      </c>
      <c r="B5778" s="536">
        <v>40280</v>
      </c>
      <c r="C5778" s="536">
        <v>0</v>
      </c>
      <c r="D5778" s="536">
        <v>2011</v>
      </c>
    </row>
    <row r="5779" spans="1:4">
      <c r="A5779" s="535" t="s">
        <v>9539</v>
      </c>
      <c r="B5779" s="536">
        <v>13029</v>
      </c>
      <c r="C5779" s="536">
        <v>0</v>
      </c>
      <c r="D5779" s="536">
        <v>2011</v>
      </c>
    </row>
    <row r="5780" spans="1:4">
      <c r="A5780" s="535" t="s">
        <v>9540</v>
      </c>
      <c r="B5780" s="536">
        <v>1863</v>
      </c>
      <c r="C5780" s="536">
        <v>0</v>
      </c>
      <c r="D5780" s="536">
        <v>2011</v>
      </c>
    </row>
    <row r="5781" spans="1:4">
      <c r="A5781" s="535" t="s">
        <v>9541</v>
      </c>
      <c r="B5781" s="536">
        <v>14390</v>
      </c>
      <c r="C5781" s="536">
        <v>0</v>
      </c>
      <c r="D5781" s="536">
        <v>2011</v>
      </c>
    </row>
    <row r="5782" spans="1:4">
      <c r="A5782" s="535" t="s">
        <v>9542</v>
      </c>
      <c r="B5782" s="536">
        <v>0</v>
      </c>
      <c r="C5782" s="536">
        <v>0</v>
      </c>
      <c r="D5782" s="536">
        <v>2011</v>
      </c>
    </row>
    <row r="5783" spans="1:4">
      <c r="A5783" s="535" t="s">
        <v>9543</v>
      </c>
      <c r="B5783" s="536">
        <v>0</v>
      </c>
      <c r="C5783" s="536">
        <v>0</v>
      </c>
      <c r="D5783" s="536">
        <v>2011</v>
      </c>
    </row>
    <row r="5784" spans="1:4">
      <c r="A5784" s="535" t="s">
        <v>9544</v>
      </c>
      <c r="B5784" s="536">
        <v>0</v>
      </c>
      <c r="C5784" s="536">
        <v>0</v>
      </c>
      <c r="D5784" s="536">
        <v>2011</v>
      </c>
    </row>
    <row r="5785" spans="1:4">
      <c r="A5785" s="535" t="s">
        <v>9545</v>
      </c>
      <c r="B5785" s="536">
        <v>5442</v>
      </c>
      <c r="C5785" s="536">
        <v>0</v>
      </c>
      <c r="D5785" s="536">
        <v>2011</v>
      </c>
    </row>
    <row r="5786" spans="1:4">
      <c r="A5786" s="535" t="s">
        <v>9546</v>
      </c>
      <c r="B5786" s="536">
        <v>0</v>
      </c>
      <c r="C5786" s="536">
        <v>0</v>
      </c>
      <c r="D5786" s="536">
        <v>2011</v>
      </c>
    </row>
    <row r="5787" spans="1:4">
      <c r="A5787" s="535" t="s">
        <v>9547</v>
      </c>
      <c r="B5787" s="536">
        <v>5615</v>
      </c>
      <c r="C5787" s="536">
        <v>0</v>
      </c>
      <c r="D5787" s="536">
        <v>2011</v>
      </c>
    </row>
    <row r="5788" spans="1:4">
      <c r="A5788" s="535" t="s">
        <v>9548</v>
      </c>
      <c r="B5788" s="536">
        <v>0</v>
      </c>
      <c r="C5788" s="536">
        <v>0</v>
      </c>
      <c r="D5788" s="536">
        <v>2011</v>
      </c>
    </row>
    <row r="5789" spans="1:4">
      <c r="A5789" s="535" t="s">
        <v>9549</v>
      </c>
      <c r="B5789" s="536">
        <v>11530</v>
      </c>
      <c r="C5789" s="536">
        <v>0</v>
      </c>
      <c r="D5789" s="536">
        <v>2011</v>
      </c>
    </row>
    <row r="5790" spans="1:4">
      <c r="A5790" s="535" t="s">
        <v>9550</v>
      </c>
      <c r="B5790" s="536">
        <v>40686</v>
      </c>
      <c r="C5790" s="536">
        <v>0</v>
      </c>
      <c r="D5790" s="536">
        <v>2011</v>
      </c>
    </row>
    <row r="5791" spans="1:4">
      <c r="A5791" s="535" t="s">
        <v>9551</v>
      </c>
      <c r="B5791" s="536">
        <v>25891</v>
      </c>
      <c r="C5791" s="536">
        <v>0</v>
      </c>
      <c r="D5791" s="536">
        <v>2011</v>
      </c>
    </row>
    <row r="5792" spans="1:4">
      <c r="A5792" s="535" t="s">
        <v>9552</v>
      </c>
      <c r="B5792" s="536">
        <v>0</v>
      </c>
      <c r="C5792" s="536">
        <v>0</v>
      </c>
      <c r="D5792" s="536">
        <v>2011</v>
      </c>
    </row>
    <row r="5793" spans="1:4">
      <c r="A5793" s="535" t="s">
        <v>9553</v>
      </c>
      <c r="B5793" s="536">
        <v>0</v>
      </c>
      <c r="C5793" s="536">
        <v>0</v>
      </c>
      <c r="D5793" s="536">
        <v>2011</v>
      </c>
    </row>
    <row r="5794" spans="1:4">
      <c r="A5794" s="535" t="s">
        <v>9554</v>
      </c>
      <c r="B5794" s="536">
        <v>10719</v>
      </c>
      <c r="C5794" s="536">
        <v>0</v>
      </c>
      <c r="D5794" s="536">
        <v>2011</v>
      </c>
    </row>
    <row r="5795" spans="1:4">
      <c r="A5795" s="535" t="s">
        <v>9555</v>
      </c>
      <c r="B5795" s="536">
        <v>9371</v>
      </c>
      <c r="C5795" s="536">
        <v>0</v>
      </c>
      <c r="D5795" s="536">
        <v>2011</v>
      </c>
    </row>
    <row r="5796" spans="1:4">
      <c r="A5796" s="535" t="s">
        <v>9556</v>
      </c>
      <c r="B5796" s="536">
        <v>5767</v>
      </c>
      <c r="C5796" s="536">
        <v>0</v>
      </c>
      <c r="D5796" s="536">
        <v>2011</v>
      </c>
    </row>
    <row r="5797" spans="1:4">
      <c r="A5797" s="535" t="s">
        <v>9557</v>
      </c>
      <c r="B5797" s="536">
        <v>1306</v>
      </c>
      <c r="C5797" s="536">
        <v>0</v>
      </c>
      <c r="D5797" s="536">
        <v>2011</v>
      </c>
    </row>
    <row r="5798" spans="1:4">
      <c r="A5798" s="535" t="s">
        <v>9558</v>
      </c>
      <c r="B5798" s="536">
        <v>0</v>
      </c>
      <c r="C5798" s="536">
        <v>0</v>
      </c>
      <c r="D5798" s="536">
        <v>2011</v>
      </c>
    </row>
    <row r="5799" spans="1:4">
      <c r="A5799" s="535" t="s">
        <v>9559</v>
      </c>
      <c r="B5799" s="536">
        <v>6262</v>
      </c>
      <c r="C5799" s="536">
        <v>0</v>
      </c>
      <c r="D5799" s="536">
        <v>2011</v>
      </c>
    </row>
    <row r="5800" spans="1:4">
      <c r="A5800" s="535" t="s">
        <v>9561</v>
      </c>
      <c r="B5800" s="536">
        <v>0</v>
      </c>
      <c r="C5800" s="536">
        <v>0</v>
      </c>
      <c r="D5800" s="536">
        <v>2011</v>
      </c>
    </row>
    <row r="5801" spans="1:4">
      <c r="A5801" s="535" t="s">
        <v>9562</v>
      </c>
      <c r="B5801" s="536">
        <v>5001</v>
      </c>
      <c r="C5801" s="536">
        <v>0</v>
      </c>
      <c r="D5801" s="536">
        <v>2011</v>
      </c>
    </row>
    <row r="5802" spans="1:4">
      <c r="A5802" s="535" t="s">
        <v>9563</v>
      </c>
      <c r="B5802" s="536">
        <v>3874</v>
      </c>
      <c r="C5802" s="536">
        <v>0</v>
      </c>
      <c r="D5802" s="536">
        <v>2011</v>
      </c>
    </row>
    <row r="5803" spans="1:4">
      <c r="A5803" s="535" t="s">
        <v>9564</v>
      </c>
      <c r="B5803" s="536">
        <v>6803</v>
      </c>
      <c r="C5803" s="536">
        <v>0</v>
      </c>
      <c r="D5803" s="536">
        <v>2011</v>
      </c>
    </row>
    <row r="5804" spans="1:4">
      <c r="A5804" s="535" t="s">
        <v>9565</v>
      </c>
      <c r="B5804" s="536">
        <v>4640</v>
      </c>
      <c r="C5804" s="536">
        <v>0</v>
      </c>
      <c r="D5804" s="536">
        <v>2011</v>
      </c>
    </row>
    <row r="5805" spans="1:4">
      <c r="A5805" s="535" t="s">
        <v>9566</v>
      </c>
      <c r="B5805" s="536">
        <v>1442</v>
      </c>
      <c r="C5805" s="536">
        <v>0</v>
      </c>
      <c r="D5805" s="536">
        <v>2011</v>
      </c>
    </row>
    <row r="5806" spans="1:4">
      <c r="A5806" s="535" t="s">
        <v>9567</v>
      </c>
      <c r="B5806" s="536">
        <v>2343</v>
      </c>
      <c r="C5806" s="536">
        <v>0</v>
      </c>
      <c r="D5806" s="536">
        <v>2011</v>
      </c>
    </row>
    <row r="5807" spans="1:4">
      <c r="A5807" s="535" t="s">
        <v>9568</v>
      </c>
      <c r="B5807" s="536">
        <v>2973</v>
      </c>
      <c r="C5807" s="536">
        <v>0</v>
      </c>
      <c r="D5807" s="536">
        <v>2011</v>
      </c>
    </row>
    <row r="5808" spans="1:4">
      <c r="A5808" s="535" t="s">
        <v>9569</v>
      </c>
      <c r="B5808" s="536">
        <v>4730</v>
      </c>
      <c r="C5808" s="536">
        <v>0</v>
      </c>
      <c r="D5808" s="536">
        <v>2011</v>
      </c>
    </row>
    <row r="5809" spans="1:4">
      <c r="A5809" s="535" t="s">
        <v>9570</v>
      </c>
      <c r="B5809" s="536">
        <v>6848</v>
      </c>
      <c r="C5809" s="536">
        <v>0</v>
      </c>
      <c r="D5809" s="536">
        <v>2011</v>
      </c>
    </row>
    <row r="5810" spans="1:4">
      <c r="A5810" s="535" t="s">
        <v>9571</v>
      </c>
      <c r="B5810" s="536">
        <v>0</v>
      </c>
      <c r="C5810" s="536">
        <v>0</v>
      </c>
      <c r="D5810" s="536">
        <v>2011</v>
      </c>
    </row>
    <row r="5811" spans="1:4">
      <c r="A5811" s="535" t="s">
        <v>9572</v>
      </c>
      <c r="B5811" s="536">
        <v>5091</v>
      </c>
      <c r="C5811" s="536">
        <v>0</v>
      </c>
      <c r="D5811" s="536">
        <v>2011</v>
      </c>
    </row>
    <row r="5812" spans="1:4">
      <c r="A5812" s="535" t="s">
        <v>9573</v>
      </c>
      <c r="B5812" s="536">
        <v>0</v>
      </c>
      <c r="C5812" s="536">
        <v>0</v>
      </c>
      <c r="D5812" s="536">
        <v>2011</v>
      </c>
    </row>
    <row r="5813" spans="1:4">
      <c r="A5813" s="535" t="s">
        <v>9574</v>
      </c>
      <c r="B5813" s="536">
        <v>189</v>
      </c>
      <c r="C5813" s="536">
        <v>0</v>
      </c>
      <c r="D5813" s="536">
        <v>2011</v>
      </c>
    </row>
    <row r="5814" spans="1:4">
      <c r="A5814" s="535" t="s">
        <v>9575</v>
      </c>
      <c r="B5814" s="536">
        <v>4595</v>
      </c>
      <c r="C5814" s="536">
        <v>0</v>
      </c>
      <c r="D5814" s="536">
        <v>2011</v>
      </c>
    </row>
    <row r="5815" spans="1:4">
      <c r="A5815" s="535" t="s">
        <v>9576</v>
      </c>
      <c r="B5815" s="536">
        <v>0</v>
      </c>
      <c r="C5815" s="536">
        <v>0</v>
      </c>
      <c r="D5815" s="536">
        <v>2011</v>
      </c>
    </row>
    <row r="5816" spans="1:4">
      <c r="A5816" s="535" t="s">
        <v>9577</v>
      </c>
      <c r="B5816" s="536">
        <v>451</v>
      </c>
      <c r="C5816" s="536">
        <v>0</v>
      </c>
      <c r="D5816" s="536">
        <v>2011</v>
      </c>
    </row>
    <row r="5817" spans="1:4">
      <c r="A5817" s="535" t="s">
        <v>9578</v>
      </c>
      <c r="B5817" s="536">
        <v>0</v>
      </c>
      <c r="C5817" s="536">
        <v>0</v>
      </c>
      <c r="D5817" s="536">
        <v>2011</v>
      </c>
    </row>
    <row r="5818" spans="1:4">
      <c r="A5818" s="535" t="s">
        <v>9579</v>
      </c>
      <c r="B5818" s="536">
        <v>5721</v>
      </c>
      <c r="C5818" s="536">
        <v>0</v>
      </c>
      <c r="D5818" s="536">
        <v>2011</v>
      </c>
    </row>
    <row r="5819" spans="1:4">
      <c r="A5819" s="535" t="s">
        <v>9580</v>
      </c>
      <c r="B5819" s="536">
        <v>0</v>
      </c>
      <c r="C5819" s="536">
        <v>0</v>
      </c>
      <c r="D5819" s="536">
        <v>2011</v>
      </c>
    </row>
    <row r="5820" spans="1:4">
      <c r="A5820" s="535" t="s">
        <v>9581</v>
      </c>
      <c r="B5820" s="536">
        <v>0</v>
      </c>
      <c r="C5820" s="536">
        <v>0</v>
      </c>
      <c r="D5820" s="536">
        <v>2011</v>
      </c>
    </row>
    <row r="5821" spans="1:4">
      <c r="A5821" s="535" t="s">
        <v>9582</v>
      </c>
      <c r="B5821" s="536">
        <v>360</v>
      </c>
      <c r="C5821" s="536">
        <v>0</v>
      </c>
      <c r="D5821" s="536">
        <v>2011</v>
      </c>
    </row>
    <row r="5822" spans="1:4">
      <c r="A5822" s="535" t="s">
        <v>9583</v>
      </c>
      <c r="B5822" s="536">
        <v>0</v>
      </c>
      <c r="C5822" s="536">
        <v>0</v>
      </c>
      <c r="D5822" s="536">
        <v>2011</v>
      </c>
    </row>
    <row r="5823" spans="1:4">
      <c r="A5823" s="535" t="s">
        <v>9584</v>
      </c>
      <c r="B5823" s="536">
        <v>1352</v>
      </c>
      <c r="C5823" s="536">
        <v>0</v>
      </c>
      <c r="D5823" s="536">
        <v>2011</v>
      </c>
    </row>
    <row r="5824" spans="1:4">
      <c r="A5824" s="535" t="s">
        <v>9585</v>
      </c>
      <c r="B5824" s="536">
        <v>3585</v>
      </c>
      <c r="C5824" s="536">
        <v>0</v>
      </c>
      <c r="D5824" s="536">
        <v>2011</v>
      </c>
    </row>
    <row r="5825" spans="1:4">
      <c r="A5825" s="535" t="s">
        <v>9586</v>
      </c>
      <c r="B5825" s="536">
        <v>2253</v>
      </c>
      <c r="C5825" s="536">
        <v>0</v>
      </c>
      <c r="D5825" s="536">
        <v>2011</v>
      </c>
    </row>
    <row r="5826" spans="1:4">
      <c r="A5826" s="535" t="s">
        <v>9587</v>
      </c>
      <c r="B5826" s="536">
        <v>2117</v>
      </c>
      <c r="C5826" s="536">
        <v>0</v>
      </c>
      <c r="D5826" s="536">
        <v>2011</v>
      </c>
    </row>
    <row r="5827" spans="1:4">
      <c r="A5827" s="535" t="s">
        <v>9588</v>
      </c>
      <c r="B5827" s="536">
        <v>1011</v>
      </c>
      <c r="C5827" s="536">
        <v>0</v>
      </c>
      <c r="D5827" s="536">
        <v>2011</v>
      </c>
    </row>
    <row r="5828" spans="1:4">
      <c r="A5828" s="535" t="s">
        <v>9589</v>
      </c>
      <c r="B5828" s="536">
        <v>0</v>
      </c>
      <c r="C5828" s="536">
        <v>0</v>
      </c>
      <c r="D5828" s="536">
        <v>2011</v>
      </c>
    </row>
    <row r="5829" spans="1:4">
      <c r="A5829" s="535" t="s">
        <v>9590</v>
      </c>
      <c r="B5829" s="536">
        <v>0</v>
      </c>
      <c r="C5829" s="536">
        <v>0</v>
      </c>
      <c r="D5829" s="536">
        <v>2011</v>
      </c>
    </row>
    <row r="5830" spans="1:4">
      <c r="A5830" s="535" t="s">
        <v>9591</v>
      </c>
      <c r="B5830" s="536">
        <v>0</v>
      </c>
      <c r="C5830" s="536">
        <v>0</v>
      </c>
      <c r="D5830" s="536">
        <v>2011</v>
      </c>
    </row>
    <row r="5831" spans="1:4">
      <c r="A5831" s="535" t="s">
        <v>9592</v>
      </c>
      <c r="B5831" s="536">
        <v>5050</v>
      </c>
      <c r="C5831" s="536">
        <v>0</v>
      </c>
      <c r="D5831" s="536">
        <v>2011</v>
      </c>
    </row>
    <row r="5832" spans="1:4">
      <c r="A5832" s="535" t="s">
        <v>9593</v>
      </c>
      <c r="B5832" s="536">
        <v>0</v>
      </c>
      <c r="C5832" s="536">
        <v>0</v>
      </c>
      <c r="D5832" s="536">
        <v>2011</v>
      </c>
    </row>
    <row r="5833" spans="1:4">
      <c r="A5833" s="535" t="s">
        <v>9594</v>
      </c>
      <c r="B5833" s="536">
        <v>30936</v>
      </c>
      <c r="C5833" s="536">
        <v>0</v>
      </c>
      <c r="D5833" s="536">
        <v>2011</v>
      </c>
    </row>
    <row r="5834" spans="1:4">
      <c r="A5834" s="535" t="s">
        <v>9595</v>
      </c>
      <c r="B5834" s="536">
        <v>0</v>
      </c>
      <c r="C5834" s="536">
        <v>0</v>
      </c>
      <c r="D5834" s="536">
        <v>2011</v>
      </c>
    </row>
    <row r="5835" spans="1:4">
      <c r="A5835" s="535" t="s">
        <v>9596</v>
      </c>
      <c r="B5835" s="536">
        <v>13278</v>
      </c>
      <c r="C5835" s="536">
        <v>0</v>
      </c>
      <c r="D5835" s="536">
        <v>2011</v>
      </c>
    </row>
    <row r="5836" spans="1:4">
      <c r="A5836" s="535" t="s">
        <v>9597</v>
      </c>
      <c r="B5836" s="536">
        <v>25354</v>
      </c>
      <c r="C5836" s="536">
        <v>0</v>
      </c>
      <c r="D5836" s="536">
        <v>2011</v>
      </c>
    </row>
    <row r="5837" spans="1:4">
      <c r="A5837" s="535" t="s">
        <v>9598</v>
      </c>
      <c r="B5837" s="536">
        <v>33387</v>
      </c>
      <c r="C5837" s="536">
        <v>0</v>
      </c>
      <c r="D5837" s="536">
        <v>2011</v>
      </c>
    </row>
    <row r="5838" spans="1:4">
      <c r="A5838" s="535" t="s">
        <v>9599</v>
      </c>
      <c r="B5838" s="536">
        <v>0</v>
      </c>
      <c r="C5838" s="536">
        <v>0</v>
      </c>
      <c r="D5838" s="536">
        <v>2011</v>
      </c>
    </row>
    <row r="5839" spans="1:4">
      <c r="A5839" s="535" t="s">
        <v>9600</v>
      </c>
      <c r="B5839" s="536">
        <v>3154</v>
      </c>
      <c r="C5839" s="536">
        <v>0</v>
      </c>
      <c r="D5839" s="536">
        <v>2011</v>
      </c>
    </row>
    <row r="5840" spans="1:4">
      <c r="A5840" s="535" t="s">
        <v>9601</v>
      </c>
      <c r="B5840" s="536">
        <v>23537</v>
      </c>
      <c r="C5840" s="536">
        <v>0</v>
      </c>
      <c r="D5840" s="536">
        <v>2011</v>
      </c>
    </row>
    <row r="5841" spans="1:4">
      <c r="A5841" s="535" t="s">
        <v>9602</v>
      </c>
      <c r="B5841" s="536">
        <v>2737</v>
      </c>
      <c r="C5841" s="536">
        <v>0</v>
      </c>
      <c r="D5841" s="536">
        <v>2011</v>
      </c>
    </row>
    <row r="5842" spans="1:4">
      <c r="A5842" s="535" t="s">
        <v>9603</v>
      </c>
      <c r="B5842" s="536">
        <v>32306</v>
      </c>
      <c r="C5842" s="536">
        <v>0</v>
      </c>
      <c r="D5842" s="536">
        <v>2011</v>
      </c>
    </row>
    <row r="5843" spans="1:4">
      <c r="A5843" s="535" t="s">
        <v>9604</v>
      </c>
      <c r="B5843" s="536">
        <v>19419</v>
      </c>
      <c r="C5843" s="536">
        <v>0</v>
      </c>
      <c r="D5843" s="536">
        <v>2011</v>
      </c>
    </row>
    <row r="5844" spans="1:4">
      <c r="A5844" s="535" t="s">
        <v>9605</v>
      </c>
      <c r="B5844" s="536">
        <v>7998</v>
      </c>
      <c r="C5844" s="536">
        <v>0</v>
      </c>
      <c r="D5844" s="536">
        <v>2011</v>
      </c>
    </row>
    <row r="5845" spans="1:4">
      <c r="A5845" s="535" t="s">
        <v>9606</v>
      </c>
      <c r="B5845" s="536">
        <v>3902</v>
      </c>
      <c r="C5845" s="536">
        <v>0</v>
      </c>
      <c r="D5845" s="536">
        <v>2011</v>
      </c>
    </row>
    <row r="5846" spans="1:4">
      <c r="A5846" s="535" t="s">
        <v>9607</v>
      </c>
      <c r="B5846" s="536">
        <v>42541</v>
      </c>
      <c r="C5846" s="536">
        <v>0</v>
      </c>
      <c r="D5846" s="536">
        <v>2011</v>
      </c>
    </row>
    <row r="5847" spans="1:4">
      <c r="A5847" s="535" t="s">
        <v>9608</v>
      </c>
      <c r="B5847" s="536">
        <v>20396</v>
      </c>
      <c r="C5847" s="536">
        <v>0</v>
      </c>
      <c r="D5847" s="536">
        <v>2011</v>
      </c>
    </row>
    <row r="5848" spans="1:4">
      <c r="A5848" s="535" t="s">
        <v>9609</v>
      </c>
      <c r="B5848" s="536">
        <v>15687</v>
      </c>
      <c r="C5848" s="536">
        <v>0</v>
      </c>
      <c r="D5848" s="536">
        <v>2011</v>
      </c>
    </row>
    <row r="5849" spans="1:4">
      <c r="A5849" s="535" t="s">
        <v>9610</v>
      </c>
      <c r="B5849" s="536">
        <v>39380</v>
      </c>
      <c r="C5849" s="536">
        <v>0</v>
      </c>
      <c r="D5849" s="536">
        <v>2011</v>
      </c>
    </row>
    <row r="5850" spans="1:4">
      <c r="A5850" s="535" t="s">
        <v>9611</v>
      </c>
      <c r="B5850" s="536">
        <v>15773</v>
      </c>
      <c r="C5850" s="536">
        <v>0</v>
      </c>
      <c r="D5850" s="536">
        <v>2011</v>
      </c>
    </row>
    <row r="5851" spans="1:4">
      <c r="A5851" s="535" t="s">
        <v>9612</v>
      </c>
      <c r="B5851" s="536">
        <v>14808</v>
      </c>
      <c r="C5851" s="536">
        <v>0</v>
      </c>
      <c r="D5851" s="536">
        <v>2011</v>
      </c>
    </row>
    <row r="5852" spans="1:4">
      <c r="A5852" s="535" t="s">
        <v>9613</v>
      </c>
      <c r="B5852" s="536">
        <v>13690</v>
      </c>
      <c r="C5852" s="536">
        <v>0</v>
      </c>
      <c r="D5852" s="536">
        <v>2011</v>
      </c>
    </row>
    <row r="5853" spans="1:4">
      <c r="A5853" s="535" t="s">
        <v>9614</v>
      </c>
      <c r="B5853" s="536">
        <v>51323</v>
      </c>
      <c r="C5853" s="536">
        <v>0</v>
      </c>
      <c r="D5853" s="536">
        <v>2011</v>
      </c>
    </row>
    <row r="5854" spans="1:4">
      <c r="A5854" s="535" t="s">
        <v>9615</v>
      </c>
      <c r="B5854" s="536">
        <v>35200</v>
      </c>
      <c r="C5854" s="536">
        <v>0</v>
      </c>
      <c r="D5854" s="536">
        <v>2011</v>
      </c>
    </row>
    <row r="5855" spans="1:4">
      <c r="A5855" s="535" t="s">
        <v>9616</v>
      </c>
      <c r="B5855" s="536">
        <v>6532</v>
      </c>
      <c r="C5855" s="536">
        <v>0</v>
      </c>
      <c r="D5855" s="536">
        <v>2011</v>
      </c>
    </row>
    <row r="5856" spans="1:4">
      <c r="A5856" s="535" t="s">
        <v>9617</v>
      </c>
      <c r="B5856" s="536">
        <v>24716</v>
      </c>
      <c r="C5856" s="536">
        <v>0</v>
      </c>
      <c r="D5856" s="536">
        <v>2011</v>
      </c>
    </row>
    <row r="5857" spans="1:4">
      <c r="A5857" s="535" t="s">
        <v>9618</v>
      </c>
      <c r="B5857" s="536">
        <v>13065</v>
      </c>
      <c r="C5857" s="536">
        <v>0</v>
      </c>
      <c r="D5857" s="536">
        <v>2011</v>
      </c>
    </row>
    <row r="5858" spans="1:4">
      <c r="A5858" s="535" t="s">
        <v>9619</v>
      </c>
      <c r="B5858" s="536">
        <v>8416</v>
      </c>
      <c r="C5858" s="536">
        <v>0</v>
      </c>
      <c r="D5858" s="536">
        <v>2011</v>
      </c>
    </row>
    <row r="5859" spans="1:4">
      <c r="A5859" s="535" t="s">
        <v>9620</v>
      </c>
      <c r="B5859" s="536">
        <v>9006</v>
      </c>
      <c r="C5859" s="536">
        <v>0</v>
      </c>
      <c r="D5859" s="536">
        <v>2011</v>
      </c>
    </row>
    <row r="5860" spans="1:4">
      <c r="A5860" s="535" t="s">
        <v>9621</v>
      </c>
      <c r="B5860" s="536">
        <v>745</v>
      </c>
      <c r="C5860" s="536">
        <v>0</v>
      </c>
      <c r="D5860" s="536">
        <v>2011</v>
      </c>
    </row>
    <row r="5861" spans="1:4">
      <c r="A5861" s="535" t="s">
        <v>9622</v>
      </c>
      <c r="B5861" s="536">
        <v>18506</v>
      </c>
      <c r="C5861" s="536">
        <v>0</v>
      </c>
      <c r="D5861" s="536">
        <v>2011</v>
      </c>
    </row>
    <row r="5862" spans="1:4">
      <c r="A5862" s="535" t="s">
        <v>9623</v>
      </c>
      <c r="B5862" s="536">
        <v>20906</v>
      </c>
      <c r="C5862" s="536">
        <v>0</v>
      </c>
      <c r="D5862" s="536">
        <v>2011</v>
      </c>
    </row>
    <row r="5863" spans="1:4">
      <c r="A5863" s="535" t="s">
        <v>9624</v>
      </c>
      <c r="B5863" s="536">
        <v>10397</v>
      </c>
      <c r="C5863" s="536">
        <v>0</v>
      </c>
      <c r="D5863" s="536">
        <v>2011</v>
      </c>
    </row>
    <row r="5864" spans="1:4">
      <c r="A5864" s="535" t="s">
        <v>9625</v>
      </c>
      <c r="B5864" s="536">
        <v>10524</v>
      </c>
      <c r="C5864" s="536">
        <v>0</v>
      </c>
      <c r="D5864" s="536">
        <v>2011</v>
      </c>
    </row>
    <row r="5865" spans="1:4">
      <c r="A5865" s="535" t="s">
        <v>9626</v>
      </c>
      <c r="B5865" s="536">
        <v>6759</v>
      </c>
      <c r="C5865" s="536">
        <v>0</v>
      </c>
      <c r="D5865" s="536">
        <v>2011</v>
      </c>
    </row>
    <row r="5866" spans="1:4">
      <c r="A5866" s="535" t="s">
        <v>9627</v>
      </c>
      <c r="B5866" s="536">
        <v>25153</v>
      </c>
      <c r="C5866" s="536">
        <v>0</v>
      </c>
      <c r="D5866" s="536">
        <v>2011</v>
      </c>
    </row>
    <row r="5867" spans="1:4">
      <c r="A5867" s="535" t="s">
        <v>9628</v>
      </c>
      <c r="B5867" s="536">
        <v>6037</v>
      </c>
      <c r="C5867" s="536">
        <v>0</v>
      </c>
      <c r="D5867" s="536">
        <v>2011</v>
      </c>
    </row>
    <row r="5868" spans="1:4">
      <c r="A5868" s="535" t="s">
        <v>9629</v>
      </c>
      <c r="B5868" s="536">
        <v>0</v>
      </c>
      <c r="C5868" s="536">
        <v>0</v>
      </c>
      <c r="D5868" s="536">
        <v>2011</v>
      </c>
    </row>
    <row r="5869" spans="1:4">
      <c r="A5869" s="535" t="s">
        <v>9630</v>
      </c>
      <c r="B5869" s="536">
        <v>40208</v>
      </c>
      <c r="C5869" s="536">
        <v>0</v>
      </c>
      <c r="D5869" s="536">
        <v>2011</v>
      </c>
    </row>
    <row r="5870" spans="1:4">
      <c r="A5870" s="535" t="s">
        <v>9631</v>
      </c>
      <c r="B5870" s="536">
        <v>25585</v>
      </c>
      <c r="C5870" s="536">
        <v>0</v>
      </c>
      <c r="D5870" s="536">
        <v>2011</v>
      </c>
    </row>
    <row r="5871" spans="1:4">
      <c r="A5871" s="535" t="s">
        <v>9632</v>
      </c>
      <c r="B5871" s="536">
        <v>4981</v>
      </c>
      <c r="C5871" s="536">
        <v>0</v>
      </c>
      <c r="D5871" s="536">
        <v>2011</v>
      </c>
    </row>
    <row r="5872" spans="1:4">
      <c r="A5872" s="535" t="s">
        <v>9633</v>
      </c>
      <c r="B5872" s="536">
        <v>20812</v>
      </c>
      <c r="C5872" s="536">
        <v>0</v>
      </c>
      <c r="D5872" s="536">
        <v>2011</v>
      </c>
    </row>
    <row r="5873" spans="1:4">
      <c r="A5873" s="535" t="s">
        <v>9634</v>
      </c>
      <c r="B5873" s="536">
        <v>25441</v>
      </c>
      <c r="C5873" s="536">
        <v>0</v>
      </c>
      <c r="D5873" s="536">
        <v>2011</v>
      </c>
    </row>
    <row r="5874" spans="1:4">
      <c r="A5874" s="535" t="s">
        <v>9635</v>
      </c>
      <c r="B5874" s="536">
        <v>7552</v>
      </c>
      <c r="C5874" s="536">
        <v>0</v>
      </c>
      <c r="D5874" s="536">
        <v>2011</v>
      </c>
    </row>
    <row r="5875" spans="1:4">
      <c r="A5875" s="535" t="s">
        <v>6668</v>
      </c>
      <c r="B5875" s="536">
        <v>29649</v>
      </c>
      <c r="C5875" s="536">
        <v>0</v>
      </c>
      <c r="D5875" s="536">
        <v>2011</v>
      </c>
    </row>
    <row r="5876" spans="1:4">
      <c r="A5876" s="535" t="s">
        <v>9636</v>
      </c>
      <c r="B5876" s="536">
        <v>31420</v>
      </c>
      <c r="C5876" s="536">
        <v>0</v>
      </c>
      <c r="D5876" s="536">
        <v>2011</v>
      </c>
    </row>
    <row r="5877" spans="1:4">
      <c r="A5877" s="535" t="s">
        <v>9637</v>
      </c>
      <c r="B5877" s="536">
        <v>6904</v>
      </c>
      <c r="C5877" s="536">
        <v>0</v>
      </c>
      <c r="D5877" s="536">
        <v>2011</v>
      </c>
    </row>
    <row r="5878" spans="1:4">
      <c r="A5878" s="535" t="s">
        <v>9638</v>
      </c>
      <c r="B5878" s="536">
        <v>23892</v>
      </c>
      <c r="C5878" s="536">
        <v>0</v>
      </c>
      <c r="D5878" s="536">
        <v>2011</v>
      </c>
    </row>
    <row r="5879" spans="1:4">
      <c r="A5879" s="535" t="s">
        <v>9639</v>
      </c>
      <c r="B5879" s="536">
        <v>30810</v>
      </c>
      <c r="C5879" s="536">
        <v>0</v>
      </c>
      <c r="D5879" s="536">
        <v>2011</v>
      </c>
    </row>
    <row r="5880" spans="1:4">
      <c r="A5880" s="535" t="s">
        <v>9640</v>
      </c>
      <c r="B5880" s="536">
        <v>44279</v>
      </c>
      <c r="C5880" s="536">
        <v>0</v>
      </c>
      <c r="D5880" s="536">
        <v>2011</v>
      </c>
    </row>
    <row r="5881" spans="1:4">
      <c r="A5881" s="535" t="s">
        <v>9641</v>
      </c>
      <c r="B5881" s="536">
        <v>23382</v>
      </c>
      <c r="C5881" s="536">
        <v>0</v>
      </c>
      <c r="D5881" s="536">
        <v>2011</v>
      </c>
    </row>
    <row r="5882" spans="1:4">
      <c r="A5882" s="535" t="s">
        <v>9642</v>
      </c>
      <c r="B5882" s="536">
        <v>8106</v>
      </c>
      <c r="C5882" s="536">
        <v>0</v>
      </c>
      <c r="D5882" s="536">
        <v>2011</v>
      </c>
    </row>
    <row r="5883" spans="1:4">
      <c r="A5883" s="535" t="s">
        <v>9643</v>
      </c>
      <c r="B5883" s="536">
        <v>0</v>
      </c>
      <c r="C5883" s="536">
        <v>0</v>
      </c>
      <c r="D5883" s="536">
        <v>2011</v>
      </c>
    </row>
    <row r="5884" spans="1:4">
      <c r="A5884" s="535" t="s">
        <v>9644</v>
      </c>
      <c r="B5884" s="536">
        <v>0</v>
      </c>
      <c r="C5884" s="536">
        <v>0</v>
      </c>
      <c r="D5884" s="536">
        <v>2011</v>
      </c>
    </row>
    <row r="5885" spans="1:4">
      <c r="A5885" s="535" t="s">
        <v>9645</v>
      </c>
      <c r="B5885" s="536">
        <v>23418</v>
      </c>
      <c r="C5885" s="536">
        <v>0</v>
      </c>
      <c r="D5885" s="536">
        <v>2011</v>
      </c>
    </row>
    <row r="5886" spans="1:4">
      <c r="A5886" s="535" t="s">
        <v>9646</v>
      </c>
      <c r="B5886" s="536">
        <v>0</v>
      </c>
      <c r="C5886" s="536">
        <v>0</v>
      </c>
      <c r="D5886" s="536">
        <v>2011</v>
      </c>
    </row>
    <row r="5887" spans="1:4">
      <c r="A5887" s="535" t="s">
        <v>9647</v>
      </c>
      <c r="B5887" s="536">
        <v>19518</v>
      </c>
      <c r="C5887" s="536">
        <v>0</v>
      </c>
      <c r="D5887" s="536">
        <v>2011</v>
      </c>
    </row>
    <row r="5888" spans="1:4">
      <c r="A5888" s="535" t="s">
        <v>9648</v>
      </c>
      <c r="B5888" s="536">
        <v>27107</v>
      </c>
      <c r="C5888" s="536">
        <v>0</v>
      </c>
      <c r="D5888" s="536">
        <v>2011</v>
      </c>
    </row>
    <row r="5889" spans="1:4">
      <c r="A5889" s="535" t="s">
        <v>9649</v>
      </c>
      <c r="B5889" s="536">
        <v>33512</v>
      </c>
      <c r="C5889" s="536">
        <v>0</v>
      </c>
      <c r="D5889" s="536">
        <v>2011</v>
      </c>
    </row>
    <row r="5890" spans="1:4">
      <c r="A5890" s="535" t="s">
        <v>9650</v>
      </c>
      <c r="B5890" s="536">
        <v>19215</v>
      </c>
      <c r="C5890" s="536">
        <v>0</v>
      </c>
      <c r="D5890" s="536">
        <v>2011</v>
      </c>
    </row>
    <row r="5891" spans="1:4">
      <c r="A5891" s="535" t="s">
        <v>9651</v>
      </c>
      <c r="B5891" s="536">
        <v>17923</v>
      </c>
      <c r="C5891" s="536">
        <v>0</v>
      </c>
      <c r="D5891" s="536">
        <v>2011</v>
      </c>
    </row>
    <row r="5892" spans="1:4">
      <c r="A5892" s="535" t="s">
        <v>9652</v>
      </c>
      <c r="B5892" s="536">
        <v>23846</v>
      </c>
      <c r="C5892" s="536">
        <v>0</v>
      </c>
      <c r="D5892" s="536">
        <v>2011</v>
      </c>
    </row>
    <row r="5893" spans="1:4">
      <c r="A5893" s="535" t="s">
        <v>9653</v>
      </c>
      <c r="B5893" s="536">
        <v>28849</v>
      </c>
      <c r="C5893" s="536">
        <v>0</v>
      </c>
      <c r="D5893" s="536">
        <v>2011</v>
      </c>
    </row>
    <row r="5894" spans="1:4">
      <c r="A5894" s="535" t="s">
        <v>9654</v>
      </c>
      <c r="B5894" s="536">
        <v>27055</v>
      </c>
      <c r="C5894" s="536">
        <v>0</v>
      </c>
      <c r="D5894" s="536">
        <v>2011</v>
      </c>
    </row>
    <row r="5895" spans="1:4">
      <c r="A5895" s="535" t="s">
        <v>9655</v>
      </c>
      <c r="B5895" s="536">
        <v>18323</v>
      </c>
      <c r="C5895" s="536">
        <v>0</v>
      </c>
      <c r="D5895" s="536">
        <v>2011</v>
      </c>
    </row>
    <row r="5896" spans="1:4">
      <c r="A5896" s="535" t="s">
        <v>9656</v>
      </c>
      <c r="B5896" s="536">
        <v>65430</v>
      </c>
      <c r="C5896" s="536">
        <v>0</v>
      </c>
      <c r="D5896" s="536">
        <v>2011</v>
      </c>
    </row>
    <row r="5897" spans="1:4">
      <c r="A5897" s="535" t="s">
        <v>9657</v>
      </c>
      <c r="B5897" s="536">
        <v>19910</v>
      </c>
      <c r="C5897" s="536">
        <v>0</v>
      </c>
      <c r="D5897" s="536">
        <v>2011</v>
      </c>
    </row>
    <row r="5898" spans="1:4">
      <c r="A5898" s="535" t="s">
        <v>9658</v>
      </c>
      <c r="B5898" s="536">
        <v>4510</v>
      </c>
      <c r="C5898" s="536">
        <v>0</v>
      </c>
      <c r="D5898" s="536">
        <v>2011</v>
      </c>
    </row>
    <row r="5899" spans="1:4">
      <c r="A5899" s="535" t="s">
        <v>9659</v>
      </c>
      <c r="B5899" s="536">
        <v>3990</v>
      </c>
      <c r="C5899" s="536">
        <v>0</v>
      </c>
      <c r="D5899" s="536">
        <v>2011</v>
      </c>
    </row>
    <row r="5900" spans="1:4">
      <c r="A5900" s="535" t="s">
        <v>9660</v>
      </c>
      <c r="B5900" s="536">
        <v>27094</v>
      </c>
      <c r="C5900" s="536">
        <v>0</v>
      </c>
      <c r="D5900" s="536">
        <v>2011</v>
      </c>
    </row>
    <row r="5901" spans="1:4">
      <c r="A5901" s="535" t="s">
        <v>9661</v>
      </c>
      <c r="B5901" s="536">
        <v>28961</v>
      </c>
      <c r="C5901" s="536">
        <v>0</v>
      </c>
      <c r="D5901" s="536">
        <v>2011</v>
      </c>
    </row>
    <row r="5902" spans="1:4">
      <c r="A5902" s="535" t="s">
        <v>9662</v>
      </c>
      <c r="B5902" s="536">
        <v>29682</v>
      </c>
      <c r="C5902" s="536">
        <v>0</v>
      </c>
      <c r="D5902" s="536">
        <v>2011</v>
      </c>
    </row>
    <row r="5903" spans="1:4">
      <c r="A5903" s="535" t="s">
        <v>9663</v>
      </c>
      <c r="B5903" s="536">
        <v>41324</v>
      </c>
      <c r="C5903" s="536">
        <v>0</v>
      </c>
      <c r="D5903" s="536">
        <v>2011</v>
      </c>
    </row>
    <row r="5904" spans="1:4">
      <c r="A5904" s="535" t="s">
        <v>9664</v>
      </c>
      <c r="B5904" s="536">
        <v>0</v>
      </c>
      <c r="C5904" s="536">
        <v>0</v>
      </c>
      <c r="D5904" s="536">
        <v>2011</v>
      </c>
    </row>
    <row r="5905" spans="1:4">
      <c r="A5905" s="535" t="s">
        <v>9665</v>
      </c>
      <c r="B5905" s="536">
        <v>36413</v>
      </c>
      <c r="C5905" s="536">
        <v>0</v>
      </c>
      <c r="D5905" s="536">
        <v>2011</v>
      </c>
    </row>
    <row r="5906" spans="1:4">
      <c r="A5906" s="535" t="s">
        <v>9666</v>
      </c>
      <c r="B5906" s="536">
        <v>40288</v>
      </c>
      <c r="C5906" s="536">
        <v>0</v>
      </c>
      <c r="D5906" s="536">
        <v>2011</v>
      </c>
    </row>
    <row r="5907" spans="1:4">
      <c r="A5907" s="535" t="s">
        <v>9667</v>
      </c>
      <c r="B5907" s="536">
        <v>32072</v>
      </c>
      <c r="C5907" s="536">
        <v>0</v>
      </c>
      <c r="D5907" s="536">
        <v>2011</v>
      </c>
    </row>
    <row r="5908" spans="1:4">
      <c r="A5908" s="535" t="s">
        <v>9668</v>
      </c>
      <c r="B5908" s="536">
        <v>41471</v>
      </c>
      <c r="C5908" s="536">
        <v>0</v>
      </c>
      <c r="D5908" s="536">
        <v>2011</v>
      </c>
    </row>
    <row r="5909" spans="1:4">
      <c r="A5909" s="535" t="s">
        <v>9669</v>
      </c>
      <c r="B5909" s="536">
        <v>16467</v>
      </c>
      <c r="C5909" s="536">
        <v>0</v>
      </c>
      <c r="D5909" s="536">
        <v>2011</v>
      </c>
    </row>
    <row r="5910" spans="1:4">
      <c r="A5910" s="535" t="s">
        <v>9670</v>
      </c>
      <c r="B5910" s="536">
        <v>17094</v>
      </c>
      <c r="C5910" s="536">
        <v>0</v>
      </c>
      <c r="D5910" s="536">
        <v>2011</v>
      </c>
    </row>
    <row r="5911" spans="1:4">
      <c r="A5911" s="535" t="s">
        <v>9671</v>
      </c>
      <c r="B5911" s="536">
        <v>0</v>
      </c>
      <c r="C5911" s="536">
        <v>0</v>
      </c>
      <c r="D5911" s="536">
        <v>2011</v>
      </c>
    </row>
    <row r="5912" spans="1:4">
      <c r="A5912" s="535" t="s">
        <v>9672</v>
      </c>
      <c r="B5912" s="536">
        <v>23668</v>
      </c>
      <c r="C5912" s="536">
        <v>0</v>
      </c>
      <c r="D5912" s="536">
        <v>2011</v>
      </c>
    </row>
    <row r="5913" spans="1:4">
      <c r="A5913" s="535" t="s">
        <v>9673</v>
      </c>
      <c r="B5913" s="536">
        <v>5359</v>
      </c>
      <c r="C5913" s="536">
        <v>0</v>
      </c>
      <c r="D5913" s="536">
        <v>2011</v>
      </c>
    </row>
    <row r="5914" spans="1:4">
      <c r="A5914" s="535" t="s">
        <v>9674</v>
      </c>
      <c r="B5914" s="536">
        <v>45052</v>
      </c>
      <c r="C5914" s="536">
        <v>0</v>
      </c>
      <c r="D5914" s="536">
        <v>2011</v>
      </c>
    </row>
    <row r="5915" spans="1:4">
      <c r="A5915" s="535" t="s">
        <v>9675</v>
      </c>
      <c r="B5915" s="536">
        <v>5856</v>
      </c>
      <c r="C5915" s="536">
        <v>0</v>
      </c>
      <c r="D5915" s="536">
        <v>2011</v>
      </c>
    </row>
    <row r="5916" spans="1:4">
      <c r="A5916" s="535" t="s">
        <v>9676</v>
      </c>
      <c r="B5916" s="536">
        <v>12599</v>
      </c>
      <c r="C5916" s="536">
        <v>0</v>
      </c>
      <c r="D5916" s="536">
        <v>2011</v>
      </c>
    </row>
    <row r="5917" spans="1:4">
      <c r="A5917" s="535" t="s">
        <v>9677</v>
      </c>
      <c r="B5917" s="536">
        <v>3831</v>
      </c>
      <c r="C5917" s="536">
        <v>0</v>
      </c>
      <c r="D5917" s="536">
        <v>2011</v>
      </c>
    </row>
    <row r="5918" spans="1:4">
      <c r="A5918" s="535" t="s">
        <v>9678</v>
      </c>
      <c r="B5918" s="536">
        <v>6820</v>
      </c>
      <c r="C5918" s="536">
        <v>0</v>
      </c>
      <c r="D5918" s="536">
        <v>2011</v>
      </c>
    </row>
    <row r="5919" spans="1:4">
      <c r="A5919" s="535" t="s">
        <v>9679</v>
      </c>
      <c r="B5919" s="536">
        <v>2486</v>
      </c>
      <c r="C5919" s="536">
        <v>0</v>
      </c>
      <c r="D5919" s="536">
        <v>2011</v>
      </c>
    </row>
    <row r="5920" spans="1:4">
      <c r="A5920" s="535" t="s">
        <v>9680</v>
      </c>
      <c r="B5920" s="536">
        <v>0</v>
      </c>
      <c r="C5920" s="536">
        <v>0</v>
      </c>
      <c r="D5920" s="536">
        <v>2011</v>
      </c>
    </row>
    <row r="5921" spans="1:4">
      <c r="A5921" s="535" t="s">
        <v>9681</v>
      </c>
      <c r="B5921" s="536">
        <v>0</v>
      </c>
      <c r="C5921" s="536">
        <v>0</v>
      </c>
      <c r="D5921" s="536">
        <v>2011</v>
      </c>
    </row>
    <row r="5922" spans="1:4">
      <c r="A5922" s="535" t="s">
        <v>9682</v>
      </c>
      <c r="B5922" s="536">
        <v>5073</v>
      </c>
      <c r="C5922" s="536">
        <v>0</v>
      </c>
      <c r="D5922" s="536">
        <v>2011</v>
      </c>
    </row>
    <row r="5923" spans="1:4">
      <c r="A5923" s="535" t="s">
        <v>9683</v>
      </c>
      <c r="B5923" s="536">
        <v>1357</v>
      </c>
      <c r="C5923" s="536">
        <v>0</v>
      </c>
      <c r="D5923" s="536">
        <v>2011</v>
      </c>
    </row>
    <row r="5924" spans="1:4">
      <c r="A5924" s="535" t="s">
        <v>9684</v>
      </c>
      <c r="B5924" s="536">
        <v>9962</v>
      </c>
      <c r="C5924" s="536">
        <v>0</v>
      </c>
      <c r="D5924" s="536">
        <v>2011</v>
      </c>
    </row>
    <row r="5925" spans="1:4">
      <c r="A5925" s="535" t="s">
        <v>9685</v>
      </c>
      <c r="B5925" s="536">
        <v>7591</v>
      </c>
      <c r="C5925" s="536">
        <v>0</v>
      </c>
      <c r="D5925" s="536">
        <v>2011</v>
      </c>
    </row>
    <row r="5926" spans="1:4">
      <c r="A5926" s="535" t="s">
        <v>9686</v>
      </c>
      <c r="B5926" s="536">
        <v>9545</v>
      </c>
      <c r="C5926" s="536">
        <v>0</v>
      </c>
      <c r="D5926" s="536">
        <v>2011</v>
      </c>
    </row>
    <row r="5927" spans="1:4">
      <c r="A5927" s="535" t="s">
        <v>9687</v>
      </c>
      <c r="B5927" s="536">
        <v>7595</v>
      </c>
      <c r="C5927" s="536">
        <v>0</v>
      </c>
      <c r="D5927" s="536">
        <v>2011</v>
      </c>
    </row>
    <row r="5928" spans="1:4">
      <c r="A5928" s="535" t="s">
        <v>9688</v>
      </c>
      <c r="B5928" s="536">
        <v>601</v>
      </c>
      <c r="C5928" s="536">
        <v>0</v>
      </c>
      <c r="D5928" s="536">
        <v>2011</v>
      </c>
    </row>
    <row r="5929" spans="1:4">
      <c r="A5929" s="535" t="s">
        <v>9689</v>
      </c>
      <c r="B5929" s="536">
        <v>105117</v>
      </c>
      <c r="C5929" s="536">
        <v>0</v>
      </c>
      <c r="D5929" s="536">
        <v>2011</v>
      </c>
    </row>
    <row r="5930" spans="1:4">
      <c r="A5930" s="535" t="s">
        <v>9690</v>
      </c>
      <c r="B5930" s="536">
        <v>94964</v>
      </c>
      <c r="C5930" s="536">
        <v>0</v>
      </c>
      <c r="D5930" s="536">
        <v>2011</v>
      </c>
    </row>
    <row r="5931" spans="1:4">
      <c r="A5931" s="535" t="s">
        <v>9691</v>
      </c>
      <c r="B5931" s="536">
        <v>126859</v>
      </c>
      <c r="C5931" s="536">
        <v>0</v>
      </c>
      <c r="D5931" s="536">
        <v>2011</v>
      </c>
    </row>
    <row r="5932" spans="1:4">
      <c r="A5932" s="535" t="s">
        <v>9692</v>
      </c>
      <c r="B5932" s="536">
        <v>170250</v>
      </c>
      <c r="C5932" s="536">
        <v>0</v>
      </c>
      <c r="D5932" s="536">
        <v>2011</v>
      </c>
    </row>
    <row r="5933" spans="1:4">
      <c r="A5933" s="535" t="s">
        <v>9693</v>
      </c>
      <c r="B5933" s="536">
        <v>14942</v>
      </c>
      <c r="C5933" s="536">
        <v>0</v>
      </c>
      <c r="D5933" s="536">
        <v>2011</v>
      </c>
    </row>
    <row r="5934" spans="1:4">
      <c r="A5934" s="535" t="s">
        <v>9694</v>
      </c>
      <c r="B5934" s="536">
        <v>21362</v>
      </c>
      <c r="C5934" s="536">
        <v>0</v>
      </c>
      <c r="D5934" s="536">
        <v>2011</v>
      </c>
    </row>
    <row r="5935" spans="1:4">
      <c r="A5935" s="535" t="s">
        <v>9695</v>
      </c>
      <c r="B5935" s="536">
        <v>31120</v>
      </c>
      <c r="C5935" s="536">
        <v>0</v>
      </c>
      <c r="D5935" s="536">
        <v>2011</v>
      </c>
    </row>
    <row r="5936" spans="1:4">
      <c r="A5936" s="535" t="s">
        <v>9696</v>
      </c>
      <c r="B5936" s="536">
        <v>1486</v>
      </c>
      <c r="C5936" s="536">
        <v>0</v>
      </c>
      <c r="D5936" s="536">
        <v>2011</v>
      </c>
    </row>
    <row r="5937" spans="1:4">
      <c r="A5937" s="535" t="s">
        <v>9697</v>
      </c>
      <c r="B5937" s="536">
        <v>1529</v>
      </c>
      <c r="C5937" s="536">
        <v>0</v>
      </c>
      <c r="D5937" s="536">
        <v>2011</v>
      </c>
    </row>
    <row r="5938" spans="1:4">
      <c r="A5938" s="535" t="s">
        <v>9698</v>
      </c>
      <c r="B5938" s="536">
        <v>2528</v>
      </c>
      <c r="C5938" s="536">
        <v>0</v>
      </c>
      <c r="D5938" s="536">
        <v>2011</v>
      </c>
    </row>
    <row r="5939" spans="1:4">
      <c r="A5939" s="535" t="s">
        <v>9699</v>
      </c>
      <c r="B5939" s="536">
        <v>6736</v>
      </c>
      <c r="C5939" s="536">
        <v>0</v>
      </c>
      <c r="D5939" s="536">
        <v>2011</v>
      </c>
    </row>
    <row r="5940" spans="1:4">
      <c r="A5940" s="535" t="s">
        <v>9700</v>
      </c>
      <c r="B5940" s="536">
        <v>949</v>
      </c>
      <c r="C5940" s="536">
        <v>0</v>
      </c>
      <c r="D5940" s="536">
        <v>2011</v>
      </c>
    </row>
    <row r="5941" spans="1:4">
      <c r="A5941" s="535" t="s">
        <v>9701</v>
      </c>
      <c r="B5941" s="536">
        <v>146</v>
      </c>
      <c r="C5941" s="536">
        <v>0</v>
      </c>
      <c r="D5941" s="536">
        <v>2011</v>
      </c>
    </row>
    <row r="5942" spans="1:4">
      <c r="A5942" s="535" t="s">
        <v>9702</v>
      </c>
      <c r="B5942" s="536">
        <v>1096</v>
      </c>
      <c r="C5942" s="536">
        <v>0</v>
      </c>
      <c r="D5942" s="536">
        <v>2011</v>
      </c>
    </row>
    <row r="5943" spans="1:4">
      <c r="A5943" s="535" t="s">
        <v>8587</v>
      </c>
      <c r="B5943" s="536">
        <v>12266</v>
      </c>
      <c r="C5943" s="536">
        <v>0</v>
      </c>
      <c r="D5943" s="536">
        <v>2011</v>
      </c>
    </row>
    <row r="5944" spans="1:4">
      <c r="A5944" s="535" t="s">
        <v>4331</v>
      </c>
      <c r="B5944" s="536">
        <v>5156</v>
      </c>
      <c r="C5944" s="536">
        <v>0</v>
      </c>
      <c r="D5944" s="536">
        <v>2011</v>
      </c>
    </row>
    <row r="5945" spans="1:4">
      <c r="A5945" s="535" t="s">
        <v>9703</v>
      </c>
      <c r="B5945" s="536">
        <v>9</v>
      </c>
      <c r="C5945" s="536">
        <v>0</v>
      </c>
      <c r="D5945" s="536">
        <v>2011</v>
      </c>
    </row>
    <row r="5946" spans="1:4">
      <c r="A5946" s="535" t="s">
        <v>9704</v>
      </c>
      <c r="B5946" s="536">
        <v>25949</v>
      </c>
      <c r="C5946" s="536">
        <v>0</v>
      </c>
      <c r="D5946" s="536">
        <v>2011</v>
      </c>
    </row>
    <row r="5947" spans="1:4">
      <c r="A5947" s="535" t="s">
        <v>9705</v>
      </c>
      <c r="B5947" s="536">
        <v>0</v>
      </c>
      <c r="C5947" s="536">
        <v>0</v>
      </c>
      <c r="D5947" s="536">
        <v>2011</v>
      </c>
    </row>
    <row r="5948" spans="1:4">
      <c r="A5948" s="535" t="s">
        <v>9706</v>
      </c>
      <c r="B5948" s="536">
        <v>7095</v>
      </c>
      <c r="C5948" s="536">
        <v>0</v>
      </c>
      <c r="D5948" s="536">
        <v>2011</v>
      </c>
    </row>
    <row r="5949" spans="1:4">
      <c r="A5949" s="535" t="s">
        <v>9707</v>
      </c>
      <c r="B5949" s="536">
        <v>10</v>
      </c>
      <c r="C5949" s="536">
        <v>0</v>
      </c>
      <c r="D5949" s="536">
        <v>2011</v>
      </c>
    </row>
    <row r="5950" spans="1:4">
      <c r="A5950" s="535" t="s">
        <v>9708</v>
      </c>
      <c r="B5950" s="536">
        <v>35</v>
      </c>
      <c r="C5950" s="536">
        <v>0</v>
      </c>
      <c r="D5950" s="536">
        <v>2011</v>
      </c>
    </row>
    <row r="5951" spans="1:4">
      <c r="A5951" s="535" t="s">
        <v>9709</v>
      </c>
      <c r="B5951" s="536">
        <v>6839</v>
      </c>
      <c r="C5951" s="536">
        <v>0</v>
      </c>
      <c r="D5951" s="536">
        <v>2011</v>
      </c>
    </row>
    <row r="5952" spans="1:4">
      <c r="A5952" s="535" t="s">
        <v>9710</v>
      </c>
      <c r="B5952" s="536">
        <v>4</v>
      </c>
      <c r="C5952" s="536">
        <v>0</v>
      </c>
      <c r="D5952" s="536">
        <v>2011</v>
      </c>
    </row>
    <row r="5953" spans="1:4">
      <c r="A5953" s="535" t="s">
        <v>9711</v>
      </c>
      <c r="B5953" s="536">
        <v>6868</v>
      </c>
      <c r="C5953" s="536">
        <v>0</v>
      </c>
      <c r="D5953" s="536">
        <v>2011</v>
      </c>
    </row>
    <row r="5954" spans="1:4">
      <c r="A5954" s="535" t="s">
        <v>9712</v>
      </c>
      <c r="B5954" s="536">
        <v>12</v>
      </c>
      <c r="C5954" s="536">
        <v>0</v>
      </c>
      <c r="D5954" s="536">
        <v>2011</v>
      </c>
    </row>
    <row r="5955" spans="1:4">
      <c r="A5955" s="535" t="s">
        <v>9713</v>
      </c>
      <c r="B5955" s="536">
        <v>9</v>
      </c>
      <c r="C5955" s="536">
        <v>0</v>
      </c>
      <c r="D5955" s="536">
        <v>2011</v>
      </c>
    </row>
    <row r="5956" spans="1:4">
      <c r="A5956" s="535" t="s">
        <v>9714</v>
      </c>
      <c r="B5956" s="536">
        <v>0</v>
      </c>
      <c r="C5956" s="536">
        <v>0</v>
      </c>
      <c r="D5956" s="536">
        <v>2011</v>
      </c>
    </row>
    <row r="5957" spans="1:4">
      <c r="A5957" s="535" t="s">
        <v>9715</v>
      </c>
      <c r="B5957" s="536">
        <v>1306</v>
      </c>
      <c r="C5957" s="536">
        <v>0</v>
      </c>
      <c r="D5957" s="536">
        <v>2011</v>
      </c>
    </row>
    <row r="5958" spans="1:4">
      <c r="A5958" s="535" t="s">
        <v>9716</v>
      </c>
      <c r="B5958" s="536">
        <v>0</v>
      </c>
      <c r="C5958" s="536">
        <v>0</v>
      </c>
      <c r="D5958" s="536">
        <v>2011</v>
      </c>
    </row>
    <row r="5959" spans="1:4">
      <c r="A5959" s="535" t="s">
        <v>9717</v>
      </c>
      <c r="B5959" s="536">
        <v>0</v>
      </c>
      <c r="C5959" s="536">
        <v>0</v>
      </c>
      <c r="D5959" s="536">
        <v>2011</v>
      </c>
    </row>
    <row r="5960" spans="1:4">
      <c r="A5960" s="535" t="s">
        <v>9718</v>
      </c>
      <c r="B5960" s="536">
        <v>0</v>
      </c>
      <c r="C5960" s="536">
        <v>28773</v>
      </c>
      <c r="D5960" s="536">
        <v>2011</v>
      </c>
    </row>
    <row r="5961" spans="1:4">
      <c r="A5961" s="535" t="s">
        <v>9719</v>
      </c>
      <c r="B5961" s="536">
        <v>0</v>
      </c>
      <c r="C5961" s="536">
        <v>0</v>
      </c>
      <c r="D5961" s="536">
        <v>2011</v>
      </c>
    </row>
    <row r="5962" spans="1:4">
      <c r="A5962" s="535" t="s">
        <v>9720</v>
      </c>
      <c r="B5962" s="536">
        <v>0</v>
      </c>
      <c r="C5962" s="536">
        <v>39212</v>
      </c>
      <c r="D5962" s="536">
        <v>2011</v>
      </c>
    </row>
    <row r="5963" spans="1:4">
      <c r="A5963" s="535" t="s">
        <v>9721</v>
      </c>
      <c r="B5963" s="536">
        <v>0</v>
      </c>
      <c r="C5963" s="536">
        <v>0</v>
      </c>
      <c r="D5963" s="536">
        <v>2011</v>
      </c>
    </row>
    <row r="5964" spans="1:4">
      <c r="A5964" s="535" t="s">
        <v>9723</v>
      </c>
      <c r="B5964" s="536">
        <v>4967</v>
      </c>
      <c r="C5964" s="536">
        <v>0</v>
      </c>
      <c r="D5964" s="536">
        <v>2011</v>
      </c>
    </row>
    <row r="5965" spans="1:4">
      <c r="A5965" s="535" t="s">
        <v>9724</v>
      </c>
      <c r="B5965" s="536">
        <v>0</v>
      </c>
      <c r="C5965" s="536">
        <v>15116</v>
      </c>
      <c r="D5965" s="536">
        <v>2011</v>
      </c>
    </row>
    <row r="5966" spans="1:4">
      <c r="A5966" s="535" t="s">
        <v>3323</v>
      </c>
      <c r="B5966" s="536">
        <v>0</v>
      </c>
      <c r="C5966" s="536">
        <v>0</v>
      </c>
      <c r="D5966" s="536">
        <v>2011</v>
      </c>
    </row>
    <row r="5967" spans="1:4">
      <c r="A5967" s="535" t="s">
        <v>9725</v>
      </c>
      <c r="B5967" s="536">
        <v>0</v>
      </c>
      <c r="C5967" s="536">
        <v>0</v>
      </c>
      <c r="D5967" s="536">
        <v>2011</v>
      </c>
    </row>
    <row r="5968" spans="1:4">
      <c r="A5968" s="535" t="s">
        <v>9726</v>
      </c>
      <c r="B5968" s="536">
        <v>6956</v>
      </c>
      <c r="C5968" s="536">
        <v>0</v>
      </c>
      <c r="D5968" s="536">
        <v>2011</v>
      </c>
    </row>
    <row r="5969" spans="1:4">
      <c r="A5969" s="535" t="s">
        <v>9727</v>
      </c>
      <c r="B5969" s="536">
        <v>20435</v>
      </c>
      <c r="C5969" s="536">
        <v>0</v>
      </c>
      <c r="D5969" s="536">
        <v>2011</v>
      </c>
    </row>
    <row r="5970" spans="1:4">
      <c r="A5970" s="535" t="s">
        <v>9728</v>
      </c>
      <c r="B5970" s="536">
        <v>0</v>
      </c>
      <c r="C5970" s="536">
        <v>0</v>
      </c>
      <c r="D5970" s="536">
        <v>2011</v>
      </c>
    </row>
    <row r="5971" spans="1:4">
      <c r="A5971" s="535" t="s">
        <v>9729</v>
      </c>
      <c r="B5971" s="536">
        <v>0</v>
      </c>
      <c r="C5971" s="536">
        <v>82179</v>
      </c>
      <c r="D5971" s="536">
        <v>2011</v>
      </c>
    </row>
    <row r="5972" spans="1:4">
      <c r="A5972" s="535" t="s">
        <v>9730</v>
      </c>
      <c r="B5972" s="536">
        <v>0</v>
      </c>
      <c r="C5972" s="536">
        <v>0</v>
      </c>
      <c r="D5972" s="536">
        <v>2011</v>
      </c>
    </row>
    <row r="5973" spans="1:4">
      <c r="A5973" s="535" t="s">
        <v>9731</v>
      </c>
      <c r="B5973" s="536">
        <v>0</v>
      </c>
      <c r="C5973" s="536">
        <v>46763</v>
      </c>
      <c r="D5973" s="536">
        <v>2011</v>
      </c>
    </row>
    <row r="5974" spans="1:4">
      <c r="A5974" s="535" t="s">
        <v>9732</v>
      </c>
      <c r="B5974" s="536">
        <v>0</v>
      </c>
      <c r="C5974" s="536">
        <v>124350</v>
      </c>
      <c r="D5974" s="536">
        <v>2011</v>
      </c>
    </row>
    <row r="5975" spans="1:4">
      <c r="A5975" s="535" t="s">
        <v>9733</v>
      </c>
      <c r="B5975" s="536">
        <v>24399</v>
      </c>
      <c r="C5975" s="536">
        <v>0</v>
      </c>
      <c r="D5975" s="536">
        <v>2011</v>
      </c>
    </row>
    <row r="5976" spans="1:4">
      <c r="A5976" s="535" t="s">
        <v>9734</v>
      </c>
      <c r="B5976" s="536">
        <v>19393</v>
      </c>
      <c r="C5976" s="536">
        <v>0</v>
      </c>
      <c r="D5976" s="536">
        <v>2011</v>
      </c>
    </row>
    <row r="5977" spans="1:4">
      <c r="A5977" s="535" t="s">
        <v>9735</v>
      </c>
      <c r="B5977" s="536">
        <v>17181</v>
      </c>
      <c r="C5977" s="536">
        <v>0</v>
      </c>
      <c r="D5977" s="536">
        <v>2011</v>
      </c>
    </row>
    <row r="5978" spans="1:4">
      <c r="A5978" s="535" t="s">
        <v>9736</v>
      </c>
      <c r="B5978" s="536">
        <v>10029</v>
      </c>
      <c r="C5978" s="536">
        <v>0</v>
      </c>
      <c r="D5978" s="536">
        <v>2011</v>
      </c>
    </row>
    <row r="5979" spans="1:4">
      <c r="A5979" s="535" t="s">
        <v>9737</v>
      </c>
      <c r="B5979" s="536">
        <v>3896</v>
      </c>
      <c r="C5979" s="536">
        <v>0</v>
      </c>
      <c r="D5979" s="536">
        <v>2011</v>
      </c>
    </row>
    <row r="5980" spans="1:4">
      <c r="A5980" s="535" t="s">
        <v>9738</v>
      </c>
      <c r="B5980" s="536">
        <v>13189</v>
      </c>
      <c r="C5980" s="536">
        <v>0</v>
      </c>
      <c r="D5980" s="536">
        <v>2011</v>
      </c>
    </row>
    <row r="5981" spans="1:4">
      <c r="A5981" s="535" t="s">
        <v>9739</v>
      </c>
      <c r="B5981" s="536">
        <v>24747</v>
      </c>
      <c r="C5981" s="536">
        <v>0</v>
      </c>
      <c r="D5981" s="536">
        <v>2011</v>
      </c>
    </row>
    <row r="5982" spans="1:4">
      <c r="A5982" s="535" t="s">
        <v>9740</v>
      </c>
      <c r="B5982" s="536">
        <v>21104</v>
      </c>
      <c r="C5982" s="536">
        <v>0</v>
      </c>
      <c r="D5982" s="536">
        <v>2011</v>
      </c>
    </row>
    <row r="5983" spans="1:4">
      <c r="A5983" s="535" t="s">
        <v>9741</v>
      </c>
      <c r="B5983" s="536">
        <v>31107</v>
      </c>
      <c r="C5983" s="536">
        <v>0</v>
      </c>
      <c r="D5983" s="536">
        <v>2011</v>
      </c>
    </row>
    <row r="5984" spans="1:4">
      <c r="A5984" s="535" t="s">
        <v>9742</v>
      </c>
      <c r="B5984" s="536">
        <v>31129</v>
      </c>
      <c r="C5984" s="536">
        <v>0</v>
      </c>
      <c r="D5984" s="536">
        <v>2011</v>
      </c>
    </row>
    <row r="5985" spans="1:4">
      <c r="A5985" s="535" t="s">
        <v>9743</v>
      </c>
      <c r="B5985" s="536">
        <v>0</v>
      </c>
      <c r="C5985" s="536">
        <v>0</v>
      </c>
      <c r="D5985" s="536">
        <v>2011</v>
      </c>
    </row>
    <row r="5986" spans="1:4">
      <c r="A5986" s="535" t="s">
        <v>9744</v>
      </c>
      <c r="B5986" s="536">
        <v>7675</v>
      </c>
      <c r="C5986" s="536">
        <v>0</v>
      </c>
      <c r="D5986" s="536">
        <v>2011</v>
      </c>
    </row>
    <row r="5987" spans="1:4">
      <c r="A5987" s="535" t="s">
        <v>9745</v>
      </c>
      <c r="B5987" s="536">
        <v>24471</v>
      </c>
      <c r="C5987" s="536">
        <v>0</v>
      </c>
      <c r="D5987" s="536">
        <v>2011</v>
      </c>
    </row>
    <row r="5988" spans="1:4">
      <c r="A5988" s="535" t="s">
        <v>9746</v>
      </c>
      <c r="B5988" s="536">
        <v>11428</v>
      </c>
      <c r="C5988" s="536">
        <v>0</v>
      </c>
      <c r="D5988" s="536">
        <v>2011</v>
      </c>
    </row>
    <row r="5989" spans="1:4">
      <c r="A5989" s="535" t="s">
        <v>9747</v>
      </c>
      <c r="B5989" s="536">
        <v>18214</v>
      </c>
      <c r="C5989" s="536">
        <v>0</v>
      </c>
      <c r="D5989" s="536">
        <v>2011</v>
      </c>
    </row>
    <row r="5990" spans="1:4">
      <c r="A5990" s="535" t="s">
        <v>9748</v>
      </c>
      <c r="B5990" s="536">
        <v>24905</v>
      </c>
      <c r="C5990" s="536">
        <v>0</v>
      </c>
      <c r="D5990" s="536">
        <v>2011</v>
      </c>
    </row>
    <row r="5991" spans="1:4">
      <c r="A5991" s="535" t="s">
        <v>9749</v>
      </c>
      <c r="B5991" s="536">
        <v>26067</v>
      </c>
      <c r="C5991" s="536">
        <v>0</v>
      </c>
      <c r="D5991" s="536">
        <v>2011</v>
      </c>
    </row>
    <row r="5992" spans="1:4">
      <c r="A5992" s="535" t="s">
        <v>9750</v>
      </c>
      <c r="B5992" s="536">
        <v>17176</v>
      </c>
      <c r="C5992" s="536">
        <v>0</v>
      </c>
      <c r="D5992" s="536">
        <v>2011</v>
      </c>
    </row>
    <row r="5993" spans="1:4">
      <c r="A5993" s="535" t="s">
        <v>9751</v>
      </c>
      <c r="B5993" s="536">
        <v>14714</v>
      </c>
      <c r="C5993" s="536">
        <v>0</v>
      </c>
      <c r="D5993" s="536">
        <v>2011</v>
      </c>
    </row>
    <row r="5994" spans="1:4">
      <c r="A5994" s="535" t="s">
        <v>9752</v>
      </c>
      <c r="B5994" s="536">
        <v>0</v>
      </c>
      <c r="C5994" s="536">
        <v>23944</v>
      </c>
      <c r="D5994" s="536">
        <v>2011</v>
      </c>
    </row>
    <row r="5995" spans="1:4">
      <c r="A5995" s="535" t="s">
        <v>9753</v>
      </c>
      <c r="B5995" s="536">
        <v>25546</v>
      </c>
      <c r="C5995" s="536">
        <v>0</v>
      </c>
      <c r="D5995" s="536">
        <v>2011</v>
      </c>
    </row>
    <row r="5996" spans="1:4">
      <c r="A5996" s="535" t="s">
        <v>9754</v>
      </c>
      <c r="B5996" s="536">
        <v>44927</v>
      </c>
      <c r="C5996" s="536">
        <v>0</v>
      </c>
      <c r="D5996" s="536">
        <v>2011</v>
      </c>
    </row>
    <row r="5997" spans="1:4">
      <c r="A5997" s="535" t="s">
        <v>9755</v>
      </c>
      <c r="B5997" s="536">
        <v>0</v>
      </c>
      <c r="C5997" s="536">
        <v>58415</v>
      </c>
      <c r="D5997" s="536">
        <v>2011</v>
      </c>
    </row>
    <row r="5998" spans="1:4">
      <c r="A5998" s="535" t="s">
        <v>9756</v>
      </c>
      <c r="B5998" s="536">
        <v>0</v>
      </c>
      <c r="C5998" s="536">
        <v>53564</v>
      </c>
      <c r="D5998" s="536">
        <v>2011</v>
      </c>
    </row>
    <row r="5999" spans="1:4">
      <c r="A5999" s="535" t="s">
        <v>9757</v>
      </c>
      <c r="B5999" s="536">
        <v>0</v>
      </c>
      <c r="C5999" s="536">
        <v>75275</v>
      </c>
      <c r="D5999" s="536">
        <v>2011</v>
      </c>
    </row>
    <row r="6000" spans="1:4">
      <c r="A6000" s="535" t="s">
        <v>9758</v>
      </c>
      <c r="B6000" s="536">
        <v>0</v>
      </c>
      <c r="C6000" s="536">
        <v>32390</v>
      </c>
      <c r="D6000" s="536">
        <v>2011</v>
      </c>
    </row>
    <row r="6001" spans="1:4">
      <c r="A6001" s="535" t="s">
        <v>9759</v>
      </c>
      <c r="B6001" s="536">
        <v>11995</v>
      </c>
      <c r="C6001" s="536">
        <v>0</v>
      </c>
      <c r="D6001" s="536">
        <v>2011</v>
      </c>
    </row>
    <row r="6002" spans="1:4">
      <c r="A6002" s="535" t="s">
        <v>9760</v>
      </c>
      <c r="B6002" s="536">
        <v>27140</v>
      </c>
      <c r="C6002" s="536">
        <v>0</v>
      </c>
      <c r="D6002" s="536">
        <v>2011</v>
      </c>
    </row>
    <row r="6003" spans="1:4">
      <c r="A6003" s="535" t="s">
        <v>9761</v>
      </c>
      <c r="B6003" s="536">
        <v>14067</v>
      </c>
      <c r="C6003" s="536">
        <v>0</v>
      </c>
      <c r="D6003" s="536">
        <v>2011</v>
      </c>
    </row>
    <row r="6004" spans="1:4">
      <c r="A6004" s="535" t="s">
        <v>9762</v>
      </c>
      <c r="B6004" s="536">
        <v>9977</v>
      </c>
      <c r="C6004" s="536">
        <v>0</v>
      </c>
      <c r="D6004" s="536">
        <v>2011</v>
      </c>
    </row>
    <row r="6005" spans="1:4">
      <c r="A6005" s="535" t="s">
        <v>9763</v>
      </c>
      <c r="B6005" s="536">
        <v>11282</v>
      </c>
      <c r="C6005" s="536">
        <v>0</v>
      </c>
      <c r="D6005" s="536">
        <v>2011</v>
      </c>
    </row>
    <row r="6006" spans="1:4">
      <c r="A6006" s="535" t="s">
        <v>9764</v>
      </c>
      <c r="B6006" s="536">
        <v>16129</v>
      </c>
      <c r="C6006" s="536">
        <v>0</v>
      </c>
      <c r="D6006" s="536">
        <v>2011</v>
      </c>
    </row>
    <row r="6007" spans="1:4">
      <c r="A6007" s="535" t="s">
        <v>9765</v>
      </c>
      <c r="B6007" s="536">
        <v>10488</v>
      </c>
      <c r="C6007" s="536">
        <v>0</v>
      </c>
      <c r="D6007" s="536">
        <v>2011</v>
      </c>
    </row>
    <row r="6008" spans="1:4">
      <c r="A6008" s="535" t="s">
        <v>9766</v>
      </c>
      <c r="B6008" s="536">
        <v>11937</v>
      </c>
      <c r="C6008" s="536">
        <v>0</v>
      </c>
      <c r="D6008" s="536">
        <v>2011</v>
      </c>
    </row>
    <row r="6009" spans="1:4">
      <c r="A6009" s="535" t="s">
        <v>9767</v>
      </c>
      <c r="B6009" s="536">
        <v>21084</v>
      </c>
      <c r="C6009" s="536">
        <v>0</v>
      </c>
      <c r="D6009" s="536">
        <v>2011</v>
      </c>
    </row>
    <row r="6010" spans="1:4">
      <c r="A6010" s="535" t="s">
        <v>9768</v>
      </c>
      <c r="B6010" s="536">
        <v>23568</v>
      </c>
      <c r="C6010" s="536">
        <v>0</v>
      </c>
      <c r="D6010" s="536">
        <v>2011</v>
      </c>
    </row>
    <row r="6011" spans="1:4">
      <c r="A6011" s="535" t="s">
        <v>9769</v>
      </c>
      <c r="B6011" s="536">
        <v>7799</v>
      </c>
      <c r="C6011" s="536">
        <v>0</v>
      </c>
      <c r="D6011" s="536">
        <v>2011</v>
      </c>
    </row>
    <row r="6012" spans="1:4">
      <c r="A6012" s="535" t="s">
        <v>9770</v>
      </c>
      <c r="B6012" s="536">
        <v>15373</v>
      </c>
      <c r="C6012" s="536">
        <v>0</v>
      </c>
      <c r="D6012" s="536">
        <v>2011</v>
      </c>
    </row>
    <row r="6013" spans="1:4">
      <c r="A6013" s="535" t="s">
        <v>9771</v>
      </c>
      <c r="B6013" s="536">
        <v>8752</v>
      </c>
      <c r="C6013" s="536">
        <v>0</v>
      </c>
      <c r="D6013" s="536">
        <v>2011</v>
      </c>
    </row>
    <row r="6014" spans="1:4">
      <c r="A6014" s="535" t="s">
        <v>9772</v>
      </c>
      <c r="B6014" s="536">
        <v>9039</v>
      </c>
      <c r="C6014" s="536">
        <v>0</v>
      </c>
      <c r="D6014" s="536">
        <v>2011</v>
      </c>
    </row>
    <row r="6015" spans="1:4">
      <c r="A6015" s="535" t="s">
        <v>9773</v>
      </c>
      <c r="B6015" s="536">
        <v>8809</v>
      </c>
      <c r="C6015" s="536">
        <v>0</v>
      </c>
      <c r="D6015" s="536">
        <v>2011</v>
      </c>
    </row>
    <row r="6016" spans="1:4">
      <c r="A6016" s="535" t="s">
        <v>9774</v>
      </c>
      <c r="B6016" s="536">
        <v>20722</v>
      </c>
      <c r="C6016" s="536">
        <v>0</v>
      </c>
      <c r="D6016" s="536">
        <v>2011</v>
      </c>
    </row>
    <row r="6017" spans="1:4">
      <c r="A6017" s="535" t="s">
        <v>9775</v>
      </c>
      <c r="B6017" s="536">
        <v>19174</v>
      </c>
      <c r="C6017" s="536">
        <v>0</v>
      </c>
      <c r="D6017" s="536">
        <v>2011</v>
      </c>
    </row>
    <row r="6018" spans="1:4">
      <c r="A6018" s="535" t="s">
        <v>9776</v>
      </c>
      <c r="B6018" s="536">
        <v>26867</v>
      </c>
      <c r="C6018" s="536">
        <v>0</v>
      </c>
      <c r="D6018" s="536">
        <v>2011</v>
      </c>
    </row>
    <row r="6019" spans="1:4">
      <c r="A6019" s="535" t="s">
        <v>9777</v>
      </c>
      <c r="B6019" s="536">
        <v>21202</v>
      </c>
      <c r="C6019" s="536">
        <v>0</v>
      </c>
      <c r="D6019" s="536">
        <v>2011</v>
      </c>
    </row>
    <row r="6020" spans="1:4">
      <c r="A6020" s="535" t="s">
        <v>9778</v>
      </c>
      <c r="B6020" s="536">
        <v>46311</v>
      </c>
      <c r="C6020" s="536">
        <v>0</v>
      </c>
      <c r="D6020" s="536">
        <v>2011</v>
      </c>
    </row>
    <row r="6021" spans="1:4">
      <c r="A6021" s="535" t="s">
        <v>9779</v>
      </c>
      <c r="B6021" s="536">
        <v>44394</v>
      </c>
      <c r="C6021" s="536">
        <v>0</v>
      </c>
      <c r="D6021" s="536">
        <v>2011</v>
      </c>
    </row>
    <row r="6022" spans="1:4">
      <c r="A6022" s="535" t="s">
        <v>9780</v>
      </c>
      <c r="B6022" s="536">
        <v>37402</v>
      </c>
      <c r="C6022" s="536">
        <v>0</v>
      </c>
      <c r="D6022" s="536">
        <v>2011</v>
      </c>
    </row>
    <row r="6023" spans="1:4">
      <c r="A6023" s="535" t="s">
        <v>9781</v>
      </c>
      <c r="B6023" s="536">
        <v>35794</v>
      </c>
      <c r="C6023" s="536">
        <v>0</v>
      </c>
      <c r="D6023" s="536">
        <v>2011</v>
      </c>
    </row>
    <row r="6024" spans="1:4">
      <c r="A6024" s="535" t="s">
        <v>9782</v>
      </c>
      <c r="B6024" s="536">
        <v>17172</v>
      </c>
      <c r="C6024" s="536">
        <v>0</v>
      </c>
      <c r="D6024" s="536">
        <v>2011</v>
      </c>
    </row>
    <row r="6025" spans="1:4">
      <c r="A6025" s="535" t="s">
        <v>9783</v>
      </c>
      <c r="B6025" s="536">
        <v>6075</v>
      </c>
      <c r="C6025" s="536">
        <v>0</v>
      </c>
      <c r="D6025" s="536">
        <v>2011</v>
      </c>
    </row>
    <row r="6026" spans="1:4">
      <c r="A6026" s="535" t="s">
        <v>9784</v>
      </c>
      <c r="B6026" s="536">
        <v>12268</v>
      </c>
      <c r="C6026" s="536">
        <v>0</v>
      </c>
      <c r="D6026" s="536">
        <v>2011</v>
      </c>
    </row>
    <row r="6027" spans="1:4">
      <c r="A6027" s="535" t="s">
        <v>9785</v>
      </c>
      <c r="B6027" s="536">
        <v>55757</v>
      </c>
      <c r="C6027" s="536">
        <v>0</v>
      </c>
      <c r="D6027" s="536">
        <v>2011</v>
      </c>
    </row>
    <row r="6028" spans="1:4">
      <c r="A6028" s="535" t="s">
        <v>9786</v>
      </c>
      <c r="B6028" s="536">
        <v>32462</v>
      </c>
      <c r="C6028" s="536">
        <v>0</v>
      </c>
      <c r="D6028" s="536">
        <v>2011</v>
      </c>
    </row>
    <row r="6029" spans="1:4">
      <c r="A6029" s="535" t="s">
        <v>9787</v>
      </c>
      <c r="B6029" s="536">
        <v>11592</v>
      </c>
      <c r="C6029" s="536">
        <v>0</v>
      </c>
      <c r="D6029" s="536">
        <v>2011</v>
      </c>
    </row>
    <row r="6030" spans="1:4">
      <c r="A6030" s="535" t="s">
        <v>9788</v>
      </c>
      <c r="B6030" s="536">
        <v>24031</v>
      </c>
      <c r="C6030" s="536">
        <v>0</v>
      </c>
      <c r="D6030" s="536">
        <v>2011</v>
      </c>
    </row>
    <row r="6031" spans="1:4">
      <c r="A6031" s="535" t="s">
        <v>9789</v>
      </c>
      <c r="B6031" s="536">
        <v>18185</v>
      </c>
      <c r="C6031" s="536">
        <v>0</v>
      </c>
      <c r="D6031" s="536">
        <v>2011</v>
      </c>
    </row>
    <row r="6032" spans="1:4">
      <c r="A6032" s="535" t="s">
        <v>9790</v>
      </c>
      <c r="B6032" s="536">
        <v>27291</v>
      </c>
      <c r="C6032" s="536">
        <v>0</v>
      </c>
      <c r="D6032" s="536">
        <v>2011</v>
      </c>
    </row>
    <row r="6033" spans="1:4">
      <c r="A6033" s="535" t="s">
        <v>9791</v>
      </c>
      <c r="B6033" s="536">
        <v>6815</v>
      </c>
      <c r="C6033" s="536">
        <v>0</v>
      </c>
      <c r="D6033" s="536">
        <v>2011</v>
      </c>
    </row>
    <row r="6034" spans="1:4">
      <c r="A6034" s="535" t="s">
        <v>9792</v>
      </c>
      <c r="B6034" s="536">
        <v>29526</v>
      </c>
      <c r="C6034" s="536">
        <v>0</v>
      </c>
      <c r="D6034" s="536">
        <v>2011</v>
      </c>
    </row>
    <row r="6035" spans="1:4">
      <c r="A6035" s="535" t="s">
        <v>9793</v>
      </c>
      <c r="B6035" s="536">
        <v>3719</v>
      </c>
      <c r="C6035" s="536">
        <v>0</v>
      </c>
      <c r="D6035" s="536">
        <v>2011</v>
      </c>
    </row>
    <row r="6036" spans="1:4">
      <c r="A6036" s="535" t="s">
        <v>9794</v>
      </c>
      <c r="B6036" s="536">
        <v>3376</v>
      </c>
      <c r="C6036" s="536">
        <v>0</v>
      </c>
      <c r="D6036" s="536">
        <v>2011</v>
      </c>
    </row>
    <row r="6037" spans="1:4">
      <c r="A6037" s="535" t="s">
        <v>9795</v>
      </c>
      <c r="B6037" s="536">
        <v>5592</v>
      </c>
      <c r="C6037" s="536">
        <v>0</v>
      </c>
      <c r="D6037" s="536">
        <v>2011</v>
      </c>
    </row>
    <row r="6038" spans="1:4">
      <c r="A6038" s="535" t="s">
        <v>9796</v>
      </c>
      <c r="B6038" s="536">
        <v>34338</v>
      </c>
      <c r="C6038" s="536">
        <v>0</v>
      </c>
      <c r="D6038" s="536">
        <v>2011</v>
      </c>
    </row>
    <row r="6039" spans="1:4">
      <c r="A6039" s="535" t="s">
        <v>9797</v>
      </c>
      <c r="B6039" s="536">
        <v>19646</v>
      </c>
      <c r="C6039" s="536">
        <v>0</v>
      </c>
      <c r="D6039" s="536">
        <v>2011</v>
      </c>
    </row>
    <row r="6040" spans="1:4">
      <c r="A6040" s="535" t="s">
        <v>9798</v>
      </c>
      <c r="B6040" s="536">
        <v>16090</v>
      </c>
      <c r="C6040" s="536">
        <v>0</v>
      </c>
      <c r="D6040" s="536">
        <v>2011</v>
      </c>
    </row>
    <row r="6041" spans="1:4">
      <c r="A6041" s="535" t="s">
        <v>9799</v>
      </c>
      <c r="B6041" s="536">
        <v>21787</v>
      </c>
      <c r="C6041" s="536">
        <v>0</v>
      </c>
      <c r="D6041" s="536">
        <v>2011</v>
      </c>
    </row>
    <row r="6042" spans="1:4">
      <c r="A6042" s="535" t="s">
        <v>9800</v>
      </c>
      <c r="B6042" s="536">
        <v>27041</v>
      </c>
      <c r="C6042" s="536">
        <v>0</v>
      </c>
      <c r="D6042" s="536">
        <v>2011</v>
      </c>
    </row>
    <row r="6043" spans="1:4">
      <c r="A6043" s="535" t="s">
        <v>9801</v>
      </c>
      <c r="B6043" s="536">
        <v>36602</v>
      </c>
      <c r="C6043" s="536">
        <v>0</v>
      </c>
      <c r="D6043" s="536">
        <v>2011</v>
      </c>
    </row>
    <row r="6044" spans="1:4">
      <c r="A6044" s="535" t="s">
        <v>9802</v>
      </c>
      <c r="B6044" s="536">
        <v>10681</v>
      </c>
      <c r="C6044" s="536">
        <v>0</v>
      </c>
      <c r="D6044" s="536">
        <v>2011</v>
      </c>
    </row>
    <row r="6045" spans="1:4">
      <c r="A6045" s="535" t="s">
        <v>9803</v>
      </c>
      <c r="B6045" s="536">
        <v>2715</v>
      </c>
      <c r="C6045" s="536">
        <v>0</v>
      </c>
      <c r="D6045" s="536">
        <v>2011</v>
      </c>
    </row>
    <row r="6046" spans="1:4">
      <c r="A6046" s="535" t="s">
        <v>9804</v>
      </c>
      <c r="B6046" s="536">
        <v>1982</v>
      </c>
      <c r="C6046" s="536">
        <v>0</v>
      </c>
      <c r="D6046" s="536">
        <v>2011</v>
      </c>
    </row>
    <row r="6047" spans="1:4">
      <c r="A6047" s="535" t="s">
        <v>9805</v>
      </c>
      <c r="B6047" s="536">
        <v>0</v>
      </c>
      <c r="C6047" s="536">
        <v>20660</v>
      </c>
      <c r="D6047" s="536">
        <v>2011</v>
      </c>
    </row>
    <row r="6048" spans="1:4">
      <c r="A6048" s="535" t="s">
        <v>9806</v>
      </c>
      <c r="B6048" s="536">
        <v>14342</v>
      </c>
      <c r="C6048" s="536">
        <v>0</v>
      </c>
      <c r="D6048" s="536">
        <v>2011</v>
      </c>
    </row>
    <row r="6049" spans="1:4">
      <c r="A6049" s="535" t="s">
        <v>9807</v>
      </c>
      <c r="B6049" s="536">
        <v>0</v>
      </c>
      <c r="C6049" s="536">
        <v>19394</v>
      </c>
      <c r="D6049" s="536">
        <v>2011</v>
      </c>
    </row>
    <row r="6050" spans="1:4">
      <c r="A6050" s="535" t="s">
        <v>9808</v>
      </c>
      <c r="B6050" s="536">
        <v>0</v>
      </c>
      <c r="C6050" s="536">
        <v>56879</v>
      </c>
      <c r="D6050" s="536">
        <v>2011</v>
      </c>
    </row>
    <row r="6051" spans="1:4">
      <c r="A6051" s="535" t="s">
        <v>9809</v>
      </c>
      <c r="B6051" s="536">
        <v>0</v>
      </c>
      <c r="C6051" s="536">
        <v>0</v>
      </c>
      <c r="D6051" s="536">
        <v>2011</v>
      </c>
    </row>
    <row r="6052" spans="1:4">
      <c r="A6052" s="535" t="s">
        <v>9810</v>
      </c>
      <c r="B6052" s="536">
        <v>0</v>
      </c>
      <c r="C6052" s="536">
        <v>51174</v>
      </c>
      <c r="D6052" s="536">
        <v>2011</v>
      </c>
    </row>
    <row r="6053" spans="1:4">
      <c r="A6053" s="535" t="s">
        <v>9811</v>
      </c>
      <c r="B6053" s="536">
        <v>0</v>
      </c>
      <c r="C6053" s="536">
        <v>31274</v>
      </c>
      <c r="D6053" s="536">
        <v>2011</v>
      </c>
    </row>
    <row r="6054" spans="1:4">
      <c r="A6054" s="535" t="s">
        <v>9812</v>
      </c>
      <c r="B6054" s="536">
        <v>23261</v>
      </c>
      <c r="C6054" s="536">
        <v>0</v>
      </c>
      <c r="D6054" s="536">
        <v>2011</v>
      </c>
    </row>
    <row r="6055" spans="1:4">
      <c r="A6055" s="535" t="s">
        <v>9813</v>
      </c>
      <c r="B6055" s="536">
        <v>19207</v>
      </c>
      <c r="C6055" s="536">
        <v>0</v>
      </c>
      <c r="D6055" s="536">
        <v>2011</v>
      </c>
    </row>
    <row r="6056" spans="1:4">
      <c r="A6056" s="535" t="s">
        <v>9814</v>
      </c>
      <c r="B6056" s="536">
        <v>8675</v>
      </c>
      <c r="C6056" s="536">
        <v>0</v>
      </c>
      <c r="D6056" s="536">
        <v>2011</v>
      </c>
    </row>
    <row r="6057" spans="1:4">
      <c r="A6057" s="535" t="s">
        <v>9815</v>
      </c>
      <c r="B6057" s="536">
        <v>8121</v>
      </c>
      <c r="C6057" s="536">
        <v>0</v>
      </c>
      <c r="D6057" s="536">
        <v>2011</v>
      </c>
    </row>
    <row r="6058" spans="1:4">
      <c r="A6058" s="535" t="s">
        <v>9816</v>
      </c>
      <c r="B6058" s="536">
        <v>5707</v>
      </c>
      <c r="C6058" s="536">
        <v>0</v>
      </c>
      <c r="D6058" s="536">
        <v>2011</v>
      </c>
    </row>
    <row r="6059" spans="1:4">
      <c r="A6059" s="535" t="s">
        <v>9817</v>
      </c>
      <c r="B6059" s="536">
        <v>13692</v>
      </c>
      <c r="C6059" s="536">
        <v>0</v>
      </c>
      <c r="D6059" s="536">
        <v>2011</v>
      </c>
    </row>
    <row r="6060" spans="1:4">
      <c r="A6060" s="535" t="s">
        <v>9818</v>
      </c>
      <c r="B6060" s="536">
        <v>8125</v>
      </c>
      <c r="C6060" s="536">
        <v>0</v>
      </c>
      <c r="D6060" s="536">
        <v>2011</v>
      </c>
    </row>
    <row r="6061" spans="1:4">
      <c r="A6061" s="535" t="s">
        <v>9819</v>
      </c>
      <c r="B6061" s="536">
        <v>9425</v>
      </c>
      <c r="C6061" s="536">
        <v>0</v>
      </c>
      <c r="D6061" s="536">
        <v>2011</v>
      </c>
    </row>
    <row r="6062" spans="1:4">
      <c r="A6062" s="535" t="s">
        <v>9820</v>
      </c>
      <c r="B6062" s="536">
        <v>11255</v>
      </c>
      <c r="C6062" s="536">
        <v>0</v>
      </c>
      <c r="D6062" s="536">
        <v>2011</v>
      </c>
    </row>
    <row r="6063" spans="1:4">
      <c r="A6063" s="535" t="s">
        <v>9821</v>
      </c>
      <c r="B6063" s="536">
        <v>10693</v>
      </c>
      <c r="C6063" s="536">
        <v>0</v>
      </c>
      <c r="D6063" s="536">
        <v>2011</v>
      </c>
    </row>
    <row r="6064" spans="1:4">
      <c r="A6064" s="535" t="s">
        <v>9822</v>
      </c>
      <c r="B6064" s="536">
        <v>4103</v>
      </c>
      <c r="C6064" s="536">
        <v>0</v>
      </c>
      <c r="D6064" s="536">
        <v>2011</v>
      </c>
    </row>
    <row r="6065" spans="1:4">
      <c r="A6065" s="535" t="s">
        <v>9823</v>
      </c>
      <c r="B6065" s="536">
        <v>15265</v>
      </c>
      <c r="C6065" s="536">
        <v>0</v>
      </c>
      <c r="D6065" s="536">
        <v>2011</v>
      </c>
    </row>
    <row r="6066" spans="1:4">
      <c r="A6066" s="535" t="s">
        <v>9824</v>
      </c>
      <c r="B6066" s="536">
        <v>14262</v>
      </c>
      <c r="C6066" s="536">
        <v>0</v>
      </c>
      <c r="D6066" s="536">
        <v>2011</v>
      </c>
    </row>
    <row r="6067" spans="1:4">
      <c r="A6067" s="535" t="s">
        <v>9825</v>
      </c>
      <c r="B6067" s="536">
        <v>10152</v>
      </c>
      <c r="C6067" s="536">
        <v>0</v>
      </c>
      <c r="D6067" s="536">
        <v>2011</v>
      </c>
    </row>
    <row r="6068" spans="1:4">
      <c r="A6068" s="535" t="s">
        <v>9826</v>
      </c>
      <c r="B6068" s="536">
        <v>12328</v>
      </c>
      <c r="C6068" s="536">
        <v>0</v>
      </c>
      <c r="D6068" s="536">
        <v>2011</v>
      </c>
    </row>
    <row r="6069" spans="1:4">
      <c r="A6069" s="535" t="s">
        <v>9827</v>
      </c>
      <c r="B6069" s="536">
        <v>7975</v>
      </c>
      <c r="C6069" s="536">
        <v>0</v>
      </c>
      <c r="D6069" s="536">
        <v>2011</v>
      </c>
    </row>
    <row r="6070" spans="1:4">
      <c r="A6070" s="535" t="s">
        <v>9828</v>
      </c>
      <c r="B6070" s="536">
        <v>35527</v>
      </c>
      <c r="C6070" s="536">
        <v>0</v>
      </c>
      <c r="D6070" s="536">
        <v>2011</v>
      </c>
    </row>
    <row r="6071" spans="1:4">
      <c r="A6071" s="535" t="s">
        <v>9829</v>
      </c>
      <c r="B6071" s="536">
        <v>11574</v>
      </c>
      <c r="C6071" s="536">
        <v>0</v>
      </c>
      <c r="D6071" s="536">
        <v>2011</v>
      </c>
    </row>
    <row r="6072" spans="1:4">
      <c r="A6072" s="535" t="s">
        <v>9830</v>
      </c>
      <c r="B6072" s="536">
        <v>6559</v>
      </c>
      <c r="C6072" s="536">
        <v>0</v>
      </c>
      <c r="D6072" s="536">
        <v>2011</v>
      </c>
    </row>
    <row r="6073" spans="1:4">
      <c r="A6073" s="535" t="s">
        <v>9831</v>
      </c>
      <c r="B6073" s="536">
        <v>14746</v>
      </c>
      <c r="C6073" s="536">
        <v>0</v>
      </c>
      <c r="D6073" s="536">
        <v>2011</v>
      </c>
    </row>
    <row r="6074" spans="1:4">
      <c r="A6074" s="535" t="s">
        <v>9832</v>
      </c>
      <c r="B6074" s="536">
        <v>33252</v>
      </c>
      <c r="C6074" s="536">
        <v>0</v>
      </c>
      <c r="D6074" s="536">
        <v>2011</v>
      </c>
    </row>
    <row r="6075" spans="1:4">
      <c r="A6075" s="535" t="s">
        <v>9833</v>
      </c>
      <c r="B6075" s="536">
        <v>11061</v>
      </c>
      <c r="C6075" s="536">
        <v>0</v>
      </c>
      <c r="D6075" s="536">
        <v>2011</v>
      </c>
    </row>
    <row r="6076" spans="1:4">
      <c r="A6076" s="535" t="s">
        <v>9834</v>
      </c>
      <c r="B6076" s="536">
        <v>14064</v>
      </c>
      <c r="C6076" s="536">
        <v>0</v>
      </c>
      <c r="D6076" s="536">
        <v>2011</v>
      </c>
    </row>
    <row r="6077" spans="1:4">
      <c r="A6077" s="535" t="s">
        <v>9835</v>
      </c>
      <c r="B6077" s="536">
        <v>0</v>
      </c>
      <c r="C6077" s="536">
        <v>0</v>
      </c>
      <c r="D6077" s="536">
        <v>2011</v>
      </c>
    </row>
    <row r="6078" spans="1:4">
      <c r="A6078" s="535" t="s">
        <v>9836</v>
      </c>
      <c r="B6078" s="536">
        <v>0</v>
      </c>
      <c r="C6078" s="536">
        <v>39483</v>
      </c>
      <c r="D6078" s="536">
        <v>2011</v>
      </c>
    </row>
    <row r="6079" spans="1:4">
      <c r="A6079" s="535" t="s">
        <v>9837</v>
      </c>
      <c r="B6079" s="536">
        <v>22767</v>
      </c>
      <c r="C6079" s="536">
        <v>0</v>
      </c>
      <c r="D6079" s="536">
        <v>2011</v>
      </c>
    </row>
    <row r="6080" spans="1:4">
      <c r="A6080" s="535" t="s">
        <v>9838</v>
      </c>
      <c r="B6080" s="536">
        <v>0</v>
      </c>
      <c r="C6080" s="536">
        <v>69412</v>
      </c>
      <c r="D6080" s="536">
        <v>2011</v>
      </c>
    </row>
    <row r="6081" spans="1:4">
      <c r="A6081" s="535" t="s">
        <v>9839</v>
      </c>
      <c r="B6081" s="536">
        <v>0</v>
      </c>
      <c r="C6081" s="536">
        <v>39632</v>
      </c>
      <c r="D6081" s="536">
        <v>2011</v>
      </c>
    </row>
    <row r="6082" spans="1:4">
      <c r="A6082" s="535" t="s">
        <v>9840</v>
      </c>
      <c r="B6082" s="536">
        <v>5877</v>
      </c>
      <c r="C6082" s="536">
        <v>0</v>
      </c>
      <c r="D6082" s="536">
        <v>2011</v>
      </c>
    </row>
    <row r="6083" spans="1:4">
      <c r="A6083" s="535" t="s">
        <v>9841</v>
      </c>
      <c r="B6083" s="536">
        <v>31962</v>
      </c>
      <c r="C6083" s="536">
        <v>0</v>
      </c>
      <c r="D6083" s="536">
        <v>2011</v>
      </c>
    </row>
    <row r="6084" spans="1:4">
      <c r="A6084" s="535" t="s">
        <v>9842</v>
      </c>
      <c r="B6084" s="536">
        <v>13827</v>
      </c>
      <c r="C6084" s="536">
        <v>0</v>
      </c>
      <c r="D6084" s="536">
        <v>2011</v>
      </c>
    </row>
    <row r="6085" spans="1:4">
      <c r="A6085" s="535" t="s">
        <v>9843</v>
      </c>
      <c r="B6085" s="536">
        <v>10090</v>
      </c>
      <c r="C6085" s="536">
        <v>0</v>
      </c>
      <c r="D6085" s="536">
        <v>2011</v>
      </c>
    </row>
    <row r="6086" spans="1:4">
      <c r="A6086" s="535" t="s">
        <v>9844</v>
      </c>
      <c r="B6086" s="536">
        <v>28018</v>
      </c>
      <c r="C6086" s="536">
        <v>0</v>
      </c>
      <c r="D6086" s="536">
        <v>2011</v>
      </c>
    </row>
    <row r="6087" spans="1:4">
      <c r="A6087" s="535" t="s">
        <v>9845</v>
      </c>
      <c r="B6087" s="536">
        <v>13440</v>
      </c>
      <c r="C6087" s="536">
        <v>0</v>
      </c>
      <c r="D6087" s="536">
        <v>2011</v>
      </c>
    </row>
    <row r="6088" spans="1:4">
      <c r="A6088" s="535" t="s">
        <v>9846</v>
      </c>
      <c r="B6088" s="536">
        <v>9583</v>
      </c>
      <c r="C6088" s="536">
        <v>0</v>
      </c>
      <c r="D6088" s="536">
        <v>2011</v>
      </c>
    </row>
    <row r="6089" spans="1:4">
      <c r="A6089" s="535" t="s">
        <v>9847</v>
      </c>
      <c r="B6089" s="536">
        <v>5143</v>
      </c>
      <c r="C6089" s="536">
        <v>0</v>
      </c>
      <c r="D6089" s="536">
        <v>2011</v>
      </c>
    </row>
    <row r="6090" spans="1:4">
      <c r="A6090" s="535" t="s">
        <v>9848</v>
      </c>
      <c r="B6090" s="536">
        <v>15764</v>
      </c>
      <c r="C6090" s="536">
        <v>0</v>
      </c>
      <c r="D6090" s="536">
        <v>2011</v>
      </c>
    </row>
    <row r="6091" spans="1:4">
      <c r="A6091" s="535" t="s">
        <v>9849</v>
      </c>
      <c r="B6091" s="536">
        <v>0</v>
      </c>
      <c r="C6091" s="536">
        <v>57626</v>
      </c>
      <c r="D6091" s="536">
        <v>2011</v>
      </c>
    </row>
    <row r="6092" spans="1:4">
      <c r="A6092" s="535" t="s">
        <v>9850</v>
      </c>
      <c r="B6092" s="536">
        <v>14272</v>
      </c>
      <c r="C6092" s="536">
        <v>0</v>
      </c>
      <c r="D6092" s="536">
        <v>2011</v>
      </c>
    </row>
    <row r="6093" spans="1:4">
      <c r="A6093" s="535" t="s">
        <v>9851</v>
      </c>
      <c r="B6093" s="536">
        <v>17060</v>
      </c>
      <c r="C6093" s="536">
        <v>0</v>
      </c>
      <c r="D6093" s="536">
        <v>2011</v>
      </c>
    </row>
    <row r="6094" spans="1:4">
      <c r="A6094" s="535" t="s">
        <v>9852</v>
      </c>
      <c r="B6094" s="536">
        <v>0</v>
      </c>
      <c r="C6094" s="536">
        <v>43468</v>
      </c>
      <c r="D6094" s="536">
        <v>2011</v>
      </c>
    </row>
    <row r="6095" spans="1:4">
      <c r="A6095" s="535" t="s">
        <v>9853</v>
      </c>
      <c r="B6095" s="536">
        <v>0</v>
      </c>
      <c r="C6095" s="536">
        <v>24545</v>
      </c>
      <c r="D6095" s="536">
        <v>2011</v>
      </c>
    </row>
    <row r="6096" spans="1:4">
      <c r="A6096" s="535" t="s">
        <v>9854</v>
      </c>
      <c r="B6096" s="536">
        <v>0</v>
      </c>
      <c r="C6096" s="536">
        <v>60416</v>
      </c>
      <c r="D6096" s="536">
        <v>2011</v>
      </c>
    </row>
    <row r="6097" spans="1:4">
      <c r="A6097" s="535" t="s">
        <v>9855</v>
      </c>
      <c r="B6097" s="536">
        <v>0</v>
      </c>
      <c r="C6097" s="536">
        <v>84842</v>
      </c>
      <c r="D6097" s="536">
        <v>2011</v>
      </c>
    </row>
    <row r="6098" spans="1:4">
      <c r="A6098" s="535" t="s">
        <v>9856</v>
      </c>
      <c r="B6098" s="536">
        <v>0</v>
      </c>
      <c r="C6098" s="536">
        <v>70801</v>
      </c>
      <c r="D6098" s="536">
        <v>2011</v>
      </c>
    </row>
    <row r="6099" spans="1:4">
      <c r="A6099" s="535" t="s">
        <v>9857</v>
      </c>
      <c r="B6099" s="536">
        <v>0</v>
      </c>
      <c r="C6099" s="536">
        <v>0</v>
      </c>
      <c r="D6099" s="536">
        <v>2011</v>
      </c>
    </row>
    <row r="6100" spans="1:4">
      <c r="A6100" s="535" t="s">
        <v>9858</v>
      </c>
      <c r="B6100" s="536">
        <v>4297</v>
      </c>
      <c r="C6100" s="536">
        <v>0</v>
      </c>
      <c r="D6100" s="536">
        <v>2011</v>
      </c>
    </row>
    <row r="6101" spans="1:4">
      <c r="A6101" s="535" t="s">
        <v>9859</v>
      </c>
      <c r="B6101" s="536">
        <v>0</v>
      </c>
      <c r="C6101" s="536">
        <v>0</v>
      </c>
      <c r="D6101" s="536">
        <v>2011</v>
      </c>
    </row>
    <row r="6102" spans="1:4">
      <c r="A6102" s="535" t="s">
        <v>9860</v>
      </c>
      <c r="B6102" s="536">
        <v>26609</v>
      </c>
      <c r="C6102" s="536">
        <v>0</v>
      </c>
      <c r="D6102" s="536">
        <v>2011</v>
      </c>
    </row>
    <row r="6103" spans="1:4">
      <c r="A6103" s="535" t="s">
        <v>9861</v>
      </c>
      <c r="B6103" s="536">
        <v>52</v>
      </c>
      <c r="C6103" s="536">
        <v>0</v>
      </c>
      <c r="D6103" s="536">
        <v>2011</v>
      </c>
    </row>
    <row r="6104" spans="1:4">
      <c r="A6104" s="535" t="s">
        <v>9862</v>
      </c>
      <c r="B6104" s="536">
        <v>19807</v>
      </c>
      <c r="C6104" s="536">
        <v>0</v>
      </c>
      <c r="D6104" s="536">
        <v>2011</v>
      </c>
    </row>
    <row r="6105" spans="1:4">
      <c r="A6105" s="535" t="s">
        <v>9863</v>
      </c>
      <c r="B6105" s="536">
        <v>17434</v>
      </c>
      <c r="C6105" s="536">
        <v>0</v>
      </c>
      <c r="D6105" s="536">
        <v>2011</v>
      </c>
    </row>
    <row r="6106" spans="1:4">
      <c r="A6106" s="535" t="s">
        <v>9864</v>
      </c>
      <c r="B6106" s="536">
        <v>22527</v>
      </c>
      <c r="C6106" s="536">
        <v>0</v>
      </c>
      <c r="D6106" s="536">
        <v>2011</v>
      </c>
    </row>
    <row r="6107" spans="1:4">
      <c r="A6107" s="535" t="s">
        <v>9865</v>
      </c>
      <c r="B6107" s="536">
        <v>54340</v>
      </c>
      <c r="C6107" s="536">
        <v>0</v>
      </c>
      <c r="D6107" s="536">
        <v>2011</v>
      </c>
    </row>
    <row r="6108" spans="1:4">
      <c r="A6108" s="535" t="s">
        <v>9866</v>
      </c>
      <c r="B6108" s="536">
        <v>8900</v>
      </c>
      <c r="C6108" s="536">
        <v>0</v>
      </c>
      <c r="D6108" s="536">
        <v>2011</v>
      </c>
    </row>
    <row r="6109" spans="1:4">
      <c r="A6109" s="535" t="s">
        <v>9867</v>
      </c>
      <c r="B6109" s="536">
        <v>5491</v>
      </c>
      <c r="C6109" s="536">
        <v>0</v>
      </c>
      <c r="D6109" s="536">
        <v>2011</v>
      </c>
    </row>
    <row r="6110" spans="1:4">
      <c r="A6110" s="535" t="s">
        <v>9868</v>
      </c>
      <c r="B6110" s="536">
        <v>3421</v>
      </c>
      <c r="C6110" s="536">
        <v>0</v>
      </c>
      <c r="D6110" s="536">
        <v>2011</v>
      </c>
    </row>
    <row r="6111" spans="1:4">
      <c r="A6111" s="535" t="s">
        <v>9869</v>
      </c>
      <c r="B6111" s="536">
        <v>2221</v>
      </c>
      <c r="C6111" s="536">
        <v>0</v>
      </c>
      <c r="D6111" s="536">
        <v>2011</v>
      </c>
    </row>
    <row r="6112" spans="1:4">
      <c r="A6112" s="535" t="s">
        <v>9870</v>
      </c>
      <c r="B6112" s="536">
        <v>4176</v>
      </c>
      <c r="C6112" s="536">
        <v>0</v>
      </c>
      <c r="D6112" s="536">
        <v>2011</v>
      </c>
    </row>
    <row r="6113" spans="1:4">
      <c r="A6113" s="535" t="s">
        <v>9871</v>
      </c>
      <c r="B6113" s="536">
        <v>3005</v>
      </c>
      <c r="C6113" s="536">
        <v>0</v>
      </c>
      <c r="D6113" s="536">
        <v>2011</v>
      </c>
    </row>
    <row r="6114" spans="1:4">
      <c r="A6114" s="535" t="s">
        <v>9872</v>
      </c>
      <c r="B6114" s="536">
        <v>19577</v>
      </c>
      <c r="C6114" s="536">
        <v>0</v>
      </c>
      <c r="D6114" s="536">
        <v>2011</v>
      </c>
    </row>
    <row r="6115" spans="1:4">
      <c r="A6115" s="535" t="s">
        <v>9873</v>
      </c>
      <c r="B6115" s="536">
        <v>46948</v>
      </c>
      <c r="C6115" s="536">
        <v>0</v>
      </c>
      <c r="D6115" s="536">
        <v>2011</v>
      </c>
    </row>
    <row r="6116" spans="1:4">
      <c r="A6116" s="535" t="s">
        <v>9874</v>
      </c>
      <c r="B6116" s="536">
        <v>8599</v>
      </c>
      <c r="C6116" s="536">
        <v>0</v>
      </c>
      <c r="D6116" s="536">
        <v>2011</v>
      </c>
    </row>
    <row r="6117" spans="1:4">
      <c r="A6117" s="535" t="s">
        <v>9875</v>
      </c>
      <c r="B6117" s="536">
        <v>30351</v>
      </c>
      <c r="C6117" s="536">
        <v>0</v>
      </c>
      <c r="D6117" s="536">
        <v>2011</v>
      </c>
    </row>
    <row r="6118" spans="1:4">
      <c r="A6118" s="535" t="s">
        <v>9876</v>
      </c>
      <c r="B6118" s="536">
        <v>18035</v>
      </c>
      <c r="C6118" s="536">
        <v>0</v>
      </c>
      <c r="D6118" s="536">
        <v>2011</v>
      </c>
    </row>
    <row r="6119" spans="1:4">
      <c r="A6119" s="535" t="s">
        <v>9877</v>
      </c>
      <c r="B6119" s="536">
        <v>34786</v>
      </c>
      <c r="C6119" s="536">
        <v>0</v>
      </c>
      <c r="D6119" s="536">
        <v>2011</v>
      </c>
    </row>
    <row r="6120" spans="1:4">
      <c r="A6120" s="535" t="s">
        <v>9878</v>
      </c>
      <c r="B6120" s="536">
        <v>10690</v>
      </c>
      <c r="C6120" s="536">
        <v>0</v>
      </c>
      <c r="D6120" s="536">
        <v>2011</v>
      </c>
    </row>
    <row r="6121" spans="1:4">
      <c r="A6121" s="535" t="s">
        <v>9879</v>
      </c>
      <c r="B6121" s="536">
        <v>20446</v>
      </c>
      <c r="C6121" s="536">
        <v>0</v>
      </c>
      <c r="D6121" s="536">
        <v>2011</v>
      </c>
    </row>
    <row r="6122" spans="1:4">
      <c r="A6122" s="535" t="s">
        <v>9880</v>
      </c>
      <c r="B6122" s="536">
        <v>27478</v>
      </c>
      <c r="C6122" s="536">
        <v>0</v>
      </c>
      <c r="D6122" s="536">
        <v>2011</v>
      </c>
    </row>
    <row r="6123" spans="1:4">
      <c r="A6123" s="535" t="s">
        <v>9881</v>
      </c>
      <c r="B6123" s="536">
        <v>35104</v>
      </c>
      <c r="C6123" s="536">
        <v>0</v>
      </c>
      <c r="D6123" s="536">
        <v>2011</v>
      </c>
    </row>
    <row r="6124" spans="1:4">
      <c r="A6124" s="535" t="s">
        <v>9882</v>
      </c>
      <c r="B6124" s="536">
        <v>36506</v>
      </c>
      <c r="C6124" s="536">
        <v>0</v>
      </c>
      <c r="D6124" s="536">
        <v>2011</v>
      </c>
    </row>
    <row r="6125" spans="1:4">
      <c r="A6125" s="535" t="s">
        <v>9883</v>
      </c>
      <c r="B6125" s="536">
        <v>5180</v>
      </c>
      <c r="C6125" s="536">
        <v>0</v>
      </c>
      <c r="D6125" s="536">
        <v>2011</v>
      </c>
    </row>
    <row r="6126" spans="1:4">
      <c r="A6126" s="535" t="s">
        <v>9884</v>
      </c>
      <c r="B6126" s="536">
        <v>7076</v>
      </c>
      <c r="C6126" s="536">
        <v>0</v>
      </c>
      <c r="D6126" s="536">
        <v>2011</v>
      </c>
    </row>
    <row r="6127" spans="1:4">
      <c r="A6127" s="535" t="s">
        <v>9885</v>
      </c>
      <c r="B6127" s="536">
        <v>23739</v>
      </c>
      <c r="C6127" s="536">
        <v>0</v>
      </c>
      <c r="D6127" s="536">
        <v>2011</v>
      </c>
    </row>
    <row r="6128" spans="1:4">
      <c r="A6128" s="535" t="s">
        <v>9886</v>
      </c>
      <c r="B6128" s="536">
        <v>26403</v>
      </c>
      <c r="C6128" s="536">
        <v>0</v>
      </c>
      <c r="D6128" s="536">
        <v>2011</v>
      </c>
    </row>
    <row r="6129" spans="1:4">
      <c r="A6129" s="535" t="s">
        <v>9887</v>
      </c>
      <c r="B6129" s="536">
        <v>7446</v>
      </c>
      <c r="C6129" s="536">
        <v>0</v>
      </c>
      <c r="D6129" s="536">
        <v>2011</v>
      </c>
    </row>
    <row r="6130" spans="1:4">
      <c r="A6130" s="535" t="s">
        <v>9888</v>
      </c>
      <c r="B6130" s="536">
        <v>3680</v>
      </c>
      <c r="C6130" s="536">
        <v>0</v>
      </c>
      <c r="D6130" s="536">
        <v>2011</v>
      </c>
    </row>
    <row r="6131" spans="1:4">
      <c r="A6131" s="535" t="s">
        <v>9889</v>
      </c>
      <c r="B6131" s="536">
        <v>20285</v>
      </c>
      <c r="C6131" s="536">
        <v>0</v>
      </c>
      <c r="D6131" s="536">
        <v>2011</v>
      </c>
    </row>
    <row r="6132" spans="1:4">
      <c r="A6132" s="535" t="s">
        <v>9890</v>
      </c>
      <c r="B6132" s="536">
        <v>6331</v>
      </c>
      <c r="C6132" s="536">
        <v>0</v>
      </c>
      <c r="D6132" s="536">
        <v>2011</v>
      </c>
    </row>
    <row r="6133" spans="1:4">
      <c r="A6133" s="535" t="s">
        <v>9891</v>
      </c>
      <c r="B6133" s="536">
        <v>6284</v>
      </c>
      <c r="C6133" s="536">
        <v>0</v>
      </c>
      <c r="D6133" s="536">
        <v>2011</v>
      </c>
    </row>
    <row r="6134" spans="1:4">
      <c r="A6134" s="535" t="s">
        <v>9892</v>
      </c>
      <c r="B6134" s="536">
        <v>3588</v>
      </c>
      <c r="C6134" s="536">
        <v>0</v>
      </c>
      <c r="D6134" s="536">
        <v>2011</v>
      </c>
    </row>
    <row r="6135" spans="1:4">
      <c r="A6135" s="535" t="s">
        <v>9893</v>
      </c>
      <c r="B6135" s="536">
        <v>8775</v>
      </c>
      <c r="C6135" s="536">
        <v>0</v>
      </c>
      <c r="D6135" s="536">
        <v>2011</v>
      </c>
    </row>
    <row r="6136" spans="1:4">
      <c r="A6136" s="535" t="s">
        <v>9894</v>
      </c>
      <c r="B6136" s="536">
        <v>0</v>
      </c>
      <c r="C6136" s="536">
        <v>0</v>
      </c>
      <c r="D6136" s="536">
        <v>2011</v>
      </c>
    </row>
    <row r="6137" spans="1:4">
      <c r="A6137" s="535" t="s">
        <v>9895</v>
      </c>
      <c r="B6137" s="536">
        <v>8789</v>
      </c>
      <c r="C6137" s="536">
        <v>0</v>
      </c>
      <c r="D6137" s="536">
        <v>2011</v>
      </c>
    </row>
    <row r="6138" spans="1:4">
      <c r="A6138" s="535" t="s">
        <v>9896</v>
      </c>
      <c r="B6138" s="536">
        <v>4712</v>
      </c>
      <c r="C6138" s="536">
        <v>0</v>
      </c>
      <c r="D6138" s="536">
        <v>2011</v>
      </c>
    </row>
    <row r="6139" spans="1:4">
      <c r="A6139" s="535" t="s">
        <v>9897</v>
      </c>
      <c r="B6139" s="536">
        <v>33058</v>
      </c>
      <c r="C6139" s="536">
        <v>0</v>
      </c>
      <c r="D6139" s="536">
        <v>2011</v>
      </c>
    </row>
    <row r="6140" spans="1:4">
      <c r="A6140" s="535" t="s">
        <v>9898</v>
      </c>
      <c r="B6140" s="536">
        <v>22484</v>
      </c>
      <c r="C6140" s="536">
        <v>0</v>
      </c>
      <c r="D6140" s="536">
        <v>2011</v>
      </c>
    </row>
    <row r="6141" spans="1:4">
      <c r="A6141" s="535" t="s">
        <v>9899</v>
      </c>
      <c r="B6141" s="536">
        <v>23305</v>
      </c>
      <c r="C6141" s="536">
        <v>0</v>
      </c>
      <c r="D6141" s="536">
        <v>2011</v>
      </c>
    </row>
    <row r="6142" spans="1:4">
      <c r="A6142" s="535" t="s">
        <v>9900</v>
      </c>
      <c r="B6142" s="536">
        <v>14779</v>
      </c>
      <c r="C6142" s="536">
        <v>0</v>
      </c>
      <c r="D6142" s="536">
        <v>2011</v>
      </c>
    </row>
    <row r="6143" spans="1:4">
      <c r="A6143" s="535" t="s">
        <v>9901</v>
      </c>
      <c r="B6143" s="536">
        <v>9344</v>
      </c>
      <c r="C6143" s="536">
        <v>0</v>
      </c>
      <c r="D6143" s="536">
        <v>2011</v>
      </c>
    </row>
    <row r="6144" spans="1:4">
      <c r="A6144" s="535" t="s">
        <v>9902</v>
      </c>
      <c r="B6144" s="536">
        <v>5393</v>
      </c>
      <c r="C6144" s="536">
        <v>0</v>
      </c>
      <c r="D6144" s="536">
        <v>2011</v>
      </c>
    </row>
    <row r="6145" spans="1:4">
      <c r="A6145" s="535" t="s">
        <v>9903</v>
      </c>
      <c r="B6145" s="536">
        <v>794</v>
      </c>
      <c r="C6145" s="536">
        <v>0</v>
      </c>
      <c r="D6145" s="536">
        <v>2011</v>
      </c>
    </row>
    <row r="6146" spans="1:4">
      <c r="A6146" s="535" t="s">
        <v>9904</v>
      </c>
      <c r="B6146" s="536">
        <v>42247</v>
      </c>
      <c r="C6146" s="536">
        <v>0</v>
      </c>
      <c r="D6146" s="536">
        <v>2011</v>
      </c>
    </row>
    <row r="6147" spans="1:4">
      <c r="A6147" s="535" t="s">
        <v>9905</v>
      </c>
      <c r="B6147" s="536">
        <v>16276</v>
      </c>
      <c r="C6147" s="536">
        <v>0</v>
      </c>
      <c r="D6147" s="536">
        <v>2011</v>
      </c>
    </row>
    <row r="6148" spans="1:4">
      <c r="A6148" s="535" t="s">
        <v>9906</v>
      </c>
      <c r="B6148" s="536">
        <v>4494</v>
      </c>
      <c r="C6148" s="536">
        <v>0</v>
      </c>
      <c r="D6148" s="536">
        <v>2011</v>
      </c>
    </row>
    <row r="6149" spans="1:4">
      <c r="A6149" s="535" t="s">
        <v>9907</v>
      </c>
      <c r="B6149" s="536">
        <v>11075</v>
      </c>
      <c r="C6149" s="536">
        <v>0</v>
      </c>
      <c r="D6149" s="536">
        <v>2011</v>
      </c>
    </row>
    <row r="6150" spans="1:4">
      <c r="A6150" s="535" t="s">
        <v>9908</v>
      </c>
      <c r="B6150" s="536">
        <v>22723</v>
      </c>
      <c r="C6150" s="536">
        <v>0</v>
      </c>
      <c r="D6150" s="536">
        <v>2011</v>
      </c>
    </row>
    <row r="6151" spans="1:4">
      <c r="A6151" s="535" t="s">
        <v>9909</v>
      </c>
      <c r="B6151" s="536">
        <v>7191</v>
      </c>
      <c r="C6151" s="536">
        <v>0</v>
      </c>
      <c r="D6151" s="536">
        <v>2011</v>
      </c>
    </row>
    <row r="6152" spans="1:4">
      <c r="A6152" s="535" t="s">
        <v>9910</v>
      </c>
      <c r="B6152" s="536">
        <v>9136</v>
      </c>
      <c r="C6152" s="536">
        <v>0</v>
      </c>
      <c r="D6152" s="536">
        <v>2011</v>
      </c>
    </row>
    <row r="6153" spans="1:4">
      <c r="A6153" s="535" t="s">
        <v>9911</v>
      </c>
      <c r="B6153" s="536">
        <v>36998</v>
      </c>
      <c r="C6153" s="536">
        <v>0</v>
      </c>
      <c r="D6153" s="536">
        <v>2011</v>
      </c>
    </row>
    <row r="6154" spans="1:4">
      <c r="A6154" s="535" t="s">
        <v>9912</v>
      </c>
      <c r="B6154" s="536">
        <v>16279</v>
      </c>
      <c r="C6154" s="536">
        <v>0</v>
      </c>
      <c r="D6154" s="536">
        <v>2011</v>
      </c>
    </row>
    <row r="6155" spans="1:4">
      <c r="A6155" s="535" t="s">
        <v>9913</v>
      </c>
      <c r="B6155" s="536">
        <v>32657</v>
      </c>
      <c r="C6155" s="536">
        <v>0</v>
      </c>
      <c r="D6155" s="536">
        <v>2011</v>
      </c>
    </row>
    <row r="6156" spans="1:4">
      <c r="A6156" s="535" t="s">
        <v>9914</v>
      </c>
      <c r="B6156" s="536">
        <v>10397</v>
      </c>
      <c r="C6156" s="536">
        <v>0</v>
      </c>
      <c r="D6156" s="536">
        <v>2011</v>
      </c>
    </row>
    <row r="6157" spans="1:4">
      <c r="A6157" s="535" t="s">
        <v>9915</v>
      </c>
      <c r="B6157" s="536">
        <v>11907</v>
      </c>
      <c r="C6157" s="536">
        <v>0</v>
      </c>
      <c r="D6157" s="536">
        <v>2011</v>
      </c>
    </row>
    <row r="6158" spans="1:4">
      <c r="A6158" s="535" t="s">
        <v>9916</v>
      </c>
      <c r="B6158" s="536">
        <v>8423</v>
      </c>
      <c r="C6158" s="536">
        <v>0</v>
      </c>
      <c r="D6158" s="536">
        <v>2011</v>
      </c>
    </row>
    <row r="6159" spans="1:4">
      <c r="A6159" s="535" t="s">
        <v>9917</v>
      </c>
      <c r="B6159" s="536">
        <v>9506</v>
      </c>
      <c r="C6159" s="536">
        <v>0</v>
      </c>
      <c r="D6159" s="536">
        <v>2011</v>
      </c>
    </row>
    <row r="6160" spans="1:4">
      <c r="A6160" s="535" t="s">
        <v>9918</v>
      </c>
      <c r="B6160" s="536">
        <v>8799</v>
      </c>
      <c r="C6160" s="536">
        <v>0</v>
      </c>
      <c r="D6160" s="536">
        <v>2011</v>
      </c>
    </row>
    <row r="6161" spans="1:4">
      <c r="A6161" s="535" t="s">
        <v>9919</v>
      </c>
      <c r="B6161" s="536">
        <v>18072</v>
      </c>
      <c r="C6161" s="536">
        <v>0</v>
      </c>
      <c r="D6161" s="536">
        <v>2011</v>
      </c>
    </row>
    <row r="6162" spans="1:4">
      <c r="A6162" s="535" t="s">
        <v>9920</v>
      </c>
      <c r="B6162" s="536">
        <v>8829</v>
      </c>
      <c r="C6162" s="536">
        <v>0</v>
      </c>
      <c r="D6162" s="536">
        <v>2011</v>
      </c>
    </row>
    <row r="6163" spans="1:4">
      <c r="A6163" s="535" t="s">
        <v>9921</v>
      </c>
      <c r="B6163" s="536">
        <v>10895</v>
      </c>
      <c r="C6163" s="536">
        <v>0</v>
      </c>
      <c r="D6163" s="536">
        <v>2011</v>
      </c>
    </row>
    <row r="6164" spans="1:4">
      <c r="A6164" s="535" t="s">
        <v>9922</v>
      </c>
      <c r="B6164" s="536">
        <v>30515</v>
      </c>
      <c r="C6164" s="536">
        <v>0</v>
      </c>
      <c r="D6164" s="536">
        <v>2011</v>
      </c>
    </row>
    <row r="6165" spans="1:4">
      <c r="A6165" s="535" t="s">
        <v>9923</v>
      </c>
      <c r="B6165" s="536">
        <v>15840</v>
      </c>
      <c r="C6165" s="536">
        <v>0</v>
      </c>
      <c r="D6165" s="536">
        <v>2011</v>
      </c>
    </row>
    <row r="6166" spans="1:4">
      <c r="A6166" s="535" t="s">
        <v>9924</v>
      </c>
      <c r="B6166" s="536">
        <v>20057</v>
      </c>
      <c r="C6166" s="536">
        <v>0</v>
      </c>
      <c r="D6166" s="536">
        <v>2011</v>
      </c>
    </row>
    <row r="6167" spans="1:4">
      <c r="A6167" s="535" t="s">
        <v>9925</v>
      </c>
      <c r="B6167" s="536">
        <v>17520</v>
      </c>
      <c r="C6167" s="536">
        <v>0</v>
      </c>
      <c r="D6167" s="536">
        <v>2011</v>
      </c>
    </row>
    <row r="6168" spans="1:4">
      <c r="A6168" s="535" t="s">
        <v>9926</v>
      </c>
      <c r="B6168" s="536">
        <v>22201</v>
      </c>
      <c r="C6168" s="536">
        <v>0</v>
      </c>
      <c r="D6168" s="536">
        <v>2011</v>
      </c>
    </row>
    <row r="6169" spans="1:4">
      <c r="A6169" s="535" t="s">
        <v>9927</v>
      </c>
      <c r="B6169" s="536">
        <v>13886</v>
      </c>
      <c r="C6169" s="536">
        <v>0</v>
      </c>
      <c r="D6169" s="536">
        <v>2011</v>
      </c>
    </row>
    <row r="6170" spans="1:4">
      <c r="A6170" s="535" t="s">
        <v>9928</v>
      </c>
      <c r="B6170" s="536">
        <v>29807</v>
      </c>
      <c r="C6170" s="536">
        <v>0</v>
      </c>
      <c r="D6170" s="536">
        <v>2011</v>
      </c>
    </row>
    <row r="6171" spans="1:4">
      <c r="A6171" s="535" t="s">
        <v>9929</v>
      </c>
      <c r="B6171" s="536">
        <v>19383</v>
      </c>
      <c r="C6171" s="536">
        <v>0</v>
      </c>
      <c r="D6171" s="536">
        <v>2011</v>
      </c>
    </row>
    <row r="6172" spans="1:4">
      <c r="A6172" s="535" t="s">
        <v>9930</v>
      </c>
      <c r="B6172" s="536">
        <v>6</v>
      </c>
      <c r="C6172" s="536">
        <v>0</v>
      </c>
      <c r="D6172" s="536">
        <v>2011</v>
      </c>
    </row>
    <row r="6173" spans="1:4">
      <c r="A6173" s="535" t="s">
        <v>9931</v>
      </c>
      <c r="B6173" s="536">
        <v>3000</v>
      </c>
      <c r="C6173" s="536">
        <v>0</v>
      </c>
      <c r="D6173" s="536">
        <v>2011</v>
      </c>
    </row>
    <row r="6174" spans="1:4">
      <c r="A6174" s="535" t="s">
        <v>9932</v>
      </c>
      <c r="B6174" s="536">
        <v>4978</v>
      </c>
      <c r="C6174" s="536">
        <v>0</v>
      </c>
      <c r="D6174" s="536">
        <v>2011</v>
      </c>
    </row>
    <row r="6175" spans="1:4">
      <c r="A6175" s="535" t="s">
        <v>9933</v>
      </c>
      <c r="B6175" s="536">
        <v>35226</v>
      </c>
      <c r="C6175" s="536">
        <v>0</v>
      </c>
      <c r="D6175" s="536">
        <v>2011</v>
      </c>
    </row>
    <row r="6176" spans="1:4">
      <c r="A6176" s="535" t="s">
        <v>9934</v>
      </c>
      <c r="B6176" s="536">
        <v>16187</v>
      </c>
      <c r="C6176" s="536">
        <v>0</v>
      </c>
      <c r="D6176" s="536">
        <v>2011</v>
      </c>
    </row>
    <row r="6177" spans="1:4">
      <c r="A6177" s="535" t="s">
        <v>9935</v>
      </c>
      <c r="B6177" s="536">
        <v>0</v>
      </c>
      <c r="C6177" s="536">
        <v>0</v>
      </c>
      <c r="D6177" s="536">
        <v>2011</v>
      </c>
    </row>
    <row r="6178" spans="1:4">
      <c r="A6178" s="535" t="s">
        <v>9936</v>
      </c>
      <c r="B6178" s="536">
        <v>2940</v>
      </c>
      <c r="C6178" s="536">
        <v>0</v>
      </c>
      <c r="D6178" s="536">
        <v>2011</v>
      </c>
    </row>
    <row r="6179" spans="1:4">
      <c r="A6179" s="535" t="s">
        <v>9937</v>
      </c>
      <c r="B6179" s="536">
        <v>13209</v>
      </c>
      <c r="C6179" s="536">
        <v>0</v>
      </c>
      <c r="D6179" s="536">
        <v>2011</v>
      </c>
    </row>
    <row r="6180" spans="1:4">
      <c r="A6180" s="535" t="s">
        <v>9938</v>
      </c>
      <c r="B6180" s="536">
        <v>17531</v>
      </c>
      <c r="C6180" s="536">
        <v>0</v>
      </c>
      <c r="D6180" s="536">
        <v>2011</v>
      </c>
    </row>
    <row r="6181" spans="1:4">
      <c r="A6181" s="535" t="s">
        <v>9939</v>
      </c>
      <c r="B6181" s="536">
        <v>0</v>
      </c>
      <c r="C6181" s="536">
        <v>0</v>
      </c>
      <c r="D6181" s="536">
        <v>2011</v>
      </c>
    </row>
    <row r="6182" spans="1:4">
      <c r="A6182" s="535" t="s">
        <v>9940</v>
      </c>
      <c r="B6182" s="536">
        <v>16862</v>
      </c>
      <c r="C6182" s="536">
        <v>0</v>
      </c>
      <c r="D6182" s="536">
        <v>2011</v>
      </c>
    </row>
    <row r="6183" spans="1:4">
      <c r="A6183" s="535" t="s">
        <v>9941</v>
      </c>
      <c r="B6183" s="536">
        <v>15103</v>
      </c>
      <c r="C6183" s="536">
        <v>0</v>
      </c>
      <c r="D6183" s="536">
        <v>2011</v>
      </c>
    </row>
    <row r="6184" spans="1:4">
      <c r="A6184" s="535" t="s">
        <v>9942</v>
      </c>
      <c r="B6184" s="536">
        <v>9215</v>
      </c>
      <c r="C6184" s="536">
        <v>0</v>
      </c>
      <c r="D6184" s="536">
        <v>2011</v>
      </c>
    </row>
    <row r="6185" spans="1:4">
      <c r="A6185" s="535" t="s">
        <v>9943</v>
      </c>
      <c r="B6185" s="536">
        <v>7938</v>
      </c>
      <c r="C6185" s="536">
        <v>0</v>
      </c>
      <c r="D6185" s="536">
        <v>2011</v>
      </c>
    </row>
    <row r="6186" spans="1:4">
      <c r="A6186" s="535" t="s">
        <v>9944</v>
      </c>
      <c r="B6186" s="536">
        <v>8256</v>
      </c>
      <c r="C6186" s="536">
        <v>0</v>
      </c>
      <c r="D6186" s="536">
        <v>2011</v>
      </c>
    </row>
    <row r="6187" spans="1:4">
      <c r="A6187" s="535" t="s">
        <v>9945</v>
      </c>
      <c r="B6187" s="536">
        <v>8595</v>
      </c>
      <c r="C6187" s="536">
        <v>0</v>
      </c>
      <c r="D6187" s="536">
        <v>2011</v>
      </c>
    </row>
    <row r="6188" spans="1:4">
      <c r="A6188" s="535" t="s">
        <v>9946</v>
      </c>
      <c r="B6188" s="536">
        <v>5678</v>
      </c>
      <c r="C6188" s="536">
        <v>0</v>
      </c>
      <c r="D6188" s="536">
        <v>2011</v>
      </c>
    </row>
    <row r="6189" spans="1:4">
      <c r="A6189" s="535" t="s">
        <v>9947</v>
      </c>
      <c r="B6189" s="536">
        <v>8565</v>
      </c>
      <c r="C6189" s="536">
        <v>0</v>
      </c>
      <c r="D6189" s="536">
        <v>2011</v>
      </c>
    </row>
    <row r="6190" spans="1:4">
      <c r="A6190" s="535" t="s">
        <v>9948</v>
      </c>
      <c r="B6190" s="536">
        <v>5118</v>
      </c>
      <c r="C6190" s="536">
        <v>0</v>
      </c>
      <c r="D6190" s="536">
        <v>2011</v>
      </c>
    </row>
    <row r="6191" spans="1:4">
      <c r="A6191" s="535" t="s">
        <v>9949</v>
      </c>
      <c r="B6191" s="536">
        <v>2796</v>
      </c>
      <c r="C6191" s="536">
        <v>0</v>
      </c>
      <c r="D6191" s="536">
        <v>2011</v>
      </c>
    </row>
    <row r="6192" spans="1:4">
      <c r="A6192" s="535" t="s">
        <v>9950</v>
      </c>
      <c r="B6192" s="536">
        <v>7845</v>
      </c>
      <c r="C6192" s="536">
        <v>0</v>
      </c>
      <c r="D6192" s="536">
        <v>2011</v>
      </c>
    </row>
    <row r="6193" spans="1:4">
      <c r="A6193" s="535" t="s">
        <v>9951</v>
      </c>
      <c r="B6193" s="536">
        <v>4408</v>
      </c>
      <c r="C6193" s="536">
        <v>0</v>
      </c>
      <c r="D6193" s="536">
        <v>2011</v>
      </c>
    </row>
    <row r="6194" spans="1:4">
      <c r="A6194" s="535" t="s">
        <v>9952</v>
      </c>
      <c r="B6194" s="536">
        <v>6207</v>
      </c>
      <c r="C6194" s="536">
        <v>0</v>
      </c>
      <c r="D6194" s="536">
        <v>2011</v>
      </c>
    </row>
    <row r="6195" spans="1:4">
      <c r="A6195" s="535" t="s">
        <v>9953</v>
      </c>
      <c r="B6195" s="536">
        <v>7257</v>
      </c>
      <c r="C6195" s="536">
        <v>0</v>
      </c>
      <c r="D6195" s="536">
        <v>2011</v>
      </c>
    </row>
    <row r="6196" spans="1:4">
      <c r="A6196" s="535" t="s">
        <v>9954</v>
      </c>
      <c r="B6196" s="536">
        <v>41954</v>
      </c>
      <c r="C6196" s="536">
        <v>0</v>
      </c>
      <c r="D6196" s="536">
        <v>2011</v>
      </c>
    </row>
    <row r="6197" spans="1:4">
      <c r="A6197" s="535" t="s">
        <v>9955</v>
      </c>
      <c r="B6197" s="536">
        <v>104</v>
      </c>
      <c r="C6197" s="536">
        <v>0</v>
      </c>
      <c r="D6197" s="536">
        <v>2011</v>
      </c>
    </row>
    <row r="6198" spans="1:4">
      <c r="A6198" s="535" t="s">
        <v>9956</v>
      </c>
      <c r="B6198" s="536">
        <v>3713</v>
      </c>
      <c r="C6198" s="536">
        <v>0</v>
      </c>
      <c r="D6198" s="536">
        <v>2011</v>
      </c>
    </row>
    <row r="6199" spans="1:4">
      <c r="A6199" s="535" t="s">
        <v>9957</v>
      </c>
      <c r="B6199" s="536">
        <v>4852</v>
      </c>
      <c r="C6199" s="536">
        <v>0</v>
      </c>
      <c r="D6199" s="536">
        <v>2011</v>
      </c>
    </row>
    <row r="6200" spans="1:4">
      <c r="A6200" s="535" t="s">
        <v>9958</v>
      </c>
      <c r="B6200" s="536">
        <v>3200</v>
      </c>
      <c r="C6200" s="536">
        <v>0</v>
      </c>
      <c r="D6200" s="536">
        <v>2011</v>
      </c>
    </row>
    <row r="6201" spans="1:4">
      <c r="A6201" s="535" t="s">
        <v>9959</v>
      </c>
      <c r="B6201" s="536">
        <v>6845</v>
      </c>
      <c r="C6201" s="536">
        <v>0</v>
      </c>
      <c r="D6201" s="536">
        <v>2011</v>
      </c>
    </row>
    <row r="6202" spans="1:4">
      <c r="A6202" s="535" t="s">
        <v>9960</v>
      </c>
      <c r="B6202" s="536">
        <v>4898</v>
      </c>
      <c r="C6202" s="536">
        <v>0</v>
      </c>
      <c r="D6202" s="536">
        <v>2011</v>
      </c>
    </row>
    <row r="6203" spans="1:4">
      <c r="A6203" s="535" t="s">
        <v>9961</v>
      </c>
      <c r="B6203" s="536">
        <v>3285</v>
      </c>
      <c r="C6203" s="536">
        <v>0</v>
      </c>
      <c r="D6203" s="536">
        <v>2011</v>
      </c>
    </row>
    <row r="6204" spans="1:4">
      <c r="A6204" s="535" t="s">
        <v>9962</v>
      </c>
      <c r="B6204" s="536">
        <v>2034</v>
      </c>
      <c r="C6204" s="536">
        <v>0</v>
      </c>
      <c r="D6204" s="536">
        <v>2011</v>
      </c>
    </row>
    <row r="6205" spans="1:4">
      <c r="A6205" s="535" t="s">
        <v>9963</v>
      </c>
      <c r="B6205" s="536">
        <v>14176</v>
      </c>
      <c r="C6205" s="536">
        <v>0</v>
      </c>
      <c r="D6205" s="536">
        <v>2011</v>
      </c>
    </row>
    <row r="6206" spans="1:4">
      <c r="A6206" s="535" t="s">
        <v>9964</v>
      </c>
      <c r="B6206" s="536">
        <v>7314</v>
      </c>
      <c r="C6206" s="536">
        <v>0</v>
      </c>
      <c r="D6206" s="536">
        <v>2011</v>
      </c>
    </row>
    <row r="6207" spans="1:4">
      <c r="A6207" s="535" t="s">
        <v>9965</v>
      </c>
      <c r="B6207" s="536">
        <v>10816</v>
      </c>
      <c r="C6207" s="536">
        <v>0</v>
      </c>
      <c r="D6207" s="536">
        <v>2011</v>
      </c>
    </row>
    <row r="6208" spans="1:4">
      <c r="A6208" s="535" t="s">
        <v>9966</v>
      </c>
      <c r="B6208" s="536">
        <v>15791</v>
      </c>
      <c r="C6208" s="536">
        <v>0</v>
      </c>
      <c r="D6208" s="536">
        <v>2011</v>
      </c>
    </row>
    <row r="6209" spans="1:4">
      <c r="A6209" s="535" t="s">
        <v>9967</v>
      </c>
      <c r="B6209" s="536">
        <v>6287</v>
      </c>
      <c r="C6209" s="536">
        <v>0</v>
      </c>
      <c r="D6209" s="536">
        <v>2011</v>
      </c>
    </row>
    <row r="6210" spans="1:4">
      <c r="A6210" s="535" t="s">
        <v>9968</v>
      </c>
      <c r="B6210" s="536">
        <v>5603</v>
      </c>
      <c r="C6210" s="536">
        <v>0</v>
      </c>
      <c r="D6210" s="536">
        <v>2011</v>
      </c>
    </row>
    <row r="6211" spans="1:4">
      <c r="A6211" s="535" t="s">
        <v>9969</v>
      </c>
      <c r="B6211" s="536">
        <v>3254</v>
      </c>
      <c r="C6211" s="536">
        <v>0</v>
      </c>
      <c r="D6211" s="536">
        <v>2011</v>
      </c>
    </row>
    <row r="6212" spans="1:4">
      <c r="A6212" s="535" t="s">
        <v>9970</v>
      </c>
      <c r="B6212" s="536">
        <v>4425</v>
      </c>
      <c r="C6212" s="536">
        <v>0</v>
      </c>
      <c r="D6212" s="536">
        <v>2011</v>
      </c>
    </row>
    <row r="6213" spans="1:4">
      <c r="A6213" s="535" t="s">
        <v>9971</v>
      </c>
      <c r="B6213" s="536">
        <v>11541</v>
      </c>
      <c r="C6213" s="536">
        <v>0</v>
      </c>
      <c r="D6213" s="536">
        <v>2011</v>
      </c>
    </row>
    <row r="6214" spans="1:4">
      <c r="A6214" s="535" t="s">
        <v>9972</v>
      </c>
      <c r="B6214" s="536">
        <v>4861</v>
      </c>
      <c r="C6214" s="536">
        <v>0</v>
      </c>
      <c r="D6214" s="536">
        <v>2011</v>
      </c>
    </row>
    <row r="6215" spans="1:4">
      <c r="A6215" s="535" t="s">
        <v>9973</v>
      </c>
      <c r="B6215" s="536">
        <v>4652</v>
      </c>
      <c r="C6215" s="536">
        <v>0</v>
      </c>
      <c r="D6215" s="536">
        <v>2011</v>
      </c>
    </row>
    <row r="6216" spans="1:4">
      <c r="A6216" s="535" t="s">
        <v>9974</v>
      </c>
      <c r="B6216" s="536">
        <v>4166</v>
      </c>
      <c r="C6216" s="536">
        <v>0</v>
      </c>
      <c r="D6216" s="536">
        <v>2011</v>
      </c>
    </row>
    <row r="6217" spans="1:4">
      <c r="A6217" s="535" t="s">
        <v>9975</v>
      </c>
      <c r="B6217" s="536">
        <v>6848</v>
      </c>
      <c r="C6217" s="536">
        <v>0</v>
      </c>
      <c r="D6217" s="536">
        <v>2011</v>
      </c>
    </row>
    <row r="6218" spans="1:4">
      <c r="A6218" s="535" t="s">
        <v>9976</v>
      </c>
      <c r="B6218" s="536">
        <v>13875</v>
      </c>
      <c r="C6218" s="536">
        <v>0</v>
      </c>
      <c r="D6218" s="536">
        <v>2011</v>
      </c>
    </row>
    <row r="6219" spans="1:4">
      <c r="A6219" s="535" t="s">
        <v>9977</v>
      </c>
      <c r="B6219" s="536">
        <v>11854</v>
      </c>
      <c r="C6219" s="536">
        <v>0</v>
      </c>
      <c r="D6219" s="536">
        <v>2011</v>
      </c>
    </row>
    <row r="6220" spans="1:4">
      <c r="A6220" s="535" t="s">
        <v>9978</v>
      </c>
      <c r="B6220" s="536">
        <v>9856</v>
      </c>
      <c r="C6220" s="536">
        <v>0</v>
      </c>
      <c r="D6220" s="536">
        <v>2011</v>
      </c>
    </row>
    <row r="6221" spans="1:4">
      <c r="A6221" s="535" t="s">
        <v>9979</v>
      </c>
      <c r="B6221" s="536">
        <v>7880</v>
      </c>
      <c r="C6221" s="536">
        <v>0</v>
      </c>
      <c r="D6221" s="536">
        <v>2011</v>
      </c>
    </row>
    <row r="6222" spans="1:4">
      <c r="A6222" s="535" t="s">
        <v>9980</v>
      </c>
      <c r="B6222" s="536">
        <v>9345</v>
      </c>
      <c r="C6222" s="536">
        <v>0</v>
      </c>
      <c r="D6222" s="536">
        <v>2011</v>
      </c>
    </row>
    <row r="6223" spans="1:4">
      <c r="A6223" s="535" t="s">
        <v>9981</v>
      </c>
      <c r="B6223" s="536">
        <v>11</v>
      </c>
      <c r="C6223" s="536">
        <v>0</v>
      </c>
      <c r="D6223" s="536">
        <v>2011</v>
      </c>
    </row>
    <row r="6224" spans="1:4">
      <c r="A6224" s="535" t="s">
        <v>9982</v>
      </c>
      <c r="B6224" s="536">
        <v>14032</v>
      </c>
      <c r="C6224" s="536">
        <v>0</v>
      </c>
      <c r="D6224" s="536">
        <v>2011</v>
      </c>
    </row>
    <row r="6225" spans="1:4">
      <c r="A6225" s="535" t="s">
        <v>9983</v>
      </c>
      <c r="B6225" s="536">
        <v>14071</v>
      </c>
      <c r="C6225" s="536">
        <v>0</v>
      </c>
      <c r="D6225" s="536">
        <v>2011</v>
      </c>
    </row>
    <row r="6226" spans="1:4">
      <c r="A6226" s="535" t="s">
        <v>9984</v>
      </c>
      <c r="B6226" s="536">
        <v>7139</v>
      </c>
      <c r="C6226" s="536">
        <v>0</v>
      </c>
      <c r="D6226" s="536">
        <v>2011</v>
      </c>
    </row>
    <row r="6227" spans="1:4">
      <c r="A6227" s="535" t="s">
        <v>9985</v>
      </c>
      <c r="B6227" s="536">
        <v>8255</v>
      </c>
      <c r="C6227" s="536">
        <v>0</v>
      </c>
      <c r="D6227" s="536">
        <v>2011</v>
      </c>
    </row>
    <row r="6228" spans="1:4">
      <c r="A6228" s="535" t="s">
        <v>9986</v>
      </c>
      <c r="B6228" s="536">
        <v>237</v>
      </c>
      <c r="C6228" s="536">
        <v>0</v>
      </c>
      <c r="D6228" s="536">
        <v>2011</v>
      </c>
    </row>
    <row r="6229" spans="1:4">
      <c r="A6229" s="535" t="s">
        <v>9987</v>
      </c>
      <c r="B6229" s="536">
        <v>215</v>
      </c>
      <c r="C6229" s="536">
        <v>0</v>
      </c>
      <c r="D6229" s="536">
        <v>2011</v>
      </c>
    </row>
    <row r="6230" spans="1:4">
      <c r="A6230" s="535" t="s">
        <v>9988</v>
      </c>
      <c r="B6230" s="536">
        <v>17564</v>
      </c>
      <c r="C6230" s="536">
        <v>0</v>
      </c>
      <c r="D6230" s="536">
        <v>2011</v>
      </c>
    </row>
    <row r="6231" spans="1:4">
      <c r="A6231" s="535" t="s">
        <v>9989</v>
      </c>
      <c r="B6231" s="536">
        <v>16854</v>
      </c>
      <c r="C6231" s="536">
        <v>0</v>
      </c>
      <c r="D6231" s="536">
        <v>2011</v>
      </c>
    </row>
    <row r="6232" spans="1:4">
      <c r="A6232" s="535" t="s">
        <v>9990</v>
      </c>
      <c r="B6232" s="536">
        <v>12290</v>
      </c>
      <c r="C6232" s="536">
        <v>0</v>
      </c>
      <c r="D6232" s="536">
        <v>2011</v>
      </c>
    </row>
    <row r="6233" spans="1:4">
      <c r="A6233" s="535" t="s">
        <v>9991</v>
      </c>
      <c r="B6233" s="536">
        <v>11368</v>
      </c>
      <c r="C6233" s="536">
        <v>0</v>
      </c>
      <c r="D6233" s="536">
        <v>2011</v>
      </c>
    </row>
    <row r="6234" spans="1:4">
      <c r="A6234" s="535" t="s">
        <v>9992</v>
      </c>
      <c r="B6234" s="536">
        <v>11062</v>
      </c>
      <c r="C6234" s="536">
        <v>0</v>
      </c>
      <c r="D6234" s="536">
        <v>2011</v>
      </c>
    </row>
    <row r="6235" spans="1:4">
      <c r="A6235" s="535" t="s">
        <v>9993</v>
      </c>
      <c r="B6235" s="536">
        <v>0</v>
      </c>
      <c r="C6235" s="536">
        <v>0</v>
      </c>
      <c r="D6235" s="536">
        <v>2011</v>
      </c>
    </row>
    <row r="6236" spans="1:4">
      <c r="A6236" s="535" t="s">
        <v>9994</v>
      </c>
      <c r="B6236" s="536">
        <v>0</v>
      </c>
      <c r="C6236" s="536">
        <v>0</v>
      </c>
      <c r="D6236" s="536">
        <v>2011</v>
      </c>
    </row>
    <row r="6237" spans="1:4">
      <c r="A6237" s="535" t="s">
        <v>9995</v>
      </c>
      <c r="B6237" s="536">
        <v>14256</v>
      </c>
      <c r="C6237" s="536">
        <v>0</v>
      </c>
      <c r="D6237" s="536">
        <v>2011</v>
      </c>
    </row>
    <row r="6238" spans="1:4">
      <c r="A6238" s="535" t="s">
        <v>9996</v>
      </c>
      <c r="B6238" s="536">
        <v>5877</v>
      </c>
      <c r="C6238" s="536">
        <v>0</v>
      </c>
      <c r="D6238" s="536">
        <v>2011</v>
      </c>
    </row>
    <row r="6239" spans="1:4">
      <c r="A6239" s="535" t="s">
        <v>9997</v>
      </c>
      <c r="B6239" s="536">
        <v>5834</v>
      </c>
      <c r="C6239" s="536">
        <v>0</v>
      </c>
      <c r="D6239" s="536">
        <v>2011</v>
      </c>
    </row>
    <row r="6240" spans="1:4">
      <c r="A6240" s="535" t="s">
        <v>9998</v>
      </c>
      <c r="B6240" s="536">
        <v>0</v>
      </c>
      <c r="C6240" s="536">
        <v>0</v>
      </c>
      <c r="D6240" s="536">
        <v>2011</v>
      </c>
    </row>
    <row r="6241" spans="1:4">
      <c r="A6241" s="535" t="s">
        <v>9999</v>
      </c>
      <c r="B6241" s="536">
        <v>27223</v>
      </c>
      <c r="C6241" s="536">
        <v>0</v>
      </c>
      <c r="D6241" s="536">
        <v>2011</v>
      </c>
    </row>
    <row r="6242" spans="1:4">
      <c r="A6242" s="535" t="s">
        <v>10000</v>
      </c>
      <c r="B6242" s="536">
        <v>526</v>
      </c>
      <c r="C6242" s="536">
        <v>0</v>
      </c>
      <c r="D6242" s="536">
        <v>2011</v>
      </c>
    </row>
    <row r="6243" spans="1:4">
      <c r="A6243" s="535" t="s">
        <v>10001</v>
      </c>
      <c r="B6243" s="536">
        <v>0</v>
      </c>
      <c r="C6243" s="536">
        <v>0</v>
      </c>
      <c r="D6243" s="536">
        <v>2011</v>
      </c>
    </row>
    <row r="6244" spans="1:4">
      <c r="A6244" s="535" t="s">
        <v>10002</v>
      </c>
      <c r="B6244" s="536">
        <v>21379</v>
      </c>
      <c r="C6244" s="536">
        <v>0</v>
      </c>
      <c r="D6244" s="536">
        <v>2011</v>
      </c>
    </row>
    <row r="6245" spans="1:4">
      <c r="A6245" s="535" t="s">
        <v>10003</v>
      </c>
      <c r="B6245" s="536">
        <v>33283</v>
      </c>
      <c r="C6245" s="536">
        <v>0</v>
      </c>
      <c r="D6245" s="536">
        <v>2011</v>
      </c>
    </row>
    <row r="6246" spans="1:4">
      <c r="A6246" s="535" t="s">
        <v>10004</v>
      </c>
      <c r="B6246" s="536">
        <v>24135</v>
      </c>
      <c r="C6246" s="536">
        <v>0</v>
      </c>
      <c r="D6246" s="536">
        <v>2011</v>
      </c>
    </row>
    <row r="6247" spans="1:4">
      <c r="A6247" s="535" t="s">
        <v>10005</v>
      </c>
      <c r="B6247" s="536">
        <v>35678</v>
      </c>
      <c r="C6247" s="536">
        <v>0</v>
      </c>
      <c r="D6247" s="536">
        <v>2011</v>
      </c>
    </row>
    <row r="6248" spans="1:4">
      <c r="A6248" s="535" t="s">
        <v>10006</v>
      </c>
      <c r="B6248" s="536">
        <v>15619</v>
      </c>
      <c r="C6248" s="536">
        <v>0</v>
      </c>
      <c r="D6248" s="536">
        <v>2011</v>
      </c>
    </row>
    <row r="6249" spans="1:4">
      <c r="A6249" s="535" t="s">
        <v>10007</v>
      </c>
      <c r="B6249" s="536">
        <v>30576</v>
      </c>
      <c r="C6249" s="536">
        <v>0</v>
      </c>
      <c r="D6249" s="536">
        <v>2011</v>
      </c>
    </row>
    <row r="6250" spans="1:4">
      <c r="A6250" s="535" t="s">
        <v>10008</v>
      </c>
      <c r="B6250" s="536">
        <v>0</v>
      </c>
      <c r="C6250" s="536">
        <v>0</v>
      </c>
      <c r="D6250" s="536">
        <v>2011</v>
      </c>
    </row>
    <row r="6251" spans="1:4">
      <c r="A6251" s="535" t="s">
        <v>10009</v>
      </c>
      <c r="B6251" s="536">
        <v>0</v>
      </c>
      <c r="C6251" s="536">
        <v>77082</v>
      </c>
      <c r="D6251" s="536">
        <v>2011</v>
      </c>
    </row>
    <row r="6252" spans="1:4">
      <c r="A6252" s="535" t="s">
        <v>10010</v>
      </c>
      <c r="B6252" s="536">
        <v>0</v>
      </c>
      <c r="C6252" s="536">
        <v>48126</v>
      </c>
      <c r="D6252" s="536">
        <v>2011</v>
      </c>
    </row>
    <row r="6253" spans="1:4">
      <c r="A6253" s="535" t="s">
        <v>10219</v>
      </c>
      <c r="B6253" s="536">
        <v>0</v>
      </c>
      <c r="C6253" s="536">
        <v>35264</v>
      </c>
      <c r="D6253" s="536">
        <v>2011</v>
      </c>
    </row>
    <row r="6254" spans="1:4">
      <c r="A6254" s="535" t="s">
        <v>10220</v>
      </c>
      <c r="B6254" s="536">
        <v>0</v>
      </c>
      <c r="C6254" s="536">
        <v>36166</v>
      </c>
      <c r="D6254" s="536">
        <v>2011</v>
      </c>
    </row>
    <row r="6255" spans="1:4">
      <c r="A6255" s="535" t="s">
        <v>10011</v>
      </c>
      <c r="B6255" s="536">
        <v>8121</v>
      </c>
      <c r="C6255" s="536">
        <v>0</v>
      </c>
      <c r="D6255" s="536">
        <v>2011</v>
      </c>
    </row>
    <row r="6256" spans="1:4">
      <c r="A6256" s="535" t="s">
        <v>10012</v>
      </c>
      <c r="B6256" s="536">
        <v>17423</v>
      </c>
      <c r="C6256" s="536">
        <v>0</v>
      </c>
      <c r="D6256" s="536">
        <v>2011</v>
      </c>
    </row>
    <row r="6257" spans="1:4">
      <c r="A6257" s="535" t="s">
        <v>10013</v>
      </c>
      <c r="B6257" s="536">
        <v>17822</v>
      </c>
      <c r="C6257" s="536">
        <v>0</v>
      </c>
      <c r="D6257" s="536">
        <v>2011</v>
      </c>
    </row>
    <row r="6258" spans="1:4">
      <c r="A6258" s="535" t="s">
        <v>10014</v>
      </c>
      <c r="B6258" s="536">
        <v>31693</v>
      </c>
      <c r="C6258" s="536">
        <v>0</v>
      </c>
      <c r="D6258" s="536">
        <v>2011</v>
      </c>
    </row>
    <row r="6259" spans="1:4">
      <c r="A6259" s="535" t="s">
        <v>10015</v>
      </c>
      <c r="B6259" s="536">
        <v>24369</v>
      </c>
      <c r="C6259" s="536">
        <v>0</v>
      </c>
      <c r="D6259" s="536">
        <v>2011</v>
      </c>
    </row>
    <row r="6260" spans="1:4">
      <c r="A6260" s="535" t="s">
        <v>10016</v>
      </c>
      <c r="B6260" s="536">
        <v>7969</v>
      </c>
      <c r="C6260" s="536">
        <v>0</v>
      </c>
      <c r="D6260" s="536">
        <v>2011</v>
      </c>
    </row>
    <row r="6261" spans="1:4">
      <c r="A6261" s="535" t="s">
        <v>10017</v>
      </c>
      <c r="B6261" s="536">
        <v>2277</v>
      </c>
      <c r="C6261" s="536">
        <v>0</v>
      </c>
      <c r="D6261" s="536">
        <v>2011</v>
      </c>
    </row>
    <row r="6262" spans="1:4">
      <c r="A6262" s="535" t="s">
        <v>10018</v>
      </c>
      <c r="B6262" s="536">
        <v>10252</v>
      </c>
      <c r="C6262" s="536">
        <v>0</v>
      </c>
      <c r="D6262" s="536">
        <v>2011</v>
      </c>
    </row>
    <row r="6263" spans="1:4">
      <c r="A6263" s="535" t="s">
        <v>10019</v>
      </c>
      <c r="B6263" s="536">
        <v>0</v>
      </c>
      <c r="C6263" s="536">
        <v>0</v>
      </c>
      <c r="D6263" s="536">
        <v>2011</v>
      </c>
    </row>
    <row r="6264" spans="1:4">
      <c r="A6264" s="535" t="s">
        <v>10020</v>
      </c>
      <c r="B6264" s="536">
        <v>3441</v>
      </c>
      <c r="C6264" s="536">
        <v>0</v>
      </c>
      <c r="D6264" s="536">
        <v>2011</v>
      </c>
    </row>
    <row r="6265" spans="1:4">
      <c r="A6265" s="535" t="s">
        <v>10021</v>
      </c>
      <c r="B6265" s="536">
        <v>31851</v>
      </c>
      <c r="C6265" s="536">
        <v>0</v>
      </c>
      <c r="D6265" s="536">
        <v>2011</v>
      </c>
    </row>
    <row r="6266" spans="1:4">
      <c r="A6266" s="535" t="s">
        <v>10022</v>
      </c>
      <c r="B6266" s="536">
        <v>5649</v>
      </c>
      <c r="C6266" s="536">
        <v>0</v>
      </c>
      <c r="D6266" s="536">
        <v>2011</v>
      </c>
    </row>
    <row r="6267" spans="1:4">
      <c r="A6267" s="535" t="s">
        <v>10023</v>
      </c>
      <c r="B6267" s="536">
        <v>12981</v>
      </c>
      <c r="C6267" s="536">
        <v>0</v>
      </c>
      <c r="D6267" s="536">
        <v>2011</v>
      </c>
    </row>
    <row r="6268" spans="1:4">
      <c r="A6268" s="535" t="s">
        <v>10216</v>
      </c>
      <c r="B6268" s="536">
        <v>25922</v>
      </c>
      <c r="C6268" s="536">
        <v>0</v>
      </c>
      <c r="D6268" s="536">
        <v>2011</v>
      </c>
    </row>
    <row r="6269" spans="1:4">
      <c r="A6269" s="535" t="s">
        <v>10024</v>
      </c>
      <c r="B6269" s="536">
        <v>0</v>
      </c>
      <c r="C6269" s="536">
        <v>0</v>
      </c>
      <c r="D6269" s="536">
        <v>2011</v>
      </c>
    </row>
    <row r="6270" spans="1:4">
      <c r="A6270" s="535" t="s">
        <v>10025</v>
      </c>
      <c r="B6270" s="536">
        <v>0</v>
      </c>
      <c r="C6270" s="536">
        <v>0</v>
      </c>
      <c r="D6270" s="536">
        <v>2011</v>
      </c>
    </row>
    <row r="6271" spans="1:4">
      <c r="A6271" s="535" t="s">
        <v>10026</v>
      </c>
      <c r="B6271" s="536">
        <v>0</v>
      </c>
      <c r="C6271" s="536">
        <v>0</v>
      </c>
      <c r="D6271" s="536">
        <v>2011</v>
      </c>
    </row>
    <row r="6272" spans="1:4">
      <c r="A6272" s="535" t="s">
        <v>10028</v>
      </c>
      <c r="B6272" s="536">
        <v>0</v>
      </c>
      <c r="C6272" s="536">
        <v>0</v>
      </c>
      <c r="D6272" s="536">
        <v>2011</v>
      </c>
    </row>
    <row r="6273" spans="1:4">
      <c r="A6273" s="535" t="s">
        <v>10029</v>
      </c>
      <c r="B6273" s="536">
        <v>0</v>
      </c>
      <c r="C6273" s="536">
        <v>0</v>
      </c>
      <c r="D6273" s="536">
        <v>2011</v>
      </c>
    </row>
    <row r="6274" spans="1:4">
      <c r="A6274" s="535" t="s">
        <v>10030</v>
      </c>
      <c r="B6274" s="536">
        <v>0</v>
      </c>
      <c r="C6274" s="536">
        <v>0</v>
      </c>
      <c r="D6274" s="536">
        <v>2011</v>
      </c>
    </row>
    <row r="6275" spans="1:4">
      <c r="A6275" s="535" t="s">
        <v>10031</v>
      </c>
      <c r="B6275" s="536">
        <v>223</v>
      </c>
      <c r="C6275" s="536">
        <v>0</v>
      </c>
      <c r="D6275" s="536">
        <v>2011</v>
      </c>
    </row>
    <row r="6276" spans="1:4">
      <c r="A6276" s="535" t="s">
        <v>10032</v>
      </c>
      <c r="B6276" s="536">
        <v>138315</v>
      </c>
      <c r="C6276" s="536">
        <v>0</v>
      </c>
      <c r="D6276" s="536">
        <v>2011</v>
      </c>
    </row>
    <row r="6277" spans="1:4">
      <c r="A6277" s="535" t="s">
        <v>10033</v>
      </c>
      <c r="B6277" s="536">
        <v>11476</v>
      </c>
      <c r="C6277" s="536">
        <v>0</v>
      </c>
      <c r="D6277" s="536">
        <v>2011</v>
      </c>
    </row>
    <row r="6278" spans="1:4">
      <c r="A6278" s="535" t="s">
        <v>10034</v>
      </c>
      <c r="B6278" s="536">
        <v>12715</v>
      </c>
      <c r="C6278" s="536">
        <v>0</v>
      </c>
      <c r="D6278" s="536">
        <v>2011</v>
      </c>
    </row>
    <row r="6279" spans="1:4">
      <c r="A6279" s="535" t="s">
        <v>10035</v>
      </c>
      <c r="B6279" s="536">
        <v>30151</v>
      </c>
      <c r="C6279" s="536">
        <v>0</v>
      </c>
      <c r="D6279" s="536">
        <v>2011</v>
      </c>
    </row>
    <row r="6280" spans="1:4">
      <c r="A6280" s="535" t="s">
        <v>10036</v>
      </c>
      <c r="B6280" s="536">
        <v>19029</v>
      </c>
      <c r="C6280" s="536">
        <v>0</v>
      </c>
      <c r="D6280" s="536">
        <v>2011</v>
      </c>
    </row>
    <row r="6281" spans="1:4">
      <c r="A6281" s="535" t="s">
        <v>10037</v>
      </c>
      <c r="B6281" s="536">
        <v>0</v>
      </c>
      <c r="C6281" s="536">
        <v>0</v>
      </c>
      <c r="D6281" s="536">
        <v>2011</v>
      </c>
    </row>
    <row r="6282" spans="1:4">
      <c r="A6282" s="535" t="s">
        <v>10038</v>
      </c>
      <c r="B6282" s="536">
        <v>0</v>
      </c>
      <c r="C6282" s="536">
        <v>0</v>
      </c>
      <c r="D6282" s="536">
        <v>2011</v>
      </c>
    </row>
    <row r="6283" spans="1:4">
      <c r="A6283" s="535" t="s">
        <v>10039</v>
      </c>
      <c r="B6283" s="536">
        <v>0</v>
      </c>
      <c r="C6283" s="536">
        <v>0</v>
      </c>
      <c r="D6283" s="536">
        <v>2011</v>
      </c>
    </row>
    <row r="6284" spans="1:4">
      <c r="A6284" s="535" t="s">
        <v>10040</v>
      </c>
      <c r="B6284" s="536">
        <v>0</v>
      </c>
      <c r="C6284" s="536">
        <v>0</v>
      </c>
      <c r="D6284" s="536">
        <v>2011</v>
      </c>
    </row>
    <row r="6285" spans="1:4">
      <c r="A6285" s="535" t="s">
        <v>10041</v>
      </c>
      <c r="B6285" s="536">
        <v>0</v>
      </c>
      <c r="C6285" s="536">
        <v>0</v>
      </c>
      <c r="D6285" s="536">
        <v>2011</v>
      </c>
    </row>
    <row r="6286" spans="1:4">
      <c r="A6286" s="535" t="s">
        <v>10042</v>
      </c>
      <c r="B6286" s="536">
        <v>0</v>
      </c>
      <c r="C6286" s="536">
        <v>0</v>
      </c>
      <c r="D6286" s="536">
        <v>2011</v>
      </c>
    </row>
    <row r="6287" spans="1:4">
      <c r="A6287" s="535" t="s">
        <v>10043</v>
      </c>
      <c r="B6287" s="536">
        <v>0</v>
      </c>
      <c r="C6287" s="536">
        <v>0</v>
      </c>
      <c r="D6287" s="536">
        <v>2011</v>
      </c>
    </row>
    <row r="6288" spans="1:4">
      <c r="A6288" s="535" t="s">
        <v>10044</v>
      </c>
      <c r="B6288" s="536">
        <v>0</v>
      </c>
      <c r="C6288" s="536">
        <v>0</v>
      </c>
      <c r="D6288" s="536">
        <v>2011</v>
      </c>
    </row>
    <row r="6289" spans="1:4">
      <c r="A6289" s="535" t="s">
        <v>10045</v>
      </c>
      <c r="B6289" s="536">
        <v>0</v>
      </c>
      <c r="C6289" s="536">
        <v>0</v>
      </c>
      <c r="D6289" s="536">
        <v>2011</v>
      </c>
    </row>
    <row r="6290" spans="1:4">
      <c r="A6290" s="535" t="s">
        <v>10046</v>
      </c>
      <c r="B6290" s="536">
        <v>0</v>
      </c>
      <c r="C6290" s="536">
        <v>0</v>
      </c>
      <c r="D6290" s="536">
        <v>2011</v>
      </c>
    </row>
    <row r="6291" spans="1:4">
      <c r="A6291" s="535" t="s">
        <v>10047</v>
      </c>
      <c r="B6291" s="536">
        <v>0</v>
      </c>
      <c r="C6291" s="536">
        <v>0</v>
      </c>
      <c r="D6291" s="536">
        <v>2011</v>
      </c>
    </row>
    <row r="6292" spans="1:4">
      <c r="A6292" s="535" t="s">
        <v>10048</v>
      </c>
      <c r="B6292" s="536">
        <v>0</v>
      </c>
      <c r="C6292" s="536">
        <v>0</v>
      </c>
      <c r="D6292" s="536">
        <v>2011</v>
      </c>
    </row>
    <row r="6293" spans="1:4">
      <c r="A6293" s="535" t="s">
        <v>10049</v>
      </c>
      <c r="B6293" s="536">
        <v>0</v>
      </c>
      <c r="C6293" s="536">
        <v>0</v>
      </c>
      <c r="D6293" s="536">
        <v>2011</v>
      </c>
    </row>
    <row r="6294" spans="1:4">
      <c r="A6294" s="535" t="s">
        <v>10050</v>
      </c>
      <c r="B6294" s="536">
        <v>0</v>
      </c>
      <c r="C6294" s="536">
        <v>0</v>
      </c>
      <c r="D6294" s="536">
        <v>2011</v>
      </c>
    </row>
    <row r="6295" spans="1:4">
      <c r="A6295" s="535" t="s">
        <v>10051</v>
      </c>
      <c r="B6295" s="536">
        <v>0</v>
      </c>
      <c r="C6295" s="536">
        <v>0</v>
      </c>
      <c r="D6295" s="536">
        <v>2011</v>
      </c>
    </row>
    <row r="6296" spans="1:4">
      <c r="A6296" s="535" t="s">
        <v>10052</v>
      </c>
      <c r="B6296" s="536">
        <v>0</v>
      </c>
      <c r="C6296" s="536">
        <v>0</v>
      </c>
      <c r="D6296" s="536">
        <v>2011</v>
      </c>
    </row>
    <row r="6297" spans="1:4">
      <c r="A6297" s="535" t="s">
        <v>10053</v>
      </c>
      <c r="B6297" s="536">
        <v>0</v>
      </c>
      <c r="C6297" s="536">
        <v>0</v>
      </c>
      <c r="D6297" s="536">
        <v>2011</v>
      </c>
    </row>
    <row r="6298" spans="1:4">
      <c r="A6298" s="535" t="s">
        <v>10054</v>
      </c>
      <c r="B6298" s="536">
        <v>0</v>
      </c>
      <c r="C6298" s="536">
        <v>0</v>
      </c>
      <c r="D6298" s="536">
        <v>2011</v>
      </c>
    </row>
    <row r="6299" spans="1:4">
      <c r="A6299" s="535" t="s">
        <v>10055</v>
      </c>
      <c r="B6299" s="536">
        <v>0</v>
      </c>
      <c r="C6299" s="536">
        <v>0</v>
      </c>
      <c r="D6299" s="536">
        <v>2011</v>
      </c>
    </row>
    <row r="6300" spans="1:4">
      <c r="A6300" s="535" t="s">
        <v>10056</v>
      </c>
      <c r="B6300" s="536">
        <v>21848</v>
      </c>
      <c r="C6300" s="536">
        <v>0</v>
      </c>
      <c r="D6300" s="536">
        <v>2011</v>
      </c>
    </row>
    <row r="6301" spans="1:4">
      <c r="A6301" s="535" t="s">
        <v>10057</v>
      </c>
      <c r="B6301" s="536">
        <v>36583</v>
      </c>
      <c r="C6301" s="536">
        <v>0</v>
      </c>
      <c r="D6301" s="536">
        <v>2011</v>
      </c>
    </row>
    <row r="6302" spans="1:4">
      <c r="A6302" s="535" t="s">
        <v>10058</v>
      </c>
      <c r="B6302" s="536">
        <v>22184</v>
      </c>
      <c r="C6302" s="536">
        <v>0</v>
      </c>
      <c r="D6302" s="536">
        <v>2011</v>
      </c>
    </row>
    <row r="6303" spans="1:4">
      <c r="A6303" s="535" t="s">
        <v>10059</v>
      </c>
      <c r="B6303" s="536">
        <v>32095</v>
      </c>
      <c r="C6303" s="536">
        <v>0</v>
      </c>
      <c r="D6303" s="536">
        <v>2011</v>
      </c>
    </row>
    <row r="6304" spans="1:4">
      <c r="A6304" s="535" t="s">
        <v>10060</v>
      </c>
      <c r="B6304" s="536">
        <v>15409</v>
      </c>
      <c r="C6304" s="536">
        <v>0</v>
      </c>
      <c r="D6304" s="536">
        <v>2011</v>
      </c>
    </row>
    <row r="6305" spans="1:4">
      <c r="A6305" s="535" t="s">
        <v>10061</v>
      </c>
      <c r="B6305" s="536">
        <v>28053</v>
      </c>
      <c r="C6305" s="536">
        <v>0</v>
      </c>
      <c r="D6305" s="536">
        <v>2011</v>
      </c>
    </row>
    <row r="6306" spans="1:4">
      <c r="A6306" s="535" t="s">
        <v>10062</v>
      </c>
      <c r="B6306" s="536">
        <v>0</v>
      </c>
      <c r="C6306" s="536">
        <v>0</v>
      </c>
      <c r="D6306" s="536">
        <v>2011</v>
      </c>
    </row>
    <row r="6307" spans="1:4">
      <c r="A6307" s="535" t="s">
        <v>10063</v>
      </c>
      <c r="B6307" s="536">
        <v>0</v>
      </c>
      <c r="C6307" s="536">
        <v>0</v>
      </c>
      <c r="D6307" s="536">
        <v>2011</v>
      </c>
    </row>
    <row r="6308" spans="1:4">
      <c r="A6308" s="535" t="s">
        <v>10064</v>
      </c>
      <c r="B6308" s="536">
        <v>0</v>
      </c>
      <c r="C6308" s="536">
        <v>0</v>
      </c>
      <c r="D6308" s="536">
        <v>2011</v>
      </c>
    </row>
    <row r="6309" spans="1:4">
      <c r="A6309" s="535" t="s">
        <v>10065</v>
      </c>
      <c r="B6309" s="536">
        <v>0</v>
      </c>
      <c r="C6309" s="536">
        <v>0</v>
      </c>
      <c r="D6309" s="536">
        <v>2011</v>
      </c>
    </row>
    <row r="6310" spans="1:4">
      <c r="A6310" s="535" t="s">
        <v>10066</v>
      </c>
      <c r="B6310" s="536">
        <v>0</v>
      </c>
      <c r="C6310" s="536">
        <v>0</v>
      </c>
      <c r="D6310" s="536">
        <v>2011</v>
      </c>
    </row>
    <row r="6311" spans="1:4">
      <c r="A6311" s="535" t="s">
        <v>10217</v>
      </c>
      <c r="B6311" s="536">
        <v>19533</v>
      </c>
      <c r="C6311" s="536">
        <v>0</v>
      </c>
      <c r="D6311" s="536">
        <v>2011</v>
      </c>
    </row>
    <row r="6312" spans="1:4">
      <c r="A6312" s="535" t="s">
        <v>10067</v>
      </c>
      <c r="B6312" s="536">
        <v>0</v>
      </c>
      <c r="C6312" s="536">
        <v>0</v>
      </c>
      <c r="D6312" s="536">
        <v>2011</v>
      </c>
    </row>
    <row r="6313" spans="1:4">
      <c r="A6313" s="535" t="s">
        <v>5712</v>
      </c>
      <c r="B6313" s="536">
        <v>10504</v>
      </c>
      <c r="C6313" s="536">
        <v>0</v>
      </c>
      <c r="D6313" s="536">
        <v>2011</v>
      </c>
    </row>
    <row r="6314" spans="1:4">
      <c r="A6314" s="535" t="s">
        <v>10068</v>
      </c>
      <c r="B6314" s="536">
        <v>12966</v>
      </c>
      <c r="C6314" s="536">
        <v>0</v>
      </c>
      <c r="D6314" s="536">
        <v>2011</v>
      </c>
    </row>
    <row r="6315" spans="1:4">
      <c r="A6315" s="535" t="s">
        <v>10069</v>
      </c>
      <c r="B6315" s="536">
        <v>10554</v>
      </c>
      <c r="C6315" s="536">
        <v>0</v>
      </c>
      <c r="D6315" s="536">
        <v>2011</v>
      </c>
    </row>
    <row r="6316" spans="1:4">
      <c r="A6316" s="535" t="s">
        <v>10070</v>
      </c>
      <c r="B6316" s="536">
        <v>0</v>
      </c>
      <c r="C6316" s="536">
        <v>0</v>
      </c>
      <c r="D6316" s="536">
        <v>2011</v>
      </c>
    </row>
    <row r="6317" spans="1:4">
      <c r="A6317" s="535" t="s">
        <v>10071</v>
      </c>
      <c r="B6317" s="536">
        <v>0</v>
      </c>
      <c r="C6317" s="536">
        <v>0</v>
      </c>
      <c r="D6317" s="536">
        <v>2011</v>
      </c>
    </row>
    <row r="6318" spans="1:4">
      <c r="A6318" s="535" t="s">
        <v>10072</v>
      </c>
      <c r="B6318" s="536">
        <v>0</v>
      </c>
      <c r="C6318" s="536">
        <v>0</v>
      </c>
      <c r="D6318" s="536">
        <v>2011</v>
      </c>
    </row>
    <row r="6319" spans="1:4">
      <c r="A6319" s="535" t="s">
        <v>10073</v>
      </c>
      <c r="B6319" s="536">
        <v>0</v>
      </c>
      <c r="C6319" s="536">
        <v>0</v>
      </c>
      <c r="D6319" s="536">
        <v>2011</v>
      </c>
    </row>
    <row r="6320" spans="1:4">
      <c r="A6320" s="535" t="s">
        <v>10074</v>
      </c>
      <c r="B6320" s="536">
        <v>0</v>
      </c>
      <c r="C6320" s="536">
        <v>0</v>
      </c>
      <c r="D6320" s="536">
        <v>2011</v>
      </c>
    </row>
    <row r="6321" spans="1:4">
      <c r="A6321" s="535" t="s">
        <v>10075</v>
      </c>
      <c r="B6321" s="536">
        <v>0</v>
      </c>
      <c r="C6321" s="536">
        <v>0</v>
      </c>
      <c r="D6321" s="536">
        <v>2011</v>
      </c>
    </row>
    <row r="6322" spans="1:4">
      <c r="A6322" s="535" t="s">
        <v>10076</v>
      </c>
      <c r="B6322" s="536">
        <v>0</v>
      </c>
      <c r="C6322" s="536">
        <v>0</v>
      </c>
      <c r="D6322" s="536">
        <v>2011</v>
      </c>
    </row>
    <row r="6323" spans="1:4">
      <c r="A6323" s="535" t="s">
        <v>10077</v>
      </c>
      <c r="B6323" s="536">
        <v>0</v>
      </c>
      <c r="C6323" s="536">
        <v>0</v>
      </c>
      <c r="D6323" s="536">
        <v>2011</v>
      </c>
    </row>
    <row r="6324" spans="1:4">
      <c r="A6324" s="535" t="s">
        <v>10078</v>
      </c>
      <c r="B6324" s="536">
        <v>0</v>
      </c>
      <c r="C6324" s="536">
        <v>0</v>
      </c>
      <c r="D6324" s="536">
        <v>2011</v>
      </c>
    </row>
    <row r="6325" spans="1:4">
      <c r="A6325" s="535" t="s">
        <v>10079</v>
      </c>
      <c r="B6325" s="536">
        <v>0</v>
      </c>
      <c r="C6325" s="536">
        <v>0</v>
      </c>
      <c r="D6325" s="536">
        <v>2011</v>
      </c>
    </row>
    <row r="6326" spans="1:4">
      <c r="A6326" s="535" t="s">
        <v>10080</v>
      </c>
      <c r="B6326" s="536">
        <v>0</v>
      </c>
      <c r="C6326" s="536">
        <v>0</v>
      </c>
      <c r="D6326" s="536">
        <v>2011</v>
      </c>
    </row>
    <row r="6327" spans="1:4">
      <c r="A6327" s="535" t="s">
        <v>10081</v>
      </c>
      <c r="B6327" s="536">
        <v>0</v>
      </c>
      <c r="C6327" s="536">
        <v>0</v>
      </c>
      <c r="D6327" s="536">
        <v>2011</v>
      </c>
    </row>
    <row r="6328" spans="1:4">
      <c r="A6328" s="535" t="s">
        <v>10082</v>
      </c>
      <c r="B6328" s="536">
        <v>24049</v>
      </c>
      <c r="C6328" s="536">
        <v>0</v>
      </c>
      <c r="D6328" s="536">
        <v>2011</v>
      </c>
    </row>
    <row r="6329" spans="1:4">
      <c r="A6329" s="535" t="s">
        <v>10083</v>
      </c>
      <c r="B6329" s="536">
        <v>35623</v>
      </c>
      <c r="C6329" s="536">
        <v>0</v>
      </c>
      <c r="D6329" s="536">
        <v>2011</v>
      </c>
    </row>
    <row r="6330" spans="1:4">
      <c r="A6330" s="535" t="s">
        <v>10084</v>
      </c>
      <c r="B6330" s="536">
        <v>22052</v>
      </c>
      <c r="C6330" s="536">
        <v>0</v>
      </c>
      <c r="D6330" s="536">
        <v>2011</v>
      </c>
    </row>
    <row r="6331" spans="1:4">
      <c r="A6331" s="535" t="s">
        <v>10085</v>
      </c>
      <c r="B6331" s="536">
        <v>24470</v>
      </c>
      <c r="C6331" s="536">
        <v>0</v>
      </c>
      <c r="D6331" s="536">
        <v>2011</v>
      </c>
    </row>
    <row r="6332" spans="1:4">
      <c r="A6332" s="535" t="s">
        <v>10086</v>
      </c>
      <c r="B6332" s="536">
        <v>3500</v>
      </c>
      <c r="C6332" s="536">
        <v>0</v>
      </c>
      <c r="D6332" s="536">
        <v>2011</v>
      </c>
    </row>
    <row r="6333" spans="1:4">
      <c r="A6333" s="535" t="s">
        <v>10087</v>
      </c>
      <c r="B6333" s="536">
        <v>9059</v>
      </c>
      <c r="C6333" s="536">
        <v>0</v>
      </c>
      <c r="D6333" s="536">
        <v>2011</v>
      </c>
    </row>
    <row r="6334" spans="1:4">
      <c r="A6334" s="535" t="s">
        <v>10088</v>
      </c>
      <c r="B6334" s="536">
        <v>8380</v>
      </c>
      <c r="C6334" s="536">
        <v>0</v>
      </c>
      <c r="D6334" s="536">
        <v>2011</v>
      </c>
    </row>
    <row r="6335" spans="1:4">
      <c r="A6335" s="535" t="s">
        <v>10089</v>
      </c>
      <c r="B6335" s="536">
        <v>11541</v>
      </c>
      <c r="C6335" s="536">
        <v>0</v>
      </c>
      <c r="D6335" s="536">
        <v>2011</v>
      </c>
    </row>
    <row r="6336" spans="1:4">
      <c r="A6336" s="535" t="s">
        <v>10090</v>
      </c>
      <c r="B6336" s="536">
        <v>8074</v>
      </c>
      <c r="C6336" s="536">
        <v>0</v>
      </c>
      <c r="D6336" s="536">
        <v>2011</v>
      </c>
    </row>
    <row r="6337" spans="1:4">
      <c r="A6337" s="535" t="s">
        <v>10091</v>
      </c>
      <c r="B6337" s="536">
        <v>0</v>
      </c>
      <c r="C6337" s="536">
        <v>0</v>
      </c>
      <c r="D6337" s="536">
        <v>2011</v>
      </c>
    </row>
    <row r="6338" spans="1:4">
      <c r="A6338" s="535" t="s">
        <v>10092</v>
      </c>
      <c r="B6338" s="536">
        <v>11312</v>
      </c>
      <c r="C6338" s="536">
        <v>0</v>
      </c>
      <c r="D6338" s="536">
        <v>2011</v>
      </c>
    </row>
    <row r="6339" spans="1:4">
      <c r="A6339" s="535" t="s">
        <v>10093</v>
      </c>
      <c r="B6339" s="536">
        <v>0</v>
      </c>
      <c r="C6339" s="536">
        <v>0</v>
      </c>
      <c r="D6339" s="536">
        <v>2011</v>
      </c>
    </row>
    <row r="6340" spans="1:4">
      <c r="A6340" s="535" t="s">
        <v>10094</v>
      </c>
      <c r="B6340" s="536">
        <v>6805</v>
      </c>
      <c r="C6340" s="536">
        <v>0</v>
      </c>
      <c r="D6340" s="536">
        <v>2011</v>
      </c>
    </row>
    <row r="6341" spans="1:4">
      <c r="A6341" s="535" t="s">
        <v>10095</v>
      </c>
      <c r="B6341" s="536">
        <v>30202</v>
      </c>
      <c r="C6341" s="536">
        <v>0</v>
      </c>
      <c r="D6341" s="536">
        <v>2011</v>
      </c>
    </row>
    <row r="6342" spans="1:4">
      <c r="A6342" s="535" t="s">
        <v>10096</v>
      </c>
      <c r="B6342" s="536">
        <v>4790</v>
      </c>
      <c r="C6342" s="536">
        <v>0</v>
      </c>
      <c r="D6342" s="536">
        <v>2011</v>
      </c>
    </row>
    <row r="6343" spans="1:4">
      <c r="A6343" s="535" t="s">
        <v>10097</v>
      </c>
      <c r="B6343" s="536">
        <v>53075</v>
      </c>
      <c r="C6343" s="536">
        <v>0</v>
      </c>
      <c r="D6343" s="536">
        <v>2011</v>
      </c>
    </row>
    <row r="6344" spans="1:4">
      <c r="A6344" s="535" t="s">
        <v>10098</v>
      </c>
      <c r="B6344" s="536">
        <v>85023</v>
      </c>
      <c r="C6344" s="536">
        <v>0</v>
      </c>
      <c r="D6344" s="536">
        <v>2011</v>
      </c>
    </row>
    <row r="6345" spans="1:4">
      <c r="A6345" s="535" t="s">
        <v>10099</v>
      </c>
      <c r="B6345" s="536">
        <v>40991</v>
      </c>
      <c r="C6345" s="536">
        <v>0</v>
      </c>
      <c r="D6345" s="536">
        <v>2011</v>
      </c>
    </row>
    <row r="6346" spans="1:4">
      <c r="A6346" s="535" t="s">
        <v>10100</v>
      </c>
      <c r="B6346" s="536">
        <v>5240</v>
      </c>
      <c r="C6346" s="536">
        <v>0</v>
      </c>
      <c r="D6346" s="536">
        <v>2011</v>
      </c>
    </row>
    <row r="6347" spans="1:4">
      <c r="A6347" s="535" t="s">
        <v>10101</v>
      </c>
      <c r="B6347" s="536">
        <v>75206</v>
      </c>
      <c r="C6347" s="536">
        <v>0</v>
      </c>
      <c r="D6347" s="536">
        <v>2011</v>
      </c>
    </row>
    <row r="6348" spans="1:4">
      <c r="A6348" s="535" t="s">
        <v>10102</v>
      </c>
      <c r="B6348" s="536">
        <v>9390</v>
      </c>
      <c r="C6348" s="536">
        <v>0</v>
      </c>
      <c r="D6348" s="536">
        <v>2011</v>
      </c>
    </row>
    <row r="6349" spans="1:4">
      <c r="A6349" s="535" t="s">
        <v>10103</v>
      </c>
      <c r="B6349" s="536">
        <v>5701</v>
      </c>
      <c r="C6349" s="536">
        <v>0</v>
      </c>
      <c r="D6349" s="536">
        <v>2011</v>
      </c>
    </row>
    <row r="6350" spans="1:4">
      <c r="A6350" s="535" t="s">
        <v>10104</v>
      </c>
      <c r="B6350" s="536">
        <v>1290</v>
      </c>
      <c r="C6350" s="536">
        <v>0</v>
      </c>
      <c r="D6350" s="536">
        <v>2011</v>
      </c>
    </row>
    <row r="6351" spans="1:4">
      <c r="A6351" s="535" t="s">
        <v>10105</v>
      </c>
      <c r="B6351" s="536">
        <v>221</v>
      </c>
      <c r="C6351" s="536">
        <v>0</v>
      </c>
      <c r="D6351" s="536">
        <v>2011</v>
      </c>
    </row>
    <row r="6352" spans="1:4">
      <c r="A6352" s="535" t="s">
        <v>10106</v>
      </c>
      <c r="B6352" s="536">
        <v>5480</v>
      </c>
      <c r="C6352" s="536">
        <v>0</v>
      </c>
      <c r="D6352" s="536">
        <v>2011</v>
      </c>
    </row>
    <row r="6353" spans="1:4">
      <c r="A6353" s="535" t="s">
        <v>10107</v>
      </c>
      <c r="B6353" s="536">
        <v>8651</v>
      </c>
      <c r="C6353" s="536">
        <v>0</v>
      </c>
      <c r="D6353" s="536">
        <v>2011</v>
      </c>
    </row>
    <row r="6354" spans="1:4">
      <c r="A6354" s="535" t="s">
        <v>9297</v>
      </c>
      <c r="B6354" s="536">
        <v>3144</v>
      </c>
      <c r="C6354" s="536">
        <v>0</v>
      </c>
      <c r="D6354" s="536">
        <v>2011</v>
      </c>
    </row>
    <row r="6355" spans="1:4">
      <c r="A6355" s="535" t="s">
        <v>10108</v>
      </c>
      <c r="B6355" s="536">
        <v>8587</v>
      </c>
      <c r="C6355" s="536">
        <v>0</v>
      </c>
      <c r="D6355" s="536">
        <v>2011</v>
      </c>
    </row>
    <row r="6356" spans="1:4">
      <c r="A6356" s="535" t="s">
        <v>10109</v>
      </c>
      <c r="B6356" s="536">
        <v>8551</v>
      </c>
      <c r="C6356" s="536">
        <v>0</v>
      </c>
      <c r="D6356" s="536">
        <v>2011</v>
      </c>
    </row>
    <row r="6357" spans="1:4">
      <c r="A6357" s="535" t="s">
        <v>10110</v>
      </c>
      <c r="B6357" s="536">
        <v>5922</v>
      </c>
      <c r="C6357" s="536">
        <v>0</v>
      </c>
      <c r="D6357" s="536">
        <v>2011</v>
      </c>
    </row>
    <row r="6358" spans="1:4">
      <c r="A6358" s="535" t="s">
        <v>10111</v>
      </c>
      <c r="B6358" s="536">
        <v>9961</v>
      </c>
      <c r="C6358" s="536">
        <v>0</v>
      </c>
      <c r="D6358" s="536">
        <v>2011</v>
      </c>
    </row>
    <row r="6359" spans="1:4">
      <c r="A6359" s="535" t="s">
        <v>10112</v>
      </c>
      <c r="B6359" s="536">
        <v>16322</v>
      </c>
      <c r="C6359" s="536">
        <v>0</v>
      </c>
      <c r="D6359" s="536">
        <v>2011</v>
      </c>
    </row>
    <row r="6360" spans="1:4">
      <c r="A6360" s="535" t="s">
        <v>10113</v>
      </c>
      <c r="B6360" s="536">
        <v>17134</v>
      </c>
      <c r="C6360" s="536">
        <v>0</v>
      </c>
      <c r="D6360" s="536">
        <v>2011</v>
      </c>
    </row>
    <row r="6361" spans="1:4">
      <c r="A6361" s="535" t="s">
        <v>10114</v>
      </c>
      <c r="B6361" s="536">
        <v>6855</v>
      </c>
      <c r="C6361" s="536">
        <v>0</v>
      </c>
      <c r="D6361" s="536">
        <v>2011</v>
      </c>
    </row>
    <row r="6362" spans="1:4">
      <c r="A6362" s="535" t="s">
        <v>10115</v>
      </c>
      <c r="B6362" s="536">
        <v>0</v>
      </c>
      <c r="C6362" s="536">
        <v>0</v>
      </c>
      <c r="D6362" s="536">
        <v>2011</v>
      </c>
    </row>
    <row r="6363" spans="1:4">
      <c r="A6363" s="535" t="s">
        <v>10116</v>
      </c>
      <c r="B6363" s="536">
        <v>2975</v>
      </c>
      <c r="C6363" s="536">
        <v>0</v>
      </c>
      <c r="D6363" s="536">
        <v>2011</v>
      </c>
    </row>
    <row r="6364" spans="1:4">
      <c r="A6364" s="535" t="s">
        <v>10117</v>
      </c>
      <c r="B6364" s="536">
        <v>8978</v>
      </c>
      <c r="C6364" s="536">
        <v>0</v>
      </c>
      <c r="D6364" s="536">
        <v>2011</v>
      </c>
    </row>
    <row r="6365" spans="1:4">
      <c r="A6365" s="535" t="s">
        <v>10118</v>
      </c>
      <c r="B6365" s="536">
        <v>3600</v>
      </c>
      <c r="C6365" s="536">
        <v>0</v>
      </c>
      <c r="D6365" s="536">
        <v>2011</v>
      </c>
    </row>
    <row r="6366" spans="1:4">
      <c r="A6366" s="535" t="s">
        <v>10119</v>
      </c>
      <c r="B6366" s="536">
        <v>5065</v>
      </c>
      <c r="C6366" s="536">
        <v>0</v>
      </c>
      <c r="D6366" s="536">
        <v>2011</v>
      </c>
    </row>
    <row r="6367" spans="1:4">
      <c r="A6367" s="535" t="s">
        <v>10120</v>
      </c>
      <c r="B6367" s="536">
        <v>12145</v>
      </c>
      <c r="C6367" s="536">
        <v>0</v>
      </c>
      <c r="D6367" s="536">
        <v>2011</v>
      </c>
    </row>
    <row r="6368" spans="1:4">
      <c r="A6368" s="535" t="s">
        <v>10121</v>
      </c>
      <c r="B6368" s="536">
        <v>2941</v>
      </c>
      <c r="C6368" s="536">
        <v>0</v>
      </c>
      <c r="D6368" s="536">
        <v>2011</v>
      </c>
    </row>
    <row r="6369" spans="1:4">
      <c r="A6369" s="535" t="s">
        <v>10122</v>
      </c>
      <c r="B6369" s="536">
        <v>5775</v>
      </c>
      <c r="C6369" s="536">
        <v>0</v>
      </c>
      <c r="D6369" s="536">
        <v>2011</v>
      </c>
    </row>
    <row r="6370" spans="1:4">
      <c r="A6370" s="535" t="s">
        <v>10123</v>
      </c>
      <c r="B6370" s="536">
        <v>5967</v>
      </c>
      <c r="C6370" s="536">
        <v>0</v>
      </c>
      <c r="D6370" s="536">
        <v>2011</v>
      </c>
    </row>
    <row r="6371" spans="1:4">
      <c r="A6371" s="535" t="s">
        <v>10124</v>
      </c>
      <c r="B6371" s="536">
        <v>3518</v>
      </c>
      <c r="C6371" s="536">
        <v>0</v>
      </c>
      <c r="D6371" s="536">
        <v>2011</v>
      </c>
    </row>
    <row r="6372" spans="1:4">
      <c r="A6372" s="535" t="s">
        <v>10125</v>
      </c>
      <c r="B6372" s="536">
        <v>3490</v>
      </c>
      <c r="C6372" s="536">
        <v>0</v>
      </c>
      <c r="D6372" s="536">
        <v>2011</v>
      </c>
    </row>
    <row r="6373" spans="1:4">
      <c r="A6373" s="535" t="s">
        <v>10126</v>
      </c>
      <c r="B6373" s="536">
        <v>70547</v>
      </c>
      <c r="C6373" s="536">
        <v>0</v>
      </c>
      <c r="D6373" s="536">
        <v>2011</v>
      </c>
    </row>
    <row r="6374" spans="1:4">
      <c r="A6374" s="535" t="s">
        <v>10221</v>
      </c>
      <c r="B6374" s="536">
        <v>934</v>
      </c>
      <c r="C6374" s="536">
        <v>0</v>
      </c>
      <c r="D6374" s="536">
        <v>2011</v>
      </c>
    </row>
    <row r="6375" spans="1:4">
      <c r="A6375" s="535" t="s">
        <v>10127</v>
      </c>
      <c r="B6375" s="536">
        <v>2005</v>
      </c>
      <c r="C6375" s="536">
        <v>0</v>
      </c>
      <c r="D6375" s="536">
        <v>2011</v>
      </c>
    </row>
    <row r="6376" spans="1:4">
      <c r="A6376" s="535" t="s">
        <v>10128</v>
      </c>
      <c r="B6376" s="536">
        <v>8083</v>
      </c>
      <c r="C6376" s="536">
        <v>0</v>
      </c>
      <c r="D6376" s="536">
        <v>2011</v>
      </c>
    </row>
    <row r="6377" spans="1:4">
      <c r="A6377" s="535" t="s">
        <v>10129</v>
      </c>
      <c r="B6377" s="536">
        <v>16453</v>
      </c>
      <c r="C6377" s="536">
        <v>0</v>
      </c>
      <c r="D6377" s="536">
        <v>2011</v>
      </c>
    </row>
    <row r="6378" spans="1:4">
      <c r="A6378" s="535" t="s">
        <v>10130</v>
      </c>
      <c r="B6378" s="536">
        <v>26037</v>
      </c>
      <c r="C6378" s="536">
        <v>0</v>
      </c>
      <c r="D6378" s="536">
        <v>2011</v>
      </c>
    </row>
    <row r="6379" spans="1:4">
      <c r="A6379" s="535" t="s">
        <v>10131</v>
      </c>
      <c r="B6379" s="536">
        <v>10410</v>
      </c>
      <c r="C6379" s="536">
        <v>0</v>
      </c>
      <c r="D6379" s="536">
        <v>2011</v>
      </c>
    </row>
    <row r="6380" spans="1:4">
      <c r="A6380" s="535" t="s">
        <v>10218</v>
      </c>
      <c r="B6380" s="536">
        <v>21767</v>
      </c>
      <c r="C6380" s="536">
        <v>0</v>
      </c>
      <c r="D6380" s="536">
        <v>2011</v>
      </c>
    </row>
    <row r="6381" spans="1:4">
      <c r="A6381" s="535" t="s">
        <v>10132</v>
      </c>
      <c r="B6381" s="536">
        <v>50533</v>
      </c>
      <c r="C6381" s="536">
        <v>0</v>
      </c>
      <c r="D6381" s="536">
        <v>2011</v>
      </c>
    </row>
    <row r="6382" spans="1:4">
      <c r="A6382" s="535" t="s">
        <v>10133</v>
      </c>
      <c r="B6382" s="536">
        <v>0</v>
      </c>
      <c r="C6382" s="536">
        <v>0</v>
      </c>
      <c r="D6382" s="536">
        <v>2011</v>
      </c>
    </row>
    <row r="6383" spans="1:4">
      <c r="A6383" s="535" t="s">
        <v>10134</v>
      </c>
      <c r="B6383" s="536">
        <v>11620</v>
      </c>
      <c r="C6383" s="536">
        <v>0</v>
      </c>
      <c r="D6383" s="536">
        <v>2011</v>
      </c>
    </row>
    <row r="6384" spans="1:4">
      <c r="A6384" s="535" t="s">
        <v>10135</v>
      </c>
      <c r="B6384" s="536">
        <v>7263</v>
      </c>
      <c r="C6384" s="536">
        <v>0</v>
      </c>
      <c r="D6384" s="536">
        <v>2011</v>
      </c>
    </row>
    <row r="6385" spans="1:4">
      <c r="A6385" s="535" t="s">
        <v>10136</v>
      </c>
      <c r="B6385" s="536">
        <v>10746</v>
      </c>
      <c r="C6385" s="536">
        <v>0</v>
      </c>
      <c r="D6385" s="536">
        <v>2011</v>
      </c>
    </row>
    <row r="6386" spans="1:4">
      <c r="A6386" s="535" t="s">
        <v>10137</v>
      </c>
      <c r="B6386" s="536">
        <v>9636</v>
      </c>
      <c r="C6386" s="536">
        <v>0</v>
      </c>
      <c r="D6386" s="536">
        <v>2011</v>
      </c>
    </row>
    <row r="6387" spans="1:4">
      <c r="A6387" s="535" t="s">
        <v>10138</v>
      </c>
      <c r="B6387" s="536">
        <v>4060</v>
      </c>
      <c r="C6387" s="536">
        <v>0</v>
      </c>
      <c r="D6387" s="536">
        <v>2011</v>
      </c>
    </row>
    <row r="6388" spans="1:4">
      <c r="A6388" s="535" t="s">
        <v>10139</v>
      </c>
      <c r="B6388" s="536">
        <v>8348</v>
      </c>
      <c r="C6388" s="536">
        <v>0</v>
      </c>
      <c r="D6388" s="536">
        <v>2011</v>
      </c>
    </row>
    <row r="6389" spans="1:4">
      <c r="A6389" s="535" t="s">
        <v>10140</v>
      </c>
      <c r="B6389" s="536">
        <v>5954</v>
      </c>
      <c r="C6389" s="536">
        <v>0</v>
      </c>
      <c r="D6389" s="536">
        <v>2011</v>
      </c>
    </row>
    <row r="6390" spans="1:4">
      <c r="A6390" s="535" t="s">
        <v>10141</v>
      </c>
      <c r="B6390" s="536">
        <v>5703</v>
      </c>
      <c r="C6390" s="536">
        <v>0</v>
      </c>
      <c r="D6390" s="536">
        <v>2011</v>
      </c>
    </row>
    <row r="6391" spans="1:4">
      <c r="A6391" s="535" t="s">
        <v>10142</v>
      </c>
      <c r="B6391" s="536">
        <v>0</v>
      </c>
      <c r="C6391" s="536">
        <v>0</v>
      </c>
      <c r="D6391" s="536">
        <v>2011</v>
      </c>
    </row>
    <row r="6392" spans="1:4">
      <c r="A6392" s="535" t="s">
        <v>10143</v>
      </c>
      <c r="B6392" s="536">
        <v>8510</v>
      </c>
      <c r="C6392" s="536">
        <v>0</v>
      </c>
      <c r="D6392" s="536">
        <v>2011</v>
      </c>
    </row>
    <row r="6393" spans="1:4">
      <c r="A6393" s="535" t="s">
        <v>10144</v>
      </c>
      <c r="B6393" s="536">
        <v>0</v>
      </c>
      <c r="C6393" s="536">
        <v>0</v>
      </c>
      <c r="D6393" s="536">
        <v>2011</v>
      </c>
    </row>
    <row r="6394" spans="1:4">
      <c r="A6394" s="535" t="s">
        <v>10145</v>
      </c>
      <c r="B6394" s="536">
        <v>17260</v>
      </c>
      <c r="C6394" s="536">
        <v>0</v>
      </c>
      <c r="D6394" s="536">
        <v>2011</v>
      </c>
    </row>
    <row r="6395" spans="1:4">
      <c r="A6395" s="535" t="s">
        <v>10146</v>
      </c>
      <c r="B6395" s="536">
        <v>0</v>
      </c>
      <c r="C6395" s="536">
        <v>0</v>
      </c>
      <c r="D6395" s="536">
        <v>2011</v>
      </c>
    </row>
    <row r="6396" spans="1:4">
      <c r="A6396" s="535" t="s">
        <v>10147</v>
      </c>
      <c r="B6396" s="536">
        <v>0</v>
      </c>
      <c r="C6396" s="536">
        <v>0</v>
      </c>
      <c r="D6396" s="536">
        <v>2011</v>
      </c>
    </row>
    <row r="6397" spans="1:4">
      <c r="A6397" s="535" t="s">
        <v>10148</v>
      </c>
      <c r="B6397" s="536">
        <v>0</v>
      </c>
      <c r="C6397" s="536">
        <v>0</v>
      </c>
      <c r="D6397" s="536">
        <v>2011</v>
      </c>
    </row>
    <row r="6398" spans="1:4">
      <c r="A6398" s="535" t="s">
        <v>10149</v>
      </c>
      <c r="B6398" s="536">
        <v>0</v>
      </c>
      <c r="C6398" s="536">
        <v>0</v>
      </c>
      <c r="D6398" s="536">
        <v>2011</v>
      </c>
    </row>
    <row r="6399" spans="1:4">
      <c r="A6399" s="535" t="s">
        <v>10150</v>
      </c>
      <c r="B6399" s="536">
        <v>0</v>
      </c>
      <c r="C6399" s="536">
        <v>0</v>
      </c>
      <c r="D6399" s="536">
        <v>2011</v>
      </c>
    </row>
    <row r="6400" spans="1:4">
      <c r="A6400" s="535" t="s">
        <v>10151</v>
      </c>
      <c r="B6400" s="536">
        <v>0</v>
      </c>
      <c r="C6400" s="536">
        <v>0</v>
      </c>
      <c r="D6400" s="536">
        <v>2011</v>
      </c>
    </row>
    <row r="6401" spans="1:4">
      <c r="A6401" s="535" t="s">
        <v>10152</v>
      </c>
      <c r="B6401" s="536">
        <v>37770</v>
      </c>
      <c r="C6401" s="536">
        <v>0</v>
      </c>
      <c r="D6401" s="536">
        <v>2011</v>
      </c>
    </row>
    <row r="6402" spans="1:4">
      <c r="A6402" s="535" t="s">
        <v>10153</v>
      </c>
      <c r="B6402" s="536">
        <v>2450</v>
      </c>
      <c r="C6402" s="536">
        <v>0</v>
      </c>
      <c r="D6402" s="536">
        <v>2011</v>
      </c>
    </row>
    <row r="6403" spans="1:4">
      <c r="A6403" s="535" t="s">
        <v>10154</v>
      </c>
      <c r="B6403" s="536">
        <v>0</v>
      </c>
      <c r="C6403" s="536">
        <v>0</v>
      </c>
      <c r="D6403" s="536">
        <v>2011</v>
      </c>
    </row>
    <row r="6404" spans="1:4">
      <c r="A6404" s="535" t="s">
        <v>10155</v>
      </c>
      <c r="B6404" s="536">
        <v>0</v>
      </c>
      <c r="C6404" s="536">
        <v>0</v>
      </c>
      <c r="D6404" s="536">
        <v>2011</v>
      </c>
    </row>
    <row r="6405" spans="1:4">
      <c r="A6405" s="535" t="s">
        <v>10156</v>
      </c>
      <c r="B6405" s="536">
        <v>0</v>
      </c>
      <c r="C6405" s="536">
        <v>0</v>
      </c>
      <c r="D6405" s="536">
        <v>2011</v>
      </c>
    </row>
    <row r="6406" spans="1:4">
      <c r="A6406" s="535" t="s">
        <v>10157</v>
      </c>
      <c r="B6406" s="536">
        <v>0</v>
      </c>
      <c r="C6406" s="536">
        <v>0</v>
      </c>
      <c r="D6406" s="536">
        <v>2011</v>
      </c>
    </row>
    <row r="6407" spans="1:4">
      <c r="A6407" s="535" t="s">
        <v>10158</v>
      </c>
      <c r="B6407" s="536">
        <v>217</v>
      </c>
      <c r="C6407" s="536">
        <v>0</v>
      </c>
      <c r="D6407" s="536">
        <v>2011</v>
      </c>
    </row>
    <row r="6408" spans="1:4">
      <c r="A6408" s="535" t="s">
        <v>10159</v>
      </c>
      <c r="B6408" s="536">
        <v>3410</v>
      </c>
      <c r="C6408" s="536">
        <v>0</v>
      </c>
      <c r="D6408" s="536">
        <v>2011</v>
      </c>
    </row>
    <row r="6409" spans="1:4">
      <c r="A6409" s="535" t="s">
        <v>10160</v>
      </c>
      <c r="B6409" s="536">
        <v>38220</v>
      </c>
      <c r="C6409" s="536">
        <v>0</v>
      </c>
      <c r="D6409" s="536">
        <v>2011</v>
      </c>
    </row>
    <row r="6410" spans="1:4">
      <c r="A6410" s="535" t="s">
        <v>10161</v>
      </c>
      <c r="B6410" s="536">
        <v>30220</v>
      </c>
      <c r="C6410" s="536">
        <v>0</v>
      </c>
      <c r="D6410" s="536">
        <v>2011</v>
      </c>
    </row>
    <row r="6411" spans="1:4">
      <c r="A6411" s="535" t="s">
        <v>10162</v>
      </c>
      <c r="B6411" s="536">
        <v>14475</v>
      </c>
      <c r="C6411" s="536">
        <v>0</v>
      </c>
      <c r="D6411" s="536">
        <v>2011</v>
      </c>
    </row>
    <row r="6412" spans="1:4">
      <c r="A6412" s="535" t="s">
        <v>10163</v>
      </c>
      <c r="B6412" s="536">
        <v>71040</v>
      </c>
      <c r="C6412" s="536">
        <v>0</v>
      </c>
      <c r="D6412" s="536">
        <v>2011</v>
      </c>
    </row>
    <row r="6413" spans="1:4">
      <c r="A6413" s="535" t="s">
        <v>10164</v>
      </c>
      <c r="B6413" s="536">
        <v>14522</v>
      </c>
      <c r="C6413" s="536">
        <v>0</v>
      </c>
      <c r="D6413" s="536">
        <v>2011</v>
      </c>
    </row>
    <row r="6414" spans="1:4">
      <c r="A6414" s="535" t="s">
        <v>10165</v>
      </c>
      <c r="B6414" s="536">
        <v>143619</v>
      </c>
      <c r="C6414" s="536">
        <v>0</v>
      </c>
      <c r="D6414" s="536">
        <v>2011</v>
      </c>
    </row>
    <row r="6415" spans="1:4">
      <c r="A6415" s="535" t="s">
        <v>10166</v>
      </c>
      <c r="B6415" s="536">
        <v>35839</v>
      </c>
      <c r="C6415" s="536">
        <v>0</v>
      </c>
      <c r="D6415" s="536">
        <v>2011</v>
      </c>
    </row>
    <row r="6416" spans="1:4">
      <c r="A6416" s="535" t="s">
        <v>10167</v>
      </c>
      <c r="B6416" s="536">
        <v>18517</v>
      </c>
      <c r="C6416" s="536">
        <v>0</v>
      </c>
      <c r="D6416" s="536">
        <v>2011</v>
      </c>
    </row>
    <row r="6417" spans="1:4">
      <c r="A6417" s="535" t="s">
        <v>10168</v>
      </c>
      <c r="B6417" s="536">
        <v>16906</v>
      </c>
      <c r="C6417" s="536">
        <v>0</v>
      </c>
      <c r="D6417" s="536">
        <v>2011</v>
      </c>
    </row>
    <row r="6418" spans="1:4">
      <c r="A6418" s="535" t="s">
        <v>10169</v>
      </c>
      <c r="B6418" s="536">
        <v>58470</v>
      </c>
      <c r="C6418" s="536">
        <v>0</v>
      </c>
      <c r="D6418" s="536">
        <v>2011</v>
      </c>
    </row>
    <row r="6419" spans="1:4">
      <c r="A6419" s="535" t="s">
        <v>10170</v>
      </c>
      <c r="B6419" s="536">
        <v>43020</v>
      </c>
      <c r="C6419" s="536">
        <v>0</v>
      </c>
      <c r="D6419" s="536">
        <v>2011</v>
      </c>
    </row>
    <row r="6420" spans="1:4">
      <c r="A6420" s="535" t="s">
        <v>10171</v>
      </c>
      <c r="B6420" s="536">
        <v>30248</v>
      </c>
      <c r="C6420" s="536">
        <v>0</v>
      </c>
      <c r="D6420" s="536">
        <v>2011</v>
      </c>
    </row>
    <row r="6421" spans="1:4">
      <c r="A6421" s="535" t="s">
        <v>10172</v>
      </c>
      <c r="B6421" s="536">
        <v>68228</v>
      </c>
      <c r="C6421" s="536">
        <v>0</v>
      </c>
      <c r="D6421" s="536">
        <v>2011</v>
      </c>
    </row>
    <row r="6422" spans="1:4">
      <c r="A6422" s="535" t="s">
        <v>10173</v>
      </c>
      <c r="B6422" s="536">
        <v>168441</v>
      </c>
      <c r="C6422" s="536">
        <v>0</v>
      </c>
      <c r="D6422" s="536">
        <v>2011</v>
      </c>
    </row>
    <row r="6423" spans="1:4">
      <c r="A6423" s="535" t="s">
        <v>10174</v>
      </c>
      <c r="B6423" s="536">
        <v>0</v>
      </c>
      <c r="C6423" s="536">
        <v>0</v>
      </c>
      <c r="D6423" s="536">
        <v>2011</v>
      </c>
    </row>
    <row r="6424" spans="1:4">
      <c r="A6424" s="535" t="s">
        <v>10175</v>
      </c>
      <c r="B6424" s="536">
        <v>1963</v>
      </c>
      <c r="C6424" s="536">
        <v>0</v>
      </c>
      <c r="D6424" s="536">
        <v>2011</v>
      </c>
    </row>
    <row r="6425" spans="1:4">
      <c r="A6425" s="535" t="s">
        <v>10176</v>
      </c>
      <c r="B6425" s="536">
        <v>0</v>
      </c>
      <c r="C6425" s="536">
        <v>0</v>
      </c>
      <c r="D6425" s="536">
        <v>2011</v>
      </c>
    </row>
    <row r="6426" spans="1:4">
      <c r="A6426" s="535" t="s">
        <v>10177</v>
      </c>
      <c r="B6426" s="536">
        <v>0</v>
      </c>
      <c r="C6426" s="536">
        <v>0</v>
      </c>
      <c r="D6426" s="536">
        <v>2011</v>
      </c>
    </row>
    <row r="6427" spans="1:4">
      <c r="A6427" s="535" t="s">
        <v>10178</v>
      </c>
      <c r="B6427" s="536">
        <v>0</v>
      </c>
      <c r="C6427" s="536">
        <v>0</v>
      </c>
      <c r="D6427" s="536">
        <v>2011</v>
      </c>
    </row>
    <row r="6428" spans="1:4">
      <c r="A6428" s="535" t="s">
        <v>10179</v>
      </c>
      <c r="B6428" s="536">
        <v>0</v>
      </c>
      <c r="C6428" s="536">
        <v>0</v>
      </c>
      <c r="D6428" s="536">
        <v>2011</v>
      </c>
    </row>
    <row r="6429" spans="1:4">
      <c r="A6429" s="535" t="s">
        <v>10180</v>
      </c>
      <c r="B6429" s="536">
        <v>17462</v>
      </c>
      <c r="C6429" s="536">
        <v>0</v>
      </c>
      <c r="D6429" s="536">
        <v>2011</v>
      </c>
    </row>
    <row r="6430" spans="1:4">
      <c r="A6430" s="535" t="s">
        <v>10181</v>
      </c>
      <c r="B6430" s="536">
        <v>0</v>
      </c>
      <c r="C6430" s="536">
        <v>0</v>
      </c>
      <c r="D6430" s="536">
        <v>2011</v>
      </c>
    </row>
    <row r="6431" spans="1:4">
      <c r="A6431" s="535" t="s">
        <v>10182</v>
      </c>
      <c r="B6431" s="536">
        <v>0</v>
      </c>
      <c r="C6431" s="536">
        <v>0</v>
      </c>
      <c r="D6431" s="536">
        <v>2011</v>
      </c>
    </row>
    <row r="6432" spans="1:4">
      <c r="A6432" s="535" t="s">
        <v>10183</v>
      </c>
      <c r="B6432" s="536">
        <v>0</v>
      </c>
      <c r="C6432" s="536">
        <v>0</v>
      </c>
      <c r="D6432" s="536">
        <v>2011</v>
      </c>
    </row>
    <row r="6433" spans="1:4">
      <c r="A6433" s="535" t="s">
        <v>10184</v>
      </c>
      <c r="B6433" s="536">
        <v>0</v>
      </c>
      <c r="C6433" s="536">
        <v>0</v>
      </c>
      <c r="D6433" s="536">
        <v>2011</v>
      </c>
    </row>
    <row r="6434" spans="1:4">
      <c r="A6434" s="535" t="s">
        <v>10185</v>
      </c>
      <c r="B6434" s="536">
        <v>0</v>
      </c>
      <c r="C6434" s="536">
        <v>0</v>
      </c>
      <c r="D6434" s="536">
        <v>2011</v>
      </c>
    </row>
    <row r="6435" spans="1:4">
      <c r="A6435" s="535" t="s">
        <v>10186</v>
      </c>
      <c r="B6435" s="536">
        <v>0</v>
      </c>
      <c r="C6435" s="536">
        <v>0</v>
      </c>
      <c r="D6435" s="536">
        <v>2011</v>
      </c>
    </row>
    <row r="6436" spans="1:4">
      <c r="A6436" s="535" t="s">
        <v>10187</v>
      </c>
      <c r="B6436" s="536">
        <v>0</v>
      </c>
      <c r="C6436" s="536">
        <v>0</v>
      </c>
      <c r="D6436" s="536">
        <v>2011</v>
      </c>
    </row>
    <row r="6437" spans="1:4">
      <c r="A6437" s="535" t="s">
        <v>10188</v>
      </c>
      <c r="B6437" s="536">
        <v>0</v>
      </c>
      <c r="C6437" s="536">
        <v>0</v>
      </c>
      <c r="D6437" s="536">
        <v>2011</v>
      </c>
    </row>
    <row r="6438" spans="1:4">
      <c r="A6438" s="535" t="s">
        <v>10189</v>
      </c>
      <c r="B6438" s="536">
        <v>4380</v>
      </c>
      <c r="C6438" s="536">
        <v>0</v>
      </c>
      <c r="D6438" s="536">
        <v>2011</v>
      </c>
    </row>
    <row r="6439" spans="1:4">
      <c r="A6439" s="535" t="s">
        <v>10190</v>
      </c>
      <c r="B6439" s="536">
        <v>0</v>
      </c>
      <c r="C6439" s="536">
        <v>0</v>
      </c>
      <c r="D6439" s="536">
        <v>2011</v>
      </c>
    </row>
    <row r="6440" spans="1:4">
      <c r="A6440" s="535" t="s">
        <v>10191</v>
      </c>
      <c r="B6440" s="536">
        <v>0</v>
      </c>
      <c r="C6440" s="536">
        <v>0</v>
      </c>
      <c r="D6440" s="536">
        <v>2011</v>
      </c>
    </row>
    <row r="6441" spans="1:4">
      <c r="A6441" s="535" t="s">
        <v>10192</v>
      </c>
      <c r="B6441" s="536">
        <v>32080</v>
      </c>
      <c r="C6441" s="536">
        <v>0</v>
      </c>
      <c r="D6441" s="536">
        <v>2011</v>
      </c>
    </row>
    <row r="6442" spans="1:4">
      <c r="A6442" s="535" t="s">
        <v>10193</v>
      </c>
      <c r="B6442" s="536">
        <v>0</v>
      </c>
      <c r="C6442" s="536">
        <v>0</v>
      </c>
      <c r="D6442" s="536">
        <v>2011</v>
      </c>
    </row>
    <row r="6443" spans="1:4">
      <c r="A6443" s="535" t="s">
        <v>10194</v>
      </c>
      <c r="B6443" s="536">
        <v>0</v>
      </c>
      <c r="C6443" s="536">
        <v>0</v>
      </c>
      <c r="D6443" s="536">
        <v>2011</v>
      </c>
    </row>
    <row r="6444" spans="1:4">
      <c r="A6444" s="535" t="s">
        <v>10195</v>
      </c>
      <c r="B6444" s="536">
        <v>9840</v>
      </c>
      <c r="C6444" s="536">
        <v>0</v>
      </c>
      <c r="D6444" s="536">
        <v>2011</v>
      </c>
    </row>
    <row r="6445" spans="1:4">
      <c r="A6445" s="535" t="s">
        <v>10196</v>
      </c>
      <c r="B6445" s="536">
        <v>0</v>
      </c>
      <c r="C6445" s="536">
        <v>0</v>
      </c>
      <c r="D6445" s="536">
        <v>2011</v>
      </c>
    </row>
    <row r="6446" spans="1:4">
      <c r="A6446" s="535" t="s">
        <v>10197</v>
      </c>
      <c r="B6446" s="536">
        <v>7841</v>
      </c>
      <c r="C6446" s="536">
        <v>0</v>
      </c>
      <c r="D6446" s="536">
        <v>2011</v>
      </c>
    </row>
    <row r="6447" spans="1:4">
      <c r="A6447" s="535" t="s">
        <v>10198</v>
      </c>
      <c r="B6447" s="536">
        <v>16730</v>
      </c>
      <c r="C6447" s="536">
        <v>0</v>
      </c>
      <c r="D6447" s="536">
        <v>2011</v>
      </c>
    </row>
    <row r="6448" spans="1:4">
      <c r="A6448" s="535" t="s">
        <v>10199</v>
      </c>
      <c r="B6448" s="536">
        <v>4539</v>
      </c>
      <c r="C6448" s="536">
        <v>0</v>
      </c>
      <c r="D6448" s="536">
        <v>2011</v>
      </c>
    </row>
    <row r="6449" spans="1:4">
      <c r="A6449" s="535" t="s">
        <v>10200</v>
      </c>
      <c r="B6449" s="536">
        <v>17767</v>
      </c>
      <c r="C6449" s="536">
        <v>0</v>
      </c>
      <c r="D6449" s="536">
        <v>2011</v>
      </c>
    </row>
    <row r="6450" spans="1:4">
      <c r="A6450" s="535" t="s">
        <v>10201</v>
      </c>
      <c r="B6450" s="536">
        <v>11420</v>
      </c>
      <c r="C6450" s="536">
        <v>0</v>
      </c>
      <c r="D6450" s="536">
        <v>2011</v>
      </c>
    </row>
    <row r="6451" spans="1:4">
      <c r="A6451" s="535" t="s">
        <v>10202</v>
      </c>
      <c r="B6451" s="536">
        <v>23401</v>
      </c>
      <c r="C6451" s="536">
        <v>0</v>
      </c>
      <c r="D6451" s="536">
        <v>2011</v>
      </c>
    </row>
    <row r="6452" spans="1:4">
      <c r="A6452" s="535" t="s">
        <v>10203</v>
      </c>
      <c r="B6452" s="536">
        <v>0</v>
      </c>
      <c r="C6452" s="536">
        <v>0</v>
      </c>
      <c r="D6452" s="536">
        <v>2011</v>
      </c>
    </row>
    <row r="6453" spans="1:4">
      <c r="A6453" s="535" t="s">
        <v>10204</v>
      </c>
      <c r="B6453" s="536">
        <v>5719</v>
      </c>
      <c r="C6453" s="536">
        <v>0</v>
      </c>
      <c r="D6453" s="536">
        <v>2011</v>
      </c>
    </row>
    <row r="6454" spans="1:4">
      <c r="A6454" s="535" t="s">
        <v>10205</v>
      </c>
      <c r="B6454" s="536">
        <v>32936</v>
      </c>
      <c r="C6454" s="536">
        <v>0</v>
      </c>
      <c r="D6454" s="536">
        <v>2011</v>
      </c>
    </row>
    <row r="6455" spans="1:4">
      <c r="A6455" s="535" t="s">
        <v>10206</v>
      </c>
      <c r="B6455" s="536">
        <v>2845</v>
      </c>
      <c r="C6455" s="536">
        <v>0</v>
      </c>
      <c r="D6455" s="536">
        <v>2011</v>
      </c>
    </row>
    <row r="6456" spans="1:4">
      <c r="A6456" s="535" t="s">
        <v>10208</v>
      </c>
      <c r="B6456" s="536">
        <v>1637</v>
      </c>
      <c r="C6456" s="536">
        <v>0</v>
      </c>
      <c r="D6456" s="536">
        <v>2011</v>
      </c>
    </row>
    <row r="6457" spans="1:4">
      <c r="A6457" s="535" t="s">
        <v>10209</v>
      </c>
      <c r="B6457" s="536">
        <v>30566</v>
      </c>
      <c r="C6457" s="536">
        <v>0</v>
      </c>
      <c r="D6457" s="536">
        <v>2011</v>
      </c>
    </row>
    <row r="6458" spans="1:4">
      <c r="A6458" s="535" t="s">
        <v>10210</v>
      </c>
      <c r="B6458" s="536">
        <v>11001</v>
      </c>
      <c r="C6458" s="536">
        <v>0</v>
      </c>
      <c r="D6458" s="536">
        <v>2011</v>
      </c>
    </row>
    <row r="6459" spans="1:4">
      <c r="A6459" s="535" t="s">
        <v>10211</v>
      </c>
      <c r="B6459" s="536">
        <v>3759</v>
      </c>
      <c r="C6459" s="536">
        <v>0</v>
      </c>
      <c r="D6459" s="536">
        <v>2011</v>
      </c>
    </row>
    <row r="6460" spans="1:4">
      <c r="A6460" s="535" t="s">
        <v>10212</v>
      </c>
      <c r="B6460" s="536">
        <v>0</v>
      </c>
      <c r="C6460" s="536">
        <v>0</v>
      </c>
      <c r="D6460" s="536">
        <v>2011</v>
      </c>
    </row>
    <row r="6461" spans="1:4">
      <c r="A6461" s="535" t="s">
        <v>10213</v>
      </c>
      <c r="B6461" s="536">
        <v>0</v>
      </c>
      <c r="C6461" s="536">
        <v>0</v>
      </c>
      <c r="D6461" s="536">
        <v>2011</v>
      </c>
    </row>
    <row r="6462" spans="1:4">
      <c r="A6462" s="535" t="s">
        <v>10214</v>
      </c>
      <c r="B6462" s="536">
        <v>44593</v>
      </c>
      <c r="C6462" s="536">
        <v>0</v>
      </c>
      <c r="D6462" s="536">
        <v>2011</v>
      </c>
    </row>
    <row r="6463" spans="1:4">
      <c r="A6463" s="535" t="s">
        <v>10215</v>
      </c>
      <c r="B6463" s="536">
        <v>457</v>
      </c>
      <c r="C6463" s="536">
        <v>0</v>
      </c>
      <c r="D6463" s="536">
        <v>2011</v>
      </c>
    </row>
    <row r="6464" spans="1:4">
      <c r="A6464" s="535" t="s">
        <v>9503</v>
      </c>
      <c r="B6464" s="536">
        <v>4805</v>
      </c>
      <c r="C6464" s="536">
        <v>0</v>
      </c>
      <c r="D6464" s="536">
        <v>2011</v>
      </c>
    </row>
    <row r="6465" spans="1:4">
      <c r="A6465" s="535" t="s">
        <v>9504</v>
      </c>
      <c r="B6465" s="536">
        <v>30515</v>
      </c>
      <c r="C6465" s="536">
        <v>0</v>
      </c>
      <c r="D6465" s="536">
        <v>2011</v>
      </c>
    </row>
    <row r="6466" spans="1:4">
      <c r="A6466" s="535" t="s">
        <v>9505</v>
      </c>
      <c r="B6466" s="536">
        <v>0</v>
      </c>
      <c r="C6466" s="536">
        <v>0</v>
      </c>
      <c r="D6466" s="536">
        <v>2011</v>
      </c>
    </row>
    <row r="6467" spans="1:4">
      <c r="A6467" s="535" t="s">
        <v>9506</v>
      </c>
      <c r="B6467" s="536">
        <v>28556</v>
      </c>
      <c r="C6467" s="536">
        <v>0</v>
      </c>
      <c r="D6467" s="536">
        <v>2011</v>
      </c>
    </row>
    <row r="6468" spans="1:4">
      <c r="A6468" s="535" t="s">
        <v>9507</v>
      </c>
      <c r="B6468" s="536">
        <v>0</v>
      </c>
      <c r="C6468" s="536">
        <v>0</v>
      </c>
      <c r="D6468" s="536">
        <v>2011</v>
      </c>
    </row>
    <row r="6469" spans="1:4">
      <c r="A6469" s="535" t="s">
        <v>9508</v>
      </c>
      <c r="B6469" s="536">
        <v>0</v>
      </c>
      <c r="C6469" s="536">
        <v>0</v>
      </c>
      <c r="D6469" s="536">
        <v>2011</v>
      </c>
    </row>
    <row r="6470" spans="1:4">
      <c r="A6470" s="535" t="s">
        <v>9509</v>
      </c>
      <c r="B6470" s="536">
        <v>0</v>
      </c>
      <c r="C6470" s="536">
        <v>0</v>
      </c>
      <c r="D6470" s="536">
        <v>2011</v>
      </c>
    </row>
    <row r="6471" spans="1:4">
      <c r="A6471" s="535" t="s">
        <v>9510</v>
      </c>
      <c r="B6471" s="536">
        <v>0</v>
      </c>
      <c r="C6471" s="536">
        <v>0</v>
      </c>
      <c r="D6471" s="536">
        <v>2011</v>
      </c>
    </row>
    <row r="6472" spans="1:4">
      <c r="A6472" s="535" t="s">
        <v>9511</v>
      </c>
      <c r="B6472" s="536">
        <v>73402</v>
      </c>
      <c r="C6472" s="536">
        <v>0</v>
      </c>
      <c r="D6472" s="536">
        <v>2011</v>
      </c>
    </row>
    <row r="6473" spans="1:4">
      <c r="A6473" s="535" t="s">
        <v>9512</v>
      </c>
      <c r="B6473" s="536">
        <v>103163</v>
      </c>
      <c r="C6473" s="536">
        <v>0</v>
      </c>
      <c r="D6473" s="536">
        <v>2011</v>
      </c>
    </row>
    <row r="6474" spans="1:4">
      <c r="A6474" s="535" t="s">
        <v>9513</v>
      </c>
      <c r="B6474" s="536">
        <v>56598</v>
      </c>
      <c r="C6474" s="536">
        <v>0</v>
      </c>
      <c r="D6474" s="536">
        <v>2011</v>
      </c>
    </row>
    <row r="6475" spans="1:4">
      <c r="A6475" s="535" t="s">
        <v>9514</v>
      </c>
      <c r="B6475" s="536">
        <v>58916</v>
      </c>
      <c r="C6475" s="536">
        <v>0</v>
      </c>
      <c r="D6475" s="536">
        <v>2011</v>
      </c>
    </row>
    <row r="6476" spans="1:4">
      <c r="A6476" s="535" t="s">
        <v>9515</v>
      </c>
      <c r="B6476" s="536">
        <v>22683</v>
      </c>
      <c r="C6476" s="536">
        <v>0</v>
      </c>
      <c r="D6476" s="536">
        <v>2011</v>
      </c>
    </row>
    <row r="6477" spans="1:4">
      <c r="A6477" s="535" t="s">
        <v>9516</v>
      </c>
      <c r="B6477" s="536">
        <v>15962</v>
      </c>
      <c r="C6477" s="536">
        <v>0</v>
      </c>
      <c r="D6477" s="536">
        <v>2011</v>
      </c>
    </row>
    <row r="6478" spans="1:4">
      <c r="A6478" s="535" t="s">
        <v>9517</v>
      </c>
      <c r="B6478" s="536">
        <v>32827</v>
      </c>
      <c r="C6478" s="536">
        <v>0</v>
      </c>
      <c r="D6478" s="536">
        <v>2011</v>
      </c>
    </row>
    <row r="6479" spans="1:4">
      <c r="A6479" s="535" t="s">
        <v>9518</v>
      </c>
      <c r="B6479" s="536">
        <v>51278</v>
      </c>
      <c r="C6479" s="536">
        <v>0</v>
      </c>
      <c r="D6479" s="536">
        <v>2011</v>
      </c>
    </row>
    <row r="6480" spans="1:4">
      <c r="A6480" s="535" t="s">
        <v>9519</v>
      </c>
      <c r="B6480" s="536">
        <v>6</v>
      </c>
      <c r="C6480" s="536">
        <v>0</v>
      </c>
      <c r="D6480" s="536">
        <v>2011</v>
      </c>
    </row>
    <row r="6481" spans="1:4">
      <c r="A6481" s="535" t="s">
        <v>9520</v>
      </c>
      <c r="B6481" s="536">
        <v>47243</v>
      </c>
      <c r="C6481" s="536">
        <v>0</v>
      </c>
      <c r="D6481" s="536">
        <v>2011</v>
      </c>
    </row>
    <row r="6482" spans="1:4">
      <c r="A6482" s="535" t="s">
        <v>9521</v>
      </c>
      <c r="B6482" s="536">
        <v>15704</v>
      </c>
      <c r="C6482" s="536">
        <v>0</v>
      </c>
      <c r="D6482" s="536">
        <v>2011</v>
      </c>
    </row>
    <row r="6483" spans="1:4">
      <c r="A6483" s="535" t="s">
        <v>9522</v>
      </c>
      <c r="B6483" s="536">
        <v>0</v>
      </c>
      <c r="C6483" s="536">
        <v>0</v>
      </c>
      <c r="D6483" s="536">
        <v>2011</v>
      </c>
    </row>
    <row r="6484" spans="1:4">
      <c r="A6484" s="535" t="s">
        <v>9523</v>
      </c>
      <c r="B6484" s="536">
        <v>46763</v>
      </c>
      <c r="C6484" s="536">
        <v>0</v>
      </c>
      <c r="D6484" s="536">
        <v>2011</v>
      </c>
    </row>
    <row r="6485" spans="1:4">
      <c r="A6485" s="535" t="s">
        <v>9524</v>
      </c>
      <c r="B6485" s="536">
        <v>28931</v>
      </c>
      <c r="C6485" s="536">
        <v>0</v>
      </c>
      <c r="D6485" s="536">
        <v>2011</v>
      </c>
    </row>
    <row r="6486" spans="1:4">
      <c r="A6486" s="535" t="s">
        <v>9525</v>
      </c>
      <c r="B6486" s="536">
        <v>4234</v>
      </c>
      <c r="C6486" s="536">
        <v>0</v>
      </c>
      <c r="D6486" s="536">
        <v>2011</v>
      </c>
    </row>
    <row r="6487" spans="1:4">
      <c r="A6487" s="535" t="s">
        <v>9526</v>
      </c>
      <c r="B6487" s="536">
        <v>19584</v>
      </c>
      <c r="C6487" s="536">
        <v>0</v>
      </c>
      <c r="D6487" s="536">
        <v>2011</v>
      </c>
    </row>
    <row r="6488" spans="1:4">
      <c r="A6488" s="535" t="s">
        <v>9527</v>
      </c>
      <c r="B6488" s="536">
        <v>12529</v>
      </c>
      <c r="C6488" s="536">
        <v>0</v>
      </c>
      <c r="D6488" s="536">
        <v>2011</v>
      </c>
    </row>
    <row r="6489" spans="1:4">
      <c r="A6489" s="535" t="s">
        <v>9528</v>
      </c>
      <c r="B6489" s="536">
        <v>49644</v>
      </c>
      <c r="C6489" s="536">
        <v>0</v>
      </c>
      <c r="D6489" s="536">
        <v>2011</v>
      </c>
    </row>
    <row r="6490" spans="1:4">
      <c r="A6490" s="535" t="s">
        <v>9529</v>
      </c>
      <c r="B6490" s="536">
        <v>32471</v>
      </c>
      <c r="C6490" s="536">
        <v>0</v>
      </c>
      <c r="D6490" s="536">
        <v>2011</v>
      </c>
    </row>
    <row r="6491" spans="1:4">
      <c r="A6491" s="535" t="s">
        <v>9530</v>
      </c>
      <c r="B6491" s="536">
        <v>4993</v>
      </c>
      <c r="C6491" s="536">
        <v>0</v>
      </c>
      <c r="D6491" s="536">
        <v>2011</v>
      </c>
    </row>
    <row r="6492" spans="1:4">
      <c r="A6492" s="535" t="s">
        <v>9531</v>
      </c>
      <c r="B6492" s="536">
        <v>7256</v>
      </c>
      <c r="C6492" s="536">
        <v>0</v>
      </c>
      <c r="D6492" s="536">
        <v>2011</v>
      </c>
    </row>
    <row r="6493" spans="1:4">
      <c r="A6493" s="535" t="s">
        <v>9532</v>
      </c>
      <c r="B6493" s="536">
        <v>0</v>
      </c>
      <c r="C6493" s="536">
        <v>0</v>
      </c>
      <c r="D6493" s="536">
        <v>2011</v>
      </c>
    </row>
    <row r="6494" spans="1:4">
      <c r="A6494" s="535" t="s">
        <v>9533</v>
      </c>
      <c r="B6494" s="536">
        <v>2516</v>
      </c>
      <c r="C6494" s="536">
        <v>0</v>
      </c>
      <c r="D6494" s="536">
        <v>2011</v>
      </c>
    </row>
    <row r="6495" spans="1:4">
      <c r="A6495" s="535" t="s">
        <v>9534</v>
      </c>
      <c r="B6495" s="536">
        <v>16107</v>
      </c>
      <c r="C6495" s="536">
        <v>0</v>
      </c>
      <c r="D6495" s="536">
        <v>2011</v>
      </c>
    </row>
    <row r="6496" spans="1:4">
      <c r="A6496" s="535" t="s">
        <v>9535</v>
      </c>
      <c r="B6496" s="536">
        <v>67211</v>
      </c>
      <c r="C6496" s="536">
        <v>0</v>
      </c>
      <c r="D6496" s="536">
        <v>2011</v>
      </c>
    </row>
    <row r="6497" spans="1:4">
      <c r="A6497" s="535" t="s">
        <v>9536</v>
      </c>
      <c r="B6497" s="536">
        <v>0</v>
      </c>
      <c r="C6497" s="536">
        <v>0</v>
      </c>
      <c r="D6497" s="536">
        <v>2011</v>
      </c>
    </row>
    <row r="6498" spans="1:4">
      <c r="A6498" s="535" t="s">
        <v>9537</v>
      </c>
      <c r="B6498" s="536">
        <v>12244</v>
      </c>
      <c r="C6498" s="536">
        <v>0</v>
      </c>
      <c r="D6498" s="536">
        <v>2011</v>
      </c>
    </row>
    <row r="6499" spans="1:4">
      <c r="A6499" s="535" t="s">
        <v>9538</v>
      </c>
      <c r="B6499" s="536">
        <v>42145</v>
      </c>
      <c r="C6499" s="536">
        <v>0</v>
      </c>
      <c r="D6499" s="536">
        <v>2011</v>
      </c>
    </row>
    <row r="6500" spans="1:4">
      <c r="A6500" s="535" t="s">
        <v>9539</v>
      </c>
      <c r="B6500" s="536">
        <v>14896</v>
      </c>
      <c r="C6500" s="536">
        <v>0</v>
      </c>
      <c r="D6500" s="536">
        <v>2011</v>
      </c>
    </row>
    <row r="6501" spans="1:4">
      <c r="A6501" s="535" t="s">
        <v>9540</v>
      </c>
      <c r="B6501" s="536">
        <v>2405</v>
      </c>
      <c r="C6501" s="536">
        <v>0</v>
      </c>
      <c r="D6501" s="536">
        <v>2011</v>
      </c>
    </row>
    <row r="6502" spans="1:4">
      <c r="A6502" s="535" t="s">
        <v>9541</v>
      </c>
      <c r="B6502" s="536">
        <v>14276</v>
      </c>
      <c r="C6502" s="536">
        <v>0</v>
      </c>
      <c r="D6502" s="536">
        <v>2011</v>
      </c>
    </row>
    <row r="6503" spans="1:4">
      <c r="A6503" s="535" t="s">
        <v>9542</v>
      </c>
      <c r="B6503" s="536">
        <v>0</v>
      </c>
      <c r="C6503" s="536">
        <v>0</v>
      </c>
      <c r="D6503" s="536">
        <v>2011</v>
      </c>
    </row>
    <row r="6504" spans="1:4">
      <c r="A6504" s="535" t="s">
        <v>9543</v>
      </c>
      <c r="B6504" s="536">
        <v>0</v>
      </c>
      <c r="C6504" s="536">
        <v>0</v>
      </c>
      <c r="D6504" s="536">
        <v>2011</v>
      </c>
    </row>
    <row r="6505" spans="1:4">
      <c r="A6505" s="535" t="s">
        <v>9544</v>
      </c>
      <c r="B6505" s="536">
        <v>0</v>
      </c>
      <c r="C6505" s="536">
        <v>0</v>
      </c>
      <c r="D6505" s="536">
        <v>2011</v>
      </c>
    </row>
    <row r="6506" spans="1:4">
      <c r="A6506" s="535" t="s">
        <v>9545</v>
      </c>
      <c r="B6506" s="536">
        <v>5564</v>
      </c>
      <c r="C6506" s="536">
        <v>0</v>
      </c>
      <c r="D6506" s="536">
        <v>2011</v>
      </c>
    </row>
    <row r="6507" spans="1:4">
      <c r="A6507" s="535" t="s">
        <v>9546</v>
      </c>
      <c r="B6507" s="536">
        <v>0</v>
      </c>
      <c r="C6507" s="536">
        <v>0</v>
      </c>
      <c r="D6507" s="536">
        <v>2011</v>
      </c>
    </row>
    <row r="6508" spans="1:4">
      <c r="A6508" s="535" t="s">
        <v>9547</v>
      </c>
      <c r="B6508" s="536">
        <v>8745</v>
      </c>
      <c r="C6508" s="536">
        <v>0</v>
      </c>
      <c r="D6508" s="536">
        <v>2011</v>
      </c>
    </row>
    <row r="6509" spans="1:4">
      <c r="A6509" s="535" t="s">
        <v>9548</v>
      </c>
      <c r="B6509" s="536">
        <v>0</v>
      </c>
      <c r="C6509" s="536">
        <v>0</v>
      </c>
      <c r="D6509" s="536">
        <v>2011</v>
      </c>
    </row>
    <row r="6510" spans="1:4">
      <c r="A6510" s="535" t="s">
        <v>9549</v>
      </c>
      <c r="B6510" s="536">
        <v>11513</v>
      </c>
      <c r="C6510" s="536">
        <v>0</v>
      </c>
      <c r="D6510" s="536">
        <v>2011</v>
      </c>
    </row>
    <row r="6511" spans="1:4">
      <c r="A6511" s="535" t="s">
        <v>9550</v>
      </c>
      <c r="B6511" s="536">
        <v>47202</v>
      </c>
      <c r="C6511" s="536">
        <v>0</v>
      </c>
      <c r="D6511" s="536">
        <v>2011</v>
      </c>
    </row>
    <row r="6512" spans="1:4">
      <c r="A6512" s="535" t="s">
        <v>9551</v>
      </c>
      <c r="B6512" s="536">
        <v>29290</v>
      </c>
      <c r="C6512" s="536">
        <v>0</v>
      </c>
      <c r="D6512" s="536">
        <v>2011</v>
      </c>
    </row>
    <row r="6513" spans="1:4">
      <c r="A6513" s="535" t="s">
        <v>9552</v>
      </c>
      <c r="B6513" s="536">
        <v>0</v>
      </c>
      <c r="C6513" s="536">
        <v>0</v>
      </c>
      <c r="D6513" s="536">
        <v>2011</v>
      </c>
    </row>
    <row r="6514" spans="1:4">
      <c r="A6514" s="535" t="s">
        <v>9553</v>
      </c>
      <c r="B6514" s="536">
        <v>0</v>
      </c>
      <c r="C6514" s="536">
        <v>0</v>
      </c>
      <c r="D6514" s="536">
        <v>2011</v>
      </c>
    </row>
    <row r="6515" spans="1:4">
      <c r="A6515" s="535" t="s">
        <v>9554</v>
      </c>
      <c r="B6515" s="536">
        <v>10416</v>
      </c>
      <c r="C6515" s="536">
        <v>0</v>
      </c>
      <c r="D6515" s="536">
        <v>2011</v>
      </c>
    </row>
    <row r="6516" spans="1:4">
      <c r="A6516" s="535" t="s">
        <v>9555</v>
      </c>
      <c r="B6516" s="536">
        <v>8965</v>
      </c>
      <c r="C6516" s="536">
        <v>0</v>
      </c>
      <c r="D6516" s="536">
        <v>2011</v>
      </c>
    </row>
    <row r="6517" spans="1:4">
      <c r="A6517" s="535" t="s">
        <v>9556</v>
      </c>
      <c r="B6517" s="536">
        <v>5546</v>
      </c>
      <c r="C6517" s="536">
        <v>0</v>
      </c>
      <c r="D6517" s="536">
        <v>2011</v>
      </c>
    </row>
    <row r="6518" spans="1:4">
      <c r="A6518" s="535" t="s">
        <v>9557</v>
      </c>
      <c r="B6518" s="536">
        <v>1283</v>
      </c>
      <c r="C6518" s="536">
        <v>0</v>
      </c>
      <c r="D6518" s="536">
        <v>2011</v>
      </c>
    </row>
    <row r="6519" spans="1:4">
      <c r="A6519" s="535" t="s">
        <v>9558</v>
      </c>
      <c r="B6519" s="536">
        <v>0</v>
      </c>
      <c r="C6519" s="536">
        <v>0</v>
      </c>
      <c r="D6519" s="536">
        <v>2011</v>
      </c>
    </row>
    <row r="6520" spans="1:4">
      <c r="A6520" s="535" t="s">
        <v>9559</v>
      </c>
      <c r="B6520" s="536">
        <v>5906</v>
      </c>
      <c r="C6520" s="536">
        <v>0</v>
      </c>
      <c r="D6520" s="536">
        <v>2011</v>
      </c>
    </row>
    <row r="6521" spans="1:4">
      <c r="A6521" s="535" t="s">
        <v>9561</v>
      </c>
      <c r="B6521" s="536">
        <v>210</v>
      </c>
      <c r="C6521" s="536">
        <v>0</v>
      </c>
      <c r="D6521" s="536">
        <v>2011</v>
      </c>
    </row>
    <row r="6522" spans="1:4">
      <c r="A6522" s="535" t="s">
        <v>9562</v>
      </c>
      <c r="B6522" s="536">
        <v>4819</v>
      </c>
      <c r="C6522" s="536">
        <v>0</v>
      </c>
      <c r="D6522" s="536">
        <v>2011</v>
      </c>
    </row>
    <row r="6523" spans="1:4">
      <c r="A6523" s="535" t="s">
        <v>9563</v>
      </c>
      <c r="B6523" s="536">
        <v>3707</v>
      </c>
      <c r="C6523" s="536">
        <v>0</v>
      </c>
      <c r="D6523" s="536">
        <v>2011</v>
      </c>
    </row>
    <row r="6524" spans="1:4">
      <c r="A6524" s="535" t="s">
        <v>9564</v>
      </c>
      <c r="B6524" s="536">
        <v>6558</v>
      </c>
      <c r="C6524" s="536">
        <v>0</v>
      </c>
      <c r="D6524" s="536">
        <v>2011</v>
      </c>
    </row>
    <row r="6525" spans="1:4">
      <c r="A6525" s="535" t="s">
        <v>9565</v>
      </c>
      <c r="B6525" s="536">
        <v>4508</v>
      </c>
      <c r="C6525" s="536">
        <v>0</v>
      </c>
      <c r="D6525" s="536">
        <v>2011</v>
      </c>
    </row>
    <row r="6526" spans="1:4">
      <c r="A6526" s="535" t="s">
        <v>9566</v>
      </c>
      <c r="B6526" s="536">
        <v>1345</v>
      </c>
      <c r="C6526" s="536">
        <v>0</v>
      </c>
      <c r="D6526" s="536">
        <v>2011</v>
      </c>
    </row>
    <row r="6527" spans="1:4">
      <c r="A6527" s="535" t="s">
        <v>9567</v>
      </c>
      <c r="B6527" s="536">
        <v>2256</v>
      </c>
      <c r="C6527" s="536">
        <v>0</v>
      </c>
      <c r="D6527" s="536">
        <v>2011</v>
      </c>
    </row>
    <row r="6528" spans="1:4">
      <c r="A6528" s="535" t="s">
        <v>9568</v>
      </c>
      <c r="B6528" s="536">
        <v>2789</v>
      </c>
      <c r="C6528" s="536">
        <v>0</v>
      </c>
      <c r="D6528" s="536">
        <v>2011</v>
      </c>
    </row>
    <row r="6529" spans="1:4">
      <c r="A6529" s="535" t="s">
        <v>9569</v>
      </c>
      <c r="B6529" s="536">
        <v>4521</v>
      </c>
      <c r="C6529" s="536">
        <v>0</v>
      </c>
      <c r="D6529" s="536">
        <v>2011</v>
      </c>
    </row>
    <row r="6530" spans="1:4">
      <c r="A6530" s="535" t="s">
        <v>9570</v>
      </c>
      <c r="B6530" s="536">
        <v>6548</v>
      </c>
      <c r="C6530" s="536">
        <v>0</v>
      </c>
      <c r="D6530" s="536">
        <v>2011</v>
      </c>
    </row>
    <row r="6531" spans="1:4">
      <c r="A6531" s="535" t="s">
        <v>9571</v>
      </c>
      <c r="B6531" s="536">
        <v>0</v>
      </c>
      <c r="C6531" s="536">
        <v>0</v>
      </c>
      <c r="D6531" s="536">
        <v>2011</v>
      </c>
    </row>
    <row r="6532" spans="1:4">
      <c r="A6532" s="535" t="s">
        <v>9572</v>
      </c>
      <c r="B6532" s="536">
        <v>4826</v>
      </c>
      <c r="C6532" s="536">
        <v>0</v>
      </c>
      <c r="D6532" s="536">
        <v>2011</v>
      </c>
    </row>
    <row r="6533" spans="1:4">
      <c r="A6533" s="535" t="s">
        <v>9573</v>
      </c>
      <c r="B6533" s="536">
        <v>0</v>
      </c>
      <c r="C6533" s="536">
        <v>0</v>
      </c>
      <c r="D6533" s="536">
        <v>2011</v>
      </c>
    </row>
    <row r="6534" spans="1:4">
      <c r="A6534" s="535" t="s">
        <v>9574</v>
      </c>
      <c r="B6534" s="536">
        <v>5471</v>
      </c>
      <c r="C6534" s="536">
        <v>0</v>
      </c>
      <c r="D6534" s="536">
        <v>2011</v>
      </c>
    </row>
    <row r="6535" spans="1:4">
      <c r="A6535" s="535" t="s">
        <v>9575</v>
      </c>
      <c r="B6535" s="536">
        <v>4427</v>
      </c>
      <c r="C6535" s="536">
        <v>0</v>
      </c>
      <c r="D6535" s="536">
        <v>2011</v>
      </c>
    </row>
    <row r="6536" spans="1:4">
      <c r="A6536" s="535" t="s">
        <v>9576</v>
      </c>
      <c r="B6536" s="536">
        <v>0</v>
      </c>
      <c r="C6536" s="536">
        <v>0</v>
      </c>
      <c r="D6536" s="536">
        <v>2011</v>
      </c>
    </row>
    <row r="6537" spans="1:4">
      <c r="A6537" s="535" t="s">
        <v>9577</v>
      </c>
      <c r="B6537" s="536">
        <v>434</v>
      </c>
      <c r="C6537" s="536">
        <v>0</v>
      </c>
      <c r="D6537" s="536">
        <v>2011</v>
      </c>
    </row>
    <row r="6538" spans="1:4">
      <c r="A6538" s="535" t="s">
        <v>9578</v>
      </c>
      <c r="B6538" s="536">
        <v>13</v>
      </c>
      <c r="C6538" s="536">
        <v>0</v>
      </c>
      <c r="D6538" s="536">
        <v>2011</v>
      </c>
    </row>
    <row r="6539" spans="1:4">
      <c r="A6539" s="535" t="s">
        <v>9579</v>
      </c>
      <c r="B6539" s="536">
        <v>5458</v>
      </c>
      <c r="C6539" s="536">
        <v>0</v>
      </c>
      <c r="D6539" s="536">
        <v>2011</v>
      </c>
    </row>
    <row r="6540" spans="1:4">
      <c r="A6540" s="535" t="s">
        <v>9580</v>
      </c>
      <c r="B6540" s="536">
        <v>0</v>
      </c>
      <c r="C6540" s="536">
        <v>0</v>
      </c>
      <c r="D6540" s="536">
        <v>2011</v>
      </c>
    </row>
    <row r="6541" spans="1:4">
      <c r="A6541" s="535" t="s">
        <v>9581</v>
      </c>
      <c r="B6541" s="536">
        <v>0</v>
      </c>
      <c r="C6541" s="536">
        <v>0</v>
      </c>
      <c r="D6541" s="536">
        <v>2011</v>
      </c>
    </row>
    <row r="6542" spans="1:4">
      <c r="A6542" s="535" t="s">
        <v>9582</v>
      </c>
      <c r="B6542" s="536">
        <v>336</v>
      </c>
      <c r="C6542" s="536">
        <v>0</v>
      </c>
      <c r="D6542" s="536">
        <v>2011</v>
      </c>
    </row>
    <row r="6543" spans="1:4">
      <c r="A6543" s="535" t="s">
        <v>9583</v>
      </c>
      <c r="B6543" s="536">
        <v>0</v>
      </c>
      <c r="C6543" s="536">
        <v>0</v>
      </c>
      <c r="D6543" s="536">
        <v>2011</v>
      </c>
    </row>
    <row r="6544" spans="1:4">
      <c r="A6544" s="535" t="s">
        <v>9584</v>
      </c>
      <c r="B6544" s="536">
        <v>1337</v>
      </c>
      <c r="C6544" s="536">
        <v>0</v>
      </c>
      <c r="D6544" s="536">
        <v>2011</v>
      </c>
    </row>
    <row r="6545" spans="1:4">
      <c r="A6545" s="535" t="s">
        <v>9585</v>
      </c>
      <c r="B6545" s="536">
        <v>2094</v>
      </c>
      <c r="C6545" s="536">
        <v>0</v>
      </c>
      <c r="D6545" s="536">
        <v>2011</v>
      </c>
    </row>
    <row r="6546" spans="1:4">
      <c r="A6546" s="535" t="s">
        <v>9586</v>
      </c>
      <c r="B6546" s="536">
        <v>2156</v>
      </c>
      <c r="C6546" s="536">
        <v>0</v>
      </c>
      <c r="D6546" s="536">
        <v>2011</v>
      </c>
    </row>
    <row r="6547" spans="1:4">
      <c r="A6547" s="535" t="s">
        <v>9587</v>
      </c>
      <c r="B6547" s="536">
        <v>2051</v>
      </c>
      <c r="C6547" s="536">
        <v>0</v>
      </c>
      <c r="D6547" s="536">
        <v>2011</v>
      </c>
    </row>
    <row r="6548" spans="1:4">
      <c r="A6548" s="535" t="s">
        <v>9588</v>
      </c>
      <c r="B6548" s="536">
        <v>1516</v>
      </c>
      <c r="C6548" s="536">
        <v>0</v>
      </c>
      <c r="D6548" s="536">
        <v>2011</v>
      </c>
    </row>
    <row r="6549" spans="1:4">
      <c r="A6549" s="535" t="s">
        <v>9589</v>
      </c>
      <c r="B6549" s="536">
        <v>0</v>
      </c>
      <c r="C6549" s="536">
        <v>0</v>
      </c>
      <c r="D6549" s="536">
        <v>2011</v>
      </c>
    </row>
    <row r="6550" spans="1:4">
      <c r="A6550" s="535" t="s">
        <v>9590</v>
      </c>
      <c r="B6550" s="536">
        <v>0</v>
      </c>
      <c r="C6550" s="536">
        <v>0</v>
      </c>
      <c r="D6550" s="536">
        <v>2011</v>
      </c>
    </row>
    <row r="6551" spans="1:4">
      <c r="A6551" s="535" t="s">
        <v>9591</v>
      </c>
      <c r="B6551" s="536">
        <v>0</v>
      </c>
      <c r="C6551" s="536">
        <v>0</v>
      </c>
      <c r="D6551" s="536">
        <v>2011</v>
      </c>
    </row>
    <row r="6552" spans="1:4">
      <c r="A6552" s="535" t="s">
        <v>9592</v>
      </c>
      <c r="B6552" s="536">
        <v>6119</v>
      </c>
      <c r="C6552" s="536">
        <v>0</v>
      </c>
      <c r="D6552" s="536">
        <v>2011</v>
      </c>
    </row>
    <row r="6553" spans="1:4">
      <c r="A6553" s="535" t="s">
        <v>9593</v>
      </c>
      <c r="B6553" s="536">
        <v>0</v>
      </c>
      <c r="C6553" s="536">
        <v>0</v>
      </c>
      <c r="D6553" s="536">
        <v>2011</v>
      </c>
    </row>
    <row r="6554" spans="1:4">
      <c r="A6554" s="535" t="s">
        <v>9594</v>
      </c>
      <c r="B6554" s="536">
        <v>1765</v>
      </c>
      <c r="C6554" s="536">
        <v>0</v>
      </c>
      <c r="D6554" s="536">
        <v>2011</v>
      </c>
    </row>
    <row r="6555" spans="1:4">
      <c r="A6555" s="535" t="s">
        <v>9595</v>
      </c>
      <c r="B6555" s="536">
        <v>0</v>
      </c>
      <c r="C6555" s="536">
        <v>0</v>
      </c>
      <c r="D6555" s="536">
        <v>2011</v>
      </c>
    </row>
    <row r="6556" spans="1:4">
      <c r="A6556" s="535" t="s">
        <v>9596</v>
      </c>
      <c r="B6556" s="536">
        <v>14257</v>
      </c>
      <c r="C6556" s="536">
        <v>0</v>
      </c>
      <c r="D6556" s="536">
        <v>2011</v>
      </c>
    </row>
    <row r="6557" spans="1:4">
      <c r="A6557" s="535" t="s">
        <v>9597</v>
      </c>
      <c r="B6557" s="536">
        <v>26877</v>
      </c>
      <c r="C6557" s="536">
        <v>0</v>
      </c>
      <c r="D6557" s="536">
        <v>2011</v>
      </c>
    </row>
    <row r="6558" spans="1:4">
      <c r="A6558" s="535" t="s">
        <v>9598</v>
      </c>
      <c r="B6558" s="536">
        <v>41599</v>
      </c>
      <c r="C6558" s="536">
        <v>0</v>
      </c>
      <c r="D6558" s="536">
        <v>2011</v>
      </c>
    </row>
    <row r="6559" spans="1:4">
      <c r="A6559" s="535" t="s">
        <v>9599</v>
      </c>
      <c r="B6559" s="536">
        <v>0</v>
      </c>
      <c r="C6559" s="536">
        <v>0</v>
      </c>
      <c r="D6559" s="536">
        <v>2011</v>
      </c>
    </row>
    <row r="6560" spans="1:4">
      <c r="A6560" s="535" t="s">
        <v>9600</v>
      </c>
      <c r="B6560" s="536">
        <v>3018</v>
      </c>
      <c r="C6560" s="536">
        <v>0</v>
      </c>
      <c r="D6560" s="536">
        <v>2011</v>
      </c>
    </row>
    <row r="6561" spans="1:4">
      <c r="A6561" s="535" t="s">
        <v>9601</v>
      </c>
      <c r="B6561" s="536">
        <v>29824</v>
      </c>
      <c r="C6561" s="536">
        <v>0</v>
      </c>
      <c r="D6561" s="536">
        <v>2011</v>
      </c>
    </row>
    <row r="6562" spans="1:4">
      <c r="A6562" s="535" t="s">
        <v>9602</v>
      </c>
      <c r="B6562" s="536">
        <v>8059</v>
      </c>
      <c r="C6562" s="536">
        <v>0</v>
      </c>
      <c r="D6562" s="536">
        <v>2011</v>
      </c>
    </row>
    <row r="6563" spans="1:4">
      <c r="A6563" s="535" t="s">
        <v>9603</v>
      </c>
      <c r="B6563" s="536">
        <v>48256</v>
      </c>
      <c r="C6563" s="536">
        <v>0</v>
      </c>
      <c r="D6563" s="536">
        <v>2011</v>
      </c>
    </row>
    <row r="6564" spans="1:4">
      <c r="A6564" s="535" t="s">
        <v>9604</v>
      </c>
      <c r="B6564" s="536">
        <v>35815</v>
      </c>
      <c r="C6564" s="536">
        <v>0</v>
      </c>
      <c r="D6564" s="536">
        <v>2011</v>
      </c>
    </row>
    <row r="6565" spans="1:4">
      <c r="A6565" s="535" t="s">
        <v>9605</v>
      </c>
      <c r="B6565" s="536">
        <v>8184</v>
      </c>
      <c r="C6565" s="536">
        <v>0</v>
      </c>
      <c r="D6565" s="536">
        <v>2011</v>
      </c>
    </row>
    <row r="6566" spans="1:4">
      <c r="A6566" s="535" t="s">
        <v>9606</v>
      </c>
      <c r="B6566" s="536">
        <v>2297</v>
      </c>
      <c r="C6566" s="536">
        <v>0</v>
      </c>
      <c r="D6566" s="536">
        <v>2011</v>
      </c>
    </row>
    <row r="6567" spans="1:4">
      <c r="A6567" s="535" t="s">
        <v>9607</v>
      </c>
      <c r="B6567" s="536">
        <v>38611</v>
      </c>
      <c r="C6567" s="536">
        <v>0</v>
      </c>
      <c r="D6567" s="536">
        <v>2011</v>
      </c>
    </row>
    <row r="6568" spans="1:4">
      <c r="A6568" s="535" t="s">
        <v>9608</v>
      </c>
      <c r="B6568" s="536">
        <v>18702</v>
      </c>
      <c r="C6568" s="536">
        <v>0</v>
      </c>
      <c r="D6568" s="536">
        <v>2011</v>
      </c>
    </row>
    <row r="6569" spans="1:4">
      <c r="A6569" s="535" t="s">
        <v>9609</v>
      </c>
      <c r="B6569" s="536">
        <v>14955</v>
      </c>
      <c r="C6569" s="536">
        <v>0</v>
      </c>
      <c r="D6569" s="536">
        <v>2011</v>
      </c>
    </row>
    <row r="6570" spans="1:4">
      <c r="A6570" s="535" t="s">
        <v>9610</v>
      </c>
      <c r="B6570" s="536">
        <v>37128</v>
      </c>
      <c r="C6570" s="536">
        <v>0</v>
      </c>
      <c r="D6570" s="536">
        <v>2011</v>
      </c>
    </row>
    <row r="6571" spans="1:4">
      <c r="A6571" s="535" t="s">
        <v>9611</v>
      </c>
      <c r="B6571" s="536">
        <v>15535</v>
      </c>
      <c r="C6571" s="536">
        <v>0</v>
      </c>
      <c r="D6571" s="536">
        <v>2011</v>
      </c>
    </row>
    <row r="6572" spans="1:4">
      <c r="A6572" s="535" t="s">
        <v>9612</v>
      </c>
      <c r="B6572" s="536">
        <v>14805</v>
      </c>
      <c r="C6572" s="536">
        <v>0</v>
      </c>
      <c r="D6572" s="536">
        <v>2011</v>
      </c>
    </row>
    <row r="6573" spans="1:4">
      <c r="A6573" s="535" t="s">
        <v>9613</v>
      </c>
      <c r="B6573" s="536">
        <v>12798</v>
      </c>
      <c r="C6573" s="536">
        <v>0</v>
      </c>
      <c r="D6573" s="536">
        <v>2011</v>
      </c>
    </row>
    <row r="6574" spans="1:4">
      <c r="A6574" s="535" t="s">
        <v>9614</v>
      </c>
      <c r="B6574" s="536">
        <v>48025</v>
      </c>
      <c r="C6574" s="536">
        <v>0</v>
      </c>
      <c r="D6574" s="536">
        <v>2011</v>
      </c>
    </row>
    <row r="6575" spans="1:4">
      <c r="A6575" s="535" t="s">
        <v>9615</v>
      </c>
      <c r="B6575" s="536">
        <v>41563</v>
      </c>
      <c r="C6575" s="536">
        <v>0</v>
      </c>
      <c r="D6575" s="536">
        <v>2011</v>
      </c>
    </row>
    <row r="6576" spans="1:4">
      <c r="A6576" s="535" t="s">
        <v>9616</v>
      </c>
      <c r="B6576" s="536">
        <v>6276</v>
      </c>
      <c r="C6576" s="536">
        <v>0</v>
      </c>
      <c r="D6576" s="536">
        <v>2011</v>
      </c>
    </row>
    <row r="6577" spans="1:4">
      <c r="A6577" s="535" t="s">
        <v>9617</v>
      </c>
      <c r="B6577" s="536">
        <v>27827</v>
      </c>
      <c r="C6577" s="536">
        <v>0</v>
      </c>
      <c r="D6577" s="536">
        <v>2011</v>
      </c>
    </row>
    <row r="6578" spans="1:4">
      <c r="A6578" s="535" t="s">
        <v>9618</v>
      </c>
      <c r="B6578" s="536">
        <v>13830</v>
      </c>
      <c r="C6578" s="536">
        <v>0</v>
      </c>
      <c r="D6578" s="536">
        <v>2011</v>
      </c>
    </row>
    <row r="6579" spans="1:4">
      <c r="A6579" s="535" t="s">
        <v>9619</v>
      </c>
      <c r="B6579" s="536">
        <v>8681</v>
      </c>
      <c r="C6579" s="536">
        <v>0</v>
      </c>
      <c r="D6579" s="536">
        <v>2011</v>
      </c>
    </row>
    <row r="6580" spans="1:4">
      <c r="A6580" s="535" t="s">
        <v>9620</v>
      </c>
      <c r="B6580" s="536">
        <v>9438</v>
      </c>
      <c r="C6580" s="536">
        <v>0</v>
      </c>
      <c r="D6580" s="536">
        <v>2011</v>
      </c>
    </row>
    <row r="6581" spans="1:4">
      <c r="A6581" s="535" t="s">
        <v>9621</v>
      </c>
      <c r="B6581" s="536">
        <v>4290</v>
      </c>
      <c r="C6581" s="536">
        <v>0</v>
      </c>
      <c r="D6581" s="536">
        <v>2011</v>
      </c>
    </row>
    <row r="6582" spans="1:4">
      <c r="A6582" s="535" t="s">
        <v>9622</v>
      </c>
      <c r="B6582" s="536">
        <v>16587</v>
      </c>
      <c r="C6582" s="536">
        <v>0</v>
      </c>
      <c r="D6582" s="536">
        <v>2011</v>
      </c>
    </row>
    <row r="6583" spans="1:4">
      <c r="A6583" s="535" t="s">
        <v>9623</v>
      </c>
      <c r="B6583" s="536">
        <v>22714</v>
      </c>
      <c r="C6583" s="536">
        <v>0</v>
      </c>
      <c r="D6583" s="536">
        <v>2011</v>
      </c>
    </row>
    <row r="6584" spans="1:4">
      <c r="A6584" s="535" t="s">
        <v>9624</v>
      </c>
      <c r="B6584" s="536">
        <v>10210</v>
      </c>
      <c r="C6584" s="536">
        <v>0</v>
      </c>
      <c r="D6584" s="536">
        <v>2011</v>
      </c>
    </row>
    <row r="6585" spans="1:4">
      <c r="A6585" s="535" t="s">
        <v>9625</v>
      </c>
      <c r="B6585" s="536">
        <v>10047</v>
      </c>
      <c r="C6585" s="536">
        <v>0</v>
      </c>
      <c r="D6585" s="536">
        <v>2011</v>
      </c>
    </row>
    <row r="6586" spans="1:4">
      <c r="A6586" s="535" t="s">
        <v>9626</v>
      </c>
      <c r="B6586" s="536">
        <v>9186</v>
      </c>
      <c r="C6586" s="536">
        <v>0</v>
      </c>
      <c r="D6586" s="536">
        <v>2011</v>
      </c>
    </row>
    <row r="6587" spans="1:4">
      <c r="A6587" s="535" t="s">
        <v>9627</v>
      </c>
      <c r="B6587" s="536">
        <v>25972</v>
      </c>
      <c r="C6587" s="536">
        <v>0</v>
      </c>
      <c r="D6587" s="536">
        <v>2011</v>
      </c>
    </row>
    <row r="6588" spans="1:4">
      <c r="A6588" s="535" t="s">
        <v>9628</v>
      </c>
      <c r="B6588" s="536">
        <v>5790</v>
      </c>
      <c r="C6588" s="536">
        <v>0</v>
      </c>
      <c r="D6588" s="536">
        <v>2011</v>
      </c>
    </row>
    <row r="6589" spans="1:4">
      <c r="A6589" s="535" t="s">
        <v>9629</v>
      </c>
      <c r="B6589" s="536">
        <v>0</v>
      </c>
      <c r="C6589" s="536">
        <v>0</v>
      </c>
      <c r="D6589" s="536">
        <v>2011</v>
      </c>
    </row>
    <row r="6590" spans="1:4">
      <c r="A6590" s="535" t="s">
        <v>9630</v>
      </c>
      <c r="B6590" s="536">
        <v>40833</v>
      </c>
      <c r="C6590" s="536">
        <v>0</v>
      </c>
      <c r="D6590" s="536">
        <v>2011</v>
      </c>
    </row>
    <row r="6591" spans="1:4">
      <c r="A6591" s="535" t="s">
        <v>9631</v>
      </c>
      <c r="B6591" s="536">
        <v>29035</v>
      </c>
      <c r="C6591" s="536">
        <v>0</v>
      </c>
      <c r="D6591" s="536">
        <v>2011</v>
      </c>
    </row>
    <row r="6592" spans="1:4">
      <c r="A6592" s="535" t="s">
        <v>9632</v>
      </c>
      <c r="B6592" s="536">
        <v>2917</v>
      </c>
      <c r="C6592" s="536">
        <v>0</v>
      </c>
      <c r="D6592" s="536">
        <v>2011</v>
      </c>
    </row>
    <row r="6593" spans="1:4">
      <c r="A6593" s="535" t="s">
        <v>9633</v>
      </c>
      <c r="B6593" s="536">
        <v>18181</v>
      </c>
      <c r="C6593" s="536">
        <v>0</v>
      </c>
      <c r="D6593" s="536">
        <v>2011</v>
      </c>
    </row>
    <row r="6594" spans="1:4">
      <c r="A6594" s="535" t="s">
        <v>9634</v>
      </c>
      <c r="B6594" s="536">
        <v>25930</v>
      </c>
      <c r="C6594" s="536">
        <v>0</v>
      </c>
      <c r="D6594" s="536">
        <v>2011</v>
      </c>
    </row>
    <row r="6595" spans="1:4">
      <c r="A6595" s="535" t="s">
        <v>9635</v>
      </c>
      <c r="B6595" s="536">
        <v>8923</v>
      </c>
      <c r="C6595" s="536">
        <v>0</v>
      </c>
      <c r="D6595" s="536">
        <v>2011</v>
      </c>
    </row>
    <row r="6596" spans="1:4">
      <c r="A6596" s="535" t="s">
        <v>6668</v>
      </c>
      <c r="B6596" s="536">
        <v>39875</v>
      </c>
      <c r="C6596" s="536">
        <v>0</v>
      </c>
      <c r="D6596" s="536">
        <v>2011</v>
      </c>
    </row>
    <row r="6597" spans="1:4">
      <c r="A6597" s="535" t="s">
        <v>9636</v>
      </c>
      <c r="B6597" s="536">
        <v>28823</v>
      </c>
      <c r="C6597" s="536">
        <v>0</v>
      </c>
      <c r="D6597" s="536">
        <v>2011</v>
      </c>
    </row>
    <row r="6598" spans="1:4">
      <c r="A6598" s="535" t="s">
        <v>9637</v>
      </c>
      <c r="B6598" s="536">
        <v>7964</v>
      </c>
      <c r="C6598" s="536">
        <v>0</v>
      </c>
      <c r="D6598" s="536">
        <v>2011</v>
      </c>
    </row>
    <row r="6599" spans="1:4">
      <c r="A6599" s="535" t="s">
        <v>9638</v>
      </c>
      <c r="B6599" s="536">
        <v>26872</v>
      </c>
      <c r="C6599" s="536">
        <v>0</v>
      </c>
      <c r="D6599" s="536">
        <v>2011</v>
      </c>
    </row>
    <row r="6600" spans="1:4">
      <c r="A6600" s="535" t="s">
        <v>9639</v>
      </c>
      <c r="B6600" s="536">
        <v>34552</v>
      </c>
      <c r="C6600" s="536">
        <v>0</v>
      </c>
      <c r="D6600" s="536">
        <v>2011</v>
      </c>
    </row>
    <row r="6601" spans="1:4">
      <c r="A6601" s="535" t="s">
        <v>9640</v>
      </c>
      <c r="B6601" s="536">
        <v>46696</v>
      </c>
      <c r="C6601" s="536">
        <v>0</v>
      </c>
      <c r="D6601" s="536">
        <v>2011</v>
      </c>
    </row>
    <row r="6602" spans="1:4">
      <c r="A6602" s="535" t="s">
        <v>9641</v>
      </c>
      <c r="B6602" s="536">
        <v>19715</v>
      </c>
      <c r="C6602" s="536">
        <v>0</v>
      </c>
      <c r="D6602" s="536">
        <v>2011</v>
      </c>
    </row>
    <row r="6603" spans="1:4">
      <c r="A6603" s="535" t="s">
        <v>9642</v>
      </c>
      <c r="B6603" s="536">
        <v>8376</v>
      </c>
      <c r="C6603" s="536">
        <v>0</v>
      </c>
      <c r="D6603" s="536">
        <v>2011</v>
      </c>
    </row>
    <row r="6604" spans="1:4">
      <c r="A6604" s="535" t="s">
        <v>9643</v>
      </c>
      <c r="B6604" s="536">
        <v>0</v>
      </c>
      <c r="C6604" s="536">
        <v>0</v>
      </c>
      <c r="D6604" s="536">
        <v>2011</v>
      </c>
    </row>
    <row r="6605" spans="1:4">
      <c r="A6605" s="535" t="s">
        <v>9644</v>
      </c>
      <c r="B6605" s="536">
        <v>0</v>
      </c>
      <c r="C6605" s="536">
        <v>0</v>
      </c>
      <c r="D6605" s="536">
        <v>2011</v>
      </c>
    </row>
    <row r="6606" spans="1:4">
      <c r="A6606" s="535" t="s">
        <v>9645</v>
      </c>
      <c r="B6606" s="536">
        <v>24480</v>
      </c>
      <c r="C6606" s="536">
        <v>0</v>
      </c>
      <c r="D6606" s="536">
        <v>2011</v>
      </c>
    </row>
    <row r="6607" spans="1:4">
      <c r="A6607" s="535" t="s">
        <v>9646</v>
      </c>
      <c r="B6607" s="536">
        <v>0</v>
      </c>
      <c r="C6607" s="536">
        <v>0</v>
      </c>
      <c r="D6607" s="536">
        <v>2011</v>
      </c>
    </row>
    <row r="6608" spans="1:4">
      <c r="A6608" s="535" t="s">
        <v>9647</v>
      </c>
      <c r="B6608" s="536">
        <v>20393</v>
      </c>
      <c r="C6608" s="536">
        <v>0</v>
      </c>
      <c r="D6608" s="536">
        <v>2011</v>
      </c>
    </row>
    <row r="6609" spans="1:4">
      <c r="A6609" s="535" t="s">
        <v>9648</v>
      </c>
      <c r="B6609" s="536">
        <v>30829</v>
      </c>
      <c r="C6609" s="536">
        <v>0</v>
      </c>
      <c r="D6609" s="536">
        <v>2011</v>
      </c>
    </row>
    <row r="6610" spans="1:4">
      <c r="A6610" s="535" t="s">
        <v>9649</v>
      </c>
      <c r="B6610" s="536">
        <v>27794</v>
      </c>
      <c r="C6610" s="536">
        <v>0</v>
      </c>
      <c r="D6610" s="536">
        <v>2011</v>
      </c>
    </row>
    <row r="6611" spans="1:4">
      <c r="A6611" s="535" t="s">
        <v>9650</v>
      </c>
      <c r="B6611" s="536">
        <v>1284</v>
      </c>
      <c r="C6611" s="536">
        <v>0</v>
      </c>
      <c r="D6611" s="536">
        <v>2011</v>
      </c>
    </row>
    <row r="6612" spans="1:4">
      <c r="A6612" s="535" t="s">
        <v>9651</v>
      </c>
      <c r="B6612" s="536">
        <v>20130</v>
      </c>
      <c r="C6612" s="536">
        <v>0</v>
      </c>
      <c r="D6612" s="536">
        <v>2011</v>
      </c>
    </row>
    <row r="6613" spans="1:4">
      <c r="A6613" s="535" t="s">
        <v>9652</v>
      </c>
      <c r="B6613" s="536">
        <v>26279</v>
      </c>
      <c r="C6613" s="536">
        <v>0</v>
      </c>
      <c r="D6613" s="536">
        <v>2011</v>
      </c>
    </row>
    <row r="6614" spans="1:4">
      <c r="A6614" s="535" t="s">
        <v>9653</v>
      </c>
      <c r="B6614" s="536">
        <v>25461</v>
      </c>
      <c r="C6614" s="536">
        <v>0</v>
      </c>
      <c r="D6614" s="536">
        <v>2011</v>
      </c>
    </row>
    <row r="6615" spans="1:4">
      <c r="A6615" s="535" t="s">
        <v>9654</v>
      </c>
      <c r="B6615" s="536">
        <v>27610</v>
      </c>
      <c r="C6615" s="536">
        <v>0</v>
      </c>
      <c r="D6615" s="536">
        <v>2011</v>
      </c>
    </row>
    <row r="6616" spans="1:4">
      <c r="A6616" s="535" t="s">
        <v>9655</v>
      </c>
      <c r="B6616" s="536">
        <v>20142</v>
      </c>
      <c r="C6616" s="536">
        <v>0</v>
      </c>
      <c r="D6616" s="536">
        <v>2011</v>
      </c>
    </row>
    <row r="6617" spans="1:4">
      <c r="A6617" s="535" t="s">
        <v>9656</v>
      </c>
      <c r="B6617" s="536">
        <v>71752</v>
      </c>
      <c r="C6617" s="536">
        <v>0</v>
      </c>
      <c r="D6617" s="536">
        <v>2011</v>
      </c>
    </row>
    <row r="6618" spans="1:4">
      <c r="A6618" s="535" t="s">
        <v>9657</v>
      </c>
      <c r="B6618" s="536">
        <v>22937</v>
      </c>
      <c r="C6618" s="536">
        <v>0</v>
      </c>
      <c r="D6618" s="536">
        <v>2011</v>
      </c>
    </row>
    <row r="6619" spans="1:4">
      <c r="A6619" s="535" t="s">
        <v>9658</v>
      </c>
      <c r="B6619" s="536">
        <v>4965</v>
      </c>
      <c r="C6619" s="536">
        <v>0</v>
      </c>
      <c r="D6619" s="536">
        <v>2011</v>
      </c>
    </row>
    <row r="6620" spans="1:4">
      <c r="A6620" s="535" t="s">
        <v>9659</v>
      </c>
      <c r="B6620" s="536">
        <v>4125</v>
      </c>
      <c r="C6620" s="536">
        <v>0</v>
      </c>
      <c r="D6620" s="536">
        <v>2011</v>
      </c>
    </row>
    <row r="6621" spans="1:4">
      <c r="A6621" s="535" t="s">
        <v>9660</v>
      </c>
      <c r="B6621" s="536">
        <v>27791</v>
      </c>
      <c r="C6621" s="536">
        <v>0</v>
      </c>
      <c r="D6621" s="536">
        <v>2011</v>
      </c>
    </row>
    <row r="6622" spans="1:4">
      <c r="A6622" s="535" t="s">
        <v>9661</v>
      </c>
      <c r="B6622" s="536">
        <v>38065</v>
      </c>
      <c r="C6622" s="536">
        <v>0</v>
      </c>
      <c r="D6622" s="536">
        <v>2011</v>
      </c>
    </row>
    <row r="6623" spans="1:4">
      <c r="A6623" s="535" t="s">
        <v>9662</v>
      </c>
      <c r="B6623" s="536">
        <v>24504</v>
      </c>
      <c r="C6623" s="536">
        <v>0</v>
      </c>
      <c r="D6623" s="536">
        <v>2011</v>
      </c>
    </row>
    <row r="6624" spans="1:4">
      <c r="A6624" s="535" t="s">
        <v>9663</v>
      </c>
      <c r="B6624" s="536">
        <v>41030</v>
      </c>
      <c r="C6624" s="536">
        <v>0</v>
      </c>
      <c r="D6624" s="536">
        <v>2011</v>
      </c>
    </row>
    <row r="6625" spans="1:4">
      <c r="A6625" s="535" t="s">
        <v>9664</v>
      </c>
      <c r="B6625" s="536">
        <v>0</v>
      </c>
      <c r="C6625" s="536">
        <v>0</v>
      </c>
      <c r="D6625" s="536">
        <v>2011</v>
      </c>
    </row>
    <row r="6626" spans="1:4">
      <c r="A6626" s="535" t="s">
        <v>9665</v>
      </c>
      <c r="B6626" s="536">
        <v>36763</v>
      </c>
      <c r="C6626" s="536">
        <v>0</v>
      </c>
      <c r="D6626" s="536">
        <v>2011</v>
      </c>
    </row>
    <row r="6627" spans="1:4">
      <c r="A6627" s="535" t="s">
        <v>9666</v>
      </c>
      <c r="B6627" s="536">
        <v>41403</v>
      </c>
      <c r="C6627" s="536">
        <v>0</v>
      </c>
      <c r="D6627" s="536">
        <v>2011</v>
      </c>
    </row>
    <row r="6628" spans="1:4">
      <c r="A6628" s="535" t="s">
        <v>9667</v>
      </c>
      <c r="B6628" s="536">
        <v>39093</v>
      </c>
      <c r="C6628" s="536">
        <v>0</v>
      </c>
      <c r="D6628" s="536">
        <v>2011</v>
      </c>
    </row>
    <row r="6629" spans="1:4">
      <c r="A6629" s="535" t="s">
        <v>9668</v>
      </c>
      <c r="B6629" s="536">
        <v>45201</v>
      </c>
      <c r="C6629" s="536">
        <v>0</v>
      </c>
      <c r="D6629" s="536">
        <v>2011</v>
      </c>
    </row>
    <row r="6630" spans="1:4">
      <c r="A6630" s="535" t="s">
        <v>9669</v>
      </c>
      <c r="B6630" s="536">
        <v>18359</v>
      </c>
      <c r="C6630" s="536">
        <v>0</v>
      </c>
      <c r="D6630" s="536">
        <v>2011</v>
      </c>
    </row>
    <row r="6631" spans="1:4">
      <c r="A6631" s="535" t="s">
        <v>9670</v>
      </c>
      <c r="B6631" s="536">
        <v>17807</v>
      </c>
      <c r="C6631" s="536">
        <v>0</v>
      </c>
      <c r="D6631" s="536">
        <v>2011</v>
      </c>
    </row>
    <row r="6632" spans="1:4">
      <c r="A6632" s="535" t="s">
        <v>9671</v>
      </c>
      <c r="B6632" s="536">
        <v>0</v>
      </c>
      <c r="C6632" s="536">
        <v>0</v>
      </c>
      <c r="D6632" s="536">
        <v>2011</v>
      </c>
    </row>
    <row r="6633" spans="1:4">
      <c r="A6633" s="535" t="s">
        <v>9672</v>
      </c>
      <c r="B6633" s="536">
        <v>25014</v>
      </c>
      <c r="C6633" s="536">
        <v>0</v>
      </c>
      <c r="D6633" s="536">
        <v>2011</v>
      </c>
    </row>
    <row r="6634" spans="1:4">
      <c r="A6634" s="535" t="s">
        <v>9673</v>
      </c>
      <c r="B6634" s="536">
        <v>5572</v>
      </c>
      <c r="C6634" s="536">
        <v>0</v>
      </c>
      <c r="D6634" s="536">
        <v>2011</v>
      </c>
    </row>
    <row r="6635" spans="1:4">
      <c r="A6635" s="535" t="s">
        <v>9674</v>
      </c>
      <c r="B6635" s="536">
        <v>54244</v>
      </c>
      <c r="C6635" s="536">
        <v>0</v>
      </c>
      <c r="D6635" s="536">
        <v>2011</v>
      </c>
    </row>
    <row r="6636" spans="1:4">
      <c r="A6636" s="535" t="s">
        <v>9675</v>
      </c>
      <c r="B6636" s="536">
        <v>6629</v>
      </c>
      <c r="C6636" s="536">
        <v>0</v>
      </c>
      <c r="D6636" s="536">
        <v>2011</v>
      </c>
    </row>
    <row r="6637" spans="1:4">
      <c r="A6637" s="535" t="s">
        <v>9676</v>
      </c>
      <c r="B6637" s="536">
        <v>12660</v>
      </c>
      <c r="C6637" s="536">
        <v>0</v>
      </c>
      <c r="D6637" s="536">
        <v>2011</v>
      </c>
    </row>
    <row r="6638" spans="1:4">
      <c r="A6638" s="535" t="s">
        <v>9677</v>
      </c>
      <c r="B6638" s="536">
        <v>2819</v>
      </c>
      <c r="C6638" s="536">
        <v>0</v>
      </c>
      <c r="D6638" s="536">
        <v>2011</v>
      </c>
    </row>
    <row r="6639" spans="1:4">
      <c r="A6639" s="535" t="s">
        <v>9678</v>
      </c>
      <c r="B6639" s="536">
        <v>7480</v>
      </c>
      <c r="C6639" s="536">
        <v>0</v>
      </c>
      <c r="D6639" s="536">
        <v>2011</v>
      </c>
    </row>
    <row r="6640" spans="1:4">
      <c r="A6640" s="535" t="s">
        <v>9679</v>
      </c>
      <c r="B6640" s="536">
        <v>3094</v>
      </c>
      <c r="C6640" s="536">
        <v>0</v>
      </c>
      <c r="D6640" s="536">
        <v>2011</v>
      </c>
    </row>
    <row r="6641" spans="1:4">
      <c r="A6641" s="535" t="s">
        <v>9680</v>
      </c>
      <c r="B6641" s="536">
        <v>9694</v>
      </c>
      <c r="C6641" s="536">
        <v>0</v>
      </c>
      <c r="D6641" s="536">
        <v>2011</v>
      </c>
    </row>
    <row r="6642" spans="1:4">
      <c r="A6642" s="535" t="s">
        <v>9681</v>
      </c>
      <c r="B6642" s="536">
        <v>14578</v>
      </c>
      <c r="C6642" s="536">
        <v>0</v>
      </c>
      <c r="D6642" s="536">
        <v>2011</v>
      </c>
    </row>
    <row r="6643" spans="1:4">
      <c r="A6643" s="535" t="s">
        <v>9682</v>
      </c>
      <c r="B6643" s="536">
        <v>6684</v>
      </c>
      <c r="C6643" s="536">
        <v>0</v>
      </c>
      <c r="D6643" s="536">
        <v>2011</v>
      </c>
    </row>
    <row r="6644" spans="1:4">
      <c r="A6644" s="535" t="s">
        <v>9683</v>
      </c>
      <c r="B6644" s="536">
        <v>25641</v>
      </c>
      <c r="C6644" s="536">
        <v>0</v>
      </c>
      <c r="D6644" s="536">
        <v>2011</v>
      </c>
    </row>
    <row r="6645" spans="1:4">
      <c r="A6645" s="535" t="s">
        <v>9684</v>
      </c>
      <c r="B6645" s="536">
        <v>10637</v>
      </c>
      <c r="C6645" s="536">
        <v>0</v>
      </c>
      <c r="D6645" s="536">
        <v>2011</v>
      </c>
    </row>
    <row r="6646" spans="1:4">
      <c r="A6646" s="535" t="s">
        <v>9685</v>
      </c>
      <c r="B6646" s="536">
        <v>6400</v>
      </c>
      <c r="C6646" s="536">
        <v>0</v>
      </c>
      <c r="D6646" s="536">
        <v>2011</v>
      </c>
    </row>
    <row r="6647" spans="1:4">
      <c r="A6647" s="535" t="s">
        <v>9686</v>
      </c>
      <c r="B6647" s="536">
        <v>9150</v>
      </c>
      <c r="C6647" s="536">
        <v>0</v>
      </c>
      <c r="D6647" s="536">
        <v>2011</v>
      </c>
    </row>
    <row r="6648" spans="1:4">
      <c r="A6648" s="535" t="s">
        <v>9687</v>
      </c>
      <c r="B6648" s="536">
        <v>7245</v>
      </c>
      <c r="C6648" s="536">
        <v>0</v>
      </c>
      <c r="D6648" s="536">
        <v>2011</v>
      </c>
    </row>
    <row r="6649" spans="1:4">
      <c r="A6649" s="535" t="s">
        <v>9688</v>
      </c>
      <c r="B6649" s="536">
        <v>714</v>
      </c>
      <c r="C6649" s="536">
        <v>0</v>
      </c>
      <c r="D6649" s="536">
        <v>2011</v>
      </c>
    </row>
    <row r="6650" spans="1:4">
      <c r="A6650" s="535" t="s">
        <v>9689</v>
      </c>
      <c r="B6650" s="536">
        <v>109934</v>
      </c>
      <c r="C6650" s="536">
        <v>0</v>
      </c>
      <c r="D6650" s="536">
        <v>2011</v>
      </c>
    </row>
    <row r="6651" spans="1:4">
      <c r="A6651" s="535" t="s">
        <v>9690</v>
      </c>
      <c r="B6651" s="536">
        <v>48870</v>
      </c>
      <c r="C6651" s="536">
        <v>0</v>
      </c>
      <c r="D6651" s="536">
        <v>2011</v>
      </c>
    </row>
    <row r="6652" spans="1:4">
      <c r="A6652" s="535" t="s">
        <v>9691</v>
      </c>
      <c r="B6652" s="536">
        <v>130383</v>
      </c>
      <c r="C6652" s="536">
        <v>0</v>
      </c>
      <c r="D6652" s="536">
        <v>2011</v>
      </c>
    </row>
    <row r="6653" spans="1:4">
      <c r="A6653" s="535" t="s">
        <v>9692</v>
      </c>
      <c r="B6653" s="536">
        <v>166688</v>
      </c>
      <c r="C6653" s="536">
        <v>0</v>
      </c>
      <c r="D6653" s="536">
        <v>2011</v>
      </c>
    </row>
    <row r="6654" spans="1:4">
      <c r="A6654" s="535" t="s">
        <v>9693</v>
      </c>
      <c r="B6654" s="536">
        <v>14343</v>
      </c>
      <c r="C6654" s="536">
        <v>0</v>
      </c>
      <c r="D6654" s="536">
        <v>2011</v>
      </c>
    </row>
    <row r="6655" spans="1:4">
      <c r="A6655" s="535" t="s">
        <v>9694</v>
      </c>
      <c r="B6655" s="536">
        <v>22779</v>
      </c>
      <c r="C6655" s="536">
        <v>0</v>
      </c>
      <c r="D6655" s="536">
        <v>2011</v>
      </c>
    </row>
    <row r="6656" spans="1:4">
      <c r="A6656" s="535" t="s">
        <v>9695</v>
      </c>
      <c r="B6656" s="536">
        <v>30644</v>
      </c>
      <c r="C6656" s="536">
        <v>0</v>
      </c>
      <c r="D6656" s="536">
        <v>2011</v>
      </c>
    </row>
    <row r="6657" spans="1:4">
      <c r="A6657" s="535" t="s">
        <v>9696</v>
      </c>
      <c r="B6657" s="536">
        <v>1713</v>
      </c>
      <c r="C6657" s="536">
        <v>0</v>
      </c>
      <c r="D6657" s="536">
        <v>2011</v>
      </c>
    </row>
    <row r="6658" spans="1:4">
      <c r="A6658" s="535" t="s">
        <v>9697</v>
      </c>
      <c r="B6658" s="536">
        <v>1557</v>
      </c>
      <c r="C6658" s="536">
        <v>0</v>
      </c>
      <c r="D6658" s="536">
        <v>2011</v>
      </c>
    </row>
    <row r="6659" spans="1:4">
      <c r="A6659" s="535" t="s">
        <v>9698</v>
      </c>
      <c r="B6659" s="536">
        <v>2597</v>
      </c>
      <c r="C6659" s="536">
        <v>0</v>
      </c>
      <c r="D6659" s="536">
        <v>2011</v>
      </c>
    </row>
    <row r="6660" spans="1:4">
      <c r="A6660" s="535" t="s">
        <v>9699</v>
      </c>
      <c r="B6660" s="536">
        <v>6305</v>
      </c>
      <c r="C6660" s="536">
        <v>0</v>
      </c>
      <c r="D6660" s="536">
        <v>2011</v>
      </c>
    </row>
    <row r="6661" spans="1:4">
      <c r="A6661" s="535" t="s">
        <v>9700</v>
      </c>
      <c r="B6661" s="536">
        <v>968</v>
      </c>
      <c r="C6661" s="536">
        <v>0</v>
      </c>
      <c r="D6661" s="536">
        <v>2011</v>
      </c>
    </row>
    <row r="6662" spans="1:4">
      <c r="A6662" s="535" t="s">
        <v>9701</v>
      </c>
      <c r="B6662" s="536">
        <v>295</v>
      </c>
      <c r="C6662" s="536">
        <v>0</v>
      </c>
      <c r="D6662" s="536">
        <v>2011</v>
      </c>
    </row>
    <row r="6663" spans="1:4">
      <c r="A6663" s="535" t="s">
        <v>5413</v>
      </c>
      <c r="B6663" s="536">
        <v>50203</v>
      </c>
      <c r="C6663" s="536">
        <v>0</v>
      </c>
      <c r="D6663" s="536">
        <v>2011</v>
      </c>
    </row>
    <row r="6664" spans="1:4">
      <c r="A6664" s="535" t="s">
        <v>9702</v>
      </c>
      <c r="B6664" s="536">
        <v>1227</v>
      </c>
      <c r="C6664" s="536">
        <v>0</v>
      </c>
      <c r="D6664" s="536">
        <v>2011</v>
      </c>
    </row>
    <row r="6665" spans="1:4">
      <c r="A6665" s="535" t="s">
        <v>8587</v>
      </c>
      <c r="B6665" s="536">
        <v>11136</v>
      </c>
      <c r="C6665" s="536">
        <v>0</v>
      </c>
      <c r="D6665" s="536">
        <v>2011</v>
      </c>
    </row>
    <row r="6666" spans="1:4">
      <c r="A6666" s="535" t="s">
        <v>4331</v>
      </c>
      <c r="B6666" s="536">
        <v>5670</v>
      </c>
      <c r="C6666" s="536">
        <v>0</v>
      </c>
      <c r="D6666" s="536">
        <v>2011</v>
      </c>
    </row>
    <row r="6667" spans="1:4">
      <c r="A6667" s="535" t="s">
        <v>10222</v>
      </c>
      <c r="B6667" s="536">
        <v>44503</v>
      </c>
      <c r="C6667" s="536">
        <v>0</v>
      </c>
      <c r="D6667" s="536">
        <v>2011</v>
      </c>
    </row>
    <row r="6668" spans="1:4">
      <c r="A6668" s="535" t="s">
        <v>10223</v>
      </c>
      <c r="B6668" s="536">
        <v>28825</v>
      </c>
      <c r="C6668" s="536">
        <v>0</v>
      </c>
      <c r="D6668" s="536">
        <v>2011</v>
      </c>
    </row>
    <row r="6669" spans="1:4">
      <c r="A6669" s="535" t="s">
        <v>10224</v>
      </c>
      <c r="B6669" s="536">
        <v>50203</v>
      </c>
      <c r="C6669" s="536">
        <v>0</v>
      </c>
      <c r="D6669" s="536">
        <v>2011</v>
      </c>
    </row>
    <row r="6670" spans="1:4">
      <c r="A6670" s="535" t="s">
        <v>9703</v>
      </c>
      <c r="B6670" s="536">
        <v>5144</v>
      </c>
      <c r="C6670" s="536">
        <v>0</v>
      </c>
      <c r="D6670" s="536">
        <v>2011</v>
      </c>
    </row>
    <row r="6671" spans="1:4">
      <c r="A6671" s="535" t="s">
        <v>9704</v>
      </c>
      <c r="B6671" s="536">
        <v>22257</v>
      </c>
      <c r="C6671" s="536">
        <v>0</v>
      </c>
      <c r="D6671" s="536">
        <v>2011</v>
      </c>
    </row>
    <row r="6672" spans="1:4">
      <c r="A6672" s="535" t="s">
        <v>9705</v>
      </c>
      <c r="B6672" s="536">
        <v>1333</v>
      </c>
      <c r="C6672" s="536">
        <v>0</v>
      </c>
      <c r="D6672" s="536">
        <v>2011</v>
      </c>
    </row>
    <row r="6673" spans="1:4">
      <c r="A6673" s="535" t="s">
        <v>9706</v>
      </c>
      <c r="B6673" s="536">
        <v>6641</v>
      </c>
      <c r="C6673" s="536">
        <v>0</v>
      </c>
      <c r="D6673" s="536">
        <v>2011</v>
      </c>
    </row>
    <row r="6674" spans="1:4">
      <c r="A6674" s="535" t="s">
        <v>9707</v>
      </c>
      <c r="B6674" s="536">
        <v>9741</v>
      </c>
      <c r="C6674" s="536">
        <v>0</v>
      </c>
      <c r="D6674" s="536">
        <v>2011</v>
      </c>
    </row>
    <row r="6675" spans="1:4">
      <c r="A6675" s="535" t="s">
        <v>9708</v>
      </c>
      <c r="B6675" s="536">
        <v>4917</v>
      </c>
      <c r="C6675" s="536">
        <v>0</v>
      </c>
      <c r="D6675" s="536">
        <v>2011</v>
      </c>
    </row>
    <row r="6676" spans="1:4">
      <c r="A6676" s="535" t="s">
        <v>9709</v>
      </c>
      <c r="B6676" s="536">
        <v>7346</v>
      </c>
      <c r="C6676" s="536">
        <v>0</v>
      </c>
      <c r="D6676" s="536">
        <v>2011</v>
      </c>
    </row>
    <row r="6677" spans="1:4">
      <c r="A6677" s="535" t="s">
        <v>9710</v>
      </c>
      <c r="B6677" s="536">
        <v>6752</v>
      </c>
      <c r="C6677" s="536">
        <v>0</v>
      </c>
      <c r="D6677" s="536">
        <v>2011</v>
      </c>
    </row>
    <row r="6678" spans="1:4">
      <c r="A6678" s="535" t="s">
        <v>9711</v>
      </c>
      <c r="B6678" s="536">
        <v>6968</v>
      </c>
      <c r="C6678" s="536">
        <v>0</v>
      </c>
      <c r="D6678" s="536">
        <v>2011</v>
      </c>
    </row>
    <row r="6679" spans="1:4">
      <c r="A6679" s="535" t="s">
        <v>9712</v>
      </c>
      <c r="B6679" s="536">
        <v>2552</v>
      </c>
      <c r="C6679" s="536">
        <v>0</v>
      </c>
      <c r="D6679" s="536">
        <v>2011</v>
      </c>
    </row>
    <row r="6680" spans="1:4">
      <c r="A6680" s="535" t="s">
        <v>9713</v>
      </c>
      <c r="B6680" s="536">
        <v>1609</v>
      </c>
      <c r="C6680" s="536">
        <v>0</v>
      </c>
      <c r="D6680" s="536">
        <v>2011</v>
      </c>
    </row>
    <row r="6681" spans="1:4">
      <c r="A6681" s="535" t="s">
        <v>9714</v>
      </c>
      <c r="B6681" s="536">
        <v>0</v>
      </c>
      <c r="C6681" s="536">
        <v>0</v>
      </c>
      <c r="D6681" s="536">
        <v>2011</v>
      </c>
    </row>
    <row r="6682" spans="1:4">
      <c r="A6682" s="535" t="s">
        <v>9715</v>
      </c>
      <c r="B6682" s="536">
        <v>9</v>
      </c>
      <c r="C6682" s="536">
        <v>0</v>
      </c>
      <c r="D6682" s="536">
        <v>2011</v>
      </c>
    </row>
    <row r="6683" spans="1:4">
      <c r="A6683" s="535" t="s">
        <v>9716</v>
      </c>
      <c r="B6683" s="536">
        <v>0</v>
      </c>
      <c r="C6683" s="536">
        <v>0</v>
      </c>
      <c r="D6683" s="536">
        <v>2011</v>
      </c>
    </row>
    <row r="6684" spans="1:4">
      <c r="A6684" s="535" t="s">
        <v>9717</v>
      </c>
      <c r="B6684" s="536">
        <v>0</v>
      </c>
      <c r="C6684" s="536">
        <v>0</v>
      </c>
      <c r="D6684" s="536">
        <v>2011</v>
      </c>
    </row>
    <row r="6685" spans="1:4">
      <c r="A6685" s="535" t="s">
        <v>9718</v>
      </c>
      <c r="B6685" s="536">
        <v>0</v>
      </c>
      <c r="C6685" s="536">
        <v>33224</v>
      </c>
      <c r="D6685" s="536">
        <v>2011</v>
      </c>
    </row>
    <row r="6686" spans="1:4">
      <c r="A6686" s="535" t="s">
        <v>9719</v>
      </c>
      <c r="B6686" s="536">
        <v>0</v>
      </c>
      <c r="C6686" s="536">
        <v>0</v>
      </c>
      <c r="D6686" s="536">
        <v>2011</v>
      </c>
    </row>
    <row r="6687" spans="1:4">
      <c r="A6687" s="535" t="s">
        <v>9720</v>
      </c>
      <c r="B6687" s="536">
        <v>0</v>
      </c>
      <c r="C6687" s="536">
        <v>49788</v>
      </c>
      <c r="D6687" s="536">
        <v>2011</v>
      </c>
    </row>
    <row r="6688" spans="1:4">
      <c r="A6688" s="535" t="s">
        <v>9721</v>
      </c>
      <c r="B6688" s="536">
        <v>0</v>
      </c>
      <c r="C6688" s="536">
        <v>0</v>
      </c>
      <c r="D6688" s="536">
        <v>2011</v>
      </c>
    </row>
    <row r="6689" spans="1:4">
      <c r="A6689" s="535" t="s">
        <v>9722</v>
      </c>
      <c r="B6689" s="536">
        <v>0</v>
      </c>
      <c r="C6689" s="536">
        <v>0</v>
      </c>
      <c r="D6689" s="536">
        <v>2011</v>
      </c>
    </row>
    <row r="6690" spans="1:4">
      <c r="A6690" s="535" t="s">
        <v>9723</v>
      </c>
      <c r="B6690" s="536">
        <v>5868</v>
      </c>
      <c r="C6690" s="536">
        <v>0</v>
      </c>
      <c r="D6690" s="536">
        <v>2011</v>
      </c>
    </row>
    <row r="6691" spans="1:4">
      <c r="A6691" s="535" t="s">
        <v>9724</v>
      </c>
      <c r="B6691" s="536">
        <v>0</v>
      </c>
      <c r="C6691" s="536">
        <v>19263</v>
      </c>
      <c r="D6691" s="536">
        <v>2011</v>
      </c>
    </row>
    <row r="6692" spans="1:4">
      <c r="A6692" s="535" t="s">
        <v>3323</v>
      </c>
      <c r="B6692" s="536">
        <v>0</v>
      </c>
      <c r="C6692" s="536">
        <v>0</v>
      </c>
      <c r="D6692" s="536">
        <v>2011</v>
      </c>
    </row>
    <row r="6693" spans="1:4">
      <c r="A6693" s="535" t="s">
        <v>9725</v>
      </c>
      <c r="B6693" s="536">
        <v>4661</v>
      </c>
      <c r="C6693" s="536">
        <v>0</v>
      </c>
      <c r="D6693" s="536">
        <v>2011</v>
      </c>
    </row>
    <row r="6694" spans="1:4">
      <c r="A6694" s="535" t="s">
        <v>9726</v>
      </c>
      <c r="B6694" s="536">
        <v>6249</v>
      </c>
      <c r="C6694" s="536">
        <v>0</v>
      </c>
      <c r="D6694" s="536">
        <v>2011</v>
      </c>
    </row>
    <row r="6695" spans="1:4">
      <c r="A6695" s="535" t="s">
        <v>9727</v>
      </c>
      <c r="B6695" s="536">
        <v>21352</v>
      </c>
      <c r="C6695" s="536">
        <v>0</v>
      </c>
      <c r="D6695" s="536">
        <v>2011</v>
      </c>
    </row>
    <row r="6696" spans="1:4">
      <c r="A6696" s="535" t="s">
        <v>9728</v>
      </c>
      <c r="B6696" s="536">
        <v>0</v>
      </c>
      <c r="C6696" s="536">
        <v>0</v>
      </c>
      <c r="D6696" s="536">
        <v>2011</v>
      </c>
    </row>
    <row r="6697" spans="1:4">
      <c r="A6697" s="535" t="s">
        <v>9729</v>
      </c>
      <c r="B6697" s="536">
        <v>0</v>
      </c>
      <c r="C6697" s="536">
        <v>101766</v>
      </c>
      <c r="D6697" s="536">
        <v>2011</v>
      </c>
    </row>
    <row r="6698" spans="1:4">
      <c r="A6698" s="535" t="s">
        <v>9730</v>
      </c>
      <c r="B6698" s="536">
        <v>0</v>
      </c>
      <c r="C6698" s="536">
        <v>0</v>
      </c>
      <c r="D6698" s="536">
        <v>2011</v>
      </c>
    </row>
    <row r="6699" spans="1:4">
      <c r="A6699" s="535" t="s">
        <v>9731</v>
      </c>
      <c r="B6699" s="536">
        <v>0</v>
      </c>
      <c r="C6699" s="536">
        <v>55360</v>
      </c>
      <c r="D6699" s="536">
        <v>2011</v>
      </c>
    </row>
    <row r="6700" spans="1:4">
      <c r="A6700" s="535" t="s">
        <v>9732</v>
      </c>
      <c r="B6700" s="536">
        <v>0</v>
      </c>
      <c r="C6700" s="536">
        <v>13540</v>
      </c>
      <c r="D6700" s="536">
        <v>2011</v>
      </c>
    </row>
    <row r="6701" spans="1:4">
      <c r="A6701" s="535" t="s">
        <v>9733</v>
      </c>
      <c r="B6701" s="536">
        <v>24949</v>
      </c>
      <c r="C6701" s="536">
        <v>0</v>
      </c>
      <c r="D6701" s="536">
        <v>2011</v>
      </c>
    </row>
    <row r="6702" spans="1:4">
      <c r="A6702" s="535" t="s">
        <v>9734</v>
      </c>
      <c r="B6702" s="536">
        <v>16578</v>
      </c>
      <c r="C6702" s="536">
        <v>0</v>
      </c>
      <c r="D6702" s="536">
        <v>2011</v>
      </c>
    </row>
    <row r="6703" spans="1:4">
      <c r="A6703" s="535" t="s">
        <v>9735</v>
      </c>
      <c r="B6703" s="536">
        <v>30378</v>
      </c>
      <c r="C6703" s="536">
        <v>0</v>
      </c>
      <c r="D6703" s="536">
        <v>2011</v>
      </c>
    </row>
    <row r="6704" spans="1:4">
      <c r="A6704" s="535" t="s">
        <v>9736</v>
      </c>
      <c r="B6704" s="536">
        <v>9672</v>
      </c>
      <c r="C6704" s="536">
        <v>0</v>
      </c>
      <c r="D6704" s="536">
        <v>2011</v>
      </c>
    </row>
    <row r="6705" spans="1:4">
      <c r="A6705" s="535" t="s">
        <v>9737</v>
      </c>
      <c r="B6705" s="536">
        <v>4020</v>
      </c>
      <c r="C6705" s="536">
        <v>0</v>
      </c>
      <c r="D6705" s="536">
        <v>2011</v>
      </c>
    </row>
    <row r="6706" spans="1:4">
      <c r="A6706" s="535" t="s">
        <v>9738</v>
      </c>
      <c r="B6706" s="536">
        <v>13626</v>
      </c>
      <c r="C6706" s="536">
        <v>0</v>
      </c>
      <c r="D6706" s="536">
        <v>2011</v>
      </c>
    </row>
    <row r="6707" spans="1:4">
      <c r="A6707" s="535" t="s">
        <v>9739</v>
      </c>
      <c r="B6707" s="536">
        <v>24523</v>
      </c>
      <c r="C6707" s="536">
        <v>0</v>
      </c>
      <c r="D6707" s="536">
        <v>2011</v>
      </c>
    </row>
    <row r="6708" spans="1:4">
      <c r="A6708" s="535" t="s">
        <v>9740</v>
      </c>
      <c r="B6708" s="536">
        <v>21082</v>
      </c>
      <c r="C6708" s="536">
        <v>0</v>
      </c>
      <c r="D6708" s="536">
        <v>2011</v>
      </c>
    </row>
    <row r="6709" spans="1:4">
      <c r="A6709" s="535" t="s">
        <v>9741</v>
      </c>
      <c r="B6709" s="536">
        <v>29199</v>
      </c>
      <c r="C6709" s="536">
        <v>0</v>
      </c>
      <c r="D6709" s="536">
        <v>2011</v>
      </c>
    </row>
    <row r="6710" spans="1:4">
      <c r="A6710" s="535" t="s">
        <v>9742</v>
      </c>
      <c r="B6710" s="536">
        <v>30358</v>
      </c>
      <c r="C6710" s="536">
        <v>0</v>
      </c>
      <c r="D6710" s="536">
        <v>2011</v>
      </c>
    </row>
    <row r="6711" spans="1:4">
      <c r="A6711" s="535" t="s">
        <v>9743</v>
      </c>
      <c r="B6711" s="536">
        <v>0</v>
      </c>
      <c r="C6711" s="536">
        <v>0</v>
      </c>
      <c r="D6711" s="536">
        <v>2011</v>
      </c>
    </row>
    <row r="6712" spans="1:4">
      <c r="A6712" s="535" t="s">
        <v>9744</v>
      </c>
      <c r="B6712" s="536">
        <v>7765</v>
      </c>
      <c r="C6712" s="536">
        <v>0</v>
      </c>
      <c r="D6712" s="536">
        <v>2011</v>
      </c>
    </row>
    <row r="6713" spans="1:4">
      <c r="A6713" s="535" t="s">
        <v>9745</v>
      </c>
      <c r="B6713" s="536">
        <v>26205</v>
      </c>
      <c r="C6713" s="536">
        <v>0</v>
      </c>
      <c r="D6713" s="536">
        <v>2011</v>
      </c>
    </row>
    <row r="6714" spans="1:4">
      <c r="A6714" s="535" t="s">
        <v>9746</v>
      </c>
      <c r="B6714" s="536">
        <v>12431</v>
      </c>
      <c r="C6714" s="536">
        <v>0</v>
      </c>
      <c r="D6714" s="536">
        <v>2011</v>
      </c>
    </row>
    <row r="6715" spans="1:4">
      <c r="A6715" s="535" t="s">
        <v>9747</v>
      </c>
      <c r="B6715" s="536">
        <v>17806</v>
      </c>
      <c r="C6715" s="536">
        <v>0</v>
      </c>
      <c r="D6715" s="536">
        <v>2011</v>
      </c>
    </row>
    <row r="6716" spans="1:4">
      <c r="A6716" s="535" t="s">
        <v>9748</v>
      </c>
      <c r="B6716" s="536">
        <v>33195</v>
      </c>
      <c r="C6716" s="536">
        <v>0</v>
      </c>
      <c r="D6716" s="536">
        <v>2011</v>
      </c>
    </row>
    <row r="6717" spans="1:4">
      <c r="A6717" s="535" t="s">
        <v>9749</v>
      </c>
      <c r="B6717" s="536">
        <v>23645</v>
      </c>
      <c r="C6717" s="536">
        <v>0</v>
      </c>
      <c r="D6717" s="536">
        <v>2011</v>
      </c>
    </row>
    <row r="6718" spans="1:4">
      <c r="A6718" s="535" t="s">
        <v>9750</v>
      </c>
      <c r="B6718" s="536">
        <v>17364</v>
      </c>
      <c r="C6718" s="536">
        <v>0</v>
      </c>
      <c r="D6718" s="536">
        <v>2011</v>
      </c>
    </row>
    <row r="6719" spans="1:4">
      <c r="A6719" s="535" t="s">
        <v>9751</v>
      </c>
      <c r="B6719" s="536">
        <v>14953</v>
      </c>
      <c r="C6719" s="536">
        <v>0</v>
      </c>
      <c r="D6719" s="536">
        <v>2011</v>
      </c>
    </row>
    <row r="6720" spans="1:4">
      <c r="A6720" s="535" t="s">
        <v>9752</v>
      </c>
      <c r="B6720" s="536">
        <v>0</v>
      </c>
      <c r="C6720" s="536">
        <v>26809</v>
      </c>
      <c r="D6720" s="536">
        <v>2011</v>
      </c>
    </row>
    <row r="6721" spans="1:4">
      <c r="A6721" s="535" t="s">
        <v>9753</v>
      </c>
      <c r="B6721" s="536">
        <v>25626</v>
      </c>
      <c r="C6721" s="536">
        <v>0</v>
      </c>
      <c r="D6721" s="536">
        <v>2011</v>
      </c>
    </row>
    <row r="6722" spans="1:4">
      <c r="A6722" s="535" t="s">
        <v>9754</v>
      </c>
      <c r="B6722" s="536">
        <v>42428</v>
      </c>
      <c r="C6722" s="536">
        <v>0</v>
      </c>
      <c r="D6722" s="536">
        <v>2011</v>
      </c>
    </row>
    <row r="6723" spans="1:4">
      <c r="A6723" s="535" t="s">
        <v>9755</v>
      </c>
      <c r="B6723" s="536">
        <v>0</v>
      </c>
      <c r="C6723" s="536">
        <v>68623</v>
      </c>
      <c r="D6723" s="536">
        <v>2011</v>
      </c>
    </row>
    <row r="6724" spans="1:4">
      <c r="A6724" s="535" t="s">
        <v>9756</v>
      </c>
      <c r="B6724" s="536">
        <v>0</v>
      </c>
      <c r="C6724" s="536">
        <v>62492</v>
      </c>
      <c r="D6724" s="536">
        <v>2011</v>
      </c>
    </row>
    <row r="6725" spans="1:4">
      <c r="A6725" s="535" t="s">
        <v>9757</v>
      </c>
      <c r="B6725" s="536">
        <v>0</v>
      </c>
      <c r="C6725" s="536">
        <v>88002</v>
      </c>
      <c r="D6725" s="536">
        <v>2011</v>
      </c>
    </row>
    <row r="6726" spans="1:4">
      <c r="A6726" s="535" t="s">
        <v>9758</v>
      </c>
      <c r="B6726" s="536">
        <v>0</v>
      </c>
      <c r="C6726" s="536">
        <v>44288</v>
      </c>
      <c r="D6726" s="536">
        <v>2011</v>
      </c>
    </row>
    <row r="6727" spans="1:4">
      <c r="A6727" s="535" t="s">
        <v>9759</v>
      </c>
      <c r="B6727" s="536">
        <v>10457</v>
      </c>
      <c r="C6727" s="536">
        <v>0</v>
      </c>
      <c r="D6727" s="536">
        <v>2011</v>
      </c>
    </row>
    <row r="6728" spans="1:4">
      <c r="A6728" s="535" t="s">
        <v>9760</v>
      </c>
      <c r="B6728" s="536">
        <v>25601</v>
      </c>
      <c r="C6728" s="536">
        <v>0</v>
      </c>
      <c r="D6728" s="536">
        <v>2011</v>
      </c>
    </row>
    <row r="6729" spans="1:4">
      <c r="A6729" s="535" t="s">
        <v>9761</v>
      </c>
      <c r="B6729" s="536">
        <v>14091</v>
      </c>
      <c r="C6729" s="536">
        <v>0</v>
      </c>
      <c r="D6729" s="536">
        <v>2011</v>
      </c>
    </row>
    <row r="6730" spans="1:4">
      <c r="A6730" s="535" t="s">
        <v>9762</v>
      </c>
      <c r="B6730" s="536">
        <v>17542</v>
      </c>
      <c r="C6730" s="536">
        <v>0</v>
      </c>
      <c r="D6730" s="536">
        <v>2011</v>
      </c>
    </row>
    <row r="6731" spans="1:4">
      <c r="A6731" s="535" t="s">
        <v>9763</v>
      </c>
      <c r="B6731" s="536">
        <v>11166</v>
      </c>
      <c r="C6731" s="536">
        <v>0</v>
      </c>
      <c r="D6731" s="536">
        <v>2011</v>
      </c>
    </row>
    <row r="6732" spans="1:4">
      <c r="A6732" s="535" t="s">
        <v>9764</v>
      </c>
      <c r="B6732" s="536">
        <v>16014</v>
      </c>
      <c r="C6732" s="536">
        <v>0</v>
      </c>
      <c r="D6732" s="536">
        <v>2011</v>
      </c>
    </row>
    <row r="6733" spans="1:4">
      <c r="A6733" s="535" t="s">
        <v>9765</v>
      </c>
      <c r="B6733" s="536">
        <v>10192</v>
      </c>
      <c r="C6733" s="536">
        <v>0</v>
      </c>
      <c r="D6733" s="536">
        <v>2011</v>
      </c>
    </row>
    <row r="6734" spans="1:4">
      <c r="A6734" s="535" t="s">
        <v>9766</v>
      </c>
      <c r="B6734" s="536">
        <v>11881</v>
      </c>
      <c r="C6734" s="536">
        <v>0</v>
      </c>
      <c r="D6734" s="536">
        <v>2011</v>
      </c>
    </row>
    <row r="6735" spans="1:4">
      <c r="A6735" s="535" t="s">
        <v>9767</v>
      </c>
      <c r="B6735" s="536">
        <v>20376</v>
      </c>
      <c r="C6735" s="536">
        <v>0</v>
      </c>
      <c r="D6735" s="536">
        <v>2011</v>
      </c>
    </row>
    <row r="6736" spans="1:4">
      <c r="A6736" s="535" t="s">
        <v>9768</v>
      </c>
      <c r="B6736" s="536">
        <v>21985</v>
      </c>
      <c r="C6736" s="536">
        <v>0</v>
      </c>
      <c r="D6736" s="536">
        <v>2011</v>
      </c>
    </row>
    <row r="6737" spans="1:4">
      <c r="A6737" s="535" t="s">
        <v>9769</v>
      </c>
      <c r="B6737" s="536">
        <v>7454</v>
      </c>
      <c r="C6737" s="536">
        <v>0</v>
      </c>
      <c r="D6737" s="536">
        <v>2011</v>
      </c>
    </row>
    <row r="6738" spans="1:4">
      <c r="A6738" s="535" t="s">
        <v>9770</v>
      </c>
      <c r="B6738" s="536">
        <v>15414</v>
      </c>
      <c r="C6738" s="536">
        <v>0</v>
      </c>
      <c r="D6738" s="536">
        <v>2011</v>
      </c>
    </row>
    <row r="6739" spans="1:4">
      <c r="A6739" s="535" t="s">
        <v>9771</v>
      </c>
      <c r="B6739" s="536">
        <v>8649</v>
      </c>
      <c r="C6739" s="536">
        <v>0</v>
      </c>
      <c r="D6739" s="536">
        <v>2011</v>
      </c>
    </row>
    <row r="6740" spans="1:4">
      <c r="A6740" s="535" t="s">
        <v>9772</v>
      </c>
      <c r="B6740" s="536">
        <v>9100</v>
      </c>
      <c r="C6740" s="536">
        <v>0</v>
      </c>
      <c r="D6740" s="536">
        <v>2011</v>
      </c>
    </row>
    <row r="6741" spans="1:4">
      <c r="A6741" s="535" t="s">
        <v>9773</v>
      </c>
      <c r="B6741" s="536">
        <v>1558</v>
      </c>
      <c r="C6741" s="536">
        <v>0</v>
      </c>
      <c r="D6741" s="536">
        <v>2011</v>
      </c>
    </row>
    <row r="6742" spans="1:4">
      <c r="A6742" s="535" t="s">
        <v>9774</v>
      </c>
      <c r="B6742" s="536">
        <v>20674</v>
      </c>
      <c r="C6742" s="536">
        <v>0</v>
      </c>
      <c r="D6742" s="536">
        <v>2011</v>
      </c>
    </row>
    <row r="6743" spans="1:4">
      <c r="A6743" s="535" t="s">
        <v>9775</v>
      </c>
      <c r="B6743" s="536">
        <v>19147</v>
      </c>
      <c r="C6743" s="536">
        <v>0</v>
      </c>
      <c r="D6743" s="536">
        <v>2011</v>
      </c>
    </row>
    <row r="6744" spans="1:4">
      <c r="A6744" s="535" t="s">
        <v>9776</v>
      </c>
      <c r="B6744" s="536">
        <v>28817</v>
      </c>
      <c r="C6744" s="536">
        <v>0</v>
      </c>
      <c r="D6744" s="536">
        <v>2011</v>
      </c>
    </row>
    <row r="6745" spans="1:4">
      <c r="A6745" s="535" t="s">
        <v>9777</v>
      </c>
      <c r="B6745" s="536">
        <v>22626</v>
      </c>
      <c r="C6745" s="536">
        <v>0</v>
      </c>
      <c r="D6745" s="536">
        <v>2011</v>
      </c>
    </row>
    <row r="6746" spans="1:4">
      <c r="A6746" s="535" t="s">
        <v>9778</v>
      </c>
      <c r="B6746" s="536">
        <v>50338</v>
      </c>
      <c r="C6746" s="536">
        <v>0</v>
      </c>
      <c r="D6746" s="536">
        <v>2011</v>
      </c>
    </row>
    <row r="6747" spans="1:4">
      <c r="A6747" s="535" t="s">
        <v>9779</v>
      </c>
      <c r="B6747" s="536">
        <v>43994</v>
      </c>
      <c r="C6747" s="536">
        <v>0</v>
      </c>
      <c r="D6747" s="536">
        <v>2011</v>
      </c>
    </row>
    <row r="6748" spans="1:4">
      <c r="A6748" s="535" t="s">
        <v>9780</v>
      </c>
      <c r="B6748" s="536">
        <v>37495</v>
      </c>
      <c r="C6748" s="536">
        <v>0</v>
      </c>
      <c r="D6748" s="536">
        <v>2011</v>
      </c>
    </row>
    <row r="6749" spans="1:4">
      <c r="A6749" s="535" t="s">
        <v>9781</v>
      </c>
      <c r="B6749" s="536">
        <v>36031</v>
      </c>
      <c r="C6749" s="536">
        <v>0</v>
      </c>
      <c r="D6749" s="536">
        <v>2011</v>
      </c>
    </row>
    <row r="6750" spans="1:4">
      <c r="A6750" s="535" t="s">
        <v>9782</v>
      </c>
      <c r="B6750" s="536">
        <v>11117</v>
      </c>
      <c r="C6750" s="536">
        <v>0</v>
      </c>
      <c r="D6750" s="536">
        <v>2011</v>
      </c>
    </row>
    <row r="6751" spans="1:4">
      <c r="A6751" s="535" t="s">
        <v>9783</v>
      </c>
      <c r="B6751" s="536">
        <v>5694</v>
      </c>
      <c r="C6751" s="536">
        <v>0</v>
      </c>
      <c r="D6751" s="536">
        <v>2011</v>
      </c>
    </row>
    <row r="6752" spans="1:4">
      <c r="A6752" s="535" t="s">
        <v>9784</v>
      </c>
      <c r="B6752" s="536">
        <v>11570</v>
      </c>
      <c r="C6752" s="536">
        <v>0</v>
      </c>
      <c r="D6752" s="536">
        <v>2011</v>
      </c>
    </row>
    <row r="6753" spans="1:4">
      <c r="A6753" s="535" t="s">
        <v>9785</v>
      </c>
      <c r="B6753" s="536">
        <v>50463</v>
      </c>
      <c r="C6753" s="536">
        <v>0</v>
      </c>
      <c r="D6753" s="536">
        <v>2011</v>
      </c>
    </row>
    <row r="6754" spans="1:4">
      <c r="A6754" s="535" t="s">
        <v>9786</v>
      </c>
      <c r="B6754" s="536">
        <v>31928</v>
      </c>
      <c r="C6754" s="536">
        <v>0</v>
      </c>
      <c r="D6754" s="536">
        <v>2011</v>
      </c>
    </row>
    <row r="6755" spans="1:4">
      <c r="A6755" s="535" t="s">
        <v>9787</v>
      </c>
      <c r="B6755" s="536">
        <v>12313</v>
      </c>
      <c r="C6755" s="536">
        <v>0</v>
      </c>
      <c r="D6755" s="536">
        <v>2011</v>
      </c>
    </row>
    <row r="6756" spans="1:4">
      <c r="A6756" s="535" t="s">
        <v>9788</v>
      </c>
      <c r="B6756" s="536">
        <v>24884</v>
      </c>
      <c r="C6756" s="536">
        <v>0</v>
      </c>
      <c r="D6756" s="536">
        <v>2011</v>
      </c>
    </row>
    <row r="6757" spans="1:4">
      <c r="A6757" s="535" t="s">
        <v>9789</v>
      </c>
      <c r="B6757" s="536">
        <v>18681</v>
      </c>
      <c r="C6757" s="536">
        <v>0</v>
      </c>
      <c r="D6757" s="536">
        <v>2011</v>
      </c>
    </row>
    <row r="6758" spans="1:4">
      <c r="A6758" s="535" t="s">
        <v>9790</v>
      </c>
      <c r="B6758" s="536">
        <v>27573</v>
      </c>
      <c r="C6758" s="536">
        <v>0</v>
      </c>
      <c r="D6758" s="536">
        <v>2011</v>
      </c>
    </row>
    <row r="6759" spans="1:4">
      <c r="A6759" s="535" t="s">
        <v>9791</v>
      </c>
      <c r="B6759" s="536">
        <v>6569</v>
      </c>
      <c r="C6759" s="536">
        <v>0</v>
      </c>
      <c r="D6759" s="536">
        <v>2011</v>
      </c>
    </row>
    <row r="6760" spans="1:4">
      <c r="A6760" s="535" t="s">
        <v>9792</v>
      </c>
      <c r="B6760" s="536">
        <v>31324</v>
      </c>
      <c r="C6760" s="536">
        <v>0</v>
      </c>
      <c r="D6760" s="536">
        <v>2011</v>
      </c>
    </row>
    <row r="6761" spans="1:4">
      <c r="A6761" s="535" t="s">
        <v>9793</v>
      </c>
      <c r="B6761" s="536">
        <v>3537</v>
      </c>
      <c r="C6761" s="536">
        <v>0</v>
      </c>
      <c r="D6761" s="536">
        <v>2011</v>
      </c>
    </row>
    <row r="6762" spans="1:4">
      <c r="A6762" s="535" t="s">
        <v>9794</v>
      </c>
      <c r="B6762" s="536">
        <v>3379</v>
      </c>
      <c r="C6762" s="536">
        <v>0</v>
      </c>
      <c r="D6762" s="536">
        <v>2011</v>
      </c>
    </row>
    <row r="6763" spans="1:4">
      <c r="A6763" s="535" t="s">
        <v>9795</v>
      </c>
      <c r="B6763" s="536">
        <v>5632</v>
      </c>
      <c r="C6763" s="536">
        <v>0</v>
      </c>
      <c r="D6763" s="536">
        <v>2011</v>
      </c>
    </row>
    <row r="6764" spans="1:4">
      <c r="A6764" s="535" t="s">
        <v>9796</v>
      </c>
      <c r="B6764" s="536">
        <v>32577</v>
      </c>
      <c r="C6764" s="536">
        <v>0</v>
      </c>
      <c r="D6764" s="536">
        <v>2011</v>
      </c>
    </row>
    <row r="6765" spans="1:4">
      <c r="A6765" s="535" t="s">
        <v>9797</v>
      </c>
      <c r="B6765" s="536">
        <v>19613</v>
      </c>
      <c r="C6765" s="536">
        <v>0</v>
      </c>
      <c r="D6765" s="536">
        <v>2011</v>
      </c>
    </row>
    <row r="6766" spans="1:4">
      <c r="A6766" s="535" t="s">
        <v>9798</v>
      </c>
      <c r="B6766" s="536">
        <v>18392</v>
      </c>
      <c r="C6766" s="536">
        <v>0</v>
      </c>
      <c r="D6766" s="536">
        <v>2011</v>
      </c>
    </row>
    <row r="6767" spans="1:4">
      <c r="A6767" s="535" t="s">
        <v>9799</v>
      </c>
      <c r="B6767" s="536">
        <v>19201</v>
      </c>
      <c r="C6767" s="536">
        <v>0</v>
      </c>
      <c r="D6767" s="536">
        <v>2011</v>
      </c>
    </row>
    <row r="6768" spans="1:4">
      <c r="A6768" s="535" t="s">
        <v>9800</v>
      </c>
      <c r="B6768" s="536">
        <v>35969</v>
      </c>
      <c r="C6768" s="536">
        <v>0</v>
      </c>
      <c r="D6768" s="536">
        <v>2011</v>
      </c>
    </row>
    <row r="6769" spans="1:4">
      <c r="A6769" s="535" t="s">
        <v>9801</v>
      </c>
      <c r="B6769" s="536">
        <v>35521</v>
      </c>
      <c r="C6769" s="536">
        <v>0</v>
      </c>
      <c r="D6769" s="536">
        <v>2011</v>
      </c>
    </row>
    <row r="6770" spans="1:4">
      <c r="A6770" s="535" t="s">
        <v>9802</v>
      </c>
      <c r="B6770" s="536">
        <v>10863</v>
      </c>
      <c r="C6770" s="536">
        <v>0</v>
      </c>
      <c r="D6770" s="536">
        <v>2011</v>
      </c>
    </row>
    <row r="6771" spans="1:4">
      <c r="A6771" s="535" t="s">
        <v>9803</v>
      </c>
      <c r="B6771" s="536">
        <v>2779</v>
      </c>
      <c r="C6771" s="536">
        <v>0</v>
      </c>
      <c r="D6771" s="536">
        <v>2011</v>
      </c>
    </row>
    <row r="6772" spans="1:4">
      <c r="A6772" s="535" t="s">
        <v>9804</v>
      </c>
      <c r="B6772" s="536">
        <v>2008</v>
      </c>
      <c r="C6772" s="536">
        <v>0</v>
      </c>
      <c r="D6772" s="536">
        <v>2011</v>
      </c>
    </row>
    <row r="6773" spans="1:4">
      <c r="A6773" s="535" t="s">
        <v>9805</v>
      </c>
      <c r="B6773" s="536">
        <v>0</v>
      </c>
      <c r="C6773" s="536">
        <v>22981</v>
      </c>
      <c r="D6773" s="536">
        <v>2011</v>
      </c>
    </row>
    <row r="6774" spans="1:4">
      <c r="A6774" s="535" t="s">
        <v>9806</v>
      </c>
      <c r="B6774" s="536">
        <v>13962</v>
      </c>
      <c r="C6774" s="536">
        <v>0</v>
      </c>
      <c r="D6774" s="536">
        <v>2011</v>
      </c>
    </row>
    <row r="6775" spans="1:4">
      <c r="A6775" s="535" t="s">
        <v>9807</v>
      </c>
      <c r="B6775" s="536">
        <v>0</v>
      </c>
      <c r="C6775" s="536">
        <v>15252</v>
      </c>
      <c r="D6775" s="536">
        <v>2011</v>
      </c>
    </row>
    <row r="6776" spans="1:4">
      <c r="A6776" s="535" t="s">
        <v>9808</v>
      </c>
      <c r="B6776" s="536">
        <v>0</v>
      </c>
      <c r="C6776" s="536">
        <v>69923</v>
      </c>
      <c r="D6776" s="536">
        <v>2011</v>
      </c>
    </row>
    <row r="6777" spans="1:4">
      <c r="A6777" s="535" t="s">
        <v>9809</v>
      </c>
      <c r="B6777" s="536">
        <v>0</v>
      </c>
      <c r="C6777" s="536">
        <v>0</v>
      </c>
      <c r="D6777" s="536">
        <v>2011</v>
      </c>
    </row>
    <row r="6778" spans="1:4">
      <c r="A6778" s="535" t="s">
        <v>9810</v>
      </c>
      <c r="B6778" s="536">
        <v>0</v>
      </c>
      <c r="C6778" s="536">
        <v>54189</v>
      </c>
      <c r="D6778" s="536">
        <v>2011</v>
      </c>
    </row>
    <row r="6779" spans="1:4">
      <c r="A6779" s="535" t="s">
        <v>9811</v>
      </c>
      <c r="B6779" s="536">
        <v>0</v>
      </c>
      <c r="C6779" s="536">
        <v>35799</v>
      </c>
      <c r="D6779" s="536">
        <v>2011</v>
      </c>
    </row>
    <row r="6780" spans="1:4">
      <c r="A6780" s="535" t="s">
        <v>9812</v>
      </c>
      <c r="B6780" s="536">
        <v>21441</v>
      </c>
      <c r="C6780" s="536">
        <v>0</v>
      </c>
      <c r="D6780" s="536">
        <v>2011</v>
      </c>
    </row>
    <row r="6781" spans="1:4">
      <c r="A6781" s="535" t="s">
        <v>9813</v>
      </c>
      <c r="B6781" s="536">
        <v>18130</v>
      </c>
      <c r="C6781" s="536">
        <v>0</v>
      </c>
      <c r="D6781" s="536">
        <v>2011</v>
      </c>
    </row>
    <row r="6782" spans="1:4">
      <c r="A6782" s="535" t="s">
        <v>9814</v>
      </c>
      <c r="B6782" s="536">
        <v>8664</v>
      </c>
      <c r="C6782" s="536">
        <v>0</v>
      </c>
      <c r="D6782" s="536">
        <v>2011</v>
      </c>
    </row>
    <row r="6783" spans="1:4">
      <c r="A6783" s="535" t="s">
        <v>9815</v>
      </c>
      <c r="B6783" s="536">
        <v>8073</v>
      </c>
      <c r="C6783" s="536">
        <v>0</v>
      </c>
      <c r="D6783" s="536">
        <v>2011</v>
      </c>
    </row>
    <row r="6784" spans="1:4">
      <c r="A6784" s="535" t="s">
        <v>9816</v>
      </c>
      <c r="B6784" s="536">
        <v>6197</v>
      </c>
      <c r="C6784" s="536">
        <v>0</v>
      </c>
      <c r="D6784" s="536">
        <v>2011</v>
      </c>
    </row>
    <row r="6785" spans="1:4">
      <c r="A6785" s="535" t="s">
        <v>9817</v>
      </c>
      <c r="B6785" s="536">
        <v>13964</v>
      </c>
      <c r="C6785" s="536">
        <v>0</v>
      </c>
      <c r="D6785" s="536">
        <v>2011</v>
      </c>
    </row>
    <row r="6786" spans="1:4">
      <c r="A6786" s="535" t="s">
        <v>9818</v>
      </c>
      <c r="B6786" s="536">
        <v>8091</v>
      </c>
      <c r="C6786" s="536">
        <v>0</v>
      </c>
      <c r="D6786" s="536">
        <v>2011</v>
      </c>
    </row>
    <row r="6787" spans="1:4">
      <c r="A6787" s="535" t="s">
        <v>9819</v>
      </c>
      <c r="B6787" s="536">
        <v>9487</v>
      </c>
      <c r="C6787" s="536">
        <v>0</v>
      </c>
      <c r="D6787" s="536">
        <v>2011</v>
      </c>
    </row>
    <row r="6788" spans="1:4">
      <c r="A6788" s="535" t="s">
        <v>9820</v>
      </c>
      <c r="B6788" s="536">
        <v>11238</v>
      </c>
      <c r="C6788" s="536">
        <v>0</v>
      </c>
      <c r="D6788" s="536">
        <v>2011</v>
      </c>
    </row>
    <row r="6789" spans="1:4">
      <c r="A6789" s="535" t="s">
        <v>9821</v>
      </c>
      <c r="B6789" s="536">
        <v>10794</v>
      </c>
      <c r="C6789" s="536">
        <v>0</v>
      </c>
      <c r="D6789" s="536">
        <v>2011</v>
      </c>
    </row>
    <row r="6790" spans="1:4">
      <c r="A6790" s="535" t="s">
        <v>9822</v>
      </c>
      <c r="B6790" s="536">
        <v>4176</v>
      </c>
      <c r="C6790" s="536">
        <v>0</v>
      </c>
      <c r="D6790" s="536">
        <v>2011</v>
      </c>
    </row>
    <row r="6791" spans="1:4">
      <c r="A6791" s="535" t="s">
        <v>9823</v>
      </c>
      <c r="B6791" s="536">
        <v>15363</v>
      </c>
      <c r="C6791" s="536">
        <v>0</v>
      </c>
      <c r="D6791" s="536">
        <v>2011</v>
      </c>
    </row>
    <row r="6792" spans="1:4">
      <c r="A6792" s="535" t="s">
        <v>9824</v>
      </c>
      <c r="B6792" s="536">
        <v>14486</v>
      </c>
      <c r="C6792" s="536">
        <v>0</v>
      </c>
      <c r="D6792" s="536">
        <v>2011</v>
      </c>
    </row>
    <row r="6793" spans="1:4">
      <c r="A6793" s="535" t="s">
        <v>9825</v>
      </c>
      <c r="B6793" s="536">
        <v>10226</v>
      </c>
      <c r="C6793" s="536">
        <v>0</v>
      </c>
      <c r="D6793" s="536">
        <v>2011</v>
      </c>
    </row>
    <row r="6794" spans="1:4">
      <c r="A6794" s="535" t="s">
        <v>9826</v>
      </c>
      <c r="B6794" s="536">
        <v>12638</v>
      </c>
      <c r="C6794" s="536">
        <v>0</v>
      </c>
      <c r="D6794" s="536">
        <v>2011</v>
      </c>
    </row>
    <row r="6795" spans="1:4">
      <c r="A6795" s="535" t="s">
        <v>9827</v>
      </c>
      <c r="B6795" s="536">
        <v>8424</v>
      </c>
      <c r="C6795" s="536">
        <v>0</v>
      </c>
      <c r="D6795" s="536">
        <v>2011</v>
      </c>
    </row>
    <row r="6796" spans="1:4">
      <c r="A6796" s="535" t="s">
        <v>9828</v>
      </c>
      <c r="B6796" s="536">
        <v>35552</v>
      </c>
      <c r="C6796" s="536">
        <v>0</v>
      </c>
      <c r="D6796" s="536">
        <v>2011</v>
      </c>
    </row>
    <row r="6797" spans="1:4">
      <c r="A6797" s="535" t="s">
        <v>9829</v>
      </c>
      <c r="B6797" s="536">
        <v>11876</v>
      </c>
      <c r="C6797" s="536">
        <v>0</v>
      </c>
      <c r="D6797" s="536">
        <v>2011</v>
      </c>
    </row>
    <row r="6798" spans="1:4">
      <c r="A6798" s="535" t="s">
        <v>9830</v>
      </c>
      <c r="B6798" s="536">
        <v>5924</v>
      </c>
      <c r="C6798" s="536">
        <v>0</v>
      </c>
      <c r="D6798" s="536">
        <v>2011</v>
      </c>
    </row>
    <row r="6799" spans="1:4">
      <c r="A6799" s="535" t="s">
        <v>9831</v>
      </c>
      <c r="B6799" s="536">
        <v>15006</v>
      </c>
      <c r="C6799" s="536">
        <v>0</v>
      </c>
      <c r="D6799" s="536">
        <v>2011</v>
      </c>
    </row>
    <row r="6800" spans="1:4">
      <c r="A6800" s="535" t="s">
        <v>9832</v>
      </c>
      <c r="B6800" s="536">
        <v>32080</v>
      </c>
      <c r="C6800" s="536">
        <v>0</v>
      </c>
      <c r="D6800" s="536">
        <v>2011</v>
      </c>
    </row>
    <row r="6801" spans="1:4">
      <c r="A6801" s="535" t="s">
        <v>9833</v>
      </c>
      <c r="B6801" s="536">
        <v>11203</v>
      </c>
      <c r="C6801" s="536">
        <v>0</v>
      </c>
      <c r="D6801" s="536">
        <v>2011</v>
      </c>
    </row>
    <row r="6802" spans="1:4">
      <c r="A6802" s="535" t="s">
        <v>9834</v>
      </c>
      <c r="B6802" s="536">
        <v>13037</v>
      </c>
      <c r="C6802" s="536">
        <v>0</v>
      </c>
      <c r="D6802" s="536">
        <v>2011</v>
      </c>
    </row>
    <row r="6803" spans="1:4">
      <c r="A6803" s="535" t="s">
        <v>9835</v>
      </c>
      <c r="B6803" s="536">
        <v>2550</v>
      </c>
      <c r="C6803" s="536">
        <v>0</v>
      </c>
      <c r="D6803" s="536">
        <v>2011</v>
      </c>
    </row>
    <row r="6804" spans="1:4">
      <c r="A6804" s="535" t="s">
        <v>9836</v>
      </c>
      <c r="B6804" s="536">
        <v>0</v>
      </c>
      <c r="C6804" s="536">
        <v>46391</v>
      </c>
      <c r="D6804" s="536">
        <v>2011</v>
      </c>
    </row>
    <row r="6805" spans="1:4">
      <c r="A6805" s="535" t="s">
        <v>9837</v>
      </c>
      <c r="B6805" s="536">
        <v>25138</v>
      </c>
      <c r="C6805" s="536">
        <v>0</v>
      </c>
      <c r="D6805" s="536">
        <v>2011</v>
      </c>
    </row>
    <row r="6806" spans="1:4">
      <c r="A6806" s="535" t="s">
        <v>9838</v>
      </c>
      <c r="B6806" s="536">
        <v>0</v>
      </c>
      <c r="C6806" s="536">
        <v>77114</v>
      </c>
      <c r="D6806" s="536">
        <v>2011</v>
      </c>
    </row>
    <row r="6807" spans="1:4">
      <c r="A6807" s="535" t="s">
        <v>9839</v>
      </c>
      <c r="B6807" s="536">
        <v>0</v>
      </c>
      <c r="C6807" s="536">
        <v>47832</v>
      </c>
      <c r="D6807" s="536">
        <v>2011</v>
      </c>
    </row>
    <row r="6808" spans="1:4">
      <c r="A6808" s="535" t="s">
        <v>9840</v>
      </c>
      <c r="B6808" s="536">
        <v>5597</v>
      </c>
      <c r="C6808" s="536">
        <v>0</v>
      </c>
      <c r="D6808" s="536">
        <v>2011</v>
      </c>
    </row>
    <row r="6809" spans="1:4">
      <c r="A6809" s="535" t="s">
        <v>9841</v>
      </c>
      <c r="B6809" s="536">
        <v>31930</v>
      </c>
      <c r="C6809" s="536">
        <v>0</v>
      </c>
      <c r="D6809" s="536">
        <v>2011</v>
      </c>
    </row>
    <row r="6810" spans="1:4">
      <c r="A6810" s="535" t="s">
        <v>9842</v>
      </c>
      <c r="B6810" s="536">
        <v>12856</v>
      </c>
      <c r="C6810" s="536">
        <v>0</v>
      </c>
      <c r="D6810" s="536">
        <v>2011</v>
      </c>
    </row>
    <row r="6811" spans="1:4">
      <c r="A6811" s="535" t="s">
        <v>9843</v>
      </c>
      <c r="B6811" s="536">
        <v>20441</v>
      </c>
      <c r="C6811" s="536">
        <v>0</v>
      </c>
      <c r="D6811" s="536">
        <v>2011</v>
      </c>
    </row>
    <row r="6812" spans="1:4">
      <c r="A6812" s="535" t="s">
        <v>9844</v>
      </c>
      <c r="B6812" s="536">
        <v>25283</v>
      </c>
      <c r="C6812" s="536">
        <v>0</v>
      </c>
      <c r="D6812" s="536">
        <v>2011</v>
      </c>
    </row>
    <row r="6813" spans="1:4">
      <c r="A6813" s="535" t="s">
        <v>9845</v>
      </c>
      <c r="B6813" s="536">
        <v>14120</v>
      </c>
      <c r="C6813" s="536">
        <v>0</v>
      </c>
      <c r="D6813" s="536">
        <v>2011</v>
      </c>
    </row>
    <row r="6814" spans="1:4">
      <c r="A6814" s="535" t="s">
        <v>9846</v>
      </c>
      <c r="B6814" s="536">
        <v>9443</v>
      </c>
      <c r="C6814" s="536">
        <v>0</v>
      </c>
      <c r="D6814" s="536">
        <v>2011</v>
      </c>
    </row>
    <row r="6815" spans="1:4">
      <c r="A6815" s="535" t="s">
        <v>9847</v>
      </c>
      <c r="B6815" s="536">
        <v>5197</v>
      </c>
      <c r="C6815" s="536">
        <v>0</v>
      </c>
      <c r="D6815" s="536">
        <v>2011</v>
      </c>
    </row>
    <row r="6816" spans="1:4">
      <c r="A6816" s="535" t="s">
        <v>9848</v>
      </c>
      <c r="B6816" s="536">
        <v>13887</v>
      </c>
      <c r="C6816" s="536">
        <v>0</v>
      </c>
      <c r="D6816" s="536">
        <v>2011</v>
      </c>
    </row>
    <row r="6817" spans="1:4">
      <c r="A6817" s="535" t="s">
        <v>9849</v>
      </c>
      <c r="B6817" s="536">
        <v>0</v>
      </c>
      <c r="C6817" s="536">
        <v>66879</v>
      </c>
      <c r="D6817" s="536">
        <v>2011</v>
      </c>
    </row>
    <row r="6818" spans="1:4">
      <c r="A6818" s="535" t="s">
        <v>9850</v>
      </c>
      <c r="B6818" s="536">
        <v>15741</v>
      </c>
      <c r="C6818" s="536">
        <v>0</v>
      </c>
      <c r="D6818" s="536">
        <v>2011</v>
      </c>
    </row>
    <row r="6819" spans="1:4">
      <c r="A6819" s="535" t="s">
        <v>9851</v>
      </c>
      <c r="B6819" s="536">
        <v>17286</v>
      </c>
      <c r="C6819" s="536">
        <v>0</v>
      </c>
      <c r="D6819" s="536">
        <v>2011</v>
      </c>
    </row>
    <row r="6820" spans="1:4">
      <c r="A6820" s="535" t="s">
        <v>9852</v>
      </c>
      <c r="B6820" s="536">
        <v>0</v>
      </c>
      <c r="C6820" s="536">
        <v>47624</v>
      </c>
      <c r="D6820" s="536">
        <v>2011</v>
      </c>
    </row>
    <row r="6821" spans="1:4">
      <c r="A6821" s="535" t="s">
        <v>9853</v>
      </c>
      <c r="B6821" s="536">
        <v>0</v>
      </c>
      <c r="C6821" s="536">
        <v>28563</v>
      </c>
      <c r="D6821" s="536">
        <v>2011</v>
      </c>
    </row>
    <row r="6822" spans="1:4">
      <c r="A6822" s="535" t="s">
        <v>9854</v>
      </c>
      <c r="B6822" s="536">
        <v>0</v>
      </c>
      <c r="C6822" s="536">
        <v>69007</v>
      </c>
      <c r="D6822" s="536">
        <v>2011</v>
      </c>
    </row>
    <row r="6823" spans="1:4">
      <c r="A6823" s="535" t="s">
        <v>9855</v>
      </c>
      <c r="B6823" s="536">
        <v>0</v>
      </c>
      <c r="C6823" s="536">
        <v>95482</v>
      </c>
      <c r="D6823" s="536">
        <v>2011</v>
      </c>
    </row>
    <row r="6824" spans="1:4">
      <c r="A6824" s="535" t="s">
        <v>9856</v>
      </c>
      <c r="B6824" s="536">
        <v>0</v>
      </c>
      <c r="C6824" s="536">
        <v>72067</v>
      </c>
      <c r="D6824" s="536">
        <v>2011</v>
      </c>
    </row>
    <row r="6825" spans="1:4">
      <c r="A6825" s="535" t="s">
        <v>9857</v>
      </c>
      <c r="B6825" s="536">
        <v>0</v>
      </c>
      <c r="C6825" s="536">
        <v>0</v>
      </c>
      <c r="D6825" s="536">
        <v>2011</v>
      </c>
    </row>
    <row r="6826" spans="1:4">
      <c r="A6826" s="535" t="s">
        <v>9858</v>
      </c>
      <c r="B6826" s="536">
        <v>4252</v>
      </c>
      <c r="C6826" s="536">
        <v>0</v>
      </c>
      <c r="D6826" s="536">
        <v>2011</v>
      </c>
    </row>
    <row r="6827" spans="1:4">
      <c r="A6827" s="535" t="s">
        <v>9859</v>
      </c>
      <c r="B6827" s="536">
        <v>0</v>
      </c>
      <c r="C6827" s="536">
        <v>0</v>
      </c>
      <c r="D6827" s="536">
        <v>2011</v>
      </c>
    </row>
    <row r="6828" spans="1:4">
      <c r="A6828" s="535" t="s">
        <v>9860</v>
      </c>
      <c r="B6828" s="536">
        <v>32380</v>
      </c>
      <c r="C6828" s="536">
        <v>0</v>
      </c>
      <c r="D6828" s="536">
        <v>2011</v>
      </c>
    </row>
    <row r="6829" spans="1:4">
      <c r="A6829" s="535" t="s">
        <v>9861</v>
      </c>
      <c r="B6829" s="536">
        <v>3</v>
      </c>
      <c r="C6829" s="536">
        <v>0</v>
      </c>
      <c r="D6829" s="536">
        <v>2011</v>
      </c>
    </row>
    <row r="6830" spans="1:4">
      <c r="A6830" s="535" t="s">
        <v>9862</v>
      </c>
      <c r="B6830" s="536">
        <v>17247</v>
      </c>
      <c r="C6830" s="536">
        <v>0</v>
      </c>
      <c r="D6830" s="536">
        <v>2011</v>
      </c>
    </row>
    <row r="6831" spans="1:4">
      <c r="A6831" s="535" t="s">
        <v>9863</v>
      </c>
      <c r="B6831" s="536">
        <v>17349</v>
      </c>
      <c r="C6831" s="536">
        <v>0</v>
      </c>
      <c r="D6831" s="536">
        <v>2011</v>
      </c>
    </row>
    <row r="6832" spans="1:4">
      <c r="A6832" s="535" t="s">
        <v>9864</v>
      </c>
      <c r="B6832" s="536">
        <v>28218</v>
      </c>
      <c r="C6832" s="536">
        <v>0</v>
      </c>
      <c r="D6832" s="536">
        <v>2011</v>
      </c>
    </row>
    <row r="6833" spans="1:4">
      <c r="A6833" s="535" t="s">
        <v>9865</v>
      </c>
      <c r="B6833" s="536">
        <v>46355</v>
      </c>
      <c r="C6833" s="536">
        <v>0</v>
      </c>
      <c r="D6833" s="536">
        <v>2011</v>
      </c>
    </row>
    <row r="6834" spans="1:4">
      <c r="A6834" s="535" t="s">
        <v>9866</v>
      </c>
      <c r="B6834" s="536">
        <v>9467</v>
      </c>
      <c r="C6834" s="536">
        <v>0</v>
      </c>
      <c r="D6834" s="536">
        <v>2011</v>
      </c>
    </row>
    <row r="6835" spans="1:4">
      <c r="A6835" s="535" t="s">
        <v>9867</v>
      </c>
      <c r="B6835" s="536">
        <v>5863</v>
      </c>
      <c r="C6835" s="536">
        <v>0</v>
      </c>
      <c r="D6835" s="536">
        <v>2011</v>
      </c>
    </row>
    <row r="6836" spans="1:4">
      <c r="A6836" s="535" t="s">
        <v>9868</v>
      </c>
      <c r="B6836" s="536">
        <v>3427</v>
      </c>
      <c r="C6836" s="536">
        <v>0</v>
      </c>
      <c r="D6836" s="536">
        <v>2011</v>
      </c>
    </row>
    <row r="6837" spans="1:4">
      <c r="A6837" s="535" t="s">
        <v>9869</v>
      </c>
      <c r="B6837" s="536">
        <v>5313</v>
      </c>
      <c r="C6837" s="536">
        <v>0</v>
      </c>
      <c r="D6837" s="536">
        <v>2011</v>
      </c>
    </row>
    <row r="6838" spans="1:4">
      <c r="A6838" s="535" t="s">
        <v>9870</v>
      </c>
      <c r="B6838" s="536">
        <v>4186</v>
      </c>
      <c r="C6838" s="536">
        <v>0</v>
      </c>
      <c r="D6838" s="536">
        <v>2011</v>
      </c>
    </row>
    <row r="6839" spans="1:4">
      <c r="A6839" s="535" t="s">
        <v>9871</v>
      </c>
      <c r="B6839" s="536">
        <v>3178</v>
      </c>
      <c r="C6839" s="536">
        <v>0</v>
      </c>
      <c r="D6839" s="536">
        <v>2011</v>
      </c>
    </row>
    <row r="6840" spans="1:4">
      <c r="A6840" s="535" t="s">
        <v>9872</v>
      </c>
      <c r="B6840" s="536">
        <v>17307</v>
      </c>
      <c r="C6840" s="536">
        <v>0</v>
      </c>
      <c r="D6840" s="536">
        <v>2011</v>
      </c>
    </row>
    <row r="6841" spans="1:4">
      <c r="A6841" s="535" t="s">
        <v>9873</v>
      </c>
      <c r="B6841" s="536">
        <v>43563</v>
      </c>
      <c r="C6841" s="536">
        <v>0</v>
      </c>
      <c r="D6841" s="536">
        <v>2011</v>
      </c>
    </row>
    <row r="6842" spans="1:4">
      <c r="A6842" s="535" t="s">
        <v>9874</v>
      </c>
      <c r="B6842" s="536">
        <v>10667</v>
      </c>
      <c r="C6842" s="536">
        <v>0</v>
      </c>
      <c r="D6842" s="536">
        <v>2011</v>
      </c>
    </row>
    <row r="6843" spans="1:4">
      <c r="A6843" s="535" t="s">
        <v>9875</v>
      </c>
      <c r="B6843" s="536">
        <v>29699</v>
      </c>
      <c r="C6843" s="536">
        <v>0</v>
      </c>
      <c r="D6843" s="536">
        <v>2011</v>
      </c>
    </row>
    <row r="6844" spans="1:4">
      <c r="A6844" s="535" t="s">
        <v>9876</v>
      </c>
      <c r="B6844" s="536">
        <v>16652</v>
      </c>
      <c r="C6844" s="536">
        <v>0</v>
      </c>
      <c r="D6844" s="536">
        <v>2011</v>
      </c>
    </row>
    <row r="6845" spans="1:4">
      <c r="A6845" s="535" t="s">
        <v>9877</v>
      </c>
      <c r="B6845" s="536">
        <v>37978</v>
      </c>
      <c r="C6845" s="536">
        <v>0</v>
      </c>
      <c r="D6845" s="536">
        <v>2011</v>
      </c>
    </row>
    <row r="6846" spans="1:4">
      <c r="A6846" s="535" t="s">
        <v>9878</v>
      </c>
      <c r="B6846" s="536">
        <v>10387</v>
      </c>
      <c r="C6846" s="536">
        <v>0</v>
      </c>
      <c r="D6846" s="536">
        <v>2011</v>
      </c>
    </row>
    <row r="6847" spans="1:4">
      <c r="A6847" s="535" t="s">
        <v>9879</v>
      </c>
      <c r="B6847" s="536">
        <v>15703</v>
      </c>
      <c r="C6847" s="536">
        <v>0</v>
      </c>
      <c r="D6847" s="536">
        <v>2011</v>
      </c>
    </row>
    <row r="6848" spans="1:4">
      <c r="A6848" s="535" t="s">
        <v>9880</v>
      </c>
      <c r="B6848" s="536">
        <v>25328</v>
      </c>
      <c r="C6848" s="536">
        <v>0</v>
      </c>
      <c r="D6848" s="536">
        <v>2011</v>
      </c>
    </row>
    <row r="6849" spans="1:4">
      <c r="A6849" s="535" t="s">
        <v>9881</v>
      </c>
      <c r="B6849" s="536">
        <v>26161</v>
      </c>
      <c r="C6849" s="536">
        <v>0</v>
      </c>
      <c r="D6849" s="536">
        <v>2011</v>
      </c>
    </row>
    <row r="6850" spans="1:4">
      <c r="A6850" s="535" t="s">
        <v>9882</v>
      </c>
      <c r="B6850" s="536">
        <v>37782</v>
      </c>
      <c r="C6850" s="536">
        <v>0</v>
      </c>
      <c r="D6850" s="536">
        <v>2011</v>
      </c>
    </row>
    <row r="6851" spans="1:4">
      <c r="A6851" s="535" t="s">
        <v>9883</v>
      </c>
      <c r="B6851" s="536">
        <v>5227</v>
      </c>
      <c r="C6851" s="536">
        <v>0</v>
      </c>
      <c r="D6851" s="536">
        <v>2011</v>
      </c>
    </row>
    <row r="6852" spans="1:4">
      <c r="A6852" s="535" t="s">
        <v>9884</v>
      </c>
      <c r="B6852" s="536">
        <v>7084</v>
      </c>
      <c r="C6852" s="536">
        <v>0</v>
      </c>
      <c r="D6852" s="536">
        <v>2011</v>
      </c>
    </row>
    <row r="6853" spans="1:4">
      <c r="A6853" s="535" t="s">
        <v>9885</v>
      </c>
      <c r="B6853" s="536">
        <v>24421</v>
      </c>
      <c r="C6853" s="536">
        <v>0</v>
      </c>
      <c r="D6853" s="536">
        <v>2011</v>
      </c>
    </row>
    <row r="6854" spans="1:4">
      <c r="A6854" s="535" t="s">
        <v>9886</v>
      </c>
      <c r="B6854" s="536">
        <v>24422</v>
      </c>
      <c r="C6854" s="536">
        <v>0</v>
      </c>
      <c r="D6854" s="536">
        <v>2011</v>
      </c>
    </row>
    <row r="6855" spans="1:4">
      <c r="A6855" s="535" t="s">
        <v>9887</v>
      </c>
      <c r="B6855" s="536">
        <v>7131</v>
      </c>
      <c r="C6855" s="536">
        <v>0</v>
      </c>
      <c r="D6855" s="536">
        <v>2011</v>
      </c>
    </row>
    <row r="6856" spans="1:4">
      <c r="A6856" s="535" t="s">
        <v>9888</v>
      </c>
      <c r="B6856" s="536">
        <v>3545</v>
      </c>
      <c r="C6856" s="536">
        <v>0</v>
      </c>
      <c r="D6856" s="536">
        <v>2011</v>
      </c>
    </row>
    <row r="6857" spans="1:4">
      <c r="A6857" s="535" t="s">
        <v>9889</v>
      </c>
      <c r="B6857" s="536">
        <v>17908</v>
      </c>
      <c r="C6857" s="536">
        <v>0</v>
      </c>
      <c r="D6857" s="536">
        <v>2011</v>
      </c>
    </row>
    <row r="6858" spans="1:4">
      <c r="A6858" s="535" t="s">
        <v>9890</v>
      </c>
      <c r="B6858" s="536">
        <v>6254</v>
      </c>
      <c r="C6858" s="536">
        <v>0</v>
      </c>
      <c r="D6858" s="536">
        <v>2011</v>
      </c>
    </row>
    <row r="6859" spans="1:4">
      <c r="A6859" s="535" t="s">
        <v>9891</v>
      </c>
      <c r="B6859" s="536">
        <v>6280</v>
      </c>
      <c r="C6859" s="536">
        <v>0</v>
      </c>
      <c r="D6859" s="536">
        <v>2011</v>
      </c>
    </row>
    <row r="6860" spans="1:4">
      <c r="A6860" s="535" t="s">
        <v>9892</v>
      </c>
      <c r="B6860" s="536">
        <v>3565</v>
      </c>
      <c r="C6860" s="536">
        <v>0</v>
      </c>
      <c r="D6860" s="536">
        <v>2011</v>
      </c>
    </row>
    <row r="6861" spans="1:4">
      <c r="A6861" s="535" t="s">
        <v>9893</v>
      </c>
      <c r="B6861" s="536">
        <v>8724</v>
      </c>
      <c r="C6861" s="536">
        <v>0</v>
      </c>
      <c r="D6861" s="536">
        <v>2011</v>
      </c>
    </row>
    <row r="6862" spans="1:4">
      <c r="A6862" s="535" t="s">
        <v>9894</v>
      </c>
      <c r="B6862" s="536">
        <v>1731</v>
      </c>
      <c r="C6862" s="536">
        <v>0</v>
      </c>
      <c r="D6862" s="536">
        <v>2011</v>
      </c>
    </row>
    <row r="6863" spans="1:4">
      <c r="A6863" s="535" t="s">
        <v>9895</v>
      </c>
      <c r="B6863" s="536">
        <v>8761</v>
      </c>
      <c r="C6863" s="536">
        <v>0</v>
      </c>
      <c r="D6863" s="536">
        <v>2011</v>
      </c>
    </row>
    <row r="6864" spans="1:4">
      <c r="A6864" s="535" t="s">
        <v>9896</v>
      </c>
      <c r="B6864" s="536">
        <v>4627</v>
      </c>
      <c r="C6864" s="536">
        <v>0</v>
      </c>
      <c r="D6864" s="536">
        <v>2011</v>
      </c>
    </row>
    <row r="6865" spans="1:4">
      <c r="A6865" s="535" t="s">
        <v>9897</v>
      </c>
      <c r="B6865" s="536">
        <v>34996</v>
      </c>
      <c r="C6865" s="536">
        <v>0</v>
      </c>
      <c r="D6865" s="536">
        <v>2011</v>
      </c>
    </row>
    <row r="6866" spans="1:4">
      <c r="A6866" s="535" t="s">
        <v>9898</v>
      </c>
      <c r="B6866" s="536">
        <v>20602</v>
      </c>
      <c r="C6866" s="536">
        <v>0</v>
      </c>
      <c r="D6866" s="536">
        <v>2011</v>
      </c>
    </row>
    <row r="6867" spans="1:4">
      <c r="A6867" s="535" t="s">
        <v>9899</v>
      </c>
      <c r="B6867" s="536">
        <v>22929</v>
      </c>
      <c r="C6867" s="536">
        <v>0</v>
      </c>
      <c r="D6867" s="536">
        <v>2011</v>
      </c>
    </row>
    <row r="6868" spans="1:4">
      <c r="A6868" s="535" t="s">
        <v>9900</v>
      </c>
      <c r="B6868" s="536">
        <v>14838</v>
      </c>
      <c r="C6868" s="536">
        <v>0</v>
      </c>
      <c r="D6868" s="536">
        <v>2011</v>
      </c>
    </row>
    <row r="6869" spans="1:4">
      <c r="A6869" s="535" t="s">
        <v>9901</v>
      </c>
      <c r="B6869" s="536">
        <v>9418</v>
      </c>
      <c r="C6869" s="536">
        <v>0</v>
      </c>
      <c r="D6869" s="536">
        <v>2011</v>
      </c>
    </row>
    <row r="6870" spans="1:4">
      <c r="A6870" s="535" t="s">
        <v>9902</v>
      </c>
      <c r="B6870" s="536">
        <v>5470</v>
      </c>
      <c r="C6870" s="536">
        <v>0</v>
      </c>
      <c r="D6870" s="536">
        <v>2011</v>
      </c>
    </row>
    <row r="6871" spans="1:4">
      <c r="A6871" s="535" t="s">
        <v>9903</v>
      </c>
      <c r="B6871" s="536">
        <v>58</v>
      </c>
      <c r="C6871" s="536">
        <v>0</v>
      </c>
      <c r="D6871" s="536">
        <v>2011</v>
      </c>
    </row>
    <row r="6872" spans="1:4">
      <c r="A6872" s="535" t="s">
        <v>9904</v>
      </c>
      <c r="B6872" s="536">
        <v>46037</v>
      </c>
      <c r="C6872" s="536">
        <v>0</v>
      </c>
      <c r="D6872" s="536">
        <v>2011</v>
      </c>
    </row>
    <row r="6873" spans="1:4">
      <c r="A6873" s="535" t="s">
        <v>9905</v>
      </c>
      <c r="B6873" s="536">
        <v>16307</v>
      </c>
      <c r="C6873" s="536">
        <v>0</v>
      </c>
      <c r="D6873" s="536">
        <v>2011</v>
      </c>
    </row>
    <row r="6874" spans="1:4">
      <c r="A6874" s="535" t="s">
        <v>9906</v>
      </c>
      <c r="B6874" s="536">
        <v>4458</v>
      </c>
      <c r="C6874" s="536">
        <v>0</v>
      </c>
      <c r="D6874" s="536">
        <v>2011</v>
      </c>
    </row>
    <row r="6875" spans="1:4">
      <c r="A6875" s="535" t="s">
        <v>9907</v>
      </c>
      <c r="B6875" s="536">
        <v>11076</v>
      </c>
      <c r="C6875" s="536">
        <v>0</v>
      </c>
      <c r="D6875" s="536">
        <v>2011</v>
      </c>
    </row>
    <row r="6876" spans="1:4">
      <c r="A6876" s="535" t="s">
        <v>9908</v>
      </c>
      <c r="B6876" s="536">
        <v>19928</v>
      </c>
      <c r="C6876" s="536">
        <v>0</v>
      </c>
      <c r="D6876" s="536">
        <v>2011</v>
      </c>
    </row>
    <row r="6877" spans="1:4">
      <c r="A6877" s="535" t="s">
        <v>9909</v>
      </c>
      <c r="B6877" s="536">
        <v>7238</v>
      </c>
      <c r="C6877" s="536">
        <v>0</v>
      </c>
      <c r="D6877" s="536">
        <v>2011</v>
      </c>
    </row>
    <row r="6878" spans="1:4">
      <c r="A6878" s="535" t="s">
        <v>9910</v>
      </c>
      <c r="B6878" s="536">
        <v>8800</v>
      </c>
      <c r="C6878" s="536">
        <v>0</v>
      </c>
      <c r="D6878" s="536">
        <v>2011</v>
      </c>
    </row>
    <row r="6879" spans="1:4">
      <c r="A6879" s="535" t="s">
        <v>9911</v>
      </c>
      <c r="B6879" s="536">
        <v>33092</v>
      </c>
      <c r="C6879" s="536">
        <v>0</v>
      </c>
      <c r="D6879" s="536">
        <v>2011</v>
      </c>
    </row>
    <row r="6880" spans="1:4">
      <c r="A6880" s="535" t="s">
        <v>9912</v>
      </c>
      <c r="B6880" s="536">
        <v>18397</v>
      </c>
      <c r="C6880" s="536">
        <v>0</v>
      </c>
      <c r="D6880" s="536">
        <v>2011</v>
      </c>
    </row>
    <row r="6881" spans="1:4">
      <c r="A6881" s="535" t="s">
        <v>9913</v>
      </c>
      <c r="B6881" s="536">
        <v>26336</v>
      </c>
      <c r="C6881" s="536">
        <v>0</v>
      </c>
      <c r="D6881" s="536">
        <v>2011</v>
      </c>
    </row>
    <row r="6882" spans="1:4">
      <c r="A6882" s="535" t="s">
        <v>9914</v>
      </c>
      <c r="B6882" s="536">
        <v>9398</v>
      </c>
      <c r="C6882" s="536">
        <v>0</v>
      </c>
      <c r="D6882" s="536">
        <v>2011</v>
      </c>
    </row>
    <row r="6883" spans="1:4">
      <c r="A6883" s="535" t="s">
        <v>9915</v>
      </c>
      <c r="B6883" s="536">
        <v>10944</v>
      </c>
      <c r="C6883" s="536">
        <v>0</v>
      </c>
      <c r="D6883" s="536">
        <v>2011</v>
      </c>
    </row>
    <row r="6884" spans="1:4">
      <c r="A6884" s="535" t="s">
        <v>9916</v>
      </c>
      <c r="B6884" s="536">
        <v>8522</v>
      </c>
      <c r="C6884" s="536">
        <v>0</v>
      </c>
      <c r="D6884" s="536">
        <v>2011</v>
      </c>
    </row>
    <row r="6885" spans="1:4">
      <c r="A6885" s="535" t="s">
        <v>9917</v>
      </c>
      <c r="B6885" s="536">
        <v>9493</v>
      </c>
      <c r="C6885" s="536">
        <v>0</v>
      </c>
      <c r="D6885" s="536">
        <v>2011</v>
      </c>
    </row>
    <row r="6886" spans="1:4">
      <c r="A6886" s="535" t="s">
        <v>9918</v>
      </c>
      <c r="B6886" s="536">
        <v>8745</v>
      </c>
      <c r="C6886" s="536">
        <v>0</v>
      </c>
      <c r="D6886" s="536">
        <v>2011</v>
      </c>
    </row>
    <row r="6887" spans="1:4">
      <c r="A6887" s="535" t="s">
        <v>9919</v>
      </c>
      <c r="B6887" s="536">
        <v>14791</v>
      </c>
      <c r="C6887" s="536">
        <v>0</v>
      </c>
      <c r="D6887" s="536">
        <v>2011</v>
      </c>
    </row>
    <row r="6888" spans="1:4">
      <c r="A6888" s="535" t="s">
        <v>9920</v>
      </c>
      <c r="B6888" s="536">
        <v>7603</v>
      </c>
      <c r="C6888" s="536">
        <v>0</v>
      </c>
      <c r="D6888" s="536">
        <v>2011</v>
      </c>
    </row>
    <row r="6889" spans="1:4">
      <c r="A6889" s="535" t="s">
        <v>9921</v>
      </c>
      <c r="B6889" s="536">
        <v>10399</v>
      </c>
      <c r="C6889" s="536">
        <v>0</v>
      </c>
      <c r="D6889" s="536">
        <v>2011</v>
      </c>
    </row>
    <row r="6890" spans="1:4">
      <c r="A6890" s="535" t="s">
        <v>9922</v>
      </c>
      <c r="B6890" s="536">
        <v>30496</v>
      </c>
      <c r="C6890" s="536">
        <v>0</v>
      </c>
      <c r="D6890" s="536">
        <v>2011</v>
      </c>
    </row>
    <row r="6891" spans="1:4">
      <c r="A6891" s="535" t="s">
        <v>9923</v>
      </c>
      <c r="B6891" s="536">
        <v>15772</v>
      </c>
      <c r="C6891" s="536">
        <v>0</v>
      </c>
      <c r="D6891" s="536">
        <v>2011</v>
      </c>
    </row>
    <row r="6892" spans="1:4">
      <c r="A6892" s="535" t="s">
        <v>9924</v>
      </c>
      <c r="B6892" s="536">
        <v>16943</v>
      </c>
      <c r="C6892" s="536">
        <v>0</v>
      </c>
      <c r="D6892" s="536">
        <v>2011</v>
      </c>
    </row>
    <row r="6893" spans="1:4">
      <c r="A6893" s="535" t="s">
        <v>9925</v>
      </c>
      <c r="B6893" s="536">
        <v>16495</v>
      </c>
      <c r="C6893" s="536">
        <v>0</v>
      </c>
      <c r="D6893" s="536">
        <v>2011</v>
      </c>
    </row>
    <row r="6894" spans="1:4">
      <c r="A6894" s="535" t="s">
        <v>9926</v>
      </c>
      <c r="B6894" s="536">
        <v>19490</v>
      </c>
      <c r="C6894" s="536">
        <v>0</v>
      </c>
      <c r="D6894" s="536">
        <v>2011</v>
      </c>
    </row>
    <row r="6895" spans="1:4">
      <c r="A6895" s="535" t="s">
        <v>9927</v>
      </c>
      <c r="B6895" s="536">
        <v>12539</v>
      </c>
      <c r="C6895" s="536">
        <v>0</v>
      </c>
      <c r="D6895" s="536">
        <v>2011</v>
      </c>
    </row>
    <row r="6896" spans="1:4">
      <c r="A6896" s="535" t="s">
        <v>9928</v>
      </c>
      <c r="B6896" s="536">
        <v>30236</v>
      </c>
      <c r="C6896" s="536">
        <v>0</v>
      </c>
      <c r="D6896" s="536">
        <v>2011</v>
      </c>
    </row>
    <row r="6897" spans="1:4">
      <c r="A6897" s="535" t="s">
        <v>9929</v>
      </c>
      <c r="B6897" s="536">
        <v>16964</v>
      </c>
      <c r="C6897" s="536">
        <v>0</v>
      </c>
      <c r="D6897" s="536">
        <v>2011</v>
      </c>
    </row>
    <row r="6898" spans="1:4">
      <c r="A6898" s="535" t="s">
        <v>9930</v>
      </c>
      <c r="B6898" s="536">
        <v>12</v>
      </c>
      <c r="C6898" s="536">
        <v>0</v>
      </c>
      <c r="D6898" s="536">
        <v>2011</v>
      </c>
    </row>
    <row r="6899" spans="1:4">
      <c r="A6899" s="535" t="s">
        <v>9931</v>
      </c>
      <c r="B6899" s="536">
        <v>2973</v>
      </c>
      <c r="C6899" s="536">
        <v>0</v>
      </c>
      <c r="D6899" s="536">
        <v>2011</v>
      </c>
    </row>
    <row r="6900" spans="1:4">
      <c r="A6900" s="535" t="s">
        <v>9932</v>
      </c>
      <c r="B6900" s="536">
        <v>5074</v>
      </c>
      <c r="C6900" s="536">
        <v>0</v>
      </c>
      <c r="D6900" s="536">
        <v>2011</v>
      </c>
    </row>
    <row r="6901" spans="1:4">
      <c r="A6901" s="535" t="s">
        <v>9933</v>
      </c>
      <c r="B6901" s="536">
        <v>35554</v>
      </c>
      <c r="C6901" s="536">
        <v>0</v>
      </c>
      <c r="D6901" s="536">
        <v>2011</v>
      </c>
    </row>
    <row r="6902" spans="1:4">
      <c r="A6902" s="535" t="s">
        <v>9934</v>
      </c>
      <c r="B6902" s="536">
        <v>18084</v>
      </c>
      <c r="C6902" s="536">
        <v>0</v>
      </c>
      <c r="D6902" s="536">
        <v>2011</v>
      </c>
    </row>
    <row r="6903" spans="1:4">
      <c r="A6903" s="535" t="s">
        <v>9935</v>
      </c>
      <c r="B6903" s="536">
        <v>6624</v>
      </c>
      <c r="C6903" s="536">
        <v>0</v>
      </c>
      <c r="D6903" s="536">
        <v>2011</v>
      </c>
    </row>
    <row r="6904" spans="1:4">
      <c r="A6904" s="535" t="s">
        <v>9936</v>
      </c>
      <c r="B6904" s="536">
        <v>3020</v>
      </c>
      <c r="C6904" s="536">
        <v>0</v>
      </c>
      <c r="D6904" s="536">
        <v>2011</v>
      </c>
    </row>
    <row r="6905" spans="1:4">
      <c r="A6905" s="535" t="s">
        <v>9937</v>
      </c>
      <c r="B6905" s="536">
        <v>11609</v>
      </c>
      <c r="C6905" s="536">
        <v>0</v>
      </c>
      <c r="D6905" s="536">
        <v>2011</v>
      </c>
    </row>
    <row r="6906" spans="1:4">
      <c r="A6906" s="535" t="s">
        <v>9938</v>
      </c>
      <c r="B6906" s="536">
        <v>14325</v>
      </c>
      <c r="C6906" s="536">
        <v>0</v>
      </c>
      <c r="D6906" s="536">
        <v>2011</v>
      </c>
    </row>
    <row r="6907" spans="1:4">
      <c r="A6907" s="535" t="s">
        <v>9939</v>
      </c>
      <c r="B6907" s="536">
        <v>10773</v>
      </c>
      <c r="C6907" s="536">
        <v>0</v>
      </c>
      <c r="D6907" s="536">
        <v>2011</v>
      </c>
    </row>
    <row r="6908" spans="1:4">
      <c r="A6908" s="535" t="s">
        <v>9940</v>
      </c>
      <c r="B6908" s="536">
        <v>15648</v>
      </c>
      <c r="C6908" s="536">
        <v>0</v>
      </c>
      <c r="D6908" s="536">
        <v>2011</v>
      </c>
    </row>
    <row r="6909" spans="1:4">
      <c r="A6909" s="535" t="s">
        <v>9941</v>
      </c>
      <c r="B6909" s="536">
        <v>15342</v>
      </c>
      <c r="C6909" s="536">
        <v>0</v>
      </c>
      <c r="D6909" s="536">
        <v>2011</v>
      </c>
    </row>
    <row r="6910" spans="1:4">
      <c r="A6910" s="535" t="s">
        <v>9942</v>
      </c>
      <c r="B6910" s="536">
        <v>7973</v>
      </c>
      <c r="C6910" s="536">
        <v>0</v>
      </c>
      <c r="D6910" s="536">
        <v>2011</v>
      </c>
    </row>
    <row r="6911" spans="1:4">
      <c r="A6911" s="535" t="s">
        <v>9943</v>
      </c>
      <c r="B6911" s="536">
        <v>6720</v>
      </c>
      <c r="C6911" s="536">
        <v>0</v>
      </c>
      <c r="D6911" s="536">
        <v>2011</v>
      </c>
    </row>
    <row r="6912" spans="1:4">
      <c r="A6912" s="535" t="s">
        <v>9944</v>
      </c>
      <c r="B6912" s="536">
        <v>8133</v>
      </c>
      <c r="C6912" s="536">
        <v>0</v>
      </c>
      <c r="D6912" s="536">
        <v>2011</v>
      </c>
    </row>
    <row r="6913" spans="1:4">
      <c r="A6913" s="535" t="s">
        <v>9945</v>
      </c>
      <c r="B6913" s="536">
        <v>8326</v>
      </c>
      <c r="C6913" s="536">
        <v>0</v>
      </c>
      <c r="D6913" s="536">
        <v>2011</v>
      </c>
    </row>
    <row r="6914" spans="1:4">
      <c r="A6914" s="535" t="s">
        <v>9946</v>
      </c>
      <c r="B6914" s="536">
        <v>5736</v>
      </c>
      <c r="C6914" s="536">
        <v>0</v>
      </c>
      <c r="D6914" s="536">
        <v>2011</v>
      </c>
    </row>
    <row r="6915" spans="1:4">
      <c r="A6915" s="535" t="s">
        <v>9947</v>
      </c>
      <c r="B6915" s="536">
        <v>8782</v>
      </c>
      <c r="C6915" s="536">
        <v>0</v>
      </c>
      <c r="D6915" s="536">
        <v>2011</v>
      </c>
    </row>
    <row r="6916" spans="1:4">
      <c r="A6916" s="535" t="s">
        <v>9948</v>
      </c>
      <c r="B6916" s="536">
        <v>5230</v>
      </c>
      <c r="C6916" s="536">
        <v>0</v>
      </c>
      <c r="D6916" s="536">
        <v>2011</v>
      </c>
    </row>
    <row r="6917" spans="1:4">
      <c r="A6917" s="535" t="s">
        <v>9949</v>
      </c>
      <c r="B6917" s="536">
        <v>2805</v>
      </c>
      <c r="C6917" s="536">
        <v>0</v>
      </c>
      <c r="D6917" s="536">
        <v>2011</v>
      </c>
    </row>
    <row r="6918" spans="1:4">
      <c r="A6918" s="535" t="s">
        <v>9950</v>
      </c>
      <c r="B6918" s="536">
        <v>5605</v>
      </c>
      <c r="C6918" s="536">
        <v>0</v>
      </c>
      <c r="D6918" s="536">
        <v>2011</v>
      </c>
    </row>
    <row r="6919" spans="1:4">
      <c r="A6919" s="535" t="s">
        <v>9951</v>
      </c>
      <c r="B6919" s="536">
        <v>3819</v>
      </c>
      <c r="C6919" s="536">
        <v>0</v>
      </c>
      <c r="D6919" s="536">
        <v>2011</v>
      </c>
    </row>
    <row r="6920" spans="1:4">
      <c r="A6920" s="535" t="s">
        <v>9952</v>
      </c>
      <c r="B6920" s="536">
        <v>6237</v>
      </c>
      <c r="C6920" s="536">
        <v>0</v>
      </c>
      <c r="D6920" s="536">
        <v>2011</v>
      </c>
    </row>
    <row r="6921" spans="1:4">
      <c r="A6921" s="535" t="s">
        <v>9953</v>
      </c>
      <c r="B6921" s="536">
        <v>7316</v>
      </c>
      <c r="C6921" s="536">
        <v>0</v>
      </c>
      <c r="D6921" s="536">
        <v>2011</v>
      </c>
    </row>
    <row r="6922" spans="1:4">
      <c r="A6922" s="535" t="s">
        <v>9954</v>
      </c>
      <c r="B6922" s="536">
        <v>42186</v>
      </c>
      <c r="C6922" s="536">
        <v>0</v>
      </c>
      <c r="D6922" s="536">
        <v>2011</v>
      </c>
    </row>
    <row r="6923" spans="1:4">
      <c r="A6923" s="535" t="s">
        <v>9955</v>
      </c>
      <c r="B6923" s="536">
        <v>7</v>
      </c>
      <c r="C6923" s="536">
        <v>0</v>
      </c>
      <c r="D6923" s="536">
        <v>2011</v>
      </c>
    </row>
    <row r="6924" spans="1:4">
      <c r="A6924" s="535" t="s">
        <v>9956</v>
      </c>
      <c r="B6924" s="536">
        <v>3722</v>
      </c>
      <c r="C6924" s="536">
        <v>0</v>
      </c>
      <c r="D6924" s="536">
        <v>2011</v>
      </c>
    </row>
    <row r="6925" spans="1:4">
      <c r="A6925" s="535" t="s">
        <v>9957</v>
      </c>
      <c r="B6925" s="536">
        <v>4827</v>
      </c>
      <c r="C6925" s="536">
        <v>0</v>
      </c>
      <c r="D6925" s="536">
        <v>2011</v>
      </c>
    </row>
    <row r="6926" spans="1:4">
      <c r="A6926" s="535" t="s">
        <v>9958</v>
      </c>
      <c r="B6926" s="536">
        <v>3193</v>
      </c>
      <c r="C6926" s="536">
        <v>0</v>
      </c>
      <c r="D6926" s="536">
        <v>2011</v>
      </c>
    </row>
    <row r="6927" spans="1:4">
      <c r="A6927" s="535" t="s">
        <v>9959</v>
      </c>
      <c r="B6927" s="536">
        <v>6717</v>
      </c>
      <c r="C6927" s="536">
        <v>0</v>
      </c>
      <c r="D6927" s="536">
        <v>2011</v>
      </c>
    </row>
    <row r="6928" spans="1:4">
      <c r="A6928" s="535" t="s">
        <v>9960</v>
      </c>
      <c r="B6928" s="536">
        <v>4878</v>
      </c>
      <c r="C6928" s="536">
        <v>0</v>
      </c>
      <c r="D6928" s="536">
        <v>2011</v>
      </c>
    </row>
    <row r="6929" spans="1:4">
      <c r="A6929" s="535" t="s">
        <v>9961</v>
      </c>
      <c r="B6929" s="536">
        <v>3313</v>
      </c>
      <c r="C6929" s="536">
        <v>0</v>
      </c>
      <c r="D6929" s="536">
        <v>2011</v>
      </c>
    </row>
    <row r="6930" spans="1:4">
      <c r="A6930" s="535" t="s">
        <v>9962</v>
      </c>
      <c r="B6930" s="536">
        <v>2058</v>
      </c>
      <c r="C6930" s="536">
        <v>0</v>
      </c>
      <c r="D6930" s="536">
        <v>2011</v>
      </c>
    </row>
    <row r="6931" spans="1:4">
      <c r="A6931" s="535" t="s">
        <v>9963</v>
      </c>
      <c r="B6931" s="536">
        <v>17898</v>
      </c>
      <c r="C6931" s="536">
        <v>0</v>
      </c>
      <c r="D6931" s="536">
        <v>2011</v>
      </c>
    </row>
    <row r="6932" spans="1:4">
      <c r="A6932" s="535" t="s">
        <v>9964</v>
      </c>
      <c r="B6932" s="536">
        <v>7274</v>
      </c>
      <c r="C6932" s="536">
        <v>0</v>
      </c>
      <c r="D6932" s="536">
        <v>2011</v>
      </c>
    </row>
    <row r="6933" spans="1:4">
      <c r="A6933" s="535" t="s">
        <v>9965</v>
      </c>
      <c r="B6933" s="536">
        <v>10060</v>
      </c>
      <c r="C6933" s="536">
        <v>0</v>
      </c>
      <c r="D6933" s="536">
        <v>2011</v>
      </c>
    </row>
    <row r="6934" spans="1:4">
      <c r="A6934" s="535" t="s">
        <v>9966</v>
      </c>
      <c r="B6934" s="536">
        <v>17251</v>
      </c>
      <c r="C6934" s="536">
        <v>0</v>
      </c>
      <c r="D6934" s="536">
        <v>2011</v>
      </c>
    </row>
    <row r="6935" spans="1:4">
      <c r="A6935" s="535" t="s">
        <v>9967</v>
      </c>
      <c r="B6935" s="536">
        <v>6301</v>
      </c>
      <c r="C6935" s="536">
        <v>0</v>
      </c>
      <c r="D6935" s="536">
        <v>2011</v>
      </c>
    </row>
    <row r="6936" spans="1:4">
      <c r="A6936" s="535" t="s">
        <v>9968</v>
      </c>
      <c r="B6936" s="536">
        <v>5589</v>
      </c>
      <c r="C6936" s="536">
        <v>0</v>
      </c>
      <c r="D6936" s="536">
        <v>2011</v>
      </c>
    </row>
    <row r="6937" spans="1:4">
      <c r="A6937" s="535" t="s">
        <v>9969</v>
      </c>
      <c r="B6937" s="536">
        <v>3224</v>
      </c>
      <c r="C6937" s="536">
        <v>0</v>
      </c>
      <c r="D6937" s="536">
        <v>2011</v>
      </c>
    </row>
    <row r="6938" spans="1:4">
      <c r="A6938" s="535" t="s">
        <v>9970</v>
      </c>
      <c r="B6938" s="536">
        <v>4530</v>
      </c>
      <c r="C6938" s="536">
        <v>0</v>
      </c>
      <c r="D6938" s="536">
        <v>2011</v>
      </c>
    </row>
    <row r="6939" spans="1:4">
      <c r="A6939" s="535" t="s">
        <v>9971</v>
      </c>
      <c r="B6939" s="536">
        <v>11663</v>
      </c>
      <c r="C6939" s="536">
        <v>0</v>
      </c>
      <c r="D6939" s="536">
        <v>2011</v>
      </c>
    </row>
    <row r="6940" spans="1:4">
      <c r="A6940" s="535" t="s">
        <v>9972</v>
      </c>
      <c r="B6940" s="536">
        <v>4562</v>
      </c>
      <c r="C6940" s="536">
        <v>0</v>
      </c>
      <c r="D6940" s="536">
        <v>2011</v>
      </c>
    </row>
    <row r="6941" spans="1:4">
      <c r="A6941" s="535" t="s">
        <v>9973</v>
      </c>
      <c r="B6941" s="536">
        <v>4440</v>
      </c>
      <c r="C6941" s="536">
        <v>0</v>
      </c>
      <c r="D6941" s="536">
        <v>2011</v>
      </c>
    </row>
    <row r="6942" spans="1:4">
      <c r="A6942" s="535" t="s">
        <v>9974</v>
      </c>
      <c r="B6942" s="536">
        <v>4247</v>
      </c>
      <c r="C6942" s="536">
        <v>0</v>
      </c>
      <c r="D6942" s="536">
        <v>2011</v>
      </c>
    </row>
    <row r="6943" spans="1:4">
      <c r="A6943" s="535" t="s">
        <v>9975</v>
      </c>
      <c r="B6943" s="536">
        <v>6732</v>
      </c>
      <c r="C6943" s="536">
        <v>0</v>
      </c>
      <c r="D6943" s="536">
        <v>2011</v>
      </c>
    </row>
    <row r="6944" spans="1:4">
      <c r="A6944" s="535" t="s">
        <v>9976</v>
      </c>
      <c r="B6944" s="536">
        <v>14205</v>
      </c>
      <c r="C6944" s="536">
        <v>0</v>
      </c>
      <c r="D6944" s="536">
        <v>2011</v>
      </c>
    </row>
    <row r="6945" spans="1:4">
      <c r="A6945" s="535" t="s">
        <v>9977</v>
      </c>
      <c r="B6945" s="536">
        <v>12248</v>
      </c>
      <c r="C6945" s="536">
        <v>0</v>
      </c>
      <c r="D6945" s="536">
        <v>2011</v>
      </c>
    </row>
    <row r="6946" spans="1:4">
      <c r="A6946" s="535" t="s">
        <v>9978</v>
      </c>
      <c r="B6946" s="536">
        <v>10268</v>
      </c>
      <c r="C6946" s="536">
        <v>0</v>
      </c>
      <c r="D6946" s="536">
        <v>2011</v>
      </c>
    </row>
    <row r="6947" spans="1:4">
      <c r="A6947" s="535" t="s">
        <v>9979</v>
      </c>
      <c r="B6947" s="536">
        <v>8208</v>
      </c>
      <c r="C6947" s="536">
        <v>0</v>
      </c>
      <c r="D6947" s="536">
        <v>2011</v>
      </c>
    </row>
    <row r="6948" spans="1:4">
      <c r="A6948" s="535" t="s">
        <v>9980</v>
      </c>
      <c r="B6948" s="536">
        <v>9199</v>
      </c>
      <c r="C6948" s="536">
        <v>0</v>
      </c>
      <c r="D6948" s="536">
        <v>2011</v>
      </c>
    </row>
    <row r="6949" spans="1:4">
      <c r="A6949" s="535" t="s">
        <v>9981</v>
      </c>
      <c r="B6949" s="536">
        <v>0</v>
      </c>
      <c r="C6949" s="536">
        <v>0</v>
      </c>
      <c r="D6949" s="536">
        <v>2011</v>
      </c>
    </row>
    <row r="6950" spans="1:4">
      <c r="A6950" s="535" t="s">
        <v>9982</v>
      </c>
      <c r="B6950" s="536">
        <v>14708</v>
      </c>
      <c r="C6950" s="536">
        <v>0</v>
      </c>
      <c r="D6950" s="536">
        <v>2011</v>
      </c>
    </row>
    <row r="6951" spans="1:4">
      <c r="A6951" s="535" t="s">
        <v>9983</v>
      </c>
      <c r="B6951" s="536">
        <v>14740</v>
      </c>
      <c r="C6951" s="536">
        <v>0</v>
      </c>
      <c r="D6951" s="536">
        <v>2011</v>
      </c>
    </row>
    <row r="6952" spans="1:4">
      <c r="A6952" s="535" t="s">
        <v>9984</v>
      </c>
      <c r="B6952" s="536">
        <v>7330</v>
      </c>
      <c r="C6952" s="536">
        <v>0</v>
      </c>
      <c r="D6952" s="536">
        <v>2011</v>
      </c>
    </row>
    <row r="6953" spans="1:4">
      <c r="A6953" s="535" t="s">
        <v>9985</v>
      </c>
      <c r="B6953" s="536">
        <v>12182</v>
      </c>
      <c r="C6953" s="536">
        <v>0</v>
      </c>
      <c r="D6953" s="536">
        <v>2011</v>
      </c>
    </row>
    <row r="6954" spans="1:4">
      <c r="A6954" s="535" t="s">
        <v>9986</v>
      </c>
      <c r="B6954" s="536">
        <v>6218</v>
      </c>
      <c r="C6954" s="536">
        <v>0</v>
      </c>
      <c r="D6954" s="536">
        <v>2011</v>
      </c>
    </row>
    <row r="6955" spans="1:4">
      <c r="A6955" s="535" t="s">
        <v>9987</v>
      </c>
      <c r="B6955" s="536">
        <v>3472</v>
      </c>
      <c r="C6955" s="536">
        <v>0</v>
      </c>
      <c r="D6955" s="536">
        <v>2011</v>
      </c>
    </row>
    <row r="6956" spans="1:4">
      <c r="A6956" s="535" t="s">
        <v>9988</v>
      </c>
      <c r="B6956" s="536">
        <v>18978</v>
      </c>
      <c r="C6956" s="536">
        <v>0</v>
      </c>
      <c r="D6956" s="536">
        <v>2011</v>
      </c>
    </row>
    <row r="6957" spans="1:4">
      <c r="A6957" s="535" t="s">
        <v>9989</v>
      </c>
      <c r="B6957" s="536">
        <v>17251</v>
      </c>
      <c r="C6957" s="536">
        <v>0</v>
      </c>
      <c r="D6957" s="536">
        <v>2011</v>
      </c>
    </row>
    <row r="6958" spans="1:4">
      <c r="A6958" s="535" t="s">
        <v>9990</v>
      </c>
      <c r="B6958" s="536">
        <v>12365</v>
      </c>
      <c r="C6958" s="536">
        <v>0</v>
      </c>
      <c r="D6958" s="536">
        <v>2011</v>
      </c>
    </row>
    <row r="6959" spans="1:4">
      <c r="A6959" s="535" t="s">
        <v>9991</v>
      </c>
      <c r="B6959" s="536">
        <v>12091</v>
      </c>
      <c r="C6959" s="536">
        <v>0</v>
      </c>
      <c r="D6959" s="536">
        <v>2011</v>
      </c>
    </row>
    <row r="6960" spans="1:4">
      <c r="A6960" s="535" t="s">
        <v>9992</v>
      </c>
      <c r="B6960" s="536">
        <v>11154</v>
      </c>
      <c r="C6960" s="536">
        <v>0</v>
      </c>
      <c r="D6960" s="536">
        <v>2011</v>
      </c>
    </row>
    <row r="6961" spans="1:4">
      <c r="A6961" s="535" t="s">
        <v>9993</v>
      </c>
      <c r="B6961" s="536">
        <v>17703</v>
      </c>
      <c r="C6961" s="536">
        <v>0</v>
      </c>
      <c r="D6961" s="536">
        <v>2011</v>
      </c>
    </row>
    <row r="6962" spans="1:4">
      <c r="A6962" s="535" t="s">
        <v>9994</v>
      </c>
      <c r="B6962" s="536">
        <v>0</v>
      </c>
      <c r="C6962" s="536">
        <v>0</v>
      </c>
      <c r="D6962" s="536">
        <v>2011</v>
      </c>
    </row>
    <row r="6963" spans="1:4">
      <c r="A6963" s="535" t="s">
        <v>9995</v>
      </c>
      <c r="B6963" s="536">
        <v>17863</v>
      </c>
      <c r="C6963" s="536">
        <v>0</v>
      </c>
      <c r="D6963" s="536">
        <v>2011</v>
      </c>
    </row>
    <row r="6964" spans="1:4">
      <c r="A6964" s="535" t="s">
        <v>9996</v>
      </c>
      <c r="B6964" s="536">
        <v>22943</v>
      </c>
      <c r="C6964" s="536">
        <v>0</v>
      </c>
      <c r="D6964" s="536">
        <v>2011</v>
      </c>
    </row>
    <row r="6965" spans="1:4">
      <c r="A6965" s="535" t="s">
        <v>9997</v>
      </c>
      <c r="B6965" s="536">
        <v>5607</v>
      </c>
      <c r="C6965" s="536">
        <v>0</v>
      </c>
      <c r="D6965" s="536">
        <v>2011</v>
      </c>
    </row>
    <row r="6966" spans="1:4">
      <c r="A6966" s="535" t="s">
        <v>9998</v>
      </c>
      <c r="B6966" s="536">
        <v>0</v>
      </c>
      <c r="C6966" s="536">
        <v>0</v>
      </c>
      <c r="D6966" s="536">
        <v>2011</v>
      </c>
    </row>
    <row r="6967" spans="1:4">
      <c r="A6967" s="535" t="s">
        <v>9999</v>
      </c>
      <c r="B6967" s="536">
        <v>26664</v>
      </c>
      <c r="C6967" s="536">
        <v>0</v>
      </c>
      <c r="D6967" s="536">
        <v>2011</v>
      </c>
    </row>
    <row r="6968" spans="1:4">
      <c r="A6968" s="535" t="s">
        <v>10000</v>
      </c>
      <c r="B6968" s="536">
        <v>3</v>
      </c>
      <c r="C6968" s="536">
        <v>0</v>
      </c>
      <c r="D6968" s="536">
        <v>2011</v>
      </c>
    </row>
    <row r="6969" spans="1:4">
      <c r="A6969" s="535" t="s">
        <v>10001</v>
      </c>
      <c r="B6969" s="536">
        <v>3560</v>
      </c>
      <c r="C6969" s="536">
        <v>0</v>
      </c>
      <c r="D6969" s="536">
        <v>2011</v>
      </c>
    </row>
    <row r="6970" spans="1:4">
      <c r="A6970" s="535" t="s">
        <v>10002</v>
      </c>
      <c r="B6970" s="536">
        <v>23819</v>
      </c>
      <c r="C6970" s="536">
        <v>0</v>
      </c>
      <c r="D6970" s="536">
        <v>2011</v>
      </c>
    </row>
    <row r="6971" spans="1:4">
      <c r="A6971" s="535" t="s">
        <v>10003</v>
      </c>
      <c r="B6971" s="536">
        <v>24669</v>
      </c>
      <c r="C6971" s="536">
        <v>0</v>
      </c>
      <c r="D6971" s="536">
        <v>2011</v>
      </c>
    </row>
    <row r="6972" spans="1:4">
      <c r="A6972" s="535" t="s">
        <v>10004</v>
      </c>
      <c r="B6972" s="536">
        <v>19965</v>
      </c>
      <c r="C6972" s="536">
        <v>0</v>
      </c>
      <c r="D6972" s="536">
        <v>2011</v>
      </c>
    </row>
    <row r="6973" spans="1:4">
      <c r="A6973" s="535" t="s">
        <v>10005</v>
      </c>
      <c r="B6973" s="536">
        <v>27730</v>
      </c>
      <c r="C6973" s="536">
        <v>0</v>
      </c>
      <c r="D6973" s="536">
        <v>2011</v>
      </c>
    </row>
    <row r="6974" spans="1:4">
      <c r="A6974" s="535" t="s">
        <v>10006</v>
      </c>
      <c r="B6974" s="536">
        <v>20790</v>
      </c>
      <c r="C6974" s="536">
        <v>0</v>
      </c>
      <c r="D6974" s="536">
        <v>2011</v>
      </c>
    </row>
    <row r="6975" spans="1:4">
      <c r="A6975" s="535" t="s">
        <v>10007</v>
      </c>
      <c r="B6975" s="536">
        <v>29188</v>
      </c>
      <c r="C6975" s="536">
        <v>0</v>
      </c>
      <c r="D6975" s="536">
        <v>2011</v>
      </c>
    </row>
    <row r="6976" spans="1:4">
      <c r="A6976" s="535" t="s">
        <v>10008</v>
      </c>
      <c r="B6976" s="536">
        <v>0</v>
      </c>
      <c r="C6976" s="536">
        <v>0</v>
      </c>
      <c r="D6976" s="536">
        <v>2011</v>
      </c>
    </row>
    <row r="6977" spans="1:4">
      <c r="A6977" s="535" t="s">
        <v>10009</v>
      </c>
      <c r="B6977" s="536">
        <v>0</v>
      </c>
      <c r="C6977" s="536">
        <v>105684</v>
      </c>
      <c r="D6977" s="536">
        <v>2011</v>
      </c>
    </row>
    <row r="6978" spans="1:4">
      <c r="A6978" s="535" t="s">
        <v>10010</v>
      </c>
      <c r="B6978" s="536">
        <v>0</v>
      </c>
      <c r="C6978" s="536">
        <v>55751</v>
      </c>
      <c r="D6978" s="536">
        <v>2011</v>
      </c>
    </row>
    <row r="6979" spans="1:4">
      <c r="A6979" s="535" t="s">
        <v>10219</v>
      </c>
      <c r="B6979" s="536">
        <v>0</v>
      </c>
      <c r="C6979" s="536">
        <v>40116</v>
      </c>
      <c r="D6979" s="536">
        <v>2011</v>
      </c>
    </row>
    <row r="6980" spans="1:4">
      <c r="A6980" s="535" t="s">
        <v>10220</v>
      </c>
      <c r="B6980" s="536">
        <v>0</v>
      </c>
      <c r="C6980" s="536">
        <v>39657</v>
      </c>
      <c r="D6980" s="536">
        <v>2011</v>
      </c>
    </row>
    <row r="6981" spans="1:4">
      <c r="A6981" s="535" t="s">
        <v>10011</v>
      </c>
      <c r="B6981" s="536">
        <v>9133</v>
      </c>
      <c r="C6981" s="536">
        <v>0</v>
      </c>
      <c r="D6981" s="536">
        <v>2011</v>
      </c>
    </row>
    <row r="6982" spans="1:4">
      <c r="A6982" s="535" t="s">
        <v>10012</v>
      </c>
      <c r="B6982" s="536">
        <v>19563</v>
      </c>
      <c r="C6982" s="536">
        <v>0</v>
      </c>
      <c r="D6982" s="536">
        <v>2011</v>
      </c>
    </row>
    <row r="6983" spans="1:4">
      <c r="A6983" s="535" t="s">
        <v>10013</v>
      </c>
      <c r="B6983" s="536">
        <v>19155</v>
      </c>
      <c r="C6983" s="536">
        <v>0</v>
      </c>
      <c r="D6983" s="536">
        <v>2011</v>
      </c>
    </row>
    <row r="6984" spans="1:4">
      <c r="A6984" s="535" t="s">
        <v>10014</v>
      </c>
      <c r="B6984" s="536">
        <v>33779</v>
      </c>
      <c r="C6984" s="536">
        <v>0</v>
      </c>
      <c r="D6984" s="536">
        <v>2011</v>
      </c>
    </row>
    <row r="6985" spans="1:4">
      <c r="A6985" s="535" t="s">
        <v>10015</v>
      </c>
      <c r="B6985" s="536">
        <v>24247</v>
      </c>
      <c r="C6985" s="536">
        <v>0</v>
      </c>
      <c r="D6985" s="536">
        <v>2011</v>
      </c>
    </row>
    <row r="6986" spans="1:4">
      <c r="A6986" s="535" t="s">
        <v>10016</v>
      </c>
      <c r="B6986" s="536">
        <v>9866</v>
      </c>
      <c r="C6986" s="536">
        <v>0</v>
      </c>
      <c r="D6986" s="536">
        <v>2011</v>
      </c>
    </row>
    <row r="6987" spans="1:4">
      <c r="A6987" s="535" t="s">
        <v>10017</v>
      </c>
      <c r="B6987" s="536">
        <v>3069</v>
      </c>
      <c r="C6987" s="536">
        <v>0</v>
      </c>
      <c r="D6987" s="536">
        <v>2011</v>
      </c>
    </row>
    <row r="6988" spans="1:4">
      <c r="A6988" s="535" t="s">
        <v>10018</v>
      </c>
      <c r="B6988" s="536">
        <v>8430</v>
      </c>
      <c r="C6988" s="536">
        <v>0</v>
      </c>
      <c r="D6988" s="536">
        <v>2011</v>
      </c>
    </row>
    <row r="6989" spans="1:4">
      <c r="A6989" s="535" t="s">
        <v>10019</v>
      </c>
      <c r="B6989" s="536">
        <v>3550</v>
      </c>
      <c r="C6989" s="536">
        <v>0</v>
      </c>
      <c r="D6989" s="536">
        <v>2011</v>
      </c>
    </row>
    <row r="6990" spans="1:4">
      <c r="A6990" s="535" t="s">
        <v>10020</v>
      </c>
      <c r="B6990" s="536">
        <v>3424</v>
      </c>
      <c r="C6990" s="536">
        <v>0</v>
      </c>
      <c r="D6990" s="536">
        <v>2011</v>
      </c>
    </row>
    <row r="6991" spans="1:4">
      <c r="A6991" s="535" t="s">
        <v>10021</v>
      </c>
      <c r="B6991" s="536">
        <v>33749</v>
      </c>
      <c r="C6991" s="536">
        <v>0</v>
      </c>
      <c r="D6991" s="536">
        <v>2011</v>
      </c>
    </row>
    <row r="6992" spans="1:4">
      <c r="A6992" s="535" t="s">
        <v>10022</v>
      </c>
      <c r="B6992" s="536">
        <v>7101</v>
      </c>
      <c r="C6992" s="536">
        <v>0</v>
      </c>
      <c r="D6992" s="536">
        <v>2011</v>
      </c>
    </row>
    <row r="6993" spans="1:4">
      <c r="A6993" s="535" t="s">
        <v>10023</v>
      </c>
      <c r="B6993" s="536">
        <v>14290</v>
      </c>
      <c r="C6993" s="536">
        <v>0</v>
      </c>
      <c r="D6993" s="536">
        <v>2011</v>
      </c>
    </row>
    <row r="6994" spans="1:4">
      <c r="A6994" s="535" t="s">
        <v>10216</v>
      </c>
      <c r="B6994" s="536">
        <v>2151</v>
      </c>
      <c r="C6994" s="536">
        <v>0</v>
      </c>
      <c r="D6994" s="536">
        <v>2011</v>
      </c>
    </row>
    <row r="6995" spans="1:4">
      <c r="A6995" s="535" t="s">
        <v>10024</v>
      </c>
      <c r="B6995" s="536">
        <v>0</v>
      </c>
      <c r="C6995" s="536">
        <v>0</v>
      </c>
      <c r="D6995" s="536">
        <v>2011</v>
      </c>
    </row>
    <row r="6996" spans="1:4">
      <c r="A6996" s="535" t="s">
        <v>10025</v>
      </c>
      <c r="B6996" s="536">
        <v>0</v>
      </c>
      <c r="C6996" s="536">
        <v>0</v>
      </c>
      <c r="D6996" s="536">
        <v>2011</v>
      </c>
    </row>
    <row r="6997" spans="1:4">
      <c r="A6997" s="535" t="s">
        <v>10026</v>
      </c>
      <c r="B6997" s="536">
        <v>0</v>
      </c>
      <c r="C6997" s="536">
        <v>0</v>
      </c>
      <c r="D6997" s="536">
        <v>2011</v>
      </c>
    </row>
    <row r="6998" spans="1:4">
      <c r="A6998" s="535" t="s">
        <v>10028</v>
      </c>
      <c r="B6998" s="536">
        <v>0</v>
      </c>
      <c r="C6998" s="536">
        <v>0</v>
      </c>
      <c r="D6998" s="536">
        <v>2011</v>
      </c>
    </row>
    <row r="6999" spans="1:4">
      <c r="A6999" s="535" t="s">
        <v>10029</v>
      </c>
      <c r="B6999" s="536">
        <v>0</v>
      </c>
      <c r="C6999" s="536">
        <v>0</v>
      </c>
      <c r="D6999" s="536">
        <v>2011</v>
      </c>
    </row>
    <row r="7000" spans="1:4">
      <c r="A7000" s="535" t="s">
        <v>10030</v>
      </c>
      <c r="B7000" s="536">
        <v>0</v>
      </c>
      <c r="C7000" s="536">
        <v>0</v>
      </c>
      <c r="D7000" s="536">
        <v>2011</v>
      </c>
    </row>
    <row r="7001" spans="1:4">
      <c r="A7001" s="535" t="s">
        <v>10031</v>
      </c>
      <c r="B7001" s="536">
        <v>4570</v>
      </c>
      <c r="C7001" s="536">
        <v>0</v>
      </c>
      <c r="D7001" s="536">
        <v>2011</v>
      </c>
    </row>
    <row r="7002" spans="1:4">
      <c r="A7002" s="535" t="s">
        <v>10032</v>
      </c>
      <c r="B7002" s="536">
        <v>145264</v>
      </c>
      <c r="C7002" s="536">
        <v>0</v>
      </c>
      <c r="D7002" s="536">
        <v>2011</v>
      </c>
    </row>
    <row r="7003" spans="1:4">
      <c r="A7003" s="535" t="s">
        <v>10033</v>
      </c>
      <c r="B7003" s="536">
        <v>12424</v>
      </c>
      <c r="C7003" s="536">
        <v>0</v>
      </c>
      <c r="D7003" s="536">
        <v>2011</v>
      </c>
    </row>
    <row r="7004" spans="1:4">
      <c r="A7004" s="535" t="s">
        <v>10034</v>
      </c>
      <c r="B7004" s="536">
        <v>13559</v>
      </c>
      <c r="C7004" s="536">
        <v>0</v>
      </c>
      <c r="D7004" s="536">
        <v>2011</v>
      </c>
    </row>
    <row r="7005" spans="1:4">
      <c r="A7005" s="535" t="s">
        <v>10035</v>
      </c>
      <c r="B7005" s="536">
        <v>21062</v>
      </c>
      <c r="C7005" s="536">
        <v>0</v>
      </c>
      <c r="D7005" s="536">
        <v>2011</v>
      </c>
    </row>
    <row r="7006" spans="1:4">
      <c r="A7006" s="535" t="s">
        <v>10036</v>
      </c>
      <c r="B7006" s="536">
        <v>31436</v>
      </c>
      <c r="C7006" s="536">
        <v>0</v>
      </c>
      <c r="D7006" s="536">
        <v>2011</v>
      </c>
    </row>
    <row r="7007" spans="1:4">
      <c r="A7007" s="535" t="s">
        <v>10037</v>
      </c>
      <c r="B7007" s="536">
        <v>0</v>
      </c>
      <c r="C7007" s="536">
        <v>0</v>
      </c>
      <c r="D7007" s="536">
        <v>2011</v>
      </c>
    </row>
    <row r="7008" spans="1:4">
      <c r="A7008" s="535" t="s">
        <v>10038</v>
      </c>
      <c r="B7008" s="536">
        <v>0</v>
      </c>
      <c r="C7008" s="536">
        <v>0</v>
      </c>
      <c r="D7008" s="536">
        <v>2011</v>
      </c>
    </row>
    <row r="7009" spans="1:4">
      <c r="A7009" s="535" t="s">
        <v>10039</v>
      </c>
      <c r="B7009" s="536">
        <v>0</v>
      </c>
      <c r="C7009" s="536">
        <v>0</v>
      </c>
      <c r="D7009" s="536">
        <v>2011</v>
      </c>
    </row>
    <row r="7010" spans="1:4">
      <c r="A7010" s="535" t="s">
        <v>10040</v>
      </c>
      <c r="B7010" s="536">
        <v>0</v>
      </c>
      <c r="C7010" s="536">
        <v>0</v>
      </c>
      <c r="D7010" s="536">
        <v>2011</v>
      </c>
    </row>
    <row r="7011" spans="1:4">
      <c r="A7011" s="535" t="s">
        <v>10041</v>
      </c>
      <c r="B7011" s="536">
        <v>0</v>
      </c>
      <c r="C7011" s="536">
        <v>0</v>
      </c>
      <c r="D7011" s="536">
        <v>2011</v>
      </c>
    </row>
    <row r="7012" spans="1:4">
      <c r="A7012" s="535" t="s">
        <v>10042</v>
      </c>
      <c r="B7012" s="536">
        <v>0</v>
      </c>
      <c r="C7012" s="536">
        <v>0</v>
      </c>
      <c r="D7012" s="536">
        <v>2011</v>
      </c>
    </row>
    <row r="7013" spans="1:4">
      <c r="A7013" s="535" t="s">
        <v>10043</v>
      </c>
      <c r="B7013" s="536">
        <v>0</v>
      </c>
      <c r="C7013" s="536">
        <v>0</v>
      </c>
      <c r="D7013" s="536">
        <v>2011</v>
      </c>
    </row>
    <row r="7014" spans="1:4">
      <c r="A7014" s="535" t="s">
        <v>10044</v>
      </c>
      <c r="B7014" s="536">
        <v>0</v>
      </c>
      <c r="C7014" s="536">
        <v>0</v>
      </c>
      <c r="D7014" s="536">
        <v>2011</v>
      </c>
    </row>
    <row r="7015" spans="1:4">
      <c r="A7015" s="535" t="s">
        <v>10045</v>
      </c>
      <c r="B7015" s="536">
        <v>0</v>
      </c>
      <c r="C7015" s="536">
        <v>0</v>
      </c>
      <c r="D7015" s="536">
        <v>2011</v>
      </c>
    </row>
    <row r="7016" spans="1:4">
      <c r="A7016" s="535" t="s">
        <v>10046</v>
      </c>
      <c r="B7016" s="536">
        <v>0</v>
      </c>
      <c r="C7016" s="536">
        <v>0</v>
      </c>
      <c r="D7016" s="536">
        <v>2011</v>
      </c>
    </row>
    <row r="7017" spans="1:4">
      <c r="A7017" s="535" t="s">
        <v>10047</v>
      </c>
      <c r="B7017" s="536">
        <v>0</v>
      </c>
      <c r="C7017" s="536">
        <v>0</v>
      </c>
      <c r="D7017" s="536">
        <v>2011</v>
      </c>
    </row>
    <row r="7018" spans="1:4">
      <c r="A7018" s="535" t="s">
        <v>10048</v>
      </c>
      <c r="B7018" s="536">
        <v>0</v>
      </c>
      <c r="C7018" s="536">
        <v>0</v>
      </c>
      <c r="D7018" s="536">
        <v>2011</v>
      </c>
    </row>
    <row r="7019" spans="1:4">
      <c r="A7019" s="535" t="s">
        <v>10049</v>
      </c>
      <c r="B7019" s="536">
        <v>0</v>
      </c>
      <c r="C7019" s="536">
        <v>0</v>
      </c>
      <c r="D7019" s="536">
        <v>2011</v>
      </c>
    </row>
    <row r="7020" spans="1:4">
      <c r="A7020" s="535" t="s">
        <v>10050</v>
      </c>
      <c r="B7020" s="536">
        <v>0</v>
      </c>
      <c r="C7020" s="536">
        <v>0</v>
      </c>
      <c r="D7020" s="536">
        <v>2011</v>
      </c>
    </row>
    <row r="7021" spans="1:4">
      <c r="A7021" s="535" t="s">
        <v>10051</v>
      </c>
      <c r="B7021" s="536">
        <v>0</v>
      </c>
      <c r="C7021" s="536">
        <v>0</v>
      </c>
      <c r="D7021" s="536">
        <v>2011</v>
      </c>
    </row>
    <row r="7022" spans="1:4">
      <c r="A7022" s="535" t="s">
        <v>10052</v>
      </c>
      <c r="B7022" s="536">
        <v>0</v>
      </c>
      <c r="C7022" s="536">
        <v>0</v>
      </c>
      <c r="D7022" s="536">
        <v>2011</v>
      </c>
    </row>
    <row r="7023" spans="1:4">
      <c r="A7023" s="535" t="s">
        <v>10053</v>
      </c>
      <c r="B7023" s="536">
        <v>0</v>
      </c>
      <c r="C7023" s="536">
        <v>0</v>
      </c>
      <c r="D7023" s="536">
        <v>2011</v>
      </c>
    </row>
    <row r="7024" spans="1:4">
      <c r="A7024" s="535" t="s">
        <v>10054</v>
      </c>
      <c r="B7024" s="536">
        <v>0</v>
      </c>
      <c r="C7024" s="536">
        <v>0</v>
      </c>
      <c r="D7024" s="536">
        <v>2011</v>
      </c>
    </row>
    <row r="7025" spans="1:4">
      <c r="A7025" s="535" t="s">
        <v>10055</v>
      </c>
      <c r="B7025" s="536">
        <v>0</v>
      </c>
      <c r="C7025" s="536">
        <v>0</v>
      </c>
      <c r="D7025" s="536">
        <v>2011</v>
      </c>
    </row>
    <row r="7026" spans="1:4">
      <c r="A7026" s="535" t="s">
        <v>10056</v>
      </c>
      <c r="B7026" s="536">
        <v>30132</v>
      </c>
      <c r="C7026" s="536">
        <v>0</v>
      </c>
      <c r="D7026" s="536">
        <v>2011</v>
      </c>
    </row>
    <row r="7027" spans="1:4">
      <c r="A7027" s="535" t="s">
        <v>10057</v>
      </c>
      <c r="B7027" s="536">
        <v>38649</v>
      </c>
      <c r="C7027" s="536">
        <v>0</v>
      </c>
      <c r="D7027" s="536">
        <v>2011</v>
      </c>
    </row>
    <row r="7028" spans="1:4">
      <c r="A7028" s="535" t="s">
        <v>10058</v>
      </c>
      <c r="B7028" s="536">
        <v>27715</v>
      </c>
      <c r="C7028" s="536">
        <v>0</v>
      </c>
      <c r="D7028" s="536">
        <v>2011</v>
      </c>
    </row>
    <row r="7029" spans="1:4">
      <c r="A7029" s="535" t="s">
        <v>10059</v>
      </c>
      <c r="B7029" s="536">
        <v>35037</v>
      </c>
      <c r="C7029" s="536">
        <v>0</v>
      </c>
      <c r="D7029" s="536">
        <v>2011</v>
      </c>
    </row>
    <row r="7030" spans="1:4">
      <c r="A7030" s="535" t="s">
        <v>10060</v>
      </c>
      <c r="B7030" s="536">
        <v>5387</v>
      </c>
      <c r="C7030" s="536">
        <v>0</v>
      </c>
      <c r="D7030" s="536">
        <v>2011</v>
      </c>
    </row>
    <row r="7031" spans="1:4">
      <c r="A7031" s="535" t="s">
        <v>10061</v>
      </c>
      <c r="B7031" s="536">
        <v>31650</v>
      </c>
      <c r="C7031" s="536">
        <v>0</v>
      </c>
      <c r="D7031" s="536">
        <v>2011</v>
      </c>
    </row>
    <row r="7032" spans="1:4">
      <c r="A7032" s="535" t="s">
        <v>10062</v>
      </c>
      <c r="B7032" s="536">
        <v>0</v>
      </c>
      <c r="C7032" s="536">
        <v>0</v>
      </c>
      <c r="D7032" s="536">
        <v>2011</v>
      </c>
    </row>
    <row r="7033" spans="1:4">
      <c r="A7033" s="535" t="s">
        <v>10063</v>
      </c>
      <c r="B7033" s="536">
        <v>0</v>
      </c>
      <c r="C7033" s="536">
        <v>0</v>
      </c>
      <c r="D7033" s="536">
        <v>2011</v>
      </c>
    </row>
    <row r="7034" spans="1:4">
      <c r="A7034" s="535" t="s">
        <v>10064</v>
      </c>
      <c r="B7034" s="536">
        <v>0</v>
      </c>
      <c r="C7034" s="536">
        <v>0</v>
      </c>
      <c r="D7034" s="536">
        <v>2011</v>
      </c>
    </row>
    <row r="7035" spans="1:4">
      <c r="A7035" s="535" t="s">
        <v>10065</v>
      </c>
      <c r="B7035" s="536">
        <v>0</v>
      </c>
      <c r="C7035" s="536">
        <v>0</v>
      </c>
      <c r="D7035" s="536">
        <v>2011</v>
      </c>
    </row>
    <row r="7036" spans="1:4">
      <c r="A7036" s="535" t="s">
        <v>10066</v>
      </c>
      <c r="B7036" s="536">
        <v>0</v>
      </c>
      <c r="C7036" s="536">
        <v>0</v>
      </c>
      <c r="D7036" s="536">
        <v>2011</v>
      </c>
    </row>
    <row r="7037" spans="1:4">
      <c r="A7037" s="535" t="s">
        <v>10217</v>
      </c>
      <c r="B7037" s="536">
        <v>22527</v>
      </c>
      <c r="C7037" s="536">
        <v>0</v>
      </c>
      <c r="D7037" s="536">
        <v>2011</v>
      </c>
    </row>
    <row r="7038" spans="1:4">
      <c r="A7038" s="535" t="s">
        <v>10067</v>
      </c>
      <c r="B7038" s="536">
        <v>0</v>
      </c>
      <c r="C7038" s="536">
        <v>0</v>
      </c>
      <c r="D7038" s="536">
        <v>2011</v>
      </c>
    </row>
    <row r="7039" spans="1:4">
      <c r="A7039" s="535" t="s">
        <v>5712</v>
      </c>
      <c r="B7039" s="536">
        <v>11664</v>
      </c>
      <c r="C7039" s="536">
        <v>0</v>
      </c>
      <c r="D7039" s="536">
        <v>2011</v>
      </c>
    </row>
    <row r="7040" spans="1:4">
      <c r="A7040" s="535" t="s">
        <v>10068</v>
      </c>
      <c r="B7040" s="536">
        <v>13598</v>
      </c>
      <c r="C7040" s="536">
        <v>0</v>
      </c>
      <c r="D7040" s="536">
        <v>2011</v>
      </c>
    </row>
    <row r="7041" spans="1:4">
      <c r="A7041" s="535" t="s">
        <v>10069</v>
      </c>
      <c r="B7041" s="536">
        <v>8866</v>
      </c>
      <c r="C7041" s="536">
        <v>0</v>
      </c>
      <c r="D7041" s="536">
        <v>2011</v>
      </c>
    </row>
    <row r="7042" spans="1:4">
      <c r="A7042" s="535" t="s">
        <v>10070</v>
      </c>
      <c r="B7042" s="536">
        <v>0</v>
      </c>
      <c r="C7042" s="536">
        <v>0</v>
      </c>
      <c r="D7042" s="536">
        <v>2011</v>
      </c>
    </row>
    <row r="7043" spans="1:4">
      <c r="A7043" s="535" t="s">
        <v>10071</v>
      </c>
      <c r="B7043" s="536">
        <v>0</v>
      </c>
      <c r="C7043" s="536">
        <v>0</v>
      </c>
      <c r="D7043" s="536">
        <v>2011</v>
      </c>
    </row>
    <row r="7044" spans="1:4">
      <c r="A7044" s="535" t="s">
        <v>10072</v>
      </c>
      <c r="B7044" s="536">
        <v>0</v>
      </c>
      <c r="C7044" s="536">
        <v>0</v>
      </c>
      <c r="D7044" s="536">
        <v>2011</v>
      </c>
    </row>
    <row r="7045" spans="1:4">
      <c r="A7045" s="535" t="s">
        <v>10073</v>
      </c>
      <c r="B7045" s="536">
        <v>0</v>
      </c>
      <c r="C7045" s="536">
        <v>0</v>
      </c>
      <c r="D7045" s="536">
        <v>2011</v>
      </c>
    </row>
    <row r="7046" spans="1:4">
      <c r="A7046" s="535" t="s">
        <v>10074</v>
      </c>
      <c r="B7046" s="536">
        <v>0</v>
      </c>
      <c r="C7046" s="536">
        <v>0</v>
      </c>
      <c r="D7046" s="536">
        <v>2011</v>
      </c>
    </row>
    <row r="7047" spans="1:4">
      <c r="A7047" s="535" t="s">
        <v>10075</v>
      </c>
      <c r="B7047" s="536">
        <v>0</v>
      </c>
      <c r="C7047" s="536">
        <v>0</v>
      </c>
      <c r="D7047" s="536">
        <v>2011</v>
      </c>
    </row>
    <row r="7048" spans="1:4">
      <c r="A7048" s="535" t="s">
        <v>10076</v>
      </c>
      <c r="B7048" s="536">
        <v>0</v>
      </c>
      <c r="C7048" s="536">
        <v>0</v>
      </c>
      <c r="D7048" s="536">
        <v>2011</v>
      </c>
    </row>
    <row r="7049" spans="1:4">
      <c r="A7049" s="535" t="s">
        <v>10077</v>
      </c>
      <c r="B7049" s="536">
        <v>0</v>
      </c>
      <c r="C7049" s="536">
        <v>0</v>
      </c>
      <c r="D7049" s="536">
        <v>2011</v>
      </c>
    </row>
    <row r="7050" spans="1:4">
      <c r="A7050" s="535" t="s">
        <v>10078</v>
      </c>
      <c r="B7050" s="536">
        <v>0</v>
      </c>
      <c r="C7050" s="536">
        <v>0</v>
      </c>
      <c r="D7050" s="536">
        <v>2011</v>
      </c>
    </row>
    <row r="7051" spans="1:4">
      <c r="A7051" s="535" t="s">
        <v>10079</v>
      </c>
      <c r="B7051" s="536">
        <v>0</v>
      </c>
      <c r="C7051" s="536">
        <v>0</v>
      </c>
      <c r="D7051" s="536">
        <v>2011</v>
      </c>
    </row>
    <row r="7052" spans="1:4">
      <c r="A7052" s="535" t="s">
        <v>10080</v>
      </c>
      <c r="B7052" s="536">
        <v>0</v>
      </c>
      <c r="C7052" s="536">
        <v>0</v>
      </c>
      <c r="D7052" s="536">
        <v>2011</v>
      </c>
    </row>
    <row r="7053" spans="1:4">
      <c r="A7053" s="535" t="s">
        <v>10081</v>
      </c>
      <c r="B7053" s="536">
        <v>0</v>
      </c>
      <c r="C7053" s="536">
        <v>0</v>
      </c>
      <c r="D7053" s="536">
        <v>2011</v>
      </c>
    </row>
    <row r="7054" spans="1:4">
      <c r="A7054" s="535" t="s">
        <v>10082</v>
      </c>
      <c r="B7054" s="536">
        <v>18954</v>
      </c>
      <c r="C7054" s="536">
        <v>0</v>
      </c>
      <c r="D7054" s="536">
        <v>2011</v>
      </c>
    </row>
    <row r="7055" spans="1:4">
      <c r="A7055" s="535" t="s">
        <v>10083</v>
      </c>
      <c r="B7055" s="536">
        <v>38097</v>
      </c>
      <c r="C7055" s="536">
        <v>0</v>
      </c>
      <c r="D7055" s="536">
        <v>2011</v>
      </c>
    </row>
    <row r="7056" spans="1:4">
      <c r="A7056" s="535" t="s">
        <v>10084</v>
      </c>
      <c r="B7056" s="536">
        <v>25938</v>
      </c>
      <c r="C7056" s="536">
        <v>0</v>
      </c>
      <c r="D7056" s="536">
        <v>2011</v>
      </c>
    </row>
    <row r="7057" spans="1:4">
      <c r="A7057" s="535" t="s">
        <v>10085</v>
      </c>
      <c r="B7057" s="536">
        <v>26197</v>
      </c>
      <c r="C7057" s="536">
        <v>0</v>
      </c>
      <c r="D7057" s="536">
        <v>2011</v>
      </c>
    </row>
    <row r="7058" spans="1:4">
      <c r="A7058" s="535" t="s">
        <v>10086</v>
      </c>
      <c r="B7058" s="536">
        <v>3600</v>
      </c>
      <c r="C7058" s="536">
        <v>0</v>
      </c>
      <c r="D7058" s="536">
        <v>2011</v>
      </c>
    </row>
    <row r="7059" spans="1:4">
      <c r="A7059" s="535" t="s">
        <v>10087</v>
      </c>
      <c r="B7059" s="536">
        <v>10000</v>
      </c>
      <c r="C7059" s="536">
        <v>0</v>
      </c>
      <c r="D7059" s="536">
        <v>2011</v>
      </c>
    </row>
    <row r="7060" spans="1:4">
      <c r="A7060" s="535" t="s">
        <v>10088</v>
      </c>
      <c r="B7060" s="536">
        <v>9146</v>
      </c>
      <c r="C7060" s="536">
        <v>0</v>
      </c>
      <c r="D7060" s="536">
        <v>2011</v>
      </c>
    </row>
    <row r="7061" spans="1:4">
      <c r="A7061" s="535" t="s">
        <v>10089</v>
      </c>
      <c r="B7061" s="536">
        <v>9518</v>
      </c>
      <c r="C7061" s="536">
        <v>0</v>
      </c>
      <c r="D7061" s="536">
        <v>2011</v>
      </c>
    </row>
    <row r="7062" spans="1:4">
      <c r="A7062" s="535" t="s">
        <v>10090</v>
      </c>
      <c r="B7062" s="536">
        <v>9113</v>
      </c>
      <c r="C7062" s="536">
        <v>0</v>
      </c>
      <c r="D7062" s="536">
        <v>2011</v>
      </c>
    </row>
    <row r="7063" spans="1:4">
      <c r="A7063" s="535" t="s">
        <v>10091</v>
      </c>
      <c r="B7063" s="536">
        <v>0</v>
      </c>
      <c r="C7063" s="536">
        <v>0</v>
      </c>
      <c r="D7063" s="536">
        <v>2011</v>
      </c>
    </row>
    <row r="7064" spans="1:4">
      <c r="A7064" s="535" t="s">
        <v>10092</v>
      </c>
      <c r="B7064" s="536">
        <v>11882</v>
      </c>
      <c r="C7064" s="536">
        <v>0</v>
      </c>
      <c r="D7064" s="536">
        <v>2011</v>
      </c>
    </row>
    <row r="7065" spans="1:4">
      <c r="A7065" s="535" t="s">
        <v>10093</v>
      </c>
      <c r="B7065" s="536">
        <v>34998</v>
      </c>
      <c r="C7065" s="536">
        <v>0</v>
      </c>
      <c r="D7065" s="536">
        <v>2011</v>
      </c>
    </row>
    <row r="7066" spans="1:4">
      <c r="A7066" s="535" t="s">
        <v>10094</v>
      </c>
      <c r="B7066" s="536">
        <v>7170</v>
      </c>
      <c r="C7066" s="536">
        <v>0</v>
      </c>
      <c r="D7066" s="536">
        <v>2011</v>
      </c>
    </row>
    <row r="7067" spans="1:4">
      <c r="A7067" s="535" t="s">
        <v>10095</v>
      </c>
      <c r="B7067" s="536">
        <v>27535</v>
      </c>
      <c r="C7067" s="536">
        <v>0</v>
      </c>
      <c r="D7067" s="536">
        <v>2011</v>
      </c>
    </row>
    <row r="7068" spans="1:4">
      <c r="A7068" s="535" t="s">
        <v>10096</v>
      </c>
      <c r="B7068" s="536">
        <v>6230</v>
      </c>
      <c r="C7068" s="536">
        <v>0</v>
      </c>
      <c r="D7068" s="536">
        <v>2011</v>
      </c>
    </row>
    <row r="7069" spans="1:4">
      <c r="A7069" s="535" t="s">
        <v>10097</v>
      </c>
      <c r="B7069" s="536">
        <v>52120</v>
      </c>
      <c r="C7069" s="536">
        <v>0</v>
      </c>
      <c r="D7069" s="536">
        <v>2011</v>
      </c>
    </row>
    <row r="7070" spans="1:4">
      <c r="A7070" s="535" t="s">
        <v>10098</v>
      </c>
      <c r="B7070" s="536">
        <v>60623</v>
      </c>
      <c r="C7070" s="536">
        <v>0</v>
      </c>
      <c r="D7070" s="536">
        <v>2011</v>
      </c>
    </row>
    <row r="7071" spans="1:4">
      <c r="A7071" s="535" t="s">
        <v>10099</v>
      </c>
      <c r="B7071" s="536">
        <v>43190</v>
      </c>
      <c r="C7071" s="536">
        <v>0</v>
      </c>
      <c r="D7071" s="536">
        <v>2011</v>
      </c>
    </row>
    <row r="7072" spans="1:4">
      <c r="A7072" s="535" t="s">
        <v>10100</v>
      </c>
      <c r="B7072" s="536">
        <v>2948</v>
      </c>
      <c r="C7072" s="536">
        <v>0</v>
      </c>
      <c r="D7072" s="536">
        <v>2011</v>
      </c>
    </row>
    <row r="7073" spans="1:4">
      <c r="A7073" s="535" t="s">
        <v>10101</v>
      </c>
      <c r="B7073" s="536">
        <v>69906</v>
      </c>
      <c r="C7073" s="536">
        <v>0</v>
      </c>
      <c r="D7073" s="536">
        <v>2011</v>
      </c>
    </row>
    <row r="7074" spans="1:4">
      <c r="A7074" s="535" t="s">
        <v>10102</v>
      </c>
      <c r="B7074" s="536">
        <v>8987</v>
      </c>
      <c r="C7074" s="536">
        <v>0</v>
      </c>
      <c r="D7074" s="536">
        <v>2011</v>
      </c>
    </row>
    <row r="7075" spans="1:4">
      <c r="A7075" s="535" t="s">
        <v>10103</v>
      </c>
      <c r="B7075" s="536">
        <v>4302</v>
      </c>
      <c r="C7075" s="536">
        <v>0</v>
      </c>
      <c r="D7075" s="536">
        <v>2011</v>
      </c>
    </row>
    <row r="7076" spans="1:4">
      <c r="A7076" s="535" t="s">
        <v>10104</v>
      </c>
      <c r="B7076" s="536">
        <v>1346</v>
      </c>
      <c r="C7076" s="536">
        <v>0</v>
      </c>
      <c r="D7076" s="536">
        <v>2011</v>
      </c>
    </row>
    <row r="7077" spans="1:4">
      <c r="A7077" s="535" t="s">
        <v>10105</v>
      </c>
      <c r="B7077" s="536">
        <v>2073</v>
      </c>
      <c r="C7077" s="536">
        <v>0</v>
      </c>
      <c r="D7077" s="536">
        <v>2011</v>
      </c>
    </row>
    <row r="7078" spans="1:4">
      <c r="A7078" s="535" t="s">
        <v>10106</v>
      </c>
      <c r="B7078" s="536">
        <v>0</v>
      </c>
      <c r="C7078" s="536">
        <v>0</v>
      </c>
      <c r="D7078" s="536">
        <v>2011</v>
      </c>
    </row>
    <row r="7079" spans="1:4">
      <c r="A7079" s="535" t="s">
        <v>10107</v>
      </c>
      <c r="B7079" s="536">
        <v>8420</v>
      </c>
      <c r="C7079" s="536">
        <v>0</v>
      </c>
      <c r="D7079" s="536">
        <v>2011</v>
      </c>
    </row>
    <row r="7080" spans="1:4">
      <c r="A7080" s="535" t="s">
        <v>9297</v>
      </c>
      <c r="B7080" s="536">
        <v>10214</v>
      </c>
      <c r="C7080" s="536">
        <v>0</v>
      </c>
      <c r="D7080" s="536">
        <v>2011</v>
      </c>
    </row>
    <row r="7081" spans="1:4">
      <c r="A7081" s="535" t="s">
        <v>10108</v>
      </c>
      <c r="B7081" s="536">
        <v>8092</v>
      </c>
      <c r="C7081" s="536">
        <v>0</v>
      </c>
      <c r="D7081" s="536">
        <v>2011</v>
      </c>
    </row>
    <row r="7082" spans="1:4">
      <c r="A7082" s="535" t="s">
        <v>10109</v>
      </c>
      <c r="B7082" s="536">
        <v>8957</v>
      </c>
      <c r="C7082" s="536">
        <v>0</v>
      </c>
      <c r="D7082" s="536">
        <v>2011</v>
      </c>
    </row>
    <row r="7083" spans="1:4">
      <c r="A7083" s="535" t="s">
        <v>10110</v>
      </c>
      <c r="B7083" s="536">
        <v>6521</v>
      </c>
      <c r="C7083" s="536">
        <v>0</v>
      </c>
      <c r="D7083" s="536">
        <v>2011</v>
      </c>
    </row>
    <row r="7084" spans="1:4">
      <c r="A7084" s="535" t="s">
        <v>10111</v>
      </c>
      <c r="B7084" s="536">
        <v>12356</v>
      </c>
      <c r="C7084" s="536">
        <v>0</v>
      </c>
      <c r="D7084" s="536">
        <v>2011</v>
      </c>
    </row>
    <row r="7085" spans="1:4">
      <c r="A7085" s="535" t="s">
        <v>10112</v>
      </c>
      <c r="B7085" s="536">
        <v>15251</v>
      </c>
      <c r="C7085" s="536">
        <v>0</v>
      </c>
      <c r="D7085" s="536">
        <v>2011</v>
      </c>
    </row>
    <row r="7086" spans="1:4">
      <c r="A7086" s="535" t="s">
        <v>10113</v>
      </c>
      <c r="B7086" s="536">
        <v>22191</v>
      </c>
      <c r="C7086" s="536">
        <v>0</v>
      </c>
      <c r="D7086" s="536">
        <v>2011</v>
      </c>
    </row>
    <row r="7087" spans="1:4">
      <c r="A7087" s="535" t="s">
        <v>10114</v>
      </c>
      <c r="B7087" s="536">
        <v>6900</v>
      </c>
      <c r="C7087" s="536">
        <v>0</v>
      </c>
      <c r="D7087" s="536">
        <v>2011</v>
      </c>
    </row>
    <row r="7088" spans="1:4">
      <c r="A7088" s="535" t="s">
        <v>10115</v>
      </c>
      <c r="B7088" s="536">
        <v>0</v>
      </c>
      <c r="C7088" s="536">
        <v>0</v>
      </c>
      <c r="D7088" s="536">
        <v>2011</v>
      </c>
    </row>
    <row r="7089" spans="1:4">
      <c r="A7089" s="535" t="s">
        <v>10116</v>
      </c>
      <c r="B7089" s="536">
        <v>2020</v>
      </c>
      <c r="C7089" s="536">
        <v>0</v>
      </c>
      <c r="D7089" s="536">
        <v>2011</v>
      </c>
    </row>
    <row r="7090" spans="1:4">
      <c r="A7090" s="535" t="s">
        <v>10117</v>
      </c>
      <c r="B7090" s="536">
        <v>8339</v>
      </c>
      <c r="C7090" s="536">
        <v>0</v>
      </c>
      <c r="D7090" s="536">
        <v>2011</v>
      </c>
    </row>
    <row r="7091" spans="1:4">
      <c r="A7091" s="535" t="s">
        <v>10118</v>
      </c>
      <c r="B7091" s="536">
        <v>3477</v>
      </c>
      <c r="C7091" s="536">
        <v>0</v>
      </c>
      <c r="D7091" s="536">
        <v>2011</v>
      </c>
    </row>
    <row r="7092" spans="1:4">
      <c r="A7092" s="535" t="s">
        <v>10119</v>
      </c>
      <c r="B7092" s="536">
        <v>4959</v>
      </c>
      <c r="C7092" s="536">
        <v>0</v>
      </c>
      <c r="D7092" s="536">
        <v>2011</v>
      </c>
    </row>
    <row r="7093" spans="1:4">
      <c r="A7093" s="535" t="s">
        <v>10120</v>
      </c>
      <c r="B7093" s="536">
        <v>12505</v>
      </c>
      <c r="C7093" s="536">
        <v>0</v>
      </c>
      <c r="D7093" s="536">
        <v>2011</v>
      </c>
    </row>
    <row r="7094" spans="1:4">
      <c r="A7094" s="535" t="s">
        <v>10121</v>
      </c>
      <c r="B7094" s="536">
        <v>2649</v>
      </c>
      <c r="C7094" s="536">
        <v>0</v>
      </c>
      <c r="D7094" s="536">
        <v>2011</v>
      </c>
    </row>
    <row r="7095" spans="1:4">
      <c r="A7095" s="535" t="s">
        <v>10122</v>
      </c>
      <c r="B7095" s="536">
        <v>6305</v>
      </c>
      <c r="C7095" s="536">
        <v>0</v>
      </c>
      <c r="D7095" s="536">
        <v>2011</v>
      </c>
    </row>
    <row r="7096" spans="1:4">
      <c r="A7096" s="535" t="s">
        <v>10123</v>
      </c>
      <c r="B7096" s="536">
        <v>5324</v>
      </c>
      <c r="C7096" s="536">
        <v>0</v>
      </c>
      <c r="D7096" s="536">
        <v>2011</v>
      </c>
    </row>
    <row r="7097" spans="1:4">
      <c r="A7097" s="535" t="s">
        <v>10124</v>
      </c>
      <c r="B7097" s="536">
        <v>3522</v>
      </c>
      <c r="C7097" s="536">
        <v>0</v>
      </c>
      <c r="D7097" s="536">
        <v>2011</v>
      </c>
    </row>
    <row r="7098" spans="1:4">
      <c r="A7098" s="535" t="s">
        <v>10125</v>
      </c>
      <c r="B7098" s="536">
        <v>3184</v>
      </c>
      <c r="C7098" s="536">
        <v>0</v>
      </c>
      <c r="D7098" s="536">
        <v>2011</v>
      </c>
    </row>
    <row r="7099" spans="1:4">
      <c r="A7099" s="535" t="s">
        <v>10126</v>
      </c>
      <c r="B7099" s="536">
        <v>98314</v>
      </c>
      <c r="C7099" s="536">
        <v>0</v>
      </c>
      <c r="D7099" s="536">
        <v>2011</v>
      </c>
    </row>
    <row r="7100" spans="1:4">
      <c r="A7100" s="535" t="s">
        <v>10221</v>
      </c>
      <c r="B7100" s="536">
        <v>4480</v>
      </c>
      <c r="C7100" s="536">
        <v>0</v>
      </c>
      <c r="D7100" s="536">
        <v>2011</v>
      </c>
    </row>
    <row r="7101" spans="1:4">
      <c r="A7101" s="535" t="s">
        <v>10127</v>
      </c>
      <c r="B7101" s="536">
        <v>1133</v>
      </c>
      <c r="C7101" s="536">
        <v>0</v>
      </c>
      <c r="D7101" s="536">
        <v>2011</v>
      </c>
    </row>
    <row r="7102" spans="1:4">
      <c r="A7102" s="535" t="s">
        <v>10128</v>
      </c>
      <c r="B7102" s="536">
        <v>7957</v>
      </c>
      <c r="C7102" s="536">
        <v>0</v>
      </c>
      <c r="D7102" s="536">
        <v>2011</v>
      </c>
    </row>
    <row r="7103" spans="1:4">
      <c r="A7103" s="535" t="s">
        <v>10129</v>
      </c>
      <c r="B7103" s="536">
        <v>16294</v>
      </c>
      <c r="C7103" s="536">
        <v>0</v>
      </c>
      <c r="D7103" s="536">
        <v>2011</v>
      </c>
    </row>
    <row r="7104" spans="1:4">
      <c r="A7104" s="535" t="s">
        <v>10130</v>
      </c>
      <c r="B7104" s="536">
        <v>25987</v>
      </c>
      <c r="C7104" s="536">
        <v>0</v>
      </c>
      <c r="D7104" s="536">
        <v>2011</v>
      </c>
    </row>
    <row r="7105" spans="1:4">
      <c r="A7105" s="535" t="s">
        <v>10131</v>
      </c>
      <c r="B7105" s="536">
        <v>10339</v>
      </c>
      <c r="C7105" s="536">
        <v>0</v>
      </c>
      <c r="D7105" s="536">
        <v>2011</v>
      </c>
    </row>
    <row r="7106" spans="1:4">
      <c r="A7106" s="535" t="s">
        <v>10218</v>
      </c>
      <c r="B7106" s="536">
        <v>32770</v>
      </c>
      <c r="C7106" s="536">
        <v>0</v>
      </c>
      <c r="D7106" s="536">
        <v>2011</v>
      </c>
    </row>
    <row r="7107" spans="1:4">
      <c r="A7107" s="535" t="s">
        <v>10132</v>
      </c>
      <c r="B7107" s="536">
        <v>49761</v>
      </c>
      <c r="C7107" s="536">
        <v>0</v>
      </c>
      <c r="D7107" s="536">
        <v>2011</v>
      </c>
    </row>
    <row r="7108" spans="1:4">
      <c r="A7108" s="535" t="s">
        <v>10133</v>
      </c>
      <c r="B7108" s="536">
        <v>0</v>
      </c>
      <c r="C7108" s="536">
        <v>0</v>
      </c>
      <c r="D7108" s="536">
        <v>2011</v>
      </c>
    </row>
    <row r="7109" spans="1:4">
      <c r="A7109" s="535" t="s">
        <v>10134</v>
      </c>
      <c r="B7109" s="536">
        <v>11505</v>
      </c>
      <c r="C7109" s="536">
        <v>0</v>
      </c>
      <c r="D7109" s="536">
        <v>2011</v>
      </c>
    </row>
    <row r="7110" spans="1:4">
      <c r="A7110" s="535" t="s">
        <v>10135</v>
      </c>
      <c r="B7110" s="536">
        <v>7142</v>
      </c>
      <c r="C7110" s="536">
        <v>0</v>
      </c>
      <c r="D7110" s="536">
        <v>2011</v>
      </c>
    </row>
    <row r="7111" spans="1:4">
      <c r="A7111" s="535" t="s">
        <v>10136</v>
      </c>
      <c r="B7111" s="536">
        <v>10537</v>
      </c>
      <c r="C7111" s="536">
        <v>0</v>
      </c>
      <c r="D7111" s="536">
        <v>2011</v>
      </c>
    </row>
    <row r="7112" spans="1:4">
      <c r="A7112" s="535" t="s">
        <v>10137</v>
      </c>
      <c r="B7112" s="536">
        <v>9412</v>
      </c>
      <c r="C7112" s="536">
        <v>0</v>
      </c>
      <c r="D7112" s="536">
        <v>2011</v>
      </c>
    </row>
    <row r="7113" spans="1:4">
      <c r="A7113" s="535" t="s">
        <v>10138</v>
      </c>
      <c r="B7113" s="536">
        <v>4074</v>
      </c>
      <c r="C7113" s="536">
        <v>0</v>
      </c>
      <c r="D7113" s="536">
        <v>2011</v>
      </c>
    </row>
    <row r="7114" spans="1:4">
      <c r="A7114" s="535" t="s">
        <v>10139</v>
      </c>
      <c r="B7114" s="536">
        <v>8175</v>
      </c>
      <c r="C7114" s="536">
        <v>0</v>
      </c>
      <c r="D7114" s="536">
        <v>2011</v>
      </c>
    </row>
    <row r="7115" spans="1:4">
      <c r="A7115" s="535" t="s">
        <v>10140</v>
      </c>
      <c r="B7115" s="536">
        <v>5796</v>
      </c>
      <c r="C7115" s="536">
        <v>0</v>
      </c>
      <c r="D7115" s="536">
        <v>2011</v>
      </c>
    </row>
    <row r="7116" spans="1:4">
      <c r="A7116" s="535" t="s">
        <v>10141</v>
      </c>
      <c r="B7116" s="536">
        <v>5382</v>
      </c>
      <c r="C7116" s="536">
        <v>0</v>
      </c>
      <c r="D7116" s="536">
        <v>2011</v>
      </c>
    </row>
    <row r="7117" spans="1:4">
      <c r="A7117" s="535" t="s">
        <v>10142</v>
      </c>
      <c r="B7117" s="536">
        <v>0</v>
      </c>
      <c r="C7117" s="536">
        <v>0</v>
      </c>
      <c r="D7117" s="536">
        <v>2011</v>
      </c>
    </row>
    <row r="7118" spans="1:4">
      <c r="A7118" s="535" t="s">
        <v>10143</v>
      </c>
      <c r="B7118" s="536">
        <v>7780</v>
      </c>
      <c r="C7118" s="536">
        <v>0</v>
      </c>
      <c r="D7118" s="536">
        <v>2011</v>
      </c>
    </row>
    <row r="7119" spans="1:4">
      <c r="A7119" s="535" t="s">
        <v>10144</v>
      </c>
      <c r="B7119" s="536">
        <v>0</v>
      </c>
      <c r="C7119" s="536">
        <v>0</v>
      </c>
      <c r="D7119" s="536">
        <v>2011</v>
      </c>
    </row>
    <row r="7120" spans="1:4">
      <c r="A7120" s="535" t="s">
        <v>10145</v>
      </c>
      <c r="B7120" s="536">
        <v>20690</v>
      </c>
      <c r="C7120" s="536">
        <v>0</v>
      </c>
      <c r="D7120" s="536">
        <v>2011</v>
      </c>
    </row>
    <row r="7121" spans="1:4">
      <c r="A7121" s="535" t="s">
        <v>10146</v>
      </c>
      <c r="B7121" s="536">
        <v>0</v>
      </c>
      <c r="C7121" s="536">
        <v>0</v>
      </c>
      <c r="D7121" s="536">
        <v>2011</v>
      </c>
    </row>
    <row r="7122" spans="1:4">
      <c r="A7122" s="535" t="s">
        <v>10147</v>
      </c>
      <c r="B7122" s="536">
        <v>0</v>
      </c>
      <c r="C7122" s="536">
        <v>0</v>
      </c>
      <c r="D7122" s="536">
        <v>2011</v>
      </c>
    </row>
    <row r="7123" spans="1:4">
      <c r="A7123" s="535" t="s">
        <v>10148</v>
      </c>
      <c r="B7123" s="536">
        <v>0</v>
      </c>
      <c r="C7123" s="536">
        <v>0</v>
      </c>
      <c r="D7123" s="536">
        <v>2011</v>
      </c>
    </row>
    <row r="7124" spans="1:4">
      <c r="A7124" s="535" t="s">
        <v>10149</v>
      </c>
      <c r="B7124" s="536">
        <v>0</v>
      </c>
      <c r="C7124" s="536">
        <v>0</v>
      </c>
      <c r="D7124" s="536">
        <v>2011</v>
      </c>
    </row>
    <row r="7125" spans="1:4">
      <c r="A7125" s="535" t="s">
        <v>10150</v>
      </c>
      <c r="B7125" s="536">
        <v>0</v>
      </c>
      <c r="C7125" s="536">
        <v>0</v>
      </c>
      <c r="D7125" s="536">
        <v>2011</v>
      </c>
    </row>
    <row r="7126" spans="1:4">
      <c r="A7126" s="535" t="s">
        <v>10151</v>
      </c>
      <c r="B7126" s="536">
        <v>0</v>
      </c>
      <c r="C7126" s="536">
        <v>0</v>
      </c>
      <c r="D7126" s="536">
        <v>2011</v>
      </c>
    </row>
    <row r="7127" spans="1:4">
      <c r="A7127" s="535" t="s">
        <v>10152</v>
      </c>
      <c r="B7127" s="536">
        <v>33000</v>
      </c>
      <c r="C7127" s="536">
        <v>0</v>
      </c>
      <c r="D7127" s="536">
        <v>2011</v>
      </c>
    </row>
    <row r="7128" spans="1:4">
      <c r="A7128" s="535" t="s">
        <v>10153</v>
      </c>
      <c r="B7128" s="536">
        <v>2450</v>
      </c>
      <c r="C7128" s="536">
        <v>0</v>
      </c>
      <c r="D7128" s="536">
        <v>2011</v>
      </c>
    </row>
    <row r="7129" spans="1:4">
      <c r="A7129" s="535" t="s">
        <v>10154</v>
      </c>
      <c r="B7129" s="536">
        <v>0</v>
      </c>
      <c r="C7129" s="536">
        <v>0</v>
      </c>
      <c r="D7129" s="536">
        <v>2011</v>
      </c>
    </row>
    <row r="7130" spans="1:4">
      <c r="A7130" s="535" t="s">
        <v>10155</v>
      </c>
      <c r="B7130" s="536">
        <v>0</v>
      </c>
      <c r="C7130" s="536">
        <v>0</v>
      </c>
      <c r="D7130" s="536">
        <v>2011</v>
      </c>
    </row>
    <row r="7131" spans="1:4">
      <c r="A7131" s="535" t="s">
        <v>10156</v>
      </c>
      <c r="B7131" s="536">
        <v>0</v>
      </c>
      <c r="C7131" s="536">
        <v>0</v>
      </c>
      <c r="D7131" s="536">
        <v>2011</v>
      </c>
    </row>
    <row r="7132" spans="1:4">
      <c r="A7132" s="535" t="s">
        <v>10157</v>
      </c>
      <c r="B7132" s="536">
        <v>0</v>
      </c>
      <c r="C7132" s="536">
        <v>0</v>
      </c>
      <c r="D7132" s="536">
        <v>2011</v>
      </c>
    </row>
    <row r="7133" spans="1:4">
      <c r="A7133" s="535" t="s">
        <v>10158</v>
      </c>
      <c r="B7133" s="536">
        <v>104</v>
      </c>
      <c r="C7133" s="536">
        <v>0</v>
      </c>
      <c r="D7133" s="536">
        <v>2011</v>
      </c>
    </row>
    <row r="7134" spans="1:4">
      <c r="A7134" s="535" t="s">
        <v>10159</v>
      </c>
      <c r="B7134" s="536">
        <v>1860</v>
      </c>
      <c r="C7134" s="536">
        <v>0</v>
      </c>
      <c r="D7134" s="536">
        <v>2011</v>
      </c>
    </row>
    <row r="7135" spans="1:4">
      <c r="A7135" s="535" t="s">
        <v>10160</v>
      </c>
      <c r="B7135" s="536">
        <v>34860</v>
      </c>
      <c r="C7135" s="536">
        <v>0</v>
      </c>
      <c r="D7135" s="536">
        <v>2011</v>
      </c>
    </row>
    <row r="7136" spans="1:4">
      <c r="A7136" s="535" t="s">
        <v>10163</v>
      </c>
      <c r="B7136" s="536">
        <v>72963</v>
      </c>
      <c r="C7136" s="536">
        <v>0</v>
      </c>
      <c r="D7136" s="536">
        <v>2011</v>
      </c>
    </row>
    <row r="7137" spans="1:4">
      <c r="A7137" s="535" t="s">
        <v>10164</v>
      </c>
      <c r="B7137" s="536">
        <v>14909</v>
      </c>
      <c r="C7137" s="536">
        <v>0</v>
      </c>
      <c r="D7137" s="536">
        <v>2011</v>
      </c>
    </row>
    <row r="7138" spans="1:4">
      <c r="A7138" s="535" t="s">
        <v>10165</v>
      </c>
      <c r="B7138" s="536">
        <v>145990</v>
      </c>
      <c r="C7138" s="536">
        <v>0</v>
      </c>
      <c r="D7138" s="536">
        <v>2011</v>
      </c>
    </row>
    <row r="7139" spans="1:4">
      <c r="A7139" s="535" t="s">
        <v>10166</v>
      </c>
      <c r="B7139" s="536">
        <v>30400</v>
      </c>
      <c r="C7139" s="536">
        <v>0</v>
      </c>
      <c r="D7139" s="536">
        <v>2011</v>
      </c>
    </row>
    <row r="7140" spans="1:4">
      <c r="A7140" s="535" t="s">
        <v>10168</v>
      </c>
      <c r="B7140" s="536">
        <v>17155</v>
      </c>
      <c r="C7140" s="536">
        <v>0</v>
      </c>
      <c r="D7140" s="536">
        <v>2011</v>
      </c>
    </row>
    <row r="7141" spans="1:4">
      <c r="A7141" s="535" t="s">
        <v>10169</v>
      </c>
      <c r="B7141" s="536">
        <v>60419</v>
      </c>
      <c r="C7141" s="536">
        <v>0</v>
      </c>
      <c r="D7141" s="536">
        <v>2011</v>
      </c>
    </row>
    <row r="7142" spans="1:4">
      <c r="A7142" s="535" t="s">
        <v>10171</v>
      </c>
      <c r="B7142" s="536">
        <v>42887</v>
      </c>
      <c r="C7142" s="536">
        <v>0</v>
      </c>
      <c r="D7142" s="536">
        <v>2011</v>
      </c>
    </row>
    <row r="7143" spans="1:4">
      <c r="A7143" s="535" t="s">
        <v>5904</v>
      </c>
      <c r="B7143" s="536">
        <v>0</v>
      </c>
      <c r="C7143" s="536">
        <v>0</v>
      </c>
      <c r="D7143" s="536">
        <v>2011</v>
      </c>
    </row>
    <row r="7144" spans="1:4">
      <c r="A7144" s="535" t="s">
        <v>10172</v>
      </c>
      <c r="B7144" s="536">
        <v>77981</v>
      </c>
      <c r="C7144" s="536">
        <v>0</v>
      </c>
      <c r="D7144" s="536">
        <v>2011</v>
      </c>
    </row>
    <row r="7145" spans="1:4">
      <c r="A7145" s="535" t="s">
        <v>10173</v>
      </c>
      <c r="B7145" s="536">
        <v>172923</v>
      </c>
      <c r="C7145" s="536">
        <v>0</v>
      </c>
      <c r="D7145" s="536">
        <v>2011</v>
      </c>
    </row>
    <row r="7146" spans="1:4">
      <c r="A7146" s="535" t="s">
        <v>10174</v>
      </c>
      <c r="B7146" s="536">
        <v>0</v>
      </c>
      <c r="C7146" s="536">
        <v>0</v>
      </c>
      <c r="D7146" s="536">
        <v>2011</v>
      </c>
    </row>
    <row r="7147" spans="1:4">
      <c r="A7147" s="535" t="s">
        <v>10175</v>
      </c>
      <c r="B7147" s="536">
        <v>0</v>
      </c>
      <c r="C7147" s="536">
        <v>0</v>
      </c>
      <c r="D7147" s="536">
        <v>2011</v>
      </c>
    </row>
    <row r="7148" spans="1:4">
      <c r="A7148" s="535" t="s">
        <v>10176</v>
      </c>
      <c r="B7148" s="536">
        <v>0</v>
      </c>
      <c r="C7148" s="536">
        <v>0</v>
      </c>
      <c r="D7148" s="536">
        <v>2011</v>
      </c>
    </row>
    <row r="7149" spans="1:4">
      <c r="A7149" s="535" t="s">
        <v>10177</v>
      </c>
      <c r="B7149" s="536">
        <v>0</v>
      </c>
      <c r="C7149" s="536">
        <v>0</v>
      </c>
      <c r="D7149" s="536">
        <v>2011</v>
      </c>
    </row>
    <row r="7150" spans="1:4">
      <c r="A7150" s="535" t="s">
        <v>10178</v>
      </c>
      <c r="B7150" s="536">
        <v>0</v>
      </c>
      <c r="C7150" s="536">
        <v>0</v>
      </c>
      <c r="D7150" s="536">
        <v>2011</v>
      </c>
    </row>
    <row r="7151" spans="1:4">
      <c r="A7151" s="535" t="s">
        <v>10179</v>
      </c>
      <c r="B7151" s="536">
        <v>0</v>
      </c>
      <c r="C7151" s="536">
        <v>0</v>
      </c>
      <c r="D7151" s="536">
        <v>2011</v>
      </c>
    </row>
    <row r="7152" spans="1:4">
      <c r="A7152" s="535" t="s">
        <v>10180</v>
      </c>
      <c r="B7152" s="536">
        <v>27718</v>
      </c>
      <c r="C7152" s="536">
        <v>0</v>
      </c>
      <c r="D7152" s="536">
        <v>2011</v>
      </c>
    </row>
    <row r="7153" spans="1:4">
      <c r="A7153" s="535" t="s">
        <v>10181</v>
      </c>
      <c r="B7153" s="536">
        <v>0</v>
      </c>
      <c r="C7153" s="536">
        <v>0</v>
      </c>
      <c r="D7153" s="536">
        <v>2011</v>
      </c>
    </row>
    <row r="7154" spans="1:4">
      <c r="A7154" s="535" t="s">
        <v>10182</v>
      </c>
      <c r="B7154" s="536">
        <v>0</v>
      </c>
      <c r="C7154" s="536">
        <v>0</v>
      </c>
      <c r="D7154" s="536">
        <v>2011</v>
      </c>
    </row>
    <row r="7155" spans="1:4">
      <c r="A7155" s="535" t="s">
        <v>10183</v>
      </c>
      <c r="B7155" s="536">
        <v>0</v>
      </c>
      <c r="C7155" s="536">
        <v>0</v>
      </c>
      <c r="D7155" s="536">
        <v>2011</v>
      </c>
    </row>
    <row r="7156" spans="1:4">
      <c r="A7156" s="535" t="s">
        <v>10184</v>
      </c>
      <c r="B7156" s="536">
        <v>0</v>
      </c>
      <c r="C7156" s="536">
        <v>0</v>
      </c>
      <c r="D7156" s="536">
        <v>2011</v>
      </c>
    </row>
    <row r="7157" spans="1:4">
      <c r="A7157" s="535" t="s">
        <v>10185</v>
      </c>
      <c r="B7157" s="536">
        <v>0</v>
      </c>
      <c r="C7157" s="536">
        <v>0</v>
      </c>
      <c r="D7157" s="536">
        <v>2011</v>
      </c>
    </row>
    <row r="7158" spans="1:4">
      <c r="A7158" s="535" t="s">
        <v>10186</v>
      </c>
      <c r="B7158" s="536">
        <v>0</v>
      </c>
      <c r="C7158" s="536">
        <v>0</v>
      </c>
      <c r="D7158" s="536">
        <v>2011</v>
      </c>
    </row>
    <row r="7159" spans="1:4">
      <c r="A7159" s="535" t="s">
        <v>10187</v>
      </c>
      <c r="B7159" s="536">
        <v>0</v>
      </c>
      <c r="C7159" s="536">
        <v>0</v>
      </c>
      <c r="D7159" s="536">
        <v>2011</v>
      </c>
    </row>
    <row r="7160" spans="1:4">
      <c r="A7160" s="535" t="s">
        <v>10188</v>
      </c>
      <c r="B7160" s="536">
        <v>0</v>
      </c>
      <c r="C7160" s="536">
        <v>0</v>
      </c>
      <c r="D7160" s="536">
        <v>2011</v>
      </c>
    </row>
    <row r="7161" spans="1:4">
      <c r="A7161" s="535" t="s">
        <v>10189</v>
      </c>
      <c r="B7161" s="536">
        <v>4040</v>
      </c>
      <c r="C7161" s="536">
        <v>0</v>
      </c>
      <c r="D7161" s="536">
        <v>2011</v>
      </c>
    </row>
    <row r="7162" spans="1:4">
      <c r="A7162" s="535" t="s">
        <v>10190</v>
      </c>
      <c r="B7162" s="536">
        <v>0</v>
      </c>
      <c r="C7162" s="536">
        <v>0</v>
      </c>
      <c r="D7162" s="536">
        <v>2011</v>
      </c>
    </row>
    <row r="7163" spans="1:4">
      <c r="A7163" s="535" t="s">
        <v>10191</v>
      </c>
      <c r="B7163" s="536">
        <v>0</v>
      </c>
      <c r="C7163" s="536">
        <v>0</v>
      </c>
      <c r="D7163" s="536">
        <v>2011</v>
      </c>
    </row>
    <row r="7164" spans="1:4">
      <c r="A7164" s="535" t="s">
        <v>10192</v>
      </c>
      <c r="B7164" s="536">
        <v>48535</v>
      </c>
      <c r="C7164" s="536">
        <v>0</v>
      </c>
      <c r="D7164" s="536">
        <v>2011</v>
      </c>
    </row>
    <row r="7165" spans="1:4">
      <c r="A7165" s="535" t="s">
        <v>10193</v>
      </c>
      <c r="B7165" s="536">
        <v>6993</v>
      </c>
      <c r="C7165" s="536">
        <v>0</v>
      </c>
      <c r="D7165" s="536">
        <v>2011</v>
      </c>
    </row>
    <row r="7166" spans="1:4">
      <c r="A7166" s="535" t="s">
        <v>10194</v>
      </c>
      <c r="B7166" s="536">
        <v>7108</v>
      </c>
      <c r="C7166" s="536">
        <v>0</v>
      </c>
      <c r="D7166" s="536">
        <v>2011</v>
      </c>
    </row>
    <row r="7167" spans="1:4">
      <c r="A7167" s="535" t="s">
        <v>10195</v>
      </c>
      <c r="B7167" s="536">
        <v>11609</v>
      </c>
      <c r="C7167" s="536">
        <v>0</v>
      </c>
      <c r="D7167" s="536">
        <v>2011</v>
      </c>
    </row>
    <row r="7168" spans="1:4">
      <c r="A7168" s="535" t="s">
        <v>10196</v>
      </c>
      <c r="B7168" s="536">
        <v>9901</v>
      </c>
      <c r="C7168" s="536">
        <v>0</v>
      </c>
      <c r="D7168" s="536">
        <v>2011</v>
      </c>
    </row>
    <row r="7169" spans="1:4">
      <c r="A7169" s="535" t="s">
        <v>10197</v>
      </c>
      <c r="B7169" s="536">
        <v>17667</v>
      </c>
      <c r="C7169" s="536">
        <v>0</v>
      </c>
      <c r="D7169" s="536">
        <v>2011</v>
      </c>
    </row>
    <row r="7170" spans="1:4">
      <c r="A7170" s="535" t="s">
        <v>10198</v>
      </c>
      <c r="B7170" s="536">
        <v>27337</v>
      </c>
      <c r="C7170" s="536">
        <v>0</v>
      </c>
      <c r="D7170" s="536">
        <v>2011</v>
      </c>
    </row>
    <row r="7171" spans="1:4">
      <c r="A7171" s="535" t="s">
        <v>10199</v>
      </c>
      <c r="B7171" s="536">
        <v>16097</v>
      </c>
      <c r="C7171" s="536">
        <v>0</v>
      </c>
      <c r="D7171" s="536">
        <v>2011</v>
      </c>
    </row>
    <row r="7172" spans="1:4">
      <c r="A7172" s="535" t="s">
        <v>10200</v>
      </c>
      <c r="B7172" s="536">
        <v>37768</v>
      </c>
      <c r="C7172" s="536">
        <v>0</v>
      </c>
      <c r="D7172" s="536">
        <v>2011</v>
      </c>
    </row>
    <row r="7173" spans="1:4">
      <c r="A7173" s="535" t="s">
        <v>10201</v>
      </c>
      <c r="B7173" s="536">
        <v>29449</v>
      </c>
      <c r="C7173" s="536">
        <v>0</v>
      </c>
      <c r="D7173" s="536">
        <v>2011</v>
      </c>
    </row>
    <row r="7174" spans="1:4">
      <c r="A7174" s="535" t="s">
        <v>10202</v>
      </c>
      <c r="B7174" s="536">
        <v>26748</v>
      </c>
      <c r="C7174" s="536">
        <v>0</v>
      </c>
      <c r="D7174" s="536">
        <v>2011</v>
      </c>
    </row>
    <row r="7175" spans="1:4">
      <c r="A7175" s="535" t="s">
        <v>10203</v>
      </c>
      <c r="B7175" s="536">
        <v>0</v>
      </c>
      <c r="C7175" s="536">
        <v>0</v>
      </c>
      <c r="D7175" s="536">
        <v>2011</v>
      </c>
    </row>
    <row r="7176" spans="1:4">
      <c r="A7176" s="535" t="s">
        <v>10204</v>
      </c>
      <c r="B7176" s="536">
        <v>20298</v>
      </c>
      <c r="C7176" s="536">
        <v>0</v>
      </c>
      <c r="D7176" s="536">
        <v>2011</v>
      </c>
    </row>
    <row r="7177" spans="1:4">
      <c r="A7177" s="535" t="s">
        <v>10205</v>
      </c>
      <c r="B7177" s="536">
        <v>53935</v>
      </c>
      <c r="C7177" s="536">
        <v>0</v>
      </c>
      <c r="D7177" s="536">
        <v>2011</v>
      </c>
    </row>
    <row r="7178" spans="1:4">
      <c r="A7178" s="535" t="s">
        <v>10206</v>
      </c>
      <c r="B7178" s="536">
        <v>5689</v>
      </c>
      <c r="C7178" s="536">
        <v>0</v>
      </c>
      <c r="D7178" s="536">
        <v>2011</v>
      </c>
    </row>
    <row r="7179" spans="1:4">
      <c r="A7179" s="535" t="s">
        <v>10208</v>
      </c>
      <c r="B7179" s="536">
        <v>16074</v>
      </c>
      <c r="C7179" s="536">
        <v>0</v>
      </c>
      <c r="D7179" s="536">
        <v>2011</v>
      </c>
    </row>
    <row r="7180" spans="1:4">
      <c r="A7180" s="535" t="s">
        <v>10209</v>
      </c>
      <c r="B7180" s="536">
        <v>33499</v>
      </c>
      <c r="C7180" s="536">
        <v>0</v>
      </c>
      <c r="D7180" s="536">
        <v>2011</v>
      </c>
    </row>
    <row r="7181" spans="1:4">
      <c r="A7181" s="535" t="s">
        <v>10210</v>
      </c>
      <c r="B7181" s="536">
        <v>30637</v>
      </c>
      <c r="C7181" s="536">
        <v>0</v>
      </c>
      <c r="D7181" s="536">
        <v>2011</v>
      </c>
    </row>
    <row r="7182" spans="1:4">
      <c r="A7182" s="535" t="s">
        <v>10211</v>
      </c>
      <c r="B7182" s="536">
        <v>0</v>
      </c>
      <c r="C7182" s="536">
        <v>0</v>
      </c>
      <c r="D7182" s="536">
        <v>2011</v>
      </c>
    </row>
    <row r="7183" spans="1:4">
      <c r="A7183" s="535" t="s">
        <v>10212</v>
      </c>
      <c r="B7183" s="536">
        <v>0</v>
      </c>
      <c r="C7183" s="536">
        <v>0</v>
      </c>
      <c r="D7183" s="536">
        <v>2011</v>
      </c>
    </row>
    <row r="7184" spans="1:4">
      <c r="A7184" s="535" t="s">
        <v>10213</v>
      </c>
      <c r="B7184" s="536">
        <v>0</v>
      </c>
      <c r="C7184" s="536">
        <v>0</v>
      </c>
      <c r="D7184" s="536">
        <v>2011</v>
      </c>
    </row>
    <row r="7185" spans="1:4">
      <c r="A7185" s="535" t="s">
        <v>10214</v>
      </c>
      <c r="B7185" s="536">
        <v>1737</v>
      </c>
      <c r="C7185" s="536">
        <v>0</v>
      </c>
      <c r="D7185" s="536">
        <v>2011</v>
      </c>
    </row>
    <row r="7186" spans="1:4">
      <c r="A7186" s="535" t="s">
        <v>10215</v>
      </c>
      <c r="B7186" s="536">
        <v>2839</v>
      </c>
      <c r="C7186" s="536">
        <v>0</v>
      </c>
      <c r="D7186" s="536">
        <v>2011</v>
      </c>
    </row>
    <row r="7187" spans="1:4">
      <c r="A7187" s="535" t="s">
        <v>9503</v>
      </c>
      <c r="B7187" s="536">
        <v>3685</v>
      </c>
      <c r="C7187" s="536">
        <v>0</v>
      </c>
      <c r="D7187" s="536">
        <v>2011</v>
      </c>
    </row>
    <row r="7188" spans="1:4">
      <c r="A7188" s="535" t="s">
        <v>9504</v>
      </c>
      <c r="B7188" s="536">
        <v>64693</v>
      </c>
      <c r="C7188" s="536">
        <v>0</v>
      </c>
      <c r="D7188" s="536">
        <v>2011</v>
      </c>
    </row>
    <row r="7189" spans="1:4">
      <c r="A7189" s="535" t="s">
        <v>9505</v>
      </c>
      <c r="B7189" s="536">
        <v>0</v>
      </c>
      <c r="C7189" s="536">
        <v>0</v>
      </c>
      <c r="D7189" s="536">
        <v>2011</v>
      </c>
    </row>
    <row r="7190" spans="1:4">
      <c r="A7190" s="535" t="s">
        <v>9506</v>
      </c>
      <c r="B7190" s="536">
        <v>44566</v>
      </c>
      <c r="C7190" s="536">
        <v>0</v>
      </c>
      <c r="D7190" s="536">
        <v>2011</v>
      </c>
    </row>
    <row r="7191" spans="1:4">
      <c r="A7191" s="535" t="s">
        <v>9507</v>
      </c>
      <c r="B7191" s="536">
        <v>0</v>
      </c>
      <c r="C7191" s="536">
        <v>0</v>
      </c>
      <c r="D7191" s="536">
        <v>2011</v>
      </c>
    </row>
    <row r="7192" spans="1:4">
      <c r="A7192" s="535" t="s">
        <v>9508</v>
      </c>
      <c r="B7192" s="536">
        <v>0</v>
      </c>
      <c r="C7192" s="536">
        <v>0</v>
      </c>
      <c r="D7192" s="536">
        <v>2011</v>
      </c>
    </row>
    <row r="7193" spans="1:4">
      <c r="A7193" s="535" t="s">
        <v>9509</v>
      </c>
      <c r="B7193" s="536">
        <v>0</v>
      </c>
      <c r="C7193" s="536">
        <v>0</v>
      </c>
      <c r="D7193" s="536">
        <v>2011</v>
      </c>
    </row>
    <row r="7194" spans="1:4">
      <c r="A7194" s="535" t="s">
        <v>9510</v>
      </c>
      <c r="B7194" s="536">
        <v>0</v>
      </c>
      <c r="C7194" s="536">
        <v>0</v>
      </c>
      <c r="D7194" s="536">
        <v>2011</v>
      </c>
    </row>
    <row r="7195" spans="1:4">
      <c r="A7195" s="535" t="s">
        <v>9511</v>
      </c>
      <c r="B7195" s="536">
        <v>58460</v>
      </c>
      <c r="C7195" s="536">
        <v>0</v>
      </c>
      <c r="D7195" s="536">
        <v>2011</v>
      </c>
    </row>
    <row r="7196" spans="1:4">
      <c r="A7196" s="535" t="s">
        <v>9512</v>
      </c>
      <c r="B7196" s="536">
        <v>106223</v>
      </c>
      <c r="C7196" s="536">
        <v>0</v>
      </c>
      <c r="D7196" s="536">
        <v>2011</v>
      </c>
    </row>
    <row r="7197" spans="1:4">
      <c r="A7197" s="535" t="s">
        <v>9513</v>
      </c>
      <c r="B7197" s="536">
        <v>51434</v>
      </c>
      <c r="C7197" s="536">
        <v>0</v>
      </c>
      <c r="D7197" s="536">
        <v>2011</v>
      </c>
    </row>
    <row r="7198" spans="1:4">
      <c r="A7198" s="535" t="s">
        <v>9514</v>
      </c>
      <c r="B7198" s="536">
        <v>56503</v>
      </c>
      <c r="C7198" s="536">
        <v>0</v>
      </c>
      <c r="D7198" s="536">
        <v>2011</v>
      </c>
    </row>
    <row r="7199" spans="1:4">
      <c r="A7199" s="535" t="s">
        <v>9515</v>
      </c>
      <c r="B7199" s="536">
        <v>21589</v>
      </c>
      <c r="C7199" s="536">
        <v>0</v>
      </c>
      <c r="D7199" s="536">
        <v>2011</v>
      </c>
    </row>
    <row r="7200" spans="1:4">
      <c r="A7200" s="535" t="s">
        <v>9516</v>
      </c>
      <c r="B7200" s="536">
        <v>29792</v>
      </c>
      <c r="C7200" s="536">
        <v>0</v>
      </c>
      <c r="D7200" s="536">
        <v>2011</v>
      </c>
    </row>
    <row r="7201" spans="1:4">
      <c r="A7201" s="535" t="s">
        <v>9517</v>
      </c>
      <c r="B7201" s="536">
        <v>31904</v>
      </c>
      <c r="C7201" s="536">
        <v>0</v>
      </c>
      <c r="D7201" s="536">
        <v>2011</v>
      </c>
    </row>
    <row r="7202" spans="1:4">
      <c r="A7202" s="535" t="s">
        <v>9518</v>
      </c>
      <c r="B7202" s="536">
        <v>48643</v>
      </c>
      <c r="C7202" s="536">
        <v>0</v>
      </c>
      <c r="D7202" s="536">
        <v>2011</v>
      </c>
    </row>
    <row r="7203" spans="1:4">
      <c r="A7203" s="535" t="s">
        <v>9519</v>
      </c>
      <c r="B7203" s="536">
        <v>77</v>
      </c>
      <c r="C7203" s="536">
        <v>0</v>
      </c>
      <c r="D7203" s="536">
        <v>2011</v>
      </c>
    </row>
    <row r="7204" spans="1:4">
      <c r="A7204" s="535" t="s">
        <v>9520</v>
      </c>
      <c r="B7204" s="536">
        <v>58693</v>
      </c>
      <c r="C7204" s="536">
        <v>0</v>
      </c>
      <c r="D7204" s="536">
        <v>2011</v>
      </c>
    </row>
    <row r="7205" spans="1:4">
      <c r="A7205" s="535" t="s">
        <v>9521</v>
      </c>
      <c r="B7205" s="536">
        <v>0</v>
      </c>
      <c r="C7205" s="536">
        <v>0</v>
      </c>
      <c r="D7205" s="536">
        <v>2011</v>
      </c>
    </row>
    <row r="7206" spans="1:4">
      <c r="A7206" s="535" t="s">
        <v>9522</v>
      </c>
      <c r="B7206" s="536">
        <v>0</v>
      </c>
      <c r="C7206" s="536">
        <v>0</v>
      </c>
      <c r="D7206" s="536">
        <v>2011</v>
      </c>
    </row>
    <row r="7207" spans="1:4">
      <c r="A7207" s="535" t="s">
        <v>9523</v>
      </c>
      <c r="B7207" s="536">
        <v>39690</v>
      </c>
      <c r="C7207" s="536">
        <v>0</v>
      </c>
      <c r="D7207" s="536">
        <v>2011</v>
      </c>
    </row>
    <row r="7208" spans="1:4">
      <c r="A7208" s="535" t="s">
        <v>9524</v>
      </c>
      <c r="B7208" s="536">
        <v>22467</v>
      </c>
      <c r="C7208" s="536">
        <v>0</v>
      </c>
      <c r="D7208" s="536">
        <v>2011</v>
      </c>
    </row>
    <row r="7209" spans="1:4">
      <c r="A7209" s="535" t="s">
        <v>9525</v>
      </c>
      <c r="B7209" s="536">
        <v>3814</v>
      </c>
      <c r="C7209" s="536">
        <v>0</v>
      </c>
      <c r="D7209" s="536">
        <v>2011</v>
      </c>
    </row>
    <row r="7210" spans="1:4">
      <c r="A7210" s="535" t="s">
        <v>9526</v>
      </c>
      <c r="B7210" s="536">
        <v>14966</v>
      </c>
      <c r="C7210" s="536">
        <v>0</v>
      </c>
      <c r="D7210" s="536">
        <v>2011</v>
      </c>
    </row>
    <row r="7211" spans="1:4">
      <c r="A7211" s="535" t="s">
        <v>9527</v>
      </c>
      <c r="B7211" s="536">
        <v>10666</v>
      </c>
      <c r="C7211" s="536">
        <v>0</v>
      </c>
      <c r="D7211" s="536">
        <v>2011</v>
      </c>
    </row>
    <row r="7212" spans="1:4">
      <c r="A7212" s="535" t="s">
        <v>9528</v>
      </c>
      <c r="B7212" s="536">
        <v>22389</v>
      </c>
      <c r="C7212" s="536">
        <v>0</v>
      </c>
      <c r="D7212" s="536">
        <v>2011</v>
      </c>
    </row>
    <row r="7213" spans="1:4">
      <c r="A7213" s="535" t="s">
        <v>9529</v>
      </c>
      <c r="B7213" s="536">
        <v>34693</v>
      </c>
      <c r="C7213" s="536">
        <v>0</v>
      </c>
      <c r="D7213" s="536">
        <v>2011</v>
      </c>
    </row>
    <row r="7214" spans="1:4">
      <c r="A7214" s="535" t="s">
        <v>9530</v>
      </c>
      <c r="B7214" s="536">
        <v>9704</v>
      </c>
      <c r="C7214" s="536">
        <v>0</v>
      </c>
      <c r="D7214" s="536">
        <v>2011</v>
      </c>
    </row>
    <row r="7215" spans="1:4">
      <c r="A7215" s="535" t="s">
        <v>9531</v>
      </c>
      <c r="B7215" s="536">
        <v>13213</v>
      </c>
      <c r="C7215" s="536">
        <v>0</v>
      </c>
      <c r="D7215" s="536">
        <v>2011</v>
      </c>
    </row>
    <row r="7216" spans="1:4">
      <c r="A7216" s="535" t="s">
        <v>9532</v>
      </c>
      <c r="B7216" s="536">
        <v>0</v>
      </c>
      <c r="C7216" s="536">
        <v>0</v>
      </c>
      <c r="D7216" s="536">
        <v>2011</v>
      </c>
    </row>
    <row r="7217" spans="1:4">
      <c r="A7217" s="535" t="s">
        <v>9533</v>
      </c>
      <c r="B7217" s="536">
        <v>2400</v>
      </c>
      <c r="C7217" s="536">
        <v>0</v>
      </c>
      <c r="D7217" s="536">
        <v>2011</v>
      </c>
    </row>
    <row r="7218" spans="1:4">
      <c r="A7218" s="535" t="s">
        <v>9534</v>
      </c>
      <c r="B7218" s="536">
        <v>13477</v>
      </c>
      <c r="C7218" s="536">
        <v>0</v>
      </c>
      <c r="D7218" s="536">
        <v>2011</v>
      </c>
    </row>
    <row r="7219" spans="1:4">
      <c r="A7219" s="535" t="s">
        <v>9535</v>
      </c>
      <c r="B7219" s="536">
        <v>46536</v>
      </c>
      <c r="C7219" s="536">
        <v>0</v>
      </c>
      <c r="D7219" s="536">
        <v>2011</v>
      </c>
    </row>
    <row r="7220" spans="1:4">
      <c r="A7220" s="535" t="s">
        <v>9536</v>
      </c>
      <c r="B7220" s="536">
        <v>0</v>
      </c>
      <c r="C7220" s="536">
        <v>0</v>
      </c>
      <c r="D7220" s="536">
        <v>2011</v>
      </c>
    </row>
    <row r="7221" spans="1:4">
      <c r="A7221" s="535" t="s">
        <v>9537</v>
      </c>
      <c r="B7221" s="536">
        <v>11820</v>
      </c>
      <c r="C7221" s="536">
        <v>0</v>
      </c>
      <c r="D7221" s="536">
        <v>2011</v>
      </c>
    </row>
    <row r="7222" spans="1:4">
      <c r="A7222" s="535" t="s">
        <v>9538</v>
      </c>
      <c r="B7222" s="536">
        <v>40840</v>
      </c>
      <c r="C7222" s="536">
        <v>0</v>
      </c>
      <c r="D7222" s="536">
        <v>2011</v>
      </c>
    </row>
    <row r="7223" spans="1:4">
      <c r="A7223" s="535" t="s">
        <v>9539</v>
      </c>
      <c r="B7223" s="536">
        <v>13928</v>
      </c>
      <c r="C7223" s="536">
        <v>0</v>
      </c>
      <c r="D7223" s="536">
        <v>2011</v>
      </c>
    </row>
    <row r="7224" spans="1:4">
      <c r="A7224" s="535" t="s">
        <v>9540</v>
      </c>
      <c r="B7224" s="536">
        <v>2399</v>
      </c>
      <c r="C7224" s="536">
        <v>0</v>
      </c>
      <c r="D7224" s="536">
        <v>2011</v>
      </c>
    </row>
    <row r="7225" spans="1:4">
      <c r="A7225" s="535" t="s">
        <v>9541</v>
      </c>
      <c r="B7225" s="536">
        <v>13405</v>
      </c>
      <c r="C7225" s="536">
        <v>0</v>
      </c>
      <c r="D7225" s="536">
        <v>2011</v>
      </c>
    </row>
    <row r="7226" spans="1:4">
      <c r="A7226" s="535" t="s">
        <v>9542</v>
      </c>
      <c r="B7226" s="536">
        <v>0</v>
      </c>
      <c r="C7226" s="536">
        <v>0</v>
      </c>
      <c r="D7226" s="536">
        <v>2011</v>
      </c>
    </row>
    <row r="7227" spans="1:4">
      <c r="A7227" s="535" t="s">
        <v>9543</v>
      </c>
      <c r="B7227" s="536">
        <v>0</v>
      </c>
      <c r="C7227" s="536">
        <v>0</v>
      </c>
      <c r="D7227" s="536">
        <v>2011</v>
      </c>
    </row>
    <row r="7228" spans="1:4">
      <c r="A7228" s="535" t="s">
        <v>9544</v>
      </c>
      <c r="B7228" s="536">
        <v>0</v>
      </c>
      <c r="C7228" s="536">
        <v>0</v>
      </c>
      <c r="D7228" s="536">
        <v>2011</v>
      </c>
    </row>
    <row r="7229" spans="1:4">
      <c r="A7229" s="535" t="s">
        <v>9545</v>
      </c>
      <c r="B7229" s="536">
        <v>5526</v>
      </c>
      <c r="C7229" s="536">
        <v>0</v>
      </c>
      <c r="D7229" s="536">
        <v>2011</v>
      </c>
    </row>
    <row r="7230" spans="1:4">
      <c r="A7230" s="535" t="s">
        <v>9546</v>
      </c>
      <c r="B7230" s="536">
        <v>0</v>
      </c>
      <c r="C7230" s="536">
        <v>0</v>
      </c>
      <c r="D7230" s="536">
        <v>2011</v>
      </c>
    </row>
    <row r="7231" spans="1:4">
      <c r="A7231" s="535" t="s">
        <v>9547</v>
      </c>
      <c r="B7231" s="536">
        <v>7708</v>
      </c>
      <c r="C7231" s="536">
        <v>0</v>
      </c>
      <c r="D7231" s="536">
        <v>2011</v>
      </c>
    </row>
    <row r="7232" spans="1:4">
      <c r="A7232" s="535" t="s">
        <v>9548</v>
      </c>
      <c r="B7232" s="536">
        <v>0</v>
      </c>
      <c r="C7232" s="536">
        <v>0</v>
      </c>
      <c r="D7232" s="536">
        <v>2011</v>
      </c>
    </row>
    <row r="7233" spans="1:4">
      <c r="A7233" s="535" t="s">
        <v>9549</v>
      </c>
      <c r="B7233" s="536">
        <v>11694</v>
      </c>
      <c r="C7233" s="536">
        <v>0</v>
      </c>
      <c r="D7233" s="536">
        <v>2011</v>
      </c>
    </row>
    <row r="7234" spans="1:4">
      <c r="A7234" s="535" t="s">
        <v>9550</v>
      </c>
      <c r="B7234" s="536">
        <v>41109</v>
      </c>
      <c r="C7234" s="536">
        <v>0</v>
      </c>
      <c r="D7234" s="536">
        <v>2011</v>
      </c>
    </row>
    <row r="7235" spans="1:4">
      <c r="A7235" s="535" t="s">
        <v>9551</v>
      </c>
      <c r="B7235" s="536">
        <v>20529</v>
      </c>
      <c r="C7235" s="536">
        <v>0</v>
      </c>
      <c r="D7235" s="536">
        <v>2011</v>
      </c>
    </row>
    <row r="7236" spans="1:4">
      <c r="A7236" s="535" t="s">
        <v>9552</v>
      </c>
      <c r="B7236" s="536">
        <v>0</v>
      </c>
      <c r="C7236" s="536">
        <v>0</v>
      </c>
      <c r="D7236" s="536">
        <v>2011</v>
      </c>
    </row>
    <row r="7237" spans="1:4">
      <c r="A7237" s="535" t="s">
        <v>9553</v>
      </c>
      <c r="B7237" s="536">
        <v>0</v>
      </c>
      <c r="C7237" s="536">
        <v>0</v>
      </c>
      <c r="D7237" s="536">
        <v>2011</v>
      </c>
    </row>
    <row r="7238" spans="1:4">
      <c r="A7238" s="535" t="s">
        <v>9554</v>
      </c>
      <c r="B7238" s="536">
        <v>10275</v>
      </c>
      <c r="C7238" s="536">
        <v>0</v>
      </c>
      <c r="D7238" s="536">
        <v>2011</v>
      </c>
    </row>
    <row r="7239" spans="1:4">
      <c r="A7239" s="535" t="s">
        <v>9555</v>
      </c>
      <c r="B7239" s="536">
        <v>7447</v>
      </c>
      <c r="C7239" s="536">
        <v>0</v>
      </c>
      <c r="D7239" s="536">
        <v>2011</v>
      </c>
    </row>
    <row r="7240" spans="1:4">
      <c r="A7240" s="535" t="s">
        <v>9556</v>
      </c>
      <c r="B7240" s="536">
        <v>5769</v>
      </c>
      <c r="C7240" s="536">
        <v>0</v>
      </c>
      <c r="D7240" s="536">
        <v>2011</v>
      </c>
    </row>
    <row r="7241" spans="1:4">
      <c r="A7241" s="535" t="s">
        <v>9557</v>
      </c>
      <c r="B7241" s="536">
        <v>2196</v>
      </c>
      <c r="C7241" s="536">
        <v>0</v>
      </c>
      <c r="D7241" s="536">
        <v>2011</v>
      </c>
    </row>
    <row r="7242" spans="1:4">
      <c r="A7242" s="535" t="s">
        <v>9558</v>
      </c>
      <c r="B7242" s="536">
        <v>0</v>
      </c>
      <c r="C7242" s="536">
        <v>0</v>
      </c>
      <c r="D7242" s="536">
        <v>2011</v>
      </c>
    </row>
    <row r="7243" spans="1:4">
      <c r="A7243" s="535" t="s">
        <v>9559</v>
      </c>
      <c r="B7243" s="536">
        <v>2237</v>
      </c>
      <c r="C7243" s="536">
        <v>0</v>
      </c>
      <c r="D7243" s="536">
        <v>2011</v>
      </c>
    </row>
    <row r="7244" spans="1:4">
      <c r="A7244" s="535" t="s">
        <v>9561</v>
      </c>
      <c r="B7244" s="536">
        <v>7166</v>
      </c>
      <c r="C7244" s="536">
        <v>0</v>
      </c>
      <c r="D7244" s="536">
        <v>2011</v>
      </c>
    </row>
    <row r="7245" spans="1:4">
      <c r="A7245" s="535" t="s">
        <v>9562</v>
      </c>
      <c r="B7245" s="536">
        <v>5333</v>
      </c>
      <c r="C7245" s="536">
        <v>0</v>
      </c>
      <c r="D7245" s="536">
        <v>2011</v>
      </c>
    </row>
    <row r="7246" spans="1:4">
      <c r="A7246" s="535" t="s">
        <v>9563</v>
      </c>
      <c r="B7246" s="536">
        <v>3194</v>
      </c>
      <c r="C7246" s="536">
        <v>0</v>
      </c>
      <c r="D7246" s="536">
        <v>2011</v>
      </c>
    </row>
    <row r="7247" spans="1:4">
      <c r="A7247" s="535" t="s">
        <v>9564</v>
      </c>
      <c r="B7247" s="536">
        <v>7316</v>
      </c>
      <c r="C7247" s="536">
        <v>0</v>
      </c>
      <c r="D7247" s="536">
        <v>2011</v>
      </c>
    </row>
    <row r="7248" spans="1:4">
      <c r="A7248" s="535" t="s">
        <v>9565</v>
      </c>
      <c r="B7248" s="536">
        <v>6187</v>
      </c>
      <c r="C7248" s="536">
        <v>0</v>
      </c>
      <c r="D7248" s="536">
        <v>2011</v>
      </c>
    </row>
    <row r="7249" spans="1:4">
      <c r="A7249" s="535" t="s">
        <v>9566</v>
      </c>
      <c r="B7249" s="536">
        <v>0</v>
      </c>
      <c r="C7249" s="536">
        <v>0</v>
      </c>
      <c r="D7249" s="536">
        <v>2011</v>
      </c>
    </row>
    <row r="7250" spans="1:4">
      <c r="A7250" s="535" t="s">
        <v>9567</v>
      </c>
      <c r="B7250" s="536">
        <v>2405</v>
      </c>
      <c r="C7250" s="536">
        <v>0</v>
      </c>
      <c r="D7250" s="536">
        <v>2011</v>
      </c>
    </row>
    <row r="7251" spans="1:4">
      <c r="A7251" s="535" t="s">
        <v>9568</v>
      </c>
      <c r="B7251" s="536">
        <v>515</v>
      </c>
      <c r="C7251" s="536">
        <v>0</v>
      </c>
      <c r="D7251" s="536">
        <v>2011</v>
      </c>
    </row>
    <row r="7252" spans="1:4">
      <c r="A7252" s="535" t="s">
        <v>9569</v>
      </c>
      <c r="B7252" s="536">
        <v>3731</v>
      </c>
      <c r="C7252" s="536">
        <v>0</v>
      </c>
      <c r="D7252" s="536">
        <v>2011</v>
      </c>
    </row>
    <row r="7253" spans="1:4">
      <c r="A7253" s="535" t="s">
        <v>9570</v>
      </c>
      <c r="B7253" s="536">
        <v>5525</v>
      </c>
      <c r="C7253" s="536">
        <v>0</v>
      </c>
      <c r="D7253" s="536">
        <v>2011</v>
      </c>
    </row>
    <row r="7254" spans="1:4">
      <c r="A7254" s="535" t="s">
        <v>9571</v>
      </c>
      <c r="B7254" s="536">
        <v>0</v>
      </c>
      <c r="C7254" s="536">
        <v>0</v>
      </c>
      <c r="D7254" s="536">
        <v>2011</v>
      </c>
    </row>
    <row r="7255" spans="1:4">
      <c r="A7255" s="535" t="s">
        <v>9572</v>
      </c>
      <c r="B7255" s="536">
        <v>2713</v>
      </c>
      <c r="C7255" s="536">
        <v>0</v>
      </c>
      <c r="D7255" s="536">
        <v>2011</v>
      </c>
    </row>
    <row r="7256" spans="1:4">
      <c r="A7256" s="535" t="s">
        <v>9573</v>
      </c>
      <c r="B7256" s="536">
        <v>0</v>
      </c>
      <c r="C7256" s="536">
        <v>0</v>
      </c>
      <c r="D7256" s="536">
        <v>2011</v>
      </c>
    </row>
    <row r="7257" spans="1:4">
      <c r="A7257" s="535" t="s">
        <v>9574</v>
      </c>
      <c r="B7257" s="536">
        <v>6048</v>
      </c>
      <c r="C7257" s="536">
        <v>0</v>
      </c>
      <c r="D7257" s="536">
        <v>2011</v>
      </c>
    </row>
    <row r="7258" spans="1:4">
      <c r="A7258" s="535" t="s">
        <v>9575</v>
      </c>
      <c r="B7258" s="536">
        <v>4842</v>
      </c>
      <c r="C7258" s="536">
        <v>0</v>
      </c>
      <c r="D7258" s="536">
        <v>2011</v>
      </c>
    </row>
    <row r="7259" spans="1:4">
      <c r="A7259" s="535" t="s">
        <v>9576</v>
      </c>
      <c r="B7259" s="536">
        <v>0</v>
      </c>
      <c r="C7259" s="536">
        <v>0</v>
      </c>
      <c r="D7259" s="536">
        <v>2011</v>
      </c>
    </row>
    <row r="7260" spans="1:4">
      <c r="A7260" s="535" t="s">
        <v>9577</v>
      </c>
      <c r="B7260" s="536">
        <v>485</v>
      </c>
      <c r="C7260" s="536">
        <v>0</v>
      </c>
      <c r="D7260" s="536">
        <v>2011</v>
      </c>
    </row>
    <row r="7261" spans="1:4">
      <c r="A7261" s="535" t="s">
        <v>9578</v>
      </c>
      <c r="B7261" s="536">
        <v>422</v>
      </c>
      <c r="C7261" s="536">
        <v>0</v>
      </c>
      <c r="D7261" s="536">
        <v>2011</v>
      </c>
    </row>
    <row r="7262" spans="1:4">
      <c r="A7262" s="535" t="s">
        <v>9579</v>
      </c>
      <c r="B7262" s="536">
        <v>4162</v>
      </c>
      <c r="C7262" s="536">
        <v>0</v>
      </c>
      <c r="D7262" s="536">
        <v>2011</v>
      </c>
    </row>
    <row r="7263" spans="1:4">
      <c r="A7263" s="535" t="s">
        <v>9580</v>
      </c>
      <c r="B7263" s="536">
        <v>0</v>
      </c>
      <c r="C7263" s="536">
        <v>0</v>
      </c>
      <c r="D7263" s="536">
        <v>2011</v>
      </c>
    </row>
    <row r="7264" spans="1:4">
      <c r="A7264" s="535" t="s">
        <v>9581</v>
      </c>
      <c r="B7264" s="536">
        <v>0</v>
      </c>
      <c r="C7264" s="536">
        <v>0</v>
      </c>
      <c r="D7264" s="536">
        <v>2011</v>
      </c>
    </row>
    <row r="7265" spans="1:4">
      <c r="A7265" s="535" t="s">
        <v>9582</v>
      </c>
      <c r="B7265" s="536">
        <v>0</v>
      </c>
      <c r="C7265" s="536">
        <v>0</v>
      </c>
      <c r="D7265" s="536">
        <v>2011</v>
      </c>
    </row>
    <row r="7266" spans="1:4">
      <c r="A7266" s="535" t="s">
        <v>9583</v>
      </c>
      <c r="B7266" s="536">
        <v>0</v>
      </c>
      <c r="C7266" s="536">
        <v>0</v>
      </c>
      <c r="D7266" s="536">
        <v>2011</v>
      </c>
    </row>
    <row r="7267" spans="1:4">
      <c r="A7267" s="535" t="s">
        <v>9584</v>
      </c>
      <c r="B7267" s="536">
        <v>2610</v>
      </c>
      <c r="C7267" s="536">
        <v>0</v>
      </c>
      <c r="D7267" s="536">
        <v>2011</v>
      </c>
    </row>
    <row r="7268" spans="1:4">
      <c r="A7268" s="535" t="s">
        <v>9585</v>
      </c>
      <c r="B7268" s="536">
        <v>3941</v>
      </c>
      <c r="C7268" s="536">
        <v>0</v>
      </c>
      <c r="D7268" s="536">
        <v>2011</v>
      </c>
    </row>
    <row r="7269" spans="1:4">
      <c r="A7269" s="535" t="s">
        <v>9586</v>
      </c>
      <c r="B7269" s="536">
        <v>1894</v>
      </c>
      <c r="C7269" s="536">
        <v>0</v>
      </c>
      <c r="D7269" s="536">
        <v>2011</v>
      </c>
    </row>
    <row r="7270" spans="1:4">
      <c r="A7270" s="535" t="s">
        <v>9587</v>
      </c>
      <c r="B7270" s="536">
        <v>2628</v>
      </c>
      <c r="C7270" s="536">
        <v>0</v>
      </c>
      <c r="D7270" s="536">
        <v>2011</v>
      </c>
    </row>
    <row r="7271" spans="1:4">
      <c r="A7271" s="535" t="s">
        <v>9588</v>
      </c>
      <c r="B7271" s="536">
        <v>1542</v>
      </c>
      <c r="C7271" s="536">
        <v>0</v>
      </c>
      <c r="D7271" s="536">
        <v>2011</v>
      </c>
    </row>
    <row r="7272" spans="1:4">
      <c r="A7272" s="535" t="s">
        <v>9589</v>
      </c>
      <c r="B7272" s="536">
        <v>0</v>
      </c>
      <c r="C7272" s="536">
        <v>0</v>
      </c>
      <c r="D7272" s="536">
        <v>2011</v>
      </c>
    </row>
    <row r="7273" spans="1:4">
      <c r="A7273" s="535" t="s">
        <v>9590</v>
      </c>
      <c r="B7273" s="536">
        <v>0</v>
      </c>
      <c r="C7273" s="536">
        <v>0</v>
      </c>
      <c r="D7273" s="536">
        <v>2011</v>
      </c>
    </row>
    <row r="7274" spans="1:4">
      <c r="A7274" s="535" t="s">
        <v>9591</v>
      </c>
      <c r="B7274" s="536">
        <v>0</v>
      </c>
      <c r="C7274" s="536">
        <v>0</v>
      </c>
      <c r="D7274" s="536">
        <v>2011</v>
      </c>
    </row>
    <row r="7275" spans="1:4">
      <c r="A7275" s="535" t="s">
        <v>9592</v>
      </c>
      <c r="B7275" s="536">
        <v>5603</v>
      </c>
      <c r="C7275" s="536">
        <v>0</v>
      </c>
      <c r="D7275" s="536">
        <v>2011</v>
      </c>
    </row>
    <row r="7276" spans="1:4">
      <c r="A7276" s="535" t="s">
        <v>9593</v>
      </c>
      <c r="B7276" s="536">
        <v>0</v>
      </c>
      <c r="C7276" s="536">
        <v>0</v>
      </c>
      <c r="D7276" s="536">
        <v>2011</v>
      </c>
    </row>
    <row r="7277" spans="1:4">
      <c r="A7277" s="535" t="s">
        <v>9594</v>
      </c>
      <c r="B7277" s="536">
        <v>0</v>
      </c>
      <c r="C7277" s="536">
        <v>0</v>
      </c>
      <c r="D7277" s="536">
        <v>2011</v>
      </c>
    </row>
    <row r="7278" spans="1:4">
      <c r="A7278" s="535" t="s">
        <v>9595</v>
      </c>
      <c r="B7278" s="536">
        <v>0</v>
      </c>
      <c r="C7278" s="536">
        <v>0</v>
      </c>
      <c r="D7278" s="536">
        <v>2011</v>
      </c>
    </row>
    <row r="7279" spans="1:4">
      <c r="A7279" s="535" t="s">
        <v>9596</v>
      </c>
      <c r="B7279" s="536">
        <v>16334</v>
      </c>
      <c r="C7279" s="536">
        <v>0</v>
      </c>
      <c r="D7279" s="536">
        <v>2011</v>
      </c>
    </row>
    <row r="7280" spans="1:4">
      <c r="A7280" s="535" t="s">
        <v>9597</v>
      </c>
      <c r="B7280" s="536">
        <v>23425</v>
      </c>
      <c r="C7280" s="536">
        <v>0</v>
      </c>
      <c r="D7280" s="536">
        <v>2011</v>
      </c>
    </row>
    <row r="7281" spans="1:4">
      <c r="A7281" s="535" t="s">
        <v>9598</v>
      </c>
      <c r="B7281" s="536">
        <v>46421</v>
      </c>
      <c r="C7281" s="536">
        <v>0</v>
      </c>
      <c r="D7281" s="536">
        <v>2011</v>
      </c>
    </row>
    <row r="7282" spans="1:4">
      <c r="A7282" s="535" t="s">
        <v>9599</v>
      </c>
      <c r="B7282" s="536">
        <v>0</v>
      </c>
      <c r="C7282" s="536">
        <v>0</v>
      </c>
      <c r="D7282" s="536">
        <v>2011</v>
      </c>
    </row>
    <row r="7283" spans="1:4">
      <c r="A7283" s="535" t="s">
        <v>9600</v>
      </c>
      <c r="B7283" s="536">
        <v>2616</v>
      </c>
      <c r="C7283" s="536">
        <v>0</v>
      </c>
      <c r="D7283" s="536">
        <v>2011</v>
      </c>
    </row>
    <row r="7284" spans="1:4">
      <c r="A7284" s="535" t="s">
        <v>9601</v>
      </c>
      <c r="B7284" s="536">
        <v>26194</v>
      </c>
      <c r="C7284" s="536">
        <v>0</v>
      </c>
      <c r="D7284" s="536">
        <v>2011</v>
      </c>
    </row>
    <row r="7285" spans="1:4">
      <c r="A7285" s="535" t="s">
        <v>9602</v>
      </c>
      <c r="B7285" s="536">
        <v>1397</v>
      </c>
      <c r="C7285" s="536">
        <v>0</v>
      </c>
      <c r="D7285" s="536">
        <v>2011</v>
      </c>
    </row>
    <row r="7286" spans="1:4">
      <c r="A7286" s="535" t="s">
        <v>9603</v>
      </c>
      <c r="B7286" s="536">
        <v>33982</v>
      </c>
      <c r="C7286" s="536">
        <v>0</v>
      </c>
      <c r="D7286" s="536">
        <v>2011</v>
      </c>
    </row>
    <row r="7287" spans="1:4">
      <c r="A7287" s="535" t="s">
        <v>9604</v>
      </c>
      <c r="B7287" s="536">
        <v>23867</v>
      </c>
      <c r="C7287" s="536">
        <v>0</v>
      </c>
      <c r="D7287" s="536">
        <v>2011</v>
      </c>
    </row>
    <row r="7288" spans="1:4">
      <c r="A7288" s="535" t="s">
        <v>9605</v>
      </c>
      <c r="B7288" s="536">
        <v>8212</v>
      </c>
      <c r="C7288" s="536">
        <v>0</v>
      </c>
      <c r="D7288" s="536">
        <v>2011</v>
      </c>
    </row>
    <row r="7289" spans="1:4">
      <c r="A7289" s="535" t="s">
        <v>9606</v>
      </c>
      <c r="B7289" s="536">
        <v>5615</v>
      </c>
      <c r="C7289" s="536">
        <v>0</v>
      </c>
      <c r="D7289" s="536">
        <v>2011</v>
      </c>
    </row>
    <row r="7290" spans="1:4">
      <c r="A7290" s="535" t="s">
        <v>9607</v>
      </c>
      <c r="B7290" s="536">
        <v>42703</v>
      </c>
      <c r="C7290" s="536">
        <v>0</v>
      </c>
      <c r="D7290" s="536">
        <v>2011</v>
      </c>
    </row>
    <row r="7291" spans="1:4">
      <c r="A7291" s="535" t="s">
        <v>9608</v>
      </c>
      <c r="B7291" s="536">
        <v>18233</v>
      </c>
      <c r="C7291" s="536">
        <v>0</v>
      </c>
      <c r="D7291" s="536">
        <v>2011</v>
      </c>
    </row>
    <row r="7292" spans="1:4">
      <c r="A7292" s="535" t="s">
        <v>9609</v>
      </c>
      <c r="B7292" s="536">
        <v>16160</v>
      </c>
      <c r="C7292" s="536">
        <v>0</v>
      </c>
      <c r="D7292" s="536">
        <v>2011</v>
      </c>
    </row>
    <row r="7293" spans="1:4">
      <c r="A7293" s="535" t="s">
        <v>9610</v>
      </c>
      <c r="B7293" s="536">
        <v>40410</v>
      </c>
      <c r="C7293" s="536">
        <v>0</v>
      </c>
      <c r="D7293" s="536">
        <v>2011</v>
      </c>
    </row>
    <row r="7294" spans="1:4">
      <c r="A7294" s="535" t="s">
        <v>9611</v>
      </c>
      <c r="B7294" s="536">
        <v>16944</v>
      </c>
      <c r="C7294" s="536">
        <v>0</v>
      </c>
      <c r="D7294" s="536">
        <v>2011</v>
      </c>
    </row>
    <row r="7295" spans="1:4">
      <c r="A7295" s="535" t="s">
        <v>9612</v>
      </c>
      <c r="B7295" s="536">
        <v>18903</v>
      </c>
      <c r="C7295" s="536">
        <v>0</v>
      </c>
      <c r="D7295" s="536">
        <v>2011</v>
      </c>
    </row>
    <row r="7296" spans="1:4">
      <c r="A7296" s="535" t="s">
        <v>9613</v>
      </c>
      <c r="B7296" s="536">
        <v>12482</v>
      </c>
      <c r="C7296" s="536">
        <v>0</v>
      </c>
      <c r="D7296" s="536">
        <v>2011</v>
      </c>
    </row>
    <row r="7297" spans="1:4">
      <c r="A7297" s="535" t="s">
        <v>9614</v>
      </c>
      <c r="B7297" s="536">
        <v>45457</v>
      </c>
      <c r="C7297" s="536">
        <v>0</v>
      </c>
      <c r="D7297" s="536">
        <v>2011</v>
      </c>
    </row>
    <row r="7298" spans="1:4">
      <c r="A7298" s="535" t="s">
        <v>9615</v>
      </c>
      <c r="B7298" s="536">
        <v>38697</v>
      </c>
      <c r="C7298" s="536">
        <v>0</v>
      </c>
      <c r="D7298" s="536">
        <v>2011</v>
      </c>
    </row>
    <row r="7299" spans="1:4">
      <c r="A7299" s="535" t="s">
        <v>9616</v>
      </c>
      <c r="B7299" s="536">
        <v>6297</v>
      </c>
      <c r="C7299" s="536">
        <v>0</v>
      </c>
      <c r="D7299" s="536">
        <v>2011</v>
      </c>
    </row>
    <row r="7300" spans="1:4">
      <c r="A7300" s="535" t="s">
        <v>9617</v>
      </c>
      <c r="B7300" s="536">
        <v>27247</v>
      </c>
      <c r="C7300" s="536">
        <v>0</v>
      </c>
      <c r="D7300" s="536">
        <v>2011</v>
      </c>
    </row>
    <row r="7301" spans="1:4">
      <c r="A7301" s="535" t="s">
        <v>9618</v>
      </c>
      <c r="B7301" s="536">
        <v>11122</v>
      </c>
      <c r="C7301" s="536">
        <v>0</v>
      </c>
      <c r="D7301" s="536">
        <v>2011</v>
      </c>
    </row>
    <row r="7302" spans="1:4">
      <c r="A7302" s="535" t="s">
        <v>9619</v>
      </c>
      <c r="B7302" s="536">
        <v>8138</v>
      </c>
      <c r="C7302" s="536">
        <v>0</v>
      </c>
      <c r="D7302" s="536">
        <v>2011</v>
      </c>
    </row>
    <row r="7303" spans="1:4">
      <c r="A7303" s="535" t="s">
        <v>9620</v>
      </c>
      <c r="B7303" s="536">
        <v>9215</v>
      </c>
      <c r="C7303" s="536">
        <v>0</v>
      </c>
      <c r="D7303" s="536">
        <v>2011</v>
      </c>
    </row>
    <row r="7304" spans="1:4">
      <c r="A7304" s="535" t="s">
        <v>9621</v>
      </c>
      <c r="B7304" s="536">
        <v>3010</v>
      </c>
      <c r="C7304" s="536">
        <v>0</v>
      </c>
      <c r="D7304" s="536">
        <v>2011</v>
      </c>
    </row>
    <row r="7305" spans="1:4">
      <c r="A7305" s="535" t="s">
        <v>9622</v>
      </c>
      <c r="B7305" s="536">
        <v>17227</v>
      </c>
      <c r="C7305" s="536">
        <v>0</v>
      </c>
      <c r="D7305" s="536">
        <v>2011</v>
      </c>
    </row>
    <row r="7306" spans="1:4">
      <c r="A7306" s="535" t="s">
        <v>9623</v>
      </c>
      <c r="B7306" s="536">
        <v>21779</v>
      </c>
      <c r="C7306" s="536">
        <v>0</v>
      </c>
      <c r="D7306" s="536">
        <v>2011</v>
      </c>
    </row>
    <row r="7307" spans="1:4">
      <c r="A7307" s="535" t="s">
        <v>9624</v>
      </c>
      <c r="B7307" s="536">
        <v>8356</v>
      </c>
      <c r="C7307" s="536">
        <v>0</v>
      </c>
      <c r="D7307" s="536">
        <v>2011</v>
      </c>
    </row>
    <row r="7308" spans="1:4">
      <c r="A7308" s="535" t="s">
        <v>9625</v>
      </c>
      <c r="B7308" s="536">
        <v>8858</v>
      </c>
      <c r="C7308" s="536">
        <v>0</v>
      </c>
      <c r="D7308" s="536">
        <v>2011</v>
      </c>
    </row>
    <row r="7309" spans="1:4">
      <c r="A7309" s="535" t="s">
        <v>9626</v>
      </c>
      <c r="B7309" s="536">
        <v>9296</v>
      </c>
      <c r="C7309" s="536">
        <v>0</v>
      </c>
      <c r="D7309" s="536">
        <v>2011</v>
      </c>
    </row>
    <row r="7310" spans="1:4">
      <c r="A7310" s="535" t="s">
        <v>9627</v>
      </c>
      <c r="B7310" s="536">
        <v>25478</v>
      </c>
      <c r="C7310" s="536">
        <v>0</v>
      </c>
      <c r="D7310" s="536">
        <v>2011</v>
      </c>
    </row>
    <row r="7311" spans="1:4">
      <c r="A7311" s="535" t="s">
        <v>9628</v>
      </c>
      <c r="B7311" s="536">
        <v>5480</v>
      </c>
      <c r="C7311" s="536">
        <v>0</v>
      </c>
      <c r="D7311" s="536">
        <v>2011</v>
      </c>
    </row>
    <row r="7312" spans="1:4">
      <c r="A7312" s="535" t="s">
        <v>9629</v>
      </c>
      <c r="B7312" s="536">
        <v>0</v>
      </c>
      <c r="C7312" s="536">
        <v>0</v>
      </c>
      <c r="D7312" s="536">
        <v>2011</v>
      </c>
    </row>
    <row r="7313" spans="1:4">
      <c r="A7313" s="535" t="s">
        <v>9630</v>
      </c>
      <c r="B7313" s="536">
        <v>37565</v>
      </c>
      <c r="C7313" s="536">
        <v>0</v>
      </c>
      <c r="D7313" s="536">
        <v>2011</v>
      </c>
    </row>
    <row r="7314" spans="1:4">
      <c r="A7314" s="535" t="s">
        <v>9631</v>
      </c>
      <c r="B7314" s="536">
        <v>26917</v>
      </c>
      <c r="C7314" s="536">
        <v>0</v>
      </c>
      <c r="D7314" s="536">
        <v>2011</v>
      </c>
    </row>
    <row r="7315" spans="1:4">
      <c r="A7315" s="535" t="s">
        <v>9632</v>
      </c>
      <c r="B7315" s="536">
        <v>6040</v>
      </c>
      <c r="C7315" s="536">
        <v>0</v>
      </c>
      <c r="D7315" s="536">
        <v>2011</v>
      </c>
    </row>
    <row r="7316" spans="1:4">
      <c r="A7316" s="535" t="s">
        <v>9633</v>
      </c>
      <c r="B7316" s="536">
        <v>17168</v>
      </c>
      <c r="C7316" s="536">
        <v>0</v>
      </c>
      <c r="D7316" s="536">
        <v>2011</v>
      </c>
    </row>
    <row r="7317" spans="1:4">
      <c r="A7317" s="535" t="s">
        <v>9634</v>
      </c>
      <c r="B7317" s="536">
        <v>23917</v>
      </c>
      <c r="C7317" s="536">
        <v>0</v>
      </c>
      <c r="D7317" s="536">
        <v>2011</v>
      </c>
    </row>
    <row r="7318" spans="1:4">
      <c r="A7318" s="535" t="s">
        <v>9635</v>
      </c>
      <c r="B7318" s="536">
        <v>8760</v>
      </c>
      <c r="C7318" s="536">
        <v>0</v>
      </c>
      <c r="D7318" s="536">
        <v>2011</v>
      </c>
    </row>
    <row r="7319" spans="1:4">
      <c r="A7319" s="535" t="s">
        <v>6668</v>
      </c>
      <c r="B7319" s="536">
        <v>38797</v>
      </c>
      <c r="C7319" s="536">
        <v>0</v>
      </c>
      <c r="D7319" s="536">
        <v>2011</v>
      </c>
    </row>
    <row r="7320" spans="1:4">
      <c r="A7320" s="535" t="s">
        <v>9636</v>
      </c>
      <c r="B7320" s="536">
        <v>31624</v>
      </c>
      <c r="C7320" s="536">
        <v>0</v>
      </c>
      <c r="D7320" s="536">
        <v>2011</v>
      </c>
    </row>
    <row r="7321" spans="1:4">
      <c r="A7321" s="535" t="s">
        <v>9637</v>
      </c>
      <c r="B7321" s="536">
        <v>7798</v>
      </c>
      <c r="C7321" s="536">
        <v>0</v>
      </c>
      <c r="D7321" s="536">
        <v>2011</v>
      </c>
    </row>
    <row r="7322" spans="1:4">
      <c r="A7322" s="535" t="s">
        <v>9638</v>
      </c>
      <c r="B7322" s="536">
        <v>30697</v>
      </c>
      <c r="C7322" s="536">
        <v>0</v>
      </c>
      <c r="D7322" s="536">
        <v>2011</v>
      </c>
    </row>
    <row r="7323" spans="1:4">
      <c r="A7323" s="535" t="s">
        <v>9639</v>
      </c>
      <c r="B7323" s="536">
        <v>32680</v>
      </c>
      <c r="C7323" s="536">
        <v>0</v>
      </c>
      <c r="D7323" s="536">
        <v>2011</v>
      </c>
    </row>
    <row r="7324" spans="1:4">
      <c r="A7324" s="535" t="s">
        <v>9640</v>
      </c>
      <c r="B7324" s="536">
        <v>45400</v>
      </c>
      <c r="C7324" s="536">
        <v>0</v>
      </c>
      <c r="D7324" s="536">
        <v>2011</v>
      </c>
    </row>
    <row r="7325" spans="1:4">
      <c r="A7325" s="535" t="s">
        <v>9641</v>
      </c>
      <c r="B7325" s="536">
        <v>21004</v>
      </c>
      <c r="C7325" s="536">
        <v>0</v>
      </c>
      <c r="D7325" s="536">
        <v>2011</v>
      </c>
    </row>
    <row r="7326" spans="1:4">
      <c r="A7326" s="535" t="s">
        <v>9642</v>
      </c>
      <c r="B7326" s="536">
        <v>7350</v>
      </c>
      <c r="C7326" s="536">
        <v>0</v>
      </c>
      <c r="D7326" s="536">
        <v>2011</v>
      </c>
    </row>
    <row r="7327" spans="1:4">
      <c r="A7327" s="535" t="s">
        <v>9643</v>
      </c>
      <c r="B7327" s="536">
        <v>0</v>
      </c>
      <c r="C7327" s="536">
        <v>0</v>
      </c>
      <c r="D7327" s="536">
        <v>2011</v>
      </c>
    </row>
    <row r="7328" spans="1:4">
      <c r="A7328" s="535" t="s">
        <v>9644</v>
      </c>
      <c r="B7328" s="536">
        <v>0</v>
      </c>
      <c r="C7328" s="536">
        <v>0</v>
      </c>
      <c r="D7328" s="536">
        <v>2011</v>
      </c>
    </row>
    <row r="7329" spans="1:4">
      <c r="A7329" s="535" t="s">
        <v>9645</v>
      </c>
      <c r="B7329" s="536">
        <v>23471</v>
      </c>
      <c r="C7329" s="536">
        <v>0</v>
      </c>
      <c r="D7329" s="536">
        <v>2011</v>
      </c>
    </row>
    <row r="7330" spans="1:4">
      <c r="A7330" s="535" t="s">
        <v>9646</v>
      </c>
      <c r="B7330" s="536">
        <v>0</v>
      </c>
      <c r="C7330" s="536">
        <v>0</v>
      </c>
      <c r="D7330" s="536">
        <v>2011</v>
      </c>
    </row>
    <row r="7331" spans="1:4">
      <c r="A7331" s="535" t="s">
        <v>9647</v>
      </c>
      <c r="B7331" s="536">
        <v>18702</v>
      </c>
      <c r="C7331" s="536">
        <v>0</v>
      </c>
      <c r="D7331" s="536">
        <v>2011</v>
      </c>
    </row>
    <row r="7332" spans="1:4">
      <c r="A7332" s="535" t="s">
        <v>9648</v>
      </c>
      <c r="B7332" s="536">
        <v>31638</v>
      </c>
      <c r="C7332" s="536">
        <v>0</v>
      </c>
      <c r="D7332" s="536">
        <v>2011</v>
      </c>
    </row>
    <row r="7333" spans="1:4">
      <c r="A7333" s="535" t="s">
        <v>9649</v>
      </c>
      <c r="B7333" s="536">
        <v>31008</v>
      </c>
      <c r="C7333" s="536">
        <v>0</v>
      </c>
      <c r="D7333" s="536">
        <v>2011</v>
      </c>
    </row>
    <row r="7334" spans="1:4">
      <c r="A7334" s="535" t="s">
        <v>9650</v>
      </c>
      <c r="B7334" s="536">
        <v>0</v>
      </c>
      <c r="C7334" s="536">
        <v>0</v>
      </c>
      <c r="D7334" s="536">
        <v>2011</v>
      </c>
    </row>
    <row r="7335" spans="1:4">
      <c r="A7335" s="535" t="s">
        <v>9651</v>
      </c>
      <c r="B7335" s="536">
        <v>22265</v>
      </c>
      <c r="C7335" s="536">
        <v>0</v>
      </c>
      <c r="D7335" s="536">
        <v>2011</v>
      </c>
    </row>
    <row r="7336" spans="1:4">
      <c r="A7336" s="535" t="s">
        <v>9652</v>
      </c>
      <c r="B7336" s="536">
        <v>25191</v>
      </c>
      <c r="C7336" s="536">
        <v>0</v>
      </c>
      <c r="D7336" s="536">
        <v>2011</v>
      </c>
    </row>
    <row r="7337" spans="1:4">
      <c r="A7337" s="535" t="s">
        <v>9653</v>
      </c>
      <c r="B7337" s="536">
        <v>28069</v>
      </c>
      <c r="C7337" s="536">
        <v>0</v>
      </c>
      <c r="D7337" s="536">
        <v>2011</v>
      </c>
    </row>
    <row r="7338" spans="1:4">
      <c r="A7338" s="535" t="s">
        <v>9654</v>
      </c>
      <c r="B7338" s="536">
        <v>30679</v>
      </c>
      <c r="C7338" s="536">
        <v>0</v>
      </c>
      <c r="D7338" s="536">
        <v>2011</v>
      </c>
    </row>
    <row r="7339" spans="1:4">
      <c r="A7339" s="535" t="s">
        <v>9655</v>
      </c>
      <c r="B7339" s="536">
        <v>19151</v>
      </c>
      <c r="C7339" s="536">
        <v>0</v>
      </c>
      <c r="D7339" s="536">
        <v>2011</v>
      </c>
    </row>
    <row r="7340" spans="1:4">
      <c r="A7340" s="535" t="s">
        <v>9656</v>
      </c>
      <c r="B7340" s="536">
        <v>65427</v>
      </c>
      <c r="C7340" s="536">
        <v>0</v>
      </c>
      <c r="D7340" s="536">
        <v>2011</v>
      </c>
    </row>
    <row r="7341" spans="1:4">
      <c r="A7341" s="535" t="s">
        <v>9657</v>
      </c>
      <c r="B7341" s="536">
        <v>24665</v>
      </c>
      <c r="C7341" s="536">
        <v>0</v>
      </c>
      <c r="D7341" s="536">
        <v>2011</v>
      </c>
    </row>
    <row r="7342" spans="1:4">
      <c r="A7342" s="535" t="s">
        <v>9658</v>
      </c>
      <c r="B7342" s="536">
        <v>4540</v>
      </c>
      <c r="C7342" s="536">
        <v>0</v>
      </c>
      <c r="D7342" s="536">
        <v>2011</v>
      </c>
    </row>
    <row r="7343" spans="1:4">
      <c r="A7343" s="535" t="s">
        <v>9659</v>
      </c>
      <c r="B7343" s="536">
        <v>3710</v>
      </c>
      <c r="C7343" s="536">
        <v>0</v>
      </c>
      <c r="D7343" s="536">
        <v>2011</v>
      </c>
    </row>
    <row r="7344" spans="1:4">
      <c r="A7344" s="535" t="s">
        <v>9660</v>
      </c>
      <c r="B7344" s="536">
        <v>26306</v>
      </c>
      <c r="C7344" s="536">
        <v>0</v>
      </c>
      <c r="D7344" s="536">
        <v>2011</v>
      </c>
    </row>
    <row r="7345" spans="1:4">
      <c r="A7345" s="535" t="s">
        <v>9661</v>
      </c>
      <c r="B7345" s="536">
        <v>35650</v>
      </c>
      <c r="C7345" s="536">
        <v>0</v>
      </c>
      <c r="D7345" s="536">
        <v>2011</v>
      </c>
    </row>
    <row r="7346" spans="1:4">
      <c r="A7346" s="535" t="s">
        <v>9662</v>
      </c>
      <c r="B7346" s="536">
        <v>26043</v>
      </c>
      <c r="C7346" s="536">
        <v>0</v>
      </c>
      <c r="D7346" s="536">
        <v>2011</v>
      </c>
    </row>
    <row r="7347" spans="1:4">
      <c r="A7347" s="535" t="s">
        <v>9663</v>
      </c>
      <c r="B7347" s="536">
        <v>44444</v>
      </c>
      <c r="C7347" s="536">
        <v>0</v>
      </c>
      <c r="D7347" s="536">
        <v>2011</v>
      </c>
    </row>
    <row r="7348" spans="1:4">
      <c r="A7348" s="535" t="s">
        <v>9664</v>
      </c>
      <c r="B7348" s="536">
        <v>0</v>
      </c>
      <c r="C7348" s="536">
        <v>0</v>
      </c>
      <c r="D7348" s="536">
        <v>2011</v>
      </c>
    </row>
    <row r="7349" spans="1:4">
      <c r="A7349" s="535" t="s">
        <v>9665</v>
      </c>
      <c r="B7349" s="536">
        <v>39623</v>
      </c>
      <c r="C7349" s="536">
        <v>0</v>
      </c>
      <c r="D7349" s="536">
        <v>2011</v>
      </c>
    </row>
    <row r="7350" spans="1:4">
      <c r="A7350" s="535" t="s">
        <v>9666</v>
      </c>
      <c r="B7350" s="536">
        <v>36710</v>
      </c>
      <c r="C7350" s="536">
        <v>0</v>
      </c>
      <c r="D7350" s="536">
        <v>2011</v>
      </c>
    </row>
    <row r="7351" spans="1:4">
      <c r="A7351" s="535" t="s">
        <v>9667</v>
      </c>
      <c r="B7351" s="536">
        <v>39056</v>
      </c>
      <c r="C7351" s="536">
        <v>0</v>
      </c>
      <c r="D7351" s="536">
        <v>2011</v>
      </c>
    </row>
    <row r="7352" spans="1:4">
      <c r="A7352" s="535" t="s">
        <v>9668</v>
      </c>
      <c r="B7352" s="536">
        <v>44226</v>
      </c>
      <c r="C7352" s="536">
        <v>0</v>
      </c>
      <c r="D7352" s="536">
        <v>2011</v>
      </c>
    </row>
    <row r="7353" spans="1:4">
      <c r="A7353" s="535" t="s">
        <v>9669</v>
      </c>
      <c r="B7353" s="536">
        <v>15857</v>
      </c>
      <c r="C7353" s="536">
        <v>0</v>
      </c>
      <c r="D7353" s="536">
        <v>2011</v>
      </c>
    </row>
    <row r="7354" spans="1:4">
      <c r="A7354" s="535" t="s">
        <v>9670</v>
      </c>
      <c r="B7354" s="536">
        <v>16219</v>
      </c>
      <c r="C7354" s="536">
        <v>0</v>
      </c>
      <c r="D7354" s="536">
        <v>2011</v>
      </c>
    </row>
    <row r="7355" spans="1:4">
      <c r="A7355" s="535" t="s">
        <v>9671</v>
      </c>
      <c r="B7355" s="536">
        <v>0</v>
      </c>
      <c r="C7355" s="536">
        <v>0</v>
      </c>
      <c r="D7355" s="536">
        <v>2011</v>
      </c>
    </row>
    <row r="7356" spans="1:4">
      <c r="A7356" s="535" t="s">
        <v>9672</v>
      </c>
      <c r="B7356" s="536">
        <v>23217</v>
      </c>
      <c r="C7356" s="536">
        <v>0</v>
      </c>
      <c r="D7356" s="536">
        <v>2011</v>
      </c>
    </row>
    <row r="7357" spans="1:4">
      <c r="A7357" s="535" t="s">
        <v>9673</v>
      </c>
      <c r="B7357" s="536">
        <v>5217</v>
      </c>
      <c r="C7357" s="536">
        <v>0</v>
      </c>
      <c r="D7357" s="536">
        <v>2011</v>
      </c>
    </row>
    <row r="7358" spans="1:4">
      <c r="A7358" s="535" t="s">
        <v>9674</v>
      </c>
      <c r="B7358" s="536">
        <v>49974</v>
      </c>
      <c r="C7358" s="536">
        <v>0</v>
      </c>
      <c r="D7358" s="536">
        <v>2011</v>
      </c>
    </row>
    <row r="7359" spans="1:4">
      <c r="A7359" s="535" t="s">
        <v>9675</v>
      </c>
      <c r="B7359" s="536">
        <v>7734</v>
      </c>
      <c r="C7359" s="536">
        <v>0</v>
      </c>
      <c r="D7359" s="536">
        <v>2011</v>
      </c>
    </row>
    <row r="7360" spans="1:4">
      <c r="A7360" s="535" t="s">
        <v>9676</v>
      </c>
      <c r="B7360" s="536">
        <v>11240</v>
      </c>
      <c r="C7360" s="536">
        <v>0</v>
      </c>
      <c r="D7360" s="536">
        <v>2011</v>
      </c>
    </row>
    <row r="7361" spans="1:4">
      <c r="A7361" s="535" t="s">
        <v>9677</v>
      </c>
      <c r="B7361" s="536">
        <v>2859</v>
      </c>
      <c r="C7361" s="536">
        <v>0</v>
      </c>
      <c r="D7361" s="536">
        <v>2011</v>
      </c>
    </row>
    <row r="7362" spans="1:4">
      <c r="A7362" s="535" t="s">
        <v>9678</v>
      </c>
      <c r="B7362" s="536">
        <v>6815</v>
      </c>
      <c r="C7362" s="536">
        <v>0</v>
      </c>
      <c r="D7362" s="536">
        <v>2011</v>
      </c>
    </row>
    <row r="7363" spans="1:4">
      <c r="A7363" s="535" t="s">
        <v>9679</v>
      </c>
      <c r="B7363" s="536">
        <v>3457</v>
      </c>
      <c r="C7363" s="536">
        <v>0</v>
      </c>
      <c r="D7363" s="536">
        <v>2011</v>
      </c>
    </row>
    <row r="7364" spans="1:4">
      <c r="A7364" s="535" t="s">
        <v>9680</v>
      </c>
      <c r="B7364" s="536">
        <v>9486</v>
      </c>
      <c r="C7364" s="536">
        <v>0</v>
      </c>
      <c r="D7364" s="536">
        <v>2011</v>
      </c>
    </row>
    <row r="7365" spans="1:4">
      <c r="A7365" s="535" t="s">
        <v>9681</v>
      </c>
      <c r="B7365" s="536">
        <v>15217</v>
      </c>
      <c r="C7365" s="536">
        <v>0</v>
      </c>
      <c r="D7365" s="536">
        <v>2011</v>
      </c>
    </row>
    <row r="7366" spans="1:4">
      <c r="A7366" s="535" t="s">
        <v>9682</v>
      </c>
      <c r="B7366" s="536">
        <v>6665</v>
      </c>
      <c r="C7366" s="536">
        <v>0</v>
      </c>
      <c r="D7366" s="536">
        <v>2011</v>
      </c>
    </row>
    <row r="7367" spans="1:4">
      <c r="A7367" s="535" t="s">
        <v>9683</v>
      </c>
      <c r="B7367" s="536">
        <v>25332</v>
      </c>
      <c r="C7367" s="536">
        <v>0</v>
      </c>
      <c r="D7367" s="536">
        <v>2011</v>
      </c>
    </row>
    <row r="7368" spans="1:4">
      <c r="A7368" s="535" t="s">
        <v>9684</v>
      </c>
      <c r="B7368" s="536">
        <v>9793</v>
      </c>
      <c r="C7368" s="536">
        <v>0</v>
      </c>
      <c r="D7368" s="536">
        <v>2011</v>
      </c>
    </row>
    <row r="7369" spans="1:4">
      <c r="A7369" s="535" t="s">
        <v>9685</v>
      </c>
      <c r="B7369" s="536">
        <v>10989</v>
      </c>
      <c r="C7369" s="536">
        <v>0</v>
      </c>
      <c r="D7369" s="536">
        <v>2011</v>
      </c>
    </row>
    <row r="7370" spans="1:4">
      <c r="A7370" s="535" t="s">
        <v>9686</v>
      </c>
      <c r="B7370" s="536">
        <v>9325</v>
      </c>
      <c r="C7370" s="536">
        <v>0</v>
      </c>
      <c r="D7370" s="536">
        <v>2011</v>
      </c>
    </row>
    <row r="7371" spans="1:4">
      <c r="A7371" s="535" t="s">
        <v>9687</v>
      </c>
      <c r="B7371" s="536">
        <v>9850</v>
      </c>
      <c r="C7371" s="536">
        <v>0</v>
      </c>
      <c r="D7371" s="536">
        <v>2011</v>
      </c>
    </row>
    <row r="7372" spans="1:4">
      <c r="A7372" s="535" t="s">
        <v>9688</v>
      </c>
      <c r="B7372" s="536">
        <v>155</v>
      </c>
      <c r="C7372" s="536">
        <v>0</v>
      </c>
      <c r="D7372" s="536">
        <v>2011</v>
      </c>
    </row>
    <row r="7373" spans="1:4">
      <c r="A7373" s="535" t="s">
        <v>9689</v>
      </c>
      <c r="B7373" s="536">
        <v>104973</v>
      </c>
      <c r="C7373" s="536">
        <v>0</v>
      </c>
      <c r="D7373" s="536">
        <v>2011</v>
      </c>
    </row>
    <row r="7374" spans="1:4">
      <c r="A7374" s="535" t="s">
        <v>9690</v>
      </c>
      <c r="B7374" s="536">
        <v>0</v>
      </c>
      <c r="C7374" s="536">
        <v>0</v>
      </c>
      <c r="D7374" s="536">
        <v>2011</v>
      </c>
    </row>
    <row r="7375" spans="1:4">
      <c r="A7375" s="535" t="s">
        <v>9691</v>
      </c>
      <c r="B7375" s="536">
        <v>125637</v>
      </c>
      <c r="C7375" s="536">
        <v>0</v>
      </c>
      <c r="D7375" s="536">
        <v>2011</v>
      </c>
    </row>
    <row r="7376" spans="1:4">
      <c r="A7376" s="535" t="s">
        <v>9692</v>
      </c>
      <c r="B7376" s="536">
        <v>165356</v>
      </c>
      <c r="C7376" s="536">
        <v>0</v>
      </c>
      <c r="D7376" s="536">
        <v>2011</v>
      </c>
    </row>
    <row r="7377" spans="1:4">
      <c r="A7377" s="535" t="s">
        <v>9693</v>
      </c>
      <c r="B7377" s="536">
        <v>14489</v>
      </c>
      <c r="C7377" s="536">
        <v>0</v>
      </c>
      <c r="D7377" s="536">
        <v>2011</v>
      </c>
    </row>
    <row r="7378" spans="1:4">
      <c r="A7378" s="535" t="s">
        <v>9694</v>
      </c>
      <c r="B7378" s="536">
        <v>21017</v>
      </c>
      <c r="C7378" s="536">
        <v>0</v>
      </c>
      <c r="D7378" s="536">
        <v>2011</v>
      </c>
    </row>
    <row r="7379" spans="1:4">
      <c r="A7379" s="535" t="s">
        <v>9695</v>
      </c>
      <c r="B7379" s="536">
        <v>34060</v>
      </c>
      <c r="C7379" s="536">
        <v>0</v>
      </c>
      <c r="D7379" s="536">
        <v>2011</v>
      </c>
    </row>
    <row r="7380" spans="1:4">
      <c r="A7380" s="535" t="s">
        <v>9696</v>
      </c>
      <c r="B7380" s="536">
        <v>1607</v>
      </c>
      <c r="C7380" s="536">
        <v>0</v>
      </c>
      <c r="D7380" s="536">
        <v>2011</v>
      </c>
    </row>
    <row r="7381" spans="1:4">
      <c r="A7381" s="535" t="s">
        <v>9697</v>
      </c>
      <c r="B7381" s="536">
        <v>1430</v>
      </c>
      <c r="C7381" s="536">
        <v>0</v>
      </c>
      <c r="D7381" s="536">
        <v>2011</v>
      </c>
    </row>
    <row r="7382" spans="1:4">
      <c r="A7382" s="535" t="s">
        <v>9698</v>
      </c>
      <c r="B7382" s="536">
        <v>2667</v>
      </c>
      <c r="C7382" s="536">
        <v>0</v>
      </c>
      <c r="D7382" s="536">
        <v>2011</v>
      </c>
    </row>
    <row r="7383" spans="1:4">
      <c r="A7383" s="535" t="s">
        <v>9699</v>
      </c>
      <c r="B7383" s="536">
        <v>4762</v>
      </c>
      <c r="C7383" s="536">
        <v>0</v>
      </c>
      <c r="D7383" s="536">
        <v>2011</v>
      </c>
    </row>
    <row r="7384" spans="1:4">
      <c r="A7384" s="535" t="s">
        <v>9700</v>
      </c>
      <c r="B7384" s="536">
        <v>909</v>
      </c>
      <c r="C7384" s="536">
        <v>0</v>
      </c>
      <c r="D7384" s="536">
        <v>2011</v>
      </c>
    </row>
    <row r="7385" spans="1:4">
      <c r="A7385" s="535" t="s">
        <v>9701</v>
      </c>
      <c r="B7385" s="536">
        <v>282</v>
      </c>
      <c r="C7385" s="536">
        <v>0</v>
      </c>
      <c r="D7385" s="536">
        <v>2011</v>
      </c>
    </row>
    <row r="7386" spans="1:4">
      <c r="A7386" s="535" t="s">
        <v>5413</v>
      </c>
      <c r="B7386" s="536">
        <v>118697</v>
      </c>
      <c r="C7386" s="536">
        <v>0</v>
      </c>
      <c r="D7386" s="536">
        <v>2011</v>
      </c>
    </row>
    <row r="7387" spans="1:4">
      <c r="A7387" s="535" t="s">
        <v>9702</v>
      </c>
      <c r="B7387" s="536">
        <v>1179</v>
      </c>
      <c r="C7387" s="536">
        <v>0</v>
      </c>
      <c r="D7387" s="536">
        <v>2011</v>
      </c>
    </row>
    <row r="7388" spans="1:4">
      <c r="A7388" s="535" t="s">
        <v>8587</v>
      </c>
      <c r="B7388" s="536">
        <v>9029</v>
      </c>
      <c r="C7388" s="536">
        <v>0</v>
      </c>
      <c r="D7388" s="536">
        <v>2011</v>
      </c>
    </row>
    <row r="7389" spans="1:4">
      <c r="A7389" s="535" t="s">
        <v>4331</v>
      </c>
      <c r="B7389" s="536">
        <v>5945</v>
      </c>
      <c r="C7389" s="536">
        <v>0</v>
      </c>
      <c r="D7389" s="536">
        <v>2011</v>
      </c>
    </row>
    <row r="7390" spans="1:4">
      <c r="A7390" s="535" t="s">
        <v>10222</v>
      </c>
      <c r="B7390" s="536">
        <v>89334</v>
      </c>
      <c r="C7390" s="536">
        <v>0</v>
      </c>
      <c r="D7390" s="536">
        <v>2011</v>
      </c>
    </row>
    <row r="7391" spans="1:4">
      <c r="A7391" s="535" t="s">
        <v>10223</v>
      </c>
      <c r="B7391" s="536">
        <v>41863</v>
      </c>
      <c r="C7391" s="536">
        <v>0</v>
      </c>
      <c r="D7391" s="536">
        <v>2011</v>
      </c>
    </row>
    <row r="7392" spans="1:4">
      <c r="A7392" s="535" t="s">
        <v>10224</v>
      </c>
      <c r="B7392" s="536">
        <v>118697</v>
      </c>
      <c r="C7392" s="536">
        <v>0</v>
      </c>
      <c r="D7392" s="536">
        <v>2011</v>
      </c>
    </row>
    <row r="7393" spans="1:4">
      <c r="A7393" s="535" t="s">
        <v>9703</v>
      </c>
      <c r="B7393" s="536">
        <v>3607</v>
      </c>
      <c r="C7393" s="536">
        <v>0</v>
      </c>
      <c r="D7393" s="536">
        <v>2011</v>
      </c>
    </row>
    <row r="7394" spans="1:4">
      <c r="A7394" s="535" t="s">
        <v>9704</v>
      </c>
      <c r="B7394" s="536">
        <v>27163</v>
      </c>
      <c r="C7394" s="536">
        <v>0</v>
      </c>
      <c r="D7394" s="536">
        <v>2011</v>
      </c>
    </row>
    <row r="7395" spans="1:4">
      <c r="A7395" s="535" t="s">
        <v>9705</v>
      </c>
      <c r="B7395" s="536">
        <v>1104</v>
      </c>
      <c r="C7395" s="536">
        <v>0</v>
      </c>
      <c r="D7395" s="536">
        <v>2011</v>
      </c>
    </row>
    <row r="7396" spans="1:4">
      <c r="A7396" s="535" t="s">
        <v>9706</v>
      </c>
      <c r="B7396" s="536">
        <v>5530</v>
      </c>
      <c r="C7396" s="536">
        <v>0</v>
      </c>
      <c r="D7396" s="536">
        <v>2011</v>
      </c>
    </row>
    <row r="7397" spans="1:4">
      <c r="A7397" s="535" t="s">
        <v>9707</v>
      </c>
      <c r="B7397" s="536">
        <v>13870</v>
      </c>
      <c r="C7397" s="536">
        <v>0</v>
      </c>
      <c r="D7397" s="536">
        <v>2011</v>
      </c>
    </row>
    <row r="7398" spans="1:4">
      <c r="A7398" s="535" t="s">
        <v>9708</v>
      </c>
      <c r="B7398" s="536">
        <v>4644</v>
      </c>
      <c r="C7398" s="536">
        <v>0</v>
      </c>
      <c r="D7398" s="536">
        <v>2011</v>
      </c>
    </row>
    <row r="7399" spans="1:4">
      <c r="A7399" s="535" t="s">
        <v>9709</v>
      </c>
      <c r="B7399" s="536">
        <v>8049</v>
      </c>
      <c r="C7399" s="536">
        <v>0</v>
      </c>
      <c r="D7399" s="536">
        <v>2011</v>
      </c>
    </row>
    <row r="7400" spans="1:4">
      <c r="A7400" s="535" t="s">
        <v>9710</v>
      </c>
      <c r="B7400" s="536">
        <v>9162</v>
      </c>
      <c r="C7400" s="536">
        <v>0</v>
      </c>
      <c r="D7400" s="536">
        <v>2011</v>
      </c>
    </row>
    <row r="7401" spans="1:4">
      <c r="A7401" s="535" t="s">
        <v>9711</v>
      </c>
      <c r="B7401" s="536">
        <v>9749</v>
      </c>
      <c r="C7401" s="536">
        <v>0</v>
      </c>
      <c r="D7401" s="536">
        <v>2011</v>
      </c>
    </row>
    <row r="7402" spans="1:4">
      <c r="A7402" s="535" t="s">
        <v>9712</v>
      </c>
      <c r="B7402" s="536">
        <v>5756</v>
      </c>
      <c r="C7402" s="536">
        <v>0</v>
      </c>
      <c r="D7402" s="536">
        <v>2011</v>
      </c>
    </row>
    <row r="7403" spans="1:4">
      <c r="A7403" s="535" t="s">
        <v>9713</v>
      </c>
      <c r="B7403" s="536">
        <v>1891</v>
      </c>
      <c r="C7403" s="536">
        <v>0</v>
      </c>
      <c r="D7403" s="536">
        <v>2011</v>
      </c>
    </row>
    <row r="7404" spans="1:4">
      <c r="A7404" s="535" t="s">
        <v>9714</v>
      </c>
      <c r="B7404" s="536">
        <v>0</v>
      </c>
      <c r="C7404" s="536">
        <v>0</v>
      </c>
      <c r="D7404" s="536">
        <v>2011</v>
      </c>
    </row>
    <row r="7405" spans="1:4">
      <c r="A7405" s="535" t="s">
        <v>9715</v>
      </c>
      <c r="B7405" s="536">
        <v>12</v>
      </c>
      <c r="C7405" s="536">
        <v>0</v>
      </c>
      <c r="D7405" s="536">
        <v>2011</v>
      </c>
    </row>
    <row r="7406" spans="1:4">
      <c r="A7406" s="535" t="s">
        <v>9716</v>
      </c>
      <c r="B7406" s="536">
        <v>0</v>
      </c>
      <c r="C7406" s="536">
        <v>0</v>
      </c>
      <c r="D7406" s="536">
        <v>2011</v>
      </c>
    </row>
    <row r="7407" spans="1:4">
      <c r="A7407" s="535" t="s">
        <v>9717</v>
      </c>
      <c r="B7407" s="536">
        <v>0</v>
      </c>
      <c r="C7407" s="536">
        <v>0</v>
      </c>
      <c r="D7407" s="536">
        <v>2011</v>
      </c>
    </row>
    <row r="7408" spans="1:4">
      <c r="A7408" s="535" t="s">
        <v>9718</v>
      </c>
      <c r="B7408" s="536">
        <v>0</v>
      </c>
      <c r="C7408" s="536">
        <v>32120</v>
      </c>
      <c r="D7408" s="536">
        <v>2011</v>
      </c>
    </row>
    <row r="7409" spans="1:4">
      <c r="A7409" s="535" t="s">
        <v>9719</v>
      </c>
      <c r="B7409" s="536">
        <v>0</v>
      </c>
      <c r="C7409" s="536">
        <v>0</v>
      </c>
      <c r="D7409" s="536">
        <v>2011</v>
      </c>
    </row>
    <row r="7410" spans="1:4">
      <c r="A7410" s="535" t="s">
        <v>9720</v>
      </c>
      <c r="B7410" s="536">
        <v>0</v>
      </c>
      <c r="C7410" s="536">
        <v>48073</v>
      </c>
      <c r="D7410" s="536">
        <v>2011</v>
      </c>
    </row>
    <row r="7411" spans="1:4">
      <c r="A7411" s="535" t="s">
        <v>9721</v>
      </c>
      <c r="B7411" s="536">
        <v>0</v>
      </c>
      <c r="C7411" s="536">
        <v>0</v>
      </c>
      <c r="D7411" s="536">
        <v>2011</v>
      </c>
    </row>
    <row r="7412" spans="1:4">
      <c r="A7412" s="535" t="s">
        <v>9722</v>
      </c>
      <c r="B7412" s="536">
        <v>0</v>
      </c>
      <c r="C7412" s="536">
        <v>0</v>
      </c>
      <c r="D7412" s="536">
        <v>2011</v>
      </c>
    </row>
    <row r="7413" spans="1:4">
      <c r="A7413" s="535" t="s">
        <v>9723</v>
      </c>
      <c r="B7413" s="536">
        <v>5546</v>
      </c>
      <c r="C7413" s="536">
        <v>0</v>
      </c>
      <c r="D7413" s="536">
        <v>2011</v>
      </c>
    </row>
    <row r="7414" spans="1:4">
      <c r="A7414" s="535" t="s">
        <v>9724</v>
      </c>
      <c r="B7414" s="536">
        <v>0</v>
      </c>
      <c r="C7414" s="536">
        <v>17931</v>
      </c>
      <c r="D7414" s="536">
        <v>2011</v>
      </c>
    </row>
    <row r="7415" spans="1:4">
      <c r="A7415" s="535" t="s">
        <v>3323</v>
      </c>
      <c r="B7415" s="536">
        <v>0</v>
      </c>
      <c r="C7415" s="536">
        <v>0</v>
      </c>
      <c r="D7415" s="536">
        <v>2011</v>
      </c>
    </row>
    <row r="7416" spans="1:4">
      <c r="A7416" s="535" t="s">
        <v>9725</v>
      </c>
      <c r="B7416" s="536">
        <v>0</v>
      </c>
      <c r="C7416" s="536">
        <v>0</v>
      </c>
      <c r="D7416" s="536">
        <v>2011</v>
      </c>
    </row>
    <row r="7417" spans="1:4">
      <c r="A7417" s="535" t="s">
        <v>9726</v>
      </c>
      <c r="B7417" s="536">
        <v>9798</v>
      </c>
      <c r="C7417" s="536">
        <v>0</v>
      </c>
      <c r="D7417" s="536">
        <v>2011</v>
      </c>
    </row>
    <row r="7418" spans="1:4">
      <c r="A7418" s="535" t="s">
        <v>9727</v>
      </c>
      <c r="B7418" s="536">
        <v>13541</v>
      </c>
      <c r="C7418" s="536">
        <v>0</v>
      </c>
      <c r="D7418" s="536">
        <v>2011</v>
      </c>
    </row>
    <row r="7419" spans="1:4">
      <c r="A7419" s="535" t="s">
        <v>9728</v>
      </c>
      <c r="B7419" s="536">
        <v>60</v>
      </c>
      <c r="C7419" s="536">
        <v>0</v>
      </c>
      <c r="D7419" s="536">
        <v>2011</v>
      </c>
    </row>
    <row r="7420" spans="1:4">
      <c r="A7420" s="535" t="s">
        <v>9729</v>
      </c>
      <c r="B7420" s="536">
        <v>0</v>
      </c>
      <c r="C7420" s="536">
        <v>102019</v>
      </c>
      <c r="D7420" s="536">
        <v>2011</v>
      </c>
    </row>
    <row r="7421" spans="1:4">
      <c r="A7421" s="535" t="s">
        <v>9730</v>
      </c>
      <c r="B7421" s="536">
        <v>0</v>
      </c>
      <c r="C7421" s="536">
        <v>0</v>
      </c>
      <c r="D7421" s="536">
        <v>2011</v>
      </c>
    </row>
    <row r="7422" spans="1:4">
      <c r="A7422" s="535" t="s">
        <v>9731</v>
      </c>
      <c r="B7422" s="536">
        <v>0</v>
      </c>
      <c r="C7422" s="536">
        <v>54612</v>
      </c>
      <c r="D7422" s="536">
        <v>2011</v>
      </c>
    </row>
    <row r="7423" spans="1:4">
      <c r="A7423" s="535" t="s">
        <v>9732</v>
      </c>
      <c r="B7423" s="536">
        <v>0</v>
      </c>
      <c r="C7423" s="536">
        <v>12936</v>
      </c>
      <c r="D7423" s="536">
        <v>2011</v>
      </c>
    </row>
    <row r="7424" spans="1:4">
      <c r="A7424" s="535" t="s">
        <v>9733</v>
      </c>
      <c r="B7424" s="536">
        <v>26808</v>
      </c>
      <c r="C7424" s="536">
        <v>0</v>
      </c>
      <c r="D7424" s="536">
        <v>2011</v>
      </c>
    </row>
    <row r="7425" spans="1:4">
      <c r="A7425" s="535" t="s">
        <v>9734</v>
      </c>
      <c r="B7425" s="536">
        <v>16470</v>
      </c>
      <c r="C7425" s="536">
        <v>0</v>
      </c>
      <c r="D7425" s="536">
        <v>2011</v>
      </c>
    </row>
    <row r="7426" spans="1:4">
      <c r="A7426" s="535" t="s">
        <v>9735</v>
      </c>
      <c r="B7426" s="536">
        <v>25110</v>
      </c>
      <c r="C7426" s="536">
        <v>0</v>
      </c>
      <c r="D7426" s="536">
        <v>2011</v>
      </c>
    </row>
    <row r="7427" spans="1:4">
      <c r="A7427" s="535" t="s">
        <v>9736</v>
      </c>
      <c r="B7427" s="536">
        <v>9806</v>
      </c>
      <c r="C7427" s="536">
        <v>0</v>
      </c>
      <c r="D7427" s="536">
        <v>2011</v>
      </c>
    </row>
    <row r="7428" spans="1:4">
      <c r="A7428" s="535" t="s">
        <v>9737</v>
      </c>
      <c r="B7428" s="536">
        <v>4382</v>
      </c>
      <c r="C7428" s="536">
        <v>0</v>
      </c>
      <c r="D7428" s="536">
        <v>2011</v>
      </c>
    </row>
    <row r="7429" spans="1:4">
      <c r="A7429" s="535" t="s">
        <v>9738</v>
      </c>
      <c r="B7429" s="536">
        <v>16761</v>
      </c>
      <c r="C7429" s="536">
        <v>0</v>
      </c>
      <c r="D7429" s="536">
        <v>2011</v>
      </c>
    </row>
    <row r="7430" spans="1:4">
      <c r="A7430" s="535" t="s">
        <v>9739</v>
      </c>
      <c r="B7430" s="536">
        <v>30692</v>
      </c>
      <c r="C7430" s="536">
        <v>0</v>
      </c>
      <c r="D7430" s="536">
        <v>2011</v>
      </c>
    </row>
    <row r="7431" spans="1:4">
      <c r="A7431" s="535" t="s">
        <v>9740</v>
      </c>
      <c r="B7431" s="536">
        <v>25489</v>
      </c>
      <c r="C7431" s="536">
        <v>0</v>
      </c>
      <c r="D7431" s="536">
        <v>2011</v>
      </c>
    </row>
    <row r="7432" spans="1:4">
      <c r="A7432" s="535" t="s">
        <v>9741</v>
      </c>
      <c r="B7432" s="536">
        <v>28868</v>
      </c>
      <c r="C7432" s="536">
        <v>0</v>
      </c>
      <c r="D7432" s="536">
        <v>2011</v>
      </c>
    </row>
    <row r="7433" spans="1:4">
      <c r="A7433" s="535" t="s">
        <v>9742</v>
      </c>
      <c r="B7433" s="536">
        <v>32150</v>
      </c>
      <c r="C7433" s="536">
        <v>0</v>
      </c>
      <c r="D7433" s="536">
        <v>2011</v>
      </c>
    </row>
    <row r="7434" spans="1:4">
      <c r="A7434" s="535" t="s">
        <v>9743</v>
      </c>
      <c r="B7434" s="536">
        <v>0</v>
      </c>
      <c r="C7434" s="536">
        <v>0</v>
      </c>
      <c r="D7434" s="536">
        <v>2011</v>
      </c>
    </row>
    <row r="7435" spans="1:4">
      <c r="A7435" s="535" t="s">
        <v>9744</v>
      </c>
      <c r="B7435" s="536">
        <v>9300</v>
      </c>
      <c r="C7435" s="536">
        <v>0</v>
      </c>
      <c r="D7435" s="536">
        <v>2011</v>
      </c>
    </row>
    <row r="7436" spans="1:4">
      <c r="A7436" s="535" t="s">
        <v>9745</v>
      </c>
      <c r="B7436" s="536">
        <v>34543</v>
      </c>
      <c r="C7436" s="536">
        <v>0</v>
      </c>
      <c r="D7436" s="536">
        <v>2011</v>
      </c>
    </row>
    <row r="7437" spans="1:4">
      <c r="A7437" s="535" t="s">
        <v>9746</v>
      </c>
      <c r="B7437" s="536">
        <v>6695</v>
      </c>
      <c r="C7437" s="536">
        <v>0</v>
      </c>
      <c r="D7437" s="536">
        <v>2011</v>
      </c>
    </row>
    <row r="7438" spans="1:4">
      <c r="A7438" s="535" t="s">
        <v>9747</v>
      </c>
      <c r="B7438" s="536">
        <v>18387</v>
      </c>
      <c r="C7438" s="536">
        <v>0</v>
      </c>
      <c r="D7438" s="536">
        <v>2011</v>
      </c>
    </row>
    <row r="7439" spans="1:4">
      <c r="A7439" s="535" t="s">
        <v>9748</v>
      </c>
      <c r="B7439" s="536">
        <v>34910</v>
      </c>
      <c r="C7439" s="536">
        <v>0</v>
      </c>
      <c r="D7439" s="536">
        <v>2011</v>
      </c>
    </row>
    <row r="7440" spans="1:4">
      <c r="A7440" s="535" t="s">
        <v>9749</v>
      </c>
      <c r="B7440" s="536">
        <v>26301</v>
      </c>
      <c r="C7440" s="536">
        <v>0</v>
      </c>
      <c r="D7440" s="536">
        <v>2011</v>
      </c>
    </row>
    <row r="7441" spans="1:4">
      <c r="A7441" s="535" t="s">
        <v>9750</v>
      </c>
      <c r="B7441" s="536">
        <v>17455</v>
      </c>
      <c r="C7441" s="536">
        <v>0</v>
      </c>
      <c r="D7441" s="536">
        <v>2011</v>
      </c>
    </row>
    <row r="7442" spans="1:4">
      <c r="A7442" s="535" t="s">
        <v>9751</v>
      </c>
      <c r="B7442" s="536">
        <v>17929</v>
      </c>
      <c r="C7442" s="536">
        <v>0</v>
      </c>
      <c r="D7442" s="536">
        <v>2011</v>
      </c>
    </row>
    <row r="7443" spans="1:4">
      <c r="A7443" s="535" t="s">
        <v>9752</v>
      </c>
      <c r="B7443" s="536">
        <v>0</v>
      </c>
      <c r="C7443" s="536">
        <v>22550</v>
      </c>
      <c r="D7443" s="536">
        <v>2011</v>
      </c>
    </row>
    <row r="7444" spans="1:4">
      <c r="A7444" s="535" t="s">
        <v>9753</v>
      </c>
      <c r="B7444" s="536">
        <v>25893</v>
      </c>
      <c r="C7444" s="536">
        <v>0</v>
      </c>
      <c r="D7444" s="536">
        <v>2011</v>
      </c>
    </row>
    <row r="7445" spans="1:4">
      <c r="A7445" s="535" t="s">
        <v>9754</v>
      </c>
      <c r="B7445" s="536">
        <v>46593</v>
      </c>
      <c r="C7445" s="536">
        <v>0</v>
      </c>
      <c r="D7445" s="536">
        <v>2011</v>
      </c>
    </row>
    <row r="7446" spans="1:4">
      <c r="A7446" s="535" t="s">
        <v>9755</v>
      </c>
      <c r="B7446" s="536">
        <v>0</v>
      </c>
      <c r="C7446" s="536">
        <v>58857</v>
      </c>
      <c r="D7446" s="536">
        <v>2011</v>
      </c>
    </row>
    <row r="7447" spans="1:4">
      <c r="A7447" s="535" t="s">
        <v>9756</v>
      </c>
      <c r="B7447" s="536">
        <v>0</v>
      </c>
      <c r="C7447" s="536">
        <v>53824</v>
      </c>
      <c r="D7447" s="536">
        <v>2011</v>
      </c>
    </row>
    <row r="7448" spans="1:4">
      <c r="A7448" s="535" t="s">
        <v>9757</v>
      </c>
      <c r="B7448" s="536">
        <v>0</v>
      </c>
      <c r="C7448" s="536">
        <v>81599</v>
      </c>
      <c r="D7448" s="536">
        <v>2011</v>
      </c>
    </row>
    <row r="7449" spans="1:4">
      <c r="A7449" s="535" t="s">
        <v>9758</v>
      </c>
      <c r="B7449" s="536">
        <v>0</v>
      </c>
      <c r="C7449" s="536">
        <v>36918</v>
      </c>
      <c r="D7449" s="536">
        <v>2011</v>
      </c>
    </row>
    <row r="7450" spans="1:4">
      <c r="A7450" s="535" t="s">
        <v>9759</v>
      </c>
      <c r="B7450" s="536">
        <v>13292</v>
      </c>
      <c r="C7450" s="536">
        <v>0</v>
      </c>
      <c r="D7450" s="536">
        <v>2011</v>
      </c>
    </row>
    <row r="7451" spans="1:4">
      <c r="A7451" s="535" t="s">
        <v>9760</v>
      </c>
      <c r="B7451" s="536">
        <v>17556</v>
      </c>
      <c r="C7451" s="536">
        <v>0</v>
      </c>
      <c r="D7451" s="536">
        <v>2011</v>
      </c>
    </row>
    <row r="7452" spans="1:4">
      <c r="A7452" s="535" t="s">
        <v>9761</v>
      </c>
      <c r="B7452" s="536">
        <v>14166</v>
      </c>
      <c r="C7452" s="536">
        <v>0</v>
      </c>
      <c r="D7452" s="536">
        <v>2011</v>
      </c>
    </row>
    <row r="7453" spans="1:4">
      <c r="A7453" s="535" t="s">
        <v>9762</v>
      </c>
      <c r="B7453" s="536">
        <v>12480</v>
      </c>
      <c r="C7453" s="536">
        <v>0</v>
      </c>
      <c r="D7453" s="536">
        <v>2011</v>
      </c>
    </row>
    <row r="7454" spans="1:4">
      <c r="A7454" s="535" t="s">
        <v>9763</v>
      </c>
      <c r="B7454" s="536">
        <v>13639</v>
      </c>
      <c r="C7454" s="536">
        <v>0</v>
      </c>
      <c r="D7454" s="536">
        <v>2011</v>
      </c>
    </row>
    <row r="7455" spans="1:4">
      <c r="A7455" s="535" t="s">
        <v>9764</v>
      </c>
      <c r="B7455" s="536">
        <v>18624</v>
      </c>
      <c r="C7455" s="536">
        <v>0</v>
      </c>
      <c r="D7455" s="536">
        <v>2011</v>
      </c>
    </row>
    <row r="7456" spans="1:4">
      <c r="A7456" s="535" t="s">
        <v>9765</v>
      </c>
      <c r="B7456" s="536">
        <v>10329</v>
      </c>
      <c r="C7456" s="536">
        <v>0</v>
      </c>
      <c r="D7456" s="536">
        <v>2011</v>
      </c>
    </row>
    <row r="7457" spans="1:4">
      <c r="A7457" s="535" t="s">
        <v>9766</v>
      </c>
      <c r="B7457" s="536">
        <v>12000</v>
      </c>
      <c r="C7457" s="536">
        <v>0</v>
      </c>
      <c r="D7457" s="536">
        <v>2011</v>
      </c>
    </row>
    <row r="7458" spans="1:4">
      <c r="A7458" s="535" t="s">
        <v>9767</v>
      </c>
      <c r="B7458" s="536">
        <v>4387</v>
      </c>
      <c r="C7458" s="536">
        <v>0</v>
      </c>
      <c r="D7458" s="536">
        <v>2011</v>
      </c>
    </row>
    <row r="7459" spans="1:4">
      <c r="A7459" s="535" t="s">
        <v>9768</v>
      </c>
      <c r="B7459" s="536">
        <v>15387</v>
      </c>
      <c r="C7459" s="536">
        <v>0</v>
      </c>
      <c r="D7459" s="536">
        <v>2011</v>
      </c>
    </row>
    <row r="7460" spans="1:4">
      <c r="A7460" s="535" t="s">
        <v>9769</v>
      </c>
      <c r="B7460" s="536">
        <v>7886</v>
      </c>
      <c r="C7460" s="536">
        <v>0</v>
      </c>
      <c r="D7460" s="536">
        <v>2011</v>
      </c>
    </row>
    <row r="7461" spans="1:4">
      <c r="A7461" s="535" t="s">
        <v>9770</v>
      </c>
      <c r="B7461" s="536">
        <v>15599</v>
      </c>
      <c r="C7461" s="536">
        <v>0</v>
      </c>
      <c r="D7461" s="536">
        <v>2011</v>
      </c>
    </row>
    <row r="7462" spans="1:4">
      <c r="A7462" s="535" t="s">
        <v>9771</v>
      </c>
      <c r="B7462" s="536">
        <v>7608</v>
      </c>
      <c r="C7462" s="536">
        <v>0</v>
      </c>
      <c r="D7462" s="536">
        <v>2011</v>
      </c>
    </row>
    <row r="7463" spans="1:4">
      <c r="A7463" s="535" t="s">
        <v>9772</v>
      </c>
      <c r="B7463" s="536">
        <v>9050</v>
      </c>
      <c r="C7463" s="536">
        <v>0</v>
      </c>
      <c r="D7463" s="536">
        <v>2011</v>
      </c>
    </row>
    <row r="7464" spans="1:4">
      <c r="A7464" s="535" t="s">
        <v>9773</v>
      </c>
      <c r="B7464" s="536">
        <v>9810</v>
      </c>
      <c r="C7464" s="536">
        <v>0</v>
      </c>
      <c r="D7464" s="536">
        <v>2011</v>
      </c>
    </row>
    <row r="7465" spans="1:4">
      <c r="A7465" s="535" t="s">
        <v>9774</v>
      </c>
      <c r="B7465" s="536">
        <v>20730</v>
      </c>
      <c r="C7465" s="536">
        <v>0</v>
      </c>
      <c r="D7465" s="536">
        <v>2011</v>
      </c>
    </row>
    <row r="7466" spans="1:4">
      <c r="A7466" s="535" t="s">
        <v>9775</v>
      </c>
      <c r="B7466" s="536">
        <v>19178</v>
      </c>
      <c r="C7466" s="536">
        <v>0</v>
      </c>
      <c r="D7466" s="536">
        <v>2011</v>
      </c>
    </row>
    <row r="7467" spans="1:4">
      <c r="A7467" s="535" t="s">
        <v>9776</v>
      </c>
      <c r="B7467" s="536">
        <v>25909</v>
      </c>
      <c r="C7467" s="536">
        <v>0</v>
      </c>
      <c r="D7467" s="536">
        <v>2011</v>
      </c>
    </row>
    <row r="7468" spans="1:4">
      <c r="A7468" s="535" t="s">
        <v>9777</v>
      </c>
      <c r="B7468" s="536">
        <v>20221</v>
      </c>
      <c r="C7468" s="536">
        <v>0</v>
      </c>
      <c r="D7468" s="536">
        <v>2011</v>
      </c>
    </row>
    <row r="7469" spans="1:4">
      <c r="A7469" s="535" t="s">
        <v>9778</v>
      </c>
      <c r="B7469" s="536">
        <v>50921</v>
      </c>
      <c r="C7469" s="536">
        <v>0</v>
      </c>
      <c r="D7469" s="536">
        <v>2011</v>
      </c>
    </row>
    <row r="7470" spans="1:4">
      <c r="A7470" s="535" t="s">
        <v>9779</v>
      </c>
      <c r="B7470" s="536">
        <v>43527</v>
      </c>
      <c r="C7470" s="536">
        <v>0</v>
      </c>
      <c r="D7470" s="536">
        <v>2011</v>
      </c>
    </row>
    <row r="7471" spans="1:4">
      <c r="A7471" s="535" t="s">
        <v>9780</v>
      </c>
      <c r="B7471" s="536">
        <v>37625</v>
      </c>
      <c r="C7471" s="536">
        <v>0</v>
      </c>
      <c r="D7471" s="536">
        <v>2011</v>
      </c>
    </row>
    <row r="7472" spans="1:4">
      <c r="A7472" s="535" t="s">
        <v>9781</v>
      </c>
      <c r="B7472" s="536">
        <v>30106</v>
      </c>
      <c r="C7472" s="536">
        <v>0</v>
      </c>
      <c r="D7472" s="536">
        <v>2011</v>
      </c>
    </row>
    <row r="7473" spans="1:4">
      <c r="A7473" s="535" t="s">
        <v>9782</v>
      </c>
      <c r="B7473" s="536">
        <v>2</v>
      </c>
      <c r="C7473" s="536">
        <v>0</v>
      </c>
      <c r="D7473" s="536">
        <v>2011</v>
      </c>
    </row>
    <row r="7474" spans="1:4">
      <c r="A7474" s="535" t="s">
        <v>9783</v>
      </c>
      <c r="B7474" s="536">
        <v>4482</v>
      </c>
      <c r="C7474" s="536">
        <v>0</v>
      </c>
      <c r="D7474" s="536">
        <v>2011</v>
      </c>
    </row>
    <row r="7475" spans="1:4">
      <c r="A7475" s="535" t="s">
        <v>9784</v>
      </c>
      <c r="B7475" s="536">
        <v>11028</v>
      </c>
      <c r="C7475" s="536">
        <v>0</v>
      </c>
      <c r="D7475" s="536">
        <v>2011</v>
      </c>
    </row>
    <row r="7476" spans="1:4">
      <c r="A7476" s="535" t="s">
        <v>9785</v>
      </c>
      <c r="B7476" s="536">
        <v>46250</v>
      </c>
      <c r="C7476" s="536">
        <v>0</v>
      </c>
      <c r="D7476" s="536">
        <v>2011</v>
      </c>
    </row>
    <row r="7477" spans="1:4">
      <c r="A7477" s="535" t="s">
        <v>9786</v>
      </c>
      <c r="B7477" s="536">
        <v>26793</v>
      </c>
      <c r="C7477" s="536">
        <v>0</v>
      </c>
      <c r="D7477" s="536">
        <v>2011</v>
      </c>
    </row>
    <row r="7478" spans="1:4">
      <c r="A7478" s="535" t="s">
        <v>9787</v>
      </c>
      <c r="B7478" s="536">
        <v>15392</v>
      </c>
      <c r="C7478" s="536">
        <v>0</v>
      </c>
      <c r="D7478" s="536">
        <v>2011</v>
      </c>
    </row>
    <row r="7479" spans="1:4">
      <c r="A7479" s="535" t="s">
        <v>9788</v>
      </c>
      <c r="B7479" s="536">
        <v>23127</v>
      </c>
      <c r="C7479" s="536">
        <v>0</v>
      </c>
      <c r="D7479" s="536">
        <v>2011</v>
      </c>
    </row>
    <row r="7480" spans="1:4">
      <c r="A7480" s="535" t="s">
        <v>9789</v>
      </c>
      <c r="B7480" s="536">
        <v>21702</v>
      </c>
      <c r="C7480" s="536">
        <v>0</v>
      </c>
      <c r="D7480" s="536">
        <v>2011</v>
      </c>
    </row>
    <row r="7481" spans="1:4">
      <c r="A7481" s="535" t="s">
        <v>9790</v>
      </c>
      <c r="B7481" s="536">
        <v>32632</v>
      </c>
      <c r="C7481" s="536">
        <v>0</v>
      </c>
      <c r="D7481" s="536">
        <v>2011</v>
      </c>
    </row>
    <row r="7482" spans="1:4">
      <c r="A7482" s="535" t="s">
        <v>9791</v>
      </c>
      <c r="B7482" s="536">
        <v>8726</v>
      </c>
      <c r="C7482" s="536">
        <v>0</v>
      </c>
      <c r="D7482" s="536">
        <v>2011</v>
      </c>
    </row>
    <row r="7483" spans="1:4">
      <c r="A7483" s="535" t="s">
        <v>9792</v>
      </c>
      <c r="B7483" s="536">
        <v>37871</v>
      </c>
      <c r="C7483" s="536">
        <v>0</v>
      </c>
      <c r="D7483" s="536">
        <v>2011</v>
      </c>
    </row>
    <row r="7484" spans="1:4">
      <c r="A7484" s="535" t="s">
        <v>9793</v>
      </c>
      <c r="B7484" s="536">
        <v>3718</v>
      </c>
      <c r="C7484" s="536">
        <v>0</v>
      </c>
      <c r="D7484" s="536">
        <v>2011</v>
      </c>
    </row>
    <row r="7485" spans="1:4">
      <c r="A7485" s="535" t="s">
        <v>9794</v>
      </c>
      <c r="B7485" s="536">
        <v>3448</v>
      </c>
      <c r="C7485" s="536">
        <v>0</v>
      </c>
      <c r="D7485" s="536">
        <v>2011</v>
      </c>
    </row>
    <row r="7486" spans="1:4">
      <c r="A7486" s="535" t="s">
        <v>9795</v>
      </c>
      <c r="B7486" s="536">
        <v>5490</v>
      </c>
      <c r="C7486" s="536">
        <v>0</v>
      </c>
      <c r="D7486" s="536">
        <v>2011</v>
      </c>
    </row>
    <row r="7487" spans="1:4">
      <c r="A7487" s="535" t="s">
        <v>9796</v>
      </c>
      <c r="B7487" s="536">
        <v>11318</v>
      </c>
      <c r="C7487" s="536">
        <v>0</v>
      </c>
      <c r="D7487" s="536">
        <v>2011</v>
      </c>
    </row>
    <row r="7488" spans="1:4">
      <c r="A7488" s="535" t="s">
        <v>9797</v>
      </c>
      <c r="B7488" s="536">
        <v>19903</v>
      </c>
      <c r="C7488" s="536">
        <v>0</v>
      </c>
      <c r="D7488" s="536">
        <v>2011</v>
      </c>
    </row>
    <row r="7489" spans="1:4">
      <c r="A7489" s="535" t="s">
        <v>9798</v>
      </c>
      <c r="B7489" s="536">
        <v>20864</v>
      </c>
      <c r="C7489" s="536">
        <v>0</v>
      </c>
      <c r="D7489" s="536">
        <v>2011</v>
      </c>
    </row>
    <row r="7490" spans="1:4">
      <c r="A7490" s="535" t="s">
        <v>9799</v>
      </c>
      <c r="B7490" s="536">
        <v>18988</v>
      </c>
      <c r="C7490" s="536">
        <v>0</v>
      </c>
      <c r="D7490" s="536">
        <v>2011</v>
      </c>
    </row>
    <row r="7491" spans="1:4">
      <c r="A7491" s="535" t="s">
        <v>9800</v>
      </c>
      <c r="B7491" s="536">
        <v>35353</v>
      </c>
      <c r="C7491" s="536">
        <v>0</v>
      </c>
      <c r="D7491" s="536">
        <v>2011</v>
      </c>
    </row>
    <row r="7492" spans="1:4">
      <c r="A7492" s="535" t="s">
        <v>9801</v>
      </c>
      <c r="B7492" s="536">
        <v>31320</v>
      </c>
      <c r="C7492" s="536">
        <v>0</v>
      </c>
      <c r="D7492" s="536">
        <v>2011</v>
      </c>
    </row>
    <row r="7493" spans="1:4">
      <c r="A7493" s="535" t="s">
        <v>9802</v>
      </c>
      <c r="B7493" s="536">
        <v>11066</v>
      </c>
      <c r="C7493" s="536">
        <v>0</v>
      </c>
      <c r="D7493" s="536">
        <v>2011</v>
      </c>
    </row>
    <row r="7494" spans="1:4">
      <c r="A7494" s="535" t="s">
        <v>9803</v>
      </c>
      <c r="B7494" s="536">
        <v>2948</v>
      </c>
      <c r="C7494" s="536">
        <v>0</v>
      </c>
      <c r="D7494" s="536">
        <v>2011</v>
      </c>
    </row>
    <row r="7495" spans="1:4">
      <c r="A7495" s="535" t="s">
        <v>9804</v>
      </c>
      <c r="B7495" s="536">
        <v>2114</v>
      </c>
      <c r="C7495" s="536">
        <v>0</v>
      </c>
      <c r="D7495" s="536">
        <v>2011</v>
      </c>
    </row>
    <row r="7496" spans="1:4">
      <c r="A7496" s="535" t="s">
        <v>9805</v>
      </c>
      <c r="B7496" s="536">
        <v>0</v>
      </c>
      <c r="C7496" s="536">
        <v>22077</v>
      </c>
      <c r="D7496" s="536">
        <v>2011</v>
      </c>
    </row>
    <row r="7497" spans="1:4">
      <c r="A7497" s="535" t="s">
        <v>9806</v>
      </c>
      <c r="B7497" s="536">
        <v>14077</v>
      </c>
      <c r="C7497" s="536">
        <v>0</v>
      </c>
      <c r="D7497" s="536">
        <v>2011</v>
      </c>
    </row>
    <row r="7498" spans="1:4">
      <c r="A7498" s="535" t="s">
        <v>9807</v>
      </c>
      <c r="B7498" s="536">
        <v>0</v>
      </c>
      <c r="C7498" s="536">
        <v>11140</v>
      </c>
      <c r="D7498" s="536">
        <v>2011</v>
      </c>
    </row>
    <row r="7499" spans="1:4">
      <c r="A7499" s="535" t="s">
        <v>9808</v>
      </c>
      <c r="B7499" s="536">
        <v>0</v>
      </c>
      <c r="C7499" s="536">
        <v>55786</v>
      </c>
      <c r="D7499" s="536">
        <v>2011</v>
      </c>
    </row>
    <row r="7500" spans="1:4">
      <c r="A7500" s="535" t="s">
        <v>9809</v>
      </c>
      <c r="B7500" s="536">
        <v>0</v>
      </c>
      <c r="C7500" s="536">
        <v>0</v>
      </c>
      <c r="D7500" s="536">
        <v>2011</v>
      </c>
    </row>
    <row r="7501" spans="1:4">
      <c r="A7501" s="535" t="s">
        <v>9810</v>
      </c>
      <c r="B7501" s="536">
        <v>0</v>
      </c>
      <c r="C7501" s="536">
        <v>50023</v>
      </c>
      <c r="D7501" s="536">
        <v>2011</v>
      </c>
    </row>
    <row r="7502" spans="1:4">
      <c r="A7502" s="535" t="s">
        <v>9811</v>
      </c>
      <c r="B7502" s="536">
        <v>0</v>
      </c>
      <c r="C7502" s="536">
        <v>32179</v>
      </c>
      <c r="D7502" s="536">
        <v>2011</v>
      </c>
    </row>
    <row r="7503" spans="1:4">
      <c r="A7503" s="535" t="s">
        <v>9812</v>
      </c>
      <c r="B7503" s="536">
        <v>23281</v>
      </c>
      <c r="C7503" s="536">
        <v>0</v>
      </c>
      <c r="D7503" s="536">
        <v>2011</v>
      </c>
    </row>
    <row r="7504" spans="1:4">
      <c r="A7504" s="535" t="s">
        <v>9813</v>
      </c>
      <c r="B7504" s="536">
        <v>19077</v>
      </c>
      <c r="C7504" s="536">
        <v>0</v>
      </c>
      <c r="D7504" s="536">
        <v>2011</v>
      </c>
    </row>
    <row r="7505" spans="1:4">
      <c r="A7505" s="535" t="s">
        <v>9814</v>
      </c>
      <c r="B7505" s="536">
        <v>8687</v>
      </c>
      <c r="C7505" s="536">
        <v>0</v>
      </c>
      <c r="D7505" s="536">
        <v>2011</v>
      </c>
    </row>
    <row r="7506" spans="1:4">
      <c r="A7506" s="535" t="s">
        <v>9815</v>
      </c>
      <c r="B7506" s="536">
        <v>7840</v>
      </c>
      <c r="C7506" s="536">
        <v>0</v>
      </c>
      <c r="D7506" s="536">
        <v>2011</v>
      </c>
    </row>
    <row r="7507" spans="1:4">
      <c r="A7507" s="535" t="s">
        <v>9816</v>
      </c>
      <c r="B7507" s="536">
        <v>6540</v>
      </c>
      <c r="C7507" s="536">
        <v>0</v>
      </c>
      <c r="D7507" s="536">
        <v>2011</v>
      </c>
    </row>
    <row r="7508" spans="1:4">
      <c r="A7508" s="535" t="s">
        <v>9817</v>
      </c>
      <c r="B7508" s="536">
        <v>13901</v>
      </c>
      <c r="C7508" s="536">
        <v>0</v>
      </c>
      <c r="D7508" s="536">
        <v>2011</v>
      </c>
    </row>
    <row r="7509" spans="1:4">
      <c r="A7509" s="535" t="s">
        <v>9818</v>
      </c>
      <c r="B7509" s="536">
        <v>8198</v>
      </c>
      <c r="C7509" s="536">
        <v>0</v>
      </c>
      <c r="D7509" s="536">
        <v>2011</v>
      </c>
    </row>
    <row r="7510" spans="1:4">
      <c r="A7510" s="535" t="s">
        <v>9819</v>
      </c>
      <c r="B7510" s="536">
        <v>9426</v>
      </c>
      <c r="C7510" s="536">
        <v>0</v>
      </c>
      <c r="D7510" s="536">
        <v>2011</v>
      </c>
    </row>
    <row r="7511" spans="1:4">
      <c r="A7511" s="535" t="s">
        <v>9820</v>
      </c>
      <c r="B7511" s="536">
        <v>11209</v>
      </c>
      <c r="C7511" s="536">
        <v>0</v>
      </c>
      <c r="D7511" s="536">
        <v>2011</v>
      </c>
    </row>
    <row r="7512" spans="1:4">
      <c r="A7512" s="535" t="s">
        <v>9821</v>
      </c>
      <c r="B7512" s="536">
        <v>10914</v>
      </c>
      <c r="C7512" s="536">
        <v>0</v>
      </c>
      <c r="D7512" s="536">
        <v>2011</v>
      </c>
    </row>
    <row r="7513" spans="1:4">
      <c r="A7513" s="535" t="s">
        <v>9822</v>
      </c>
      <c r="B7513" s="536">
        <v>4220</v>
      </c>
      <c r="C7513" s="536">
        <v>0</v>
      </c>
      <c r="D7513" s="536">
        <v>2011</v>
      </c>
    </row>
    <row r="7514" spans="1:4">
      <c r="A7514" s="535" t="s">
        <v>9823</v>
      </c>
      <c r="B7514" s="536">
        <v>15350</v>
      </c>
      <c r="C7514" s="536">
        <v>0</v>
      </c>
      <c r="D7514" s="536">
        <v>2011</v>
      </c>
    </row>
    <row r="7515" spans="1:4">
      <c r="A7515" s="535" t="s">
        <v>9824</v>
      </c>
      <c r="B7515" s="536">
        <v>14750</v>
      </c>
      <c r="C7515" s="536">
        <v>0</v>
      </c>
      <c r="D7515" s="536">
        <v>2011</v>
      </c>
    </row>
    <row r="7516" spans="1:4">
      <c r="A7516" s="535" t="s">
        <v>9825</v>
      </c>
      <c r="B7516" s="536">
        <v>10253</v>
      </c>
      <c r="C7516" s="536">
        <v>0</v>
      </c>
      <c r="D7516" s="536">
        <v>2011</v>
      </c>
    </row>
    <row r="7517" spans="1:4">
      <c r="A7517" s="535" t="s">
        <v>9826</v>
      </c>
      <c r="B7517" s="536">
        <v>12579</v>
      </c>
      <c r="C7517" s="536">
        <v>0</v>
      </c>
      <c r="D7517" s="536">
        <v>2011</v>
      </c>
    </row>
    <row r="7518" spans="1:4">
      <c r="A7518" s="535" t="s">
        <v>9827</v>
      </c>
      <c r="B7518" s="536">
        <v>8750</v>
      </c>
      <c r="C7518" s="536">
        <v>0</v>
      </c>
      <c r="D7518" s="536">
        <v>2011</v>
      </c>
    </row>
    <row r="7519" spans="1:4">
      <c r="A7519" s="535" t="s">
        <v>9828</v>
      </c>
      <c r="B7519" s="536">
        <v>35380</v>
      </c>
      <c r="C7519" s="536">
        <v>0</v>
      </c>
      <c r="D7519" s="536">
        <v>2011</v>
      </c>
    </row>
    <row r="7520" spans="1:4">
      <c r="A7520" s="535" t="s">
        <v>9829</v>
      </c>
      <c r="B7520" s="536">
        <v>11747</v>
      </c>
      <c r="C7520" s="536">
        <v>0</v>
      </c>
      <c r="D7520" s="536">
        <v>2011</v>
      </c>
    </row>
    <row r="7521" spans="1:4">
      <c r="A7521" s="535" t="s">
        <v>9830</v>
      </c>
      <c r="B7521" s="536">
        <v>5645</v>
      </c>
      <c r="C7521" s="536">
        <v>0</v>
      </c>
      <c r="D7521" s="536">
        <v>2011</v>
      </c>
    </row>
    <row r="7522" spans="1:4">
      <c r="A7522" s="535" t="s">
        <v>9831</v>
      </c>
      <c r="B7522" s="536">
        <v>17399</v>
      </c>
      <c r="C7522" s="536">
        <v>0</v>
      </c>
      <c r="D7522" s="536">
        <v>2011</v>
      </c>
    </row>
    <row r="7523" spans="1:4">
      <c r="A7523" s="535" t="s">
        <v>9832</v>
      </c>
      <c r="B7523" s="536">
        <v>19294</v>
      </c>
      <c r="C7523" s="536">
        <v>0</v>
      </c>
      <c r="D7523" s="536">
        <v>2011</v>
      </c>
    </row>
    <row r="7524" spans="1:4">
      <c r="A7524" s="535" t="s">
        <v>9833</v>
      </c>
      <c r="B7524" s="536">
        <v>13272</v>
      </c>
      <c r="C7524" s="536">
        <v>0</v>
      </c>
      <c r="D7524" s="536">
        <v>2011</v>
      </c>
    </row>
    <row r="7525" spans="1:4">
      <c r="A7525" s="535" t="s">
        <v>9834</v>
      </c>
      <c r="B7525" s="536">
        <v>15589</v>
      </c>
      <c r="C7525" s="536">
        <v>0</v>
      </c>
      <c r="D7525" s="536">
        <v>2011</v>
      </c>
    </row>
    <row r="7526" spans="1:4">
      <c r="A7526" s="535" t="s">
        <v>9835</v>
      </c>
      <c r="B7526" s="536">
        <v>4528</v>
      </c>
      <c r="C7526" s="536">
        <v>0</v>
      </c>
      <c r="D7526" s="536">
        <v>2011</v>
      </c>
    </row>
    <row r="7527" spans="1:4">
      <c r="A7527" s="535" t="s">
        <v>9836</v>
      </c>
      <c r="B7527" s="536">
        <v>0</v>
      </c>
      <c r="C7527" s="536">
        <v>43635</v>
      </c>
      <c r="D7527" s="536">
        <v>2011</v>
      </c>
    </row>
    <row r="7528" spans="1:4">
      <c r="A7528" s="535" t="s">
        <v>9837</v>
      </c>
      <c r="B7528" s="536">
        <v>12346</v>
      </c>
      <c r="C7528" s="536">
        <v>0</v>
      </c>
      <c r="D7528" s="536">
        <v>2011</v>
      </c>
    </row>
    <row r="7529" spans="1:4">
      <c r="A7529" s="535" t="s">
        <v>9838</v>
      </c>
      <c r="B7529" s="536">
        <v>0</v>
      </c>
      <c r="C7529" s="536">
        <v>76240</v>
      </c>
      <c r="D7529" s="536">
        <v>2011</v>
      </c>
    </row>
    <row r="7530" spans="1:4">
      <c r="A7530" s="535" t="s">
        <v>9839</v>
      </c>
      <c r="B7530" s="536">
        <v>0</v>
      </c>
      <c r="C7530" s="536">
        <v>41064</v>
      </c>
      <c r="D7530" s="536">
        <v>2011</v>
      </c>
    </row>
    <row r="7531" spans="1:4">
      <c r="A7531" s="535" t="s">
        <v>9840</v>
      </c>
      <c r="B7531" s="536">
        <v>5662</v>
      </c>
      <c r="C7531" s="536">
        <v>0</v>
      </c>
      <c r="D7531" s="536">
        <v>2011</v>
      </c>
    </row>
    <row r="7532" spans="1:4">
      <c r="A7532" s="535" t="s">
        <v>9841</v>
      </c>
      <c r="B7532" s="536">
        <v>32018</v>
      </c>
      <c r="C7532" s="536">
        <v>0</v>
      </c>
      <c r="D7532" s="536">
        <v>2011</v>
      </c>
    </row>
    <row r="7533" spans="1:4">
      <c r="A7533" s="535" t="s">
        <v>9842</v>
      </c>
      <c r="B7533" s="536">
        <v>12661</v>
      </c>
      <c r="C7533" s="536">
        <v>0</v>
      </c>
      <c r="D7533" s="536">
        <v>2011</v>
      </c>
    </row>
    <row r="7534" spans="1:4">
      <c r="A7534" s="535" t="s">
        <v>9843</v>
      </c>
      <c r="B7534" s="536">
        <v>26064</v>
      </c>
      <c r="C7534" s="536">
        <v>0</v>
      </c>
      <c r="D7534" s="536">
        <v>2011</v>
      </c>
    </row>
    <row r="7535" spans="1:4">
      <c r="A7535" s="535" t="s">
        <v>9844</v>
      </c>
      <c r="B7535" s="536">
        <v>9170</v>
      </c>
      <c r="C7535" s="536">
        <v>0</v>
      </c>
      <c r="D7535" s="536">
        <v>2011</v>
      </c>
    </row>
    <row r="7536" spans="1:4">
      <c r="A7536" s="535" t="s">
        <v>9845</v>
      </c>
      <c r="B7536" s="536">
        <v>12958</v>
      </c>
      <c r="C7536" s="536">
        <v>0</v>
      </c>
      <c r="D7536" s="536">
        <v>2011</v>
      </c>
    </row>
    <row r="7537" spans="1:4">
      <c r="A7537" s="535" t="s">
        <v>9846</v>
      </c>
      <c r="B7537" s="536">
        <v>10017</v>
      </c>
      <c r="C7537" s="536">
        <v>0</v>
      </c>
      <c r="D7537" s="536">
        <v>2011</v>
      </c>
    </row>
    <row r="7538" spans="1:4">
      <c r="A7538" s="535" t="s">
        <v>9847</v>
      </c>
      <c r="B7538" s="536">
        <v>5290</v>
      </c>
      <c r="C7538" s="536">
        <v>0</v>
      </c>
      <c r="D7538" s="536">
        <v>2011</v>
      </c>
    </row>
    <row r="7539" spans="1:4">
      <c r="A7539" s="535" t="s">
        <v>9848</v>
      </c>
      <c r="B7539" s="536">
        <v>5877</v>
      </c>
      <c r="C7539" s="536">
        <v>0</v>
      </c>
      <c r="D7539" s="536">
        <v>2011</v>
      </c>
    </row>
    <row r="7540" spans="1:4">
      <c r="A7540" s="535" t="s">
        <v>9849</v>
      </c>
      <c r="B7540" s="536">
        <v>0</v>
      </c>
      <c r="C7540" s="536">
        <v>56009</v>
      </c>
      <c r="D7540" s="536">
        <v>2011</v>
      </c>
    </row>
    <row r="7541" spans="1:4">
      <c r="A7541" s="535" t="s">
        <v>9850</v>
      </c>
      <c r="B7541" s="536">
        <v>20678</v>
      </c>
      <c r="C7541" s="536">
        <v>0</v>
      </c>
      <c r="D7541" s="536">
        <v>2011</v>
      </c>
    </row>
    <row r="7542" spans="1:4">
      <c r="A7542" s="535" t="s">
        <v>9851</v>
      </c>
      <c r="B7542" s="536">
        <v>17395</v>
      </c>
      <c r="C7542" s="536">
        <v>0</v>
      </c>
      <c r="D7542" s="536">
        <v>2011</v>
      </c>
    </row>
    <row r="7543" spans="1:4">
      <c r="A7543" s="535" t="s">
        <v>9852</v>
      </c>
      <c r="B7543" s="536">
        <v>0</v>
      </c>
      <c r="C7543" s="536">
        <v>45606</v>
      </c>
      <c r="D7543" s="536">
        <v>2011</v>
      </c>
    </row>
    <row r="7544" spans="1:4">
      <c r="A7544" s="535" t="s">
        <v>9853</v>
      </c>
      <c r="B7544" s="536">
        <v>0</v>
      </c>
      <c r="C7544" s="536">
        <v>27661</v>
      </c>
      <c r="D7544" s="536">
        <v>2011</v>
      </c>
    </row>
    <row r="7545" spans="1:4">
      <c r="A7545" s="535" t="s">
        <v>9854</v>
      </c>
      <c r="B7545" s="536">
        <v>0</v>
      </c>
      <c r="C7545" s="536">
        <v>65778</v>
      </c>
      <c r="D7545" s="536">
        <v>2011</v>
      </c>
    </row>
    <row r="7546" spans="1:4">
      <c r="A7546" s="535" t="s">
        <v>9855</v>
      </c>
      <c r="B7546" s="536">
        <v>0</v>
      </c>
      <c r="C7546" s="536">
        <v>88471</v>
      </c>
      <c r="D7546" s="536">
        <v>2011</v>
      </c>
    </row>
    <row r="7547" spans="1:4">
      <c r="A7547" s="535" t="s">
        <v>9856</v>
      </c>
      <c r="B7547" s="536">
        <v>0</v>
      </c>
      <c r="C7547" s="536">
        <v>65095</v>
      </c>
      <c r="D7547" s="536">
        <v>2011</v>
      </c>
    </row>
    <row r="7548" spans="1:4">
      <c r="A7548" s="535" t="s">
        <v>9857</v>
      </c>
      <c r="B7548" s="536">
        <v>0</v>
      </c>
      <c r="C7548" s="536">
        <v>0</v>
      </c>
      <c r="D7548" s="536">
        <v>2011</v>
      </c>
    </row>
    <row r="7549" spans="1:4">
      <c r="A7549" s="535" t="s">
        <v>9858</v>
      </c>
      <c r="B7549" s="536">
        <v>4385</v>
      </c>
      <c r="C7549" s="536">
        <v>0</v>
      </c>
      <c r="D7549" s="536">
        <v>2011</v>
      </c>
    </row>
    <row r="7550" spans="1:4">
      <c r="A7550" s="535" t="s">
        <v>9859</v>
      </c>
      <c r="B7550" s="536">
        <v>0</v>
      </c>
      <c r="C7550" s="536">
        <v>0</v>
      </c>
      <c r="D7550" s="536">
        <v>2011</v>
      </c>
    </row>
    <row r="7551" spans="1:4">
      <c r="A7551" s="535" t="s">
        <v>9860</v>
      </c>
      <c r="B7551" s="536">
        <v>26546</v>
      </c>
      <c r="C7551" s="536">
        <v>0</v>
      </c>
      <c r="D7551" s="536">
        <v>2011</v>
      </c>
    </row>
    <row r="7552" spans="1:4">
      <c r="A7552" s="535" t="s">
        <v>9861</v>
      </c>
      <c r="B7552" s="536">
        <v>2</v>
      </c>
      <c r="C7552" s="536">
        <v>0</v>
      </c>
      <c r="D7552" s="536">
        <v>2011</v>
      </c>
    </row>
    <row r="7553" spans="1:4">
      <c r="A7553" s="535" t="s">
        <v>9862</v>
      </c>
      <c r="B7553" s="536">
        <v>20902</v>
      </c>
      <c r="C7553" s="536">
        <v>0</v>
      </c>
      <c r="D7553" s="536">
        <v>2011</v>
      </c>
    </row>
    <row r="7554" spans="1:4">
      <c r="A7554" s="535" t="s">
        <v>9863</v>
      </c>
      <c r="B7554" s="536">
        <v>17965</v>
      </c>
      <c r="C7554" s="536">
        <v>0</v>
      </c>
      <c r="D7554" s="536">
        <v>2011</v>
      </c>
    </row>
    <row r="7555" spans="1:4">
      <c r="A7555" s="535" t="s">
        <v>9864</v>
      </c>
      <c r="B7555" s="536">
        <v>27449</v>
      </c>
      <c r="C7555" s="536">
        <v>0</v>
      </c>
      <c r="D7555" s="536">
        <v>2011</v>
      </c>
    </row>
    <row r="7556" spans="1:4">
      <c r="A7556" s="535" t="s">
        <v>9865</v>
      </c>
      <c r="B7556" s="536">
        <v>28754</v>
      </c>
      <c r="C7556" s="536">
        <v>0</v>
      </c>
      <c r="D7556" s="536">
        <v>2011</v>
      </c>
    </row>
    <row r="7557" spans="1:4">
      <c r="A7557" s="535" t="s">
        <v>9866</v>
      </c>
      <c r="B7557" s="536">
        <v>11048</v>
      </c>
      <c r="C7557" s="536">
        <v>0</v>
      </c>
      <c r="D7557" s="536">
        <v>2011</v>
      </c>
    </row>
    <row r="7558" spans="1:4">
      <c r="A7558" s="535" t="s">
        <v>9867</v>
      </c>
      <c r="B7558" s="536">
        <v>6522</v>
      </c>
      <c r="C7558" s="536">
        <v>0</v>
      </c>
      <c r="D7558" s="536">
        <v>2011</v>
      </c>
    </row>
    <row r="7559" spans="1:4">
      <c r="A7559" s="535" t="s">
        <v>9868</v>
      </c>
      <c r="B7559" s="536">
        <v>3532</v>
      </c>
      <c r="C7559" s="536">
        <v>0</v>
      </c>
      <c r="D7559" s="536">
        <v>2011</v>
      </c>
    </row>
    <row r="7560" spans="1:4">
      <c r="A7560" s="535" t="s">
        <v>9869</v>
      </c>
      <c r="B7560" s="536">
        <v>6442</v>
      </c>
      <c r="C7560" s="536">
        <v>0</v>
      </c>
      <c r="D7560" s="536">
        <v>2011</v>
      </c>
    </row>
    <row r="7561" spans="1:4">
      <c r="A7561" s="535" t="s">
        <v>9870</v>
      </c>
      <c r="B7561" s="536">
        <v>4219</v>
      </c>
      <c r="C7561" s="536">
        <v>0</v>
      </c>
      <c r="D7561" s="536">
        <v>2011</v>
      </c>
    </row>
    <row r="7562" spans="1:4">
      <c r="A7562" s="535" t="s">
        <v>9871</v>
      </c>
      <c r="B7562" s="536">
        <v>3263</v>
      </c>
      <c r="C7562" s="536">
        <v>0</v>
      </c>
      <c r="D7562" s="536">
        <v>2011</v>
      </c>
    </row>
    <row r="7563" spans="1:4">
      <c r="A7563" s="535" t="s">
        <v>9872</v>
      </c>
      <c r="B7563" s="536">
        <v>20838</v>
      </c>
      <c r="C7563" s="536">
        <v>0</v>
      </c>
      <c r="D7563" s="536">
        <v>2011</v>
      </c>
    </row>
    <row r="7564" spans="1:4">
      <c r="A7564" s="535" t="s">
        <v>9873</v>
      </c>
      <c r="B7564" s="536">
        <v>25851</v>
      </c>
      <c r="C7564" s="536">
        <v>0</v>
      </c>
      <c r="D7564" s="536">
        <v>2011</v>
      </c>
    </row>
    <row r="7565" spans="1:4">
      <c r="A7565" s="535" t="s">
        <v>9874</v>
      </c>
      <c r="B7565" s="536">
        <v>8042</v>
      </c>
      <c r="C7565" s="536">
        <v>0</v>
      </c>
      <c r="D7565" s="536">
        <v>2011</v>
      </c>
    </row>
    <row r="7566" spans="1:4">
      <c r="A7566" s="535" t="s">
        <v>9875</v>
      </c>
      <c r="B7566" s="536">
        <v>30228</v>
      </c>
      <c r="C7566" s="536">
        <v>0</v>
      </c>
      <c r="D7566" s="536">
        <v>2011</v>
      </c>
    </row>
    <row r="7567" spans="1:4">
      <c r="A7567" s="535" t="s">
        <v>9876</v>
      </c>
      <c r="B7567" s="536">
        <v>17245</v>
      </c>
      <c r="C7567" s="536">
        <v>0</v>
      </c>
      <c r="D7567" s="536">
        <v>2011</v>
      </c>
    </row>
    <row r="7568" spans="1:4">
      <c r="A7568" s="535" t="s">
        <v>9877</v>
      </c>
      <c r="B7568" s="536">
        <v>35944</v>
      </c>
      <c r="C7568" s="536">
        <v>0</v>
      </c>
      <c r="D7568" s="536">
        <v>2011</v>
      </c>
    </row>
    <row r="7569" spans="1:4">
      <c r="A7569" s="535" t="s">
        <v>9878</v>
      </c>
      <c r="B7569" s="536">
        <v>11638</v>
      </c>
      <c r="C7569" s="536">
        <v>0</v>
      </c>
      <c r="D7569" s="536">
        <v>2011</v>
      </c>
    </row>
    <row r="7570" spans="1:4">
      <c r="A7570" s="535" t="s">
        <v>9879</v>
      </c>
      <c r="B7570" s="536">
        <v>12887</v>
      </c>
      <c r="C7570" s="536">
        <v>0</v>
      </c>
      <c r="D7570" s="536">
        <v>2011</v>
      </c>
    </row>
    <row r="7571" spans="1:4">
      <c r="A7571" s="535" t="s">
        <v>9880</v>
      </c>
      <c r="B7571" s="536">
        <v>23590</v>
      </c>
      <c r="C7571" s="536">
        <v>0</v>
      </c>
      <c r="D7571" s="536">
        <v>2011</v>
      </c>
    </row>
    <row r="7572" spans="1:4">
      <c r="A7572" s="535" t="s">
        <v>9881</v>
      </c>
      <c r="B7572" s="536">
        <v>27393</v>
      </c>
      <c r="C7572" s="536">
        <v>0</v>
      </c>
      <c r="D7572" s="536">
        <v>2011</v>
      </c>
    </row>
    <row r="7573" spans="1:4">
      <c r="A7573" s="535" t="s">
        <v>9882</v>
      </c>
      <c r="B7573" s="536">
        <v>26193</v>
      </c>
      <c r="C7573" s="536">
        <v>0</v>
      </c>
      <c r="D7573" s="536">
        <v>2011</v>
      </c>
    </row>
    <row r="7574" spans="1:4">
      <c r="A7574" s="535" t="s">
        <v>9883</v>
      </c>
      <c r="B7574" s="536">
        <v>5387</v>
      </c>
      <c r="C7574" s="536">
        <v>0</v>
      </c>
      <c r="D7574" s="536">
        <v>2011</v>
      </c>
    </row>
    <row r="7575" spans="1:4">
      <c r="A7575" s="535" t="s">
        <v>9884</v>
      </c>
      <c r="B7575" s="536">
        <v>7239</v>
      </c>
      <c r="C7575" s="536">
        <v>0</v>
      </c>
      <c r="D7575" s="536">
        <v>2011</v>
      </c>
    </row>
    <row r="7576" spans="1:4">
      <c r="A7576" s="535" t="s">
        <v>9885</v>
      </c>
      <c r="B7576" s="536">
        <v>24517</v>
      </c>
      <c r="C7576" s="536">
        <v>0</v>
      </c>
      <c r="D7576" s="536">
        <v>2011</v>
      </c>
    </row>
    <row r="7577" spans="1:4">
      <c r="A7577" s="535" t="s">
        <v>9886</v>
      </c>
      <c r="B7577" s="536">
        <v>22626</v>
      </c>
      <c r="C7577" s="536">
        <v>0</v>
      </c>
      <c r="D7577" s="536">
        <v>2011</v>
      </c>
    </row>
    <row r="7578" spans="1:4">
      <c r="A7578" s="535" t="s">
        <v>9887</v>
      </c>
      <c r="B7578" s="536">
        <v>7600</v>
      </c>
      <c r="C7578" s="536">
        <v>0</v>
      </c>
      <c r="D7578" s="536">
        <v>2011</v>
      </c>
    </row>
    <row r="7579" spans="1:4">
      <c r="A7579" s="535" t="s">
        <v>9888</v>
      </c>
      <c r="B7579" s="536">
        <v>3768</v>
      </c>
      <c r="C7579" s="536">
        <v>0</v>
      </c>
      <c r="D7579" s="536">
        <v>2011</v>
      </c>
    </row>
    <row r="7580" spans="1:4">
      <c r="A7580" s="535" t="s">
        <v>9889</v>
      </c>
      <c r="B7580" s="536">
        <v>22544</v>
      </c>
      <c r="C7580" s="536">
        <v>0</v>
      </c>
      <c r="D7580" s="536">
        <v>2011</v>
      </c>
    </row>
    <row r="7581" spans="1:4">
      <c r="A7581" s="535" t="s">
        <v>9890</v>
      </c>
      <c r="B7581" s="536">
        <v>6399</v>
      </c>
      <c r="C7581" s="536">
        <v>0</v>
      </c>
      <c r="D7581" s="536">
        <v>2011</v>
      </c>
    </row>
    <row r="7582" spans="1:4">
      <c r="A7582" s="535" t="s">
        <v>9891</v>
      </c>
      <c r="B7582" s="536">
        <v>6356</v>
      </c>
      <c r="C7582" s="536">
        <v>0</v>
      </c>
      <c r="D7582" s="536">
        <v>2011</v>
      </c>
    </row>
    <row r="7583" spans="1:4">
      <c r="A7583" s="535" t="s">
        <v>9892</v>
      </c>
      <c r="B7583" s="536">
        <v>3605</v>
      </c>
      <c r="C7583" s="536">
        <v>0</v>
      </c>
      <c r="D7583" s="536">
        <v>2011</v>
      </c>
    </row>
    <row r="7584" spans="1:4">
      <c r="A7584" s="535" t="s">
        <v>9893</v>
      </c>
      <c r="B7584" s="536">
        <v>8853</v>
      </c>
      <c r="C7584" s="536">
        <v>0</v>
      </c>
      <c r="D7584" s="536">
        <v>2011</v>
      </c>
    </row>
    <row r="7585" spans="1:4">
      <c r="A7585" s="535" t="s">
        <v>9894</v>
      </c>
      <c r="B7585" s="536">
        <v>18128</v>
      </c>
      <c r="C7585" s="536">
        <v>0</v>
      </c>
      <c r="D7585" s="536">
        <v>2011</v>
      </c>
    </row>
    <row r="7586" spans="1:4">
      <c r="A7586" s="535" t="s">
        <v>9895</v>
      </c>
      <c r="B7586" s="536">
        <v>8800</v>
      </c>
      <c r="C7586" s="536">
        <v>0</v>
      </c>
      <c r="D7586" s="536">
        <v>2011</v>
      </c>
    </row>
    <row r="7587" spans="1:4">
      <c r="A7587" s="535" t="s">
        <v>9896</v>
      </c>
      <c r="B7587" s="536">
        <v>4673</v>
      </c>
      <c r="C7587" s="536">
        <v>0</v>
      </c>
      <c r="D7587" s="536">
        <v>2011</v>
      </c>
    </row>
    <row r="7588" spans="1:4">
      <c r="A7588" s="535" t="s">
        <v>9897</v>
      </c>
      <c r="B7588" s="536">
        <v>35251</v>
      </c>
      <c r="C7588" s="536">
        <v>0</v>
      </c>
      <c r="D7588" s="536">
        <v>2011</v>
      </c>
    </row>
    <row r="7589" spans="1:4">
      <c r="A7589" s="535" t="s">
        <v>9898</v>
      </c>
      <c r="B7589" s="536">
        <v>22592</v>
      </c>
      <c r="C7589" s="536">
        <v>0</v>
      </c>
      <c r="D7589" s="536">
        <v>2011</v>
      </c>
    </row>
    <row r="7590" spans="1:4">
      <c r="A7590" s="535" t="s">
        <v>9899</v>
      </c>
      <c r="B7590" s="536">
        <v>23249</v>
      </c>
      <c r="C7590" s="536">
        <v>0</v>
      </c>
      <c r="D7590" s="536">
        <v>2011</v>
      </c>
    </row>
    <row r="7591" spans="1:4">
      <c r="A7591" s="535" t="s">
        <v>9900</v>
      </c>
      <c r="B7591" s="536">
        <v>13810</v>
      </c>
      <c r="C7591" s="536">
        <v>0</v>
      </c>
      <c r="D7591" s="536">
        <v>2011</v>
      </c>
    </row>
    <row r="7592" spans="1:4">
      <c r="A7592" s="535" t="s">
        <v>9901</v>
      </c>
      <c r="B7592" s="536">
        <v>10032</v>
      </c>
      <c r="C7592" s="536">
        <v>0</v>
      </c>
      <c r="D7592" s="536">
        <v>2011</v>
      </c>
    </row>
    <row r="7593" spans="1:4">
      <c r="A7593" s="535" t="s">
        <v>9902</v>
      </c>
      <c r="B7593" s="536">
        <v>6859</v>
      </c>
      <c r="C7593" s="536">
        <v>0</v>
      </c>
      <c r="D7593" s="536">
        <v>2011</v>
      </c>
    </row>
    <row r="7594" spans="1:4">
      <c r="A7594" s="535" t="s">
        <v>9903</v>
      </c>
      <c r="B7594" s="536">
        <v>8</v>
      </c>
      <c r="C7594" s="536">
        <v>0</v>
      </c>
      <c r="D7594" s="536">
        <v>2011</v>
      </c>
    </row>
    <row r="7595" spans="1:4">
      <c r="A7595" s="535" t="s">
        <v>9904</v>
      </c>
      <c r="B7595" s="536">
        <v>44018</v>
      </c>
      <c r="C7595" s="536">
        <v>0</v>
      </c>
      <c r="D7595" s="536">
        <v>2011</v>
      </c>
    </row>
    <row r="7596" spans="1:4">
      <c r="A7596" s="535" t="s">
        <v>9905</v>
      </c>
      <c r="B7596" s="536">
        <v>16806</v>
      </c>
      <c r="C7596" s="536">
        <v>0</v>
      </c>
      <c r="D7596" s="536">
        <v>2011</v>
      </c>
    </row>
    <row r="7597" spans="1:4">
      <c r="A7597" s="535" t="s">
        <v>9906</v>
      </c>
      <c r="B7597" s="536">
        <v>4664</v>
      </c>
      <c r="C7597" s="536">
        <v>0</v>
      </c>
      <c r="D7597" s="536">
        <v>2011</v>
      </c>
    </row>
    <row r="7598" spans="1:4">
      <c r="A7598" s="535" t="s">
        <v>9907</v>
      </c>
      <c r="B7598" s="536">
        <v>11442</v>
      </c>
      <c r="C7598" s="536">
        <v>0</v>
      </c>
      <c r="D7598" s="536">
        <v>2011</v>
      </c>
    </row>
    <row r="7599" spans="1:4">
      <c r="A7599" s="535" t="s">
        <v>9908</v>
      </c>
      <c r="B7599" s="536">
        <v>20310</v>
      </c>
      <c r="C7599" s="536">
        <v>0</v>
      </c>
      <c r="D7599" s="536">
        <v>2011</v>
      </c>
    </row>
    <row r="7600" spans="1:4">
      <c r="A7600" s="535" t="s">
        <v>9909</v>
      </c>
      <c r="B7600" s="536">
        <v>7160</v>
      </c>
      <c r="C7600" s="536">
        <v>0</v>
      </c>
      <c r="D7600" s="536">
        <v>2011</v>
      </c>
    </row>
    <row r="7601" spans="1:4">
      <c r="A7601" s="535" t="s">
        <v>9910</v>
      </c>
      <c r="B7601" s="536">
        <v>3071</v>
      </c>
      <c r="C7601" s="536">
        <v>0</v>
      </c>
      <c r="D7601" s="536">
        <v>2011</v>
      </c>
    </row>
    <row r="7602" spans="1:4">
      <c r="A7602" s="535" t="s">
        <v>9911</v>
      </c>
      <c r="B7602" s="536">
        <v>20222</v>
      </c>
      <c r="C7602" s="536">
        <v>0</v>
      </c>
      <c r="D7602" s="536">
        <v>2011</v>
      </c>
    </row>
    <row r="7603" spans="1:4">
      <c r="A7603" s="535" t="s">
        <v>9912</v>
      </c>
      <c r="B7603" s="536">
        <v>9994</v>
      </c>
      <c r="C7603" s="536">
        <v>0</v>
      </c>
      <c r="D7603" s="536">
        <v>2011</v>
      </c>
    </row>
    <row r="7604" spans="1:4">
      <c r="A7604" s="535" t="s">
        <v>9913</v>
      </c>
      <c r="B7604" s="536">
        <v>16350</v>
      </c>
      <c r="C7604" s="536">
        <v>0</v>
      </c>
      <c r="D7604" s="536">
        <v>2011</v>
      </c>
    </row>
    <row r="7605" spans="1:4">
      <c r="A7605" s="535" t="s">
        <v>9914</v>
      </c>
      <c r="B7605" s="536">
        <v>3975</v>
      </c>
      <c r="C7605" s="536">
        <v>0</v>
      </c>
      <c r="D7605" s="536">
        <v>2011</v>
      </c>
    </row>
    <row r="7606" spans="1:4">
      <c r="A7606" s="535" t="s">
        <v>9915</v>
      </c>
      <c r="B7606" s="536">
        <v>13151</v>
      </c>
      <c r="C7606" s="536">
        <v>0</v>
      </c>
      <c r="D7606" s="536">
        <v>2011</v>
      </c>
    </row>
    <row r="7607" spans="1:4">
      <c r="A7607" s="535" t="s">
        <v>9916</v>
      </c>
      <c r="B7607" s="536">
        <v>8697</v>
      </c>
      <c r="C7607" s="536">
        <v>0</v>
      </c>
      <c r="D7607" s="536">
        <v>2011</v>
      </c>
    </row>
    <row r="7608" spans="1:4">
      <c r="A7608" s="535" t="s">
        <v>9917</v>
      </c>
      <c r="B7608" s="536">
        <v>8928</v>
      </c>
      <c r="C7608" s="536">
        <v>0</v>
      </c>
      <c r="D7608" s="536">
        <v>2011</v>
      </c>
    </row>
    <row r="7609" spans="1:4">
      <c r="A7609" s="535" t="s">
        <v>9918</v>
      </c>
      <c r="B7609" s="536">
        <v>8962</v>
      </c>
      <c r="C7609" s="536">
        <v>0</v>
      </c>
      <c r="D7609" s="536">
        <v>2011</v>
      </c>
    </row>
    <row r="7610" spans="1:4">
      <c r="A7610" s="535" t="s">
        <v>9919</v>
      </c>
      <c r="B7610" s="536">
        <v>9095</v>
      </c>
      <c r="C7610" s="536">
        <v>0</v>
      </c>
      <c r="D7610" s="536">
        <v>2011</v>
      </c>
    </row>
    <row r="7611" spans="1:4">
      <c r="A7611" s="535" t="s">
        <v>9920</v>
      </c>
      <c r="B7611" s="536">
        <v>4830</v>
      </c>
      <c r="C7611" s="536">
        <v>0</v>
      </c>
      <c r="D7611" s="536">
        <v>2011</v>
      </c>
    </row>
    <row r="7612" spans="1:4">
      <c r="A7612" s="535" t="s">
        <v>9921</v>
      </c>
      <c r="B7612" s="536">
        <v>9009</v>
      </c>
      <c r="C7612" s="536">
        <v>0</v>
      </c>
      <c r="D7612" s="536">
        <v>2011</v>
      </c>
    </row>
    <row r="7613" spans="1:4">
      <c r="A7613" s="535" t="s">
        <v>9922</v>
      </c>
      <c r="B7613" s="536">
        <v>17045</v>
      </c>
      <c r="C7613" s="536">
        <v>0</v>
      </c>
      <c r="D7613" s="536">
        <v>2011</v>
      </c>
    </row>
    <row r="7614" spans="1:4">
      <c r="A7614" s="535" t="s">
        <v>9923</v>
      </c>
      <c r="B7614" s="536">
        <v>15910</v>
      </c>
      <c r="C7614" s="536">
        <v>0</v>
      </c>
      <c r="D7614" s="536">
        <v>2011</v>
      </c>
    </row>
    <row r="7615" spans="1:4">
      <c r="A7615" s="535" t="s">
        <v>9924</v>
      </c>
      <c r="B7615" s="536">
        <v>10100</v>
      </c>
      <c r="C7615" s="536">
        <v>0</v>
      </c>
      <c r="D7615" s="536">
        <v>2011</v>
      </c>
    </row>
    <row r="7616" spans="1:4">
      <c r="A7616" s="535" t="s">
        <v>9925</v>
      </c>
      <c r="B7616" s="536">
        <v>10977</v>
      </c>
      <c r="C7616" s="536">
        <v>0</v>
      </c>
      <c r="D7616" s="536">
        <v>2011</v>
      </c>
    </row>
    <row r="7617" spans="1:4">
      <c r="A7617" s="535" t="s">
        <v>9926</v>
      </c>
      <c r="B7617" s="536">
        <v>12750</v>
      </c>
      <c r="C7617" s="536">
        <v>0</v>
      </c>
      <c r="D7617" s="536">
        <v>2011</v>
      </c>
    </row>
    <row r="7618" spans="1:4">
      <c r="A7618" s="535" t="s">
        <v>9927</v>
      </c>
      <c r="B7618" s="536">
        <v>7591</v>
      </c>
      <c r="C7618" s="536">
        <v>0</v>
      </c>
      <c r="D7618" s="536">
        <v>2011</v>
      </c>
    </row>
    <row r="7619" spans="1:4">
      <c r="A7619" s="535" t="s">
        <v>9928</v>
      </c>
      <c r="B7619" s="536">
        <v>7915</v>
      </c>
      <c r="C7619" s="536">
        <v>0</v>
      </c>
      <c r="D7619" s="536">
        <v>2011</v>
      </c>
    </row>
    <row r="7620" spans="1:4">
      <c r="A7620" s="535" t="s">
        <v>9929</v>
      </c>
      <c r="B7620" s="536">
        <v>6758</v>
      </c>
      <c r="C7620" s="536">
        <v>0</v>
      </c>
      <c r="D7620" s="536">
        <v>2011</v>
      </c>
    </row>
    <row r="7621" spans="1:4">
      <c r="A7621" s="535" t="s">
        <v>9930</v>
      </c>
      <c r="B7621" s="536">
        <v>11</v>
      </c>
      <c r="C7621" s="536">
        <v>0</v>
      </c>
      <c r="D7621" s="536">
        <v>2011</v>
      </c>
    </row>
    <row r="7622" spans="1:4">
      <c r="A7622" s="535" t="s">
        <v>9931</v>
      </c>
      <c r="B7622" s="536">
        <v>3139</v>
      </c>
      <c r="C7622" s="536">
        <v>0</v>
      </c>
      <c r="D7622" s="536">
        <v>2011</v>
      </c>
    </row>
    <row r="7623" spans="1:4">
      <c r="A7623" s="535" t="s">
        <v>9932</v>
      </c>
      <c r="B7623" s="536">
        <v>5196</v>
      </c>
      <c r="C7623" s="536">
        <v>0</v>
      </c>
      <c r="D7623" s="536">
        <v>2011</v>
      </c>
    </row>
    <row r="7624" spans="1:4">
      <c r="A7624" s="535" t="s">
        <v>9933</v>
      </c>
      <c r="B7624" s="536">
        <v>31652</v>
      </c>
      <c r="C7624" s="536">
        <v>0</v>
      </c>
      <c r="D7624" s="536">
        <v>2011</v>
      </c>
    </row>
    <row r="7625" spans="1:4">
      <c r="A7625" s="535" t="s">
        <v>9934</v>
      </c>
      <c r="B7625" s="536">
        <v>23452</v>
      </c>
      <c r="C7625" s="536">
        <v>0</v>
      </c>
      <c r="D7625" s="536">
        <v>2011</v>
      </c>
    </row>
    <row r="7626" spans="1:4">
      <c r="A7626" s="535" t="s">
        <v>9935</v>
      </c>
      <c r="B7626" s="536">
        <v>11361</v>
      </c>
      <c r="C7626" s="536">
        <v>0</v>
      </c>
      <c r="D7626" s="536">
        <v>2011</v>
      </c>
    </row>
    <row r="7627" spans="1:4">
      <c r="A7627" s="535" t="s">
        <v>9936</v>
      </c>
      <c r="B7627" s="536">
        <v>3111</v>
      </c>
      <c r="C7627" s="536">
        <v>0</v>
      </c>
      <c r="D7627" s="536">
        <v>2011</v>
      </c>
    </row>
    <row r="7628" spans="1:4">
      <c r="A7628" s="535" t="s">
        <v>9937</v>
      </c>
      <c r="B7628" s="536">
        <v>10762</v>
      </c>
      <c r="C7628" s="536">
        <v>0</v>
      </c>
      <c r="D7628" s="536">
        <v>2011</v>
      </c>
    </row>
    <row r="7629" spans="1:4">
      <c r="A7629" s="535" t="s">
        <v>9938</v>
      </c>
      <c r="B7629" s="536">
        <v>3</v>
      </c>
      <c r="C7629" s="536">
        <v>0</v>
      </c>
      <c r="D7629" s="536">
        <v>2011</v>
      </c>
    </row>
    <row r="7630" spans="1:4">
      <c r="A7630" s="535" t="s">
        <v>9939</v>
      </c>
      <c r="B7630" s="536">
        <v>10152</v>
      </c>
      <c r="C7630" s="536">
        <v>0</v>
      </c>
      <c r="D7630" s="536">
        <v>2011</v>
      </c>
    </row>
    <row r="7631" spans="1:4">
      <c r="A7631" s="535" t="s">
        <v>9940</v>
      </c>
      <c r="B7631" s="536">
        <v>17960</v>
      </c>
      <c r="C7631" s="536">
        <v>0</v>
      </c>
      <c r="D7631" s="536">
        <v>2011</v>
      </c>
    </row>
    <row r="7632" spans="1:4">
      <c r="A7632" s="535" t="s">
        <v>9941</v>
      </c>
      <c r="B7632" s="536">
        <v>15674</v>
      </c>
      <c r="C7632" s="536">
        <v>0</v>
      </c>
      <c r="D7632" s="536">
        <v>2011</v>
      </c>
    </row>
    <row r="7633" spans="1:4">
      <c r="A7633" s="535" t="s">
        <v>9942</v>
      </c>
      <c r="B7633" s="536">
        <v>4495</v>
      </c>
      <c r="C7633" s="536">
        <v>0</v>
      </c>
      <c r="D7633" s="536">
        <v>2011</v>
      </c>
    </row>
    <row r="7634" spans="1:4">
      <c r="A7634" s="535" t="s">
        <v>9943</v>
      </c>
      <c r="B7634" s="536">
        <v>2874</v>
      </c>
      <c r="C7634" s="536">
        <v>0</v>
      </c>
      <c r="D7634" s="536">
        <v>2011</v>
      </c>
    </row>
    <row r="7635" spans="1:4">
      <c r="A7635" s="535" t="s">
        <v>9944</v>
      </c>
      <c r="B7635" s="536">
        <v>7671</v>
      </c>
      <c r="C7635" s="536">
        <v>0</v>
      </c>
      <c r="D7635" s="536">
        <v>2011</v>
      </c>
    </row>
    <row r="7636" spans="1:4">
      <c r="A7636" s="535" t="s">
        <v>9945</v>
      </c>
      <c r="B7636" s="536">
        <v>7951</v>
      </c>
      <c r="C7636" s="536">
        <v>0</v>
      </c>
      <c r="D7636" s="536">
        <v>2011</v>
      </c>
    </row>
    <row r="7637" spans="1:4">
      <c r="A7637" s="535" t="s">
        <v>9946</v>
      </c>
      <c r="B7637" s="536">
        <v>5965</v>
      </c>
      <c r="C7637" s="536">
        <v>0</v>
      </c>
      <c r="D7637" s="536">
        <v>2011</v>
      </c>
    </row>
    <row r="7638" spans="1:4">
      <c r="A7638" s="535" t="s">
        <v>9947</v>
      </c>
      <c r="B7638" s="536">
        <v>9113</v>
      </c>
      <c r="C7638" s="536">
        <v>0</v>
      </c>
      <c r="D7638" s="536">
        <v>2011</v>
      </c>
    </row>
    <row r="7639" spans="1:4">
      <c r="A7639" s="535" t="s">
        <v>9948</v>
      </c>
      <c r="B7639" s="536">
        <v>5344</v>
      </c>
      <c r="C7639" s="536">
        <v>0</v>
      </c>
      <c r="D7639" s="536">
        <v>2011</v>
      </c>
    </row>
    <row r="7640" spans="1:4">
      <c r="A7640" s="535" t="s">
        <v>9949</v>
      </c>
      <c r="B7640" s="536">
        <v>2973</v>
      </c>
      <c r="C7640" s="536">
        <v>0</v>
      </c>
      <c r="D7640" s="536">
        <v>2011</v>
      </c>
    </row>
    <row r="7641" spans="1:4">
      <c r="A7641" s="535" t="s">
        <v>9950</v>
      </c>
      <c r="B7641" s="536">
        <v>4554</v>
      </c>
      <c r="C7641" s="536">
        <v>0</v>
      </c>
      <c r="D7641" s="536">
        <v>2011</v>
      </c>
    </row>
    <row r="7642" spans="1:4">
      <c r="A7642" s="535" t="s">
        <v>9951</v>
      </c>
      <c r="B7642" s="536">
        <v>3395</v>
      </c>
      <c r="C7642" s="536">
        <v>0</v>
      </c>
      <c r="D7642" s="536">
        <v>2011</v>
      </c>
    </row>
    <row r="7643" spans="1:4">
      <c r="A7643" s="535" t="s">
        <v>9952</v>
      </c>
      <c r="B7643" s="536">
        <v>6188</v>
      </c>
      <c r="C7643" s="536">
        <v>0</v>
      </c>
      <c r="D7643" s="536">
        <v>2011</v>
      </c>
    </row>
    <row r="7644" spans="1:4">
      <c r="A7644" s="535" t="s">
        <v>9953</v>
      </c>
      <c r="B7644" s="536">
        <v>7361</v>
      </c>
      <c r="C7644" s="536">
        <v>0</v>
      </c>
      <c r="D7644" s="536">
        <v>2011</v>
      </c>
    </row>
    <row r="7645" spans="1:4">
      <c r="A7645" s="535" t="s">
        <v>9954</v>
      </c>
      <c r="B7645" s="536">
        <v>35730</v>
      </c>
      <c r="C7645" s="536">
        <v>0</v>
      </c>
      <c r="D7645" s="536">
        <v>2011</v>
      </c>
    </row>
    <row r="7646" spans="1:4">
      <c r="A7646" s="535" t="s">
        <v>9955</v>
      </c>
      <c r="B7646" s="536">
        <v>4</v>
      </c>
      <c r="C7646" s="536">
        <v>0</v>
      </c>
      <c r="D7646" s="536">
        <v>2011</v>
      </c>
    </row>
    <row r="7647" spans="1:4">
      <c r="A7647" s="535" t="s">
        <v>9956</v>
      </c>
      <c r="B7647" s="536">
        <v>3828</v>
      </c>
      <c r="C7647" s="536">
        <v>0</v>
      </c>
      <c r="D7647" s="536">
        <v>2011</v>
      </c>
    </row>
    <row r="7648" spans="1:4">
      <c r="A7648" s="535" t="s">
        <v>9957</v>
      </c>
      <c r="B7648" s="536">
        <v>4864</v>
      </c>
      <c r="C7648" s="536">
        <v>0</v>
      </c>
      <c r="D7648" s="536">
        <v>2011</v>
      </c>
    </row>
    <row r="7649" spans="1:4">
      <c r="A7649" s="535" t="s">
        <v>9958</v>
      </c>
      <c r="B7649" s="536">
        <v>3180</v>
      </c>
      <c r="C7649" s="536">
        <v>0</v>
      </c>
      <c r="D7649" s="536">
        <v>2011</v>
      </c>
    </row>
    <row r="7650" spans="1:4">
      <c r="A7650" s="535" t="s">
        <v>9959</v>
      </c>
      <c r="B7650" s="536">
        <v>6712</v>
      </c>
      <c r="C7650" s="536">
        <v>0</v>
      </c>
      <c r="D7650" s="536">
        <v>2011</v>
      </c>
    </row>
    <row r="7651" spans="1:4">
      <c r="A7651" s="535" t="s">
        <v>9960</v>
      </c>
      <c r="B7651" s="536">
        <v>4979</v>
      </c>
      <c r="C7651" s="536">
        <v>0</v>
      </c>
      <c r="D7651" s="536">
        <v>2011</v>
      </c>
    </row>
    <row r="7652" spans="1:4">
      <c r="A7652" s="535" t="s">
        <v>9961</v>
      </c>
      <c r="B7652" s="536">
        <v>3506</v>
      </c>
      <c r="C7652" s="536">
        <v>0</v>
      </c>
      <c r="D7652" s="536">
        <v>2011</v>
      </c>
    </row>
    <row r="7653" spans="1:4">
      <c r="A7653" s="535" t="s">
        <v>9962</v>
      </c>
      <c r="B7653" s="536">
        <v>2266</v>
      </c>
      <c r="C7653" s="536">
        <v>0</v>
      </c>
      <c r="D7653" s="536">
        <v>2011</v>
      </c>
    </row>
    <row r="7654" spans="1:4">
      <c r="A7654" s="535" t="s">
        <v>9963</v>
      </c>
      <c r="B7654" s="536">
        <v>10021</v>
      </c>
      <c r="C7654" s="536">
        <v>0</v>
      </c>
      <c r="D7654" s="536">
        <v>2011</v>
      </c>
    </row>
    <row r="7655" spans="1:4">
      <c r="A7655" s="535" t="s">
        <v>9964</v>
      </c>
      <c r="B7655" s="536">
        <v>7353</v>
      </c>
      <c r="C7655" s="536">
        <v>0</v>
      </c>
      <c r="D7655" s="536">
        <v>2011</v>
      </c>
    </row>
    <row r="7656" spans="1:4">
      <c r="A7656" s="535" t="s">
        <v>9965</v>
      </c>
      <c r="B7656" s="536">
        <v>13035</v>
      </c>
      <c r="C7656" s="536">
        <v>0</v>
      </c>
      <c r="D7656" s="536">
        <v>2011</v>
      </c>
    </row>
    <row r="7657" spans="1:4">
      <c r="A7657" s="535" t="s">
        <v>9966</v>
      </c>
      <c r="B7657" s="536">
        <v>20650</v>
      </c>
      <c r="C7657" s="536">
        <v>0</v>
      </c>
      <c r="D7657" s="536">
        <v>2011</v>
      </c>
    </row>
    <row r="7658" spans="1:4">
      <c r="A7658" s="535" t="s">
        <v>9967</v>
      </c>
      <c r="B7658" s="536">
        <v>6420</v>
      </c>
      <c r="C7658" s="536">
        <v>0</v>
      </c>
      <c r="D7658" s="536">
        <v>2011</v>
      </c>
    </row>
    <row r="7659" spans="1:4">
      <c r="A7659" s="535" t="s">
        <v>9968</v>
      </c>
      <c r="B7659" s="536">
        <v>5823</v>
      </c>
      <c r="C7659" s="536">
        <v>0</v>
      </c>
      <c r="D7659" s="536">
        <v>2011</v>
      </c>
    </row>
    <row r="7660" spans="1:4">
      <c r="A7660" s="535" t="s">
        <v>9969</v>
      </c>
      <c r="B7660" s="536">
        <v>3364</v>
      </c>
      <c r="C7660" s="536">
        <v>0</v>
      </c>
      <c r="D7660" s="536">
        <v>2011</v>
      </c>
    </row>
    <row r="7661" spans="1:4">
      <c r="A7661" s="535" t="s">
        <v>9970</v>
      </c>
      <c r="B7661" s="536">
        <v>4483</v>
      </c>
      <c r="C7661" s="536">
        <v>0</v>
      </c>
      <c r="D7661" s="536">
        <v>2011</v>
      </c>
    </row>
    <row r="7662" spans="1:4">
      <c r="A7662" s="535" t="s">
        <v>9971</v>
      </c>
      <c r="B7662" s="536">
        <v>11794</v>
      </c>
      <c r="C7662" s="536">
        <v>0</v>
      </c>
      <c r="D7662" s="536">
        <v>2011</v>
      </c>
    </row>
    <row r="7663" spans="1:4">
      <c r="A7663" s="535" t="s">
        <v>9972</v>
      </c>
      <c r="B7663" s="536">
        <v>4513</v>
      </c>
      <c r="C7663" s="536">
        <v>0</v>
      </c>
      <c r="D7663" s="536">
        <v>2011</v>
      </c>
    </row>
    <row r="7664" spans="1:4">
      <c r="A7664" s="535" t="s">
        <v>9973</v>
      </c>
      <c r="B7664" s="536">
        <v>4361</v>
      </c>
      <c r="C7664" s="536">
        <v>0</v>
      </c>
      <c r="D7664" s="536">
        <v>2011</v>
      </c>
    </row>
    <row r="7665" spans="1:4">
      <c r="A7665" s="535" t="s">
        <v>9974</v>
      </c>
      <c r="B7665" s="536">
        <v>4393</v>
      </c>
      <c r="C7665" s="536">
        <v>0</v>
      </c>
      <c r="D7665" s="536">
        <v>2011</v>
      </c>
    </row>
    <row r="7666" spans="1:4">
      <c r="A7666" s="535" t="s">
        <v>9975</v>
      </c>
      <c r="B7666" s="536">
        <v>6773</v>
      </c>
      <c r="C7666" s="536">
        <v>0</v>
      </c>
      <c r="D7666" s="536">
        <v>2011</v>
      </c>
    </row>
    <row r="7667" spans="1:4">
      <c r="A7667" s="535" t="s">
        <v>9976</v>
      </c>
      <c r="B7667" s="536">
        <v>16937</v>
      </c>
      <c r="C7667" s="536">
        <v>0</v>
      </c>
      <c r="D7667" s="536">
        <v>2011</v>
      </c>
    </row>
    <row r="7668" spans="1:4">
      <c r="A7668" s="535" t="s">
        <v>9977</v>
      </c>
      <c r="B7668" s="536">
        <v>14952</v>
      </c>
      <c r="C7668" s="536">
        <v>0</v>
      </c>
      <c r="D7668" s="536">
        <v>2011</v>
      </c>
    </row>
    <row r="7669" spans="1:4">
      <c r="A7669" s="535" t="s">
        <v>9978</v>
      </c>
      <c r="B7669" s="536">
        <v>11943</v>
      </c>
      <c r="C7669" s="536">
        <v>0</v>
      </c>
      <c r="D7669" s="536">
        <v>2011</v>
      </c>
    </row>
    <row r="7670" spans="1:4">
      <c r="A7670" s="535" t="s">
        <v>9979</v>
      </c>
      <c r="B7670" s="536">
        <v>9358</v>
      </c>
      <c r="C7670" s="536">
        <v>0</v>
      </c>
      <c r="D7670" s="536">
        <v>2011</v>
      </c>
    </row>
    <row r="7671" spans="1:4">
      <c r="A7671" s="535" t="s">
        <v>9980</v>
      </c>
      <c r="B7671" s="536">
        <v>9348</v>
      </c>
      <c r="C7671" s="536">
        <v>0</v>
      </c>
      <c r="D7671" s="536">
        <v>2011</v>
      </c>
    </row>
    <row r="7672" spans="1:4">
      <c r="A7672" s="535" t="s">
        <v>9981</v>
      </c>
      <c r="B7672" s="536">
        <v>0</v>
      </c>
      <c r="C7672" s="536">
        <v>0</v>
      </c>
      <c r="D7672" s="536">
        <v>2011</v>
      </c>
    </row>
    <row r="7673" spans="1:4">
      <c r="A7673" s="535" t="s">
        <v>9982</v>
      </c>
      <c r="B7673" s="536">
        <v>18832</v>
      </c>
      <c r="C7673" s="536">
        <v>0</v>
      </c>
      <c r="D7673" s="536">
        <v>2011</v>
      </c>
    </row>
    <row r="7674" spans="1:4">
      <c r="A7674" s="535" t="s">
        <v>9983</v>
      </c>
      <c r="B7674" s="536">
        <v>18292</v>
      </c>
      <c r="C7674" s="536">
        <v>0</v>
      </c>
      <c r="D7674" s="536">
        <v>2011</v>
      </c>
    </row>
    <row r="7675" spans="1:4">
      <c r="A7675" s="535" t="s">
        <v>9984</v>
      </c>
      <c r="B7675" s="536">
        <v>9386</v>
      </c>
      <c r="C7675" s="536">
        <v>0</v>
      </c>
      <c r="D7675" s="536">
        <v>2011</v>
      </c>
    </row>
    <row r="7676" spans="1:4">
      <c r="A7676" s="535" t="s">
        <v>9985</v>
      </c>
      <c r="B7676" s="536">
        <v>16201</v>
      </c>
      <c r="C7676" s="536">
        <v>0</v>
      </c>
      <c r="D7676" s="536">
        <v>2011</v>
      </c>
    </row>
    <row r="7677" spans="1:4">
      <c r="A7677" s="535" t="s">
        <v>9986</v>
      </c>
      <c r="B7677" s="536">
        <v>6109</v>
      </c>
      <c r="C7677" s="536">
        <v>0</v>
      </c>
      <c r="D7677" s="536">
        <v>2011</v>
      </c>
    </row>
    <row r="7678" spans="1:4">
      <c r="A7678" s="535" t="s">
        <v>9987</v>
      </c>
      <c r="B7678" s="536">
        <v>4909</v>
      </c>
      <c r="C7678" s="536">
        <v>0</v>
      </c>
      <c r="D7678" s="536">
        <v>2011</v>
      </c>
    </row>
    <row r="7679" spans="1:4">
      <c r="A7679" s="535" t="s">
        <v>9988</v>
      </c>
      <c r="B7679" s="536">
        <v>22288</v>
      </c>
      <c r="C7679" s="536">
        <v>0</v>
      </c>
      <c r="D7679" s="536">
        <v>2011</v>
      </c>
    </row>
    <row r="7680" spans="1:4">
      <c r="A7680" s="535" t="s">
        <v>9989</v>
      </c>
      <c r="B7680" s="536">
        <v>19969</v>
      </c>
      <c r="C7680" s="536">
        <v>0</v>
      </c>
      <c r="D7680" s="536">
        <v>2011</v>
      </c>
    </row>
    <row r="7681" spans="1:4">
      <c r="A7681" s="535" t="s">
        <v>9990</v>
      </c>
      <c r="B7681" s="536">
        <v>14323</v>
      </c>
      <c r="C7681" s="536">
        <v>0</v>
      </c>
      <c r="D7681" s="536">
        <v>2011</v>
      </c>
    </row>
    <row r="7682" spans="1:4">
      <c r="A7682" s="535" t="s">
        <v>9991</v>
      </c>
      <c r="B7682" s="536">
        <v>14027</v>
      </c>
      <c r="C7682" s="536">
        <v>0</v>
      </c>
      <c r="D7682" s="536">
        <v>2011</v>
      </c>
    </row>
    <row r="7683" spans="1:4">
      <c r="A7683" s="535" t="s">
        <v>9992</v>
      </c>
      <c r="B7683" s="536">
        <v>13693</v>
      </c>
      <c r="C7683" s="536">
        <v>0</v>
      </c>
      <c r="D7683" s="536">
        <v>2011</v>
      </c>
    </row>
    <row r="7684" spans="1:4">
      <c r="A7684" s="535" t="s">
        <v>9993</v>
      </c>
      <c r="B7684" s="536">
        <v>19656</v>
      </c>
      <c r="C7684" s="536">
        <v>0</v>
      </c>
      <c r="D7684" s="536">
        <v>2011</v>
      </c>
    </row>
    <row r="7685" spans="1:4">
      <c r="A7685" s="535" t="s">
        <v>9994</v>
      </c>
      <c r="B7685" s="536">
        <v>0</v>
      </c>
      <c r="C7685" s="536">
        <v>0</v>
      </c>
      <c r="D7685" s="536">
        <v>2011</v>
      </c>
    </row>
    <row r="7686" spans="1:4">
      <c r="A7686" s="535" t="s">
        <v>9995</v>
      </c>
      <c r="B7686" s="536">
        <v>15895</v>
      </c>
      <c r="C7686" s="536">
        <v>0</v>
      </c>
      <c r="D7686" s="536">
        <v>2011</v>
      </c>
    </row>
    <row r="7687" spans="1:4">
      <c r="A7687" s="535" t="s">
        <v>9996</v>
      </c>
      <c r="B7687" s="536">
        <v>16738</v>
      </c>
      <c r="C7687" s="536">
        <v>0</v>
      </c>
      <c r="D7687" s="536">
        <v>2011</v>
      </c>
    </row>
    <row r="7688" spans="1:4">
      <c r="A7688" s="535" t="s">
        <v>9997</v>
      </c>
      <c r="B7688" s="536">
        <v>6965</v>
      </c>
      <c r="C7688" s="536">
        <v>0</v>
      </c>
      <c r="D7688" s="536">
        <v>2011</v>
      </c>
    </row>
    <row r="7689" spans="1:4">
      <c r="A7689" s="535" t="s">
        <v>9998</v>
      </c>
      <c r="B7689" s="536">
        <v>0</v>
      </c>
      <c r="C7689" s="536">
        <v>0</v>
      </c>
      <c r="D7689" s="536">
        <v>2011</v>
      </c>
    </row>
    <row r="7690" spans="1:4">
      <c r="A7690" s="535" t="s">
        <v>9999</v>
      </c>
      <c r="B7690" s="536">
        <v>36360</v>
      </c>
      <c r="C7690" s="536">
        <v>0</v>
      </c>
      <c r="D7690" s="536">
        <v>2011</v>
      </c>
    </row>
    <row r="7691" spans="1:4">
      <c r="A7691" s="535" t="s">
        <v>10000</v>
      </c>
      <c r="B7691" s="536">
        <v>6</v>
      </c>
      <c r="C7691" s="536">
        <v>0</v>
      </c>
      <c r="D7691" s="536">
        <v>2011</v>
      </c>
    </row>
    <row r="7692" spans="1:4">
      <c r="A7692" s="535" t="s">
        <v>10001</v>
      </c>
      <c r="B7692" s="536">
        <v>6649</v>
      </c>
      <c r="C7692" s="536">
        <v>0</v>
      </c>
      <c r="D7692" s="536">
        <v>2011</v>
      </c>
    </row>
    <row r="7693" spans="1:4">
      <c r="A7693" s="535" t="s">
        <v>10002</v>
      </c>
      <c r="B7693" s="536">
        <v>32377</v>
      </c>
      <c r="C7693" s="536">
        <v>0</v>
      </c>
      <c r="D7693" s="536">
        <v>2011</v>
      </c>
    </row>
    <row r="7694" spans="1:4">
      <c r="A7694" s="535" t="s">
        <v>10003</v>
      </c>
      <c r="B7694" s="536">
        <v>23176</v>
      </c>
      <c r="C7694" s="536">
        <v>0</v>
      </c>
      <c r="D7694" s="536">
        <v>2011</v>
      </c>
    </row>
    <row r="7695" spans="1:4">
      <c r="A7695" s="535" t="s">
        <v>10004</v>
      </c>
      <c r="B7695" s="536">
        <v>19617</v>
      </c>
      <c r="C7695" s="536">
        <v>0</v>
      </c>
      <c r="D7695" s="536">
        <v>2011</v>
      </c>
    </row>
    <row r="7696" spans="1:4">
      <c r="A7696" s="535" t="s">
        <v>10005</v>
      </c>
      <c r="B7696" s="536">
        <v>22695</v>
      </c>
      <c r="C7696" s="536">
        <v>0</v>
      </c>
      <c r="D7696" s="536">
        <v>2011</v>
      </c>
    </row>
    <row r="7697" spans="1:4">
      <c r="A7697" s="535" t="s">
        <v>10006</v>
      </c>
      <c r="B7697" s="536">
        <v>14041</v>
      </c>
      <c r="C7697" s="536">
        <v>0</v>
      </c>
      <c r="D7697" s="536">
        <v>2011</v>
      </c>
    </row>
    <row r="7698" spans="1:4">
      <c r="A7698" s="535" t="s">
        <v>10007</v>
      </c>
      <c r="B7698" s="536">
        <v>17025</v>
      </c>
      <c r="C7698" s="536">
        <v>0</v>
      </c>
      <c r="D7698" s="536">
        <v>2011</v>
      </c>
    </row>
    <row r="7699" spans="1:4">
      <c r="A7699" s="535" t="s">
        <v>10008</v>
      </c>
      <c r="B7699" s="536">
        <v>0</v>
      </c>
      <c r="C7699" s="536">
        <v>0</v>
      </c>
      <c r="D7699" s="536">
        <v>2011</v>
      </c>
    </row>
    <row r="7700" spans="1:4">
      <c r="A7700" s="535" t="s">
        <v>10009</v>
      </c>
      <c r="B7700" s="536">
        <v>0</v>
      </c>
      <c r="C7700" s="536">
        <v>95300</v>
      </c>
      <c r="D7700" s="536">
        <v>2011</v>
      </c>
    </row>
    <row r="7701" spans="1:4">
      <c r="A7701" s="535" t="s">
        <v>10010</v>
      </c>
      <c r="B7701" s="536">
        <v>0</v>
      </c>
      <c r="C7701" s="536">
        <v>45324</v>
      </c>
      <c r="D7701" s="536">
        <v>2011</v>
      </c>
    </row>
    <row r="7702" spans="1:4">
      <c r="A7702" s="535" t="s">
        <v>10219</v>
      </c>
      <c r="B7702" s="536">
        <v>0</v>
      </c>
      <c r="C7702" s="536">
        <v>35410</v>
      </c>
      <c r="D7702" s="536">
        <v>2011</v>
      </c>
    </row>
    <row r="7703" spans="1:4">
      <c r="A7703" s="535" t="s">
        <v>10220</v>
      </c>
      <c r="B7703" s="536">
        <v>0</v>
      </c>
      <c r="C7703" s="536">
        <v>34132</v>
      </c>
      <c r="D7703" s="536">
        <v>2011</v>
      </c>
    </row>
    <row r="7704" spans="1:4">
      <c r="A7704" s="535" t="s">
        <v>10011</v>
      </c>
      <c r="B7704" s="536">
        <v>8071</v>
      </c>
      <c r="C7704" s="536">
        <v>0</v>
      </c>
      <c r="D7704" s="536">
        <v>2011</v>
      </c>
    </row>
    <row r="7705" spans="1:4">
      <c r="A7705" s="535" t="s">
        <v>10012</v>
      </c>
      <c r="B7705" s="536">
        <v>16221</v>
      </c>
      <c r="C7705" s="536">
        <v>0</v>
      </c>
      <c r="D7705" s="536">
        <v>2011</v>
      </c>
    </row>
    <row r="7706" spans="1:4">
      <c r="A7706" s="535" t="s">
        <v>10013</v>
      </c>
      <c r="B7706" s="536">
        <v>15100</v>
      </c>
      <c r="C7706" s="536">
        <v>0</v>
      </c>
      <c r="D7706" s="536">
        <v>2011</v>
      </c>
    </row>
    <row r="7707" spans="1:4">
      <c r="A7707" s="535" t="s">
        <v>10014</v>
      </c>
      <c r="B7707" s="536">
        <v>27088</v>
      </c>
      <c r="C7707" s="536">
        <v>0</v>
      </c>
      <c r="D7707" s="536">
        <v>2011</v>
      </c>
    </row>
    <row r="7708" spans="1:4">
      <c r="A7708" s="535" t="s">
        <v>10015</v>
      </c>
      <c r="B7708" s="536">
        <v>23534</v>
      </c>
      <c r="C7708" s="536">
        <v>0</v>
      </c>
      <c r="D7708" s="536">
        <v>2011</v>
      </c>
    </row>
    <row r="7709" spans="1:4">
      <c r="A7709" s="535" t="s">
        <v>10016</v>
      </c>
      <c r="B7709" s="536">
        <v>7359</v>
      </c>
      <c r="C7709" s="536">
        <v>0</v>
      </c>
      <c r="D7709" s="536">
        <v>2011</v>
      </c>
    </row>
    <row r="7710" spans="1:4">
      <c r="A7710" s="535" t="s">
        <v>10017</v>
      </c>
      <c r="B7710" s="536">
        <v>310</v>
      </c>
      <c r="C7710" s="536">
        <v>0</v>
      </c>
      <c r="D7710" s="536">
        <v>2011</v>
      </c>
    </row>
    <row r="7711" spans="1:4">
      <c r="A7711" s="535" t="s">
        <v>10018</v>
      </c>
      <c r="B7711" s="536">
        <v>9766</v>
      </c>
      <c r="C7711" s="536">
        <v>0</v>
      </c>
      <c r="D7711" s="536">
        <v>2011</v>
      </c>
    </row>
    <row r="7712" spans="1:4">
      <c r="A7712" s="535" t="s">
        <v>10019</v>
      </c>
      <c r="B7712" s="536">
        <v>3495</v>
      </c>
      <c r="C7712" s="536">
        <v>0</v>
      </c>
      <c r="D7712" s="536">
        <v>2011</v>
      </c>
    </row>
    <row r="7713" spans="1:4">
      <c r="A7713" s="535" t="s">
        <v>10020</v>
      </c>
      <c r="B7713" s="536">
        <v>3369</v>
      </c>
      <c r="C7713" s="536">
        <v>0</v>
      </c>
      <c r="D7713" s="536">
        <v>2011</v>
      </c>
    </row>
    <row r="7714" spans="1:4">
      <c r="A7714" s="535" t="s">
        <v>10021</v>
      </c>
      <c r="B7714" s="536">
        <v>37480</v>
      </c>
      <c r="C7714" s="536">
        <v>0</v>
      </c>
      <c r="D7714" s="536">
        <v>2011</v>
      </c>
    </row>
    <row r="7715" spans="1:4">
      <c r="A7715" s="535" t="s">
        <v>10022</v>
      </c>
      <c r="B7715" s="536">
        <v>6112</v>
      </c>
      <c r="C7715" s="536">
        <v>0</v>
      </c>
      <c r="D7715" s="536">
        <v>2011</v>
      </c>
    </row>
    <row r="7716" spans="1:4">
      <c r="A7716" s="535" t="s">
        <v>10023</v>
      </c>
      <c r="B7716" s="536">
        <v>13493</v>
      </c>
      <c r="C7716" s="536">
        <v>0</v>
      </c>
      <c r="D7716" s="536">
        <v>2011</v>
      </c>
    </row>
    <row r="7717" spans="1:4">
      <c r="A7717" s="535" t="s">
        <v>10216</v>
      </c>
      <c r="B7717" s="536">
        <v>16927</v>
      </c>
      <c r="C7717" s="536">
        <v>0</v>
      </c>
      <c r="D7717" s="536">
        <v>2011</v>
      </c>
    </row>
    <row r="7718" spans="1:4">
      <c r="A7718" s="535" t="s">
        <v>10024</v>
      </c>
      <c r="B7718" s="536">
        <v>0</v>
      </c>
      <c r="C7718" s="536">
        <v>0</v>
      </c>
      <c r="D7718" s="536">
        <v>2011</v>
      </c>
    </row>
    <row r="7719" spans="1:4">
      <c r="A7719" s="535" t="s">
        <v>10025</v>
      </c>
      <c r="B7719" s="536">
        <v>0</v>
      </c>
      <c r="C7719" s="536">
        <v>0</v>
      </c>
      <c r="D7719" s="536">
        <v>2011</v>
      </c>
    </row>
    <row r="7720" spans="1:4">
      <c r="A7720" s="535" t="s">
        <v>10026</v>
      </c>
      <c r="B7720" s="536">
        <v>0</v>
      </c>
      <c r="C7720" s="536">
        <v>0</v>
      </c>
      <c r="D7720" s="536">
        <v>2011</v>
      </c>
    </row>
    <row r="7721" spans="1:4">
      <c r="A7721" s="535" t="s">
        <v>10028</v>
      </c>
      <c r="B7721" s="536">
        <v>0</v>
      </c>
      <c r="C7721" s="536">
        <v>0</v>
      </c>
      <c r="D7721" s="536">
        <v>2011</v>
      </c>
    </row>
    <row r="7722" spans="1:4">
      <c r="A7722" s="535" t="s">
        <v>10029</v>
      </c>
      <c r="B7722" s="536">
        <v>0</v>
      </c>
      <c r="C7722" s="536">
        <v>0</v>
      </c>
      <c r="D7722" s="536">
        <v>2011</v>
      </c>
    </row>
    <row r="7723" spans="1:4">
      <c r="A7723" s="535" t="s">
        <v>10030</v>
      </c>
      <c r="B7723" s="536">
        <v>0</v>
      </c>
      <c r="C7723" s="536">
        <v>0</v>
      </c>
      <c r="D7723" s="536">
        <v>2011</v>
      </c>
    </row>
    <row r="7724" spans="1:4">
      <c r="A7724" s="535" t="s">
        <v>10031</v>
      </c>
      <c r="B7724" s="536">
        <v>3251</v>
      </c>
      <c r="C7724" s="536">
        <v>0</v>
      </c>
      <c r="D7724" s="536">
        <v>2011</v>
      </c>
    </row>
    <row r="7725" spans="1:4">
      <c r="A7725" s="535" t="s">
        <v>10032</v>
      </c>
      <c r="B7725" s="536">
        <v>140804</v>
      </c>
      <c r="C7725" s="536">
        <v>0</v>
      </c>
      <c r="D7725" s="536">
        <v>2011</v>
      </c>
    </row>
    <row r="7726" spans="1:4">
      <c r="A7726" s="535" t="s">
        <v>10033</v>
      </c>
      <c r="B7726" s="536">
        <v>11958</v>
      </c>
      <c r="C7726" s="536">
        <v>0</v>
      </c>
      <c r="D7726" s="536">
        <v>2011</v>
      </c>
    </row>
    <row r="7727" spans="1:4">
      <c r="A7727" s="535" t="s">
        <v>10034</v>
      </c>
      <c r="B7727" s="536">
        <v>9461</v>
      </c>
      <c r="C7727" s="536">
        <v>0</v>
      </c>
      <c r="D7727" s="536">
        <v>2011</v>
      </c>
    </row>
    <row r="7728" spans="1:4">
      <c r="A7728" s="535" t="s">
        <v>10035</v>
      </c>
      <c r="B7728" s="536">
        <v>28200</v>
      </c>
      <c r="C7728" s="536">
        <v>0</v>
      </c>
      <c r="D7728" s="536">
        <v>2011</v>
      </c>
    </row>
    <row r="7729" spans="1:4">
      <c r="A7729" s="535" t="s">
        <v>10036</v>
      </c>
      <c r="B7729" s="536">
        <v>19743</v>
      </c>
      <c r="C7729" s="536">
        <v>0</v>
      </c>
      <c r="D7729" s="536">
        <v>2011</v>
      </c>
    </row>
    <row r="7730" spans="1:4">
      <c r="A7730" s="535" t="s">
        <v>10037</v>
      </c>
      <c r="B7730" s="536">
        <v>0</v>
      </c>
      <c r="C7730" s="536">
        <v>0</v>
      </c>
      <c r="D7730" s="536">
        <v>2011</v>
      </c>
    </row>
    <row r="7731" spans="1:4">
      <c r="A7731" s="535" t="s">
        <v>10038</v>
      </c>
      <c r="B7731" s="536">
        <v>0</v>
      </c>
      <c r="C7731" s="536">
        <v>0</v>
      </c>
      <c r="D7731" s="536">
        <v>2011</v>
      </c>
    </row>
    <row r="7732" spans="1:4">
      <c r="A7732" s="535" t="s">
        <v>10039</v>
      </c>
      <c r="B7732" s="536">
        <v>0</v>
      </c>
      <c r="C7732" s="536">
        <v>0</v>
      </c>
      <c r="D7732" s="536">
        <v>2011</v>
      </c>
    </row>
    <row r="7733" spans="1:4">
      <c r="A7733" s="535" t="s">
        <v>10040</v>
      </c>
      <c r="B7733" s="536">
        <v>0</v>
      </c>
      <c r="C7733" s="536">
        <v>0</v>
      </c>
      <c r="D7733" s="536">
        <v>2011</v>
      </c>
    </row>
    <row r="7734" spans="1:4">
      <c r="A7734" s="535" t="s">
        <v>10041</v>
      </c>
      <c r="B7734" s="536">
        <v>0</v>
      </c>
      <c r="C7734" s="536">
        <v>0</v>
      </c>
      <c r="D7734" s="536">
        <v>2011</v>
      </c>
    </row>
    <row r="7735" spans="1:4">
      <c r="A7735" s="535" t="s">
        <v>10042</v>
      </c>
      <c r="B7735" s="536">
        <v>0</v>
      </c>
      <c r="C7735" s="536">
        <v>0</v>
      </c>
      <c r="D7735" s="536">
        <v>2011</v>
      </c>
    </row>
    <row r="7736" spans="1:4">
      <c r="A7736" s="535" t="s">
        <v>10043</v>
      </c>
      <c r="B7736" s="536">
        <v>0</v>
      </c>
      <c r="C7736" s="536">
        <v>0</v>
      </c>
      <c r="D7736" s="536">
        <v>2011</v>
      </c>
    </row>
    <row r="7737" spans="1:4">
      <c r="A7737" s="535" t="s">
        <v>10044</v>
      </c>
      <c r="B7737" s="536">
        <v>0</v>
      </c>
      <c r="C7737" s="536">
        <v>0</v>
      </c>
      <c r="D7737" s="536">
        <v>2011</v>
      </c>
    </row>
    <row r="7738" spans="1:4">
      <c r="A7738" s="535" t="s">
        <v>10045</v>
      </c>
      <c r="B7738" s="536">
        <v>0</v>
      </c>
      <c r="C7738" s="536">
        <v>0</v>
      </c>
      <c r="D7738" s="536">
        <v>2011</v>
      </c>
    </row>
    <row r="7739" spans="1:4">
      <c r="A7739" s="535" t="s">
        <v>10046</v>
      </c>
      <c r="B7739" s="536">
        <v>0</v>
      </c>
      <c r="C7739" s="536">
        <v>0</v>
      </c>
      <c r="D7739" s="536">
        <v>2011</v>
      </c>
    </row>
    <row r="7740" spans="1:4">
      <c r="A7740" s="535" t="s">
        <v>10047</v>
      </c>
      <c r="B7740" s="536">
        <v>0</v>
      </c>
      <c r="C7740" s="536">
        <v>0</v>
      </c>
      <c r="D7740" s="536">
        <v>2011</v>
      </c>
    </row>
    <row r="7741" spans="1:4">
      <c r="A7741" s="535" t="s">
        <v>10048</v>
      </c>
      <c r="B7741" s="536">
        <v>0</v>
      </c>
      <c r="C7741" s="536">
        <v>0</v>
      </c>
      <c r="D7741" s="536">
        <v>2011</v>
      </c>
    </row>
    <row r="7742" spans="1:4">
      <c r="A7742" s="535" t="s">
        <v>10049</v>
      </c>
      <c r="B7742" s="536">
        <v>0</v>
      </c>
      <c r="C7742" s="536">
        <v>0</v>
      </c>
      <c r="D7742" s="536">
        <v>2011</v>
      </c>
    </row>
    <row r="7743" spans="1:4">
      <c r="A7743" s="535" t="s">
        <v>10050</v>
      </c>
      <c r="B7743" s="536">
        <v>0</v>
      </c>
      <c r="C7743" s="536">
        <v>0</v>
      </c>
      <c r="D7743" s="536">
        <v>2011</v>
      </c>
    </row>
    <row r="7744" spans="1:4">
      <c r="A7744" s="535" t="s">
        <v>10051</v>
      </c>
      <c r="B7744" s="536">
        <v>0</v>
      </c>
      <c r="C7744" s="536">
        <v>0</v>
      </c>
      <c r="D7744" s="536">
        <v>2011</v>
      </c>
    </row>
    <row r="7745" spans="1:4">
      <c r="A7745" s="535" t="s">
        <v>10052</v>
      </c>
      <c r="B7745" s="536">
        <v>0</v>
      </c>
      <c r="C7745" s="536">
        <v>0</v>
      </c>
      <c r="D7745" s="536">
        <v>2011</v>
      </c>
    </row>
    <row r="7746" spans="1:4">
      <c r="A7746" s="535" t="s">
        <v>10053</v>
      </c>
      <c r="B7746" s="536">
        <v>0</v>
      </c>
      <c r="C7746" s="536">
        <v>0</v>
      </c>
      <c r="D7746" s="536">
        <v>2011</v>
      </c>
    </row>
    <row r="7747" spans="1:4">
      <c r="A7747" s="535" t="s">
        <v>10054</v>
      </c>
      <c r="B7747" s="536">
        <v>0</v>
      </c>
      <c r="C7747" s="536">
        <v>0</v>
      </c>
      <c r="D7747" s="536">
        <v>2011</v>
      </c>
    </row>
    <row r="7748" spans="1:4">
      <c r="A7748" s="535" t="s">
        <v>10055</v>
      </c>
      <c r="B7748" s="536">
        <v>0</v>
      </c>
      <c r="C7748" s="536">
        <v>0</v>
      </c>
      <c r="D7748" s="536">
        <v>2011</v>
      </c>
    </row>
    <row r="7749" spans="1:4">
      <c r="A7749" s="535" t="s">
        <v>10056</v>
      </c>
      <c r="B7749" s="536">
        <v>28087</v>
      </c>
      <c r="C7749" s="536">
        <v>0</v>
      </c>
      <c r="D7749" s="536">
        <v>2011</v>
      </c>
    </row>
    <row r="7750" spans="1:4">
      <c r="A7750" s="535" t="s">
        <v>10057</v>
      </c>
      <c r="B7750" s="536">
        <v>36505</v>
      </c>
      <c r="C7750" s="536">
        <v>0</v>
      </c>
      <c r="D7750" s="536">
        <v>2011</v>
      </c>
    </row>
    <row r="7751" spans="1:4">
      <c r="A7751" s="535" t="s">
        <v>10058</v>
      </c>
      <c r="B7751" s="536">
        <v>33946</v>
      </c>
      <c r="C7751" s="536">
        <v>0</v>
      </c>
      <c r="D7751" s="536">
        <v>2011</v>
      </c>
    </row>
    <row r="7752" spans="1:4">
      <c r="A7752" s="535" t="s">
        <v>10059</v>
      </c>
      <c r="B7752" s="536">
        <v>35600</v>
      </c>
      <c r="C7752" s="536">
        <v>0</v>
      </c>
      <c r="D7752" s="536">
        <v>2011</v>
      </c>
    </row>
    <row r="7753" spans="1:4">
      <c r="A7753" s="535" t="s">
        <v>10060</v>
      </c>
      <c r="B7753" s="536">
        <v>0</v>
      </c>
      <c r="C7753" s="536">
        <v>0</v>
      </c>
      <c r="D7753" s="536">
        <v>2011</v>
      </c>
    </row>
    <row r="7754" spans="1:4">
      <c r="A7754" s="535" t="s">
        <v>10061</v>
      </c>
      <c r="B7754" s="536">
        <v>28526</v>
      </c>
      <c r="C7754" s="536">
        <v>0</v>
      </c>
      <c r="D7754" s="536">
        <v>2011</v>
      </c>
    </row>
    <row r="7755" spans="1:4">
      <c r="A7755" s="535" t="s">
        <v>10062</v>
      </c>
      <c r="B7755" s="536">
        <v>0</v>
      </c>
      <c r="C7755" s="536">
        <v>0</v>
      </c>
      <c r="D7755" s="536">
        <v>2011</v>
      </c>
    </row>
    <row r="7756" spans="1:4">
      <c r="A7756" s="535" t="s">
        <v>10063</v>
      </c>
      <c r="B7756" s="536">
        <v>0</v>
      </c>
      <c r="C7756" s="536">
        <v>0</v>
      </c>
      <c r="D7756" s="536">
        <v>2011</v>
      </c>
    </row>
    <row r="7757" spans="1:4">
      <c r="A7757" s="535" t="s">
        <v>10064</v>
      </c>
      <c r="B7757" s="536">
        <v>0</v>
      </c>
      <c r="C7757" s="536">
        <v>0</v>
      </c>
      <c r="D7757" s="536">
        <v>2011</v>
      </c>
    </row>
    <row r="7758" spans="1:4">
      <c r="A7758" s="535" t="s">
        <v>10065</v>
      </c>
      <c r="B7758" s="536">
        <v>0</v>
      </c>
      <c r="C7758" s="536">
        <v>0</v>
      </c>
      <c r="D7758" s="536">
        <v>2011</v>
      </c>
    </row>
    <row r="7759" spans="1:4">
      <c r="A7759" s="535" t="s">
        <v>10066</v>
      </c>
      <c r="B7759" s="536">
        <v>0</v>
      </c>
      <c r="C7759" s="536">
        <v>0</v>
      </c>
      <c r="D7759" s="536">
        <v>2011</v>
      </c>
    </row>
    <row r="7760" spans="1:4">
      <c r="A7760" s="535" t="s">
        <v>10217</v>
      </c>
      <c r="B7760" s="536">
        <v>21392</v>
      </c>
      <c r="C7760" s="536">
        <v>0</v>
      </c>
      <c r="D7760" s="536">
        <v>2011</v>
      </c>
    </row>
    <row r="7761" spans="1:4">
      <c r="A7761" s="535" t="s">
        <v>10067</v>
      </c>
      <c r="B7761" s="536">
        <v>0</v>
      </c>
      <c r="C7761" s="536">
        <v>0</v>
      </c>
      <c r="D7761" s="536">
        <v>2011</v>
      </c>
    </row>
    <row r="7762" spans="1:4">
      <c r="A7762" s="535" t="s">
        <v>5712</v>
      </c>
      <c r="B7762" s="536">
        <v>10789</v>
      </c>
      <c r="C7762" s="536">
        <v>0</v>
      </c>
      <c r="D7762" s="536">
        <v>2011</v>
      </c>
    </row>
    <row r="7763" spans="1:4">
      <c r="A7763" s="535" t="s">
        <v>10068</v>
      </c>
      <c r="B7763" s="536">
        <v>20932</v>
      </c>
      <c r="C7763" s="536">
        <v>0</v>
      </c>
      <c r="D7763" s="536">
        <v>2011</v>
      </c>
    </row>
    <row r="7764" spans="1:4">
      <c r="A7764" s="535" t="s">
        <v>10069</v>
      </c>
      <c r="B7764" s="536">
        <v>8580</v>
      </c>
      <c r="C7764" s="536">
        <v>0</v>
      </c>
      <c r="D7764" s="536">
        <v>2011</v>
      </c>
    </row>
    <row r="7765" spans="1:4">
      <c r="A7765" s="535" t="s">
        <v>10070</v>
      </c>
      <c r="B7765" s="536">
        <v>0</v>
      </c>
      <c r="C7765" s="536">
        <v>0</v>
      </c>
      <c r="D7765" s="536">
        <v>2011</v>
      </c>
    </row>
    <row r="7766" spans="1:4">
      <c r="A7766" s="535" t="s">
        <v>10071</v>
      </c>
      <c r="B7766" s="536">
        <v>0</v>
      </c>
      <c r="C7766" s="536">
        <v>0</v>
      </c>
      <c r="D7766" s="536">
        <v>2011</v>
      </c>
    </row>
    <row r="7767" spans="1:4">
      <c r="A7767" s="535" t="s">
        <v>10072</v>
      </c>
      <c r="B7767" s="536">
        <v>0</v>
      </c>
      <c r="C7767" s="536">
        <v>0</v>
      </c>
      <c r="D7767" s="536">
        <v>2011</v>
      </c>
    </row>
    <row r="7768" spans="1:4">
      <c r="A7768" s="535" t="s">
        <v>10073</v>
      </c>
      <c r="B7768" s="536">
        <v>0</v>
      </c>
      <c r="C7768" s="536">
        <v>0</v>
      </c>
      <c r="D7768" s="536">
        <v>2011</v>
      </c>
    </row>
    <row r="7769" spans="1:4">
      <c r="A7769" s="535" t="s">
        <v>10074</v>
      </c>
      <c r="B7769" s="536">
        <v>0</v>
      </c>
      <c r="C7769" s="536">
        <v>0</v>
      </c>
      <c r="D7769" s="536">
        <v>2011</v>
      </c>
    </row>
    <row r="7770" spans="1:4">
      <c r="A7770" s="535" t="s">
        <v>10075</v>
      </c>
      <c r="B7770" s="536">
        <v>0</v>
      </c>
      <c r="C7770" s="536">
        <v>0</v>
      </c>
      <c r="D7770" s="536">
        <v>2011</v>
      </c>
    </row>
    <row r="7771" spans="1:4">
      <c r="A7771" s="535" t="s">
        <v>10076</v>
      </c>
      <c r="B7771" s="536">
        <v>0</v>
      </c>
      <c r="C7771" s="536">
        <v>0</v>
      </c>
      <c r="D7771" s="536">
        <v>2011</v>
      </c>
    </row>
    <row r="7772" spans="1:4">
      <c r="A7772" s="535" t="s">
        <v>10077</v>
      </c>
      <c r="B7772" s="536">
        <v>0</v>
      </c>
      <c r="C7772" s="536">
        <v>0</v>
      </c>
      <c r="D7772" s="536">
        <v>2011</v>
      </c>
    </row>
    <row r="7773" spans="1:4">
      <c r="A7773" s="535" t="s">
        <v>10078</v>
      </c>
      <c r="B7773" s="536">
        <v>0</v>
      </c>
      <c r="C7773" s="536">
        <v>0</v>
      </c>
      <c r="D7773" s="536">
        <v>2011</v>
      </c>
    </row>
    <row r="7774" spans="1:4">
      <c r="A7774" s="535" t="s">
        <v>10079</v>
      </c>
      <c r="B7774" s="536">
        <v>0</v>
      </c>
      <c r="C7774" s="536">
        <v>0</v>
      </c>
      <c r="D7774" s="536">
        <v>2011</v>
      </c>
    </row>
    <row r="7775" spans="1:4">
      <c r="A7775" s="535" t="s">
        <v>10080</v>
      </c>
      <c r="B7775" s="536">
        <v>0</v>
      </c>
      <c r="C7775" s="536">
        <v>0</v>
      </c>
      <c r="D7775" s="536">
        <v>2011</v>
      </c>
    </row>
    <row r="7776" spans="1:4">
      <c r="A7776" s="535" t="s">
        <v>10081</v>
      </c>
      <c r="B7776" s="536">
        <v>0</v>
      </c>
      <c r="C7776" s="536">
        <v>0</v>
      </c>
      <c r="D7776" s="536">
        <v>2011</v>
      </c>
    </row>
    <row r="7777" spans="1:4">
      <c r="A7777" s="535" t="s">
        <v>10082</v>
      </c>
      <c r="B7777" s="536">
        <v>21036</v>
      </c>
      <c r="C7777" s="536">
        <v>0</v>
      </c>
      <c r="D7777" s="536">
        <v>2011</v>
      </c>
    </row>
    <row r="7778" spans="1:4">
      <c r="A7778" s="535" t="s">
        <v>10083</v>
      </c>
      <c r="B7778" s="536">
        <v>39948</v>
      </c>
      <c r="C7778" s="536">
        <v>0</v>
      </c>
      <c r="D7778" s="536">
        <v>2011</v>
      </c>
    </row>
    <row r="7779" spans="1:4">
      <c r="A7779" s="535" t="s">
        <v>10084</v>
      </c>
      <c r="B7779" s="536">
        <v>25007</v>
      </c>
      <c r="C7779" s="536">
        <v>0</v>
      </c>
      <c r="D7779" s="536">
        <v>2011</v>
      </c>
    </row>
    <row r="7780" spans="1:4">
      <c r="A7780" s="535" t="s">
        <v>10085</v>
      </c>
      <c r="B7780" s="536">
        <v>28319</v>
      </c>
      <c r="C7780" s="536">
        <v>0</v>
      </c>
      <c r="D7780" s="536">
        <v>2011</v>
      </c>
    </row>
    <row r="7781" spans="1:4">
      <c r="A7781" s="535" t="s">
        <v>10086</v>
      </c>
      <c r="B7781" s="536">
        <v>3210</v>
      </c>
      <c r="C7781" s="536">
        <v>0</v>
      </c>
      <c r="D7781" s="536">
        <v>2011</v>
      </c>
    </row>
    <row r="7782" spans="1:4">
      <c r="A7782" s="535" t="s">
        <v>10087</v>
      </c>
      <c r="B7782" s="536">
        <v>8329</v>
      </c>
      <c r="C7782" s="536">
        <v>0</v>
      </c>
      <c r="D7782" s="536">
        <v>2011</v>
      </c>
    </row>
    <row r="7783" spans="1:4">
      <c r="A7783" s="535" t="s">
        <v>10088</v>
      </c>
      <c r="B7783" s="536">
        <v>9630</v>
      </c>
      <c r="C7783" s="536">
        <v>0</v>
      </c>
      <c r="D7783" s="536">
        <v>2011</v>
      </c>
    </row>
    <row r="7784" spans="1:4">
      <c r="A7784" s="535" t="s">
        <v>10089</v>
      </c>
      <c r="B7784" s="536">
        <v>12882</v>
      </c>
      <c r="C7784" s="536">
        <v>0</v>
      </c>
      <c r="D7784" s="536">
        <v>2011</v>
      </c>
    </row>
    <row r="7785" spans="1:4">
      <c r="A7785" s="535" t="s">
        <v>10090</v>
      </c>
      <c r="B7785" s="536">
        <v>7856</v>
      </c>
      <c r="C7785" s="536">
        <v>0</v>
      </c>
      <c r="D7785" s="536">
        <v>2011</v>
      </c>
    </row>
    <row r="7786" spans="1:4">
      <c r="A7786" s="535" t="s">
        <v>10091</v>
      </c>
      <c r="B7786" s="536">
        <v>13625</v>
      </c>
      <c r="C7786" s="536">
        <v>0</v>
      </c>
      <c r="D7786" s="536">
        <v>2011</v>
      </c>
    </row>
    <row r="7787" spans="1:4">
      <c r="A7787" s="535" t="s">
        <v>10092</v>
      </c>
      <c r="B7787" s="536">
        <v>11095</v>
      </c>
      <c r="C7787" s="536">
        <v>0</v>
      </c>
      <c r="D7787" s="536">
        <v>2011</v>
      </c>
    </row>
    <row r="7788" spans="1:4">
      <c r="A7788" s="535" t="s">
        <v>10093</v>
      </c>
      <c r="B7788" s="536">
        <v>34985</v>
      </c>
      <c r="C7788" s="536">
        <v>0</v>
      </c>
      <c r="D7788" s="536">
        <v>2011</v>
      </c>
    </row>
    <row r="7789" spans="1:4">
      <c r="A7789" s="535" t="s">
        <v>10094</v>
      </c>
      <c r="B7789" s="536">
        <v>3391</v>
      </c>
      <c r="C7789" s="536">
        <v>0</v>
      </c>
      <c r="D7789" s="536">
        <v>2011</v>
      </c>
    </row>
    <row r="7790" spans="1:4">
      <c r="A7790" s="535" t="s">
        <v>10095</v>
      </c>
      <c r="B7790" s="536">
        <v>31421</v>
      </c>
      <c r="C7790" s="536">
        <v>0</v>
      </c>
      <c r="D7790" s="536">
        <v>2011</v>
      </c>
    </row>
    <row r="7791" spans="1:4">
      <c r="A7791" s="535" t="s">
        <v>10096</v>
      </c>
      <c r="B7791" s="536">
        <v>6292</v>
      </c>
      <c r="C7791" s="536">
        <v>0</v>
      </c>
      <c r="D7791" s="536">
        <v>2011</v>
      </c>
    </row>
    <row r="7792" spans="1:4">
      <c r="A7792" s="535" t="s">
        <v>10097</v>
      </c>
      <c r="B7792" s="536">
        <v>56571</v>
      </c>
      <c r="C7792" s="536">
        <v>0</v>
      </c>
      <c r="D7792" s="536">
        <v>2011</v>
      </c>
    </row>
    <row r="7793" spans="1:4">
      <c r="A7793" s="535" t="s">
        <v>10098</v>
      </c>
      <c r="B7793" s="536">
        <v>91014</v>
      </c>
      <c r="C7793" s="536">
        <v>0</v>
      </c>
      <c r="D7793" s="536">
        <v>2011</v>
      </c>
    </row>
    <row r="7794" spans="1:4">
      <c r="A7794" s="535" t="s">
        <v>10099</v>
      </c>
      <c r="B7794" s="536">
        <v>39645</v>
      </c>
      <c r="C7794" s="536">
        <v>0</v>
      </c>
      <c r="D7794" s="536">
        <v>2011</v>
      </c>
    </row>
    <row r="7795" spans="1:4">
      <c r="A7795" s="535" t="s">
        <v>10100</v>
      </c>
      <c r="B7795" s="536">
        <v>5050</v>
      </c>
      <c r="C7795" s="536">
        <v>0</v>
      </c>
      <c r="D7795" s="536">
        <v>2011</v>
      </c>
    </row>
    <row r="7796" spans="1:4">
      <c r="A7796" s="535" t="s">
        <v>10101</v>
      </c>
      <c r="B7796" s="536">
        <v>84622</v>
      </c>
      <c r="C7796" s="536">
        <v>0</v>
      </c>
      <c r="D7796" s="536">
        <v>2011</v>
      </c>
    </row>
    <row r="7797" spans="1:4">
      <c r="A7797" s="535" t="s">
        <v>10102</v>
      </c>
      <c r="B7797" s="536">
        <v>8582</v>
      </c>
      <c r="C7797" s="536">
        <v>0</v>
      </c>
      <c r="D7797" s="536">
        <v>2011</v>
      </c>
    </row>
    <row r="7798" spans="1:4">
      <c r="A7798" s="535" t="s">
        <v>10103</v>
      </c>
      <c r="B7798" s="536">
        <v>4151</v>
      </c>
      <c r="C7798" s="536">
        <v>0</v>
      </c>
      <c r="D7798" s="536">
        <v>2011</v>
      </c>
    </row>
    <row r="7799" spans="1:4">
      <c r="A7799" s="535" t="s">
        <v>10104</v>
      </c>
      <c r="B7799" s="536">
        <v>1320</v>
      </c>
      <c r="C7799" s="536">
        <v>0</v>
      </c>
      <c r="D7799" s="536">
        <v>2011</v>
      </c>
    </row>
    <row r="7800" spans="1:4">
      <c r="A7800" s="535" t="s">
        <v>10105</v>
      </c>
      <c r="B7800" s="536">
        <v>0</v>
      </c>
      <c r="C7800" s="536">
        <v>0</v>
      </c>
      <c r="D7800" s="536">
        <v>2011</v>
      </c>
    </row>
    <row r="7801" spans="1:4">
      <c r="A7801" s="535" t="s">
        <v>10106</v>
      </c>
      <c r="B7801" s="536">
        <v>0</v>
      </c>
      <c r="C7801" s="536">
        <v>0</v>
      </c>
      <c r="D7801" s="536">
        <v>2011</v>
      </c>
    </row>
    <row r="7802" spans="1:4">
      <c r="A7802" s="535" t="s">
        <v>10107</v>
      </c>
      <c r="B7802" s="536">
        <v>8171</v>
      </c>
      <c r="C7802" s="536">
        <v>0</v>
      </c>
      <c r="D7802" s="536">
        <v>2011</v>
      </c>
    </row>
    <row r="7803" spans="1:4">
      <c r="A7803" s="535" t="s">
        <v>9297</v>
      </c>
      <c r="B7803" s="536">
        <v>9377</v>
      </c>
      <c r="C7803" s="536">
        <v>0</v>
      </c>
      <c r="D7803" s="536">
        <v>2011</v>
      </c>
    </row>
    <row r="7804" spans="1:4">
      <c r="A7804" s="535" t="s">
        <v>10108</v>
      </c>
      <c r="B7804" s="536">
        <v>6893</v>
      </c>
      <c r="C7804" s="536">
        <v>0</v>
      </c>
      <c r="D7804" s="536">
        <v>2011</v>
      </c>
    </row>
    <row r="7805" spans="1:4">
      <c r="A7805" s="535" t="s">
        <v>10109</v>
      </c>
      <c r="B7805" s="536">
        <v>8098</v>
      </c>
      <c r="C7805" s="536">
        <v>0</v>
      </c>
      <c r="D7805" s="536">
        <v>2011</v>
      </c>
    </row>
    <row r="7806" spans="1:4">
      <c r="A7806" s="535" t="s">
        <v>10110</v>
      </c>
      <c r="B7806" s="536">
        <v>6260</v>
      </c>
      <c r="C7806" s="536">
        <v>0</v>
      </c>
      <c r="D7806" s="536">
        <v>2011</v>
      </c>
    </row>
    <row r="7807" spans="1:4">
      <c r="A7807" s="535" t="s">
        <v>10111</v>
      </c>
      <c r="B7807" s="536">
        <v>9447</v>
      </c>
      <c r="C7807" s="536">
        <v>0</v>
      </c>
      <c r="D7807" s="536">
        <v>2011</v>
      </c>
    </row>
    <row r="7808" spans="1:4">
      <c r="A7808" s="535" t="s">
        <v>10112</v>
      </c>
      <c r="B7808" s="536">
        <v>12813</v>
      </c>
      <c r="C7808" s="536">
        <v>0</v>
      </c>
      <c r="D7808" s="536">
        <v>2011</v>
      </c>
    </row>
    <row r="7809" spans="1:4">
      <c r="A7809" s="535" t="s">
        <v>10113</v>
      </c>
      <c r="B7809" s="536">
        <v>21256</v>
      </c>
      <c r="C7809" s="536">
        <v>0</v>
      </c>
      <c r="D7809" s="536">
        <v>2011</v>
      </c>
    </row>
    <row r="7810" spans="1:4">
      <c r="A7810" s="535" t="s">
        <v>10114</v>
      </c>
      <c r="B7810" s="536">
        <v>6771</v>
      </c>
      <c r="C7810" s="536">
        <v>0</v>
      </c>
      <c r="D7810" s="536">
        <v>2011</v>
      </c>
    </row>
    <row r="7811" spans="1:4">
      <c r="A7811" s="535" t="s">
        <v>10115</v>
      </c>
      <c r="B7811" s="536">
        <v>0</v>
      </c>
      <c r="C7811" s="536">
        <v>0</v>
      </c>
      <c r="D7811" s="536">
        <v>2011</v>
      </c>
    </row>
    <row r="7812" spans="1:4">
      <c r="A7812" s="535" t="s">
        <v>10116</v>
      </c>
      <c r="B7812" s="536">
        <v>1858</v>
      </c>
      <c r="C7812" s="536">
        <v>0</v>
      </c>
      <c r="D7812" s="536">
        <v>2011</v>
      </c>
    </row>
    <row r="7813" spans="1:4">
      <c r="A7813" s="535" t="s">
        <v>10117</v>
      </c>
      <c r="B7813" s="536">
        <v>9765</v>
      </c>
      <c r="C7813" s="536">
        <v>0</v>
      </c>
      <c r="D7813" s="536">
        <v>2011</v>
      </c>
    </row>
    <row r="7814" spans="1:4">
      <c r="A7814" s="535" t="s">
        <v>10118</v>
      </c>
      <c r="B7814" s="536">
        <v>3710</v>
      </c>
      <c r="C7814" s="536">
        <v>0</v>
      </c>
      <c r="D7814" s="536">
        <v>2011</v>
      </c>
    </row>
    <row r="7815" spans="1:4">
      <c r="A7815" s="535" t="s">
        <v>10119</v>
      </c>
      <c r="B7815" s="536">
        <v>4701</v>
      </c>
      <c r="C7815" s="536">
        <v>0</v>
      </c>
      <c r="D7815" s="536">
        <v>2011</v>
      </c>
    </row>
    <row r="7816" spans="1:4">
      <c r="A7816" s="535" t="s">
        <v>10120</v>
      </c>
      <c r="B7816" s="536">
        <v>11566</v>
      </c>
      <c r="C7816" s="536">
        <v>0</v>
      </c>
      <c r="D7816" s="536">
        <v>2011</v>
      </c>
    </row>
    <row r="7817" spans="1:4">
      <c r="A7817" s="535" t="s">
        <v>10121</v>
      </c>
      <c r="B7817" s="536">
        <v>2440</v>
      </c>
      <c r="C7817" s="536">
        <v>0</v>
      </c>
      <c r="D7817" s="536">
        <v>2011</v>
      </c>
    </row>
    <row r="7818" spans="1:4">
      <c r="A7818" s="535" t="s">
        <v>10122</v>
      </c>
      <c r="B7818" s="536">
        <v>6350</v>
      </c>
      <c r="C7818" s="536">
        <v>0</v>
      </c>
      <c r="D7818" s="536">
        <v>2011</v>
      </c>
    </row>
    <row r="7819" spans="1:4">
      <c r="A7819" s="535" t="s">
        <v>10123</v>
      </c>
      <c r="B7819" s="536">
        <v>5320</v>
      </c>
      <c r="C7819" s="536">
        <v>0</v>
      </c>
      <c r="D7819" s="536">
        <v>2011</v>
      </c>
    </row>
    <row r="7820" spans="1:4">
      <c r="A7820" s="535" t="s">
        <v>10124</v>
      </c>
      <c r="B7820" s="536">
        <v>3430</v>
      </c>
      <c r="C7820" s="536">
        <v>0</v>
      </c>
      <c r="D7820" s="536">
        <v>2011</v>
      </c>
    </row>
    <row r="7821" spans="1:4">
      <c r="A7821" s="535" t="s">
        <v>10125</v>
      </c>
      <c r="B7821" s="536">
        <v>4070</v>
      </c>
      <c r="C7821" s="536">
        <v>0</v>
      </c>
      <c r="D7821" s="536">
        <v>2011</v>
      </c>
    </row>
    <row r="7822" spans="1:4">
      <c r="A7822" s="535" t="s">
        <v>10126</v>
      </c>
      <c r="B7822" s="536">
        <v>97992</v>
      </c>
      <c r="C7822" s="536">
        <v>0</v>
      </c>
      <c r="D7822" s="536">
        <v>2011</v>
      </c>
    </row>
    <row r="7823" spans="1:4">
      <c r="A7823" s="535" t="s">
        <v>10221</v>
      </c>
      <c r="B7823" s="536">
        <v>3316</v>
      </c>
      <c r="C7823" s="536">
        <v>0</v>
      </c>
      <c r="D7823" s="536">
        <v>2011</v>
      </c>
    </row>
    <row r="7824" spans="1:4">
      <c r="A7824" s="535" t="s">
        <v>10127</v>
      </c>
      <c r="B7824" s="536">
        <v>1095</v>
      </c>
      <c r="C7824" s="536">
        <v>0</v>
      </c>
      <c r="D7824" s="536">
        <v>2011</v>
      </c>
    </row>
    <row r="7825" spans="1:4">
      <c r="A7825" s="535" t="s">
        <v>10128</v>
      </c>
      <c r="B7825" s="536">
        <v>7949</v>
      </c>
      <c r="C7825" s="536">
        <v>0</v>
      </c>
      <c r="D7825" s="536">
        <v>2011</v>
      </c>
    </row>
    <row r="7826" spans="1:4">
      <c r="A7826" s="535" t="s">
        <v>10129</v>
      </c>
      <c r="B7826" s="536">
        <v>15778</v>
      </c>
      <c r="C7826" s="536">
        <v>0</v>
      </c>
      <c r="D7826" s="536">
        <v>2011</v>
      </c>
    </row>
    <row r="7827" spans="1:4">
      <c r="A7827" s="535" t="s">
        <v>10130</v>
      </c>
      <c r="B7827" s="536">
        <v>26021</v>
      </c>
      <c r="C7827" s="536">
        <v>0</v>
      </c>
      <c r="D7827" s="536">
        <v>2011</v>
      </c>
    </row>
    <row r="7828" spans="1:4">
      <c r="A7828" s="535" t="s">
        <v>10131</v>
      </c>
      <c r="B7828" s="536">
        <v>10407</v>
      </c>
      <c r="C7828" s="536">
        <v>0</v>
      </c>
      <c r="D7828" s="536">
        <v>2011</v>
      </c>
    </row>
    <row r="7829" spans="1:4">
      <c r="A7829" s="535" t="s">
        <v>10218</v>
      </c>
      <c r="B7829" s="536">
        <v>38976</v>
      </c>
      <c r="C7829" s="536">
        <v>0</v>
      </c>
      <c r="D7829" s="536">
        <v>2011</v>
      </c>
    </row>
    <row r="7830" spans="1:4">
      <c r="A7830" s="535" t="s">
        <v>10132</v>
      </c>
      <c r="B7830" s="536">
        <v>52017</v>
      </c>
      <c r="C7830" s="536">
        <v>0</v>
      </c>
      <c r="D7830" s="536">
        <v>2011</v>
      </c>
    </row>
    <row r="7831" spans="1:4">
      <c r="A7831" s="535" t="s">
        <v>10133</v>
      </c>
      <c r="B7831" s="536">
        <v>0</v>
      </c>
      <c r="C7831" s="536">
        <v>0</v>
      </c>
      <c r="D7831" s="536">
        <v>2011</v>
      </c>
    </row>
    <row r="7832" spans="1:4">
      <c r="A7832" s="535" t="s">
        <v>10134</v>
      </c>
      <c r="B7832" s="536">
        <v>11782</v>
      </c>
      <c r="C7832" s="536">
        <v>0</v>
      </c>
      <c r="D7832" s="536">
        <v>2011</v>
      </c>
    </row>
    <row r="7833" spans="1:4">
      <c r="A7833" s="535" t="s">
        <v>10135</v>
      </c>
      <c r="B7833" s="536">
        <v>7260</v>
      </c>
      <c r="C7833" s="536">
        <v>0</v>
      </c>
      <c r="D7833" s="536">
        <v>2011</v>
      </c>
    </row>
    <row r="7834" spans="1:4">
      <c r="A7834" s="535" t="s">
        <v>10136</v>
      </c>
      <c r="B7834" s="536">
        <v>10700</v>
      </c>
      <c r="C7834" s="536">
        <v>0</v>
      </c>
      <c r="D7834" s="536">
        <v>2011</v>
      </c>
    </row>
    <row r="7835" spans="1:4">
      <c r="A7835" s="535" t="s">
        <v>10137</v>
      </c>
      <c r="B7835" s="536">
        <v>9694</v>
      </c>
      <c r="C7835" s="536">
        <v>0</v>
      </c>
      <c r="D7835" s="536">
        <v>2011</v>
      </c>
    </row>
    <row r="7836" spans="1:4">
      <c r="A7836" s="535" t="s">
        <v>10138</v>
      </c>
      <c r="B7836" s="536">
        <v>4145</v>
      </c>
      <c r="C7836" s="536">
        <v>0</v>
      </c>
      <c r="D7836" s="536">
        <v>2011</v>
      </c>
    </row>
    <row r="7837" spans="1:4">
      <c r="A7837" s="535" t="s">
        <v>10139</v>
      </c>
      <c r="B7837" s="536">
        <v>8576</v>
      </c>
      <c r="C7837" s="536">
        <v>0</v>
      </c>
      <c r="D7837" s="536">
        <v>2011</v>
      </c>
    </row>
    <row r="7838" spans="1:4">
      <c r="A7838" s="535" t="s">
        <v>10140</v>
      </c>
      <c r="B7838" s="536">
        <v>6126</v>
      </c>
      <c r="C7838" s="536">
        <v>0</v>
      </c>
      <c r="D7838" s="536">
        <v>2011</v>
      </c>
    </row>
    <row r="7839" spans="1:4">
      <c r="A7839" s="535" t="s">
        <v>10141</v>
      </c>
      <c r="B7839" s="536">
        <v>5538</v>
      </c>
      <c r="C7839" s="536">
        <v>0</v>
      </c>
      <c r="D7839" s="536">
        <v>2011</v>
      </c>
    </row>
    <row r="7840" spans="1:4">
      <c r="A7840" s="535" t="s">
        <v>10142</v>
      </c>
      <c r="B7840" s="536">
        <v>0</v>
      </c>
      <c r="C7840" s="536">
        <v>0</v>
      </c>
      <c r="D7840" s="536">
        <v>2011</v>
      </c>
    </row>
    <row r="7841" spans="1:4">
      <c r="A7841" s="535" t="s">
        <v>10143</v>
      </c>
      <c r="B7841" s="536">
        <v>8740</v>
      </c>
      <c r="C7841" s="536">
        <v>0</v>
      </c>
      <c r="D7841" s="536">
        <v>2011</v>
      </c>
    </row>
    <row r="7842" spans="1:4">
      <c r="A7842" s="535" t="s">
        <v>10144</v>
      </c>
      <c r="B7842" s="536">
        <v>0</v>
      </c>
      <c r="C7842" s="536">
        <v>0</v>
      </c>
      <c r="D7842" s="536">
        <v>2011</v>
      </c>
    </row>
    <row r="7843" spans="1:4">
      <c r="A7843" s="535" t="s">
        <v>10145</v>
      </c>
      <c r="B7843" s="536">
        <v>20690</v>
      </c>
      <c r="C7843" s="536">
        <v>0</v>
      </c>
      <c r="D7843" s="536">
        <v>2011</v>
      </c>
    </row>
    <row r="7844" spans="1:4">
      <c r="A7844" s="535" t="s">
        <v>10146</v>
      </c>
      <c r="B7844" s="536">
        <v>34219</v>
      </c>
      <c r="C7844" s="536">
        <v>0</v>
      </c>
      <c r="D7844" s="536">
        <v>2011</v>
      </c>
    </row>
    <row r="7845" spans="1:4">
      <c r="A7845" s="535" t="s">
        <v>10147</v>
      </c>
      <c r="B7845" s="536">
        <v>0</v>
      </c>
      <c r="C7845" s="536">
        <v>0</v>
      </c>
      <c r="D7845" s="536">
        <v>2011</v>
      </c>
    </row>
    <row r="7846" spans="1:4">
      <c r="A7846" s="535" t="s">
        <v>10148</v>
      </c>
      <c r="B7846" s="536">
        <v>0</v>
      </c>
      <c r="C7846" s="536">
        <v>0</v>
      </c>
      <c r="D7846" s="536">
        <v>2011</v>
      </c>
    </row>
    <row r="7847" spans="1:4">
      <c r="A7847" s="535" t="s">
        <v>10149</v>
      </c>
      <c r="B7847" s="536">
        <v>0</v>
      </c>
      <c r="C7847" s="536">
        <v>0</v>
      </c>
      <c r="D7847" s="536">
        <v>2011</v>
      </c>
    </row>
    <row r="7848" spans="1:4">
      <c r="A7848" s="535" t="s">
        <v>10150</v>
      </c>
      <c r="B7848" s="536">
        <v>0</v>
      </c>
      <c r="C7848" s="536">
        <v>0</v>
      </c>
      <c r="D7848" s="536">
        <v>2011</v>
      </c>
    </row>
    <row r="7849" spans="1:4">
      <c r="A7849" s="535" t="s">
        <v>10151</v>
      </c>
      <c r="B7849" s="536">
        <v>0</v>
      </c>
      <c r="C7849" s="536">
        <v>0</v>
      </c>
      <c r="D7849" s="536">
        <v>2011</v>
      </c>
    </row>
    <row r="7850" spans="1:4">
      <c r="A7850" s="535" t="s">
        <v>10152</v>
      </c>
      <c r="B7850" s="536">
        <v>34219</v>
      </c>
      <c r="C7850" s="536">
        <v>0</v>
      </c>
      <c r="D7850" s="536">
        <v>2011</v>
      </c>
    </row>
    <row r="7851" spans="1:4">
      <c r="A7851" s="535" t="s">
        <v>10153</v>
      </c>
      <c r="B7851" s="536">
        <v>893</v>
      </c>
      <c r="C7851" s="536">
        <v>0</v>
      </c>
      <c r="D7851" s="536">
        <v>2011</v>
      </c>
    </row>
    <row r="7852" spans="1:4">
      <c r="A7852" s="535" t="s">
        <v>10154</v>
      </c>
      <c r="B7852" s="536">
        <v>0</v>
      </c>
      <c r="C7852" s="536">
        <v>0</v>
      </c>
      <c r="D7852" s="536">
        <v>2011</v>
      </c>
    </row>
    <row r="7853" spans="1:4">
      <c r="A7853" s="535" t="s">
        <v>10155</v>
      </c>
      <c r="B7853" s="536">
        <v>0</v>
      </c>
      <c r="C7853" s="536">
        <v>0</v>
      </c>
      <c r="D7853" s="536">
        <v>2011</v>
      </c>
    </row>
    <row r="7854" spans="1:4">
      <c r="A7854" s="535" t="s">
        <v>10156</v>
      </c>
      <c r="B7854" s="536">
        <v>0</v>
      </c>
      <c r="C7854" s="536">
        <v>0</v>
      </c>
      <c r="D7854" s="536">
        <v>2011</v>
      </c>
    </row>
    <row r="7855" spans="1:4">
      <c r="A7855" s="535" t="s">
        <v>10157</v>
      </c>
      <c r="B7855" s="536">
        <v>0</v>
      </c>
      <c r="C7855" s="536">
        <v>0</v>
      </c>
      <c r="D7855" s="536">
        <v>2011</v>
      </c>
    </row>
    <row r="7856" spans="1:4">
      <c r="A7856" s="535" t="s">
        <v>10158</v>
      </c>
      <c r="B7856" s="536">
        <v>1603</v>
      </c>
      <c r="C7856" s="536">
        <v>0</v>
      </c>
      <c r="D7856" s="536">
        <v>2011</v>
      </c>
    </row>
    <row r="7857" spans="1:4">
      <c r="A7857" s="535" t="s">
        <v>10159</v>
      </c>
      <c r="B7857" s="536">
        <v>1860</v>
      </c>
      <c r="C7857" s="536">
        <v>0</v>
      </c>
      <c r="D7857" s="536">
        <v>2011</v>
      </c>
    </row>
    <row r="7858" spans="1:4">
      <c r="A7858" s="535" t="s">
        <v>10160</v>
      </c>
      <c r="B7858" s="536">
        <v>36811</v>
      </c>
      <c r="C7858" s="536">
        <v>0</v>
      </c>
      <c r="D7858" s="536">
        <v>2011</v>
      </c>
    </row>
    <row r="7859" spans="1:4">
      <c r="A7859" s="535" t="s">
        <v>10161</v>
      </c>
      <c r="B7859" s="536">
        <v>31640</v>
      </c>
      <c r="C7859" s="536">
        <v>0</v>
      </c>
      <c r="D7859" s="536">
        <v>2011</v>
      </c>
    </row>
    <row r="7860" spans="1:4">
      <c r="A7860" s="535" t="s">
        <v>10162</v>
      </c>
      <c r="B7860" s="536">
        <v>19030</v>
      </c>
      <c r="C7860" s="536">
        <v>0</v>
      </c>
      <c r="D7860" s="536">
        <v>2011</v>
      </c>
    </row>
    <row r="7861" spans="1:4">
      <c r="A7861" s="535" t="s">
        <v>10163</v>
      </c>
      <c r="B7861" s="536">
        <v>68176</v>
      </c>
      <c r="C7861" s="536">
        <v>0</v>
      </c>
      <c r="D7861" s="536">
        <v>2011</v>
      </c>
    </row>
    <row r="7862" spans="1:4">
      <c r="A7862" s="535" t="s">
        <v>10164</v>
      </c>
      <c r="B7862" s="536">
        <v>12875</v>
      </c>
      <c r="C7862" s="536">
        <v>0</v>
      </c>
      <c r="D7862" s="536">
        <v>2011</v>
      </c>
    </row>
    <row r="7863" spans="1:4">
      <c r="A7863" s="535" t="s">
        <v>10165</v>
      </c>
      <c r="B7863" s="536">
        <v>141330</v>
      </c>
      <c r="C7863" s="536">
        <v>0</v>
      </c>
      <c r="D7863" s="536">
        <v>2011</v>
      </c>
    </row>
    <row r="7864" spans="1:4">
      <c r="A7864" s="535" t="s">
        <v>10166</v>
      </c>
      <c r="B7864" s="536">
        <v>35557</v>
      </c>
      <c r="C7864" s="536">
        <v>0</v>
      </c>
      <c r="D7864" s="536">
        <v>2011</v>
      </c>
    </row>
    <row r="7865" spans="1:4">
      <c r="A7865" s="535" t="s">
        <v>10167</v>
      </c>
      <c r="B7865" s="536">
        <v>5600</v>
      </c>
      <c r="C7865" s="536">
        <v>0</v>
      </c>
      <c r="D7865" s="536">
        <v>2011</v>
      </c>
    </row>
    <row r="7866" spans="1:4">
      <c r="A7866" s="535" t="s">
        <v>10168</v>
      </c>
      <c r="B7866" s="536">
        <v>15772</v>
      </c>
      <c r="C7866" s="536">
        <v>0</v>
      </c>
      <c r="D7866" s="536">
        <v>2011</v>
      </c>
    </row>
    <row r="7867" spans="1:4">
      <c r="A7867" s="535" t="s">
        <v>10169</v>
      </c>
      <c r="B7867" s="536">
        <v>58470</v>
      </c>
      <c r="C7867" s="536">
        <v>0</v>
      </c>
      <c r="D7867" s="536">
        <v>2011</v>
      </c>
    </row>
    <row r="7868" spans="1:4">
      <c r="A7868" s="535" t="s">
        <v>10170</v>
      </c>
      <c r="B7868" s="536">
        <v>52600</v>
      </c>
      <c r="C7868" s="536">
        <v>0</v>
      </c>
      <c r="D7868" s="536">
        <v>2011</v>
      </c>
    </row>
    <row r="7869" spans="1:4">
      <c r="A7869" s="535" t="s">
        <v>10171</v>
      </c>
      <c r="B7869" s="536">
        <v>41056</v>
      </c>
      <c r="C7869" s="536">
        <v>0</v>
      </c>
      <c r="D7869" s="536">
        <v>2011</v>
      </c>
    </row>
    <row r="7870" spans="1:4">
      <c r="A7870" s="535" t="s">
        <v>5904</v>
      </c>
      <c r="B7870" s="536">
        <v>0</v>
      </c>
      <c r="C7870" s="536">
        <v>0</v>
      </c>
      <c r="D7870" s="536">
        <v>2011</v>
      </c>
    </row>
    <row r="7871" spans="1:4">
      <c r="A7871" s="535" t="s">
        <v>10172</v>
      </c>
      <c r="B7871" s="536">
        <v>66032</v>
      </c>
      <c r="C7871" s="536">
        <v>0</v>
      </c>
      <c r="D7871" s="536">
        <v>2011</v>
      </c>
    </row>
    <row r="7872" spans="1:4">
      <c r="A7872" s="535" t="s">
        <v>10173</v>
      </c>
      <c r="B7872" s="536">
        <v>160509</v>
      </c>
      <c r="C7872" s="536">
        <v>0</v>
      </c>
      <c r="D7872" s="536">
        <v>2011</v>
      </c>
    </row>
    <row r="7873" spans="1:4">
      <c r="A7873" s="535" t="s">
        <v>10174</v>
      </c>
      <c r="B7873" s="536">
        <v>0</v>
      </c>
      <c r="C7873" s="536">
        <v>0</v>
      </c>
      <c r="D7873" s="536">
        <v>2011</v>
      </c>
    </row>
    <row r="7874" spans="1:4">
      <c r="A7874" s="535" t="s">
        <v>10175</v>
      </c>
      <c r="B7874" s="536">
        <v>0</v>
      </c>
      <c r="C7874" s="536">
        <v>0</v>
      </c>
      <c r="D7874" s="536">
        <v>2011</v>
      </c>
    </row>
    <row r="7875" spans="1:4">
      <c r="A7875" s="535" t="s">
        <v>10176</v>
      </c>
      <c r="B7875" s="536">
        <v>0</v>
      </c>
      <c r="C7875" s="536">
        <v>0</v>
      </c>
      <c r="D7875" s="536">
        <v>2011</v>
      </c>
    </row>
    <row r="7876" spans="1:4">
      <c r="A7876" s="535" t="s">
        <v>10177</v>
      </c>
      <c r="B7876" s="536">
        <v>0</v>
      </c>
      <c r="C7876" s="536">
        <v>0</v>
      </c>
      <c r="D7876" s="536">
        <v>2011</v>
      </c>
    </row>
    <row r="7877" spans="1:4">
      <c r="A7877" s="535" t="s">
        <v>10178</v>
      </c>
      <c r="B7877" s="536">
        <v>0</v>
      </c>
      <c r="C7877" s="536">
        <v>0</v>
      </c>
      <c r="D7877" s="536">
        <v>2011</v>
      </c>
    </row>
    <row r="7878" spans="1:4">
      <c r="A7878" s="535" t="s">
        <v>10179</v>
      </c>
      <c r="B7878" s="536">
        <v>0</v>
      </c>
      <c r="C7878" s="536">
        <v>0</v>
      </c>
      <c r="D7878" s="536">
        <v>2011</v>
      </c>
    </row>
    <row r="7879" spans="1:4">
      <c r="A7879" s="535" t="s">
        <v>10180</v>
      </c>
      <c r="B7879" s="536">
        <v>27526</v>
      </c>
      <c r="C7879" s="536">
        <v>0</v>
      </c>
      <c r="D7879" s="536">
        <v>2011</v>
      </c>
    </row>
    <row r="7880" spans="1:4">
      <c r="A7880" s="535" t="s">
        <v>10181</v>
      </c>
      <c r="B7880" s="536">
        <v>0</v>
      </c>
      <c r="C7880" s="536">
        <v>0</v>
      </c>
      <c r="D7880" s="536">
        <v>2011</v>
      </c>
    </row>
    <row r="7881" spans="1:4">
      <c r="A7881" s="535" t="s">
        <v>10182</v>
      </c>
      <c r="B7881" s="536">
        <v>0</v>
      </c>
      <c r="C7881" s="536">
        <v>0</v>
      </c>
      <c r="D7881" s="536">
        <v>2011</v>
      </c>
    </row>
    <row r="7882" spans="1:4">
      <c r="A7882" s="535" t="s">
        <v>10183</v>
      </c>
      <c r="B7882" s="536">
        <v>0</v>
      </c>
      <c r="C7882" s="536">
        <v>0</v>
      </c>
      <c r="D7882" s="536">
        <v>2011</v>
      </c>
    </row>
    <row r="7883" spans="1:4">
      <c r="A7883" s="535" t="s">
        <v>10184</v>
      </c>
      <c r="B7883" s="536">
        <v>0</v>
      </c>
      <c r="C7883" s="536">
        <v>0</v>
      </c>
      <c r="D7883" s="536">
        <v>2011</v>
      </c>
    </row>
    <row r="7884" spans="1:4">
      <c r="A7884" s="535" t="s">
        <v>10185</v>
      </c>
      <c r="B7884" s="536">
        <v>0</v>
      </c>
      <c r="C7884" s="536">
        <v>0</v>
      </c>
      <c r="D7884" s="536">
        <v>2011</v>
      </c>
    </row>
    <row r="7885" spans="1:4">
      <c r="A7885" s="535" t="s">
        <v>10186</v>
      </c>
      <c r="B7885" s="536">
        <v>0</v>
      </c>
      <c r="C7885" s="536">
        <v>0</v>
      </c>
      <c r="D7885" s="536">
        <v>2011</v>
      </c>
    </row>
    <row r="7886" spans="1:4">
      <c r="A7886" s="535" t="s">
        <v>10187</v>
      </c>
      <c r="B7886" s="536">
        <v>0</v>
      </c>
      <c r="C7886" s="536">
        <v>0</v>
      </c>
      <c r="D7886" s="536">
        <v>2011</v>
      </c>
    </row>
    <row r="7887" spans="1:4">
      <c r="A7887" s="535" t="s">
        <v>10188</v>
      </c>
      <c r="B7887" s="536">
        <v>0</v>
      </c>
      <c r="C7887" s="536">
        <v>0</v>
      </c>
      <c r="D7887" s="536">
        <v>2011</v>
      </c>
    </row>
    <row r="7888" spans="1:4">
      <c r="A7888" s="535" t="s">
        <v>10189</v>
      </c>
      <c r="B7888" s="536">
        <v>4210</v>
      </c>
      <c r="C7888" s="536">
        <v>0</v>
      </c>
      <c r="D7888" s="536">
        <v>2011</v>
      </c>
    </row>
    <row r="7889" spans="1:4">
      <c r="A7889" s="535" t="s">
        <v>10190</v>
      </c>
      <c r="B7889" s="536">
        <v>0</v>
      </c>
      <c r="C7889" s="536">
        <v>0</v>
      </c>
      <c r="D7889" s="536">
        <v>2011</v>
      </c>
    </row>
    <row r="7890" spans="1:4">
      <c r="A7890" s="535" t="s">
        <v>10191</v>
      </c>
      <c r="B7890" s="536">
        <v>0</v>
      </c>
      <c r="C7890" s="536">
        <v>0</v>
      </c>
      <c r="D7890" s="536">
        <v>2011</v>
      </c>
    </row>
    <row r="7891" spans="1:4">
      <c r="A7891" s="535" t="s">
        <v>10192</v>
      </c>
      <c r="B7891" s="536">
        <v>48553</v>
      </c>
      <c r="C7891" s="536">
        <v>0</v>
      </c>
      <c r="D7891" s="536">
        <v>2011</v>
      </c>
    </row>
    <row r="7892" spans="1:4">
      <c r="A7892" s="535" t="s">
        <v>10193</v>
      </c>
      <c r="B7892" s="536">
        <v>7554</v>
      </c>
      <c r="C7892" s="536">
        <v>0</v>
      </c>
      <c r="D7892" s="536">
        <v>2011</v>
      </c>
    </row>
    <row r="7893" spans="1:4">
      <c r="A7893" s="535" t="s">
        <v>10194</v>
      </c>
      <c r="B7893" s="536">
        <v>5877</v>
      </c>
      <c r="C7893" s="536">
        <v>0</v>
      </c>
      <c r="D7893" s="536">
        <v>2011</v>
      </c>
    </row>
    <row r="7894" spans="1:4">
      <c r="A7894" s="535" t="s">
        <v>10195</v>
      </c>
      <c r="B7894" s="536">
        <v>7702</v>
      </c>
      <c r="C7894" s="536">
        <v>0</v>
      </c>
      <c r="D7894" s="536">
        <v>2011</v>
      </c>
    </row>
    <row r="7895" spans="1:4">
      <c r="A7895" s="535" t="s">
        <v>10196</v>
      </c>
      <c r="B7895" s="536">
        <v>8588</v>
      </c>
      <c r="C7895" s="536">
        <v>0</v>
      </c>
      <c r="D7895" s="536">
        <v>2011</v>
      </c>
    </row>
    <row r="7896" spans="1:4">
      <c r="A7896" s="535" t="s">
        <v>10197</v>
      </c>
      <c r="B7896" s="536">
        <v>15309</v>
      </c>
      <c r="C7896" s="536">
        <v>0</v>
      </c>
      <c r="D7896" s="536">
        <v>2011</v>
      </c>
    </row>
    <row r="7897" spans="1:4">
      <c r="A7897" s="535" t="s">
        <v>10198</v>
      </c>
      <c r="B7897" s="536">
        <v>25732</v>
      </c>
      <c r="C7897" s="536">
        <v>0</v>
      </c>
      <c r="D7897" s="536">
        <v>2011</v>
      </c>
    </row>
    <row r="7898" spans="1:4">
      <c r="A7898" s="535" t="s">
        <v>10199</v>
      </c>
      <c r="B7898" s="536">
        <v>12871</v>
      </c>
      <c r="C7898" s="536">
        <v>0</v>
      </c>
      <c r="D7898" s="536">
        <v>2011</v>
      </c>
    </row>
    <row r="7899" spans="1:4">
      <c r="A7899" s="535" t="s">
        <v>10200</v>
      </c>
      <c r="B7899" s="536">
        <v>32094</v>
      </c>
      <c r="C7899" s="536">
        <v>0</v>
      </c>
      <c r="D7899" s="536">
        <v>2011</v>
      </c>
    </row>
    <row r="7900" spans="1:4">
      <c r="A7900" s="535" t="s">
        <v>10201</v>
      </c>
      <c r="B7900" s="536">
        <v>21776</v>
      </c>
      <c r="C7900" s="536">
        <v>0</v>
      </c>
      <c r="D7900" s="536">
        <v>2011</v>
      </c>
    </row>
    <row r="7901" spans="1:4">
      <c r="A7901" s="535" t="s">
        <v>10202</v>
      </c>
      <c r="B7901" s="536">
        <v>25258</v>
      </c>
      <c r="C7901" s="536">
        <v>0</v>
      </c>
      <c r="D7901" s="536">
        <v>2011</v>
      </c>
    </row>
    <row r="7902" spans="1:4">
      <c r="A7902" s="535" t="s">
        <v>10203</v>
      </c>
      <c r="B7902" s="536">
        <v>0</v>
      </c>
      <c r="C7902" s="536">
        <v>0</v>
      </c>
      <c r="D7902" s="536">
        <v>2011</v>
      </c>
    </row>
    <row r="7903" spans="1:4">
      <c r="A7903" s="535" t="s">
        <v>10204</v>
      </c>
      <c r="B7903" s="536">
        <v>19001</v>
      </c>
      <c r="C7903" s="536">
        <v>0</v>
      </c>
      <c r="D7903" s="536">
        <v>2011</v>
      </c>
    </row>
    <row r="7904" spans="1:4">
      <c r="A7904" s="535" t="s">
        <v>10205</v>
      </c>
      <c r="B7904" s="536">
        <v>49175</v>
      </c>
      <c r="C7904" s="536">
        <v>0</v>
      </c>
      <c r="D7904" s="536">
        <v>2011</v>
      </c>
    </row>
    <row r="7905" spans="1:4">
      <c r="A7905" s="535" t="s">
        <v>10206</v>
      </c>
      <c r="B7905" s="536">
        <v>3946</v>
      </c>
      <c r="C7905" s="536">
        <v>0</v>
      </c>
      <c r="D7905" s="536">
        <v>2011</v>
      </c>
    </row>
    <row r="7906" spans="1:4">
      <c r="A7906" s="535" t="s">
        <v>10208</v>
      </c>
      <c r="B7906" s="536">
        <v>17503</v>
      </c>
      <c r="C7906" s="536">
        <v>0</v>
      </c>
      <c r="D7906" s="536">
        <v>2011</v>
      </c>
    </row>
    <row r="7907" spans="1:4">
      <c r="A7907" s="535" t="s">
        <v>10209</v>
      </c>
      <c r="B7907" s="536">
        <v>30775</v>
      </c>
      <c r="C7907" s="536">
        <v>0</v>
      </c>
      <c r="D7907" s="536">
        <v>2011</v>
      </c>
    </row>
    <row r="7908" spans="1:4">
      <c r="A7908" s="535" t="s">
        <v>10210</v>
      </c>
      <c r="B7908" s="536">
        <v>28053</v>
      </c>
      <c r="C7908" s="536">
        <v>0</v>
      </c>
      <c r="D7908" s="536">
        <v>2011</v>
      </c>
    </row>
    <row r="7909" spans="1:4">
      <c r="A7909" s="535" t="s">
        <v>10211</v>
      </c>
      <c r="B7909" s="536">
        <v>0</v>
      </c>
      <c r="C7909" s="536">
        <v>0</v>
      </c>
      <c r="D7909" s="536">
        <v>2011</v>
      </c>
    </row>
    <row r="7910" spans="1:4">
      <c r="A7910" s="535" t="s">
        <v>10212</v>
      </c>
      <c r="B7910" s="536">
        <v>0</v>
      </c>
      <c r="C7910" s="536">
        <v>0</v>
      </c>
      <c r="D7910" s="536">
        <v>2011</v>
      </c>
    </row>
    <row r="7911" spans="1:4">
      <c r="A7911" s="535" t="s">
        <v>10213</v>
      </c>
      <c r="B7911" s="536">
        <v>0</v>
      </c>
      <c r="C7911" s="536">
        <v>0</v>
      </c>
      <c r="D7911" s="536">
        <v>2011</v>
      </c>
    </row>
    <row r="7912" spans="1:4">
      <c r="A7912" s="535" t="s">
        <v>10214</v>
      </c>
      <c r="B7912" s="536">
        <v>30233</v>
      </c>
      <c r="C7912" s="536">
        <v>0</v>
      </c>
      <c r="D7912" s="536">
        <v>2011</v>
      </c>
    </row>
    <row r="7913" spans="1:4">
      <c r="A7913" s="535" t="s">
        <v>10215</v>
      </c>
      <c r="B7913" s="536">
        <v>3007</v>
      </c>
      <c r="C7913" s="536">
        <v>0</v>
      </c>
      <c r="D7913" s="536">
        <v>2011</v>
      </c>
    </row>
    <row r="7914" spans="1:4">
      <c r="A7914" s="535" t="s">
        <v>9503</v>
      </c>
      <c r="B7914" s="536">
        <v>4230</v>
      </c>
      <c r="C7914" s="536">
        <v>0</v>
      </c>
      <c r="D7914" s="536">
        <v>2011</v>
      </c>
    </row>
    <row r="7915" spans="1:4">
      <c r="A7915" s="535" t="s">
        <v>9504</v>
      </c>
      <c r="B7915" s="536">
        <v>48204</v>
      </c>
      <c r="C7915" s="536">
        <v>0</v>
      </c>
      <c r="D7915" s="536">
        <v>2011</v>
      </c>
    </row>
    <row r="7916" spans="1:4">
      <c r="A7916" s="535" t="s">
        <v>9505</v>
      </c>
      <c r="B7916" s="536">
        <v>0</v>
      </c>
      <c r="C7916" s="536">
        <v>0</v>
      </c>
      <c r="D7916" s="536">
        <v>2011</v>
      </c>
    </row>
    <row r="7917" spans="1:4">
      <c r="A7917" s="535" t="s">
        <v>9506</v>
      </c>
      <c r="B7917" s="536">
        <v>43517</v>
      </c>
      <c r="C7917" s="536">
        <v>0</v>
      </c>
      <c r="D7917" s="536">
        <v>2011</v>
      </c>
    </row>
    <row r="7918" spans="1:4">
      <c r="A7918" s="535" t="s">
        <v>9507</v>
      </c>
      <c r="B7918" s="536">
        <v>0</v>
      </c>
      <c r="C7918" s="536">
        <v>0</v>
      </c>
      <c r="D7918" s="536">
        <v>2011</v>
      </c>
    </row>
    <row r="7919" spans="1:4">
      <c r="A7919" s="535" t="s">
        <v>9508</v>
      </c>
      <c r="B7919" s="536">
        <v>0</v>
      </c>
      <c r="C7919" s="536">
        <v>0</v>
      </c>
      <c r="D7919" s="536">
        <v>2011</v>
      </c>
    </row>
    <row r="7920" spans="1:4">
      <c r="A7920" s="535" t="s">
        <v>9509</v>
      </c>
      <c r="B7920" s="536">
        <v>0</v>
      </c>
      <c r="C7920" s="536">
        <v>0</v>
      </c>
      <c r="D7920" s="536">
        <v>2011</v>
      </c>
    </row>
    <row r="7921" spans="1:4">
      <c r="A7921" s="535" t="s">
        <v>9510</v>
      </c>
      <c r="B7921" s="536">
        <v>0</v>
      </c>
      <c r="C7921" s="536">
        <v>0</v>
      </c>
      <c r="D7921" s="536">
        <v>2011</v>
      </c>
    </row>
    <row r="7922" spans="1:4">
      <c r="A7922" s="535" t="s">
        <v>9511</v>
      </c>
      <c r="B7922" s="536">
        <v>60996</v>
      </c>
      <c r="C7922" s="536">
        <v>0</v>
      </c>
      <c r="D7922" s="536">
        <v>2011</v>
      </c>
    </row>
    <row r="7923" spans="1:4">
      <c r="A7923" s="535" t="s">
        <v>9512</v>
      </c>
      <c r="B7923" s="536">
        <v>103278</v>
      </c>
      <c r="C7923" s="536">
        <v>0</v>
      </c>
      <c r="D7923" s="536">
        <v>2011</v>
      </c>
    </row>
    <row r="7924" spans="1:4">
      <c r="A7924" s="535" t="s">
        <v>9513</v>
      </c>
      <c r="B7924" s="536">
        <v>54221</v>
      </c>
      <c r="C7924" s="536">
        <v>0</v>
      </c>
      <c r="D7924" s="536">
        <v>2011</v>
      </c>
    </row>
    <row r="7925" spans="1:4">
      <c r="A7925" s="535" t="s">
        <v>9514</v>
      </c>
      <c r="B7925" s="536">
        <v>58740</v>
      </c>
      <c r="C7925" s="536">
        <v>0</v>
      </c>
      <c r="D7925" s="536">
        <v>2011</v>
      </c>
    </row>
    <row r="7926" spans="1:4">
      <c r="A7926" s="535" t="s">
        <v>9515</v>
      </c>
      <c r="B7926" s="536">
        <v>22536</v>
      </c>
      <c r="C7926" s="536">
        <v>0</v>
      </c>
      <c r="D7926" s="536">
        <v>2011</v>
      </c>
    </row>
    <row r="7927" spans="1:4">
      <c r="A7927" s="535" t="s">
        <v>9516</v>
      </c>
      <c r="B7927" s="536">
        <v>26604</v>
      </c>
      <c r="C7927" s="536">
        <v>0</v>
      </c>
      <c r="D7927" s="536">
        <v>2011</v>
      </c>
    </row>
    <row r="7928" spans="1:4">
      <c r="A7928" s="535" t="s">
        <v>9517</v>
      </c>
      <c r="B7928" s="536">
        <v>34931</v>
      </c>
      <c r="C7928" s="536">
        <v>0</v>
      </c>
      <c r="D7928" s="536">
        <v>2011</v>
      </c>
    </row>
    <row r="7929" spans="1:4">
      <c r="A7929" s="535" t="s">
        <v>9518</v>
      </c>
      <c r="B7929" s="536">
        <v>54360</v>
      </c>
      <c r="C7929" s="536">
        <v>0</v>
      </c>
      <c r="D7929" s="536">
        <v>2011</v>
      </c>
    </row>
    <row r="7930" spans="1:4">
      <c r="A7930" s="535" t="s">
        <v>9519</v>
      </c>
      <c r="B7930" s="536">
        <v>76</v>
      </c>
      <c r="C7930" s="536">
        <v>0</v>
      </c>
      <c r="D7930" s="536">
        <v>2011</v>
      </c>
    </row>
    <row r="7931" spans="1:4">
      <c r="A7931" s="535" t="s">
        <v>9520</v>
      </c>
      <c r="B7931" s="536">
        <v>61610</v>
      </c>
      <c r="C7931" s="536">
        <v>0</v>
      </c>
      <c r="D7931" s="536">
        <v>2011</v>
      </c>
    </row>
    <row r="7932" spans="1:4">
      <c r="A7932" s="535" t="s">
        <v>9521</v>
      </c>
      <c r="B7932" s="536">
        <v>15441</v>
      </c>
      <c r="C7932" s="536">
        <v>0</v>
      </c>
      <c r="D7932" s="536">
        <v>2011</v>
      </c>
    </row>
    <row r="7933" spans="1:4">
      <c r="A7933" s="535" t="s">
        <v>9522</v>
      </c>
      <c r="B7933" s="536">
        <v>0</v>
      </c>
      <c r="C7933" s="536">
        <v>0</v>
      </c>
      <c r="D7933" s="536">
        <v>2011</v>
      </c>
    </row>
    <row r="7934" spans="1:4">
      <c r="A7934" s="535" t="s">
        <v>9523</v>
      </c>
      <c r="B7934" s="536">
        <v>41970</v>
      </c>
      <c r="C7934" s="536">
        <v>0</v>
      </c>
      <c r="D7934" s="536">
        <v>2011</v>
      </c>
    </row>
    <row r="7935" spans="1:4">
      <c r="A7935" s="535" t="s">
        <v>9524</v>
      </c>
      <c r="B7935" s="536">
        <v>22524</v>
      </c>
      <c r="C7935" s="536">
        <v>0</v>
      </c>
      <c r="D7935" s="536">
        <v>2011</v>
      </c>
    </row>
    <row r="7936" spans="1:4">
      <c r="A7936" s="535" t="s">
        <v>9525</v>
      </c>
      <c r="B7936" s="536">
        <v>2411</v>
      </c>
      <c r="C7936" s="536">
        <v>0</v>
      </c>
      <c r="D7936" s="536">
        <v>2011</v>
      </c>
    </row>
    <row r="7937" spans="1:4">
      <c r="A7937" s="535" t="s">
        <v>9526</v>
      </c>
      <c r="B7937" s="536">
        <v>23090</v>
      </c>
      <c r="C7937" s="536">
        <v>0</v>
      </c>
      <c r="D7937" s="536">
        <v>2011</v>
      </c>
    </row>
    <row r="7938" spans="1:4">
      <c r="A7938" s="535" t="s">
        <v>9527</v>
      </c>
      <c r="B7938" s="536">
        <v>12050</v>
      </c>
      <c r="C7938" s="536">
        <v>0</v>
      </c>
      <c r="D7938" s="536">
        <v>2011</v>
      </c>
    </row>
    <row r="7939" spans="1:4">
      <c r="A7939" s="535" t="s">
        <v>9528</v>
      </c>
      <c r="B7939" s="536">
        <v>36606</v>
      </c>
      <c r="C7939" s="536">
        <v>0</v>
      </c>
      <c r="D7939" s="536">
        <v>2011</v>
      </c>
    </row>
    <row r="7940" spans="1:4">
      <c r="A7940" s="535" t="s">
        <v>9529</v>
      </c>
      <c r="B7940" s="536">
        <v>32734</v>
      </c>
      <c r="C7940" s="536">
        <v>0</v>
      </c>
      <c r="D7940" s="536">
        <v>2011</v>
      </c>
    </row>
    <row r="7941" spans="1:4">
      <c r="A7941" s="535" t="s">
        <v>9530</v>
      </c>
      <c r="B7941" s="536">
        <v>9392</v>
      </c>
      <c r="C7941" s="536">
        <v>0</v>
      </c>
      <c r="D7941" s="536">
        <v>2011</v>
      </c>
    </row>
    <row r="7942" spans="1:4">
      <c r="A7942" s="535" t="s">
        <v>9531</v>
      </c>
      <c r="B7942" s="536">
        <v>17849</v>
      </c>
      <c r="C7942" s="536">
        <v>0</v>
      </c>
      <c r="D7942" s="536">
        <v>2011</v>
      </c>
    </row>
    <row r="7943" spans="1:4">
      <c r="A7943" s="535" t="s">
        <v>9532</v>
      </c>
      <c r="B7943" s="536">
        <v>0</v>
      </c>
      <c r="C7943" s="536">
        <v>0</v>
      </c>
      <c r="D7943" s="536">
        <v>2011</v>
      </c>
    </row>
    <row r="7944" spans="1:4">
      <c r="A7944" s="535" t="s">
        <v>9533</v>
      </c>
      <c r="B7944" s="536">
        <v>1422</v>
      </c>
      <c r="C7944" s="536">
        <v>0</v>
      </c>
      <c r="D7944" s="536">
        <v>2011</v>
      </c>
    </row>
    <row r="7945" spans="1:4">
      <c r="A7945" s="535" t="s">
        <v>9534</v>
      </c>
      <c r="B7945" s="536">
        <v>16284</v>
      </c>
      <c r="C7945" s="536">
        <v>0</v>
      </c>
      <c r="D7945" s="536">
        <v>2011</v>
      </c>
    </row>
    <row r="7946" spans="1:4">
      <c r="A7946" s="535" t="s">
        <v>9535</v>
      </c>
      <c r="B7946" s="536">
        <v>52841</v>
      </c>
      <c r="C7946" s="536">
        <v>0</v>
      </c>
      <c r="D7946" s="536">
        <v>2011</v>
      </c>
    </row>
    <row r="7947" spans="1:4">
      <c r="A7947" s="535" t="s">
        <v>9536</v>
      </c>
      <c r="B7947" s="536">
        <v>0</v>
      </c>
      <c r="C7947" s="536">
        <v>0</v>
      </c>
      <c r="D7947" s="536">
        <v>2011</v>
      </c>
    </row>
    <row r="7948" spans="1:4">
      <c r="A7948" s="535" t="s">
        <v>9537</v>
      </c>
      <c r="B7948" s="536">
        <v>11338</v>
      </c>
      <c r="C7948" s="536">
        <v>0</v>
      </c>
      <c r="D7948" s="536">
        <v>2011</v>
      </c>
    </row>
    <row r="7949" spans="1:4">
      <c r="A7949" s="535" t="s">
        <v>9538</v>
      </c>
      <c r="B7949" s="536">
        <v>41383</v>
      </c>
      <c r="C7949" s="536">
        <v>0</v>
      </c>
      <c r="D7949" s="536">
        <v>2011</v>
      </c>
    </row>
    <row r="7950" spans="1:4">
      <c r="A7950" s="535" t="s">
        <v>9539</v>
      </c>
      <c r="B7950" s="536">
        <v>11823</v>
      </c>
      <c r="C7950" s="536">
        <v>0</v>
      </c>
      <c r="D7950" s="536">
        <v>2011</v>
      </c>
    </row>
    <row r="7951" spans="1:4">
      <c r="A7951" s="535" t="s">
        <v>9540</v>
      </c>
      <c r="B7951" s="536">
        <v>2096</v>
      </c>
      <c r="C7951" s="536">
        <v>0</v>
      </c>
      <c r="D7951" s="536">
        <v>2011</v>
      </c>
    </row>
    <row r="7952" spans="1:4">
      <c r="A7952" s="535" t="s">
        <v>9541</v>
      </c>
      <c r="B7952" s="536">
        <v>13677</v>
      </c>
      <c r="C7952" s="536">
        <v>0</v>
      </c>
      <c r="D7952" s="536">
        <v>2011</v>
      </c>
    </row>
    <row r="7953" spans="1:4">
      <c r="A7953" s="535" t="s">
        <v>9542</v>
      </c>
      <c r="B7953" s="536">
        <v>0</v>
      </c>
      <c r="C7953" s="536">
        <v>0</v>
      </c>
      <c r="D7953" s="536">
        <v>2011</v>
      </c>
    </row>
    <row r="7954" spans="1:4">
      <c r="A7954" s="535" t="s">
        <v>9543</v>
      </c>
      <c r="B7954" s="536">
        <v>0</v>
      </c>
      <c r="C7954" s="536">
        <v>0</v>
      </c>
      <c r="D7954" s="536">
        <v>2011</v>
      </c>
    </row>
    <row r="7955" spans="1:4">
      <c r="A7955" s="535" t="s">
        <v>9544</v>
      </c>
      <c r="B7955" s="536">
        <v>0</v>
      </c>
      <c r="C7955" s="536">
        <v>0</v>
      </c>
      <c r="D7955" s="536">
        <v>2011</v>
      </c>
    </row>
    <row r="7956" spans="1:4">
      <c r="A7956" s="535" t="s">
        <v>9545</v>
      </c>
      <c r="B7956" s="536">
        <v>5534</v>
      </c>
      <c r="C7956" s="536">
        <v>0</v>
      </c>
      <c r="D7956" s="536">
        <v>2011</v>
      </c>
    </row>
    <row r="7957" spans="1:4">
      <c r="A7957" s="535" t="s">
        <v>9546</v>
      </c>
      <c r="B7957" s="536">
        <v>0</v>
      </c>
      <c r="C7957" s="536">
        <v>0</v>
      </c>
      <c r="D7957" s="536">
        <v>2011</v>
      </c>
    </row>
    <row r="7958" spans="1:4">
      <c r="A7958" s="535" t="s">
        <v>9547</v>
      </c>
      <c r="B7958" s="536">
        <v>8281</v>
      </c>
      <c r="C7958" s="536">
        <v>0</v>
      </c>
      <c r="D7958" s="536">
        <v>2011</v>
      </c>
    </row>
    <row r="7959" spans="1:4">
      <c r="A7959" s="535" t="s">
        <v>9549</v>
      </c>
      <c r="B7959" s="536">
        <v>15684</v>
      </c>
      <c r="C7959" s="536">
        <v>0</v>
      </c>
      <c r="D7959" s="536">
        <v>2011</v>
      </c>
    </row>
    <row r="7960" spans="1:4">
      <c r="A7960" s="535" t="s">
        <v>9550</v>
      </c>
      <c r="B7960" s="536">
        <v>41722</v>
      </c>
      <c r="C7960" s="536">
        <v>0</v>
      </c>
      <c r="D7960" s="536">
        <v>2011</v>
      </c>
    </row>
    <row r="7961" spans="1:4">
      <c r="A7961" s="535" t="s">
        <v>9551</v>
      </c>
      <c r="B7961" s="536">
        <v>23508</v>
      </c>
      <c r="C7961" s="536">
        <v>0</v>
      </c>
      <c r="D7961" s="536">
        <v>2011</v>
      </c>
    </row>
    <row r="7962" spans="1:4">
      <c r="A7962" s="535" t="s">
        <v>9552</v>
      </c>
      <c r="B7962" s="536">
        <v>0</v>
      </c>
      <c r="C7962" s="536">
        <v>0</v>
      </c>
      <c r="D7962" s="536">
        <v>2011</v>
      </c>
    </row>
    <row r="7963" spans="1:4">
      <c r="A7963" s="535" t="s">
        <v>9553</v>
      </c>
      <c r="B7963" s="536">
        <v>0</v>
      </c>
      <c r="C7963" s="536">
        <v>0</v>
      </c>
      <c r="D7963" s="536">
        <v>2011</v>
      </c>
    </row>
    <row r="7964" spans="1:4">
      <c r="A7964" s="535" t="s">
        <v>9554</v>
      </c>
      <c r="B7964" s="536">
        <v>12193</v>
      </c>
      <c r="C7964" s="536">
        <v>0</v>
      </c>
      <c r="D7964" s="536">
        <v>2011</v>
      </c>
    </row>
    <row r="7965" spans="1:4">
      <c r="A7965" s="535" t="s">
        <v>9555</v>
      </c>
      <c r="B7965" s="536">
        <v>0</v>
      </c>
      <c r="C7965" s="536">
        <v>0</v>
      </c>
      <c r="D7965" s="536">
        <v>2011</v>
      </c>
    </row>
    <row r="7966" spans="1:4">
      <c r="A7966" s="535" t="s">
        <v>9556</v>
      </c>
      <c r="B7966" s="536">
        <v>8327</v>
      </c>
      <c r="C7966" s="536">
        <v>0</v>
      </c>
      <c r="D7966" s="536">
        <v>2011</v>
      </c>
    </row>
    <row r="7967" spans="1:4">
      <c r="A7967" s="535" t="s">
        <v>9557</v>
      </c>
      <c r="B7967" s="536">
        <v>1856</v>
      </c>
      <c r="C7967" s="536">
        <v>0</v>
      </c>
      <c r="D7967" s="536">
        <v>2011</v>
      </c>
    </row>
    <row r="7968" spans="1:4">
      <c r="A7968" s="535" t="s">
        <v>9558</v>
      </c>
      <c r="B7968" s="536">
        <v>0</v>
      </c>
      <c r="C7968" s="536">
        <v>0</v>
      </c>
      <c r="D7968" s="536">
        <v>2011</v>
      </c>
    </row>
    <row r="7969" spans="1:4">
      <c r="A7969" s="535" t="s">
        <v>9559</v>
      </c>
      <c r="B7969" s="536">
        <v>3652</v>
      </c>
      <c r="C7969" s="536">
        <v>0</v>
      </c>
      <c r="D7969" s="536">
        <v>2011</v>
      </c>
    </row>
    <row r="7970" spans="1:4">
      <c r="A7970" s="535" t="s">
        <v>9561</v>
      </c>
      <c r="B7970" s="536">
        <v>5989</v>
      </c>
      <c r="C7970" s="536">
        <v>0</v>
      </c>
      <c r="D7970" s="536">
        <v>2011</v>
      </c>
    </row>
    <row r="7971" spans="1:4">
      <c r="A7971" s="535" t="s">
        <v>9562</v>
      </c>
      <c r="B7971" s="536">
        <v>7712</v>
      </c>
      <c r="C7971" s="536">
        <v>0</v>
      </c>
      <c r="D7971" s="536">
        <v>2011</v>
      </c>
    </row>
    <row r="7972" spans="1:4">
      <c r="A7972" s="535" t="s">
        <v>9563</v>
      </c>
      <c r="B7972" s="536">
        <v>4387</v>
      </c>
      <c r="C7972" s="536">
        <v>0</v>
      </c>
      <c r="D7972" s="536">
        <v>2011</v>
      </c>
    </row>
    <row r="7973" spans="1:4">
      <c r="A7973" s="535" t="s">
        <v>9564</v>
      </c>
      <c r="B7973" s="536">
        <v>10367</v>
      </c>
      <c r="C7973" s="536">
        <v>0</v>
      </c>
      <c r="D7973" s="536">
        <v>2011</v>
      </c>
    </row>
    <row r="7974" spans="1:4">
      <c r="A7974" s="535" t="s">
        <v>9565</v>
      </c>
      <c r="B7974" s="536">
        <v>8194</v>
      </c>
      <c r="C7974" s="536">
        <v>0</v>
      </c>
      <c r="D7974" s="536">
        <v>2011</v>
      </c>
    </row>
    <row r="7975" spans="1:4">
      <c r="A7975" s="535" t="s">
        <v>9566</v>
      </c>
      <c r="B7975" s="536">
        <v>0</v>
      </c>
      <c r="C7975" s="536">
        <v>0</v>
      </c>
      <c r="D7975" s="536">
        <v>2011</v>
      </c>
    </row>
    <row r="7976" spans="1:4">
      <c r="A7976" s="535" t="s">
        <v>9567</v>
      </c>
      <c r="B7976" s="536">
        <v>2698</v>
      </c>
      <c r="C7976" s="536">
        <v>0</v>
      </c>
      <c r="D7976" s="536">
        <v>2011</v>
      </c>
    </row>
    <row r="7977" spans="1:4">
      <c r="A7977" s="535" t="s">
        <v>9568</v>
      </c>
      <c r="B7977" s="536">
        <v>53</v>
      </c>
      <c r="C7977" s="536">
        <v>0</v>
      </c>
      <c r="D7977" s="536">
        <v>2011</v>
      </c>
    </row>
    <row r="7978" spans="1:4">
      <c r="A7978" s="535" t="s">
        <v>9569</v>
      </c>
      <c r="B7978" s="536">
        <v>5349</v>
      </c>
      <c r="C7978" s="536">
        <v>0</v>
      </c>
      <c r="D7978" s="536">
        <v>2011</v>
      </c>
    </row>
    <row r="7979" spans="1:4">
      <c r="A7979" s="535" t="s">
        <v>9570</v>
      </c>
      <c r="B7979" s="536">
        <v>7946</v>
      </c>
      <c r="C7979" s="536">
        <v>0</v>
      </c>
      <c r="D7979" s="536">
        <v>2011</v>
      </c>
    </row>
    <row r="7980" spans="1:4">
      <c r="A7980" s="535" t="s">
        <v>9571</v>
      </c>
      <c r="B7980" s="536">
        <v>0</v>
      </c>
      <c r="C7980" s="536">
        <v>0</v>
      </c>
      <c r="D7980" s="536">
        <v>2011</v>
      </c>
    </row>
    <row r="7981" spans="1:4">
      <c r="A7981" s="535" t="s">
        <v>9572</v>
      </c>
      <c r="B7981" s="536">
        <v>5867</v>
      </c>
      <c r="C7981" s="536">
        <v>0</v>
      </c>
      <c r="D7981" s="536">
        <v>2011</v>
      </c>
    </row>
    <row r="7982" spans="1:4">
      <c r="A7982" s="535" t="s">
        <v>9573</v>
      </c>
      <c r="B7982" s="536">
        <v>0</v>
      </c>
      <c r="C7982" s="536">
        <v>0</v>
      </c>
      <c r="D7982" s="536">
        <v>2011</v>
      </c>
    </row>
    <row r="7983" spans="1:4">
      <c r="A7983" s="535" t="s">
        <v>9574</v>
      </c>
      <c r="B7983" s="536">
        <v>8225</v>
      </c>
      <c r="C7983" s="536">
        <v>0</v>
      </c>
      <c r="D7983" s="536">
        <v>2011</v>
      </c>
    </row>
    <row r="7984" spans="1:4">
      <c r="A7984" s="535" t="s">
        <v>9575</v>
      </c>
      <c r="B7984" s="536">
        <v>6817</v>
      </c>
      <c r="C7984" s="536">
        <v>0</v>
      </c>
      <c r="D7984" s="536">
        <v>2011</v>
      </c>
    </row>
    <row r="7985" spans="1:4">
      <c r="A7985" s="535" t="s">
        <v>9576</v>
      </c>
      <c r="B7985" s="536">
        <v>0</v>
      </c>
      <c r="C7985" s="536">
        <v>0</v>
      </c>
      <c r="D7985" s="536">
        <v>2011</v>
      </c>
    </row>
    <row r="7986" spans="1:4">
      <c r="A7986" s="535" t="s">
        <v>9577</v>
      </c>
      <c r="B7986" s="536">
        <v>687</v>
      </c>
      <c r="C7986" s="536">
        <v>0</v>
      </c>
      <c r="D7986" s="536">
        <v>2011</v>
      </c>
    </row>
    <row r="7987" spans="1:4">
      <c r="A7987" s="535" t="s">
        <v>9578</v>
      </c>
      <c r="B7987" s="536">
        <v>0</v>
      </c>
      <c r="C7987" s="536">
        <v>0</v>
      </c>
      <c r="D7987" s="536">
        <v>2011</v>
      </c>
    </row>
    <row r="7988" spans="1:4">
      <c r="A7988" s="535" t="s">
        <v>9579</v>
      </c>
      <c r="B7988" s="536">
        <v>5725</v>
      </c>
      <c r="C7988" s="536">
        <v>0</v>
      </c>
      <c r="D7988" s="536">
        <v>2011</v>
      </c>
    </row>
    <row r="7989" spans="1:4">
      <c r="A7989" s="535" t="s">
        <v>9580</v>
      </c>
      <c r="B7989" s="536">
        <v>0</v>
      </c>
      <c r="C7989" s="536">
        <v>0</v>
      </c>
      <c r="D7989" s="536">
        <v>2011</v>
      </c>
    </row>
    <row r="7990" spans="1:4">
      <c r="A7990" s="535" t="s">
        <v>9581</v>
      </c>
      <c r="B7990" s="536">
        <v>0</v>
      </c>
      <c r="C7990" s="536">
        <v>0</v>
      </c>
      <c r="D7990" s="536">
        <v>2011</v>
      </c>
    </row>
    <row r="7991" spans="1:4">
      <c r="A7991" s="535" t="s">
        <v>9582</v>
      </c>
      <c r="B7991" s="536">
        <v>0</v>
      </c>
      <c r="C7991" s="536">
        <v>0</v>
      </c>
      <c r="D7991" s="536">
        <v>2011</v>
      </c>
    </row>
    <row r="7992" spans="1:4">
      <c r="A7992" s="535" t="s">
        <v>9583</v>
      </c>
      <c r="B7992" s="536">
        <v>0</v>
      </c>
      <c r="C7992" s="536">
        <v>0</v>
      </c>
      <c r="D7992" s="536">
        <v>2011</v>
      </c>
    </row>
    <row r="7993" spans="1:4">
      <c r="A7993" s="535" t="s">
        <v>9584</v>
      </c>
      <c r="B7993" s="536">
        <v>3346</v>
      </c>
      <c r="C7993" s="536">
        <v>0</v>
      </c>
      <c r="D7993" s="536">
        <v>2011</v>
      </c>
    </row>
    <row r="7994" spans="1:4">
      <c r="A7994" s="535" t="s">
        <v>9585</v>
      </c>
      <c r="B7994" s="536">
        <v>4480</v>
      </c>
      <c r="C7994" s="536">
        <v>0</v>
      </c>
      <c r="D7994" s="536">
        <v>2011</v>
      </c>
    </row>
    <row r="7995" spans="1:4">
      <c r="A7995" s="535" t="s">
        <v>9586</v>
      </c>
      <c r="B7995" s="536">
        <v>2906</v>
      </c>
      <c r="C7995" s="536">
        <v>0</v>
      </c>
      <c r="D7995" s="536">
        <v>2011</v>
      </c>
    </row>
    <row r="7996" spans="1:4">
      <c r="A7996" s="535" t="s">
        <v>9587</v>
      </c>
      <c r="B7996" s="536">
        <v>4204</v>
      </c>
      <c r="C7996" s="536">
        <v>0</v>
      </c>
      <c r="D7996" s="536">
        <v>2011</v>
      </c>
    </row>
    <row r="7997" spans="1:4">
      <c r="A7997" s="535" t="s">
        <v>9588</v>
      </c>
      <c r="B7997" s="536">
        <v>1876</v>
      </c>
      <c r="C7997" s="536">
        <v>0</v>
      </c>
      <c r="D7997" s="536">
        <v>2011</v>
      </c>
    </row>
    <row r="7998" spans="1:4">
      <c r="A7998" s="535" t="s">
        <v>9589</v>
      </c>
      <c r="B7998" s="536">
        <v>0</v>
      </c>
      <c r="C7998" s="536">
        <v>0</v>
      </c>
      <c r="D7998" s="536">
        <v>2011</v>
      </c>
    </row>
    <row r="7999" spans="1:4">
      <c r="A7999" s="535" t="s">
        <v>9590</v>
      </c>
      <c r="B7999" s="536">
        <v>0</v>
      </c>
      <c r="C7999" s="536">
        <v>0</v>
      </c>
      <c r="D7999" s="536">
        <v>2011</v>
      </c>
    </row>
    <row r="8000" spans="1:4">
      <c r="A8000" s="535" t="s">
        <v>9591</v>
      </c>
      <c r="B8000" s="536">
        <v>0</v>
      </c>
      <c r="C8000" s="536">
        <v>0</v>
      </c>
      <c r="D8000" s="536">
        <v>2011</v>
      </c>
    </row>
    <row r="8001" spans="1:4">
      <c r="A8001" s="535" t="s">
        <v>9592</v>
      </c>
      <c r="B8001" s="536">
        <v>5391</v>
      </c>
      <c r="C8001" s="536">
        <v>0</v>
      </c>
      <c r="D8001" s="536">
        <v>2011</v>
      </c>
    </row>
    <row r="8002" spans="1:4">
      <c r="A8002" s="535" t="s">
        <v>9593</v>
      </c>
      <c r="B8002" s="536">
        <v>0</v>
      </c>
      <c r="C8002" s="536">
        <v>0</v>
      </c>
      <c r="D8002" s="536">
        <v>2011</v>
      </c>
    </row>
    <row r="8003" spans="1:4">
      <c r="A8003" s="535" t="s">
        <v>9594</v>
      </c>
      <c r="B8003" s="536">
        <v>0</v>
      </c>
      <c r="C8003" s="536">
        <v>0</v>
      </c>
      <c r="D8003" s="536">
        <v>2011</v>
      </c>
    </row>
    <row r="8004" spans="1:4">
      <c r="A8004" s="535" t="s">
        <v>9595</v>
      </c>
      <c r="B8004" s="536">
        <v>0</v>
      </c>
      <c r="C8004" s="536">
        <v>0</v>
      </c>
      <c r="D8004" s="536">
        <v>2011</v>
      </c>
    </row>
    <row r="8005" spans="1:4">
      <c r="A8005" s="535" t="s">
        <v>9596</v>
      </c>
      <c r="B8005" s="536">
        <v>13960</v>
      </c>
      <c r="C8005" s="536">
        <v>0</v>
      </c>
      <c r="D8005" s="536">
        <v>2011</v>
      </c>
    </row>
    <row r="8006" spans="1:4">
      <c r="A8006" s="535" t="s">
        <v>9597</v>
      </c>
      <c r="B8006" s="536">
        <v>30423</v>
      </c>
      <c r="C8006" s="536">
        <v>0</v>
      </c>
      <c r="D8006" s="536">
        <v>2011</v>
      </c>
    </row>
    <row r="8007" spans="1:4">
      <c r="A8007" s="535" t="s">
        <v>9598</v>
      </c>
      <c r="B8007" s="536">
        <v>41743</v>
      </c>
      <c r="C8007" s="536">
        <v>0</v>
      </c>
      <c r="D8007" s="536">
        <v>2011</v>
      </c>
    </row>
    <row r="8008" spans="1:4">
      <c r="A8008" s="535" t="s">
        <v>9599</v>
      </c>
      <c r="B8008" s="536">
        <v>0</v>
      </c>
      <c r="C8008" s="536">
        <v>0</v>
      </c>
      <c r="D8008" s="536">
        <v>2011</v>
      </c>
    </row>
    <row r="8009" spans="1:4">
      <c r="A8009" s="535" t="s">
        <v>9600</v>
      </c>
      <c r="B8009" s="536">
        <v>3752</v>
      </c>
      <c r="C8009" s="536">
        <v>0</v>
      </c>
      <c r="D8009" s="536">
        <v>2011</v>
      </c>
    </row>
    <row r="8010" spans="1:4">
      <c r="A8010" s="535" t="s">
        <v>9601</v>
      </c>
      <c r="B8010" s="536">
        <v>28853</v>
      </c>
      <c r="C8010" s="536">
        <v>0</v>
      </c>
      <c r="D8010" s="536">
        <v>2011</v>
      </c>
    </row>
    <row r="8011" spans="1:4">
      <c r="A8011" s="535" t="s">
        <v>9602</v>
      </c>
      <c r="B8011" s="536">
        <v>5097</v>
      </c>
      <c r="C8011" s="536">
        <v>0</v>
      </c>
      <c r="D8011" s="536">
        <v>2011</v>
      </c>
    </row>
    <row r="8012" spans="1:4">
      <c r="A8012" s="535" t="s">
        <v>9603</v>
      </c>
      <c r="B8012" s="536">
        <v>37010</v>
      </c>
      <c r="C8012" s="536">
        <v>0</v>
      </c>
      <c r="D8012" s="536">
        <v>2011</v>
      </c>
    </row>
    <row r="8013" spans="1:4">
      <c r="A8013" s="535" t="s">
        <v>9604</v>
      </c>
      <c r="B8013" s="536">
        <v>22206</v>
      </c>
      <c r="C8013" s="536">
        <v>0</v>
      </c>
      <c r="D8013" s="536">
        <v>2011</v>
      </c>
    </row>
    <row r="8014" spans="1:4">
      <c r="A8014" s="535" t="s">
        <v>9605</v>
      </c>
      <c r="B8014" s="536">
        <v>8650</v>
      </c>
      <c r="C8014" s="536">
        <v>0</v>
      </c>
      <c r="D8014" s="536">
        <v>2011</v>
      </c>
    </row>
    <row r="8015" spans="1:4">
      <c r="A8015" s="535" t="s">
        <v>9606</v>
      </c>
      <c r="B8015" s="536">
        <v>5671</v>
      </c>
      <c r="C8015" s="536">
        <v>0</v>
      </c>
      <c r="D8015" s="536">
        <v>2011</v>
      </c>
    </row>
    <row r="8016" spans="1:4">
      <c r="A8016" s="535" t="s">
        <v>9607</v>
      </c>
      <c r="B8016" s="536">
        <v>42356</v>
      </c>
      <c r="C8016" s="536">
        <v>0</v>
      </c>
      <c r="D8016" s="536">
        <v>2011</v>
      </c>
    </row>
    <row r="8017" spans="1:4">
      <c r="A8017" s="535" t="s">
        <v>9608</v>
      </c>
      <c r="B8017" s="536">
        <v>15349</v>
      </c>
      <c r="C8017" s="536">
        <v>0</v>
      </c>
      <c r="D8017" s="536">
        <v>2011</v>
      </c>
    </row>
    <row r="8018" spans="1:4">
      <c r="A8018" s="535" t="s">
        <v>9609</v>
      </c>
      <c r="B8018" s="536">
        <v>16688</v>
      </c>
      <c r="C8018" s="536">
        <v>0</v>
      </c>
      <c r="D8018" s="536">
        <v>2011</v>
      </c>
    </row>
    <row r="8019" spans="1:4">
      <c r="A8019" s="535" t="s">
        <v>9610</v>
      </c>
      <c r="B8019" s="536">
        <v>35226</v>
      </c>
      <c r="C8019" s="536">
        <v>0</v>
      </c>
      <c r="D8019" s="536">
        <v>2011</v>
      </c>
    </row>
    <row r="8020" spans="1:4">
      <c r="A8020" s="535" t="s">
        <v>9611</v>
      </c>
      <c r="B8020" s="536">
        <v>17107</v>
      </c>
      <c r="C8020" s="536">
        <v>0</v>
      </c>
      <c r="D8020" s="536">
        <v>2011</v>
      </c>
    </row>
    <row r="8021" spans="1:4">
      <c r="A8021" s="535" t="s">
        <v>9612</v>
      </c>
      <c r="B8021" s="536">
        <v>11155</v>
      </c>
      <c r="C8021" s="536">
        <v>0</v>
      </c>
      <c r="D8021" s="536">
        <v>2011</v>
      </c>
    </row>
    <row r="8022" spans="1:4">
      <c r="A8022" s="535" t="s">
        <v>9613</v>
      </c>
      <c r="B8022" s="536">
        <v>11110</v>
      </c>
      <c r="C8022" s="536">
        <v>0</v>
      </c>
      <c r="D8022" s="536">
        <v>2011</v>
      </c>
    </row>
    <row r="8023" spans="1:4">
      <c r="A8023" s="535" t="s">
        <v>9614</v>
      </c>
      <c r="B8023" s="536">
        <v>44495</v>
      </c>
      <c r="C8023" s="536">
        <v>0</v>
      </c>
      <c r="D8023" s="536">
        <v>2011</v>
      </c>
    </row>
    <row r="8024" spans="1:4">
      <c r="A8024" s="535" t="s">
        <v>9615</v>
      </c>
      <c r="B8024" s="536">
        <v>38403</v>
      </c>
      <c r="C8024" s="536">
        <v>0</v>
      </c>
      <c r="D8024" s="536">
        <v>2011</v>
      </c>
    </row>
    <row r="8025" spans="1:4">
      <c r="A8025" s="535" t="s">
        <v>9616</v>
      </c>
      <c r="B8025" s="536">
        <v>8897</v>
      </c>
      <c r="C8025" s="536">
        <v>0</v>
      </c>
      <c r="D8025" s="536">
        <v>2011</v>
      </c>
    </row>
    <row r="8026" spans="1:4">
      <c r="A8026" s="535" t="s">
        <v>9617</v>
      </c>
      <c r="B8026" s="536">
        <v>24374</v>
      </c>
      <c r="C8026" s="536">
        <v>0</v>
      </c>
      <c r="D8026" s="536">
        <v>2011</v>
      </c>
    </row>
    <row r="8027" spans="1:4">
      <c r="A8027" s="535" t="s">
        <v>9618</v>
      </c>
      <c r="B8027" s="536">
        <v>10770</v>
      </c>
      <c r="C8027" s="536">
        <v>0</v>
      </c>
      <c r="D8027" s="536">
        <v>2011</v>
      </c>
    </row>
    <row r="8028" spans="1:4">
      <c r="A8028" s="535" t="s">
        <v>9619</v>
      </c>
      <c r="B8028" s="536">
        <v>8536</v>
      </c>
      <c r="C8028" s="536">
        <v>0</v>
      </c>
      <c r="D8028" s="536">
        <v>2011</v>
      </c>
    </row>
    <row r="8029" spans="1:4">
      <c r="A8029" s="535" t="s">
        <v>9620</v>
      </c>
      <c r="B8029" s="536">
        <v>8898</v>
      </c>
      <c r="C8029" s="536">
        <v>0</v>
      </c>
      <c r="D8029" s="536">
        <v>2011</v>
      </c>
    </row>
    <row r="8030" spans="1:4">
      <c r="A8030" s="535" t="s">
        <v>9621</v>
      </c>
      <c r="B8030" s="536">
        <v>4565</v>
      </c>
      <c r="C8030" s="536">
        <v>0</v>
      </c>
      <c r="D8030" s="536">
        <v>2011</v>
      </c>
    </row>
    <row r="8031" spans="1:4">
      <c r="A8031" s="535" t="s">
        <v>9622</v>
      </c>
      <c r="B8031" s="536">
        <v>20195</v>
      </c>
      <c r="C8031" s="536">
        <v>0</v>
      </c>
      <c r="D8031" s="536">
        <v>2011</v>
      </c>
    </row>
    <row r="8032" spans="1:4">
      <c r="A8032" s="535" t="s">
        <v>9623</v>
      </c>
      <c r="B8032" s="536">
        <v>23806</v>
      </c>
      <c r="C8032" s="536">
        <v>0</v>
      </c>
      <c r="D8032" s="536">
        <v>2011</v>
      </c>
    </row>
    <row r="8033" spans="1:4">
      <c r="A8033" s="535" t="s">
        <v>9624</v>
      </c>
      <c r="B8033" s="536">
        <v>9840</v>
      </c>
      <c r="C8033" s="536">
        <v>0</v>
      </c>
      <c r="D8033" s="536">
        <v>2011</v>
      </c>
    </row>
    <row r="8034" spans="1:4">
      <c r="A8034" s="535" t="s">
        <v>9625</v>
      </c>
      <c r="B8034" s="536">
        <v>8183</v>
      </c>
      <c r="C8034" s="536">
        <v>0</v>
      </c>
      <c r="D8034" s="536">
        <v>2011</v>
      </c>
    </row>
    <row r="8035" spans="1:4">
      <c r="A8035" s="535" t="s">
        <v>9626</v>
      </c>
      <c r="B8035" s="536">
        <v>9900</v>
      </c>
      <c r="C8035" s="536">
        <v>0</v>
      </c>
      <c r="D8035" s="536">
        <v>2011</v>
      </c>
    </row>
    <row r="8036" spans="1:4">
      <c r="A8036" s="535" t="s">
        <v>9627</v>
      </c>
      <c r="B8036" s="536">
        <v>27046</v>
      </c>
      <c r="C8036" s="536">
        <v>0</v>
      </c>
      <c r="D8036" s="536">
        <v>2011</v>
      </c>
    </row>
    <row r="8037" spans="1:4">
      <c r="A8037" s="535" t="s">
        <v>9628</v>
      </c>
      <c r="B8037" s="536">
        <v>7964</v>
      </c>
      <c r="C8037" s="536">
        <v>0</v>
      </c>
      <c r="D8037" s="536">
        <v>2011</v>
      </c>
    </row>
    <row r="8038" spans="1:4">
      <c r="A8038" s="535" t="s">
        <v>9629</v>
      </c>
      <c r="B8038" s="536">
        <v>0</v>
      </c>
      <c r="C8038" s="536">
        <v>0</v>
      </c>
      <c r="D8038" s="536">
        <v>2011</v>
      </c>
    </row>
    <row r="8039" spans="1:4">
      <c r="A8039" s="535" t="s">
        <v>9630</v>
      </c>
      <c r="B8039" s="536">
        <v>38976</v>
      </c>
      <c r="C8039" s="536">
        <v>0</v>
      </c>
      <c r="D8039" s="536">
        <v>2011</v>
      </c>
    </row>
    <row r="8040" spans="1:4">
      <c r="A8040" s="535" t="s">
        <v>9631</v>
      </c>
      <c r="B8040" s="536">
        <v>26516</v>
      </c>
      <c r="C8040" s="536">
        <v>0</v>
      </c>
      <c r="D8040" s="536">
        <v>2011</v>
      </c>
    </row>
    <row r="8041" spans="1:4">
      <c r="A8041" s="535" t="s">
        <v>9632</v>
      </c>
      <c r="B8041" s="536">
        <v>6606</v>
      </c>
      <c r="C8041" s="536">
        <v>0</v>
      </c>
      <c r="D8041" s="536">
        <v>2011</v>
      </c>
    </row>
    <row r="8042" spans="1:4">
      <c r="A8042" s="535" t="s">
        <v>9633</v>
      </c>
      <c r="B8042" s="536">
        <v>17672</v>
      </c>
      <c r="C8042" s="536">
        <v>0</v>
      </c>
      <c r="D8042" s="536">
        <v>2011</v>
      </c>
    </row>
    <row r="8043" spans="1:4">
      <c r="A8043" s="535" t="s">
        <v>9634</v>
      </c>
      <c r="B8043" s="536">
        <v>23761</v>
      </c>
      <c r="C8043" s="536">
        <v>0</v>
      </c>
      <c r="D8043" s="536">
        <v>2011</v>
      </c>
    </row>
    <row r="8044" spans="1:4">
      <c r="A8044" s="535" t="s">
        <v>9635</v>
      </c>
      <c r="B8044" s="536">
        <v>9891</v>
      </c>
      <c r="C8044" s="536">
        <v>0</v>
      </c>
      <c r="D8044" s="536">
        <v>2011</v>
      </c>
    </row>
    <row r="8045" spans="1:4">
      <c r="A8045" s="535" t="s">
        <v>6668</v>
      </c>
      <c r="B8045" s="536">
        <v>43841</v>
      </c>
      <c r="C8045" s="536">
        <v>0</v>
      </c>
      <c r="D8045" s="536">
        <v>2011</v>
      </c>
    </row>
    <row r="8046" spans="1:4">
      <c r="A8046" s="535" t="s">
        <v>9636</v>
      </c>
      <c r="B8046" s="536">
        <v>29158</v>
      </c>
      <c r="C8046" s="536">
        <v>0</v>
      </c>
      <c r="D8046" s="536">
        <v>2011</v>
      </c>
    </row>
    <row r="8047" spans="1:4">
      <c r="A8047" s="535" t="s">
        <v>9637</v>
      </c>
      <c r="B8047" s="536">
        <v>7516</v>
      </c>
      <c r="C8047" s="536">
        <v>0</v>
      </c>
      <c r="D8047" s="536">
        <v>2011</v>
      </c>
    </row>
    <row r="8048" spans="1:4">
      <c r="A8048" s="535" t="s">
        <v>9638</v>
      </c>
      <c r="B8048" s="536">
        <v>22716</v>
      </c>
      <c r="C8048" s="536">
        <v>0</v>
      </c>
      <c r="D8048" s="536">
        <v>2011</v>
      </c>
    </row>
    <row r="8049" spans="1:4">
      <c r="A8049" s="535" t="s">
        <v>9639</v>
      </c>
      <c r="B8049" s="536">
        <v>34861</v>
      </c>
      <c r="C8049" s="536">
        <v>0</v>
      </c>
      <c r="D8049" s="536">
        <v>2011</v>
      </c>
    </row>
    <row r="8050" spans="1:4">
      <c r="A8050" s="535" t="s">
        <v>9640</v>
      </c>
      <c r="B8050" s="536">
        <v>42204</v>
      </c>
      <c r="C8050" s="536">
        <v>0</v>
      </c>
      <c r="D8050" s="536">
        <v>2011</v>
      </c>
    </row>
    <row r="8051" spans="1:4">
      <c r="A8051" s="535" t="s">
        <v>9641</v>
      </c>
      <c r="B8051" s="536">
        <v>22495</v>
      </c>
      <c r="C8051" s="536">
        <v>0</v>
      </c>
      <c r="D8051" s="536">
        <v>2011</v>
      </c>
    </row>
    <row r="8052" spans="1:4">
      <c r="A8052" s="535" t="s">
        <v>9642</v>
      </c>
      <c r="B8052" s="536">
        <v>7760</v>
      </c>
      <c r="C8052" s="536">
        <v>0</v>
      </c>
      <c r="D8052" s="536">
        <v>2011</v>
      </c>
    </row>
    <row r="8053" spans="1:4">
      <c r="A8053" s="535" t="s">
        <v>9643</v>
      </c>
      <c r="B8053" s="536">
        <v>0</v>
      </c>
      <c r="C8053" s="536">
        <v>0</v>
      </c>
      <c r="D8053" s="536">
        <v>2011</v>
      </c>
    </row>
    <row r="8054" spans="1:4">
      <c r="A8054" s="535" t="s">
        <v>9644</v>
      </c>
      <c r="B8054" s="536">
        <v>0</v>
      </c>
      <c r="C8054" s="536">
        <v>0</v>
      </c>
      <c r="D8054" s="536">
        <v>2011</v>
      </c>
    </row>
    <row r="8055" spans="1:4">
      <c r="A8055" s="535" t="s">
        <v>9645</v>
      </c>
      <c r="B8055" s="536">
        <v>22113</v>
      </c>
      <c r="C8055" s="536">
        <v>0</v>
      </c>
      <c r="D8055" s="536">
        <v>2011</v>
      </c>
    </row>
    <row r="8056" spans="1:4">
      <c r="A8056" s="535" t="s">
        <v>9646</v>
      </c>
      <c r="B8056" s="536">
        <v>0</v>
      </c>
      <c r="C8056" s="536">
        <v>0</v>
      </c>
      <c r="D8056" s="536">
        <v>2011</v>
      </c>
    </row>
    <row r="8057" spans="1:4">
      <c r="A8057" s="535" t="s">
        <v>9647</v>
      </c>
      <c r="B8057" s="536">
        <v>20527</v>
      </c>
      <c r="C8057" s="536">
        <v>0</v>
      </c>
      <c r="D8057" s="536">
        <v>2011</v>
      </c>
    </row>
    <row r="8058" spans="1:4">
      <c r="A8058" s="535" t="s">
        <v>9648</v>
      </c>
      <c r="B8058" s="536">
        <v>28648</v>
      </c>
      <c r="C8058" s="536">
        <v>0</v>
      </c>
      <c r="D8058" s="536">
        <v>2011</v>
      </c>
    </row>
    <row r="8059" spans="1:4">
      <c r="A8059" s="535" t="s">
        <v>9649</v>
      </c>
      <c r="B8059" s="536">
        <v>31570</v>
      </c>
      <c r="C8059" s="536">
        <v>0</v>
      </c>
      <c r="D8059" s="536">
        <v>2011</v>
      </c>
    </row>
    <row r="8060" spans="1:4">
      <c r="A8060" s="535" t="s">
        <v>9650</v>
      </c>
      <c r="B8060" s="536">
        <v>0</v>
      </c>
      <c r="C8060" s="536">
        <v>0</v>
      </c>
      <c r="D8060" s="536">
        <v>2011</v>
      </c>
    </row>
    <row r="8061" spans="1:4">
      <c r="A8061" s="535" t="s">
        <v>9651</v>
      </c>
      <c r="B8061" s="536">
        <v>21272</v>
      </c>
      <c r="C8061" s="536">
        <v>0</v>
      </c>
      <c r="D8061" s="536">
        <v>2011</v>
      </c>
    </row>
    <row r="8062" spans="1:4">
      <c r="A8062" s="535" t="s">
        <v>9652</v>
      </c>
      <c r="B8062" s="536">
        <v>26093</v>
      </c>
      <c r="C8062" s="536">
        <v>0</v>
      </c>
      <c r="D8062" s="536">
        <v>2011</v>
      </c>
    </row>
    <row r="8063" spans="1:4">
      <c r="A8063" s="535" t="s">
        <v>9653</v>
      </c>
      <c r="B8063" s="536">
        <v>27693</v>
      </c>
      <c r="C8063" s="536">
        <v>0</v>
      </c>
      <c r="D8063" s="536">
        <v>2011</v>
      </c>
    </row>
    <row r="8064" spans="1:4">
      <c r="A8064" s="535" t="s">
        <v>9654</v>
      </c>
      <c r="B8064" s="536">
        <v>31611</v>
      </c>
      <c r="C8064" s="536">
        <v>0</v>
      </c>
      <c r="D8064" s="536">
        <v>2011</v>
      </c>
    </row>
    <row r="8065" spans="1:4">
      <c r="A8065" s="535" t="s">
        <v>9655</v>
      </c>
      <c r="B8065" s="536">
        <v>17421</v>
      </c>
      <c r="C8065" s="536">
        <v>0</v>
      </c>
      <c r="D8065" s="536">
        <v>2011</v>
      </c>
    </row>
    <row r="8066" spans="1:4">
      <c r="A8066" s="535" t="s">
        <v>9656</v>
      </c>
      <c r="B8066" s="536">
        <v>75396</v>
      </c>
      <c r="C8066" s="536">
        <v>0</v>
      </c>
      <c r="D8066" s="536">
        <v>2011</v>
      </c>
    </row>
    <row r="8067" spans="1:4">
      <c r="A8067" s="535" t="s">
        <v>9657</v>
      </c>
      <c r="B8067" s="536">
        <v>23525</v>
      </c>
      <c r="C8067" s="536">
        <v>0</v>
      </c>
      <c r="D8067" s="536">
        <v>2011</v>
      </c>
    </row>
    <row r="8068" spans="1:4">
      <c r="A8068" s="535" t="s">
        <v>9658</v>
      </c>
      <c r="B8068" s="536">
        <v>4975</v>
      </c>
      <c r="C8068" s="536">
        <v>0</v>
      </c>
      <c r="D8068" s="536">
        <v>2011</v>
      </c>
    </row>
    <row r="8069" spans="1:4">
      <c r="A8069" s="535" t="s">
        <v>9659</v>
      </c>
      <c r="B8069" s="536">
        <v>4360</v>
      </c>
      <c r="C8069" s="536">
        <v>0</v>
      </c>
      <c r="D8069" s="536">
        <v>2011</v>
      </c>
    </row>
    <row r="8070" spans="1:4">
      <c r="A8070" s="535" t="s">
        <v>9660</v>
      </c>
      <c r="B8070" s="536">
        <v>22088</v>
      </c>
      <c r="C8070" s="536">
        <v>0</v>
      </c>
      <c r="D8070" s="536">
        <v>2011</v>
      </c>
    </row>
    <row r="8071" spans="1:4">
      <c r="A8071" s="535" t="s">
        <v>9661</v>
      </c>
      <c r="B8071" s="536">
        <v>38454</v>
      </c>
      <c r="C8071" s="536">
        <v>0</v>
      </c>
      <c r="D8071" s="536">
        <v>2011</v>
      </c>
    </row>
    <row r="8072" spans="1:4">
      <c r="A8072" s="535" t="s">
        <v>9662</v>
      </c>
      <c r="B8072" s="536">
        <v>26924</v>
      </c>
      <c r="C8072" s="536">
        <v>0</v>
      </c>
      <c r="D8072" s="536">
        <v>2011</v>
      </c>
    </row>
    <row r="8073" spans="1:4">
      <c r="A8073" s="535" t="s">
        <v>9663</v>
      </c>
      <c r="B8073" s="536">
        <v>42271</v>
      </c>
      <c r="C8073" s="536">
        <v>0</v>
      </c>
      <c r="D8073" s="536">
        <v>2011</v>
      </c>
    </row>
    <row r="8074" spans="1:4">
      <c r="A8074" s="535" t="s">
        <v>9664</v>
      </c>
      <c r="B8074" s="536">
        <v>0</v>
      </c>
      <c r="C8074" s="536">
        <v>0</v>
      </c>
      <c r="D8074" s="536">
        <v>2011</v>
      </c>
    </row>
    <row r="8075" spans="1:4">
      <c r="A8075" s="535" t="s">
        <v>9665</v>
      </c>
      <c r="B8075" s="536">
        <v>40056</v>
      </c>
      <c r="C8075" s="536">
        <v>0</v>
      </c>
      <c r="D8075" s="536">
        <v>2011</v>
      </c>
    </row>
    <row r="8076" spans="1:4">
      <c r="A8076" s="535" t="s">
        <v>9666</v>
      </c>
      <c r="B8076" s="536">
        <v>40585</v>
      </c>
      <c r="C8076" s="536">
        <v>0</v>
      </c>
      <c r="D8076" s="536">
        <v>2011</v>
      </c>
    </row>
    <row r="8077" spans="1:4">
      <c r="A8077" s="535" t="s">
        <v>9667</v>
      </c>
      <c r="B8077" s="536">
        <v>43701</v>
      </c>
      <c r="C8077" s="536">
        <v>0</v>
      </c>
      <c r="D8077" s="536">
        <v>2011</v>
      </c>
    </row>
    <row r="8078" spans="1:4">
      <c r="A8078" s="535" t="s">
        <v>9668</v>
      </c>
      <c r="B8078" s="536">
        <v>44443</v>
      </c>
      <c r="C8078" s="536">
        <v>0</v>
      </c>
      <c r="D8078" s="536">
        <v>2011</v>
      </c>
    </row>
    <row r="8079" spans="1:4">
      <c r="A8079" s="535" t="s">
        <v>9669</v>
      </c>
      <c r="B8079" s="536">
        <v>20589</v>
      </c>
      <c r="C8079" s="536">
        <v>0</v>
      </c>
      <c r="D8079" s="536">
        <v>2011</v>
      </c>
    </row>
    <row r="8080" spans="1:4">
      <c r="A8080" s="535" t="s">
        <v>9670</v>
      </c>
      <c r="B8080" s="536">
        <v>16062</v>
      </c>
      <c r="C8080" s="536">
        <v>0</v>
      </c>
      <c r="D8080" s="536">
        <v>2011</v>
      </c>
    </row>
    <row r="8081" spans="1:4">
      <c r="A8081" s="535" t="s">
        <v>9671</v>
      </c>
      <c r="B8081" s="536">
        <v>0</v>
      </c>
      <c r="C8081" s="536">
        <v>0</v>
      </c>
      <c r="D8081" s="536">
        <v>2011</v>
      </c>
    </row>
    <row r="8082" spans="1:4">
      <c r="A8082" s="535" t="s">
        <v>9672</v>
      </c>
      <c r="B8082" s="536">
        <v>25518</v>
      </c>
      <c r="C8082" s="536">
        <v>0</v>
      </c>
      <c r="D8082" s="536">
        <v>2011</v>
      </c>
    </row>
    <row r="8083" spans="1:4">
      <c r="A8083" s="535" t="s">
        <v>9673</v>
      </c>
      <c r="B8083" s="536">
        <v>5594</v>
      </c>
      <c r="C8083" s="536">
        <v>0</v>
      </c>
      <c r="D8083" s="536">
        <v>2011</v>
      </c>
    </row>
    <row r="8084" spans="1:4">
      <c r="A8084" s="535" t="s">
        <v>9674</v>
      </c>
      <c r="B8084" s="536">
        <v>56884</v>
      </c>
      <c r="C8084" s="536">
        <v>0</v>
      </c>
      <c r="D8084" s="536">
        <v>2011</v>
      </c>
    </row>
    <row r="8085" spans="1:4">
      <c r="A8085" s="535" t="s">
        <v>9675</v>
      </c>
      <c r="B8085" s="536">
        <v>8305</v>
      </c>
      <c r="C8085" s="536">
        <v>0</v>
      </c>
      <c r="D8085" s="536">
        <v>2011</v>
      </c>
    </row>
    <row r="8086" spans="1:4">
      <c r="A8086" s="535" t="s">
        <v>9676</v>
      </c>
      <c r="B8086" s="536">
        <v>11664</v>
      </c>
      <c r="C8086" s="536">
        <v>0</v>
      </c>
      <c r="D8086" s="536">
        <v>2011</v>
      </c>
    </row>
    <row r="8087" spans="1:4">
      <c r="A8087" s="535" t="s">
        <v>9677</v>
      </c>
      <c r="B8087" s="536">
        <v>3880</v>
      </c>
      <c r="C8087" s="536">
        <v>0</v>
      </c>
      <c r="D8087" s="536">
        <v>2011</v>
      </c>
    </row>
    <row r="8088" spans="1:4">
      <c r="A8088" s="535" t="s">
        <v>9679</v>
      </c>
      <c r="B8088" s="536">
        <v>3234</v>
      </c>
      <c r="C8088" s="536">
        <v>0</v>
      </c>
      <c r="D8088" s="536">
        <v>2011</v>
      </c>
    </row>
    <row r="8089" spans="1:4">
      <c r="A8089" s="535" t="s">
        <v>9680</v>
      </c>
      <c r="B8089" s="536">
        <v>9839</v>
      </c>
      <c r="C8089" s="536">
        <v>0</v>
      </c>
      <c r="D8089" s="536">
        <v>2011</v>
      </c>
    </row>
    <row r="8090" spans="1:4">
      <c r="A8090" s="535" t="s">
        <v>9681</v>
      </c>
      <c r="B8090" s="536">
        <v>15605</v>
      </c>
      <c r="C8090" s="536">
        <v>0</v>
      </c>
      <c r="D8090" s="536">
        <v>2011</v>
      </c>
    </row>
    <row r="8091" spans="1:4">
      <c r="A8091" s="535" t="s">
        <v>9682</v>
      </c>
      <c r="B8091" s="536">
        <v>6086</v>
      </c>
      <c r="C8091" s="536">
        <v>0</v>
      </c>
      <c r="D8091" s="536">
        <v>2011</v>
      </c>
    </row>
    <row r="8092" spans="1:4">
      <c r="A8092" s="535" t="s">
        <v>9683</v>
      </c>
      <c r="B8092" s="536">
        <v>24890</v>
      </c>
      <c r="C8092" s="536">
        <v>0</v>
      </c>
      <c r="D8092" s="536">
        <v>2011</v>
      </c>
    </row>
    <row r="8093" spans="1:4">
      <c r="A8093" s="535" t="s">
        <v>9684</v>
      </c>
      <c r="B8093" s="536">
        <v>10178</v>
      </c>
      <c r="C8093" s="536">
        <v>0</v>
      </c>
      <c r="D8093" s="536">
        <v>2011</v>
      </c>
    </row>
    <row r="8094" spans="1:4">
      <c r="A8094" s="535" t="s">
        <v>9685</v>
      </c>
      <c r="B8094" s="536">
        <v>12350</v>
      </c>
      <c r="C8094" s="536">
        <v>0</v>
      </c>
      <c r="D8094" s="536">
        <v>2011</v>
      </c>
    </row>
    <row r="8095" spans="1:4">
      <c r="A8095" s="535" t="s">
        <v>9686</v>
      </c>
      <c r="B8095" s="536">
        <v>12500</v>
      </c>
      <c r="C8095" s="536">
        <v>0</v>
      </c>
      <c r="D8095" s="536">
        <v>2011</v>
      </c>
    </row>
    <row r="8096" spans="1:4">
      <c r="A8096" s="535" t="s">
        <v>9687</v>
      </c>
      <c r="B8096" s="536">
        <v>1148</v>
      </c>
      <c r="C8096" s="536">
        <v>0</v>
      </c>
      <c r="D8096" s="536">
        <v>2011</v>
      </c>
    </row>
    <row r="8097" spans="1:4">
      <c r="A8097" s="535" t="s">
        <v>9688</v>
      </c>
      <c r="B8097" s="536">
        <v>108</v>
      </c>
      <c r="C8097" s="536">
        <v>0</v>
      </c>
      <c r="D8097" s="536">
        <v>2011</v>
      </c>
    </row>
    <row r="8098" spans="1:4">
      <c r="A8098" s="535" t="s">
        <v>9689</v>
      </c>
      <c r="B8098" s="536">
        <v>108642</v>
      </c>
      <c r="C8098" s="536">
        <v>0</v>
      </c>
      <c r="D8098" s="536">
        <v>2011</v>
      </c>
    </row>
    <row r="8099" spans="1:4">
      <c r="A8099" s="535" t="s">
        <v>9690</v>
      </c>
      <c r="B8099" s="536">
        <v>818</v>
      </c>
      <c r="C8099" s="536">
        <v>0</v>
      </c>
      <c r="D8099" s="536">
        <v>2011</v>
      </c>
    </row>
    <row r="8100" spans="1:4">
      <c r="A8100" s="535" t="s">
        <v>9691</v>
      </c>
      <c r="B8100" s="536">
        <v>130963</v>
      </c>
      <c r="C8100" s="536">
        <v>0</v>
      </c>
      <c r="D8100" s="536">
        <v>2011</v>
      </c>
    </row>
    <row r="8101" spans="1:4">
      <c r="A8101" s="535" t="s">
        <v>9692</v>
      </c>
      <c r="B8101" s="536">
        <v>148799</v>
      </c>
      <c r="C8101" s="536">
        <v>0</v>
      </c>
      <c r="D8101" s="536">
        <v>2011</v>
      </c>
    </row>
    <row r="8102" spans="1:4">
      <c r="A8102" s="535" t="s">
        <v>9693</v>
      </c>
      <c r="B8102" s="536">
        <v>20190</v>
      </c>
      <c r="C8102" s="536">
        <v>0</v>
      </c>
      <c r="D8102" s="536">
        <v>2011</v>
      </c>
    </row>
    <row r="8103" spans="1:4">
      <c r="A8103" s="535" t="s">
        <v>9694</v>
      </c>
      <c r="B8103" s="536">
        <v>20732</v>
      </c>
      <c r="C8103" s="536">
        <v>0</v>
      </c>
      <c r="D8103" s="536">
        <v>2011</v>
      </c>
    </row>
    <row r="8104" spans="1:4">
      <c r="A8104" s="535" t="s">
        <v>9695</v>
      </c>
      <c r="B8104" s="536">
        <v>27216</v>
      </c>
      <c r="C8104" s="536">
        <v>0</v>
      </c>
      <c r="D8104" s="536">
        <v>2011</v>
      </c>
    </row>
    <row r="8105" spans="1:4">
      <c r="A8105" s="535" t="s">
        <v>9696</v>
      </c>
      <c r="B8105" s="536">
        <v>1763</v>
      </c>
      <c r="C8105" s="536">
        <v>0</v>
      </c>
      <c r="D8105" s="536">
        <v>2011</v>
      </c>
    </row>
    <row r="8106" spans="1:4">
      <c r="A8106" s="535" t="s">
        <v>9697</v>
      </c>
      <c r="B8106" s="536">
        <v>1454</v>
      </c>
      <c r="C8106" s="536">
        <v>0</v>
      </c>
      <c r="D8106" s="536">
        <v>2011</v>
      </c>
    </row>
    <row r="8107" spans="1:4">
      <c r="A8107" s="535" t="s">
        <v>9698</v>
      </c>
      <c r="B8107" s="536">
        <v>2697</v>
      </c>
      <c r="C8107" s="536">
        <v>0</v>
      </c>
      <c r="D8107" s="536">
        <v>2011</v>
      </c>
    </row>
    <row r="8108" spans="1:4">
      <c r="A8108" s="535" t="s">
        <v>9699</v>
      </c>
      <c r="B8108" s="536">
        <v>4451</v>
      </c>
      <c r="C8108" s="536">
        <v>0</v>
      </c>
      <c r="D8108" s="536">
        <v>2011</v>
      </c>
    </row>
    <row r="8109" spans="1:4">
      <c r="A8109" s="535" t="s">
        <v>9700</v>
      </c>
      <c r="B8109" s="536">
        <v>919</v>
      </c>
      <c r="C8109" s="536">
        <v>0</v>
      </c>
      <c r="D8109" s="536">
        <v>2011</v>
      </c>
    </row>
    <row r="8110" spans="1:4">
      <c r="A8110" s="535" t="s">
        <v>9701</v>
      </c>
      <c r="B8110" s="536">
        <v>287</v>
      </c>
      <c r="C8110" s="536">
        <v>0</v>
      </c>
      <c r="D8110" s="536">
        <v>2011</v>
      </c>
    </row>
    <row r="8111" spans="1:4">
      <c r="A8111" s="535" t="s">
        <v>5413</v>
      </c>
      <c r="B8111" s="536">
        <v>137924</v>
      </c>
      <c r="C8111" s="536">
        <v>0</v>
      </c>
      <c r="D8111" s="536">
        <v>2011</v>
      </c>
    </row>
    <row r="8112" spans="1:4">
      <c r="A8112" s="535" t="s">
        <v>9702</v>
      </c>
      <c r="B8112" s="536">
        <v>1208</v>
      </c>
      <c r="C8112" s="536">
        <v>0</v>
      </c>
      <c r="D8112" s="536">
        <v>2011</v>
      </c>
    </row>
    <row r="8113" spans="1:4">
      <c r="A8113" s="535" t="s">
        <v>8587</v>
      </c>
      <c r="B8113" s="536">
        <v>9256</v>
      </c>
      <c r="C8113" s="536">
        <v>0</v>
      </c>
      <c r="D8113" s="536">
        <v>2011</v>
      </c>
    </row>
    <row r="8114" spans="1:4">
      <c r="A8114" s="535" t="s">
        <v>4331</v>
      </c>
      <c r="B8114" s="536">
        <v>6275</v>
      </c>
      <c r="C8114" s="536">
        <v>0</v>
      </c>
      <c r="D8114" s="536">
        <v>2011</v>
      </c>
    </row>
    <row r="8115" spans="1:4">
      <c r="A8115" s="535" t="s">
        <v>10222</v>
      </c>
      <c r="B8115" s="536">
        <v>103989</v>
      </c>
      <c r="C8115" s="536">
        <v>0</v>
      </c>
      <c r="D8115" s="536">
        <v>2011</v>
      </c>
    </row>
    <row r="8116" spans="1:4">
      <c r="A8116" s="535" t="s">
        <v>10223</v>
      </c>
      <c r="B8116" s="536">
        <v>53468</v>
      </c>
      <c r="C8116" s="536">
        <v>0</v>
      </c>
      <c r="D8116" s="536">
        <v>2011</v>
      </c>
    </row>
    <row r="8117" spans="1:4">
      <c r="A8117" s="535" t="s">
        <v>10224</v>
      </c>
      <c r="B8117" s="536">
        <v>137924</v>
      </c>
      <c r="C8117" s="536">
        <v>0</v>
      </c>
      <c r="D8117" s="536">
        <v>2011</v>
      </c>
    </row>
    <row r="8118" spans="1:4">
      <c r="A8118" s="535" t="s">
        <v>9703</v>
      </c>
      <c r="B8118" s="536">
        <v>3231</v>
      </c>
      <c r="C8118" s="536">
        <v>0</v>
      </c>
      <c r="D8118" s="536">
        <v>2011</v>
      </c>
    </row>
    <row r="8119" spans="1:4">
      <c r="A8119" s="535" t="s">
        <v>9704</v>
      </c>
      <c r="B8119" s="536">
        <v>28951</v>
      </c>
      <c r="C8119" s="536">
        <v>0</v>
      </c>
      <c r="D8119" s="536">
        <v>2011</v>
      </c>
    </row>
    <row r="8120" spans="1:4">
      <c r="A8120" s="535" t="s">
        <v>9705</v>
      </c>
      <c r="B8120" s="536">
        <v>3414</v>
      </c>
      <c r="C8120" s="536">
        <v>0</v>
      </c>
      <c r="D8120" s="536">
        <v>2011</v>
      </c>
    </row>
    <row r="8121" spans="1:4">
      <c r="A8121" s="535" t="s">
        <v>9706</v>
      </c>
      <c r="B8121" s="536">
        <v>7054</v>
      </c>
      <c r="C8121" s="536">
        <v>0</v>
      </c>
      <c r="D8121" s="536">
        <v>2011</v>
      </c>
    </row>
    <row r="8122" spans="1:4">
      <c r="A8122" s="535" t="s">
        <v>9707</v>
      </c>
      <c r="B8122" s="536">
        <v>16467</v>
      </c>
      <c r="C8122" s="536">
        <v>0</v>
      </c>
      <c r="D8122" s="536">
        <v>2011</v>
      </c>
    </row>
    <row r="8123" spans="1:4">
      <c r="A8123" s="535" t="s">
        <v>9708</v>
      </c>
      <c r="B8123" s="536">
        <v>3791</v>
      </c>
      <c r="C8123" s="536">
        <v>0</v>
      </c>
      <c r="D8123" s="536">
        <v>2011</v>
      </c>
    </row>
    <row r="8124" spans="1:4">
      <c r="A8124" s="535" t="s">
        <v>9709</v>
      </c>
      <c r="B8124" s="536">
        <v>8351</v>
      </c>
      <c r="C8124" s="536">
        <v>0</v>
      </c>
      <c r="D8124" s="536">
        <v>2011</v>
      </c>
    </row>
    <row r="8125" spans="1:4">
      <c r="A8125" s="535" t="s">
        <v>9710</v>
      </c>
      <c r="B8125" s="536">
        <v>8108</v>
      </c>
      <c r="C8125" s="536">
        <v>0</v>
      </c>
      <c r="D8125" s="536">
        <v>2011</v>
      </c>
    </row>
    <row r="8126" spans="1:4">
      <c r="A8126" s="535" t="s">
        <v>9711</v>
      </c>
      <c r="B8126" s="536">
        <v>8937</v>
      </c>
      <c r="C8126" s="536">
        <v>0</v>
      </c>
      <c r="D8126" s="536">
        <v>2011</v>
      </c>
    </row>
    <row r="8127" spans="1:4">
      <c r="A8127" s="535" t="s">
        <v>9712</v>
      </c>
      <c r="B8127" s="536">
        <v>7123</v>
      </c>
      <c r="C8127" s="536">
        <v>0</v>
      </c>
      <c r="D8127" s="536">
        <v>2011</v>
      </c>
    </row>
    <row r="8128" spans="1:4">
      <c r="A8128" s="535" t="s">
        <v>9713</v>
      </c>
      <c r="B8128" s="536">
        <v>679</v>
      </c>
      <c r="C8128" s="536">
        <v>0</v>
      </c>
      <c r="D8128" s="536">
        <v>2011</v>
      </c>
    </row>
    <row r="8129" spans="1:4">
      <c r="A8129" s="535" t="s">
        <v>9714</v>
      </c>
      <c r="B8129" s="536">
        <v>0</v>
      </c>
      <c r="C8129" s="536">
        <v>0</v>
      </c>
      <c r="D8129" s="536">
        <v>2011</v>
      </c>
    </row>
    <row r="8130" spans="1:4">
      <c r="A8130" s="535" t="s">
        <v>9715</v>
      </c>
      <c r="B8130" s="536">
        <v>2</v>
      </c>
      <c r="C8130" s="536">
        <v>0</v>
      </c>
      <c r="D8130" s="536">
        <v>2011</v>
      </c>
    </row>
    <row r="8131" spans="1:4">
      <c r="A8131" s="535" t="s">
        <v>9716</v>
      </c>
      <c r="B8131" s="536">
        <v>0</v>
      </c>
      <c r="C8131" s="536">
        <v>0</v>
      </c>
      <c r="D8131" s="536">
        <v>2011</v>
      </c>
    </row>
    <row r="8132" spans="1:4">
      <c r="A8132" s="535" t="s">
        <v>9717</v>
      </c>
      <c r="B8132" s="536">
        <v>0</v>
      </c>
      <c r="C8132" s="536">
        <v>0</v>
      </c>
      <c r="D8132" s="536">
        <v>2011</v>
      </c>
    </row>
    <row r="8133" spans="1:4">
      <c r="A8133" s="535" t="s">
        <v>9718</v>
      </c>
      <c r="B8133" s="536">
        <v>0</v>
      </c>
      <c r="C8133" s="536">
        <v>32109</v>
      </c>
      <c r="D8133" s="536">
        <v>2011</v>
      </c>
    </row>
    <row r="8134" spans="1:4">
      <c r="A8134" s="535" t="s">
        <v>9719</v>
      </c>
      <c r="B8134" s="536">
        <v>0</v>
      </c>
      <c r="C8134" s="536">
        <v>0</v>
      </c>
      <c r="D8134" s="536">
        <v>2011</v>
      </c>
    </row>
    <row r="8135" spans="1:4">
      <c r="A8135" s="535" t="s">
        <v>9720</v>
      </c>
      <c r="B8135" s="536">
        <v>0</v>
      </c>
      <c r="C8135" s="536">
        <v>46405</v>
      </c>
      <c r="D8135" s="536">
        <v>2011</v>
      </c>
    </row>
    <row r="8136" spans="1:4">
      <c r="A8136" s="535" t="s">
        <v>9721</v>
      </c>
      <c r="B8136" s="536">
        <v>0</v>
      </c>
      <c r="C8136" s="536">
        <v>0</v>
      </c>
      <c r="D8136" s="536">
        <v>2011</v>
      </c>
    </row>
    <row r="8137" spans="1:4">
      <c r="A8137" s="535" t="s">
        <v>9723</v>
      </c>
      <c r="B8137" s="536">
        <v>6145</v>
      </c>
      <c r="C8137" s="536">
        <v>0</v>
      </c>
      <c r="D8137" s="536">
        <v>2011</v>
      </c>
    </row>
    <row r="8138" spans="1:4">
      <c r="A8138" s="535" t="s">
        <v>9724</v>
      </c>
      <c r="B8138" s="536">
        <v>0</v>
      </c>
      <c r="C8138" s="536">
        <v>17035</v>
      </c>
      <c r="D8138" s="536">
        <v>2011</v>
      </c>
    </row>
    <row r="8139" spans="1:4">
      <c r="A8139" s="535" t="s">
        <v>9725</v>
      </c>
      <c r="B8139" s="536">
        <v>14</v>
      </c>
      <c r="C8139" s="536">
        <v>0</v>
      </c>
      <c r="D8139" s="536">
        <v>2011</v>
      </c>
    </row>
    <row r="8140" spans="1:4">
      <c r="A8140" s="535" t="s">
        <v>9726</v>
      </c>
      <c r="B8140" s="536">
        <v>14757</v>
      </c>
      <c r="C8140" s="536">
        <v>0</v>
      </c>
      <c r="D8140" s="536">
        <v>2011</v>
      </c>
    </row>
    <row r="8141" spans="1:4">
      <c r="A8141" s="535" t="s">
        <v>9727</v>
      </c>
      <c r="B8141" s="536">
        <v>15675</v>
      </c>
      <c r="C8141" s="536">
        <v>0</v>
      </c>
      <c r="D8141" s="536">
        <v>2011</v>
      </c>
    </row>
    <row r="8142" spans="1:4">
      <c r="A8142" s="535" t="s">
        <v>9728</v>
      </c>
      <c r="B8142" s="536">
        <v>0</v>
      </c>
      <c r="C8142" s="536">
        <v>0</v>
      </c>
      <c r="D8142" s="536">
        <v>2011</v>
      </c>
    </row>
    <row r="8143" spans="1:4">
      <c r="A8143" s="535" t="s">
        <v>9729</v>
      </c>
      <c r="B8143" s="536">
        <v>0</v>
      </c>
      <c r="C8143" s="536">
        <v>99197</v>
      </c>
      <c r="D8143" s="536">
        <v>2011</v>
      </c>
    </row>
    <row r="8144" spans="1:4">
      <c r="A8144" s="535" t="s">
        <v>9730</v>
      </c>
      <c r="B8144" s="536">
        <v>0</v>
      </c>
      <c r="C8144" s="536">
        <v>0</v>
      </c>
      <c r="D8144" s="536">
        <v>2011</v>
      </c>
    </row>
    <row r="8145" spans="1:4">
      <c r="A8145" s="535" t="s">
        <v>9731</v>
      </c>
      <c r="B8145" s="536">
        <v>0</v>
      </c>
      <c r="C8145" s="536">
        <v>51624</v>
      </c>
      <c r="D8145" s="536">
        <v>2011</v>
      </c>
    </row>
    <row r="8146" spans="1:4">
      <c r="A8146" s="535" t="s">
        <v>9732</v>
      </c>
      <c r="B8146" s="536">
        <v>0</v>
      </c>
      <c r="C8146" s="536">
        <v>12443</v>
      </c>
      <c r="D8146" s="536">
        <v>2011</v>
      </c>
    </row>
    <row r="8147" spans="1:4">
      <c r="A8147" s="535" t="s">
        <v>9733</v>
      </c>
      <c r="B8147" s="536">
        <v>27709</v>
      </c>
      <c r="C8147" s="536">
        <v>0</v>
      </c>
      <c r="D8147" s="536">
        <v>2011</v>
      </c>
    </row>
    <row r="8148" spans="1:4">
      <c r="A8148" s="535" t="s">
        <v>9734</v>
      </c>
      <c r="B8148" s="536">
        <v>17932</v>
      </c>
      <c r="C8148" s="536">
        <v>0</v>
      </c>
      <c r="D8148" s="536">
        <v>2011</v>
      </c>
    </row>
    <row r="8149" spans="1:4">
      <c r="A8149" s="535" t="s">
        <v>9735</v>
      </c>
      <c r="B8149" s="536">
        <v>25817</v>
      </c>
      <c r="C8149" s="536">
        <v>0</v>
      </c>
      <c r="D8149" s="536">
        <v>2011</v>
      </c>
    </row>
    <row r="8150" spans="1:4">
      <c r="A8150" s="535" t="s">
        <v>9736</v>
      </c>
      <c r="B8150" s="536">
        <v>9958</v>
      </c>
      <c r="C8150" s="536">
        <v>0</v>
      </c>
      <c r="D8150" s="536">
        <v>2011</v>
      </c>
    </row>
    <row r="8151" spans="1:4">
      <c r="A8151" s="535" t="s">
        <v>9737</v>
      </c>
      <c r="B8151" s="536">
        <v>4257</v>
      </c>
      <c r="C8151" s="536">
        <v>0</v>
      </c>
      <c r="D8151" s="536">
        <v>2011</v>
      </c>
    </row>
    <row r="8152" spans="1:4">
      <c r="A8152" s="535" t="s">
        <v>9738</v>
      </c>
      <c r="B8152" s="536">
        <v>16608</v>
      </c>
      <c r="C8152" s="536">
        <v>0</v>
      </c>
      <c r="D8152" s="536">
        <v>2011</v>
      </c>
    </row>
    <row r="8153" spans="1:4">
      <c r="A8153" s="535" t="s">
        <v>9739</v>
      </c>
      <c r="B8153" s="536">
        <v>31817</v>
      </c>
      <c r="C8153" s="536">
        <v>0</v>
      </c>
      <c r="D8153" s="536">
        <v>2011</v>
      </c>
    </row>
    <row r="8154" spans="1:4">
      <c r="A8154" s="535" t="s">
        <v>9740</v>
      </c>
      <c r="B8154" s="536">
        <v>25274</v>
      </c>
      <c r="C8154" s="536">
        <v>0</v>
      </c>
      <c r="D8154" s="536">
        <v>2011</v>
      </c>
    </row>
    <row r="8155" spans="1:4">
      <c r="A8155" s="535" t="s">
        <v>9741</v>
      </c>
      <c r="B8155" s="536">
        <v>31693</v>
      </c>
      <c r="C8155" s="536">
        <v>0</v>
      </c>
      <c r="D8155" s="536">
        <v>2011</v>
      </c>
    </row>
    <row r="8156" spans="1:4">
      <c r="A8156" s="535" t="s">
        <v>9742</v>
      </c>
      <c r="B8156" s="536">
        <v>34708</v>
      </c>
      <c r="C8156" s="536">
        <v>0</v>
      </c>
      <c r="D8156" s="536">
        <v>2011</v>
      </c>
    </row>
    <row r="8157" spans="1:4">
      <c r="A8157" s="535" t="s">
        <v>9743</v>
      </c>
      <c r="B8157" s="536">
        <v>0</v>
      </c>
      <c r="C8157" s="536">
        <v>0</v>
      </c>
      <c r="D8157" s="536">
        <v>2011</v>
      </c>
    </row>
    <row r="8158" spans="1:4">
      <c r="A8158" s="535" t="s">
        <v>9744</v>
      </c>
      <c r="B8158" s="536">
        <v>9644</v>
      </c>
      <c r="C8158" s="536">
        <v>0</v>
      </c>
      <c r="D8158" s="536">
        <v>2011</v>
      </c>
    </row>
    <row r="8159" spans="1:4">
      <c r="A8159" s="535" t="s">
        <v>9745</v>
      </c>
      <c r="B8159" s="536">
        <v>35895</v>
      </c>
      <c r="C8159" s="536">
        <v>0</v>
      </c>
      <c r="D8159" s="536">
        <v>2011</v>
      </c>
    </row>
    <row r="8160" spans="1:4">
      <c r="A8160" s="535" t="s">
        <v>9746</v>
      </c>
      <c r="B8160" s="536">
        <v>13439</v>
      </c>
      <c r="C8160" s="536">
        <v>0</v>
      </c>
      <c r="D8160" s="536">
        <v>2011</v>
      </c>
    </row>
    <row r="8161" spans="1:4">
      <c r="A8161" s="535" t="s">
        <v>9747</v>
      </c>
      <c r="B8161" s="536">
        <v>18308</v>
      </c>
      <c r="C8161" s="536">
        <v>0</v>
      </c>
      <c r="D8161" s="536">
        <v>2011</v>
      </c>
    </row>
    <row r="8162" spans="1:4">
      <c r="A8162" s="535" t="s">
        <v>9748</v>
      </c>
      <c r="B8162" s="536">
        <v>36334</v>
      </c>
      <c r="C8162" s="536">
        <v>0</v>
      </c>
      <c r="D8162" s="536">
        <v>2011</v>
      </c>
    </row>
    <row r="8163" spans="1:4">
      <c r="A8163" s="535" t="s">
        <v>9749</v>
      </c>
      <c r="B8163" s="536">
        <v>26482</v>
      </c>
      <c r="C8163" s="536">
        <v>0</v>
      </c>
      <c r="D8163" s="536">
        <v>2011</v>
      </c>
    </row>
    <row r="8164" spans="1:4">
      <c r="A8164" s="535" t="s">
        <v>9750</v>
      </c>
      <c r="B8164" s="536">
        <v>17372</v>
      </c>
      <c r="C8164" s="536">
        <v>0</v>
      </c>
      <c r="D8164" s="536">
        <v>2011</v>
      </c>
    </row>
    <row r="8165" spans="1:4">
      <c r="A8165" s="535" t="s">
        <v>9751</v>
      </c>
      <c r="B8165" s="536">
        <v>18009</v>
      </c>
      <c r="C8165" s="536">
        <v>0</v>
      </c>
      <c r="D8165" s="536">
        <v>2011</v>
      </c>
    </row>
    <row r="8166" spans="1:4">
      <c r="A8166" s="535" t="s">
        <v>9752</v>
      </c>
      <c r="B8166" s="536">
        <v>0</v>
      </c>
      <c r="C8166" s="536">
        <v>21869</v>
      </c>
      <c r="D8166" s="536">
        <v>2011</v>
      </c>
    </row>
    <row r="8167" spans="1:4">
      <c r="A8167" s="535" t="s">
        <v>9753</v>
      </c>
      <c r="B8167" s="536">
        <v>25486</v>
      </c>
      <c r="C8167" s="536">
        <v>0</v>
      </c>
      <c r="D8167" s="536">
        <v>2011</v>
      </c>
    </row>
    <row r="8168" spans="1:4">
      <c r="A8168" s="535" t="s">
        <v>9754</v>
      </c>
      <c r="B8168" s="536">
        <v>47072</v>
      </c>
      <c r="C8168" s="536">
        <v>0</v>
      </c>
      <c r="D8168" s="536">
        <v>2011</v>
      </c>
    </row>
    <row r="8169" spans="1:4">
      <c r="A8169" s="535" t="s">
        <v>9755</v>
      </c>
      <c r="B8169" s="536">
        <v>0</v>
      </c>
      <c r="C8169" s="536">
        <v>54373</v>
      </c>
      <c r="D8169" s="536">
        <v>2011</v>
      </c>
    </row>
    <row r="8170" spans="1:4">
      <c r="A8170" s="535" t="s">
        <v>9756</v>
      </c>
      <c r="B8170" s="536">
        <v>0</v>
      </c>
      <c r="C8170" s="536">
        <v>51119</v>
      </c>
      <c r="D8170" s="536">
        <v>2011</v>
      </c>
    </row>
    <row r="8171" spans="1:4">
      <c r="A8171" s="535" t="s">
        <v>9757</v>
      </c>
      <c r="B8171" s="536">
        <v>0</v>
      </c>
      <c r="C8171" s="536">
        <v>80849</v>
      </c>
      <c r="D8171" s="536">
        <v>2011</v>
      </c>
    </row>
    <row r="8172" spans="1:4">
      <c r="A8172" s="535" t="s">
        <v>9758</v>
      </c>
      <c r="B8172" s="536">
        <v>0</v>
      </c>
      <c r="C8172" s="536">
        <v>37587</v>
      </c>
      <c r="D8172" s="536">
        <v>2011</v>
      </c>
    </row>
    <row r="8173" spans="1:4">
      <c r="A8173" s="535" t="s">
        <v>9759</v>
      </c>
      <c r="B8173" s="536">
        <v>13164</v>
      </c>
      <c r="C8173" s="536">
        <v>0</v>
      </c>
      <c r="D8173" s="536">
        <v>2011</v>
      </c>
    </row>
    <row r="8174" spans="1:4">
      <c r="A8174" s="535" t="s">
        <v>9760</v>
      </c>
      <c r="B8174" s="536">
        <v>27618</v>
      </c>
      <c r="C8174" s="536">
        <v>0</v>
      </c>
      <c r="D8174" s="536">
        <v>2011</v>
      </c>
    </row>
    <row r="8175" spans="1:4">
      <c r="A8175" s="535" t="s">
        <v>9761</v>
      </c>
      <c r="B8175" s="536">
        <v>13704</v>
      </c>
      <c r="C8175" s="536">
        <v>0</v>
      </c>
      <c r="D8175" s="536">
        <v>2011</v>
      </c>
    </row>
    <row r="8176" spans="1:4">
      <c r="A8176" s="535" t="s">
        <v>9762</v>
      </c>
      <c r="B8176" s="536">
        <v>15036</v>
      </c>
      <c r="C8176" s="536">
        <v>0</v>
      </c>
      <c r="D8176" s="536">
        <v>2011</v>
      </c>
    </row>
    <row r="8177" spans="1:4">
      <c r="A8177" s="535" t="s">
        <v>9763</v>
      </c>
      <c r="B8177" s="536">
        <v>13946</v>
      </c>
      <c r="C8177" s="536">
        <v>0</v>
      </c>
      <c r="D8177" s="536">
        <v>2011</v>
      </c>
    </row>
    <row r="8178" spans="1:4">
      <c r="A8178" s="535" t="s">
        <v>9764</v>
      </c>
      <c r="B8178" s="536">
        <v>18584</v>
      </c>
      <c r="C8178" s="536">
        <v>0</v>
      </c>
      <c r="D8178" s="536">
        <v>2011</v>
      </c>
    </row>
    <row r="8179" spans="1:4">
      <c r="A8179" s="535" t="s">
        <v>9765</v>
      </c>
      <c r="B8179" s="536">
        <v>9492</v>
      </c>
      <c r="C8179" s="536">
        <v>0</v>
      </c>
      <c r="D8179" s="536">
        <v>2011</v>
      </c>
    </row>
    <row r="8180" spans="1:4">
      <c r="A8180" s="535" t="s">
        <v>9766</v>
      </c>
      <c r="B8180" s="536">
        <v>11613</v>
      </c>
      <c r="C8180" s="536">
        <v>0</v>
      </c>
      <c r="D8180" s="536">
        <v>2011</v>
      </c>
    </row>
    <row r="8181" spans="1:4">
      <c r="A8181" s="535" t="s">
        <v>9767</v>
      </c>
      <c r="B8181" s="536">
        <v>21547</v>
      </c>
      <c r="C8181" s="536">
        <v>0</v>
      </c>
      <c r="D8181" s="536">
        <v>2011</v>
      </c>
    </row>
    <row r="8182" spans="1:4">
      <c r="A8182" s="535" t="s">
        <v>9768</v>
      </c>
      <c r="B8182" s="536">
        <v>24733</v>
      </c>
      <c r="C8182" s="536">
        <v>0</v>
      </c>
      <c r="D8182" s="536">
        <v>2011</v>
      </c>
    </row>
    <row r="8183" spans="1:4">
      <c r="A8183" s="535" t="s">
        <v>9769</v>
      </c>
      <c r="B8183" s="536">
        <v>7789</v>
      </c>
      <c r="C8183" s="536">
        <v>0</v>
      </c>
      <c r="D8183" s="536">
        <v>2011</v>
      </c>
    </row>
    <row r="8184" spans="1:4">
      <c r="A8184" s="535" t="s">
        <v>9770</v>
      </c>
      <c r="B8184" s="536">
        <v>15344</v>
      </c>
      <c r="C8184" s="536">
        <v>0</v>
      </c>
      <c r="D8184" s="536">
        <v>2011</v>
      </c>
    </row>
    <row r="8185" spans="1:4">
      <c r="A8185" s="535" t="s">
        <v>9771</v>
      </c>
      <c r="B8185" s="536">
        <v>8015</v>
      </c>
      <c r="C8185" s="536">
        <v>0</v>
      </c>
      <c r="D8185" s="536">
        <v>2011</v>
      </c>
    </row>
    <row r="8186" spans="1:4">
      <c r="A8186" s="535" t="s">
        <v>9772</v>
      </c>
      <c r="B8186" s="536">
        <v>9023</v>
      </c>
      <c r="C8186" s="536">
        <v>0</v>
      </c>
      <c r="D8186" s="536">
        <v>2011</v>
      </c>
    </row>
    <row r="8187" spans="1:4">
      <c r="A8187" s="535" t="s">
        <v>9773</v>
      </c>
      <c r="B8187" s="536">
        <v>9882</v>
      </c>
      <c r="C8187" s="536">
        <v>0</v>
      </c>
      <c r="D8187" s="536">
        <v>2011</v>
      </c>
    </row>
    <row r="8188" spans="1:4">
      <c r="A8188" s="535" t="s">
        <v>9774</v>
      </c>
      <c r="B8188" s="536">
        <v>20344</v>
      </c>
      <c r="C8188" s="536">
        <v>0</v>
      </c>
      <c r="D8188" s="536">
        <v>2011</v>
      </c>
    </row>
    <row r="8189" spans="1:4">
      <c r="A8189" s="535" t="s">
        <v>9775</v>
      </c>
      <c r="B8189" s="536">
        <v>18899</v>
      </c>
      <c r="C8189" s="536">
        <v>0</v>
      </c>
      <c r="D8189" s="536">
        <v>2011</v>
      </c>
    </row>
    <row r="8190" spans="1:4">
      <c r="A8190" s="535" t="s">
        <v>9776</v>
      </c>
      <c r="B8190" s="536">
        <v>30129</v>
      </c>
      <c r="C8190" s="536">
        <v>0</v>
      </c>
      <c r="D8190" s="536">
        <v>2011</v>
      </c>
    </row>
    <row r="8191" spans="1:4">
      <c r="A8191" s="535" t="s">
        <v>9777</v>
      </c>
      <c r="B8191" s="536">
        <v>25122</v>
      </c>
      <c r="C8191" s="536">
        <v>0</v>
      </c>
      <c r="D8191" s="536">
        <v>2011</v>
      </c>
    </row>
    <row r="8192" spans="1:4">
      <c r="A8192" s="535" t="s">
        <v>9778</v>
      </c>
      <c r="B8192" s="536">
        <v>50415</v>
      </c>
      <c r="C8192" s="536">
        <v>0</v>
      </c>
      <c r="D8192" s="536">
        <v>2011</v>
      </c>
    </row>
    <row r="8193" spans="1:4">
      <c r="A8193" s="535" t="s">
        <v>9779</v>
      </c>
      <c r="B8193" s="536">
        <v>47418</v>
      </c>
      <c r="C8193" s="536">
        <v>0</v>
      </c>
      <c r="D8193" s="536">
        <v>2011</v>
      </c>
    </row>
    <row r="8194" spans="1:4">
      <c r="A8194" s="535" t="s">
        <v>9780</v>
      </c>
      <c r="B8194" s="536">
        <v>36976</v>
      </c>
      <c r="C8194" s="536">
        <v>0</v>
      </c>
      <c r="D8194" s="536">
        <v>2011</v>
      </c>
    </row>
    <row r="8195" spans="1:4">
      <c r="A8195" s="535" t="s">
        <v>9781</v>
      </c>
      <c r="B8195" s="536">
        <v>32379</v>
      </c>
      <c r="C8195" s="536">
        <v>0</v>
      </c>
      <c r="D8195" s="536">
        <v>2011</v>
      </c>
    </row>
    <row r="8196" spans="1:4">
      <c r="A8196" s="535" t="s">
        <v>9782</v>
      </c>
      <c r="B8196" s="536">
        <v>483</v>
      </c>
      <c r="C8196" s="536">
        <v>0</v>
      </c>
      <c r="D8196" s="536">
        <v>2011</v>
      </c>
    </row>
    <row r="8197" spans="1:4">
      <c r="A8197" s="535" t="s">
        <v>9783</v>
      </c>
      <c r="B8197" s="536">
        <v>5403</v>
      </c>
      <c r="C8197" s="536">
        <v>0</v>
      </c>
      <c r="D8197" s="536">
        <v>2011</v>
      </c>
    </row>
    <row r="8198" spans="1:4">
      <c r="A8198" s="535" t="s">
        <v>9784</v>
      </c>
      <c r="B8198" s="536">
        <v>18587</v>
      </c>
      <c r="C8198" s="536">
        <v>0</v>
      </c>
      <c r="D8198" s="536">
        <v>2011</v>
      </c>
    </row>
    <row r="8199" spans="1:4">
      <c r="A8199" s="535" t="s">
        <v>9785</v>
      </c>
      <c r="B8199" s="536">
        <v>48003</v>
      </c>
      <c r="C8199" s="536">
        <v>0</v>
      </c>
      <c r="D8199" s="536">
        <v>2011</v>
      </c>
    </row>
    <row r="8200" spans="1:4">
      <c r="A8200" s="535" t="s">
        <v>9786</v>
      </c>
      <c r="B8200" s="536">
        <v>27815</v>
      </c>
      <c r="C8200" s="536">
        <v>0</v>
      </c>
      <c r="D8200" s="536">
        <v>2011</v>
      </c>
    </row>
    <row r="8201" spans="1:4">
      <c r="A8201" s="535" t="s">
        <v>9787</v>
      </c>
      <c r="B8201" s="536">
        <v>15562</v>
      </c>
      <c r="C8201" s="536">
        <v>0</v>
      </c>
      <c r="D8201" s="536">
        <v>2011</v>
      </c>
    </row>
    <row r="8202" spans="1:4">
      <c r="A8202" s="535" t="s">
        <v>9788</v>
      </c>
      <c r="B8202" s="536">
        <v>22409</v>
      </c>
      <c r="C8202" s="536">
        <v>0</v>
      </c>
      <c r="D8202" s="536">
        <v>2011</v>
      </c>
    </row>
    <row r="8203" spans="1:4">
      <c r="A8203" s="535" t="s">
        <v>9789</v>
      </c>
      <c r="B8203" s="536">
        <v>21116</v>
      </c>
      <c r="C8203" s="536">
        <v>0</v>
      </c>
      <c r="D8203" s="536">
        <v>2011</v>
      </c>
    </row>
    <row r="8204" spans="1:4">
      <c r="A8204" s="535" t="s">
        <v>9790</v>
      </c>
      <c r="B8204" s="536">
        <v>33377</v>
      </c>
      <c r="C8204" s="536">
        <v>0</v>
      </c>
      <c r="D8204" s="536">
        <v>2011</v>
      </c>
    </row>
    <row r="8205" spans="1:4">
      <c r="A8205" s="535" t="s">
        <v>9791</v>
      </c>
      <c r="B8205" s="536">
        <v>9432</v>
      </c>
      <c r="C8205" s="536">
        <v>0</v>
      </c>
      <c r="D8205" s="536">
        <v>2011</v>
      </c>
    </row>
    <row r="8206" spans="1:4">
      <c r="A8206" s="535" t="s">
        <v>9792</v>
      </c>
      <c r="B8206" s="536">
        <v>38108</v>
      </c>
      <c r="C8206" s="536">
        <v>0</v>
      </c>
      <c r="D8206" s="536">
        <v>2011</v>
      </c>
    </row>
    <row r="8207" spans="1:4">
      <c r="A8207" s="535" t="s">
        <v>9793</v>
      </c>
      <c r="B8207" s="536">
        <v>3500</v>
      </c>
      <c r="C8207" s="536">
        <v>0</v>
      </c>
      <c r="D8207" s="536">
        <v>2011</v>
      </c>
    </row>
    <row r="8208" spans="1:4">
      <c r="A8208" s="535" t="s">
        <v>9794</v>
      </c>
      <c r="B8208" s="536">
        <v>3149</v>
      </c>
      <c r="C8208" s="536">
        <v>0</v>
      </c>
      <c r="D8208" s="536">
        <v>2011</v>
      </c>
    </row>
    <row r="8209" spans="1:4">
      <c r="A8209" s="535" t="s">
        <v>9795</v>
      </c>
      <c r="B8209" s="536">
        <v>5094</v>
      </c>
      <c r="C8209" s="536">
        <v>0</v>
      </c>
      <c r="D8209" s="536">
        <v>2011</v>
      </c>
    </row>
    <row r="8210" spans="1:4">
      <c r="A8210" s="535" t="s">
        <v>9796</v>
      </c>
      <c r="B8210" s="536">
        <v>37752</v>
      </c>
      <c r="C8210" s="536">
        <v>0</v>
      </c>
      <c r="D8210" s="536">
        <v>2011</v>
      </c>
    </row>
    <row r="8211" spans="1:4">
      <c r="A8211" s="535" t="s">
        <v>9797</v>
      </c>
      <c r="B8211" s="536">
        <v>19306</v>
      </c>
      <c r="C8211" s="536">
        <v>0</v>
      </c>
      <c r="D8211" s="536">
        <v>2011</v>
      </c>
    </row>
    <row r="8212" spans="1:4">
      <c r="A8212" s="535" t="s">
        <v>9798</v>
      </c>
      <c r="B8212" s="536">
        <v>21604</v>
      </c>
      <c r="C8212" s="536">
        <v>0</v>
      </c>
      <c r="D8212" s="536">
        <v>2011</v>
      </c>
    </row>
    <row r="8213" spans="1:4">
      <c r="A8213" s="535" t="s">
        <v>9799</v>
      </c>
      <c r="B8213" s="536">
        <v>27128</v>
      </c>
      <c r="C8213" s="536">
        <v>0</v>
      </c>
      <c r="D8213" s="536">
        <v>2011</v>
      </c>
    </row>
    <row r="8214" spans="1:4">
      <c r="A8214" s="535" t="s">
        <v>9800</v>
      </c>
      <c r="B8214" s="536">
        <v>45263</v>
      </c>
      <c r="C8214" s="536">
        <v>0</v>
      </c>
      <c r="D8214" s="536">
        <v>2011</v>
      </c>
    </row>
    <row r="8215" spans="1:4">
      <c r="A8215" s="535" t="s">
        <v>9801</v>
      </c>
      <c r="B8215" s="536">
        <v>36791</v>
      </c>
      <c r="C8215" s="536">
        <v>0</v>
      </c>
      <c r="D8215" s="536">
        <v>2011</v>
      </c>
    </row>
    <row r="8216" spans="1:4">
      <c r="A8216" s="535" t="s">
        <v>9802</v>
      </c>
      <c r="B8216" s="536">
        <v>10790</v>
      </c>
      <c r="C8216" s="536">
        <v>0</v>
      </c>
      <c r="D8216" s="536">
        <v>2011</v>
      </c>
    </row>
    <row r="8217" spans="1:4">
      <c r="A8217" s="535" t="s">
        <v>9803</v>
      </c>
      <c r="B8217" s="536">
        <v>2758</v>
      </c>
      <c r="C8217" s="536">
        <v>0</v>
      </c>
      <c r="D8217" s="536">
        <v>2011</v>
      </c>
    </row>
    <row r="8218" spans="1:4">
      <c r="A8218" s="535" t="s">
        <v>9804</v>
      </c>
      <c r="B8218" s="536">
        <v>2016</v>
      </c>
      <c r="C8218" s="536">
        <v>0</v>
      </c>
      <c r="D8218" s="536">
        <v>2011</v>
      </c>
    </row>
    <row r="8219" spans="1:4">
      <c r="A8219" s="535" t="s">
        <v>9805</v>
      </c>
      <c r="B8219" s="536">
        <v>0</v>
      </c>
      <c r="C8219" s="536">
        <v>22137</v>
      </c>
      <c r="D8219" s="536">
        <v>2011</v>
      </c>
    </row>
    <row r="8220" spans="1:4">
      <c r="A8220" s="535" t="s">
        <v>9806</v>
      </c>
      <c r="B8220" s="536">
        <v>13437</v>
      </c>
      <c r="C8220" s="536">
        <v>0</v>
      </c>
      <c r="D8220" s="536">
        <v>2011</v>
      </c>
    </row>
    <row r="8221" spans="1:4">
      <c r="A8221" s="535" t="s">
        <v>9807</v>
      </c>
      <c r="B8221" s="536">
        <v>0</v>
      </c>
      <c r="C8221" s="536">
        <v>10154</v>
      </c>
      <c r="D8221" s="536">
        <v>2011</v>
      </c>
    </row>
    <row r="8222" spans="1:4">
      <c r="A8222" s="535" t="s">
        <v>9808</v>
      </c>
      <c r="B8222" s="536">
        <v>0</v>
      </c>
      <c r="C8222" s="536">
        <v>50774</v>
      </c>
      <c r="D8222" s="536">
        <v>2011</v>
      </c>
    </row>
    <row r="8223" spans="1:4">
      <c r="A8223" s="535" t="s">
        <v>9809</v>
      </c>
      <c r="B8223" s="536">
        <v>0</v>
      </c>
      <c r="C8223" s="536">
        <v>0</v>
      </c>
      <c r="D8223" s="536">
        <v>2011</v>
      </c>
    </row>
    <row r="8224" spans="1:4">
      <c r="A8224" s="535" t="s">
        <v>9810</v>
      </c>
      <c r="B8224" s="536">
        <v>0</v>
      </c>
      <c r="C8224" s="536">
        <v>53176</v>
      </c>
      <c r="D8224" s="536">
        <v>2011</v>
      </c>
    </row>
    <row r="8225" spans="1:4">
      <c r="A8225" s="535" t="s">
        <v>9811</v>
      </c>
      <c r="B8225" s="536">
        <v>0</v>
      </c>
      <c r="C8225" s="536">
        <v>30170</v>
      </c>
      <c r="D8225" s="536">
        <v>2011</v>
      </c>
    </row>
    <row r="8226" spans="1:4">
      <c r="A8226" s="535" t="s">
        <v>9812</v>
      </c>
      <c r="B8226" s="536">
        <v>20921</v>
      </c>
      <c r="C8226" s="536">
        <v>0</v>
      </c>
      <c r="D8226" s="536">
        <v>2011</v>
      </c>
    </row>
    <row r="8227" spans="1:4">
      <c r="A8227" s="535" t="s">
        <v>9813</v>
      </c>
      <c r="B8227" s="536">
        <v>20008</v>
      </c>
      <c r="C8227" s="536">
        <v>0</v>
      </c>
      <c r="D8227" s="536">
        <v>2011</v>
      </c>
    </row>
    <row r="8228" spans="1:4">
      <c r="A8228" s="535" t="s">
        <v>9814</v>
      </c>
      <c r="B8228" s="536">
        <v>8613</v>
      </c>
      <c r="C8228" s="536">
        <v>0</v>
      </c>
      <c r="D8228" s="536">
        <v>2011</v>
      </c>
    </row>
    <row r="8229" spans="1:4">
      <c r="A8229" s="535" t="s">
        <v>9815</v>
      </c>
      <c r="B8229" s="536">
        <v>7846</v>
      </c>
      <c r="C8229" s="536">
        <v>0</v>
      </c>
      <c r="D8229" s="536">
        <v>2011</v>
      </c>
    </row>
    <row r="8230" spans="1:4">
      <c r="A8230" s="535" t="s">
        <v>9816</v>
      </c>
      <c r="B8230" s="536">
        <v>6139</v>
      </c>
      <c r="C8230" s="536">
        <v>0</v>
      </c>
      <c r="D8230" s="536">
        <v>2011</v>
      </c>
    </row>
    <row r="8231" spans="1:4">
      <c r="A8231" s="535" t="s">
        <v>9817</v>
      </c>
      <c r="B8231" s="536">
        <v>13966</v>
      </c>
      <c r="C8231" s="536">
        <v>0</v>
      </c>
      <c r="D8231" s="536">
        <v>2011</v>
      </c>
    </row>
    <row r="8232" spans="1:4">
      <c r="A8232" s="535" t="s">
        <v>9818</v>
      </c>
      <c r="B8232" s="536">
        <v>8120</v>
      </c>
      <c r="C8232" s="536">
        <v>0</v>
      </c>
      <c r="D8232" s="536">
        <v>2011</v>
      </c>
    </row>
    <row r="8233" spans="1:4">
      <c r="A8233" s="535" t="s">
        <v>9819</v>
      </c>
      <c r="B8233" s="536">
        <v>9384</v>
      </c>
      <c r="C8233" s="536">
        <v>0</v>
      </c>
      <c r="D8233" s="536">
        <v>2011</v>
      </c>
    </row>
    <row r="8234" spans="1:4">
      <c r="A8234" s="535" t="s">
        <v>9820</v>
      </c>
      <c r="B8234" s="536">
        <v>10927</v>
      </c>
      <c r="C8234" s="536">
        <v>0</v>
      </c>
      <c r="D8234" s="536">
        <v>2011</v>
      </c>
    </row>
    <row r="8235" spans="1:4">
      <c r="A8235" s="535" t="s">
        <v>9821</v>
      </c>
      <c r="B8235" s="536">
        <v>10664</v>
      </c>
      <c r="C8235" s="536">
        <v>0</v>
      </c>
      <c r="D8235" s="536">
        <v>2011</v>
      </c>
    </row>
    <row r="8236" spans="1:4">
      <c r="A8236" s="535" t="s">
        <v>9822</v>
      </c>
      <c r="B8236" s="536">
        <v>4055</v>
      </c>
      <c r="C8236" s="536">
        <v>0</v>
      </c>
      <c r="D8236" s="536">
        <v>2011</v>
      </c>
    </row>
    <row r="8237" spans="1:4">
      <c r="A8237" s="535" t="s">
        <v>9823</v>
      </c>
      <c r="B8237" s="536">
        <v>15377</v>
      </c>
      <c r="C8237" s="536">
        <v>0</v>
      </c>
      <c r="D8237" s="536">
        <v>2011</v>
      </c>
    </row>
    <row r="8238" spans="1:4">
      <c r="A8238" s="535" t="s">
        <v>9824</v>
      </c>
      <c r="B8238" s="536">
        <v>14648</v>
      </c>
      <c r="C8238" s="536">
        <v>0</v>
      </c>
      <c r="D8238" s="536">
        <v>2011</v>
      </c>
    </row>
    <row r="8239" spans="1:4">
      <c r="A8239" s="535" t="s">
        <v>9825</v>
      </c>
      <c r="B8239" s="536">
        <v>10178</v>
      </c>
      <c r="C8239" s="536">
        <v>0</v>
      </c>
      <c r="D8239" s="536">
        <v>2011</v>
      </c>
    </row>
    <row r="8240" spans="1:4">
      <c r="A8240" s="535" t="s">
        <v>9826</v>
      </c>
      <c r="B8240" s="536">
        <v>12645</v>
      </c>
      <c r="C8240" s="536">
        <v>0</v>
      </c>
      <c r="D8240" s="536">
        <v>2011</v>
      </c>
    </row>
    <row r="8241" spans="1:4">
      <c r="A8241" s="535" t="s">
        <v>9827</v>
      </c>
      <c r="B8241" s="536">
        <v>8713</v>
      </c>
      <c r="C8241" s="536">
        <v>0</v>
      </c>
      <c r="D8241" s="536">
        <v>2011</v>
      </c>
    </row>
    <row r="8242" spans="1:4">
      <c r="A8242" s="535" t="s">
        <v>9828</v>
      </c>
      <c r="B8242" s="536">
        <v>38620</v>
      </c>
      <c r="C8242" s="536">
        <v>0</v>
      </c>
      <c r="D8242" s="536">
        <v>2011</v>
      </c>
    </row>
    <row r="8243" spans="1:4">
      <c r="A8243" s="535" t="s">
        <v>9829</v>
      </c>
      <c r="B8243" s="536">
        <v>11988</v>
      </c>
      <c r="C8243" s="536">
        <v>0</v>
      </c>
      <c r="D8243" s="536">
        <v>2011</v>
      </c>
    </row>
    <row r="8244" spans="1:4">
      <c r="A8244" s="535" t="s">
        <v>9830</v>
      </c>
      <c r="B8244" s="536">
        <v>8383</v>
      </c>
      <c r="C8244" s="536">
        <v>0</v>
      </c>
      <c r="D8244" s="536">
        <v>2011</v>
      </c>
    </row>
    <row r="8245" spans="1:4">
      <c r="A8245" s="535" t="s">
        <v>9831</v>
      </c>
      <c r="B8245" s="536">
        <v>17758</v>
      </c>
      <c r="C8245" s="536">
        <v>0</v>
      </c>
      <c r="D8245" s="536">
        <v>2011</v>
      </c>
    </row>
    <row r="8246" spans="1:4">
      <c r="A8246" s="535" t="s">
        <v>9832</v>
      </c>
      <c r="B8246" s="536">
        <v>32934</v>
      </c>
      <c r="C8246" s="536">
        <v>0</v>
      </c>
      <c r="D8246" s="536">
        <v>2011</v>
      </c>
    </row>
    <row r="8247" spans="1:4">
      <c r="A8247" s="535" t="s">
        <v>9833</v>
      </c>
      <c r="B8247" s="536">
        <v>13492</v>
      </c>
      <c r="C8247" s="536">
        <v>0</v>
      </c>
      <c r="D8247" s="536">
        <v>2011</v>
      </c>
    </row>
    <row r="8248" spans="1:4">
      <c r="A8248" s="535" t="s">
        <v>9834</v>
      </c>
      <c r="B8248" s="536">
        <v>14439</v>
      </c>
      <c r="C8248" s="536">
        <v>0</v>
      </c>
      <c r="D8248" s="536">
        <v>2011</v>
      </c>
    </row>
    <row r="8249" spans="1:4">
      <c r="A8249" s="535" t="s">
        <v>9835</v>
      </c>
      <c r="B8249" s="536">
        <v>2046</v>
      </c>
      <c r="C8249" s="536">
        <v>0</v>
      </c>
      <c r="D8249" s="536">
        <v>2011</v>
      </c>
    </row>
    <row r="8250" spans="1:4">
      <c r="A8250" s="535" t="s">
        <v>9836</v>
      </c>
      <c r="B8250" s="536">
        <v>0</v>
      </c>
      <c r="C8250" s="536">
        <v>43449</v>
      </c>
      <c r="D8250" s="536">
        <v>2011</v>
      </c>
    </row>
    <row r="8251" spans="1:4">
      <c r="A8251" s="535" t="s">
        <v>9837</v>
      </c>
      <c r="B8251" s="536">
        <v>21776</v>
      </c>
      <c r="C8251" s="536">
        <v>0</v>
      </c>
      <c r="D8251" s="536">
        <v>2011</v>
      </c>
    </row>
    <row r="8252" spans="1:4">
      <c r="A8252" s="535" t="s">
        <v>9838</v>
      </c>
      <c r="B8252" s="536">
        <v>0</v>
      </c>
      <c r="C8252" s="536">
        <v>81247</v>
      </c>
      <c r="D8252" s="536">
        <v>2011</v>
      </c>
    </row>
    <row r="8253" spans="1:4">
      <c r="A8253" s="535" t="s">
        <v>9839</v>
      </c>
      <c r="B8253" s="536">
        <v>0</v>
      </c>
      <c r="C8253" s="536">
        <v>42515</v>
      </c>
      <c r="D8253" s="536">
        <v>2011</v>
      </c>
    </row>
    <row r="8254" spans="1:4">
      <c r="A8254" s="535" t="s">
        <v>9840</v>
      </c>
      <c r="B8254" s="536">
        <v>4822</v>
      </c>
      <c r="C8254" s="536">
        <v>0</v>
      </c>
      <c r="D8254" s="536">
        <v>2011</v>
      </c>
    </row>
    <row r="8255" spans="1:4">
      <c r="A8255" s="535" t="s">
        <v>9841</v>
      </c>
      <c r="B8255" s="536">
        <v>31418</v>
      </c>
      <c r="C8255" s="536">
        <v>0</v>
      </c>
      <c r="D8255" s="536">
        <v>2011</v>
      </c>
    </row>
    <row r="8256" spans="1:4">
      <c r="A8256" s="535" t="s">
        <v>9842</v>
      </c>
      <c r="B8256" s="536">
        <v>10470</v>
      </c>
      <c r="C8256" s="536">
        <v>0</v>
      </c>
      <c r="D8256" s="536">
        <v>2011</v>
      </c>
    </row>
    <row r="8257" spans="1:4">
      <c r="A8257" s="535" t="s">
        <v>9843</v>
      </c>
      <c r="B8257" s="536">
        <v>25774</v>
      </c>
      <c r="C8257" s="536">
        <v>0</v>
      </c>
      <c r="D8257" s="536">
        <v>2011</v>
      </c>
    </row>
    <row r="8258" spans="1:4">
      <c r="A8258" s="535" t="s">
        <v>9844</v>
      </c>
      <c r="B8258" s="536">
        <v>24489</v>
      </c>
      <c r="C8258" s="536">
        <v>0</v>
      </c>
      <c r="D8258" s="536">
        <v>2011</v>
      </c>
    </row>
    <row r="8259" spans="1:4">
      <c r="A8259" s="535" t="s">
        <v>9845</v>
      </c>
      <c r="B8259" s="536">
        <v>13139</v>
      </c>
      <c r="C8259" s="536">
        <v>0</v>
      </c>
      <c r="D8259" s="536">
        <v>2011</v>
      </c>
    </row>
    <row r="8260" spans="1:4">
      <c r="A8260" s="535" t="s">
        <v>9846</v>
      </c>
      <c r="B8260" s="536">
        <v>11127</v>
      </c>
      <c r="C8260" s="536">
        <v>0</v>
      </c>
      <c r="D8260" s="536">
        <v>2011</v>
      </c>
    </row>
    <row r="8261" spans="1:4">
      <c r="A8261" s="535" t="s">
        <v>9847</v>
      </c>
      <c r="B8261" s="536">
        <v>4979</v>
      </c>
      <c r="C8261" s="536">
        <v>0</v>
      </c>
      <c r="D8261" s="536">
        <v>2011</v>
      </c>
    </row>
    <row r="8262" spans="1:4">
      <c r="A8262" s="535" t="s">
        <v>9848</v>
      </c>
      <c r="B8262" s="536">
        <v>17722</v>
      </c>
      <c r="C8262" s="536">
        <v>0</v>
      </c>
      <c r="D8262" s="536">
        <v>2011</v>
      </c>
    </row>
    <row r="8263" spans="1:4">
      <c r="A8263" s="535" t="s">
        <v>9849</v>
      </c>
      <c r="B8263" s="536">
        <v>0</v>
      </c>
      <c r="C8263" s="536">
        <v>54158</v>
      </c>
      <c r="D8263" s="536">
        <v>2011</v>
      </c>
    </row>
    <row r="8264" spans="1:4">
      <c r="A8264" s="535" t="s">
        <v>9850</v>
      </c>
      <c r="B8264" s="536">
        <v>21022</v>
      </c>
      <c r="C8264" s="536">
        <v>0</v>
      </c>
      <c r="D8264" s="536">
        <v>2011</v>
      </c>
    </row>
    <row r="8265" spans="1:4">
      <c r="A8265" s="535" t="s">
        <v>9851</v>
      </c>
      <c r="B8265" s="536">
        <v>17164</v>
      </c>
      <c r="C8265" s="536">
        <v>0</v>
      </c>
      <c r="D8265" s="536">
        <v>2011</v>
      </c>
    </row>
    <row r="8266" spans="1:4">
      <c r="A8266" s="535" t="s">
        <v>9852</v>
      </c>
      <c r="B8266" s="536">
        <v>0</v>
      </c>
      <c r="C8266" s="536">
        <v>43684</v>
      </c>
      <c r="D8266" s="536">
        <v>2011</v>
      </c>
    </row>
    <row r="8267" spans="1:4">
      <c r="A8267" s="535" t="s">
        <v>9853</v>
      </c>
      <c r="B8267" s="536">
        <v>0</v>
      </c>
      <c r="C8267" s="536">
        <v>28328</v>
      </c>
      <c r="D8267" s="536">
        <v>2011</v>
      </c>
    </row>
    <row r="8268" spans="1:4">
      <c r="A8268" s="535" t="s">
        <v>9854</v>
      </c>
      <c r="B8268" s="536">
        <v>0</v>
      </c>
      <c r="C8268" s="536">
        <v>0</v>
      </c>
      <c r="D8268" s="536">
        <v>2011</v>
      </c>
    </row>
    <row r="8269" spans="1:4">
      <c r="A8269" s="535" t="s">
        <v>9855</v>
      </c>
      <c r="B8269" s="536">
        <v>0</v>
      </c>
      <c r="C8269" s="536">
        <v>87641</v>
      </c>
      <c r="D8269" s="536">
        <v>2011</v>
      </c>
    </row>
    <row r="8270" spans="1:4">
      <c r="A8270" s="535" t="s">
        <v>9856</v>
      </c>
      <c r="B8270" s="536">
        <v>0</v>
      </c>
      <c r="C8270" s="536">
        <v>84729</v>
      </c>
      <c r="D8270" s="536">
        <v>2011</v>
      </c>
    </row>
    <row r="8271" spans="1:4">
      <c r="A8271" s="535" t="s">
        <v>9857</v>
      </c>
      <c r="B8271" s="536">
        <v>0</v>
      </c>
      <c r="C8271" s="536">
        <v>0</v>
      </c>
      <c r="D8271" s="536">
        <v>2011</v>
      </c>
    </row>
    <row r="8272" spans="1:4">
      <c r="A8272" s="535" t="s">
        <v>9858</v>
      </c>
      <c r="B8272" s="536">
        <v>4451</v>
      </c>
      <c r="C8272" s="536">
        <v>0</v>
      </c>
      <c r="D8272" s="536">
        <v>2011</v>
      </c>
    </row>
    <row r="8273" spans="1:4">
      <c r="A8273" s="535" t="s">
        <v>9859</v>
      </c>
      <c r="B8273" s="536">
        <v>0</v>
      </c>
      <c r="C8273" s="536">
        <v>0</v>
      </c>
      <c r="D8273" s="536">
        <v>2011</v>
      </c>
    </row>
    <row r="8274" spans="1:4">
      <c r="A8274" s="535" t="s">
        <v>9860</v>
      </c>
      <c r="B8274" s="536">
        <v>28042</v>
      </c>
      <c r="C8274" s="536">
        <v>0</v>
      </c>
      <c r="D8274" s="536">
        <v>2011</v>
      </c>
    </row>
    <row r="8275" spans="1:4">
      <c r="A8275" s="535" t="s">
        <v>9861</v>
      </c>
      <c r="B8275" s="536">
        <v>0</v>
      </c>
      <c r="C8275" s="536">
        <v>0</v>
      </c>
      <c r="D8275" s="536">
        <v>2011</v>
      </c>
    </row>
    <row r="8276" spans="1:4">
      <c r="A8276" s="535" t="s">
        <v>9862</v>
      </c>
      <c r="B8276" s="536">
        <v>20951</v>
      </c>
      <c r="C8276" s="536">
        <v>0</v>
      </c>
      <c r="D8276" s="536">
        <v>2011</v>
      </c>
    </row>
    <row r="8277" spans="1:4">
      <c r="A8277" s="535" t="s">
        <v>9863</v>
      </c>
      <c r="B8277" s="536">
        <v>17902</v>
      </c>
      <c r="C8277" s="536">
        <v>0</v>
      </c>
      <c r="D8277" s="536">
        <v>2011</v>
      </c>
    </row>
    <row r="8278" spans="1:4">
      <c r="A8278" s="535" t="s">
        <v>9864</v>
      </c>
      <c r="B8278" s="536">
        <v>28200</v>
      </c>
      <c r="C8278" s="536">
        <v>0</v>
      </c>
      <c r="D8278" s="536">
        <v>2011</v>
      </c>
    </row>
    <row r="8279" spans="1:4">
      <c r="A8279" s="535" t="s">
        <v>9865</v>
      </c>
      <c r="B8279" s="536">
        <v>52947</v>
      </c>
      <c r="C8279" s="536">
        <v>0</v>
      </c>
      <c r="D8279" s="536">
        <v>2011</v>
      </c>
    </row>
    <row r="8280" spans="1:4">
      <c r="A8280" s="535" t="s">
        <v>9866</v>
      </c>
      <c r="B8280" s="536">
        <v>11431</v>
      </c>
      <c r="C8280" s="536">
        <v>0</v>
      </c>
      <c r="D8280" s="536">
        <v>2011</v>
      </c>
    </row>
    <row r="8281" spans="1:4">
      <c r="A8281" s="535" t="s">
        <v>9867</v>
      </c>
      <c r="B8281" s="536">
        <v>6230</v>
      </c>
      <c r="C8281" s="536">
        <v>0</v>
      </c>
      <c r="D8281" s="536">
        <v>2011</v>
      </c>
    </row>
    <row r="8282" spans="1:4">
      <c r="A8282" s="535" t="s">
        <v>9868</v>
      </c>
      <c r="B8282" s="536">
        <v>3320</v>
      </c>
      <c r="C8282" s="536">
        <v>0</v>
      </c>
      <c r="D8282" s="536">
        <v>2011</v>
      </c>
    </row>
    <row r="8283" spans="1:4">
      <c r="A8283" s="535" t="s">
        <v>9869</v>
      </c>
      <c r="B8283" s="536">
        <v>5517</v>
      </c>
      <c r="C8283" s="536">
        <v>0</v>
      </c>
      <c r="D8283" s="536">
        <v>2011</v>
      </c>
    </row>
    <row r="8284" spans="1:4">
      <c r="A8284" s="535" t="s">
        <v>9870</v>
      </c>
      <c r="B8284" s="536">
        <v>4173</v>
      </c>
      <c r="C8284" s="536">
        <v>0</v>
      </c>
      <c r="D8284" s="536">
        <v>2011</v>
      </c>
    </row>
    <row r="8285" spans="1:4">
      <c r="A8285" s="535" t="s">
        <v>9871</v>
      </c>
      <c r="B8285" s="536">
        <v>3103</v>
      </c>
      <c r="C8285" s="536">
        <v>0</v>
      </c>
      <c r="D8285" s="536">
        <v>2011</v>
      </c>
    </row>
    <row r="8286" spans="1:4">
      <c r="A8286" s="535" t="s">
        <v>9872</v>
      </c>
      <c r="B8286" s="536">
        <v>23152</v>
      </c>
      <c r="C8286" s="536">
        <v>0</v>
      </c>
      <c r="D8286" s="536">
        <v>2011</v>
      </c>
    </row>
    <row r="8287" spans="1:4">
      <c r="A8287" s="535" t="s">
        <v>9873</v>
      </c>
      <c r="B8287" s="536">
        <v>40280</v>
      </c>
      <c r="C8287" s="536">
        <v>0</v>
      </c>
      <c r="D8287" s="536">
        <v>2011</v>
      </c>
    </row>
    <row r="8288" spans="1:4">
      <c r="A8288" s="535" t="s">
        <v>9874</v>
      </c>
      <c r="B8288" s="536">
        <v>8185</v>
      </c>
      <c r="C8288" s="536">
        <v>0</v>
      </c>
      <c r="D8288" s="536">
        <v>2011</v>
      </c>
    </row>
    <row r="8289" spans="1:4">
      <c r="A8289" s="535" t="s">
        <v>9875</v>
      </c>
      <c r="B8289" s="536">
        <v>30849</v>
      </c>
      <c r="C8289" s="536">
        <v>0</v>
      </c>
      <c r="D8289" s="536">
        <v>2011</v>
      </c>
    </row>
    <row r="8290" spans="1:4">
      <c r="A8290" s="535" t="s">
        <v>9876</v>
      </c>
      <c r="B8290" s="536">
        <v>17950</v>
      </c>
      <c r="C8290" s="536">
        <v>0</v>
      </c>
      <c r="D8290" s="536">
        <v>2011</v>
      </c>
    </row>
    <row r="8291" spans="1:4">
      <c r="A8291" s="535" t="s">
        <v>9877</v>
      </c>
      <c r="B8291" s="536">
        <v>42753</v>
      </c>
      <c r="C8291" s="536">
        <v>0</v>
      </c>
      <c r="D8291" s="536">
        <v>2011</v>
      </c>
    </row>
    <row r="8292" spans="1:4">
      <c r="A8292" s="535" t="s">
        <v>9878</v>
      </c>
      <c r="B8292" s="536">
        <v>11270</v>
      </c>
      <c r="C8292" s="536">
        <v>0</v>
      </c>
      <c r="D8292" s="536">
        <v>2011</v>
      </c>
    </row>
    <row r="8293" spans="1:4">
      <c r="A8293" s="535" t="s">
        <v>9879</v>
      </c>
      <c r="B8293" s="536">
        <v>20904</v>
      </c>
      <c r="C8293" s="536">
        <v>0</v>
      </c>
      <c r="D8293" s="536">
        <v>2011</v>
      </c>
    </row>
    <row r="8294" spans="1:4">
      <c r="A8294" s="535" t="s">
        <v>9880</v>
      </c>
      <c r="B8294" s="536">
        <v>30710</v>
      </c>
      <c r="C8294" s="536">
        <v>0</v>
      </c>
      <c r="D8294" s="536">
        <v>2011</v>
      </c>
    </row>
    <row r="8295" spans="1:4">
      <c r="A8295" s="535" t="s">
        <v>9881</v>
      </c>
      <c r="B8295" s="536">
        <v>34215</v>
      </c>
      <c r="C8295" s="536">
        <v>0</v>
      </c>
      <c r="D8295" s="536">
        <v>2011</v>
      </c>
    </row>
    <row r="8296" spans="1:4">
      <c r="A8296" s="535" t="s">
        <v>9882</v>
      </c>
      <c r="B8296" s="536">
        <v>27409</v>
      </c>
      <c r="C8296" s="536">
        <v>0</v>
      </c>
      <c r="D8296" s="536">
        <v>2011</v>
      </c>
    </row>
    <row r="8297" spans="1:4">
      <c r="A8297" s="535" t="s">
        <v>9883</v>
      </c>
      <c r="B8297" s="536">
        <v>5274</v>
      </c>
      <c r="C8297" s="536">
        <v>0</v>
      </c>
      <c r="D8297" s="536">
        <v>2011</v>
      </c>
    </row>
    <row r="8298" spans="1:4">
      <c r="A8298" s="535" t="s">
        <v>9884</v>
      </c>
      <c r="B8298" s="536">
        <v>7057</v>
      </c>
      <c r="C8298" s="536">
        <v>0</v>
      </c>
      <c r="D8298" s="536">
        <v>2011</v>
      </c>
    </row>
    <row r="8299" spans="1:4">
      <c r="A8299" s="535" t="s">
        <v>9885</v>
      </c>
      <c r="B8299" s="536">
        <v>28525</v>
      </c>
      <c r="C8299" s="536">
        <v>0</v>
      </c>
      <c r="D8299" s="536">
        <v>2011</v>
      </c>
    </row>
    <row r="8300" spans="1:4">
      <c r="A8300" s="535" t="s">
        <v>9886</v>
      </c>
      <c r="B8300" s="536">
        <v>27630</v>
      </c>
      <c r="C8300" s="536">
        <v>0</v>
      </c>
      <c r="D8300" s="536">
        <v>2011</v>
      </c>
    </row>
    <row r="8301" spans="1:4">
      <c r="A8301" s="535" t="s">
        <v>9887</v>
      </c>
      <c r="B8301" s="536">
        <v>7541</v>
      </c>
      <c r="C8301" s="536">
        <v>0</v>
      </c>
      <c r="D8301" s="536">
        <v>2011</v>
      </c>
    </row>
    <row r="8302" spans="1:4">
      <c r="A8302" s="535" t="s">
        <v>9888</v>
      </c>
      <c r="B8302" s="536">
        <v>3758</v>
      </c>
      <c r="C8302" s="536">
        <v>0</v>
      </c>
      <c r="D8302" s="536">
        <v>2011</v>
      </c>
    </row>
    <row r="8303" spans="1:4">
      <c r="A8303" s="535" t="s">
        <v>9889</v>
      </c>
      <c r="B8303" s="536">
        <v>22025</v>
      </c>
      <c r="C8303" s="536">
        <v>0</v>
      </c>
      <c r="D8303" s="536">
        <v>2011</v>
      </c>
    </row>
    <row r="8304" spans="1:4">
      <c r="A8304" s="535" t="s">
        <v>9890</v>
      </c>
      <c r="B8304" s="536">
        <v>6091</v>
      </c>
      <c r="C8304" s="536">
        <v>0</v>
      </c>
      <c r="D8304" s="536">
        <v>2011</v>
      </c>
    </row>
    <row r="8305" spans="1:4">
      <c r="A8305" s="535" t="s">
        <v>9891</v>
      </c>
      <c r="B8305" s="536">
        <v>6244</v>
      </c>
      <c r="C8305" s="536">
        <v>0</v>
      </c>
      <c r="D8305" s="536">
        <v>2011</v>
      </c>
    </row>
    <row r="8306" spans="1:4">
      <c r="A8306" s="535" t="s">
        <v>9892</v>
      </c>
      <c r="B8306" s="536">
        <v>3452</v>
      </c>
      <c r="C8306" s="536">
        <v>0</v>
      </c>
      <c r="D8306" s="536">
        <v>2011</v>
      </c>
    </row>
    <row r="8307" spans="1:4">
      <c r="A8307" s="535" t="s">
        <v>9893</v>
      </c>
      <c r="B8307" s="536">
        <v>8719</v>
      </c>
      <c r="C8307" s="536">
        <v>0</v>
      </c>
      <c r="D8307" s="536">
        <v>2011</v>
      </c>
    </row>
    <row r="8308" spans="1:4">
      <c r="A8308" s="535" t="s">
        <v>9894</v>
      </c>
      <c r="B8308" s="536">
        <v>9735</v>
      </c>
      <c r="C8308" s="536">
        <v>0</v>
      </c>
      <c r="D8308" s="536">
        <v>2011</v>
      </c>
    </row>
    <row r="8309" spans="1:4">
      <c r="A8309" s="535" t="s">
        <v>9895</v>
      </c>
      <c r="B8309" s="536">
        <v>8564</v>
      </c>
      <c r="C8309" s="536">
        <v>0</v>
      </c>
      <c r="D8309" s="536">
        <v>2011</v>
      </c>
    </row>
    <row r="8310" spans="1:4">
      <c r="A8310" s="535" t="s">
        <v>9896</v>
      </c>
      <c r="B8310" s="536">
        <v>4562</v>
      </c>
      <c r="C8310" s="536">
        <v>0</v>
      </c>
      <c r="D8310" s="536">
        <v>2011</v>
      </c>
    </row>
    <row r="8311" spans="1:4">
      <c r="A8311" s="535" t="s">
        <v>9897</v>
      </c>
      <c r="B8311" s="536">
        <v>40423</v>
      </c>
      <c r="C8311" s="536">
        <v>0</v>
      </c>
      <c r="D8311" s="536">
        <v>2011</v>
      </c>
    </row>
    <row r="8312" spans="1:4">
      <c r="A8312" s="535" t="s">
        <v>9898</v>
      </c>
      <c r="B8312" s="536">
        <v>20914</v>
      </c>
      <c r="C8312" s="536">
        <v>0</v>
      </c>
      <c r="D8312" s="536">
        <v>2011</v>
      </c>
    </row>
    <row r="8313" spans="1:4">
      <c r="A8313" s="535" t="s">
        <v>9899</v>
      </c>
      <c r="B8313" s="536">
        <v>24559</v>
      </c>
      <c r="C8313" s="536">
        <v>0</v>
      </c>
      <c r="D8313" s="536">
        <v>2011</v>
      </c>
    </row>
    <row r="8314" spans="1:4">
      <c r="A8314" s="535" t="s">
        <v>9900</v>
      </c>
      <c r="B8314" s="536">
        <v>16503</v>
      </c>
      <c r="C8314" s="536">
        <v>0</v>
      </c>
      <c r="D8314" s="536">
        <v>2011</v>
      </c>
    </row>
    <row r="8315" spans="1:4">
      <c r="A8315" s="535" t="s">
        <v>9901</v>
      </c>
      <c r="B8315" s="536">
        <v>11183</v>
      </c>
      <c r="C8315" s="536">
        <v>0</v>
      </c>
      <c r="D8315" s="536">
        <v>2011</v>
      </c>
    </row>
    <row r="8316" spans="1:4">
      <c r="A8316" s="535" t="s">
        <v>9902</v>
      </c>
      <c r="B8316" s="536">
        <v>7775</v>
      </c>
      <c r="C8316" s="536">
        <v>0</v>
      </c>
      <c r="D8316" s="536">
        <v>2011</v>
      </c>
    </row>
    <row r="8317" spans="1:4">
      <c r="A8317" s="535" t="s">
        <v>9903</v>
      </c>
      <c r="B8317" s="536">
        <v>6</v>
      </c>
      <c r="C8317" s="536">
        <v>0</v>
      </c>
      <c r="D8317" s="536">
        <v>2011</v>
      </c>
    </row>
    <row r="8318" spans="1:4">
      <c r="A8318" s="535" t="s">
        <v>9904</v>
      </c>
      <c r="B8318" s="536">
        <v>46717</v>
      </c>
      <c r="C8318" s="536">
        <v>0</v>
      </c>
      <c r="D8318" s="536">
        <v>2011</v>
      </c>
    </row>
    <row r="8319" spans="1:4">
      <c r="A8319" s="535" t="s">
        <v>9905</v>
      </c>
      <c r="B8319" s="536">
        <v>16503</v>
      </c>
      <c r="C8319" s="536">
        <v>0</v>
      </c>
      <c r="D8319" s="536">
        <v>2011</v>
      </c>
    </row>
    <row r="8320" spans="1:4">
      <c r="A8320" s="535" t="s">
        <v>9906</v>
      </c>
      <c r="B8320" s="536">
        <v>4462</v>
      </c>
      <c r="C8320" s="536">
        <v>0</v>
      </c>
      <c r="D8320" s="536">
        <v>2011</v>
      </c>
    </row>
    <row r="8321" spans="1:4">
      <c r="A8321" s="535" t="s">
        <v>9907</v>
      </c>
      <c r="B8321" s="536">
        <v>11074</v>
      </c>
      <c r="C8321" s="536">
        <v>0</v>
      </c>
      <c r="D8321" s="536">
        <v>2011</v>
      </c>
    </row>
    <row r="8322" spans="1:4">
      <c r="A8322" s="535" t="s">
        <v>9908</v>
      </c>
      <c r="B8322" s="536">
        <v>19816</v>
      </c>
      <c r="C8322" s="536">
        <v>0</v>
      </c>
      <c r="D8322" s="536">
        <v>2011</v>
      </c>
    </row>
    <row r="8323" spans="1:4">
      <c r="A8323" s="535" t="s">
        <v>9909</v>
      </c>
      <c r="B8323" s="536">
        <v>7192</v>
      </c>
      <c r="C8323" s="536">
        <v>0</v>
      </c>
      <c r="D8323" s="536">
        <v>2011</v>
      </c>
    </row>
    <row r="8324" spans="1:4">
      <c r="A8324" s="535" t="s">
        <v>9910</v>
      </c>
      <c r="B8324" s="536">
        <v>10368</v>
      </c>
      <c r="C8324" s="536">
        <v>0</v>
      </c>
      <c r="D8324" s="536">
        <v>2011</v>
      </c>
    </row>
    <row r="8325" spans="1:4">
      <c r="A8325" s="535" t="s">
        <v>9911</v>
      </c>
      <c r="B8325" s="536">
        <v>21432</v>
      </c>
      <c r="C8325" s="536">
        <v>0</v>
      </c>
      <c r="D8325" s="536">
        <v>2011</v>
      </c>
    </row>
    <row r="8326" spans="1:4">
      <c r="A8326" s="535" t="s">
        <v>9912</v>
      </c>
      <c r="B8326" s="536">
        <v>17977</v>
      </c>
      <c r="C8326" s="536">
        <v>0</v>
      </c>
      <c r="D8326" s="536">
        <v>2011</v>
      </c>
    </row>
    <row r="8327" spans="1:4">
      <c r="A8327" s="535" t="s">
        <v>9913</v>
      </c>
      <c r="B8327" s="536">
        <v>34415</v>
      </c>
      <c r="C8327" s="536">
        <v>0</v>
      </c>
      <c r="D8327" s="536">
        <v>2011</v>
      </c>
    </row>
    <row r="8328" spans="1:4">
      <c r="A8328" s="535" t="s">
        <v>9914</v>
      </c>
      <c r="B8328" s="536">
        <v>9918</v>
      </c>
      <c r="C8328" s="536">
        <v>0</v>
      </c>
      <c r="D8328" s="536">
        <v>2011</v>
      </c>
    </row>
    <row r="8329" spans="1:4">
      <c r="A8329" s="535" t="s">
        <v>9915</v>
      </c>
      <c r="B8329" s="536">
        <v>15797</v>
      </c>
      <c r="C8329" s="536">
        <v>0</v>
      </c>
      <c r="D8329" s="536">
        <v>2011</v>
      </c>
    </row>
    <row r="8330" spans="1:4">
      <c r="A8330" s="535" t="s">
        <v>9916</v>
      </c>
      <c r="B8330" s="536">
        <v>8473</v>
      </c>
      <c r="C8330" s="536">
        <v>0</v>
      </c>
      <c r="D8330" s="536">
        <v>2011</v>
      </c>
    </row>
    <row r="8331" spans="1:4">
      <c r="A8331" s="535" t="s">
        <v>9917</v>
      </c>
      <c r="B8331" s="536">
        <v>8480</v>
      </c>
      <c r="C8331" s="536">
        <v>0</v>
      </c>
      <c r="D8331" s="536">
        <v>2011</v>
      </c>
    </row>
    <row r="8332" spans="1:4">
      <c r="A8332" s="535" t="s">
        <v>9918</v>
      </c>
      <c r="B8332" s="536">
        <v>8783</v>
      </c>
      <c r="C8332" s="536">
        <v>0</v>
      </c>
      <c r="D8332" s="536">
        <v>2011</v>
      </c>
    </row>
    <row r="8333" spans="1:4">
      <c r="A8333" s="535" t="s">
        <v>9919</v>
      </c>
      <c r="B8333" s="536">
        <v>18118</v>
      </c>
      <c r="C8333" s="536">
        <v>0</v>
      </c>
      <c r="D8333" s="536">
        <v>2011</v>
      </c>
    </row>
    <row r="8334" spans="1:4">
      <c r="A8334" s="535" t="s">
        <v>9920</v>
      </c>
      <c r="B8334" s="536">
        <v>8644</v>
      </c>
      <c r="C8334" s="536">
        <v>0</v>
      </c>
      <c r="D8334" s="536">
        <v>2011</v>
      </c>
    </row>
    <row r="8335" spans="1:4">
      <c r="A8335" s="535" t="s">
        <v>9921</v>
      </c>
      <c r="B8335" s="536">
        <v>11498</v>
      </c>
      <c r="C8335" s="536">
        <v>0</v>
      </c>
      <c r="D8335" s="536">
        <v>2011</v>
      </c>
    </row>
    <row r="8336" spans="1:4">
      <c r="A8336" s="535" t="s">
        <v>9922</v>
      </c>
      <c r="B8336" s="536">
        <v>31206</v>
      </c>
      <c r="C8336" s="536">
        <v>0</v>
      </c>
      <c r="D8336" s="536">
        <v>2011</v>
      </c>
    </row>
    <row r="8337" spans="1:4">
      <c r="A8337" s="535" t="s">
        <v>9923</v>
      </c>
      <c r="B8337" s="536">
        <v>15608</v>
      </c>
      <c r="C8337" s="536">
        <v>0</v>
      </c>
      <c r="D8337" s="536">
        <v>2011</v>
      </c>
    </row>
    <row r="8338" spans="1:4">
      <c r="A8338" s="535" t="s">
        <v>9924</v>
      </c>
      <c r="B8338" s="536">
        <v>18879</v>
      </c>
      <c r="C8338" s="536">
        <v>0</v>
      </c>
      <c r="D8338" s="536">
        <v>2011</v>
      </c>
    </row>
    <row r="8339" spans="1:4">
      <c r="A8339" s="535" t="s">
        <v>9925</v>
      </c>
      <c r="B8339" s="536">
        <v>19101</v>
      </c>
      <c r="C8339" s="536">
        <v>0</v>
      </c>
      <c r="D8339" s="536">
        <v>2011</v>
      </c>
    </row>
    <row r="8340" spans="1:4">
      <c r="A8340" s="535" t="s">
        <v>9926</v>
      </c>
      <c r="B8340" s="536">
        <v>21693</v>
      </c>
      <c r="C8340" s="536">
        <v>0</v>
      </c>
      <c r="D8340" s="536">
        <v>2011</v>
      </c>
    </row>
    <row r="8341" spans="1:4">
      <c r="A8341" s="535" t="s">
        <v>9927</v>
      </c>
      <c r="B8341" s="536">
        <v>13576</v>
      </c>
      <c r="C8341" s="536">
        <v>0</v>
      </c>
      <c r="D8341" s="536">
        <v>2011</v>
      </c>
    </row>
    <row r="8342" spans="1:4">
      <c r="A8342" s="535" t="s">
        <v>9928</v>
      </c>
      <c r="B8342" s="536">
        <v>31627</v>
      </c>
      <c r="C8342" s="536">
        <v>0</v>
      </c>
      <c r="D8342" s="536">
        <v>2011</v>
      </c>
    </row>
    <row r="8343" spans="1:4">
      <c r="A8343" s="535" t="s">
        <v>9929</v>
      </c>
      <c r="B8343" s="536">
        <v>20534</v>
      </c>
      <c r="C8343" s="536">
        <v>0</v>
      </c>
      <c r="D8343" s="536">
        <v>2011</v>
      </c>
    </row>
    <row r="8344" spans="1:4">
      <c r="A8344" s="535" t="s">
        <v>9930</v>
      </c>
      <c r="B8344" s="536">
        <v>23</v>
      </c>
      <c r="C8344" s="536">
        <v>0</v>
      </c>
      <c r="D8344" s="536">
        <v>2011</v>
      </c>
    </row>
    <row r="8345" spans="1:4">
      <c r="A8345" s="535" t="s">
        <v>9931</v>
      </c>
      <c r="B8345" s="536">
        <v>2933</v>
      </c>
      <c r="C8345" s="536">
        <v>0</v>
      </c>
      <c r="D8345" s="536">
        <v>2011</v>
      </c>
    </row>
    <row r="8346" spans="1:4">
      <c r="A8346" s="535" t="s">
        <v>9932</v>
      </c>
      <c r="B8346" s="536">
        <v>4939</v>
      </c>
      <c r="C8346" s="536">
        <v>0</v>
      </c>
      <c r="D8346" s="536">
        <v>2011</v>
      </c>
    </row>
    <row r="8347" spans="1:4">
      <c r="A8347" s="535" t="s">
        <v>9933</v>
      </c>
      <c r="B8347" s="536">
        <v>37790</v>
      </c>
      <c r="C8347" s="536">
        <v>0</v>
      </c>
      <c r="D8347" s="536">
        <v>2011</v>
      </c>
    </row>
    <row r="8348" spans="1:4">
      <c r="A8348" s="535" t="s">
        <v>9934</v>
      </c>
      <c r="B8348" s="536">
        <v>20646</v>
      </c>
      <c r="C8348" s="536">
        <v>0</v>
      </c>
      <c r="D8348" s="536">
        <v>2011</v>
      </c>
    </row>
    <row r="8349" spans="1:4">
      <c r="A8349" s="535" t="s">
        <v>9935</v>
      </c>
      <c r="B8349" s="536">
        <v>8139</v>
      </c>
      <c r="C8349" s="536">
        <v>0</v>
      </c>
      <c r="D8349" s="536">
        <v>2011</v>
      </c>
    </row>
    <row r="8350" spans="1:4">
      <c r="A8350" s="535" t="s">
        <v>9936</v>
      </c>
      <c r="B8350" s="536">
        <v>2833</v>
      </c>
      <c r="C8350" s="536">
        <v>0</v>
      </c>
      <c r="D8350" s="536">
        <v>2011</v>
      </c>
    </row>
    <row r="8351" spans="1:4">
      <c r="A8351" s="535" t="s">
        <v>9937</v>
      </c>
      <c r="B8351" s="536">
        <v>11475</v>
      </c>
      <c r="C8351" s="536">
        <v>0</v>
      </c>
      <c r="D8351" s="536">
        <v>2011</v>
      </c>
    </row>
    <row r="8352" spans="1:4">
      <c r="A8352" s="535" t="s">
        <v>9938</v>
      </c>
      <c r="B8352" s="536">
        <v>0</v>
      </c>
      <c r="C8352" s="536">
        <v>0</v>
      </c>
      <c r="D8352" s="536">
        <v>2011</v>
      </c>
    </row>
    <row r="8353" spans="1:4">
      <c r="A8353" s="535" t="s">
        <v>9939</v>
      </c>
      <c r="B8353" s="536">
        <v>8513</v>
      </c>
      <c r="C8353" s="536">
        <v>0</v>
      </c>
      <c r="D8353" s="536">
        <v>2011</v>
      </c>
    </row>
    <row r="8354" spans="1:4">
      <c r="A8354" s="535" t="s">
        <v>9940</v>
      </c>
      <c r="B8354" s="536">
        <v>18285</v>
      </c>
      <c r="C8354" s="536">
        <v>0</v>
      </c>
      <c r="D8354" s="536">
        <v>2011</v>
      </c>
    </row>
    <row r="8355" spans="1:4">
      <c r="A8355" s="535" t="s">
        <v>9941</v>
      </c>
      <c r="B8355" s="536">
        <v>15449</v>
      </c>
      <c r="C8355" s="536">
        <v>0</v>
      </c>
      <c r="D8355" s="536">
        <v>2011</v>
      </c>
    </row>
    <row r="8356" spans="1:4">
      <c r="A8356" s="535" t="s">
        <v>9942</v>
      </c>
      <c r="B8356" s="536">
        <v>8971</v>
      </c>
      <c r="C8356" s="536">
        <v>0</v>
      </c>
      <c r="D8356" s="536">
        <v>2011</v>
      </c>
    </row>
    <row r="8357" spans="1:4">
      <c r="A8357" s="535" t="s">
        <v>9943</v>
      </c>
      <c r="B8357" s="536">
        <v>7409</v>
      </c>
      <c r="C8357" s="536">
        <v>0</v>
      </c>
      <c r="D8357" s="536">
        <v>2011</v>
      </c>
    </row>
    <row r="8358" spans="1:4">
      <c r="A8358" s="535" t="s">
        <v>9944</v>
      </c>
      <c r="B8358" s="536">
        <v>7434</v>
      </c>
      <c r="C8358" s="536">
        <v>0</v>
      </c>
      <c r="D8358" s="536">
        <v>2011</v>
      </c>
    </row>
    <row r="8359" spans="1:4">
      <c r="A8359" s="535" t="s">
        <v>9945</v>
      </c>
      <c r="B8359" s="536">
        <v>7799</v>
      </c>
      <c r="C8359" s="536">
        <v>0</v>
      </c>
      <c r="D8359" s="536">
        <v>2011</v>
      </c>
    </row>
    <row r="8360" spans="1:4">
      <c r="A8360" s="535" t="s">
        <v>9946</v>
      </c>
      <c r="B8360" s="536">
        <v>5785</v>
      </c>
      <c r="C8360" s="536">
        <v>0</v>
      </c>
      <c r="D8360" s="536">
        <v>2011</v>
      </c>
    </row>
    <row r="8361" spans="1:4">
      <c r="A8361" s="535" t="s">
        <v>9947</v>
      </c>
      <c r="B8361" s="536">
        <v>8585</v>
      </c>
      <c r="C8361" s="536">
        <v>0</v>
      </c>
      <c r="D8361" s="536">
        <v>2011</v>
      </c>
    </row>
    <row r="8362" spans="1:4">
      <c r="A8362" s="535" t="s">
        <v>9948</v>
      </c>
      <c r="B8362" s="536">
        <v>4753</v>
      </c>
      <c r="C8362" s="536">
        <v>0</v>
      </c>
      <c r="D8362" s="536">
        <v>2011</v>
      </c>
    </row>
    <row r="8363" spans="1:4">
      <c r="A8363" s="535" t="s">
        <v>9949</v>
      </c>
      <c r="B8363" s="536">
        <v>2666</v>
      </c>
      <c r="C8363" s="536">
        <v>0</v>
      </c>
      <c r="D8363" s="536">
        <v>2011</v>
      </c>
    </row>
    <row r="8364" spans="1:4">
      <c r="A8364" s="535" t="s">
        <v>9950</v>
      </c>
      <c r="B8364" s="536">
        <v>6074</v>
      </c>
      <c r="C8364" s="536">
        <v>0</v>
      </c>
      <c r="D8364" s="536">
        <v>2011</v>
      </c>
    </row>
    <row r="8365" spans="1:4">
      <c r="A8365" s="535" t="s">
        <v>9951</v>
      </c>
      <c r="B8365" s="536">
        <v>4294</v>
      </c>
      <c r="C8365" s="536">
        <v>0</v>
      </c>
      <c r="D8365" s="536">
        <v>2011</v>
      </c>
    </row>
    <row r="8366" spans="1:4">
      <c r="A8366" s="535" t="s">
        <v>9952</v>
      </c>
      <c r="B8366" s="536">
        <v>6031</v>
      </c>
      <c r="C8366" s="536">
        <v>0</v>
      </c>
      <c r="D8366" s="536">
        <v>2011</v>
      </c>
    </row>
    <row r="8367" spans="1:4">
      <c r="A8367" s="535" t="s">
        <v>9953</v>
      </c>
      <c r="B8367" s="536">
        <v>7058</v>
      </c>
      <c r="C8367" s="536">
        <v>0</v>
      </c>
      <c r="D8367" s="536">
        <v>2011</v>
      </c>
    </row>
    <row r="8368" spans="1:4">
      <c r="A8368" s="535" t="s">
        <v>9954</v>
      </c>
      <c r="B8368" s="536">
        <v>39776</v>
      </c>
      <c r="C8368" s="536">
        <v>0</v>
      </c>
      <c r="D8368" s="536">
        <v>2011</v>
      </c>
    </row>
    <row r="8369" spans="1:4">
      <c r="A8369" s="535" t="s">
        <v>9955</v>
      </c>
      <c r="B8369" s="536">
        <v>9</v>
      </c>
      <c r="C8369" s="536">
        <v>0</v>
      </c>
      <c r="D8369" s="536">
        <v>2011</v>
      </c>
    </row>
    <row r="8370" spans="1:4">
      <c r="A8370" s="535" t="s">
        <v>9956</v>
      </c>
      <c r="B8370" s="536">
        <v>3625</v>
      </c>
      <c r="C8370" s="536">
        <v>0</v>
      </c>
      <c r="D8370" s="536">
        <v>2011</v>
      </c>
    </row>
    <row r="8371" spans="1:4">
      <c r="A8371" s="535" t="s">
        <v>9957</v>
      </c>
      <c r="B8371" s="536">
        <v>4509</v>
      </c>
      <c r="C8371" s="536">
        <v>0</v>
      </c>
      <c r="D8371" s="536">
        <v>2011</v>
      </c>
    </row>
    <row r="8372" spans="1:4">
      <c r="A8372" s="535" t="s">
        <v>9958</v>
      </c>
      <c r="B8372" s="536">
        <v>2912</v>
      </c>
      <c r="C8372" s="536">
        <v>0</v>
      </c>
      <c r="D8372" s="536">
        <v>2011</v>
      </c>
    </row>
    <row r="8373" spans="1:4">
      <c r="A8373" s="535" t="s">
        <v>9959</v>
      </c>
      <c r="B8373" s="536">
        <v>6738</v>
      </c>
      <c r="C8373" s="536">
        <v>0</v>
      </c>
      <c r="D8373" s="536">
        <v>2011</v>
      </c>
    </row>
    <row r="8374" spans="1:4">
      <c r="A8374" s="535" t="s">
        <v>9960</v>
      </c>
      <c r="B8374" s="536">
        <v>4656</v>
      </c>
      <c r="C8374" s="536">
        <v>0</v>
      </c>
      <c r="D8374" s="536">
        <v>2011</v>
      </c>
    </row>
    <row r="8375" spans="1:4">
      <c r="A8375" s="535" t="s">
        <v>9961</v>
      </c>
      <c r="B8375" s="536">
        <v>3259</v>
      </c>
      <c r="C8375" s="536">
        <v>0</v>
      </c>
      <c r="D8375" s="536">
        <v>2011</v>
      </c>
    </row>
    <row r="8376" spans="1:4">
      <c r="A8376" s="535" t="s">
        <v>9962</v>
      </c>
      <c r="B8376" s="536">
        <v>2017</v>
      </c>
      <c r="C8376" s="536">
        <v>0</v>
      </c>
      <c r="D8376" s="536">
        <v>2011</v>
      </c>
    </row>
    <row r="8377" spans="1:4">
      <c r="A8377" s="535" t="s">
        <v>9963</v>
      </c>
      <c r="B8377" s="536">
        <v>17546</v>
      </c>
      <c r="C8377" s="536">
        <v>0</v>
      </c>
      <c r="D8377" s="536">
        <v>2011</v>
      </c>
    </row>
    <row r="8378" spans="1:4">
      <c r="A8378" s="535" t="s">
        <v>9964</v>
      </c>
      <c r="B8378" s="536">
        <v>7122</v>
      </c>
      <c r="C8378" s="536">
        <v>0</v>
      </c>
      <c r="D8378" s="536">
        <v>2011</v>
      </c>
    </row>
    <row r="8379" spans="1:4">
      <c r="A8379" s="535" t="s">
        <v>9965</v>
      </c>
      <c r="B8379" s="536">
        <v>12510</v>
      </c>
      <c r="C8379" s="536">
        <v>0</v>
      </c>
      <c r="D8379" s="536">
        <v>2011</v>
      </c>
    </row>
    <row r="8380" spans="1:4">
      <c r="A8380" s="535" t="s">
        <v>9966</v>
      </c>
      <c r="B8380" s="536">
        <v>20531</v>
      </c>
      <c r="C8380" s="536">
        <v>0</v>
      </c>
      <c r="D8380" s="536">
        <v>2011</v>
      </c>
    </row>
    <row r="8381" spans="1:4">
      <c r="A8381" s="535" t="s">
        <v>9967</v>
      </c>
      <c r="B8381" s="536">
        <v>6007</v>
      </c>
      <c r="C8381" s="536">
        <v>0</v>
      </c>
      <c r="D8381" s="536">
        <v>2011</v>
      </c>
    </row>
    <row r="8382" spans="1:4">
      <c r="A8382" s="535" t="s">
        <v>9968</v>
      </c>
      <c r="B8382" s="536">
        <v>5467</v>
      </c>
      <c r="C8382" s="536">
        <v>0</v>
      </c>
      <c r="D8382" s="536">
        <v>2011</v>
      </c>
    </row>
    <row r="8383" spans="1:4">
      <c r="A8383" s="535" t="s">
        <v>9969</v>
      </c>
      <c r="B8383" s="536">
        <v>5490</v>
      </c>
      <c r="C8383" s="536">
        <v>0</v>
      </c>
      <c r="D8383" s="536">
        <v>2011</v>
      </c>
    </row>
    <row r="8384" spans="1:4">
      <c r="A8384" s="535" t="s">
        <v>9970</v>
      </c>
      <c r="B8384" s="536">
        <v>4500</v>
      </c>
      <c r="C8384" s="536">
        <v>0</v>
      </c>
      <c r="D8384" s="536">
        <v>2011</v>
      </c>
    </row>
    <row r="8385" spans="1:4">
      <c r="A8385" s="535" t="s">
        <v>9971</v>
      </c>
      <c r="B8385" s="536">
        <v>11728</v>
      </c>
      <c r="C8385" s="536">
        <v>0</v>
      </c>
      <c r="D8385" s="536">
        <v>2011</v>
      </c>
    </row>
    <row r="8386" spans="1:4">
      <c r="A8386" s="535" t="s">
        <v>9972</v>
      </c>
      <c r="B8386" s="536">
        <v>3972</v>
      </c>
      <c r="C8386" s="536">
        <v>0</v>
      </c>
      <c r="D8386" s="536">
        <v>2011</v>
      </c>
    </row>
    <row r="8387" spans="1:4">
      <c r="A8387" s="535" t="s">
        <v>9973</v>
      </c>
      <c r="B8387" s="536">
        <v>3601</v>
      </c>
      <c r="C8387" s="536">
        <v>0</v>
      </c>
      <c r="D8387" s="536">
        <v>2011</v>
      </c>
    </row>
    <row r="8388" spans="1:4">
      <c r="A8388" s="535" t="s">
        <v>9974</v>
      </c>
      <c r="B8388" s="536">
        <v>4132</v>
      </c>
      <c r="C8388" s="536">
        <v>0</v>
      </c>
      <c r="D8388" s="536">
        <v>2011</v>
      </c>
    </row>
    <row r="8389" spans="1:4">
      <c r="A8389" s="535" t="s">
        <v>9975</v>
      </c>
      <c r="B8389" s="536">
        <v>6509</v>
      </c>
      <c r="C8389" s="536">
        <v>0</v>
      </c>
      <c r="D8389" s="536">
        <v>2011</v>
      </c>
    </row>
    <row r="8390" spans="1:4">
      <c r="A8390" s="535" t="s">
        <v>9976</v>
      </c>
      <c r="B8390" s="536">
        <v>17726</v>
      </c>
      <c r="C8390" s="536">
        <v>0</v>
      </c>
      <c r="D8390" s="536">
        <v>2011</v>
      </c>
    </row>
    <row r="8391" spans="1:4">
      <c r="A8391" s="535" t="s">
        <v>9977</v>
      </c>
      <c r="B8391" s="536">
        <v>15705</v>
      </c>
      <c r="C8391" s="536">
        <v>0</v>
      </c>
      <c r="D8391" s="536">
        <v>2011</v>
      </c>
    </row>
    <row r="8392" spans="1:4">
      <c r="A8392" s="535" t="s">
        <v>9978</v>
      </c>
      <c r="B8392" s="536">
        <v>11792</v>
      </c>
      <c r="C8392" s="536">
        <v>0</v>
      </c>
      <c r="D8392" s="536">
        <v>2011</v>
      </c>
    </row>
    <row r="8393" spans="1:4">
      <c r="A8393" s="535" t="s">
        <v>9979</v>
      </c>
      <c r="B8393" s="536">
        <v>9236</v>
      </c>
      <c r="C8393" s="536">
        <v>0</v>
      </c>
      <c r="D8393" s="536">
        <v>2011</v>
      </c>
    </row>
    <row r="8394" spans="1:4">
      <c r="A8394" s="535" t="s">
        <v>9980</v>
      </c>
      <c r="B8394" s="536">
        <v>9106</v>
      </c>
      <c r="C8394" s="536">
        <v>0</v>
      </c>
      <c r="D8394" s="536">
        <v>2011</v>
      </c>
    </row>
    <row r="8395" spans="1:4">
      <c r="A8395" s="535" t="s">
        <v>9981</v>
      </c>
      <c r="B8395" s="536">
        <v>0</v>
      </c>
      <c r="C8395" s="536">
        <v>0</v>
      </c>
      <c r="D8395" s="536">
        <v>2011</v>
      </c>
    </row>
    <row r="8396" spans="1:4">
      <c r="A8396" s="535" t="s">
        <v>9982</v>
      </c>
      <c r="B8396" s="536">
        <v>19833</v>
      </c>
      <c r="C8396" s="536">
        <v>0</v>
      </c>
      <c r="D8396" s="536">
        <v>2011</v>
      </c>
    </row>
    <row r="8397" spans="1:4">
      <c r="A8397" s="535" t="s">
        <v>9983</v>
      </c>
      <c r="B8397" s="536">
        <v>18826</v>
      </c>
      <c r="C8397" s="536">
        <v>0</v>
      </c>
      <c r="D8397" s="536">
        <v>2011</v>
      </c>
    </row>
    <row r="8398" spans="1:4">
      <c r="A8398" s="535" t="s">
        <v>9984</v>
      </c>
      <c r="B8398" s="536">
        <v>10342</v>
      </c>
      <c r="C8398" s="536">
        <v>0</v>
      </c>
      <c r="D8398" s="536">
        <v>2011</v>
      </c>
    </row>
    <row r="8399" spans="1:4">
      <c r="A8399" s="535" t="s">
        <v>9985</v>
      </c>
      <c r="B8399" s="536">
        <v>17459</v>
      </c>
      <c r="C8399" s="536">
        <v>0</v>
      </c>
      <c r="D8399" s="536">
        <v>2011</v>
      </c>
    </row>
    <row r="8400" spans="1:4">
      <c r="A8400" s="535" t="s">
        <v>9986</v>
      </c>
      <c r="B8400" s="536">
        <v>2988</v>
      </c>
      <c r="C8400" s="536">
        <v>0</v>
      </c>
      <c r="D8400" s="536">
        <v>2011</v>
      </c>
    </row>
    <row r="8401" spans="1:4">
      <c r="A8401" s="535" t="s">
        <v>9987</v>
      </c>
      <c r="B8401" s="536">
        <v>3957</v>
      </c>
      <c r="C8401" s="536">
        <v>0</v>
      </c>
      <c r="D8401" s="536">
        <v>2011</v>
      </c>
    </row>
    <row r="8402" spans="1:4">
      <c r="A8402" s="535" t="s">
        <v>9988</v>
      </c>
      <c r="B8402" s="536">
        <v>22792</v>
      </c>
      <c r="C8402" s="536">
        <v>0</v>
      </c>
      <c r="D8402" s="536">
        <v>2011</v>
      </c>
    </row>
    <row r="8403" spans="1:4">
      <c r="A8403" s="535" t="s">
        <v>9989</v>
      </c>
      <c r="B8403" s="536">
        <v>20421</v>
      </c>
      <c r="C8403" s="536">
        <v>0</v>
      </c>
      <c r="D8403" s="536">
        <v>2011</v>
      </c>
    </row>
    <row r="8404" spans="1:4">
      <c r="A8404" s="535" t="s">
        <v>9990</v>
      </c>
      <c r="B8404" s="536">
        <v>15082</v>
      </c>
      <c r="C8404" s="536">
        <v>0</v>
      </c>
      <c r="D8404" s="536">
        <v>2011</v>
      </c>
    </row>
    <row r="8405" spans="1:4">
      <c r="A8405" s="535" t="s">
        <v>9991</v>
      </c>
      <c r="B8405" s="536">
        <v>14187</v>
      </c>
      <c r="C8405" s="536">
        <v>0</v>
      </c>
      <c r="D8405" s="536">
        <v>2011</v>
      </c>
    </row>
    <row r="8406" spans="1:4">
      <c r="A8406" s="535" t="s">
        <v>9992</v>
      </c>
      <c r="B8406" s="536">
        <v>14181</v>
      </c>
      <c r="C8406" s="536">
        <v>0</v>
      </c>
      <c r="D8406" s="536">
        <v>2011</v>
      </c>
    </row>
    <row r="8407" spans="1:4">
      <c r="A8407" s="535" t="s">
        <v>9993</v>
      </c>
      <c r="B8407" s="536">
        <v>15910</v>
      </c>
      <c r="C8407" s="536">
        <v>0</v>
      </c>
      <c r="D8407" s="536">
        <v>2011</v>
      </c>
    </row>
    <row r="8408" spans="1:4">
      <c r="A8408" s="535" t="s">
        <v>9994</v>
      </c>
      <c r="B8408" s="536">
        <v>0</v>
      </c>
      <c r="C8408" s="536">
        <v>0</v>
      </c>
      <c r="D8408" s="536">
        <v>2011</v>
      </c>
    </row>
    <row r="8409" spans="1:4">
      <c r="A8409" s="535" t="s">
        <v>9995</v>
      </c>
      <c r="B8409" s="536">
        <v>21455</v>
      </c>
      <c r="C8409" s="536">
        <v>0</v>
      </c>
      <c r="D8409" s="536">
        <v>2011</v>
      </c>
    </row>
    <row r="8410" spans="1:4">
      <c r="A8410" s="535" t="s">
        <v>9996</v>
      </c>
      <c r="B8410" s="536">
        <v>18440</v>
      </c>
      <c r="C8410" s="536">
        <v>0</v>
      </c>
      <c r="D8410" s="536">
        <v>2011</v>
      </c>
    </row>
    <row r="8411" spans="1:4">
      <c r="A8411" s="535" t="s">
        <v>9997</v>
      </c>
      <c r="B8411" s="536">
        <v>7681</v>
      </c>
      <c r="C8411" s="536">
        <v>0</v>
      </c>
      <c r="D8411" s="536">
        <v>2011</v>
      </c>
    </row>
    <row r="8412" spans="1:4">
      <c r="A8412" s="535" t="s">
        <v>9998</v>
      </c>
      <c r="B8412" s="536">
        <v>0</v>
      </c>
      <c r="C8412" s="536">
        <v>0</v>
      </c>
      <c r="D8412" s="536">
        <v>2011</v>
      </c>
    </row>
    <row r="8413" spans="1:4">
      <c r="A8413" s="535" t="s">
        <v>9999</v>
      </c>
      <c r="B8413" s="536">
        <v>43089</v>
      </c>
      <c r="C8413" s="536">
        <v>0</v>
      </c>
      <c r="D8413" s="536">
        <v>2011</v>
      </c>
    </row>
    <row r="8414" spans="1:4">
      <c r="A8414" s="535" t="s">
        <v>10000</v>
      </c>
      <c r="B8414" s="536">
        <v>0</v>
      </c>
      <c r="C8414" s="536">
        <v>0</v>
      </c>
      <c r="D8414" s="536">
        <v>2011</v>
      </c>
    </row>
    <row r="8415" spans="1:4">
      <c r="A8415" s="535" t="s">
        <v>10001</v>
      </c>
      <c r="B8415" s="536">
        <v>5379</v>
      </c>
      <c r="C8415" s="536">
        <v>0</v>
      </c>
      <c r="D8415" s="536">
        <v>2011</v>
      </c>
    </row>
    <row r="8416" spans="1:4">
      <c r="A8416" s="535" t="s">
        <v>10002</v>
      </c>
      <c r="B8416" s="536">
        <v>29758</v>
      </c>
      <c r="C8416" s="536">
        <v>0</v>
      </c>
      <c r="D8416" s="536">
        <v>2011</v>
      </c>
    </row>
    <row r="8417" spans="1:4">
      <c r="A8417" s="535" t="s">
        <v>10003</v>
      </c>
      <c r="B8417" s="536">
        <v>23456</v>
      </c>
      <c r="C8417" s="536">
        <v>0</v>
      </c>
      <c r="D8417" s="536">
        <v>2011</v>
      </c>
    </row>
    <row r="8418" spans="1:4">
      <c r="A8418" s="535" t="s">
        <v>10004</v>
      </c>
      <c r="B8418" s="536">
        <v>19824</v>
      </c>
      <c r="C8418" s="536">
        <v>0</v>
      </c>
      <c r="D8418" s="536">
        <v>2011</v>
      </c>
    </row>
    <row r="8419" spans="1:4">
      <c r="A8419" s="535" t="s">
        <v>10005</v>
      </c>
      <c r="B8419" s="536">
        <v>22564</v>
      </c>
      <c r="C8419" s="536">
        <v>0</v>
      </c>
      <c r="D8419" s="536">
        <v>2011</v>
      </c>
    </row>
    <row r="8420" spans="1:4">
      <c r="A8420" s="535" t="s">
        <v>10006</v>
      </c>
      <c r="B8420" s="536">
        <v>24661</v>
      </c>
      <c r="C8420" s="536">
        <v>0</v>
      </c>
      <c r="D8420" s="536">
        <v>2011</v>
      </c>
    </row>
    <row r="8421" spans="1:4">
      <c r="A8421" s="535" t="s">
        <v>10007</v>
      </c>
      <c r="B8421" s="536">
        <v>30110</v>
      </c>
      <c r="C8421" s="536">
        <v>0</v>
      </c>
      <c r="D8421" s="536">
        <v>2011</v>
      </c>
    </row>
    <row r="8422" spans="1:4">
      <c r="A8422" s="535" t="s">
        <v>10008</v>
      </c>
      <c r="B8422" s="536">
        <v>0</v>
      </c>
      <c r="C8422" s="536">
        <v>0</v>
      </c>
      <c r="D8422" s="536">
        <v>2011</v>
      </c>
    </row>
    <row r="8423" spans="1:4">
      <c r="A8423" s="535" t="s">
        <v>10009</v>
      </c>
      <c r="B8423" s="536">
        <v>0</v>
      </c>
      <c r="C8423" s="536">
        <v>95327</v>
      </c>
      <c r="D8423" s="536">
        <v>2011</v>
      </c>
    </row>
    <row r="8424" spans="1:4">
      <c r="A8424" s="535" t="s">
        <v>10010</v>
      </c>
      <c r="B8424" s="536">
        <v>0</v>
      </c>
      <c r="C8424" s="536">
        <v>51486</v>
      </c>
      <c r="D8424" s="536">
        <v>2011</v>
      </c>
    </row>
    <row r="8425" spans="1:4">
      <c r="A8425" s="535" t="s">
        <v>10219</v>
      </c>
      <c r="B8425" s="536">
        <v>0</v>
      </c>
      <c r="C8425" s="536">
        <v>35209</v>
      </c>
      <c r="D8425" s="536">
        <v>2011</v>
      </c>
    </row>
    <row r="8426" spans="1:4">
      <c r="A8426" s="535" t="s">
        <v>10220</v>
      </c>
      <c r="B8426" s="536">
        <v>0</v>
      </c>
      <c r="C8426" s="536">
        <v>33873</v>
      </c>
      <c r="D8426" s="536">
        <v>2011</v>
      </c>
    </row>
    <row r="8427" spans="1:4">
      <c r="A8427" s="535" t="s">
        <v>10011</v>
      </c>
      <c r="B8427" s="536">
        <v>10538</v>
      </c>
      <c r="C8427" s="536">
        <v>0</v>
      </c>
      <c r="D8427" s="536">
        <v>2011</v>
      </c>
    </row>
    <row r="8428" spans="1:4">
      <c r="A8428" s="535" t="s">
        <v>10012</v>
      </c>
      <c r="B8428" s="536">
        <v>19012</v>
      </c>
      <c r="C8428" s="536">
        <v>0</v>
      </c>
      <c r="D8428" s="536">
        <v>2011</v>
      </c>
    </row>
    <row r="8429" spans="1:4">
      <c r="A8429" s="535" t="s">
        <v>10013</v>
      </c>
      <c r="B8429" s="536">
        <v>17050</v>
      </c>
      <c r="C8429" s="536">
        <v>0</v>
      </c>
      <c r="D8429" s="536">
        <v>2011</v>
      </c>
    </row>
    <row r="8430" spans="1:4">
      <c r="A8430" s="535" t="s">
        <v>10014</v>
      </c>
      <c r="B8430" s="536">
        <v>32611</v>
      </c>
      <c r="C8430" s="536">
        <v>0</v>
      </c>
      <c r="D8430" s="536">
        <v>2011</v>
      </c>
    </row>
    <row r="8431" spans="1:4">
      <c r="A8431" s="535" t="s">
        <v>10015</v>
      </c>
      <c r="B8431" s="536">
        <v>28110</v>
      </c>
      <c r="C8431" s="536">
        <v>0</v>
      </c>
      <c r="D8431" s="536">
        <v>2011</v>
      </c>
    </row>
    <row r="8432" spans="1:4">
      <c r="A8432" s="535" t="s">
        <v>10016</v>
      </c>
      <c r="B8432" s="536">
        <v>8837</v>
      </c>
      <c r="C8432" s="536">
        <v>0</v>
      </c>
      <c r="D8432" s="536">
        <v>2011</v>
      </c>
    </row>
    <row r="8433" spans="1:4">
      <c r="A8433" s="535" t="s">
        <v>10017</v>
      </c>
      <c r="B8433" s="536">
        <v>0</v>
      </c>
      <c r="C8433" s="536">
        <v>0</v>
      </c>
      <c r="D8433" s="536">
        <v>2011</v>
      </c>
    </row>
    <row r="8434" spans="1:4">
      <c r="A8434" s="535" t="s">
        <v>10018</v>
      </c>
      <c r="B8434" s="536">
        <v>4148</v>
      </c>
      <c r="C8434" s="536">
        <v>0</v>
      </c>
      <c r="D8434" s="536">
        <v>2011</v>
      </c>
    </row>
    <row r="8435" spans="1:4">
      <c r="A8435" s="535" t="s">
        <v>10019</v>
      </c>
      <c r="B8435" s="536">
        <v>1075</v>
      </c>
      <c r="C8435" s="536">
        <v>0</v>
      </c>
      <c r="D8435" s="536">
        <v>2011</v>
      </c>
    </row>
    <row r="8436" spans="1:4">
      <c r="A8436" s="535" t="s">
        <v>10020</v>
      </c>
      <c r="B8436" s="536">
        <v>1792</v>
      </c>
      <c r="C8436" s="536">
        <v>0</v>
      </c>
      <c r="D8436" s="536">
        <v>2011</v>
      </c>
    </row>
    <row r="8437" spans="1:4">
      <c r="A8437" s="535" t="s">
        <v>10021</v>
      </c>
      <c r="B8437" s="536">
        <v>48963</v>
      </c>
      <c r="C8437" s="536">
        <v>0</v>
      </c>
      <c r="D8437" s="536">
        <v>2011</v>
      </c>
    </row>
    <row r="8438" spans="1:4">
      <c r="A8438" s="535" t="s">
        <v>10022</v>
      </c>
      <c r="B8438" s="536">
        <v>7586</v>
      </c>
      <c r="C8438" s="536">
        <v>0</v>
      </c>
      <c r="D8438" s="536">
        <v>2011</v>
      </c>
    </row>
    <row r="8439" spans="1:4">
      <c r="A8439" s="535" t="s">
        <v>10023</v>
      </c>
      <c r="B8439" s="536">
        <v>16812</v>
      </c>
      <c r="C8439" s="536">
        <v>0</v>
      </c>
      <c r="D8439" s="536">
        <v>2011</v>
      </c>
    </row>
    <row r="8440" spans="1:4">
      <c r="A8440" s="535" t="s">
        <v>10216</v>
      </c>
      <c r="B8440" s="536">
        <v>12086</v>
      </c>
      <c r="C8440" s="536">
        <v>0</v>
      </c>
      <c r="D8440" s="536">
        <v>2011</v>
      </c>
    </row>
    <row r="8441" spans="1:4">
      <c r="A8441" s="535" t="s">
        <v>10024</v>
      </c>
      <c r="B8441" s="536">
        <v>0</v>
      </c>
      <c r="C8441" s="536">
        <v>0</v>
      </c>
      <c r="D8441" s="536">
        <v>2011</v>
      </c>
    </row>
    <row r="8442" spans="1:4">
      <c r="A8442" s="535" t="s">
        <v>10025</v>
      </c>
      <c r="B8442" s="536">
        <v>0</v>
      </c>
      <c r="C8442" s="536">
        <v>0</v>
      </c>
      <c r="D8442" s="536">
        <v>2011</v>
      </c>
    </row>
    <row r="8443" spans="1:4">
      <c r="A8443" s="535" t="s">
        <v>10026</v>
      </c>
      <c r="B8443" s="536">
        <v>0</v>
      </c>
      <c r="C8443" s="536">
        <v>0</v>
      </c>
      <c r="D8443" s="536">
        <v>2011</v>
      </c>
    </row>
    <row r="8444" spans="1:4">
      <c r="A8444" s="535" t="s">
        <v>10028</v>
      </c>
      <c r="B8444" s="536">
        <v>0</v>
      </c>
      <c r="C8444" s="536">
        <v>0</v>
      </c>
      <c r="D8444" s="536">
        <v>2011</v>
      </c>
    </row>
    <row r="8445" spans="1:4">
      <c r="A8445" s="535" t="s">
        <v>10029</v>
      </c>
      <c r="B8445" s="536">
        <v>0</v>
      </c>
      <c r="C8445" s="536">
        <v>0</v>
      </c>
      <c r="D8445" s="536">
        <v>2011</v>
      </c>
    </row>
    <row r="8446" spans="1:4">
      <c r="A8446" s="535" t="s">
        <v>10030</v>
      </c>
      <c r="B8446" s="536">
        <v>0</v>
      </c>
      <c r="C8446" s="536">
        <v>0</v>
      </c>
      <c r="D8446" s="536">
        <v>2011</v>
      </c>
    </row>
    <row r="8447" spans="1:4">
      <c r="A8447" s="535" t="s">
        <v>10031</v>
      </c>
      <c r="B8447" s="536">
        <v>4982</v>
      </c>
      <c r="C8447" s="536">
        <v>0</v>
      </c>
      <c r="D8447" s="536">
        <v>2011</v>
      </c>
    </row>
    <row r="8448" spans="1:4">
      <c r="A8448" s="535" t="s">
        <v>10032</v>
      </c>
      <c r="B8448" s="536">
        <v>146107</v>
      </c>
      <c r="C8448" s="536">
        <v>0</v>
      </c>
      <c r="D8448" s="536">
        <v>2011</v>
      </c>
    </row>
    <row r="8449" spans="1:4">
      <c r="A8449" s="535" t="s">
        <v>10033</v>
      </c>
      <c r="B8449" s="536">
        <v>12338</v>
      </c>
      <c r="C8449" s="536">
        <v>0</v>
      </c>
      <c r="D8449" s="536">
        <v>2011</v>
      </c>
    </row>
    <row r="8450" spans="1:4">
      <c r="A8450" s="535" t="s">
        <v>10034</v>
      </c>
      <c r="B8450" s="536">
        <v>13953</v>
      </c>
      <c r="C8450" s="536">
        <v>0</v>
      </c>
      <c r="D8450" s="536">
        <v>2011</v>
      </c>
    </row>
    <row r="8451" spans="1:4">
      <c r="A8451" s="535" t="s">
        <v>10035</v>
      </c>
      <c r="B8451" s="536">
        <v>30004</v>
      </c>
      <c r="C8451" s="536">
        <v>0</v>
      </c>
      <c r="D8451" s="536">
        <v>2011</v>
      </c>
    </row>
    <row r="8452" spans="1:4">
      <c r="A8452" s="535" t="s">
        <v>10036</v>
      </c>
      <c r="B8452" s="536">
        <v>20870</v>
      </c>
      <c r="C8452" s="536">
        <v>0</v>
      </c>
      <c r="D8452" s="536">
        <v>2011</v>
      </c>
    </row>
    <row r="8453" spans="1:4">
      <c r="A8453" s="535" t="s">
        <v>10037</v>
      </c>
      <c r="B8453" s="536">
        <v>0</v>
      </c>
      <c r="C8453" s="536">
        <v>0</v>
      </c>
      <c r="D8453" s="536">
        <v>2011</v>
      </c>
    </row>
    <row r="8454" spans="1:4">
      <c r="A8454" s="535" t="s">
        <v>10038</v>
      </c>
      <c r="B8454" s="536">
        <v>0</v>
      </c>
      <c r="C8454" s="536">
        <v>0</v>
      </c>
      <c r="D8454" s="536">
        <v>2011</v>
      </c>
    </row>
    <row r="8455" spans="1:4">
      <c r="A8455" s="535" t="s">
        <v>10039</v>
      </c>
      <c r="B8455" s="536">
        <v>0</v>
      </c>
      <c r="C8455" s="536">
        <v>0</v>
      </c>
      <c r="D8455" s="536">
        <v>2011</v>
      </c>
    </row>
    <row r="8456" spans="1:4">
      <c r="A8456" s="535" t="s">
        <v>10040</v>
      </c>
      <c r="B8456" s="536">
        <v>0</v>
      </c>
      <c r="C8456" s="536">
        <v>0</v>
      </c>
      <c r="D8456" s="536">
        <v>2011</v>
      </c>
    </row>
    <row r="8457" spans="1:4">
      <c r="A8457" s="535" t="s">
        <v>10041</v>
      </c>
      <c r="B8457" s="536">
        <v>0</v>
      </c>
      <c r="C8457" s="536">
        <v>0</v>
      </c>
      <c r="D8457" s="536">
        <v>2011</v>
      </c>
    </row>
    <row r="8458" spans="1:4">
      <c r="A8458" s="535" t="s">
        <v>10042</v>
      </c>
      <c r="B8458" s="536">
        <v>0</v>
      </c>
      <c r="C8458" s="536">
        <v>0</v>
      </c>
      <c r="D8458" s="536">
        <v>2011</v>
      </c>
    </row>
    <row r="8459" spans="1:4">
      <c r="A8459" s="535" t="s">
        <v>10043</v>
      </c>
      <c r="B8459" s="536">
        <v>0</v>
      </c>
      <c r="C8459" s="536">
        <v>0</v>
      </c>
      <c r="D8459" s="536">
        <v>2011</v>
      </c>
    </row>
    <row r="8460" spans="1:4">
      <c r="A8460" s="535" t="s">
        <v>10044</v>
      </c>
      <c r="B8460" s="536">
        <v>0</v>
      </c>
      <c r="C8460" s="536">
        <v>0</v>
      </c>
      <c r="D8460" s="536">
        <v>2011</v>
      </c>
    </row>
    <row r="8461" spans="1:4">
      <c r="A8461" s="535" t="s">
        <v>10045</v>
      </c>
      <c r="B8461" s="536">
        <v>0</v>
      </c>
      <c r="C8461" s="536">
        <v>0</v>
      </c>
      <c r="D8461" s="536">
        <v>2011</v>
      </c>
    </row>
    <row r="8462" spans="1:4">
      <c r="A8462" s="535" t="s">
        <v>10046</v>
      </c>
      <c r="B8462" s="536">
        <v>0</v>
      </c>
      <c r="C8462" s="536">
        <v>0</v>
      </c>
      <c r="D8462" s="536">
        <v>2011</v>
      </c>
    </row>
    <row r="8463" spans="1:4">
      <c r="A8463" s="535" t="s">
        <v>10047</v>
      </c>
      <c r="B8463" s="536">
        <v>0</v>
      </c>
      <c r="C8463" s="536">
        <v>0</v>
      </c>
      <c r="D8463" s="536">
        <v>2011</v>
      </c>
    </row>
    <row r="8464" spans="1:4">
      <c r="A8464" s="535" t="s">
        <v>10048</v>
      </c>
      <c r="B8464" s="536">
        <v>0</v>
      </c>
      <c r="C8464" s="536">
        <v>0</v>
      </c>
      <c r="D8464" s="536">
        <v>2011</v>
      </c>
    </row>
    <row r="8465" spans="1:4">
      <c r="A8465" s="535" t="s">
        <v>10049</v>
      </c>
      <c r="B8465" s="536">
        <v>0</v>
      </c>
      <c r="C8465" s="536">
        <v>0</v>
      </c>
      <c r="D8465" s="536">
        <v>2011</v>
      </c>
    </row>
    <row r="8466" spans="1:4">
      <c r="A8466" s="535" t="s">
        <v>10050</v>
      </c>
      <c r="B8466" s="536">
        <v>0</v>
      </c>
      <c r="C8466" s="536">
        <v>0</v>
      </c>
      <c r="D8466" s="536">
        <v>2011</v>
      </c>
    </row>
    <row r="8467" spans="1:4">
      <c r="A8467" s="535" t="s">
        <v>10051</v>
      </c>
      <c r="B8467" s="536">
        <v>0</v>
      </c>
      <c r="C8467" s="536">
        <v>0</v>
      </c>
      <c r="D8467" s="536">
        <v>2011</v>
      </c>
    </row>
    <row r="8468" spans="1:4">
      <c r="A8468" s="535" t="s">
        <v>10052</v>
      </c>
      <c r="B8468" s="536">
        <v>0</v>
      </c>
      <c r="C8468" s="536">
        <v>0</v>
      </c>
      <c r="D8468" s="536">
        <v>2011</v>
      </c>
    </row>
    <row r="8469" spans="1:4">
      <c r="A8469" s="535" t="s">
        <v>10053</v>
      </c>
      <c r="B8469" s="536">
        <v>0</v>
      </c>
      <c r="C8469" s="536">
        <v>0</v>
      </c>
      <c r="D8469" s="536">
        <v>2011</v>
      </c>
    </row>
    <row r="8470" spans="1:4">
      <c r="A8470" s="535" t="s">
        <v>10054</v>
      </c>
      <c r="B8470" s="536">
        <v>0</v>
      </c>
      <c r="C8470" s="536">
        <v>0</v>
      </c>
      <c r="D8470" s="536">
        <v>2011</v>
      </c>
    </row>
    <row r="8471" spans="1:4">
      <c r="A8471" s="535" t="s">
        <v>10055</v>
      </c>
      <c r="B8471" s="536">
        <v>0</v>
      </c>
      <c r="C8471" s="536">
        <v>0</v>
      </c>
      <c r="D8471" s="536">
        <v>2011</v>
      </c>
    </row>
    <row r="8472" spans="1:4">
      <c r="A8472" s="535" t="s">
        <v>10056</v>
      </c>
      <c r="B8472" s="536">
        <v>28770</v>
      </c>
      <c r="C8472" s="536">
        <v>0</v>
      </c>
      <c r="D8472" s="536">
        <v>2011</v>
      </c>
    </row>
    <row r="8473" spans="1:4">
      <c r="A8473" s="535" t="s">
        <v>10057</v>
      </c>
      <c r="B8473" s="536">
        <v>38960</v>
      </c>
      <c r="C8473" s="536">
        <v>0</v>
      </c>
      <c r="D8473" s="536">
        <v>2011</v>
      </c>
    </row>
    <row r="8474" spans="1:4">
      <c r="A8474" s="535" t="s">
        <v>10058</v>
      </c>
      <c r="B8474" s="536">
        <v>31539</v>
      </c>
      <c r="C8474" s="536">
        <v>0</v>
      </c>
      <c r="D8474" s="536">
        <v>2011</v>
      </c>
    </row>
    <row r="8475" spans="1:4">
      <c r="A8475" s="535" t="s">
        <v>10059</v>
      </c>
      <c r="B8475" s="536">
        <v>34678</v>
      </c>
      <c r="C8475" s="536">
        <v>0</v>
      </c>
      <c r="D8475" s="536">
        <v>2011</v>
      </c>
    </row>
    <row r="8476" spans="1:4">
      <c r="A8476" s="535" t="s">
        <v>10060</v>
      </c>
      <c r="B8476" s="536">
        <v>0</v>
      </c>
      <c r="C8476" s="536">
        <v>0</v>
      </c>
      <c r="D8476" s="536">
        <v>2011</v>
      </c>
    </row>
    <row r="8477" spans="1:4">
      <c r="A8477" s="535" t="s">
        <v>10061</v>
      </c>
      <c r="B8477" s="536">
        <v>20804</v>
      </c>
      <c r="C8477" s="536">
        <v>0</v>
      </c>
      <c r="D8477" s="536">
        <v>2011</v>
      </c>
    </row>
    <row r="8478" spans="1:4">
      <c r="A8478" s="535" t="s">
        <v>10062</v>
      </c>
      <c r="B8478" s="536">
        <v>0</v>
      </c>
      <c r="C8478" s="536">
        <v>0</v>
      </c>
      <c r="D8478" s="536">
        <v>2011</v>
      </c>
    </row>
    <row r="8479" spans="1:4">
      <c r="A8479" s="535" t="s">
        <v>10063</v>
      </c>
      <c r="B8479" s="536">
        <v>0</v>
      </c>
      <c r="C8479" s="536">
        <v>0</v>
      </c>
      <c r="D8479" s="536">
        <v>2011</v>
      </c>
    </row>
    <row r="8480" spans="1:4">
      <c r="A8480" s="535" t="s">
        <v>10064</v>
      </c>
      <c r="B8480" s="536">
        <v>0</v>
      </c>
      <c r="C8480" s="536">
        <v>0</v>
      </c>
      <c r="D8480" s="536">
        <v>2011</v>
      </c>
    </row>
    <row r="8481" spans="1:4">
      <c r="A8481" s="535" t="s">
        <v>10065</v>
      </c>
      <c r="B8481" s="536">
        <v>0</v>
      </c>
      <c r="C8481" s="536">
        <v>0</v>
      </c>
      <c r="D8481" s="536">
        <v>2011</v>
      </c>
    </row>
    <row r="8482" spans="1:4">
      <c r="A8482" s="535" t="s">
        <v>10066</v>
      </c>
      <c r="B8482" s="536">
        <v>0</v>
      </c>
      <c r="C8482" s="536">
        <v>0</v>
      </c>
      <c r="D8482" s="536">
        <v>2011</v>
      </c>
    </row>
    <row r="8483" spans="1:4">
      <c r="A8483" s="535" t="s">
        <v>10217</v>
      </c>
      <c r="B8483" s="536">
        <v>18261</v>
      </c>
      <c r="C8483" s="536">
        <v>0</v>
      </c>
      <c r="D8483" s="536">
        <v>2011</v>
      </c>
    </row>
    <row r="8484" spans="1:4">
      <c r="A8484" s="535" t="s">
        <v>10067</v>
      </c>
      <c r="B8484" s="536">
        <v>0</v>
      </c>
      <c r="C8484" s="536">
        <v>0</v>
      </c>
      <c r="D8484" s="536">
        <v>2011</v>
      </c>
    </row>
    <row r="8485" spans="1:4">
      <c r="A8485" s="535" t="s">
        <v>5712</v>
      </c>
      <c r="B8485" s="536">
        <v>9089</v>
      </c>
      <c r="C8485" s="536">
        <v>0</v>
      </c>
      <c r="D8485" s="536">
        <v>2011</v>
      </c>
    </row>
    <row r="8486" spans="1:4">
      <c r="A8486" s="535" t="s">
        <v>10068</v>
      </c>
      <c r="B8486" s="536">
        <v>20769</v>
      </c>
      <c r="C8486" s="536">
        <v>0</v>
      </c>
      <c r="D8486" s="536">
        <v>2011</v>
      </c>
    </row>
    <row r="8487" spans="1:4">
      <c r="A8487" s="535" t="s">
        <v>10069</v>
      </c>
      <c r="B8487" s="536">
        <v>8580</v>
      </c>
      <c r="C8487" s="536">
        <v>0</v>
      </c>
      <c r="D8487" s="536">
        <v>2011</v>
      </c>
    </row>
    <row r="8488" spans="1:4">
      <c r="A8488" s="535" t="s">
        <v>10070</v>
      </c>
      <c r="B8488" s="536">
        <v>0</v>
      </c>
      <c r="C8488" s="536">
        <v>0</v>
      </c>
      <c r="D8488" s="536">
        <v>2011</v>
      </c>
    </row>
    <row r="8489" spans="1:4">
      <c r="A8489" s="535" t="s">
        <v>10071</v>
      </c>
      <c r="B8489" s="536">
        <v>0</v>
      </c>
      <c r="C8489" s="536">
        <v>0</v>
      </c>
      <c r="D8489" s="536">
        <v>2011</v>
      </c>
    </row>
    <row r="8490" spans="1:4">
      <c r="A8490" s="535" t="s">
        <v>10072</v>
      </c>
      <c r="B8490" s="536">
        <v>0</v>
      </c>
      <c r="C8490" s="536">
        <v>0</v>
      </c>
      <c r="D8490" s="536">
        <v>2011</v>
      </c>
    </row>
    <row r="8491" spans="1:4">
      <c r="A8491" s="535" t="s">
        <v>10073</v>
      </c>
      <c r="B8491" s="536">
        <v>0</v>
      </c>
      <c r="C8491" s="536">
        <v>0</v>
      </c>
      <c r="D8491" s="536">
        <v>2011</v>
      </c>
    </row>
    <row r="8492" spans="1:4">
      <c r="A8492" s="535" t="s">
        <v>10074</v>
      </c>
      <c r="B8492" s="536">
        <v>0</v>
      </c>
      <c r="C8492" s="536">
        <v>0</v>
      </c>
      <c r="D8492" s="536">
        <v>2011</v>
      </c>
    </row>
    <row r="8493" spans="1:4">
      <c r="A8493" s="535" t="s">
        <v>10075</v>
      </c>
      <c r="B8493" s="536">
        <v>0</v>
      </c>
      <c r="C8493" s="536">
        <v>0</v>
      </c>
      <c r="D8493" s="536">
        <v>2011</v>
      </c>
    </row>
    <row r="8494" spans="1:4">
      <c r="A8494" s="535" t="s">
        <v>10076</v>
      </c>
      <c r="B8494" s="536">
        <v>0</v>
      </c>
      <c r="C8494" s="536">
        <v>0</v>
      </c>
      <c r="D8494" s="536">
        <v>2011</v>
      </c>
    </row>
    <row r="8495" spans="1:4">
      <c r="A8495" s="535" t="s">
        <v>10077</v>
      </c>
      <c r="B8495" s="536">
        <v>1</v>
      </c>
      <c r="C8495" s="536">
        <v>0</v>
      </c>
      <c r="D8495" s="536">
        <v>2011</v>
      </c>
    </row>
    <row r="8496" spans="1:4">
      <c r="A8496" s="535" t="s">
        <v>10079</v>
      </c>
      <c r="B8496" s="536">
        <v>0</v>
      </c>
      <c r="C8496" s="536">
        <v>0</v>
      </c>
      <c r="D8496" s="536">
        <v>2011</v>
      </c>
    </row>
    <row r="8497" spans="1:4">
      <c r="A8497" s="535" t="s">
        <v>10080</v>
      </c>
      <c r="B8497" s="536">
        <v>1</v>
      </c>
      <c r="C8497" s="536">
        <v>0</v>
      </c>
      <c r="D8497" s="536">
        <v>2011</v>
      </c>
    </row>
    <row r="8498" spans="1:4">
      <c r="A8498" s="535" t="s">
        <v>10081</v>
      </c>
      <c r="B8498" s="536">
        <v>0</v>
      </c>
      <c r="C8498" s="536">
        <v>0</v>
      </c>
      <c r="D8498" s="536">
        <v>2011</v>
      </c>
    </row>
    <row r="8499" spans="1:4">
      <c r="A8499" s="535" t="s">
        <v>10082</v>
      </c>
      <c r="B8499" s="536">
        <v>19967</v>
      </c>
      <c r="C8499" s="536">
        <v>0</v>
      </c>
      <c r="D8499" s="536">
        <v>2011</v>
      </c>
    </row>
    <row r="8500" spans="1:4">
      <c r="A8500" s="535" t="s">
        <v>10083</v>
      </c>
      <c r="B8500" s="536">
        <v>41641</v>
      </c>
      <c r="C8500" s="536">
        <v>0</v>
      </c>
      <c r="D8500" s="536">
        <v>2011</v>
      </c>
    </row>
    <row r="8501" spans="1:4">
      <c r="A8501" s="535" t="s">
        <v>10084</v>
      </c>
      <c r="B8501" s="536">
        <v>24098</v>
      </c>
      <c r="C8501" s="536">
        <v>0</v>
      </c>
      <c r="D8501" s="536">
        <v>2011</v>
      </c>
    </row>
    <row r="8502" spans="1:4">
      <c r="A8502" s="535" t="s">
        <v>10085</v>
      </c>
      <c r="B8502" s="536">
        <v>31074</v>
      </c>
      <c r="C8502" s="536">
        <v>0</v>
      </c>
      <c r="D8502" s="536">
        <v>2011</v>
      </c>
    </row>
    <row r="8503" spans="1:4">
      <c r="A8503" s="535" t="s">
        <v>10086</v>
      </c>
      <c r="B8503" s="536">
        <v>4070</v>
      </c>
      <c r="C8503" s="536">
        <v>0</v>
      </c>
      <c r="D8503" s="536">
        <v>2011</v>
      </c>
    </row>
    <row r="8504" spans="1:4">
      <c r="A8504" s="535" t="s">
        <v>10087</v>
      </c>
      <c r="B8504" s="536">
        <v>8770</v>
      </c>
      <c r="C8504" s="536">
        <v>0</v>
      </c>
      <c r="D8504" s="536">
        <v>2011</v>
      </c>
    </row>
    <row r="8505" spans="1:4">
      <c r="A8505" s="535" t="s">
        <v>10088</v>
      </c>
      <c r="B8505" s="536">
        <v>10453</v>
      </c>
      <c r="C8505" s="536">
        <v>0</v>
      </c>
      <c r="D8505" s="536">
        <v>2011</v>
      </c>
    </row>
    <row r="8506" spans="1:4">
      <c r="A8506" s="535" t="s">
        <v>10089</v>
      </c>
      <c r="B8506" s="536">
        <v>12380</v>
      </c>
      <c r="C8506" s="536">
        <v>0</v>
      </c>
      <c r="D8506" s="536">
        <v>2011</v>
      </c>
    </row>
    <row r="8507" spans="1:4">
      <c r="A8507" s="535" t="s">
        <v>10090</v>
      </c>
      <c r="B8507" s="536">
        <v>8438</v>
      </c>
      <c r="C8507" s="536">
        <v>0</v>
      </c>
      <c r="D8507" s="536">
        <v>2011</v>
      </c>
    </row>
    <row r="8508" spans="1:4">
      <c r="A8508" s="535" t="s">
        <v>10091</v>
      </c>
      <c r="B8508" s="536">
        <v>13741</v>
      </c>
      <c r="C8508" s="536">
        <v>0</v>
      </c>
      <c r="D8508" s="536">
        <v>2011</v>
      </c>
    </row>
    <row r="8509" spans="1:4">
      <c r="A8509" s="535" t="s">
        <v>10092</v>
      </c>
      <c r="B8509" s="536">
        <v>11477</v>
      </c>
      <c r="C8509" s="536">
        <v>0</v>
      </c>
      <c r="D8509" s="536">
        <v>2011</v>
      </c>
    </row>
    <row r="8510" spans="1:4">
      <c r="A8510" s="535" t="s">
        <v>10093</v>
      </c>
      <c r="B8510" s="536">
        <v>34985</v>
      </c>
      <c r="C8510" s="536">
        <v>0</v>
      </c>
      <c r="D8510" s="536">
        <v>2011</v>
      </c>
    </row>
    <row r="8511" spans="1:4">
      <c r="A8511" s="535" t="s">
        <v>10094</v>
      </c>
      <c r="B8511" s="536">
        <v>4051</v>
      </c>
      <c r="C8511" s="536">
        <v>0</v>
      </c>
      <c r="D8511" s="536">
        <v>2011</v>
      </c>
    </row>
    <row r="8512" spans="1:4">
      <c r="A8512" s="535" t="s">
        <v>10095</v>
      </c>
      <c r="B8512" s="536">
        <v>33707</v>
      </c>
      <c r="C8512" s="536">
        <v>0</v>
      </c>
      <c r="D8512" s="536">
        <v>2011</v>
      </c>
    </row>
    <row r="8513" spans="1:4">
      <c r="A8513" s="535" t="s">
        <v>10096</v>
      </c>
      <c r="B8513" s="536">
        <v>7067</v>
      </c>
      <c r="C8513" s="536">
        <v>0</v>
      </c>
      <c r="D8513" s="536">
        <v>2011</v>
      </c>
    </row>
    <row r="8514" spans="1:4">
      <c r="A8514" s="535" t="s">
        <v>10097</v>
      </c>
      <c r="B8514" s="536">
        <v>56803</v>
      </c>
      <c r="C8514" s="536">
        <v>0</v>
      </c>
      <c r="D8514" s="536">
        <v>2011</v>
      </c>
    </row>
    <row r="8515" spans="1:4">
      <c r="A8515" s="535" t="s">
        <v>10098</v>
      </c>
      <c r="B8515" s="536">
        <v>82929</v>
      </c>
      <c r="C8515" s="536">
        <v>0</v>
      </c>
      <c r="D8515" s="536">
        <v>2011</v>
      </c>
    </row>
    <row r="8516" spans="1:4">
      <c r="A8516" s="535" t="s">
        <v>10099</v>
      </c>
      <c r="B8516" s="536">
        <v>46607</v>
      </c>
      <c r="C8516" s="536">
        <v>0</v>
      </c>
      <c r="D8516" s="536">
        <v>2011</v>
      </c>
    </row>
    <row r="8517" spans="1:4">
      <c r="A8517" s="535" t="s">
        <v>10100</v>
      </c>
      <c r="B8517" s="536">
        <v>1060</v>
      </c>
      <c r="C8517" s="536">
        <v>0</v>
      </c>
      <c r="D8517" s="536">
        <v>2011</v>
      </c>
    </row>
    <row r="8518" spans="1:4">
      <c r="A8518" s="535" t="s">
        <v>10101</v>
      </c>
      <c r="B8518" s="536">
        <v>89812</v>
      </c>
      <c r="C8518" s="536">
        <v>0</v>
      </c>
      <c r="D8518" s="536">
        <v>2011</v>
      </c>
    </row>
    <row r="8519" spans="1:4">
      <c r="A8519" s="535" t="s">
        <v>10102</v>
      </c>
      <c r="B8519" s="536">
        <v>8124</v>
      </c>
      <c r="C8519" s="536">
        <v>0</v>
      </c>
      <c r="D8519" s="536">
        <v>2011</v>
      </c>
    </row>
    <row r="8520" spans="1:4">
      <c r="A8520" s="535" t="s">
        <v>10103</v>
      </c>
      <c r="B8520" s="536">
        <v>4381</v>
      </c>
      <c r="C8520" s="536">
        <v>0</v>
      </c>
      <c r="D8520" s="536">
        <v>2011</v>
      </c>
    </row>
    <row r="8521" spans="1:4">
      <c r="A8521" s="535" t="s">
        <v>10104</v>
      </c>
      <c r="B8521" s="536">
        <v>1439</v>
      </c>
      <c r="C8521" s="536">
        <v>0</v>
      </c>
      <c r="D8521" s="536">
        <v>2011</v>
      </c>
    </row>
    <row r="8522" spans="1:4">
      <c r="A8522" s="535" t="s">
        <v>10105</v>
      </c>
      <c r="B8522" s="536">
        <v>4453</v>
      </c>
      <c r="C8522" s="536">
        <v>0</v>
      </c>
      <c r="D8522" s="536">
        <v>2011</v>
      </c>
    </row>
    <row r="8523" spans="1:4">
      <c r="A8523" s="535" t="s">
        <v>10106</v>
      </c>
      <c r="B8523" s="536">
        <v>0</v>
      </c>
      <c r="C8523" s="536">
        <v>0</v>
      </c>
      <c r="D8523" s="536">
        <v>2011</v>
      </c>
    </row>
    <row r="8524" spans="1:4">
      <c r="A8524" s="535" t="s">
        <v>10107</v>
      </c>
      <c r="B8524" s="536">
        <v>8337</v>
      </c>
      <c r="C8524" s="536">
        <v>0</v>
      </c>
      <c r="D8524" s="536">
        <v>2011</v>
      </c>
    </row>
    <row r="8525" spans="1:4">
      <c r="A8525" s="535" t="s">
        <v>9297</v>
      </c>
      <c r="B8525" s="536">
        <v>10214</v>
      </c>
      <c r="C8525" s="536">
        <v>0</v>
      </c>
      <c r="D8525" s="536">
        <v>2011</v>
      </c>
    </row>
    <row r="8526" spans="1:4">
      <c r="A8526" s="535" t="s">
        <v>10108</v>
      </c>
      <c r="B8526" s="536">
        <v>6358</v>
      </c>
      <c r="C8526" s="536">
        <v>0</v>
      </c>
      <c r="D8526" s="536">
        <v>2011</v>
      </c>
    </row>
    <row r="8527" spans="1:4">
      <c r="A8527" s="535" t="s">
        <v>10109</v>
      </c>
      <c r="B8527" s="536">
        <v>9548</v>
      </c>
      <c r="C8527" s="536">
        <v>0</v>
      </c>
      <c r="D8527" s="536">
        <v>2011</v>
      </c>
    </row>
    <row r="8528" spans="1:4">
      <c r="A8528" s="535" t="s">
        <v>10110</v>
      </c>
      <c r="B8528" s="536">
        <v>7467</v>
      </c>
      <c r="C8528" s="536">
        <v>0</v>
      </c>
      <c r="D8528" s="536">
        <v>2011</v>
      </c>
    </row>
    <row r="8529" spans="1:4">
      <c r="A8529" s="535" t="s">
        <v>10111</v>
      </c>
      <c r="B8529" s="536">
        <v>11226</v>
      </c>
      <c r="C8529" s="536">
        <v>0</v>
      </c>
      <c r="D8529" s="536">
        <v>2011</v>
      </c>
    </row>
    <row r="8530" spans="1:4">
      <c r="A8530" s="535" t="s">
        <v>10112</v>
      </c>
      <c r="B8530" s="536">
        <v>4607</v>
      </c>
      <c r="C8530" s="536">
        <v>0</v>
      </c>
      <c r="D8530" s="536">
        <v>2011</v>
      </c>
    </row>
    <row r="8531" spans="1:4">
      <c r="A8531" s="535" t="s">
        <v>10113</v>
      </c>
      <c r="B8531" s="536">
        <v>22121</v>
      </c>
      <c r="C8531" s="536">
        <v>0</v>
      </c>
      <c r="D8531" s="536">
        <v>2011</v>
      </c>
    </row>
    <row r="8532" spans="1:4">
      <c r="A8532" s="535" t="s">
        <v>10114</v>
      </c>
      <c r="B8532" s="536">
        <v>7365</v>
      </c>
      <c r="C8532" s="536">
        <v>0</v>
      </c>
      <c r="D8532" s="536">
        <v>2011</v>
      </c>
    </row>
    <row r="8533" spans="1:4">
      <c r="A8533" s="535" t="s">
        <v>10115</v>
      </c>
      <c r="B8533" s="536">
        <v>0</v>
      </c>
      <c r="C8533" s="536">
        <v>0</v>
      </c>
      <c r="D8533" s="536">
        <v>2011</v>
      </c>
    </row>
    <row r="8534" spans="1:4">
      <c r="A8534" s="535" t="s">
        <v>10116</v>
      </c>
      <c r="B8534" s="536">
        <v>2327</v>
      </c>
      <c r="C8534" s="536">
        <v>0</v>
      </c>
      <c r="D8534" s="536">
        <v>2011</v>
      </c>
    </row>
    <row r="8535" spans="1:4">
      <c r="A8535" s="535" t="s">
        <v>10117</v>
      </c>
      <c r="B8535" s="536">
        <v>7255</v>
      </c>
      <c r="C8535" s="536">
        <v>0</v>
      </c>
      <c r="D8535" s="536">
        <v>2011</v>
      </c>
    </row>
    <row r="8536" spans="1:4">
      <c r="A8536" s="535" t="s">
        <v>10118</v>
      </c>
      <c r="B8536" s="536">
        <v>4099</v>
      </c>
      <c r="C8536" s="536">
        <v>0</v>
      </c>
      <c r="D8536" s="536">
        <v>2011</v>
      </c>
    </row>
    <row r="8537" spans="1:4">
      <c r="A8537" s="535" t="s">
        <v>10119</v>
      </c>
      <c r="B8537" s="536">
        <v>5319</v>
      </c>
      <c r="C8537" s="536">
        <v>0</v>
      </c>
      <c r="D8537" s="536">
        <v>2011</v>
      </c>
    </row>
    <row r="8538" spans="1:4">
      <c r="A8538" s="535" t="s">
        <v>10120</v>
      </c>
      <c r="B8538" s="536">
        <v>10513</v>
      </c>
      <c r="C8538" s="536">
        <v>0</v>
      </c>
      <c r="D8538" s="536">
        <v>2011</v>
      </c>
    </row>
    <row r="8539" spans="1:4">
      <c r="A8539" s="535" t="s">
        <v>10121</v>
      </c>
      <c r="B8539" s="536">
        <v>3118</v>
      </c>
      <c r="C8539" s="536">
        <v>0</v>
      </c>
      <c r="D8539" s="536">
        <v>2011</v>
      </c>
    </row>
    <row r="8540" spans="1:4">
      <c r="A8540" s="535" t="s">
        <v>10122</v>
      </c>
      <c r="B8540" s="536">
        <v>6752</v>
      </c>
      <c r="C8540" s="536">
        <v>0</v>
      </c>
      <c r="D8540" s="536">
        <v>2011</v>
      </c>
    </row>
    <row r="8541" spans="1:4">
      <c r="A8541" s="535" t="s">
        <v>10123</v>
      </c>
      <c r="B8541" s="536">
        <v>5863</v>
      </c>
      <c r="C8541" s="536">
        <v>0</v>
      </c>
      <c r="D8541" s="536">
        <v>2011</v>
      </c>
    </row>
    <row r="8542" spans="1:4">
      <c r="A8542" s="535" t="s">
        <v>10124</v>
      </c>
      <c r="B8542" s="536">
        <v>4187</v>
      </c>
      <c r="C8542" s="536">
        <v>0</v>
      </c>
      <c r="D8542" s="536">
        <v>2011</v>
      </c>
    </row>
    <row r="8543" spans="1:4">
      <c r="A8543" s="535" t="s">
        <v>10125</v>
      </c>
      <c r="B8543" s="536">
        <v>4693</v>
      </c>
      <c r="C8543" s="536">
        <v>0</v>
      </c>
      <c r="D8543" s="536">
        <v>2011</v>
      </c>
    </row>
    <row r="8544" spans="1:4">
      <c r="A8544" s="535" t="s">
        <v>10126</v>
      </c>
      <c r="B8544" s="536">
        <v>101534</v>
      </c>
      <c r="C8544" s="536">
        <v>0</v>
      </c>
      <c r="D8544" s="536">
        <v>2011</v>
      </c>
    </row>
    <row r="8545" spans="1:4">
      <c r="A8545" s="535" t="s">
        <v>10221</v>
      </c>
      <c r="B8545" s="536">
        <v>4480</v>
      </c>
      <c r="C8545" s="536">
        <v>0</v>
      </c>
      <c r="D8545" s="536">
        <v>2011</v>
      </c>
    </row>
    <row r="8546" spans="1:4">
      <c r="A8546" s="535" t="s">
        <v>10127</v>
      </c>
      <c r="B8546" s="536">
        <v>1257</v>
      </c>
      <c r="C8546" s="536">
        <v>0</v>
      </c>
      <c r="D8546" s="536">
        <v>2011</v>
      </c>
    </row>
    <row r="8547" spans="1:4">
      <c r="A8547" s="535" t="s">
        <v>10128</v>
      </c>
      <c r="B8547" s="536">
        <v>8038</v>
      </c>
      <c r="C8547" s="536">
        <v>0</v>
      </c>
      <c r="D8547" s="536">
        <v>2011</v>
      </c>
    </row>
    <row r="8548" spans="1:4">
      <c r="A8548" s="535" t="s">
        <v>10129</v>
      </c>
      <c r="B8548" s="536">
        <v>16240</v>
      </c>
      <c r="C8548" s="536">
        <v>0</v>
      </c>
      <c r="D8548" s="536">
        <v>2011</v>
      </c>
    </row>
    <row r="8549" spans="1:4">
      <c r="A8549" s="535" t="s">
        <v>10130</v>
      </c>
      <c r="B8549" s="536">
        <v>26142</v>
      </c>
      <c r="C8549" s="536">
        <v>0</v>
      </c>
      <c r="D8549" s="536">
        <v>2011</v>
      </c>
    </row>
    <row r="8550" spans="1:4">
      <c r="A8550" s="535" t="s">
        <v>10131</v>
      </c>
      <c r="B8550" s="536">
        <v>10285</v>
      </c>
      <c r="C8550" s="536">
        <v>0</v>
      </c>
      <c r="D8550" s="536">
        <v>2011</v>
      </c>
    </row>
    <row r="8551" spans="1:4">
      <c r="A8551" s="535" t="s">
        <v>10218</v>
      </c>
      <c r="B8551" s="536">
        <v>32475</v>
      </c>
      <c r="C8551" s="536">
        <v>0</v>
      </c>
      <c r="D8551" s="536">
        <v>2011</v>
      </c>
    </row>
    <row r="8552" spans="1:4">
      <c r="A8552" s="535" t="s">
        <v>10132</v>
      </c>
      <c r="B8552" s="536">
        <v>52930</v>
      </c>
      <c r="C8552" s="536">
        <v>0</v>
      </c>
      <c r="D8552" s="536">
        <v>2011</v>
      </c>
    </row>
    <row r="8553" spans="1:4">
      <c r="A8553" s="535" t="s">
        <v>10133</v>
      </c>
      <c r="B8553" s="536">
        <v>0</v>
      </c>
      <c r="C8553" s="536">
        <v>0</v>
      </c>
      <c r="D8553" s="536">
        <v>2011</v>
      </c>
    </row>
    <row r="8554" spans="1:4">
      <c r="A8554" s="535" t="s">
        <v>10134</v>
      </c>
      <c r="B8554" s="536">
        <v>11527</v>
      </c>
      <c r="C8554" s="536">
        <v>0</v>
      </c>
      <c r="D8554" s="536">
        <v>2011</v>
      </c>
    </row>
    <row r="8555" spans="1:4">
      <c r="A8555" s="535" t="s">
        <v>10135</v>
      </c>
      <c r="B8555" s="536">
        <v>7267</v>
      </c>
      <c r="C8555" s="536">
        <v>0</v>
      </c>
      <c r="D8555" s="536">
        <v>2011</v>
      </c>
    </row>
    <row r="8556" spans="1:4">
      <c r="A8556" s="535" t="s">
        <v>10136</v>
      </c>
      <c r="B8556" s="536">
        <v>10609</v>
      </c>
      <c r="C8556" s="536">
        <v>0</v>
      </c>
      <c r="D8556" s="536">
        <v>2011</v>
      </c>
    </row>
    <row r="8557" spans="1:4">
      <c r="A8557" s="535" t="s">
        <v>10137</v>
      </c>
      <c r="B8557" s="536">
        <v>9490</v>
      </c>
      <c r="C8557" s="536">
        <v>0</v>
      </c>
      <c r="D8557" s="536">
        <v>2011</v>
      </c>
    </row>
    <row r="8558" spans="1:4">
      <c r="A8558" s="535" t="s">
        <v>10138</v>
      </c>
      <c r="B8558" s="536">
        <v>4045</v>
      </c>
      <c r="C8558" s="536">
        <v>0</v>
      </c>
      <c r="D8558" s="536">
        <v>2011</v>
      </c>
    </row>
    <row r="8559" spans="1:4">
      <c r="A8559" s="535" t="s">
        <v>10139</v>
      </c>
      <c r="B8559" s="536">
        <v>8495</v>
      </c>
      <c r="C8559" s="536">
        <v>0</v>
      </c>
      <c r="D8559" s="536">
        <v>2011</v>
      </c>
    </row>
    <row r="8560" spans="1:4">
      <c r="A8560" s="535" t="s">
        <v>10140</v>
      </c>
      <c r="B8560" s="536">
        <v>5805</v>
      </c>
      <c r="C8560" s="536">
        <v>0</v>
      </c>
      <c r="D8560" s="536">
        <v>2011</v>
      </c>
    </row>
    <row r="8561" spans="1:4">
      <c r="A8561" s="535" t="s">
        <v>10141</v>
      </c>
      <c r="B8561" s="536">
        <v>4430</v>
      </c>
      <c r="C8561" s="536">
        <v>0</v>
      </c>
      <c r="D8561" s="536">
        <v>2011</v>
      </c>
    </row>
    <row r="8562" spans="1:4">
      <c r="A8562" s="535" t="s">
        <v>10142</v>
      </c>
      <c r="B8562" s="536">
        <v>0</v>
      </c>
      <c r="C8562" s="536">
        <v>0</v>
      </c>
      <c r="D8562" s="536">
        <v>2011</v>
      </c>
    </row>
    <row r="8563" spans="1:4">
      <c r="A8563" s="535" t="s">
        <v>10143</v>
      </c>
      <c r="B8563" s="536">
        <v>7190</v>
      </c>
      <c r="C8563" s="536">
        <v>0</v>
      </c>
      <c r="D8563" s="536">
        <v>2011</v>
      </c>
    </row>
    <row r="8564" spans="1:4">
      <c r="A8564" s="535" t="s">
        <v>10144</v>
      </c>
      <c r="B8564" s="536">
        <v>0</v>
      </c>
      <c r="C8564" s="536">
        <v>0</v>
      </c>
      <c r="D8564" s="536">
        <v>2011</v>
      </c>
    </row>
    <row r="8565" spans="1:4">
      <c r="A8565" s="535" t="s">
        <v>10145</v>
      </c>
      <c r="B8565" s="536">
        <v>9660</v>
      </c>
      <c r="C8565" s="536">
        <v>0</v>
      </c>
      <c r="D8565" s="536">
        <v>2011</v>
      </c>
    </row>
    <row r="8566" spans="1:4">
      <c r="A8566" s="535" t="s">
        <v>10146</v>
      </c>
      <c r="B8566" s="536">
        <v>0</v>
      </c>
      <c r="C8566" s="536">
        <v>0</v>
      </c>
      <c r="D8566" s="536">
        <v>2011</v>
      </c>
    </row>
    <row r="8567" spans="1:4">
      <c r="A8567" s="535" t="s">
        <v>10147</v>
      </c>
      <c r="B8567" s="536">
        <v>0</v>
      </c>
      <c r="C8567" s="536">
        <v>0</v>
      </c>
      <c r="D8567" s="536">
        <v>2011</v>
      </c>
    </row>
    <row r="8568" spans="1:4">
      <c r="A8568" s="535" t="s">
        <v>10148</v>
      </c>
      <c r="B8568" s="536">
        <v>0</v>
      </c>
      <c r="C8568" s="536">
        <v>0</v>
      </c>
      <c r="D8568" s="536">
        <v>2011</v>
      </c>
    </row>
    <row r="8569" spans="1:4">
      <c r="A8569" s="535" t="s">
        <v>10149</v>
      </c>
      <c r="B8569" s="536">
        <v>0</v>
      </c>
      <c r="C8569" s="536">
        <v>0</v>
      </c>
      <c r="D8569" s="536">
        <v>2011</v>
      </c>
    </row>
    <row r="8570" spans="1:4">
      <c r="A8570" s="535" t="s">
        <v>10150</v>
      </c>
      <c r="B8570" s="536">
        <v>0</v>
      </c>
      <c r="C8570" s="536">
        <v>0</v>
      </c>
      <c r="D8570" s="536">
        <v>2011</v>
      </c>
    </row>
    <row r="8571" spans="1:4">
      <c r="A8571" s="535" t="s">
        <v>10151</v>
      </c>
      <c r="B8571" s="536">
        <v>0</v>
      </c>
      <c r="C8571" s="536">
        <v>0</v>
      </c>
      <c r="D8571" s="536">
        <v>2011</v>
      </c>
    </row>
    <row r="8572" spans="1:4">
      <c r="A8572" s="535" t="s">
        <v>10152</v>
      </c>
      <c r="B8572" s="536">
        <v>31220</v>
      </c>
      <c r="C8572" s="536">
        <v>0</v>
      </c>
      <c r="D8572" s="536">
        <v>2011</v>
      </c>
    </row>
    <row r="8573" spans="1:4">
      <c r="A8573" s="535" t="s">
        <v>10153</v>
      </c>
      <c r="B8573" s="536">
        <v>1725</v>
      </c>
      <c r="C8573" s="536">
        <v>0</v>
      </c>
      <c r="D8573" s="536">
        <v>2011</v>
      </c>
    </row>
    <row r="8574" spans="1:4">
      <c r="A8574" s="535" t="s">
        <v>10154</v>
      </c>
      <c r="B8574" s="536">
        <v>0</v>
      </c>
      <c r="C8574" s="536">
        <v>0</v>
      </c>
      <c r="D8574" s="536">
        <v>2011</v>
      </c>
    </row>
    <row r="8575" spans="1:4">
      <c r="A8575" s="535" t="s">
        <v>10155</v>
      </c>
      <c r="B8575" s="536">
        <v>0</v>
      </c>
      <c r="C8575" s="536">
        <v>0</v>
      </c>
      <c r="D8575" s="536">
        <v>2011</v>
      </c>
    </row>
    <row r="8576" spans="1:4">
      <c r="A8576" s="535" t="s">
        <v>10156</v>
      </c>
      <c r="B8576" s="536">
        <v>0</v>
      </c>
      <c r="C8576" s="536">
        <v>0</v>
      </c>
      <c r="D8576" s="536">
        <v>2011</v>
      </c>
    </row>
    <row r="8577" spans="1:4">
      <c r="A8577" s="535" t="s">
        <v>10157</v>
      </c>
      <c r="B8577" s="536">
        <v>0</v>
      </c>
      <c r="C8577" s="536">
        <v>0</v>
      </c>
      <c r="D8577" s="536">
        <v>2011</v>
      </c>
    </row>
    <row r="8578" spans="1:4">
      <c r="A8578" s="535" t="s">
        <v>10158</v>
      </c>
      <c r="B8578" s="536">
        <v>1652</v>
      </c>
      <c r="C8578" s="536">
        <v>0</v>
      </c>
      <c r="D8578" s="536">
        <v>2011</v>
      </c>
    </row>
    <row r="8579" spans="1:4">
      <c r="A8579" s="535" t="s">
        <v>10159</v>
      </c>
      <c r="B8579" s="536">
        <v>245</v>
      </c>
      <c r="C8579" s="536">
        <v>0</v>
      </c>
      <c r="D8579" s="536">
        <v>2011</v>
      </c>
    </row>
    <row r="8580" spans="1:4">
      <c r="A8580" s="535" t="s">
        <v>10160</v>
      </c>
      <c r="B8580" s="536">
        <v>33440</v>
      </c>
      <c r="C8580" s="536">
        <v>0</v>
      </c>
      <c r="D8580" s="536">
        <v>2011</v>
      </c>
    </row>
    <row r="8581" spans="1:4">
      <c r="A8581" s="535" t="s">
        <v>10161</v>
      </c>
      <c r="B8581" s="536">
        <v>31300</v>
      </c>
      <c r="C8581" s="536">
        <v>0</v>
      </c>
      <c r="D8581" s="536">
        <v>2011</v>
      </c>
    </row>
    <row r="8582" spans="1:4">
      <c r="A8582" s="535" t="s">
        <v>10162</v>
      </c>
      <c r="B8582" s="536">
        <v>20160</v>
      </c>
      <c r="C8582" s="536">
        <v>0</v>
      </c>
      <c r="D8582" s="536">
        <v>2011</v>
      </c>
    </row>
    <row r="8583" spans="1:4">
      <c r="A8583" s="535" t="s">
        <v>10163</v>
      </c>
      <c r="B8583" s="536">
        <v>72052</v>
      </c>
      <c r="C8583" s="536">
        <v>0</v>
      </c>
      <c r="D8583" s="536">
        <v>2011</v>
      </c>
    </row>
    <row r="8584" spans="1:4">
      <c r="A8584" s="535" t="s">
        <v>10164</v>
      </c>
      <c r="B8584" s="536">
        <v>13853</v>
      </c>
      <c r="C8584" s="536">
        <v>0</v>
      </c>
      <c r="D8584" s="536">
        <v>2011</v>
      </c>
    </row>
    <row r="8585" spans="1:4">
      <c r="A8585" s="535" t="s">
        <v>10165</v>
      </c>
      <c r="B8585" s="536">
        <v>141639</v>
      </c>
      <c r="C8585" s="536">
        <v>0</v>
      </c>
      <c r="D8585" s="536">
        <v>2011</v>
      </c>
    </row>
    <row r="8586" spans="1:4">
      <c r="A8586" s="535" t="s">
        <v>10166</v>
      </c>
      <c r="B8586" s="536">
        <v>34017</v>
      </c>
      <c r="C8586" s="536">
        <v>0</v>
      </c>
      <c r="D8586" s="536">
        <v>2011</v>
      </c>
    </row>
    <row r="8587" spans="1:4">
      <c r="A8587" s="535" t="s">
        <v>10167</v>
      </c>
      <c r="B8587" s="536">
        <v>32630</v>
      </c>
      <c r="C8587" s="536">
        <v>0</v>
      </c>
      <c r="D8587" s="536">
        <v>2011</v>
      </c>
    </row>
    <row r="8588" spans="1:4">
      <c r="A8588" s="535" t="s">
        <v>10168</v>
      </c>
      <c r="B8588" s="536">
        <v>16359</v>
      </c>
      <c r="C8588" s="536">
        <v>0</v>
      </c>
      <c r="D8588" s="536">
        <v>2011</v>
      </c>
    </row>
    <row r="8589" spans="1:4">
      <c r="A8589" s="535" t="s">
        <v>10169</v>
      </c>
      <c r="B8589" s="536">
        <v>60419</v>
      </c>
      <c r="C8589" s="536">
        <v>0</v>
      </c>
      <c r="D8589" s="536">
        <v>2011</v>
      </c>
    </row>
    <row r="8590" spans="1:4">
      <c r="A8590" s="535" t="s">
        <v>10170</v>
      </c>
      <c r="B8590" s="536">
        <v>48870</v>
      </c>
      <c r="C8590" s="536">
        <v>0</v>
      </c>
      <c r="D8590" s="536">
        <v>2011</v>
      </c>
    </row>
    <row r="8591" spans="1:4">
      <c r="A8591" s="535" t="s">
        <v>10171</v>
      </c>
      <c r="B8591" s="536">
        <v>41095</v>
      </c>
      <c r="C8591" s="536">
        <v>0</v>
      </c>
      <c r="D8591" s="536">
        <v>2011</v>
      </c>
    </row>
    <row r="8592" spans="1:4">
      <c r="A8592" s="535" t="s">
        <v>5904</v>
      </c>
      <c r="B8592" s="536">
        <v>105768</v>
      </c>
      <c r="C8592" s="536">
        <v>0</v>
      </c>
      <c r="D8592" s="536">
        <v>2011</v>
      </c>
    </row>
    <row r="8593" spans="1:4">
      <c r="A8593" s="535" t="s">
        <v>10172</v>
      </c>
      <c r="B8593" s="536">
        <v>78456</v>
      </c>
      <c r="C8593" s="536">
        <v>0</v>
      </c>
      <c r="D8593" s="536">
        <v>2011</v>
      </c>
    </row>
    <row r="8594" spans="1:4">
      <c r="A8594" s="535" t="s">
        <v>10173</v>
      </c>
      <c r="B8594" s="536">
        <v>165827</v>
      </c>
      <c r="C8594" s="536">
        <v>0</v>
      </c>
      <c r="D8594" s="536">
        <v>2011</v>
      </c>
    </row>
    <row r="8595" spans="1:4">
      <c r="A8595" s="535" t="s">
        <v>10174</v>
      </c>
      <c r="B8595" s="536">
        <v>0</v>
      </c>
      <c r="C8595" s="536">
        <v>0</v>
      </c>
      <c r="D8595" s="536">
        <v>2011</v>
      </c>
    </row>
    <row r="8596" spans="1:4">
      <c r="A8596" s="535" t="s">
        <v>10175</v>
      </c>
      <c r="B8596" s="536">
        <v>0</v>
      </c>
      <c r="C8596" s="536">
        <v>0</v>
      </c>
      <c r="D8596" s="536">
        <v>2011</v>
      </c>
    </row>
    <row r="8597" spans="1:4">
      <c r="A8597" s="535" t="s">
        <v>10176</v>
      </c>
      <c r="B8597" s="536">
        <v>0</v>
      </c>
      <c r="C8597" s="536">
        <v>0</v>
      </c>
      <c r="D8597" s="536">
        <v>2011</v>
      </c>
    </row>
    <row r="8598" spans="1:4">
      <c r="A8598" s="535" t="s">
        <v>10177</v>
      </c>
      <c r="B8598" s="536">
        <v>0</v>
      </c>
      <c r="C8598" s="536">
        <v>0</v>
      </c>
      <c r="D8598" s="536">
        <v>2011</v>
      </c>
    </row>
    <row r="8599" spans="1:4">
      <c r="A8599" s="535" t="s">
        <v>10178</v>
      </c>
      <c r="B8599" s="536">
        <v>0</v>
      </c>
      <c r="C8599" s="536">
        <v>0</v>
      </c>
      <c r="D8599" s="536">
        <v>2011</v>
      </c>
    </row>
    <row r="8600" spans="1:4">
      <c r="A8600" s="535" t="s">
        <v>10179</v>
      </c>
      <c r="B8600" s="536">
        <v>0</v>
      </c>
      <c r="C8600" s="536">
        <v>0</v>
      </c>
      <c r="D8600" s="536">
        <v>2011</v>
      </c>
    </row>
    <row r="8601" spans="1:4">
      <c r="A8601" s="535" t="s">
        <v>10180</v>
      </c>
      <c r="B8601" s="536">
        <v>32560</v>
      </c>
      <c r="C8601" s="536">
        <v>0</v>
      </c>
      <c r="D8601" s="536">
        <v>2011</v>
      </c>
    </row>
    <row r="8602" spans="1:4">
      <c r="A8602" s="535" t="s">
        <v>10181</v>
      </c>
      <c r="B8602" s="536">
        <v>0</v>
      </c>
      <c r="C8602" s="536">
        <v>0</v>
      </c>
      <c r="D8602" s="536">
        <v>2011</v>
      </c>
    </row>
    <row r="8603" spans="1:4">
      <c r="A8603" s="535" t="s">
        <v>10182</v>
      </c>
      <c r="B8603" s="536">
        <v>0</v>
      </c>
      <c r="C8603" s="536">
        <v>0</v>
      </c>
      <c r="D8603" s="536">
        <v>2011</v>
      </c>
    </row>
    <row r="8604" spans="1:4">
      <c r="A8604" s="535" t="s">
        <v>10183</v>
      </c>
      <c r="B8604" s="536">
        <v>0</v>
      </c>
      <c r="C8604" s="536">
        <v>0</v>
      </c>
      <c r="D8604" s="536">
        <v>2011</v>
      </c>
    </row>
    <row r="8605" spans="1:4">
      <c r="A8605" s="535" t="s">
        <v>10184</v>
      </c>
      <c r="B8605" s="536">
        <v>0</v>
      </c>
      <c r="C8605" s="536">
        <v>0</v>
      </c>
      <c r="D8605" s="536">
        <v>2011</v>
      </c>
    </row>
    <row r="8606" spans="1:4">
      <c r="A8606" s="535" t="s">
        <v>10185</v>
      </c>
      <c r="B8606" s="536">
        <v>0</v>
      </c>
      <c r="C8606" s="536">
        <v>0</v>
      </c>
      <c r="D8606" s="536">
        <v>2011</v>
      </c>
    </row>
    <row r="8607" spans="1:4">
      <c r="A8607" s="535" t="s">
        <v>10186</v>
      </c>
      <c r="B8607" s="536">
        <v>0</v>
      </c>
      <c r="C8607" s="536">
        <v>0</v>
      </c>
      <c r="D8607" s="536">
        <v>2011</v>
      </c>
    </row>
    <row r="8608" spans="1:4">
      <c r="A8608" s="535" t="s">
        <v>10187</v>
      </c>
      <c r="B8608" s="536">
        <v>0</v>
      </c>
      <c r="C8608" s="536">
        <v>0</v>
      </c>
      <c r="D8608" s="536">
        <v>2011</v>
      </c>
    </row>
    <row r="8609" spans="1:4">
      <c r="A8609" s="535" t="s">
        <v>10188</v>
      </c>
      <c r="B8609" s="536">
        <v>0</v>
      </c>
      <c r="C8609" s="536">
        <v>0</v>
      </c>
      <c r="D8609" s="536">
        <v>2011</v>
      </c>
    </row>
    <row r="8610" spans="1:4">
      <c r="A8610" s="535" t="s">
        <v>10189</v>
      </c>
      <c r="B8610" s="536">
        <v>5610</v>
      </c>
      <c r="C8610" s="536">
        <v>0</v>
      </c>
      <c r="D8610" s="536">
        <v>2011</v>
      </c>
    </row>
    <row r="8611" spans="1:4">
      <c r="A8611" s="535" t="s">
        <v>10190</v>
      </c>
      <c r="B8611" s="536">
        <v>0</v>
      </c>
      <c r="C8611" s="536">
        <v>0</v>
      </c>
      <c r="D8611" s="536">
        <v>2011</v>
      </c>
    </row>
    <row r="8612" spans="1:4">
      <c r="A8612" s="535" t="s">
        <v>10191</v>
      </c>
      <c r="B8612" s="536">
        <v>0</v>
      </c>
      <c r="C8612" s="536">
        <v>0</v>
      </c>
      <c r="D8612" s="536">
        <v>2011</v>
      </c>
    </row>
    <row r="8613" spans="1:4">
      <c r="A8613" s="535" t="s">
        <v>10192</v>
      </c>
      <c r="B8613" s="536">
        <v>68725</v>
      </c>
      <c r="C8613" s="536">
        <v>0</v>
      </c>
      <c r="D8613" s="536">
        <v>2011</v>
      </c>
    </row>
    <row r="8614" spans="1:4">
      <c r="A8614" s="535" t="s">
        <v>10193</v>
      </c>
      <c r="B8614" s="536">
        <v>8321</v>
      </c>
      <c r="C8614" s="536">
        <v>0</v>
      </c>
      <c r="D8614" s="536">
        <v>2011</v>
      </c>
    </row>
    <row r="8615" spans="1:4">
      <c r="A8615" s="535" t="s">
        <v>10194</v>
      </c>
      <c r="B8615" s="536">
        <v>8310</v>
      </c>
      <c r="C8615" s="536">
        <v>0</v>
      </c>
      <c r="D8615" s="536">
        <v>2011</v>
      </c>
    </row>
    <row r="8616" spans="1:4">
      <c r="A8616" s="535" t="s">
        <v>10195</v>
      </c>
      <c r="B8616" s="536">
        <v>10223</v>
      </c>
      <c r="C8616" s="536">
        <v>0</v>
      </c>
      <c r="D8616" s="536">
        <v>2011</v>
      </c>
    </row>
    <row r="8617" spans="1:4">
      <c r="A8617" s="535" t="s">
        <v>10196</v>
      </c>
      <c r="B8617" s="536">
        <v>12641</v>
      </c>
      <c r="C8617" s="536">
        <v>0</v>
      </c>
      <c r="D8617" s="536">
        <v>2011</v>
      </c>
    </row>
    <row r="8618" spans="1:4">
      <c r="A8618" s="535" t="s">
        <v>10197</v>
      </c>
      <c r="B8618" s="536">
        <v>17137</v>
      </c>
      <c r="C8618" s="536">
        <v>0</v>
      </c>
      <c r="D8618" s="536">
        <v>2011</v>
      </c>
    </row>
    <row r="8619" spans="1:4">
      <c r="A8619" s="535" t="s">
        <v>10198</v>
      </c>
      <c r="B8619" s="536">
        <v>24271</v>
      </c>
      <c r="C8619" s="536">
        <v>0</v>
      </c>
      <c r="D8619" s="536">
        <v>2011</v>
      </c>
    </row>
    <row r="8620" spans="1:4">
      <c r="A8620" s="535" t="s">
        <v>10199</v>
      </c>
      <c r="B8620" s="536">
        <v>19545</v>
      </c>
      <c r="C8620" s="536">
        <v>0</v>
      </c>
      <c r="D8620" s="536">
        <v>2011</v>
      </c>
    </row>
    <row r="8621" spans="1:4">
      <c r="A8621" s="535" t="s">
        <v>10200</v>
      </c>
      <c r="B8621" s="536">
        <v>33681</v>
      </c>
      <c r="C8621" s="536">
        <v>0</v>
      </c>
      <c r="D8621" s="536">
        <v>2011</v>
      </c>
    </row>
    <row r="8622" spans="1:4">
      <c r="A8622" s="535" t="s">
        <v>10201</v>
      </c>
      <c r="B8622" s="536">
        <v>26569</v>
      </c>
      <c r="C8622" s="536">
        <v>0</v>
      </c>
      <c r="D8622" s="536">
        <v>2011</v>
      </c>
    </row>
    <row r="8623" spans="1:4">
      <c r="A8623" s="535" t="s">
        <v>10202</v>
      </c>
      <c r="B8623" s="536">
        <v>31702</v>
      </c>
      <c r="C8623" s="536">
        <v>0</v>
      </c>
      <c r="D8623" s="536">
        <v>2011</v>
      </c>
    </row>
    <row r="8624" spans="1:4">
      <c r="A8624" s="535" t="s">
        <v>10203</v>
      </c>
      <c r="B8624" s="536">
        <v>0</v>
      </c>
      <c r="C8624" s="536">
        <v>0</v>
      </c>
      <c r="D8624" s="536">
        <v>2011</v>
      </c>
    </row>
    <row r="8625" spans="1:4">
      <c r="A8625" s="535" t="s">
        <v>10204</v>
      </c>
      <c r="B8625" s="536">
        <v>22392</v>
      </c>
      <c r="C8625" s="536">
        <v>0</v>
      </c>
      <c r="D8625" s="536">
        <v>2011</v>
      </c>
    </row>
    <row r="8626" spans="1:4">
      <c r="A8626" s="535" t="s">
        <v>10205</v>
      </c>
      <c r="B8626" s="536">
        <v>43519</v>
      </c>
      <c r="C8626" s="536">
        <v>0</v>
      </c>
      <c r="D8626" s="536">
        <v>2011</v>
      </c>
    </row>
    <row r="8627" spans="1:4">
      <c r="A8627" s="535" t="s">
        <v>10206</v>
      </c>
      <c r="B8627" s="536">
        <v>4177</v>
      </c>
      <c r="C8627" s="536">
        <v>0</v>
      </c>
      <c r="D8627" s="536">
        <v>2011</v>
      </c>
    </row>
    <row r="8628" spans="1:4">
      <c r="A8628" s="535" t="s">
        <v>10208</v>
      </c>
      <c r="B8628" s="536">
        <v>21347</v>
      </c>
      <c r="C8628" s="536">
        <v>0</v>
      </c>
      <c r="D8628" s="536">
        <v>2011</v>
      </c>
    </row>
    <row r="8629" spans="1:4">
      <c r="A8629" s="535" t="s">
        <v>10209</v>
      </c>
      <c r="B8629" s="536">
        <v>30867</v>
      </c>
      <c r="C8629" s="536">
        <v>0</v>
      </c>
      <c r="D8629" s="536">
        <v>2011</v>
      </c>
    </row>
    <row r="8630" spans="1:4">
      <c r="A8630" s="535" t="s">
        <v>10210</v>
      </c>
      <c r="B8630" s="536">
        <v>34121</v>
      </c>
      <c r="C8630" s="536">
        <v>0</v>
      </c>
      <c r="D8630" s="536">
        <v>2011</v>
      </c>
    </row>
    <row r="8631" spans="1:4">
      <c r="A8631" s="535" t="s">
        <v>10211</v>
      </c>
      <c r="B8631" s="536">
        <v>28075</v>
      </c>
      <c r="C8631" s="536">
        <v>0</v>
      </c>
      <c r="D8631" s="536">
        <v>2011</v>
      </c>
    </row>
    <row r="8632" spans="1:4">
      <c r="A8632" s="535" t="s">
        <v>10212</v>
      </c>
      <c r="B8632" s="536">
        <v>0</v>
      </c>
      <c r="C8632" s="536">
        <v>0</v>
      </c>
      <c r="D8632" s="536">
        <v>2011</v>
      </c>
    </row>
    <row r="8633" spans="1:4">
      <c r="A8633" s="535" t="s">
        <v>10213</v>
      </c>
      <c r="B8633" s="536">
        <v>0</v>
      </c>
      <c r="C8633" s="536">
        <v>0</v>
      </c>
      <c r="D8633" s="536">
        <v>2011</v>
      </c>
    </row>
    <row r="8634" spans="1:4">
      <c r="A8634" s="535" t="s">
        <v>10214</v>
      </c>
      <c r="B8634" s="536">
        <v>43716</v>
      </c>
      <c r="C8634" s="536">
        <v>0</v>
      </c>
      <c r="D8634" s="536">
        <v>2011</v>
      </c>
    </row>
    <row r="8635" spans="1:4">
      <c r="A8635" s="535" t="s">
        <v>10215</v>
      </c>
      <c r="B8635" s="536">
        <v>3814</v>
      </c>
      <c r="C8635" s="536">
        <v>0</v>
      </c>
      <c r="D8635" s="536">
        <v>2011</v>
      </c>
    </row>
    <row r="8636" spans="1:4">
      <c r="A8636" s="537" t="s">
        <v>514</v>
      </c>
      <c r="B8636" s="526">
        <f>SUM(B2:B8635)</f>
        <v>117737103</v>
      </c>
      <c r="C8636" s="526">
        <f>SUM(C2:C8635)</f>
        <v>13201019</v>
      </c>
    </row>
    <row r="8637" spans="1:4">
      <c r="A8637" s="537" t="s">
        <v>10225</v>
      </c>
      <c r="B8637" s="538">
        <v>0.5589634629199729</v>
      </c>
      <c r="C8637" s="526">
        <v>8.4632745317926569E-2</v>
      </c>
    </row>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B8" sqref="B8"/>
    </sheetView>
  </sheetViews>
  <sheetFormatPr defaultRowHeight="15"/>
  <cols>
    <col min="1" max="1" width="17.85546875" customWidth="1"/>
    <col min="2" max="2" width="10.140625" bestFit="1" customWidth="1"/>
    <col min="3" max="3" width="12" bestFit="1" customWidth="1"/>
    <col min="4" max="4" width="13.7109375" bestFit="1" customWidth="1"/>
    <col min="5" max="5" width="11.42578125" customWidth="1"/>
  </cols>
  <sheetData>
    <row r="1" spans="1:6">
      <c r="A1" s="77" t="s">
        <v>2637</v>
      </c>
    </row>
    <row r="2" spans="1:6">
      <c r="A2" s="77"/>
    </row>
    <row r="3" spans="1:6">
      <c r="A3" s="77" t="s">
        <v>2628</v>
      </c>
      <c r="B3" s="77" t="s">
        <v>2629</v>
      </c>
      <c r="C3" s="77" t="s">
        <v>2630</v>
      </c>
      <c r="D3" s="77" t="s">
        <v>2631</v>
      </c>
      <c r="E3" s="78"/>
      <c r="F3" s="457" t="s">
        <v>2632</v>
      </c>
    </row>
    <row r="4" spans="1:6" s="457" customFormat="1">
      <c r="B4" s="457">
        <v>113064</v>
      </c>
      <c r="C4" s="457">
        <v>24582</v>
      </c>
      <c r="D4" s="523">
        <f>C4*1000000/B4/1000</f>
        <v>217.4166843557631</v>
      </c>
      <c r="E4" s="522"/>
    </row>
    <row r="6" spans="1:6">
      <c r="A6" t="s">
        <v>2634</v>
      </c>
      <c r="B6" t="s">
        <v>10275</v>
      </c>
    </row>
    <row r="7" spans="1:6">
      <c r="B7" t="s">
        <v>10276</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ColWidth="8.85546875" defaultRowHeight="12.75"/>
  <cols>
    <col min="1" max="2" width="8.85546875" style="1"/>
    <col min="3" max="3" width="25.7109375" style="1" customWidth="1"/>
    <col min="4" max="4" width="4.42578125" style="1" bestFit="1" customWidth="1"/>
    <col min="5" max="5" width="12.5703125" style="1" customWidth="1"/>
    <col min="6" max="6" width="3" style="1" customWidth="1"/>
    <col min="7" max="7" width="8.85546875" style="1"/>
    <col min="8" max="8" width="147.425781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355</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62">
        <v>0</v>
      </c>
    </row>
    <row r="10" spans="1:8" ht="12.75" customHeight="1">
      <c r="A10" s="129"/>
      <c r="B10" s="131" t="s">
        <v>50</v>
      </c>
      <c r="C10" s="131"/>
      <c r="D10" s="131"/>
      <c r="E10" s="122" t="s">
        <v>1</v>
      </c>
      <c r="F10" s="132"/>
      <c r="G10" s="62"/>
    </row>
    <row r="11" spans="1:8" ht="12.75" customHeight="1">
      <c r="A11" s="129"/>
      <c r="B11" s="131" t="s">
        <v>49</v>
      </c>
      <c r="C11" s="131"/>
      <c r="D11" s="131"/>
      <c r="E11" s="122" t="s">
        <v>1</v>
      </c>
      <c r="F11" s="132"/>
      <c r="G11" s="62"/>
    </row>
    <row r="12" spans="1:8" ht="12.75" customHeight="1">
      <c r="A12" s="129"/>
      <c r="B12" s="131" t="s">
        <v>48</v>
      </c>
      <c r="C12" s="131"/>
      <c r="D12" s="131"/>
      <c r="E12" s="122" t="s">
        <v>1</v>
      </c>
      <c r="F12" s="132"/>
      <c r="G12" s="62"/>
    </row>
    <row r="13" spans="1:8" ht="12.75" customHeight="1">
      <c r="A13" s="129"/>
      <c r="B13" s="131" t="s">
        <v>47</v>
      </c>
      <c r="C13" s="131"/>
      <c r="D13" s="131"/>
      <c r="E13" s="122" t="s">
        <v>1</v>
      </c>
      <c r="F13" s="132"/>
      <c r="G13" s="62">
        <v>1</v>
      </c>
      <c r="H13" s="3" t="s">
        <v>342</v>
      </c>
    </row>
    <row r="14" spans="1:8" ht="12.75" customHeight="1">
      <c r="A14" s="129"/>
      <c r="B14" s="131" t="s">
        <v>46</v>
      </c>
      <c r="C14" s="131"/>
      <c r="D14" s="131"/>
      <c r="E14" s="122" t="s">
        <v>1</v>
      </c>
      <c r="F14" s="132"/>
      <c r="G14" s="62"/>
    </row>
    <row r="15" spans="1:8" ht="12.75" customHeight="1">
      <c r="A15" s="129"/>
      <c r="B15" s="130" t="s">
        <v>45</v>
      </c>
      <c r="C15" s="131"/>
      <c r="D15" s="131"/>
      <c r="E15" s="122" t="s">
        <v>1</v>
      </c>
      <c r="F15" s="132"/>
      <c r="G15" s="62"/>
    </row>
    <row r="16" spans="1:8" ht="12.75" customHeight="1">
      <c r="A16" s="129"/>
      <c r="B16" s="129"/>
      <c r="C16" s="129"/>
      <c r="D16" s="129"/>
      <c r="E16" s="125"/>
      <c r="F16" s="132"/>
      <c r="G16" s="199"/>
    </row>
    <row r="17" spans="1:8" ht="12.75" customHeight="1">
      <c r="A17" s="129" t="s">
        <v>44</v>
      </c>
      <c r="B17" s="129"/>
      <c r="C17" s="129"/>
      <c r="D17" s="129"/>
      <c r="E17" s="122"/>
      <c r="F17" s="132"/>
      <c r="G17" s="200"/>
    </row>
    <row r="18" spans="1:8" ht="12.75" customHeight="1">
      <c r="A18" s="129"/>
      <c r="B18" s="129" t="s">
        <v>43</v>
      </c>
      <c r="C18" s="129"/>
      <c r="D18" s="129"/>
      <c r="E18" s="122" t="s">
        <v>1</v>
      </c>
      <c r="F18" s="132"/>
      <c r="G18" s="61" t="s">
        <v>64</v>
      </c>
    </row>
    <row r="19" spans="1:8" ht="12.75" customHeight="1">
      <c r="A19" s="129"/>
      <c r="B19" s="129" t="s">
        <v>42</v>
      </c>
      <c r="C19" s="129"/>
      <c r="D19" s="129"/>
      <c r="E19" s="122" t="s">
        <v>1</v>
      </c>
      <c r="F19" s="132"/>
      <c r="G19" s="61" t="s">
        <v>69</v>
      </c>
    </row>
    <row r="20" spans="1:8" ht="12.75" customHeight="1">
      <c r="A20" s="129"/>
      <c r="B20" s="129" t="s">
        <v>41</v>
      </c>
      <c r="C20" s="129"/>
      <c r="D20" s="129"/>
      <c r="E20" s="122" t="s">
        <v>40</v>
      </c>
      <c r="F20" s="132"/>
      <c r="G20" s="61">
        <v>4</v>
      </c>
      <c r="H20" s="109" t="s">
        <v>358</v>
      </c>
    </row>
    <row r="21" spans="1:8" ht="12.75" customHeight="1">
      <c r="A21" s="129"/>
      <c r="B21" s="129" t="s">
        <v>39</v>
      </c>
      <c r="C21" s="129"/>
      <c r="D21" s="129"/>
      <c r="E21" s="122" t="s">
        <v>38</v>
      </c>
      <c r="F21" s="132"/>
      <c r="G21" s="61">
        <v>9000</v>
      </c>
      <c r="H21" s="109" t="s">
        <v>343</v>
      </c>
    </row>
    <row r="22" spans="1:8" ht="12.75" customHeight="1">
      <c r="A22" s="129"/>
      <c r="B22" s="129" t="s">
        <v>37</v>
      </c>
      <c r="C22" s="129"/>
      <c r="D22" s="129"/>
      <c r="E22" s="122" t="s">
        <v>36</v>
      </c>
      <c r="F22" s="130"/>
      <c r="G22" s="61">
        <v>240000</v>
      </c>
      <c r="H22" s="109" t="s">
        <v>346</v>
      </c>
    </row>
    <row r="23" spans="1:8" ht="12.75" customHeight="1">
      <c r="A23" s="129"/>
      <c r="B23" s="129" t="s">
        <v>35</v>
      </c>
      <c r="C23" s="129"/>
      <c r="D23" s="129"/>
      <c r="E23" s="122" t="s">
        <v>11</v>
      </c>
      <c r="F23" s="130"/>
      <c r="G23" s="61">
        <v>37</v>
      </c>
      <c r="H23" s="109" t="s">
        <v>189</v>
      </c>
    </row>
    <row r="24" spans="1:8" ht="12.75" customHeight="1">
      <c r="A24" s="129"/>
      <c r="B24" s="129" t="s">
        <v>410</v>
      </c>
      <c r="C24" s="129"/>
      <c r="D24" s="129"/>
      <c r="E24" s="122" t="s">
        <v>11</v>
      </c>
      <c r="F24" s="130"/>
      <c r="G24" s="61">
        <v>31</v>
      </c>
      <c r="H24" s="109" t="s">
        <v>189</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23.1</v>
      </c>
      <c r="H30" s="109" t="s">
        <v>214</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10014</v>
      </c>
      <c r="H82" s="3" t="s">
        <v>295</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sheetData>
  <mergeCells count="2">
    <mergeCell ref="A5:D5"/>
    <mergeCell ref="H4:H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7"/>
  <sheetViews>
    <sheetView showGridLines="0" workbookViewId="0"/>
  </sheetViews>
  <sheetFormatPr defaultColWidth="8.85546875" defaultRowHeight="12.75"/>
  <cols>
    <col min="1" max="2" width="8.85546875" style="1"/>
    <col min="3" max="3" width="12" style="1" customWidth="1"/>
    <col min="4" max="4" width="10.140625" style="1" bestFit="1" customWidth="1"/>
    <col min="5" max="5" width="12.5703125" style="1" customWidth="1"/>
    <col min="6" max="6" width="3" style="1" customWidth="1"/>
    <col min="7" max="7" width="8.85546875" style="1"/>
    <col min="8" max="8" width="147"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356</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2"/>
    </row>
    <row r="8" spans="1:8" ht="12.75" customHeight="1">
      <c r="A8" s="126" t="s">
        <v>52</v>
      </c>
      <c r="B8" s="129"/>
      <c r="C8" s="129"/>
      <c r="D8" s="129"/>
      <c r="E8" s="130"/>
      <c r="F8" s="130"/>
      <c r="G8" s="2"/>
      <c r="H8" s="4" t="s">
        <v>181</v>
      </c>
    </row>
    <row r="9" spans="1:8" ht="12.75" customHeight="1">
      <c r="A9" s="129"/>
      <c r="B9" s="131" t="s">
        <v>51</v>
      </c>
      <c r="C9" s="131"/>
      <c r="D9" s="131"/>
      <c r="E9" s="122" t="s">
        <v>1</v>
      </c>
      <c r="F9" s="132"/>
      <c r="G9" s="61">
        <v>0</v>
      </c>
    </row>
    <row r="10" spans="1:8" ht="12.75" customHeight="1">
      <c r="A10" s="129"/>
      <c r="B10" s="131" t="s">
        <v>50</v>
      </c>
      <c r="C10" s="131"/>
      <c r="D10" s="131"/>
      <c r="E10" s="122" t="s">
        <v>1</v>
      </c>
      <c r="F10" s="132"/>
      <c r="G10" s="61"/>
    </row>
    <row r="11" spans="1:8" ht="12.75" customHeight="1">
      <c r="A11" s="129"/>
      <c r="B11" s="131" t="s">
        <v>49</v>
      </c>
      <c r="C11" s="131"/>
      <c r="D11" s="131"/>
      <c r="E11" s="122" t="s">
        <v>1</v>
      </c>
      <c r="F11" s="132"/>
      <c r="G11" s="61"/>
    </row>
    <row r="12" spans="1:8" ht="12.75" customHeight="1">
      <c r="A12" s="129"/>
      <c r="B12" s="131" t="s">
        <v>48</v>
      </c>
      <c r="C12" s="131"/>
      <c r="D12" s="131"/>
      <c r="E12" s="122" t="s">
        <v>1</v>
      </c>
      <c r="F12" s="132"/>
      <c r="G12" s="61"/>
    </row>
    <row r="13" spans="1:8" ht="12.75" customHeight="1">
      <c r="A13" s="129"/>
      <c r="B13" s="131" t="s">
        <v>47</v>
      </c>
      <c r="C13" s="131"/>
      <c r="D13" s="131"/>
      <c r="E13" s="122" t="s">
        <v>1</v>
      </c>
      <c r="F13" s="132"/>
      <c r="G13" s="61">
        <v>1</v>
      </c>
      <c r="H13" s="3" t="s">
        <v>212</v>
      </c>
    </row>
    <row r="14" spans="1:8" ht="12.75" customHeight="1">
      <c r="A14" s="129"/>
      <c r="B14" s="131" t="s">
        <v>46</v>
      </c>
      <c r="C14" s="131"/>
      <c r="D14" s="131"/>
      <c r="E14" s="122" t="s">
        <v>1</v>
      </c>
      <c r="F14" s="132"/>
      <c r="G14" s="61"/>
    </row>
    <row r="15" spans="1:8" ht="12.75" customHeight="1">
      <c r="A15" s="129"/>
      <c r="B15" s="130" t="s">
        <v>45</v>
      </c>
      <c r="C15" s="131"/>
      <c r="D15" s="131"/>
      <c r="E15" s="122" t="s">
        <v>1</v>
      </c>
      <c r="F15" s="132"/>
      <c r="G15" s="61"/>
    </row>
    <row r="16" spans="1:8" ht="12.75" customHeight="1">
      <c r="A16" s="129"/>
      <c r="B16" s="129"/>
      <c r="C16" s="129"/>
      <c r="D16" s="129"/>
      <c r="E16" s="125"/>
      <c r="F16" s="132"/>
      <c r="G16" s="199"/>
    </row>
    <row r="17" spans="1:8" ht="12.75" customHeight="1">
      <c r="A17" s="129" t="s">
        <v>44</v>
      </c>
      <c r="B17" s="129"/>
      <c r="C17" s="129"/>
      <c r="D17" s="129"/>
      <c r="E17" s="122"/>
      <c r="F17" s="132"/>
      <c r="G17" s="200"/>
    </row>
    <row r="18" spans="1:8" ht="12.75" customHeight="1">
      <c r="A18" s="129"/>
      <c r="B18" s="129" t="s">
        <v>43</v>
      </c>
      <c r="C18" s="129"/>
      <c r="D18" s="129"/>
      <c r="E18" s="122" t="s">
        <v>1</v>
      </c>
      <c r="F18" s="132"/>
      <c r="G18" s="61" t="s">
        <v>64</v>
      </c>
    </row>
    <row r="19" spans="1:8" ht="12.75" customHeight="1">
      <c r="A19" s="129"/>
      <c r="B19" s="129" t="s">
        <v>42</v>
      </c>
      <c r="C19" s="129"/>
      <c r="D19" s="129"/>
      <c r="E19" s="122" t="s">
        <v>1</v>
      </c>
      <c r="F19" s="132"/>
      <c r="G19" s="61" t="s">
        <v>70</v>
      </c>
    </row>
    <row r="20" spans="1:8" ht="12.75" customHeight="1">
      <c r="A20" s="129"/>
      <c r="B20" s="129" t="s">
        <v>41</v>
      </c>
      <c r="C20" s="129"/>
      <c r="D20" s="129"/>
      <c r="E20" s="122" t="s">
        <v>40</v>
      </c>
      <c r="F20" s="132"/>
      <c r="G20" s="61">
        <v>9</v>
      </c>
      <c r="H20" s="3" t="s">
        <v>359</v>
      </c>
    </row>
    <row r="21" spans="1:8" ht="12.75" customHeight="1">
      <c r="A21" s="129"/>
      <c r="B21" s="129" t="s">
        <v>39</v>
      </c>
      <c r="C21" s="129"/>
      <c r="D21" s="129"/>
      <c r="E21" s="122" t="s">
        <v>38</v>
      </c>
      <c r="F21" s="132"/>
      <c r="G21" s="61">
        <v>7875</v>
      </c>
      <c r="H21" s="163" t="s">
        <v>344</v>
      </c>
    </row>
    <row r="22" spans="1:8" ht="12.75" customHeight="1">
      <c r="A22" s="129"/>
      <c r="B22" s="129" t="s">
        <v>37</v>
      </c>
      <c r="C22" s="129"/>
      <c r="D22" s="129"/>
      <c r="E22" s="122" t="s">
        <v>36</v>
      </c>
      <c r="F22" s="130"/>
      <c r="G22" s="61">
        <v>240000</v>
      </c>
      <c r="H22" s="3" t="s">
        <v>347</v>
      </c>
    </row>
    <row r="23" spans="1:8" ht="12.75" customHeight="1">
      <c r="A23" s="129"/>
      <c r="B23" s="129" t="s">
        <v>35</v>
      </c>
      <c r="C23" s="129"/>
      <c r="D23" s="129"/>
      <c r="E23" s="122" t="s">
        <v>11</v>
      </c>
      <c r="F23" s="130"/>
      <c r="G23" s="61">
        <v>23</v>
      </c>
      <c r="H23" s="3" t="s">
        <v>212</v>
      </c>
    </row>
    <row r="24" spans="1:8" ht="12.75" customHeight="1">
      <c r="A24" s="129"/>
      <c r="B24" s="129" t="s">
        <v>410</v>
      </c>
      <c r="C24" s="129"/>
      <c r="D24" s="129"/>
      <c r="E24" s="122" t="s">
        <v>11</v>
      </c>
      <c r="F24" s="130"/>
      <c r="G24" s="61">
        <v>13</v>
      </c>
      <c r="H24" s="3" t="s">
        <v>338</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29.8</v>
      </c>
      <c r="H30" s="3" t="s">
        <v>213</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22"/>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10014</v>
      </c>
      <c r="H82" s="3" t="s">
        <v>295</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row r="92" spans="1:8" ht="15">
      <c r="A92" s="117"/>
      <c r="B92" s="117"/>
      <c r="C92" s="117"/>
      <c r="D92" s="117"/>
      <c r="E92" s="117"/>
      <c r="F92" s="118"/>
    </row>
    <row r="93" spans="1:8" ht="15">
      <c r="A93" s="117"/>
      <c r="B93" s="117"/>
      <c r="C93" s="117"/>
      <c r="D93" s="117"/>
      <c r="E93" s="117"/>
      <c r="F93" s="118"/>
    </row>
    <row r="94" spans="1:8" ht="15">
      <c r="A94" s="95"/>
      <c r="B94" s="6"/>
      <c r="C94" s="119"/>
      <c r="D94" s="120"/>
      <c r="E94" s="119"/>
      <c r="F94" s="118"/>
    </row>
    <row r="95" spans="1:8" ht="15">
      <c r="A95" s="95"/>
      <c r="B95" s="6"/>
      <c r="C95" s="119"/>
      <c r="D95" s="120"/>
      <c r="E95" s="119"/>
      <c r="F95" s="118"/>
    </row>
    <row r="96" spans="1:8" ht="15">
      <c r="A96" s="95"/>
      <c r="B96" s="6"/>
      <c r="C96" s="119"/>
      <c r="D96" s="120"/>
      <c r="E96" s="119"/>
      <c r="F96" s="118"/>
    </row>
    <row r="97" spans="1:6" ht="15">
      <c r="A97" s="95"/>
      <c r="B97" s="6"/>
      <c r="C97" s="119"/>
      <c r="D97" s="120"/>
      <c r="E97" s="119"/>
      <c r="F97" s="118"/>
    </row>
    <row r="98" spans="1:6" ht="15">
      <c r="A98" s="95"/>
      <c r="B98" s="6"/>
      <c r="C98" s="119"/>
      <c r="D98" s="120"/>
      <c r="E98" s="119"/>
      <c r="F98" s="118"/>
    </row>
    <row r="99" spans="1:6" ht="15">
      <c r="A99" s="95"/>
      <c r="B99" s="6"/>
      <c r="C99" s="119"/>
      <c r="D99" s="120"/>
      <c r="E99" s="119"/>
      <c r="F99" s="118"/>
    </row>
    <row r="100" spans="1:6" ht="15">
      <c r="A100" s="95"/>
      <c r="B100" s="6"/>
      <c r="C100" s="119"/>
      <c r="D100" s="120"/>
      <c r="E100" s="119"/>
      <c r="F100" s="118"/>
    </row>
    <row r="101" spans="1:6" ht="15">
      <c r="A101" s="121"/>
      <c r="B101" s="117"/>
      <c r="C101" s="117"/>
      <c r="D101" s="117"/>
      <c r="E101" s="117"/>
      <c r="F101" s="118"/>
    </row>
    <row r="102" spans="1:6" ht="15">
      <c r="A102" s="117"/>
      <c r="B102" s="117"/>
      <c r="C102" s="117"/>
      <c r="D102" s="117"/>
      <c r="E102" s="117"/>
      <c r="F102" s="118"/>
    </row>
    <row r="103" spans="1:6" ht="15">
      <c r="A103" s="95"/>
      <c r="B103" s="117"/>
      <c r="C103" s="117"/>
      <c r="D103" s="117"/>
      <c r="E103" s="117"/>
      <c r="F103" s="118"/>
    </row>
    <row r="104" spans="1:6" ht="15">
      <c r="A104" s="95"/>
      <c r="B104" s="117"/>
      <c r="C104" s="117"/>
      <c r="D104" s="117"/>
      <c r="E104" s="117"/>
      <c r="F104" s="118"/>
    </row>
    <row r="105" spans="1:6" ht="15">
      <c r="A105" s="95"/>
      <c r="B105" s="117"/>
      <c r="C105" s="117"/>
      <c r="D105" s="117"/>
      <c r="E105" s="117"/>
      <c r="F105" s="118"/>
    </row>
    <row r="106" spans="1:6" ht="15">
      <c r="A106" s="95"/>
      <c r="B106" s="117"/>
      <c r="C106" s="117"/>
      <c r="D106" s="117"/>
      <c r="E106" s="117"/>
      <c r="F106" s="118"/>
    </row>
    <row r="107" spans="1:6" ht="15">
      <c r="A107" s="95"/>
      <c r="B107" s="117"/>
      <c r="C107" s="117"/>
      <c r="D107" s="117"/>
      <c r="E107" s="117"/>
      <c r="F107" s="118"/>
    </row>
  </sheetData>
  <mergeCells count="2">
    <mergeCell ref="A5:D5"/>
    <mergeCell ref="H4:H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ColWidth="8.85546875" defaultRowHeight="12.75"/>
  <cols>
    <col min="1" max="2" width="8.85546875" style="1"/>
    <col min="3" max="3" width="28" style="1" customWidth="1"/>
    <col min="4" max="4" width="4.42578125" style="1" bestFit="1" customWidth="1"/>
    <col min="5" max="5" width="12.5703125" style="1" customWidth="1"/>
    <col min="6" max="6" width="3" style="1" customWidth="1"/>
    <col min="7" max="7" width="8.85546875" style="1"/>
    <col min="8" max="8" width="146.285156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357</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2"/>
    </row>
    <row r="8" spans="1:8" ht="12.75" customHeight="1">
      <c r="A8" s="126" t="s">
        <v>52</v>
      </c>
      <c r="B8" s="129"/>
      <c r="C8" s="129"/>
      <c r="D8" s="129"/>
      <c r="E8" s="130"/>
      <c r="F8" s="130"/>
      <c r="G8" s="2"/>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64</v>
      </c>
    </row>
    <row r="19" spans="1:8" ht="12.75" customHeight="1">
      <c r="A19" s="129"/>
      <c r="B19" s="129" t="s">
        <v>42</v>
      </c>
      <c r="C19" s="129"/>
      <c r="D19" s="129"/>
      <c r="E19" s="122" t="s">
        <v>1</v>
      </c>
      <c r="F19" s="132"/>
      <c r="G19" s="22" t="s">
        <v>71</v>
      </c>
    </row>
    <row r="20" spans="1:8" ht="12.75" customHeight="1">
      <c r="A20" s="129"/>
      <c r="B20" s="129" t="s">
        <v>41</v>
      </c>
      <c r="C20" s="129"/>
      <c r="D20" s="129"/>
      <c r="E20" s="122" t="s">
        <v>40</v>
      </c>
      <c r="F20" s="132"/>
      <c r="G20" s="22">
        <v>3</v>
      </c>
      <c r="H20" s="3" t="s">
        <v>360</v>
      </c>
    </row>
    <row r="21" spans="1:8" ht="12.75" customHeight="1">
      <c r="A21" s="129"/>
      <c r="B21" s="129" t="s">
        <v>39</v>
      </c>
      <c r="C21" s="129"/>
      <c r="D21" s="129"/>
      <c r="E21" s="122" t="s">
        <v>38</v>
      </c>
      <c r="F21" s="132"/>
      <c r="G21" s="61">
        <v>8200</v>
      </c>
      <c r="H21" s="163" t="s">
        <v>345</v>
      </c>
    </row>
    <row r="22" spans="1:8" ht="12.75" customHeight="1">
      <c r="A22" s="129"/>
      <c r="B22" s="129" t="s">
        <v>37</v>
      </c>
      <c r="C22" s="129"/>
      <c r="D22" s="129"/>
      <c r="E22" s="122" t="s">
        <v>36</v>
      </c>
      <c r="F22" s="130"/>
      <c r="G22" s="61">
        <v>240000</v>
      </c>
      <c r="H22" s="116" t="s">
        <v>348</v>
      </c>
    </row>
    <row r="23" spans="1:8" ht="12.75" customHeight="1">
      <c r="A23" s="129"/>
      <c r="B23" s="129" t="s">
        <v>35</v>
      </c>
      <c r="C23" s="129"/>
      <c r="D23" s="129"/>
      <c r="E23" s="122" t="s">
        <v>11</v>
      </c>
      <c r="F23" s="130"/>
      <c r="G23" s="61">
        <v>20</v>
      </c>
      <c r="H23" s="116" t="s">
        <v>339</v>
      </c>
    </row>
    <row r="24" spans="1:8" ht="12.75" customHeight="1">
      <c r="A24" s="129"/>
      <c r="B24" s="129" t="s">
        <v>410</v>
      </c>
      <c r="C24" s="129"/>
      <c r="D24" s="129"/>
      <c r="E24" s="122" t="s">
        <v>11</v>
      </c>
      <c r="F24" s="130"/>
      <c r="G24" s="61">
        <v>20</v>
      </c>
      <c r="H24" s="113" t="s">
        <v>339</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33.200000000000003</v>
      </c>
      <c r="H30" s="3" t="s">
        <v>215</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10014</v>
      </c>
      <c r="H82" s="3" t="s">
        <v>295</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sheetData>
  <mergeCells count="2">
    <mergeCell ref="A5:D5"/>
    <mergeCell ref="H4:H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7030A0"/>
  </sheetPr>
  <dimension ref="A1:H89"/>
  <sheetViews>
    <sheetView showGridLines="0" workbookViewId="0"/>
  </sheetViews>
  <sheetFormatPr defaultColWidth="8.85546875" defaultRowHeight="12.75"/>
  <cols>
    <col min="1" max="7" width="8.85546875" style="1"/>
    <col min="8" max="8" width="119.8554687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81</v>
      </c>
    </row>
    <row r="19" spans="1:8" ht="12.75" customHeight="1">
      <c r="A19" s="129"/>
      <c r="B19" s="129" t="s">
        <v>42</v>
      </c>
      <c r="C19" s="129"/>
      <c r="D19" s="129"/>
      <c r="E19" s="122" t="s">
        <v>1</v>
      </c>
      <c r="F19" s="132"/>
      <c r="G19" s="22" t="s">
        <v>85</v>
      </c>
    </row>
    <row r="20" spans="1:8" ht="12.75" customHeight="1">
      <c r="A20" s="129"/>
      <c r="B20" s="129" t="s">
        <v>41</v>
      </c>
      <c r="C20" s="129"/>
      <c r="D20" s="129"/>
      <c r="E20" s="122" t="s">
        <v>40</v>
      </c>
      <c r="F20" s="132"/>
      <c r="G20" s="61">
        <v>44</v>
      </c>
      <c r="H20" s="3" t="s">
        <v>361</v>
      </c>
    </row>
    <row r="21" spans="1:8" ht="12.75" customHeight="1">
      <c r="A21" s="129"/>
      <c r="B21" s="129" t="s">
        <v>39</v>
      </c>
      <c r="C21" s="129"/>
      <c r="D21" s="129"/>
      <c r="E21" s="122" t="s">
        <v>38</v>
      </c>
      <c r="F21" s="132"/>
      <c r="G21" s="61">
        <v>6790</v>
      </c>
      <c r="H21" s="109" t="s">
        <v>265</v>
      </c>
    </row>
    <row r="22" spans="1:8" ht="12.75" customHeight="1">
      <c r="A22" s="129"/>
      <c r="B22" s="129" t="s">
        <v>37</v>
      </c>
      <c r="C22" s="129"/>
      <c r="D22" s="129"/>
      <c r="E22" s="122" t="s">
        <v>36</v>
      </c>
      <c r="F22" s="130"/>
      <c r="G22" s="61">
        <v>280</v>
      </c>
      <c r="H22" s="650" t="s">
        <v>434</v>
      </c>
    </row>
    <row r="23" spans="1:8" ht="12.75" customHeight="1">
      <c r="A23" s="129"/>
      <c r="B23" s="129" t="s">
        <v>35</v>
      </c>
      <c r="C23" s="129"/>
      <c r="D23" s="129"/>
      <c r="E23" s="122" t="s">
        <v>11</v>
      </c>
      <c r="F23" s="130"/>
      <c r="G23" s="61">
        <v>10</v>
      </c>
      <c r="H23" s="650"/>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3"/>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23.6</v>
      </c>
      <c r="H30" s="3" t="s">
        <v>216</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7" ht="12.75" customHeight="1">
      <c r="A33" s="129"/>
      <c r="B33" s="137"/>
      <c r="C33" s="130"/>
      <c r="D33" s="129" t="s">
        <v>28</v>
      </c>
      <c r="E33" s="122" t="s">
        <v>24</v>
      </c>
      <c r="F33" s="130"/>
      <c r="G33" s="45"/>
    </row>
    <row r="34" spans="1:7" ht="12.75" customHeight="1">
      <c r="A34" s="129"/>
      <c r="B34" s="138"/>
      <c r="C34" s="130"/>
      <c r="D34" s="129" t="s">
        <v>27</v>
      </c>
      <c r="E34" s="122" t="s">
        <v>24</v>
      </c>
      <c r="F34" s="130"/>
      <c r="G34" s="45"/>
    </row>
    <row r="35" spans="1:7" ht="12.75" customHeight="1">
      <c r="A35" s="129"/>
      <c r="B35" s="138"/>
      <c r="C35" s="130"/>
      <c r="D35" s="129" t="s">
        <v>26</v>
      </c>
      <c r="E35" s="122" t="s">
        <v>24</v>
      </c>
      <c r="F35" s="130"/>
      <c r="G35" s="45"/>
    </row>
    <row r="36" spans="1:7" ht="12.75" customHeight="1">
      <c r="A36" s="129"/>
      <c r="B36" s="138"/>
      <c r="C36" s="130"/>
      <c r="D36" s="129" t="s">
        <v>25</v>
      </c>
      <c r="E36" s="122" t="s">
        <v>24</v>
      </c>
      <c r="F36" s="130"/>
      <c r="G36" s="45"/>
    </row>
    <row r="37" spans="1:7" ht="12.75" customHeight="1">
      <c r="A37" s="129"/>
      <c r="B37" s="129"/>
      <c r="C37" s="130"/>
      <c r="D37" s="129" t="s">
        <v>424</v>
      </c>
      <c r="E37" s="122" t="s">
        <v>24</v>
      </c>
      <c r="F37" s="130"/>
      <c r="G37" s="45"/>
    </row>
    <row r="38" spans="1:7" ht="12.75" customHeight="1">
      <c r="A38" s="129"/>
      <c r="B38" s="129"/>
      <c r="C38" s="130"/>
      <c r="D38" s="129" t="s">
        <v>425</v>
      </c>
      <c r="E38" s="122" t="s">
        <v>24</v>
      </c>
      <c r="F38" s="130"/>
      <c r="G38" s="45"/>
    </row>
    <row r="39" spans="1:7" ht="12.75" customHeight="1">
      <c r="A39" s="129"/>
      <c r="B39" s="129"/>
      <c r="C39" s="130"/>
      <c r="D39" s="129"/>
      <c r="E39" s="122"/>
      <c r="F39" s="130"/>
      <c r="G39" s="31"/>
    </row>
    <row r="40" spans="1:7" ht="12.75" customHeight="1">
      <c r="A40" s="129" t="s">
        <v>23</v>
      </c>
      <c r="B40" s="129"/>
      <c r="C40" s="129"/>
      <c r="D40" s="129"/>
      <c r="E40" s="122"/>
      <c r="F40" s="130"/>
      <c r="G40" s="29"/>
    </row>
    <row r="41" spans="1:7" ht="12.75" customHeight="1">
      <c r="A41" s="126" t="s">
        <v>22</v>
      </c>
      <c r="B41" s="129"/>
      <c r="C41" s="129"/>
      <c r="D41" s="129"/>
      <c r="E41" s="122"/>
      <c r="F41" s="130"/>
      <c r="G41" s="27"/>
    </row>
    <row r="42" spans="1:7" ht="12.75" customHeight="1">
      <c r="A42" s="129"/>
      <c r="B42" s="129" t="s">
        <v>21</v>
      </c>
      <c r="C42" s="129"/>
      <c r="D42" s="129"/>
      <c r="E42" s="122" t="s">
        <v>7</v>
      </c>
      <c r="F42" s="130"/>
      <c r="G42" s="22"/>
    </row>
    <row r="43" spans="1:7" ht="12.75" customHeight="1">
      <c r="A43" s="129"/>
      <c r="B43" s="129" t="s">
        <v>20</v>
      </c>
      <c r="C43" s="129"/>
      <c r="D43" s="129"/>
      <c r="E43" s="122" t="s">
        <v>18</v>
      </c>
      <c r="F43" s="130"/>
      <c r="G43" s="61"/>
    </row>
    <row r="44" spans="1:7" ht="12.75" customHeight="1">
      <c r="A44" s="129"/>
      <c r="B44" s="123" t="s">
        <v>19</v>
      </c>
      <c r="C44" s="129"/>
      <c r="D44" s="129"/>
      <c r="E44" s="122" t="s">
        <v>18</v>
      </c>
      <c r="F44" s="130"/>
      <c r="G44" s="45"/>
    </row>
    <row r="45" spans="1:7" ht="12.75" customHeight="1">
      <c r="A45" s="129"/>
      <c r="B45" s="123" t="s">
        <v>17</v>
      </c>
      <c r="C45" s="129"/>
      <c r="D45" s="129"/>
      <c r="E45" s="122" t="s">
        <v>333</v>
      </c>
      <c r="F45" s="130"/>
      <c r="G45" s="45"/>
    </row>
    <row r="46" spans="1:7" ht="12.75" customHeight="1">
      <c r="A46" s="129"/>
      <c r="B46" s="123" t="s">
        <v>16</v>
      </c>
      <c r="C46" s="129"/>
      <c r="D46" s="129"/>
      <c r="E46" s="122" t="s">
        <v>7</v>
      </c>
      <c r="F46" s="130"/>
      <c r="G46" s="45"/>
    </row>
    <row r="47" spans="1:7" ht="12.75" customHeight="1">
      <c r="A47" s="129"/>
      <c r="B47" s="123" t="s">
        <v>15</v>
      </c>
      <c r="C47" s="129"/>
      <c r="D47" s="129"/>
      <c r="E47" s="122" t="s">
        <v>14</v>
      </c>
      <c r="F47" s="130"/>
      <c r="G47" s="45"/>
    </row>
    <row r="48" spans="1:7" ht="12.75" customHeight="1">
      <c r="A48" s="129"/>
      <c r="B48" s="123" t="s">
        <v>13</v>
      </c>
      <c r="C48" s="129"/>
      <c r="D48" s="129"/>
      <c r="E48" s="122" t="s">
        <v>11</v>
      </c>
      <c r="F48" s="130"/>
      <c r="G48" s="45"/>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7" ht="12.75" customHeight="1">
      <c r="A65" s="129"/>
      <c r="B65" s="147"/>
      <c r="C65" s="147" t="s">
        <v>417</v>
      </c>
      <c r="D65" s="129"/>
      <c r="E65" s="122" t="s">
        <v>1</v>
      </c>
      <c r="F65" s="144"/>
      <c r="G65" s="13"/>
    </row>
    <row r="66" spans="1:7" ht="12.75" customHeight="1">
      <c r="A66" s="129"/>
      <c r="B66" s="147"/>
      <c r="C66" s="147" t="s">
        <v>418</v>
      </c>
      <c r="D66" s="129"/>
      <c r="E66" s="122" t="s">
        <v>1</v>
      </c>
      <c r="F66" s="144"/>
      <c r="G66" s="13"/>
    </row>
    <row r="67" spans="1:7" ht="12.75" customHeight="1">
      <c r="A67" s="129"/>
      <c r="B67" s="147"/>
      <c r="C67" s="147" t="s">
        <v>419</v>
      </c>
      <c r="D67" s="129"/>
      <c r="E67" s="122" t="s">
        <v>1</v>
      </c>
      <c r="F67" s="144"/>
      <c r="G67" s="13"/>
    </row>
    <row r="68" spans="1:7" ht="12.75" customHeight="1">
      <c r="A68" s="129"/>
      <c r="B68" s="147" t="s">
        <v>5</v>
      </c>
      <c r="C68" s="147"/>
      <c r="D68" s="129"/>
      <c r="E68" s="122"/>
      <c r="F68" s="144"/>
      <c r="G68" s="11"/>
    </row>
    <row r="69" spans="1:7" ht="12.75" customHeight="1">
      <c r="A69" s="129"/>
      <c r="B69" s="147"/>
      <c r="C69" s="147" t="s">
        <v>420</v>
      </c>
      <c r="D69" s="129"/>
      <c r="E69" s="122" t="s">
        <v>1</v>
      </c>
      <c r="F69" s="144"/>
      <c r="G69" s="13"/>
    </row>
    <row r="70" spans="1:7" ht="12.75" customHeight="1">
      <c r="A70" s="129"/>
      <c r="B70" s="147"/>
      <c r="C70" s="147" t="s">
        <v>421</v>
      </c>
      <c r="D70" s="129"/>
      <c r="E70" s="122" t="s">
        <v>1</v>
      </c>
      <c r="F70" s="144"/>
      <c r="G70" s="13"/>
    </row>
    <row r="71" spans="1:7" ht="12.75" customHeight="1">
      <c r="A71" s="129"/>
      <c r="B71" s="147"/>
      <c r="C71" s="147" t="s">
        <v>422</v>
      </c>
      <c r="D71" s="129"/>
      <c r="E71" s="122" t="s">
        <v>1</v>
      </c>
      <c r="F71" s="144"/>
      <c r="G71" s="13"/>
    </row>
    <row r="72" spans="1:7" ht="12.75" customHeight="1">
      <c r="A72" s="151"/>
      <c r="B72" s="152"/>
      <c r="C72" s="152"/>
      <c r="D72" s="151"/>
      <c r="E72" s="124"/>
      <c r="F72" s="144"/>
      <c r="G72" s="48"/>
    </row>
    <row r="73" spans="1:7" ht="12.75" customHeight="1">
      <c r="A73" s="129" t="s">
        <v>395</v>
      </c>
      <c r="B73" s="147"/>
      <c r="C73" s="147"/>
      <c r="D73" s="129"/>
      <c r="E73" s="122" t="s">
        <v>1</v>
      </c>
      <c r="F73" s="144"/>
      <c r="G73" s="161"/>
    </row>
    <row r="74" spans="1:7" ht="12.75" customHeight="1">
      <c r="A74" s="151"/>
      <c r="B74" s="152"/>
      <c r="C74" s="152"/>
      <c r="D74" s="151"/>
      <c r="E74" s="124"/>
      <c r="F74" s="144"/>
      <c r="G74" s="7"/>
    </row>
    <row r="75" spans="1:7" ht="12.75" customHeight="1">
      <c r="A75" s="151" t="s">
        <v>396</v>
      </c>
      <c r="B75" s="152"/>
      <c r="C75" s="151"/>
      <c r="D75" s="151"/>
      <c r="E75" s="124"/>
      <c r="F75" s="144"/>
      <c r="G75" s="7"/>
    </row>
    <row r="76" spans="1:7" ht="12.75" customHeight="1">
      <c r="A76" s="151"/>
      <c r="B76" s="155" t="s">
        <v>397</v>
      </c>
      <c r="C76" s="151"/>
      <c r="D76" s="151"/>
      <c r="E76" s="124"/>
      <c r="F76" s="144"/>
      <c r="G76" s="49"/>
    </row>
    <row r="77" spans="1:7" ht="12.75" customHeight="1">
      <c r="A77" s="129"/>
      <c r="B77" s="123"/>
      <c r="C77" s="129" t="s">
        <v>398</v>
      </c>
      <c r="D77" s="129"/>
      <c r="E77" s="122" t="s">
        <v>11</v>
      </c>
      <c r="F77" s="144"/>
      <c r="G77" s="13">
        <v>1</v>
      </c>
    </row>
    <row r="78" spans="1:7" ht="12.75" customHeight="1">
      <c r="A78" s="129"/>
      <c r="B78" s="123"/>
      <c r="C78" s="129" t="s">
        <v>399</v>
      </c>
      <c r="D78" s="129"/>
      <c r="E78" s="122" t="s">
        <v>11</v>
      </c>
      <c r="F78" s="144"/>
      <c r="G78" s="13">
        <v>0</v>
      </c>
    </row>
    <row r="79" spans="1:7" ht="12.75" customHeight="1">
      <c r="A79" s="129"/>
      <c r="B79" s="123"/>
      <c r="C79" s="129" t="s">
        <v>400</v>
      </c>
      <c r="D79" s="129"/>
      <c r="E79" s="122" t="s">
        <v>11</v>
      </c>
      <c r="F79" s="144"/>
      <c r="G79" s="13">
        <v>1</v>
      </c>
    </row>
    <row r="80" spans="1:7"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10311</v>
      </c>
      <c r="H82" s="3" t="s">
        <v>296</v>
      </c>
    </row>
    <row r="83" spans="1:8" ht="12.75" customHeight="1">
      <c r="A83" s="129"/>
      <c r="B83" s="123"/>
      <c r="C83" s="129" t="s">
        <v>404</v>
      </c>
      <c r="D83" s="129"/>
      <c r="E83" s="122" t="s">
        <v>4</v>
      </c>
      <c r="F83" s="144"/>
      <c r="G83" s="25">
        <v>0</v>
      </c>
    </row>
    <row r="84" spans="1:8" ht="12.75" customHeight="1">
      <c r="A84" s="129"/>
      <c r="B84" s="123"/>
      <c r="C84" s="129" t="s">
        <v>405</v>
      </c>
      <c r="D84" s="129"/>
      <c r="E84" s="122" t="s">
        <v>4</v>
      </c>
      <c r="F84" s="144"/>
      <c r="G84" s="22">
        <v>100</v>
      </c>
      <c r="H84" s="3" t="s">
        <v>191</v>
      </c>
    </row>
    <row r="85" spans="1:8" ht="12.75" customHeight="1">
      <c r="A85" s="129"/>
      <c r="B85" s="123"/>
      <c r="C85" s="129" t="s">
        <v>406</v>
      </c>
      <c r="D85" s="129"/>
      <c r="E85" s="122" t="s">
        <v>4</v>
      </c>
      <c r="F85" s="144"/>
      <c r="G85" s="22">
        <v>0</v>
      </c>
    </row>
    <row r="86" spans="1:8" ht="12.75" customHeight="1">
      <c r="A86" s="129"/>
      <c r="B86" s="123" t="s">
        <v>407</v>
      </c>
      <c r="C86" s="129"/>
      <c r="D86" s="129"/>
      <c r="E86" s="122" t="s">
        <v>408</v>
      </c>
      <c r="F86" s="144"/>
      <c r="G86" s="22">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sheetData>
  <mergeCells count="3">
    <mergeCell ref="A5:D5"/>
    <mergeCell ref="H4:H6"/>
    <mergeCell ref="H22:H23"/>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A1:H89"/>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2"/>
    </row>
    <row r="8" spans="1:8" ht="12.75" customHeight="1">
      <c r="A8" s="126" t="s">
        <v>52</v>
      </c>
      <c r="B8" s="129"/>
      <c r="C8" s="129"/>
      <c r="D8" s="129"/>
      <c r="E8" s="130"/>
      <c r="F8" s="130"/>
      <c r="G8" s="2"/>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81</v>
      </c>
    </row>
    <row r="19" spans="1:8" ht="12.75" customHeight="1">
      <c r="A19" s="129"/>
      <c r="B19" s="129" t="s">
        <v>42</v>
      </c>
      <c r="C19" s="129"/>
      <c r="D19" s="129"/>
      <c r="E19" s="122" t="s">
        <v>1</v>
      </c>
      <c r="F19" s="132"/>
      <c r="G19" s="22" t="s">
        <v>86</v>
      </c>
    </row>
    <row r="20" spans="1:8" ht="12.75" customHeight="1">
      <c r="A20" s="129"/>
      <c r="B20" s="129" t="s">
        <v>41</v>
      </c>
      <c r="C20" s="129"/>
      <c r="D20" s="129"/>
      <c r="E20" s="122" t="s">
        <v>40</v>
      </c>
      <c r="F20" s="132"/>
      <c r="G20" s="61">
        <v>44</v>
      </c>
      <c r="H20" s="3" t="s">
        <v>361</v>
      </c>
    </row>
    <row r="21" spans="1:8" ht="12.75" customHeight="1">
      <c r="A21" s="129"/>
      <c r="B21" s="129" t="s">
        <v>39</v>
      </c>
      <c r="C21" s="129"/>
      <c r="D21" s="129"/>
      <c r="E21" s="122" t="s">
        <v>38</v>
      </c>
      <c r="F21" s="132"/>
      <c r="G21" s="61">
        <v>6790</v>
      </c>
      <c r="H21" s="109" t="s">
        <v>265</v>
      </c>
    </row>
    <row r="22" spans="1:8" ht="12.75" customHeight="1">
      <c r="A22" s="129"/>
      <c r="B22" s="129" t="s">
        <v>37</v>
      </c>
      <c r="C22" s="129"/>
      <c r="D22" s="129"/>
      <c r="E22" s="122" t="s">
        <v>36</v>
      </c>
      <c r="F22" s="130"/>
      <c r="G22" s="61">
        <v>280</v>
      </c>
      <c r="H22" s="650" t="s">
        <v>434</v>
      </c>
    </row>
    <row r="23" spans="1:8" ht="12.75" customHeight="1">
      <c r="A23" s="129"/>
      <c r="B23" s="129" t="s">
        <v>35</v>
      </c>
      <c r="C23" s="129"/>
      <c r="D23" s="129"/>
      <c r="E23" s="122" t="s">
        <v>11</v>
      </c>
      <c r="F23" s="130"/>
      <c r="G23" s="61">
        <v>10</v>
      </c>
      <c r="H23" s="650"/>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3"/>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24</v>
      </c>
      <c r="H30" s="3" t="s">
        <v>217</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7" ht="12.75" customHeight="1">
      <c r="A33" s="129"/>
      <c r="B33" s="137"/>
      <c r="C33" s="130"/>
      <c r="D33" s="129" t="s">
        <v>28</v>
      </c>
      <c r="E33" s="122" t="s">
        <v>24</v>
      </c>
      <c r="F33" s="130"/>
      <c r="G33" s="45"/>
    </row>
    <row r="34" spans="1:7" ht="12.75" customHeight="1">
      <c r="A34" s="129"/>
      <c r="B34" s="138"/>
      <c r="C34" s="130"/>
      <c r="D34" s="129" t="s">
        <v>27</v>
      </c>
      <c r="E34" s="122" t="s">
        <v>24</v>
      </c>
      <c r="F34" s="130"/>
      <c r="G34" s="45"/>
    </row>
    <row r="35" spans="1:7" ht="12.75" customHeight="1">
      <c r="A35" s="129"/>
      <c r="B35" s="138"/>
      <c r="C35" s="130"/>
      <c r="D35" s="129" t="s">
        <v>26</v>
      </c>
      <c r="E35" s="122" t="s">
        <v>24</v>
      </c>
      <c r="F35" s="130"/>
      <c r="G35" s="45"/>
    </row>
    <row r="36" spans="1:7" ht="12.75" customHeight="1">
      <c r="A36" s="129"/>
      <c r="B36" s="138"/>
      <c r="C36" s="130"/>
      <c r="D36" s="129" t="s">
        <v>25</v>
      </c>
      <c r="E36" s="122" t="s">
        <v>24</v>
      </c>
      <c r="F36" s="130"/>
      <c r="G36" s="45"/>
    </row>
    <row r="37" spans="1:7" ht="12.75" customHeight="1">
      <c r="A37" s="129"/>
      <c r="B37" s="129"/>
      <c r="C37" s="130"/>
      <c r="D37" s="129" t="s">
        <v>424</v>
      </c>
      <c r="E37" s="122" t="s">
        <v>24</v>
      </c>
      <c r="F37" s="130"/>
      <c r="G37" s="45"/>
    </row>
    <row r="38" spans="1:7" ht="12.75" customHeight="1">
      <c r="A38" s="129"/>
      <c r="B38" s="129"/>
      <c r="C38" s="130"/>
      <c r="D38" s="129" t="s">
        <v>425</v>
      </c>
      <c r="E38" s="122" t="s">
        <v>24</v>
      </c>
      <c r="F38" s="130"/>
      <c r="G38" s="45"/>
    </row>
    <row r="39" spans="1:7" ht="12.75" customHeight="1">
      <c r="A39" s="129"/>
      <c r="B39" s="129"/>
      <c r="C39" s="130"/>
      <c r="D39" s="129"/>
      <c r="E39" s="122"/>
      <c r="F39" s="130"/>
      <c r="G39" s="31"/>
    </row>
    <row r="40" spans="1:7" ht="12.75" customHeight="1">
      <c r="A40" s="129" t="s">
        <v>23</v>
      </c>
      <c r="B40" s="129"/>
      <c r="C40" s="129"/>
      <c r="D40" s="129"/>
      <c r="E40" s="122"/>
      <c r="F40" s="130"/>
      <c r="G40" s="29"/>
    </row>
    <row r="41" spans="1:7" ht="12.75" customHeight="1">
      <c r="A41" s="126" t="s">
        <v>22</v>
      </c>
      <c r="B41" s="129"/>
      <c r="C41" s="129"/>
      <c r="D41" s="129"/>
      <c r="E41" s="122"/>
      <c r="F41" s="130"/>
      <c r="G41" s="27"/>
    </row>
    <row r="42" spans="1:7" ht="12.75" customHeight="1">
      <c r="A42" s="129"/>
      <c r="B42" s="129" t="s">
        <v>21</v>
      </c>
      <c r="C42" s="129"/>
      <c r="D42" s="129"/>
      <c r="E42" s="122" t="s">
        <v>7</v>
      </c>
      <c r="F42" s="130"/>
      <c r="G42" s="22"/>
    </row>
    <row r="43" spans="1:7" ht="12.75" customHeight="1">
      <c r="A43" s="129"/>
      <c r="B43" s="129" t="s">
        <v>20</v>
      </c>
      <c r="C43" s="129"/>
      <c r="D43" s="129"/>
      <c r="E43" s="122" t="s">
        <v>18</v>
      </c>
      <c r="F43" s="130"/>
      <c r="G43" s="22"/>
    </row>
    <row r="44" spans="1:7" ht="12.75" customHeight="1">
      <c r="A44" s="129"/>
      <c r="B44" s="123" t="s">
        <v>19</v>
      </c>
      <c r="C44" s="129"/>
      <c r="D44" s="129"/>
      <c r="E44" s="122" t="s">
        <v>18</v>
      </c>
      <c r="F44" s="130"/>
      <c r="G44" s="45"/>
    </row>
    <row r="45" spans="1:7" ht="12.75" customHeight="1">
      <c r="A45" s="129"/>
      <c r="B45" s="123" t="s">
        <v>17</v>
      </c>
      <c r="C45" s="129"/>
      <c r="D45" s="129"/>
      <c r="E45" s="122" t="s">
        <v>333</v>
      </c>
      <c r="F45" s="130"/>
      <c r="G45" s="45"/>
    </row>
    <row r="46" spans="1:7" ht="12.75" customHeight="1">
      <c r="A46" s="129"/>
      <c r="B46" s="123" t="s">
        <v>16</v>
      </c>
      <c r="C46" s="129"/>
      <c r="D46" s="129"/>
      <c r="E46" s="122" t="s">
        <v>7</v>
      </c>
      <c r="F46" s="130"/>
      <c r="G46" s="45"/>
    </row>
    <row r="47" spans="1:7" ht="12.75" customHeight="1">
      <c r="A47" s="129"/>
      <c r="B47" s="123" t="s">
        <v>15</v>
      </c>
      <c r="C47" s="129"/>
      <c r="D47" s="129"/>
      <c r="E47" s="122" t="s">
        <v>14</v>
      </c>
      <c r="F47" s="130"/>
      <c r="G47" s="45"/>
    </row>
    <row r="48" spans="1:7" ht="12.75" customHeight="1">
      <c r="A48" s="129"/>
      <c r="B48" s="123" t="s">
        <v>13</v>
      </c>
      <c r="C48" s="129"/>
      <c r="D48" s="129"/>
      <c r="E48" s="122" t="s">
        <v>11</v>
      </c>
      <c r="F48" s="130"/>
      <c r="G48" s="45"/>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7" ht="12.75" customHeight="1">
      <c r="A65" s="129"/>
      <c r="B65" s="147"/>
      <c r="C65" s="147" t="s">
        <v>417</v>
      </c>
      <c r="D65" s="129"/>
      <c r="E65" s="122" t="s">
        <v>1</v>
      </c>
      <c r="F65" s="144"/>
      <c r="G65" s="13"/>
    </row>
    <row r="66" spans="1:7" ht="12.75" customHeight="1">
      <c r="A66" s="129"/>
      <c r="B66" s="147"/>
      <c r="C66" s="147" t="s">
        <v>418</v>
      </c>
      <c r="D66" s="129"/>
      <c r="E66" s="122" t="s">
        <v>1</v>
      </c>
      <c r="F66" s="144"/>
      <c r="G66" s="13"/>
    </row>
    <row r="67" spans="1:7" ht="12.75" customHeight="1">
      <c r="A67" s="129"/>
      <c r="B67" s="147"/>
      <c r="C67" s="147" t="s">
        <v>419</v>
      </c>
      <c r="D67" s="129"/>
      <c r="E67" s="122" t="s">
        <v>1</v>
      </c>
      <c r="F67" s="144"/>
      <c r="G67" s="13"/>
    </row>
    <row r="68" spans="1:7" ht="12.75" customHeight="1">
      <c r="A68" s="129"/>
      <c r="B68" s="147" t="s">
        <v>5</v>
      </c>
      <c r="C68" s="147"/>
      <c r="D68" s="129"/>
      <c r="E68" s="122"/>
      <c r="F68" s="144"/>
      <c r="G68" s="11"/>
    </row>
    <row r="69" spans="1:7" ht="12.75" customHeight="1">
      <c r="A69" s="129"/>
      <c r="B69" s="147"/>
      <c r="C69" s="147" t="s">
        <v>420</v>
      </c>
      <c r="D69" s="129"/>
      <c r="E69" s="122" t="s">
        <v>1</v>
      </c>
      <c r="F69" s="144"/>
      <c r="G69" s="13"/>
    </row>
    <row r="70" spans="1:7" ht="12.75" customHeight="1">
      <c r="A70" s="129"/>
      <c r="B70" s="147"/>
      <c r="C70" s="147" t="s">
        <v>421</v>
      </c>
      <c r="D70" s="129"/>
      <c r="E70" s="122" t="s">
        <v>1</v>
      </c>
      <c r="F70" s="144"/>
      <c r="G70" s="13"/>
    </row>
    <row r="71" spans="1:7" ht="12.75" customHeight="1">
      <c r="A71" s="129"/>
      <c r="B71" s="147"/>
      <c r="C71" s="147" t="s">
        <v>422</v>
      </c>
      <c r="D71" s="129"/>
      <c r="E71" s="122" t="s">
        <v>1</v>
      </c>
      <c r="F71" s="144"/>
      <c r="G71" s="13"/>
    </row>
    <row r="72" spans="1:7" ht="12.75" customHeight="1">
      <c r="A72" s="151"/>
      <c r="B72" s="152"/>
      <c r="C72" s="152"/>
      <c r="D72" s="151"/>
      <c r="E72" s="124"/>
      <c r="F72" s="144"/>
      <c r="G72" s="48"/>
    </row>
    <row r="73" spans="1:7" ht="12.75" customHeight="1">
      <c r="A73" s="129" t="s">
        <v>395</v>
      </c>
      <c r="B73" s="147"/>
      <c r="C73" s="147"/>
      <c r="D73" s="129"/>
      <c r="E73" s="122" t="s">
        <v>1</v>
      </c>
      <c r="F73" s="144"/>
      <c r="G73" s="161"/>
    </row>
    <row r="74" spans="1:7" ht="12.75" customHeight="1">
      <c r="A74" s="151"/>
      <c r="B74" s="152"/>
      <c r="C74" s="152"/>
      <c r="D74" s="151"/>
      <c r="E74" s="124"/>
      <c r="F74" s="144"/>
      <c r="G74" s="7"/>
    </row>
    <row r="75" spans="1:7" ht="12.75" customHeight="1">
      <c r="A75" s="151" t="s">
        <v>396</v>
      </c>
      <c r="B75" s="152"/>
      <c r="C75" s="151"/>
      <c r="D75" s="151"/>
      <c r="E75" s="124"/>
      <c r="F75" s="144"/>
      <c r="G75" s="7"/>
    </row>
    <row r="76" spans="1:7" ht="12.75" customHeight="1">
      <c r="A76" s="151"/>
      <c r="B76" s="155" t="s">
        <v>397</v>
      </c>
      <c r="C76" s="151"/>
      <c r="D76" s="151"/>
      <c r="E76" s="124"/>
      <c r="F76" s="144"/>
      <c r="G76" s="49"/>
    </row>
    <row r="77" spans="1:7" ht="12.75" customHeight="1">
      <c r="A77" s="129"/>
      <c r="B77" s="123"/>
      <c r="C77" s="129" t="s">
        <v>398</v>
      </c>
      <c r="D77" s="129"/>
      <c r="E77" s="122" t="s">
        <v>11</v>
      </c>
      <c r="F77" s="144"/>
      <c r="G77" s="13">
        <v>1</v>
      </c>
    </row>
    <row r="78" spans="1:7" ht="12.75" customHeight="1">
      <c r="A78" s="129"/>
      <c r="B78" s="123"/>
      <c r="C78" s="129" t="s">
        <v>399</v>
      </c>
      <c r="D78" s="129"/>
      <c r="E78" s="122" t="s">
        <v>11</v>
      </c>
      <c r="F78" s="144"/>
      <c r="G78" s="13">
        <v>0</v>
      </c>
    </row>
    <row r="79" spans="1:7" ht="12.75" customHeight="1">
      <c r="A79" s="129"/>
      <c r="B79" s="123"/>
      <c r="C79" s="129" t="s">
        <v>400</v>
      </c>
      <c r="D79" s="129"/>
      <c r="E79" s="122" t="s">
        <v>11</v>
      </c>
      <c r="F79" s="144"/>
      <c r="G79" s="13">
        <v>1</v>
      </c>
    </row>
    <row r="80" spans="1:7"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10311</v>
      </c>
      <c r="H82" s="3" t="s">
        <v>296</v>
      </c>
    </row>
    <row r="83" spans="1:8" ht="12.75" customHeight="1">
      <c r="A83" s="129"/>
      <c r="B83" s="123"/>
      <c r="C83" s="129" t="s">
        <v>404</v>
      </c>
      <c r="D83" s="129"/>
      <c r="E83" s="122" t="s">
        <v>4</v>
      </c>
      <c r="F83" s="144"/>
      <c r="G83" s="25">
        <v>0</v>
      </c>
    </row>
    <row r="84" spans="1:8" ht="12.75" customHeight="1">
      <c r="A84" s="129"/>
      <c r="B84" s="123"/>
      <c r="C84" s="129" t="s">
        <v>405</v>
      </c>
      <c r="D84" s="129"/>
      <c r="E84" s="122" t="s">
        <v>4</v>
      </c>
      <c r="F84" s="144"/>
      <c r="G84" s="22">
        <v>100</v>
      </c>
      <c r="H84" s="3" t="s">
        <v>191</v>
      </c>
    </row>
    <row r="85" spans="1:8" ht="12.75" customHeight="1">
      <c r="A85" s="129"/>
      <c r="B85" s="123"/>
      <c r="C85" s="129" t="s">
        <v>406</v>
      </c>
      <c r="D85" s="129"/>
      <c r="E85" s="122" t="s">
        <v>4</v>
      </c>
      <c r="F85" s="144"/>
      <c r="G85" s="22">
        <v>0</v>
      </c>
    </row>
    <row r="86" spans="1:8" ht="12.75" customHeight="1">
      <c r="A86" s="129"/>
      <c r="B86" s="123" t="s">
        <v>407</v>
      </c>
      <c r="C86" s="129"/>
      <c r="D86" s="129"/>
      <c r="E86" s="122" t="s">
        <v>408</v>
      </c>
      <c r="F86" s="144"/>
      <c r="G86" s="22">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sheetData>
  <mergeCells count="3">
    <mergeCell ref="A5:D5"/>
    <mergeCell ref="H22:H23"/>
    <mergeCell ref="H4:H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A1:H90"/>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362</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2"/>
    </row>
    <row r="8" spans="1:8" ht="12.75" customHeight="1">
      <c r="A8" s="126" t="s">
        <v>52</v>
      </c>
      <c r="B8" s="129"/>
      <c r="C8" s="129"/>
      <c r="D8" s="129"/>
      <c r="E8" s="130"/>
      <c r="F8" s="130"/>
      <c r="G8" s="2"/>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40"/>
    </row>
    <row r="17" spans="1:8" ht="12.75" customHeight="1">
      <c r="A17" s="129" t="s">
        <v>44</v>
      </c>
      <c r="B17" s="129"/>
      <c r="C17" s="129"/>
      <c r="D17" s="129"/>
      <c r="E17" s="122"/>
      <c r="F17" s="132"/>
      <c r="G17" s="41"/>
    </row>
    <row r="18" spans="1:8" ht="12.75" customHeight="1">
      <c r="A18" s="129"/>
      <c r="B18" s="129" t="s">
        <v>43</v>
      </c>
      <c r="C18" s="129"/>
      <c r="D18" s="129"/>
      <c r="E18" s="122" t="s">
        <v>1</v>
      </c>
      <c r="F18" s="132"/>
      <c r="G18" s="34" t="s">
        <v>81</v>
      </c>
    </row>
    <row r="19" spans="1:8" ht="12.75" customHeight="1">
      <c r="A19" s="129"/>
      <c r="B19" s="129" t="s">
        <v>42</v>
      </c>
      <c r="C19" s="129"/>
      <c r="D19" s="129"/>
      <c r="E19" s="122" t="s">
        <v>1</v>
      </c>
      <c r="F19" s="132"/>
      <c r="G19" s="34" t="s">
        <v>87</v>
      </c>
    </row>
    <row r="20" spans="1:8" ht="12.75" customHeight="1">
      <c r="A20" s="129"/>
      <c r="B20" s="129" t="s">
        <v>41</v>
      </c>
      <c r="C20" s="129"/>
      <c r="D20" s="129"/>
      <c r="E20" s="122" t="s">
        <v>40</v>
      </c>
      <c r="F20" s="132"/>
      <c r="G20" s="34">
        <v>21</v>
      </c>
      <c r="H20" s="109" t="s">
        <v>363</v>
      </c>
    </row>
    <row r="21" spans="1:8" ht="12.75" customHeight="1">
      <c r="A21" s="129"/>
      <c r="B21" s="129" t="s">
        <v>39</v>
      </c>
      <c r="C21" s="129"/>
      <c r="D21" s="129"/>
      <c r="E21" s="122" t="s">
        <v>38</v>
      </c>
      <c r="F21" s="132"/>
      <c r="G21" s="34">
        <v>5410</v>
      </c>
      <c r="H21" s="109" t="s">
        <v>218</v>
      </c>
    </row>
    <row r="22" spans="1:8" ht="12.75" customHeight="1">
      <c r="A22" s="129"/>
      <c r="B22" s="129" t="s">
        <v>37</v>
      </c>
      <c r="C22" s="129"/>
      <c r="D22" s="129"/>
      <c r="E22" s="122" t="s">
        <v>36</v>
      </c>
      <c r="F22" s="130"/>
      <c r="G22" s="61">
        <v>15000</v>
      </c>
      <c r="H22" s="634" t="s">
        <v>291</v>
      </c>
    </row>
    <row r="23" spans="1:8" ht="12.75" customHeight="1">
      <c r="A23" s="129"/>
      <c r="B23" s="129" t="s">
        <v>35</v>
      </c>
      <c r="C23" s="129"/>
      <c r="D23" s="129"/>
      <c r="E23" s="122" t="s">
        <v>11</v>
      </c>
      <c r="F23" s="130"/>
      <c r="G23" s="61">
        <v>10</v>
      </c>
      <c r="H23" s="634"/>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34"/>
      <c r="H25" s="113"/>
    </row>
    <row r="26" spans="1:8" ht="12.75" customHeight="1">
      <c r="A26" s="129"/>
      <c r="B26" s="129" t="s">
        <v>412</v>
      </c>
      <c r="C26" s="129"/>
      <c r="D26" s="129"/>
      <c r="E26" s="122" t="s">
        <v>413</v>
      </c>
      <c r="F26" s="130"/>
      <c r="G26" s="34"/>
      <c r="H26" s="114"/>
    </row>
    <row r="27" spans="1:8" ht="12.75" customHeight="1">
      <c r="A27" s="129"/>
      <c r="B27" s="129" t="s">
        <v>277</v>
      </c>
      <c r="C27" s="129"/>
      <c r="D27" s="129"/>
      <c r="E27" s="122" t="s">
        <v>34</v>
      </c>
      <c r="F27" s="130"/>
      <c r="G27" s="45"/>
    </row>
    <row r="28" spans="1:8" ht="12.75" customHeight="1">
      <c r="A28" s="129"/>
      <c r="B28" s="129"/>
      <c r="C28" s="129"/>
      <c r="D28" s="129"/>
      <c r="E28" s="122"/>
      <c r="F28" s="130"/>
      <c r="G28" s="41"/>
    </row>
    <row r="29" spans="1:8" ht="12.75" customHeight="1">
      <c r="A29" s="129" t="s">
        <v>33</v>
      </c>
      <c r="B29" s="129"/>
      <c r="C29" s="129"/>
      <c r="D29" s="129"/>
      <c r="E29" s="122"/>
      <c r="F29" s="130"/>
      <c r="G29" s="41"/>
    </row>
    <row r="30" spans="1:8" ht="12.75" customHeight="1">
      <c r="A30" s="129"/>
      <c r="B30" s="129" t="s">
        <v>32</v>
      </c>
      <c r="C30" s="129"/>
      <c r="D30" s="129"/>
      <c r="E30" s="122" t="s">
        <v>31</v>
      </c>
      <c r="F30" s="130"/>
      <c r="G30" s="34">
        <v>38</v>
      </c>
      <c r="H30" s="3" t="s">
        <v>219</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45"/>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41"/>
    </row>
    <row r="53" spans="1:8" ht="12.75" customHeight="1">
      <c r="A53" s="129" t="s">
        <v>10</v>
      </c>
      <c r="B53" s="129"/>
      <c r="C53" s="129"/>
      <c r="D53" s="129"/>
      <c r="E53" s="122"/>
      <c r="F53" s="130"/>
      <c r="G53" s="41"/>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6"/>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74">
        <v>10695</v>
      </c>
      <c r="H82" s="3" t="s">
        <v>297</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c r="H90" s="114"/>
    </row>
  </sheetData>
  <mergeCells count="3">
    <mergeCell ref="A5:D5"/>
    <mergeCell ref="H22:H23"/>
    <mergeCell ref="H4:H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Q229"/>
  <sheetViews>
    <sheetView showGridLines="0" zoomScale="90" zoomScaleNormal="90" workbookViewId="0"/>
  </sheetViews>
  <sheetFormatPr defaultColWidth="8.85546875" defaultRowHeight="12.75"/>
  <cols>
    <col min="1" max="1" width="8.85546875" style="1"/>
    <col min="2" max="2" width="10" style="1" customWidth="1"/>
    <col min="3" max="6" width="8.85546875" style="1"/>
    <col min="7" max="7" width="9" style="1" bestFit="1" customWidth="1"/>
    <col min="8" max="8" width="8.85546875" style="1" customWidth="1"/>
    <col min="9" max="9" width="9" style="1" bestFit="1" customWidth="1"/>
    <col min="10" max="153" width="8.85546875" style="1"/>
    <col min="154" max="154" width="130.5703125" style="118" customWidth="1"/>
    <col min="155" max="276" width="8.85546875" style="177"/>
    <col min="277" max="16384" width="8.85546875" style="1"/>
  </cols>
  <sheetData>
    <row r="1" spans="1:511" s="256" customFormat="1" ht="24" customHeight="1" thickBot="1">
      <c r="A1" s="256" t="s">
        <v>55</v>
      </c>
      <c r="C1" s="257"/>
      <c r="EX1" s="34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row>
    <row r="2" spans="1:511" s="36" customFormat="1" ht="19.5" customHeight="1" thickBot="1">
      <c r="A2" s="258"/>
      <c r="B2" s="258"/>
      <c r="C2" s="259"/>
      <c r="EX2" s="348"/>
      <c r="EY2" s="177"/>
      <c r="EZ2" s="177"/>
      <c r="FA2" s="177"/>
      <c r="FB2" s="177"/>
      <c r="FC2" s="177"/>
      <c r="FD2" s="177"/>
      <c r="FE2" s="177"/>
      <c r="FF2" s="177"/>
      <c r="FG2" s="177"/>
      <c r="FH2" s="177"/>
      <c r="FI2" s="177"/>
      <c r="FJ2" s="177"/>
      <c r="FK2" s="177"/>
      <c r="FL2" s="177"/>
      <c r="FM2" s="177"/>
      <c r="FN2" s="177"/>
      <c r="FO2" s="177"/>
      <c r="FP2" s="177"/>
      <c r="FQ2" s="177"/>
      <c r="FR2" s="177"/>
      <c r="FS2" s="177"/>
      <c r="FT2" s="177"/>
      <c r="FU2" s="177"/>
      <c r="FV2" s="177"/>
      <c r="FW2" s="177"/>
      <c r="FX2" s="177"/>
      <c r="FY2" s="177"/>
      <c r="FZ2" s="177"/>
      <c r="GA2" s="177"/>
      <c r="GB2" s="177"/>
      <c r="GC2" s="177"/>
      <c r="GD2" s="177"/>
      <c r="GE2" s="177"/>
      <c r="GF2" s="177"/>
      <c r="GG2" s="177"/>
      <c r="GH2" s="177"/>
      <c r="GI2" s="177"/>
      <c r="GJ2" s="177"/>
      <c r="GK2" s="177"/>
      <c r="GL2" s="177"/>
      <c r="GM2" s="177"/>
      <c r="GN2" s="177"/>
      <c r="GO2" s="177"/>
      <c r="GP2" s="177"/>
      <c r="GQ2" s="177"/>
      <c r="GR2" s="177"/>
      <c r="GS2" s="177"/>
      <c r="GT2" s="177"/>
      <c r="GU2" s="177"/>
      <c r="GV2" s="177"/>
      <c r="GW2" s="177"/>
      <c r="GX2" s="177"/>
      <c r="GY2" s="177"/>
      <c r="GZ2" s="177"/>
      <c r="HA2" s="177"/>
      <c r="HB2" s="177"/>
      <c r="HC2" s="177"/>
      <c r="HD2" s="177"/>
      <c r="HE2" s="177"/>
      <c r="HF2" s="177"/>
      <c r="HG2" s="177"/>
      <c r="HH2" s="177"/>
      <c r="HI2" s="177"/>
      <c r="HJ2" s="177"/>
      <c r="HK2" s="177"/>
      <c r="HL2" s="177"/>
      <c r="HM2" s="177"/>
      <c r="HN2" s="177"/>
      <c r="HO2" s="177"/>
      <c r="HP2" s="177"/>
      <c r="HQ2" s="177"/>
      <c r="HR2" s="177"/>
      <c r="HS2" s="177"/>
      <c r="HT2" s="177"/>
      <c r="HU2" s="177"/>
      <c r="HV2" s="177"/>
      <c r="HW2" s="177"/>
      <c r="HX2" s="177"/>
      <c r="HY2" s="177"/>
      <c r="HZ2" s="177"/>
      <c r="IA2" s="177"/>
      <c r="IB2" s="177"/>
      <c r="IC2" s="177"/>
      <c r="ID2" s="177"/>
      <c r="IE2" s="177"/>
      <c r="IF2" s="177"/>
      <c r="IG2" s="177"/>
      <c r="IH2" s="177"/>
      <c r="II2" s="177"/>
      <c r="IJ2" s="177"/>
      <c r="IK2" s="177"/>
      <c r="IL2" s="177"/>
      <c r="IM2" s="177"/>
      <c r="IN2" s="177"/>
      <c r="IO2" s="177"/>
      <c r="IP2" s="177"/>
      <c r="IQ2" s="177"/>
      <c r="IR2" s="177"/>
      <c r="IS2" s="177"/>
      <c r="IT2" s="177"/>
      <c r="IU2" s="177"/>
      <c r="IV2" s="177"/>
      <c r="IW2" s="177"/>
      <c r="IX2" s="177"/>
      <c r="IY2" s="177"/>
      <c r="IZ2" s="177"/>
      <c r="JA2" s="177"/>
      <c r="JB2" s="177"/>
      <c r="JC2" s="177"/>
      <c r="JD2" s="177"/>
      <c r="JE2" s="177"/>
      <c r="JF2" s="177"/>
      <c r="JG2" s="177"/>
      <c r="JH2" s="177"/>
      <c r="JI2" s="177"/>
      <c r="JJ2" s="177"/>
      <c r="JK2" s="177"/>
      <c r="JL2" s="177"/>
      <c r="JM2" s="177"/>
      <c r="JN2" s="177"/>
      <c r="JO2" s="177"/>
      <c r="JP2" s="177"/>
    </row>
    <row r="3" spans="1:511" s="260" customFormat="1" ht="14.1" customHeight="1">
      <c r="A3" s="260" t="s">
        <v>54</v>
      </c>
      <c r="EX3" s="349"/>
      <c r="EY3" s="358"/>
      <c r="EZ3" s="358"/>
      <c r="FA3" s="358"/>
      <c r="FB3" s="358"/>
      <c r="FC3" s="358"/>
      <c r="FD3" s="358"/>
      <c r="FE3" s="358"/>
      <c r="FF3" s="358"/>
      <c r="FG3" s="358"/>
      <c r="FH3" s="358"/>
      <c r="FI3" s="358"/>
      <c r="FJ3" s="358"/>
      <c r="FK3" s="358"/>
      <c r="FL3" s="358"/>
      <c r="FM3" s="358"/>
      <c r="FN3" s="358"/>
      <c r="FO3" s="358"/>
      <c r="FP3" s="358"/>
      <c r="FQ3" s="358"/>
      <c r="FR3" s="358"/>
      <c r="FS3" s="358"/>
      <c r="FT3" s="358"/>
      <c r="FU3" s="358"/>
      <c r="FV3" s="358"/>
      <c r="FW3" s="358"/>
      <c r="FX3" s="358"/>
      <c r="FY3" s="358"/>
      <c r="FZ3" s="358"/>
      <c r="GA3" s="358"/>
      <c r="GB3" s="358"/>
      <c r="GC3" s="358"/>
      <c r="GD3" s="358"/>
      <c r="GE3" s="358"/>
      <c r="GF3" s="358"/>
      <c r="GG3" s="358"/>
      <c r="GH3" s="358"/>
      <c r="GI3" s="358"/>
      <c r="GJ3" s="358"/>
      <c r="GK3" s="358"/>
      <c r="GL3" s="358"/>
      <c r="GM3" s="358"/>
      <c r="GN3" s="358"/>
      <c r="GO3" s="358"/>
      <c r="GP3" s="358"/>
      <c r="GQ3" s="358"/>
      <c r="GR3" s="358"/>
      <c r="GS3" s="358"/>
      <c r="GT3" s="358"/>
      <c r="GU3" s="358"/>
      <c r="GV3" s="358"/>
      <c r="GW3" s="358"/>
      <c r="GX3" s="358"/>
      <c r="GY3" s="358"/>
      <c r="GZ3" s="358"/>
      <c r="HA3" s="358"/>
      <c r="HB3" s="358"/>
      <c r="HC3" s="358"/>
      <c r="HD3" s="358"/>
      <c r="HE3" s="358"/>
      <c r="HF3" s="358"/>
      <c r="HG3" s="358"/>
      <c r="HH3" s="358"/>
      <c r="HI3" s="358"/>
      <c r="HJ3" s="358"/>
      <c r="HK3" s="358"/>
      <c r="HL3" s="358"/>
      <c r="HM3" s="358"/>
      <c r="HN3" s="358"/>
      <c r="HO3" s="358"/>
      <c r="HP3" s="358"/>
      <c r="HQ3" s="358"/>
      <c r="HR3" s="358"/>
      <c r="HS3" s="358"/>
      <c r="HT3" s="358"/>
      <c r="HU3" s="358"/>
      <c r="HV3" s="358"/>
      <c r="HW3" s="358"/>
      <c r="HX3" s="358"/>
      <c r="HY3" s="358"/>
      <c r="HZ3" s="358"/>
      <c r="IA3" s="358"/>
      <c r="IB3" s="358"/>
      <c r="IC3" s="358"/>
      <c r="ID3" s="358"/>
      <c r="IE3" s="358"/>
      <c r="IF3" s="358"/>
      <c r="IG3" s="358"/>
      <c r="IH3" s="358"/>
      <c r="II3" s="358"/>
      <c r="IJ3" s="358"/>
      <c r="IK3" s="358"/>
      <c r="IL3" s="358"/>
      <c r="IM3" s="358"/>
      <c r="IN3" s="358"/>
      <c r="IO3" s="358"/>
      <c r="IP3" s="358"/>
      <c r="IQ3" s="358"/>
      <c r="IR3" s="358"/>
      <c r="IS3" s="358"/>
      <c r="IT3" s="358"/>
      <c r="IU3" s="358"/>
      <c r="IV3" s="358"/>
      <c r="IW3" s="358"/>
      <c r="IX3" s="358"/>
      <c r="IY3" s="358"/>
      <c r="IZ3" s="358"/>
      <c r="JA3" s="358"/>
      <c r="JB3" s="358"/>
      <c r="JC3" s="358"/>
      <c r="JD3" s="358"/>
      <c r="JE3" s="358"/>
      <c r="JF3" s="358"/>
      <c r="JG3" s="358"/>
      <c r="JH3" s="358"/>
      <c r="JI3" s="358"/>
      <c r="JJ3" s="358"/>
      <c r="JK3" s="358"/>
      <c r="JL3" s="358"/>
      <c r="JM3" s="358"/>
      <c r="JN3" s="358"/>
      <c r="JO3" s="358"/>
      <c r="JP3" s="358"/>
    </row>
    <row r="4" spans="1:511" s="36" customFormat="1" ht="12.75" customHeight="1">
      <c r="EX4" s="348"/>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c r="GR4" s="177"/>
      <c r="GS4" s="177"/>
      <c r="GT4" s="177"/>
      <c r="GU4" s="177"/>
      <c r="GV4" s="177"/>
      <c r="GW4" s="177"/>
      <c r="GX4" s="177"/>
      <c r="GY4" s="177"/>
      <c r="GZ4" s="177"/>
      <c r="HA4" s="177"/>
      <c r="HB4" s="177"/>
      <c r="HC4" s="177"/>
      <c r="HD4" s="177"/>
      <c r="HE4" s="177"/>
      <c r="HF4" s="177"/>
      <c r="HG4" s="177"/>
      <c r="HH4" s="177"/>
      <c r="HI4" s="177"/>
      <c r="HJ4" s="177"/>
      <c r="HK4" s="177"/>
      <c r="HL4" s="177"/>
      <c r="HM4" s="177"/>
      <c r="HN4" s="177"/>
      <c r="HO4" s="177"/>
      <c r="HP4" s="177"/>
      <c r="HQ4" s="177"/>
      <c r="HR4" s="177"/>
      <c r="HS4" s="177"/>
      <c r="HT4" s="177"/>
      <c r="HU4" s="177"/>
      <c r="HV4" s="177"/>
      <c r="HW4" s="177"/>
      <c r="HX4" s="177"/>
      <c r="HY4" s="177"/>
      <c r="HZ4" s="177"/>
      <c r="IA4" s="177"/>
      <c r="IB4" s="177"/>
      <c r="IC4" s="177"/>
      <c r="ID4" s="177"/>
      <c r="IE4" s="177"/>
      <c r="IF4" s="177"/>
      <c r="IG4" s="177"/>
      <c r="IH4" s="177"/>
      <c r="II4" s="177"/>
      <c r="IJ4" s="177"/>
      <c r="IK4" s="177"/>
      <c r="IL4" s="177"/>
      <c r="IM4" s="177"/>
      <c r="IN4" s="177"/>
      <c r="IO4" s="177"/>
      <c r="IP4" s="177"/>
      <c r="IQ4" s="177"/>
      <c r="IR4" s="177"/>
      <c r="IS4" s="177"/>
      <c r="IT4" s="177"/>
      <c r="IU4" s="177"/>
      <c r="IV4" s="177"/>
      <c r="IW4" s="177"/>
      <c r="IX4" s="177"/>
      <c r="IY4" s="177"/>
      <c r="IZ4" s="177"/>
      <c r="JA4" s="177"/>
      <c r="JB4" s="177"/>
      <c r="JC4" s="177"/>
      <c r="JD4" s="177"/>
      <c r="JE4" s="177"/>
      <c r="JF4" s="177"/>
      <c r="JG4" s="177"/>
      <c r="JH4" s="177"/>
      <c r="JI4" s="177"/>
      <c r="JJ4" s="177"/>
      <c r="JK4" s="177"/>
      <c r="JL4" s="177"/>
      <c r="JM4" s="177"/>
      <c r="JN4" s="177"/>
      <c r="JO4" s="177"/>
      <c r="JP4" s="177"/>
    </row>
    <row r="5" spans="1:511" ht="12.75" customHeight="1">
      <c r="A5" s="635" t="s">
        <v>3</v>
      </c>
      <c r="B5" s="635"/>
      <c r="C5" s="635"/>
      <c r="D5" s="635"/>
      <c r="E5" s="4" t="s">
        <v>2</v>
      </c>
      <c r="G5" s="261" t="s">
        <v>572</v>
      </c>
      <c r="H5" s="261" t="s">
        <v>573</v>
      </c>
      <c r="I5" s="261" t="s">
        <v>574</v>
      </c>
      <c r="J5" s="261" t="s">
        <v>575</v>
      </c>
      <c r="K5" s="261" t="s">
        <v>576</v>
      </c>
      <c r="L5" s="261" t="s">
        <v>577</v>
      </c>
      <c r="M5" s="261" t="s">
        <v>578</v>
      </c>
      <c r="N5" s="261" t="s">
        <v>579</v>
      </c>
      <c r="O5" s="261" t="s">
        <v>580</v>
      </c>
      <c r="P5" s="261" t="s">
        <v>581</v>
      </c>
      <c r="Q5" s="261" t="s">
        <v>582</v>
      </c>
      <c r="R5" s="261" t="s">
        <v>583</v>
      </c>
      <c r="S5" s="261" t="s">
        <v>584</v>
      </c>
      <c r="T5" s="261" t="s">
        <v>585</v>
      </c>
      <c r="U5" s="261" t="s">
        <v>586</v>
      </c>
      <c r="V5" s="261" t="s">
        <v>587</v>
      </c>
      <c r="W5" s="261" t="s">
        <v>588</v>
      </c>
      <c r="X5" s="261" t="s">
        <v>589</v>
      </c>
      <c r="Y5" s="261" t="s">
        <v>590</v>
      </c>
      <c r="Z5" s="261" t="s">
        <v>591</v>
      </c>
      <c r="AA5" s="261" t="s">
        <v>592</v>
      </c>
      <c r="AB5" s="261" t="s">
        <v>593</v>
      </c>
      <c r="AC5" s="261" t="s">
        <v>594</v>
      </c>
      <c r="AD5" s="261" t="s">
        <v>595</v>
      </c>
      <c r="AE5" s="261" t="s">
        <v>596</v>
      </c>
      <c r="AF5" s="261" t="s">
        <v>597</v>
      </c>
      <c r="AG5" s="261" t="s">
        <v>598</v>
      </c>
      <c r="AH5" s="261" t="s">
        <v>599</v>
      </c>
      <c r="AI5" s="261" t="s">
        <v>600</v>
      </c>
      <c r="AJ5" s="261" t="s">
        <v>601</v>
      </c>
      <c r="AK5" s="261" t="s">
        <v>602</v>
      </c>
      <c r="AL5" s="261" t="s">
        <v>603</v>
      </c>
      <c r="AM5" s="261" t="s">
        <v>604</v>
      </c>
      <c r="AN5" s="261" t="s">
        <v>605</v>
      </c>
      <c r="AO5" s="261" t="s">
        <v>606</v>
      </c>
      <c r="AP5" s="261" t="s">
        <v>607</v>
      </c>
      <c r="AQ5" s="261" t="s">
        <v>608</v>
      </c>
      <c r="AR5" s="261" t="s">
        <v>609</v>
      </c>
      <c r="AS5" s="261" t="s">
        <v>610</v>
      </c>
      <c r="AT5" s="261" t="s">
        <v>611</v>
      </c>
      <c r="AU5" s="261" t="s">
        <v>612</v>
      </c>
      <c r="AV5" s="261" t="s">
        <v>613</v>
      </c>
      <c r="AW5" s="261" t="s">
        <v>614</v>
      </c>
      <c r="AX5" s="261" t="s">
        <v>615</v>
      </c>
      <c r="AY5" s="261" t="s">
        <v>616</v>
      </c>
      <c r="AZ5" s="261" t="s">
        <v>617</v>
      </c>
      <c r="BA5" s="261" t="s">
        <v>618</v>
      </c>
      <c r="BB5" s="261" t="s">
        <v>619</v>
      </c>
      <c r="BC5" s="261" t="s">
        <v>620</v>
      </c>
      <c r="BD5" s="261" t="s">
        <v>621</v>
      </c>
      <c r="BE5" s="261" t="s">
        <v>622</v>
      </c>
      <c r="BF5" s="261" t="s">
        <v>623</v>
      </c>
      <c r="BG5" s="261" t="s">
        <v>624</v>
      </c>
      <c r="BH5" s="261" t="s">
        <v>625</v>
      </c>
      <c r="BI5" s="261" t="s">
        <v>626</v>
      </c>
      <c r="BJ5" s="261" t="s">
        <v>627</v>
      </c>
      <c r="BK5" s="261" t="s">
        <v>628</v>
      </c>
      <c r="BL5" s="261" t="s">
        <v>629</v>
      </c>
      <c r="BM5" s="261" t="s">
        <v>630</v>
      </c>
      <c r="BN5" s="261" t="s">
        <v>631</v>
      </c>
      <c r="BO5" s="261" t="s">
        <v>632</v>
      </c>
      <c r="BP5" s="261" t="s">
        <v>633</v>
      </c>
      <c r="BQ5" s="261" t="s">
        <v>634</v>
      </c>
      <c r="BR5" s="261" t="s">
        <v>635</v>
      </c>
      <c r="BS5" s="261" t="s">
        <v>636</v>
      </c>
      <c r="BT5" s="261" t="s">
        <v>637</v>
      </c>
      <c r="BU5" s="261" t="s">
        <v>638</v>
      </c>
      <c r="BV5" s="261" t="s">
        <v>639</v>
      </c>
      <c r="BW5" s="261" t="s">
        <v>640</v>
      </c>
      <c r="BX5" s="261" t="s">
        <v>641</v>
      </c>
      <c r="BY5" s="261" t="s">
        <v>642</v>
      </c>
      <c r="BZ5" s="261" t="s">
        <v>643</v>
      </c>
      <c r="CA5" s="261" t="s">
        <v>644</v>
      </c>
      <c r="CB5" s="261" t="s">
        <v>645</v>
      </c>
      <c r="CC5" s="261" t="s">
        <v>646</v>
      </c>
      <c r="CD5" s="261" t="s">
        <v>647</v>
      </c>
      <c r="CE5" s="261" t="s">
        <v>648</v>
      </c>
      <c r="CF5" s="261" t="s">
        <v>649</v>
      </c>
      <c r="CG5" s="261" t="s">
        <v>650</v>
      </c>
      <c r="CH5" s="261" t="s">
        <v>651</v>
      </c>
      <c r="CI5" s="261" t="s">
        <v>652</v>
      </c>
      <c r="CJ5" s="261" t="s">
        <v>653</v>
      </c>
      <c r="CK5" s="261" t="s">
        <v>654</v>
      </c>
      <c r="CL5" s="261" t="s">
        <v>655</v>
      </c>
      <c r="CM5" s="261" t="s">
        <v>656</v>
      </c>
      <c r="CN5" s="261" t="s">
        <v>657</v>
      </c>
      <c r="CO5" s="261" t="s">
        <v>658</v>
      </c>
      <c r="CP5" s="261" t="s">
        <v>659</v>
      </c>
      <c r="CQ5" s="261" t="s">
        <v>660</v>
      </c>
      <c r="CR5" s="261" t="s">
        <v>661</v>
      </c>
      <c r="CS5" s="261" t="s">
        <v>662</v>
      </c>
      <c r="CT5" s="261" t="s">
        <v>663</v>
      </c>
      <c r="CU5" s="261" t="s">
        <v>664</v>
      </c>
      <c r="CV5" s="261" t="s">
        <v>665</v>
      </c>
      <c r="CW5" s="261" t="s">
        <v>666</v>
      </c>
      <c r="CX5" s="261" t="s">
        <v>667</v>
      </c>
      <c r="CY5" s="261" t="s">
        <v>668</v>
      </c>
      <c r="CZ5" s="261" t="s">
        <v>669</v>
      </c>
      <c r="DA5" s="261" t="s">
        <v>670</v>
      </c>
      <c r="DB5" s="261" t="s">
        <v>671</v>
      </c>
      <c r="DC5" s="261" t="s">
        <v>672</v>
      </c>
      <c r="DD5" s="261" t="s">
        <v>673</v>
      </c>
      <c r="DE5" s="261" t="s">
        <v>674</v>
      </c>
      <c r="DF5" s="261" t="s">
        <v>675</v>
      </c>
      <c r="DG5" s="261" t="s">
        <v>676</v>
      </c>
      <c r="DH5" s="261" t="s">
        <v>677</v>
      </c>
      <c r="DI5" s="261" t="s">
        <v>678</v>
      </c>
      <c r="DJ5" s="261" t="s">
        <v>679</v>
      </c>
      <c r="DK5" s="261" t="s">
        <v>680</v>
      </c>
      <c r="DL5" s="261" t="s">
        <v>681</v>
      </c>
      <c r="DM5" s="261" t="s">
        <v>682</v>
      </c>
      <c r="DN5" s="261" t="s">
        <v>683</v>
      </c>
      <c r="DO5" s="261" t="s">
        <v>684</v>
      </c>
      <c r="DP5" s="261" t="s">
        <v>685</v>
      </c>
      <c r="DQ5" s="261" t="s">
        <v>686</v>
      </c>
      <c r="DR5" s="261" t="s">
        <v>687</v>
      </c>
      <c r="DS5" s="261" t="s">
        <v>688</v>
      </c>
      <c r="DT5" s="261" t="s">
        <v>689</v>
      </c>
      <c r="DU5" s="261" t="s">
        <v>690</v>
      </c>
      <c r="DV5" s="261" t="s">
        <v>691</v>
      </c>
      <c r="DW5" s="261" t="s">
        <v>692</v>
      </c>
      <c r="DX5" s="261" t="s">
        <v>693</v>
      </c>
      <c r="DY5" s="261" t="s">
        <v>694</v>
      </c>
      <c r="DZ5" s="261" t="s">
        <v>695</v>
      </c>
      <c r="EA5" s="261" t="s">
        <v>696</v>
      </c>
      <c r="EB5" s="261" t="s">
        <v>697</v>
      </c>
      <c r="EC5" s="261" t="s">
        <v>698</v>
      </c>
      <c r="ED5" s="261" t="s">
        <v>699</v>
      </c>
      <c r="EE5" s="261" t="s">
        <v>700</v>
      </c>
      <c r="EF5" s="261" t="s">
        <v>701</v>
      </c>
      <c r="EG5" s="261" t="s">
        <v>702</v>
      </c>
      <c r="EH5" s="261" t="s">
        <v>703</v>
      </c>
      <c r="EI5" s="261" t="s">
        <v>704</v>
      </c>
      <c r="EJ5" s="261" t="s">
        <v>705</v>
      </c>
      <c r="EK5" s="261" t="s">
        <v>706</v>
      </c>
      <c r="EL5" s="261" t="s">
        <v>707</v>
      </c>
      <c r="EM5" s="261" t="s">
        <v>708</v>
      </c>
      <c r="EN5" s="261" t="s">
        <v>709</v>
      </c>
      <c r="EO5" s="261" t="s">
        <v>710</v>
      </c>
      <c r="EP5" s="261" t="s">
        <v>711</v>
      </c>
      <c r="EQ5" s="261" t="s">
        <v>712</v>
      </c>
      <c r="ER5" s="261" t="s">
        <v>713</v>
      </c>
      <c r="ES5" s="261" t="s">
        <v>714</v>
      </c>
      <c r="ET5" s="261" t="s">
        <v>715</v>
      </c>
      <c r="EU5" s="261" t="s">
        <v>716</v>
      </c>
      <c r="EV5" s="261" t="s">
        <v>717</v>
      </c>
      <c r="EW5" s="261" t="s">
        <v>718</v>
      </c>
      <c r="EY5" s="355"/>
      <c r="EZ5" s="355"/>
      <c r="FA5" s="355"/>
      <c r="FB5" s="355"/>
      <c r="FC5" s="355"/>
      <c r="FD5" s="355"/>
      <c r="FE5" s="355"/>
      <c r="FF5" s="355"/>
      <c r="FG5" s="355"/>
      <c r="FH5" s="355"/>
      <c r="FI5" s="355"/>
      <c r="FJ5" s="355"/>
      <c r="FK5" s="355"/>
      <c r="FL5" s="355"/>
      <c r="FM5" s="355"/>
      <c r="FN5" s="355"/>
      <c r="FO5" s="355"/>
      <c r="FP5" s="355"/>
      <c r="FQ5" s="355"/>
      <c r="FR5" s="355"/>
      <c r="FS5" s="355"/>
      <c r="FT5" s="355"/>
      <c r="FU5" s="355"/>
      <c r="FV5" s="355"/>
      <c r="FW5" s="355"/>
      <c r="FX5" s="355"/>
      <c r="FY5" s="355"/>
      <c r="FZ5" s="355"/>
      <c r="GA5" s="355"/>
      <c r="GB5" s="355"/>
      <c r="GC5" s="355"/>
      <c r="GD5" s="355"/>
      <c r="GE5" s="355"/>
      <c r="GF5" s="355"/>
      <c r="GG5" s="355"/>
      <c r="GH5" s="355"/>
      <c r="GI5" s="355"/>
      <c r="GJ5" s="355"/>
      <c r="GK5" s="355"/>
      <c r="GL5" s="355"/>
      <c r="GM5" s="355"/>
      <c r="GN5" s="355"/>
      <c r="GO5" s="355"/>
      <c r="GP5" s="355"/>
      <c r="GQ5" s="355"/>
      <c r="GR5" s="355"/>
      <c r="GS5" s="355"/>
      <c r="GT5" s="355"/>
      <c r="GU5" s="355"/>
      <c r="GV5" s="355"/>
      <c r="GW5" s="355"/>
      <c r="GX5" s="355"/>
      <c r="GY5" s="355"/>
      <c r="GZ5" s="355"/>
      <c r="HA5" s="355"/>
      <c r="HB5" s="355"/>
      <c r="HC5" s="355"/>
      <c r="HD5" s="355"/>
      <c r="HE5" s="355"/>
      <c r="HF5" s="355"/>
      <c r="HG5" s="355"/>
      <c r="HH5" s="355"/>
      <c r="HI5" s="355"/>
      <c r="HJ5" s="355"/>
      <c r="HK5" s="355"/>
      <c r="HL5" s="355"/>
      <c r="HM5" s="355"/>
      <c r="HN5" s="355"/>
      <c r="HO5" s="355"/>
      <c r="HP5" s="355"/>
      <c r="HQ5" s="355"/>
      <c r="HR5" s="355"/>
      <c r="HS5" s="355"/>
      <c r="HT5" s="355"/>
      <c r="HU5" s="355"/>
      <c r="HV5" s="355"/>
      <c r="HW5" s="355"/>
      <c r="HX5" s="355"/>
      <c r="HY5" s="355"/>
      <c r="HZ5" s="355"/>
      <c r="IA5" s="355"/>
      <c r="IB5" s="355"/>
      <c r="IC5" s="355"/>
      <c r="ID5" s="355"/>
      <c r="IE5" s="355"/>
      <c r="IF5" s="355"/>
      <c r="IG5" s="355"/>
      <c r="IH5" s="355"/>
      <c r="II5" s="355"/>
      <c r="IJ5" s="355"/>
      <c r="IK5" s="355"/>
      <c r="IL5" s="355"/>
      <c r="IM5" s="355"/>
      <c r="IN5" s="355"/>
      <c r="IO5" s="355"/>
      <c r="IP5" s="355"/>
      <c r="IQ5" s="355"/>
      <c r="IR5" s="355"/>
      <c r="IS5" s="355"/>
      <c r="IT5" s="355"/>
      <c r="IU5" s="355"/>
      <c r="IV5" s="355"/>
      <c r="IW5" s="355"/>
      <c r="IX5" s="355"/>
      <c r="IY5" s="355"/>
      <c r="IZ5" s="355"/>
      <c r="JA5" s="355"/>
      <c r="JB5" s="355"/>
      <c r="JC5" s="355"/>
      <c r="JD5" s="355"/>
      <c r="JE5" s="355"/>
      <c r="JF5" s="355"/>
      <c r="JG5" s="355"/>
      <c r="JH5" s="355"/>
      <c r="JI5" s="355"/>
      <c r="JJ5" s="355"/>
      <c r="JK5" s="355"/>
      <c r="JL5" s="355"/>
      <c r="JM5" s="355"/>
      <c r="JN5" s="355"/>
      <c r="JO5" s="355"/>
      <c r="JP5" s="355"/>
      <c r="JQ5" s="261" t="s">
        <v>719</v>
      </c>
      <c r="JR5" s="261" t="s">
        <v>720</v>
      </c>
      <c r="JS5" s="261" t="s">
        <v>721</v>
      </c>
      <c r="JT5" s="261" t="s">
        <v>722</v>
      </c>
      <c r="JU5" s="261" t="s">
        <v>723</v>
      </c>
      <c r="JV5" s="261" t="s">
        <v>724</v>
      </c>
      <c r="JW5" s="261" t="s">
        <v>725</v>
      </c>
      <c r="JX5" s="261" t="s">
        <v>726</v>
      </c>
      <c r="JY5" s="261" t="s">
        <v>727</v>
      </c>
      <c r="JZ5" s="261" t="s">
        <v>728</v>
      </c>
      <c r="KA5" s="261" t="s">
        <v>729</v>
      </c>
      <c r="KB5" s="261" t="s">
        <v>730</v>
      </c>
      <c r="KC5" s="261" t="s">
        <v>731</v>
      </c>
      <c r="KD5" s="261" t="s">
        <v>732</v>
      </c>
      <c r="KE5" s="261" t="s">
        <v>733</v>
      </c>
      <c r="KF5" s="261" t="s">
        <v>734</v>
      </c>
      <c r="KG5" s="261" t="s">
        <v>735</v>
      </c>
      <c r="KH5" s="261" t="s">
        <v>736</v>
      </c>
      <c r="KI5" s="261" t="s">
        <v>737</v>
      </c>
      <c r="KJ5" s="261" t="s">
        <v>738</v>
      </c>
      <c r="KK5" s="261" t="s">
        <v>739</v>
      </c>
      <c r="KL5" s="261" t="s">
        <v>740</v>
      </c>
      <c r="KM5" s="261" t="s">
        <v>741</v>
      </c>
      <c r="KN5" s="261" t="s">
        <v>742</v>
      </c>
      <c r="KO5" s="261" t="s">
        <v>743</v>
      </c>
      <c r="KP5" s="261" t="s">
        <v>744</v>
      </c>
      <c r="KQ5" s="261" t="s">
        <v>745</v>
      </c>
      <c r="KR5" s="261" t="s">
        <v>746</v>
      </c>
      <c r="KS5" s="261" t="s">
        <v>747</v>
      </c>
      <c r="KT5" s="261" t="s">
        <v>748</v>
      </c>
      <c r="KU5" s="261" t="s">
        <v>749</v>
      </c>
      <c r="KV5" s="261" t="s">
        <v>750</v>
      </c>
      <c r="KW5" s="261" t="s">
        <v>751</v>
      </c>
      <c r="KX5" s="261" t="s">
        <v>752</v>
      </c>
      <c r="KY5" s="261" t="s">
        <v>753</v>
      </c>
      <c r="KZ5" s="261" t="s">
        <v>754</v>
      </c>
      <c r="LA5" s="261" t="s">
        <v>755</v>
      </c>
      <c r="LB5" s="261" t="s">
        <v>756</v>
      </c>
      <c r="LC5" s="261" t="s">
        <v>757</v>
      </c>
      <c r="LD5" s="261" t="s">
        <v>758</v>
      </c>
      <c r="LE5" s="261" t="s">
        <v>759</v>
      </c>
      <c r="LF5" s="261" t="s">
        <v>760</v>
      </c>
      <c r="LG5" s="261" t="s">
        <v>761</v>
      </c>
      <c r="LH5" s="261" t="s">
        <v>762</v>
      </c>
      <c r="LI5" s="261" t="s">
        <v>763</v>
      </c>
      <c r="LJ5" s="261" t="s">
        <v>764</v>
      </c>
      <c r="LK5" s="261" t="s">
        <v>765</v>
      </c>
      <c r="LL5" s="261" t="s">
        <v>766</v>
      </c>
      <c r="LM5" s="261" t="s">
        <v>767</v>
      </c>
      <c r="LN5" s="261" t="s">
        <v>768</v>
      </c>
      <c r="LO5" s="261" t="s">
        <v>769</v>
      </c>
      <c r="LP5" s="261" t="s">
        <v>770</v>
      </c>
      <c r="LQ5" s="261" t="s">
        <v>771</v>
      </c>
      <c r="LR5" s="261" t="s">
        <v>772</v>
      </c>
      <c r="LS5" s="261" t="s">
        <v>773</v>
      </c>
      <c r="LT5" s="261" t="s">
        <v>774</v>
      </c>
      <c r="LU5" s="261" t="s">
        <v>775</v>
      </c>
      <c r="LV5" s="261" t="s">
        <v>776</v>
      </c>
      <c r="LW5" s="261" t="s">
        <v>777</v>
      </c>
      <c r="LX5" s="261" t="s">
        <v>778</v>
      </c>
      <c r="LY5" s="261" t="s">
        <v>779</v>
      </c>
      <c r="LZ5" s="261" t="s">
        <v>780</v>
      </c>
      <c r="MA5" s="261" t="s">
        <v>781</v>
      </c>
      <c r="MB5" s="261" t="s">
        <v>782</v>
      </c>
      <c r="MC5" s="261" t="s">
        <v>783</v>
      </c>
      <c r="MD5" s="261" t="s">
        <v>784</v>
      </c>
      <c r="ME5" s="261" t="s">
        <v>785</v>
      </c>
      <c r="MF5" s="261" t="s">
        <v>786</v>
      </c>
      <c r="MG5" s="261" t="s">
        <v>787</v>
      </c>
      <c r="MH5" s="261" t="s">
        <v>788</v>
      </c>
      <c r="MI5" s="261" t="s">
        <v>789</v>
      </c>
      <c r="MJ5" s="261" t="s">
        <v>790</v>
      </c>
      <c r="MK5" s="261" t="s">
        <v>791</v>
      </c>
      <c r="ML5" s="261" t="s">
        <v>792</v>
      </c>
      <c r="MM5" s="261" t="s">
        <v>793</v>
      </c>
      <c r="MN5" s="261" t="s">
        <v>794</v>
      </c>
      <c r="MO5" s="261" t="s">
        <v>795</v>
      </c>
      <c r="MP5" s="261" t="s">
        <v>796</v>
      </c>
      <c r="MQ5" s="261" t="s">
        <v>797</v>
      </c>
      <c r="MR5" s="261" t="s">
        <v>798</v>
      </c>
      <c r="MS5" s="261" t="s">
        <v>799</v>
      </c>
      <c r="MT5" s="261" t="s">
        <v>800</v>
      </c>
      <c r="MU5" s="261" t="s">
        <v>801</v>
      </c>
      <c r="MV5" s="261" t="s">
        <v>802</v>
      </c>
      <c r="MW5" s="261" t="s">
        <v>803</v>
      </c>
      <c r="MX5" s="261" t="s">
        <v>804</v>
      </c>
      <c r="MY5" s="261" t="s">
        <v>805</v>
      </c>
      <c r="MZ5" s="261" t="s">
        <v>806</v>
      </c>
      <c r="NA5" s="261" t="s">
        <v>807</v>
      </c>
      <c r="NB5" s="261" t="s">
        <v>808</v>
      </c>
      <c r="NC5" s="261" t="s">
        <v>809</v>
      </c>
      <c r="ND5" s="261" t="s">
        <v>810</v>
      </c>
      <c r="NE5" s="261" t="s">
        <v>811</v>
      </c>
      <c r="NF5" s="261" t="s">
        <v>812</v>
      </c>
      <c r="NG5" s="261" t="s">
        <v>813</v>
      </c>
      <c r="NH5" s="261" t="s">
        <v>814</v>
      </c>
      <c r="NI5" s="261" t="s">
        <v>815</v>
      </c>
      <c r="NJ5" s="261" t="s">
        <v>816</v>
      </c>
      <c r="NK5" s="261" t="s">
        <v>817</v>
      </c>
      <c r="NL5" s="261" t="s">
        <v>818</v>
      </c>
      <c r="NM5" s="261" t="s">
        <v>819</v>
      </c>
      <c r="NN5" s="261" t="s">
        <v>820</v>
      </c>
      <c r="NO5" s="261" t="s">
        <v>821</v>
      </c>
      <c r="NP5" s="261" t="s">
        <v>822</v>
      </c>
      <c r="NQ5" s="261" t="s">
        <v>823</v>
      </c>
      <c r="NR5" s="261" t="s">
        <v>824</v>
      </c>
      <c r="NS5" s="261" t="s">
        <v>825</v>
      </c>
      <c r="NT5" s="261" t="s">
        <v>826</v>
      </c>
      <c r="NU5" s="261" t="s">
        <v>827</v>
      </c>
      <c r="NV5" s="261" t="s">
        <v>828</v>
      </c>
      <c r="NW5" s="261" t="s">
        <v>829</v>
      </c>
      <c r="NX5" s="261" t="s">
        <v>830</v>
      </c>
      <c r="NY5" s="261" t="s">
        <v>831</v>
      </c>
      <c r="NZ5" s="261" t="s">
        <v>832</v>
      </c>
      <c r="OA5" s="261" t="s">
        <v>833</v>
      </c>
      <c r="OB5" s="261" t="s">
        <v>834</v>
      </c>
      <c r="OC5" s="261" t="s">
        <v>835</v>
      </c>
      <c r="OD5" s="261" t="s">
        <v>836</v>
      </c>
      <c r="OE5" s="261" t="s">
        <v>837</v>
      </c>
      <c r="OF5" s="261" t="s">
        <v>838</v>
      </c>
      <c r="OG5" s="261" t="s">
        <v>839</v>
      </c>
      <c r="OH5" s="261" t="s">
        <v>840</v>
      </c>
      <c r="OI5" s="261" t="s">
        <v>841</v>
      </c>
      <c r="OJ5" s="261" t="s">
        <v>842</v>
      </c>
      <c r="OK5" s="261" t="s">
        <v>843</v>
      </c>
      <c r="OL5" s="261" t="s">
        <v>844</v>
      </c>
      <c r="OM5" s="261" t="s">
        <v>845</v>
      </c>
      <c r="ON5" s="261" t="s">
        <v>846</v>
      </c>
      <c r="OO5" s="261" t="s">
        <v>847</v>
      </c>
      <c r="OP5" s="261" t="s">
        <v>848</v>
      </c>
      <c r="OQ5" s="261" t="s">
        <v>849</v>
      </c>
      <c r="OR5" s="261" t="s">
        <v>850</v>
      </c>
      <c r="OS5" s="261" t="s">
        <v>851</v>
      </c>
      <c r="OT5" s="261" t="s">
        <v>852</v>
      </c>
      <c r="OU5" s="261" t="s">
        <v>853</v>
      </c>
      <c r="OV5" s="261" t="s">
        <v>854</v>
      </c>
      <c r="OW5" s="261" t="s">
        <v>855</v>
      </c>
      <c r="OX5" s="261" t="s">
        <v>856</v>
      </c>
      <c r="OY5" s="261" t="s">
        <v>857</v>
      </c>
      <c r="OZ5" s="261" t="s">
        <v>858</v>
      </c>
      <c r="PA5" s="261" t="s">
        <v>859</v>
      </c>
      <c r="PB5" s="261" t="s">
        <v>860</v>
      </c>
      <c r="PC5" s="261" t="s">
        <v>861</v>
      </c>
      <c r="PD5" s="261" t="s">
        <v>862</v>
      </c>
      <c r="PE5" s="261" t="s">
        <v>863</v>
      </c>
      <c r="PF5" s="261" t="s">
        <v>864</v>
      </c>
      <c r="PG5" s="261" t="s">
        <v>865</v>
      </c>
      <c r="PH5" s="261" t="s">
        <v>866</v>
      </c>
      <c r="PI5" s="261" t="s">
        <v>867</v>
      </c>
      <c r="PJ5" s="261" t="s">
        <v>868</v>
      </c>
      <c r="PK5" s="261" t="s">
        <v>869</v>
      </c>
      <c r="PL5" s="261" t="s">
        <v>870</v>
      </c>
      <c r="PM5" s="261" t="s">
        <v>871</v>
      </c>
      <c r="PN5" s="261" t="s">
        <v>872</v>
      </c>
      <c r="PO5" s="261" t="s">
        <v>873</v>
      </c>
      <c r="PP5" s="261" t="s">
        <v>874</v>
      </c>
      <c r="PQ5" s="261" t="s">
        <v>875</v>
      </c>
      <c r="PR5" s="261" t="s">
        <v>876</v>
      </c>
      <c r="PS5" s="261" t="s">
        <v>877</v>
      </c>
      <c r="PT5" s="261" t="s">
        <v>878</v>
      </c>
      <c r="PU5" s="261" t="s">
        <v>879</v>
      </c>
      <c r="PV5" s="261" t="s">
        <v>880</v>
      </c>
      <c r="PW5" s="261" t="s">
        <v>881</v>
      </c>
      <c r="PX5" s="261" t="s">
        <v>882</v>
      </c>
      <c r="PY5" s="261" t="s">
        <v>883</v>
      </c>
      <c r="PZ5" s="261" t="s">
        <v>884</v>
      </c>
      <c r="QA5" s="261" t="s">
        <v>885</v>
      </c>
      <c r="QB5" s="261" t="s">
        <v>886</v>
      </c>
      <c r="QC5" s="261" t="s">
        <v>887</v>
      </c>
      <c r="QD5" s="261" t="s">
        <v>888</v>
      </c>
      <c r="QE5" s="261" t="s">
        <v>889</v>
      </c>
      <c r="QF5" s="261" t="s">
        <v>890</v>
      </c>
      <c r="QG5" s="261" t="s">
        <v>891</v>
      </c>
      <c r="QH5" s="261" t="s">
        <v>892</v>
      </c>
      <c r="QI5" s="261" t="s">
        <v>893</v>
      </c>
      <c r="QJ5" s="261" t="s">
        <v>894</v>
      </c>
      <c r="QK5" s="261" t="s">
        <v>895</v>
      </c>
      <c r="QL5" s="261" t="s">
        <v>896</v>
      </c>
      <c r="QM5" s="261" t="s">
        <v>897</v>
      </c>
      <c r="QN5" s="261" t="s">
        <v>898</v>
      </c>
      <c r="QO5" s="261" t="s">
        <v>899</v>
      </c>
      <c r="QP5" s="261" t="s">
        <v>900</v>
      </c>
      <c r="QQ5" s="261" t="s">
        <v>901</v>
      </c>
      <c r="QR5" s="261" t="s">
        <v>902</v>
      </c>
      <c r="QS5" s="261" t="s">
        <v>903</v>
      </c>
      <c r="QT5" s="261" t="s">
        <v>904</v>
      </c>
      <c r="QU5" s="261" t="s">
        <v>905</v>
      </c>
      <c r="QV5" s="261" t="s">
        <v>906</v>
      </c>
      <c r="QW5" s="261" t="s">
        <v>907</v>
      </c>
      <c r="QX5" s="261" t="s">
        <v>908</v>
      </c>
      <c r="QY5" s="261" t="s">
        <v>909</v>
      </c>
      <c r="QZ5" s="261" t="s">
        <v>910</v>
      </c>
      <c r="RA5" s="261" t="s">
        <v>911</v>
      </c>
      <c r="RB5" s="261" t="s">
        <v>912</v>
      </c>
      <c r="RC5" s="261" t="s">
        <v>913</v>
      </c>
      <c r="RD5" s="261" t="s">
        <v>914</v>
      </c>
      <c r="RE5" s="261" t="s">
        <v>915</v>
      </c>
      <c r="RF5" s="261" t="s">
        <v>916</v>
      </c>
      <c r="RG5" s="261" t="s">
        <v>917</v>
      </c>
      <c r="RH5" s="261" t="s">
        <v>918</v>
      </c>
      <c r="RI5" s="261" t="s">
        <v>919</v>
      </c>
      <c r="RJ5" s="261" t="s">
        <v>920</v>
      </c>
      <c r="RK5" s="261" t="s">
        <v>921</v>
      </c>
      <c r="RL5" s="261" t="s">
        <v>922</v>
      </c>
      <c r="RM5" s="261" t="s">
        <v>923</v>
      </c>
      <c r="RN5" s="261" t="s">
        <v>924</v>
      </c>
      <c r="RO5" s="261" t="s">
        <v>925</v>
      </c>
      <c r="RP5" s="261" t="s">
        <v>926</v>
      </c>
      <c r="RQ5" s="261" t="s">
        <v>927</v>
      </c>
      <c r="RR5" s="261" t="s">
        <v>928</v>
      </c>
      <c r="RS5" s="261" t="s">
        <v>929</v>
      </c>
      <c r="RT5" s="261" t="s">
        <v>930</v>
      </c>
      <c r="RU5" s="261" t="s">
        <v>931</v>
      </c>
      <c r="RV5" s="261" t="s">
        <v>932</v>
      </c>
      <c r="RW5" s="261" t="s">
        <v>933</v>
      </c>
      <c r="RX5" s="261" t="s">
        <v>934</v>
      </c>
      <c r="RY5" s="261" t="s">
        <v>935</v>
      </c>
      <c r="RZ5" s="261" t="s">
        <v>936</v>
      </c>
      <c r="SA5" s="261" t="s">
        <v>937</v>
      </c>
      <c r="SB5" s="261" t="s">
        <v>938</v>
      </c>
      <c r="SC5" s="261" t="s">
        <v>939</v>
      </c>
      <c r="SD5" s="261" t="s">
        <v>940</v>
      </c>
      <c r="SE5" s="261" t="s">
        <v>941</v>
      </c>
      <c r="SF5" s="261" t="s">
        <v>942</v>
      </c>
      <c r="SG5" s="261" t="s">
        <v>943</v>
      </c>
      <c r="SH5" s="261" t="s">
        <v>944</v>
      </c>
      <c r="SI5" s="261" t="s">
        <v>945</v>
      </c>
      <c r="SJ5" s="261" t="s">
        <v>946</v>
      </c>
      <c r="SK5" s="261" t="s">
        <v>947</v>
      </c>
      <c r="SL5" s="261" t="s">
        <v>948</v>
      </c>
      <c r="SM5" s="261" t="s">
        <v>949</v>
      </c>
      <c r="SN5" s="261" t="s">
        <v>950</v>
      </c>
      <c r="SO5" s="261" t="s">
        <v>951</v>
      </c>
      <c r="SP5" s="261" t="s">
        <v>952</v>
      </c>
      <c r="SQ5" s="261" t="s">
        <v>953</v>
      </c>
    </row>
    <row r="6" spans="1:511" ht="12.75" customHeight="1">
      <c r="A6" s="261"/>
      <c r="B6" s="261"/>
      <c r="C6" s="261"/>
      <c r="D6" s="261"/>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c r="CT6" s="262"/>
      <c r="CU6" s="262"/>
      <c r="CV6" s="262"/>
      <c r="CW6" s="262"/>
      <c r="CX6" s="262"/>
      <c r="CY6" s="262"/>
      <c r="CZ6" s="262"/>
      <c r="DA6" s="262"/>
      <c r="DB6" s="262"/>
      <c r="DC6" s="262"/>
      <c r="DD6" s="262"/>
      <c r="DE6" s="262"/>
      <c r="DF6" s="262"/>
      <c r="DG6" s="262"/>
      <c r="DH6" s="262"/>
      <c r="DI6" s="262"/>
      <c r="DJ6" s="262"/>
      <c r="DK6" s="262"/>
      <c r="DL6" s="262"/>
      <c r="DM6" s="262"/>
      <c r="DN6" s="262"/>
      <c r="DO6" s="262"/>
      <c r="DP6" s="262"/>
      <c r="DQ6" s="262"/>
      <c r="DR6" s="262"/>
      <c r="DS6" s="262"/>
      <c r="DT6" s="262"/>
      <c r="DU6" s="262"/>
      <c r="DV6" s="262"/>
      <c r="DW6" s="262"/>
      <c r="DX6" s="262"/>
      <c r="DY6" s="262"/>
      <c r="DZ6" s="262"/>
      <c r="EA6" s="262"/>
      <c r="EB6" s="262"/>
      <c r="EC6" s="262"/>
      <c r="ED6" s="262"/>
      <c r="EE6" s="262"/>
      <c r="EF6" s="262"/>
      <c r="EG6" s="262"/>
      <c r="EH6" s="262"/>
      <c r="EI6" s="262"/>
      <c r="EJ6" s="262"/>
      <c r="EK6" s="262"/>
      <c r="EL6" s="262"/>
      <c r="EM6" s="262"/>
      <c r="EN6" s="262"/>
      <c r="EO6" s="262"/>
      <c r="EP6" s="262"/>
      <c r="EQ6" s="262"/>
      <c r="ER6" s="262"/>
      <c r="ES6" s="262"/>
      <c r="ET6" s="262"/>
      <c r="EU6" s="262"/>
      <c r="EV6" s="262"/>
      <c r="EW6" s="262"/>
      <c r="EY6" s="356"/>
      <c r="EZ6" s="356"/>
      <c r="FA6" s="356"/>
      <c r="FB6" s="356"/>
      <c r="FC6" s="356"/>
      <c r="FD6" s="356"/>
      <c r="FE6" s="356"/>
      <c r="FF6" s="356"/>
      <c r="FG6" s="356"/>
      <c r="FH6" s="356"/>
      <c r="FI6" s="356"/>
      <c r="FJ6" s="356"/>
      <c r="FK6" s="356"/>
      <c r="FL6" s="356"/>
      <c r="FM6" s="356"/>
      <c r="FN6" s="356"/>
      <c r="FO6" s="356"/>
      <c r="FP6" s="356"/>
      <c r="FQ6" s="356"/>
      <c r="FR6" s="356"/>
      <c r="FS6" s="356"/>
      <c r="FT6" s="356"/>
      <c r="FU6" s="356"/>
      <c r="FV6" s="356"/>
      <c r="FW6" s="356"/>
      <c r="FX6" s="356"/>
      <c r="FY6" s="356"/>
      <c r="FZ6" s="356"/>
      <c r="GA6" s="356"/>
      <c r="GB6" s="356"/>
      <c r="GC6" s="356"/>
      <c r="GD6" s="356"/>
      <c r="GE6" s="356"/>
      <c r="GF6" s="356"/>
      <c r="GG6" s="356"/>
      <c r="GH6" s="356"/>
      <c r="GI6" s="356"/>
      <c r="GJ6" s="356"/>
      <c r="GK6" s="356"/>
      <c r="GL6" s="356"/>
      <c r="GM6" s="356"/>
      <c r="GN6" s="356"/>
      <c r="GO6" s="356"/>
      <c r="GP6" s="356"/>
      <c r="GQ6" s="356"/>
      <c r="GR6" s="356"/>
      <c r="GS6" s="356"/>
      <c r="GT6" s="356"/>
      <c r="GU6" s="356"/>
      <c r="GV6" s="356"/>
      <c r="GW6" s="356"/>
      <c r="GX6" s="356"/>
      <c r="GY6" s="356"/>
      <c r="GZ6" s="356"/>
      <c r="HA6" s="356"/>
      <c r="HB6" s="356"/>
      <c r="HC6" s="356"/>
      <c r="HD6" s="356"/>
      <c r="HE6" s="356"/>
      <c r="HF6" s="356"/>
      <c r="HG6" s="356"/>
      <c r="HH6" s="356"/>
      <c r="HI6" s="356"/>
      <c r="HJ6" s="356"/>
      <c r="HK6" s="356"/>
      <c r="HL6" s="356"/>
      <c r="HM6" s="356"/>
      <c r="HN6" s="356"/>
      <c r="HO6" s="356"/>
      <c r="HP6" s="356"/>
      <c r="HQ6" s="356"/>
      <c r="HR6" s="356"/>
      <c r="HS6" s="356"/>
      <c r="HT6" s="356"/>
      <c r="HU6" s="356"/>
      <c r="HV6" s="356"/>
      <c r="HW6" s="356"/>
      <c r="HX6" s="356"/>
      <c r="HY6" s="356"/>
      <c r="HZ6" s="356"/>
      <c r="IA6" s="356"/>
      <c r="IB6" s="356"/>
      <c r="IC6" s="356"/>
      <c r="ID6" s="356"/>
      <c r="IE6" s="356"/>
      <c r="IF6" s="356"/>
      <c r="IG6" s="356"/>
      <c r="IH6" s="356"/>
      <c r="II6" s="356"/>
      <c r="IJ6" s="356"/>
      <c r="IK6" s="356"/>
      <c r="IL6" s="356"/>
      <c r="IM6" s="356"/>
      <c r="IN6" s="356"/>
      <c r="IO6" s="356"/>
      <c r="IP6" s="356"/>
      <c r="IQ6" s="356"/>
      <c r="IR6" s="356"/>
      <c r="IS6" s="356"/>
      <c r="IT6" s="356"/>
      <c r="IU6" s="356"/>
      <c r="IV6" s="356"/>
      <c r="IW6" s="356"/>
      <c r="IX6" s="356"/>
      <c r="IY6" s="356"/>
      <c r="IZ6" s="356"/>
      <c r="JA6" s="356"/>
      <c r="JB6" s="356"/>
      <c r="JC6" s="356"/>
      <c r="JD6" s="356"/>
      <c r="JE6" s="356"/>
      <c r="JF6" s="356"/>
      <c r="JG6" s="356"/>
      <c r="JH6" s="356"/>
      <c r="JI6" s="356"/>
      <c r="JJ6" s="356"/>
      <c r="JK6" s="356"/>
      <c r="JL6" s="356"/>
      <c r="JM6" s="356"/>
      <c r="JN6" s="356"/>
      <c r="JO6" s="356"/>
      <c r="JP6" s="356"/>
      <c r="JQ6" s="262"/>
      <c r="JR6" s="262"/>
      <c r="JS6" s="262"/>
      <c r="JT6" s="262"/>
      <c r="JU6" s="262"/>
      <c r="JV6" s="262"/>
      <c r="JW6" s="262"/>
      <c r="JX6" s="262"/>
      <c r="JY6" s="262"/>
      <c r="JZ6" s="262"/>
      <c r="KA6" s="262"/>
      <c r="KB6" s="262"/>
      <c r="KC6" s="262"/>
      <c r="KD6" s="262"/>
      <c r="KE6" s="262"/>
      <c r="KF6" s="262"/>
      <c r="KG6" s="262"/>
      <c r="KH6" s="262"/>
      <c r="KI6" s="262"/>
      <c r="KJ6" s="262"/>
      <c r="KK6" s="262"/>
      <c r="KL6" s="262"/>
      <c r="KM6" s="262"/>
      <c r="KN6" s="262"/>
      <c r="KO6" s="262"/>
      <c r="KP6" s="262"/>
      <c r="KQ6" s="262"/>
      <c r="KR6" s="262"/>
      <c r="KS6" s="262"/>
      <c r="KT6" s="262"/>
      <c r="KU6" s="262"/>
      <c r="KV6" s="262"/>
      <c r="KW6" s="262"/>
      <c r="KX6" s="262"/>
      <c r="KY6" s="262"/>
      <c r="KZ6" s="262"/>
      <c r="LA6" s="262"/>
      <c r="LB6" s="262"/>
      <c r="LC6" s="262"/>
      <c r="LD6" s="262"/>
      <c r="LE6" s="262"/>
      <c r="LF6" s="262"/>
      <c r="LG6" s="262"/>
      <c r="LH6" s="262"/>
      <c r="LI6" s="262"/>
      <c r="LJ6" s="262"/>
      <c r="LK6" s="262"/>
      <c r="LL6" s="262"/>
      <c r="LM6" s="262"/>
      <c r="LN6" s="262"/>
      <c r="LO6" s="262"/>
      <c r="LP6" s="262"/>
      <c r="LQ6" s="262"/>
      <c r="LR6" s="262"/>
      <c r="LS6" s="262"/>
      <c r="LT6" s="262"/>
      <c r="LU6" s="262"/>
      <c r="LV6" s="262"/>
      <c r="LW6" s="262"/>
      <c r="LX6" s="262"/>
      <c r="LY6" s="262"/>
      <c r="LZ6" s="262"/>
      <c r="MA6" s="262"/>
      <c r="MB6" s="262"/>
      <c r="MC6" s="262"/>
      <c r="MD6" s="262"/>
      <c r="ME6" s="262"/>
      <c r="MF6" s="262"/>
      <c r="MG6" s="262"/>
      <c r="MH6" s="262"/>
      <c r="MI6" s="262"/>
      <c r="MJ6" s="262"/>
      <c r="MK6" s="262"/>
      <c r="ML6" s="262"/>
      <c r="MM6" s="262"/>
      <c r="MN6" s="262"/>
      <c r="MO6" s="262"/>
      <c r="MP6" s="262"/>
      <c r="MQ6" s="262"/>
      <c r="MR6" s="262"/>
      <c r="MS6" s="262"/>
      <c r="MT6" s="262"/>
      <c r="MU6" s="262"/>
      <c r="MV6" s="262"/>
      <c r="MW6" s="262"/>
      <c r="MX6" s="262"/>
      <c r="MY6" s="262"/>
      <c r="MZ6" s="262"/>
      <c r="NA6" s="262"/>
      <c r="NB6" s="262"/>
      <c r="NC6" s="262"/>
      <c r="ND6" s="262"/>
      <c r="NE6" s="262"/>
      <c r="NF6" s="262"/>
      <c r="NG6" s="262"/>
      <c r="NH6" s="262"/>
      <c r="NI6" s="262"/>
      <c r="NJ6" s="262"/>
      <c r="NK6" s="262"/>
      <c r="NL6" s="262"/>
      <c r="NM6" s="262"/>
      <c r="NN6" s="262"/>
      <c r="NO6" s="262"/>
      <c r="NP6" s="262"/>
      <c r="NQ6" s="262"/>
      <c r="NR6" s="262"/>
      <c r="NS6" s="262"/>
      <c r="NT6" s="262"/>
      <c r="NU6" s="262"/>
      <c r="NV6" s="262"/>
      <c r="NW6" s="262"/>
      <c r="NX6" s="262"/>
      <c r="NY6" s="262"/>
      <c r="NZ6" s="262"/>
      <c r="OA6" s="262"/>
      <c r="OB6" s="262"/>
      <c r="OC6" s="262"/>
      <c r="OD6" s="262"/>
      <c r="OE6" s="262"/>
      <c r="OF6" s="262"/>
      <c r="OG6" s="262"/>
      <c r="OH6" s="262"/>
      <c r="OI6" s="262"/>
      <c r="OJ6" s="262"/>
      <c r="OK6" s="262"/>
      <c r="OL6" s="262"/>
      <c r="OM6" s="262"/>
      <c r="ON6" s="262"/>
      <c r="OO6" s="262"/>
      <c r="OP6" s="262"/>
      <c r="OQ6" s="262"/>
      <c r="OR6" s="262"/>
      <c r="OS6" s="262"/>
      <c r="OT6" s="262"/>
      <c r="OU6" s="262"/>
      <c r="OV6" s="262"/>
      <c r="OW6" s="262"/>
      <c r="OX6" s="262"/>
      <c r="OY6" s="262"/>
      <c r="OZ6" s="262"/>
      <c r="PA6" s="262"/>
      <c r="PB6" s="262"/>
      <c r="PC6" s="262"/>
      <c r="PD6" s="262"/>
      <c r="PE6" s="262"/>
      <c r="PF6" s="262"/>
      <c r="PG6" s="262"/>
      <c r="PH6" s="262"/>
      <c r="PI6" s="262"/>
      <c r="PJ6" s="262"/>
      <c r="PK6" s="262"/>
      <c r="PL6" s="262"/>
      <c r="PM6" s="262"/>
      <c r="PN6" s="262"/>
      <c r="PO6" s="262"/>
      <c r="PP6" s="262"/>
      <c r="PQ6" s="262"/>
      <c r="PR6" s="262"/>
      <c r="PS6" s="262"/>
      <c r="PT6" s="262"/>
      <c r="PU6" s="262"/>
      <c r="PV6" s="262"/>
      <c r="PW6" s="262"/>
      <c r="PX6" s="262"/>
      <c r="PY6" s="262"/>
      <c r="PZ6" s="262"/>
      <c r="QA6" s="262"/>
      <c r="QB6" s="262"/>
      <c r="QC6" s="262"/>
      <c r="QD6" s="262"/>
      <c r="QE6" s="262"/>
      <c r="QF6" s="262"/>
      <c r="QG6" s="262"/>
      <c r="QH6" s="262"/>
      <c r="QI6" s="262"/>
      <c r="QJ6" s="262"/>
      <c r="QK6" s="262"/>
      <c r="QL6" s="262"/>
      <c r="QM6" s="262"/>
      <c r="QN6" s="262"/>
      <c r="QO6" s="262"/>
      <c r="QP6" s="262"/>
      <c r="QQ6" s="262"/>
      <c r="QR6" s="262"/>
      <c r="QS6" s="262"/>
      <c r="QT6" s="262"/>
      <c r="QU6" s="262"/>
      <c r="QV6" s="262"/>
      <c r="QW6" s="262"/>
      <c r="QX6" s="262"/>
      <c r="QY6" s="262"/>
      <c r="QZ6" s="262"/>
      <c r="RA6" s="262"/>
      <c r="RB6" s="262"/>
      <c r="RC6" s="262"/>
      <c r="RD6" s="262"/>
      <c r="RE6" s="262"/>
      <c r="RF6" s="262"/>
      <c r="RG6" s="262"/>
      <c r="RH6" s="262"/>
      <c r="RI6" s="262"/>
      <c r="RJ6" s="262"/>
      <c r="RK6" s="262"/>
      <c r="RL6" s="262"/>
      <c r="RM6" s="262"/>
      <c r="RN6" s="262"/>
      <c r="RO6" s="262"/>
      <c r="RP6" s="262"/>
      <c r="RQ6" s="262"/>
      <c r="RR6" s="262"/>
      <c r="RS6" s="262"/>
      <c r="RT6" s="262"/>
      <c r="RU6" s="262"/>
      <c r="RV6" s="262"/>
      <c r="RW6" s="262"/>
      <c r="RX6" s="262"/>
      <c r="RY6" s="262"/>
      <c r="RZ6" s="262"/>
      <c r="SA6" s="262"/>
      <c r="SB6" s="262"/>
      <c r="SC6" s="262"/>
      <c r="SD6" s="262"/>
      <c r="SE6" s="262"/>
      <c r="SF6" s="262"/>
      <c r="SG6" s="262"/>
      <c r="SH6" s="262"/>
      <c r="SI6" s="262"/>
      <c r="SJ6" s="262"/>
      <c r="SK6" s="262"/>
      <c r="SL6" s="262"/>
      <c r="SM6" s="262"/>
      <c r="SN6" s="262"/>
      <c r="SO6" s="262"/>
      <c r="SP6" s="262"/>
      <c r="SQ6" s="262"/>
    </row>
    <row r="7" spans="1:511" ht="12.75" customHeight="1">
      <c r="A7" s="23" t="s">
        <v>53</v>
      </c>
      <c r="B7" s="8"/>
      <c r="C7" s="8"/>
      <c r="D7" s="8"/>
      <c r="G7" s="8"/>
      <c r="H7" s="2"/>
      <c r="I7" s="2"/>
      <c r="J7" s="2"/>
    </row>
    <row r="8" spans="1:511" ht="12.75" customHeight="1">
      <c r="A8" s="263" t="s">
        <v>52</v>
      </c>
      <c r="B8" s="8"/>
      <c r="C8" s="8"/>
      <c r="D8" s="8"/>
      <c r="G8" s="8"/>
      <c r="H8" s="2"/>
      <c r="I8" s="2"/>
      <c r="J8" s="2"/>
      <c r="EX8" s="350" t="s">
        <v>1191</v>
      </c>
    </row>
    <row r="9" spans="1:511" ht="12.75" customHeight="1">
      <c r="A9" s="8"/>
      <c r="B9" s="264" t="s">
        <v>51</v>
      </c>
      <c r="C9" s="265"/>
      <c r="D9" s="265"/>
      <c r="E9" s="266" t="s">
        <v>1</v>
      </c>
      <c r="F9" s="94"/>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c r="DM9" s="268"/>
      <c r="DN9" s="268"/>
      <c r="DO9" s="268"/>
      <c r="DP9" s="268"/>
      <c r="DQ9" s="268"/>
      <c r="DR9" s="268"/>
      <c r="DS9" s="268"/>
      <c r="DT9" s="268"/>
      <c r="DU9" s="268"/>
      <c r="DV9" s="268"/>
      <c r="DW9" s="268"/>
      <c r="DX9" s="268"/>
      <c r="DY9" s="268"/>
      <c r="DZ9" s="268"/>
      <c r="EA9" s="268"/>
      <c r="EB9" s="268"/>
      <c r="EC9" s="268"/>
      <c r="ED9" s="268"/>
      <c r="EE9" s="268"/>
      <c r="EF9" s="268"/>
      <c r="EG9" s="268"/>
      <c r="EH9" s="268"/>
      <c r="EI9" s="268"/>
      <c r="EJ9" s="268"/>
      <c r="EK9" s="268"/>
      <c r="EL9" s="268"/>
      <c r="EM9" s="268"/>
      <c r="EN9" s="268"/>
      <c r="EO9" s="268"/>
      <c r="EP9" s="268"/>
      <c r="EQ9" s="268"/>
      <c r="ER9" s="268"/>
      <c r="ES9" s="268"/>
      <c r="ET9" s="268"/>
      <c r="EU9" s="268"/>
      <c r="EV9" s="268"/>
      <c r="EW9" s="342"/>
      <c r="EX9" s="351" t="s">
        <v>184</v>
      </c>
      <c r="EY9" s="359"/>
      <c r="EZ9" s="359"/>
      <c r="FA9" s="359"/>
      <c r="FB9" s="359"/>
      <c r="FC9" s="359"/>
      <c r="FD9" s="359"/>
      <c r="FE9" s="359"/>
      <c r="FF9" s="359"/>
      <c r="FG9" s="359"/>
      <c r="FH9" s="359"/>
      <c r="FI9" s="359"/>
      <c r="FJ9" s="359"/>
      <c r="FK9" s="359"/>
      <c r="FL9" s="359"/>
      <c r="FM9" s="359"/>
      <c r="FN9" s="359"/>
      <c r="FO9" s="359"/>
      <c r="FP9" s="359"/>
      <c r="FQ9" s="359"/>
      <c r="FR9" s="359"/>
      <c r="FS9" s="359"/>
      <c r="FT9" s="359"/>
      <c r="FU9" s="359"/>
      <c r="FV9" s="359"/>
      <c r="FW9" s="359"/>
      <c r="FX9" s="359"/>
      <c r="FY9" s="359"/>
      <c r="FZ9" s="359"/>
      <c r="GA9" s="359"/>
      <c r="GB9" s="359"/>
      <c r="GC9" s="359"/>
      <c r="GD9" s="359"/>
      <c r="GE9" s="359"/>
      <c r="GF9" s="359"/>
      <c r="GG9" s="359"/>
      <c r="GH9" s="359"/>
      <c r="GI9" s="359"/>
      <c r="GJ9" s="359"/>
      <c r="GK9" s="359"/>
      <c r="GL9" s="359"/>
      <c r="GM9" s="359"/>
      <c r="GN9" s="359"/>
      <c r="GO9" s="359"/>
      <c r="GP9" s="359"/>
      <c r="GQ9" s="359"/>
      <c r="GR9" s="359"/>
      <c r="GS9" s="359"/>
      <c r="GT9" s="359"/>
      <c r="GU9" s="359"/>
      <c r="GV9" s="359"/>
      <c r="GW9" s="359"/>
      <c r="GX9" s="359"/>
      <c r="GY9" s="359"/>
      <c r="GZ9" s="359"/>
      <c r="HA9" s="359"/>
      <c r="HB9" s="359"/>
      <c r="HC9" s="359"/>
      <c r="HD9" s="359"/>
      <c r="HE9" s="359"/>
      <c r="HF9" s="359"/>
      <c r="HG9" s="359"/>
      <c r="HH9" s="359"/>
      <c r="HI9" s="359"/>
      <c r="HJ9" s="359"/>
      <c r="HK9" s="359"/>
      <c r="HL9" s="359"/>
      <c r="HM9" s="359"/>
      <c r="HN9" s="359"/>
      <c r="HO9" s="359"/>
      <c r="HP9" s="359"/>
      <c r="HQ9" s="359"/>
      <c r="HR9" s="359"/>
      <c r="HS9" s="359"/>
      <c r="HT9" s="359"/>
      <c r="HU9" s="359"/>
      <c r="HV9" s="359"/>
      <c r="HW9" s="359"/>
      <c r="HX9" s="359"/>
      <c r="HY9" s="359"/>
      <c r="HZ9" s="359"/>
      <c r="IA9" s="359"/>
      <c r="IB9" s="359"/>
      <c r="IC9" s="359"/>
      <c r="ID9" s="359"/>
      <c r="IE9" s="359"/>
      <c r="IF9" s="359"/>
      <c r="IG9" s="359"/>
      <c r="IH9" s="359"/>
      <c r="II9" s="359"/>
      <c r="IJ9" s="359"/>
      <c r="IK9" s="359"/>
      <c r="IL9" s="359"/>
      <c r="IM9" s="359"/>
      <c r="IN9" s="359"/>
      <c r="IO9" s="359"/>
      <c r="IP9" s="359"/>
      <c r="IQ9" s="359"/>
      <c r="IR9" s="359"/>
      <c r="IS9" s="359"/>
      <c r="IT9" s="359"/>
      <c r="IU9" s="359"/>
      <c r="IV9" s="359"/>
      <c r="IW9" s="359"/>
      <c r="IX9" s="359"/>
      <c r="IY9" s="359"/>
      <c r="IZ9" s="359"/>
      <c r="JA9" s="359"/>
      <c r="JB9" s="359"/>
      <c r="JC9" s="359"/>
      <c r="JD9" s="359"/>
      <c r="JE9" s="359"/>
      <c r="JF9" s="359"/>
      <c r="JG9" s="359"/>
      <c r="JH9" s="359"/>
      <c r="JI9" s="359"/>
      <c r="JJ9" s="359"/>
      <c r="JK9" s="359"/>
      <c r="JL9" s="359"/>
      <c r="JM9" s="359"/>
      <c r="JN9" s="359"/>
      <c r="JO9" s="359"/>
      <c r="JP9" s="359"/>
      <c r="JQ9" s="345"/>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c r="LI9" s="269"/>
      <c r="LJ9" s="269"/>
      <c r="LK9" s="269"/>
      <c r="LL9" s="269"/>
      <c r="LM9" s="269"/>
      <c r="LN9" s="269"/>
      <c r="LO9" s="269"/>
      <c r="LP9" s="269"/>
      <c r="LQ9" s="269"/>
      <c r="LR9" s="269"/>
      <c r="LS9" s="269"/>
      <c r="LT9" s="269"/>
      <c r="LU9" s="269"/>
      <c r="LV9" s="269"/>
      <c r="LW9" s="269"/>
      <c r="LX9" s="269"/>
      <c r="LY9" s="269"/>
      <c r="LZ9" s="269"/>
      <c r="MA9" s="269"/>
      <c r="MB9" s="269"/>
      <c r="MC9" s="269"/>
      <c r="MD9" s="269"/>
      <c r="ME9" s="269"/>
      <c r="MF9" s="269"/>
      <c r="MG9" s="269"/>
      <c r="MH9" s="269"/>
      <c r="MI9" s="269"/>
      <c r="MJ9" s="269"/>
      <c r="MK9" s="269"/>
      <c r="ML9" s="269"/>
      <c r="MM9" s="269"/>
      <c r="MN9" s="269"/>
      <c r="MO9" s="269"/>
      <c r="MP9" s="269"/>
      <c r="MQ9" s="269"/>
      <c r="MR9" s="269"/>
      <c r="MS9" s="269"/>
      <c r="MT9" s="269"/>
      <c r="MU9" s="269"/>
      <c r="MV9" s="269"/>
      <c r="MW9" s="269"/>
      <c r="MX9" s="269"/>
      <c r="MY9" s="269"/>
      <c r="MZ9" s="269"/>
      <c r="NA9" s="269"/>
      <c r="NB9" s="269"/>
      <c r="NC9" s="269"/>
      <c r="ND9" s="269"/>
      <c r="NE9" s="269"/>
      <c r="NF9" s="269"/>
      <c r="NG9" s="269"/>
      <c r="NH9" s="269"/>
      <c r="NI9" s="269"/>
      <c r="NJ9" s="269"/>
      <c r="NK9" s="269"/>
      <c r="NL9" s="269"/>
      <c r="NM9" s="269"/>
      <c r="NN9" s="269"/>
      <c r="NO9" s="269"/>
      <c r="NP9" s="269"/>
      <c r="NQ9" s="269"/>
      <c r="NR9" s="269"/>
      <c r="NS9" s="269"/>
      <c r="NT9" s="269"/>
      <c r="NU9" s="269"/>
      <c r="NV9" s="269"/>
      <c r="NW9" s="269"/>
      <c r="NX9" s="269"/>
      <c r="NY9" s="269"/>
      <c r="NZ9" s="269"/>
      <c r="OA9" s="269"/>
      <c r="OB9" s="269"/>
      <c r="OC9" s="269"/>
      <c r="OD9" s="269"/>
      <c r="OE9" s="269"/>
      <c r="OF9" s="269"/>
      <c r="OG9" s="269"/>
      <c r="OH9" s="269"/>
      <c r="OI9" s="269"/>
      <c r="OJ9" s="269"/>
      <c r="OK9" s="269"/>
      <c r="OL9" s="269"/>
      <c r="OM9" s="269"/>
      <c r="ON9" s="269"/>
      <c r="OO9" s="269"/>
      <c r="OP9" s="269"/>
      <c r="OQ9" s="269"/>
      <c r="OR9" s="269"/>
      <c r="OS9" s="269"/>
      <c r="OT9" s="269"/>
      <c r="OU9" s="269"/>
      <c r="OV9" s="269"/>
      <c r="OW9" s="269"/>
      <c r="OX9" s="269"/>
      <c r="OY9" s="269"/>
      <c r="OZ9" s="269"/>
      <c r="PA9" s="269"/>
      <c r="PB9" s="269"/>
      <c r="PC9" s="269"/>
      <c r="PD9" s="269"/>
      <c r="PE9" s="269"/>
      <c r="PF9" s="269"/>
      <c r="PG9" s="269"/>
      <c r="PH9" s="269"/>
      <c r="PI9" s="269"/>
      <c r="PJ9" s="269"/>
      <c r="PK9" s="269"/>
      <c r="PL9" s="269"/>
      <c r="PM9" s="269"/>
      <c r="PN9" s="269"/>
      <c r="PO9" s="269"/>
      <c r="PP9" s="269"/>
      <c r="PQ9" s="269"/>
      <c r="PR9" s="269"/>
      <c r="PS9" s="269"/>
      <c r="PT9" s="269"/>
      <c r="PU9" s="269"/>
      <c r="PV9" s="269"/>
      <c r="PW9" s="269"/>
      <c r="PX9" s="269"/>
      <c r="PY9" s="269"/>
      <c r="PZ9" s="269"/>
      <c r="QA9" s="269"/>
      <c r="QB9" s="269"/>
      <c r="QC9" s="269"/>
      <c r="QD9" s="269"/>
      <c r="QE9" s="269"/>
      <c r="QF9" s="269"/>
      <c r="QG9" s="269"/>
      <c r="QH9" s="269"/>
      <c r="QI9" s="269"/>
      <c r="QJ9" s="269"/>
      <c r="QK9" s="269"/>
      <c r="QL9" s="269"/>
      <c r="QM9" s="269"/>
      <c r="QN9" s="269"/>
      <c r="QO9" s="269"/>
      <c r="QP9" s="269"/>
      <c r="QQ9" s="269"/>
      <c r="QR9" s="269"/>
      <c r="QS9" s="269"/>
      <c r="QT9" s="269"/>
      <c r="QU9" s="269"/>
      <c r="QV9" s="269"/>
      <c r="QW9" s="269"/>
    </row>
    <row r="10" spans="1:511" ht="12.75" customHeight="1">
      <c r="A10" s="8"/>
      <c r="B10" s="264" t="s">
        <v>50</v>
      </c>
      <c r="C10" s="265"/>
      <c r="D10" s="265"/>
      <c r="E10" s="266" t="s">
        <v>1</v>
      </c>
      <c r="F10" s="94"/>
      <c r="G10" s="267">
        <v>0</v>
      </c>
      <c r="H10" s="267">
        <v>1</v>
      </c>
      <c r="I10" s="267">
        <v>0</v>
      </c>
      <c r="J10" s="268">
        <v>1</v>
      </c>
      <c r="K10" s="268">
        <v>1</v>
      </c>
      <c r="L10" s="267">
        <v>1</v>
      </c>
      <c r="M10" s="267">
        <v>0</v>
      </c>
      <c r="N10" s="267">
        <v>1</v>
      </c>
      <c r="O10" s="267">
        <v>0</v>
      </c>
      <c r="P10" s="267">
        <v>1</v>
      </c>
      <c r="Q10" s="267">
        <v>0</v>
      </c>
      <c r="R10" s="267">
        <v>1</v>
      </c>
      <c r="S10" s="267">
        <v>1</v>
      </c>
      <c r="T10" s="268">
        <v>0</v>
      </c>
      <c r="U10" s="268">
        <v>1</v>
      </c>
      <c r="V10" s="267">
        <v>1</v>
      </c>
      <c r="W10" s="267">
        <v>0</v>
      </c>
      <c r="X10" s="267">
        <v>1</v>
      </c>
      <c r="Y10" s="268">
        <v>0</v>
      </c>
      <c r="Z10" s="267">
        <v>0</v>
      </c>
      <c r="AA10" s="267">
        <v>1</v>
      </c>
      <c r="AB10" s="267">
        <v>1</v>
      </c>
      <c r="AC10" s="267">
        <v>0</v>
      </c>
      <c r="AD10" s="267">
        <v>1</v>
      </c>
      <c r="AE10" s="267">
        <v>0</v>
      </c>
      <c r="AF10" s="267">
        <v>0</v>
      </c>
      <c r="AG10" s="267">
        <v>0</v>
      </c>
      <c r="AH10" s="267">
        <v>1</v>
      </c>
      <c r="AI10" s="267">
        <v>0</v>
      </c>
      <c r="AJ10" s="267">
        <v>1</v>
      </c>
      <c r="AK10" s="267">
        <v>1</v>
      </c>
      <c r="AL10" s="267">
        <v>0</v>
      </c>
      <c r="AM10" s="267">
        <v>0</v>
      </c>
      <c r="AN10" s="267">
        <v>1</v>
      </c>
      <c r="AO10" s="267">
        <v>1</v>
      </c>
      <c r="AP10" s="267">
        <v>1</v>
      </c>
      <c r="AQ10" s="267">
        <v>1</v>
      </c>
      <c r="AR10" s="267">
        <v>1</v>
      </c>
      <c r="AS10" s="267">
        <v>1</v>
      </c>
      <c r="AT10" s="267">
        <v>1</v>
      </c>
      <c r="AU10" s="267">
        <v>1</v>
      </c>
      <c r="AV10" s="267">
        <v>1</v>
      </c>
      <c r="AW10" s="267">
        <v>1</v>
      </c>
      <c r="AX10" s="268">
        <v>0</v>
      </c>
      <c r="AY10" s="267">
        <v>1</v>
      </c>
      <c r="AZ10" s="267">
        <v>0</v>
      </c>
      <c r="BA10" s="267">
        <v>1</v>
      </c>
      <c r="BB10" s="267">
        <v>1</v>
      </c>
      <c r="BC10" s="267">
        <v>0</v>
      </c>
      <c r="BD10" s="267">
        <v>0</v>
      </c>
      <c r="BE10" s="267">
        <v>0</v>
      </c>
      <c r="BF10" s="267">
        <v>0</v>
      </c>
      <c r="BG10" s="267">
        <v>1</v>
      </c>
      <c r="BH10" s="267">
        <v>1</v>
      </c>
      <c r="BI10" s="267">
        <v>1</v>
      </c>
      <c r="BJ10" s="268">
        <v>1</v>
      </c>
      <c r="BK10" s="267">
        <v>1</v>
      </c>
      <c r="BL10" s="267">
        <v>1</v>
      </c>
      <c r="BM10" s="267">
        <v>0</v>
      </c>
      <c r="BN10" s="267">
        <v>0</v>
      </c>
      <c r="BO10" s="267">
        <v>1</v>
      </c>
      <c r="BP10" s="267">
        <v>0</v>
      </c>
      <c r="BQ10" s="267">
        <v>1</v>
      </c>
      <c r="BR10" s="267">
        <v>1</v>
      </c>
      <c r="BS10" s="267">
        <v>0</v>
      </c>
      <c r="BT10" s="267">
        <v>0</v>
      </c>
      <c r="BU10" s="267">
        <v>1</v>
      </c>
      <c r="BV10" s="267">
        <v>0</v>
      </c>
      <c r="BW10" s="267">
        <v>0</v>
      </c>
      <c r="BX10" s="267">
        <v>1</v>
      </c>
      <c r="BY10" s="267">
        <v>1</v>
      </c>
      <c r="BZ10" s="268">
        <v>1</v>
      </c>
      <c r="CA10" s="267">
        <v>1</v>
      </c>
      <c r="CB10" s="267">
        <v>1</v>
      </c>
      <c r="CC10" s="267">
        <v>0</v>
      </c>
      <c r="CD10" s="267">
        <v>1</v>
      </c>
      <c r="CE10" s="268">
        <v>1</v>
      </c>
      <c r="CF10" s="268">
        <v>0</v>
      </c>
      <c r="CG10" s="268">
        <v>1</v>
      </c>
      <c r="CH10" s="268">
        <v>1</v>
      </c>
      <c r="CI10" s="268">
        <v>0</v>
      </c>
      <c r="CJ10" s="268">
        <v>0</v>
      </c>
      <c r="CK10" s="268">
        <v>0</v>
      </c>
      <c r="CL10" s="268">
        <v>1</v>
      </c>
      <c r="CM10" s="268">
        <v>0</v>
      </c>
      <c r="CN10" s="268">
        <v>1</v>
      </c>
      <c r="CO10" s="268">
        <v>0</v>
      </c>
      <c r="CP10" s="268">
        <v>1</v>
      </c>
      <c r="CQ10" s="268">
        <v>1</v>
      </c>
      <c r="CR10" s="268">
        <v>1</v>
      </c>
      <c r="CS10" s="268">
        <v>1</v>
      </c>
      <c r="CT10" s="268">
        <v>1</v>
      </c>
      <c r="CU10" s="268">
        <v>0</v>
      </c>
      <c r="CV10" s="268">
        <v>0</v>
      </c>
      <c r="CW10" s="268">
        <v>0</v>
      </c>
      <c r="CX10" s="268">
        <v>0</v>
      </c>
      <c r="CY10" s="268">
        <v>1</v>
      </c>
      <c r="CZ10" s="268">
        <v>1</v>
      </c>
      <c r="DA10" s="268">
        <v>1</v>
      </c>
      <c r="DB10" s="268">
        <v>0</v>
      </c>
      <c r="DC10" s="268">
        <v>1</v>
      </c>
      <c r="DD10" s="268">
        <v>1</v>
      </c>
      <c r="DE10" s="268">
        <v>1</v>
      </c>
      <c r="DF10" s="268">
        <v>0</v>
      </c>
      <c r="DG10" s="268">
        <v>0</v>
      </c>
      <c r="DH10" s="268">
        <v>1</v>
      </c>
      <c r="DI10" s="268">
        <v>1</v>
      </c>
      <c r="DJ10" s="268">
        <v>0</v>
      </c>
      <c r="DK10" s="268">
        <v>0</v>
      </c>
      <c r="DL10" s="268">
        <v>0</v>
      </c>
      <c r="DM10" s="268">
        <v>1</v>
      </c>
      <c r="DN10" s="268">
        <v>0</v>
      </c>
      <c r="DO10" s="268">
        <v>0</v>
      </c>
      <c r="DP10" s="268">
        <v>0</v>
      </c>
      <c r="DQ10" s="268">
        <v>1</v>
      </c>
      <c r="DR10" s="268">
        <v>1</v>
      </c>
      <c r="DS10" s="268">
        <v>0</v>
      </c>
      <c r="DT10" s="268">
        <v>0</v>
      </c>
      <c r="DU10" s="268">
        <v>0</v>
      </c>
      <c r="DV10" s="268">
        <v>1</v>
      </c>
      <c r="DW10" s="268">
        <v>0</v>
      </c>
      <c r="DX10" s="268">
        <v>1</v>
      </c>
      <c r="DY10" s="268">
        <v>0</v>
      </c>
      <c r="DZ10" s="268">
        <v>1</v>
      </c>
      <c r="EA10" s="268">
        <v>0</v>
      </c>
      <c r="EB10" s="268">
        <v>1</v>
      </c>
      <c r="EC10" s="268">
        <v>0</v>
      </c>
      <c r="ED10" s="268">
        <v>0</v>
      </c>
      <c r="EE10" s="268">
        <v>1</v>
      </c>
      <c r="EF10" s="268">
        <v>1</v>
      </c>
      <c r="EG10" s="268">
        <v>0</v>
      </c>
      <c r="EH10" s="268">
        <v>1</v>
      </c>
      <c r="EI10" s="268">
        <v>1</v>
      </c>
      <c r="EJ10" s="268">
        <v>0</v>
      </c>
      <c r="EK10" s="268">
        <v>1</v>
      </c>
      <c r="EL10" s="268">
        <v>0</v>
      </c>
      <c r="EM10" s="268">
        <v>0</v>
      </c>
      <c r="EN10" s="268">
        <v>1</v>
      </c>
      <c r="EO10" s="268">
        <v>0</v>
      </c>
      <c r="EP10" s="268">
        <v>1</v>
      </c>
      <c r="EQ10" s="268">
        <v>0</v>
      </c>
      <c r="ER10" s="268">
        <v>1</v>
      </c>
      <c r="ES10" s="268">
        <v>0</v>
      </c>
      <c r="ET10" s="268">
        <v>0</v>
      </c>
      <c r="EU10" s="268">
        <v>0</v>
      </c>
      <c r="EV10" s="268">
        <v>0</v>
      </c>
      <c r="EW10" s="342">
        <v>1</v>
      </c>
      <c r="EX10" s="351" t="s">
        <v>2641</v>
      </c>
      <c r="EY10" s="359"/>
      <c r="EZ10" s="359"/>
      <c r="FA10" s="359"/>
      <c r="FB10" s="359"/>
      <c r="FC10" s="359"/>
      <c r="FD10" s="359"/>
      <c r="FE10" s="359"/>
      <c r="FF10" s="359"/>
      <c r="FG10" s="359"/>
      <c r="FH10" s="359"/>
      <c r="FI10" s="359"/>
      <c r="FJ10" s="359"/>
      <c r="FK10" s="359"/>
      <c r="FL10" s="359"/>
      <c r="FM10" s="359"/>
      <c r="FN10" s="359"/>
      <c r="FO10" s="359"/>
      <c r="FP10" s="359"/>
      <c r="FQ10" s="359"/>
      <c r="FR10" s="359"/>
      <c r="FS10" s="359"/>
      <c r="FT10" s="359"/>
      <c r="FU10" s="359"/>
      <c r="FV10" s="359"/>
      <c r="FW10" s="359"/>
      <c r="FX10" s="359"/>
      <c r="FY10" s="359"/>
      <c r="FZ10" s="359"/>
      <c r="GA10" s="359"/>
      <c r="GB10" s="359"/>
      <c r="GC10" s="359"/>
      <c r="GD10" s="359"/>
      <c r="GE10" s="359"/>
      <c r="GF10" s="359"/>
      <c r="GG10" s="359"/>
      <c r="GH10" s="359"/>
      <c r="GI10" s="359"/>
      <c r="GJ10" s="359"/>
      <c r="GK10" s="359"/>
      <c r="GL10" s="359"/>
      <c r="GM10" s="359"/>
      <c r="GN10" s="359"/>
      <c r="GO10" s="359"/>
      <c r="GP10" s="359"/>
      <c r="GQ10" s="359"/>
      <c r="GR10" s="359"/>
      <c r="GS10" s="359"/>
      <c r="GT10" s="359"/>
      <c r="GU10" s="359"/>
      <c r="GV10" s="359"/>
      <c r="GW10" s="359"/>
      <c r="GX10" s="359"/>
      <c r="GY10" s="359"/>
      <c r="GZ10" s="359"/>
      <c r="HA10" s="359"/>
      <c r="HB10" s="359"/>
      <c r="HC10" s="359"/>
      <c r="HD10" s="359"/>
      <c r="HE10" s="359"/>
      <c r="HF10" s="359"/>
      <c r="HG10" s="359"/>
      <c r="HH10" s="359"/>
      <c r="HI10" s="359"/>
      <c r="HJ10" s="359"/>
      <c r="HK10" s="359"/>
      <c r="HL10" s="359"/>
      <c r="HM10" s="359"/>
      <c r="HN10" s="359"/>
      <c r="HO10" s="359"/>
      <c r="HP10" s="359"/>
      <c r="HQ10" s="359"/>
      <c r="HR10" s="359"/>
      <c r="HS10" s="359"/>
      <c r="HT10" s="359"/>
      <c r="HU10" s="359"/>
      <c r="HV10" s="359"/>
      <c r="HW10" s="359"/>
      <c r="HX10" s="359"/>
      <c r="HY10" s="359"/>
      <c r="HZ10" s="359"/>
      <c r="IA10" s="359"/>
      <c r="IB10" s="359"/>
      <c r="IC10" s="359"/>
      <c r="ID10" s="359"/>
      <c r="IE10" s="359"/>
      <c r="IF10" s="359"/>
      <c r="IG10" s="359"/>
      <c r="IH10" s="359"/>
      <c r="II10" s="359"/>
      <c r="IJ10" s="359"/>
      <c r="IK10" s="359"/>
      <c r="IL10" s="359"/>
      <c r="IM10" s="359"/>
      <c r="IN10" s="359"/>
      <c r="IO10" s="359"/>
      <c r="IP10" s="359"/>
      <c r="IQ10" s="359"/>
      <c r="IR10" s="359"/>
      <c r="IS10" s="359"/>
      <c r="IT10" s="359"/>
      <c r="IU10" s="359"/>
      <c r="IV10" s="359"/>
      <c r="IW10" s="359"/>
      <c r="IX10" s="359"/>
      <c r="IY10" s="359"/>
      <c r="IZ10" s="359"/>
      <c r="JA10" s="359"/>
      <c r="JB10" s="359"/>
      <c r="JC10" s="359"/>
      <c r="JD10" s="359"/>
      <c r="JE10" s="359"/>
      <c r="JF10" s="359"/>
      <c r="JG10" s="359"/>
      <c r="JH10" s="359"/>
      <c r="JI10" s="359"/>
      <c r="JJ10" s="359"/>
      <c r="JK10" s="359"/>
      <c r="JL10" s="359"/>
      <c r="JM10" s="359"/>
      <c r="JN10" s="359"/>
      <c r="JO10" s="359"/>
      <c r="JP10" s="359"/>
      <c r="JQ10" s="345"/>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c r="LI10" s="269"/>
      <c r="LJ10" s="269"/>
      <c r="LK10" s="269"/>
      <c r="LL10" s="269"/>
      <c r="LM10" s="269"/>
      <c r="LN10" s="269"/>
      <c r="LO10" s="269"/>
      <c r="LP10" s="269"/>
      <c r="LQ10" s="269"/>
      <c r="LR10" s="269"/>
      <c r="LS10" s="269"/>
      <c r="LT10" s="269"/>
      <c r="LU10" s="269"/>
      <c r="LV10" s="269"/>
      <c r="LW10" s="269"/>
      <c r="LX10" s="269"/>
      <c r="LY10" s="269"/>
      <c r="LZ10" s="269"/>
      <c r="MA10" s="269"/>
      <c r="MB10" s="269"/>
      <c r="MC10" s="269"/>
      <c r="MD10" s="269"/>
      <c r="ME10" s="269"/>
      <c r="MF10" s="269"/>
      <c r="MG10" s="269"/>
      <c r="MH10" s="269"/>
      <c r="MI10" s="269"/>
      <c r="MJ10" s="269"/>
      <c r="MK10" s="269"/>
      <c r="ML10" s="269"/>
      <c r="MM10" s="269"/>
      <c r="MN10" s="269"/>
      <c r="MO10" s="269"/>
      <c r="MP10" s="269"/>
      <c r="MQ10" s="269"/>
      <c r="MR10" s="269"/>
      <c r="MS10" s="269"/>
      <c r="MT10" s="269"/>
      <c r="MU10" s="269"/>
      <c r="MV10" s="269"/>
      <c r="MW10" s="269"/>
      <c r="MX10" s="269"/>
      <c r="MY10" s="269"/>
      <c r="MZ10" s="269"/>
      <c r="NA10" s="269"/>
      <c r="NB10" s="269"/>
      <c r="NC10" s="269"/>
      <c r="ND10" s="269"/>
      <c r="NE10" s="269"/>
      <c r="NF10" s="269"/>
      <c r="NG10" s="269"/>
      <c r="NH10" s="269"/>
      <c r="NI10" s="269"/>
      <c r="NJ10" s="269"/>
      <c r="NK10" s="269"/>
      <c r="NL10" s="269"/>
      <c r="NM10" s="269"/>
      <c r="NN10" s="269"/>
      <c r="NO10" s="269"/>
      <c r="NP10" s="269"/>
      <c r="NQ10" s="269"/>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269"/>
      <c r="QA10" s="269"/>
      <c r="QB10" s="269"/>
      <c r="QC10" s="269"/>
      <c r="QD10" s="269"/>
      <c r="QE10" s="269"/>
      <c r="QF10" s="269"/>
      <c r="QG10" s="269"/>
      <c r="QH10" s="269"/>
      <c r="QI10" s="269"/>
      <c r="QJ10" s="269"/>
      <c r="QK10" s="269"/>
      <c r="QL10" s="269"/>
      <c r="QM10" s="269"/>
      <c r="QN10" s="269"/>
      <c r="QO10" s="269"/>
      <c r="QP10" s="269"/>
      <c r="QQ10" s="269"/>
      <c r="QR10" s="269"/>
      <c r="QS10" s="269"/>
      <c r="QT10" s="269"/>
      <c r="QU10" s="269"/>
      <c r="QV10" s="269"/>
      <c r="QW10" s="269"/>
    </row>
    <row r="11" spans="1:511" ht="12.75" customHeight="1">
      <c r="A11" s="8"/>
      <c r="B11" s="264" t="s">
        <v>49</v>
      </c>
      <c r="C11" s="265"/>
      <c r="D11" s="265"/>
      <c r="E11" s="266" t="s">
        <v>1</v>
      </c>
      <c r="F11" s="94"/>
      <c r="G11" s="268">
        <v>0</v>
      </c>
      <c r="H11" s="267">
        <v>0</v>
      </c>
      <c r="I11" s="267">
        <v>1</v>
      </c>
      <c r="J11" s="267">
        <v>0</v>
      </c>
      <c r="K11" s="267">
        <v>1</v>
      </c>
      <c r="L11" s="267">
        <v>0</v>
      </c>
      <c r="M11" s="267">
        <v>0</v>
      </c>
      <c r="N11" s="267">
        <v>0</v>
      </c>
      <c r="O11" s="267">
        <v>0</v>
      </c>
      <c r="P11" s="267">
        <v>0</v>
      </c>
      <c r="Q11" s="267">
        <v>0</v>
      </c>
      <c r="R11" s="267">
        <v>0</v>
      </c>
      <c r="S11" s="267">
        <v>0</v>
      </c>
      <c r="T11" s="267">
        <v>0</v>
      </c>
      <c r="U11" s="267">
        <v>0</v>
      </c>
      <c r="V11" s="267">
        <v>0</v>
      </c>
      <c r="W11" s="267">
        <v>0</v>
      </c>
      <c r="X11" s="267">
        <v>0</v>
      </c>
      <c r="Y11" s="268">
        <v>0</v>
      </c>
      <c r="Z11" s="267">
        <v>0</v>
      </c>
      <c r="AA11" s="267">
        <v>0</v>
      </c>
      <c r="AB11" s="267">
        <v>0</v>
      </c>
      <c r="AC11" s="267">
        <v>0</v>
      </c>
      <c r="AD11" s="267">
        <v>0</v>
      </c>
      <c r="AE11" s="267">
        <v>0</v>
      </c>
      <c r="AF11" s="267">
        <v>0</v>
      </c>
      <c r="AG11" s="267">
        <v>0</v>
      </c>
      <c r="AH11" s="267">
        <v>0</v>
      </c>
      <c r="AI11" s="267">
        <v>0</v>
      </c>
      <c r="AJ11" s="267">
        <v>0</v>
      </c>
      <c r="AK11" s="267">
        <v>0</v>
      </c>
      <c r="AL11" s="267">
        <v>0</v>
      </c>
      <c r="AM11" s="267">
        <v>0</v>
      </c>
      <c r="AN11" s="267">
        <v>0</v>
      </c>
      <c r="AO11" s="267">
        <v>0</v>
      </c>
      <c r="AP11" s="267">
        <v>1</v>
      </c>
      <c r="AQ11" s="267">
        <v>0</v>
      </c>
      <c r="AR11" s="267">
        <v>0</v>
      </c>
      <c r="AS11" s="267">
        <v>0</v>
      </c>
      <c r="AT11" s="267">
        <v>0</v>
      </c>
      <c r="AU11" s="267">
        <v>0</v>
      </c>
      <c r="AV11" s="267">
        <v>1</v>
      </c>
      <c r="AW11" s="267">
        <v>1</v>
      </c>
      <c r="AX11" s="267">
        <v>0</v>
      </c>
      <c r="AY11" s="267">
        <v>0</v>
      </c>
      <c r="AZ11" s="267">
        <v>0</v>
      </c>
      <c r="BA11" s="267">
        <v>0</v>
      </c>
      <c r="BB11" s="267">
        <v>0</v>
      </c>
      <c r="BC11" s="268">
        <v>0</v>
      </c>
      <c r="BD11" s="267">
        <v>1</v>
      </c>
      <c r="BE11" s="267">
        <v>0</v>
      </c>
      <c r="BF11" s="267">
        <v>0</v>
      </c>
      <c r="BG11" s="267">
        <v>0</v>
      </c>
      <c r="BH11" s="267">
        <v>0</v>
      </c>
      <c r="BI11" s="267">
        <v>0</v>
      </c>
      <c r="BJ11" s="268">
        <v>0</v>
      </c>
      <c r="BK11" s="267">
        <v>0</v>
      </c>
      <c r="BL11" s="267">
        <v>0</v>
      </c>
      <c r="BM11" s="267">
        <v>0</v>
      </c>
      <c r="BN11" s="267">
        <v>0</v>
      </c>
      <c r="BO11" s="267">
        <v>0</v>
      </c>
      <c r="BP11" s="267">
        <v>1</v>
      </c>
      <c r="BQ11" s="267">
        <v>0</v>
      </c>
      <c r="BR11" s="267">
        <v>0</v>
      </c>
      <c r="BS11" s="267">
        <v>0</v>
      </c>
      <c r="BT11" s="267">
        <v>0</v>
      </c>
      <c r="BU11" s="267">
        <v>0</v>
      </c>
      <c r="BV11" s="267">
        <v>0</v>
      </c>
      <c r="BW11" s="267">
        <v>0</v>
      </c>
      <c r="BX11" s="267">
        <v>0</v>
      </c>
      <c r="BY11" s="267">
        <v>0</v>
      </c>
      <c r="BZ11" s="267">
        <v>1</v>
      </c>
      <c r="CA11" s="267">
        <v>0</v>
      </c>
      <c r="CB11" s="267">
        <v>0</v>
      </c>
      <c r="CC11" s="267">
        <v>0</v>
      </c>
      <c r="CD11" s="267">
        <v>0</v>
      </c>
      <c r="CE11" s="268">
        <v>0</v>
      </c>
      <c r="CF11" s="268">
        <v>0</v>
      </c>
      <c r="CG11" s="268">
        <v>0</v>
      </c>
      <c r="CH11" s="268">
        <v>0</v>
      </c>
      <c r="CI11" s="268">
        <v>0</v>
      </c>
      <c r="CJ11" s="268">
        <v>0</v>
      </c>
      <c r="CK11" s="268">
        <v>0</v>
      </c>
      <c r="CL11" s="268">
        <v>0</v>
      </c>
      <c r="CM11" s="268">
        <v>0</v>
      </c>
      <c r="CN11" s="268">
        <v>0</v>
      </c>
      <c r="CO11" s="268">
        <v>0</v>
      </c>
      <c r="CP11" s="268">
        <v>0</v>
      </c>
      <c r="CQ11" s="268">
        <v>0</v>
      </c>
      <c r="CR11" s="268">
        <v>0</v>
      </c>
      <c r="CS11" s="268">
        <v>0</v>
      </c>
      <c r="CT11" s="268">
        <v>0</v>
      </c>
      <c r="CU11" s="268">
        <v>0</v>
      </c>
      <c r="CV11" s="268">
        <v>0</v>
      </c>
      <c r="CW11" s="268">
        <v>0</v>
      </c>
      <c r="CX11" s="268">
        <v>0</v>
      </c>
      <c r="CY11" s="268">
        <v>0</v>
      </c>
      <c r="CZ11" s="268">
        <v>0</v>
      </c>
      <c r="DA11" s="268">
        <v>0</v>
      </c>
      <c r="DB11" s="268">
        <v>0</v>
      </c>
      <c r="DC11" s="268">
        <v>0</v>
      </c>
      <c r="DD11" s="268">
        <v>0</v>
      </c>
      <c r="DE11" s="268">
        <v>0</v>
      </c>
      <c r="DF11" s="268">
        <v>0</v>
      </c>
      <c r="DG11" s="268">
        <v>0</v>
      </c>
      <c r="DH11" s="268">
        <v>0</v>
      </c>
      <c r="DI11" s="268">
        <v>0</v>
      </c>
      <c r="DJ11" s="268">
        <v>0</v>
      </c>
      <c r="DK11" s="268">
        <v>0</v>
      </c>
      <c r="DL11" s="268">
        <v>0</v>
      </c>
      <c r="DM11" s="268">
        <v>0</v>
      </c>
      <c r="DN11" s="268">
        <v>0</v>
      </c>
      <c r="DO11" s="268">
        <v>0</v>
      </c>
      <c r="DP11" s="268">
        <v>0</v>
      </c>
      <c r="DQ11" s="268">
        <v>0</v>
      </c>
      <c r="DR11" s="268">
        <v>0</v>
      </c>
      <c r="DS11" s="268">
        <v>0</v>
      </c>
      <c r="DT11" s="268">
        <v>0</v>
      </c>
      <c r="DU11" s="268">
        <v>1</v>
      </c>
      <c r="DV11" s="268">
        <v>0</v>
      </c>
      <c r="DW11" s="268">
        <v>0</v>
      </c>
      <c r="DX11" s="268">
        <v>0</v>
      </c>
      <c r="DY11" s="268">
        <v>0</v>
      </c>
      <c r="DZ11" s="268">
        <v>0</v>
      </c>
      <c r="EA11" s="268">
        <v>0</v>
      </c>
      <c r="EB11" s="268">
        <v>0</v>
      </c>
      <c r="EC11" s="268">
        <v>0</v>
      </c>
      <c r="ED11" s="268">
        <v>0</v>
      </c>
      <c r="EE11" s="268">
        <v>0</v>
      </c>
      <c r="EF11" s="268">
        <v>0</v>
      </c>
      <c r="EG11" s="268">
        <v>0</v>
      </c>
      <c r="EH11" s="268">
        <v>0</v>
      </c>
      <c r="EI11" s="268">
        <v>0</v>
      </c>
      <c r="EJ11" s="268">
        <v>0</v>
      </c>
      <c r="EK11" s="268">
        <v>0</v>
      </c>
      <c r="EL11" s="268">
        <v>0</v>
      </c>
      <c r="EM11" s="268">
        <v>0</v>
      </c>
      <c r="EN11" s="268">
        <v>0</v>
      </c>
      <c r="EO11" s="268">
        <v>0</v>
      </c>
      <c r="EP11" s="268">
        <v>0</v>
      </c>
      <c r="EQ11" s="268">
        <v>0</v>
      </c>
      <c r="ER11" s="268">
        <v>0</v>
      </c>
      <c r="ES11" s="268">
        <v>0</v>
      </c>
      <c r="ET11" s="268">
        <v>0</v>
      </c>
      <c r="EU11" s="268">
        <v>0</v>
      </c>
      <c r="EV11" s="268">
        <v>0</v>
      </c>
      <c r="EW11" s="342">
        <v>0</v>
      </c>
      <c r="EX11" s="351" t="s">
        <v>2641</v>
      </c>
      <c r="EY11" s="359"/>
      <c r="EZ11" s="359"/>
      <c r="FA11" s="359"/>
      <c r="FB11" s="359"/>
      <c r="FC11" s="359"/>
      <c r="FD11" s="359"/>
      <c r="FE11" s="359"/>
      <c r="FF11" s="359"/>
      <c r="FG11" s="359"/>
      <c r="FH11" s="359"/>
      <c r="FI11" s="359"/>
      <c r="FJ11" s="359"/>
      <c r="FK11" s="359"/>
      <c r="FL11" s="359"/>
      <c r="FM11" s="359"/>
      <c r="FN11" s="359"/>
      <c r="FO11" s="359"/>
      <c r="FP11" s="359"/>
      <c r="FQ11" s="359"/>
      <c r="FR11" s="359"/>
      <c r="FS11" s="359"/>
      <c r="FT11" s="359"/>
      <c r="FU11" s="359"/>
      <c r="FV11" s="359"/>
      <c r="FW11" s="359"/>
      <c r="FX11" s="359"/>
      <c r="FY11" s="359"/>
      <c r="FZ11" s="359"/>
      <c r="GA11" s="359"/>
      <c r="GB11" s="359"/>
      <c r="GC11" s="359"/>
      <c r="GD11" s="359"/>
      <c r="GE11" s="359"/>
      <c r="GF11" s="359"/>
      <c r="GG11" s="359"/>
      <c r="GH11" s="359"/>
      <c r="GI11" s="359"/>
      <c r="GJ11" s="359"/>
      <c r="GK11" s="359"/>
      <c r="GL11" s="359"/>
      <c r="GM11" s="359"/>
      <c r="GN11" s="359"/>
      <c r="GO11" s="359"/>
      <c r="GP11" s="359"/>
      <c r="GQ11" s="359"/>
      <c r="GR11" s="359"/>
      <c r="GS11" s="359"/>
      <c r="GT11" s="359"/>
      <c r="GU11" s="359"/>
      <c r="GV11" s="359"/>
      <c r="GW11" s="359"/>
      <c r="GX11" s="359"/>
      <c r="GY11" s="359"/>
      <c r="GZ11" s="359"/>
      <c r="HA11" s="359"/>
      <c r="HB11" s="359"/>
      <c r="HC11" s="359"/>
      <c r="HD11" s="359"/>
      <c r="HE11" s="359"/>
      <c r="HF11" s="359"/>
      <c r="HG11" s="359"/>
      <c r="HH11" s="359"/>
      <c r="HI11" s="359"/>
      <c r="HJ11" s="359"/>
      <c r="HK11" s="359"/>
      <c r="HL11" s="359"/>
      <c r="HM11" s="359"/>
      <c r="HN11" s="359"/>
      <c r="HO11" s="359"/>
      <c r="HP11" s="359"/>
      <c r="HQ11" s="359"/>
      <c r="HR11" s="359"/>
      <c r="HS11" s="359"/>
      <c r="HT11" s="359"/>
      <c r="HU11" s="359"/>
      <c r="HV11" s="359"/>
      <c r="HW11" s="359"/>
      <c r="HX11" s="359"/>
      <c r="HY11" s="359"/>
      <c r="HZ11" s="359"/>
      <c r="IA11" s="359"/>
      <c r="IB11" s="359"/>
      <c r="IC11" s="359"/>
      <c r="ID11" s="359"/>
      <c r="IE11" s="359"/>
      <c r="IF11" s="359"/>
      <c r="IG11" s="359"/>
      <c r="IH11" s="359"/>
      <c r="II11" s="359"/>
      <c r="IJ11" s="359"/>
      <c r="IK11" s="359"/>
      <c r="IL11" s="359"/>
      <c r="IM11" s="359"/>
      <c r="IN11" s="359"/>
      <c r="IO11" s="359"/>
      <c r="IP11" s="359"/>
      <c r="IQ11" s="359"/>
      <c r="IR11" s="359"/>
      <c r="IS11" s="359"/>
      <c r="IT11" s="359"/>
      <c r="IU11" s="359"/>
      <c r="IV11" s="359"/>
      <c r="IW11" s="359"/>
      <c r="IX11" s="359"/>
      <c r="IY11" s="359"/>
      <c r="IZ11" s="359"/>
      <c r="JA11" s="359"/>
      <c r="JB11" s="359"/>
      <c r="JC11" s="359"/>
      <c r="JD11" s="359"/>
      <c r="JE11" s="359"/>
      <c r="JF11" s="359"/>
      <c r="JG11" s="359"/>
      <c r="JH11" s="359"/>
      <c r="JI11" s="359"/>
      <c r="JJ11" s="359"/>
      <c r="JK11" s="359"/>
      <c r="JL11" s="359"/>
      <c r="JM11" s="359"/>
      <c r="JN11" s="359"/>
      <c r="JO11" s="359"/>
      <c r="JP11" s="359"/>
      <c r="JQ11" s="345"/>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c r="LI11" s="269"/>
      <c r="LJ11" s="269"/>
      <c r="LK11" s="269"/>
      <c r="LL11" s="269"/>
      <c r="LM11" s="269"/>
      <c r="LN11" s="269"/>
      <c r="LO11" s="269"/>
      <c r="LP11" s="269"/>
      <c r="LQ11" s="269"/>
      <c r="LR11" s="269"/>
      <c r="LS11" s="269"/>
      <c r="LT11" s="269"/>
      <c r="LU11" s="269"/>
      <c r="LV11" s="269"/>
      <c r="LW11" s="269"/>
      <c r="LX11" s="269"/>
      <c r="LY11" s="269"/>
      <c r="LZ11" s="269"/>
      <c r="MA11" s="269"/>
      <c r="MB11" s="269"/>
      <c r="MC11" s="269"/>
      <c r="MD11" s="269"/>
      <c r="ME11" s="269"/>
      <c r="MF11" s="269"/>
      <c r="MG11" s="269"/>
      <c r="MH11" s="269"/>
      <c r="MI11" s="269"/>
      <c r="MJ11" s="269"/>
      <c r="MK11" s="269"/>
      <c r="ML11" s="269"/>
      <c r="MM11" s="269"/>
      <c r="MN11" s="269"/>
      <c r="MO11" s="269"/>
      <c r="MP11" s="269"/>
      <c r="MQ11" s="269"/>
      <c r="MR11" s="269"/>
      <c r="MS11" s="269"/>
      <c r="MT11" s="269"/>
      <c r="MU11" s="269"/>
      <c r="MV11" s="269"/>
      <c r="MW11" s="269"/>
      <c r="MX11" s="269"/>
      <c r="MY11" s="269"/>
      <c r="MZ11" s="269"/>
      <c r="NA11" s="269"/>
      <c r="NB11" s="269"/>
      <c r="NC11" s="269"/>
      <c r="ND11" s="269"/>
      <c r="NE11" s="269"/>
      <c r="NF11" s="269"/>
      <c r="NG11" s="269"/>
      <c r="NH11" s="269"/>
      <c r="NI11" s="269"/>
      <c r="NJ11" s="269"/>
      <c r="NK11" s="269"/>
      <c r="NL11" s="269"/>
      <c r="NM11" s="269"/>
      <c r="NN11" s="269"/>
      <c r="NO11" s="269"/>
      <c r="NP11" s="269"/>
      <c r="NQ11" s="269"/>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269"/>
      <c r="QA11" s="269"/>
      <c r="QB11" s="269"/>
      <c r="QC11" s="269"/>
      <c r="QD11" s="269"/>
      <c r="QE11" s="269"/>
      <c r="QF11" s="269"/>
      <c r="QG11" s="269"/>
      <c r="QH11" s="269"/>
      <c r="QI11" s="269"/>
      <c r="QJ11" s="269"/>
      <c r="QK11" s="269"/>
      <c r="QL11" s="269"/>
      <c r="QM11" s="269"/>
      <c r="QN11" s="269"/>
      <c r="QO11" s="269"/>
      <c r="QP11" s="269"/>
      <c r="QQ11" s="269"/>
      <c r="QR11" s="269"/>
      <c r="QS11" s="269"/>
      <c r="QT11" s="269"/>
      <c r="QU11" s="269"/>
      <c r="QV11" s="269"/>
      <c r="QW11" s="269"/>
    </row>
    <row r="12" spans="1:511" ht="12.75" customHeight="1">
      <c r="A12" s="8"/>
      <c r="B12" s="264" t="s">
        <v>48</v>
      </c>
      <c r="C12" s="265"/>
      <c r="D12" s="265"/>
      <c r="E12" s="266" t="s">
        <v>1</v>
      </c>
      <c r="F12" s="94"/>
      <c r="G12" s="267">
        <v>1</v>
      </c>
      <c r="H12" s="267">
        <v>0</v>
      </c>
      <c r="I12" s="267">
        <v>0</v>
      </c>
      <c r="J12" s="268">
        <v>0</v>
      </c>
      <c r="K12" s="268">
        <v>0</v>
      </c>
      <c r="L12" s="267">
        <v>0</v>
      </c>
      <c r="M12" s="267">
        <v>0</v>
      </c>
      <c r="N12" s="267">
        <v>0</v>
      </c>
      <c r="O12" s="267">
        <v>1</v>
      </c>
      <c r="P12" s="267">
        <v>0</v>
      </c>
      <c r="Q12" s="267">
        <v>1</v>
      </c>
      <c r="R12" s="267">
        <v>0</v>
      </c>
      <c r="S12" s="267">
        <v>0</v>
      </c>
      <c r="T12" s="268">
        <v>1</v>
      </c>
      <c r="U12" s="268">
        <v>0</v>
      </c>
      <c r="V12" s="267">
        <v>0</v>
      </c>
      <c r="W12" s="267">
        <v>0</v>
      </c>
      <c r="X12" s="267">
        <v>0</v>
      </c>
      <c r="Y12" s="268">
        <v>1</v>
      </c>
      <c r="Z12" s="267">
        <v>0</v>
      </c>
      <c r="AA12" s="267">
        <v>0</v>
      </c>
      <c r="AB12" s="267">
        <v>0</v>
      </c>
      <c r="AC12" s="267">
        <v>0</v>
      </c>
      <c r="AD12" s="267">
        <v>0</v>
      </c>
      <c r="AE12" s="267">
        <v>1</v>
      </c>
      <c r="AF12" s="267">
        <v>1</v>
      </c>
      <c r="AG12" s="267">
        <v>1</v>
      </c>
      <c r="AH12" s="267">
        <v>0</v>
      </c>
      <c r="AI12" s="267">
        <v>0</v>
      </c>
      <c r="AJ12" s="267">
        <v>0</v>
      </c>
      <c r="AK12" s="267">
        <v>0</v>
      </c>
      <c r="AL12" s="267">
        <v>1</v>
      </c>
      <c r="AM12" s="267">
        <v>1</v>
      </c>
      <c r="AN12" s="267">
        <v>0</v>
      </c>
      <c r="AO12" s="267">
        <v>0</v>
      </c>
      <c r="AP12" s="267">
        <v>0</v>
      </c>
      <c r="AQ12" s="267">
        <v>0</v>
      </c>
      <c r="AR12" s="267">
        <v>0</v>
      </c>
      <c r="AS12" s="267">
        <v>0</v>
      </c>
      <c r="AT12" s="267">
        <v>0</v>
      </c>
      <c r="AU12" s="267">
        <v>0</v>
      </c>
      <c r="AV12" s="267">
        <v>0</v>
      </c>
      <c r="AW12" s="267">
        <v>0</v>
      </c>
      <c r="AX12" s="268">
        <v>1</v>
      </c>
      <c r="AY12" s="267">
        <v>0</v>
      </c>
      <c r="AZ12" s="267">
        <v>0</v>
      </c>
      <c r="BA12" s="267">
        <v>0</v>
      </c>
      <c r="BB12" s="267">
        <v>0</v>
      </c>
      <c r="BC12" s="267">
        <v>1</v>
      </c>
      <c r="BD12" s="267">
        <v>1</v>
      </c>
      <c r="BE12" s="267">
        <v>0</v>
      </c>
      <c r="BF12" s="267">
        <v>1</v>
      </c>
      <c r="BG12" s="267">
        <v>0</v>
      </c>
      <c r="BH12" s="267">
        <v>0</v>
      </c>
      <c r="BI12" s="267">
        <v>0</v>
      </c>
      <c r="BJ12" s="267">
        <v>0</v>
      </c>
      <c r="BK12" s="267">
        <v>0</v>
      </c>
      <c r="BL12" s="267">
        <v>0</v>
      </c>
      <c r="BM12" s="267">
        <v>1</v>
      </c>
      <c r="BN12" s="267">
        <v>1</v>
      </c>
      <c r="BO12" s="267">
        <v>0</v>
      </c>
      <c r="BP12" s="267">
        <v>1</v>
      </c>
      <c r="BQ12" s="267">
        <v>0</v>
      </c>
      <c r="BR12" s="267">
        <v>0</v>
      </c>
      <c r="BS12" s="267">
        <v>1</v>
      </c>
      <c r="BT12" s="267">
        <v>0</v>
      </c>
      <c r="BU12" s="267">
        <v>0</v>
      </c>
      <c r="BV12" s="267">
        <v>1</v>
      </c>
      <c r="BW12" s="267">
        <v>1</v>
      </c>
      <c r="BX12" s="267">
        <v>0</v>
      </c>
      <c r="BY12" s="267">
        <v>0</v>
      </c>
      <c r="BZ12" s="267">
        <v>0</v>
      </c>
      <c r="CA12" s="267">
        <v>0</v>
      </c>
      <c r="CB12" s="267">
        <v>0</v>
      </c>
      <c r="CC12" s="267">
        <v>0</v>
      </c>
      <c r="CD12" s="267">
        <v>0</v>
      </c>
      <c r="CE12" s="268">
        <v>0</v>
      </c>
      <c r="CF12" s="268">
        <v>1</v>
      </c>
      <c r="CG12" s="268">
        <v>0</v>
      </c>
      <c r="CH12" s="268">
        <v>0</v>
      </c>
      <c r="CI12" s="268">
        <v>1</v>
      </c>
      <c r="CJ12" s="268">
        <v>1</v>
      </c>
      <c r="CK12" s="268">
        <v>0</v>
      </c>
      <c r="CL12" s="268">
        <v>0</v>
      </c>
      <c r="CM12" s="268">
        <v>0</v>
      </c>
      <c r="CN12" s="268">
        <v>0</v>
      </c>
      <c r="CO12" s="268">
        <v>1</v>
      </c>
      <c r="CP12" s="268">
        <v>0</v>
      </c>
      <c r="CQ12" s="268">
        <v>0</v>
      </c>
      <c r="CR12" s="268">
        <v>0</v>
      </c>
      <c r="CS12" s="268">
        <v>0</v>
      </c>
      <c r="CT12" s="268">
        <v>0</v>
      </c>
      <c r="CU12" s="268">
        <v>1</v>
      </c>
      <c r="CV12" s="268">
        <v>0</v>
      </c>
      <c r="CW12" s="268">
        <v>1</v>
      </c>
      <c r="CX12" s="268">
        <v>1</v>
      </c>
      <c r="CY12" s="268">
        <v>0</v>
      </c>
      <c r="CZ12" s="268">
        <v>0</v>
      </c>
      <c r="DA12" s="268">
        <v>0</v>
      </c>
      <c r="DB12" s="268">
        <v>1</v>
      </c>
      <c r="DC12" s="268">
        <v>0</v>
      </c>
      <c r="DD12" s="268">
        <v>0</v>
      </c>
      <c r="DE12" s="268">
        <v>0</v>
      </c>
      <c r="DF12" s="268">
        <v>0</v>
      </c>
      <c r="DG12" s="268">
        <v>1</v>
      </c>
      <c r="DH12" s="268">
        <v>0</v>
      </c>
      <c r="DI12" s="268">
        <v>0</v>
      </c>
      <c r="DJ12" s="268">
        <v>1</v>
      </c>
      <c r="DK12" s="268">
        <v>0</v>
      </c>
      <c r="DL12" s="268">
        <v>0</v>
      </c>
      <c r="DM12" s="268">
        <v>0</v>
      </c>
      <c r="DN12" s="268">
        <v>1</v>
      </c>
      <c r="DO12" s="268">
        <v>1</v>
      </c>
      <c r="DP12" s="268">
        <v>1</v>
      </c>
      <c r="DQ12" s="268">
        <v>0</v>
      </c>
      <c r="DR12" s="268">
        <v>0</v>
      </c>
      <c r="DS12" s="268">
        <v>1</v>
      </c>
      <c r="DT12" s="268">
        <v>0</v>
      </c>
      <c r="DU12" s="268">
        <v>1</v>
      </c>
      <c r="DV12" s="268">
        <v>0</v>
      </c>
      <c r="DW12" s="268">
        <v>1</v>
      </c>
      <c r="DX12" s="268">
        <v>0</v>
      </c>
      <c r="DY12" s="268">
        <v>0</v>
      </c>
      <c r="DZ12" s="268">
        <v>0</v>
      </c>
      <c r="EA12" s="268">
        <v>1</v>
      </c>
      <c r="EB12" s="268">
        <v>0</v>
      </c>
      <c r="EC12" s="268">
        <v>1</v>
      </c>
      <c r="ED12" s="268">
        <v>0</v>
      </c>
      <c r="EE12" s="268">
        <v>0</v>
      </c>
      <c r="EF12" s="268">
        <v>0</v>
      </c>
      <c r="EG12" s="268">
        <v>0</v>
      </c>
      <c r="EH12" s="268">
        <v>0</v>
      </c>
      <c r="EI12" s="268">
        <v>0</v>
      </c>
      <c r="EJ12" s="268">
        <v>0</v>
      </c>
      <c r="EK12" s="268">
        <v>0</v>
      </c>
      <c r="EL12" s="268">
        <v>1</v>
      </c>
      <c r="EM12" s="268">
        <v>0</v>
      </c>
      <c r="EN12" s="268">
        <v>0</v>
      </c>
      <c r="EO12" s="268">
        <v>0</v>
      </c>
      <c r="EP12" s="268">
        <v>0</v>
      </c>
      <c r="EQ12" s="268">
        <v>1</v>
      </c>
      <c r="ER12" s="268">
        <v>0</v>
      </c>
      <c r="ES12" s="268">
        <v>0</v>
      </c>
      <c r="ET12" s="268">
        <v>0</v>
      </c>
      <c r="EU12" s="268">
        <v>1</v>
      </c>
      <c r="EV12" s="268">
        <v>1</v>
      </c>
      <c r="EW12" s="342">
        <v>0</v>
      </c>
      <c r="EX12" s="351" t="s">
        <v>2641</v>
      </c>
      <c r="EY12" s="359"/>
      <c r="EZ12" s="359"/>
      <c r="FA12" s="359"/>
      <c r="FB12" s="359"/>
      <c r="FC12" s="359"/>
      <c r="FD12" s="359"/>
      <c r="FE12" s="359"/>
      <c r="FF12" s="359"/>
      <c r="FG12" s="359"/>
      <c r="FH12" s="359"/>
      <c r="FI12" s="359"/>
      <c r="FJ12" s="359"/>
      <c r="FK12" s="359"/>
      <c r="FL12" s="359"/>
      <c r="FM12" s="359"/>
      <c r="FN12" s="359"/>
      <c r="FO12" s="359"/>
      <c r="FP12" s="359"/>
      <c r="FQ12" s="359"/>
      <c r="FR12" s="359"/>
      <c r="FS12" s="359"/>
      <c r="FT12" s="359"/>
      <c r="FU12" s="359"/>
      <c r="FV12" s="359"/>
      <c r="FW12" s="359"/>
      <c r="FX12" s="359"/>
      <c r="FY12" s="359"/>
      <c r="FZ12" s="359"/>
      <c r="GA12" s="359"/>
      <c r="GB12" s="359"/>
      <c r="GC12" s="359"/>
      <c r="GD12" s="359"/>
      <c r="GE12" s="359"/>
      <c r="GF12" s="359"/>
      <c r="GG12" s="359"/>
      <c r="GH12" s="359"/>
      <c r="GI12" s="359"/>
      <c r="GJ12" s="359"/>
      <c r="GK12" s="359"/>
      <c r="GL12" s="359"/>
      <c r="GM12" s="359"/>
      <c r="GN12" s="359"/>
      <c r="GO12" s="359"/>
      <c r="GP12" s="359"/>
      <c r="GQ12" s="359"/>
      <c r="GR12" s="359"/>
      <c r="GS12" s="359"/>
      <c r="GT12" s="359"/>
      <c r="GU12" s="359"/>
      <c r="GV12" s="359"/>
      <c r="GW12" s="359"/>
      <c r="GX12" s="359"/>
      <c r="GY12" s="359"/>
      <c r="GZ12" s="359"/>
      <c r="HA12" s="359"/>
      <c r="HB12" s="359"/>
      <c r="HC12" s="359"/>
      <c r="HD12" s="359"/>
      <c r="HE12" s="359"/>
      <c r="HF12" s="359"/>
      <c r="HG12" s="359"/>
      <c r="HH12" s="359"/>
      <c r="HI12" s="359"/>
      <c r="HJ12" s="359"/>
      <c r="HK12" s="359"/>
      <c r="HL12" s="359"/>
      <c r="HM12" s="359"/>
      <c r="HN12" s="359"/>
      <c r="HO12" s="359"/>
      <c r="HP12" s="359"/>
      <c r="HQ12" s="359"/>
      <c r="HR12" s="359"/>
      <c r="HS12" s="359"/>
      <c r="HT12" s="359"/>
      <c r="HU12" s="359"/>
      <c r="HV12" s="359"/>
      <c r="HW12" s="359"/>
      <c r="HX12" s="359"/>
      <c r="HY12" s="359"/>
      <c r="HZ12" s="359"/>
      <c r="IA12" s="359"/>
      <c r="IB12" s="359"/>
      <c r="IC12" s="359"/>
      <c r="ID12" s="359"/>
      <c r="IE12" s="359"/>
      <c r="IF12" s="359"/>
      <c r="IG12" s="359"/>
      <c r="IH12" s="359"/>
      <c r="II12" s="359"/>
      <c r="IJ12" s="359"/>
      <c r="IK12" s="359"/>
      <c r="IL12" s="359"/>
      <c r="IM12" s="359"/>
      <c r="IN12" s="359"/>
      <c r="IO12" s="359"/>
      <c r="IP12" s="359"/>
      <c r="IQ12" s="359"/>
      <c r="IR12" s="359"/>
      <c r="IS12" s="359"/>
      <c r="IT12" s="359"/>
      <c r="IU12" s="359"/>
      <c r="IV12" s="359"/>
      <c r="IW12" s="359"/>
      <c r="IX12" s="359"/>
      <c r="IY12" s="359"/>
      <c r="IZ12" s="359"/>
      <c r="JA12" s="359"/>
      <c r="JB12" s="359"/>
      <c r="JC12" s="359"/>
      <c r="JD12" s="359"/>
      <c r="JE12" s="359"/>
      <c r="JF12" s="359"/>
      <c r="JG12" s="359"/>
      <c r="JH12" s="359"/>
      <c r="JI12" s="359"/>
      <c r="JJ12" s="359"/>
      <c r="JK12" s="359"/>
      <c r="JL12" s="359"/>
      <c r="JM12" s="359"/>
      <c r="JN12" s="359"/>
      <c r="JO12" s="359"/>
      <c r="JP12" s="359"/>
      <c r="JQ12" s="345"/>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c r="LI12" s="269"/>
      <c r="LJ12" s="269"/>
      <c r="LK12" s="269"/>
      <c r="LL12" s="269"/>
      <c r="LM12" s="269"/>
      <c r="LN12" s="269"/>
      <c r="LO12" s="269"/>
      <c r="LP12" s="269"/>
      <c r="LQ12" s="269"/>
      <c r="LR12" s="269"/>
      <c r="LS12" s="269"/>
      <c r="LT12" s="269"/>
      <c r="LU12" s="269"/>
      <c r="LV12" s="269"/>
      <c r="LW12" s="269"/>
      <c r="LX12" s="269"/>
      <c r="LY12" s="269"/>
      <c r="LZ12" s="269"/>
      <c r="MA12" s="269"/>
      <c r="MB12" s="269"/>
      <c r="MC12" s="269"/>
      <c r="MD12" s="269"/>
      <c r="ME12" s="269"/>
      <c r="MF12" s="269"/>
      <c r="MG12" s="269"/>
      <c r="MH12" s="269"/>
      <c r="MI12" s="269"/>
      <c r="MJ12" s="269"/>
      <c r="MK12" s="269"/>
      <c r="ML12" s="269"/>
      <c r="MM12" s="269"/>
      <c r="MN12" s="269"/>
      <c r="MO12" s="269"/>
      <c r="MP12" s="269"/>
      <c r="MQ12" s="269"/>
      <c r="MR12" s="269"/>
      <c r="MS12" s="269"/>
      <c r="MT12" s="269"/>
      <c r="MU12" s="269"/>
      <c r="MV12" s="269"/>
      <c r="MW12" s="269"/>
      <c r="MX12" s="269"/>
      <c r="MY12" s="269"/>
      <c r="MZ12" s="269"/>
      <c r="NA12" s="269"/>
      <c r="NB12" s="269"/>
      <c r="NC12" s="269"/>
      <c r="ND12" s="269"/>
      <c r="NE12" s="269"/>
      <c r="NF12" s="269"/>
      <c r="NG12" s="269"/>
      <c r="NH12" s="269"/>
      <c r="NI12" s="269"/>
      <c r="NJ12" s="269"/>
      <c r="NK12" s="269"/>
      <c r="NL12" s="269"/>
      <c r="NM12" s="269"/>
      <c r="NN12" s="269"/>
      <c r="NO12" s="269"/>
      <c r="NP12" s="269"/>
      <c r="NQ12" s="269"/>
      <c r="NR12" s="269"/>
      <c r="NS12" s="269"/>
      <c r="NT12" s="269"/>
      <c r="NU12" s="269"/>
      <c r="NV12" s="269"/>
      <c r="NW12" s="269"/>
      <c r="NX12" s="269"/>
      <c r="NY12" s="269"/>
      <c r="NZ12" s="269"/>
      <c r="OA12" s="269"/>
      <c r="OB12" s="269"/>
      <c r="OC12" s="269"/>
      <c r="OD12" s="269"/>
      <c r="OE12" s="269"/>
      <c r="OF12" s="269"/>
      <c r="OG12" s="269"/>
      <c r="OH12" s="269"/>
      <c r="OI12" s="269"/>
      <c r="OJ12" s="269"/>
      <c r="OK12" s="269"/>
      <c r="OL12" s="269"/>
      <c r="OM12" s="269"/>
      <c r="ON12" s="269"/>
      <c r="OO12" s="269"/>
      <c r="OP12" s="269"/>
      <c r="OQ12" s="269"/>
      <c r="OR12" s="269"/>
      <c r="OS12" s="269"/>
      <c r="OT12" s="269"/>
      <c r="OU12" s="269"/>
      <c r="OV12" s="269"/>
      <c r="OW12" s="269"/>
      <c r="OX12" s="269"/>
      <c r="OY12" s="269"/>
      <c r="OZ12" s="269"/>
      <c r="PA12" s="269"/>
      <c r="PB12" s="269"/>
      <c r="PC12" s="269"/>
      <c r="PD12" s="269"/>
      <c r="PE12" s="269"/>
      <c r="PF12" s="269"/>
      <c r="PG12" s="269"/>
      <c r="PH12" s="269"/>
      <c r="PI12" s="269"/>
      <c r="PJ12" s="269"/>
      <c r="PK12" s="269"/>
      <c r="PL12" s="269"/>
      <c r="PM12" s="269"/>
      <c r="PN12" s="269"/>
      <c r="PO12" s="269"/>
      <c r="PP12" s="269"/>
      <c r="PQ12" s="269"/>
      <c r="PR12" s="269"/>
      <c r="PS12" s="269"/>
      <c r="PT12" s="269"/>
      <c r="PU12" s="269"/>
      <c r="PV12" s="269"/>
      <c r="PW12" s="269"/>
      <c r="PX12" s="269"/>
      <c r="PY12" s="269"/>
      <c r="PZ12" s="269"/>
      <c r="QA12" s="269"/>
      <c r="QB12" s="269"/>
      <c r="QC12" s="269"/>
      <c r="QD12" s="269"/>
      <c r="QE12" s="269"/>
      <c r="QF12" s="269"/>
      <c r="QG12" s="269"/>
      <c r="QH12" s="269"/>
      <c r="QI12" s="269"/>
      <c r="QJ12" s="269"/>
      <c r="QK12" s="269"/>
      <c r="QL12" s="269"/>
      <c r="QM12" s="269"/>
      <c r="QN12" s="269"/>
      <c r="QO12" s="269"/>
      <c r="QP12" s="269"/>
      <c r="QQ12" s="269"/>
      <c r="QR12" s="269"/>
      <c r="QS12" s="269"/>
      <c r="QT12" s="269"/>
      <c r="QU12" s="269"/>
      <c r="QV12" s="269"/>
      <c r="QW12" s="269"/>
    </row>
    <row r="13" spans="1:511" ht="12.75" customHeight="1">
      <c r="A13" s="8"/>
      <c r="B13" s="264" t="s">
        <v>47</v>
      </c>
      <c r="C13" s="265"/>
      <c r="D13" s="265"/>
      <c r="E13" s="266" t="s">
        <v>1</v>
      </c>
      <c r="F13" s="94"/>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8"/>
      <c r="CF13" s="268"/>
      <c r="CG13" s="268"/>
      <c r="CH13" s="268"/>
      <c r="CI13" s="268"/>
      <c r="CJ13" s="268"/>
      <c r="CK13" s="268"/>
      <c r="CL13" s="268"/>
      <c r="CM13" s="268"/>
      <c r="CN13" s="268"/>
      <c r="CO13" s="268"/>
      <c r="CP13" s="268"/>
      <c r="CQ13" s="268"/>
      <c r="CR13" s="268"/>
      <c r="CS13" s="268"/>
      <c r="CT13" s="268"/>
      <c r="CU13" s="268"/>
      <c r="CV13" s="268"/>
      <c r="CW13" s="268"/>
      <c r="CX13" s="268"/>
      <c r="CY13" s="268"/>
      <c r="CZ13" s="268"/>
      <c r="DA13" s="268"/>
      <c r="DB13" s="268"/>
      <c r="DC13" s="268"/>
      <c r="DD13" s="268"/>
      <c r="DE13" s="268"/>
      <c r="DF13" s="268"/>
      <c r="DG13" s="268"/>
      <c r="DH13" s="268"/>
      <c r="DI13" s="268"/>
      <c r="DJ13" s="268"/>
      <c r="DK13" s="268"/>
      <c r="DL13" s="268"/>
      <c r="DM13" s="268"/>
      <c r="DN13" s="268"/>
      <c r="DO13" s="268"/>
      <c r="DP13" s="268"/>
      <c r="DQ13" s="268"/>
      <c r="DR13" s="268"/>
      <c r="DS13" s="268"/>
      <c r="DT13" s="268"/>
      <c r="DU13" s="268"/>
      <c r="DV13" s="268"/>
      <c r="DW13" s="268"/>
      <c r="DX13" s="268"/>
      <c r="DY13" s="268"/>
      <c r="DZ13" s="268"/>
      <c r="EA13" s="268"/>
      <c r="EB13" s="268"/>
      <c r="EC13" s="268"/>
      <c r="ED13" s="268"/>
      <c r="EE13" s="268"/>
      <c r="EF13" s="268"/>
      <c r="EG13" s="268"/>
      <c r="EH13" s="268"/>
      <c r="EI13" s="268"/>
      <c r="EJ13" s="268"/>
      <c r="EK13" s="268"/>
      <c r="EL13" s="268"/>
      <c r="EM13" s="268"/>
      <c r="EN13" s="268"/>
      <c r="EO13" s="268"/>
      <c r="EP13" s="268"/>
      <c r="EQ13" s="268"/>
      <c r="ER13" s="268"/>
      <c r="ES13" s="268"/>
      <c r="ET13" s="268"/>
      <c r="EU13" s="268"/>
      <c r="EV13" s="268"/>
      <c r="EW13" s="342"/>
      <c r="EX13" s="351"/>
      <c r="EY13" s="359"/>
      <c r="EZ13" s="359"/>
      <c r="FA13" s="359"/>
      <c r="FB13" s="359"/>
      <c r="FC13" s="359"/>
      <c r="FD13" s="359"/>
      <c r="FE13" s="359"/>
      <c r="FF13" s="359"/>
      <c r="FG13" s="359"/>
      <c r="FH13" s="359"/>
      <c r="FI13" s="359"/>
      <c r="FJ13" s="359"/>
      <c r="FK13" s="359"/>
      <c r="FL13" s="359"/>
      <c r="FM13" s="359"/>
      <c r="FN13" s="359"/>
      <c r="FO13" s="359"/>
      <c r="FP13" s="359"/>
      <c r="FQ13" s="359"/>
      <c r="FR13" s="359"/>
      <c r="FS13" s="359"/>
      <c r="FT13" s="359"/>
      <c r="FU13" s="359"/>
      <c r="FV13" s="359"/>
      <c r="FW13" s="359"/>
      <c r="FX13" s="359"/>
      <c r="FY13" s="359"/>
      <c r="FZ13" s="359"/>
      <c r="GA13" s="359"/>
      <c r="GB13" s="359"/>
      <c r="GC13" s="359"/>
      <c r="GD13" s="359"/>
      <c r="GE13" s="359"/>
      <c r="GF13" s="359"/>
      <c r="GG13" s="359"/>
      <c r="GH13" s="359"/>
      <c r="GI13" s="359"/>
      <c r="GJ13" s="359"/>
      <c r="GK13" s="359"/>
      <c r="GL13" s="359"/>
      <c r="GM13" s="359"/>
      <c r="GN13" s="359"/>
      <c r="GO13" s="359"/>
      <c r="GP13" s="359"/>
      <c r="GQ13" s="359"/>
      <c r="GR13" s="359"/>
      <c r="GS13" s="359"/>
      <c r="GT13" s="359"/>
      <c r="GU13" s="359"/>
      <c r="GV13" s="359"/>
      <c r="GW13" s="359"/>
      <c r="GX13" s="359"/>
      <c r="GY13" s="359"/>
      <c r="GZ13" s="359"/>
      <c r="HA13" s="359"/>
      <c r="HB13" s="359"/>
      <c r="HC13" s="359"/>
      <c r="HD13" s="359"/>
      <c r="HE13" s="359"/>
      <c r="HF13" s="359"/>
      <c r="HG13" s="359"/>
      <c r="HH13" s="359"/>
      <c r="HI13" s="359"/>
      <c r="HJ13" s="359"/>
      <c r="HK13" s="359"/>
      <c r="HL13" s="359"/>
      <c r="HM13" s="359"/>
      <c r="HN13" s="359"/>
      <c r="HO13" s="359"/>
      <c r="HP13" s="359"/>
      <c r="HQ13" s="359"/>
      <c r="HR13" s="359"/>
      <c r="HS13" s="359"/>
      <c r="HT13" s="359"/>
      <c r="HU13" s="359"/>
      <c r="HV13" s="359"/>
      <c r="HW13" s="359"/>
      <c r="HX13" s="359"/>
      <c r="HY13" s="359"/>
      <c r="HZ13" s="359"/>
      <c r="IA13" s="359"/>
      <c r="IB13" s="359"/>
      <c r="IC13" s="359"/>
      <c r="ID13" s="359"/>
      <c r="IE13" s="359"/>
      <c r="IF13" s="359"/>
      <c r="IG13" s="359"/>
      <c r="IH13" s="359"/>
      <c r="II13" s="359"/>
      <c r="IJ13" s="359"/>
      <c r="IK13" s="359"/>
      <c r="IL13" s="359"/>
      <c r="IM13" s="359"/>
      <c r="IN13" s="359"/>
      <c r="IO13" s="359"/>
      <c r="IP13" s="359"/>
      <c r="IQ13" s="359"/>
      <c r="IR13" s="359"/>
      <c r="IS13" s="359"/>
      <c r="IT13" s="359"/>
      <c r="IU13" s="359"/>
      <c r="IV13" s="359"/>
      <c r="IW13" s="359"/>
      <c r="IX13" s="359"/>
      <c r="IY13" s="359"/>
      <c r="IZ13" s="359"/>
      <c r="JA13" s="359"/>
      <c r="JB13" s="359"/>
      <c r="JC13" s="359"/>
      <c r="JD13" s="359"/>
      <c r="JE13" s="359"/>
      <c r="JF13" s="359"/>
      <c r="JG13" s="359"/>
      <c r="JH13" s="359"/>
      <c r="JI13" s="359"/>
      <c r="JJ13" s="359"/>
      <c r="JK13" s="359"/>
      <c r="JL13" s="359"/>
      <c r="JM13" s="359"/>
      <c r="JN13" s="359"/>
      <c r="JO13" s="359"/>
      <c r="JP13" s="359"/>
      <c r="JQ13" s="345"/>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c r="LI13" s="269"/>
      <c r="LJ13" s="269"/>
      <c r="LK13" s="269"/>
      <c r="LL13" s="269"/>
      <c r="LM13" s="269"/>
      <c r="LN13" s="269"/>
      <c r="LO13" s="269"/>
      <c r="LP13" s="269"/>
      <c r="LQ13" s="269"/>
      <c r="LR13" s="269"/>
      <c r="LS13" s="269"/>
      <c r="LT13" s="269"/>
      <c r="LU13" s="269"/>
      <c r="LV13" s="269"/>
      <c r="LW13" s="269"/>
      <c r="LX13" s="269"/>
      <c r="LY13" s="269"/>
      <c r="LZ13" s="269"/>
      <c r="MA13" s="269"/>
      <c r="MB13" s="269"/>
      <c r="MC13" s="269"/>
      <c r="MD13" s="269"/>
      <c r="ME13" s="269"/>
      <c r="MF13" s="269"/>
      <c r="MG13" s="269"/>
      <c r="MH13" s="269"/>
      <c r="MI13" s="269"/>
      <c r="MJ13" s="269"/>
      <c r="MK13" s="269"/>
      <c r="ML13" s="269"/>
      <c r="MM13" s="269"/>
      <c r="MN13" s="269"/>
      <c r="MO13" s="269"/>
      <c r="MP13" s="269"/>
      <c r="MQ13" s="269"/>
      <c r="MR13" s="269"/>
      <c r="MS13" s="269"/>
      <c r="MT13" s="269"/>
      <c r="MU13" s="269"/>
      <c r="MV13" s="269"/>
      <c r="MW13" s="269"/>
      <c r="MX13" s="269"/>
      <c r="MY13" s="269"/>
      <c r="MZ13" s="269"/>
      <c r="NA13" s="269"/>
      <c r="NB13" s="269"/>
      <c r="NC13" s="269"/>
      <c r="ND13" s="269"/>
      <c r="NE13" s="269"/>
      <c r="NF13" s="269"/>
      <c r="NG13" s="269"/>
      <c r="NH13" s="269"/>
      <c r="NI13" s="269"/>
      <c r="NJ13" s="269"/>
      <c r="NK13" s="269"/>
      <c r="NL13" s="269"/>
      <c r="NM13" s="269"/>
      <c r="NN13" s="269"/>
      <c r="NO13" s="269"/>
      <c r="NP13" s="269"/>
      <c r="NQ13" s="269"/>
      <c r="NR13" s="269"/>
      <c r="NS13" s="269"/>
      <c r="NT13" s="269"/>
      <c r="NU13" s="269"/>
      <c r="NV13" s="269"/>
      <c r="NW13" s="269"/>
      <c r="NX13" s="269"/>
      <c r="NY13" s="269"/>
      <c r="NZ13" s="269"/>
      <c r="OA13" s="269"/>
      <c r="OB13" s="269"/>
      <c r="OC13" s="269"/>
      <c r="OD13" s="269"/>
      <c r="OE13" s="269"/>
      <c r="OF13" s="269"/>
      <c r="OG13" s="269"/>
      <c r="OH13" s="269"/>
      <c r="OI13" s="269"/>
      <c r="OJ13" s="269"/>
      <c r="OK13" s="269"/>
      <c r="OL13" s="269"/>
      <c r="OM13" s="269"/>
      <c r="ON13" s="269"/>
      <c r="OO13" s="269"/>
      <c r="OP13" s="269"/>
      <c r="OQ13" s="269"/>
      <c r="OR13" s="269"/>
      <c r="OS13" s="269"/>
      <c r="OT13" s="269"/>
      <c r="OU13" s="269"/>
      <c r="OV13" s="269"/>
      <c r="OW13" s="269"/>
      <c r="OX13" s="269"/>
      <c r="OY13" s="269"/>
      <c r="OZ13" s="269"/>
      <c r="PA13" s="269"/>
      <c r="PB13" s="269"/>
      <c r="PC13" s="269"/>
      <c r="PD13" s="269"/>
      <c r="PE13" s="269"/>
      <c r="PF13" s="269"/>
      <c r="PG13" s="269"/>
      <c r="PH13" s="269"/>
      <c r="PI13" s="269"/>
      <c r="PJ13" s="269"/>
      <c r="PK13" s="269"/>
      <c r="PL13" s="269"/>
      <c r="PM13" s="269"/>
      <c r="PN13" s="269"/>
      <c r="PO13" s="269"/>
      <c r="PP13" s="269"/>
      <c r="PQ13" s="269"/>
      <c r="PR13" s="269"/>
      <c r="PS13" s="269"/>
      <c r="PT13" s="269"/>
      <c r="PU13" s="269"/>
      <c r="PV13" s="269"/>
      <c r="PW13" s="269"/>
      <c r="PX13" s="269"/>
      <c r="PY13" s="269"/>
      <c r="PZ13" s="269"/>
      <c r="QA13" s="269"/>
      <c r="QB13" s="269"/>
      <c r="QC13" s="269"/>
      <c r="QD13" s="269"/>
      <c r="QE13" s="269"/>
      <c r="QF13" s="269"/>
      <c r="QG13" s="269"/>
      <c r="QH13" s="269"/>
      <c r="QI13" s="269"/>
      <c r="QJ13" s="269"/>
      <c r="QK13" s="269"/>
      <c r="QL13" s="269"/>
      <c r="QM13" s="269"/>
      <c r="QN13" s="269"/>
      <c r="QO13" s="269"/>
      <c r="QP13" s="269"/>
      <c r="QQ13" s="269"/>
      <c r="QR13" s="269"/>
      <c r="QS13" s="269"/>
      <c r="QT13" s="269"/>
      <c r="QU13" s="269"/>
      <c r="QV13" s="269"/>
      <c r="QW13" s="269"/>
    </row>
    <row r="14" spans="1:511" ht="12.75" customHeight="1">
      <c r="A14" s="8"/>
      <c r="B14" s="264" t="s">
        <v>46</v>
      </c>
      <c r="C14" s="265"/>
      <c r="D14" s="265"/>
      <c r="E14" s="266" t="s">
        <v>1</v>
      </c>
      <c r="F14" s="94"/>
      <c r="G14" s="267"/>
      <c r="H14" s="267"/>
      <c r="I14" s="267"/>
      <c r="J14" s="267"/>
      <c r="K14" s="267"/>
      <c r="L14" s="267"/>
      <c r="M14" s="267"/>
      <c r="N14" s="267"/>
      <c r="O14" s="267"/>
      <c r="P14" s="267"/>
      <c r="Q14" s="267"/>
      <c r="R14" s="267"/>
      <c r="S14" s="267"/>
      <c r="T14" s="267"/>
      <c r="U14" s="267"/>
      <c r="V14" s="267"/>
      <c r="W14" s="267"/>
      <c r="X14" s="267"/>
      <c r="Y14" s="268"/>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v>1</v>
      </c>
      <c r="BK14" s="267"/>
      <c r="BL14" s="267"/>
      <c r="BM14" s="267"/>
      <c r="BN14" s="267"/>
      <c r="BO14" s="267"/>
      <c r="BP14" s="267"/>
      <c r="BQ14" s="267"/>
      <c r="BR14" s="267"/>
      <c r="BS14" s="267"/>
      <c r="BT14" s="267"/>
      <c r="BU14" s="267"/>
      <c r="BV14" s="267"/>
      <c r="BW14" s="267"/>
      <c r="BX14" s="267"/>
      <c r="BY14" s="267"/>
      <c r="BZ14" s="267"/>
      <c r="CA14" s="267"/>
      <c r="CB14" s="267"/>
      <c r="CC14" s="267"/>
      <c r="CD14" s="267"/>
      <c r="CE14" s="268"/>
      <c r="CF14" s="268"/>
      <c r="CG14" s="268"/>
      <c r="CH14" s="268"/>
      <c r="CI14" s="268"/>
      <c r="CJ14" s="268"/>
      <c r="CK14" s="268"/>
      <c r="CL14" s="268"/>
      <c r="CM14" s="268"/>
      <c r="CN14" s="268"/>
      <c r="CO14" s="268"/>
      <c r="CP14" s="268"/>
      <c r="CQ14" s="268"/>
      <c r="CR14" s="268"/>
      <c r="CS14" s="268">
        <v>1</v>
      </c>
      <c r="CT14" s="268"/>
      <c r="CU14" s="268"/>
      <c r="CV14" s="268"/>
      <c r="CW14" s="268"/>
      <c r="CX14" s="268"/>
      <c r="CY14" s="268"/>
      <c r="CZ14" s="268"/>
      <c r="DA14" s="268"/>
      <c r="DB14" s="268"/>
      <c r="DC14" s="268"/>
      <c r="DD14" s="268"/>
      <c r="DE14" s="268"/>
      <c r="DF14" s="268"/>
      <c r="DG14" s="268"/>
      <c r="DH14" s="268"/>
      <c r="DI14" s="268">
        <v>1</v>
      </c>
      <c r="DJ14" s="268">
        <v>1</v>
      </c>
      <c r="DK14" s="268"/>
      <c r="DL14" s="268"/>
      <c r="DM14" s="268"/>
      <c r="DN14" s="268"/>
      <c r="DO14" s="268"/>
      <c r="DP14" s="268"/>
      <c r="DQ14" s="268"/>
      <c r="DR14" s="268"/>
      <c r="DS14" s="268"/>
      <c r="DT14" s="268"/>
      <c r="DU14" s="268"/>
      <c r="DV14" s="268"/>
      <c r="DW14" s="268"/>
      <c r="DX14" s="268"/>
      <c r="DY14" s="268"/>
      <c r="DZ14" s="268"/>
      <c r="EA14" s="268"/>
      <c r="EB14" s="268"/>
      <c r="EC14" s="268"/>
      <c r="ED14" s="268"/>
      <c r="EE14" s="268"/>
      <c r="EF14" s="268"/>
      <c r="EG14" s="268"/>
      <c r="EH14" s="268"/>
      <c r="EI14" s="268"/>
      <c r="EJ14" s="268"/>
      <c r="EK14" s="268"/>
      <c r="EL14" s="268"/>
      <c r="EM14" s="268"/>
      <c r="EN14" s="268"/>
      <c r="EO14" s="268"/>
      <c r="EP14" s="268"/>
      <c r="EQ14" s="268"/>
      <c r="ER14" s="268"/>
      <c r="ES14" s="268"/>
      <c r="ET14" s="268"/>
      <c r="EU14" s="268"/>
      <c r="EV14" s="268"/>
      <c r="EW14" s="342"/>
      <c r="EX14" s="351" t="s">
        <v>2641</v>
      </c>
      <c r="EY14" s="359"/>
      <c r="EZ14" s="359"/>
      <c r="FA14" s="359"/>
      <c r="FB14" s="359"/>
      <c r="FC14" s="359"/>
      <c r="FD14" s="359"/>
      <c r="FE14" s="359"/>
      <c r="FF14" s="359"/>
      <c r="FG14" s="359"/>
      <c r="FH14" s="359"/>
      <c r="FI14" s="359"/>
      <c r="FJ14" s="359"/>
      <c r="FK14" s="359"/>
      <c r="FL14" s="359"/>
      <c r="FM14" s="359"/>
      <c r="FN14" s="359"/>
      <c r="FO14" s="359"/>
      <c r="FP14" s="359"/>
      <c r="FQ14" s="359"/>
      <c r="FR14" s="359"/>
      <c r="FS14" s="359"/>
      <c r="FT14" s="359"/>
      <c r="FU14" s="359"/>
      <c r="FV14" s="359"/>
      <c r="FW14" s="359"/>
      <c r="FX14" s="359"/>
      <c r="FY14" s="359"/>
      <c r="FZ14" s="359"/>
      <c r="GA14" s="359"/>
      <c r="GB14" s="359"/>
      <c r="GC14" s="359"/>
      <c r="GD14" s="359"/>
      <c r="GE14" s="359"/>
      <c r="GF14" s="359"/>
      <c r="GG14" s="359"/>
      <c r="GH14" s="359"/>
      <c r="GI14" s="359"/>
      <c r="GJ14" s="359"/>
      <c r="GK14" s="359"/>
      <c r="GL14" s="359"/>
      <c r="GM14" s="359"/>
      <c r="GN14" s="359"/>
      <c r="GO14" s="359"/>
      <c r="GP14" s="359"/>
      <c r="GQ14" s="359"/>
      <c r="GR14" s="359"/>
      <c r="GS14" s="359"/>
      <c r="GT14" s="359"/>
      <c r="GU14" s="359"/>
      <c r="GV14" s="359"/>
      <c r="GW14" s="359"/>
      <c r="GX14" s="359"/>
      <c r="GY14" s="359"/>
      <c r="GZ14" s="359"/>
      <c r="HA14" s="359"/>
      <c r="HB14" s="359"/>
      <c r="HC14" s="359"/>
      <c r="HD14" s="359"/>
      <c r="HE14" s="359"/>
      <c r="HF14" s="359"/>
      <c r="HG14" s="359"/>
      <c r="HH14" s="359"/>
      <c r="HI14" s="359"/>
      <c r="HJ14" s="359"/>
      <c r="HK14" s="359"/>
      <c r="HL14" s="359"/>
      <c r="HM14" s="359"/>
      <c r="HN14" s="359"/>
      <c r="HO14" s="359"/>
      <c r="HP14" s="359"/>
      <c r="HQ14" s="359"/>
      <c r="HR14" s="359"/>
      <c r="HS14" s="359"/>
      <c r="HT14" s="359"/>
      <c r="HU14" s="359"/>
      <c r="HV14" s="359"/>
      <c r="HW14" s="359"/>
      <c r="HX14" s="359"/>
      <c r="HY14" s="359"/>
      <c r="HZ14" s="359"/>
      <c r="IA14" s="359"/>
      <c r="IB14" s="359"/>
      <c r="IC14" s="359"/>
      <c r="ID14" s="359"/>
      <c r="IE14" s="359"/>
      <c r="IF14" s="359"/>
      <c r="IG14" s="359"/>
      <c r="IH14" s="359"/>
      <c r="II14" s="359"/>
      <c r="IJ14" s="359"/>
      <c r="IK14" s="359"/>
      <c r="IL14" s="359"/>
      <c r="IM14" s="359"/>
      <c r="IN14" s="359"/>
      <c r="IO14" s="359"/>
      <c r="IP14" s="359"/>
      <c r="IQ14" s="359"/>
      <c r="IR14" s="359"/>
      <c r="IS14" s="359"/>
      <c r="IT14" s="359"/>
      <c r="IU14" s="359"/>
      <c r="IV14" s="359"/>
      <c r="IW14" s="359"/>
      <c r="IX14" s="359"/>
      <c r="IY14" s="359"/>
      <c r="IZ14" s="359"/>
      <c r="JA14" s="359"/>
      <c r="JB14" s="359"/>
      <c r="JC14" s="359"/>
      <c r="JD14" s="359"/>
      <c r="JE14" s="359"/>
      <c r="JF14" s="359"/>
      <c r="JG14" s="359"/>
      <c r="JH14" s="359"/>
      <c r="JI14" s="359"/>
      <c r="JJ14" s="359"/>
      <c r="JK14" s="359"/>
      <c r="JL14" s="359"/>
      <c r="JM14" s="359"/>
      <c r="JN14" s="359"/>
      <c r="JO14" s="359"/>
      <c r="JP14" s="359"/>
      <c r="JQ14" s="345"/>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c r="LI14" s="269"/>
      <c r="LJ14" s="269"/>
      <c r="LK14" s="269"/>
      <c r="LL14" s="269"/>
      <c r="LM14" s="269"/>
      <c r="LN14" s="269"/>
      <c r="LO14" s="269"/>
      <c r="LP14" s="269"/>
      <c r="LQ14" s="269"/>
      <c r="LR14" s="269"/>
      <c r="LS14" s="269"/>
      <c r="LT14" s="269"/>
      <c r="LU14" s="269"/>
      <c r="LV14" s="269"/>
      <c r="LW14" s="269"/>
      <c r="LX14" s="269"/>
      <c r="LY14" s="269"/>
      <c r="LZ14" s="269"/>
      <c r="MA14" s="269"/>
      <c r="MB14" s="269"/>
      <c r="MC14" s="269"/>
      <c r="MD14" s="269"/>
      <c r="ME14" s="269"/>
      <c r="MF14" s="269"/>
      <c r="MG14" s="269"/>
      <c r="MH14" s="269"/>
      <c r="MI14" s="269"/>
      <c r="MJ14" s="269"/>
      <c r="MK14" s="269"/>
      <c r="ML14" s="269"/>
      <c r="MM14" s="269"/>
      <c r="MN14" s="269"/>
      <c r="MO14" s="269"/>
      <c r="MP14" s="269"/>
      <c r="MQ14" s="269"/>
      <c r="MR14" s="269"/>
      <c r="MS14" s="269"/>
      <c r="MT14" s="269"/>
      <c r="MU14" s="269"/>
      <c r="MV14" s="269"/>
      <c r="MW14" s="269"/>
      <c r="MX14" s="269"/>
      <c r="MY14" s="269"/>
      <c r="MZ14" s="269"/>
      <c r="NA14" s="269"/>
      <c r="NB14" s="269"/>
      <c r="NC14" s="269"/>
      <c r="ND14" s="269"/>
      <c r="NE14" s="269"/>
      <c r="NF14" s="269"/>
      <c r="NG14" s="269"/>
      <c r="NH14" s="269"/>
      <c r="NI14" s="269"/>
      <c r="NJ14" s="269"/>
      <c r="NK14" s="269"/>
      <c r="NL14" s="269"/>
      <c r="NM14" s="269"/>
      <c r="NN14" s="269"/>
      <c r="NO14" s="269"/>
      <c r="NP14" s="269"/>
      <c r="NQ14" s="269"/>
      <c r="NR14" s="269"/>
      <c r="NS14" s="269"/>
      <c r="NT14" s="269"/>
      <c r="NU14" s="269"/>
      <c r="NV14" s="269"/>
      <c r="NW14" s="269"/>
      <c r="NX14" s="269"/>
      <c r="NY14" s="269"/>
      <c r="NZ14" s="269"/>
      <c r="OA14" s="269"/>
      <c r="OB14" s="269"/>
      <c r="OC14" s="269"/>
      <c r="OD14" s="269"/>
      <c r="OE14" s="269"/>
      <c r="OF14" s="269"/>
      <c r="OG14" s="269"/>
      <c r="OH14" s="269"/>
      <c r="OI14" s="269"/>
      <c r="OJ14" s="269"/>
      <c r="OK14" s="269"/>
      <c r="OL14" s="269"/>
      <c r="OM14" s="269"/>
      <c r="ON14" s="269"/>
      <c r="OO14" s="269"/>
      <c r="OP14" s="269"/>
      <c r="OQ14" s="269"/>
      <c r="OR14" s="269"/>
      <c r="OS14" s="269"/>
      <c r="OT14" s="269"/>
      <c r="OU14" s="269"/>
      <c r="OV14" s="269"/>
      <c r="OW14" s="269"/>
      <c r="OX14" s="269"/>
      <c r="OY14" s="269"/>
      <c r="OZ14" s="269"/>
      <c r="PA14" s="269"/>
      <c r="PB14" s="269"/>
      <c r="PC14" s="269"/>
      <c r="PD14" s="269"/>
      <c r="PE14" s="269"/>
      <c r="PF14" s="269"/>
      <c r="PG14" s="269"/>
      <c r="PH14" s="269"/>
      <c r="PI14" s="269"/>
      <c r="PJ14" s="269"/>
      <c r="PK14" s="269"/>
      <c r="PL14" s="269"/>
      <c r="PM14" s="269"/>
      <c r="PN14" s="269"/>
      <c r="PO14" s="269"/>
      <c r="PP14" s="269"/>
      <c r="PQ14" s="269"/>
      <c r="PR14" s="269"/>
      <c r="PS14" s="269"/>
      <c r="PT14" s="269"/>
      <c r="PU14" s="269"/>
      <c r="PV14" s="269"/>
      <c r="PW14" s="269"/>
      <c r="PX14" s="269"/>
      <c r="PY14" s="269"/>
      <c r="PZ14" s="269"/>
      <c r="QA14" s="269"/>
      <c r="QB14" s="269"/>
      <c r="QC14" s="269"/>
      <c r="QD14" s="269"/>
      <c r="QE14" s="269"/>
      <c r="QF14" s="269"/>
      <c r="QG14" s="269"/>
      <c r="QH14" s="269"/>
      <c r="QI14" s="269"/>
      <c r="QJ14" s="269"/>
      <c r="QK14" s="269"/>
      <c r="QL14" s="269"/>
      <c r="QM14" s="269"/>
      <c r="QN14" s="269"/>
      <c r="QO14" s="269"/>
      <c r="QP14" s="269"/>
      <c r="QQ14" s="269"/>
      <c r="QR14" s="269"/>
      <c r="QS14" s="269"/>
      <c r="QT14" s="269"/>
      <c r="QU14" s="269"/>
      <c r="QV14" s="269"/>
      <c r="QW14" s="269"/>
    </row>
    <row r="15" spans="1:511" ht="12.75" customHeight="1">
      <c r="A15" s="8"/>
      <c r="B15" s="3" t="s">
        <v>45</v>
      </c>
      <c r="C15" s="265"/>
      <c r="D15" s="265"/>
      <c r="E15" s="266" t="s">
        <v>1</v>
      </c>
      <c r="F15" s="94"/>
      <c r="G15" s="267">
        <v>0</v>
      </c>
      <c r="H15" s="267">
        <v>0</v>
      </c>
      <c r="I15" s="267">
        <v>0</v>
      </c>
      <c r="J15" s="267">
        <v>1</v>
      </c>
      <c r="K15" s="267">
        <v>1</v>
      </c>
      <c r="L15" s="267">
        <v>0</v>
      </c>
      <c r="M15" s="267">
        <v>0</v>
      </c>
      <c r="N15" s="267">
        <v>0</v>
      </c>
      <c r="O15" s="267">
        <v>0</v>
      </c>
      <c r="P15" s="267">
        <v>0</v>
      </c>
      <c r="Q15" s="267">
        <v>0</v>
      </c>
      <c r="R15" s="267">
        <v>0</v>
      </c>
      <c r="S15" s="267">
        <v>0</v>
      </c>
      <c r="T15" s="267">
        <v>1</v>
      </c>
      <c r="U15" s="267">
        <v>1</v>
      </c>
      <c r="V15" s="267">
        <v>0</v>
      </c>
      <c r="W15" s="267">
        <v>0</v>
      </c>
      <c r="X15" s="267">
        <v>0</v>
      </c>
      <c r="Y15" s="268">
        <v>1</v>
      </c>
      <c r="Z15" s="267">
        <v>0</v>
      </c>
      <c r="AA15" s="267">
        <v>0</v>
      </c>
      <c r="AB15" s="267">
        <v>0</v>
      </c>
      <c r="AC15" s="267">
        <v>0</v>
      </c>
      <c r="AD15" s="267">
        <v>0</v>
      </c>
      <c r="AE15" s="267">
        <v>0</v>
      </c>
      <c r="AF15" s="267">
        <v>0</v>
      </c>
      <c r="AG15" s="267">
        <v>0</v>
      </c>
      <c r="AH15" s="267">
        <v>0</v>
      </c>
      <c r="AI15" s="267">
        <v>0</v>
      </c>
      <c r="AJ15" s="267">
        <v>1</v>
      </c>
      <c r="AK15" s="267">
        <v>0</v>
      </c>
      <c r="AL15" s="267">
        <v>0</v>
      </c>
      <c r="AM15" s="267">
        <v>0</v>
      </c>
      <c r="AN15" s="267">
        <v>0</v>
      </c>
      <c r="AO15" s="267">
        <v>0</v>
      </c>
      <c r="AP15" s="267">
        <v>1</v>
      </c>
      <c r="AQ15" s="267">
        <v>0</v>
      </c>
      <c r="AR15" s="267">
        <v>0</v>
      </c>
      <c r="AS15" s="267">
        <v>0</v>
      </c>
      <c r="AT15" s="267">
        <v>1</v>
      </c>
      <c r="AU15" s="267">
        <v>0</v>
      </c>
      <c r="AV15" s="267">
        <v>0</v>
      </c>
      <c r="AW15" s="267">
        <v>0</v>
      </c>
      <c r="AX15" s="267">
        <v>1</v>
      </c>
      <c r="AY15" s="267">
        <v>0</v>
      </c>
      <c r="AZ15" s="267">
        <v>0</v>
      </c>
      <c r="BA15" s="267">
        <v>0</v>
      </c>
      <c r="BB15" s="267">
        <v>0</v>
      </c>
      <c r="BC15" s="267">
        <v>0</v>
      </c>
      <c r="BD15" s="267">
        <v>0</v>
      </c>
      <c r="BE15" s="267">
        <v>0</v>
      </c>
      <c r="BF15" s="267">
        <v>0</v>
      </c>
      <c r="BG15" s="267">
        <v>0</v>
      </c>
      <c r="BH15" s="268">
        <v>1</v>
      </c>
      <c r="BI15" s="268">
        <v>1</v>
      </c>
      <c r="BJ15" s="268">
        <v>1</v>
      </c>
      <c r="BK15" s="267">
        <v>0</v>
      </c>
      <c r="BL15" s="267">
        <v>0</v>
      </c>
      <c r="BM15" s="267">
        <v>0</v>
      </c>
      <c r="BN15" s="267">
        <v>0</v>
      </c>
      <c r="BO15" s="267">
        <v>0</v>
      </c>
      <c r="BP15" s="267">
        <v>0</v>
      </c>
      <c r="BQ15" s="267">
        <v>0</v>
      </c>
      <c r="BR15" s="267">
        <v>0</v>
      </c>
      <c r="BS15" s="267">
        <v>0</v>
      </c>
      <c r="BT15" s="267">
        <v>0</v>
      </c>
      <c r="BU15" s="268">
        <v>1</v>
      </c>
      <c r="BV15" s="267">
        <v>0</v>
      </c>
      <c r="BW15" s="268">
        <v>1</v>
      </c>
      <c r="BX15" s="267">
        <v>0</v>
      </c>
      <c r="BY15" s="268">
        <v>1</v>
      </c>
      <c r="BZ15" s="268">
        <v>1</v>
      </c>
      <c r="CA15" s="267">
        <v>0</v>
      </c>
      <c r="CB15" s="267">
        <v>0</v>
      </c>
      <c r="CC15" s="267">
        <v>0</v>
      </c>
      <c r="CD15" s="268">
        <v>1</v>
      </c>
      <c r="CE15" s="268">
        <v>1</v>
      </c>
      <c r="CF15" s="268">
        <v>0</v>
      </c>
      <c r="CG15" s="268">
        <v>0</v>
      </c>
      <c r="CH15" s="268">
        <v>0</v>
      </c>
      <c r="CI15" s="268">
        <v>0</v>
      </c>
      <c r="CJ15" s="268">
        <v>0</v>
      </c>
      <c r="CK15" s="268">
        <v>0</v>
      </c>
      <c r="CL15" s="268">
        <v>0</v>
      </c>
      <c r="CM15" s="268">
        <v>0</v>
      </c>
      <c r="CN15" s="268">
        <v>1</v>
      </c>
      <c r="CO15" s="268">
        <v>1</v>
      </c>
      <c r="CP15" s="268">
        <v>0</v>
      </c>
      <c r="CQ15" s="268">
        <v>1</v>
      </c>
      <c r="CR15" s="268">
        <v>0</v>
      </c>
      <c r="CS15" s="268">
        <v>0</v>
      </c>
      <c r="CT15" s="268">
        <v>1</v>
      </c>
      <c r="CU15" s="268">
        <v>0</v>
      </c>
      <c r="CV15" s="268">
        <v>0</v>
      </c>
      <c r="CW15" s="268">
        <v>0</v>
      </c>
      <c r="CX15" s="268">
        <v>0</v>
      </c>
      <c r="CY15" s="268">
        <v>0</v>
      </c>
      <c r="CZ15" s="268">
        <v>0</v>
      </c>
      <c r="DA15" s="268">
        <v>0</v>
      </c>
      <c r="DB15" s="268">
        <v>0</v>
      </c>
      <c r="DC15" s="268">
        <v>0</v>
      </c>
      <c r="DD15" s="268">
        <v>0</v>
      </c>
      <c r="DE15" s="268">
        <v>0</v>
      </c>
      <c r="DF15" s="268">
        <v>0</v>
      </c>
      <c r="DG15" s="268">
        <v>0</v>
      </c>
      <c r="DH15" s="268">
        <v>0</v>
      </c>
      <c r="DI15" s="268">
        <v>1</v>
      </c>
      <c r="DJ15" s="268">
        <v>0</v>
      </c>
      <c r="DK15" s="268">
        <v>0</v>
      </c>
      <c r="DL15" s="268">
        <v>0</v>
      </c>
      <c r="DM15" s="268">
        <v>1</v>
      </c>
      <c r="DN15" s="268">
        <v>0</v>
      </c>
      <c r="DO15" s="268">
        <v>0</v>
      </c>
      <c r="DP15" s="268">
        <v>0</v>
      </c>
      <c r="DQ15" s="268">
        <v>0</v>
      </c>
      <c r="DR15" s="268">
        <v>0</v>
      </c>
      <c r="DS15" s="268">
        <v>0</v>
      </c>
      <c r="DT15" s="268">
        <v>0</v>
      </c>
      <c r="DU15" s="268">
        <v>0</v>
      </c>
      <c r="DV15" s="268">
        <v>0</v>
      </c>
      <c r="DW15" s="268">
        <v>0</v>
      </c>
      <c r="DX15" s="268">
        <v>0</v>
      </c>
      <c r="DY15" s="268">
        <v>0</v>
      </c>
      <c r="DZ15" s="268">
        <v>0</v>
      </c>
      <c r="EA15" s="268">
        <v>0</v>
      </c>
      <c r="EB15" s="268">
        <v>0</v>
      </c>
      <c r="EC15" s="268">
        <v>0</v>
      </c>
      <c r="ED15" s="268">
        <v>0</v>
      </c>
      <c r="EE15" s="268">
        <v>0</v>
      </c>
      <c r="EF15" s="268">
        <v>1</v>
      </c>
      <c r="EG15" s="268">
        <v>0</v>
      </c>
      <c r="EH15" s="268">
        <v>0</v>
      </c>
      <c r="EI15" s="268">
        <v>0</v>
      </c>
      <c r="EJ15" s="268">
        <v>0</v>
      </c>
      <c r="EK15" s="268">
        <v>0</v>
      </c>
      <c r="EL15" s="268">
        <v>0</v>
      </c>
      <c r="EM15" s="268">
        <v>0</v>
      </c>
      <c r="EN15" s="268">
        <v>0</v>
      </c>
      <c r="EO15" s="268">
        <v>0</v>
      </c>
      <c r="EP15" s="268">
        <v>0</v>
      </c>
      <c r="EQ15" s="268">
        <v>0</v>
      </c>
      <c r="ER15" s="268">
        <v>0</v>
      </c>
      <c r="ES15" s="268">
        <v>0</v>
      </c>
      <c r="ET15" s="268">
        <v>0</v>
      </c>
      <c r="EU15" s="268">
        <v>0</v>
      </c>
      <c r="EV15" s="268">
        <v>0</v>
      </c>
      <c r="EW15" s="342">
        <v>0</v>
      </c>
      <c r="EX15" s="351" t="s">
        <v>2641</v>
      </c>
      <c r="EY15" s="359"/>
      <c r="EZ15" s="359"/>
      <c r="FA15" s="359"/>
      <c r="FB15" s="359"/>
      <c r="FC15" s="359"/>
      <c r="FD15" s="359"/>
      <c r="FE15" s="359"/>
      <c r="FF15" s="359"/>
      <c r="FG15" s="359"/>
      <c r="FH15" s="359"/>
      <c r="FI15" s="359"/>
      <c r="FJ15" s="359"/>
      <c r="FK15" s="359"/>
      <c r="FL15" s="359"/>
      <c r="FM15" s="359"/>
      <c r="FN15" s="359"/>
      <c r="FO15" s="359"/>
      <c r="FP15" s="359"/>
      <c r="FQ15" s="359"/>
      <c r="FR15" s="359"/>
      <c r="FS15" s="359"/>
      <c r="FT15" s="359"/>
      <c r="FU15" s="359"/>
      <c r="FV15" s="359"/>
      <c r="FW15" s="359"/>
      <c r="FX15" s="359"/>
      <c r="FY15" s="359"/>
      <c r="FZ15" s="359"/>
      <c r="GA15" s="359"/>
      <c r="GB15" s="359"/>
      <c r="GC15" s="359"/>
      <c r="GD15" s="359"/>
      <c r="GE15" s="359"/>
      <c r="GF15" s="359"/>
      <c r="GG15" s="359"/>
      <c r="GH15" s="359"/>
      <c r="GI15" s="359"/>
      <c r="GJ15" s="359"/>
      <c r="GK15" s="359"/>
      <c r="GL15" s="359"/>
      <c r="GM15" s="359"/>
      <c r="GN15" s="359"/>
      <c r="GO15" s="359"/>
      <c r="GP15" s="359"/>
      <c r="GQ15" s="359"/>
      <c r="GR15" s="359"/>
      <c r="GS15" s="359"/>
      <c r="GT15" s="359"/>
      <c r="GU15" s="359"/>
      <c r="GV15" s="359"/>
      <c r="GW15" s="359"/>
      <c r="GX15" s="359"/>
      <c r="GY15" s="359"/>
      <c r="GZ15" s="359"/>
      <c r="HA15" s="359"/>
      <c r="HB15" s="359"/>
      <c r="HC15" s="359"/>
      <c r="HD15" s="359"/>
      <c r="HE15" s="359"/>
      <c r="HF15" s="359"/>
      <c r="HG15" s="359"/>
      <c r="HH15" s="359"/>
      <c r="HI15" s="359"/>
      <c r="HJ15" s="359"/>
      <c r="HK15" s="359"/>
      <c r="HL15" s="359"/>
      <c r="HM15" s="359"/>
      <c r="HN15" s="359"/>
      <c r="HO15" s="359"/>
      <c r="HP15" s="359"/>
      <c r="HQ15" s="359"/>
      <c r="HR15" s="359"/>
      <c r="HS15" s="359"/>
      <c r="HT15" s="359"/>
      <c r="HU15" s="359"/>
      <c r="HV15" s="359"/>
      <c r="HW15" s="359"/>
      <c r="HX15" s="359"/>
      <c r="HY15" s="359"/>
      <c r="HZ15" s="359"/>
      <c r="IA15" s="359"/>
      <c r="IB15" s="359"/>
      <c r="IC15" s="359"/>
      <c r="ID15" s="359"/>
      <c r="IE15" s="359"/>
      <c r="IF15" s="359"/>
      <c r="IG15" s="359"/>
      <c r="IH15" s="359"/>
      <c r="II15" s="359"/>
      <c r="IJ15" s="359"/>
      <c r="IK15" s="359"/>
      <c r="IL15" s="359"/>
      <c r="IM15" s="359"/>
      <c r="IN15" s="359"/>
      <c r="IO15" s="359"/>
      <c r="IP15" s="359"/>
      <c r="IQ15" s="359"/>
      <c r="IR15" s="359"/>
      <c r="IS15" s="359"/>
      <c r="IT15" s="359"/>
      <c r="IU15" s="359"/>
      <c r="IV15" s="359"/>
      <c r="IW15" s="359"/>
      <c r="IX15" s="359"/>
      <c r="IY15" s="359"/>
      <c r="IZ15" s="359"/>
      <c r="JA15" s="359"/>
      <c r="JB15" s="359"/>
      <c r="JC15" s="359"/>
      <c r="JD15" s="359"/>
      <c r="JE15" s="359"/>
      <c r="JF15" s="359"/>
      <c r="JG15" s="359"/>
      <c r="JH15" s="359"/>
      <c r="JI15" s="359"/>
      <c r="JJ15" s="359"/>
      <c r="JK15" s="359"/>
      <c r="JL15" s="359"/>
      <c r="JM15" s="359"/>
      <c r="JN15" s="359"/>
      <c r="JO15" s="359"/>
      <c r="JP15" s="359"/>
      <c r="JQ15" s="345"/>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c r="LI15" s="269"/>
      <c r="LJ15" s="269"/>
      <c r="LK15" s="269"/>
      <c r="LL15" s="269"/>
      <c r="LM15" s="269"/>
      <c r="LN15" s="269"/>
      <c r="LO15" s="269"/>
      <c r="LP15" s="269"/>
      <c r="LQ15" s="269"/>
      <c r="LR15" s="269"/>
      <c r="LS15" s="269"/>
      <c r="LT15" s="269"/>
      <c r="LU15" s="269"/>
      <c r="LV15" s="269"/>
      <c r="LW15" s="269"/>
      <c r="LX15" s="269"/>
      <c r="LY15" s="269"/>
      <c r="LZ15" s="269"/>
      <c r="MA15" s="269"/>
      <c r="MB15" s="269"/>
      <c r="MC15" s="269"/>
      <c r="MD15" s="269"/>
      <c r="ME15" s="269"/>
      <c r="MF15" s="269"/>
      <c r="MG15" s="269"/>
      <c r="MH15" s="269"/>
      <c r="MI15" s="269"/>
      <c r="MJ15" s="269"/>
      <c r="MK15" s="269"/>
      <c r="ML15" s="269"/>
      <c r="MM15" s="269"/>
      <c r="MN15" s="269"/>
      <c r="MO15" s="269"/>
      <c r="MP15" s="269"/>
      <c r="MQ15" s="269"/>
      <c r="MR15" s="269"/>
      <c r="MS15" s="269"/>
      <c r="MT15" s="269"/>
      <c r="MU15" s="269"/>
      <c r="MV15" s="269"/>
      <c r="MW15" s="269"/>
      <c r="MX15" s="269"/>
      <c r="MY15" s="269"/>
      <c r="MZ15" s="269"/>
      <c r="NA15" s="269"/>
      <c r="NB15" s="269"/>
      <c r="NC15" s="269"/>
      <c r="ND15" s="269"/>
      <c r="NE15" s="269"/>
      <c r="NF15" s="269"/>
      <c r="NG15" s="269"/>
      <c r="NH15" s="269"/>
      <c r="NI15" s="269"/>
      <c r="NJ15" s="269"/>
      <c r="NK15" s="269"/>
      <c r="NL15" s="269"/>
      <c r="NM15" s="269"/>
      <c r="NN15" s="269"/>
      <c r="NO15" s="269"/>
      <c r="NP15" s="269"/>
      <c r="NQ15" s="269"/>
      <c r="NR15" s="269"/>
      <c r="NS15" s="269"/>
      <c r="NT15" s="269"/>
      <c r="NU15" s="269"/>
      <c r="NV15" s="269"/>
      <c r="NW15" s="269"/>
      <c r="NX15" s="269"/>
      <c r="NY15" s="269"/>
      <c r="NZ15" s="269"/>
      <c r="OA15" s="269"/>
      <c r="OB15" s="269"/>
      <c r="OC15" s="269"/>
      <c r="OD15" s="269"/>
      <c r="OE15" s="269"/>
      <c r="OF15" s="269"/>
      <c r="OG15" s="269"/>
      <c r="OH15" s="269"/>
      <c r="OI15" s="269"/>
      <c r="OJ15" s="269"/>
      <c r="OK15" s="269"/>
      <c r="OL15" s="269"/>
      <c r="OM15" s="269"/>
      <c r="ON15" s="269"/>
      <c r="OO15" s="269"/>
      <c r="OP15" s="269"/>
      <c r="OQ15" s="269"/>
      <c r="OR15" s="269"/>
      <c r="OS15" s="269"/>
      <c r="OT15" s="269"/>
      <c r="OU15" s="269"/>
      <c r="OV15" s="269"/>
      <c r="OW15" s="269"/>
      <c r="OX15" s="269"/>
      <c r="OY15" s="269"/>
      <c r="OZ15" s="269"/>
      <c r="PA15" s="269"/>
      <c r="PB15" s="269"/>
      <c r="PC15" s="269"/>
      <c r="PD15" s="269"/>
      <c r="PE15" s="269"/>
      <c r="PF15" s="269"/>
      <c r="PG15" s="269"/>
      <c r="PH15" s="269"/>
      <c r="PI15" s="269"/>
      <c r="PJ15" s="269"/>
      <c r="PK15" s="269"/>
      <c r="PL15" s="269"/>
      <c r="PM15" s="269"/>
      <c r="PN15" s="269"/>
      <c r="PO15" s="269"/>
      <c r="PP15" s="269"/>
      <c r="PQ15" s="269"/>
      <c r="PR15" s="269"/>
      <c r="PS15" s="269"/>
      <c r="PT15" s="269"/>
      <c r="PU15" s="269"/>
      <c r="PV15" s="269"/>
      <c r="PW15" s="269"/>
      <c r="PX15" s="269"/>
      <c r="PY15" s="269"/>
      <c r="PZ15" s="269"/>
      <c r="QA15" s="269"/>
      <c r="QB15" s="269"/>
      <c r="QC15" s="269"/>
      <c r="QD15" s="269"/>
      <c r="QE15" s="269"/>
      <c r="QF15" s="269"/>
      <c r="QG15" s="269"/>
      <c r="QH15" s="269"/>
      <c r="QI15" s="269"/>
      <c r="QJ15" s="269"/>
      <c r="QK15" s="269"/>
      <c r="QL15" s="269"/>
      <c r="QM15" s="269"/>
      <c r="QN15" s="269"/>
      <c r="QO15" s="269"/>
      <c r="QP15" s="269"/>
      <c r="QQ15" s="269"/>
      <c r="QR15" s="269"/>
      <c r="QS15" s="269"/>
      <c r="QT15" s="269"/>
      <c r="QU15" s="269"/>
      <c r="QV15" s="269"/>
      <c r="QW15" s="269"/>
    </row>
    <row r="16" spans="1:511" ht="12.75" customHeight="1">
      <c r="A16" s="8"/>
      <c r="B16" s="8"/>
      <c r="C16" s="8"/>
      <c r="D16" s="8"/>
      <c r="E16" s="270"/>
      <c r="F16" s="94"/>
      <c r="G16" s="468"/>
      <c r="H16" s="468"/>
      <c r="I16" s="468"/>
      <c r="J16" s="468"/>
      <c r="K16" s="468"/>
      <c r="L16" s="468"/>
      <c r="M16" s="468"/>
      <c r="N16" s="468"/>
      <c r="O16" s="468"/>
      <c r="P16" s="469"/>
      <c r="Q16" s="469"/>
      <c r="R16" s="469"/>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1"/>
      <c r="AU16" s="471"/>
      <c r="AV16" s="471"/>
      <c r="AW16" s="471"/>
      <c r="AX16" s="471"/>
      <c r="AY16" s="471"/>
      <c r="AZ16" s="471"/>
      <c r="BA16" s="471"/>
      <c r="BB16" s="471"/>
      <c r="BC16" s="471"/>
      <c r="BD16" s="471"/>
      <c r="BE16" s="471"/>
      <c r="BF16" s="471"/>
      <c r="BG16" s="471"/>
      <c r="BH16" s="471"/>
      <c r="BI16" s="471"/>
      <c r="BJ16" s="471"/>
      <c r="BK16" s="471"/>
      <c r="BL16" s="471"/>
      <c r="BM16" s="471"/>
      <c r="BN16" s="471"/>
      <c r="BO16" s="471"/>
      <c r="BP16" s="471"/>
      <c r="BQ16" s="471"/>
      <c r="BR16" s="471"/>
      <c r="BS16" s="471"/>
      <c r="BT16" s="471"/>
      <c r="BU16" s="471"/>
      <c r="BV16" s="471"/>
      <c r="BW16" s="471"/>
      <c r="BX16" s="471"/>
      <c r="BY16" s="471"/>
      <c r="BZ16" s="471"/>
      <c r="CA16" s="471"/>
      <c r="CB16" s="471"/>
      <c r="CC16" s="471"/>
      <c r="CD16" s="471"/>
      <c r="CE16" s="468"/>
      <c r="CF16" s="468"/>
      <c r="CG16" s="468"/>
      <c r="CH16" s="468"/>
      <c r="CI16" s="468"/>
      <c r="CJ16" s="468"/>
      <c r="CK16" s="468"/>
      <c r="CL16" s="468"/>
      <c r="CM16" s="469"/>
      <c r="CN16" s="469"/>
      <c r="CO16" s="469"/>
      <c r="CP16" s="469"/>
      <c r="CQ16" s="469"/>
      <c r="CR16" s="469"/>
      <c r="CS16" s="469"/>
      <c r="CT16" s="469"/>
      <c r="CU16" s="469"/>
      <c r="CV16" s="469"/>
      <c r="CW16" s="469"/>
      <c r="CX16" s="469"/>
      <c r="CY16" s="469"/>
      <c r="CZ16" s="469"/>
      <c r="DA16" s="469"/>
      <c r="DB16" s="469"/>
      <c r="DC16" s="469"/>
      <c r="DD16" s="469"/>
      <c r="DE16" s="469"/>
      <c r="DF16" s="469"/>
      <c r="DG16" s="469"/>
      <c r="DH16" s="469"/>
      <c r="DI16" s="469"/>
      <c r="DJ16" s="469"/>
      <c r="DK16" s="469"/>
      <c r="DL16" s="469"/>
      <c r="DM16" s="469"/>
      <c r="DN16" s="469"/>
      <c r="DO16" s="469"/>
      <c r="DP16" s="469"/>
      <c r="DQ16" s="469"/>
      <c r="DR16" s="469"/>
      <c r="DS16" s="469"/>
      <c r="DT16" s="469"/>
      <c r="DU16" s="469"/>
      <c r="DV16" s="469"/>
      <c r="DW16" s="469"/>
      <c r="DX16" s="468"/>
      <c r="DY16" s="468"/>
      <c r="DZ16" s="468"/>
      <c r="EA16" s="468"/>
      <c r="EB16" s="468"/>
      <c r="EC16" s="468"/>
      <c r="ED16" s="468"/>
      <c r="EE16" s="468"/>
      <c r="EF16" s="468"/>
      <c r="EG16" s="468"/>
      <c r="EH16" s="469"/>
      <c r="EI16" s="469"/>
      <c r="EJ16" s="469"/>
      <c r="EK16" s="469"/>
      <c r="EL16" s="469"/>
      <c r="EM16" s="469"/>
      <c r="EN16" s="469"/>
      <c r="EO16" s="469"/>
      <c r="EP16" s="469"/>
      <c r="EQ16" s="469"/>
      <c r="ER16" s="469"/>
      <c r="ES16" s="469"/>
      <c r="ET16" s="469"/>
      <c r="EU16" s="469"/>
      <c r="EV16" s="469"/>
      <c r="EW16" s="469"/>
    </row>
    <row r="17" spans="1:465" ht="12.75" customHeight="1">
      <c r="A17" s="23" t="s">
        <v>44</v>
      </c>
      <c r="B17" s="8"/>
      <c r="C17" s="8"/>
      <c r="D17" s="8"/>
      <c r="E17" s="266"/>
      <c r="F17" s="94"/>
      <c r="G17" s="472"/>
      <c r="H17" s="472"/>
      <c r="I17" s="472"/>
      <c r="J17" s="472"/>
      <c r="K17" s="472"/>
      <c r="L17" s="472"/>
      <c r="M17" s="472"/>
      <c r="N17" s="472"/>
      <c r="O17" s="472"/>
      <c r="P17" s="473"/>
      <c r="Q17" s="473"/>
      <c r="R17" s="473"/>
      <c r="S17" s="474"/>
      <c r="T17" s="474"/>
      <c r="U17" s="474"/>
      <c r="V17" s="474"/>
      <c r="W17" s="474"/>
      <c r="X17" s="474"/>
      <c r="Y17" s="474"/>
      <c r="Z17" s="474"/>
      <c r="AA17" s="474"/>
      <c r="AB17" s="474"/>
      <c r="AC17" s="474"/>
      <c r="AD17" s="474"/>
      <c r="AE17" s="474"/>
      <c r="AF17" s="474"/>
      <c r="AG17" s="474"/>
      <c r="AH17" s="474"/>
      <c r="AI17" s="474"/>
      <c r="AJ17" s="474"/>
      <c r="AK17" s="474"/>
      <c r="AL17" s="474"/>
      <c r="AM17" s="474"/>
      <c r="AN17" s="474"/>
      <c r="AO17" s="474"/>
      <c r="AP17" s="474"/>
      <c r="AQ17" s="474"/>
      <c r="AR17" s="474"/>
      <c r="AS17" s="474"/>
      <c r="AT17" s="471"/>
      <c r="AU17" s="471"/>
      <c r="AV17" s="471"/>
      <c r="AW17" s="471"/>
      <c r="AX17" s="471"/>
      <c r="AY17" s="471"/>
      <c r="AZ17" s="471"/>
      <c r="BA17" s="471"/>
      <c r="BB17" s="471"/>
      <c r="BC17" s="471"/>
      <c r="BD17" s="471"/>
      <c r="BE17" s="471"/>
      <c r="BF17" s="471"/>
      <c r="BG17" s="471"/>
      <c r="BH17" s="471"/>
      <c r="BI17" s="471"/>
      <c r="BJ17" s="471"/>
      <c r="BK17" s="471"/>
      <c r="BL17" s="471"/>
      <c r="BM17" s="471"/>
      <c r="BN17" s="471"/>
      <c r="BO17" s="471"/>
      <c r="BP17" s="471"/>
      <c r="BQ17" s="471"/>
      <c r="BR17" s="471"/>
      <c r="BS17" s="471"/>
      <c r="BT17" s="471"/>
      <c r="BU17" s="471"/>
      <c r="BV17" s="471"/>
      <c r="BW17" s="471"/>
      <c r="BX17" s="471"/>
      <c r="BY17" s="471"/>
      <c r="BZ17" s="471"/>
      <c r="CA17" s="471"/>
      <c r="CB17" s="471"/>
      <c r="CC17" s="471"/>
      <c r="CD17" s="471"/>
      <c r="CE17" s="472"/>
      <c r="CF17" s="472"/>
      <c r="CG17" s="472"/>
      <c r="CH17" s="472"/>
      <c r="CI17" s="472"/>
      <c r="CJ17" s="472"/>
      <c r="CK17" s="472"/>
      <c r="CL17" s="472"/>
      <c r="CM17" s="473"/>
      <c r="CN17" s="473"/>
      <c r="CO17" s="473"/>
      <c r="CP17" s="473"/>
      <c r="CQ17" s="473"/>
      <c r="CR17" s="473"/>
      <c r="CS17" s="473"/>
      <c r="CT17" s="473"/>
      <c r="CU17" s="473"/>
      <c r="CV17" s="473"/>
      <c r="CW17" s="473"/>
      <c r="CX17" s="473"/>
      <c r="CY17" s="473"/>
      <c r="CZ17" s="473"/>
      <c r="DA17" s="473"/>
      <c r="DB17" s="473"/>
      <c r="DC17" s="473"/>
      <c r="DD17" s="473"/>
      <c r="DE17" s="473"/>
      <c r="DF17" s="473"/>
      <c r="DG17" s="473"/>
      <c r="DH17" s="473"/>
      <c r="DI17" s="473"/>
      <c r="DJ17" s="473"/>
      <c r="DK17" s="473"/>
      <c r="DL17" s="473"/>
      <c r="DM17" s="473"/>
      <c r="DN17" s="473"/>
      <c r="DO17" s="473"/>
      <c r="DP17" s="473"/>
      <c r="DQ17" s="473"/>
      <c r="DR17" s="473"/>
      <c r="DS17" s="473"/>
      <c r="DT17" s="473"/>
      <c r="DU17" s="473"/>
      <c r="DV17" s="473"/>
      <c r="DW17" s="473"/>
      <c r="DX17" s="472"/>
      <c r="DY17" s="472"/>
      <c r="DZ17" s="472"/>
      <c r="EA17" s="472"/>
      <c r="EB17" s="472"/>
      <c r="EC17" s="472"/>
      <c r="ED17" s="472"/>
      <c r="EE17" s="472"/>
      <c r="EF17" s="472"/>
      <c r="EG17" s="472"/>
      <c r="EH17" s="473"/>
      <c r="EI17" s="473"/>
      <c r="EJ17" s="473"/>
      <c r="EK17" s="473"/>
      <c r="EL17" s="473"/>
      <c r="EM17" s="473"/>
      <c r="EN17" s="473"/>
      <c r="EO17" s="473"/>
      <c r="EP17" s="473"/>
      <c r="EQ17" s="473"/>
      <c r="ER17" s="473"/>
      <c r="ES17" s="473"/>
      <c r="ET17" s="473"/>
      <c r="EU17" s="473"/>
      <c r="EV17" s="473"/>
      <c r="EW17" s="473"/>
    </row>
    <row r="18" spans="1:465" ht="12.75" customHeight="1">
      <c r="A18" s="8"/>
      <c r="B18" s="23" t="s">
        <v>43</v>
      </c>
      <c r="C18" s="8"/>
      <c r="D18" s="8"/>
      <c r="E18" s="266" t="s">
        <v>1</v>
      </c>
      <c r="F18" s="94"/>
      <c r="G18" s="475" t="s">
        <v>954</v>
      </c>
      <c r="H18" s="475" t="s">
        <v>954</v>
      </c>
      <c r="I18" s="475" t="s">
        <v>954</v>
      </c>
      <c r="J18" s="475" t="s">
        <v>954</v>
      </c>
      <c r="K18" s="475" t="s">
        <v>954</v>
      </c>
      <c r="L18" s="475" t="s">
        <v>954</v>
      </c>
      <c r="M18" s="475" t="s">
        <v>954</v>
      </c>
      <c r="N18" s="475" t="s">
        <v>954</v>
      </c>
      <c r="O18" s="475" t="s">
        <v>954</v>
      </c>
      <c r="P18" s="475" t="s">
        <v>954</v>
      </c>
      <c r="Q18" s="475" t="s">
        <v>954</v>
      </c>
      <c r="R18" s="475" t="s">
        <v>954</v>
      </c>
      <c r="S18" s="475" t="s">
        <v>954</v>
      </c>
      <c r="T18" s="475" t="s">
        <v>954</v>
      </c>
      <c r="U18" s="475" t="s">
        <v>954</v>
      </c>
      <c r="V18" s="475" t="s">
        <v>954</v>
      </c>
      <c r="W18" s="475" t="s">
        <v>954</v>
      </c>
      <c r="X18" s="475" t="s">
        <v>954</v>
      </c>
      <c r="Y18" s="475" t="s">
        <v>954</v>
      </c>
      <c r="Z18" s="475" t="s">
        <v>954</v>
      </c>
      <c r="AA18" s="475" t="s">
        <v>954</v>
      </c>
      <c r="AB18" s="475" t="s">
        <v>954</v>
      </c>
      <c r="AC18" s="475" t="s">
        <v>954</v>
      </c>
      <c r="AD18" s="475" t="s">
        <v>954</v>
      </c>
      <c r="AE18" s="475" t="s">
        <v>954</v>
      </c>
      <c r="AF18" s="475" t="s">
        <v>954</v>
      </c>
      <c r="AG18" s="475" t="s">
        <v>954</v>
      </c>
      <c r="AH18" s="475" t="s">
        <v>954</v>
      </c>
      <c r="AI18" s="475" t="s">
        <v>954</v>
      </c>
      <c r="AJ18" s="475" t="s">
        <v>954</v>
      </c>
      <c r="AK18" s="475" t="s">
        <v>954</v>
      </c>
      <c r="AL18" s="475" t="s">
        <v>954</v>
      </c>
      <c r="AM18" s="475" t="s">
        <v>954</v>
      </c>
      <c r="AN18" s="475" t="s">
        <v>954</v>
      </c>
      <c r="AO18" s="475" t="s">
        <v>954</v>
      </c>
      <c r="AP18" s="475" t="s">
        <v>954</v>
      </c>
      <c r="AQ18" s="475" t="s">
        <v>954</v>
      </c>
      <c r="AR18" s="475" t="s">
        <v>954</v>
      </c>
      <c r="AS18" s="475" t="s">
        <v>954</v>
      </c>
      <c r="AT18" s="475" t="s">
        <v>954</v>
      </c>
      <c r="AU18" s="475" t="s">
        <v>954</v>
      </c>
      <c r="AV18" s="475" t="s">
        <v>954</v>
      </c>
      <c r="AW18" s="475" t="s">
        <v>954</v>
      </c>
      <c r="AX18" s="475" t="s">
        <v>954</v>
      </c>
      <c r="AY18" s="475" t="s">
        <v>954</v>
      </c>
      <c r="AZ18" s="475" t="s">
        <v>954</v>
      </c>
      <c r="BA18" s="475" t="s">
        <v>954</v>
      </c>
      <c r="BB18" s="475" t="s">
        <v>954</v>
      </c>
      <c r="BC18" s="475" t="s">
        <v>954</v>
      </c>
      <c r="BD18" s="475" t="s">
        <v>954</v>
      </c>
      <c r="BE18" s="475" t="s">
        <v>954</v>
      </c>
      <c r="BF18" s="475" t="s">
        <v>954</v>
      </c>
      <c r="BG18" s="475" t="s">
        <v>954</v>
      </c>
      <c r="BH18" s="475" t="s">
        <v>954</v>
      </c>
      <c r="BI18" s="475" t="s">
        <v>954</v>
      </c>
      <c r="BJ18" s="475" t="s">
        <v>954</v>
      </c>
      <c r="BK18" s="475" t="s">
        <v>954</v>
      </c>
      <c r="BL18" s="475" t="s">
        <v>954</v>
      </c>
      <c r="BM18" s="475" t="s">
        <v>954</v>
      </c>
      <c r="BN18" s="475" t="s">
        <v>954</v>
      </c>
      <c r="BO18" s="475" t="s">
        <v>954</v>
      </c>
      <c r="BP18" s="475" t="s">
        <v>954</v>
      </c>
      <c r="BQ18" s="475" t="s">
        <v>954</v>
      </c>
      <c r="BR18" s="475" t="s">
        <v>954</v>
      </c>
      <c r="BS18" s="475" t="s">
        <v>954</v>
      </c>
      <c r="BT18" s="475" t="s">
        <v>954</v>
      </c>
      <c r="BU18" s="475" t="s">
        <v>954</v>
      </c>
      <c r="BV18" s="475" t="s">
        <v>954</v>
      </c>
      <c r="BW18" s="475" t="s">
        <v>954</v>
      </c>
      <c r="BX18" s="475" t="s">
        <v>954</v>
      </c>
      <c r="BY18" s="475" t="s">
        <v>954</v>
      </c>
      <c r="BZ18" s="475" t="s">
        <v>954</v>
      </c>
      <c r="CA18" s="475" t="s">
        <v>954</v>
      </c>
      <c r="CB18" s="475" t="s">
        <v>954</v>
      </c>
      <c r="CC18" s="475" t="s">
        <v>954</v>
      </c>
      <c r="CD18" s="475" t="s">
        <v>954</v>
      </c>
      <c r="CE18" s="475" t="s">
        <v>954</v>
      </c>
      <c r="CF18" s="475" t="s">
        <v>954</v>
      </c>
      <c r="CG18" s="475" t="s">
        <v>954</v>
      </c>
      <c r="CH18" s="475" t="s">
        <v>954</v>
      </c>
      <c r="CI18" s="475" t="s">
        <v>954</v>
      </c>
      <c r="CJ18" s="475" t="s">
        <v>954</v>
      </c>
      <c r="CK18" s="475" t="s">
        <v>954</v>
      </c>
      <c r="CL18" s="475" t="s">
        <v>954</v>
      </c>
      <c r="CM18" s="475" t="s">
        <v>954</v>
      </c>
      <c r="CN18" s="475" t="s">
        <v>954</v>
      </c>
      <c r="CO18" s="475" t="s">
        <v>954</v>
      </c>
      <c r="CP18" s="475" t="s">
        <v>954</v>
      </c>
      <c r="CQ18" s="475" t="s">
        <v>954</v>
      </c>
      <c r="CR18" s="475" t="s">
        <v>954</v>
      </c>
      <c r="CS18" s="475" t="s">
        <v>954</v>
      </c>
      <c r="CT18" s="475" t="s">
        <v>954</v>
      </c>
      <c r="CU18" s="475" t="s">
        <v>954</v>
      </c>
      <c r="CV18" s="475" t="s">
        <v>954</v>
      </c>
      <c r="CW18" s="475" t="s">
        <v>954</v>
      </c>
      <c r="CX18" s="475" t="s">
        <v>954</v>
      </c>
      <c r="CY18" s="475" t="s">
        <v>954</v>
      </c>
      <c r="CZ18" s="475" t="s">
        <v>954</v>
      </c>
      <c r="DA18" s="475" t="s">
        <v>954</v>
      </c>
      <c r="DB18" s="475" t="s">
        <v>954</v>
      </c>
      <c r="DC18" s="475" t="s">
        <v>954</v>
      </c>
      <c r="DD18" s="475" t="s">
        <v>954</v>
      </c>
      <c r="DE18" s="475" t="s">
        <v>954</v>
      </c>
      <c r="DF18" s="475" t="s">
        <v>954</v>
      </c>
      <c r="DG18" s="475" t="s">
        <v>954</v>
      </c>
      <c r="DH18" s="475" t="s">
        <v>954</v>
      </c>
      <c r="DI18" s="475" t="s">
        <v>954</v>
      </c>
      <c r="DJ18" s="475" t="s">
        <v>954</v>
      </c>
      <c r="DK18" s="475" t="s">
        <v>954</v>
      </c>
      <c r="DL18" s="475" t="s">
        <v>954</v>
      </c>
      <c r="DM18" s="475" t="s">
        <v>954</v>
      </c>
      <c r="DN18" s="475" t="s">
        <v>954</v>
      </c>
      <c r="DO18" s="475" t="s">
        <v>954</v>
      </c>
      <c r="DP18" s="475" t="s">
        <v>954</v>
      </c>
      <c r="DQ18" s="475" t="s">
        <v>954</v>
      </c>
      <c r="DR18" s="475" t="s">
        <v>954</v>
      </c>
      <c r="DS18" s="475" t="s">
        <v>954</v>
      </c>
      <c r="DT18" s="475" t="s">
        <v>954</v>
      </c>
      <c r="DU18" s="475" t="s">
        <v>954</v>
      </c>
      <c r="DV18" s="475" t="s">
        <v>954</v>
      </c>
      <c r="DW18" s="475" t="s">
        <v>954</v>
      </c>
      <c r="DX18" s="475" t="s">
        <v>954</v>
      </c>
      <c r="DY18" s="475" t="s">
        <v>954</v>
      </c>
      <c r="DZ18" s="475" t="s">
        <v>954</v>
      </c>
      <c r="EA18" s="475" t="s">
        <v>954</v>
      </c>
      <c r="EB18" s="475" t="s">
        <v>954</v>
      </c>
      <c r="EC18" s="475" t="s">
        <v>954</v>
      </c>
      <c r="ED18" s="475" t="s">
        <v>954</v>
      </c>
      <c r="EE18" s="475" t="s">
        <v>954</v>
      </c>
      <c r="EF18" s="475" t="s">
        <v>954</v>
      </c>
      <c r="EG18" s="475" t="s">
        <v>954</v>
      </c>
      <c r="EH18" s="475" t="s">
        <v>954</v>
      </c>
      <c r="EI18" s="475" t="s">
        <v>954</v>
      </c>
      <c r="EJ18" s="475" t="s">
        <v>954</v>
      </c>
      <c r="EK18" s="475" t="s">
        <v>954</v>
      </c>
      <c r="EL18" s="475" t="s">
        <v>954</v>
      </c>
      <c r="EM18" s="475" t="s">
        <v>954</v>
      </c>
      <c r="EN18" s="475" t="s">
        <v>954</v>
      </c>
      <c r="EO18" s="475" t="s">
        <v>954</v>
      </c>
      <c r="EP18" s="475" t="s">
        <v>954</v>
      </c>
      <c r="EQ18" s="475" t="s">
        <v>954</v>
      </c>
      <c r="ER18" s="475" t="s">
        <v>954</v>
      </c>
      <c r="ES18" s="475" t="s">
        <v>954</v>
      </c>
      <c r="ET18" s="475" t="s">
        <v>954</v>
      </c>
      <c r="EU18" s="475" t="s">
        <v>954</v>
      </c>
      <c r="EV18" s="475" t="s">
        <v>954</v>
      </c>
      <c r="EW18" s="476" t="s">
        <v>954</v>
      </c>
      <c r="EY18" s="359"/>
      <c r="EZ18" s="359"/>
      <c r="FA18" s="359"/>
      <c r="FB18" s="359"/>
      <c r="FC18" s="359"/>
      <c r="FD18" s="359"/>
      <c r="FE18" s="359"/>
      <c r="FF18" s="359"/>
      <c r="FG18" s="359"/>
      <c r="FH18" s="359"/>
      <c r="FI18" s="359"/>
      <c r="FJ18" s="359"/>
      <c r="FK18" s="359"/>
      <c r="FL18" s="359"/>
      <c r="FM18" s="359"/>
      <c r="FN18" s="359"/>
      <c r="FO18" s="359"/>
      <c r="FP18" s="359"/>
      <c r="FQ18" s="359"/>
      <c r="FR18" s="359"/>
      <c r="FS18" s="359"/>
      <c r="FT18" s="359"/>
      <c r="FU18" s="359"/>
      <c r="FV18" s="359"/>
      <c r="FW18" s="359"/>
      <c r="FX18" s="359"/>
      <c r="FY18" s="359"/>
      <c r="FZ18" s="359"/>
      <c r="GA18" s="359"/>
      <c r="GB18" s="359"/>
      <c r="GC18" s="359"/>
      <c r="GD18" s="359"/>
      <c r="GE18" s="359"/>
      <c r="GF18" s="359"/>
      <c r="GG18" s="359"/>
      <c r="GH18" s="359"/>
      <c r="GI18" s="359"/>
      <c r="GJ18" s="359"/>
      <c r="GK18" s="359"/>
      <c r="GL18" s="359"/>
      <c r="GM18" s="359"/>
      <c r="GN18" s="359"/>
      <c r="GO18" s="359"/>
      <c r="GP18" s="359"/>
      <c r="GQ18" s="359"/>
      <c r="GR18" s="359"/>
      <c r="GS18" s="359"/>
      <c r="GT18" s="359"/>
      <c r="GU18" s="359"/>
      <c r="GV18" s="359"/>
      <c r="GW18" s="359"/>
      <c r="GX18" s="359"/>
      <c r="GY18" s="359"/>
      <c r="GZ18" s="359"/>
      <c r="HA18" s="359"/>
      <c r="HB18" s="359"/>
      <c r="HC18" s="359"/>
      <c r="HD18" s="359"/>
      <c r="HE18" s="359"/>
      <c r="HF18" s="359"/>
      <c r="HG18" s="359"/>
      <c r="HH18" s="359"/>
      <c r="HI18" s="359"/>
      <c r="HJ18" s="359"/>
      <c r="HK18" s="359"/>
      <c r="HL18" s="359"/>
      <c r="HM18" s="359"/>
      <c r="HN18" s="359"/>
      <c r="HO18" s="359"/>
      <c r="HP18" s="359"/>
      <c r="HQ18" s="359"/>
      <c r="HR18" s="359"/>
      <c r="HS18" s="359"/>
      <c r="HT18" s="359"/>
      <c r="HU18" s="359"/>
      <c r="HV18" s="359"/>
      <c r="HW18" s="359"/>
      <c r="HX18" s="359"/>
      <c r="HY18" s="359"/>
      <c r="HZ18" s="359"/>
      <c r="IA18" s="359"/>
      <c r="IB18" s="359"/>
      <c r="IC18" s="359"/>
      <c r="ID18" s="359"/>
      <c r="IE18" s="359"/>
      <c r="IF18" s="359"/>
      <c r="IG18" s="359"/>
      <c r="IH18" s="359"/>
      <c r="II18" s="359"/>
      <c r="IJ18" s="359"/>
      <c r="IK18" s="359"/>
      <c r="IL18" s="359"/>
      <c r="IM18" s="359"/>
      <c r="IN18" s="359"/>
      <c r="IO18" s="359"/>
      <c r="IP18" s="359"/>
      <c r="IQ18" s="359"/>
      <c r="IR18" s="359"/>
      <c r="IS18" s="359"/>
      <c r="IT18" s="359"/>
      <c r="IU18" s="359"/>
      <c r="IV18" s="359"/>
      <c r="IW18" s="359"/>
      <c r="IX18" s="359"/>
      <c r="IY18" s="359"/>
      <c r="IZ18" s="359"/>
      <c r="JA18" s="359"/>
      <c r="JB18" s="359"/>
      <c r="JC18" s="359"/>
      <c r="JD18" s="359"/>
      <c r="JE18" s="359"/>
      <c r="JF18" s="359"/>
      <c r="JG18" s="359"/>
      <c r="JH18" s="359"/>
      <c r="JI18" s="359"/>
      <c r="JJ18" s="359"/>
      <c r="JK18" s="359"/>
      <c r="JL18" s="359"/>
      <c r="JM18" s="359"/>
      <c r="JN18" s="359"/>
      <c r="JO18" s="359"/>
      <c r="JP18" s="359"/>
      <c r="JQ18" s="345"/>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c r="LI18" s="269"/>
      <c r="LJ18" s="269"/>
      <c r="LK18" s="269"/>
      <c r="LL18" s="269"/>
      <c r="LM18" s="269"/>
      <c r="LN18" s="269"/>
      <c r="LO18" s="269"/>
      <c r="LP18" s="269"/>
      <c r="LQ18" s="269"/>
      <c r="LR18" s="269"/>
      <c r="LS18" s="269"/>
      <c r="LT18" s="269"/>
      <c r="LU18" s="269"/>
      <c r="LV18" s="269"/>
      <c r="LW18" s="269"/>
      <c r="LX18" s="269"/>
      <c r="LY18" s="269"/>
      <c r="LZ18" s="269"/>
      <c r="MA18" s="269"/>
      <c r="MB18" s="269"/>
      <c r="MC18" s="269"/>
      <c r="MD18" s="269"/>
      <c r="ME18" s="269"/>
      <c r="MF18" s="269"/>
      <c r="MG18" s="269"/>
      <c r="MH18" s="269"/>
      <c r="MI18" s="269"/>
      <c r="MJ18" s="269"/>
      <c r="MK18" s="269"/>
      <c r="ML18" s="269"/>
      <c r="MM18" s="269"/>
      <c r="MN18" s="269"/>
      <c r="MO18" s="269"/>
      <c r="MP18" s="269"/>
      <c r="MQ18" s="269"/>
      <c r="MR18" s="269"/>
      <c r="MS18" s="269"/>
      <c r="MT18" s="269"/>
      <c r="MU18" s="269"/>
      <c r="MV18" s="269"/>
      <c r="MW18" s="269"/>
      <c r="MX18" s="269"/>
      <c r="MY18" s="269"/>
      <c r="MZ18" s="269"/>
      <c r="NA18" s="269"/>
      <c r="NB18" s="269"/>
      <c r="NC18" s="269"/>
      <c r="ND18" s="269"/>
      <c r="NE18" s="269"/>
      <c r="NF18" s="269"/>
      <c r="NG18" s="269"/>
      <c r="NH18" s="269"/>
      <c r="NI18" s="269"/>
      <c r="NJ18" s="269"/>
      <c r="NK18" s="269"/>
      <c r="NL18" s="269"/>
      <c r="NM18" s="269"/>
      <c r="NN18" s="269"/>
      <c r="NO18" s="269"/>
      <c r="NP18" s="269"/>
      <c r="NQ18" s="269"/>
      <c r="NR18" s="269"/>
      <c r="NS18" s="269"/>
      <c r="NT18" s="269"/>
      <c r="NU18" s="269"/>
      <c r="NV18" s="269"/>
      <c r="NW18" s="269"/>
      <c r="NX18" s="269"/>
      <c r="NY18" s="269"/>
      <c r="NZ18" s="269"/>
      <c r="OA18" s="269"/>
      <c r="OB18" s="269"/>
      <c r="OC18" s="269"/>
      <c r="OD18" s="269"/>
      <c r="OE18" s="269"/>
      <c r="OF18" s="269"/>
      <c r="OG18" s="269"/>
      <c r="OH18" s="269"/>
      <c r="OI18" s="269"/>
      <c r="OJ18" s="269"/>
      <c r="OK18" s="269"/>
      <c r="OL18" s="269"/>
      <c r="OM18" s="269"/>
      <c r="ON18" s="269"/>
      <c r="OO18" s="269"/>
      <c r="OP18" s="269"/>
      <c r="OQ18" s="269"/>
      <c r="OR18" s="269"/>
      <c r="OS18" s="269"/>
      <c r="OT18" s="269"/>
      <c r="OU18" s="269"/>
      <c r="OV18" s="269"/>
      <c r="OW18" s="269"/>
      <c r="OX18" s="269"/>
      <c r="OY18" s="269"/>
      <c r="OZ18" s="269"/>
      <c r="PA18" s="269"/>
      <c r="PB18" s="269"/>
      <c r="PC18" s="269"/>
      <c r="PD18" s="269"/>
      <c r="PE18" s="269"/>
      <c r="PF18" s="269"/>
      <c r="PG18" s="269"/>
      <c r="PH18" s="269"/>
      <c r="PI18" s="269"/>
      <c r="PJ18" s="269"/>
      <c r="PK18" s="269"/>
      <c r="PL18" s="269"/>
      <c r="PM18" s="269"/>
      <c r="PN18" s="269"/>
      <c r="PO18" s="269"/>
      <c r="PP18" s="269"/>
      <c r="PQ18" s="269"/>
      <c r="PR18" s="269"/>
      <c r="PS18" s="269"/>
      <c r="PT18" s="269"/>
      <c r="PU18" s="269"/>
      <c r="PV18" s="269"/>
      <c r="PW18" s="269"/>
      <c r="PX18" s="269"/>
      <c r="PY18" s="269"/>
      <c r="PZ18" s="269"/>
      <c r="QA18" s="269"/>
      <c r="QB18" s="269"/>
      <c r="QC18" s="269"/>
      <c r="QD18" s="269"/>
      <c r="QE18" s="269"/>
      <c r="QF18" s="269"/>
      <c r="QG18" s="269"/>
      <c r="QH18" s="269"/>
      <c r="QI18" s="269"/>
      <c r="QJ18" s="269"/>
      <c r="QK18" s="269"/>
      <c r="QL18" s="269"/>
      <c r="QM18" s="269"/>
      <c r="QN18" s="269"/>
      <c r="QO18" s="269"/>
      <c r="QP18" s="269"/>
      <c r="QQ18" s="269"/>
      <c r="QR18" s="269"/>
      <c r="QS18" s="269"/>
      <c r="QT18" s="269"/>
      <c r="QU18" s="269"/>
      <c r="QV18" s="269"/>
      <c r="QW18" s="269"/>
    </row>
    <row r="19" spans="1:465" ht="12.75" customHeight="1">
      <c r="A19" s="8"/>
      <c r="B19" s="23" t="s">
        <v>42</v>
      </c>
      <c r="C19" s="8"/>
      <c r="D19" s="8"/>
      <c r="E19" s="266" t="s">
        <v>1</v>
      </c>
      <c r="F19" s="94"/>
      <c r="G19" s="268" t="s">
        <v>955</v>
      </c>
      <c r="H19" s="268" t="s">
        <v>956</v>
      </c>
      <c r="I19" s="268" t="s">
        <v>957</v>
      </c>
      <c r="J19" s="268" t="s">
        <v>958</v>
      </c>
      <c r="K19" s="268" t="s">
        <v>959</v>
      </c>
      <c r="L19" s="268" t="s">
        <v>960</v>
      </c>
      <c r="M19" s="268" t="s">
        <v>961</v>
      </c>
      <c r="N19" s="268" t="s">
        <v>962</v>
      </c>
      <c r="O19" s="268" t="s">
        <v>963</v>
      </c>
      <c r="P19" s="268" t="s">
        <v>964</v>
      </c>
      <c r="Q19" s="268" t="s">
        <v>965</v>
      </c>
      <c r="R19" s="268" t="s">
        <v>966</v>
      </c>
      <c r="S19" s="268" t="s">
        <v>967</v>
      </c>
      <c r="T19" s="268" t="s">
        <v>968</v>
      </c>
      <c r="U19" s="268" t="s">
        <v>969</v>
      </c>
      <c r="V19" s="268" t="s">
        <v>970</v>
      </c>
      <c r="W19" s="268" t="s">
        <v>971</v>
      </c>
      <c r="X19" s="268" t="s">
        <v>972</v>
      </c>
      <c r="Y19" s="268" t="s">
        <v>973</v>
      </c>
      <c r="Z19" s="268" t="s">
        <v>974</v>
      </c>
      <c r="AA19" s="268" t="s">
        <v>975</v>
      </c>
      <c r="AB19" s="268" t="s">
        <v>976</v>
      </c>
      <c r="AC19" s="268" t="s">
        <v>977</v>
      </c>
      <c r="AD19" s="268" t="s">
        <v>978</v>
      </c>
      <c r="AE19" s="268" t="s">
        <v>979</v>
      </c>
      <c r="AF19" s="268" t="s">
        <v>980</v>
      </c>
      <c r="AG19" s="268" t="s">
        <v>981</v>
      </c>
      <c r="AH19" s="268" t="s">
        <v>982</v>
      </c>
      <c r="AI19" s="268" t="s">
        <v>983</v>
      </c>
      <c r="AJ19" s="268" t="s">
        <v>984</v>
      </c>
      <c r="AK19" s="268" t="s">
        <v>985</v>
      </c>
      <c r="AL19" s="268" t="s">
        <v>986</v>
      </c>
      <c r="AM19" s="268" t="s">
        <v>987</v>
      </c>
      <c r="AN19" s="268" t="s">
        <v>988</v>
      </c>
      <c r="AO19" s="268" t="s">
        <v>989</v>
      </c>
      <c r="AP19" s="268" t="s">
        <v>990</v>
      </c>
      <c r="AQ19" s="268" t="s">
        <v>991</v>
      </c>
      <c r="AR19" s="268" t="s">
        <v>992</v>
      </c>
      <c r="AS19" s="268" t="s">
        <v>993</v>
      </c>
      <c r="AT19" s="268" t="s">
        <v>994</v>
      </c>
      <c r="AU19" s="268" t="s">
        <v>995</v>
      </c>
      <c r="AV19" s="268" t="s">
        <v>996</v>
      </c>
      <c r="AW19" s="268" t="s">
        <v>997</v>
      </c>
      <c r="AX19" s="268" t="s">
        <v>998</v>
      </c>
      <c r="AY19" s="268" t="s">
        <v>999</v>
      </c>
      <c r="AZ19" s="268" t="s">
        <v>1000</v>
      </c>
      <c r="BA19" s="268" t="s">
        <v>1001</v>
      </c>
      <c r="BB19" s="268" t="s">
        <v>1002</v>
      </c>
      <c r="BC19" s="268" t="s">
        <v>1003</v>
      </c>
      <c r="BD19" s="268" t="s">
        <v>1004</v>
      </c>
      <c r="BE19" s="268" t="s">
        <v>1005</v>
      </c>
      <c r="BF19" s="268" t="s">
        <v>1006</v>
      </c>
      <c r="BG19" s="268" t="s">
        <v>1007</v>
      </c>
      <c r="BH19" s="268" t="s">
        <v>1008</v>
      </c>
      <c r="BI19" s="268" t="s">
        <v>1009</v>
      </c>
      <c r="BJ19" s="268" t="s">
        <v>1010</v>
      </c>
      <c r="BK19" s="268" t="s">
        <v>1011</v>
      </c>
      <c r="BL19" s="268" t="s">
        <v>1012</v>
      </c>
      <c r="BM19" s="268" t="s">
        <v>1013</v>
      </c>
      <c r="BN19" s="268" t="s">
        <v>1014</v>
      </c>
      <c r="BO19" s="268" t="s">
        <v>1015</v>
      </c>
      <c r="BP19" s="268" t="s">
        <v>1016</v>
      </c>
      <c r="BQ19" s="268" t="s">
        <v>1017</v>
      </c>
      <c r="BR19" s="268" t="s">
        <v>1018</v>
      </c>
      <c r="BS19" s="268" t="s">
        <v>1019</v>
      </c>
      <c r="BT19" s="268" t="s">
        <v>1020</v>
      </c>
      <c r="BU19" s="268" t="s">
        <v>1021</v>
      </c>
      <c r="BV19" s="268" t="s">
        <v>1022</v>
      </c>
      <c r="BW19" s="268" t="s">
        <v>1023</v>
      </c>
      <c r="BX19" s="268" t="s">
        <v>1024</v>
      </c>
      <c r="BY19" s="268" t="s">
        <v>1025</v>
      </c>
      <c r="BZ19" s="268" t="s">
        <v>1026</v>
      </c>
      <c r="CA19" s="268" t="s">
        <v>1027</v>
      </c>
      <c r="CB19" s="268" t="s">
        <v>1028</v>
      </c>
      <c r="CC19" s="268" t="s">
        <v>1029</v>
      </c>
      <c r="CD19" s="268" t="s">
        <v>1030</v>
      </c>
      <c r="CE19" s="268" t="s">
        <v>1031</v>
      </c>
      <c r="CF19" s="268" t="s">
        <v>1032</v>
      </c>
      <c r="CG19" s="268" t="s">
        <v>1033</v>
      </c>
      <c r="CH19" s="268" t="s">
        <v>1034</v>
      </c>
      <c r="CI19" s="268" t="s">
        <v>1035</v>
      </c>
      <c r="CJ19" s="268" t="s">
        <v>1036</v>
      </c>
      <c r="CK19" s="268" t="s">
        <v>1037</v>
      </c>
      <c r="CL19" s="268" t="s">
        <v>1038</v>
      </c>
      <c r="CM19" s="268" t="s">
        <v>1039</v>
      </c>
      <c r="CN19" s="268" t="s">
        <v>1040</v>
      </c>
      <c r="CO19" s="268" t="s">
        <v>1041</v>
      </c>
      <c r="CP19" s="268" t="s">
        <v>1042</v>
      </c>
      <c r="CQ19" s="268" t="s">
        <v>1043</v>
      </c>
      <c r="CR19" s="268" t="s">
        <v>1044</v>
      </c>
      <c r="CS19" s="268" t="s">
        <v>1045</v>
      </c>
      <c r="CT19" s="268" t="s">
        <v>1046</v>
      </c>
      <c r="CU19" s="268" t="s">
        <v>1047</v>
      </c>
      <c r="CV19" s="268" t="s">
        <v>1048</v>
      </c>
      <c r="CW19" s="268" t="s">
        <v>1049</v>
      </c>
      <c r="CX19" s="268" t="s">
        <v>1050</v>
      </c>
      <c r="CY19" s="268" t="s">
        <v>1051</v>
      </c>
      <c r="CZ19" s="268" t="s">
        <v>1052</v>
      </c>
      <c r="DA19" s="268" t="s">
        <v>1053</v>
      </c>
      <c r="DB19" s="268" t="s">
        <v>1054</v>
      </c>
      <c r="DC19" s="268" t="s">
        <v>1055</v>
      </c>
      <c r="DD19" s="268" t="s">
        <v>1056</v>
      </c>
      <c r="DE19" s="268" t="s">
        <v>1057</v>
      </c>
      <c r="DF19" s="268" t="s">
        <v>1058</v>
      </c>
      <c r="DG19" s="268" t="s">
        <v>1059</v>
      </c>
      <c r="DH19" s="268" t="s">
        <v>1060</v>
      </c>
      <c r="DI19" s="268" t="s">
        <v>1061</v>
      </c>
      <c r="DJ19" s="268" t="s">
        <v>1062</v>
      </c>
      <c r="DK19" s="268" t="s">
        <v>1063</v>
      </c>
      <c r="DL19" s="268" t="s">
        <v>1064</v>
      </c>
      <c r="DM19" s="268" t="s">
        <v>1065</v>
      </c>
      <c r="DN19" s="268" t="s">
        <v>1066</v>
      </c>
      <c r="DO19" s="268" t="s">
        <v>1067</v>
      </c>
      <c r="DP19" s="268" t="s">
        <v>1068</v>
      </c>
      <c r="DQ19" s="268" t="s">
        <v>1069</v>
      </c>
      <c r="DR19" s="268" t="s">
        <v>1070</v>
      </c>
      <c r="DS19" s="268" t="s">
        <v>1071</v>
      </c>
      <c r="DT19" s="268" t="s">
        <v>1072</v>
      </c>
      <c r="DU19" s="268" t="s">
        <v>1073</v>
      </c>
      <c r="DV19" s="268" t="s">
        <v>1074</v>
      </c>
      <c r="DW19" s="268" t="s">
        <v>1075</v>
      </c>
      <c r="DX19" s="268" t="s">
        <v>1076</v>
      </c>
      <c r="DY19" s="268" t="s">
        <v>1077</v>
      </c>
      <c r="DZ19" s="268" t="s">
        <v>1078</v>
      </c>
      <c r="EA19" s="268" t="s">
        <v>1079</v>
      </c>
      <c r="EB19" s="268" t="s">
        <v>1080</v>
      </c>
      <c r="EC19" s="268" t="s">
        <v>1081</v>
      </c>
      <c r="ED19" s="268" t="s">
        <v>1082</v>
      </c>
      <c r="EE19" s="268" t="s">
        <v>1083</v>
      </c>
      <c r="EF19" s="268" t="s">
        <v>1084</v>
      </c>
      <c r="EG19" s="268" t="s">
        <v>1085</v>
      </c>
      <c r="EH19" s="268" t="s">
        <v>1086</v>
      </c>
      <c r="EI19" s="268" t="s">
        <v>1087</v>
      </c>
      <c r="EJ19" s="268" t="s">
        <v>1088</v>
      </c>
      <c r="EK19" s="268" t="s">
        <v>1089</v>
      </c>
      <c r="EL19" s="268" t="s">
        <v>1090</v>
      </c>
      <c r="EM19" s="268" t="s">
        <v>1091</v>
      </c>
      <c r="EN19" s="268" t="s">
        <v>1092</v>
      </c>
      <c r="EO19" s="268" t="s">
        <v>1093</v>
      </c>
      <c r="EP19" s="268" t="s">
        <v>1094</v>
      </c>
      <c r="EQ19" s="268" t="s">
        <v>1095</v>
      </c>
      <c r="ER19" s="268" t="s">
        <v>1096</v>
      </c>
      <c r="ES19" s="268" t="s">
        <v>1097</v>
      </c>
      <c r="ET19" s="268" t="s">
        <v>1098</v>
      </c>
      <c r="EU19" s="268" t="s">
        <v>1099</v>
      </c>
      <c r="EV19" s="268" t="s">
        <v>1100</v>
      </c>
      <c r="EW19" s="342" t="s">
        <v>1101</v>
      </c>
      <c r="EY19" s="359"/>
      <c r="EZ19" s="359"/>
      <c r="FA19" s="359"/>
      <c r="FB19" s="359"/>
      <c r="FC19" s="359"/>
      <c r="FD19" s="359"/>
      <c r="FE19" s="359"/>
      <c r="FF19" s="359"/>
      <c r="FG19" s="359"/>
      <c r="FH19" s="359"/>
      <c r="FI19" s="359"/>
      <c r="FJ19" s="359"/>
      <c r="FK19" s="359"/>
      <c r="FL19" s="359"/>
      <c r="FM19" s="359"/>
      <c r="FN19" s="359"/>
      <c r="FO19" s="359"/>
      <c r="FP19" s="359"/>
      <c r="FQ19" s="359"/>
      <c r="FR19" s="359"/>
      <c r="FS19" s="359"/>
      <c r="FT19" s="359"/>
      <c r="FU19" s="359"/>
      <c r="FV19" s="359"/>
      <c r="FW19" s="359"/>
      <c r="FX19" s="359"/>
      <c r="FY19" s="359"/>
      <c r="FZ19" s="359"/>
      <c r="GA19" s="359"/>
      <c r="GB19" s="359"/>
      <c r="GC19" s="359"/>
      <c r="GD19" s="359"/>
      <c r="GE19" s="359"/>
      <c r="GF19" s="359"/>
      <c r="GG19" s="359"/>
      <c r="GH19" s="359"/>
      <c r="GI19" s="359"/>
      <c r="GJ19" s="359"/>
      <c r="GK19" s="359"/>
      <c r="GL19" s="359"/>
      <c r="GM19" s="359"/>
      <c r="GN19" s="359"/>
      <c r="GO19" s="359"/>
      <c r="GP19" s="359"/>
      <c r="GQ19" s="359"/>
      <c r="GR19" s="359"/>
      <c r="GS19" s="359"/>
      <c r="GT19" s="359"/>
      <c r="GU19" s="359"/>
      <c r="GV19" s="359"/>
      <c r="GW19" s="359"/>
      <c r="GX19" s="359"/>
      <c r="GY19" s="359"/>
      <c r="GZ19" s="359"/>
      <c r="HA19" s="359"/>
      <c r="HB19" s="359"/>
      <c r="HC19" s="359"/>
      <c r="HD19" s="359"/>
      <c r="HE19" s="359"/>
      <c r="HF19" s="359"/>
      <c r="HG19" s="359"/>
      <c r="HH19" s="359"/>
      <c r="HI19" s="359"/>
      <c r="HJ19" s="359"/>
      <c r="HK19" s="359"/>
      <c r="HL19" s="359"/>
      <c r="HM19" s="359"/>
      <c r="HN19" s="359"/>
      <c r="HO19" s="359"/>
      <c r="HP19" s="359"/>
      <c r="HQ19" s="359"/>
      <c r="HR19" s="359"/>
      <c r="HS19" s="359"/>
      <c r="HT19" s="359"/>
      <c r="HU19" s="359"/>
      <c r="HV19" s="359"/>
      <c r="HW19" s="359"/>
      <c r="HX19" s="359"/>
      <c r="HY19" s="359"/>
      <c r="HZ19" s="359"/>
      <c r="IA19" s="359"/>
      <c r="IB19" s="359"/>
      <c r="IC19" s="359"/>
      <c r="ID19" s="359"/>
      <c r="IE19" s="359"/>
      <c r="IF19" s="359"/>
      <c r="IG19" s="359"/>
      <c r="IH19" s="359"/>
      <c r="II19" s="359"/>
      <c r="IJ19" s="359"/>
      <c r="IK19" s="359"/>
      <c r="IL19" s="359"/>
      <c r="IM19" s="359"/>
      <c r="IN19" s="359"/>
      <c r="IO19" s="359"/>
      <c r="IP19" s="359"/>
      <c r="IQ19" s="359"/>
      <c r="IR19" s="359"/>
      <c r="IS19" s="359"/>
      <c r="IT19" s="359"/>
      <c r="IU19" s="359"/>
      <c r="IV19" s="359"/>
      <c r="IW19" s="359"/>
      <c r="IX19" s="359"/>
      <c r="IY19" s="359"/>
      <c r="IZ19" s="359"/>
      <c r="JA19" s="359"/>
      <c r="JB19" s="359"/>
      <c r="JC19" s="359"/>
      <c r="JD19" s="359"/>
      <c r="JE19" s="359"/>
      <c r="JF19" s="359"/>
      <c r="JG19" s="359"/>
      <c r="JH19" s="359"/>
      <c r="JI19" s="359"/>
      <c r="JJ19" s="359"/>
      <c r="JK19" s="359"/>
      <c r="JL19" s="359"/>
      <c r="JM19" s="359"/>
      <c r="JN19" s="359"/>
      <c r="JO19" s="359"/>
      <c r="JP19" s="359"/>
      <c r="JQ19" s="345"/>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c r="LI19" s="269"/>
      <c r="LJ19" s="269"/>
      <c r="LK19" s="269"/>
      <c r="LL19" s="269"/>
      <c r="LM19" s="269"/>
      <c r="LN19" s="269"/>
      <c r="LO19" s="269"/>
      <c r="LP19" s="269"/>
      <c r="LQ19" s="269"/>
      <c r="LR19" s="269"/>
      <c r="LS19" s="269"/>
      <c r="LT19" s="269"/>
      <c r="LU19" s="269"/>
      <c r="LV19" s="269"/>
      <c r="LW19" s="269"/>
      <c r="LX19" s="269"/>
      <c r="LY19" s="269"/>
      <c r="LZ19" s="269"/>
      <c r="MA19" s="269"/>
      <c r="MB19" s="269"/>
      <c r="MC19" s="269"/>
      <c r="MD19" s="269"/>
      <c r="ME19" s="269"/>
      <c r="MF19" s="269"/>
      <c r="MG19" s="269"/>
      <c r="MH19" s="269"/>
      <c r="MI19" s="269"/>
      <c r="MJ19" s="269"/>
      <c r="MK19" s="269"/>
      <c r="ML19" s="269"/>
      <c r="MM19" s="269"/>
      <c r="MN19" s="269"/>
      <c r="MO19" s="269"/>
      <c r="MP19" s="269"/>
      <c r="MQ19" s="269"/>
      <c r="MR19" s="269"/>
      <c r="MS19" s="269"/>
      <c r="MT19" s="269"/>
      <c r="MU19" s="269"/>
      <c r="MV19" s="269"/>
      <c r="MW19" s="269"/>
      <c r="MX19" s="269"/>
      <c r="MY19" s="269"/>
      <c r="MZ19" s="269"/>
      <c r="NA19" s="269"/>
      <c r="NB19" s="269"/>
      <c r="NC19" s="269"/>
      <c r="ND19" s="269"/>
      <c r="NE19" s="269"/>
      <c r="NF19" s="269"/>
      <c r="NG19" s="269"/>
      <c r="NH19" s="269"/>
      <c r="NI19" s="269"/>
      <c r="NJ19" s="269"/>
      <c r="NK19" s="269"/>
      <c r="NL19" s="269"/>
      <c r="NM19" s="269"/>
      <c r="NN19" s="269"/>
      <c r="NO19" s="269"/>
      <c r="NP19" s="269"/>
      <c r="NQ19" s="269"/>
      <c r="NR19" s="269"/>
      <c r="NS19" s="269"/>
      <c r="NT19" s="269"/>
      <c r="NU19" s="269"/>
      <c r="NV19" s="269"/>
      <c r="NW19" s="269"/>
      <c r="NX19" s="269"/>
      <c r="NY19" s="269"/>
      <c r="NZ19" s="269"/>
      <c r="OA19" s="269"/>
      <c r="OB19" s="269"/>
      <c r="OC19" s="269"/>
      <c r="OD19" s="269"/>
      <c r="OE19" s="269"/>
      <c r="OF19" s="269"/>
      <c r="OG19" s="269"/>
      <c r="OH19" s="269"/>
      <c r="OI19" s="269"/>
      <c r="OJ19" s="269"/>
      <c r="OK19" s="269"/>
      <c r="OL19" s="269"/>
      <c r="OM19" s="269"/>
      <c r="ON19" s="269"/>
      <c r="OO19" s="269"/>
      <c r="OP19" s="269"/>
      <c r="OQ19" s="269"/>
      <c r="OR19" s="269"/>
      <c r="OS19" s="269"/>
      <c r="OT19" s="269"/>
      <c r="OU19" s="269"/>
      <c r="OV19" s="269"/>
      <c r="OW19" s="269"/>
      <c r="OX19" s="269"/>
      <c r="OY19" s="269"/>
      <c r="OZ19" s="269"/>
      <c r="PA19" s="269"/>
      <c r="PB19" s="269"/>
      <c r="PC19" s="269"/>
      <c r="PD19" s="269"/>
      <c r="PE19" s="269"/>
      <c r="PF19" s="269"/>
      <c r="PG19" s="269"/>
      <c r="PH19" s="269"/>
      <c r="PI19" s="269"/>
      <c r="PJ19" s="269"/>
      <c r="PK19" s="269"/>
      <c r="PL19" s="269"/>
      <c r="PM19" s="269"/>
      <c r="PN19" s="269"/>
      <c r="PO19" s="269"/>
      <c r="PP19" s="269"/>
      <c r="PQ19" s="269"/>
      <c r="PR19" s="269"/>
      <c r="PS19" s="269"/>
      <c r="PT19" s="269"/>
      <c r="PU19" s="269"/>
      <c r="PV19" s="269"/>
      <c r="PW19" s="269"/>
      <c r="PX19" s="269"/>
      <c r="PY19" s="269"/>
      <c r="PZ19" s="269"/>
      <c r="QA19" s="269"/>
      <c r="QB19" s="269"/>
      <c r="QC19" s="269"/>
      <c r="QD19" s="269"/>
      <c r="QE19" s="269"/>
      <c r="QF19" s="269"/>
      <c r="QG19" s="269"/>
      <c r="QH19" s="269"/>
      <c r="QI19" s="269"/>
      <c r="QJ19" s="269"/>
      <c r="QK19" s="269"/>
      <c r="QL19" s="269"/>
      <c r="QM19" s="269"/>
      <c r="QN19" s="269"/>
      <c r="QO19" s="269"/>
      <c r="QP19" s="269"/>
      <c r="QQ19" s="269"/>
      <c r="QR19" s="269"/>
      <c r="QS19" s="269"/>
      <c r="QT19" s="269"/>
      <c r="QU19" s="269"/>
      <c r="QV19" s="269"/>
      <c r="QW19" s="269"/>
    </row>
    <row r="20" spans="1:465" ht="12.75" customHeight="1">
      <c r="A20" s="8"/>
      <c r="B20" s="23" t="s">
        <v>41</v>
      </c>
      <c r="C20" s="8"/>
      <c r="D20" s="8"/>
      <c r="E20" s="266" t="s">
        <v>40</v>
      </c>
      <c r="F20" s="94"/>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475"/>
      <c r="AQ20" s="475"/>
      <c r="AR20" s="475"/>
      <c r="AS20" s="475"/>
      <c r="AT20" s="475"/>
      <c r="AU20" s="475"/>
      <c r="AV20" s="475"/>
      <c r="AW20" s="475"/>
      <c r="AX20" s="475"/>
      <c r="AY20" s="475"/>
      <c r="AZ20" s="475"/>
      <c r="BA20" s="475"/>
      <c r="BB20" s="475"/>
      <c r="BC20" s="475"/>
      <c r="BD20" s="475"/>
      <c r="BE20" s="475"/>
      <c r="BF20" s="475"/>
      <c r="BG20" s="475"/>
      <c r="BH20" s="475"/>
      <c r="BI20" s="475"/>
      <c r="BJ20" s="475"/>
      <c r="BK20" s="475"/>
      <c r="BL20" s="475"/>
      <c r="BM20" s="475"/>
      <c r="BN20" s="475"/>
      <c r="BO20" s="475"/>
      <c r="BP20" s="475"/>
      <c r="BQ20" s="475"/>
      <c r="BR20" s="475"/>
      <c r="BS20" s="475"/>
      <c r="BT20" s="475"/>
      <c r="BU20" s="475"/>
      <c r="BV20" s="475"/>
      <c r="BW20" s="475"/>
      <c r="BX20" s="475"/>
      <c r="BY20" s="475"/>
      <c r="BZ20" s="475"/>
      <c r="CA20" s="475"/>
      <c r="CB20" s="475"/>
      <c r="CC20" s="475"/>
      <c r="CD20" s="475"/>
      <c r="CE20" s="475"/>
      <c r="CF20" s="475"/>
      <c r="CG20" s="475"/>
      <c r="CH20" s="475"/>
      <c r="CI20" s="475"/>
      <c r="CJ20" s="475"/>
      <c r="CK20" s="475"/>
      <c r="CL20" s="475"/>
      <c r="CM20" s="475"/>
      <c r="CN20" s="475"/>
      <c r="CO20" s="475"/>
      <c r="CP20" s="475"/>
      <c r="CQ20" s="475"/>
      <c r="CR20" s="475"/>
      <c r="CS20" s="475"/>
      <c r="CT20" s="475"/>
      <c r="CU20" s="475"/>
      <c r="CV20" s="475"/>
      <c r="CW20" s="475"/>
      <c r="CX20" s="475"/>
      <c r="CY20" s="475"/>
      <c r="CZ20" s="475"/>
      <c r="DA20" s="475"/>
      <c r="DB20" s="475"/>
      <c r="DC20" s="475"/>
      <c r="DD20" s="475"/>
      <c r="DE20" s="475"/>
      <c r="DF20" s="475"/>
      <c r="DG20" s="475"/>
      <c r="DH20" s="475"/>
      <c r="DI20" s="475"/>
      <c r="DJ20" s="475"/>
      <c r="DK20" s="475"/>
      <c r="DL20" s="475"/>
      <c r="DM20" s="475"/>
      <c r="DN20" s="475"/>
      <c r="DO20" s="475"/>
      <c r="DP20" s="475"/>
      <c r="DQ20" s="475"/>
      <c r="DR20" s="475"/>
      <c r="DS20" s="475"/>
      <c r="DT20" s="475"/>
      <c r="DU20" s="475"/>
      <c r="DV20" s="475"/>
      <c r="DW20" s="475"/>
      <c r="DX20" s="475"/>
      <c r="DY20" s="475"/>
      <c r="DZ20" s="475"/>
      <c r="EA20" s="475"/>
      <c r="EB20" s="475"/>
      <c r="EC20" s="475"/>
      <c r="ED20" s="475"/>
      <c r="EE20" s="475"/>
      <c r="EF20" s="475"/>
      <c r="EG20" s="475"/>
      <c r="EH20" s="475"/>
      <c r="EI20" s="475"/>
      <c r="EJ20" s="475"/>
      <c r="EK20" s="475"/>
      <c r="EL20" s="475"/>
      <c r="EM20" s="475"/>
      <c r="EN20" s="475"/>
      <c r="EO20" s="475"/>
      <c r="EP20" s="475"/>
      <c r="EQ20" s="475"/>
      <c r="ER20" s="475"/>
      <c r="ES20" s="475"/>
      <c r="ET20" s="475"/>
      <c r="EU20" s="475"/>
      <c r="EV20" s="475"/>
      <c r="EW20" s="476"/>
      <c r="EY20" s="359"/>
      <c r="EZ20" s="359"/>
      <c r="FA20" s="359"/>
      <c r="FB20" s="359"/>
      <c r="FC20" s="359"/>
      <c r="FD20" s="359"/>
      <c r="FE20" s="359"/>
      <c r="FF20" s="359"/>
      <c r="FG20" s="359"/>
      <c r="FH20" s="359"/>
      <c r="FI20" s="359"/>
      <c r="FJ20" s="359"/>
      <c r="FK20" s="359"/>
      <c r="FL20" s="359"/>
      <c r="FM20" s="359"/>
      <c r="FN20" s="359"/>
      <c r="FO20" s="359"/>
      <c r="FP20" s="359"/>
      <c r="FQ20" s="359"/>
      <c r="FR20" s="359"/>
      <c r="FS20" s="359"/>
      <c r="FT20" s="359"/>
      <c r="FU20" s="359"/>
      <c r="FV20" s="359"/>
      <c r="FW20" s="359"/>
      <c r="FX20" s="359"/>
      <c r="FY20" s="359"/>
      <c r="FZ20" s="359"/>
      <c r="GA20" s="359"/>
      <c r="GB20" s="359"/>
      <c r="GC20" s="359"/>
      <c r="GD20" s="359"/>
      <c r="GE20" s="359"/>
      <c r="GF20" s="359"/>
      <c r="GG20" s="359"/>
      <c r="GH20" s="359"/>
      <c r="GI20" s="359"/>
      <c r="GJ20" s="359"/>
      <c r="GK20" s="359"/>
      <c r="GL20" s="359"/>
      <c r="GM20" s="359"/>
      <c r="GN20" s="359"/>
      <c r="GO20" s="359"/>
      <c r="GP20" s="359"/>
      <c r="GQ20" s="359"/>
      <c r="GR20" s="359"/>
      <c r="GS20" s="359"/>
      <c r="GT20" s="359"/>
      <c r="GU20" s="359"/>
      <c r="GV20" s="359"/>
      <c r="GW20" s="359"/>
      <c r="GX20" s="359"/>
      <c r="GY20" s="359"/>
      <c r="GZ20" s="359"/>
      <c r="HA20" s="359"/>
      <c r="HB20" s="359"/>
      <c r="HC20" s="359"/>
      <c r="HD20" s="359"/>
      <c r="HE20" s="359"/>
      <c r="HF20" s="359"/>
      <c r="HG20" s="359"/>
      <c r="HH20" s="359"/>
      <c r="HI20" s="359"/>
      <c r="HJ20" s="359"/>
      <c r="HK20" s="359"/>
      <c r="HL20" s="359"/>
      <c r="HM20" s="359"/>
      <c r="HN20" s="359"/>
      <c r="HO20" s="359"/>
      <c r="HP20" s="359"/>
      <c r="HQ20" s="359"/>
      <c r="HR20" s="359"/>
      <c r="HS20" s="359"/>
      <c r="HT20" s="359"/>
      <c r="HU20" s="359"/>
      <c r="HV20" s="359"/>
      <c r="HW20" s="359"/>
      <c r="HX20" s="359"/>
      <c r="HY20" s="359"/>
      <c r="HZ20" s="359"/>
      <c r="IA20" s="359"/>
      <c r="IB20" s="359"/>
      <c r="IC20" s="359"/>
      <c r="ID20" s="359"/>
      <c r="IE20" s="359"/>
      <c r="IF20" s="359"/>
      <c r="IG20" s="359"/>
      <c r="IH20" s="359"/>
      <c r="II20" s="359"/>
      <c r="IJ20" s="359"/>
      <c r="IK20" s="359"/>
      <c r="IL20" s="359"/>
      <c r="IM20" s="359"/>
      <c r="IN20" s="359"/>
      <c r="IO20" s="359"/>
      <c r="IP20" s="359"/>
      <c r="IQ20" s="359"/>
      <c r="IR20" s="359"/>
      <c r="IS20" s="359"/>
      <c r="IT20" s="359"/>
      <c r="IU20" s="359"/>
      <c r="IV20" s="359"/>
      <c r="IW20" s="359"/>
      <c r="IX20" s="359"/>
      <c r="IY20" s="359"/>
      <c r="IZ20" s="359"/>
      <c r="JA20" s="359"/>
      <c r="JB20" s="359"/>
      <c r="JC20" s="359"/>
      <c r="JD20" s="359"/>
      <c r="JE20" s="359"/>
      <c r="JF20" s="359"/>
      <c r="JG20" s="359"/>
      <c r="JH20" s="359"/>
      <c r="JI20" s="359"/>
      <c r="JJ20" s="359"/>
      <c r="JK20" s="359"/>
      <c r="JL20" s="359"/>
      <c r="JM20" s="359"/>
      <c r="JN20" s="359"/>
      <c r="JO20" s="359"/>
      <c r="JP20" s="359"/>
      <c r="JQ20" s="345"/>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c r="LI20" s="269"/>
      <c r="LJ20" s="269"/>
      <c r="LK20" s="269"/>
      <c r="LL20" s="269"/>
      <c r="LM20" s="269"/>
      <c r="LN20" s="269"/>
      <c r="LO20" s="269"/>
      <c r="LP20" s="269"/>
      <c r="LQ20" s="269"/>
      <c r="LR20" s="269"/>
      <c r="LS20" s="269"/>
      <c r="LT20" s="269"/>
      <c r="LU20" s="269"/>
      <c r="LV20" s="269"/>
      <c r="LW20" s="269"/>
      <c r="LX20" s="269"/>
      <c r="LY20" s="269"/>
      <c r="LZ20" s="269"/>
      <c r="MA20" s="269"/>
      <c r="MB20" s="269"/>
      <c r="MC20" s="269"/>
      <c r="MD20" s="269"/>
      <c r="ME20" s="269"/>
      <c r="MF20" s="269"/>
      <c r="MG20" s="269"/>
      <c r="MH20" s="269"/>
      <c r="MI20" s="269"/>
      <c r="MJ20" s="269"/>
      <c r="MK20" s="269"/>
      <c r="ML20" s="269"/>
      <c r="MM20" s="269"/>
      <c r="MN20" s="269"/>
      <c r="MO20" s="269"/>
      <c r="MP20" s="269"/>
      <c r="MQ20" s="269"/>
      <c r="MR20" s="269"/>
      <c r="MS20" s="269"/>
      <c r="MT20" s="269"/>
      <c r="MU20" s="269"/>
      <c r="MV20" s="269"/>
      <c r="MW20" s="269"/>
      <c r="MX20" s="269"/>
      <c r="MY20" s="269"/>
      <c r="MZ20" s="269"/>
      <c r="NA20" s="269"/>
      <c r="NB20" s="269"/>
      <c r="NC20" s="269"/>
      <c r="ND20" s="269"/>
      <c r="NE20" s="269"/>
      <c r="NF20" s="269"/>
      <c r="NG20" s="269"/>
      <c r="NH20" s="269"/>
      <c r="NI20" s="269"/>
      <c r="NJ20" s="269"/>
      <c r="NK20" s="269"/>
      <c r="NL20" s="269"/>
      <c r="NM20" s="269"/>
      <c r="NN20" s="269"/>
      <c r="NO20" s="269"/>
      <c r="NP20" s="269"/>
      <c r="NQ20" s="269"/>
      <c r="NR20" s="269"/>
      <c r="NS20" s="269"/>
      <c r="NT20" s="269"/>
      <c r="NU20" s="269"/>
      <c r="NV20" s="269"/>
      <c r="NW20" s="269"/>
      <c r="NX20" s="269"/>
      <c r="NY20" s="269"/>
      <c r="NZ20" s="269"/>
      <c r="OA20" s="269"/>
      <c r="OB20" s="269"/>
      <c r="OC20" s="269"/>
      <c r="OD20" s="269"/>
      <c r="OE20" s="269"/>
      <c r="OF20" s="269"/>
      <c r="OG20" s="269"/>
      <c r="OH20" s="269"/>
      <c r="OI20" s="269"/>
      <c r="OJ20" s="269"/>
      <c r="OK20" s="269"/>
      <c r="OL20" s="269"/>
      <c r="OM20" s="269"/>
      <c r="ON20" s="269"/>
      <c r="OO20" s="269"/>
      <c r="OP20" s="269"/>
      <c r="OQ20" s="269"/>
      <c r="OR20" s="269"/>
      <c r="OS20" s="269"/>
      <c r="OT20" s="269"/>
      <c r="OU20" s="269"/>
      <c r="OV20" s="269"/>
      <c r="OW20" s="269"/>
      <c r="OX20" s="269"/>
      <c r="OY20" s="269"/>
      <c r="OZ20" s="269"/>
      <c r="PA20" s="269"/>
      <c r="PB20" s="269"/>
      <c r="PC20" s="269"/>
      <c r="PD20" s="269"/>
      <c r="PE20" s="269"/>
      <c r="PF20" s="269"/>
      <c r="PG20" s="269"/>
      <c r="PH20" s="269"/>
      <c r="PI20" s="269"/>
      <c r="PJ20" s="269"/>
      <c r="PK20" s="269"/>
      <c r="PL20" s="269"/>
      <c r="PM20" s="269"/>
      <c r="PN20" s="269"/>
      <c r="PO20" s="269"/>
      <c r="PP20" s="269"/>
      <c r="PQ20" s="269"/>
      <c r="PR20" s="269"/>
      <c r="PS20" s="269"/>
      <c r="PT20" s="269"/>
      <c r="PU20" s="269"/>
      <c r="PV20" s="269"/>
      <c r="PW20" s="269"/>
      <c r="PX20" s="269"/>
      <c r="PY20" s="269"/>
      <c r="PZ20" s="269"/>
      <c r="QA20" s="269"/>
      <c r="QB20" s="269"/>
      <c r="QC20" s="269"/>
      <c r="QD20" s="269"/>
      <c r="QE20" s="269"/>
      <c r="QF20" s="269"/>
      <c r="QG20" s="269"/>
      <c r="QH20" s="269"/>
      <c r="QI20" s="269"/>
      <c r="QJ20" s="269"/>
      <c r="QK20" s="269"/>
      <c r="QL20" s="269"/>
      <c r="QM20" s="269"/>
      <c r="QN20" s="269"/>
      <c r="QO20" s="269"/>
      <c r="QP20" s="269"/>
      <c r="QQ20" s="269"/>
      <c r="QR20" s="269"/>
      <c r="QS20" s="269"/>
      <c r="QT20" s="269"/>
      <c r="QU20" s="269"/>
      <c r="QV20" s="269"/>
      <c r="QW20" s="269"/>
    </row>
    <row r="21" spans="1:465" ht="12.75" customHeight="1">
      <c r="A21" s="8"/>
      <c r="B21" s="23" t="s">
        <v>39</v>
      </c>
      <c r="C21" s="8"/>
      <c r="D21" s="8"/>
      <c r="E21" s="266" t="s">
        <v>38</v>
      </c>
      <c r="F21" s="94"/>
      <c r="G21" s="271">
        <v>7422</v>
      </c>
      <c r="H21" s="271">
        <v>2300</v>
      </c>
      <c r="I21" s="271">
        <v>2205</v>
      </c>
      <c r="J21" s="271">
        <v>1701</v>
      </c>
      <c r="K21" s="271">
        <v>750</v>
      </c>
      <c r="L21" s="271">
        <v>5915</v>
      </c>
      <c r="M21" s="271">
        <v>5040</v>
      </c>
      <c r="N21" s="271">
        <v>5000</v>
      </c>
      <c r="O21" s="271">
        <v>3561</v>
      </c>
      <c r="P21" s="271">
        <v>3965</v>
      </c>
      <c r="Q21" s="271">
        <v>6975</v>
      </c>
      <c r="R21" s="271">
        <v>8165</v>
      </c>
      <c r="S21" s="271"/>
      <c r="T21" s="271">
        <v>2264</v>
      </c>
      <c r="U21" s="271">
        <v>779</v>
      </c>
      <c r="V21" s="271">
        <v>7545</v>
      </c>
      <c r="W21" s="271">
        <v>6917</v>
      </c>
      <c r="X21" s="271">
        <v>3000</v>
      </c>
      <c r="Y21" s="271">
        <v>3858</v>
      </c>
      <c r="Z21" s="271"/>
      <c r="AA21" s="271">
        <v>8242</v>
      </c>
      <c r="AB21" s="271">
        <v>8400</v>
      </c>
      <c r="AC21" s="271">
        <v>3457</v>
      </c>
      <c r="AD21" s="271">
        <v>2733</v>
      </c>
      <c r="AE21" s="271">
        <v>2914</v>
      </c>
      <c r="AF21" s="271">
        <v>5546</v>
      </c>
      <c r="AG21" s="271">
        <v>3301</v>
      </c>
      <c r="AH21" s="271">
        <v>8225</v>
      </c>
      <c r="AI21" s="271">
        <v>3015</v>
      </c>
      <c r="AJ21" s="271">
        <v>2650</v>
      </c>
      <c r="AK21" s="271">
        <v>7367</v>
      </c>
      <c r="AL21" s="271">
        <v>10542</v>
      </c>
      <c r="AM21" s="271">
        <v>8256</v>
      </c>
      <c r="AN21" s="271">
        <v>4014</v>
      </c>
      <c r="AO21" s="271">
        <v>3799</v>
      </c>
      <c r="AP21" s="271">
        <v>2572</v>
      </c>
      <c r="AQ21" s="271">
        <v>715</v>
      </c>
      <c r="AR21" s="271">
        <v>6700</v>
      </c>
      <c r="AS21" s="271">
        <v>1987</v>
      </c>
      <c r="AT21" s="271">
        <v>3646</v>
      </c>
      <c r="AU21" s="271">
        <v>6121</v>
      </c>
      <c r="AV21" s="271">
        <v>5683</v>
      </c>
      <c r="AW21" s="271">
        <v>3400</v>
      </c>
      <c r="AX21" s="271">
        <v>3817</v>
      </c>
      <c r="AY21" s="271">
        <v>10519</v>
      </c>
      <c r="AZ21" s="271">
        <v>5063</v>
      </c>
      <c r="BA21" s="271">
        <v>7393</v>
      </c>
      <c r="BB21" s="271">
        <v>4400</v>
      </c>
      <c r="BC21" s="271">
        <v>6395</v>
      </c>
      <c r="BD21" s="271">
        <v>3478</v>
      </c>
      <c r="BE21" s="271"/>
      <c r="BF21" s="271">
        <v>4300</v>
      </c>
      <c r="BG21" s="271">
        <v>3400</v>
      </c>
      <c r="BH21" s="271">
        <v>2228</v>
      </c>
      <c r="BI21" s="271">
        <v>2290</v>
      </c>
      <c r="BJ21" s="271">
        <v>850</v>
      </c>
      <c r="BK21" s="271">
        <v>11924</v>
      </c>
      <c r="BL21" s="271">
        <v>8015</v>
      </c>
      <c r="BM21" s="271">
        <v>12190</v>
      </c>
      <c r="BN21" s="271">
        <v>4078</v>
      </c>
      <c r="BO21" s="271">
        <v>3375</v>
      </c>
      <c r="BP21" s="271">
        <v>2500</v>
      </c>
      <c r="BQ21" s="271">
        <v>4770</v>
      </c>
      <c r="BR21" s="271">
        <v>8200</v>
      </c>
      <c r="BS21" s="271">
        <v>3260</v>
      </c>
      <c r="BT21" s="271">
        <v>8390</v>
      </c>
      <c r="BU21" s="271">
        <v>1128</v>
      </c>
      <c r="BV21" s="271">
        <v>2543</v>
      </c>
      <c r="BW21" s="271">
        <v>1800</v>
      </c>
      <c r="BX21" s="271">
        <v>1300</v>
      </c>
      <c r="BY21" s="271">
        <v>3473</v>
      </c>
      <c r="BZ21" s="271">
        <v>2698</v>
      </c>
      <c r="CA21" s="271">
        <v>10100</v>
      </c>
      <c r="CB21" s="271">
        <v>5559</v>
      </c>
      <c r="CC21" s="271">
        <v>4550</v>
      </c>
      <c r="CD21" s="271">
        <v>1628</v>
      </c>
      <c r="CE21" s="271">
        <v>6763</v>
      </c>
      <c r="CF21" s="271">
        <v>8810</v>
      </c>
      <c r="CG21" s="271">
        <v>1225</v>
      </c>
      <c r="CH21" s="271">
        <v>4105</v>
      </c>
      <c r="CI21" s="271">
        <v>1150</v>
      </c>
      <c r="CJ21" s="271">
        <v>2500</v>
      </c>
      <c r="CK21" s="271">
        <v>8046</v>
      </c>
      <c r="CL21" s="271">
        <v>2278</v>
      </c>
      <c r="CM21" s="271">
        <v>4900</v>
      </c>
      <c r="CN21" s="271">
        <v>5544</v>
      </c>
      <c r="CO21" s="271">
        <v>2573</v>
      </c>
      <c r="CP21" s="271">
        <v>9920</v>
      </c>
      <c r="CQ21" s="271">
        <v>1608</v>
      </c>
      <c r="CR21" s="271">
        <v>7800</v>
      </c>
      <c r="CS21" s="271">
        <v>8607</v>
      </c>
      <c r="CT21" s="271">
        <v>2272</v>
      </c>
      <c r="CU21" s="271">
        <v>861</v>
      </c>
      <c r="CV21" s="271">
        <v>6278</v>
      </c>
      <c r="CW21" s="271">
        <v>4719</v>
      </c>
      <c r="CX21" s="271">
        <v>5648</v>
      </c>
      <c r="CY21" s="271">
        <v>4030</v>
      </c>
      <c r="CZ21" s="271">
        <v>7114</v>
      </c>
      <c r="DA21" s="271">
        <v>10914</v>
      </c>
      <c r="DB21" s="271">
        <v>14100</v>
      </c>
      <c r="DC21" s="271">
        <v>7226</v>
      </c>
      <c r="DD21" s="271"/>
      <c r="DE21" s="271">
        <v>6146</v>
      </c>
      <c r="DF21" s="271">
        <v>7367</v>
      </c>
      <c r="DG21" s="271">
        <v>6342</v>
      </c>
      <c r="DH21" s="271">
        <v>4315</v>
      </c>
      <c r="DI21" s="271">
        <v>1652</v>
      </c>
      <c r="DJ21" s="271">
        <v>3200</v>
      </c>
      <c r="DK21" s="271">
        <v>2420</v>
      </c>
      <c r="DL21" s="271">
        <v>1750</v>
      </c>
      <c r="DM21" s="271">
        <v>2024</v>
      </c>
      <c r="DN21" s="271">
        <v>10130</v>
      </c>
      <c r="DO21" s="271">
        <v>3133</v>
      </c>
      <c r="DP21" s="271">
        <v>3501</v>
      </c>
      <c r="DQ21" s="271">
        <v>8815</v>
      </c>
      <c r="DR21" s="271">
        <v>5688</v>
      </c>
      <c r="DS21" s="271">
        <v>4354</v>
      </c>
      <c r="DT21" s="271">
        <v>6198</v>
      </c>
      <c r="DU21" s="271"/>
      <c r="DV21" s="271">
        <v>7889</v>
      </c>
      <c r="DW21" s="271">
        <v>9500</v>
      </c>
      <c r="DX21" s="271">
        <v>5277</v>
      </c>
      <c r="DY21" s="271">
        <v>9437</v>
      </c>
      <c r="DZ21" s="271">
        <v>1953</v>
      </c>
      <c r="EA21" s="271">
        <v>7575</v>
      </c>
      <c r="EB21" s="271">
        <v>4411</v>
      </c>
      <c r="EC21" s="271">
        <v>5500</v>
      </c>
      <c r="ED21" s="271">
        <v>8925</v>
      </c>
      <c r="EE21" s="271">
        <v>8465</v>
      </c>
      <c r="EF21" s="271">
        <v>1050</v>
      </c>
      <c r="EG21" s="271">
        <v>2020</v>
      </c>
      <c r="EH21" s="271">
        <v>3710</v>
      </c>
      <c r="EI21" s="271">
        <v>1366</v>
      </c>
      <c r="EJ21" s="271">
        <v>8979</v>
      </c>
      <c r="EK21" s="271">
        <v>2583</v>
      </c>
      <c r="EL21" s="271">
        <v>7865</v>
      </c>
      <c r="EM21" s="271">
        <v>5500</v>
      </c>
      <c r="EN21" s="271">
        <v>3433</v>
      </c>
      <c r="EO21" s="271">
        <v>6335</v>
      </c>
      <c r="EP21" s="271">
        <v>4550</v>
      </c>
      <c r="EQ21" s="271">
        <v>8819</v>
      </c>
      <c r="ER21" s="271">
        <v>5978</v>
      </c>
      <c r="ES21" s="271">
        <v>1795</v>
      </c>
      <c r="ET21" s="271">
        <v>1871</v>
      </c>
      <c r="EU21" s="271">
        <v>2824</v>
      </c>
      <c r="EV21" s="271">
        <v>11676</v>
      </c>
      <c r="EW21" s="343">
        <v>3500</v>
      </c>
      <c r="EX21" s="352" t="s">
        <v>2642</v>
      </c>
      <c r="EY21" s="359"/>
      <c r="EZ21" s="359"/>
      <c r="FA21" s="359"/>
      <c r="FB21" s="359"/>
      <c r="FC21" s="359"/>
      <c r="FD21" s="359"/>
      <c r="FE21" s="359"/>
      <c r="FF21" s="359"/>
      <c r="FG21" s="359"/>
      <c r="FH21" s="359"/>
      <c r="FI21" s="359"/>
      <c r="FJ21" s="359"/>
      <c r="FK21" s="359"/>
      <c r="FL21" s="359"/>
      <c r="FM21" s="359"/>
      <c r="FN21" s="359"/>
      <c r="FO21" s="359"/>
      <c r="FP21" s="359"/>
      <c r="FQ21" s="359"/>
      <c r="FR21" s="359"/>
      <c r="FS21" s="359"/>
      <c r="FT21" s="359"/>
      <c r="FU21" s="359"/>
      <c r="FV21" s="359"/>
      <c r="FW21" s="359"/>
      <c r="FX21" s="359"/>
      <c r="FY21" s="359"/>
      <c r="FZ21" s="359"/>
      <c r="GA21" s="359"/>
      <c r="GB21" s="359"/>
      <c r="GC21" s="359"/>
      <c r="GD21" s="359"/>
      <c r="GE21" s="359"/>
      <c r="GF21" s="359"/>
      <c r="GG21" s="359"/>
      <c r="GH21" s="359"/>
      <c r="GI21" s="359"/>
      <c r="GJ21" s="359"/>
      <c r="GK21" s="359"/>
      <c r="GL21" s="359"/>
      <c r="GM21" s="359"/>
      <c r="GN21" s="359"/>
      <c r="GO21" s="359"/>
      <c r="GP21" s="359"/>
      <c r="GQ21" s="359"/>
      <c r="GR21" s="359"/>
      <c r="GS21" s="359"/>
      <c r="GT21" s="359"/>
      <c r="GU21" s="359"/>
      <c r="GV21" s="359"/>
      <c r="GW21" s="359"/>
      <c r="GX21" s="359"/>
      <c r="GY21" s="359"/>
      <c r="GZ21" s="359"/>
      <c r="HA21" s="359"/>
      <c r="HB21" s="359"/>
      <c r="HC21" s="359"/>
      <c r="HD21" s="359"/>
      <c r="HE21" s="359"/>
      <c r="HF21" s="359"/>
      <c r="HG21" s="359"/>
      <c r="HH21" s="359"/>
      <c r="HI21" s="359"/>
      <c r="HJ21" s="359"/>
      <c r="HK21" s="359"/>
      <c r="HL21" s="359"/>
      <c r="HM21" s="359"/>
      <c r="HN21" s="359"/>
      <c r="HO21" s="359"/>
      <c r="HP21" s="359"/>
      <c r="HQ21" s="359"/>
      <c r="HR21" s="359"/>
      <c r="HS21" s="359"/>
      <c r="HT21" s="359"/>
      <c r="HU21" s="359"/>
      <c r="HV21" s="359"/>
      <c r="HW21" s="359"/>
      <c r="HX21" s="359"/>
      <c r="HY21" s="359"/>
      <c r="HZ21" s="359"/>
      <c r="IA21" s="359"/>
      <c r="IB21" s="359"/>
      <c r="IC21" s="359"/>
      <c r="ID21" s="359"/>
      <c r="IE21" s="359"/>
      <c r="IF21" s="359"/>
      <c r="IG21" s="359"/>
      <c r="IH21" s="359"/>
      <c r="II21" s="359"/>
      <c r="IJ21" s="359"/>
      <c r="IK21" s="359"/>
      <c r="IL21" s="359"/>
      <c r="IM21" s="359"/>
      <c r="IN21" s="359"/>
      <c r="IO21" s="359"/>
      <c r="IP21" s="359"/>
      <c r="IQ21" s="359"/>
      <c r="IR21" s="359"/>
      <c r="IS21" s="359"/>
      <c r="IT21" s="359"/>
      <c r="IU21" s="359"/>
      <c r="IV21" s="359"/>
      <c r="IW21" s="359"/>
      <c r="IX21" s="359"/>
      <c r="IY21" s="359"/>
      <c r="IZ21" s="359"/>
      <c r="JA21" s="359"/>
      <c r="JB21" s="359"/>
      <c r="JC21" s="359"/>
      <c r="JD21" s="359"/>
      <c r="JE21" s="359"/>
      <c r="JF21" s="359"/>
      <c r="JG21" s="359"/>
      <c r="JH21" s="359"/>
      <c r="JI21" s="359"/>
      <c r="JJ21" s="359"/>
      <c r="JK21" s="359"/>
      <c r="JL21" s="359"/>
      <c r="JM21" s="359"/>
      <c r="JN21" s="359"/>
      <c r="JO21" s="359"/>
      <c r="JP21" s="359"/>
      <c r="JQ21" s="345"/>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c r="LI21" s="269"/>
      <c r="LJ21" s="269"/>
      <c r="LK21" s="269"/>
      <c r="LL21" s="269"/>
      <c r="LM21" s="269"/>
      <c r="LN21" s="269"/>
      <c r="LO21" s="269"/>
      <c r="LP21" s="269"/>
      <c r="LQ21" s="269"/>
      <c r="LR21" s="269"/>
      <c r="LS21" s="269"/>
      <c r="LT21" s="269"/>
      <c r="LU21" s="269"/>
      <c r="LV21" s="269"/>
      <c r="LW21" s="269"/>
      <c r="LX21" s="269"/>
      <c r="LY21" s="269"/>
      <c r="LZ21" s="269"/>
      <c r="MA21" s="269"/>
      <c r="MB21" s="269"/>
      <c r="MC21" s="269"/>
      <c r="MD21" s="269"/>
      <c r="ME21" s="269"/>
      <c r="MF21" s="269"/>
      <c r="MG21" s="269"/>
      <c r="MH21" s="269"/>
      <c r="MI21" s="269"/>
      <c r="MJ21" s="269"/>
      <c r="MK21" s="269"/>
      <c r="ML21" s="269"/>
      <c r="MM21" s="269"/>
      <c r="MN21" s="269"/>
      <c r="MO21" s="269"/>
      <c r="MP21" s="269"/>
      <c r="MQ21" s="269"/>
      <c r="MR21" s="269"/>
      <c r="MS21" s="269"/>
      <c r="MT21" s="269"/>
      <c r="MU21" s="269"/>
      <c r="MV21" s="269"/>
      <c r="MW21" s="269"/>
      <c r="MX21" s="269"/>
      <c r="MY21" s="269"/>
      <c r="MZ21" s="269"/>
      <c r="NA21" s="269"/>
      <c r="NB21" s="269"/>
      <c r="NC21" s="269"/>
      <c r="ND21" s="269"/>
      <c r="NE21" s="269"/>
      <c r="NF21" s="269"/>
      <c r="NG21" s="269"/>
      <c r="NH21" s="269"/>
      <c r="NI21" s="269"/>
      <c r="NJ21" s="269"/>
      <c r="NK21" s="269"/>
      <c r="NL21" s="269"/>
      <c r="NM21" s="269"/>
      <c r="NN21" s="269"/>
      <c r="NO21" s="269"/>
      <c r="NP21" s="269"/>
      <c r="NQ21" s="269"/>
      <c r="NR21" s="269"/>
      <c r="NS21" s="269"/>
      <c r="NT21" s="269"/>
      <c r="NU21" s="269"/>
      <c r="NV21" s="269"/>
      <c r="NW21" s="269"/>
      <c r="NX21" s="269"/>
      <c r="NY21" s="269"/>
      <c r="NZ21" s="269"/>
      <c r="OA21" s="269"/>
      <c r="OB21" s="269"/>
      <c r="OC21" s="269"/>
      <c r="OD21" s="269"/>
      <c r="OE21" s="269"/>
      <c r="OF21" s="269"/>
      <c r="OG21" s="269"/>
      <c r="OH21" s="269"/>
      <c r="OI21" s="269"/>
      <c r="OJ21" s="269"/>
      <c r="OK21" s="269"/>
      <c r="OL21" s="269"/>
      <c r="OM21" s="269"/>
      <c r="ON21" s="269"/>
      <c r="OO21" s="269"/>
      <c r="OP21" s="269"/>
      <c r="OQ21" s="269"/>
      <c r="OR21" s="269"/>
      <c r="OS21" s="269"/>
      <c r="OT21" s="269"/>
      <c r="OU21" s="269"/>
      <c r="OV21" s="269"/>
      <c r="OW21" s="269"/>
      <c r="OX21" s="269"/>
      <c r="OY21" s="269"/>
      <c r="OZ21" s="269"/>
      <c r="PA21" s="269"/>
      <c r="PB21" s="269"/>
      <c r="PC21" s="269"/>
      <c r="PD21" s="269"/>
      <c r="PE21" s="269"/>
      <c r="PF21" s="269"/>
      <c r="PG21" s="269"/>
      <c r="PH21" s="269"/>
      <c r="PI21" s="269"/>
      <c r="PJ21" s="269"/>
      <c r="PK21" s="269"/>
      <c r="PL21" s="269"/>
      <c r="PM21" s="269"/>
      <c r="PN21" s="269"/>
      <c r="PO21" s="269"/>
      <c r="PP21" s="269"/>
      <c r="PQ21" s="269"/>
      <c r="PR21" s="269"/>
      <c r="PS21" s="269"/>
      <c r="PT21" s="269"/>
      <c r="PU21" s="269"/>
      <c r="PV21" s="269"/>
      <c r="PW21" s="269"/>
      <c r="PX21" s="269"/>
      <c r="PY21" s="269"/>
      <c r="PZ21" s="269"/>
      <c r="QA21" s="269"/>
      <c r="QB21" s="269"/>
      <c r="QC21" s="269"/>
      <c r="QD21" s="269"/>
      <c r="QE21" s="269"/>
      <c r="QF21" s="269"/>
      <c r="QG21" s="269"/>
      <c r="QH21" s="269"/>
      <c r="QI21" s="269"/>
      <c r="QJ21" s="269"/>
      <c r="QK21" s="269"/>
      <c r="QL21" s="269"/>
      <c r="QM21" s="269"/>
      <c r="QN21" s="269"/>
      <c r="QO21" s="269"/>
      <c r="QP21" s="269"/>
      <c r="QQ21" s="269"/>
      <c r="QR21" s="269"/>
      <c r="QS21" s="269"/>
      <c r="QT21" s="269"/>
      <c r="QU21" s="269"/>
      <c r="QV21" s="269"/>
      <c r="QW21" s="269"/>
    </row>
    <row r="22" spans="1:465" ht="12.75" customHeight="1">
      <c r="A22" s="8"/>
      <c r="B22" s="23" t="s">
        <v>37</v>
      </c>
      <c r="C22" s="8"/>
      <c r="D22" s="8"/>
      <c r="E22" s="266" t="s">
        <v>36</v>
      </c>
      <c r="G22" s="271">
        <v>230.26849315068492</v>
      </c>
      <c r="H22" s="271">
        <v>119.75342465753425</v>
      </c>
      <c r="I22" s="271">
        <v>454.62465753424658</v>
      </c>
      <c r="J22" s="271">
        <v>830.87397260273974</v>
      </c>
      <c r="K22" s="271">
        <v>1141.131506849315</v>
      </c>
      <c r="L22" s="271">
        <v>909.90958904109584</v>
      </c>
      <c r="M22" s="271">
        <v>35.18904109589041</v>
      </c>
      <c r="N22" s="271">
        <v>187.50684931506851</v>
      </c>
      <c r="O22" s="271">
        <v>213.9150684931507</v>
      </c>
      <c r="P22" s="271">
        <v>138.03013698630136</v>
      </c>
      <c r="Q22" s="271">
        <v>67.657534246575338</v>
      </c>
      <c r="R22" s="271">
        <v>55.046575342465751</v>
      </c>
      <c r="S22" s="271">
        <v>2395.0684931506848</v>
      </c>
      <c r="T22" s="271">
        <v>8031.6164383561645</v>
      </c>
      <c r="U22" s="271">
        <v>72563.989041095891</v>
      </c>
      <c r="V22" s="271">
        <v>2257.3616438356166</v>
      </c>
      <c r="W22" s="271">
        <v>88.246575342465746</v>
      </c>
      <c r="X22" s="271">
        <v>3287.9178082191779</v>
      </c>
      <c r="Y22" s="271">
        <v>2000.2273972602741</v>
      </c>
      <c r="Z22" s="271">
        <v>103.41643835616438</v>
      </c>
      <c r="AA22" s="271">
        <v>80.424657534246577</v>
      </c>
      <c r="AB22" s="271">
        <v>326.29863013698628</v>
      </c>
      <c r="AC22" s="271">
        <v>88.013698630136986</v>
      </c>
      <c r="AD22" s="271">
        <v>484.75890410958903</v>
      </c>
      <c r="AE22" s="271">
        <v>471.38082191780819</v>
      </c>
      <c r="AF22" s="271">
        <v>35.268493150684932</v>
      </c>
      <c r="AG22" s="271">
        <v>921.78356164383558</v>
      </c>
      <c r="AH22" s="271">
        <v>139.78082191780823</v>
      </c>
      <c r="AI22" s="271">
        <v>116.81369863013698</v>
      </c>
      <c r="AJ22" s="271">
        <v>15446.013698630137</v>
      </c>
      <c r="AK22" s="271">
        <v>60.230136986301368</v>
      </c>
      <c r="AL22" s="271">
        <v>409.85479452054796</v>
      </c>
      <c r="AM22" s="271">
        <v>238.42739726027398</v>
      </c>
      <c r="AN22" s="271">
        <v>622.2821917808219</v>
      </c>
      <c r="AO22" s="271">
        <v>599.03561643835621</v>
      </c>
      <c r="AP22" s="271">
        <v>42398.926027397261</v>
      </c>
      <c r="AQ22" s="271">
        <v>133.15342465753426</v>
      </c>
      <c r="AR22" s="271">
        <v>179.06301369863013</v>
      </c>
      <c r="AS22" s="271">
        <v>55.30958904109589</v>
      </c>
      <c r="AT22" s="271">
        <v>2076.1424657534249</v>
      </c>
      <c r="AU22" s="271">
        <v>55.753424657534246</v>
      </c>
      <c r="AV22" s="271">
        <v>38195.139726027395</v>
      </c>
      <c r="AW22" s="271">
        <v>2385.3863013698628</v>
      </c>
      <c r="AX22" s="271">
        <v>1285.7397260273972</v>
      </c>
      <c r="AY22" s="271">
        <v>362.39452054794521</v>
      </c>
      <c r="AZ22" s="271">
        <v>123.77260273972603</v>
      </c>
      <c r="BA22" s="271">
        <v>292.60000000000002</v>
      </c>
      <c r="BB22" s="271">
        <v>54.986301369863014</v>
      </c>
      <c r="BC22" s="271">
        <v>147.08767123287672</v>
      </c>
      <c r="BD22" s="271">
        <v>5003.5342465753429</v>
      </c>
      <c r="BE22" s="271">
        <v>28.432876712328767</v>
      </c>
      <c r="BF22" s="271">
        <v>7226.813698630137</v>
      </c>
      <c r="BG22" s="271">
        <v>359.00821917808219</v>
      </c>
      <c r="BH22" s="271">
        <v>277.17260273972602</v>
      </c>
      <c r="BI22" s="271">
        <v>7693.4794520547948</v>
      </c>
      <c r="BJ22" s="271">
        <v>75004.47671232876</v>
      </c>
      <c r="BK22" s="271">
        <v>91.756164383561639</v>
      </c>
      <c r="BL22" s="271">
        <v>102.04109589041096</v>
      </c>
      <c r="BM22" s="271">
        <v>94.961643835616442</v>
      </c>
      <c r="BN22" s="271">
        <v>1252.8109589041096</v>
      </c>
      <c r="BO22" s="271">
        <v>43.93150684931507</v>
      </c>
      <c r="BP22" s="271">
        <v>571.24109589041097</v>
      </c>
      <c r="BQ22" s="271">
        <v>3987.2958904109587</v>
      </c>
      <c r="BR22" s="271">
        <v>30.509589041095889</v>
      </c>
      <c r="BS22" s="271">
        <v>81.106849315068487</v>
      </c>
      <c r="BT22" s="271">
        <v>43.389041095890413</v>
      </c>
      <c r="BU22" s="271">
        <v>31320.660273972604</v>
      </c>
      <c r="BV22" s="271">
        <v>61.424657534246577</v>
      </c>
      <c r="BW22" s="271">
        <v>416.05753424657536</v>
      </c>
      <c r="BX22" s="271">
        <v>140.33972602739726</v>
      </c>
      <c r="BY22" s="271">
        <v>5525.6191780821919</v>
      </c>
      <c r="BZ22" s="271">
        <v>88787.758904109593</v>
      </c>
      <c r="CA22" s="271">
        <v>1516.7315068493151</v>
      </c>
      <c r="CB22" s="271">
        <v>1997.9123287671232</v>
      </c>
      <c r="CC22" s="271">
        <v>285.44657534246574</v>
      </c>
      <c r="CD22" s="271">
        <v>1487.6328767123289</v>
      </c>
      <c r="CE22" s="271">
        <v>363.11506849315066</v>
      </c>
      <c r="CF22" s="271">
        <v>391.95890410958901</v>
      </c>
      <c r="CG22" s="271">
        <v>266.27397260273972</v>
      </c>
      <c r="CH22" s="271">
        <v>81.865753424657541</v>
      </c>
      <c r="CI22" s="271">
        <v>57.419178082191777</v>
      </c>
      <c r="CJ22" s="271">
        <v>198.26849315068492</v>
      </c>
      <c r="CK22" s="271">
        <v>308.59726027397261</v>
      </c>
      <c r="CL22" s="271">
        <v>718.7972602739726</v>
      </c>
      <c r="CM22" s="271">
        <v>50.646575342465752</v>
      </c>
      <c r="CN22" s="271">
        <v>2958.1643835616437</v>
      </c>
      <c r="CO22" s="271">
        <v>324.63013698630135</v>
      </c>
      <c r="CP22" s="271">
        <v>77.38082191780822</v>
      </c>
      <c r="CQ22" s="271">
        <v>2040.1616438356164</v>
      </c>
      <c r="CR22" s="271">
        <v>124.7068493150685</v>
      </c>
      <c r="CS22" s="271">
        <v>681.58630136986301</v>
      </c>
      <c r="CT22" s="271">
        <v>6811.8849315068492</v>
      </c>
      <c r="CU22" s="271">
        <v>170.13972602739727</v>
      </c>
      <c r="CV22" s="271">
        <v>294.08493150684933</v>
      </c>
      <c r="CW22" s="271">
        <v>411.68767123287671</v>
      </c>
      <c r="CX22" s="271">
        <v>171.20547945205479</v>
      </c>
      <c r="CY22" s="271">
        <v>1039.5232876712328</v>
      </c>
      <c r="CZ22" s="271">
        <v>903.38356164383561</v>
      </c>
      <c r="DA22" s="271">
        <v>633.27671232876708</v>
      </c>
      <c r="DB22" s="271">
        <v>227.22465753424657</v>
      </c>
      <c r="DC22" s="271">
        <v>225.32876712328766</v>
      </c>
      <c r="DD22" s="271">
        <v>569.55342465753426</v>
      </c>
      <c r="DE22" s="271">
        <v>478.59726027397261</v>
      </c>
      <c r="DF22" s="271">
        <v>29.446575342465753</v>
      </c>
      <c r="DG22" s="271">
        <v>50.512328767123286</v>
      </c>
      <c r="DH22" s="271">
        <v>503.35342465753422</v>
      </c>
      <c r="DI22" s="271">
        <v>7469.9643835616434</v>
      </c>
      <c r="DJ22" s="271">
        <v>167.57260273972602</v>
      </c>
      <c r="DK22" s="271">
        <v>121.41095890410959</v>
      </c>
      <c r="DL22" s="271">
        <v>168.53424657534248</v>
      </c>
      <c r="DM22" s="271">
        <v>16571.427397260275</v>
      </c>
      <c r="DN22" s="271">
        <v>1681.2383561643835</v>
      </c>
      <c r="DO22" s="271">
        <v>845.10958904109589</v>
      </c>
      <c r="DP22" s="271">
        <v>419.11780821917807</v>
      </c>
      <c r="DQ22" s="271">
        <v>196.2931506849315</v>
      </c>
      <c r="DR22" s="271">
        <v>1780.0493150684931</v>
      </c>
      <c r="DS22" s="271">
        <v>508.75890410958903</v>
      </c>
      <c r="DT22" s="271">
        <v>51.68767123287671</v>
      </c>
      <c r="DU22" s="271">
        <v>62.586301369863016</v>
      </c>
      <c r="DV22" s="271">
        <v>107.88219178082191</v>
      </c>
      <c r="DW22" s="271">
        <v>498.61643835616439</v>
      </c>
      <c r="DX22" s="271">
        <v>1252.8109589041096</v>
      </c>
      <c r="DY22" s="271">
        <v>92.443835616438349</v>
      </c>
      <c r="DZ22" s="271">
        <v>940.7534246575342</v>
      </c>
      <c r="EA22" s="271">
        <v>1983.5972602739726</v>
      </c>
      <c r="EB22" s="271">
        <v>242.21643835616439</v>
      </c>
      <c r="EC22" s="271">
        <v>1145.8712328767124</v>
      </c>
      <c r="ED22" s="271">
        <v>260.1013698630137</v>
      </c>
      <c r="EE22" s="271">
        <v>34.830136986301369</v>
      </c>
      <c r="EF22" s="271">
        <v>148.61369863013698</v>
      </c>
      <c r="EG22" s="271">
        <v>34.076712328767123</v>
      </c>
      <c r="EH22" s="271">
        <v>1291.2191780821918</v>
      </c>
      <c r="EI22" s="271">
        <v>42.041095890410958</v>
      </c>
      <c r="EJ22" s="271">
        <v>101.7972602739726</v>
      </c>
      <c r="EK22" s="271">
        <v>76.813698630136983</v>
      </c>
      <c r="EL22" s="271">
        <v>286.54520547945208</v>
      </c>
      <c r="EM22" s="271">
        <v>97.698630136986296</v>
      </c>
      <c r="EN22" s="271">
        <v>995.23835616438362</v>
      </c>
      <c r="EO22" s="271">
        <v>201.78356164383561</v>
      </c>
      <c r="EP22" s="271">
        <v>59.178082191780824</v>
      </c>
      <c r="EQ22" s="271">
        <v>12473.887671232877</v>
      </c>
      <c r="ER22" s="271">
        <v>177.88493150684931</v>
      </c>
      <c r="ES22" s="271">
        <v>32.846575342465755</v>
      </c>
      <c r="ET22" s="271">
        <v>295.7068493150685</v>
      </c>
      <c r="EU22" s="271">
        <v>36577.210958904107</v>
      </c>
      <c r="EV22" s="271">
        <v>654.50958904109586</v>
      </c>
      <c r="EW22" s="343">
        <v>501.89315068493153</v>
      </c>
      <c r="EX22" s="118" t="s">
        <v>2639</v>
      </c>
      <c r="EY22" s="359"/>
      <c r="EZ22" s="359"/>
      <c r="FA22" s="359"/>
      <c r="FB22" s="359"/>
      <c r="FC22" s="359"/>
      <c r="FD22" s="359"/>
      <c r="FE22" s="359"/>
      <c r="FF22" s="359"/>
      <c r="FG22" s="359"/>
      <c r="FH22" s="359"/>
      <c r="FI22" s="359"/>
      <c r="FJ22" s="359"/>
      <c r="FK22" s="359"/>
      <c r="FL22" s="359"/>
      <c r="FM22" s="359"/>
      <c r="FN22" s="359"/>
      <c r="FO22" s="359"/>
      <c r="FP22" s="359"/>
      <c r="FQ22" s="359"/>
      <c r="FR22" s="359"/>
      <c r="FS22" s="359"/>
      <c r="FT22" s="359"/>
      <c r="FU22" s="359"/>
      <c r="FV22" s="359"/>
      <c r="FW22" s="359"/>
      <c r="FX22" s="359"/>
      <c r="FY22" s="359"/>
      <c r="FZ22" s="359"/>
      <c r="GA22" s="359"/>
      <c r="GB22" s="359"/>
      <c r="GC22" s="359"/>
      <c r="GD22" s="359"/>
      <c r="GE22" s="359"/>
      <c r="GF22" s="359"/>
      <c r="GG22" s="359"/>
      <c r="GH22" s="359"/>
      <c r="GI22" s="359"/>
      <c r="GJ22" s="359"/>
      <c r="GK22" s="359"/>
      <c r="GL22" s="359"/>
      <c r="GM22" s="359"/>
      <c r="GN22" s="359"/>
      <c r="GO22" s="359"/>
      <c r="GP22" s="359"/>
      <c r="GQ22" s="359"/>
      <c r="GR22" s="359"/>
      <c r="GS22" s="359"/>
      <c r="GT22" s="359"/>
      <c r="GU22" s="359"/>
      <c r="GV22" s="359"/>
      <c r="GW22" s="359"/>
      <c r="GX22" s="359"/>
      <c r="GY22" s="359"/>
      <c r="GZ22" s="359"/>
      <c r="HA22" s="359"/>
      <c r="HB22" s="359"/>
      <c r="HC22" s="359"/>
      <c r="HD22" s="359"/>
      <c r="HE22" s="359"/>
      <c r="HF22" s="359"/>
      <c r="HG22" s="359"/>
      <c r="HH22" s="359"/>
      <c r="HI22" s="359"/>
      <c r="HJ22" s="359"/>
      <c r="HK22" s="359"/>
      <c r="HL22" s="359"/>
      <c r="HM22" s="359"/>
      <c r="HN22" s="359"/>
      <c r="HO22" s="359"/>
      <c r="HP22" s="359"/>
      <c r="HQ22" s="359"/>
      <c r="HR22" s="359"/>
      <c r="HS22" s="359"/>
      <c r="HT22" s="359"/>
      <c r="HU22" s="359"/>
      <c r="HV22" s="359"/>
      <c r="HW22" s="359"/>
      <c r="HX22" s="359"/>
      <c r="HY22" s="359"/>
      <c r="HZ22" s="359"/>
      <c r="IA22" s="359"/>
      <c r="IB22" s="359"/>
      <c r="IC22" s="359"/>
      <c r="ID22" s="359"/>
      <c r="IE22" s="359"/>
      <c r="IF22" s="359"/>
      <c r="IG22" s="359"/>
      <c r="IH22" s="359"/>
      <c r="II22" s="359"/>
      <c r="IJ22" s="359"/>
      <c r="IK22" s="359"/>
      <c r="IL22" s="359"/>
      <c r="IM22" s="359"/>
      <c r="IN22" s="359"/>
      <c r="IO22" s="359"/>
      <c r="IP22" s="359"/>
      <c r="IQ22" s="359"/>
      <c r="IR22" s="359"/>
      <c r="IS22" s="359"/>
      <c r="IT22" s="359"/>
      <c r="IU22" s="359"/>
      <c r="IV22" s="359"/>
      <c r="IW22" s="359"/>
      <c r="IX22" s="359"/>
      <c r="IY22" s="359"/>
      <c r="IZ22" s="359"/>
      <c r="JA22" s="359"/>
      <c r="JB22" s="359"/>
      <c r="JC22" s="359"/>
      <c r="JD22" s="359"/>
      <c r="JE22" s="359"/>
      <c r="JF22" s="359"/>
      <c r="JG22" s="359"/>
      <c r="JH22" s="359"/>
      <c r="JI22" s="359"/>
      <c r="JJ22" s="359"/>
      <c r="JK22" s="359"/>
      <c r="JL22" s="359"/>
      <c r="JM22" s="359"/>
      <c r="JN22" s="359"/>
      <c r="JO22" s="359"/>
      <c r="JP22" s="359"/>
      <c r="JQ22" s="345"/>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c r="LI22" s="269"/>
      <c r="LJ22" s="269"/>
      <c r="LK22" s="269"/>
      <c r="LL22" s="269"/>
      <c r="LM22" s="269"/>
      <c r="LN22" s="269"/>
      <c r="LO22" s="269"/>
      <c r="LP22" s="269"/>
      <c r="LQ22" s="269"/>
      <c r="LR22" s="269"/>
      <c r="LS22" s="269"/>
      <c r="LT22" s="269"/>
      <c r="LU22" s="269"/>
      <c r="LV22" s="269"/>
      <c r="LW22" s="269"/>
      <c r="LX22" s="269"/>
      <c r="LY22" s="269"/>
      <c r="LZ22" s="269"/>
      <c r="MA22" s="269"/>
      <c r="MB22" s="269"/>
      <c r="MC22" s="269"/>
      <c r="MD22" s="269"/>
      <c r="ME22" s="269"/>
      <c r="MF22" s="269"/>
      <c r="MG22" s="269"/>
      <c r="MH22" s="269"/>
      <c r="MI22" s="269"/>
      <c r="MJ22" s="269"/>
      <c r="MK22" s="269"/>
      <c r="ML22" s="269"/>
      <c r="MM22" s="269"/>
      <c r="MN22" s="269"/>
      <c r="MO22" s="269"/>
      <c r="MP22" s="269"/>
      <c r="MQ22" s="269"/>
      <c r="MR22" s="269"/>
      <c r="MS22" s="269"/>
      <c r="MT22" s="269"/>
      <c r="MU22" s="269"/>
      <c r="MV22" s="269"/>
      <c r="MW22" s="269"/>
      <c r="MX22" s="269"/>
      <c r="MY22" s="269"/>
      <c r="MZ22" s="269"/>
      <c r="NA22" s="269"/>
      <c r="NB22" s="269"/>
      <c r="NC22" s="269"/>
      <c r="ND22" s="269"/>
      <c r="NE22" s="269"/>
      <c r="NF22" s="269"/>
      <c r="NG22" s="269"/>
      <c r="NH22" s="269"/>
      <c r="NI22" s="269"/>
      <c r="NJ22" s="269"/>
      <c r="NK22" s="269"/>
      <c r="NL22" s="269"/>
      <c r="NM22" s="269"/>
      <c r="NN22" s="269"/>
      <c r="NO22" s="269"/>
      <c r="NP22" s="269"/>
      <c r="NQ22" s="269"/>
      <c r="NR22" s="269"/>
      <c r="NS22" s="269"/>
      <c r="NT22" s="269"/>
      <c r="NU22" s="269"/>
      <c r="NV22" s="269"/>
      <c r="NW22" s="269"/>
      <c r="NX22" s="269"/>
      <c r="NY22" s="269"/>
      <c r="NZ22" s="269"/>
      <c r="OA22" s="269"/>
      <c r="OB22" s="269"/>
      <c r="OC22" s="269"/>
      <c r="OD22" s="269"/>
      <c r="OE22" s="269"/>
      <c r="OF22" s="269"/>
      <c r="OG22" s="269"/>
      <c r="OH22" s="269"/>
      <c r="OI22" s="269"/>
      <c r="OJ22" s="269"/>
      <c r="OK22" s="269"/>
      <c r="OL22" s="269"/>
      <c r="OM22" s="269"/>
      <c r="ON22" s="269"/>
      <c r="OO22" s="269"/>
      <c r="OP22" s="269"/>
      <c r="OQ22" s="269"/>
      <c r="OR22" s="269"/>
      <c r="OS22" s="269"/>
      <c r="OT22" s="269"/>
      <c r="OU22" s="269"/>
      <c r="OV22" s="269"/>
      <c r="OW22" s="269"/>
      <c r="OX22" s="269"/>
      <c r="OY22" s="269"/>
      <c r="OZ22" s="269"/>
      <c r="PA22" s="269"/>
      <c r="PB22" s="269"/>
      <c r="PC22" s="269"/>
      <c r="PD22" s="269"/>
      <c r="PE22" s="269"/>
      <c r="PF22" s="269"/>
      <c r="PG22" s="269"/>
      <c r="PH22" s="269"/>
      <c r="PI22" s="269"/>
      <c r="PJ22" s="269"/>
      <c r="PK22" s="269"/>
      <c r="PL22" s="269"/>
      <c r="PM22" s="269"/>
      <c r="PN22" s="269"/>
      <c r="PO22" s="269"/>
      <c r="PP22" s="269"/>
      <c r="PQ22" s="269"/>
      <c r="PR22" s="269"/>
      <c r="PS22" s="269"/>
      <c r="PT22" s="269"/>
      <c r="PU22" s="269"/>
      <c r="PV22" s="269"/>
      <c r="PW22" s="269"/>
      <c r="PX22" s="269"/>
      <c r="PY22" s="269"/>
      <c r="PZ22" s="269"/>
      <c r="QA22" s="269"/>
      <c r="QB22" s="269"/>
      <c r="QC22" s="269"/>
      <c r="QD22" s="269"/>
      <c r="QE22" s="269"/>
      <c r="QF22" s="269"/>
      <c r="QG22" s="269"/>
      <c r="QH22" s="269"/>
      <c r="QI22" s="269"/>
      <c r="QJ22" s="269"/>
      <c r="QK22" s="269"/>
      <c r="QL22" s="269"/>
      <c r="QM22" s="269"/>
      <c r="QN22" s="269"/>
      <c r="QO22" s="269"/>
      <c r="QP22" s="269"/>
      <c r="QQ22" s="269"/>
      <c r="QR22" s="269"/>
      <c r="QS22" s="269"/>
      <c r="QT22" s="269"/>
      <c r="QU22" s="269"/>
      <c r="QV22" s="269"/>
      <c r="QW22" s="269"/>
    </row>
    <row r="23" spans="1:465" ht="12.75" customHeight="1">
      <c r="A23" s="8"/>
      <c r="B23" s="23" t="s">
        <v>35</v>
      </c>
      <c r="C23" s="8"/>
      <c r="D23" s="8"/>
      <c r="E23" s="266" t="s">
        <v>11</v>
      </c>
      <c r="G23" s="271">
        <v>13</v>
      </c>
      <c r="H23" s="271">
        <v>8</v>
      </c>
      <c r="I23" s="271">
        <v>82</v>
      </c>
      <c r="J23" s="271">
        <v>79</v>
      </c>
      <c r="K23" s="271">
        <v>92</v>
      </c>
      <c r="L23" s="271">
        <v>82</v>
      </c>
      <c r="M23" s="271">
        <v>11</v>
      </c>
      <c r="N23" s="271">
        <v>36</v>
      </c>
      <c r="O23" s="271">
        <v>19</v>
      </c>
      <c r="P23" s="271">
        <v>34</v>
      </c>
      <c r="Q23" s="271">
        <v>10</v>
      </c>
      <c r="R23" s="271">
        <v>3</v>
      </c>
      <c r="S23" s="271">
        <v>32</v>
      </c>
      <c r="T23" s="271">
        <v>664</v>
      </c>
      <c r="U23" s="271">
        <v>5274</v>
      </c>
      <c r="V23" s="271">
        <v>87</v>
      </c>
      <c r="W23" s="271">
        <v>8</v>
      </c>
      <c r="X23" s="271">
        <v>434</v>
      </c>
      <c r="Y23" s="271">
        <v>346</v>
      </c>
      <c r="Z23" s="271">
        <v>4</v>
      </c>
      <c r="AA23" s="271">
        <v>11</v>
      </c>
      <c r="AB23" s="271">
        <v>32</v>
      </c>
      <c r="AC23" s="271">
        <v>23</v>
      </c>
      <c r="AD23" s="271">
        <v>17</v>
      </c>
      <c r="AE23" s="271">
        <v>104</v>
      </c>
      <c r="AF23" s="271">
        <v>8</v>
      </c>
      <c r="AG23" s="271">
        <v>242</v>
      </c>
      <c r="AH23" s="271">
        <v>10</v>
      </c>
      <c r="AI23" s="271">
        <v>23</v>
      </c>
      <c r="AJ23" s="271">
        <v>1473</v>
      </c>
      <c r="AK23" s="271">
        <v>105</v>
      </c>
      <c r="AL23" s="271">
        <v>49</v>
      </c>
      <c r="AM23" s="271">
        <v>33</v>
      </c>
      <c r="AN23" s="271">
        <v>48</v>
      </c>
      <c r="AO23" s="271">
        <v>74</v>
      </c>
      <c r="AP23" s="271">
        <v>1709</v>
      </c>
      <c r="AQ23" s="271">
        <v>65</v>
      </c>
      <c r="AR23" s="271">
        <v>21</v>
      </c>
      <c r="AS23" s="271">
        <v>64</v>
      </c>
      <c r="AT23" s="268">
        <v>891</v>
      </c>
      <c r="AU23" s="268">
        <v>3</v>
      </c>
      <c r="AV23" s="268">
        <v>2430</v>
      </c>
      <c r="AW23" s="268">
        <v>15</v>
      </c>
      <c r="AX23" s="268">
        <v>198</v>
      </c>
      <c r="AY23" s="268">
        <v>24</v>
      </c>
      <c r="AZ23" s="268">
        <v>12</v>
      </c>
      <c r="BA23" s="268">
        <v>19</v>
      </c>
      <c r="BB23" s="268">
        <v>15</v>
      </c>
      <c r="BC23" s="268">
        <v>11</v>
      </c>
      <c r="BD23" s="268">
        <v>220</v>
      </c>
      <c r="BE23" s="268">
        <v>1</v>
      </c>
      <c r="BF23" s="268">
        <v>422</v>
      </c>
      <c r="BG23" s="268">
        <v>55</v>
      </c>
      <c r="BH23" s="268">
        <v>47</v>
      </c>
      <c r="BI23" s="268">
        <v>744</v>
      </c>
      <c r="BJ23" s="268">
        <v>9448</v>
      </c>
      <c r="BK23" s="268">
        <v>6</v>
      </c>
      <c r="BL23" s="268">
        <v>12</v>
      </c>
      <c r="BM23" s="268">
        <v>4</v>
      </c>
      <c r="BN23" s="268">
        <v>47</v>
      </c>
      <c r="BO23" s="268">
        <v>6</v>
      </c>
      <c r="BP23" s="268">
        <v>35</v>
      </c>
      <c r="BQ23" s="268">
        <v>283</v>
      </c>
      <c r="BR23" s="268">
        <v>3</v>
      </c>
      <c r="BS23" s="268">
        <v>5</v>
      </c>
      <c r="BT23" s="268">
        <v>3</v>
      </c>
      <c r="BU23" s="268">
        <v>2600</v>
      </c>
      <c r="BV23" s="268">
        <v>29</v>
      </c>
      <c r="BW23" s="268">
        <v>13</v>
      </c>
      <c r="BX23" s="268">
        <v>46</v>
      </c>
      <c r="BY23" s="268">
        <v>416</v>
      </c>
      <c r="BZ23" s="268">
        <v>10341</v>
      </c>
      <c r="CA23" s="268">
        <v>31</v>
      </c>
      <c r="CB23" s="268">
        <v>101</v>
      </c>
      <c r="CC23" s="268">
        <v>34</v>
      </c>
      <c r="CD23" s="268">
        <v>519</v>
      </c>
      <c r="CE23" s="268">
        <v>127</v>
      </c>
      <c r="CF23" s="268">
        <v>34</v>
      </c>
      <c r="CG23" s="268">
        <v>68</v>
      </c>
      <c r="CH23" s="268">
        <v>11</v>
      </c>
      <c r="CI23" s="268">
        <v>10</v>
      </c>
      <c r="CJ23" s="268">
        <v>13</v>
      </c>
      <c r="CK23" s="268">
        <v>10</v>
      </c>
      <c r="CL23" s="268">
        <v>142</v>
      </c>
      <c r="CM23" s="268">
        <v>3</v>
      </c>
      <c r="CN23" s="268">
        <v>253</v>
      </c>
      <c r="CO23" s="268">
        <v>29</v>
      </c>
      <c r="CP23" s="268">
        <v>21</v>
      </c>
      <c r="CQ23" s="268">
        <v>113</v>
      </c>
      <c r="CR23" s="268">
        <v>4</v>
      </c>
      <c r="CS23" s="268">
        <v>20</v>
      </c>
      <c r="CT23" s="268">
        <v>659</v>
      </c>
      <c r="CU23" s="268">
        <v>123</v>
      </c>
      <c r="CV23" s="268">
        <v>35</v>
      </c>
      <c r="CW23" s="268">
        <v>44</v>
      </c>
      <c r="CX23" s="268">
        <v>60</v>
      </c>
      <c r="CY23" s="268">
        <v>107</v>
      </c>
      <c r="CZ23" s="268">
        <v>59</v>
      </c>
      <c r="DA23" s="268">
        <v>20</v>
      </c>
      <c r="DB23" s="268">
        <v>8</v>
      </c>
      <c r="DC23" s="268">
        <v>13</v>
      </c>
      <c r="DD23" s="268">
        <v>21</v>
      </c>
      <c r="DE23" s="268">
        <v>49</v>
      </c>
      <c r="DF23" s="268">
        <v>5</v>
      </c>
      <c r="DG23" s="268">
        <v>15</v>
      </c>
      <c r="DH23" s="268">
        <v>52</v>
      </c>
      <c r="DI23" s="268">
        <v>299</v>
      </c>
      <c r="DJ23" s="268">
        <v>39</v>
      </c>
      <c r="DK23" s="268">
        <v>4</v>
      </c>
      <c r="DL23" s="268">
        <v>10</v>
      </c>
      <c r="DM23" s="268">
        <v>473</v>
      </c>
      <c r="DN23" s="268">
        <v>58</v>
      </c>
      <c r="DO23" s="268">
        <v>33</v>
      </c>
      <c r="DP23" s="268">
        <v>85</v>
      </c>
      <c r="DQ23" s="268">
        <v>18</v>
      </c>
      <c r="DR23" s="268">
        <v>100</v>
      </c>
      <c r="DS23" s="268">
        <v>71</v>
      </c>
      <c r="DT23" s="268">
        <v>7</v>
      </c>
      <c r="DU23" s="268">
        <v>10</v>
      </c>
      <c r="DV23" s="268">
        <v>12</v>
      </c>
      <c r="DW23" s="268">
        <v>11</v>
      </c>
      <c r="DX23" s="268">
        <v>121</v>
      </c>
      <c r="DY23" s="268">
        <v>54</v>
      </c>
      <c r="DZ23" s="268">
        <v>191</v>
      </c>
      <c r="EA23" s="268">
        <v>43</v>
      </c>
      <c r="EB23" s="268">
        <v>34</v>
      </c>
      <c r="EC23" s="268">
        <v>249</v>
      </c>
      <c r="ED23" s="268">
        <v>9</v>
      </c>
      <c r="EE23" s="268">
        <v>4</v>
      </c>
      <c r="EF23" s="268">
        <v>23</v>
      </c>
      <c r="EG23" s="268">
        <v>14</v>
      </c>
      <c r="EH23" s="268">
        <v>107</v>
      </c>
      <c r="EI23" s="268">
        <v>44</v>
      </c>
      <c r="EJ23" s="268">
        <v>28</v>
      </c>
      <c r="EK23" s="268">
        <v>8</v>
      </c>
      <c r="EL23" s="268">
        <v>32</v>
      </c>
      <c r="EM23" s="268">
        <v>26</v>
      </c>
      <c r="EN23" s="268">
        <v>104</v>
      </c>
      <c r="EO23" s="268">
        <v>35</v>
      </c>
      <c r="EP23" s="268">
        <v>3</v>
      </c>
      <c r="EQ23" s="268">
        <v>431</v>
      </c>
      <c r="ER23" s="268">
        <v>21</v>
      </c>
      <c r="ES23" s="268">
        <v>4</v>
      </c>
      <c r="ET23" s="268">
        <v>22</v>
      </c>
      <c r="EU23" s="268">
        <v>1225</v>
      </c>
      <c r="EV23" s="268">
        <v>27</v>
      </c>
      <c r="EW23" s="342">
        <v>30</v>
      </c>
      <c r="EX23" s="191" t="s">
        <v>1192</v>
      </c>
      <c r="EY23" s="359"/>
      <c r="EZ23" s="359"/>
      <c r="FA23" s="359"/>
      <c r="FB23" s="359"/>
      <c r="FC23" s="359"/>
      <c r="FD23" s="359"/>
      <c r="FE23" s="359"/>
      <c r="FF23" s="359"/>
      <c r="FG23" s="359"/>
      <c r="FH23" s="359"/>
      <c r="FI23" s="359"/>
      <c r="FJ23" s="359"/>
      <c r="FK23" s="359"/>
      <c r="FL23" s="359"/>
      <c r="FM23" s="359"/>
      <c r="FN23" s="359"/>
      <c r="FO23" s="359"/>
      <c r="FP23" s="359"/>
      <c r="FQ23" s="359"/>
      <c r="FR23" s="359"/>
      <c r="FS23" s="359"/>
      <c r="FT23" s="359"/>
      <c r="FU23" s="359"/>
      <c r="FV23" s="359"/>
      <c r="FW23" s="359"/>
      <c r="FX23" s="359"/>
      <c r="FY23" s="359"/>
      <c r="FZ23" s="359"/>
      <c r="GA23" s="359"/>
      <c r="GB23" s="359"/>
      <c r="GC23" s="359"/>
      <c r="GD23" s="359"/>
      <c r="GE23" s="359"/>
      <c r="GF23" s="359"/>
      <c r="GG23" s="359"/>
      <c r="GH23" s="359"/>
      <c r="GI23" s="359"/>
      <c r="GJ23" s="359"/>
      <c r="GK23" s="359"/>
      <c r="GL23" s="359"/>
      <c r="GM23" s="359"/>
      <c r="GN23" s="359"/>
      <c r="GO23" s="359"/>
      <c r="GP23" s="359"/>
      <c r="GQ23" s="359"/>
      <c r="GR23" s="359"/>
      <c r="GS23" s="359"/>
      <c r="GT23" s="359"/>
      <c r="GU23" s="359"/>
      <c r="GV23" s="359"/>
      <c r="GW23" s="359"/>
      <c r="GX23" s="359"/>
      <c r="GY23" s="359"/>
      <c r="GZ23" s="359"/>
      <c r="HA23" s="359"/>
      <c r="HB23" s="359"/>
      <c r="HC23" s="359"/>
      <c r="HD23" s="359"/>
      <c r="HE23" s="359"/>
      <c r="HF23" s="359"/>
      <c r="HG23" s="359"/>
      <c r="HH23" s="359"/>
      <c r="HI23" s="359"/>
      <c r="HJ23" s="359"/>
      <c r="HK23" s="359"/>
      <c r="HL23" s="359"/>
      <c r="HM23" s="359"/>
      <c r="HN23" s="359"/>
      <c r="HO23" s="359"/>
      <c r="HP23" s="359"/>
      <c r="HQ23" s="359"/>
      <c r="HR23" s="359"/>
      <c r="HS23" s="359"/>
      <c r="HT23" s="359"/>
      <c r="HU23" s="359"/>
      <c r="HV23" s="359"/>
      <c r="HW23" s="359"/>
      <c r="HX23" s="359"/>
      <c r="HY23" s="359"/>
      <c r="HZ23" s="359"/>
      <c r="IA23" s="359"/>
      <c r="IB23" s="359"/>
      <c r="IC23" s="359"/>
      <c r="ID23" s="359"/>
      <c r="IE23" s="359"/>
      <c r="IF23" s="359"/>
      <c r="IG23" s="359"/>
      <c r="IH23" s="359"/>
      <c r="II23" s="359"/>
      <c r="IJ23" s="359"/>
      <c r="IK23" s="359"/>
      <c r="IL23" s="359"/>
      <c r="IM23" s="359"/>
      <c r="IN23" s="359"/>
      <c r="IO23" s="359"/>
      <c r="IP23" s="359"/>
      <c r="IQ23" s="359"/>
      <c r="IR23" s="359"/>
      <c r="IS23" s="359"/>
      <c r="IT23" s="359"/>
      <c r="IU23" s="359"/>
      <c r="IV23" s="359"/>
      <c r="IW23" s="359"/>
      <c r="IX23" s="359"/>
      <c r="IY23" s="359"/>
      <c r="IZ23" s="359"/>
      <c r="JA23" s="359"/>
      <c r="JB23" s="359"/>
      <c r="JC23" s="359"/>
      <c r="JD23" s="359"/>
      <c r="JE23" s="359"/>
      <c r="JF23" s="359"/>
      <c r="JG23" s="359"/>
      <c r="JH23" s="359"/>
      <c r="JI23" s="359"/>
      <c r="JJ23" s="359"/>
      <c r="JK23" s="359"/>
      <c r="JL23" s="359"/>
      <c r="JM23" s="359"/>
      <c r="JN23" s="359"/>
      <c r="JO23" s="359"/>
      <c r="JP23" s="359"/>
      <c r="JQ23" s="345"/>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c r="LI23" s="269"/>
      <c r="LJ23" s="269"/>
      <c r="LK23" s="269"/>
      <c r="LL23" s="269"/>
      <c r="LM23" s="269"/>
      <c r="LN23" s="269"/>
      <c r="LO23" s="269"/>
      <c r="LP23" s="269"/>
      <c r="LQ23" s="269"/>
      <c r="LR23" s="269"/>
      <c r="LS23" s="269"/>
      <c r="LT23" s="269"/>
      <c r="LU23" s="269"/>
      <c r="LV23" s="269"/>
      <c r="LW23" s="269"/>
      <c r="LX23" s="269"/>
      <c r="LY23" s="269"/>
      <c r="LZ23" s="269"/>
      <c r="MA23" s="269"/>
      <c r="MB23" s="269"/>
      <c r="MC23" s="269"/>
      <c r="MD23" s="269"/>
      <c r="ME23" s="269"/>
      <c r="MF23" s="269"/>
      <c r="MG23" s="269"/>
      <c r="MH23" s="269"/>
      <c r="MI23" s="269"/>
      <c r="MJ23" s="269"/>
      <c r="MK23" s="269"/>
      <c r="ML23" s="269"/>
      <c r="MM23" s="269"/>
      <c r="MN23" s="269"/>
      <c r="MO23" s="269"/>
      <c r="MP23" s="269"/>
      <c r="MQ23" s="269"/>
      <c r="MR23" s="269"/>
      <c r="MS23" s="269"/>
      <c r="MT23" s="269"/>
      <c r="MU23" s="269"/>
      <c r="MV23" s="269"/>
      <c r="MW23" s="269"/>
      <c r="MX23" s="269"/>
      <c r="MY23" s="269"/>
      <c r="MZ23" s="269"/>
      <c r="NA23" s="269"/>
      <c r="NB23" s="269"/>
      <c r="NC23" s="269"/>
      <c r="ND23" s="269"/>
      <c r="NE23" s="269"/>
      <c r="NF23" s="269"/>
      <c r="NG23" s="269"/>
      <c r="NH23" s="269"/>
      <c r="NI23" s="269"/>
      <c r="NJ23" s="269"/>
      <c r="NK23" s="269"/>
      <c r="NL23" s="269"/>
      <c r="NM23" s="269"/>
      <c r="NN23" s="269"/>
      <c r="NO23" s="269"/>
      <c r="NP23" s="269"/>
      <c r="NQ23" s="269"/>
      <c r="NR23" s="269"/>
      <c r="NS23" s="269"/>
      <c r="NT23" s="269"/>
      <c r="NU23" s="269"/>
      <c r="NV23" s="269"/>
      <c r="NW23" s="269"/>
      <c r="NX23" s="269"/>
      <c r="NY23" s="269"/>
      <c r="NZ23" s="269"/>
      <c r="OA23" s="269"/>
      <c r="OB23" s="269"/>
      <c r="OC23" s="269"/>
      <c r="OD23" s="269"/>
      <c r="OE23" s="269"/>
      <c r="OF23" s="269"/>
      <c r="OG23" s="269"/>
      <c r="OH23" s="269"/>
      <c r="OI23" s="269"/>
      <c r="OJ23" s="269"/>
      <c r="OK23" s="269"/>
      <c r="OL23" s="269"/>
      <c r="OM23" s="269"/>
      <c r="ON23" s="269"/>
      <c r="OO23" s="269"/>
      <c r="OP23" s="269"/>
      <c r="OQ23" s="269"/>
      <c r="OR23" s="269"/>
      <c r="OS23" s="269"/>
      <c r="OT23" s="269"/>
      <c r="OU23" s="269"/>
      <c r="OV23" s="269"/>
      <c r="OW23" s="269"/>
      <c r="OX23" s="269"/>
      <c r="OY23" s="269"/>
      <c r="OZ23" s="269"/>
      <c r="PA23" s="269"/>
      <c r="PB23" s="269"/>
      <c r="PC23" s="269"/>
      <c r="PD23" s="269"/>
      <c r="PE23" s="269"/>
      <c r="PF23" s="269"/>
      <c r="PG23" s="269"/>
      <c r="PH23" s="269"/>
      <c r="PI23" s="269"/>
      <c r="PJ23" s="269"/>
      <c r="PK23" s="269"/>
      <c r="PL23" s="269"/>
      <c r="PM23" s="269"/>
      <c r="PN23" s="269"/>
      <c r="PO23" s="269"/>
      <c r="PP23" s="269"/>
      <c r="PQ23" s="269"/>
      <c r="PR23" s="269"/>
      <c r="PS23" s="269"/>
      <c r="PT23" s="269"/>
      <c r="PU23" s="269"/>
      <c r="PV23" s="269"/>
      <c r="PW23" s="269"/>
      <c r="PX23" s="269"/>
      <c r="PY23" s="269"/>
      <c r="PZ23" s="269"/>
      <c r="QA23" s="269"/>
      <c r="QB23" s="269"/>
      <c r="QC23" s="269"/>
      <c r="QD23" s="269"/>
      <c r="QE23" s="269"/>
      <c r="QF23" s="269"/>
      <c r="QG23" s="269"/>
      <c r="QH23" s="269"/>
      <c r="QI23" s="269"/>
      <c r="QJ23" s="269"/>
      <c r="QK23" s="269"/>
      <c r="QL23" s="269"/>
      <c r="QM23" s="269"/>
      <c r="QN23" s="269"/>
      <c r="QO23" s="269"/>
      <c r="QP23" s="269"/>
      <c r="QQ23" s="269"/>
      <c r="QR23" s="269"/>
      <c r="QS23" s="269"/>
      <c r="QT23" s="269"/>
      <c r="QU23" s="269"/>
      <c r="QV23" s="269"/>
      <c r="QW23" s="269"/>
    </row>
    <row r="24" spans="1:465" ht="12.75" customHeight="1">
      <c r="A24" s="8"/>
      <c r="B24" s="23" t="s">
        <v>410</v>
      </c>
      <c r="C24" s="8"/>
      <c r="D24" s="8"/>
      <c r="E24" s="266" t="s">
        <v>11</v>
      </c>
      <c r="G24" s="271">
        <v>6</v>
      </c>
      <c r="H24" s="271">
        <v>2</v>
      </c>
      <c r="I24" s="271">
        <v>0</v>
      </c>
      <c r="J24" s="271">
        <v>2</v>
      </c>
      <c r="K24" s="271">
        <v>9</v>
      </c>
      <c r="L24" s="271">
        <v>14</v>
      </c>
      <c r="M24" s="271">
        <v>0</v>
      </c>
      <c r="N24" s="271">
        <v>4</v>
      </c>
      <c r="O24" s="271">
        <v>1</v>
      </c>
      <c r="P24" s="271">
        <v>2</v>
      </c>
      <c r="Q24" s="271">
        <v>2</v>
      </c>
      <c r="R24" s="271">
        <v>1</v>
      </c>
      <c r="S24" s="271">
        <v>12</v>
      </c>
      <c r="T24" s="271">
        <v>204</v>
      </c>
      <c r="U24" s="271">
        <v>1238</v>
      </c>
      <c r="V24" s="271">
        <v>19</v>
      </c>
      <c r="W24" s="271">
        <v>0</v>
      </c>
      <c r="X24" s="271">
        <v>19</v>
      </c>
      <c r="Y24" s="271">
        <v>45</v>
      </c>
      <c r="Z24" s="271">
        <v>0</v>
      </c>
      <c r="AA24" s="271">
        <v>1</v>
      </c>
      <c r="AB24" s="271">
        <v>4</v>
      </c>
      <c r="AC24" s="271">
        <v>0</v>
      </c>
      <c r="AD24" s="271">
        <v>2</v>
      </c>
      <c r="AE24" s="271">
        <v>7</v>
      </c>
      <c r="AF24" s="271">
        <v>2</v>
      </c>
      <c r="AG24" s="271">
        <v>16</v>
      </c>
      <c r="AH24" s="271">
        <v>1</v>
      </c>
      <c r="AI24" s="271">
        <v>0</v>
      </c>
      <c r="AJ24" s="271">
        <v>104</v>
      </c>
      <c r="AK24" s="271">
        <v>2</v>
      </c>
      <c r="AL24" s="271">
        <v>7</v>
      </c>
      <c r="AM24" s="271">
        <v>4</v>
      </c>
      <c r="AN24" s="271">
        <v>12</v>
      </c>
      <c r="AO24" s="271">
        <v>12</v>
      </c>
      <c r="AP24" s="271">
        <v>13</v>
      </c>
      <c r="AQ24" s="271">
        <v>8</v>
      </c>
      <c r="AR24" s="271">
        <v>2</v>
      </c>
      <c r="AS24" s="271">
        <v>2</v>
      </c>
      <c r="AT24" s="268">
        <v>11</v>
      </c>
      <c r="AU24" s="268">
        <v>1</v>
      </c>
      <c r="AV24" s="268">
        <v>265</v>
      </c>
      <c r="AW24" s="268">
        <v>3</v>
      </c>
      <c r="AX24" s="268">
        <v>29</v>
      </c>
      <c r="AY24" s="268">
        <v>4</v>
      </c>
      <c r="AZ24" s="268">
        <v>0</v>
      </c>
      <c r="BA24" s="268">
        <v>4</v>
      </c>
      <c r="BB24" s="268">
        <v>2</v>
      </c>
      <c r="BC24" s="268">
        <v>3</v>
      </c>
      <c r="BD24" s="268">
        <v>52</v>
      </c>
      <c r="BE24" s="268">
        <v>0</v>
      </c>
      <c r="BF24" s="268">
        <v>177</v>
      </c>
      <c r="BG24" s="268">
        <v>3</v>
      </c>
      <c r="BH24" s="268">
        <v>3</v>
      </c>
      <c r="BI24" s="268">
        <v>14</v>
      </c>
      <c r="BJ24" s="268">
        <v>23</v>
      </c>
      <c r="BK24" s="268">
        <v>1</v>
      </c>
      <c r="BL24" s="268">
        <v>1</v>
      </c>
      <c r="BM24" s="268">
        <v>7</v>
      </c>
      <c r="BN24" s="268">
        <v>18</v>
      </c>
      <c r="BO24" s="268">
        <v>1</v>
      </c>
      <c r="BP24" s="268">
        <v>7</v>
      </c>
      <c r="BQ24" s="268">
        <v>56</v>
      </c>
      <c r="BR24" s="268">
        <v>1</v>
      </c>
      <c r="BS24" s="268">
        <v>5</v>
      </c>
      <c r="BT24" s="268">
        <v>0</v>
      </c>
      <c r="BU24" s="268">
        <v>821</v>
      </c>
      <c r="BV24" s="268">
        <v>2</v>
      </c>
      <c r="BW24" s="268">
        <v>2</v>
      </c>
      <c r="BX24" s="268">
        <v>6</v>
      </c>
      <c r="BY24" s="268">
        <v>6</v>
      </c>
      <c r="BZ24" s="268">
        <v>87</v>
      </c>
      <c r="CA24" s="268">
        <v>6</v>
      </c>
      <c r="CB24" s="268">
        <v>51</v>
      </c>
      <c r="CC24" s="268">
        <v>0</v>
      </c>
      <c r="CD24" s="268">
        <v>17</v>
      </c>
      <c r="CE24" s="268">
        <v>5</v>
      </c>
      <c r="CF24" s="268">
        <v>2</v>
      </c>
      <c r="CG24" s="268">
        <v>2</v>
      </c>
      <c r="CH24" s="268">
        <v>1</v>
      </c>
      <c r="CI24" s="268">
        <v>3</v>
      </c>
      <c r="CJ24" s="268">
        <v>6</v>
      </c>
      <c r="CK24" s="268">
        <v>0</v>
      </c>
      <c r="CL24" s="268">
        <v>8</v>
      </c>
      <c r="CM24" s="268">
        <v>0</v>
      </c>
      <c r="CN24" s="268">
        <v>59</v>
      </c>
      <c r="CO24" s="268">
        <v>3</v>
      </c>
      <c r="CP24" s="268">
        <v>1</v>
      </c>
      <c r="CQ24" s="268">
        <v>8</v>
      </c>
      <c r="CR24" s="268">
        <v>1</v>
      </c>
      <c r="CS24" s="268">
        <v>1</v>
      </c>
      <c r="CT24" s="268">
        <v>49</v>
      </c>
      <c r="CU24" s="268">
        <v>3</v>
      </c>
      <c r="CV24" s="268">
        <v>0</v>
      </c>
      <c r="CW24" s="268">
        <v>11</v>
      </c>
      <c r="CX24" s="268">
        <v>4</v>
      </c>
      <c r="CY24" s="268">
        <v>38</v>
      </c>
      <c r="CZ24" s="268">
        <v>12</v>
      </c>
      <c r="DA24" s="268">
        <v>5</v>
      </c>
      <c r="DB24" s="268">
        <v>1</v>
      </c>
      <c r="DC24" s="268">
        <v>3</v>
      </c>
      <c r="DD24" s="268">
        <v>1</v>
      </c>
      <c r="DE24" s="268">
        <v>9</v>
      </c>
      <c r="DF24" s="268">
        <v>0</v>
      </c>
      <c r="DG24" s="268">
        <v>3</v>
      </c>
      <c r="DH24" s="268">
        <v>18</v>
      </c>
      <c r="DI24" s="268">
        <v>36</v>
      </c>
      <c r="DJ24" s="268">
        <v>1</v>
      </c>
      <c r="DK24" s="268">
        <v>0</v>
      </c>
      <c r="DL24" s="268">
        <v>0</v>
      </c>
      <c r="DM24" s="268">
        <v>21</v>
      </c>
      <c r="DN24" s="268">
        <v>37</v>
      </c>
      <c r="DO24" s="268">
        <v>2</v>
      </c>
      <c r="DP24" s="268">
        <v>2</v>
      </c>
      <c r="DQ24" s="268">
        <v>1</v>
      </c>
      <c r="DR24" s="268">
        <v>54</v>
      </c>
      <c r="DS24" s="268">
        <v>9</v>
      </c>
      <c r="DT24" s="268">
        <v>0</v>
      </c>
      <c r="DU24" s="268">
        <v>1</v>
      </c>
      <c r="DV24" s="268">
        <v>3</v>
      </c>
      <c r="DW24" s="268">
        <v>3</v>
      </c>
      <c r="DX24" s="268">
        <v>10</v>
      </c>
      <c r="DY24" s="268">
        <v>0</v>
      </c>
      <c r="DZ24" s="268">
        <v>5</v>
      </c>
      <c r="EA24" s="268">
        <v>4</v>
      </c>
      <c r="EB24" s="268">
        <v>4</v>
      </c>
      <c r="EC24" s="268">
        <v>7</v>
      </c>
      <c r="ED24" s="268">
        <v>0</v>
      </c>
      <c r="EE24" s="268">
        <v>1</v>
      </c>
      <c r="EF24" s="268">
        <v>2</v>
      </c>
      <c r="EG24" s="268">
        <v>0</v>
      </c>
      <c r="EH24" s="268">
        <v>11</v>
      </c>
      <c r="EI24" s="268">
        <v>2</v>
      </c>
      <c r="EJ24" s="268">
        <v>0</v>
      </c>
      <c r="EK24" s="268">
        <v>1</v>
      </c>
      <c r="EL24" s="268">
        <v>5</v>
      </c>
      <c r="EM24" s="268">
        <v>0</v>
      </c>
      <c r="EN24" s="268">
        <v>36</v>
      </c>
      <c r="EO24" s="268">
        <v>0</v>
      </c>
      <c r="EP24" s="268">
        <v>2</v>
      </c>
      <c r="EQ24" s="268">
        <v>299</v>
      </c>
      <c r="ER24" s="268">
        <v>1</v>
      </c>
      <c r="ES24" s="268">
        <v>0</v>
      </c>
      <c r="ET24" s="268">
        <v>0</v>
      </c>
      <c r="EU24" s="268">
        <v>729</v>
      </c>
      <c r="EV24" s="268">
        <v>11</v>
      </c>
      <c r="EW24" s="342">
        <v>3</v>
      </c>
      <c r="EX24" s="191" t="s">
        <v>1192</v>
      </c>
      <c r="EY24" s="359"/>
      <c r="EZ24" s="359"/>
      <c r="FA24" s="359"/>
      <c r="FB24" s="359"/>
      <c r="FC24" s="359"/>
      <c r="FD24" s="359"/>
      <c r="FE24" s="359"/>
      <c r="FF24" s="359"/>
      <c r="FG24" s="359"/>
      <c r="FH24" s="359"/>
      <c r="FI24" s="359"/>
      <c r="FJ24" s="359"/>
      <c r="FK24" s="359"/>
      <c r="FL24" s="359"/>
      <c r="FM24" s="359"/>
      <c r="FN24" s="359"/>
      <c r="FO24" s="359"/>
      <c r="FP24" s="359"/>
      <c r="FQ24" s="359"/>
      <c r="FR24" s="359"/>
      <c r="FS24" s="359"/>
      <c r="FT24" s="359"/>
      <c r="FU24" s="359"/>
      <c r="FV24" s="359"/>
      <c r="FW24" s="359"/>
      <c r="FX24" s="359"/>
      <c r="FY24" s="359"/>
      <c r="FZ24" s="359"/>
      <c r="GA24" s="359"/>
      <c r="GB24" s="359"/>
      <c r="GC24" s="359"/>
      <c r="GD24" s="359"/>
      <c r="GE24" s="359"/>
      <c r="GF24" s="359"/>
      <c r="GG24" s="359"/>
      <c r="GH24" s="359"/>
      <c r="GI24" s="359"/>
      <c r="GJ24" s="359"/>
      <c r="GK24" s="359"/>
      <c r="GL24" s="359"/>
      <c r="GM24" s="359"/>
      <c r="GN24" s="359"/>
      <c r="GO24" s="359"/>
      <c r="GP24" s="359"/>
      <c r="GQ24" s="359"/>
      <c r="GR24" s="359"/>
      <c r="GS24" s="359"/>
      <c r="GT24" s="359"/>
      <c r="GU24" s="359"/>
      <c r="GV24" s="359"/>
      <c r="GW24" s="359"/>
      <c r="GX24" s="359"/>
      <c r="GY24" s="359"/>
      <c r="GZ24" s="359"/>
      <c r="HA24" s="359"/>
      <c r="HB24" s="359"/>
      <c r="HC24" s="359"/>
      <c r="HD24" s="359"/>
      <c r="HE24" s="359"/>
      <c r="HF24" s="359"/>
      <c r="HG24" s="359"/>
      <c r="HH24" s="359"/>
      <c r="HI24" s="359"/>
      <c r="HJ24" s="359"/>
      <c r="HK24" s="359"/>
      <c r="HL24" s="359"/>
      <c r="HM24" s="359"/>
      <c r="HN24" s="359"/>
      <c r="HO24" s="359"/>
      <c r="HP24" s="359"/>
      <c r="HQ24" s="359"/>
      <c r="HR24" s="359"/>
      <c r="HS24" s="359"/>
      <c r="HT24" s="359"/>
      <c r="HU24" s="359"/>
      <c r="HV24" s="359"/>
      <c r="HW24" s="359"/>
      <c r="HX24" s="359"/>
      <c r="HY24" s="359"/>
      <c r="HZ24" s="359"/>
      <c r="IA24" s="359"/>
      <c r="IB24" s="359"/>
      <c r="IC24" s="359"/>
      <c r="ID24" s="359"/>
      <c r="IE24" s="359"/>
      <c r="IF24" s="359"/>
      <c r="IG24" s="359"/>
      <c r="IH24" s="359"/>
      <c r="II24" s="359"/>
      <c r="IJ24" s="359"/>
      <c r="IK24" s="359"/>
      <c r="IL24" s="359"/>
      <c r="IM24" s="359"/>
      <c r="IN24" s="359"/>
      <c r="IO24" s="359"/>
      <c r="IP24" s="359"/>
      <c r="IQ24" s="359"/>
      <c r="IR24" s="359"/>
      <c r="IS24" s="359"/>
      <c r="IT24" s="359"/>
      <c r="IU24" s="359"/>
      <c r="IV24" s="359"/>
      <c r="IW24" s="359"/>
      <c r="IX24" s="359"/>
      <c r="IY24" s="359"/>
      <c r="IZ24" s="359"/>
      <c r="JA24" s="359"/>
      <c r="JB24" s="359"/>
      <c r="JC24" s="359"/>
      <c r="JD24" s="359"/>
      <c r="JE24" s="359"/>
      <c r="JF24" s="359"/>
      <c r="JG24" s="359"/>
      <c r="JH24" s="359"/>
      <c r="JI24" s="359"/>
      <c r="JJ24" s="359"/>
      <c r="JK24" s="359"/>
      <c r="JL24" s="359"/>
      <c r="JM24" s="359"/>
      <c r="JN24" s="359"/>
      <c r="JO24" s="359"/>
      <c r="JP24" s="359"/>
      <c r="JQ24" s="345"/>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c r="LI24" s="269"/>
      <c r="LJ24" s="269"/>
      <c r="LK24" s="269"/>
      <c r="LL24" s="269"/>
      <c r="LM24" s="269"/>
      <c r="LN24" s="269"/>
      <c r="LO24" s="269"/>
      <c r="LP24" s="269"/>
      <c r="LQ24" s="269"/>
      <c r="LR24" s="269"/>
      <c r="LS24" s="269"/>
      <c r="LT24" s="269"/>
      <c r="LU24" s="269"/>
      <c r="LV24" s="269"/>
      <c r="LW24" s="269"/>
      <c r="LX24" s="269"/>
      <c r="LY24" s="269"/>
      <c r="LZ24" s="269"/>
      <c r="MA24" s="269"/>
      <c r="MB24" s="269"/>
      <c r="MC24" s="269"/>
      <c r="MD24" s="269"/>
      <c r="ME24" s="269"/>
      <c r="MF24" s="269"/>
      <c r="MG24" s="269"/>
      <c r="MH24" s="269"/>
      <c r="MI24" s="269"/>
      <c r="MJ24" s="269"/>
      <c r="MK24" s="269"/>
      <c r="ML24" s="269"/>
      <c r="MM24" s="269"/>
      <c r="MN24" s="269"/>
      <c r="MO24" s="269"/>
      <c r="MP24" s="269"/>
      <c r="MQ24" s="269"/>
      <c r="MR24" s="269"/>
      <c r="MS24" s="269"/>
      <c r="MT24" s="269"/>
      <c r="MU24" s="269"/>
      <c r="MV24" s="269"/>
      <c r="MW24" s="269"/>
      <c r="MX24" s="269"/>
      <c r="MY24" s="269"/>
      <c r="MZ24" s="269"/>
      <c r="NA24" s="269"/>
      <c r="NB24" s="269"/>
      <c r="NC24" s="269"/>
      <c r="ND24" s="269"/>
      <c r="NE24" s="269"/>
      <c r="NF24" s="269"/>
      <c r="NG24" s="269"/>
      <c r="NH24" s="269"/>
      <c r="NI24" s="269"/>
      <c r="NJ24" s="269"/>
      <c r="NK24" s="269"/>
      <c r="NL24" s="269"/>
      <c r="NM24" s="269"/>
      <c r="NN24" s="269"/>
      <c r="NO24" s="269"/>
      <c r="NP24" s="269"/>
      <c r="NQ24" s="269"/>
      <c r="NR24" s="269"/>
      <c r="NS24" s="269"/>
      <c r="NT24" s="269"/>
      <c r="NU24" s="269"/>
      <c r="NV24" s="269"/>
      <c r="NW24" s="269"/>
      <c r="NX24" s="269"/>
      <c r="NY24" s="269"/>
      <c r="NZ24" s="269"/>
      <c r="OA24" s="269"/>
      <c r="OB24" s="269"/>
      <c r="OC24" s="269"/>
      <c r="OD24" s="269"/>
      <c r="OE24" s="269"/>
      <c r="OF24" s="269"/>
      <c r="OG24" s="269"/>
      <c r="OH24" s="269"/>
      <c r="OI24" s="269"/>
      <c r="OJ24" s="269"/>
      <c r="OK24" s="269"/>
      <c r="OL24" s="269"/>
      <c r="OM24" s="269"/>
      <c r="ON24" s="269"/>
      <c r="OO24" s="269"/>
      <c r="OP24" s="269"/>
      <c r="OQ24" s="269"/>
      <c r="OR24" s="269"/>
      <c r="OS24" s="269"/>
      <c r="OT24" s="269"/>
      <c r="OU24" s="269"/>
      <c r="OV24" s="269"/>
      <c r="OW24" s="269"/>
      <c r="OX24" s="269"/>
      <c r="OY24" s="269"/>
      <c r="OZ24" s="269"/>
      <c r="PA24" s="269"/>
      <c r="PB24" s="269"/>
      <c r="PC24" s="269"/>
      <c r="PD24" s="269"/>
      <c r="PE24" s="269"/>
      <c r="PF24" s="269"/>
      <c r="PG24" s="269"/>
      <c r="PH24" s="269"/>
      <c r="PI24" s="269"/>
      <c r="PJ24" s="269"/>
      <c r="PK24" s="269"/>
      <c r="PL24" s="269"/>
      <c r="PM24" s="269"/>
      <c r="PN24" s="269"/>
      <c r="PO24" s="269"/>
      <c r="PP24" s="269"/>
      <c r="PQ24" s="269"/>
      <c r="PR24" s="269"/>
      <c r="PS24" s="269"/>
      <c r="PT24" s="269"/>
      <c r="PU24" s="269"/>
      <c r="PV24" s="269"/>
      <c r="PW24" s="269"/>
      <c r="PX24" s="269"/>
      <c r="PY24" s="269"/>
      <c r="PZ24" s="269"/>
      <c r="QA24" s="269"/>
      <c r="QB24" s="269"/>
      <c r="QC24" s="269"/>
      <c r="QD24" s="269"/>
      <c r="QE24" s="269"/>
      <c r="QF24" s="269"/>
      <c r="QG24" s="269"/>
      <c r="QH24" s="269"/>
      <c r="QI24" s="269"/>
      <c r="QJ24" s="269"/>
      <c r="QK24" s="269"/>
      <c r="QL24" s="269"/>
      <c r="QM24" s="269"/>
      <c r="QN24" s="269"/>
      <c r="QO24" s="269"/>
      <c r="QP24" s="269"/>
      <c r="QQ24" s="269"/>
      <c r="QR24" s="269"/>
      <c r="QS24" s="269"/>
      <c r="QT24" s="269"/>
      <c r="QU24" s="269"/>
      <c r="QV24" s="269"/>
      <c r="QW24" s="269"/>
    </row>
    <row r="25" spans="1:465" ht="12.75" customHeight="1">
      <c r="A25" s="8"/>
      <c r="B25" s="23" t="s">
        <v>411</v>
      </c>
      <c r="C25" s="8"/>
      <c r="D25" s="8"/>
      <c r="E25" s="266" t="s">
        <v>276</v>
      </c>
      <c r="G25" s="268"/>
      <c r="H25" s="268"/>
      <c r="I25" s="268"/>
      <c r="J25" s="268"/>
      <c r="K25" s="268"/>
      <c r="L25" s="268"/>
      <c r="M25" s="268"/>
      <c r="N25" s="268"/>
      <c r="O25" s="268"/>
      <c r="P25" s="268"/>
      <c r="Q25" s="268"/>
      <c r="R25" s="268"/>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c r="DM25" s="267"/>
      <c r="DN25" s="267"/>
      <c r="DO25" s="267"/>
      <c r="DP25" s="267"/>
      <c r="DQ25" s="267"/>
      <c r="DR25" s="267"/>
      <c r="DS25" s="267"/>
      <c r="DT25" s="267"/>
      <c r="DU25" s="267"/>
      <c r="DV25" s="267"/>
      <c r="DW25" s="267"/>
      <c r="DX25" s="267"/>
      <c r="DY25" s="267"/>
      <c r="DZ25" s="267"/>
      <c r="EA25" s="267"/>
      <c r="EB25" s="267"/>
      <c r="EC25" s="267"/>
      <c r="ED25" s="267"/>
      <c r="EE25" s="267"/>
      <c r="EF25" s="267"/>
      <c r="EG25" s="267"/>
      <c r="EH25" s="267"/>
      <c r="EI25" s="267"/>
      <c r="EJ25" s="267"/>
      <c r="EK25" s="267"/>
      <c r="EL25" s="267"/>
      <c r="EM25" s="267"/>
      <c r="EN25" s="267"/>
      <c r="EO25" s="267"/>
      <c r="EP25" s="267"/>
      <c r="EQ25" s="267"/>
      <c r="ER25" s="267"/>
      <c r="ES25" s="267"/>
      <c r="ET25" s="267"/>
      <c r="EU25" s="267"/>
      <c r="EV25" s="267"/>
      <c r="EW25" s="477"/>
      <c r="EX25" s="177"/>
      <c r="EY25" s="359"/>
      <c r="EZ25" s="359"/>
      <c r="FA25" s="359"/>
      <c r="FB25" s="359"/>
      <c r="FC25" s="359"/>
      <c r="FD25" s="359"/>
      <c r="FE25" s="359"/>
      <c r="FF25" s="359"/>
      <c r="FG25" s="359"/>
      <c r="FH25" s="359"/>
      <c r="FI25" s="359"/>
      <c r="FJ25" s="359"/>
      <c r="FK25" s="359"/>
      <c r="FL25" s="359"/>
      <c r="FM25" s="359"/>
      <c r="FN25" s="359"/>
      <c r="FO25" s="359"/>
      <c r="FP25" s="359"/>
      <c r="FQ25" s="359"/>
      <c r="FR25" s="359"/>
      <c r="FS25" s="359"/>
      <c r="FT25" s="359"/>
      <c r="FU25" s="359"/>
      <c r="FV25" s="359"/>
      <c r="FW25" s="359"/>
      <c r="FX25" s="359"/>
      <c r="FY25" s="359"/>
      <c r="FZ25" s="359"/>
      <c r="GA25" s="359"/>
      <c r="GB25" s="359"/>
      <c r="GC25" s="359"/>
      <c r="GD25" s="359"/>
      <c r="GE25" s="359"/>
      <c r="GF25" s="359"/>
      <c r="GG25" s="359"/>
      <c r="GH25" s="359"/>
      <c r="GI25" s="359"/>
      <c r="GJ25" s="359"/>
      <c r="GK25" s="359"/>
      <c r="GL25" s="359"/>
      <c r="GM25" s="359"/>
      <c r="GN25" s="359"/>
      <c r="GO25" s="359"/>
      <c r="GP25" s="359"/>
      <c r="GQ25" s="359"/>
      <c r="GR25" s="359"/>
      <c r="GS25" s="359"/>
      <c r="GT25" s="359"/>
      <c r="GU25" s="359"/>
      <c r="GV25" s="359"/>
      <c r="GW25" s="359"/>
      <c r="GX25" s="359"/>
      <c r="GY25" s="359"/>
      <c r="GZ25" s="359"/>
      <c r="HA25" s="359"/>
      <c r="HB25" s="359"/>
      <c r="HC25" s="359"/>
      <c r="HD25" s="359"/>
      <c r="HE25" s="359"/>
      <c r="HF25" s="359"/>
      <c r="HG25" s="359"/>
      <c r="HH25" s="359"/>
      <c r="HI25" s="359"/>
      <c r="HJ25" s="359"/>
      <c r="HK25" s="359"/>
      <c r="HL25" s="359"/>
      <c r="HM25" s="359"/>
      <c r="HN25" s="359"/>
      <c r="HO25" s="359"/>
      <c r="HP25" s="359"/>
      <c r="HQ25" s="359"/>
      <c r="HR25" s="359"/>
      <c r="HS25" s="359"/>
      <c r="HT25" s="359"/>
      <c r="HU25" s="359"/>
      <c r="HV25" s="359"/>
      <c r="HW25" s="359"/>
      <c r="HX25" s="359"/>
      <c r="HY25" s="359"/>
      <c r="HZ25" s="359"/>
      <c r="IA25" s="359"/>
      <c r="IB25" s="359"/>
      <c r="IC25" s="359"/>
      <c r="ID25" s="359"/>
      <c r="IE25" s="359"/>
      <c r="IF25" s="359"/>
      <c r="IG25" s="359"/>
      <c r="IH25" s="359"/>
      <c r="II25" s="359"/>
      <c r="IJ25" s="359"/>
      <c r="IK25" s="359"/>
      <c r="IL25" s="359"/>
      <c r="IM25" s="359"/>
      <c r="IN25" s="359"/>
      <c r="IO25" s="359"/>
      <c r="IP25" s="359"/>
      <c r="IQ25" s="359"/>
      <c r="IR25" s="359"/>
      <c r="IS25" s="359"/>
      <c r="IT25" s="359"/>
      <c r="IU25" s="359"/>
      <c r="IV25" s="359"/>
      <c r="IW25" s="359"/>
      <c r="IX25" s="359"/>
      <c r="IY25" s="359"/>
      <c r="IZ25" s="359"/>
      <c r="JA25" s="359"/>
      <c r="JB25" s="359"/>
      <c r="JC25" s="359"/>
      <c r="JD25" s="359"/>
      <c r="JE25" s="359"/>
      <c r="JF25" s="359"/>
      <c r="JG25" s="359"/>
      <c r="JH25" s="359"/>
      <c r="JI25" s="359"/>
      <c r="JJ25" s="359"/>
      <c r="JK25" s="359"/>
      <c r="JL25" s="359"/>
      <c r="JM25" s="359"/>
      <c r="JN25" s="359"/>
      <c r="JO25" s="359"/>
      <c r="JP25" s="359"/>
      <c r="JQ25" s="345"/>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c r="LI25" s="269"/>
      <c r="LJ25" s="269"/>
      <c r="LK25" s="269"/>
      <c r="LL25" s="269"/>
      <c r="LM25" s="269"/>
      <c r="LN25" s="269"/>
      <c r="LO25" s="269"/>
      <c r="LP25" s="269"/>
      <c r="LQ25" s="269"/>
      <c r="LR25" s="269"/>
      <c r="LS25" s="269"/>
      <c r="LT25" s="269"/>
      <c r="LU25" s="269"/>
      <c r="LV25" s="269"/>
      <c r="LW25" s="269"/>
      <c r="LX25" s="269"/>
      <c r="LY25" s="269"/>
      <c r="LZ25" s="269"/>
      <c r="MA25" s="269"/>
      <c r="MB25" s="269"/>
      <c r="MC25" s="269"/>
      <c r="MD25" s="269"/>
      <c r="ME25" s="269"/>
      <c r="MF25" s="269"/>
      <c r="MG25" s="269"/>
      <c r="MH25" s="269"/>
      <c r="MI25" s="269"/>
      <c r="MJ25" s="269"/>
      <c r="MK25" s="269"/>
      <c r="ML25" s="269"/>
      <c r="MM25" s="269"/>
      <c r="MN25" s="269"/>
      <c r="MO25" s="269"/>
      <c r="MP25" s="269"/>
      <c r="MQ25" s="269"/>
      <c r="MR25" s="269"/>
      <c r="MS25" s="269"/>
      <c r="MT25" s="269"/>
      <c r="MU25" s="269"/>
      <c r="MV25" s="269"/>
      <c r="MW25" s="269"/>
      <c r="MX25" s="269"/>
      <c r="MY25" s="269"/>
      <c r="MZ25" s="269"/>
      <c r="NA25" s="269"/>
      <c r="NB25" s="269"/>
      <c r="NC25" s="269"/>
      <c r="ND25" s="269"/>
      <c r="NE25" s="269"/>
      <c r="NF25" s="269"/>
      <c r="NG25" s="269"/>
      <c r="NH25" s="269"/>
      <c r="NI25" s="269"/>
      <c r="NJ25" s="269"/>
      <c r="NK25" s="269"/>
      <c r="NL25" s="269"/>
      <c r="NM25" s="269"/>
      <c r="NN25" s="269"/>
      <c r="NO25" s="269"/>
      <c r="NP25" s="269"/>
      <c r="NQ25" s="269"/>
      <c r="NR25" s="269"/>
      <c r="NS25" s="269"/>
      <c r="NT25" s="269"/>
      <c r="NU25" s="269"/>
      <c r="NV25" s="269"/>
      <c r="NW25" s="269"/>
      <c r="NX25" s="269"/>
      <c r="NY25" s="269"/>
      <c r="NZ25" s="269"/>
      <c r="OA25" s="269"/>
      <c r="OB25" s="269"/>
      <c r="OC25" s="269"/>
      <c r="OD25" s="269"/>
      <c r="OE25" s="269"/>
      <c r="OF25" s="269"/>
      <c r="OG25" s="269"/>
      <c r="OH25" s="269"/>
      <c r="OI25" s="269"/>
      <c r="OJ25" s="269"/>
      <c r="OK25" s="269"/>
      <c r="OL25" s="269"/>
      <c r="OM25" s="269"/>
      <c r="ON25" s="269"/>
      <c r="OO25" s="269"/>
      <c r="OP25" s="269"/>
      <c r="OQ25" s="269"/>
      <c r="OR25" s="269"/>
      <c r="OS25" s="269"/>
      <c r="OT25" s="269"/>
      <c r="OU25" s="269"/>
      <c r="OV25" s="269"/>
      <c r="OW25" s="269"/>
      <c r="OX25" s="269"/>
      <c r="OY25" s="269"/>
      <c r="OZ25" s="269"/>
      <c r="PA25" s="269"/>
      <c r="PB25" s="269"/>
      <c r="PC25" s="269"/>
      <c r="PD25" s="269"/>
      <c r="PE25" s="269"/>
      <c r="PF25" s="269"/>
      <c r="PG25" s="269"/>
      <c r="PH25" s="269"/>
      <c r="PI25" s="269"/>
      <c r="PJ25" s="269"/>
      <c r="PK25" s="269"/>
      <c r="PL25" s="269"/>
      <c r="PM25" s="269"/>
      <c r="PN25" s="269"/>
      <c r="PO25" s="269"/>
      <c r="PP25" s="269"/>
      <c r="PQ25" s="269"/>
      <c r="PR25" s="269"/>
      <c r="PS25" s="269"/>
      <c r="PT25" s="269"/>
      <c r="PU25" s="269"/>
      <c r="PV25" s="269"/>
      <c r="PW25" s="269"/>
      <c r="PX25" s="269"/>
      <c r="PY25" s="269"/>
      <c r="PZ25" s="269"/>
      <c r="QA25" s="269"/>
      <c r="QB25" s="269"/>
      <c r="QC25" s="269"/>
      <c r="QD25" s="269"/>
      <c r="QE25" s="269"/>
      <c r="QF25" s="269"/>
      <c r="QG25" s="269"/>
      <c r="QH25" s="269"/>
      <c r="QI25" s="269"/>
      <c r="QJ25" s="269"/>
      <c r="QK25" s="269"/>
      <c r="QL25" s="269"/>
      <c r="QM25" s="269"/>
      <c r="QN25" s="269"/>
      <c r="QO25" s="269"/>
      <c r="QP25" s="269"/>
      <c r="QQ25" s="269"/>
      <c r="QR25" s="269"/>
      <c r="QS25" s="269"/>
      <c r="QT25" s="269"/>
      <c r="QU25" s="269"/>
      <c r="QV25" s="269"/>
      <c r="QW25" s="269"/>
    </row>
    <row r="26" spans="1:465" ht="12.75" customHeight="1">
      <c r="A26" s="8"/>
      <c r="B26" s="23" t="s">
        <v>412</v>
      </c>
      <c r="C26" s="8"/>
      <c r="D26" s="8"/>
      <c r="E26" s="266" t="s">
        <v>413</v>
      </c>
      <c r="G26" s="268"/>
      <c r="H26" s="268"/>
      <c r="I26" s="268"/>
      <c r="J26" s="268"/>
      <c r="K26" s="268"/>
      <c r="L26" s="268"/>
      <c r="M26" s="268"/>
      <c r="N26" s="268"/>
      <c r="O26" s="268"/>
      <c r="P26" s="268"/>
      <c r="Q26" s="268"/>
      <c r="R26" s="268"/>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c r="DM26" s="267"/>
      <c r="DN26" s="267"/>
      <c r="DO26" s="267"/>
      <c r="DP26" s="267"/>
      <c r="DQ26" s="267"/>
      <c r="DR26" s="267"/>
      <c r="DS26" s="267"/>
      <c r="DT26" s="267"/>
      <c r="DU26" s="267"/>
      <c r="DV26" s="267"/>
      <c r="DW26" s="267"/>
      <c r="DX26" s="267"/>
      <c r="DY26" s="267"/>
      <c r="DZ26" s="267"/>
      <c r="EA26" s="267"/>
      <c r="EB26" s="267"/>
      <c r="EC26" s="267"/>
      <c r="ED26" s="267"/>
      <c r="EE26" s="267"/>
      <c r="EF26" s="267"/>
      <c r="EG26" s="267"/>
      <c r="EH26" s="267"/>
      <c r="EI26" s="267"/>
      <c r="EJ26" s="267"/>
      <c r="EK26" s="267"/>
      <c r="EL26" s="267"/>
      <c r="EM26" s="267"/>
      <c r="EN26" s="267"/>
      <c r="EO26" s="267"/>
      <c r="EP26" s="267"/>
      <c r="EQ26" s="267"/>
      <c r="ER26" s="267"/>
      <c r="ES26" s="267"/>
      <c r="ET26" s="267"/>
      <c r="EU26" s="267"/>
      <c r="EV26" s="267"/>
      <c r="EW26" s="477"/>
      <c r="EX26" s="177"/>
      <c r="EY26" s="359"/>
      <c r="EZ26" s="359"/>
      <c r="FA26" s="359"/>
      <c r="FB26" s="359"/>
      <c r="FC26" s="359"/>
      <c r="FD26" s="359"/>
      <c r="FE26" s="359"/>
      <c r="FF26" s="359"/>
      <c r="FG26" s="359"/>
      <c r="FH26" s="359"/>
      <c r="FI26" s="359"/>
      <c r="FJ26" s="359"/>
      <c r="FK26" s="359"/>
      <c r="FL26" s="359"/>
      <c r="FM26" s="359"/>
      <c r="FN26" s="359"/>
      <c r="FO26" s="359"/>
      <c r="FP26" s="359"/>
      <c r="FQ26" s="359"/>
      <c r="FR26" s="359"/>
      <c r="FS26" s="359"/>
      <c r="FT26" s="359"/>
      <c r="FU26" s="359"/>
      <c r="FV26" s="359"/>
      <c r="FW26" s="359"/>
      <c r="FX26" s="359"/>
      <c r="FY26" s="359"/>
      <c r="FZ26" s="359"/>
      <c r="GA26" s="359"/>
      <c r="GB26" s="359"/>
      <c r="GC26" s="359"/>
      <c r="GD26" s="359"/>
      <c r="GE26" s="359"/>
      <c r="GF26" s="359"/>
      <c r="GG26" s="359"/>
      <c r="GH26" s="359"/>
      <c r="GI26" s="359"/>
      <c r="GJ26" s="359"/>
      <c r="GK26" s="359"/>
      <c r="GL26" s="359"/>
      <c r="GM26" s="359"/>
      <c r="GN26" s="359"/>
      <c r="GO26" s="359"/>
      <c r="GP26" s="359"/>
      <c r="GQ26" s="359"/>
      <c r="GR26" s="359"/>
      <c r="GS26" s="359"/>
      <c r="GT26" s="359"/>
      <c r="GU26" s="359"/>
      <c r="GV26" s="359"/>
      <c r="GW26" s="359"/>
      <c r="GX26" s="359"/>
      <c r="GY26" s="359"/>
      <c r="GZ26" s="359"/>
      <c r="HA26" s="359"/>
      <c r="HB26" s="359"/>
      <c r="HC26" s="359"/>
      <c r="HD26" s="359"/>
      <c r="HE26" s="359"/>
      <c r="HF26" s="359"/>
      <c r="HG26" s="359"/>
      <c r="HH26" s="359"/>
      <c r="HI26" s="359"/>
      <c r="HJ26" s="359"/>
      <c r="HK26" s="359"/>
      <c r="HL26" s="359"/>
      <c r="HM26" s="359"/>
      <c r="HN26" s="359"/>
      <c r="HO26" s="359"/>
      <c r="HP26" s="359"/>
      <c r="HQ26" s="359"/>
      <c r="HR26" s="359"/>
      <c r="HS26" s="359"/>
      <c r="HT26" s="359"/>
      <c r="HU26" s="359"/>
      <c r="HV26" s="359"/>
      <c r="HW26" s="359"/>
      <c r="HX26" s="359"/>
      <c r="HY26" s="359"/>
      <c r="HZ26" s="359"/>
      <c r="IA26" s="359"/>
      <c r="IB26" s="359"/>
      <c r="IC26" s="359"/>
      <c r="ID26" s="359"/>
      <c r="IE26" s="359"/>
      <c r="IF26" s="359"/>
      <c r="IG26" s="359"/>
      <c r="IH26" s="359"/>
      <c r="II26" s="359"/>
      <c r="IJ26" s="359"/>
      <c r="IK26" s="359"/>
      <c r="IL26" s="359"/>
      <c r="IM26" s="359"/>
      <c r="IN26" s="359"/>
      <c r="IO26" s="359"/>
      <c r="IP26" s="359"/>
      <c r="IQ26" s="359"/>
      <c r="IR26" s="359"/>
      <c r="IS26" s="359"/>
      <c r="IT26" s="359"/>
      <c r="IU26" s="359"/>
      <c r="IV26" s="359"/>
      <c r="IW26" s="359"/>
      <c r="IX26" s="359"/>
      <c r="IY26" s="359"/>
      <c r="IZ26" s="359"/>
      <c r="JA26" s="359"/>
      <c r="JB26" s="359"/>
      <c r="JC26" s="359"/>
      <c r="JD26" s="359"/>
      <c r="JE26" s="359"/>
      <c r="JF26" s="359"/>
      <c r="JG26" s="359"/>
      <c r="JH26" s="359"/>
      <c r="JI26" s="359"/>
      <c r="JJ26" s="359"/>
      <c r="JK26" s="359"/>
      <c r="JL26" s="359"/>
      <c r="JM26" s="359"/>
      <c r="JN26" s="359"/>
      <c r="JO26" s="359"/>
      <c r="JP26" s="359"/>
      <c r="JQ26" s="345"/>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c r="LI26" s="269"/>
      <c r="LJ26" s="269"/>
      <c r="LK26" s="269"/>
      <c r="LL26" s="269"/>
      <c r="LM26" s="269"/>
      <c r="LN26" s="269"/>
      <c r="LO26" s="269"/>
      <c r="LP26" s="269"/>
      <c r="LQ26" s="269"/>
      <c r="LR26" s="269"/>
      <c r="LS26" s="269"/>
      <c r="LT26" s="269"/>
      <c r="LU26" s="269"/>
      <c r="LV26" s="269"/>
      <c r="LW26" s="269"/>
      <c r="LX26" s="269"/>
      <c r="LY26" s="269"/>
      <c r="LZ26" s="269"/>
      <c r="MA26" s="269"/>
      <c r="MB26" s="269"/>
      <c r="MC26" s="269"/>
      <c r="MD26" s="269"/>
      <c r="ME26" s="269"/>
      <c r="MF26" s="269"/>
      <c r="MG26" s="269"/>
      <c r="MH26" s="269"/>
      <c r="MI26" s="269"/>
      <c r="MJ26" s="269"/>
      <c r="MK26" s="269"/>
      <c r="ML26" s="269"/>
      <c r="MM26" s="269"/>
      <c r="MN26" s="269"/>
      <c r="MO26" s="269"/>
      <c r="MP26" s="269"/>
      <c r="MQ26" s="269"/>
      <c r="MR26" s="269"/>
      <c r="MS26" s="269"/>
      <c r="MT26" s="269"/>
      <c r="MU26" s="269"/>
      <c r="MV26" s="269"/>
      <c r="MW26" s="269"/>
      <c r="MX26" s="269"/>
      <c r="MY26" s="269"/>
      <c r="MZ26" s="269"/>
      <c r="NA26" s="269"/>
      <c r="NB26" s="269"/>
      <c r="NC26" s="269"/>
      <c r="ND26" s="269"/>
      <c r="NE26" s="269"/>
      <c r="NF26" s="269"/>
      <c r="NG26" s="269"/>
      <c r="NH26" s="269"/>
      <c r="NI26" s="269"/>
      <c r="NJ26" s="269"/>
      <c r="NK26" s="269"/>
      <c r="NL26" s="269"/>
      <c r="NM26" s="269"/>
      <c r="NN26" s="269"/>
      <c r="NO26" s="269"/>
      <c r="NP26" s="269"/>
      <c r="NQ26" s="269"/>
      <c r="NR26" s="269"/>
      <c r="NS26" s="269"/>
      <c r="NT26" s="269"/>
      <c r="NU26" s="269"/>
      <c r="NV26" s="269"/>
      <c r="NW26" s="269"/>
      <c r="NX26" s="269"/>
      <c r="NY26" s="269"/>
      <c r="NZ26" s="269"/>
      <c r="OA26" s="269"/>
      <c r="OB26" s="269"/>
      <c r="OC26" s="269"/>
      <c r="OD26" s="269"/>
      <c r="OE26" s="269"/>
      <c r="OF26" s="269"/>
      <c r="OG26" s="269"/>
      <c r="OH26" s="269"/>
      <c r="OI26" s="269"/>
      <c r="OJ26" s="269"/>
      <c r="OK26" s="269"/>
      <c r="OL26" s="269"/>
      <c r="OM26" s="269"/>
      <c r="ON26" s="269"/>
      <c r="OO26" s="269"/>
      <c r="OP26" s="269"/>
      <c r="OQ26" s="269"/>
      <c r="OR26" s="269"/>
      <c r="OS26" s="269"/>
      <c r="OT26" s="269"/>
      <c r="OU26" s="269"/>
      <c r="OV26" s="269"/>
      <c r="OW26" s="269"/>
      <c r="OX26" s="269"/>
      <c r="OY26" s="269"/>
      <c r="OZ26" s="269"/>
      <c r="PA26" s="269"/>
      <c r="PB26" s="269"/>
      <c r="PC26" s="269"/>
      <c r="PD26" s="269"/>
      <c r="PE26" s="269"/>
      <c r="PF26" s="269"/>
      <c r="PG26" s="269"/>
      <c r="PH26" s="269"/>
      <c r="PI26" s="269"/>
      <c r="PJ26" s="269"/>
      <c r="PK26" s="269"/>
      <c r="PL26" s="269"/>
      <c r="PM26" s="269"/>
      <c r="PN26" s="269"/>
      <c r="PO26" s="269"/>
      <c r="PP26" s="269"/>
      <c r="PQ26" s="269"/>
      <c r="PR26" s="269"/>
      <c r="PS26" s="269"/>
      <c r="PT26" s="269"/>
      <c r="PU26" s="269"/>
      <c r="PV26" s="269"/>
      <c r="PW26" s="269"/>
      <c r="PX26" s="269"/>
      <c r="PY26" s="269"/>
      <c r="PZ26" s="269"/>
      <c r="QA26" s="269"/>
      <c r="QB26" s="269"/>
      <c r="QC26" s="269"/>
      <c r="QD26" s="269"/>
      <c r="QE26" s="269"/>
      <c r="QF26" s="269"/>
      <c r="QG26" s="269"/>
      <c r="QH26" s="269"/>
      <c r="QI26" s="269"/>
      <c r="QJ26" s="269"/>
      <c r="QK26" s="269"/>
      <c r="QL26" s="269"/>
      <c r="QM26" s="269"/>
      <c r="QN26" s="269"/>
      <c r="QO26" s="269"/>
      <c r="QP26" s="269"/>
      <c r="QQ26" s="269"/>
      <c r="QR26" s="269"/>
      <c r="QS26" s="269"/>
      <c r="QT26" s="269"/>
      <c r="QU26" s="269"/>
      <c r="QV26" s="269"/>
      <c r="QW26" s="269"/>
    </row>
    <row r="27" spans="1:465" ht="12.75" customHeight="1">
      <c r="A27" s="8"/>
      <c r="B27" s="23" t="s">
        <v>277</v>
      </c>
      <c r="C27" s="8"/>
      <c r="D27" s="8"/>
      <c r="E27" s="266" t="s">
        <v>34</v>
      </c>
      <c r="G27" s="268"/>
      <c r="H27" s="268"/>
      <c r="I27" s="268"/>
      <c r="J27" s="268"/>
      <c r="K27" s="268"/>
      <c r="L27" s="268"/>
      <c r="M27" s="268"/>
      <c r="N27" s="268"/>
      <c r="O27" s="268"/>
      <c r="P27" s="268"/>
      <c r="Q27" s="268"/>
      <c r="R27" s="268"/>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c r="DM27" s="267"/>
      <c r="DN27" s="267"/>
      <c r="DO27" s="267"/>
      <c r="DP27" s="267"/>
      <c r="DQ27" s="267"/>
      <c r="DR27" s="267"/>
      <c r="DS27" s="267"/>
      <c r="DT27" s="267"/>
      <c r="DU27" s="267"/>
      <c r="DV27" s="267"/>
      <c r="DW27" s="267"/>
      <c r="DX27" s="267"/>
      <c r="DY27" s="267"/>
      <c r="DZ27" s="267"/>
      <c r="EA27" s="267"/>
      <c r="EB27" s="267"/>
      <c r="EC27" s="267"/>
      <c r="ED27" s="267"/>
      <c r="EE27" s="267"/>
      <c r="EF27" s="267"/>
      <c r="EG27" s="267"/>
      <c r="EH27" s="267"/>
      <c r="EI27" s="267"/>
      <c r="EJ27" s="267"/>
      <c r="EK27" s="267"/>
      <c r="EL27" s="267"/>
      <c r="EM27" s="267"/>
      <c r="EN27" s="267"/>
      <c r="EO27" s="267"/>
      <c r="EP27" s="267"/>
      <c r="EQ27" s="267"/>
      <c r="ER27" s="267"/>
      <c r="ES27" s="267"/>
      <c r="ET27" s="267"/>
      <c r="EU27" s="267"/>
      <c r="EV27" s="267"/>
      <c r="EW27" s="477"/>
      <c r="EY27" s="359"/>
      <c r="EZ27" s="359"/>
      <c r="FA27" s="359"/>
      <c r="FB27" s="359"/>
      <c r="FC27" s="359"/>
      <c r="FD27" s="359"/>
      <c r="FE27" s="359"/>
      <c r="FF27" s="359"/>
      <c r="FG27" s="359"/>
      <c r="FH27" s="359"/>
      <c r="FI27" s="359"/>
      <c r="FJ27" s="359"/>
      <c r="FK27" s="359"/>
      <c r="FL27" s="359"/>
      <c r="FM27" s="359"/>
      <c r="FN27" s="359"/>
      <c r="FO27" s="359"/>
      <c r="FP27" s="359"/>
      <c r="FQ27" s="359"/>
      <c r="FR27" s="359"/>
      <c r="FS27" s="359"/>
      <c r="FT27" s="359"/>
      <c r="FU27" s="359"/>
      <c r="FV27" s="359"/>
      <c r="FW27" s="359"/>
      <c r="FX27" s="359"/>
      <c r="FY27" s="359"/>
      <c r="FZ27" s="359"/>
      <c r="GA27" s="359"/>
      <c r="GB27" s="359"/>
      <c r="GC27" s="359"/>
      <c r="GD27" s="359"/>
      <c r="GE27" s="359"/>
      <c r="GF27" s="359"/>
      <c r="GG27" s="359"/>
      <c r="GH27" s="359"/>
      <c r="GI27" s="359"/>
      <c r="GJ27" s="359"/>
      <c r="GK27" s="359"/>
      <c r="GL27" s="359"/>
      <c r="GM27" s="359"/>
      <c r="GN27" s="359"/>
      <c r="GO27" s="359"/>
      <c r="GP27" s="359"/>
      <c r="GQ27" s="359"/>
      <c r="GR27" s="359"/>
      <c r="GS27" s="359"/>
      <c r="GT27" s="359"/>
      <c r="GU27" s="359"/>
      <c r="GV27" s="359"/>
      <c r="GW27" s="359"/>
      <c r="GX27" s="359"/>
      <c r="GY27" s="359"/>
      <c r="GZ27" s="359"/>
      <c r="HA27" s="359"/>
      <c r="HB27" s="359"/>
      <c r="HC27" s="359"/>
      <c r="HD27" s="359"/>
      <c r="HE27" s="359"/>
      <c r="HF27" s="359"/>
      <c r="HG27" s="359"/>
      <c r="HH27" s="359"/>
      <c r="HI27" s="359"/>
      <c r="HJ27" s="359"/>
      <c r="HK27" s="359"/>
      <c r="HL27" s="359"/>
      <c r="HM27" s="359"/>
      <c r="HN27" s="359"/>
      <c r="HO27" s="359"/>
      <c r="HP27" s="359"/>
      <c r="HQ27" s="359"/>
      <c r="HR27" s="359"/>
      <c r="HS27" s="359"/>
      <c r="HT27" s="359"/>
      <c r="HU27" s="359"/>
      <c r="HV27" s="359"/>
      <c r="HW27" s="359"/>
      <c r="HX27" s="359"/>
      <c r="HY27" s="359"/>
      <c r="HZ27" s="359"/>
      <c r="IA27" s="359"/>
      <c r="IB27" s="359"/>
      <c r="IC27" s="359"/>
      <c r="ID27" s="359"/>
      <c r="IE27" s="359"/>
      <c r="IF27" s="359"/>
      <c r="IG27" s="359"/>
      <c r="IH27" s="359"/>
      <c r="II27" s="359"/>
      <c r="IJ27" s="359"/>
      <c r="IK27" s="359"/>
      <c r="IL27" s="359"/>
      <c r="IM27" s="359"/>
      <c r="IN27" s="359"/>
      <c r="IO27" s="359"/>
      <c r="IP27" s="359"/>
      <c r="IQ27" s="359"/>
      <c r="IR27" s="359"/>
      <c r="IS27" s="359"/>
      <c r="IT27" s="359"/>
      <c r="IU27" s="359"/>
      <c r="IV27" s="359"/>
      <c r="IW27" s="359"/>
      <c r="IX27" s="359"/>
      <c r="IY27" s="359"/>
      <c r="IZ27" s="359"/>
      <c r="JA27" s="359"/>
      <c r="JB27" s="359"/>
      <c r="JC27" s="359"/>
      <c r="JD27" s="359"/>
      <c r="JE27" s="359"/>
      <c r="JF27" s="359"/>
      <c r="JG27" s="359"/>
      <c r="JH27" s="359"/>
      <c r="JI27" s="359"/>
      <c r="JJ27" s="359"/>
      <c r="JK27" s="359"/>
      <c r="JL27" s="359"/>
      <c r="JM27" s="359"/>
      <c r="JN27" s="359"/>
      <c r="JO27" s="359"/>
      <c r="JP27" s="359"/>
      <c r="JQ27" s="345"/>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c r="LI27" s="269"/>
      <c r="LJ27" s="269"/>
      <c r="LK27" s="269"/>
      <c r="LL27" s="269"/>
      <c r="LM27" s="269"/>
      <c r="LN27" s="269"/>
      <c r="LO27" s="269"/>
      <c r="LP27" s="269"/>
      <c r="LQ27" s="269"/>
      <c r="LR27" s="269"/>
      <c r="LS27" s="269"/>
      <c r="LT27" s="269"/>
      <c r="LU27" s="269"/>
      <c r="LV27" s="269"/>
      <c r="LW27" s="269"/>
      <c r="LX27" s="269"/>
      <c r="LY27" s="269"/>
      <c r="LZ27" s="269"/>
      <c r="MA27" s="269"/>
      <c r="MB27" s="269"/>
      <c r="MC27" s="269"/>
      <c r="MD27" s="269"/>
      <c r="ME27" s="269"/>
      <c r="MF27" s="269"/>
      <c r="MG27" s="269"/>
      <c r="MH27" s="269"/>
      <c r="MI27" s="269"/>
      <c r="MJ27" s="269"/>
      <c r="MK27" s="269"/>
      <c r="ML27" s="269"/>
      <c r="MM27" s="269"/>
      <c r="MN27" s="269"/>
      <c r="MO27" s="269"/>
      <c r="MP27" s="269"/>
      <c r="MQ27" s="269"/>
      <c r="MR27" s="269"/>
      <c r="MS27" s="269"/>
      <c r="MT27" s="269"/>
      <c r="MU27" s="269"/>
      <c r="MV27" s="269"/>
      <c r="MW27" s="269"/>
      <c r="MX27" s="269"/>
      <c r="MY27" s="269"/>
      <c r="MZ27" s="269"/>
      <c r="NA27" s="269"/>
      <c r="NB27" s="269"/>
      <c r="NC27" s="269"/>
      <c r="ND27" s="269"/>
      <c r="NE27" s="269"/>
      <c r="NF27" s="269"/>
      <c r="NG27" s="269"/>
      <c r="NH27" s="269"/>
      <c r="NI27" s="269"/>
      <c r="NJ27" s="269"/>
      <c r="NK27" s="269"/>
      <c r="NL27" s="269"/>
      <c r="NM27" s="269"/>
      <c r="NN27" s="269"/>
      <c r="NO27" s="269"/>
      <c r="NP27" s="269"/>
      <c r="NQ27" s="269"/>
      <c r="NR27" s="269"/>
      <c r="NS27" s="269"/>
      <c r="NT27" s="269"/>
      <c r="NU27" s="269"/>
      <c r="NV27" s="269"/>
      <c r="NW27" s="269"/>
      <c r="NX27" s="269"/>
      <c r="NY27" s="269"/>
      <c r="NZ27" s="269"/>
      <c r="OA27" s="269"/>
      <c r="OB27" s="269"/>
      <c r="OC27" s="269"/>
      <c r="OD27" s="269"/>
      <c r="OE27" s="269"/>
      <c r="OF27" s="269"/>
      <c r="OG27" s="269"/>
      <c r="OH27" s="269"/>
      <c r="OI27" s="269"/>
      <c r="OJ27" s="269"/>
      <c r="OK27" s="269"/>
      <c r="OL27" s="269"/>
      <c r="OM27" s="269"/>
      <c r="ON27" s="269"/>
      <c r="OO27" s="269"/>
      <c r="OP27" s="269"/>
      <c r="OQ27" s="269"/>
      <c r="OR27" s="269"/>
      <c r="OS27" s="269"/>
      <c r="OT27" s="269"/>
      <c r="OU27" s="269"/>
      <c r="OV27" s="269"/>
      <c r="OW27" s="269"/>
      <c r="OX27" s="269"/>
      <c r="OY27" s="269"/>
      <c r="OZ27" s="269"/>
      <c r="PA27" s="269"/>
      <c r="PB27" s="269"/>
      <c r="PC27" s="269"/>
      <c r="PD27" s="269"/>
      <c r="PE27" s="269"/>
      <c r="PF27" s="269"/>
      <c r="PG27" s="269"/>
      <c r="PH27" s="269"/>
      <c r="PI27" s="269"/>
      <c r="PJ27" s="269"/>
      <c r="PK27" s="269"/>
      <c r="PL27" s="269"/>
      <c r="PM27" s="269"/>
      <c r="PN27" s="269"/>
      <c r="PO27" s="269"/>
      <c r="PP27" s="269"/>
      <c r="PQ27" s="269"/>
      <c r="PR27" s="269"/>
      <c r="PS27" s="269"/>
      <c r="PT27" s="269"/>
      <c r="PU27" s="269"/>
      <c r="PV27" s="269"/>
      <c r="PW27" s="269"/>
      <c r="PX27" s="269"/>
      <c r="PY27" s="269"/>
      <c r="PZ27" s="269"/>
      <c r="QA27" s="269"/>
      <c r="QB27" s="269"/>
      <c r="QC27" s="269"/>
      <c r="QD27" s="269"/>
      <c r="QE27" s="269"/>
      <c r="QF27" s="269"/>
      <c r="QG27" s="269"/>
      <c r="QH27" s="269"/>
      <c r="QI27" s="269"/>
      <c r="QJ27" s="269"/>
      <c r="QK27" s="269"/>
      <c r="QL27" s="269"/>
      <c r="QM27" s="269"/>
      <c r="QN27" s="269"/>
      <c r="QO27" s="269"/>
      <c r="QP27" s="269"/>
      <c r="QQ27" s="269"/>
      <c r="QR27" s="269"/>
      <c r="QS27" s="269"/>
      <c r="QT27" s="269"/>
      <c r="QU27" s="269"/>
      <c r="QV27" s="269"/>
      <c r="QW27" s="269"/>
    </row>
    <row r="28" spans="1:465" ht="12.75" customHeight="1">
      <c r="A28" s="8"/>
      <c r="B28" s="8"/>
      <c r="C28" s="8"/>
      <c r="D28" s="8"/>
      <c r="E28" s="266"/>
      <c r="G28" s="472"/>
      <c r="H28" s="472"/>
      <c r="I28" s="472"/>
      <c r="J28" s="472"/>
      <c r="K28" s="472"/>
      <c r="L28" s="472"/>
      <c r="M28" s="472"/>
      <c r="N28" s="472"/>
      <c r="O28" s="472"/>
      <c r="P28" s="473"/>
      <c r="Q28" s="473"/>
      <c r="R28" s="473"/>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1"/>
      <c r="AU28" s="471"/>
      <c r="AV28" s="471"/>
      <c r="AW28" s="471"/>
      <c r="AX28" s="471"/>
      <c r="AY28" s="471"/>
      <c r="AZ28" s="471"/>
      <c r="BA28" s="471"/>
      <c r="BB28" s="471"/>
      <c r="BC28" s="471"/>
      <c r="BD28" s="471"/>
      <c r="BE28" s="471"/>
      <c r="BF28" s="471"/>
      <c r="BG28" s="471"/>
      <c r="BH28" s="471"/>
      <c r="BI28" s="471"/>
      <c r="BJ28" s="471"/>
      <c r="BK28" s="471"/>
      <c r="BL28" s="471"/>
      <c r="BM28" s="471"/>
      <c r="BN28" s="471"/>
      <c r="BO28" s="471"/>
      <c r="BP28" s="471"/>
      <c r="BQ28" s="471"/>
      <c r="BR28" s="471"/>
      <c r="BS28" s="471"/>
      <c r="BT28" s="471"/>
      <c r="BU28" s="471"/>
      <c r="BV28" s="471"/>
      <c r="BW28" s="471"/>
      <c r="BX28" s="471"/>
      <c r="BY28" s="471"/>
      <c r="BZ28" s="471"/>
      <c r="CA28" s="471"/>
      <c r="CB28" s="471"/>
      <c r="CC28" s="471"/>
      <c r="CD28" s="471"/>
      <c r="CE28" s="471"/>
      <c r="CF28" s="471"/>
      <c r="CG28" s="471"/>
      <c r="CH28" s="471"/>
      <c r="CI28" s="471"/>
      <c r="CJ28" s="471"/>
      <c r="CK28" s="471"/>
      <c r="CL28" s="471"/>
      <c r="CM28" s="471"/>
      <c r="CN28" s="471"/>
      <c r="CO28" s="471"/>
      <c r="CP28" s="471"/>
      <c r="CQ28" s="471"/>
      <c r="CR28" s="471"/>
      <c r="CS28" s="471"/>
      <c r="CT28" s="471"/>
      <c r="CU28" s="471"/>
      <c r="CV28" s="471"/>
      <c r="CW28" s="471"/>
      <c r="CX28" s="471"/>
      <c r="CY28" s="471"/>
      <c r="CZ28" s="471"/>
      <c r="DA28" s="471"/>
      <c r="DB28" s="471"/>
      <c r="DC28" s="471"/>
      <c r="DD28" s="471"/>
      <c r="DE28" s="471"/>
      <c r="DF28" s="471"/>
      <c r="DG28" s="471"/>
      <c r="DH28" s="471"/>
      <c r="DI28" s="471"/>
      <c r="DJ28" s="471"/>
      <c r="DK28" s="471"/>
      <c r="DL28" s="471"/>
      <c r="DM28" s="471"/>
      <c r="DN28" s="471"/>
      <c r="DO28" s="471"/>
      <c r="DP28" s="471"/>
      <c r="DQ28" s="471"/>
      <c r="DR28" s="471"/>
      <c r="DS28" s="471"/>
      <c r="DT28" s="471"/>
      <c r="DU28" s="471"/>
      <c r="DV28" s="471"/>
      <c r="DW28" s="471"/>
      <c r="DX28" s="471"/>
      <c r="DY28" s="471"/>
      <c r="DZ28" s="471"/>
      <c r="EA28" s="471"/>
      <c r="EB28" s="471"/>
      <c r="EC28" s="471"/>
      <c r="ED28" s="471"/>
      <c r="EE28" s="471"/>
      <c r="EF28" s="471"/>
      <c r="EG28" s="471"/>
      <c r="EH28" s="471"/>
      <c r="EI28" s="471"/>
      <c r="EJ28" s="471"/>
      <c r="EK28" s="471"/>
      <c r="EL28" s="471"/>
      <c r="EM28" s="471"/>
      <c r="EN28" s="471"/>
      <c r="EO28" s="471"/>
      <c r="EP28" s="471"/>
      <c r="EQ28" s="471"/>
      <c r="ER28" s="471"/>
      <c r="ES28" s="471"/>
      <c r="ET28" s="471"/>
      <c r="EU28" s="471"/>
      <c r="EV28" s="471"/>
      <c r="EW28" s="471"/>
    </row>
    <row r="29" spans="1:465" ht="12.75" customHeight="1">
      <c r="A29" s="23" t="s">
        <v>33</v>
      </c>
      <c r="B29" s="8"/>
      <c r="C29" s="8"/>
      <c r="D29" s="8"/>
      <c r="E29" s="266"/>
      <c r="G29" s="472"/>
      <c r="H29" s="472"/>
      <c r="I29" s="472"/>
      <c r="J29" s="472"/>
      <c r="K29" s="472"/>
      <c r="L29" s="472"/>
      <c r="M29" s="472"/>
      <c r="N29" s="472"/>
      <c r="O29" s="472"/>
      <c r="P29" s="473"/>
      <c r="Q29" s="473"/>
      <c r="R29" s="473"/>
      <c r="S29" s="474"/>
      <c r="T29" s="474"/>
      <c r="U29" s="474"/>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1"/>
      <c r="AU29" s="471"/>
      <c r="AV29" s="471"/>
      <c r="AW29" s="471"/>
      <c r="AX29" s="471"/>
      <c r="AY29" s="471"/>
      <c r="AZ29" s="471"/>
      <c r="BA29" s="471"/>
      <c r="BB29" s="471"/>
      <c r="BC29" s="471"/>
      <c r="BD29" s="471"/>
      <c r="BE29" s="471"/>
      <c r="BF29" s="471"/>
      <c r="BG29" s="471"/>
      <c r="BH29" s="471"/>
      <c r="BI29" s="471"/>
      <c r="BJ29" s="471"/>
      <c r="BK29" s="471"/>
      <c r="BL29" s="471"/>
      <c r="BM29" s="471"/>
      <c r="BN29" s="471"/>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1"/>
      <c r="CN29" s="471"/>
      <c r="CO29" s="471"/>
      <c r="CP29" s="471"/>
      <c r="CQ29" s="471"/>
      <c r="CR29" s="471"/>
      <c r="CS29" s="471"/>
      <c r="CT29" s="471"/>
      <c r="CU29" s="471"/>
      <c r="CV29" s="471"/>
      <c r="CW29" s="471"/>
      <c r="CX29" s="471"/>
      <c r="CY29" s="471"/>
      <c r="CZ29" s="471"/>
      <c r="DA29" s="471"/>
      <c r="DB29" s="471"/>
      <c r="DC29" s="471"/>
      <c r="DD29" s="471"/>
      <c r="DE29" s="471"/>
      <c r="DF29" s="471"/>
      <c r="DG29" s="471"/>
      <c r="DH29" s="471"/>
      <c r="DI29" s="471"/>
      <c r="DJ29" s="471"/>
      <c r="DK29" s="471"/>
      <c r="DL29" s="471"/>
      <c r="DM29" s="471"/>
      <c r="DN29" s="471"/>
      <c r="DO29" s="471"/>
      <c r="DP29" s="471"/>
      <c r="DQ29" s="471"/>
      <c r="DR29" s="471"/>
      <c r="DS29" s="471"/>
      <c r="DT29" s="471"/>
      <c r="DU29" s="471"/>
      <c r="DV29" s="471"/>
      <c r="DW29" s="471"/>
      <c r="DX29" s="471"/>
      <c r="DY29" s="471"/>
      <c r="DZ29" s="471"/>
      <c r="EA29" s="471"/>
      <c r="EB29" s="471"/>
      <c r="EC29" s="471"/>
      <c r="ED29" s="471"/>
      <c r="EE29" s="471"/>
      <c r="EF29" s="471"/>
      <c r="EG29" s="471"/>
      <c r="EH29" s="471"/>
      <c r="EI29" s="471"/>
      <c r="EJ29" s="471"/>
      <c r="EK29" s="471"/>
      <c r="EL29" s="471"/>
      <c r="EM29" s="471"/>
      <c r="EN29" s="471"/>
      <c r="EO29" s="471"/>
      <c r="EP29" s="471"/>
      <c r="EQ29" s="471"/>
      <c r="ER29" s="471"/>
      <c r="ES29" s="471"/>
      <c r="ET29" s="471"/>
      <c r="EU29" s="471"/>
      <c r="EV29" s="471"/>
      <c r="EW29" s="471"/>
    </row>
    <row r="30" spans="1:465" ht="12.75" customHeight="1">
      <c r="A30" s="8"/>
      <c r="B30" s="23" t="s">
        <v>32</v>
      </c>
      <c r="C30" s="8"/>
      <c r="D30" s="8"/>
      <c r="E30" s="266" t="s">
        <v>31</v>
      </c>
      <c r="G30" s="272">
        <v>30.7</v>
      </c>
      <c r="H30" s="272">
        <v>14</v>
      </c>
      <c r="I30" s="272">
        <v>17.600000000000001</v>
      </c>
      <c r="J30" s="272">
        <v>15.4</v>
      </c>
      <c r="K30" s="272">
        <v>14</v>
      </c>
      <c r="L30" s="272">
        <v>35.799999999999997</v>
      </c>
      <c r="M30" s="272">
        <v>37.4</v>
      </c>
      <c r="N30" s="272">
        <v>29.2</v>
      </c>
      <c r="O30" s="272">
        <v>27.1</v>
      </c>
      <c r="P30" s="272">
        <v>33.9</v>
      </c>
      <c r="Q30" s="272">
        <v>34</v>
      </c>
      <c r="R30" s="272">
        <v>31.7</v>
      </c>
      <c r="S30" s="272"/>
      <c r="T30" s="272">
        <v>27.2</v>
      </c>
      <c r="U30" s="272">
        <v>21.4</v>
      </c>
      <c r="V30" s="272">
        <v>33.1</v>
      </c>
      <c r="W30" s="272">
        <v>20.3</v>
      </c>
      <c r="X30" s="272">
        <v>23.6</v>
      </c>
      <c r="Y30" s="272">
        <v>20.2</v>
      </c>
      <c r="Z30" s="272"/>
      <c r="AA30" s="272">
        <v>35.9</v>
      </c>
      <c r="AB30" s="272">
        <v>28</v>
      </c>
      <c r="AC30" s="272">
        <v>26.2</v>
      </c>
      <c r="AD30" s="272">
        <v>19.5</v>
      </c>
      <c r="AE30" s="272">
        <v>16.5</v>
      </c>
      <c r="AF30" s="272">
        <v>32.5</v>
      </c>
      <c r="AG30" s="272">
        <v>11.5</v>
      </c>
      <c r="AH30" s="272">
        <v>31</v>
      </c>
      <c r="AI30" s="272">
        <v>26</v>
      </c>
      <c r="AJ30" s="272">
        <v>21</v>
      </c>
      <c r="AK30" s="272">
        <v>32.200000000000003</v>
      </c>
      <c r="AL30" s="272">
        <v>41</v>
      </c>
      <c r="AM30" s="272">
        <v>43</v>
      </c>
      <c r="AN30" s="272">
        <v>22.1</v>
      </c>
      <c r="AO30" s="272">
        <v>34.6</v>
      </c>
      <c r="AP30" s="272">
        <v>21.7</v>
      </c>
      <c r="AQ30" s="272">
        <v>12</v>
      </c>
      <c r="AR30" s="272">
        <v>32.299999999999997</v>
      </c>
      <c r="AS30" s="272">
        <v>25.3</v>
      </c>
      <c r="AT30" s="272">
        <v>24.3</v>
      </c>
      <c r="AU30" s="272">
        <v>23</v>
      </c>
      <c r="AV30" s="272">
        <v>36.4</v>
      </c>
      <c r="AW30" s="272">
        <v>38</v>
      </c>
      <c r="AX30" s="272">
        <v>19.2</v>
      </c>
      <c r="AY30" s="272">
        <v>35.700000000000003</v>
      </c>
      <c r="AZ30" s="272">
        <v>15.5</v>
      </c>
      <c r="BA30" s="272">
        <v>40.9</v>
      </c>
      <c r="BB30" s="272">
        <v>26.8</v>
      </c>
      <c r="BC30" s="272">
        <v>36.5</v>
      </c>
      <c r="BD30" s="272">
        <v>19.3</v>
      </c>
      <c r="BE30" s="272">
        <v>16.5</v>
      </c>
      <c r="BF30" s="272">
        <v>23.6</v>
      </c>
      <c r="BG30" s="272">
        <v>35</v>
      </c>
      <c r="BH30" s="272">
        <v>14</v>
      </c>
      <c r="BI30" s="272">
        <v>14</v>
      </c>
      <c r="BJ30" s="272">
        <v>13</v>
      </c>
      <c r="BK30" s="272">
        <v>41.6</v>
      </c>
      <c r="BL30" s="272">
        <v>39.1</v>
      </c>
      <c r="BM30" s="272">
        <v>30.7</v>
      </c>
      <c r="BN30" s="272">
        <v>32.700000000000003</v>
      </c>
      <c r="BO30" s="272">
        <v>26</v>
      </c>
      <c r="BP30" s="272">
        <v>20.5</v>
      </c>
      <c r="BQ30" s="272">
        <v>24.8</v>
      </c>
      <c r="BR30" s="272">
        <v>34</v>
      </c>
      <c r="BS30" s="272">
        <v>33.799999999999997</v>
      </c>
      <c r="BT30" s="272">
        <v>34.5</v>
      </c>
      <c r="BU30" s="272">
        <v>22.4</v>
      </c>
      <c r="BV30" s="272">
        <v>26.4</v>
      </c>
      <c r="BW30" s="272">
        <v>11</v>
      </c>
      <c r="BX30" s="272">
        <v>20</v>
      </c>
      <c r="BY30" s="272">
        <v>21.8</v>
      </c>
      <c r="BZ30" s="272">
        <v>19</v>
      </c>
      <c r="CA30" s="272">
        <v>22</v>
      </c>
      <c r="CB30" s="272">
        <v>33.200000000000003</v>
      </c>
      <c r="CC30" s="272">
        <v>26</v>
      </c>
      <c r="CD30" s="272">
        <v>15.2</v>
      </c>
      <c r="CE30" s="272">
        <v>31.6</v>
      </c>
      <c r="CF30" s="272">
        <v>34</v>
      </c>
      <c r="CG30" s="272">
        <v>18</v>
      </c>
      <c r="CH30" s="272">
        <v>28.8</v>
      </c>
      <c r="CI30" s="272">
        <v>22</v>
      </c>
      <c r="CJ30" s="272">
        <v>21</v>
      </c>
      <c r="CK30" s="272">
        <v>17.8</v>
      </c>
      <c r="CL30" s="272">
        <v>22.4</v>
      </c>
      <c r="CM30" s="272">
        <v>14</v>
      </c>
      <c r="CN30" s="272">
        <v>27</v>
      </c>
      <c r="CO30" s="272">
        <v>8.4</v>
      </c>
      <c r="CP30" s="272">
        <v>27</v>
      </c>
      <c r="CQ30" s="272">
        <v>20.5</v>
      </c>
      <c r="CR30" s="272">
        <v>22.5</v>
      </c>
      <c r="CS30" s="272">
        <v>20.8</v>
      </c>
      <c r="CT30" s="272">
        <v>13.5</v>
      </c>
      <c r="CU30" s="272">
        <v>17.3</v>
      </c>
      <c r="CV30" s="272">
        <v>37.700000000000003</v>
      </c>
      <c r="CW30" s="272">
        <v>26</v>
      </c>
      <c r="CX30" s="272">
        <v>20.6</v>
      </c>
      <c r="CY30" s="272">
        <v>18.5</v>
      </c>
      <c r="CZ30" s="272">
        <v>29.1</v>
      </c>
      <c r="DA30" s="272">
        <v>35</v>
      </c>
      <c r="DB30" s="272">
        <v>29.5</v>
      </c>
      <c r="DC30" s="272">
        <v>36.4</v>
      </c>
      <c r="DD30" s="272"/>
      <c r="DE30" s="272">
        <v>34.299999999999997</v>
      </c>
      <c r="DF30" s="272">
        <v>33.299999999999997</v>
      </c>
      <c r="DG30" s="272">
        <v>30.8</v>
      </c>
      <c r="DH30" s="272">
        <v>24</v>
      </c>
      <c r="DI30" s="272">
        <v>21.1</v>
      </c>
      <c r="DJ30" s="272">
        <v>34.799999999999997</v>
      </c>
      <c r="DK30" s="272">
        <v>16.899999999999999</v>
      </c>
      <c r="DL30" s="272">
        <v>24</v>
      </c>
      <c r="DM30" s="272">
        <v>13</v>
      </c>
      <c r="DN30" s="272">
        <v>29.7</v>
      </c>
      <c r="DO30" s="272">
        <v>23.7</v>
      </c>
      <c r="DP30" s="272">
        <v>21.4</v>
      </c>
      <c r="DQ30" s="272">
        <v>24.3</v>
      </c>
      <c r="DR30" s="272">
        <v>33.299999999999997</v>
      </c>
      <c r="DS30" s="272">
        <v>13.7</v>
      </c>
      <c r="DT30" s="272">
        <v>39.799999999999997</v>
      </c>
      <c r="DU30" s="272"/>
      <c r="DV30" s="272">
        <v>34.299999999999997</v>
      </c>
      <c r="DW30" s="272">
        <v>22.5</v>
      </c>
      <c r="DX30" s="272">
        <v>23.5</v>
      </c>
      <c r="DY30" s="272"/>
      <c r="DZ30" s="272">
        <v>32</v>
      </c>
      <c r="EA30" s="272">
        <v>27.5</v>
      </c>
      <c r="EB30" s="272">
        <v>32.1</v>
      </c>
      <c r="EC30" s="272">
        <v>27.5</v>
      </c>
      <c r="ED30" s="272">
        <v>27</v>
      </c>
      <c r="EE30" s="272">
        <v>33.200000000000003</v>
      </c>
      <c r="EF30" s="272">
        <v>17</v>
      </c>
      <c r="EG30" s="272">
        <v>21.5</v>
      </c>
      <c r="EH30" s="272">
        <v>22.2</v>
      </c>
      <c r="EI30" s="272">
        <v>30.8</v>
      </c>
      <c r="EJ30" s="272">
        <v>41.8</v>
      </c>
      <c r="EK30" s="272">
        <v>22</v>
      </c>
      <c r="EL30" s="272">
        <v>34.5</v>
      </c>
      <c r="EM30" s="272">
        <v>35.5</v>
      </c>
      <c r="EN30" s="272">
        <v>23.3</v>
      </c>
      <c r="EO30" s="272">
        <v>26.9</v>
      </c>
      <c r="EP30" s="272">
        <v>39.5</v>
      </c>
      <c r="EQ30" s="272">
        <v>29.9</v>
      </c>
      <c r="ER30" s="272">
        <v>36.799999999999997</v>
      </c>
      <c r="ES30" s="272">
        <v>14.7</v>
      </c>
      <c r="ET30" s="272">
        <v>17</v>
      </c>
      <c r="EU30" s="272">
        <v>19.5</v>
      </c>
      <c r="EV30" s="272">
        <v>32.200000000000003</v>
      </c>
      <c r="EW30" s="344">
        <v>8</v>
      </c>
      <c r="EX30" s="352" t="s">
        <v>2643</v>
      </c>
      <c r="EY30" s="359"/>
      <c r="EZ30" s="359"/>
      <c r="FA30" s="359"/>
      <c r="FB30" s="359"/>
      <c r="FC30" s="359"/>
      <c r="FD30" s="359"/>
      <c r="FE30" s="359"/>
      <c r="FF30" s="359"/>
      <c r="FG30" s="359"/>
      <c r="FH30" s="359"/>
      <c r="FI30" s="359"/>
      <c r="FJ30" s="359"/>
      <c r="FK30" s="359"/>
      <c r="FL30" s="359"/>
      <c r="FM30" s="359"/>
      <c r="FN30" s="359"/>
      <c r="FO30" s="359"/>
      <c r="FP30" s="359"/>
      <c r="FQ30" s="359"/>
      <c r="FR30" s="359"/>
      <c r="FS30" s="359"/>
      <c r="FT30" s="359"/>
      <c r="FU30" s="359"/>
      <c r="FV30" s="359"/>
      <c r="FW30" s="359"/>
      <c r="FX30" s="359"/>
      <c r="FY30" s="359"/>
      <c r="FZ30" s="359"/>
      <c r="GA30" s="359"/>
      <c r="GB30" s="359"/>
      <c r="GC30" s="359"/>
      <c r="GD30" s="359"/>
      <c r="GE30" s="359"/>
      <c r="GF30" s="359"/>
      <c r="GG30" s="359"/>
      <c r="GH30" s="359"/>
      <c r="GI30" s="359"/>
      <c r="GJ30" s="359"/>
      <c r="GK30" s="359"/>
      <c r="GL30" s="359"/>
      <c r="GM30" s="359"/>
      <c r="GN30" s="359"/>
      <c r="GO30" s="359"/>
      <c r="GP30" s="359"/>
      <c r="GQ30" s="359"/>
      <c r="GR30" s="359"/>
      <c r="GS30" s="359"/>
      <c r="GT30" s="359"/>
      <c r="GU30" s="359"/>
      <c r="GV30" s="359"/>
      <c r="GW30" s="359"/>
      <c r="GX30" s="359"/>
      <c r="GY30" s="359"/>
      <c r="GZ30" s="359"/>
      <c r="HA30" s="359"/>
      <c r="HB30" s="359"/>
      <c r="HC30" s="359"/>
      <c r="HD30" s="359"/>
      <c r="HE30" s="359"/>
      <c r="HF30" s="359"/>
      <c r="HG30" s="359"/>
      <c r="HH30" s="359"/>
      <c r="HI30" s="359"/>
      <c r="HJ30" s="359"/>
      <c r="HK30" s="359"/>
      <c r="HL30" s="359"/>
      <c r="HM30" s="359"/>
      <c r="HN30" s="359"/>
      <c r="HO30" s="359"/>
      <c r="HP30" s="359"/>
      <c r="HQ30" s="359"/>
      <c r="HR30" s="359"/>
      <c r="HS30" s="359"/>
      <c r="HT30" s="359"/>
      <c r="HU30" s="359"/>
      <c r="HV30" s="359"/>
      <c r="HW30" s="359"/>
      <c r="HX30" s="359"/>
      <c r="HY30" s="359"/>
      <c r="HZ30" s="359"/>
      <c r="IA30" s="359"/>
      <c r="IB30" s="359"/>
      <c r="IC30" s="359"/>
      <c r="ID30" s="359"/>
      <c r="IE30" s="359"/>
      <c r="IF30" s="359"/>
      <c r="IG30" s="359"/>
      <c r="IH30" s="359"/>
      <c r="II30" s="359"/>
      <c r="IJ30" s="359"/>
      <c r="IK30" s="359"/>
      <c r="IL30" s="359"/>
      <c r="IM30" s="359"/>
      <c r="IN30" s="359"/>
      <c r="IO30" s="359"/>
      <c r="IP30" s="359"/>
      <c r="IQ30" s="359"/>
      <c r="IR30" s="359"/>
      <c r="IS30" s="359"/>
      <c r="IT30" s="359"/>
      <c r="IU30" s="359"/>
      <c r="IV30" s="359"/>
      <c r="IW30" s="359"/>
      <c r="IX30" s="359"/>
      <c r="IY30" s="359"/>
      <c r="IZ30" s="359"/>
      <c r="JA30" s="359"/>
      <c r="JB30" s="359"/>
      <c r="JC30" s="359"/>
      <c r="JD30" s="359"/>
      <c r="JE30" s="359"/>
      <c r="JF30" s="359"/>
      <c r="JG30" s="359"/>
      <c r="JH30" s="359"/>
      <c r="JI30" s="359"/>
      <c r="JJ30" s="359"/>
      <c r="JK30" s="359"/>
      <c r="JL30" s="359"/>
      <c r="JM30" s="359"/>
      <c r="JN30" s="359"/>
      <c r="JO30" s="359"/>
      <c r="JP30" s="359"/>
      <c r="JQ30" s="345"/>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row>
    <row r="31" spans="1:465" ht="12.75" customHeight="1">
      <c r="A31" s="8"/>
      <c r="B31" s="21" t="s">
        <v>30</v>
      </c>
      <c r="C31" s="8"/>
      <c r="D31" s="8"/>
      <c r="E31" s="266"/>
      <c r="G31" s="478"/>
      <c r="H31" s="478"/>
      <c r="I31" s="478"/>
      <c r="J31" s="479"/>
      <c r="K31" s="479"/>
      <c r="L31" s="479"/>
      <c r="M31" s="479"/>
      <c r="N31" s="479"/>
      <c r="O31" s="479"/>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1"/>
      <c r="CV31" s="471"/>
      <c r="CW31" s="471"/>
      <c r="CX31" s="471"/>
      <c r="CY31" s="471"/>
      <c r="CZ31" s="471"/>
      <c r="DA31" s="471"/>
      <c r="DB31" s="471"/>
      <c r="DC31" s="471"/>
      <c r="DD31" s="471"/>
      <c r="DE31" s="471"/>
      <c r="DF31" s="471"/>
      <c r="DG31" s="471"/>
      <c r="DH31" s="471"/>
      <c r="DI31" s="471"/>
      <c r="DJ31" s="471"/>
      <c r="DK31" s="471"/>
      <c r="DL31" s="471"/>
      <c r="DM31" s="471"/>
      <c r="DN31" s="471"/>
      <c r="DO31" s="471"/>
      <c r="DP31" s="471"/>
      <c r="DQ31" s="471"/>
      <c r="DR31" s="471"/>
      <c r="DS31" s="471"/>
      <c r="DT31" s="471"/>
      <c r="DU31" s="471"/>
      <c r="DV31" s="471"/>
      <c r="DW31" s="471"/>
      <c r="DX31" s="471"/>
      <c r="DY31" s="471"/>
      <c r="DZ31" s="471"/>
      <c r="EA31" s="471"/>
      <c r="EB31" s="471"/>
      <c r="EC31" s="471"/>
      <c r="ED31" s="471"/>
      <c r="EE31" s="471"/>
      <c r="EF31" s="471"/>
      <c r="EG31" s="471"/>
      <c r="EH31" s="471"/>
      <c r="EI31" s="471"/>
      <c r="EJ31" s="471"/>
      <c r="EK31" s="471"/>
      <c r="EL31" s="471"/>
      <c r="EM31" s="471"/>
      <c r="EN31" s="471"/>
      <c r="EO31" s="471"/>
      <c r="EP31" s="471"/>
      <c r="EQ31" s="471"/>
      <c r="ER31" s="471"/>
      <c r="ES31" s="471"/>
      <c r="ET31" s="471"/>
      <c r="EU31" s="471"/>
      <c r="EV31" s="471"/>
      <c r="EW31" s="471"/>
    </row>
    <row r="32" spans="1:465" ht="12.75" customHeight="1">
      <c r="A32" s="8"/>
      <c r="D32" s="8" t="s">
        <v>29</v>
      </c>
      <c r="E32" s="266" t="s">
        <v>24</v>
      </c>
      <c r="G32" s="268"/>
      <c r="H32" s="268"/>
      <c r="I32" s="268"/>
      <c r="J32" s="268"/>
      <c r="K32" s="268"/>
      <c r="L32" s="268"/>
      <c r="M32" s="268"/>
      <c r="N32" s="268"/>
      <c r="O32" s="268"/>
      <c r="P32" s="268"/>
      <c r="Q32" s="276"/>
      <c r="R32" s="276"/>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c r="DM32" s="267"/>
      <c r="DN32" s="267"/>
      <c r="DO32" s="267"/>
      <c r="DP32" s="267"/>
      <c r="DQ32" s="267"/>
      <c r="DR32" s="267"/>
      <c r="DS32" s="267"/>
      <c r="DT32" s="267"/>
      <c r="DU32" s="267"/>
      <c r="DV32" s="267"/>
      <c r="DW32" s="267"/>
      <c r="DX32" s="267"/>
      <c r="DY32" s="267"/>
      <c r="DZ32" s="267"/>
      <c r="EA32" s="267"/>
      <c r="EB32" s="267"/>
      <c r="EC32" s="267"/>
      <c r="ED32" s="267"/>
      <c r="EE32" s="267"/>
      <c r="EF32" s="267"/>
      <c r="EG32" s="267"/>
      <c r="EH32" s="267"/>
      <c r="EI32" s="267"/>
      <c r="EJ32" s="267"/>
      <c r="EK32" s="267"/>
      <c r="EL32" s="267"/>
      <c r="EM32" s="267"/>
      <c r="EN32" s="267"/>
      <c r="EO32" s="267"/>
      <c r="EP32" s="267"/>
      <c r="EQ32" s="267"/>
      <c r="ER32" s="267"/>
      <c r="ES32" s="267"/>
      <c r="ET32" s="267"/>
      <c r="EU32" s="267"/>
      <c r="EV32" s="267"/>
      <c r="EW32" s="477"/>
      <c r="EY32" s="359"/>
      <c r="EZ32" s="359"/>
      <c r="FA32" s="359"/>
      <c r="FB32" s="359"/>
      <c r="FC32" s="359"/>
      <c r="FD32" s="359"/>
      <c r="FE32" s="359"/>
      <c r="FF32" s="359"/>
      <c r="FG32" s="359"/>
      <c r="FH32" s="359"/>
      <c r="FI32" s="359"/>
      <c r="FJ32" s="359"/>
      <c r="FK32" s="359"/>
      <c r="FL32" s="359"/>
      <c r="FM32" s="359"/>
      <c r="FN32" s="359"/>
      <c r="FO32" s="359"/>
      <c r="FP32" s="359"/>
      <c r="FQ32" s="359"/>
      <c r="FR32" s="359"/>
      <c r="FS32" s="359"/>
      <c r="FT32" s="359"/>
      <c r="FU32" s="359"/>
      <c r="FV32" s="359"/>
      <c r="FW32" s="359"/>
      <c r="FX32" s="359"/>
      <c r="FY32" s="359"/>
      <c r="FZ32" s="359"/>
      <c r="GA32" s="359"/>
      <c r="GB32" s="359"/>
      <c r="GC32" s="359"/>
      <c r="GD32" s="359"/>
      <c r="GE32" s="359"/>
      <c r="GF32" s="359"/>
      <c r="GG32" s="359"/>
      <c r="GH32" s="359"/>
      <c r="GI32" s="359"/>
      <c r="GJ32" s="359"/>
      <c r="GK32" s="359"/>
      <c r="GL32" s="359"/>
      <c r="GM32" s="359"/>
      <c r="GN32" s="359"/>
      <c r="GO32" s="359"/>
      <c r="GP32" s="359"/>
      <c r="GQ32" s="359"/>
      <c r="GR32" s="359"/>
      <c r="GS32" s="359"/>
      <c r="GT32" s="359"/>
      <c r="GU32" s="359"/>
      <c r="GV32" s="359"/>
      <c r="GW32" s="359"/>
      <c r="GX32" s="359"/>
      <c r="GY32" s="359"/>
      <c r="GZ32" s="359"/>
      <c r="HA32" s="359"/>
      <c r="HB32" s="359"/>
      <c r="HC32" s="359"/>
      <c r="HD32" s="359"/>
      <c r="HE32" s="359"/>
      <c r="HF32" s="359"/>
      <c r="HG32" s="359"/>
      <c r="HH32" s="359"/>
      <c r="HI32" s="359"/>
      <c r="HJ32" s="359"/>
      <c r="HK32" s="359"/>
      <c r="HL32" s="359"/>
      <c r="HM32" s="359"/>
      <c r="HN32" s="359"/>
      <c r="HO32" s="359"/>
      <c r="HP32" s="359"/>
      <c r="HQ32" s="359"/>
      <c r="HR32" s="359"/>
      <c r="HS32" s="359"/>
      <c r="HT32" s="359"/>
      <c r="HU32" s="359"/>
      <c r="HV32" s="359"/>
      <c r="HW32" s="359"/>
      <c r="HX32" s="359"/>
      <c r="HY32" s="359"/>
      <c r="HZ32" s="359"/>
      <c r="IA32" s="359"/>
      <c r="IB32" s="359"/>
      <c r="IC32" s="359"/>
      <c r="ID32" s="359"/>
      <c r="IE32" s="359"/>
      <c r="IF32" s="359"/>
      <c r="IG32" s="359"/>
      <c r="IH32" s="359"/>
      <c r="II32" s="359"/>
      <c r="IJ32" s="359"/>
      <c r="IK32" s="359"/>
      <c r="IL32" s="359"/>
      <c r="IM32" s="359"/>
      <c r="IN32" s="359"/>
      <c r="IO32" s="359"/>
      <c r="IP32" s="359"/>
      <c r="IQ32" s="359"/>
      <c r="IR32" s="359"/>
      <c r="IS32" s="359"/>
      <c r="IT32" s="359"/>
      <c r="IU32" s="359"/>
      <c r="IV32" s="359"/>
      <c r="IW32" s="359"/>
      <c r="IX32" s="359"/>
      <c r="IY32" s="359"/>
      <c r="IZ32" s="359"/>
      <c r="JA32" s="359"/>
      <c r="JB32" s="359"/>
      <c r="JC32" s="359"/>
      <c r="JD32" s="359"/>
      <c r="JE32" s="359"/>
      <c r="JF32" s="359"/>
      <c r="JG32" s="359"/>
      <c r="JH32" s="359"/>
      <c r="JI32" s="359"/>
      <c r="JJ32" s="359"/>
      <c r="JK32" s="359"/>
      <c r="JL32" s="359"/>
      <c r="JM32" s="359"/>
      <c r="JN32" s="359"/>
      <c r="JO32" s="359"/>
      <c r="JP32" s="359"/>
      <c r="JQ32" s="345"/>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row>
    <row r="33" spans="1:465" ht="12.75" customHeight="1">
      <c r="A33" s="8"/>
      <c r="B33" s="273"/>
      <c r="D33" s="8" t="s">
        <v>28</v>
      </c>
      <c r="E33" s="266" t="s">
        <v>24</v>
      </c>
      <c r="G33" s="268"/>
      <c r="H33" s="268"/>
      <c r="I33" s="268"/>
      <c r="J33" s="268"/>
      <c r="K33" s="268"/>
      <c r="L33" s="268"/>
      <c r="M33" s="268"/>
      <c r="N33" s="268"/>
      <c r="O33" s="268"/>
      <c r="P33" s="268"/>
      <c r="Q33" s="276"/>
      <c r="R33" s="276"/>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c r="DM33" s="267"/>
      <c r="DN33" s="267"/>
      <c r="DO33" s="267"/>
      <c r="DP33" s="267"/>
      <c r="DQ33" s="267"/>
      <c r="DR33" s="267"/>
      <c r="DS33" s="267"/>
      <c r="DT33" s="267"/>
      <c r="DU33" s="267"/>
      <c r="DV33" s="267"/>
      <c r="DW33" s="267"/>
      <c r="DX33" s="267"/>
      <c r="DY33" s="267"/>
      <c r="DZ33" s="267"/>
      <c r="EA33" s="267"/>
      <c r="EB33" s="267"/>
      <c r="EC33" s="267"/>
      <c r="ED33" s="267"/>
      <c r="EE33" s="267"/>
      <c r="EF33" s="267"/>
      <c r="EG33" s="267"/>
      <c r="EH33" s="267"/>
      <c r="EI33" s="267"/>
      <c r="EJ33" s="267"/>
      <c r="EK33" s="267"/>
      <c r="EL33" s="267"/>
      <c r="EM33" s="267"/>
      <c r="EN33" s="267"/>
      <c r="EO33" s="267"/>
      <c r="EP33" s="267"/>
      <c r="EQ33" s="267"/>
      <c r="ER33" s="267"/>
      <c r="ES33" s="267"/>
      <c r="ET33" s="267"/>
      <c r="EU33" s="267"/>
      <c r="EV33" s="267"/>
      <c r="EW33" s="477"/>
      <c r="EY33" s="359"/>
      <c r="EZ33" s="359"/>
      <c r="FA33" s="359"/>
      <c r="FB33" s="359"/>
      <c r="FC33" s="359"/>
      <c r="FD33" s="359"/>
      <c r="FE33" s="359"/>
      <c r="FF33" s="359"/>
      <c r="FG33" s="359"/>
      <c r="FH33" s="359"/>
      <c r="FI33" s="359"/>
      <c r="FJ33" s="359"/>
      <c r="FK33" s="359"/>
      <c r="FL33" s="359"/>
      <c r="FM33" s="359"/>
      <c r="FN33" s="359"/>
      <c r="FO33" s="359"/>
      <c r="FP33" s="359"/>
      <c r="FQ33" s="359"/>
      <c r="FR33" s="359"/>
      <c r="FS33" s="359"/>
      <c r="FT33" s="359"/>
      <c r="FU33" s="359"/>
      <c r="FV33" s="359"/>
      <c r="FW33" s="359"/>
      <c r="FX33" s="359"/>
      <c r="FY33" s="359"/>
      <c r="FZ33" s="359"/>
      <c r="GA33" s="359"/>
      <c r="GB33" s="359"/>
      <c r="GC33" s="359"/>
      <c r="GD33" s="359"/>
      <c r="GE33" s="359"/>
      <c r="GF33" s="359"/>
      <c r="GG33" s="359"/>
      <c r="GH33" s="359"/>
      <c r="GI33" s="359"/>
      <c r="GJ33" s="359"/>
      <c r="GK33" s="359"/>
      <c r="GL33" s="359"/>
      <c r="GM33" s="359"/>
      <c r="GN33" s="359"/>
      <c r="GO33" s="359"/>
      <c r="GP33" s="359"/>
      <c r="GQ33" s="359"/>
      <c r="GR33" s="359"/>
      <c r="GS33" s="359"/>
      <c r="GT33" s="359"/>
      <c r="GU33" s="359"/>
      <c r="GV33" s="359"/>
      <c r="GW33" s="359"/>
      <c r="GX33" s="359"/>
      <c r="GY33" s="359"/>
      <c r="GZ33" s="359"/>
      <c r="HA33" s="359"/>
      <c r="HB33" s="359"/>
      <c r="HC33" s="359"/>
      <c r="HD33" s="359"/>
      <c r="HE33" s="359"/>
      <c r="HF33" s="359"/>
      <c r="HG33" s="359"/>
      <c r="HH33" s="359"/>
      <c r="HI33" s="359"/>
      <c r="HJ33" s="359"/>
      <c r="HK33" s="359"/>
      <c r="HL33" s="359"/>
      <c r="HM33" s="359"/>
      <c r="HN33" s="359"/>
      <c r="HO33" s="359"/>
      <c r="HP33" s="359"/>
      <c r="HQ33" s="359"/>
      <c r="HR33" s="359"/>
      <c r="HS33" s="359"/>
      <c r="HT33" s="359"/>
      <c r="HU33" s="359"/>
      <c r="HV33" s="359"/>
      <c r="HW33" s="359"/>
      <c r="HX33" s="359"/>
      <c r="HY33" s="359"/>
      <c r="HZ33" s="359"/>
      <c r="IA33" s="359"/>
      <c r="IB33" s="359"/>
      <c r="IC33" s="359"/>
      <c r="ID33" s="359"/>
      <c r="IE33" s="359"/>
      <c r="IF33" s="359"/>
      <c r="IG33" s="359"/>
      <c r="IH33" s="359"/>
      <c r="II33" s="359"/>
      <c r="IJ33" s="359"/>
      <c r="IK33" s="359"/>
      <c r="IL33" s="359"/>
      <c r="IM33" s="359"/>
      <c r="IN33" s="359"/>
      <c r="IO33" s="359"/>
      <c r="IP33" s="359"/>
      <c r="IQ33" s="359"/>
      <c r="IR33" s="359"/>
      <c r="IS33" s="359"/>
      <c r="IT33" s="359"/>
      <c r="IU33" s="359"/>
      <c r="IV33" s="359"/>
      <c r="IW33" s="359"/>
      <c r="IX33" s="359"/>
      <c r="IY33" s="359"/>
      <c r="IZ33" s="359"/>
      <c r="JA33" s="359"/>
      <c r="JB33" s="359"/>
      <c r="JC33" s="359"/>
      <c r="JD33" s="359"/>
      <c r="JE33" s="359"/>
      <c r="JF33" s="359"/>
      <c r="JG33" s="359"/>
      <c r="JH33" s="359"/>
      <c r="JI33" s="359"/>
      <c r="JJ33" s="359"/>
      <c r="JK33" s="359"/>
      <c r="JL33" s="359"/>
      <c r="JM33" s="359"/>
      <c r="JN33" s="359"/>
      <c r="JO33" s="359"/>
      <c r="JP33" s="359"/>
      <c r="JQ33" s="345"/>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row>
    <row r="34" spans="1:465" ht="12.75" customHeight="1">
      <c r="A34" s="8"/>
      <c r="B34" s="274"/>
      <c r="D34" s="8" t="s">
        <v>27</v>
      </c>
      <c r="E34" s="266" t="s">
        <v>24</v>
      </c>
      <c r="G34" s="268"/>
      <c r="H34" s="268"/>
      <c r="I34" s="268"/>
      <c r="J34" s="268"/>
      <c r="K34" s="268"/>
      <c r="L34" s="268"/>
      <c r="M34" s="268"/>
      <c r="N34" s="268"/>
      <c r="O34" s="268"/>
      <c r="P34" s="268"/>
      <c r="Q34" s="276"/>
      <c r="R34" s="276"/>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c r="EO34" s="267"/>
      <c r="EP34" s="267"/>
      <c r="EQ34" s="267"/>
      <c r="ER34" s="267"/>
      <c r="ES34" s="267"/>
      <c r="ET34" s="267"/>
      <c r="EU34" s="267"/>
      <c r="EV34" s="267"/>
      <c r="EW34" s="477"/>
      <c r="EY34" s="359"/>
      <c r="EZ34" s="359"/>
      <c r="FA34" s="359"/>
      <c r="FB34" s="359"/>
      <c r="FC34" s="359"/>
      <c r="FD34" s="359"/>
      <c r="FE34" s="359"/>
      <c r="FF34" s="359"/>
      <c r="FG34" s="359"/>
      <c r="FH34" s="359"/>
      <c r="FI34" s="359"/>
      <c r="FJ34" s="359"/>
      <c r="FK34" s="359"/>
      <c r="FL34" s="359"/>
      <c r="FM34" s="359"/>
      <c r="FN34" s="359"/>
      <c r="FO34" s="359"/>
      <c r="FP34" s="359"/>
      <c r="FQ34" s="359"/>
      <c r="FR34" s="359"/>
      <c r="FS34" s="359"/>
      <c r="FT34" s="359"/>
      <c r="FU34" s="359"/>
      <c r="FV34" s="359"/>
      <c r="FW34" s="359"/>
      <c r="FX34" s="359"/>
      <c r="FY34" s="359"/>
      <c r="FZ34" s="359"/>
      <c r="GA34" s="359"/>
      <c r="GB34" s="359"/>
      <c r="GC34" s="359"/>
      <c r="GD34" s="359"/>
      <c r="GE34" s="359"/>
      <c r="GF34" s="359"/>
      <c r="GG34" s="359"/>
      <c r="GH34" s="359"/>
      <c r="GI34" s="359"/>
      <c r="GJ34" s="359"/>
      <c r="GK34" s="359"/>
      <c r="GL34" s="359"/>
      <c r="GM34" s="359"/>
      <c r="GN34" s="359"/>
      <c r="GO34" s="359"/>
      <c r="GP34" s="359"/>
      <c r="GQ34" s="359"/>
      <c r="GR34" s="359"/>
      <c r="GS34" s="359"/>
      <c r="GT34" s="359"/>
      <c r="GU34" s="359"/>
      <c r="GV34" s="359"/>
      <c r="GW34" s="359"/>
      <c r="GX34" s="359"/>
      <c r="GY34" s="359"/>
      <c r="GZ34" s="359"/>
      <c r="HA34" s="359"/>
      <c r="HB34" s="359"/>
      <c r="HC34" s="359"/>
      <c r="HD34" s="359"/>
      <c r="HE34" s="359"/>
      <c r="HF34" s="359"/>
      <c r="HG34" s="359"/>
      <c r="HH34" s="359"/>
      <c r="HI34" s="359"/>
      <c r="HJ34" s="359"/>
      <c r="HK34" s="359"/>
      <c r="HL34" s="359"/>
      <c r="HM34" s="359"/>
      <c r="HN34" s="359"/>
      <c r="HO34" s="359"/>
      <c r="HP34" s="359"/>
      <c r="HQ34" s="359"/>
      <c r="HR34" s="359"/>
      <c r="HS34" s="359"/>
      <c r="HT34" s="359"/>
      <c r="HU34" s="359"/>
      <c r="HV34" s="359"/>
      <c r="HW34" s="359"/>
      <c r="HX34" s="359"/>
      <c r="HY34" s="359"/>
      <c r="HZ34" s="359"/>
      <c r="IA34" s="359"/>
      <c r="IB34" s="359"/>
      <c r="IC34" s="359"/>
      <c r="ID34" s="359"/>
      <c r="IE34" s="359"/>
      <c r="IF34" s="359"/>
      <c r="IG34" s="359"/>
      <c r="IH34" s="359"/>
      <c r="II34" s="359"/>
      <c r="IJ34" s="359"/>
      <c r="IK34" s="359"/>
      <c r="IL34" s="359"/>
      <c r="IM34" s="359"/>
      <c r="IN34" s="359"/>
      <c r="IO34" s="359"/>
      <c r="IP34" s="359"/>
      <c r="IQ34" s="359"/>
      <c r="IR34" s="359"/>
      <c r="IS34" s="359"/>
      <c r="IT34" s="359"/>
      <c r="IU34" s="359"/>
      <c r="IV34" s="359"/>
      <c r="IW34" s="359"/>
      <c r="IX34" s="359"/>
      <c r="IY34" s="359"/>
      <c r="IZ34" s="359"/>
      <c r="JA34" s="359"/>
      <c r="JB34" s="359"/>
      <c r="JC34" s="359"/>
      <c r="JD34" s="359"/>
      <c r="JE34" s="359"/>
      <c r="JF34" s="359"/>
      <c r="JG34" s="359"/>
      <c r="JH34" s="359"/>
      <c r="JI34" s="359"/>
      <c r="JJ34" s="359"/>
      <c r="JK34" s="359"/>
      <c r="JL34" s="359"/>
      <c r="JM34" s="359"/>
      <c r="JN34" s="359"/>
      <c r="JO34" s="359"/>
      <c r="JP34" s="359"/>
      <c r="JQ34" s="345"/>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row>
    <row r="35" spans="1:465" ht="12.75" customHeight="1">
      <c r="A35" s="8"/>
      <c r="B35" s="274"/>
      <c r="D35" s="8" t="s">
        <v>26</v>
      </c>
      <c r="E35" s="266" t="s">
        <v>24</v>
      </c>
      <c r="G35" s="268"/>
      <c r="H35" s="268"/>
      <c r="I35" s="268"/>
      <c r="J35" s="268"/>
      <c r="K35" s="268"/>
      <c r="L35" s="268"/>
      <c r="M35" s="268"/>
      <c r="N35" s="268"/>
      <c r="O35" s="268"/>
      <c r="P35" s="268"/>
      <c r="Q35" s="276"/>
      <c r="R35" s="276"/>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477"/>
      <c r="EY35" s="359"/>
      <c r="EZ35" s="359"/>
      <c r="FA35" s="359"/>
      <c r="FB35" s="359"/>
      <c r="FC35" s="359"/>
      <c r="FD35" s="359"/>
      <c r="FE35" s="359"/>
      <c r="FF35" s="359"/>
      <c r="FG35" s="359"/>
      <c r="FH35" s="359"/>
      <c r="FI35" s="359"/>
      <c r="FJ35" s="359"/>
      <c r="FK35" s="359"/>
      <c r="FL35" s="359"/>
      <c r="FM35" s="359"/>
      <c r="FN35" s="359"/>
      <c r="FO35" s="359"/>
      <c r="FP35" s="359"/>
      <c r="FQ35" s="359"/>
      <c r="FR35" s="359"/>
      <c r="FS35" s="359"/>
      <c r="FT35" s="359"/>
      <c r="FU35" s="359"/>
      <c r="FV35" s="359"/>
      <c r="FW35" s="359"/>
      <c r="FX35" s="359"/>
      <c r="FY35" s="359"/>
      <c r="FZ35" s="359"/>
      <c r="GA35" s="359"/>
      <c r="GB35" s="359"/>
      <c r="GC35" s="359"/>
      <c r="GD35" s="359"/>
      <c r="GE35" s="359"/>
      <c r="GF35" s="359"/>
      <c r="GG35" s="359"/>
      <c r="GH35" s="359"/>
      <c r="GI35" s="359"/>
      <c r="GJ35" s="359"/>
      <c r="GK35" s="359"/>
      <c r="GL35" s="359"/>
      <c r="GM35" s="359"/>
      <c r="GN35" s="359"/>
      <c r="GO35" s="359"/>
      <c r="GP35" s="359"/>
      <c r="GQ35" s="359"/>
      <c r="GR35" s="359"/>
      <c r="GS35" s="359"/>
      <c r="GT35" s="359"/>
      <c r="GU35" s="359"/>
      <c r="GV35" s="359"/>
      <c r="GW35" s="359"/>
      <c r="GX35" s="359"/>
      <c r="GY35" s="359"/>
      <c r="GZ35" s="359"/>
      <c r="HA35" s="359"/>
      <c r="HB35" s="359"/>
      <c r="HC35" s="359"/>
      <c r="HD35" s="359"/>
      <c r="HE35" s="359"/>
      <c r="HF35" s="359"/>
      <c r="HG35" s="359"/>
      <c r="HH35" s="359"/>
      <c r="HI35" s="359"/>
      <c r="HJ35" s="359"/>
      <c r="HK35" s="359"/>
      <c r="HL35" s="359"/>
      <c r="HM35" s="359"/>
      <c r="HN35" s="359"/>
      <c r="HO35" s="359"/>
      <c r="HP35" s="359"/>
      <c r="HQ35" s="359"/>
      <c r="HR35" s="359"/>
      <c r="HS35" s="359"/>
      <c r="HT35" s="359"/>
      <c r="HU35" s="359"/>
      <c r="HV35" s="359"/>
      <c r="HW35" s="359"/>
      <c r="HX35" s="359"/>
      <c r="HY35" s="359"/>
      <c r="HZ35" s="359"/>
      <c r="IA35" s="359"/>
      <c r="IB35" s="359"/>
      <c r="IC35" s="359"/>
      <c r="ID35" s="359"/>
      <c r="IE35" s="359"/>
      <c r="IF35" s="359"/>
      <c r="IG35" s="359"/>
      <c r="IH35" s="359"/>
      <c r="II35" s="359"/>
      <c r="IJ35" s="359"/>
      <c r="IK35" s="359"/>
      <c r="IL35" s="359"/>
      <c r="IM35" s="359"/>
      <c r="IN35" s="359"/>
      <c r="IO35" s="359"/>
      <c r="IP35" s="359"/>
      <c r="IQ35" s="359"/>
      <c r="IR35" s="359"/>
      <c r="IS35" s="359"/>
      <c r="IT35" s="359"/>
      <c r="IU35" s="359"/>
      <c r="IV35" s="359"/>
      <c r="IW35" s="359"/>
      <c r="IX35" s="359"/>
      <c r="IY35" s="359"/>
      <c r="IZ35" s="359"/>
      <c r="JA35" s="359"/>
      <c r="JB35" s="359"/>
      <c r="JC35" s="359"/>
      <c r="JD35" s="359"/>
      <c r="JE35" s="359"/>
      <c r="JF35" s="359"/>
      <c r="JG35" s="359"/>
      <c r="JH35" s="359"/>
      <c r="JI35" s="359"/>
      <c r="JJ35" s="359"/>
      <c r="JK35" s="359"/>
      <c r="JL35" s="359"/>
      <c r="JM35" s="359"/>
      <c r="JN35" s="359"/>
      <c r="JO35" s="359"/>
      <c r="JP35" s="359"/>
      <c r="JQ35" s="345"/>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row>
    <row r="36" spans="1:465" ht="12.75" customHeight="1">
      <c r="A36" s="8"/>
      <c r="B36" s="274"/>
      <c r="D36" s="8" t="s">
        <v>25</v>
      </c>
      <c r="E36" s="266" t="s">
        <v>24</v>
      </c>
      <c r="G36" s="268"/>
      <c r="H36" s="268"/>
      <c r="I36" s="268"/>
      <c r="J36" s="268"/>
      <c r="K36" s="268"/>
      <c r="L36" s="268"/>
      <c r="M36" s="268"/>
      <c r="N36" s="268"/>
      <c r="O36" s="268"/>
      <c r="P36" s="268"/>
      <c r="Q36" s="276"/>
      <c r="R36" s="276"/>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477"/>
      <c r="EY36" s="359"/>
      <c r="EZ36" s="359"/>
      <c r="FA36" s="359"/>
      <c r="FB36" s="359"/>
      <c r="FC36" s="359"/>
      <c r="FD36" s="359"/>
      <c r="FE36" s="359"/>
      <c r="FF36" s="359"/>
      <c r="FG36" s="359"/>
      <c r="FH36" s="359"/>
      <c r="FI36" s="359"/>
      <c r="FJ36" s="359"/>
      <c r="FK36" s="359"/>
      <c r="FL36" s="359"/>
      <c r="FM36" s="359"/>
      <c r="FN36" s="359"/>
      <c r="FO36" s="359"/>
      <c r="FP36" s="359"/>
      <c r="FQ36" s="359"/>
      <c r="FR36" s="359"/>
      <c r="FS36" s="359"/>
      <c r="FT36" s="359"/>
      <c r="FU36" s="359"/>
      <c r="FV36" s="359"/>
      <c r="FW36" s="359"/>
      <c r="FX36" s="359"/>
      <c r="FY36" s="359"/>
      <c r="FZ36" s="359"/>
      <c r="GA36" s="359"/>
      <c r="GB36" s="359"/>
      <c r="GC36" s="359"/>
      <c r="GD36" s="359"/>
      <c r="GE36" s="359"/>
      <c r="GF36" s="359"/>
      <c r="GG36" s="359"/>
      <c r="GH36" s="359"/>
      <c r="GI36" s="359"/>
      <c r="GJ36" s="359"/>
      <c r="GK36" s="359"/>
      <c r="GL36" s="359"/>
      <c r="GM36" s="359"/>
      <c r="GN36" s="359"/>
      <c r="GO36" s="359"/>
      <c r="GP36" s="359"/>
      <c r="GQ36" s="359"/>
      <c r="GR36" s="359"/>
      <c r="GS36" s="359"/>
      <c r="GT36" s="359"/>
      <c r="GU36" s="359"/>
      <c r="GV36" s="359"/>
      <c r="GW36" s="359"/>
      <c r="GX36" s="359"/>
      <c r="GY36" s="359"/>
      <c r="GZ36" s="359"/>
      <c r="HA36" s="359"/>
      <c r="HB36" s="359"/>
      <c r="HC36" s="359"/>
      <c r="HD36" s="359"/>
      <c r="HE36" s="359"/>
      <c r="HF36" s="359"/>
      <c r="HG36" s="359"/>
      <c r="HH36" s="359"/>
      <c r="HI36" s="359"/>
      <c r="HJ36" s="359"/>
      <c r="HK36" s="359"/>
      <c r="HL36" s="359"/>
      <c r="HM36" s="359"/>
      <c r="HN36" s="359"/>
      <c r="HO36" s="359"/>
      <c r="HP36" s="359"/>
      <c r="HQ36" s="359"/>
      <c r="HR36" s="359"/>
      <c r="HS36" s="359"/>
      <c r="HT36" s="359"/>
      <c r="HU36" s="359"/>
      <c r="HV36" s="359"/>
      <c r="HW36" s="359"/>
      <c r="HX36" s="359"/>
      <c r="HY36" s="359"/>
      <c r="HZ36" s="359"/>
      <c r="IA36" s="359"/>
      <c r="IB36" s="359"/>
      <c r="IC36" s="359"/>
      <c r="ID36" s="359"/>
      <c r="IE36" s="359"/>
      <c r="IF36" s="359"/>
      <c r="IG36" s="359"/>
      <c r="IH36" s="359"/>
      <c r="II36" s="359"/>
      <c r="IJ36" s="359"/>
      <c r="IK36" s="359"/>
      <c r="IL36" s="359"/>
      <c r="IM36" s="359"/>
      <c r="IN36" s="359"/>
      <c r="IO36" s="359"/>
      <c r="IP36" s="359"/>
      <c r="IQ36" s="359"/>
      <c r="IR36" s="359"/>
      <c r="IS36" s="359"/>
      <c r="IT36" s="359"/>
      <c r="IU36" s="359"/>
      <c r="IV36" s="359"/>
      <c r="IW36" s="359"/>
      <c r="IX36" s="359"/>
      <c r="IY36" s="359"/>
      <c r="IZ36" s="359"/>
      <c r="JA36" s="359"/>
      <c r="JB36" s="359"/>
      <c r="JC36" s="359"/>
      <c r="JD36" s="359"/>
      <c r="JE36" s="359"/>
      <c r="JF36" s="359"/>
      <c r="JG36" s="359"/>
      <c r="JH36" s="359"/>
      <c r="JI36" s="359"/>
      <c r="JJ36" s="359"/>
      <c r="JK36" s="359"/>
      <c r="JL36" s="359"/>
      <c r="JM36" s="359"/>
      <c r="JN36" s="359"/>
      <c r="JO36" s="359"/>
      <c r="JP36" s="359"/>
      <c r="JQ36" s="345"/>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row>
    <row r="37" spans="1:465" ht="12.75" customHeight="1">
      <c r="A37" s="8"/>
      <c r="B37" s="8"/>
      <c r="D37" s="8" t="s">
        <v>1102</v>
      </c>
      <c r="E37" s="266" t="s">
        <v>24</v>
      </c>
      <c r="G37" s="268"/>
      <c r="H37" s="268"/>
      <c r="I37" s="268"/>
      <c r="J37" s="268"/>
      <c r="K37" s="268"/>
      <c r="L37" s="268"/>
      <c r="M37" s="268"/>
      <c r="N37" s="268"/>
      <c r="O37" s="268"/>
      <c r="P37" s="268"/>
      <c r="Q37" s="276"/>
      <c r="R37" s="276"/>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c r="DM37" s="267"/>
      <c r="DN37" s="267"/>
      <c r="DO37" s="267"/>
      <c r="DP37" s="267"/>
      <c r="DQ37" s="267"/>
      <c r="DR37" s="267"/>
      <c r="DS37" s="267"/>
      <c r="DT37" s="267"/>
      <c r="DU37" s="267"/>
      <c r="DV37" s="267"/>
      <c r="DW37" s="267"/>
      <c r="DX37" s="267"/>
      <c r="DY37" s="267"/>
      <c r="DZ37" s="267"/>
      <c r="EA37" s="267"/>
      <c r="EB37" s="267"/>
      <c r="EC37" s="267"/>
      <c r="ED37" s="267"/>
      <c r="EE37" s="267"/>
      <c r="EF37" s="267"/>
      <c r="EG37" s="267"/>
      <c r="EH37" s="267"/>
      <c r="EI37" s="267"/>
      <c r="EJ37" s="267"/>
      <c r="EK37" s="267"/>
      <c r="EL37" s="267"/>
      <c r="EM37" s="267"/>
      <c r="EN37" s="267"/>
      <c r="EO37" s="267"/>
      <c r="EP37" s="267"/>
      <c r="EQ37" s="267"/>
      <c r="ER37" s="267"/>
      <c r="ES37" s="267"/>
      <c r="ET37" s="267"/>
      <c r="EU37" s="267"/>
      <c r="EV37" s="267"/>
      <c r="EW37" s="477"/>
      <c r="EY37" s="359"/>
      <c r="EZ37" s="359"/>
      <c r="FA37" s="359"/>
      <c r="FB37" s="359"/>
      <c r="FC37" s="359"/>
      <c r="FD37" s="359"/>
      <c r="FE37" s="359"/>
      <c r="FF37" s="359"/>
      <c r="FG37" s="359"/>
      <c r="FH37" s="359"/>
      <c r="FI37" s="359"/>
      <c r="FJ37" s="359"/>
      <c r="FK37" s="359"/>
      <c r="FL37" s="359"/>
      <c r="FM37" s="359"/>
      <c r="FN37" s="359"/>
      <c r="FO37" s="359"/>
      <c r="FP37" s="359"/>
      <c r="FQ37" s="359"/>
      <c r="FR37" s="359"/>
      <c r="FS37" s="359"/>
      <c r="FT37" s="359"/>
      <c r="FU37" s="359"/>
      <c r="FV37" s="359"/>
      <c r="FW37" s="359"/>
      <c r="FX37" s="359"/>
      <c r="FY37" s="359"/>
      <c r="FZ37" s="359"/>
      <c r="GA37" s="359"/>
      <c r="GB37" s="359"/>
      <c r="GC37" s="359"/>
      <c r="GD37" s="359"/>
      <c r="GE37" s="359"/>
      <c r="GF37" s="359"/>
      <c r="GG37" s="359"/>
      <c r="GH37" s="359"/>
      <c r="GI37" s="359"/>
      <c r="GJ37" s="359"/>
      <c r="GK37" s="359"/>
      <c r="GL37" s="359"/>
      <c r="GM37" s="359"/>
      <c r="GN37" s="359"/>
      <c r="GO37" s="359"/>
      <c r="GP37" s="359"/>
      <c r="GQ37" s="359"/>
      <c r="GR37" s="359"/>
      <c r="GS37" s="359"/>
      <c r="GT37" s="359"/>
      <c r="GU37" s="359"/>
      <c r="GV37" s="359"/>
      <c r="GW37" s="359"/>
      <c r="GX37" s="359"/>
      <c r="GY37" s="359"/>
      <c r="GZ37" s="359"/>
      <c r="HA37" s="359"/>
      <c r="HB37" s="359"/>
      <c r="HC37" s="359"/>
      <c r="HD37" s="359"/>
      <c r="HE37" s="359"/>
      <c r="HF37" s="359"/>
      <c r="HG37" s="359"/>
      <c r="HH37" s="359"/>
      <c r="HI37" s="359"/>
      <c r="HJ37" s="359"/>
      <c r="HK37" s="359"/>
      <c r="HL37" s="359"/>
      <c r="HM37" s="359"/>
      <c r="HN37" s="359"/>
      <c r="HO37" s="359"/>
      <c r="HP37" s="359"/>
      <c r="HQ37" s="359"/>
      <c r="HR37" s="359"/>
      <c r="HS37" s="359"/>
      <c r="HT37" s="359"/>
      <c r="HU37" s="359"/>
      <c r="HV37" s="359"/>
      <c r="HW37" s="359"/>
      <c r="HX37" s="359"/>
      <c r="HY37" s="359"/>
      <c r="HZ37" s="359"/>
      <c r="IA37" s="359"/>
      <c r="IB37" s="359"/>
      <c r="IC37" s="359"/>
      <c r="ID37" s="359"/>
      <c r="IE37" s="359"/>
      <c r="IF37" s="359"/>
      <c r="IG37" s="359"/>
      <c r="IH37" s="359"/>
      <c r="II37" s="359"/>
      <c r="IJ37" s="359"/>
      <c r="IK37" s="359"/>
      <c r="IL37" s="359"/>
      <c r="IM37" s="359"/>
      <c r="IN37" s="359"/>
      <c r="IO37" s="359"/>
      <c r="IP37" s="359"/>
      <c r="IQ37" s="359"/>
      <c r="IR37" s="359"/>
      <c r="IS37" s="359"/>
      <c r="IT37" s="359"/>
      <c r="IU37" s="359"/>
      <c r="IV37" s="359"/>
      <c r="IW37" s="359"/>
      <c r="IX37" s="359"/>
      <c r="IY37" s="359"/>
      <c r="IZ37" s="359"/>
      <c r="JA37" s="359"/>
      <c r="JB37" s="359"/>
      <c r="JC37" s="359"/>
      <c r="JD37" s="359"/>
      <c r="JE37" s="359"/>
      <c r="JF37" s="359"/>
      <c r="JG37" s="359"/>
      <c r="JH37" s="359"/>
      <c r="JI37" s="359"/>
      <c r="JJ37" s="359"/>
      <c r="JK37" s="359"/>
      <c r="JL37" s="359"/>
      <c r="JM37" s="359"/>
      <c r="JN37" s="359"/>
      <c r="JO37" s="359"/>
      <c r="JP37" s="359"/>
      <c r="JQ37" s="345"/>
      <c r="JR37" s="269"/>
      <c r="JS37" s="269"/>
      <c r="JT37" s="269"/>
      <c r="JU37" s="269"/>
      <c r="JV37" s="269"/>
      <c r="JW37" s="269"/>
      <c r="JX37" s="269"/>
      <c r="JY37" s="269"/>
      <c r="JZ37" s="269"/>
      <c r="KA37" s="269"/>
      <c r="KB37" s="269"/>
      <c r="KC37" s="269"/>
      <c r="KD37" s="269"/>
      <c r="KE37" s="269"/>
      <c r="KF37" s="269"/>
      <c r="KG37" s="269"/>
      <c r="KH37" s="269"/>
      <c r="KI37" s="269"/>
      <c r="KJ37" s="269"/>
      <c r="KK37" s="269"/>
      <c r="KL37" s="269"/>
      <c r="KM37" s="269"/>
      <c r="KN37" s="269"/>
      <c r="KO37" s="269"/>
      <c r="KP37" s="269"/>
      <c r="KQ37" s="269"/>
      <c r="KR37" s="269"/>
      <c r="KS37" s="269"/>
      <c r="KT37" s="269"/>
      <c r="KU37" s="269"/>
      <c r="KV37" s="269"/>
      <c r="KW37" s="269"/>
      <c r="KX37" s="269"/>
      <c r="KY37" s="269"/>
      <c r="KZ37" s="269"/>
      <c r="LA37" s="269"/>
      <c r="LB37" s="269"/>
      <c r="LC37" s="269"/>
      <c r="LD37" s="269"/>
      <c r="LE37" s="269"/>
      <c r="LF37" s="269"/>
      <c r="LG37" s="269"/>
      <c r="LH37" s="269"/>
      <c r="LI37" s="269"/>
      <c r="LJ37" s="269"/>
      <c r="LK37" s="269"/>
      <c r="LL37" s="269"/>
      <c r="LM37" s="269"/>
      <c r="LN37" s="269"/>
      <c r="LO37" s="269"/>
      <c r="LP37" s="269"/>
      <c r="LQ37" s="269"/>
      <c r="LR37" s="269"/>
      <c r="LS37" s="269"/>
      <c r="LT37" s="269"/>
      <c r="LU37" s="269"/>
      <c r="LV37" s="269"/>
      <c r="LW37" s="269"/>
      <c r="LX37" s="269"/>
      <c r="LY37" s="269"/>
      <c r="LZ37" s="269"/>
      <c r="MA37" s="269"/>
      <c r="MB37" s="269"/>
      <c r="MC37" s="269"/>
      <c r="MD37" s="269"/>
      <c r="ME37" s="269"/>
      <c r="MF37" s="269"/>
      <c r="MG37" s="269"/>
      <c r="MH37" s="269"/>
      <c r="MI37" s="269"/>
      <c r="MJ37" s="269"/>
      <c r="MK37" s="269"/>
      <c r="ML37" s="269"/>
      <c r="MM37" s="269"/>
      <c r="MN37" s="269"/>
      <c r="MO37" s="269"/>
      <c r="MP37" s="269"/>
      <c r="MQ37" s="269"/>
      <c r="MR37" s="269"/>
      <c r="MS37" s="269"/>
      <c r="MT37" s="269"/>
      <c r="MU37" s="269"/>
      <c r="MV37" s="269"/>
      <c r="MW37" s="269"/>
      <c r="MX37" s="269"/>
      <c r="MY37" s="269"/>
      <c r="MZ37" s="269"/>
      <c r="NA37" s="269"/>
      <c r="NB37" s="269"/>
      <c r="NC37" s="269"/>
      <c r="ND37" s="269"/>
      <c r="NE37" s="269"/>
      <c r="NF37" s="269"/>
      <c r="NG37" s="269"/>
      <c r="NH37" s="269"/>
      <c r="NI37" s="269"/>
      <c r="NJ37" s="269"/>
      <c r="NK37" s="269"/>
      <c r="NL37" s="269"/>
      <c r="NM37" s="269"/>
      <c r="NN37" s="269"/>
      <c r="NO37" s="269"/>
      <c r="NP37" s="269"/>
      <c r="NQ37" s="269"/>
      <c r="NR37" s="269"/>
      <c r="NS37" s="269"/>
      <c r="NT37" s="269"/>
      <c r="NU37" s="269"/>
      <c r="NV37" s="269"/>
      <c r="NW37" s="269"/>
      <c r="NX37" s="269"/>
      <c r="NY37" s="269"/>
      <c r="NZ37" s="269"/>
      <c r="OA37" s="269"/>
      <c r="OB37" s="269"/>
      <c r="OC37" s="269"/>
      <c r="OD37" s="269"/>
      <c r="OE37" s="269"/>
      <c r="OF37" s="269"/>
      <c r="OG37" s="269"/>
      <c r="OH37" s="269"/>
      <c r="OI37" s="269"/>
      <c r="OJ37" s="269"/>
      <c r="OK37" s="269"/>
      <c r="OL37" s="269"/>
      <c r="OM37" s="269"/>
      <c r="ON37" s="269"/>
      <c r="OO37" s="269"/>
      <c r="OP37" s="269"/>
      <c r="OQ37" s="269"/>
      <c r="OR37" s="269"/>
      <c r="OS37" s="269"/>
      <c r="OT37" s="269"/>
      <c r="OU37" s="269"/>
      <c r="OV37" s="269"/>
      <c r="OW37" s="269"/>
      <c r="OX37" s="269"/>
      <c r="OY37" s="269"/>
      <c r="OZ37" s="269"/>
      <c r="PA37" s="269"/>
      <c r="PB37" s="269"/>
      <c r="PC37" s="269"/>
      <c r="PD37" s="269"/>
      <c r="PE37" s="269"/>
      <c r="PF37" s="269"/>
      <c r="PG37" s="269"/>
      <c r="PH37" s="269"/>
      <c r="PI37" s="269"/>
      <c r="PJ37" s="269"/>
      <c r="PK37" s="269"/>
      <c r="PL37" s="269"/>
      <c r="PM37" s="269"/>
      <c r="PN37" s="269"/>
      <c r="PO37" s="269"/>
      <c r="PP37" s="269"/>
      <c r="PQ37" s="269"/>
      <c r="PR37" s="269"/>
      <c r="PS37" s="269"/>
      <c r="PT37" s="269"/>
      <c r="PU37" s="269"/>
      <c r="PV37" s="269"/>
      <c r="PW37" s="269"/>
      <c r="PX37" s="269"/>
      <c r="PY37" s="269"/>
      <c r="PZ37" s="269"/>
      <c r="QA37" s="269"/>
      <c r="QB37" s="269"/>
      <c r="QC37" s="269"/>
      <c r="QD37" s="269"/>
      <c r="QE37" s="269"/>
      <c r="QF37" s="269"/>
      <c r="QG37" s="269"/>
      <c r="QH37" s="269"/>
      <c r="QI37" s="269"/>
      <c r="QJ37" s="269"/>
      <c r="QK37" s="269"/>
      <c r="QL37" s="269"/>
      <c r="QM37" s="269"/>
      <c r="QN37" s="269"/>
      <c r="QO37" s="269"/>
      <c r="QP37" s="269"/>
      <c r="QQ37" s="269"/>
      <c r="QR37" s="269"/>
      <c r="QS37" s="269"/>
      <c r="QT37" s="269"/>
      <c r="QU37" s="269"/>
      <c r="QV37" s="269"/>
      <c r="QW37" s="269"/>
    </row>
    <row r="38" spans="1:465" ht="12.75" customHeight="1">
      <c r="A38" s="8"/>
      <c r="B38" s="8"/>
      <c r="D38" s="8" t="s">
        <v>1103</v>
      </c>
      <c r="E38" s="266" t="s">
        <v>24</v>
      </c>
      <c r="G38" s="268"/>
      <c r="H38" s="268"/>
      <c r="I38" s="268"/>
      <c r="J38" s="268"/>
      <c r="K38" s="268"/>
      <c r="L38" s="268"/>
      <c r="M38" s="268"/>
      <c r="N38" s="268"/>
      <c r="O38" s="268"/>
      <c r="P38" s="268"/>
      <c r="Q38" s="276"/>
      <c r="R38" s="276"/>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c r="DM38" s="267"/>
      <c r="DN38" s="267"/>
      <c r="DO38" s="267"/>
      <c r="DP38" s="267"/>
      <c r="DQ38" s="267"/>
      <c r="DR38" s="267"/>
      <c r="DS38" s="267"/>
      <c r="DT38" s="267"/>
      <c r="DU38" s="267"/>
      <c r="DV38" s="267"/>
      <c r="DW38" s="267"/>
      <c r="DX38" s="267"/>
      <c r="DY38" s="267"/>
      <c r="DZ38" s="267"/>
      <c r="EA38" s="267"/>
      <c r="EB38" s="267"/>
      <c r="EC38" s="267"/>
      <c r="ED38" s="267"/>
      <c r="EE38" s="267"/>
      <c r="EF38" s="267"/>
      <c r="EG38" s="267"/>
      <c r="EH38" s="267"/>
      <c r="EI38" s="267"/>
      <c r="EJ38" s="267"/>
      <c r="EK38" s="267"/>
      <c r="EL38" s="267"/>
      <c r="EM38" s="267"/>
      <c r="EN38" s="267"/>
      <c r="EO38" s="267"/>
      <c r="EP38" s="267"/>
      <c r="EQ38" s="267"/>
      <c r="ER38" s="267"/>
      <c r="ES38" s="267"/>
      <c r="ET38" s="267"/>
      <c r="EU38" s="267"/>
      <c r="EV38" s="267"/>
      <c r="EW38" s="477"/>
      <c r="EY38" s="359"/>
      <c r="EZ38" s="359"/>
      <c r="FA38" s="359"/>
      <c r="FB38" s="359"/>
      <c r="FC38" s="359"/>
      <c r="FD38" s="359"/>
      <c r="FE38" s="359"/>
      <c r="FF38" s="359"/>
      <c r="FG38" s="359"/>
      <c r="FH38" s="359"/>
      <c r="FI38" s="359"/>
      <c r="FJ38" s="359"/>
      <c r="FK38" s="359"/>
      <c r="FL38" s="359"/>
      <c r="FM38" s="359"/>
      <c r="FN38" s="359"/>
      <c r="FO38" s="359"/>
      <c r="FP38" s="359"/>
      <c r="FQ38" s="359"/>
      <c r="FR38" s="359"/>
      <c r="FS38" s="359"/>
      <c r="FT38" s="359"/>
      <c r="FU38" s="359"/>
      <c r="FV38" s="359"/>
      <c r="FW38" s="359"/>
      <c r="FX38" s="359"/>
      <c r="FY38" s="359"/>
      <c r="FZ38" s="359"/>
      <c r="GA38" s="359"/>
      <c r="GB38" s="359"/>
      <c r="GC38" s="359"/>
      <c r="GD38" s="359"/>
      <c r="GE38" s="359"/>
      <c r="GF38" s="359"/>
      <c r="GG38" s="359"/>
      <c r="GH38" s="359"/>
      <c r="GI38" s="359"/>
      <c r="GJ38" s="359"/>
      <c r="GK38" s="359"/>
      <c r="GL38" s="359"/>
      <c r="GM38" s="359"/>
      <c r="GN38" s="359"/>
      <c r="GO38" s="359"/>
      <c r="GP38" s="359"/>
      <c r="GQ38" s="359"/>
      <c r="GR38" s="359"/>
      <c r="GS38" s="359"/>
      <c r="GT38" s="359"/>
      <c r="GU38" s="359"/>
      <c r="GV38" s="359"/>
      <c r="GW38" s="359"/>
      <c r="GX38" s="359"/>
      <c r="GY38" s="359"/>
      <c r="GZ38" s="359"/>
      <c r="HA38" s="359"/>
      <c r="HB38" s="359"/>
      <c r="HC38" s="359"/>
      <c r="HD38" s="359"/>
      <c r="HE38" s="359"/>
      <c r="HF38" s="359"/>
      <c r="HG38" s="359"/>
      <c r="HH38" s="359"/>
      <c r="HI38" s="359"/>
      <c r="HJ38" s="359"/>
      <c r="HK38" s="359"/>
      <c r="HL38" s="359"/>
      <c r="HM38" s="359"/>
      <c r="HN38" s="359"/>
      <c r="HO38" s="359"/>
      <c r="HP38" s="359"/>
      <c r="HQ38" s="359"/>
      <c r="HR38" s="359"/>
      <c r="HS38" s="359"/>
      <c r="HT38" s="359"/>
      <c r="HU38" s="359"/>
      <c r="HV38" s="359"/>
      <c r="HW38" s="359"/>
      <c r="HX38" s="359"/>
      <c r="HY38" s="359"/>
      <c r="HZ38" s="359"/>
      <c r="IA38" s="359"/>
      <c r="IB38" s="359"/>
      <c r="IC38" s="359"/>
      <c r="ID38" s="359"/>
      <c r="IE38" s="359"/>
      <c r="IF38" s="359"/>
      <c r="IG38" s="359"/>
      <c r="IH38" s="359"/>
      <c r="II38" s="359"/>
      <c r="IJ38" s="359"/>
      <c r="IK38" s="359"/>
      <c r="IL38" s="359"/>
      <c r="IM38" s="359"/>
      <c r="IN38" s="359"/>
      <c r="IO38" s="359"/>
      <c r="IP38" s="359"/>
      <c r="IQ38" s="359"/>
      <c r="IR38" s="359"/>
      <c r="IS38" s="359"/>
      <c r="IT38" s="359"/>
      <c r="IU38" s="359"/>
      <c r="IV38" s="359"/>
      <c r="IW38" s="359"/>
      <c r="IX38" s="359"/>
      <c r="IY38" s="359"/>
      <c r="IZ38" s="359"/>
      <c r="JA38" s="359"/>
      <c r="JB38" s="359"/>
      <c r="JC38" s="359"/>
      <c r="JD38" s="359"/>
      <c r="JE38" s="359"/>
      <c r="JF38" s="359"/>
      <c r="JG38" s="359"/>
      <c r="JH38" s="359"/>
      <c r="JI38" s="359"/>
      <c r="JJ38" s="359"/>
      <c r="JK38" s="359"/>
      <c r="JL38" s="359"/>
      <c r="JM38" s="359"/>
      <c r="JN38" s="359"/>
      <c r="JO38" s="359"/>
      <c r="JP38" s="359"/>
      <c r="JQ38" s="345"/>
      <c r="JR38" s="269"/>
      <c r="JS38" s="269"/>
      <c r="JT38" s="269"/>
      <c r="JU38" s="269"/>
      <c r="JV38" s="269"/>
      <c r="JW38" s="269"/>
      <c r="JX38" s="269"/>
      <c r="JY38" s="269"/>
      <c r="JZ38" s="269"/>
      <c r="KA38" s="269"/>
      <c r="KB38" s="269"/>
      <c r="KC38" s="269"/>
      <c r="KD38" s="269"/>
      <c r="KE38" s="269"/>
      <c r="KF38" s="269"/>
      <c r="KG38" s="269"/>
      <c r="KH38" s="269"/>
      <c r="KI38" s="269"/>
      <c r="KJ38" s="269"/>
      <c r="KK38" s="269"/>
      <c r="KL38" s="269"/>
      <c r="KM38" s="269"/>
      <c r="KN38" s="269"/>
      <c r="KO38" s="269"/>
      <c r="KP38" s="269"/>
      <c r="KQ38" s="269"/>
      <c r="KR38" s="269"/>
      <c r="KS38" s="269"/>
      <c r="KT38" s="269"/>
      <c r="KU38" s="269"/>
      <c r="KV38" s="269"/>
      <c r="KW38" s="269"/>
      <c r="KX38" s="269"/>
      <c r="KY38" s="269"/>
      <c r="KZ38" s="269"/>
      <c r="LA38" s="269"/>
      <c r="LB38" s="269"/>
      <c r="LC38" s="269"/>
      <c r="LD38" s="269"/>
      <c r="LE38" s="269"/>
      <c r="LF38" s="269"/>
      <c r="LG38" s="269"/>
      <c r="LH38" s="269"/>
      <c r="LI38" s="269"/>
      <c r="LJ38" s="269"/>
      <c r="LK38" s="269"/>
      <c r="LL38" s="269"/>
      <c r="LM38" s="269"/>
      <c r="LN38" s="269"/>
      <c r="LO38" s="269"/>
      <c r="LP38" s="269"/>
      <c r="LQ38" s="269"/>
      <c r="LR38" s="269"/>
      <c r="LS38" s="269"/>
      <c r="LT38" s="269"/>
      <c r="LU38" s="269"/>
      <c r="LV38" s="269"/>
      <c r="LW38" s="269"/>
      <c r="LX38" s="269"/>
      <c r="LY38" s="269"/>
      <c r="LZ38" s="269"/>
      <c r="MA38" s="269"/>
      <c r="MB38" s="269"/>
      <c r="MC38" s="269"/>
      <c r="MD38" s="269"/>
      <c r="ME38" s="269"/>
      <c r="MF38" s="269"/>
      <c r="MG38" s="269"/>
      <c r="MH38" s="269"/>
      <c r="MI38" s="269"/>
      <c r="MJ38" s="269"/>
      <c r="MK38" s="269"/>
      <c r="ML38" s="269"/>
      <c r="MM38" s="269"/>
      <c r="MN38" s="269"/>
      <c r="MO38" s="269"/>
      <c r="MP38" s="269"/>
      <c r="MQ38" s="269"/>
      <c r="MR38" s="269"/>
      <c r="MS38" s="269"/>
      <c r="MT38" s="269"/>
      <c r="MU38" s="269"/>
      <c r="MV38" s="269"/>
      <c r="MW38" s="269"/>
      <c r="MX38" s="269"/>
      <c r="MY38" s="269"/>
      <c r="MZ38" s="269"/>
      <c r="NA38" s="269"/>
      <c r="NB38" s="269"/>
      <c r="NC38" s="269"/>
      <c r="ND38" s="269"/>
      <c r="NE38" s="269"/>
      <c r="NF38" s="269"/>
      <c r="NG38" s="269"/>
      <c r="NH38" s="269"/>
      <c r="NI38" s="269"/>
      <c r="NJ38" s="269"/>
      <c r="NK38" s="269"/>
      <c r="NL38" s="269"/>
      <c r="NM38" s="269"/>
      <c r="NN38" s="269"/>
      <c r="NO38" s="269"/>
      <c r="NP38" s="269"/>
      <c r="NQ38" s="269"/>
      <c r="NR38" s="269"/>
      <c r="NS38" s="269"/>
      <c r="NT38" s="269"/>
      <c r="NU38" s="269"/>
      <c r="NV38" s="269"/>
      <c r="NW38" s="269"/>
      <c r="NX38" s="269"/>
      <c r="NY38" s="269"/>
      <c r="NZ38" s="269"/>
      <c r="OA38" s="269"/>
      <c r="OB38" s="269"/>
      <c r="OC38" s="269"/>
      <c r="OD38" s="269"/>
      <c r="OE38" s="269"/>
      <c r="OF38" s="269"/>
      <c r="OG38" s="269"/>
      <c r="OH38" s="269"/>
      <c r="OI38" s="269"/>
      <c r="OJ38" s="269"/>
      <c r="OK38" s="269"/>
      <c r="OL38" s="269"/>
      <c r="OM38" s="269"/>
      <c r="ON38" s="269"/>
      <c r="OO38" s="269"/>
      <c r="OP38" s="269"/>
      <c r="OQ38" s="269"/>
      <c r="OR38" s="269"/>
      <c r="OS38" s="269"/>
      <c r="OT38" s="269"/>
      <c r="OU38" s="269"/>
      <c r="OV38" s="269"/>
      <c r="OW38" s="269"/>
      <c r="OX38" s="269"/>
      <c r="OY38" s="269"/>
      <c r="OZ38" s="269"/>
      <c r="PA38" s="269"/>
      <c r="PB38" s="269"/>
      <c r="PC38" s="269"/>
      <c r="PD38" s="269"/>
      <c r="PE38" s="269"/>
      <c r="PF38" s="269"/>
      <c r="PG38" s="269"/>
      <c r="PH38" s="269"/>
      <c r="PI38" s="269"/>
      <c r="PJ38" s="269"/>
      <c r="PK38" s="269"/>
      <c r="PL38" s="269"/>
      <c r="PM38" s="269"/>
      <c r="PN38" s="269"/>
      <c r="PO38" s="269"/>
      <c r="PP38" s="269"/>
      <c r="PQ38" s="269"/>
      <c r="PR38" s="269"/>
      <c r="PS38" s="269"/>
      <c r="PT38" s="269"/>
      <c r="PU38" s="269"/>
      <c r="PV38" s="269"/>
      <c r="PW38" s="269"/>
      <c r="PX38" s="269"/>
      <c r="PY38" s="269"/>
      <c r="PZ38" s="269"/>
      <c r="QA38" s="269"/>
      <c r="QB38" s="269"/>
      <c r="QC38" s="269"/>
      <c r="QD38" s="269"/>
      <c r="QE38" s="269"/>
      <c r="QF38" s="269"/>
      <c r="QG38" s="269"/>
      <c r="QH38" s="269"/>
      <c r="QI38" s="269"/>
      <c r="QJ38" s="269"/>
      <c r="QK38" s="269"/>
      <c r="QL38" s="269"/>
      <c r="QM38" s="269"/>
      <c r="QN38" s="269"/>
      <c r="QO38" s="269"/>
      <c r="QP38" s="269"/>
      <c r="QQ38" s="269"/>
      <c r="QR38" s="269"/>
      <c r="QS38" s="269"/>
      <c r="QT38" s="269"/>
      <c r="QU38" s="269"/>
      <c r="QV38" s="269"/>
      <c r="QW38" s="269"/>
    </row>
    <row r="39" spans="1:465" ht="12.75" customHeight="1">
      <c r="A39" s="8"/>
      <c r="B39" s="8"/>
      <c r="D39" s="8"/>
      <c r="E39" s="266"/>
      <c r="G39" s="481"/>
      <c r="H39" s="481"/>
      <c r="I39" s="481"/>
      <c r="J39" s="481"/>
      <c r="K39" s="481"/>
      <c r="L39" s="481"/>
      <c r="M39" s="481"/>
      <c r="N39" s="481"/>
      <c r="O39" s="481"/>
      <c r="P39" s="481"/>
      <c r="Q39" s="481"/>
      <c r="R39" s="481"/>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71"/>
      <c r="AU39" s="471"/>
      <c r="AV39" s="471"/>
      <c r="AW39" s="471"/>
      <c r="AX39" s="471"/>
      <c r="AY39" s="471"/>
      <c r="AZ39" s="471"/>
      <c r="BA39" s="471"/>
      <c r="BB39" s="471"/>
      <c r="BC39" s="471"/>
      <c r="BD39" s="471"/>
      <c r="BE39" s="471"/>
      <c r="BF39" s="471"/>
      <c r="BG39" s="471"/>
      <c r="BH39" s="471"/>
      <c r="BI39" s="471"/>
      <c r="BJ39" s="471"/>
      <c r="BK39" s="471"/>
      <c r="BL39" s="471"/>
      <c r="BM39" s="471"/>
      <c r="BN39" s="471"/>
      <c r="BO39" s="471"/>
      <c r="BP39" s="471"/>
      <c r="BQ39" s="471"/>
      <c r="BR39" s="471"/>
      <c r="BS39" s="471"/>
      <c r="BT39" s="471"/>
      <c r="BU39" s="471"/>
      <c r="BV39" s="471"/>
      <c r="BW39" s="471"/>
      <c r="BX39" s="471"/>
      <c r="BY39" s="471"/>
      <c r="BZ39" s="471"/>
      <c r="CA39" s="471"/>
      <c r="CB39" s="471"/>
      <c r="CC39" s="471"/>
      <c r="CD39" s="471"/>
      <c r="CE39" s="471"/>
      <c r="CF39" s="471"/>
      <c r="CG39" s="471"/>
      <c r="CH39" s="471"/>
      <c r="CI39" s="471"/>
      <c r="CJ39" s="471"/>
      <c r="CK39" s="471"/>
      <c r="CL39" s="471"/>
      <c r="CM39" s="471"/>
      <c r="CN39" s="471"/>
      <c r="CO39" s="471"/>
      <c r="CP39" s="471"/>
      <c r="CQ39" s="471"/>
      <c r="CR39" s="471"/>
      <c r="CS39" s="471"/>
      <c r="CT39" s="471"/>
      <c r="CU39" s="471"/>
      <c r="CV39" s="471"/>
      <c r="CW39" s="471"/>
      <c r="CX39" s="471"/>
      <c r="CY39" s="471"/>
      <c r="CZ39" s="471"/>
      <c r="DA39" s="471"/>
      <c r="DB39" s="471"/>
      <c r="DC39" s="471"/>
      <c r="DD39" s="471"/>
      <c r="DE39" s="471"/>
      <c r="DF39" s="471"/>
      <c r="DG39" s="471"/>
      <c r="DH39" s="471"/>
      <c r="DI39" s="471"/>
      <c r="DJ39" s="471"/>
      <c r="DK39" s="471"/>
      <c r="DL39" s="471"/>
      <c r="DM39" s="471"/>
      <c r="DN39" s="471"/>
      <c r="DO39" s="471"/>
      <c r="DP39" s="471"/>
      <c r="DQ39" s="471"/>
      <c r="DR39" s="471"/>
      <c r="DS39" s="471"/>
      <c r="DT39" s="471"/>
      <c r="DU39" s="471"/>
      <c r="DV39" s="471"/>
      <c r="DW39" s="471"/>
      <c r="DX39" s="471"/>
      <c r="DY39" s="471"/>
      <c r="DZ39" s="471"/>
      <c r="EA39" s="471"/>
      <c r="EB39" s="471"/>
      <c r="EC39" s="471"/>
      <c r="ED39" s="471"/>
      <c r="EE39" s="471"/>
      <c r="EF39" s="471"/>
      <c r="EG39" s="471"/>
      <c r="EH39" s="471"/>
      <c r="EI39" s="471"/>
      <c r="EJ39" s="471"/>
      <c r="EK39" s="471"/>
      <c r="EL39" s="471"/>
      <c r="EM39" s="471"/>
      <c r="EN39" s="471"/>
      <c r="EO39" s="471"/>
      <c r="EP39" s="471"/>
      <c r="EQ39" s="471"/>
      <c r="ER39" s="471"/>
      <c r="ES39" s="471"/>
      <c r="ET39" s="471"/>
      <c r="EU39" s="471"/>
      <c r="EV39" s="471"/>
      <c r="EW39" s="471"/>
    </row>
    <row r="40" spans="1:465" ht="12.75" customHeight="1">
      <c r="A40" s="23" t="s">
        <v>23</v>
      </c>
      <c r="B40" s="8"/>
      <c r="C40" s="8"/>
      <c r="D40" s="8"/>
      <c r="E40" s="266"/>
      <c r="G40" s="483"/>
      <c r="H40" s="483"/>
      <c r="I40" s="483"/>
      <c r="J40" s="483"/>
      <c r="K40" s="483"/>
      <c r="L40" s="483"/>
      <c r="M40" s="483"/>
      <c r="N40" s="483"/>
      <c r="O40" s="483"/>
      <c r="P40" s="484"/>
      <c r="Q40" s="484"/>
      <c r="R40" s="484"/>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71"/>
      <c r="AU40" s="471"/>
      <c r="AV40" s="471"/>
      <c r="AW40" s="471"/>
      <c r="AX40" s="471"/>
      <c r="AY40" s="471"/>
      <c r="AZ40" s="471"/>
      <c r="BA40" s="471"/>
      <c r="BB40" s="471"/>
      <c r="BC40" s="471"/>
      <c r="BD40" s="471"/>
      <c r="BE40" s="471"/>
      <c r="BF40" s="471"/>
      <c r="BG40" s="471"/>
      <c r="BH40" s="471"/>
      <c r="BI40" s="471"/>
      <c r="BJ40" s="471"/>
      <c r="BK40" s="471"/>
      <c r="BL40" s="471"/>
      <c r="BM40" s="471"/>
      <c r="BN40" s="471"/>
      <c r="BO40" s="471"/>
      <c r="BP40" s="471"/>
      <c r="BQ40" s="471"/>
      <c r="BR40" s="471"/>
      <c r="BS40" s="471"/>
      <c r="BT40" s="471"/>
      <c r="BU40" s="471"/>
      <c r="BV40" s="471"/>
      <c r="BW40" s="471"/>
      <c r="BX40" s="471"/>
      <c r="BY40" s="471"/>
      <c r="BZ40" s="471"/>
      <c r="CA40" s="471"/>
      <c r="CB40" s="471"/>
      <c r="CC40" s="471"/>
      <c r="CD40" s="471"/>
      <c r="CE40" s="471"/>
      <c r="CF40" s="471"/>
      <c r="CG40" s="471"/>
      <c r="CH40" s="471"/>
      <c r="CI40" s="471"/>
      <c r="CJ40" s="471"/>
      <c r="CK40" s="471"/>
      <c r="CL40" s="471"/>
      <c r="CM40" s="471"/>
      <c r="CN40" s="471"/>
      <c r="CO40" s="471"/>
      <c r="CP40" s="471"/>
      <c r="CQ40" s="471"/>
      <c r="CR40" s="471"/>
      <c r="CS40" s="471"/>
      <c r="CT40" s="471"/>
      <c r="CU40" s="471"/>
      <c r="CV40" s="471"/>
      <c r="CW40" s="471"/>
      <c r="CX40" s="471"/>
      <c r="CY40" s="471"/>
      <c r="CZ40" s="471"/>
      <c r="DA40" s="471"/>
      <c r="DB40" s="471"/>
      <c r="DC40" s="471"/>
      <c r="DD40" s="471"/>
      <c r="DE40" s="471"/>
      <c r="DF40" s="471"/>
      <c r="DG40" s="471"/>
      <c r="DH40" s="471"/>
      <c r="DI40" s="471"/>
      <c r="DJ40" s="471"/>
      <c r="DK40" s="471"/>
      <c r="DL40" s="471"/>
      <c r="DM40" s="471"/>
      <c r="DN40" s="471"/>
      <c r="DO40" s="471"/>
      <c r="DP40" s="471"/>
      <c r="DQ40" s="471"/>
      <c r="DR40" s="471"/>
      <c r="DS40" s="471"/>
      <c r="DT40" s="471"/>
      <c r="DU40" s="471"/>
      <c r="DV40" s="471"/>
      <c r="DW40" s="471"/>
      <c r="DX40" s="471"/>
      <c r="DY40" s="471"/>
      <c r="DZ40" s="471"/>
      <c r="EA40" s="471"/>
      <c r="EB40" s="471"/>
      <c r="EC40" s="471"/>
      <c r="ED40" s="471"/>
      <c r="EE40" s="471"/>
      <c r="EF40" s="471"/>
      <c r="EG40" s="471"/>
      <c r="EH40" s="471"/>
      <c r="EI40" s="471"/>
      <c r="EJ40" s="471"/>
      <c r="EK40" s="471"/>
      <c r="EL40" s="471"/>
      <c r="EM40" s="471"/>
      <c r="EN40" s="471"/>
      <c r="EO40" s="471"/>
      <c r="EP40" s="471"/>
      <c r="EQ40" s="471"/>
      <c r="ER40" s="471"/>
      <c r="ES40" s="471"/>
      <c r="ET40" s="471"/>
      <c r="EU40" s="471"/>
      <c r="EV40" s="471"/>
      <c r="EW40" s="471"/>
    </row>
    <row r="41" spans="1:465" ht="12.75" customHeight="1">
      <c r="A41" s="275" t="s">
        <v>22</v>
      </c>
      <c r="B41" s="8"/>
      <c r="C41" s="8"/>
      <c r="D41" s="8"/>
      <c r="E41" s="266"/>
      <c r="G41" s="486"/>
      <c r="H41" s="486"/>
      <c r="I41" s="486"/>
      <c r="J41" s="486"/>
      <c r="K41" s="486"/>
      <c r="L41" s="486"/>
      <c r="M41" s="486"/>
      <c r="N41" s="486"/>
      <c r="O41" s="486"/>
      <c r="P41" s="487"/>
      <c r="Q41" s="487"/>
      <c r="R41" s="487"/>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71"/>
      <c r="AU41" s="471"/>
      <c r="AV41" s="471"/>
      <c r="AW41" s="471"/>
      <c r="AX41" s="471"/>
      <c r="AY41" s="471"/>
      <c r="AZ41" s="471"/>
      <c r="BA41" s="471"/>
      <c r="BB41" s="471"/>
      <c r="BC41" s="471"/>
      <c r="BD41" s="471"/>
      <c r="BE41" s="471"/>
      <c r="BF41" s="471"/>
      <c r="BG41" s="471"/>
      <c r="BH41" s="471"/>
      <c r="BI41" s="471"/>
      <c r="BJ41" s="471"/>
      <c r="BK41" s="471"/>
      <c r="BL41" s="471"/>
      <c r="BM41" s="471"/>
      <c r="BN41" s="471"/>
      <c r="BO41" s="471"/>
      <c r="BP41" s="471"/>
      <c r="BQ41" s="471"/>
      <c r="BR41" s="471"/>
      <c r="BS41" s="471"/>
      <c r="BT41" s="471"/>
      <c r="BU41" s="471"/>
      <c r="BV41" s="471"/>
      <c r="BW41" s="471"/>
      <c r="BX41" s="471"/>
      <c r="BY41" s="471"/>
      <c r="BZ41" s="471"/>
      <c r="CA41" s="471"/>
      <c r="CB41" s="471"/>
      <c r="CC41" s="471"/>
      <c r="CD41" s="471"/>
      <c r="CE41" s="471"/>
      <c r="CF41" s="471"/>
      <c r="CG41" s="471"/>
      <c r="CH41" s="471"/>
      <c r="CI41" s="471"/>
      <c r="CJ41" s="471"/>
      <c r="CK41" s="471"/>
      <c r="CL41" s="471"/>
      <c r="CM41" s="471"/>
      <c r="CN41" s="471"/>
      <c r="CO41" s="471"/>
      <c r="CP41" s="471"/>
      <c r="CQ41" s="471"/>
      <c r="CR41" s="471"/>
      <c r="CS41" s="471"/>
      <c r="CT41" s="471"/>
      <c r="CU41" s="471"/>
      <c r="CV41" s="471"/>
      <c r="CW41" s="471"/>
      <c r="CX41" s="471"/>
      <c r="CY41" s="471"/>
      <c r="CZ41" s="471"/>
      <c r="DA41" s="471"/>
      <c r="DB41" s="471"/>
      <c r="DC41" s="471"/>
      <c r="DD41" s="471"/>
      <c r="DE41" s="471"/>
      <c r="DF41" s="471"/>
      <c r="DG41" s="471"/>
      <c r="DH41" s="471"/>
      <c r="DI41" s="471"/>
      <c r="DJ41" s="471"/>
      <c r="DK41" s="471"/>
      <c r="DL41" s="471"/>
      <c r="DM41" s="471"/>
      <c r="DN41" s="471"/>
      <c r="DO41" s="471"/>
      <c r="DP41" s="471"/>
      <c r="DQ41" s="471"/>
      <c r="DR41" s="471"/>
      <c r="DS41" s="471"/>
      <c r="DT41" s="471"/>
      <c r="DU41" s="471"/>
      <c r="DV41" s="471"/>
      <c r="DW41" s="471"/>
      <c r="DX41" s="471"/>
      <c r="DY41" s="471"/>
      <c r="DZ41" s="471"/>
      <c r="EA41" s="471"/>
      <c r="EB41" s="471"/>
      <c r="EC41" s="471"/>
      <c r="ED41" s="471"/>
      <c r="EE41" s="471"/>
      <c r="EF41" s="471"/>
      <c r="EG41" s="471"/>
      <c r="EH41" s="471"/>
      <c r="EI41" s="471"/>
      <c r="EJ41" s="471"/>
      <c r="EK41" s="471"/>
      <c r="EL41" s="471"/>
      <c r="EM41" s="471"/>
      <c r="EN41" s="471"/>
      <c r="EO41" s="471"/>
      <c r="EP41" s="471"/>
      <c r="EQ41" s="471"/>
      <c r="ER41" s="471"/>
      <c r="ES41" s="471"/>
      <c r="ET41" s="471"/>
      <c r="EU41" s="471"/>
      <c r="EV41" s="471"/>
      <c r="EW41" s="471"/>
    </row>
    <row r="42" spans="1:465" s="72" customFormat="1" ht="12.75" customHeight="1">
      <c r="A42" s="460"/>
      <c r="B42" s="461" t="s">
        <v>21</v>
      </c>
      <c r="C42" s="460"/>
      <c r="D42" s="460"/>
      <c r="E42" s="462" t="s">
        <v>7</v>
      </c>
      <c r="G42" s="271">
        <v>293.40376927470015</v>
      </c>
      <c r="H42" s="271">
        <v>205.90253946465339</v>
      </c>
      <c r="I42" s="271">
        <v>422.30230568043487</v>
      </c>
      <c r="J42" s="271">
        <v>0</v>
      </c>
      <c r="K42" s="271">
        <v>2364.2383310965083</v>
      </c>
      <c r="L42" s="271">
        <v>15571.575679655061</v>
      </c>
      <c r="M42" s="271">
        <v>420.35191529118657</v>
      </c>
      <c r="N42" s="271">
        <v>2352.4547048509644</v>
      </c>
      <c r="O42" s="271">
        <v>2601.5573969953507</v>
      </c>
      <c r="P42" s="271">
        <v>4409.9561342569623</v>
      </c>
      <c r="Q42" s="271">
        <v>825.38975501113589</v>
      </c>
      <c r="R42" s="271">
        <v>821.12283495918768</v>
      </c>
      <c r="S42" s="271">
        <v>301.81423015328301</v>
      </c>
      <c r="T42" s="271">
        <v>1091.578487757288</v>
      </c>
      <c r="U42" s="271">
        <v>408.61726349339057</v>
      </c>
      <c r="V42" s="271">
        <v>1248.1051342517692</v>
      </c>
      <c r="W42" s="271">
        <v>3552.0956224774914</v>
      </c>
      <c r="X42" s="271">
        <v>500.58912248248049</v>
      </c>
      <c r="Y42" s="271">
        <v>1899.6182625811039</v>
      </c>
      <c r="Z42" s="271">
        <v>3810.7929106948895</v>
      </c>
      <c r="AA42" s="271">
        <v>617.33946516777382</v>
      </c>
      <c r="AB42" s="271">
        <v>1156.4076944390802</v>
      </c>
      <c r="AC42" s="271">
        <v>915.92217898832689</v>
      </c>
      <c r="AD42" s="271">
        <v>1500.3362778842186</v>
      </c>
      <c r="AE42" s="271">
        <v>281.28959512711128</v>
      </c>
      <c r="AF42" s="271">
        <v>917.4240658743106</v>
      </c>
      <c r="AG42" s="271">
        <v>594.87116994748123</v>
      </c>
      <c r="AH42" s="271">
        <v>1151.5484123872991</v>
      </c>
      <c r="AI42" s="271">
        <v>1788.0244857752657</v>
      </c>
      <c r="AJ42" s="271">
        <v>34.485113417568392</v>
      </c>
      <c r="AK42" s="271">
        <v>15160.343886462882</v>
      </c>
      <c r="AL42" s="271">
        <v>649.15071826306678</v>
      </c>
      <c r="AM42" s="271">
        <v>12182.152460184312</v>
      </c>
      <c r="AN42" s="271">
        <v>593.40122307194463</v>
      </c>
      <c r="AO42" s="271">
        <v>1547.3134901759906</v>
      </c>
      <c r="AP42" s="271">
        <v>327.87558330503072</v>
      </c>
      <c r="AQ42" s="271">
        <v>0</v>
      </c>
      <c r="AR42" s="271">
        <v>1433.1221885614616</v>
      </c>
      <c r="AS42" s="271">
        <v>117.94135129780068</v>
      </c>
      <c r="AT42" s="271">
        <v>4.6609095899666402</v>
      </c>
      <c r="AU42" s="271">
        <v>294.59459459459458</v>
      </c>
      <c r="AV42" s="271">
        <v>8937.4470365805701</v>
      </c>
      <c r="AW42" s="271">
        <v>711.41861517504992</v>
      </c>
      <c r="AX42" s="271">
        <v>170.87759298522252</v>
      </c>
      <c r="AY42" s="271">
        <v>1420.5285997248136</v>
      </c>
      <c r="AZ42" s="271">
        <v>229.54158089293225</v>
      </c>
      <c r="BA42" s="271">
        <v>2786.8893903500971</v>
      </c>
      <c r="BB42" s="271">
        <v>877.13004484304929</v>
      </c>
      <c r="BC42" s="271">
        <v>236.44457689943562</v>
      </c>
      <c r="BD42" s="271">
        <v>414.43472832901676</v>
      </c>
      <c r="BE42" s="271">
        <v>0</v>
      </c>
      <c r="BF42" s="271">
        <v>542.4880780745375</v>
      </c>
      <c r="BG42" s="271">
        <v>183.55744135289001</v>
      </c>
      <c r="BH42" s="271">
        <v>0</v>
      </c>
      <c r="BI42" s="271">
        <v>0</v>
      </c>
      <c r="BJ42" s="271">
        <v>6.66626876043271E-2</v>
      </c>
      <c r="BK42" s="271">
        <v>1552.8052312561583</v>
      </c>
      <c r="BL42" s="271">
        <v>2414.7670828299101</v>
      </c>
      <c r="BM42" s="271">
        <v>959.17601915697753</v>
      </c>
      <c r="BN42" s="271">
        <v>1279.6254340923206</v>
      </c>
      <c r="BO42" s="271">
        <v>0</v>
      </c>
      <c r="BP42" s="271">
        <v>922.55267310302486</v>
      </c>
      <c r="BQ42" s="271">
        <v>186.89083067248515</v>
      </c>
      <c r="BR42" s="271">
        <v>342.76221264367814</v>
      </c>
      <c r="BS42" s="271">
        <v>851.87812457775976</v>
      </c>
      <c r="BT42" s="271">
        <v>969.24922649491691</v>
      </c>
      <c r="BU42" s="271">
        <v>696.54456277754775</v>
      </c>
      <c r="BV42" s="271">
        <v>987.82337198929531</v>
      </c>
      <c r="BW42" s="271">
        <v>0</v>
      </c>
      <c r="BX42" s="271">
        <v>612.759643916914</v>
      </c>
      <c r="BY42" s="271">
        <v>797.99499318492042</v>
      </c>
      <c r="BZ42" s="271">
        <v>147.89697654236676</v>
      </c>
      <c r="CA42" s="271">
        <v>555.42469658078744</v>
      </c>
      <c r="CB42" s="271">
        <v>943.4670162553241</v>
      </c>
      <c r="CC42" s="271">
        <v>2687.5359926287097</v>
      </c>
      <c r="CD42" s="271">
        <v>0</v>
      </c>
      <c r="CE42" s="271">
        <v>345.78268709869695</v>
      </c>
      <c r="CF42" s="271">
        <v>1839.0102401006536</v>
      </c>
      <c r="CG42" s="271">
        <v>257.44418150015434</v>
      </c>
      <c r="CH42" s="271">
        <v>1334.9620159967872</v>
      </c>
      <c r="CI42" s="271">
        <v>434.24945128351942</v>
      </c>
      <c r="CJ42" s="271">
        <v>422.31372982533719</v>
      </c>
      <c r="CK42" s="271">
        <v>30.75338695644454</v>
      </c>
      <c r="CL42" s="271">
        <v>4638.7877771467556</v>
      </c>
      <c r="CM42" s="271">
        <v>0</v>
      </c>
      <c r="CN42" s="271">
        <v>803.05168884813793</v>
      </c>
      <c r="CO42" s="271">
        <v>3.1057473204489829</v>
      </c>
      <c r="CP42" s="271">
        <v>3047.0896473587309</v>
      </c>
      <c r="CQ42" s="271">
        <v>0</v>
      </c>
      <c r="CR42" s="271">
        <v>813.87582934223826</v>
      </c>
      <c r="CS42" s="271">
        <v>490.18204912794084</v>
      </c>
      <c r="CT42" s="271">
        <v>8.0306860933630109</v>
      </c>
      <c r="CU42" s="271">
        <v>0.19323360332361797</v>
      </c>
      <c r="CV42" s="271">
        <v>21379.845538983242</v>
      </c>
      <c r="CW42" s="271">
        <v>327.01342951832083</v>
      </c>
      <c r="CX42" s="271">
        <v>1962.2179548727797</v>
      </c>
      <c r="CY42" s="271">
        <v>84.322107604644913</v>
      </c>
      <c r="CZ42" s="271">
        <v>867.06900996254569</v>
      </c>
      <c r="DA42" s="271">
        <v>1327.3688491256607</v>
      </c>
      <c r="DB42" s="271">
        <v>138.43037486284771</v>
      </c>
      <c r="DC42" s="271">
        <v>849.72946683688974</v>
      </c>
      <c r="DD42" s="271">
        <v>391.95813110006878</v>
      </c>
      <c r="DE42" s="271">
        <v>707.95933321121083</v>
      </c>
      <c r="DF42" s="271">
        <v>901.5630815035355</v>
      </c>
      <c r="DG42" s="271">
        <v>179.42181482887671</v>
      </c>
      <c r="DH42" s="271">
        <v>1240.4748426988308</v>
      </c>
      <c r="DI42" s="271">
        <v>5.4651743218595605</v>
      </c>
      <c r="DJ42" s="271">
        <v>281.68530508142044</v>
      </c>
      <c r="DK42" s="271">
        <v>1090.3080221144082</v>
      </c>
      <c r="DL42" s="271">
        <v>1525.1889782979761</v>
      </c>
      <c r="DM42" s="271">
        <v>261.85639550234259</v>
      </c>
      <c r="DN42" s="271">
        <v>772.89245370340188</v>
      </c>
      <c r="DO42" s="271">
        <v>868.70795714262556</v>
      </c>
      <c r="DP42" s="271">
        <v>809.15556485246248</v>
      </c>
      <c r="DQ42" s="271">
        <v>713.1491897776599</v>
      </c>
      <c r="DR42" s="271">
        <v>177.10452842617875</v>
      </c>
      <c r="DS42" s="271">
        <v>523.73490147929158</v>
      </c>
      <c r="DT42" s="271">
        <v>3196.2260150535353</v>
      </c>
      <c r="DU42" s="271">
        <v>1514.5333566800909</v>
      </c>
      <c r="DV42" s="271">
        <v>1059.7302994133631</v>
      </c>
      <c r="DW42" s="271">
        <v>593.96686722162701</v>
      </c>
      <c r="DX42" s="271">
        <v>623.11601745991481</v>
      </c>
      <c r="DY42" s="271">
        <v>468.67405607255051</v>
      </c>
      <c r="DZ42" s="271">
        <v>2376.6902074990899</v>
      </c>
      <c r="EA42" s="271">
        <v>713.76342689979322</v>
      </c>
      <c r="EB42" s="271">
        <v>2873.7119524030359</v>
      </c>
      <c r="EC42" s="271">
        <v>1680.4537075336586</v>
      </c>
      <c r="ED42" s="271">
        <v>314.61916850121662</v>
      </c>
      <c r="EE42" s="271">
        <v>479.0372060095965</v>
      </c>
      <c r="EF42" s="271">
        <v>101.26465599882015</v>
      </c>
      <c r="EG42" s="271">
        <v>272.95385110146327</v>
      </c>
      <c r="EH42" s="271">
        <v>317.52511696495827</v>
      </c>
      <c r="EI42" s="271">
        <v>0</v>
      </c>
      <c r="EJ42" s="271">
        <v>9927.4410593174725</v>
      </c>
      <c r="EK42" s="271">
        <v>2014.7305346506403</v>
      </c>
      <c r="EL42" s="271">
        <v>460.97581963686429</v>
      </c>
      <c r="EM42" s="271">
        <v>3318.2557487380818</v>
      </c>
      <c r="EN42" s="271">
        <v>194.78227835556706</v>
      </c>
      <c r="EO42" s="271">
        <v>1824.1300186012411</v>
      </c>
      <c r="EP42" s="271">
        <v>422.4537037037037</v>
      </c>
      <c r="EQ42" s="271">
        <v>592.2818714557468</v>
      </c>
      <c r="ER42" s="271">
        <v>945.77069985214393</v>
      </c>
      <c r="ES42" s="271">
        <v>0</v>
      </c>
      <c r="ET42" s="271">
        <v>669.73029564637318</v>
      </c>
      <c r="EU42" s="271">
        <v>337.72027526384045</v>
      </c>
      <c r="EV42" s="271">
        <v>553.01470095773891</v>
      </c>
      <c r="EW42" s="343">
        <v>104.74859572795607</v>
      </c>
      <c r="EX42" s="463" t="s">
        <v>2639</v>
      </c>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c r="IS42" s="464"/>
      <c r="IT42" s="464"/>
      <c r="IU42" s="464"/>
      <c r="IV42" s="464"/>
      <c r="IW42" s="464"/>
      <c r="IX42" s="464"/>
      <c r="IY42" s="464"/>
      <c r="IZ42" s="464"/>
      <c r="JA42" s="464"/>
      <c r="JB42" s="464"/>
      <c r="JC42" s="464"/>
      <c r="JD42" s="464"/>
      <c r="JE42" s="464"/>
      <c r="JF42" s="464"/>
      <c r="JG42" s="464"/>
      <c r="JH42" s="464"/>
      <c r="JI42" s="464"/>
      <c r="JJ42" s="464"/>
      <c r="JK42" s="464"/>
      <c r="JL42" s="464"/>
      <c r="JM42" s="464"/>
      <c r="JN42" s="464"/>
      <c r="JO42" s="464"/>
      <c r="JP42" s="464"/>
      <c r="JQ42" s="465"/>
      <c r="JR42" s="459"/>
      <c r="JS42" s="459"/>
      <c r="JT42" s="459"/>
      <c r="JU42" s="459"/>
      <c r="JV42" s="459"/>
      <c r="JW42" s="459"/>
      <c r="JX42" s="459"/>
      <c r="JY42" s="459"/>
      <c r="JZ42" s="459"/>
      <c r="KA42" s="459"/>
      <c r="KB42" s="459"/>
      <c r="KC42" s="459"/>
      <c r="KD42" s="459"/>
      <c r="KE42" s="459"/>
      <c r="KF42" s="459"/>
      <c r="KG42" s="459"/>
      <c r="KH42" s="459"/>
      <c r="KI42" s="459"/>
      <c r="KJ42" s="459"/>
      <c r="KK42" s="459"/>
      <c r="KL42" s="459"/>
      <c r="KM42" s="459"/>
      <c r="KN42" s="459"/>
      <c r="KO42" s="459"/>
      <c r="KP42" s="459"/>
      <c r="KQ42" s="459"/>
      <c r="KR42" s="459"/>
      <c r="KS42" s="459"/>
      <c r="KT42" s="459"/>
      <c r="KU42" s="459"/>
      <c r="KV42" s="459"/>
      <c r="KW42" s="459"/>
      <c r="KX42" s="459"/>
      <c r="KY42" s="459"/>
      <c r="KZ42" s="459"/>
      <c r="LA42" s="459"/>
      <c r="LB42" s="459"/>
      <c r="LC42" s="459"/>
      <c r="LD42" s="459"/>
      <c r="LE42" s="459"/>
      <c r="LF42" s="459"/>
      <c r="LG42" s="459"/>
      <c r="LH42" s="459"/>
      <c r="LI42" s="459"/>
      <c r="LJ42" s="459"/>
      <c r="LK42" s="459"/>
      <c r="LL42" s="459"/>
      <c r="LM42" s="459"/>
      <c r="LN42" s="459"/>
      <c r="LO42" s="459"/>
      <c r="LP42" s="459"/>
      <c r="LQ42" s="459"/>
      <c r="LR42" s="459"/>
      <c r="LS42" s="459"/>
      <c r="LT42" s="459"/>
      <c r="LU42" s="459"/>
      <c r="LV42" s="459"/>
      <c r="LW42" s="459"/>
      <c r="LX42" s="459"/>
      <c r="LY42" s="459"/>
      <c r="LZ42" s="459"/>
      <c r="MA42" s="459"/>
      <c r="MB42" s="459"/>
      <c r="MC42" s="459"/>
      <c r="MD42" s="459"/>
      <c r="ME42" s="459"/>
      <c r="MF42" s="459"/>
      <c r="MG42" s="459"/>
      <c r="MH42" s="459"/>
      <c r="MI42" s="459"/>
      <c r="MJ42" s="459"/>
      <c r="MK42" s="459"/>
      <c r="ML42" s="459"/>
      <c r="MM42" s="459"/>
      <c r="MN42" s="459"/>
      <c r="MO42" s="459"/>
      <c r="MP42" s="459"/>
      <c r="MQ42" s="459"/>
      <c r="MR42" s="459"/>
      <c r="MS42" s="459"/>
      <c r="MT42" s="459"/>
      <c r="MU42" s="459"/>
      <c r="MV42" s="459"/>
      <c r="MW42" s="459"/>
      <c r="MX42" s="459"/>
      <c r="MY42" s="459"/>
      <c r="MZ42" s="459"/>
      <c r="NA42" s="459"/>
      <c r="NB42" s="459"/>
      <c r="NC42" s="459"/>
      <c r="ND42" s="459"/>
      <c r="NE42" s="459"/>
      <c r="NF42" s="459"/>
      <c r="NG42" s="459"/>
      <c r="NH42" s="459"/>
      <c r="NI42" s="459"/>
      <c r="NJ42" s="459"/>
      <c r="NK42" s="459"/>
      <c r="NL42" s="459"/>
      <c r="NM42" s="459"/>
      <c r="NN42" s="459"/>
      <c r="NO42" s="459"/>
      <c r="NP42" s="459"/>
      <c r="NQ42" s="459"/>
      <c r="NR42" s="459"/>
      <c r="NS42" s="459"/>
      <c r="NT42" s="459"/>
      <c r="NU42" s="459"/>
      <c r="NV42" s="459"/>
      <c r="NW42" s="459"/>
      <c r="NX42" s="459"/>
      <c r="NY42" s="459"/>
      <c r="NZ42" s="459"/>
      <c r="OA42" s="459"/>
      <c r="OB42" s="459"/>
      <c r="OC42" s="459"/>
      <c r="OD42" s="459"/>
      <c r="OE42" s="459"/>
      <c r="OF42" s="459"/>
      <c r="OG42" s="459"/>
      <c r="OH42" s="459"/>
      <c r="OI42" s="459"/>
      <c r="OJ42" s="459"/>
      <c r="OK42" s="459"/>
      <c r="OL42" s="459"/>
      <c r="OM42" s="459"/>
      <c r="ON42" s="459"/>
      <c r="OO42" s="459"/>
      <c r="OP42" s="459"/>
      <c r="OQ42" s="459"/>
      <c r="OR42" s="459"/>
      <c r="OS42" s="459"/>
      <c r="OT42" s="459"/>
      <c r="OU42" s="459"/>
      <c r="OV42" s="459"/>
      <c r="OW42" s="459"/>
      <c r="OX42" s="459"/>
      <c r="OY42" s="459"/>
      <c r="OZ42" s="459"/>
      <c r="PA42" s="459"/>
      <c r="PB42" s="459"/>
      <c r="PC42" s="459"/>
      <c r="PD42" s="459"/>
      <c r="PE42" s="459"/>
      <c r="PF42" s="459"/>
      <c r="PG42" s="459"/>
      <c r="PH42" s="459"/>
      <c r="PI42" s="459"/>
      <c r="PJ42" s="459"/>
      <c r="PK42" s="459"/>
      <c r="PL42" s="459"/>
      <c r="PM42" s="459"/>
      <c r="PN42" s="459"/>
      <c r="PO42" s="459"/>
      <c r="PP42" s="459"/>
      <c r="PQ42" s="459"/>
      <c r="PR42" s="459"/>
      <c r="PS42" s="459"/>
      <c r="PT42" s="459"/>
      <c r="PU42" s="459"/>
      <c r="PV42" s="459"/>
      <c r="PW42" s="459"/>
      <c r="PX42" s="459"/>
      <c r="PY42" s="459"/>
      <c r="PZ42" s="459"/>
      <c r="QA42" s="459"/>
      <c r="QB42" s="459"/>
      <c r="QC42" s="459"/>
      <c r="QD42" s="459"/>
      <c r="QE42" s="459"/>
      <c r="QF42" s="459"/>
      <c r="QG42" s="459"/>
      <c r="QH42" s="459"/>
      <c r="QI42" s="459"/>
      <c r="QJ42" s="459"/>
      <c r="QK42" s="459"/>
      <c r="QL42" s="459"/>
      <c r="QM42" s="459"/>
      <c r="QN42" s="459"/>
      <c r="QO42" s="459"/>
      <c r="QP42" s="459"/>
      <c r="QQ42" s="459"/>
      <c r="QR42" s="459"/>
      <c r="QS42" s="459"/>
      <c r="QT42" s="459"/>
      <c r="QU42" s="459"/>
      <c r="QV42" s="459"/>
      <c r="QW42" s="459"/>
    </row>
    <row r="43" spans="1:465" s="97" customFormat="1" ht="12.75" customHeight="1">
      <c r="A43" s="277"/>
      <c r="B43" s="466" t="s">
        <v>20</v>
      </c>
      <c r="C43" s="277"/>
      <c r="D43" s="277"/>
      <c r="E43" s="279" t="s">
        <v>18</v>
      </c>
      <c r="G43" s="276">
        <v>3.5970992766038452</v>
      </c>
      <c r="H43" s="276">
        <v>102.8760009151224</v>
      </c>
      <c r="I43" s="276">
        <v>6.0885571719557907</v>
      </c>
      <c r="J43" s="276">
        <v>4.066788890391039</v>
      </c>
      <c r="K43" s="276">
        <v>16.218502183605313</v>
      </c>
      <c r="L43" s="276">
        <v>28.155529527244916</v>
      </c>
      <c r="M43" s="276">
        <v>32.088913111180318</v>
      </c>
      <c r="N43" s="276">
        <v>16.729967855055524</v>
      </c>
      <c r="O43" s="276">
        <v>1.4391193534753264</v>
      </c>
      <c r="P43" s="276">
        <v>2.2419364442944762</v>
      </c>
      <c r="Q43" s="276">
        <v>32.858068434905853</v>
      </c>
      <c r="R43" s="276">
        <v>31.278419271351783</v>
      </c>
      <c r="S43" s="276">
        <v>8.9001509951956077</v>
      </c>
      <c r="T43" s="276">
        <v>9.2239519160577714</v>
      </c>
      <c r="U43" s="276">
        <v>11.345570065773973</v>
      </c>
      <c r="V43" s="276">
        <v>9.9980350439414671</v>
      </c>
      <c r="W43" s="276">
        <v>2.9605712511642346</v>
      </c>
      <c r="X43" s="276">
        <v>5.7173936954728397</v>
      </c>
      <c r="Y43" s="276">
        <v>19.563738643414517</v>
      </c>
      <c r="Z43" s="276">
        <v>0.74983442392772937</v>
      </c>
      <c r="AA43" s="276">
        <v>7.8081417135070685</v>
      </c>
      <c r="AB43" s="276">
        <v>5.7770006465209613</v>
      </c>
      <c r="AC43" s="276">
        <v>1.1896342412451362</v>
      </c>
      <c r="AD43" s="276">
        <v>0.97351034549020277</v>
      </c>
      <c r="AE43" s="276">
        <v>41.541085938135701</v>
      </c>
      <c r="AF43" s="276">
        <v>0.61143478598617262</v>
      </c>
      <c r="AG43" s="276">
        <v>13.125007802027636</v>
      </c>
      <c r="AH43" s="276">
        <v>3.3046452371618975</v>
      </c>
      <c r="AI43" s="276">
        <v>12.441189577127847</v>
      </c>
      <c r="AJ43" s="276">
        <v>12.0970641891023</v>
      </c>
      <c r="AK43" s="276">
        <v>54.202101528384283</v>
      </c>
      <c r="AL43" s="276">
        <v>6.2007526888908204</v>
      </c>
      <c r="AM43" s="276">
        <v>0.8961000160871464</v>
      </c>
      <c r="AN43" s="276">
        <v>25.574302281042385</v>
      </c>
      <c r="AO43" s="276">
        <v>65.714170721890895</v>
      </c>
      <c r="AP43" s="276">
        <v>6.902962713968976</v>
      </c>
      <c r="AQ43" s="276">
        <v>83.862513117014046</v>
      </c>
      <c r="AR43" s="276">
        <v>10.578873282536186</v>
      </c>
      <c r="AS43" s="276">
        <v>2.856300772736279</v>
      </c>
      <c r="AT43" s="276">
        <v>11.481558264009122</v>
      </c>
      <c r="AU43" s="276">
        <v>8.2334152334152328</v>
      </c>
      <c r="AV43" s="276">
        <v>9.453800906749521</v>
      </c>
      <c r="AW43" s="276">
        <v>6.5751516655066355</v>
      </c>
      <c r="AX43" s="276">
        <v>14.715937736391822</v>
      </c>
      <c r="AY43" s="276">
        <v>23.55370669972935</v>
      </c>
      <c r="AZ43" s="276">
        <v>1.5766208468911171</v>
      </c>
      <c r="BA43" s="276">
        <v>3.6211762282418376</v>
      </c>
      <c r="BB43" s="276">
        <v>1.0751370204285002</v>
      </c>
      <c r="BC43" s="276">
        <v>8.0443124033751179</v>
      </c>
      <c r="BD43" s="276">
        <v>25.157847877390775</v>
      </c>
      <c r="BE43" s="276">
        <v>3.2087107342455193E-2</v>
      </c>
      <c r="BF43" s="276">
        <v>45.011895198512995</v>
      </c>
      <c r="BG43" s="276">
        <v>2.4298524092248051</v>
      </c>
      <c r="BH43" s="276">
        <v>56.355092519373713</v>
      </c>
      <c r="BI43" s="276">
        <v>29.957698032847599</v>
      </c>
      <c r="BJ43" s="276">
        <v>10.061402837178596</v>
      </c>
      <c r="BK43" s="276">
        <v>4.0324266220775735</v>
      </c>
      <c r="BL43" s="276">
        <v>10.704148207813128</v>
      </c>
      <c r="BM43" s="276">
        <v>30.601973399497997</v>
      </c>
      <c r="BN43" s="276">
        <v>16.593897339899755</v>
      </c>
      <c r="BO43" s="276">
        <v>3.0581852198316182</v>
      </c>
      <c r="BP43" s="276">
        <v>54.751399260442298</v>
      </c>
      <c r="BQ43" s="276">
        <v>29.006265103620198</v>
      </c>
      <c r="BR43" s="276">
        <v>9.4866199712643677</v>
      </c>
      <c r="BS43" s="276">
        <v>15.09900689096068</v>
      </c>
      <c r="BT43" s="276">
        <v>28.849466439350888</v>
      </c>
      <c r="BU43" s="276">
        <v>12.658835985630212</v>
      </c>
      <c r="BV43" s="276">
        <v>8.2195361284567348</v>
      </c>
      <c r="BW43" s="276">
        <v>5.8705395065224115</v>
      </c>
      <c r="BX43" s="276">
        <v>22.712459003592066</v>
      </c>
      <c r="BY43" s="276">
        <v>8.0988144389446717</v>
      </c>
      <c r="BZ43" s="276">
        <v>6.7692640710807597</v>
      </c>
      <c r="CA43" s="276">
        <v>1.9853072667072491</v>
      </c>
      <c r="CB43" s="276">
        <v>49.656136953916281</v>
      </c>
      <c r="CC43" s="276">
        <v>7.3054766383844587</v>
      </c>
      <c r="CD43" s="276">
        <v>71.724383317433592</v>
      </c>
      <c r="CE43" s="276">
        <v>3.9959181209775383</v>
      </c>
      <c r="CF43" s="276">
        <v>0.75177716422605112</v>
      </c>
      <c r="CG43" s="276">
        <v>23.358853791542341</v>
      </c>
      <c r="CH43" s="276">
        <v>7.1612061175998125</v>
      </c>
      <c r="CI43" s="276">
        <v>1.6936253459299551</v>
      </c>
      <c r="CJ43" s="276">
        <v>8.4557953791731144</v>
      </c>
      <c r="CK43" s="276">
        <v>0.78976011647934086</v>
      </c>
      <c r="CL43" s="276">
        <v>2.5386928697481714</v>
      </c>
      <c r="CM43" s="276">
        <v>1.3446391864113383</v>
      </c>
      <c r="CN43" s="276">
        <v>28.019693812341973</v>
      </c>
      <c r="CO43" s="276">
        <v>6.3871972318339099</v>
      </c>
      <c r="CP43" s="276">
        <v>1.5892224897323326</v>
      </c>
      <c r="CQ43" s="276">
        <v>31.277480027771102</v>
      </c>
      <c r="CR43" s="276">
        <v>16.682718924381565</v>
      </c>
      <c r="CS43" s="276">
        <v>1.0589559408149403</v>
      </c>
      <c r="CT43" s="276">
        <v>52.030768141740985</v>
      </c>
      <c r="CU43" s="276">
        <v>2.35266742886588</v>
      </c>
      <c r="CV43" s="276">
        <v>17.927380963471553</v>
      </c>
      <c r="CW43" s="276">
        <v>38.000392637056954</v>
      </c>
      <c r="CX43" s="276">
        <v>1.0461033765402465</v>
      </c>
      <c r="CY43" s="276">
        <v>16.300037424952428</v>
      </c>
      <c r="CZ43" s="276">
        <v>5.8990583347233381</v>
      </c>
      <c r="DA43" s="276">
        <v>10.037590959826257</v>
      </c>
      <c r="DB43" s="276">
        <v>1.4659078577715616</v>
      </c>
      <c r="DC43" s="276">
        <v>3.6752629339169554</v>
      </c>
      <c r="DD43" s="276">
        <v>2.4872021819546197</v>
      </c>
      <c r="DE43" s="276">
        <v>16.718303489650118</v>
      </c>
      <c r="DF43" s="276">
        <v>2.5235392631187197</v>
      </c>
      <c r="DG43" s="276">
        <v>25.800238650539676</v>
      </c>
      <c r="DH43" s="276">
        <v>43.953348501012385</v>
      </c>
      <c r="DI43" s="276">
        <v>37.731222792868756</v>
      </c>
      <c r="DJ43" s="276">
        <v>18.950362958603101</v>
      </c>
      <c r="DK43" s="276">
        <v>3.2774681259167324</v>
      </c>
      <c r="DL43" s="276">
        <v>14.257173047224255</v>
      </c>
      <c r="DM43" s="276">
        <v>18.641575671344523</v>
      </c>
      <c r="DN43" s="276">
        <v>9.3920658614328634</v>
      </c>
      <c r="DO43" s="276">
        <v>1.8548295592692849</v>
      </c>
      <c r="DP43" s="276">
        <v>1.0956934984115363</v>
      </c>
      <c r="DQ43" s="276">
        <v>4.6033748796181282</v>
      </c>
      <c r="DR43" s="276">
        <v>53.635494168239141</v>
      </c>
      <c r="DS43" s="276">
        <v>20.095435036645718</v>
      </c>
      <c r="DT43" s="276">
        <v>1.0036573730520513</v>
      </c>
      <c r="DU43" s="276">
        <v>0.80865872876904221</v>
      </c>
      <c r="DV43" s="276">
        <v>3.7962770145008506</v>
      </c>
      <c r="DW43" s="276">
        <v>2.8879529657408169</v>
      </c>
      <c r="DX43" s="276">
        <v>16.567904285376883</v>
      </c>
      <c r="DY43" s="276">
        <v>0.71044988441704704</v>
      </c>
      <c r="DZ43" s="276">
        <v>0.70476301419730614</v>
      </c>
      <c r="EA43" s="276">
        <v>2.0546178038239646</v>
      </c>
      <c r="EB43" s="276">
        <v>3.8295987965026184</v>
      </c>
      <c r="EC43" s="276">
        <v>1.6472935590075626</v>
      </c>
      <c r="ED43" s="276">
        <v>0.57378050707311168</v>
      </c>
      <c r="EE43" s="276">
        <v>1.6908676158263196</v>
      </c>
      <c r="EF43" s="276">
        <v>12.535137526731067</v>
      </c>
      <c r="EG43" s="276">
        <v>1.4378517446534813</v>
      </c>
      <c r="EH43" s="276">
        <v>25.935038563956759</v>
      </c>
      <c r="EI43" s="276">
        <v>13.57523623330075</v>
      </c>
      <c r="EJ43" s="276">
        <v>1.043896006028636</v>
      </c>
      <c r="EK43" s="276">
        <v>6.0632735314049295</v>
      </c>
      <c r="EL43" s="276">
        <v>21.696669821874192</v>
      </c>
      <c r="EM43" s="276">
        <v>0.4481491867638811</v>
      </c>
      <c r="EN43" s="276">
        <v>22.019514840528323</v>
      </c>
      <c r="EO43" s="276">
        <v>0.34261585042972942</v>
      </c>
      <c r="EP43" s="276">
        <v>0.91675925925925927</v>
      </c>
      <c r="EQ43" s="276">
        <v>10.167531340538449</v>
      </c>
      <c r="ER43" s="276">
        <v>9.4187099556431733</v>
      </c>
      <c r="ES43" s="276">
        <v>0.13437317541079322</v>
      </c>
      <c r="ET43" s="276">
        <v>1.9665069997127849</v>
      </c>
      <c r="EU43" s="276">
        <v>36.138089200237111</v>
      </c>
      <c r="EV43" s="276">
        <v>33.034295258187662</v>
      </c>
      <c r="EW43" s="458">
        <v>30.676114001233685</v>
      </c>
      <c r="EX43" s="467" t="s">
        <v>2639</v>
      </c>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0"/>
      <c r="GB43" s="360"/>
      <c r="GC43" s="360"/>
      <c r="GD43" s="360"/>
      <c r="GE43" s="360"/>
      <c r="GF43" s="360"/>
      <c r="GG43" s="360"/>
      <c r="GH43" s="360"/>
      <c r="GI43" s="360"/>
      <c r="GJ43" s="360"/>
      <c r="GK43" s="360"/>
      <c r="GL43" s="360"/>
      <c r="GM43" s="360"/>
      <c r="GN43" s="360"/>
      <c r="GO43" s="360"/>
      <c r="GP43" s="360"/>
      <c r="GQ43" s="360"/>
      <c r="GR43" s="360"/>
      <c r="GS43" s="360"/>
      <c r="GT43" s="360"/>
      <c r="GU43" s="360"/>
      <c r="GV43" s="360"/>
      <c r="GW43" s="360"/>
      <c r="GX43" s="360"/>
      <c r="GY43" s="360"/>
      <c r="GZ43" s="360"/>
      <c r="HA43" s="360"/>
      <c r="HB43" s="360"/>
      <c r="HC43" s="360"/>
      <c r="HD43" s="360"/>
      <c r="HE43" s="360"/>
      <c r="HF43" s="360"/>
      <c r="HG43" s="360"/>
      <c r="HH43" s="360"/>
      <c r="HI43" s="360"/>
      <c r="HJ43" s="360"/>
      <c r="HK43" s="360"/>
      <c r="HL43" s="360"/>
      <c r="HM43" s="360"/>
      <c r="HN43" s="360"/>
      <c r="HO43" s="360"/>
      <c r="HP43" s="360"/>
      <c r="HQ43" s="360"/>
      <c r="HR43" s="360"/>
      <c r="HS43" s="360"/>
      <c r="HT43" s="360"/>
      <c r="HU43" s="360"/>
      <c r="HV43" s="360"/>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0"/>
      <c r="IV43" s="360"/>
      <c r="IW43" s="360"/>
      <c r="IX43" s="360"/>
      <c r="IY43" s="360"/>
      <c r="IZ43" s="360"/>
      <c r="JA43" s="360"/>
      <c r="JB43" s="360"/>
      <c r="JC43" s="360"/>
      <c r="JD43" s="360"/>
      <c r="JE43" s="360"/>
      <c r="JF43" s="360"/>
      <c r="JG43" s="360"/>
      <c r="JH43" s="360"/>
      <c r="JI43" s="360"/>
      <c r="JJ43" s="360"/>
      <c r="JK43" s="360"/>
      <c r="JL43" s="360"/>
      <c r="JM43" s="360"/>
      <c r="JN43" s="360"/>
      <c r="JO43" s="360"/>
      <c r="JP43" s="360"/>
      <c r="JQ43" s="346"/>
      <c r="JR43" s="280"/>
      <c r="JS43" s="280"/>
      <c r="JT43" s="280"/>
      <c r="JU43" s="280"/>
      <c r="JV43" s="280"/>
      <c r="JW43" s="280"/>
      <c r="JX43" s="280"/>
      <c r="JY43" s="280"/>
      <c r="JZ43" s="280"/>
      <c r="KA43" s="280"/>
      <c r="KB43" s="280"/>
      <c r="KC43" s="280"/>
      <c r="KD43" s="280"/>
      <c r="KE43" s="280"/>
      <c r="KF43" s="280"/>
      <c r="KG43" s="280"/>
      <c r="KH43" s="280"/>
      <c r="KI43" s="280"/>
      <c r="KJ43" s="280"/>
      <c r="KK43" s="280"/>
      <c r="KL43" s="280"/>
      <c r="KM43" s="280"/>
      <c r="KN43" s="280"/>
      <c r="KO43" s="280"/>
      <c r="KP43" s="280"/>
      <c r="KQ43" s="280"/>
      <c r="KR43" s="280"/>
      <c r="KS43" s="280"/>
      <c r="KT43" s="280"/>
      <c r="KU43" s="280"/>
      <c r="KV43" s="280"/>
      <c r="KW43" s="280"/>
      <c r="KX43" s="280"/>
      <c r="KY43" s="280"/>
      <c r="KZ43" s="280"/>
      <c r="LA43" s="280"/>
      <c r="LB43" s="280"/>
      <c r="LC43" s="280"/>
      <c r="LD43" s="280"/>
      <c r="LE43" s="280"/>
      <c r="LF43" s="280"/>
      <c r="LG43" s="280"/>
      <c r="LH43" s="280"/>
      <c r="LI43" s="280"/>
      <c r="LJ43" s="280"/>
      <c r="LK43" s="280"/>
      <c r="LL43" s="280"/>
      <c r="LM43" s="280"/>
      <c r="LN43" s="280"/>
      <c r="LO43" s="280"/>
      <c r="LP43" s="280"/>
      <c r="LQ43" s="280"/>
      <c r="LR43" s="280"/>
      <c r="LS43" s="280"/>
      <c r="LT43" s="280"/>
      <c r="LU43" s="280"/>
      <c r="LV43" s="280"/>
      <c r="LW43" s="280"/>
      <c r="LX43" s="280"/>
      <c r="LY43" s="280"/>
      <c r="LZ43" s="280"/>
      <c r="MA43" s="280"/>
      <c r="MB43" s="280"/>
      <c r="MC43" s="280"/>
      <c r="MD43" s="280"/>
      <c r="ME43" s="280"/>
      <c r="MF43" s="280"/>
      <c r="MG43" s="280"/>
      <c r="MH43" s="280"/>
      <c r="MI43" s="280"/>
      <c r="MJ43" s="280"/>
      <c r="MK43" s="280"/>
      <c r="ML43" s="280"/>
      <c r="MM43" s="280"/>
      <c r="MN43" s="280"/>
      <c r="MO43" s="280"/>
      <c r="MP43" s="280"/>
      <c r="MQ43" s="280"/>
      <c r="MR43" s="280"/>
      <c r="MS43" s="280"/>
      <c r="MT43" s="280"/>
      <c r="MU43" s="280"/>
      <c r="MV43" s="280"/>
      <c r="MW43" s="280"/>
      <c r="MX43" s="280"/>
      <c r="MY43" s="280"/>
      <c r="MZ43" s="280"/>
      <c r="NA43" s="280"/>
      <c r="NB43" s="280"/>
      <c r="NC43" s="280"/>
      <c r="ND43" s="280"/>
      <c r="NE43" s="280"/>
      <c r="NF43" s="280"/>
      <c r="NG43" s="280"/>
      <c r="NH43" s="280"/>
      <c r="NI43" s="280"/>
      <c r="NJ43" s="280"/>
      <c r="NK43" s="280"/>
      <c r="NL43" s="280"/>
      <c r="NM43" s="280"/>
      <c r="NN43" s="280"/>
      <c r="NO43" s="280"/>
      <c r="NP43" s="280"/>
      <c r="NQ43" s="280"/>
      <c r="NR43" s="280"/>
      <c r="NS43" s="280"/>
      <c r="NT43" s="280"/>
      <c r="NU43" s="280"/>
      <c r="NV43" s="280"/>
      <c r="NW43" s="280"/>
      <c r="NX43" s="280"/>
      <c r="NY43" s="280"/>
      <c r="NZ43" s="280"/>
      <c r="OA43" s="280"/>
      <c r="OB43" s="280"/>
      <c r="OC43" s="280"/>
      <c r="OD43" s="280"/>
      <c r="OE43" s="280"/>
      <c r="OF43" s="280"/>
      <c r="OG43" s="280"/>
      <c r="OH43" s="280"/>
      <c r="OI43" s="280"/>
      <c r="OJ43" s="280"/>
      <c r="OK43" s="280"/>
      <c r="OL43" s="280"/>
      <c r="OM43" s="280"/>
      <c r="ON43" s="280"/>
      <c r="OO43" s="280"/>
      <c r="OP43" s="280"/>
      <c r="OQ43" s="280"/>
      <c r="OR43" s="280"/>
      <c r="OS43" s="280"/>
      <c r="OT43" s="280"/>
      <c r="OU43" s="280"/>
      <c r="OV43" s="280"/>
      <c r="OW43" s="280"/>
      <c r="OX43" s="280"/>
      <c r="OY43" s="280"/>
      <c r="OZ43" s="280"/>
      <c r="PA43" s="280"/>
      <c r="PB43" s="280"/>
      <c r="PC43" s="280"/>
      <c r="PD43" s="280"/>
      <c r="PE43" s="280"/>
      <c r="PF43" s="280"/>
      <c r="PG43" s="280"/>
      <c r="PH43" s="280"/>
      <c r="PI43" s="280"/>
      <c r="PJ43" s="280"/>
      <c r="PK43" s="280"/>
      <c r="PL43" s="280"/>
      <c r="PM43" s="280"/>
      <c r="PN43" s="280"/>
      <c r="PO43" s="280"/>
      <c r="PP43" s="280"/>
      <c r="PQ43" s="280"/>
      <c r="PR43" s="280"/>
      <c r="PS43" s="280"/>
      <c r="PT43" s="280"/>
      <c r="PU43" s="280"/>
      <c r="PV43" s="280"/>
      <c r="PW43" s="280"/>
      <c r="PX43" s="280"/>
      <c r="PY43" s="280"/>
      <c r="PZ43" s="280"/>
      <c r="QA43" s="280"/>
      <c r="QB43" s="280"/>
      <c r="QC43" s="280"/>
      <c r="QD43" s="280"/>
      <c r="QE43" s="280"/>
      <c r="QF43" s="280"/>
      <c r="QG43" s="280"/>
      <c r="QH43" s="280"/>
      <c r="QI43" s="280"/>
      <c r="QJ43" s="280"/>
      <c r="QK43" s="280"/>
      <c r="QL43" s="280"/>
      <c r="QM43" s="280"/>
      <c r="QN43" s="280"/>
      <c r="QO43" s="280"/>
      <c r="QP43" s="280"/>
      <c r="QQ43" s="280"/>
      <c r="QR43" s="280"/>
      <c r="QS43" s="280"/>
      <c r="QT43" s="280"/>
      <c r="QU43" s="280"/>
      <c r="QV43" s="280"/>
      <c r="QW43" s="280"/>
    </row>
    <row r="44" spans="1:465" ht="12.75" customHeight="1">
      <c r="A44" s="8"/>
      <c r="B44" s="21" t="s">
        <v>19</v>
      </c>
      <c r="C44" s="8"/>
      <c r="D44" s="8"/>
      <c r="E44" s="266" t="s">
        <v>18</v>
      </c>
      <c r="G44" s="276">
        <v>6.1131972206358274</v>
      </c>
      <c r="H44" s="276"/>
      <c r="I44" s="276"/>
      <c r="J44" s="276"/>
      <c r="K44" s="276"/>
      <c r="L44" s="276"/>
      <c r="M44" s="276"/>
      <c r="N44" s="276"/>
      <c r="O44" s="276">
        <v>1.9400222851214795</v>
      </c>
      <c r="P44" s="276"/>
      <c r="Q44" s="276">
        <v>33.727839643652558</v>
      </c>
      <c r="R44" s="276"/>
      <c r="S44" s="276"/>
      <c r="T44" s="276">
        <v>11.600294043403808</v>
      </c>
      <c r="U44" s="276"/>
      <c r="V44" s="276"/>
      <c r="W44" s="276"/>
      <c r="X44" s="276"/>
      <c r="Y44" s="276">
        <v>36.84518609527958</v>
      </c>
      <c r="Z44" s="276"/>
      <c r="AA44" s="276"/>
      <c r="AB44" s="276"/>
      <c r="AC44" s="276"/>
      <c r="AD44" s="276"/>
      <c r="AE44" s="276">
        <v>41.69613028467807</v>
      </c>
      <c r="AF44" s="276">
        <v>1.9177347937543696</v>
      </c>
      <c r="AG44" s="276">
        <v>13.212339984128446</v>
      </c>
      <c r="AH44" s="276"/>
      <c r="AI44" s="276"/>
      <c r="AJ44" s="276"/>
      <c r="AK44" s="276"/>
      <c r="AL44" s="276">
        <v>8.7477823753150137</v>
      </c>
      <c r="AM44" s="276">
        <v>1.3712109024889114</v>
      </c>
      <c r="AN44" s="276"/>
      <c r="AO44" s="276"/>
      <c r="AP44" s="276"/>
      <c r="AQ44" s="276"/>
      <c r="AR44" s="276"/>
      <c r="AS44" s="276"/>
      <c r="AT44" s="276"/>
      <c r="AU44" s="276"/>
      <c r="AV44" s="276"/>
      <c r="AW44" s="276"/>
      <c r="AX44" s="276">
        <v>18.996778145942319</v>
      </c>
      <c r="AY44" s="276"/>
      <c r="AZ44" s="276"/>
      <c r="BA44" s="276"/>
      <c r="BB44" s="276"/>
      <c r="BC44" s="276">
        <v>9.1480991673962038</v>
      </c>
      <c r="BD44" s="276">
        <v>27.839993100767128</v>
      </c>
      <c r="BE44" s="276"/>
      <c r="BF44" s="276">
        <v>45.632140881731544</v>
      </c>
      <c r="BG44" s="276"/>
      <c r="BH44" s="276"/>
      <c r="BI44" s="276"/>
      <c r="BJ44" s="276"/>
      <c r="BK44" s="276"/>
      <c r="BL44" s="276"/>
      <c r="BM44" s="276">
        <v>31.297769827760305</v>
      </c>
      <c r="BN44" s="276">
        <v>16.709451184842415</v>
      </c>
      <c r="BO44" s="276"/>
      <c r="BP44" s="276">
        <v>118.22346441058401</v>
      </c>
      <c r="BQ44" s="276"/>
      <c r="BR44" s="276"/>
      <c r="BS44" s="276">
        <v>15.162174030536415</v>
      </c>
      <c r="BT44" s="276"/>
      <c r="BU44" s="276"/>
      <c r="BV44" s="276">
        <v>10.418911685994647</v>
      </c>
      <c r="BW44" s="276">
        <v>5.9548929613264763</v>
      </c>
      <c r="BX44" s="276"/>
      <c r="BY44" s="276"/>
      <c r="BZ44" s="276"/>
      <c r="CA44" s="276"/>
      <c r="CB44" s="276"/>
      <c r="CC44" s="276"/>
      <c r="CD44" s="276"/>
      <c r="CE44" s="276"/>
      <c r="CF44" s="276">
        <v>1.2611889700485792</v>
      </c>
      <c r="CG44" s="276"/>
      <c r="CH44" s="276"/>
      <c r="CI44" s="276">
        <v>6.2438209752839011</v>
      </c>
      <c r="CJ44" s="276">
        <v>12.966615078487729</v>
      </c>
      <c r="CK44" s="276"/>
      <c r="CL44" s="276"/>
      <c r="CM44" s="276"/>
      <c r="CN44" s="276"/>
      <c r="CO44" s="276">
        <v>8.4837201451599284</v>
      </c>
      <c r="CP44" s="276"/>
      <c r="CQ44" s="276"/>
      <c r="CR44" s="276"/>
      <c r="CS44" s="276"/>
      <c r="CT44" s="276"/>
      <c r="CU44" s="276">
        <v>3.4668040772290301</v>
      </c>
      <c r="CV44" s="276"/>
      <c r="CW44" s="276">
        <v>38.118609665526463</v>
      </c>
      <c r="CX44" s="276">
        <v>1.1865898543767002</v>
      </c>
      <c r="CY44" s="276"/>
      <c r="CZ44" s="276"/>
      <c r="DA44" s="276"/>
      <c r="DB44" s="276">
        <v>1.4963767679081712</v>
      </c>
      <c r="DC44" s="276"/>
      <c r="DD44" s="276"/>
      <c r="DE44" s="276"/>
      <c r="DF44" s="276"/>
      <c r="DG44" s="276">
        <v>27.491348917936758</v>
      </c>
      <c r="DH44" s="276"/>
      <c r="DI44" s="276"/>
      <c r="DJ44" s="276">
        <v>20.762572755215487</v>
      </c>
      <c r="DK44" s="276"/>
      <c r="DL44" s="276"/>
      <c r="DM44" s="276"/>
      <c r="DN44" s="276">
        <v>11.575433633394823</v>
      </c>
      <c r="DO44" s="276">
        <v>1.8586419853143792</v>
      </c>
      <c r="DP44" s="276">
        <v>2.3513119533527695</v>
      </c>
      <c r="DQ44" s="276"/>
      <c r="DR44" s="276"/>
      <c r="DS44" s="276">
        <v>22.772031858349891</v>
      </c>
      <c r="DT44" s="276"/>
      <c r="DU44" s="276">
        <v>0.82104710208369813</v>
      </c>
      <c r="DV44" s="276"/>
      <c r="DW44" s="276">
        <v>5.597813126734251</v>
      </c>
      <c r="DX44" s="276"/>
      <c r="DY44" s="276"/>
      <c r="DZ44" s="276"/>
      <c r="EA44" s="276">
        <v>2.1047204953502217</v>
      </c>
      <c r="EB44" s="276"/>
      <c r="EC44" s="276">
        <v>1.9853840948922039</v>
      </c>
      <c r="ED44" s="276"/>
      <c r="EE44" s="276"/>
      <c r="EF44" s="276"/>
      <c r="EG44" s="276"/>
      <c r="EH44" s="276"/>
      <c r="EI44" s="276"/>
      <c r="EJ44" s="276"/>
      <c r="EK44" s="276"/>
      <c r="EL44" s="276">
        <v>21.893965904636243</v>
      </c>
      <c r="EM44" s="276"/>
      <c r="EN44" s="276"/>
      <c r="EO44" s="276"/>
      <c r="EP44" s="276"/>
      <c r="EQ44" s="276">
        <v>11.147568981910485</v>
      </c>
      <c r="ER44" s="276"/>
      <c r="ES44" s="276"/>
      <c r="ET44" s="276"/>
      <c r="EU44" s="276">
        <v>38.728837597959412</v>
      </c>
      <c r="EV44" s="276">
        <v>33.138947491795591</v>
      </c>
      <c r="EW44" s="458"/>
      <c r="EX44" s="118" t="s">
        <v>2639</v>
      </c>
      <c r="EY44" s="359"/>
      <c r="EZ44" s="359"/>
      <c r="FA44" s="359"/>
      <c r="FB44" s="359"/>
      <c r="FC44" s="359"/>
      <c r="FD44" s="359"/>
      <c r="FE44" s="359"/>
      <c r="FF44" s="359"/>
      <c r="FG44" s="359"/>
      <c r="FH44" s="359"/>
      <c r="FI44" s="359"/>
      <c r="FJ44" s="359"/>
      <c r="FK44" s="359"/>
      <c r="FL44" s="359"/>
      <c r="FM44" s="359"/>
      <c r="FN44" s="359"/>
      <c r="FO44" s="359"/>
      <c r="FP44" s="359"/>
      <c r="FQ44" s="359"/>
      <c r="FR44" s="359"/>
      <c r="FS44" s="359"/>
      <c r="FT44" s="359"/>
      <c r="FU44" s="359"/>
      <c r="FV44" s="359"/>
      <c r="FW44" s="359"/>
      <c r="FX44" s="359"/>
      <c r="FY44" s="359"/>
      <c r="FZ44" s="359"/>
      <c r="GA44" s="359"/>
      <c r="GB44" s="359"/>
      <c r="GC44" s="359"/>
      <c r="GD44" s="359"/>
      <c r="GE44" s="359"/>
      <c r="GF44" s="359"/>
      <c r="GG44" s="359"/>
      <c r="GH44" s="359"/>
      <c r="GI44" s="359"/>
      <c r="GJ44" s="359"/>
      <c r="GK44" s="359"/>
      <c r="GL44" s="359"/>
      <c r="GM44" s="359"/>
      <c r="GN44" s="359"/>
      <c r="GO44" s="359"/>
      <c r="GP44" s="359"/>
      <c r="GQ44" s="359"/>
      <c r="GR44" s="359"/>
      <c r="GS44" s="359"/>
      <c r="GT44" s="359"/>
      <c r="GU44" s="359"/>
      <c r="GV44" s="359"/>
      <c r="GW44" s="359"/>
      <c r="GX44" s="359"/>
      <c r="GY44" s="359"/>
      <c r="GZ44" s="359"/>
      <c r="HA44" s="359"/>
      <c r="HB44" s="359"/>
      <c r="HC44" s="359"/>
      <c r="HD44" s="359"/>
      <c r="HE44" s="359"/>
      <c r="HF44" s="359"/>
      <c r="HG44" s="359"/>
      <c r="HH44" s="359"/>
      <c r="HI44" s="359"/>
      <c r="HJ44" s="359"/>
      <c r="HK44" s="359"/>
      <c r="HL44" s="359"/>
      <c r="HM44" s="359"/>
      <c r="HN44" s="359"/>
      <c r="HO44" s="359"/>
      <c r="HP44" s="359"/>
      <c r="HQ44" s="359"/>
      <c r="HR44" s="359"/>
      <c r="HS44" s="359"/>
      <c r="HT44" s="359"/>
      <c r="HU44" s="359"/>
      <c r="HV44" s="359"/>
      <c r="HW44" s="359"/>
      <c r="HX44" s="359"/>
      <c r="HY44" s="359"/>
      <c r="HZ44" s="359"/>
      <c r="IA44" s="359"/>
      <c r="IB44" s="359"/>
      <c r="IC44" s="359"/>
      <c r="ID44" s="359"/>
      <c r="IE44" s="359"/>
      <c r="IF44" s="359"/>
      <c r="IG44" s="359"/>
      <c r="IH44" s="359"/>
      <c r="II44" s="359"/>
      <c r="IJ44" s="359"/>
      <c r="IK44" s="359"/>
      <c r="IL44" s="359"/>
      <c r="IM44" s="359"/>
      <c r="IN44" s="359"/>
      <c r="IO44" s="359"/>
      <c r="IP44" s="359"/>
      <c r="IQ44" s="359"/>
      <c r="IR44" s="359"/>
      <c r="IS44" s="359"/>
      <c r="IT44" s="359"/>
      <c r="IU44" s="359"/>
      <c r="IV44" s="359"/>
      <c r="IW44" s="359"/>
      <c r="IX44" s="359"/>
      <c r="IY44" s="359"/>
      <c r="IZ44" s="359"/>
      <c r="JA44" s="359"/>
      <c r="JB44" s="359"/>
      <c r="JC44" s="359"/>
      <c r="JD44" s="359"/>
      <c r="JE44" s="359"/>
      <c r="JF44" s="359"/>
      <c r="JG44" s="359"/>
      <c r="JH44" s="359"/>
      <c r="JI44" s="359"/>
      <c r="JJ44" s="359"/>
      <c r="JK44" s="359"/>
      <c r="JL44" s="359"/>
      <c r="JM44" s="359"/>
      <c r="JN44" s="359"/>
      <c r="JO44" s="359"/>
      <c r="JP44" s="359"/>
      <c r="JQ44" s="345"/>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c r="LI44" s="269"/>
      <c r="LJ44" s="269"/>
      <c r="LK44" s="269"/>
      <c r="LL44" s="269"/>
      <c r="LM44" s="269"/>
      <c r="LN44" s="269"/>
      <c r="LO44" s="269"/>
      <c r="LP44" s="269"/>
      <c r="LQ44" s="269"/>
      <c r="LR44" s="269"/>
      <c r="LS44" s="269"/>
      <c r="LT44" s="269"/>
      <c r="LU44" s="269"/>
      <c r="LV44" s="269"/>
      <c r="LW44" s="269"/>
      <c r="LX44" s="269"/>
      <c r="LY44" s="269"/>
      <c r="LZ44" s="269"/>
      <c r="MA44" s="269"/>
      <c r="MB44" s="269"/>
      <c r="MC44" s="269"/>
      <c r="MD44" s="269"/>
      <c r="ME44" s="269"/>
      <c r="MF44" s="269"/>
      <c r="MG44" s="269"/>
      <c r="MH44" s="269"/>
      <c r="MI44" s="269"/>
      <c r="MJ44" s="269"/>
      <c r="MK44" s="269"/>
      <c r="ML44" s="269"/>
      <c r="MM44" s="269"/>
      <c r="MN44" s="269"/>
      <c r="MO44" s="269"/>
      <c r="MP44" s="269"/>
      <c r="MQ44" s="269"/>
      <c r="MR44" s="269"/>
      <c r="MS44" s="269"/>
      <c r="MT44" s="269"/>
      <c r="MU44" s="269"/>
      <c r="MV44" s="269"/>
      <c r="MW44" s="269"/>
      <c r="MX44" s="269"/>
      <c r="MY44" s="269"/>
      <c r="MZ44" s="269"/>
      <c r="NA44" s="269"/>
      <c r="NB44" s="269"/>
      <c r="NC44" s="269"/>
      <c r="ND44" s="269"/>
      <c r="NE44" s="269"/>
      <c r="NF44" s="269"/>
      <c r="NG44" s="269"/>
      <c r="NH44" s="269"/>
      <c r="NI44" s="269"/>
      <c r="NJ44" s="269"/>
      <c r="NK44" s="269"/>
      <c r="NL44" s="269"/>
      <c r="NM44" s="269"/>
      <c r="NN44" s="269"/>
      <c r="NO44" s="269"/>
      <c r="NP44" s="269"/>
      <c r="NQ44" s="269"/>
      <c r="NR44" s="269"/>
      <c r="NS44" s="269"/>
      <c r="NT44" s="269"/>
      <c r="NU44" s="269"/>
      <c r="NV44" s="269"/>
      <c r="NW44" s="269"/>
      <c r="NX44" s="269"/>
      <c r="NY44" s="269"/>
      <c r="NZ44" s="269"/>
      <c r="OA44" s="269"/>
      <c r="OB44" s="269"/>
      <c r="OC44" s="269"/>
      <c r="OD44" s="269"/>
      <c r="OE44" s="269"/>
      <c r="OF44" s="269"/>
      <c r="OG44" s="269"/>
      <c r="OH44" s="269"/>
      <c r="OI44" s="269"/>
      <c r="OJ44" s="269"/>
      <c r="OK44" s="269"/>
      <c r="OL44" s="269"/>
      <c r="OM44" s="269"/>
      <c r="ON44" s="269"/>
      <c r="OO44" s="269"/>
      <c r="OP44" s="269"/>
      <c r="OQ44" s="269"/>
      <c r="OR44" s="269"/>
      <c r="OS44" s="269"/>
      <c r="OT44" s="269"/>
      <c r="OU44" s="269"/>
      <c r="OV44" s="269"/>
      <c r="OW44" s="269"/>
      <c r="OX44" s="269"/>
      <c r="OY44" s="269"/>
      <c r="OZ44" s="269"/>
      <c r="PA44" s="269"/>
      <c r="PB44" s="269"/>
      <c r="PC44" s="269"/>
      <c r="PD44" s="269"/>
      <c r="PE44" s="269"/>
      <c r="PF44" s="269"/>
      <c r="PG44" s="269"/>
      <c r="PH44" s="269"/>
      <c r="PI44" s="269"/>
      <c r="PJ44" s="269"/>
      <c r="PK44" s="269"/>
      <c r="PL44" s="269"/>
      <c r="PM44" s="269"/>
      <c r="PN44" s="269"/>
      <c r="PO44" s="269"/>
      <c r="PP44" s="269"/>
      <c r="PQ44" s="269"/>
      <c r="PR44" s="269"/>
      <c r="PS44" s="269"/>
      <c r="PT44" s="269"/>
      <c r="PU44" s="269"/>
      <c r="PV44" s="269"/>
      <c r="PW44" s="269"/>
      <c r="PX44" s="269"/>
      <c r="PY44" s="269"/>
      <c r="PZ44" s="269"/>
      <c r="QA44" s="269"/>
      <c r="QB44" s="269"/>
      <c r="QC44" s="269"/>
      <c r="QD44" s="269"/>
      <c r="QE44" s="269"/>
      <c r="QF44" s="269"/>
      <c r="QG44" s="269"/>
      <c r="QH44" s="269"/>
      <c r="QI44" s="269"/>
      <c r="QJ44" s="269"/>
      <c r="QK44" s="269"/>
      <c r="QL44" s="269"/>
      <c r="QM44" s="269"/>
      <c r="QN44" s="269"/>
      <c r="QO44" s="269"/>
      <c r="QP44" s="269"/>
      <c r="QQ44" s="269"/>
      <c r="QR44" s="269"/>
      <c r="QS44" s="269"/>
      <c r="QT44" s="269"/>
      <c r="QU44" s="269"/>
      <c r="QV44" s="269"/>
      <c r="QW44" s="269"/>
    </row>
    <row r="45" spans="1:465" ht="12.75" customHeight="1">
      <c r="A45" s="8"/>
      <c r="B45" s="21" t="s">
        <v>17</v>
      </c>
      <c r="C45" s="8"/>
      <c r="D45" s="8"/>
      <c r="E45" s="266" t="s">
        <v>333</v>
      </c>
      <c r="G45" s="268"/>
      <c r="H45" s="268"/>
      <c r="I45" s="268"/>
      <c r="J45" s="268"/>
      <c r="K45" s="268"/>
      <c r="L45" s="268"/>
      <c r="M45" s="268"/>
      <c r="N45" s="268"/>
      <c r="O45" s="268"/>
      <c r="P45" s="268"/>
      <c r="Q45" s="268"/>
      <c r="R45" s="268"/>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c r="DR45" s="268"/>
      <c r="DS45" s="268"/>
      <c r="DT45" s="268"/>
      <c r="DU45" s="268"/>
      <c r="DV45" s="268"/>
      <c r="DW45" s="268"/>
      <c r="DX45" s="268"/>
      <c r="DY45" s="268"/>
      <c r="DZ45" s="268"/>
      <c r="EA45" s="268"/>
      <c r="EB45" s="268"/>
      <c r="EC45" s="268"/>
      <c r="ED45" s="268"/>
      <c r="EE45" s="268"/>
      <c r="EF45" s="268"/>
      <c r="EG45" s="268"/>
      <c r="EH45" s="268"/>
      <c r="EI45" s="268"/>
      <c r="EJ45" s="268"/>
      <c r="EK45" s="268"/>
      <c r="EL45" s="268"/>
      <c r="EM45" s="268"/>
      <c r="EN45" s="268"/>
      <c r="EO45" s="268"/>
      <c r="EP45" s="268"/>
      <c r="EQ45" s="268"/>
      <c r="ER45" s="268"/>
      <c r="ES45" s="268"/>
      <c r="ET45" s="268"/>
      <c r="EU45" s="268"/>
      <c r="EV45" s="268"/>
      <c r="EW45" s="342"/>
      <c r="EY45" s="359"/>
      <c r="EZ45" s="359"/>
      <c r="FA45" s="359"/>
      <c r="FB45" s="359"/>
      <c r="FC45" s="359"/>
      <c r="FD45" s="359"/>
      <c r="FE45" s="359"/>
      <c r="FF45" s="359"/>
      <c r="FG45" s="359"/>
      <c r="FH45" s="359"/>
      <c r="FI45" s="359"/>
      <c r="FJ45" s="359"/>
      <c r="FK45" s="359"/>
      <c r="FL45" s="359"/>
      <c r="FM45" s="359"/>
      <c r="FN45" s="359"/>
      <c r="FO45" s="359"/>
      <c r="FP45" s="359"/>
      <c r="FQ45" s="359"/>
      <c r="FR45" s="359"/>
      <c r="FS45" s="359"/>
      <c r="FT45" s="359"/>
      <c r="FU45" s="359"/>
      <c r="FV45" s="359"/>
      <c r="FW45" s="359"/>
      <c r="FX45" s="359"/>
      <c r="FY45" s="359"/>
      <c r="FZ45" s="359"/>
      <c r="GA45" s="359"/>
      <c r="GB45" s="359"/>
      <c r="GC45" s="359"/>
      <c r="GD45" s="359"/>
      <c r="GE45" s="359"/>
      <c r="GF45" s="359"/>
      <c r="GG45" s="359"/>
      <c r="GH45" s="359"/>
      <c r="GI45" s="359"/>
      <c r="GJ45" s="359"/>
      <c r="GK45" s="359"/>
      <c r="GL45" s="359"/>
      <c r="GM45" s="359"/>
      <c r="GN45" s="359"/>
      <c r="GO45" s="359"/>
      <c r="GP45" s="359"/>
      <c r="GQ45" s="359"/>
      <c r="GR45" s="359"/>
      <c r="GS45" s="359"/>
      <c r="GT45" s="359"/>
      <c r="GU45" s="359"/>
      <c r="GV45" s="359"/>
      <c r="GW45" s="359"/>
      <c r="GX45" s="359"/>
      <c r="GY45" s="359"/>
      <c r="GZ45" s="359"/>
      <c r="HA45" s="359"/>
      <c r="HB45" s="359"/>
      <c r="HC45" s="359"/>
      <c r="HD45" s="359"/>
      <c r="HE45" s="359"/>
      <c r="HF45" s="359"/>
      <c r="HG45" s="359"/>
      <c r="HH45" s="359"/>
      <c r="HI45" s="359"/>
      <c r="HJ45" s="359"/>
      <c r="HK45" s="359"/>
      <c r="HL45" s="359"/>
      <c r="HM45" s="359"/>
      <c r="HN45" s="359"/>
      <c r="HO45" s="359"/>
      <c r="HP45" s="359"/>
      <c r="HQ45" s="359"/>
      <c r="HR45" s="359"/>
      <c r="HS45" s="359"/>
      <c r="HT45" s="359"/>
      <c r="HU45" s="359"/>
      <c r="HV45" s="359"/>
      <c r="HW45" s="359"/>
      <c r="HX45" s="359"/>
      <c r="HY45" s="359"/>
      <c r="HZ45" s="359"/>
      <c r="IA45" s="359"/>
      <c r="IB45" s="359"/>
      <c r="IC45" s="359"/>
      <c r="ID45" s="359"/>
      <c r="IE45" s="359"/>
      <c r="IF45" s="359"/>
      <c r="IG45" s="359"/>
      <c r="IH45" s="359"/>
      <c r="II45" s="359"/>
      <c r="IJ45" s="359"/>
      <c r="IK45" s="359"/>
      <c r="IL45" s="359"/>
      <c r="IM45" s="359"/>
      <c r="IN45" s="359"/>
      <c r="IO45" s="359"/>
      <c r="IP45" s="359"/>
      <c r="IQ45" s="359"/>
      <c r="IR45" s="359"/>
      <c r="IS45" s="359"/>
      <c r="IT45" s="359"/>
      <c r="IU45" s="359"/>
      <c r="IV45" s="359"/>
      <c r="IW45" s="359"/>
      <c r="IX45" s="359"/>
      <c r="IY45" s="359"/>
      <c r="IZ45" s="359"/>
      <c r="JA45" s="359"/>
      <c r="JB45" s="359"/>
      <c r="JC45" s="359"/>
      <c r="JD45" s="359"/>
      <c r="JE45" s="359"/>
      <c r="JF45" s="359"/>
      <c r="JG45" s="359"/>
      <c r="JH45" s="359"/>
      <c r="JI45" s="359"/>
      <c r="JJ45" s="359"/>
      <c r="JK45" s="359"/>
      <c r="JL45" s="359"/>
      <c r="JM45" s="359"/>
      <c r="JN45" s="359"/>
      <c r="JO45" s="359"/>
      <c r="JP45" s="359"/>
      <c r="JQ45" s="345"/>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c r="LI45" s="269"/>
      <c r="LJ45" s="269"/>
      <c r="LK45" s="269"/>
      <c r="LL45" s="269"/>
      <c r="LM45" s="269"/>
      <c r="LN45" s="269"/>
      <c r="LO45" s="269"/>
      <c r="LP45" s="269"/>
      <c r="LQ45" s="269"/>
      <c r="LR45" s="269"/>
      <c r="LS45" s="269"/>
      <c r="LT45" s="269"/>
      <c r="LU45" s="269"/>
      <c r="LV45" s="269"/>
      <c r="LW45" s="269"/>
      <c r="LX45" s="269"/>
      <c r="LY45" s="269"/>
      <c r="LZ45" s="269"/>
      <c r="MA45" s="269"/>
      <c r="MB45" s="269"/>
      <c r="MC45" s="269"/>
      <c r="MD45" s="269"/>
      <c r="ME45" s="269"/>
      <c r="MF45" s="269"/>
      <c r="MG45" s="269"/>
      <c r="MH45" s="269"/>
      <c r="MI45" s="269"/>
      <c r="MJ45" s="269"/>
      <c r="MK45" s="269"/>
      <c r="ML45" s="269"/>
      <c r="MM45" s="269"/>
      <c r="MN45" s="269"/>
      <c r="MO45" s="269"/>
      <c r="MP45" s="269"/>
      <c r="MQ45" s="269"/>
      <c r="MR45" s="269"/>
      <c r="MS45" s="269"/>
      <c r="MT45" s="269"/>
      <c r="MU45" s="269"/>
      <c r="MV45" s="269"/>
      <c r="MW45" s="269"/>
      <c r="MX45" s="269"/>
      <c r="MY45" s="269"/>
      <c r="MZ45" s="269"/>
      <c r="NA45" s="269"/>
      <c r="NB45" s="269"/>
      <c r="NC45" s="269"/>
      <c r="ND45" s="269"/>
      <c r="NE45" s="269"/>
      <c r="NF45" s="269"/>
      <c r="NG45" s="269"/>
      <c r="NH45" s="269"/>
      <c r="NI45" s="269"/>
      <c r="NJ45" s="269"/>
      <c r="NK45" s="269"/>
      <c r="NL45" s="269"/>
      <c r="NM45" s="269"/>
      <c r="NN45" s="269"/>
      <c r="NO45" s="269"/>
      <c r="NP45" s="269"/>
      <c r="NQ45" s="269"/>
      <c r="NR45" s="269"/>
      <c r="NS45" s="269"/>
      <c r="NT45" s="269"/>
      <c r="NU45" s="269"/>
      <c r="NV45" s="269"/>
      <c r="NW45" s="269"/>
      <c r="NX45" s="269"/>
      <c r="NY45" s="269"/>
      <c r="NZ45" s="269"/>
      <c r="OA45" s="269"/>
      <c r="OB45" s="269"/>
      <c r="OC45" s="269"/>
      <c r="OD45" s="269"/>
      <c r="OE45" s="269"/>
      <c r="OF45" s="269"/>
      <c r="OG45" s="269"/>
      <c r="OH45" s="269"/>
      <c r="OI45" s="269"/>
      <c r="OJ45" s="269"/>
      <c r="OK45" s="269"/>
      <c r="OL45" s="269"/>
      <c r="OM45" s="269"/>
      <c r="ON45" s="269"/>
      <c r="OO45" s="269"/>
      <c r="OP45" s="269"/>
      <c r="OQ45" s="269"/>
      <c r="OR45" s="269"/>
      <c r="OS45" s="269"/>
      <c r="OT45" s="269"/>
      <c r="OU45" s="269"/>
      <c r="OV45" s="269"/>
      <c r="OW45" s="269"/>
      <c r="OX45" s="269"/>
      <c r="OY45" s="269"/>
      <c r="OZ45" s="269"/>
      <c r="PA45" s="269"/>
      <c r="PB45" s="269"/>
      <c r="PC45" s="269"/>
      <c r="PD45" s="269"/>
      <c r="PE45" s="269"/>
      <c r="PF45" s="269"/>
      <c r="PG45" s="269"/>
      <c r="PH45" s="269"/>
      <c r="PI45" s="269"/>
      <c r="PJ45" s="269"/>
      <c r="PK45" s="269"/>
      <c r="PL45" s="269"/>
      <c r="PM45" s="269"/>
      <c r="PN45" s="269"/>
      <c r="PO45" s="269"/>
      <c r="PP45" s="269"/>
      <c r="PQ45" s="269"/>
      <c r="PR45" s="269"/>
      <c r="PS45" s="269"/>
      <c r="PT45" s="269"/>
      <c r="PU45" s="269"/>
      <c r="PV45" s="269"/>
      <c r="PW45" s="269"/>
      <c r="PX45" s="269"/>
      <c r="PY45" s="269"/>
      <c r="PZ45" s="269"/>
      <c r="QA45" s="269"/>
      <c r="QB45" s="269"/>
      <c r="QC45" s="269"/>
      <c r="QD45" s="269"/>
      <c r="QE45" s="269"/>
      <c r="QF45" s="269"/>
      <c r="QG45" s="269"/>
      <c r="QH45" s="269"/>
      <c r="QI45" s="269"/>
      <c r="QJ45" s="269"/>
      <c r="QK45" s="269"/>
      <c r="QL45" s="269"/>
      <c r="QM45" s="269"/>
      <c r="QN45" s="269"/>
      <c r="QO45" s="269"/>
      <c r="QP45" s="269"/>
      <c r="QQ45" s="269"/>
      <c r="QR45" s="269"/>
      <c r="QS45" s="269"/>
      <c r="QT45" s="269"/>
      <c r="QU45" s="269"/>
      <c r="QV45" s="269"/>
      <c r="QW45" s="269"/>
    </row>
    <row r="46" spans="1:465" ht="12.75" customHeight="1">
      <c r="A46" s="8"/>
      <c r="B46" s="21" t="s">
        <v>16</v>
      </c>
      <c r="C46" s="8"/>
      <c r="D46" s="8"/>
      <c r="E46" s="266" t="s">
        <v>7</v>
      </c>
      <c r="G46" s="268"/>
      <c r="H46" s="268"/>
      <c r="I46" s="268"/>
      <c r="J46" s="268"/>
      <c r="K46" s="268"/>
      <c r="L46" s="268"/>
      <c r="M46" s="268"/>
      <c r="N46" s="268"/>
      <c r="O46" s="268"/>
      <c r="P46" s="268"/>
      <c r="Q46" s="268"/>
      <c r="R46" s="268"/>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489">
        <v>22.921809890872634</v>
      </c>
      <c r="BK46" s="267"/>
      <c r="BL46" s="267"/>
      <c r="BM46" s="267"/>
      <c r="BN46" s="267"/>
      <c r="BO46" s="267"/>
      <c r="BP46" s="267"/>
      <c r="BQ46" s="267"/>
      <c r="BR46" s="267"/>
      <c r="BS46" s="267"/>
      <c r="BT46" s="267"/>
      <c r="BU46" s="267"/>
      <c r="BV46" s="267"/>
      <c r="BW46" s="267"/>
      <c r="BX46" s="267"/>
      <c r="BY46" s="267"/>
      <c r="BZ46" s="267"/>
      <c r="CA46" s="267"/>
      <c r="CB46" s="267"/>
      <c r="CC46" s="267"/>
      <c r="CD46" s="267"/>
      <c r="CE46" s="268"/>
      <c r="CF46" s="268"/>
      <c r="CG46" s="268"/>
      <c r="CH46" s="268"/>
      <c r="CI46" s="268"/>
      <c r="CJ46" s="268"/>
      <c r="CK46" s="268"/>
      <c r="CL46" s="268"/>
      <c r="CM46" s="268"/>
      <c r="CN46" s="268"/>
      <c r="CO46" s="268"/>
      <c r="CP46" s="268"/>
      <c r="CQ46" s="268"/>
      <c r="CR46" s="268"/>
      <c r="CS46" s="271">
        <v>676.83365557382251</v>
      </c>
      <c r="CT46" s="268"/>
      <c r="CU46" s="268"/>
      <c r="CV46" s="268"/>
      <c r="CW46" s="268"/>
      <c r="CX46" s="268"/>
      <c r="CY46" s="268"/>
      <c r="CZ46" s="268"/>
      <c r="DA46" s="268"/>
      <c r="DB46" s="268"/>
      <c r="DC46" s="268"/>
      <c r="DD46" s="268"/>
      <c r="DE46" s="268"/>
      <c r="DF46" s="268"/>
      <c r="DG46" s="268"/>
      <c r="DH46" s="268"/>
      <c r="DI46" s="271">
        <v>11.361664998494428</v>
      </c>
      <c r="DJ46" s="271">
        <v>856.09181871689225</v>
      </c>
      <c r="DK46" s="268"/>
      <c r="DL46" s="268"/>
      <c r="DM46" s="268"/>
      <c r="DN46" s="268"/>
      <c r="DO46" s="268"/>
      <c r="DP46" s="268"/>
      <c r="DQ46" s="268"/>
      <c r="DR46" s="268"/>
      <c r="DS46" s="268"/>
      <c r="DT46" s="268"/>
      <c r="DU46" s="268"/>
      <c r="DV46" s="268"/>
      <c r="DW46" s="268"/>
      <c r="DX46" s="268"/>
      <c r="DY46" s="268"/>
      <c r="DZ46" s="268"/>
      <c r="EA46" s="268"/>
      <c r="EB46" s="268"/>
      <c r="EC46" s="268"/>
      <c r="ED46" s="268"/>
      <c r="EE46" s="268"/>
      <c r="EF46" s="268"/>
      <c r="EG46" s="268"/>
      <c r="EH46" s="268"/>
      <c r="EI46" s="268"/>
      <c r="EJ46" s="268"/>
      <c r="EK46" s="268"/>
      <c r="EL46" s="268"/>
      <c r="EM46" s="268"/>
      <c r="EN46" s="268"/>
      <c r="EO46" s="268"/>
      <c r="EP46" s="268"/>
      <c r="EQ46" s="268"/>
      <c r="ER46" s="268"/>
      <c r="ES46" s="268"/>
      <c r="ET46" s="268"/>
      <c r="EU46" s="268"/>
      <c r="EV46" s="268"/>
      <c r="EW46" s="342"/>
      <c r="EX46" s="118" t="s">
        <v>2639</v>
      </c>
      <c r="EY46" s="359"/>
      <c r="EZ46" s="359"/>
      <c r="FA46" s="359"/>
      <c r="FB46" s="359"/>
      <c r="FC46" s="359"/>
      <c r="FD46" s="359"/>
      <c r="FE46" s="359"/>
      <c r="FF46" s="359"/>
      <c r="FG46" s="359"/>
      <c r="FH46" s="359"/>
      <c r="FI46" s="359"/>
      <c r="FJ46" s="359"/>
      <c r="FK46" s="359"/>
      <c r="FL46" s="359"/>
      <c r="FM46" s="359"/>
      <c r="FN46" s="359"/>
      <c r="FO46" s="359"/>
      <c r="FP46" s="359"/>
      <c r="FQ46" s="359"/>
      <c r="FR46" s="359"/>
      <c r="FS46" s="359"/>
      <c r="FT46" s="359"/>
      <c r="FU46" s="359"/>
      <c r="FV46" s="359"/>
      <c r="FW46" s="359"/>
      <c r="FX46" s="359"/>
      <c r="FY46" s="359"/>
      <c r="FZ46" s="359"/>
      <c r="GA46" s="359"/>
      <c r="GB46" s="359"/>
      <c r="GC46" s="359"/>
      <c r="GD46" s="359"/>
      <c r="GE46" s="359"/>
      <c r="GF46" s="359"/>
      <c r="GG46" s="359"/>
      <c r="GH46" s="359"/>
      <c r="GI46" s="359"/>
      <c r="GJ46" s="359"/>
      <c r="GK46" s="359"/>
      <c r="GL46" s="359"/>
      <c r="GM46" s="359"/>
      <c r="GN46" s="359"/>
      <c r="GO46" s="359"/>
      <c r="GP46" s="359"/>
      <c r="GQ46" s="359"/>
      <c r="GR46" s="359"/>
      <c r="GS46" s="359"/>
      <c r="GT46" s="359"/>
      <c r="GU46" s="359"/>
      <c r="GV46" s="359"/>
      <c r="GW46" s="359"/>
      <c r="GX46" s="359"/>
      <c r="GY46" s="359"/>
      <c r="GZ46" s="359"/>
      <c r="HA46" s="359"/>
      <c r="HB46" s="359"/>
      <c r="HC46" s="359"/>
      <c r="HD46" s="359"/>
      <c r="HE46" s="359"/>
      <c r="HF46" s="359"/>
      <c r="HG46" s="359"/>
      <c r="HH46" s="359"/>
      <c r="HI46" s="359"/>
      <c r="HJ46" s="359"/>
      <c r="HK46" s="359"/>
      <c r="HL46" s="359"/>
      <c r="HM46" s="359"/>
      <c r="HN46" s="359"/>
      <c r="HO46" s="359"/>
      <c r="HP46" s="359"/>
      <c r="HQ46" s="359"/>
      <c r="HR46" s="359"/>
      <c r="HS46" s="359"/>
      <c r="HT46" s="359"/>
      <c r="HU46" s="359"/>
      <c r="HV46" s="359"/>
      <c r="HW46" s="359"/>
      <c r="HX46" s="359"/>
      <c r="HY46" s="359"/>
      <c r="HZ46" s="359"/>
      <c r="IA46" s="359"/>
      <c r="IB46" s="359"/>
      <c r="IC46" s="359"/>
      <c r="ID46" s="359"/>
      <c r="IE46" s="359"/>
      <c r="IF46" s="359"/>
      <c r="IG46" s="359"/>
      <c r="IH46" s="359"/>
      <c r="II46" s="359"/>
      <c r="IJ46" s="359"/>
      <c r="IK46" s="359"/>
      <c r="IL46" s="359"/>
      <c r="IM46" s="359"/>
      <c r="IN46" s="359"/>
      <c r="IO46" s="359"/>
      <c r="IP46" s="359"/>
      <c r="IQ46" s="359"/>
      <c r="IR46" s="359"/>
      <c r="IS46" s="359"/>
      <c r="IT46" s="359"/>
      <c r="IU46" s="359"/>
      <c r="IV46" s="359"/>
      <c r="IW46" s="359"/>
      <c r="IX46" s="359"/>
      <c r="IY46" s="359"/>
      <c r="IZ46" s="359"/>
      <c r="JA46" s="359"/>
      <c r="JB46" s="359"/>
      <c r="JC46" s="359"/>
      <c r="JD46" s="359"/>
      <c r="JE46" s="359"/>
      <c r="JF46" s="359"/>
      <c r="JG46" s="359"/>
      <c r="JH46" s="359"/>
      <c r="JI46" s="359"/>
      <c r="JJ46" s="359"/>
      <c r="JK46" s="359"/>
      <c r="JL46" s="359"/>
      <c r="JM46" s="359"/>
      <c r="JN46" s="359"/>
      <c r="JO46" s="359"/>
      <c r="JP46" s="359"/>
      <c r="JQ46" s="345"/>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c r="LI46" s="269"/>
      <c r="LJ46" s="269"/>
      <c r="LK46" s="269"/>
      <c r="LL46" s="269"/>
      <c r="LM46" s="269"/>
      <c r="LN46" s="269"/>
      <c r="LO46" s="269"/>
      <c r="LP46" s="269"/>
      <c r="LQ46" s="269"/>
      <c r="LR46" s="269"/>
      <c r="LS46" s="269"/>
      <c r="LT46" s="269"/>
      <c r="LU46" s="269"/>
      <c r="LV46" s="269"/>
      <c r="LW46" s="269"/>
      <c r="LX46" s="269"/>
      <c r="LY46" s="269"/>
      <c r="LZ46" s="269"/>
      <c r="MA46" s="269"/>
      <c r="MB46" s="269"/>
      <c r="MC46" s="269"/>
      <c r="MD46" s="269"/>
      <c r="ME46" s="269"/>
      <c r="MF46" s="269"/>
      <c r="MG46" s="269"/>
      <c r="MH46" s="269"/>
      <c r="MI46" s="269"/>
      <c r="MJ46" s="269"/>
      <c r="MK46" s="269"/>
      <c r="ML46" s="269"/>
      <c r="MM46" s="269"/>
      <c r="MN46" s="269"/>
      <c r="MO46" s="269"/>
      <c r="MP46" s="269"/>
      <c r="MQ46" s="269"/>
      <c r="MR46" s="269"/>
      <c r="MS46" s="269"/>
      <c r="MT46" s="269"/>
      <c r="MU46" s="269"/>
      <c r="MV46" s="269"/>
      <c r="MW46" s="269"/>
      <c r="MX46" s="269"/>
      <c r="MY46" s="269"/>
      <c r="MZ46" s="269"/>
      <c r="NA46" s="269"/>
      <c r="NB46" s="269"/>
      <c r="NC46" s="269"/>
      <c r="ND46" s="269"/>
      <c r="NE46" s="269"/>
      <c r="NF46" s="269"/>
      <c r="NG46" s="269"/>
      <c r="NH46" s="269"/>
      <c r="NI46" s="269"/>
      <c r="NJ46" s="269"/>
      <c r="NK46" s="269"/>
      <c r="NL46" s="269"/>
      <c r="NM46" s="269"/>
      <c r="NN46" s="269"/>
      <c r="NO46" s="269"/>
      <c r="NP46" s="269"/>
      <c r="NQ46" s="269"/>
      <c r="NR46" s="269"/>
      <c r="NS46" s="269"/>
      <c r="NT46" s="269"/>
      <c r="NU46" s="269"/>
      <c r="NV46" s="269"/>
      <c r="NW46" s="269"/>
      <c r="NX46" s="269"/>
      <c r="NY46" s="269"/>
      <c r="NZ46" s="269"/>
      <c r="OA46" s="269"/>
      <c r="OB46" s="269"/>
      <c r="OC46" s="269"/>
      <c r="OD46" s="269"/>
      <c r="OE46" s="269"/>
      <c r="OF46" s="269"/>
      <c r="OG46" s="269"/>
      <c r="OH46" s="269"/>
      <c r="OI46" s="269"/>
      <c r="OJ46" s="269"/>
      <c r="OK46" s="269"/>
      <c r="OL46" s="269"/>
      <c r="OM46" s="269"/>
      <c r="ON46" s="269"/>
      <c r="OO46" s="269"/>
      <c r="OP46" s="269"/>
      <c r="OQ46" s="269"/>
      <c r="OR46" s="269"/>
      <c r="OS46" s="269"/>
      <c r="OT46" s="269"/>
      <c r="OU46" s="269"/>
      <c r="OV46" s="269"/>
      <c r="OW46" s="269"/>
      <c r="OX46" s="269"/>
      <c r="OY46" s="269"/>
      <c r="OZ46" s="269"/>
      <c r="PA46" s="269"/>
      <c r="PB46" s="269"/>
      <c r="PC46" s="269"/>
      <c r="PD46" s="269"/>
      <c r="PE46" s="269"/>
      <c r="PF46" s="269"/>
      <c r="PG46" s="269"/>
      <c r="PH46" s="269"/>
      <c r="PI46" s="269"/>
      <c r="PJ46" s="269"/>
      <c r="PK46" s="269"/>
      <c r="PL46" s="269"/>
      <c r="PM46" s="269"/>
      <c r="PN46" s="269"/>
      <c r="PO46" s="269"/>
      <c r="PP46" s="269"/>
      <c r="PQ46" s="269"/>
      <c r="PR46" s="269"/>
      <c r="PS46" s="269"/>
      <c r="PT46" s="269"/>
      <c r="PU46" s="269"/>
      <c r="PV46" s="269"/>
      <c r="PW46" s="269"/>
      <c r="PX46" s="269"/>
      <c r="PY46" s="269"/>
      <c r="PZ46" s="269"/>
      <c r="QA46" s="269"/>
      <c r="QB46" s="269"/>
      <c r="QC46" s="269"/>
      <c r="QD46" s="269"/>
      <c r="QE46" s="269"/>
      <c r="QF46" s="269"/>
      <c r="QG46" s="269"/>
      <c r="QH46" s="269"/>
      <c r="QI46" s="269"/>
      <c r="QJ46" s="269"/>
      <c r="QK46" s="269"/>
      <c r="QL46" s="269"/>
      <c r="QM46" s="269"/>
      <c r="QN46" s="269"/>
      <c r="QO46" s="269"/>
      <c r="QP46" s="269"/>
      <c r="QQ46" s="269"/>
      <c r="QR46" s="269"/>
      <c r="QS46" s="269"/>
      <c r="QT46" s="269"/>
      <c r="QU46" s="269"/>
      <c r="QV46" s="269"/>
      <c r="QW46" s="269"/>
    </row>
    <row r="47" spans="1:465" ht="12.75" customHeight="1">
      <c r="A47" s="8"/>
      <c r="B47" s="21" t="s">
        <v>15</v>
      </c>
      <c r="C47" s="8"/>
      <c r="D47" s="8"/>
      <c r="E47" s="266" t="s">
        <v>14</v>
      </c>
      <c r="G47" s="276"/>
      <c r="H47" s="276"/>
      <c r="I47" s="276"/>
      <c r="J47" s="276">
        <v>2.3907751863856839</v>
      </c>
      <c r="K47" s="276">
        <v>4.9761375995467132</v>
      </c>
      <c r="L47" s="276"/>
      <c r="M47" s="276"/>
      <c r="N47" s="276"/>
      <c r="O47" s="276"/>
      <c r="P47" s="276"/>
      <c r="Q47" s="276"/>
      <c r="R47" s="276"/>
      <c r="S47" s="276"/>
      <c r="T47" s="276">
        <v>0.25681177810979894</v>
      </c>
      <c r="U47" s="276">
        <v>2.5805821038972652</v>
      </c>
      <c r="V47" s="276"/>
      <c r="W47" s="276"/>
      <c r="X47" s="276"/>
      <c r="Y47" s="276">
        <v>0.42893068322368827</v>
      </c>
      <c r="Z47" s="276"/>
      <c r="AA47" s="276"/>
      <c r="AB47" s="276"/>
      <c r="AC47" s="276"/>
      <c r="AD47" s="276"/>
      <c r="AE47" s="276"/>
      <c r="AF47" s="276"/>
      <c r="AG47" s="276"/>
      <c r="AH47" s="276"/>
      <c r="AI47" s="276"/>
      <c r="AJ47" s="276">
        <v>5.6217707454776207</v>
      </c>
      <c r="AK47" s="276"/>
      <c r="AL47" s="276"/>
      <c r="AM47" s="276"/>
      <c r="AN47" s="276"/>
      <c r="AO47" s="276"/>
      <c r="AP47" s="276">
        <v>4.0146939622662972</v>
      </c>
      <c r="AQ47" s="276"/>
      <c r="AR47" s="276"/>
      <c r="AS47" s="276"/>
      <c r="AT47" s="276">
        <v>0.9289963472826317</v>
      </c>
      <c r="AU47" s="276"/>
      <c r="AV47" s="276"/>
      <c r="AW47" s="276"/>
      <c r="AX47" s="276">
        <v>1.4792294825216548</v>
      </c>
      <c r="AY47" s="276"/>
      <c r="AZ47" s="276"/>
      <c r="BA47" s="276"/>
      <c r="BB47" s="276"/>
      <c r="BC47" s="276"/>
      <c r="BD47" s="276"/>
      <c r="BE47" s="276"/>
      <c r="BF47" s="276"/>
      <c r="BG47" s="276"/>
      <c r="BH47" s="276">
        <v>1.6457773208919817</v>
      </c>
      <c r="BI47" s="276">
        <v>4.8573835875959714</v>
      </c>
      <c r="BJ47" s="276">
        <v>2.3277015720778529</v>
      </c>
      <c r="BK47" s="276"/>
      <c r="BL47" s="276"/>
      <c r="BM47" s="276"/>
      <c r="BN47" s="276"/>
      <c r="BO47" s="276"/>
      <c r="BP47" s="276"/>
      <c r="BQ47" s="276"/>
      <c r="BR47" s="276"/>
      <c r="BS47" s="276"/>
      <c r="BT47" s="276"/>
      <c r="BU47" s="276">
        <v>1.7187303649453323</v>
      </c>
      <c r="BV47" s="276"/>
      <c r="BW47" s="276">
        <v>1.1474835540395494</v>
      </c>
      <c r="BX47" s="276"/>
      <c r="BY47" s="276">
        <v>3.4453060736762406</v>
      </c>
      <c r="BZ47" s="276">
        <v>4.7419276173205658</v>
      </c>
      <c r="CA47" s="276"/>
      <c r="CB47" s="276"/>
      <c r="CC47" s="276"/>
      <c r="CD47" s="276">
        <v>0.9691539008372223</v>
      </c>
      <c r="CE47" s="276">
        <v>0.27897870028746691</v>
      </c>
      <c r="CF47" s="276"/>
      <c r="CG47" s="276"/>
      <c r="CH47" s="276"/>
      <c r="CI47" s="276"/>
      <c r="CJ47" s="276"/>
      <c r="CK47" s="276"/>
      <c r="CL47" s="276"/>
      <c r="CM47" s="276"/>
      <c r="CN47" s="276">
        <v>1.0505302251488797</v>
      </c>
      <c r="CO47" s="276">
        <v>3.045269643007849</v>
      </c>
      <c r="CP47" s="276"/>
      <c r="CQ47" s="276">
        <v>8.5702825051466505</v>
      </c>
      <c r="CR47" s="276"/>
      <c r="CS47" s="276"/>
      <c r="CT47" s="276">
        <v>3.3927796622985289</v>
      </c>
      <c r="CU47" s="276"/>
      <c r="CV47" s="276"/>
      <c r="CW47" s="276"/>
      <c r="CX47" s="276"/>
      <c r="CY47" s="276"/>
      <c r="CZ47" s="276"/>
      <c r="DA47" s="276"/>
      <c r="DB47" s="276"/>
      <c r="DC47" s="276"/>
      <c r="DD47" s="276"/>
      <c r="DE47" s="276"/>
      <c r="DF47" s="276"/>
      <c r="DG47" s="276"/>
      <c r="DH47" s="276"/>
      <c r="DI47" s="276">
        <v>3.9452492300672977</v>
      </c>
      <c r="DJ47" s="276"/>
      <c r="DK47" s="276"/>
      <c r="DL47" s="276"/>
      <c r="DM47" s="276">
        <v>5.9699424872420277</v>
      </c>
      <c r="DN47" s="276"/>
      <c r="DO47" s="276"/>
      <c r="DP47" s="276"/>
      <c r="DQ47" s="276"/>
      <c r="DR47" s="276"/>
      <c r="DS47" s="276"/>
      <c r="DT47" s="276"/>
      <c r="DU47" s="276"/>
      <c r="DV47" s="276"/>
      <c r="DW47" s="276"/>
      <c r="DX47" s="276"/>
      <c r="DY47" s="276"/>
      <c r="DZ47" s="276"/>
      <c r="EA47" s="276"/>
      <c r="EB47" s="276"/>
      <c r="EC47" s="276"/>
      <c r="ED47" s="276"/>
      <c r="EE47" s="276"/>
      <c r="EF47" s="276">
        <v>0.51508000884890492</v>
      </c>
      <c r="EG47" s="276"/>
      <c r="EH47" s="276"/>
      <c r="EI47" s="276"/>
      <c r="EJ47" s="276"/>
      <c r="EK47" s="276"/>
      <c r="EL47" s="276"/>
      <c r="EM47" s="276"/>
      <c r="EN47" s="276"/>
      <c r="EO47" s="276"/>
      <c r="EP47" s="276"/>
      <c r="EQ47" s="276"/>
      <c r="ER47" s="276"/>
      <c r="ES47" s="276"/>
      <c r="ET47" s="276"/>
      <c r="EU47" s="276"/>
      <c r="EV47" s="276"/>
      <c r="EW47" s="458"/>
      <c r="EX47" s="117" t="s">
        <v>1193</v>
      </c>
      <c r="EY47" s="359"/>
      <c r="EZ47" s="359"/>
      <c r="FA47" s="359"/>
      <c r="FB47" s="359"/>
      <c r="FC47" s="359"/>
      <c r="FD47" s="359"/>
      <c r="FE47" s="359"/>
      <c r="FF47" s="359"/>
      <c r="FG47" s="359"/>
      <c r="FH47" s="359"/>
      <c r="FI47" s="359"/>
      <c r="FJ47" s="359"/>
      <c r="FK47" s="359"/>
      <c r="FL47" s="359"/>
      <c r="FM47" s="359"/>
      <c r="FN47" s="359"/>
      <c r="FO47" s="359"/>
      <c r="FP47" s="359"/>
      <c r="FQ47" s="359"/>
      <c r="FR47" s="359"/>
      <c r="FS47" s="359"/>
      <c r="FT47" s="359"/>
      <c r="FU47" s="359"/>
      <c r="FV47" s="359"/>
      <c r="FW47" s="359"/>
      <c r="FX47" s="359"/>
      <c r="FY47" s="359"/>
      <c r="FZ47" s="359"/>
      <c r="GA47" s="359"/>
      <c r="GB47" s="359"/>
      <c r="GC47" s="359"/>
      <c r="GD47" s="359"/>
      <c r="GE47" s="359"/>
      <c r="GF47" s="359"/>
      <c r="GG47" s="359"/>
      <c r="GH47" s="359"/>
      <c r="GI47" s="359"/>
      <c r="GJ47" s="359"/>
      <c r="GK47" s="359"/>
      <c r="GL47" s="359"/>
      <c r="GM47" s="359"/>
      <c r="GN47" s="359"/>
      <c r="GO47" s="359"/>
      <c r="GP47" s="359"/>
      <c r="GQ47" s="359"/>
      <c r="GR47" s="359"/>
      <c r="GS47" s="359"/>
      <c r="GT47" s="359"/>
      <c r="GU47" s="359"/>
      <c r="GV47" s="359"/>
      <c r="GW47" s="359"/>
      <c r="GX47" s="359"/>
      <c r="GY47" s="359"/>
      <c r="GZ47" s="359"/>
      <c r="HA47" s="359"/>
      <c r="HB47" s="359"/>
      <c r="HC47" s="359"/>
      <c r="HD47" s="359"/>
      <c r="HE47" s="359"/>
      <c r="HF47" s="359"/>
      <c r="HG47" s="359"/>
      <c r="HH47" s="359"/>
      <c r="HI47" s="359"/>
      <c r="HJ47" s="359"/>
      <c r="HK47" s="359"/>
      <c r="HL47" s="359"/>
      <c r="HM47" s="359"/>
      <c r="HN47" s="359"/>
      <c r="HO47" s="359"/>
      <c r="HP47" s="359"/>
      <c r="HQ47" s="359"/>
      <c r="HR47" s="359"/>
      <c r="HS47" s="359"/>
      <c r="HT47" s="359"/>
      <c r="HU47" s="359"/>
      <c r="HV47" s="359"/>
      <c r="HW47" s="359"/>
      <c r="HX47" s="359"/>
      <c r="HY47" s="359"/>
      <c r="HZ47" s="359"/>
      <c r="IA47" s="359"/>
      <c r="IB47" s="359"/>
      <c r="IC47" s="359"/>
      <c r="ID47" s="359"/>
      <c r="IE47" s="359"/>
      <c r="IF47" s="359"/>
      <c r="IG47" s="359"/>
      <c r="IH47" s="359"/>
      <c r="II47" s="359"/>
      <c r="IJ47" s="359"/>
      <c r="IK47" s="359"/>
      <c r="IL47" s="359"/>
      <c r="IM47" s="359"/>
      <c r="IN47" s="359"/>
      <c r="IO47" s="359"/>
      <c r="IP47" s="359"/>
      <c r="IQ47" s="359"/>
      <c r="IR47" s="359"/>
      <c r="IS47" s="359"/>
      <c r="IT47" s="359"/>
      <c r="IU47" s="359"/>
      <c r="IV47" s="359"/>
      <c r="IW47" s="359"/>
      <c r="IX47" s="359"/>
      <c r="IY47" s="359"/>
      <c r="IZ47" s="359"/>
      <c r="JA47" s="359"/>
      <c r="JB47" s="359"/>
      <c r="JC47" s="359"/>
      <c r="JD47" s="359"/>
      <c r="JE47" s="359"/>
      <c r="JF47" s="359"/>
      <c r="JG47" s="359"/>
      <c r="JH47" s="359"/>
      <c r="JI47" s="359"/>
      <c r="JJ47" s="359"/>
      <c r="JK47" s="359"/>
      <c r="JL47" s="359"/>
      <c r="JM47" s="359"/>
      <c r="JN47" s="359"/>
      <c r="JO47" s="359"/>
      <c r="JP47" s="359"/>
      <c r="JQ47" s="345"/>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c r="LI47" s="269"/>
      <c r="LJ47" s="269"/>
      <c r="LK47" s="269"/>
      <c r="LL47" s="269"/>
      <c r="LM47" s="269"/>
      <c r="LN47" s="269"/>
      <c r="LO47" s="269"/>
      <c r="LP47" s="269"/>
      <c r="LQ47" s="269"/>
      <c r="LR47" s="269"/>
      <c r="LS47" s="269"/>
      <c r="LT47" s="269"/>
      <c r="LU47" s="269"/>
      <c r="LV47" s="269"/>
      <c r="LW47" s="269"/>
      <c r="LX47" s="269"/>
      <c r="LY47" s="269"/>
      <c r="LZ47" s="269"/>
      <c r="MA47" s="269"/>
      <c r="MB47" s="269"/>
      <c r="MC47" s="269"/>
      <c r="MD47" s="269"/>
      <c r="ME47" s="269"/>
      <c r="MF47" s="269"/>
      <c r="MG47" s="269"/>
      <c r="MH47" s="269"/>
      <c r="MI47" s="269"/>
      <c r="MJ47" s="269"/>
      <c r="MK47" s="269"/>
      <c r="ML47" s="269"/>
      <c r="MM47" s="269"/>
      <c r="MN47" s="269"/>
      <c r="MO47" s="269"/>
      <c r="MP47" s="269"/>
      <c r="MQ47" s="269"/>
      <c r="MR47" s="269"/>
      <c r="MS47" s="269"/>
      <c r="MT47" s="269"/>
      <c r="MU47" s="269"/>
      <c r="MV47" s="269"/>
      <c r="MW47" s="269"/>
      <c r="MX47" s="269"/>
      <c r="MY47" s="269"/>
      <c r="MZ47" s="269"/>
      <c r="NA47" s="269"/>
      <c r="NB47" s="269"/>
      <c r="NC47" s="269"/>
      <c r="ND47" s="269"/>
      <c r="NE47" s="269"/>
      <c r="NF47" s="269"/>
      <c r="NG47" s="269"/>
      <c r="NH47" s="269"/>
      <c r="NI47" s="269"/>
      <c r="NJ47" s="269"/>
      <c r="NK47" s="269"/>
      <c r="NL47" s="269"/>
      <c r="NM47" s="269"/>
      <c r="NN47" s="269"/>
      <c r="NO47" s="269"/>
      <c r="NP47" s="269"/>
      <c r="NQ47" s="269"/>
      <c r="NR47" s="269"/>
      <c r="NS47" s="269"/>
      <c r="NT47" s="269"/>
      <c r="NU47" s="269"/>
      <c r="NV47" s="269"/>
      <c r="NW47" s="269"/>
      <c r="NX47" s="269"/>
      <c r="NY47" s="269"/>
      <c r="NZ47" s="269"/>
      <c r="OA47" s="269"/>
      <c r="OB47" s="269"/>
      <c r="OC47" s="269"/>
      <c r="OD47" s="269"/>
      <c r="OE47" s="269"/>
      <c r="OF47" s="269"/>
      <c r="OG47" s="269"/>
      <c r="OH47" s="269"/>
      <c r="OI47" s="269"/>
      <c r="OJ47" s="269"/>
      <c r="OK47" s="269"/>
      <c r="OL47" s="269"/>
      <c r="OM47" s="269"/>
      <c r="ON47" s="269"/>
      <c r="OO47" s="269"/>
      <c r="OP47" s="269"/>
      <c r="OQ47" s="269"/>
      <c r="OR47" s="269"/>
      <c r="OS47" s="269"/>
      <c r="OT47" s="269"/>
      <c r="OU47" s="269"/>
      <c r="OV47" s="269"/>
      <c r="OW47" s="269"/>
      <c r="OX47" s="269"/>
      <c r="OY47" s="269"/>
      <c r="OZ47" s="269"/>
      <c r="PA47" s="269"/>
      <c r="PB47" s="269"/>
      <c r="PC47" s="269"/>
      <c r="PD47" s="269"/>
      <c r="PE47" s="269"/>
      <c r="PF47" s="269"/>
      <c r="PG47" s="269"/>
      <c r="PH47" s="269"/>
      <c r="PI47" s="269"/>
      <c r="PJ47" s="269"/>
      <c r="PK47" s="269"/>
      <c r="PL47" s="269"/>
      <c r="PM47" s="269"/>
      <c r="PN47" s="269"/>
      <c r="PO47" s="269"/>
      <c r="PP47" s="269"/>
      <c r="PQ47" s="269"/>
      <c r="PR47" s="269"/>
      <c r="PS47" s="269"/>
      <c r="PT47" s="269"/>
      <c r="PU47" s="269"/>
      <c r="PV47" s="269"/>
      <c r="PW47" s="269"/>
      <c r="PX47" s="269"/>
      <c r="PY47" s="269"/>
      <c r="PZ47" s="269"/>
      <c r="QA47" s="269"/>
      <c r="QB47" s="269"/>
      <c r="QC47" s="269"/>
      <c r="QD47" s="269"/>
      <c r="QE47" s="269"/>
      <c r="QF47" s="269"/>
      <c r="QG47" s="269"/>
      <c r="QH47" s="269"/>
      <c r="QI47" s="269"/>
      <c r="QJ47" s="269"/>
      <c r="QK47" s="269"/>
      <c r="QL47" s="269"/>
      <c r="QM47" s="269"/>
      <c r="QN47" s="269"/>
      <c r="QO47" s="269"/>
      <c r="QP47" s="269"/>
      <c r="QQ47" s="269"/>
      <c r="QR47" s="269"/>
      <c r="QS47" s="269"/>
      <c r="QT47" s="269"/>
      <c r="QU47" s="269"/>
      <c r="QV47" s="269"/>
      <c r="QW47" s="269"/>
    </row>
    <row r="48" spans="1:465" ht="12.75" customHeight="1">
      <c r="A48" s="8"/>
      <c r="B48" s="21" t="s">
        <v>13</v>
      </c>
      <c r="C48" s="8"/>
      <c r="D48" s="8"/>
      <c r="E48" s="266" t="s">
        <v>11</v>
      </c>
      <c r="G48" s="490"/>
      <c r="H48" s="490"/>
      <c r="I48" s="490"/>
      <c r="J48" s="490"/>
      <c r="K48" s="490"/>
      <c r="L48" s="490"/>
      <c r="M48" s="490"/>
      <c r="N48" s="490"/>
      <c r="O48" s="490"/>
      <c r="P48" s="490"/>
      <c r="Q48" s="490"/>
      <c r="R48" s="490"/>
      <c r="S48" s="490"/>
      <c r="T48" s="490"/>
      <c r="U48" s="490"/>
      <c r="V48" s="490"/>
      <c r="W48" s="490"/>
      <c r="X48" s="490"/>
      <c r="Y48" s="490"/>
      <c r="Z48" s="490"/>
      <c r="AA48" s="490"/>
      <c r="AB48" s="490"/>
      <c r="AC48" s="490"/>
      <c r="AD48" s="490"/>
      <c r="AE48" s="490"/>
      <c r="AF48" s="490"/>
      <c r="AG48" s="490"/>
      <c r="AH48" s="490"/>
      <c r="AI48" s="490"/>
      <c r="AJ48" s="490"/>
      <c r="AK48" s="490"/>
      <c r="AL48" s="490"/>
      <c r="AM48" s="490"/>
      <c r="AN48" s="490"/>
      <c r="AO48" s="490"/>
      <c r="AP48" s="490"/>
      <c r="AQ48" s="490"/>
      <c r="AR48" s="490"/>
      <c r="AS48" s="490"/>
      <c r="AT48" s="490"/>
      <c r="AU48" s="490"/>
      <c r="AV48" s="490"/>
      <c r="AW48" s="490"/>
      <c r="AX48" s="490"/>
      <c r="AY48" s="490"/>
      <c r="AZ48" s="490"/>
      <c r="BA48" s="490"/>
      <c r="BB48" s="490"/>
      <c r="BC48" s="490"/>
      <c r="BD48" s="490"/>
      <c r="BE48" s="490"/>
      <c r="BF48" s="490"/>
      <c r="BG48" s="490"/>
      <c r="BH48" s="490"/>
      <c r="BI48" s="490"/>
      <c r="BJ48" s="490"/>
      <c r="BK48" s="490"/>
      <c r="BL48" s="490"/>
      <c r="BM48" s="490"/>
      <c r="BN48" s="490"/>
      <c r="BO48" s="490"/>
      <c r="BP48" s="490"/>
      <c r="BQ48" s="490"/>
      <c r="BR48" s="490"/>
      <c r="BS48" s="490"/>
      <c r="BT48" s="490"/>
      <c r="BU48" s="490"/>
      <c r="BV48" s="490"/>
      <c r="BW48" s="490"/>
      <c r="BX48" s="490"/>
      <c r="BY48" s="490"/>
      <c r="BZ48" s="490"/>
      <c r="CA48" s="490"/>
      <c r="CB48" s="490"/>
      <c r="CC48" s="490"/>
      <c r="CD48" s="490"/>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1"/>
      <c r="EA48" s="491"/>
      <c r="EB48" s="491"/>
      <c r="EC48" s="491"/>
      <c r="ED48" s="491"/>
      <c r="EE48" s="491"/>
      <c r="EF48" s="491"/>
      <c r="EG48" s="491"/>
      <c r="EH48" s="491"/>
      <c r="EI48" s="491"/>
      <c r="EJ48" s="491"/>
      <c r="EK48" s="491"/>
      <c r="EL48" s="491"/>
      <c r="EM48" s="491"/>
      <c r="EN48" s="491"/>
      <c r="EO48" s="491"/>
      <c r="EP48" s="491"/>
      <c r="EQ48" s="491"/>
      <c r="ER48" s="491"/>
      <c r="ES48" s="491"/>
      <c r="ET48" s="491"/>
      <c r="EU48" s="491"/>
      <c r="EV48" s="491"/>
      <c r="EW48" s="492"/>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59"/>
      <c r="FX48" s="359"/>
      <c r="FY48" s="359"/>
      <c r="FZ48" s="359"/>
      <c r="GA48" s="359"/>
      <c r="GB48" s="359"/>
      <c r="GC48" s="359"/>
      <c r="GD48" s="359"/>
      <c r="GE48" s="359"/>
      <c r="GF48" s="359"/>
      <c r="GG48" s="359"/>
      <c r="GH48" s="359"/>
      <c r="GI48" s="359"/>
      <c r="GJ48" s="359"/>
      <c r="GK48" s="359"/>
      <c r="GL48" s="359"/>
      <c r="GM48" s="359"/>
      <c r="GN48" s="359"/>
      <c r="GO48" s="359"/>
      <c r="GP48" s="359"/>
      <c r="GQ48" s="359"/>
      <c r="GR48" s="359"/>
      <c r="GS48" s="359"/>
      <c r="GT48" s="359"/>
      <c r="GU48" s="359"/>
      <c r="GV48" s="359"/>
      <c r="GW48" s="359"/>
      <c r="GX48" s="359"/>
      <c r="GY48" s="359"/>
      <c r="GZ48" s="359"/>
      <c r="HA48" s="359"/>
      <c r="HB48" s="359"/>
      <c r="HC48" s="359"/>
      <c r="HD48" s="359"/>
      <c r="HE48" s="359"/>
      <c r="HF48" s="359"/>
      <c r="HG48" s="359"/>
      <c r="HH48" s="359"/>
      <c r="HI48" s="359"/>
      <c r="HJ48" s="359"/>
      <c r="HK48" s="359"/>
      <c r="HL48" s="359"/>
      <c r="HM48" s="359"/>
      <c r="HN48" s="359"/>
      <c r="HO48" s="359"/>
      <c r="HP48" s="359"/>
      <c r="HQ48" s="359"/>
      <c r="HR48" s="359"/>
      <c r="HS48" s="359"/>
      <c r="HT48" s="359"/>
      <c r="HU48" s="359"/>
      <c r="HV48" s="359"/>
      <c r="HW48" s="359"/>
      <c r="HX48" s="359"/>
      <c r="HY48" s="359"/>
      <c r="HZ48" s="359"/>
      <c r="IA48" s="359"/>
      <c r="IB48" s="359"/>
      <c r="IC48" s="359"/>
      <c r="ID48" s="359"/>
      <c r="IE48" s="359"/>
      <c r="IF48" s="359"/>
      <c r="IG48" s="359"/>
      <c r="IH48" s="359"/>
      <c r="II48" s="359"/>
      <c r="IJ48" s="359"/>
      <c r="IK48" s="359"/>
      <c r="IL48" s="359"/>
      <c r="IM48" s="359"/>
      <c r="IN48" s="359"/>
      <c r="IO48" s="359"/>
      <c r="IP48" s="359"/>
      <c r="IQ48" s="359"/>
      <c r="IR48" s="359"/>
      <c r="IS48" s="359"/>
      <c r="IT48" s="359"/>
      <c r="IU48" s="359"/>
      <c r="IV48" s="359"/>
      <c r="IW48" s="359"/>
      <c r="IX48" s="359"/>
      <c r="IY48" s="359"/>
      <c r="IZ48" s="359"/>
      <c r="JA48" s="359"/>
      <c r="JB48" s="359"/>
      <c r="JC48" s="359"/>
      <c r="JD48" s="359"/>
      <c r="JE48" s="359"/>
      <c r="JF48" s="359"/>
      <c r="JG48" s="359"/>
      <c r="JH48" s="359"/>
      <c r="JI48" s="359"/>
      <c r="JJ48" s="359"/>
      <c r="JK48" s="359"/>
      <c r="JL48" s="359"/>
      <c r="JM48" s="359"/>
      <c r="JN48" s="359"/>
      <c r="JO48" s="359"/>
      <c r="JP48" s="359"/>
      <c r="JQ48" s="345"/>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c r="LI48" s="269"/>
      <c r="LJ48" s="269"/>
      <c r="LK48" s="269"/>
      <c r="LL48" s="269"/>
      <c r="LM48" s="269"/>
      <c r="LN48" s="269"/>
      <c r="LO48" s="269"/>
      <c r="LP48" s="269"/>
      <c r="LQ48" s="269"/>
      <c r="LR48" s="269"/>
      <c r="LS48" s="269"/>
      <c r="LT48" s="269"/>
      <c r="LU48" s="269"/>
      <c r="LV48" s="269"/>
      <c r="LW48" s="269"/>
      <c r="LX48" s="269"/>
      <c r="LY48" s="269"/>
      <c r="LZ48" s="269"/>
      <c r="MA48" s="269"/>
      <c r="MB48" s="269"/>
      <c r="MC48" s="269"/>
      <c r="MD48" s="269"/>
      <c r="ME48" s="269"/>
      <c r="MF48" s="269"/>
      <c r="MG48" s="269"/>
      <c r="MH48" s="269"/>
      <c r="MI48" s="269"/>
      <c r="MJ48" s="269"/>
      <c r="MK48" s="269"/>
      <c r="ML48" s="269"/>
      <c r="MM48" s="269"/>
      <c r="MN48" s="269"/>
      <c r="MO48" s="269"/>
      <c r="MP48" s="269"/>
      <c r="MQ48" s="269"/>
      <c r="MR48" s="269"/>
      <c r="MS48" s="269"/>
      <c r="MT48" s="269"/>
      <c r="MU48" s="269"/>
      <c r="MV48" s="269"/>
      <c r="MW48" s="269"/>
      <c r="MX48" s="269"/>
      <c r="MY48" s="269"/>
      <c r="MZ48" s="269"/>
      <c r="NA48" s="269"/>
      <c r="NB48" s="269"/>
      <c r="NC48" s="269"/>
      <c r="ND48" s="269"/>
      <c r="NE48" s="269"/>
      <c r="NF48" s="269"/>
      <c r="NG48" s="269"/>
      <c r="NH48" s="269"/>
      <c r="NI48" s="269"/>
      <c r="NJ48" s="269"/>
      <c r="NK48" s="269"/>
      <c r="NL48" s="269"/>
      <c r="NM48" s="269"/>
      <c r="NN48" s="269"/>
      <c r="NO48" s="269"/>
      <c r="NP48" s="269"/>
      <c r="NQ48" s="269"/>
      <c r="NR48" s="269"/>
      <c r="NS48" s="269"/>
      <c r="NT48" s="269"/>
      <c r="NU48" s="269"/>
      <c r="NV48" s="269"/>
      <c r="NW48" s="269"/>
      <c r="NX48" s="269"/>
      <c r="NY48" s="269"/>
      <c r="NZ48" s="269"/>
      <c r="OA48" s="269"/>
      <c r="OB48" s="269"/>
      <c r="OC48" s="269"/>
      <c r="OD48" s="269"/>
      <c r="OE48" s="269"/>
      <c r="OF48" s="269"/>
      <c r="OG48" s="269"/>
      <c r="OH48" s="269"/>
      <c r="OI48" s="269"/>
      <c r="OJ48" s="269"/>
      <c r="OK48" s="269"/>
      <c r="OL48" s="269"/>
      <c r="OM48" s="269"/>
      <c r="ON48" s="269"/>
      <c r="OO48" s="269"/>
      <c r="OP48" s="269"/>
      <c r="OQ48" s="269"/>
      <c r="OR48" s="269"/>
      <c r="OS48" s="269"/>
      <c r="OT48" s="269"/>
      <c r="OU48" s="269"/>
      <c r="OV48" s="269"/>
      <c r="OW48" s="269"/>
      <c r="OX48" s="269"/>
      <c r="OY48" s="269"/>
      <c r="OZ48" s="269"/>
      <c r="PA48" s="269"/>
      <c r="PB48" s="269"/>
      <c r="PC48" s="269"/>
      <c r="PD48" s="269"/>
      <c r="PE48" s="269"/>
      <c r="PF48" s="269"/>
      <c r="PG48" s="269"/>
      <c r="PH48" s="269"/>
      <c r="PI48" s="269"/>
      <c r="PJ48" s="269"/>
      <c r="PK48" s="269"/>
      <c r="PL48" s="269"/>
      <c r="PM48" s="269"/>
      <c r="PN48" s="269"/>
      <c r="PO48" s="269"/>
      <c r="PP48" s="269"/>
      <c r="PQ48" s="269"/>
      <c r="PR48" s="269"/>
      <c r="PS48" s="269"/>
      <c r="PT48" s="269"/>
      <c r="PU48" s="269"/>
      <c r="PV48" s="269"/>
      <c r="PW48" s="269"/>
      <c r="PX48" s="269"/>
      <c r="PY48" s="269"/>
      <c r="PZ48" s="269"/>
      <c r="QA48" s="269"/>
      <c r="QB48" s="269"/>
      <c r="QC48" s="269"/>
      <c r="QD48" s="269"/>
      <c r="QE48" s="269"/>
      <c r="QF48" s="269"/>
      <c r="QG48" s="269"/>
      <c r="QH48" s="269"/>
      <c r="QI48" s="269"/>
      <c r="QJ48" s="269"/>
      <c r="QK48" s="269"/>
      <c r="QL48" s="269"/>
      <c r="QM48" s="269"/>
      <c r="QN48" s="269"/>
      <c r="QO48" s="269"/>
      <c r="QP48" s="269"/>
      <c r="QQ48" s="269"/>
      <c r="QR48" s="269"/>
      <c r="QS48" s="269"/>
      <c r="QT48" s="269"/>
      <c r="QU48" s="269"/>
      <c r="QV48" s="269"/>
      <c r="QW48" s="269"/>
    </row>
    <row r="49" spans="1:465" s="97" customFormat="1" ht="12.75" customHeight="1">
      <c r="A49" s="277"/>
      <c r="B49" s="278" t="s">
        <v>12</v>
      </c>
      <c r="C49" s="277"/>
      <c r="D49" s="277"/>
      <c r="E49" s="279" t="s">
        <v>11</v>
      </c>
      <c r="G49" s="493">
        <v>0</v>
      </c>
      <c r="H49" s="494">
        <v>0</v>
      </c>
      <c r="I49" s="494">
        <v>0.76856555739482846</v>
      </c>
      <c r="J49" s="494">
        <v>0</v>
      </c>
      <c r="K49" s="494">
        <v>1</v>
      </c>
      <c r="L49" s="494">
        <v>0</v>
      </c>
      <c r="M49" s="494">
        <v>0</v>
      </c>
      <c r="N49" s="494">
        <v>0</v>
      </c>
      <c r="O49" s="494">
        <v>0</v>
      </c>
      <c r="P49" s="494">
        <v>0</v>
      </c>
      <c r="Q49" s="494">
        <v>0</v>
      </c>
      <c r="R49" s="494">
        <v>0</v>
      </c>
      <c r="S49" s="494">
        <v>0</v>
      </c>
      <c r="T49" s="494">
        <v>0</v>
      </c>
      <c r="U49" s="494">
        <v>0</v>
      </c>
      <c r="V49" s="494">
        <v>4.3758994904508147E-5</v>
      </c>
      <c r="W49" s="494">
        <v>0</v>
      </c>
      <c r="X49" s="494">
        <v>0</v>
      </c>
      <c r="Y49" s="493">
        <v>0</v>
      </c>
      <c r="Z49" s="494">
        <v>0</v>
      </c>
      <c r="AA49" s="494">
        <v>0</v>
      </c>
      <c r="AB49" s="494">
        <v>0</v>
      </c>
      <c r="AC49" s="494">
        <v>0</v>
      </c>
      <c r="AD49" s="494">
        <v>0</v>
      </c>
      <c r="AE49" s="494">
        <v>0</v>
      </c>
      <c r="AF49" s="494">
        <v>0</v>
      </c>
      <c r="AG49" s="494">
        <v>0</v>
      </c>
      <c r="AH49" s="494">
        <v>0</v>
      </c>
      <c r="AI49" s="494">
        <v>0</v>
      </c>
      <c r="AJ49" s="494">
        <v>0</v>
      </c>
      <c r="AK49" s="494">
        <v>0</v>
      </c>
      <c r="AL49" s="494">
        <v>0</v>
      </c>
      <c r="AM49" s="494">
        <v>0</v>
      </c>
      <c r="AN49" s="494">
        <v>0</v>
      </c>
      <c r="AO49" s="494">
        <v>0</v>
      </c>
      <c r="AP49" s="494">
        <v>5.901470889072568E-2</v>
      </c>
      <c r="AQ49" s="494">
        <v>0</v>
      </c>
      <c r="AR49" s="494">
        <v>0</v>
      </c>
      <c r="AS49" s="494">
        <v>0</v>
      </c>
      <c r="AT49" s="494">
        <v>0</v>
      </c>
      <c r="AU49" s="494">
        <v>0</v>
      </c>
      <c r="AV49" s="494">
        <v>0.10766516053595918</v>
      </c>
      <c r="AW49" s="494">
        <v>0.70164899387802548</v>
      </c>
      <c r="AX49" s="494">
        <v>0</v>
      </c>
      <c r="AY49" s="494">
        <v>0</v>
      </c>
      <c r="AZ49" s="494">
        <v>0</v>
      </c>
      <c r="BA49" s="494">
        <v>0</v>
      </c>
      <c r="BB49" s="494">
        <v>0</v>
      </c>
      <c r="BC49" s="493">
        <v>0</v>
      </c>
      <c r="BD49" s="494">
        <v>1.9802398801392035E-2</v>
      </c>
      <c r="BE49" s="494">
        <v>0</v>
      </c>
      <c r="BF49" s="494">
        <v>0</v>
      </c>
      <c r="BG49" s="494">
        <v>0</v>
      </c>
      <c r="BH49" s="494">
        <v>0</v>
      </c>
      <c r="BI49" s="494">
        <v>0</v>
      </c>
      <c r="BJ49" s="493">
        <v>1</v>
      </c>
      <c r="BK49" s="494">
        <v>0</v>
      </c>
      <c r="BL49" s="494">
        <v>0</v>
      </c>
      <c r="BM49" s="494">
        <v>0</v>
      </c>
      <c r="BN49" s="494">
        <v>0</v>
      </c>
      <c r="BO49" s="494">
        <v>0</v>
      </c>
      <c r="BP49" s="494">
        <v>0.23266876348418289</v>
      </c>
      <c r="BQ49" s="494">
        <v>0</v>
      </c>
      <c r="BR49" s="494">
        <v>0</v>
      </c>
      <c r="BS49" s="494">
        <v>0</v>
      </c>
      <c r="BT49" s="494">
        <v>0</v>
      </c>
      <c r="BU49" s="494">
        <v>0</v>
      </c>
      <c r="BV49" s="494">
        <v>0</v>
      </c>
      <c r="BW49" s="494">
        <v>0</v>
      </c>
      <c r="BX49" s="494">
        <v>0</v>
      </c>
      <c r="BY49" s="494">
        <v>0</v>
      </c>
      <c r="BZ49" s="494">
        <v>0.56041736908342543</v>
      </c>
      <c r="CA49" s="494">
        <v>0</v>
      </c>
      <c r="CB49" s="494">
        <v>0</v>
      </c>
      <c r="CC49" s="494">
        <v>0</v>
      </c>
      <c r="CD49" s="494">
        <v>0</v>
      </c>
      <c r="CE49" s="495">
        <v>0</v>
      </c>
      <c r="CF49" s="495">
        <v>0</v>
      </c>
      <c r="CG49" s="495">
        <v>0</v>
      </c>
      <c r="CH49" s="495">
        <v>0</v>
      </c>
      <c r="CI49" s="495">
        <v>0</v>
      </c>
      <c r="CJ49" s="495">
        <v>0</v>
      </c>
      <c r="CK49" s="495">
        <v>0</v>
      </c>
      <c r="CL49" s="495">
        <v>0</v>
      </c>
      <c r="CM49" s="495">
        <v>0</v>
      </c>
      <c r="CN49" s="495">
        <v>0</v>
      </c>
      <c r="CO49" s="495">
        <v>0</v>
      </c>
      <c r="CP49" s="495">
        <v>0</v>
      </c>
      <c r="CQ49" s="495">
        <v>0</v>
      </c>
      <c r="CR49" s="495">
        <v>0</v>
      </c>
      <c r="CS49" s="493">
        <v>1</v>
      </c>
      <c r="CT49" s="495">
        <v>0</v>
      </c>
      <c r="CU49" s="495">
        <v>0</v>
      </c>
      <c r="CV49" s="495">
        <v>0</v>
      </c>
      <c r="CW49" s="495">
        <v>0</v>
      </c>
      <c r="CX49" s="495">
        <v>0</v>
      </c>
      <c r="CY49" s="495">
        <v>3.7507032568606614E-4</v>
      </c>
      <c r="CZ49" s="495">
        <v>0</v>
      </c>
      <c r="DA49" s="495">
        <v>0</v>
      </c>
      <c r="DB49" s="495">
        <v>0</v>
      </c>
      <c r="DC49" s="495">
        <v>0</v>
      </c>
      <c r="DD49" s="495">
        <v>0</v>
      </c>
      <c r="DE49" s="495">
        <v>0</v>
      </c>
      <c r="DF49" s="495">
        <v>0</v>
      </c>
      <c r="DG49" s="495">
        <v>0</v>
      </c>
      <c r="DH49" s="495">
        <v>0</v>
      </c>
      <c r="DI49" s="495">
        <v>1</v>
      </c>
      <c r="DJ49" s="493">
        <v>1</v>
      </c>
      <c r="DK49" s="495">
        <v>0</v>
      </c>
      <c r="DL49" s="495">
        <v>0</v>
      </c>
      <c r="DM49" s="495">
        <v>0</v>
      </c>
      <c r="DN49" s="495">
        <v>0</v>
      </c>
      <c r="DO49" s="495">
        <v>0</v>
      </c>
      <c r="DP49" s="495">
        <v>0</v>
      </c>
      <c r="DQ49" s="495">
        <v>0</v>
      </c>
      <c r="DR49" s="495">
        <v>0</v>
      </c>
      <c r="DS49" s="495">
        <v>0</v>
      </c>
      <c r="DT49" s="495">
        <v>0</v>
      </c>
      <c r="DU49" s="493">
        <v>0.83351638823053353</v>
      </c>
      <c r="DV49" s="495">
        <v>0</v>
      </c>
      <c r="DW49" s="495">
        <v>0</v>
      </c>
      <c r="DX49" s="495">
        <v>0</v>
      </c>
      <c r="DY49" s="495">
        <v>0</v>
      </c>
      <c r="DZ49" s="495">
        <v>0</v>
      </c>
      <c r="EA49" s="495">
        <v>0</v>
      </c>
      <c r="EB49" s="495">
        <v>0</v>
      </c>
      <c r="EC49" s="495">
        <v>0</v>
      </c>
      <c r="ED49" s="495">
        <v>0</v>
      </c>
      <c r="EE49" s="495">
        <v>0</v>
      </c>
      <c r="EF49" s="495">
        <v>0</v>
      </c>
      <c r="EG49" s="495">
        <v>0</v>
      </c>
      <c r="EH49" s="495">
        <v>0</v>
      </c>
      <c r="EI49" s="495">
        <v>0</v>
      </c>
      <c r="EJ49" s="495">
        <v>0</v>
      </c>
      <c r="EK49" s="495">
        <v>0</v>
      </c>
      <c r="EL49" s="495">
        <v>0</v>
      </c>
      <c r="EM49" s="495">
        <v>0</v>
      </c>
      <c r="EN49" s="495">
        <v>0</v>
      </c>
      <c r="EO49" s="495">
        <v>0</v>
      </c>
      <c r="EP49" s="495">
        <v>0</v>
      </c>
      <c r="EQ49" s="495">
        <v>0</v>
      </c>
      <c r="ER49" s="495">
        <v>0</v>
      </c>
      <c r="ES49" s="495">
        <v>0</v>
      </c>
      <c r="ET49" s="495">
        <v>0</v>
      </c>
      <c r="EU49" s="495">
        <v>0</v>
      </c>
      <c r="EV49" s="495">
        <v>0</v>
      </c>
      <c r="EW49" s="496">
        <v>0</v>
      </c>
      <c r="EX49" s="118" t="s">
        <v>2639</v>
      </c>
      <c r="EY49" s="360"/>
      <c r="EZ49" s="360"/>
      <c r="FA49" s="360"/>
      <c r="FB49" s="360"/>
      <c r="FC49" s="360"/>
      <c r="FD49" s="360"/>
      <c r="FE49" s="360"/>
      <c r="FF49" s="360"/>
      <c r="FG49" s="360"/>
      <c r="FH49" s="360"/>
      <c r="FI49" s="360"/>
      <c r="FJ49" s="360"/>
      <c r="FK49" s="360"/>
      <c r="FL49" s="360"/>
      <c r="FM49" s="360"/>
      <c r="FN49" s="360"/>
      <c r="FO49" s="360"/>
      <c r="FP49" s="360"/>
      <c r="FQ49" s="360"/>
      <c r="FR49" s="360"/>
      <c r="FS49" s="360"/>
      <c r="FT49" s="360"/>
      <c r="FU49" s="360"/>
      <c r="FV49" s="360"/>
      <c r="FW49" s="360"/>
      <c r="FX49" s="360"/>
      <c r="FY49" s="360"/>
      <c r="FZ49" s="360"/>
      <c r="GA49" s="360"/>
      <c r="GB49" s="360"/>
      <c r="GC49" s="360"/>
      <c r="GD49" s="360"/>
      <c r="GE49" s="360"/>
      <c r="GF49" s="360"/>
      <c r="GG49" s="360"/>
      <c r="GH49" s="360"/>
      <c r="GI49" s="360"/>
      <c r="GJ49" s="360"/>
      <c r="GK49" s="360"/>
      <c r="GL49" s="360"/>
      <c r="GM49" s="360"/>
      <c r="GN49" s="360"/>
      <c r="GO49" s="360"/>
      <c r="GP49" s="360"/>
      <c r="GQ49" s="360"/>
      <c r="GR49" s="360"/>
      <c r="GS49" s="360"/>
      <c r="GT49" s="360"/>
      <c r="GU49" s="360"/>
      <c r="GV49" s="360"/>
      <c r="GW49" s="360"/>
      <c r="GX49" s="360"/>
      <c r="GY49" s="360"/>
      <c r="GZ49" s="360"/>
      <c r="HA49" s="360"/>
      <c r="HB49" s="360"/>
      <c r="HC49" s="360"/>
      <c r="HD49" s="360"/>
      <c r="HE49" s="360"/>
      <c r="HF49" s="360"/>
      <c r="HG49" s="360"/>
      <c r="HH49" s="360"/>
      <c r="HI49" s="360"/>
      <c r="HJ49" s="360"/>
      <c r="HK49" s="360"/>
      <c r="HL49" s="360"/>
      <c r="HM49" s="360"/>
      <c r="HN49" s="360"/>
      <c r="HO49" s="360"/>
      <c r="HP49" s="360"/>
      <c r="HQ49" s="360"/>
      <c r="HR49" s="360"/>
      <c r="HS49" s="360"/>
      <c r="HT49" s="360"/>
      <c r="HU49" s="360"/>
      <c r="HV49" s="360"/>
      <c r="HW49" s="360"/>
      <c r="HX49" s="360"/>
      <c r="HY49" s="360"/>
      <c r="HZ49" s="360"/>
      <c r="IA49" s="360"/>
      <c r="IB49" s="360"/>
      <c r="IC49" s="360"/>
      <c r="ID49" s="360"/>
      <c r="IE49" s="360"/>
      <c r="IF49" s="360"/>
      <c r="IG49" s="360"/>
      <c r="IH49" s="360"/>
      <c r="II49" s="360"/>
      <c r="IJ49" s="360"/>
      <c r="IK49" s="360"/>
      <c r="IL49" s="360"/>
      <c r="IM49" s="360"/>
      <c r="IN49" s="360"/>
      <c r="IO49" s="360"/>
      <c r="IP49" s="360"/>
      <c r="IQ49" s="360"/>
      <c r="IR49" s="360"/>
      <c r="IS49" s="360"/>
      <c r="IT49" s="360"/>
      <c r="IU49" s="360"/>
      <c r="IV49" s="360"/>
      <c r="IW49" s="360"/>
      <c r="IX49" s="360"/>
      <c r="IY49" s="360"/>
      <c r="IZ49" s="360"/>
      <c r="JA49" s="360"/>
      <c r="JB49" s="360"/>
      <c r="JC49" s="360"/>
      <c r="JD49" s="360"/>
      <c r="JE49" s="360"/>
      <c r="JF49" s="360"/>
      <c r="JG49" s="360"/>
      <c r="JH49" s="360"/>
      <c r="JI49" s="360"/>
      <c r="JJ49" s="360"/>
      <c r="JK49" s="360"/>
      <c r="JL49" s="360"/>
      <c r="JM49" s="360"/>
      <c r="JN49" s="360"/>
      <c r="JO49" s="360"/>
      <c r="JP49" s="360"/>
      <c r="JQ49" s="346"/>
      <c r="JR49" s="280"/>
      <c r="JS49" s="280"/>
      <c r="JT49" s="280"/>
      <c r="JU49" s="280"/>
      <c r="JV49" s="280"/>
      <c r="JW49" s="280"/>
      <c r="JX49" s="280"/>
      <c r="JY49" s="280"/>
      <c r="JZ49" s="280"/>
      <c r="KA49" s="280"/>
      <c r="KB49" s="280"/>
      <c r="KC49" s="280"/>
      <c r="KD49" s="280"/>
      <c r="KE49" s="280"/>
      <c r="KF49" s="280"/>
      <c r="KG49" s="280"/>
      <c r="KH49" s="280"/>
      <c r="KI49" s="280"/>
      <c r="KJ49" s="280"/>
      <c r="KK49" s="280"/>
      <c r="KL49" s="280"/>
      <c r="KM49" s="280"/>
      <c r="KN49" s="280"/>
      <c r="KO49" s="280"/>
      <c r="KP49" s="280"/>
      <c r="KQ49" s="280"/>
      <c r="KR49" s="280"/>
      <c r="KS49" s="280"/>
      <c r="KT49" s="280"/>
      <c r="KU49" s="280"/>
      <c r="KV49" s="280"/>
      <c r="KW49" s="280"/>
      <c r="KX49" s="280"/>
      <c r="KY49" s="280"/>
      <c r="KZ49" s="280"/>
      <c r="LA49" s="280"/>
      <c r="LB49" s="280"/>
      <c r="LC49" s="280"/>
      <c r="LD49" s="280"/>
      <c r="LE49" s="280"/>
      <c r="LF49" s="280"/>
      <c r="LG49" s="280"/>
      <c r="LH49" s="280"/>
      <c r="LI49" s="280"/>
      <c r="LJ49" s="280"/>
      <c r="LK49" s="280"/>
      <c r="LL49" s="280"/>
      <c r="LM49" s="280"/>
      <c r="LN49" s="280"/>
      <c r="LO49" s="280"/>
      <c r="LP49" s="280"/>
      <c r="LQ49" s="280"/>
      <c r="LR49" s="280"/>
      <c r="LS49" s="280"/>
      <c r="LT49" s="280"/>
      <c r="LU49" s="280"/>
      <c r="LV49" s="280"/>
      <c r="LW49" s="280"/>
      <c r="LX49" s="280"/>
      <c r="LY49" s="280"/>
      <c r="LZ49" s="280"/>
      <c r="MA49" s="280"/>
      <c r="MB49" s="280"/>
      <c r="MC49" s="280"/>
      <c r="MD49" s="280"/>
      <c r="ME49" s="280"/>
      <c r="MF49" s="280"/>
      <c r="MG49" s="280"/>
      <c r="MH49" s="280"/>
      <c r="MI49" s="280"/>
      <c r="MJ49" s="280"/>
      <c r="MK49" s="280"/>
      <c r="ML49" s="280"/>
      <c r="MM49" s="280"/>
      <c r="MN49" s="280"/>
      <c r="MO49" s="280"/>
      <c r="MP49" s="280"/>
      <c r="MQ49" s="280"/>
      <c r="MR49" s="280"/>
      <c r="MS49" s="280"/>
      <c r="MT49" s="280"/>
      <c r="MU49" s="280"/>
      <c r="MV49" s="280"/>
      <c r="MW49" s="280"/>
      <c r="MX49" s="280"/>
      <c r="MY49" s="280"/>
      <c r="MZ49" s="280"/>
      <c r="NA49" s="280"/>
      <c r="NB49" s="280"/>
      <c r="NC49" s="280"/>
      <c r="ND49" s="280"/>
      <c r="NE49" s="280"/>
      <c r="NF49" s="280"/>
      <c r="NG49" s="280"/>
      <c r="NH49" s="280"/>
      <c r="NI49" s="280"/>
      <c r="NJ49" s="280"/>
      <c r="NK49" s="280"/>
      <c r="NL49" s="280"/>
      <c r="NM49" s="280"/>
      <c r="NN49" s="280"/>
      <c r="NO49" s="280"/>
      <c r="NP49" s="280"/>
      <c r="NQ49" s="280"/>
      <c r="NR49" s="280"/>
      <c r="NS49" s="280"/>
      <c r="NT49" s="280"/>
      <c r="NU49" s="280"/>
      <c r="NV49" s="280"/>
      <c r="NW49" s="280"/>
      <c r="NX49" s="280"/>
      <c r="NY49" s="280"/>
      <c r="NZ49" s="280"/>
      <c r="OA49" s="280"/>
      <c r="OB49" s="280"/>
      <c r="OC49" s="280"/>
      <c r="OD49" s="280"/>
      <c r="OE49" s="280"/>
      <c r="OF49" s="280"/>
      <c r="OG49" s="280"/>
      <c r="OH49" s="280"/>
      <c r="OI49" s="280"/>
      <c r="OJ49" s="280"/>
      <c r="OK49" s="280"/>
      <c r="OL49" s="280"/>
      <c r="OM49" s="280"/>
      <c r="ON49" s="280"/>
      <c r="OO49" s="280"/>
      <c r="OP49" s="280"/>
      <c r="OQ49" s="280"/>
      <c r="OR49" s="280"/>
      <c r="OS49" s="280"/>
      <c r="OT49" s="280"/>
      <c r="OU49" s="280"/>
      <c r="OV49" s="280"/>
      <c r="OW49" s="280"/>
      <c r="OX49" s="280"/>
      <c r="OY49" s="280"/>
      <c r="OZ49" s="280"/>
      <c r="PA49" s="280"/>
      <c r="PB49" s="280"/>
      <c r="PC49" s="280"/>
      <c r="PD49" s="280"/>
      <c r="PE49" s="280"/>
      <c r="PF49" s="280"/>
      <c r="PG49" s="280"/>
      <c r="PH49" s="280"/>
      <c r="PI49" s="280"/>
      <c r="PJ49" s="280"/>
      <c r="PK49" s="280"/>
      <c r="PL49" s="280"/>
      <c r="PM49" s="280"/>
      <c r="PN49" s="280"/>
      <c r="PO49" s="280"/>
      <c r="PP49" s="280"/>
      <c r="PQ49" s="280"/>
      <c r="PR49" s="280"/>
      <c r="PS49" s="280"/>
      <c r="PT49" s="280"/>
      <c r="PU49" s="280"/>
      <c r="PV49" s="280"/>
      <c r="PW49" s="280"/>
      <c r="PX49" s="280"/>
      <c r="PY49" s="280"/>
      <c r="PZ49" s="280"/>
      <c r="QA49" s="280"/>
      <c r="QB49" s="280"/>
      <c r="QC49" s="280"/>
      <c r="QD49" s="280"/>
      <c r="QE49" s="280"/>
      <c r="QF49" s="280"/>
      <c r="QG49" s="280"/>
      <c r="QH49" s="280"/>
      <c r="QI49" s="280"/>
      <c r="QJ49" s="280"/>
      <c r="QK49" s="280"/>
      <c r="QL49" s="280"/>
      <c r="QM49" s="280"/>
      <c r="QN49" s="280"/>
      <c r="QO49" s="280"/>
      <c r="QP49" s="280"/>
      <c r="QQ49" s="280"/>
      <c r="QR49" s="280"/>
      <c r="QS49" s="280"/>
      <c r="QT49" s="280"/>
      <c r="QU49" s="280"/>
      <c r="QV49" s="280"/>
      <c r="QW49" s="280"/>
    </row>
    <row r="50" spans="1:465" s="97" customFormat="1" ht="12.75" customHeight="1">
      <c r="A50" s="277"/>
      <c r="B50" s="278" t="s">
        <v>414</v>
      </c>
      <c r="C50" s="277"/>
      <c r="D50" s="277"/>
      <c r="E50" s="279" t="s">
        <v>11</v>
      </c>
      <c r="G50" s="494">
        <v>1</v>
      </c>
      <c r="H50" s="494">
        <v>1</v>
      </c>
      <c r="I50" s="494">
        <v>0</v>
      </c>
      <c r="J50" s="493">
        <v>0.45319301955436131</v>
      </c>
      <c r="K50" s="493">
        <v>0.69317995262032295</v>
      </c>
      <c r="L50" s="494">
        <v>0.68107899428185215</v>
      </c>
      <c r="M50" s="494">
        <v>0</v>
      </c>
      <c r="N50" s="494">
        <v>0.39057326687621563</v>
      </c>
      <c r="O50" s="494">
        <v>1</v>
      </c>
      <c r="P50" s="494">
        <v>0.95205885738063412</v>
      </c>
      <c r="Q50" s="494">
        <v>1</v>
      </c>
      <c r="R50" s="494">
        <v>0.97004675023788833</v>
      </c>
      <c r="S50" s="494">
        <v>0.93923407611221477</v>
      </c>
      <c r="T50" s="493">
        <v>1</v>
      </c>
      <c r="U50" s="493">
        <v>0.80438373896642978</v>
      </c>
      <c r="V50" s="494">
        <v>0.99356923995396318</v>
      </c>
      <c r="W50" s="494">
        <v>0</v>
      </c>
      <c r="X50" s="494">
        <v>0.81635535205928478</v>
      </c>
      <c r="Y50" s="493">
        <v>1</v>
      </c>
      <c r="Z50" s="494">
        <v>0</v>
      </c>
      <c r="AA50" s="494">
        <v>0.51888241248123979</v>
      </c>
      <c r="AB50" s="494">
        <v>0.95706323079494504</v>
      </c>
      <c r="AC50" s="494">
        <v>0</v>
      </c>
      <c r="AD50" s="494">
        <v>0.97438026124818578</v>
      </c>
      <c r="AE50" s="494">
        <v>1</v>
      </c>
      <c r="AF50" s="494">
        <v>1</v>
      </c>
      <c r="AG50" s="494">
        <v>1</v>
      </c>
      <c r="AH50" s="494">
        <v>0.15087513270819616</v>
      </c>
      <c r="AI50" s="494">
        <v>0</v>
      </c>
      <c r="AJ50" s="493">
        <v>0.19312336776031613</v>
      </c>
      <c r="AK50" s="494">
        <v>0.9629147542882176</v>
      </c>
      <c r="AL50" s="494">
        <v>1</v>
      </c>
      <c r="AM50" s="494">
        <v>1</v>
      </c>
      <c r="AN50" s="494">
        <v>0.99044909350829646</v>
      </c>
      <c r="AO50" s="494">
        <v>0.72352736640843107</v>
      </c>
      <c r="AP50" s="493">
        <v>3.5371167614120499E-2</v>
      </c>
      <c r="AQ50" s="494">
        <v>0.58783252964692589</v>
      </c>
      <c r="AR50" s="494">
        <v>0.69819963147983699</v>
      </c>
      <c r="AS50" s="494">
        <v>0.35336350866240052</v>
      </c>
      <c r="AT50" s="493">
        <v>0.59252711842919936</v>
      </c>
      <c r="AU50" s="494">
        <v>0.21665174574753804</v>
      </c>
      <c r="AV50" s="494">
        <v>0.94752693287414436</v>
      </c>
      <c r="AW50" s="494">
        <v>0.79922620350439089</v>
      </c>
      <c r="AX50" s="493">
        <v>1</v>
      </c>
      <c r="AY50" s="494">
        <v>0.97638228713261221</v>
      </c>
      <c r="AZ50" s="494">
        <v>0</v>
      </c>
      <c r="BA50" s="494">
        <v>0.91658952572542651</v>
      </c>
      <c r="BB50" s="494">
        <v>1</v>
      </c>
      <c r="BC50" s="494">
        <v>1</v>
      </c>
      <c r="BD50" s="494">
        <v>1</v>
      </c>
      <c r="BE50" s="494">
        <v>0</v>
      </c>
      <c r="BF50" s="494">
        <v>1</v>
      </c>
      <c r="BG50" s="494">
        <v>0.50883000474241757</v>
      </c>
      <c r="BH50" s="493">
        <v>4.3480541038480133E-2</v>
      </c>
      <c r="BI50" s="493">
        <v>0.11119639840855036</v>
      </c>
      <c r="BJ50" s="493">
        <v>7.5900104071797134E-2</v>
      </c>
      <c r="BK50" s="494">
        <v>0.96687152906330986</v>
      </c>
      <c r="BL50" s="494">
        <v>7.4629523723524868E-2</v>
      </c>
      <c r="BM50" s="494">
        <v>1</v>
      </c>
      <c r="BN50" s="494">
        <v>1</v>
      </c>
      <c r="BO50" s="494">
        <v>1</v>
      </c>
      <c r="BP50" s="494">
        <v>1</v>
      </c>
      <c r="BQ50" s="494">
        <v>0.70838098958311746</v>
      </c>
      <c r="BR50" s="494">
        <v>1</v>
      </c>
      <c r="BS50" s="494">
        <v>1</v>
      </c>
      <c r="BT50" s="494">
        <v>0</v>
      </c>
      <c r="BU50" s="493">
        <v>0.88464782261065045</v>
      </c>
      <c r="BV50" s="494">
        <v>1</v>
      </c>
      <c r="BW50" s="493">
        <v>1</v>
      </c>
      <c r="BX50" s="494">
        <v>0.99944474193822885</v>
      </c>
      <c r="BY50" s="493">
        <v>0.33959565086590005</v>
      </c>
      <c r="BZ50" s="493">
        <v>0.20558592732443678</v>
      </c>
      <c r="CA50" s="494">
        <v>0.95082614550351208</v>
      </c>
      <c r="CB50" s="494">
        <v>0.95814589332752886</v>
      </c>
      <c r="CC50" s="494">
        <v>0</v>
      </c>
      <c r="CD50" s="493">
        <v>0.44953798832291497</v>
      </c>
      <c r="CE50" s="493">
        <v>0.21512177897950743</v>
      </c>
      <c r="CF50" s="493">
        <v>1</v>
      </c>
      <c r="CG50" s="493">
        <v>0.2413142710903263</v>
      </c>
      <c r="CH50" s="493">
        <v>0.99964950650515927</v>
      </c>
      <c r="CI50" s="493">
        <v>1</v>
      </c>
      <c r="CJ50" s="493">
        <v>1</v>
      </c>
      <c r="CK50" s="493">
        <v>0</v>
      </c>
      <c r="CL50" s="493">
        <v>0.94514108465679958</v>
      </c>
      <c r="CM50" s="493">
        <v>0</v>
      </c>
      <c r="CN50" s="493">
        <v>0.97554124281773891</v>
      </c>
      <c r="CO50" s="493">
        <v>1</v>
      </c>
      <c r="CP50" s="493">
        <v>0.92529964799714837</v>
      </c>
      <c r="CQ50" s="493">
        <v>0.60414007831417871</v>
      </c>
      <c r="CR50" s="493">
        <v>0.85854478221248309</v>
      </c>
      <c r="CS50" s="493">
        <v>0.89933800475239711</v>
      </c>
      <c r="CT50" s="493">
        <v>0.92701050930848361</v>
      </c>
      <c r="CU50" s="493">
        <v>1</v>
      </c>
      <c r="CV50" s="493">
        <v>0</v>
      </c>
      <c r="CW50" s="493">
        <v>1</v>
      </c>
      <c r="CX50" s="493">
        <v>1</v>
      </c>
      <c r="CY50" s="493">
        <v>0.97639238903751835</v>
      </c>
      <c r="CZ50" s="493">
        <v>0.47398214820016799</v>
      </c>
      <c r="DA50" s="493">
        <v>0.95981335681458391</v>
      </c>
      <c r="DB50" s="493">
        <v>1</v>
      </c>
      <c r="DC50" s="493">
        <v>0.83739148846072409</v>
      </c>
      <c r="DD50" s="493">
        <v>0.54335402092999419</v>
      </c>
      <c r="DE50" s="493">
        <v>0.9268443927331298</v>
      </c>
      <c r="DF50" s="493">
        <v>0</v>
      </c>
      <c r="DG50" s="493">
        <v>1</v>
      </c>
      <c r="DH50" s="493">
        <v>0.90955142759667307</v>
      </c>
      <c r="DI50" s="493">
        <v>0.89579163956070229</v>
      </c>
      <c r="DJ50" s="493">
        <v>1</v>
      </c>
      <c r="DK50" s="493">
        <v>0</v>
      </c>
      <c r="DL50" s="493">
        <v>0</v>
      </c>
      <c r="DM50" s="493">
        <v>0.37981912341649665</v>
      </c>
      <c r="DN50" s="493">
        <v>1</v>
      </c>
      <c r="DO50" s="493">
        <v>1</v>
      </c>
      <c r="DP50" s="493">
        <v>1</v>
      </c>
      <c r="DQ50" s="493">
        <v>0.99165297224529891</v>
      </c>
      <c r="DR50" s="493">
        <v>0.79300117143202642</v>
      </c>
      <c r="DS50" s="493">
        <v>1</v>
      </c>
      <c r="DT50" s="493">
        <v>0</v>
      </c>
      <c r="DU50" s="493">
        <v>1</v>
      </c>
      <c r="DV50" s="493">
        <v>0.96182920139678629</v>
      </c>
      <c r="DW50" s="493">
        <v>1</v>
      </c>
      <c r="DX50" s="493">
        <v>0.29713526937654638</v>
      </c>
      <c r="DY50" s="495">
        <v>0</v>
      </c>
      <c r="DZ50" s="493">
        <v>0.98642550764882353</v>
      </c>
      <c r="EA50" s="493">
        <v>1</v>
      </c>
      <c r="EB50" s="493">
        <v>0.99837552536986329</v>
      </c>
      <c r="EC50" s="493">
        <v>1</v>
      </c>
      <c r="ED50" s="493">
        <v>0</v>
      </c>
      <c r="EE50" s="493">
        <v>0.10397283215481951</v>
      </c>
      <c r="EF50" s="493">
        <v>0.91952126314055616</v>
      </c>
      <c r="EG50" s="493">
        <v>0</v>
      </c>
      <c r="EH50" s="493">
        <v>0.99888227606619429</v>
      </c>
      <c r="EI50" s="493">
        <v>0.46161046891201657</v>
      </c>
      <c r="EJ50" s="493">
        <v>0</v>
      </c>
      <c r="EK50" s="493">
        <v>0.99999411750864731</v>
      </c>
      <c r="EL50" s="493">
        <v>1</v>
      </c>
      <c r="EM50" s="493">
        <v>0</v>
      </c>
      <c r="EN50" s="493">
        <v>0.9466179713516425</v>
      </c>
      <c r="EO50" s="493">
        <v>0</v>
      </c>
      <c r="EP50" s="493">
        <v>1</v>
      </c>
      <c r="EQ50" s="493">
        <v>1</v>
      </c>
      <c r="ER50" s="493">
        <v>0.15045508210446448</v>
      </c>
      <c r="ES50" s="493">
        <v>0</v>
      </c>
      <c r="ET50" s="493">
        <v>0</v>
      </c>
      <c r="EU50" s="493">
        <v>1</v>
      </c>
      <c r="EV50" s="493">
        <v>1</v>
      </c>
      <c r="EW50" s="497">
        <v>0.99999911025505783</v>
      </c>
      <c r="EX50" s="118" t="s">
        <v>2639</v>
      </c>
      <c r="EY50" s="360"/>
      <c r="EZ50" s="360"/>
      <c r="FA50" s="360"/>
      <c r="FB50" s="360"/>
      <c r="FC50" s="360"/>
      <c r="FD50" s="360"/>
      <c r="FE50" s="360"/>
      <c r="FF50" s="360"/>
      <c r="FG50" s="360"/>
      <c r="FH50" s="360"/>
      <c r="FI50" s="360"/>
      <c r="FJ50" s="360"/>
      <c r="FK50" s="360"/>
      <c r="FL50" s="360"/>
      <c r="FM50" s="360"/>
      <c r="FN50" s="360"/>
      <c r="FO50" s="360"/>
      <c r="FP50" s="360"/>
      <c r="FQ50" s="360"/>
      <c r="FR50" s="360"/>
      <c r="FS50" s="360"/>
      <c r="FT50" s="360"/>
      <c r="FU50" s="360"/>
      <c r="FV50" s="360"/>
      <c r="FW50" s="360"/>
      <c r="FX50" s="360"/>
      <c r="FY50" s="360"/>
      <c r="FZ50" s="360"/>
      <c r="GA50" s="360"/>
      <c r="GB50" s="360"/>
      <c r="GC50" s="360"/>
      <c r="GD50" s="360"/>
      <c r="GE50" s="360"/>
      <c r="GF50" s="360"/>
      <c r="GG50" s="360"/>
      <c r="GH50" s="360"/>
      <c r="GI50" s="360"/>
      <c r="GJ50" s="360"/>
      <c r="GK50" s="360"/>
      <c r="GL50" s="360"/>
      <c r="GM50" s="360"/>
      <c r="GN50" s="360"/>
      <c r="GO50" s="360"/>
      <c r="GP50" s="360"/>
      <c r="GQ50" s="360"/>
      <c r="GR50" s="360"/>
      <c r="GS50" s="360"/>
      <c r="GT50" s="360"/>
      <c r="GU50" s="360"/>
      <c r="GV50" s="360"/>
      <c r="GW50" s="360"/>
      <c r="GX50" s="360"/>
      <c r="GY50" s="360"/>
      <c r="GZ50" s="360"/>
      <c r="HA50" s="360"/>
      <c r="HB50" s="360"/>
      <c r="HC50" s="360"/>
      <c r="HD50" s="360"/>
      <c r="HE50" s="360"/>
      <c r="HF50" s="360"/>
      <c r="HG50" s="360"/>
      <c r="HH50" s="360"/>
      <c r="HI50" s="360"/>
      <c r="HJ50" s="360"/>
      <c r="HK50" s="360"/>
      <c r="HL50" s="360"/>
      <c r="HM50" s="360"/>
      <c r="HN50" s="360"/>
      <c r="HO50" s="360"/>
      <c r="HP50" s="360"/>
      <c r="HQ50" s="360"/>
      <c r="HR50" s="360"/>
      <c r="HS50" s="360"/>
      <c r="HT50" s="360"/>
      <c r="HU50" s="360"/>
      <c r="HV50" s="360"/>
      <c r="HW50" s="360"/>
      <c r="HX50" s="360"/>
      <c r="HY50" s="360"/>
      <c r="HZ50" s="360"/>
      <c r="IA50" s="360"/>
      <c r="IB50" s="360"/>
      <c r="IC50" s="360"/>
      <c r="ID50" s="360"/>
      <c r="IE50" s="360"/>
      <c r="IF50" s="360"/>
      <c r="IG50" s="360"/>
      <c r="IH50" s="360"/>
      <c r="II50" s="360"/>
      <c r="IJ50" s="360"/>
      <c r="IK50" s="360"/>
      <c r="IL50" s="360"/>
      <c r="IM50" s="360"/>
      <c r="IN50" s="360"/>
      <c r="IO50" s="360"/>
      <c r="IP50" s="360"/>
      <c r="IQ50" s="360"/>
      <c r="IR50" s="360"/>
      <c r="IS50" s="360"/>
      <c r="IT50" s="360"/>
      <c r="IU50" s="360"/>
      <c r="IV50" s="360"/>
      <c r="IW50" s="360"/>
      <c r="IX50" s="360"/>
      <c r="IY50" s="360"/>
      <c r="IZ50" s="360"/>
      <c r="JA50" s="360"/>
      <c r="JB50" s="360"/>
      <c r="JC50" s="360"/>
      <c r="JD50" s="360"/>
      <c r="JE50" s="360"/>
      <c r="JF50" s="360"/>
      <c r="JG50" s="360"/>
      <c r="JH50" s="360"/>
      <c r="JI50" s="360"/>
      <c r="JJ50" s="360"/>
      <c r="JK50" s="360"/>
      <c r="JL50" s="360"/>
      <c r="JM50" s="360"/>
      <c r="JN50" s="360"/>
      <c r="JO50" s="360"/>
      <c r="JP50" s="360"/>
      <c r="JQ50" s="346"/>
      <c r="JR50" s="280"/>
      <c r="JS50" s="280"/>
      <c r="JT50" s="280"/>
      <c r="JU50" s="280"/>
      <c r="JV50" s="280"/>
      <c r="JW50" s="280"/>
      <c r="JX50" s="280"/>
      <c r="JY50" s="280"/>
      <c r="JZ50" s="280"/>
      <c r="KA50" s="280"/>
      <c r="KB50" s="280"/>
      <c r="KC50" s="280"/>
      <c r="KD50" s="280"/>
      <c r="KE50" s="280"/>
      <c r="KF50" s="280"/>
      <c r="KG50" s="280"/>
      <c r="KH50" s="280"/>
      <c r="KI50" s="280"/>
      <c r="KJ50" s="280"/>
      <c r="KK50" s="280"/>
      <c r="KL50" s="280"/>
      <c r="KM50" s="280"/>
      <c r="KN50" s="280"/>
      <c r="KO50" s="280"/>
      <c r="KP50" s="280"/>
      <c r="KQ50" s="280"/>
      <c r="KR50" s="280"/>
      <c r="KS50" s="280"/>
      <c r="KT50" s="280"/>
      <c r="KU50" s="280"/>
      <c r="KV50" s="280"/>
      <c r="KW50" s="280"/>
      <c r="KX50" s="280"/>
      <c r="KY50" s="280"/>
      <c r="KZ50" s="280"/>
      <c r="LA50" s="280"/>
      <c r="LB50" s="280"/>
      <c r="LC50" s="280"/>
      <c r="LD50" s="280"/>
      <c r="LE50" s="280"/>
      <c r="LF50" s="280"/>
      <c r="LG50" s="280"/>
      <c r="LH50" s="280"/>
      <c r="LI50" s="280"/>
      <c r="LJ50" s="280"/>
      <c r="LK50" s="280"/>
      <c r="LL50" s="280"/>
      <c r="LM50" s="280"/>
      <c r="LN50" s="280"/>
      <c r="LO50" s="280"/>
      <c r="LP50" s="280"/>
      <c r="LQ50" s="280"/>
      <c r="LR50" s="280"/>
      <c r="LS50" s="280"/>
      <c r="LT50" s="280"/>
      <c r="LU50" s="280"/>
      <c r="LV50" s="280"/>
      <c r="LW50" s="280"/>
      <c r="LX50" s="280"/>
      <c r="LY50" s="280"/>
      <c r="LZ50" s="280"/>
      <c r="MA50" s="280"/>
      <c r="MB50" s="280"/>
      <c r="MC50" s="280"/>
      <c r="MD50" s="280"/>
      <c r="ME50" s="280"/>
      <c r="MF50" s="280"/>
      <c r="MG50" s="280"/>
      <c r="MH50" s="280"/>
      <c r="MI50" s="280"/>
      <c r="MJ50" s="280"/>
      <c r="MK50" s="280"/>
      <c r="ML50" s="280"/>
      <c r="MM50" s="280"/>
      <c r="MN50" s="280"/>
      <c r="MO50" s="280"/>
      <c r="MP50" s="280"/>
      <c r="MQ50" s="280"/>
      <c r="MR50" s="280"/>
      <c r="MS50" s="280"/>
      <c r="MT50" s="280"/>
      <c r="MU50" s="280"/>
      <c r="MV50" s="280"/>
      <c r="MW50" s="280"/>
      <c r="MX50" s="280"/>
      <c r="MY50" s="280"/>
      <c r="MZ50" s="280"/>
      <c r="NA50" s="280"/>
      <c r="NB50" s="280"/>
      <c r="NC50" s="280"/>
      <c r="ND50" s="280"/>
      <c r="NE50" s="280"/>
      <c r="NF50" s="280"/>
      <c r="NG50" s="280"/>
      <c r="NH50" s="280"/>
      <c r="NI50" s="280"/>
      <c r="NJ50" s="280"/>
      <c r="NK50" s="280"/>
      <c r="NL50" s="280"/>
      <c r="NM50" s="280"/>
      <c r="NN50" s="280"/>
      <c r="NO50" s="280"/>
      <c r="NP50" s="280"/>
      <c r="NQ50" s="280"/>
      <c r="NR50" s="280"/>
      <c r="NS50" s="280"/>
      <c r="NT50" s="280"/>
      <c r="NU50" s="280"/>
      <c r="NV50" s="280"/>
      <c r="NW50" s="280"/>
      <c r="NX50" s="280"/>
      <c r="NY50" s="280"/>
      <c r="NZ50" s="280"/>
      <c r="OA50" s="280"/>
      <c r="OB50" s="280"/>
      <c r="OC50" s="280"/>
      <c r="OD50" s="280"/>
      <c r="OE50" s="280"/>
      <c r="OF50" s="280"/>
      <c r="OG50" s="280"/>
      <c r="OH50" s="280"/>
      <c r="OI50" s="280"/>
      <c r="OJ50" s="280"/>
      <c r="OK50" s="280"/>
      <c r="OL50" s="280"/>
      <c r="OM50" s="280"/>
      <c r="ON50" s="280"/>
      <c r="OO50" s="280"/>
      <c r="OP50" s="280"/>
      <c r="OQ50" s="280"/>
      <c r="OR50" s="280"/>
      <c r="OS50" s="280"/>
      <c r="OT50" s="280"/>
      <c r="OU50" s="280"/>
      <c r="OV50" s="280"/>
      <c r="OW50" s="280"/>
      <c r="OX50" s="280"/>
      <c r="OY50" s="280"/>
      <c r="OZ50" s="280"/>
      <c r="PA50" s="280"/>
      <c r="PB50" s="280"/>
      <c r="PC50" s="280"/>
      <c r="PD50" s="280"/>
      <c r="PE50" s="280"/>
      <c r="PF50" s="280"/>
      <c r="PG50" s="280"/>
      <c r="PH50" s="280"/>
      <c r="PI50" s="280"/>
      <c r="PJ50" s="280"/>
      <c r="PK50" s="280"/>
      <c r="PL50" s="280"/>
      <c r="PM50" s="280"/>
      <c r="PN50" s="280"/>
      <c r="PO50" s="280"/>
      <c r="PP50" s="280"/>
      <c r="PQ50" s="280"/>
      <c r="PR50" s="280"/>
      <c r="PS50" s="280"/>
      <c r="PT50" s="280"/>
      <c r="PU50" s="280"/>
      <c r="PV50" s="280"/>
      <c r="PW50" s="280"/>
      <c r="PX50" s="280"/>
      <c r="PY50" s="280"/>
      <c r="PZ50" s="280"/>
      <c r="QA50" s="280"/>
      <c r="QB50" s="280"/>
      <c r="QC50" s="280"/>
      <c r="QD50" s="280"/>
      <c r="QE50" s="280"/>
      <c r="QF50" s="280"/>
      <c r="QG50" s="280"/>
      <c r="QH50" s="280"/>
      <c r="QI50" s="280"/>
      <c r="QJ50" s="280"/>
      <c r="QK50" s="280"/>
      <c r="QL50" s="280"/>
      <c r="QM50" s="280"/>
      <c r="QN50" s="280"/>
      <c r="QO50" s="280"/>
      <c r="QP50" s="280"/>
      <c r="QQ50" s="280"/>
      <c r="QR50" s="280"/>
      <c r="QS50" s="280"/>
      <c r="QT50" s="280"/>
      <c r="QU50" s="280"/>
      <c r="QV50" s="280"/>
      <c r="QW50" s="280"/>
    </row>
    <row r="51" spans="1:465" s="97" customFormat="1" ht="12.75" customHeight="1">
      <c r="A51" s="277"/>
      <c r="B51" s="278" t="s">
        <v>415</v>
      </c>
      <c r="C51" s="277"/>
      <c r="D51" s="277"/>
      <c r="E51" s="279" t="s">
        <v>11</v>
      </c>
      <c r="G51" s="498"/>
      <c r="H51" s="498"/>
      <c r="I51" s="498"/>
      <c r="J51" s="498"/>
      <c r="K51" s="498">
        <v>0.12566368583515367</v>
      </c>
      <c r="L51" s="498"/>
      <c r="M51" s="498"/>
      <c r="N51" s="498"/>
      <c r="O51" s="498"/>
      <c r="P51" s="498"/>
      <c r="Q51" s="498"/>
      <c r="R51" s="498"/>
      <c r="S51" s="498"/>
      <c r="T51" s="498"/>
      <c r="U51" s="498">
        <v>0.1392352818625251</v>
      </c>
      <c r="V51" s="498"/>
      <c r="W51" s="498"/>
      <c r="X51" s="498"/>
      <c r="Y51" s="498"/>
      <c r="Z51" s="498"/>
      <c r="AA51" s="498"/>
      <c r="AB51" s="498"/>
      <c r="AC51" s="498"/>
      <c r="AD51" s="498"/>
      <c r="AE51" s="498"/>
      <c r="AF51" s="498"/>
      <c r="AG51" s="498"/>
      <c r="AH51" s="498"/>
      <c r="AI51" s="498"/>
      <c r="AJ51" s="498">
        <v>0.32681013408452986</v>
      </c>
      <c r="AK51" s="498"/>
      <c r="AL51" s="498"/>
      <c r="AM51" s="498"/>
      <c r="AN51" s="498"/>
      <c r="AO51" s="498"/>
      <c r="AP51" s="498">
        <v>8.6334475729393997E-2</v>
      </c>
      <c r="AQ51" s="498"/>
      <c r="AR51" s="498"/>
      <c r="AS51" s="498"/>
      <c r="AT51" s="498"/>
      <c r="AU51" s="498"/>
      <c r="AV51" s="498"/>
      <c r="AW51" s="498"/>
      <c r="AX51" s="498"/>
      <c r="AY51" s="498"/>
      <c r="AZ51" s="498"/>
      <c r="BA51" s="498"/>
      <c r="BB51" s="498"/>
      <c r="BC51" s="498"/>
      <c r="BD51" s="498"/>
      <c r="BE51" s="498"/>
      <c r="BF51" s="498"/>
      <c r="BG51" s="498"/>
      <c r="BH51" s="498">
        <v>1</v>
      </c>
      <c r="BI51" s="498">
        <v>0.48324260590174267</v>
      </c>
      <c r="BJ51" s="498">
        <v>0.91736109203458294</v>
      </c>
      <c r="BK51" s="498"/>
      <c r="BL51" s="498"/>
      <c r="BM51" s="498"/>
      <c r="BN51" s="498"/>
      <c r="BO51" s="498"/>
      <c r="BP51" s="498"/>
      <c r="BQ51" s="498"/>
      <c r="BR51" s="498"/>
      <c r="BS51" s="498"/>
      <c r="BT51" s="498"/>
      <c r="BU51" s="498">
        <v>6.7297633989385292E-2</v>
      </c>
      <c r="BV51" s="498"/>
      <c r="BW51" s="498"/>
      <c r="BX51" s="498"/>
      <c r="BY51" s="498">
        <v>0.43249094375722746</v>
      </c>
      <c r="BZ51" s="498">
        <v>0.28318504779194914</v>
      </c>
      <c r="CA51" s="498"/>
      <c r="CB51" s="498"/>
      <c r="CC51" s="498"/>
      <c r="CD51" s="498">
        <v>0.9518006822232159</v>
      </c>
      <c r="CE51" s="495"/>
      <c r="CF51" s="495"/>
      <c r="CG51" s="495"/>
      <c r="CH51" s="495"/>
      <c r="CI51" s="495"/>
      <c r="CJ51" s="495"/>
      <c r="CK51" s="495"/>
      <c r="CL51" s="495"/>
      <c r="CM51" s="495"/>
      <c r="CN51" s="495"/>
      <c r="CO51" s="495"/>
      <c r="CP51" s="495"/>
      <c r="CQ51" s="495">
        <v>0.94179429937006287</v>
      </c>
      <c r="CR51" s="495"/>
      <c r="CS51" s="495"/>
      <c r="CT51" s="495">
        <v>0.68876260128224964</v>
      </c>
      <c r="CU51" s="495"/>
      <c r="CV51" s="495"/>
      <c r="CW51" s="495"/>
      <c r="CX51" s="495"/>
      <c r="CY51" s="495"/>
      <c r="CZ51" s="495"/>
      <c r="DA51" s="495"/>
      <c r="DB51" s="495"/>
      <c r="DC51" s="495"/>
      <c r="DD51" s="495"/>
      <c r="DE51" s="495"/>
      <c r="DF51" s="495"/>
      <c r="DG51" s="495"/>
      <c r="DH51" s="495"/>
      <c r="DI51" s="495"/>
      <c r="DJ51" s="495"/>
      <c r="DK51" s="495"/>
      <c r="DL51" s="495"/>
      <c r="DM51" s="495">
        <v>0.29739197349930507</v>
      </c>
      <c r="DN51" s="495"/>
      <c r="DO51" s="495"/>
      <c r="DP51" s="495"/>
      <c r="DQ51" s="495"/>
      <c r="DR51" s="495"/>
      <c r="DS51" s="495"/>
      <c r="DT51" s="495"/>
      <c r="DU51" s="495"/>
      <c r="DV51" s="495"/>
      <c r="DW51" s="495"/>
      <c r="DX51" s="495"/>
      <c r="DY51" s="495"/>
      <c r="DZ51" s="495"/>
      <c r="EA51" s="495"/>
      <c r="EB51" s="495"/>
      <c r="EC51" s="495"/>
      <c r="ED51" s="495"/>
      <c r="EE51" s="495"/>
      <c r="EF51" s="495"/>
      <c r="EG51" s="495"/>
      <c r="EH51" s="495"/>
      <c r="EI51" s="495"/>
      <c r="EJ51" s="495"/>
      <c r="EK51" s="495"/>
      <c r="EL51" s="495"/>
      <c r="EM51" s="495"/>
      <c r="EN51" s="495"/>
      <c r="EO51" s="495"/>
      <c r="EP51" s="495"/>
      <c r="EQ51" s="495"/>
      <c r="ER51" s="495"/>
      <c r="ES51" s="495"/>
      <c r="ET51" s="495"/>
      <c r="EU51" s="495"/>
      <c r="EV51" s="495"/>
      <c r="EW51" s="496"/>
      <c r="EX51" s="353" t="s">
        <v>2645</v>
      </c>
      <c r="EY51" s="360"/>
      <c r="EZ51" s="360"/>
      <c r="FA51" s="360"/>
      <c r="FB51" s="360"/>
      <c r="FC51" s="360"/>
      <c r="FD51" s="360"/>
      <c r="FE51" s="360"/>
      <c r="FF51" s="360"/>
      <c r="FG51" s="360"/>
      <c r="FH51" s="360"/>
      <c r="FI51" s="360"/>
      <c r="FJ51" s="360"/>
      <c r="FK51" s="360"/>
      <c r="FL51" s="360"/>
      <c r="FM51" s="360"/>
      <c r="FN51" s="360"/>
      <c r="FO51" s="360"/>
      <c r="FP51" s="360"/>
      <c r="FQ51" s="360"/>
      <c r="FR51" s="360"/>
      <c r="FS51" s="360"/>
      <c r="FT51" s="360"/>
      <c r="FU51" s="360"/>
      <c r="FV51" s="360"/>
      <c r="FW51" s="360"/>
      <c r="FX51" s="360"/>
      <c r="FY51" s="360"/>
      <c r="FZ51" s="360"/>
      <c r="GA51" s="360"/>
      <c r="GB51" s="360"/>
      <c r="GC51" s="360"/>
      <c r="GD51" s="360"/>
      <c r="GE51" s="360"/>
      <c r="GF51" s="360"/>
      <c r="GG51" s="360"/>
      <c r="GH51" s="360"/>
      <c r="GI51" s="360"/>
      <c r="GJ51" s="360"/>
      <c r="GK51" s="360"/>
      <c r="GL51" s="360"/>
      <c r="GM51" s="360"/>
      <c r="GN51" s="360"/>
      <c r="GO51" s="360"/>
      <c r="GP51" s="360"/>
      <c r="GQ51" s="360"/>
      <c r="GR51" s="360"/>
      <c r="GS51" s="360"/>
      <c r="GT51" s="360"/>
      <c r="GU51" s="360"/>
      <c r="GV51" s="360"/>
      <c r="GW51" s="360"/>
      <c r="GX51" s="360"/>
      <c r="GY51" s="360"/>
      <c r="GZ51" s="360"/>
      <c r="HA51" s="360"/>
      <c r="HB51" s="360"/>
      <c r="HC51" s="360"/>
      <c r="HD51" s="360"/>
      <c r="HE51" s="360"/>
      <c r="HF51" s="360"/>
      <c r="HG51" s="360"/>
      <c r="HH51" s="360"/>
      <c r="HI51" s="360"/>
      <c r="HJ51" s="360"/>
      <c r="HK51" s="360"/>
      <c r="HL51" s="360"/>
      <c r="HM51" s="360"/>
      <c r="HN51" s="360"/>
      <c r="HO51" s="360"/>
      <c r="HP51" s="360"/>
      <c r="HQ51" s="360"/>
      <c r="HR51" s="360"/>
      <c r="HS51" s="360"/>
      <c r="HT51" s="360"/>
      <c r="HU51" s="360"/>
      <c r="HV51" s="360"/>
      <c r="HW51" s="360"/>
      <c r="HX51" s="360"/>
      <c r="HY51" s="360"/>
      <c r="HZ51" s="360"/>
      <c r="IA51" s="360"/>
      <c r="IB51" s="360"/>
      <c r="IC51" s="360"/>
      <c r="ID51" s="360"/>
      <c r="IE51" s="360"/>
      <c r="IF51" s="360"/>
      <c r="IG51" s="360"/>
      <c r="IH51" s="360"/>
      <c r="II51" s="360"/>
      <c r="IJ51" s="360"/>
      <c r="IK51" s="360"/>
      <c r="IL51" s="360"/>
      <c r="IM51" s="360"/>
      <c r="IN51" s="360"/>
      <c r="IO51" s="360"/>
      <c r="IP51" s="360"/>
      <c r="IQ51" s="360"/>
      <c r="IR51" s="360"/>
      <c r="IS51" s="360"/>
      <c r="IT51" s="360"/>
      <c r="IU51" s="360"/>
      <c r="IV51" s="360"/>
      <c r="IW51" s="360"/>
      <c r="IX51" s="360"/>
      <c r="IY51" s="360"/>
      <c r="IZ51" s="360"/>
      <c r="JA51" s="360"/>
      <c r="JB51" s="360"/>
      <c r="JC51" s="360"/>
      <c r="JD51" s="360"/>
      <c r="JE51" s="360"/>
      <c r="JF51" s="360"/>
      <c r="JG51" s="360"/>
      <c r="JH51" s="360"/>
      <c r="JI51" s="360"/>
      <c r="JJ51" s="360"/>
      <c r="JK51" s="360"/>
      <c r="JL51" s="360"/>
      <c r="JM51" s="360"/>
      <c r="JN51" s="360"/>
      <c r="JO51" s="360"/>
      <c r="JP51" s="360"/>
      <c r="JQ51" s="346"/>
      <c r="JR51" s="280"/>
      <c r="JS51" s="280"/>
      <c r="JT51" s="280"/>
      <c r="JU51" s="280"/>
      <c r="JV51" s="280"/>
      <c r="JW51" s="280"/>
      <c r="JX51" s="280"/>
      <c r="JY51" s="280"/>
      <c r="JZ51" s="280"/>
      <c r="KA51" s="280"/>
      <c r="KB51" s="280"/>
      <c r="KC51" s="280"/>
      <c r="KD51" s="280"/>
      <c r="KE51" s="280"/>
      <c r="KF51" s="280"/>
      <c r="KG51" s="280"/>
      <c r="KH51" s="280"/>
      <c r="KI51" s="280"/>
      <c r="KJ51" s="280"/>
      <c r="KK51" s="280"/>
      <c r="KL51" s="280"/>
      <c r="KM51" s="280"/>
      <c r="KN51" s="280"/>
      <c r="KO51" s="280"/>
      <c r="KP51" s="280"/>
      <c r="KQ51" s="280"/>
      <c r="KR51" s="280"/>
      <c r="KS51" s="280"/>
      <c r="KT51" s="280"/>
      <c r="KU51" s="280"/>
      <c r="KV51" s="280"/>
      <c r="KW51" s="280"/>
      <c r="KX51" s="280"/>
      <c r="KY51" s="280"/>
      <c r="KZ51" s="280"/>
      <c r="LA51" s="280"/>
      <c r="LB51" s="280"/>
      <c r="LC51" s="280"/>
      <c r="LD51" s="280"/>
      <c r="LE51" s="280"/>
      <c r="LF51" s="280"/>
      <c r="LG51" s="280"/>
      <c r="LH51" s="280"/>
      <c r="LI51" s="280"/>
      <c r="LJ51" s="280"/>
      <c r="LK51" s="280"/>
      <c r="LL51" s="280"/>
      <c r="LM51" s="280"/>
      <c r="LN51" s="280"/>
      <c r="LO51" s="280"/>
      <c r="LP51" s="280"/>
      <c r="LQ51" s="280"/>
      <c r="LR51" s="280"/>
      <c r="LS51" s="280"/>
      <c r="LT51" s="280"/>
      <c r="LU51" s="280"/>
      <c r="LV51" s="280"/>
      <c r="LW51" s="280"/>
      <c r="LX51" s="280"/>
      <c r="LY51" s="280"/>
      <c r="LZ51" s="280"/>
      <c r="MA51" s="280"/>
      <c r="MB51" s="280"/>
      <c r="MC51" s="280"/>
      <c r="MD51" s="280"/>
      <c r="ME51" s="280"/>
      <c r="MF51" s="280"/>
      <c r="MG51" s="280"/>
      <c r="MH51" s="280"/>
      <c r="MI51" s="280"/>
      <c r="MJ51" s="280"/>
      <c r="MK51" s="280"/>
      <c r="ML51" s="280"/>
      <c r="MM51" s="280"/>
      <c r="MN51" s="280"/>
      <c r="MO51" s="280"/>
      <c r="MP51" s="280"/>
      <c r="MQ51" s="280"/>
      <c r="MR51" s="280"/>
      <c r="MS51" s="280"/>
      <c r="MT51" s="280"/>
      <c r="MU51" s="280"/>
      <c r="MV51" s="280"/>
      <c r="MW51" s="280"/>
      <c r="MX51" s="280"/>
      <c r="MY51" s="280"/>
      <c r="MZ51" s="280"/>
      <c r="NA51" s="280"/>
      <c r="NB51" s="280"/>
      <c r="NC51" s="280"/>
      <c r="ND51" s="280"/>
      <c r="NE51" s="280"/>
      <c r="NF51" s="280"/>
      <c r="NG51" s="280"/>
      <c r="NH51" s="280"/>
      <c r="NI51" s="280"/>
      <c r="NJ51" s="280"/>
      <c r="NK51" s="280"/>
      <c r="NL51" s="280"/>
      <c r="NM51" s="280"/>
      <c r="NN51" s="280"/>
      <c r="NO51" s="280"/>
      <c r="NP51" s="280"/>
      <c r="NQ51" s="280"/>
      <c r="NR51" s="280"/>
      <c r="NS51" s="280"/>
      <c r="NT51" s="280"/>
      <c r="NU51" s="280"/>
      <c r="NV51" s="280"/>
      <c r="NW51" s="280"/>
      <c r="NX51" s="280"/>
      <c r="NY51" s="280"/>
      <c r="NZ51" s="280"/>
      <c r="OA51" s="280"/>
      <c r="OB51" s="280"/>
      <c r="OC51" s="280"/>
      <c r="OD51" s="280"/>
      <c r="OE51" s="280"/>
      <c r="OF51" s="280"/>
      <c r="OG51" s="280"/>
      <c r="OH51" s="280"/>
      <c r="OI51" s="280"/>
      <c r="OJ51" s="280"/>
      <c r="OK51" s="280"/>
      <c r="OL51" s="280"/>
      <c r="OM51" s="280"/>
      <c r="ON51" s="280"/>
      <c r="OO51" s="280"/>
      <c r="OP51" s="280"/>
      <c r="OQ51" s="280"/>
      <c r="OR51" s="280"/>
      <c r="OS51" s="280"/>
      <c r="OT51" s="280"/>
      <c r="OU51" s="280"/>
      <c r="OV51" s="280"/>
      <c r="OW51" s="280"/>
      <c r="OX51" s="280"/>
      <c r="OY51" s="280"/>
      <c r="OZ51" s="280"/>
      <c r="PA51" s="280"/>
      <c r="PB51" s="280"/>
      <c r="PC51" s="280"/>
      <c r="PD51" s="280"/>
      <c r="PE51" s="280"/>
      <c r="PF51" s="280"/>
      <c r="PG51" s="280"/>
      <c r="PH51" s="280"/>
      <c r="PI51" s="280"/>
      <c r="PJ51" s="280"/>
      <c r="PK51" s="280"/>
      <c r="PL51" s="280"/>
      <c r="PM51" s="280"/>
      <c r="PN51" s="280"/>
      <c r="PO51" s="280"/>
      <c r="PP51" s="280"/>
      <c r="PQ51" s="280"/>
      <c r="PR51" s="280"/>
      <c r="PS51" s="280"/>
      <c r="PT51" s="280"/>
      <c r="PU51" s="280"/>
      <c r="PV51" s="280"/>
      <c r="PW51" s="280"/>
      <c r="PX51" s="280"/>
      <c r="PY51" s="280"/>
      <c r="PZ51" s="280"/>
      <c r="QA51" s="280"/>
      <c r="QB51" s="280"/>
      <c r="QC51" s="280"/>
      <c r="QD51" s="280"/>
      <c r="QE51" s="280"/>
      <c r="QF51" s="280"/>
      <c r="QG51" s="280"/>
      <c r="QH51" s="280"/>
      <c r="QI51" s="280"/>
      <c r="QJ51" s="280"/>
      <c r="QK51" s="280"/>
      <c r="QL51" s="280"/>
      <c r="QM51" s="280"/>
      <c r="QN51" s="280"/>
      <c r="QO51" s="280"/>
      <c r="QP51" s="280"/>
      <c r="QQ51" s="280"/>
      <c r="QR51" s="280"/>
      <c r="QS51" s="280"/>
      <c r="QT51" s="280"/>
      <c r="QU51" s="280"/>
      <c r="QV51" s="280"/>
      <c r="QW51" s="280"/>
    </row>
    <row r="52" spans="1:465" ht="12.75" customHeight="1">
      <c r="A52" s="8"/>
      <c r="B52" s="8"/>
      <c r="C52" s="8"/>
      <c r="D52" s="8"/>
      <c r="E52" s="266"/>
      <c r="G52" s="472"/>
      <c r="H52" s="472"/>
      <c r="I52" s="472"/>
      <c r="J52" s="472"/>
      <c r="K52" s="472"/>
      <c r="L52" s="472"/>
      <c r="M52" s="472"/>
      <c r="N52" s="472"/>
      <c r="O52" s="472"/>
      <c r="P52" s="473"/>
      <c r="Q52" s="473"/>
      <c r="R52" s="473"/>
      <c r="S52" s="474"/>
      <c r="T52" s="474"/>
      <c r="U52" s="474"/>
      <c r="V52" s="474"/>
      <c r="W52" s="474"/>
      <c r="X52" s="474"/>
      <c r="Y52" s="474"/>
      <c r="Z52" s="474"/>
      <c r="AA52" s="474"/>
      <c r="AB52" s="474"/>
      <c r="AC52" s="474"/>
      <c r="AD52" s="474"/>
      <c r="AE52" s="474"/>
      <c r="AF52" s="474"/>
      <c r="AG52" s="474"/>
      <c r="AH52" s="474"/>
      <c r="AI52" s="474"/>
      <c r="AJ52" s="474"/>
      <c r="AK52" s="474"/>
      <c r="AL52" s="474"/>
      <c r="AM52" s="474"/>
      <c r="AN52" s="474"/>
      <c r="AO52" s="474"/>
      <c r="AP52" s="474"/>
      <c r="AQ52" s="474"/>
      <c r="AR52" s="474"/>
      <c r="AS52" s="474"/>
      <c r="AT52" s="471"/>
      <c r="AU52" s="471"/>
      <c r="AV52" s="471"/>
      <c r="AW52" s="471"/>
      <c r="AX52" s="471"/>
      <c r="AY52" s="471"/>
      <c r="AZ52" s="471"/>
      <c r="BA52" s="471"/>
      <c r="BB52" s="471"/>
      <c r="BC52" s="471"/>
      <c r="BD52" s="471"/>
      <c r="BE52" s="471"/>
      <c r="BF52" s="471"/>
      <c r="BG52" s="471"/>
      <c r="BH52" s="471"/>
      <c r="BI52" s="471"/>
      <c r="BJ52" s="471"/>
      <c r="BK52" s="471"/>
      <c r="BL52" s="471"/>
      <c r="BM52" s="471"/>
      <c r="BN52" s="471"/>
      <c r="BO52" s="471"/>
      <c r="BP52" s="471"/>
      <c r="BQ52" s="471"/>
      <c r="BR52" s="471"/>
      <c r="BS52" s="471"/>
      <c r="BT52" s="471"/>
      <c r="BU52" s="471"/>
      <c r="BV52" s="471"/>
      <c r="BW52" s="471"/>
      <c r="BX52" s="471"/>
      <c r="BY52" s="471"/>
      <c r="BZ52" s="471"/>
      <c r="CA52" s="471"/>
      <c r="CB52" s="471"/>
      <c r="CC52" s="471"/>
      <c r="CD52" s="471"/>
      <c r="CE52" s="471"/>
      <c r="CF52" s="471"/>
      <c r="CG52" s="471"/>
      <c r="CH52" s="471"/>
      <c r="CI52" s="471"/>
      <c r="CJ52" s="471"/>
      <c r="CK52" s="471"/>
      <c r="CL52" s="471"/>
      <c r="CM52" s="471"/>
      <c r="CN52" s="471"/>
      <c r="CO52" s="471"/>
      <c r="CP52" s="471"/>
      <c r="CQ52" s="471"/>
      <c r="CR52" s="471"/>
      <c r="CS52" s="471"/>
      <c r="CT52" s="471"/>
      <c r="CU52" s="471"/>
      <c r="CV52" s="471"/>
      <c r="CW52" s="471"/>
      <c r="CX52" s="471"/>
      <c r="CY52" s="471"/>
      <c r="CZ52" s="471"/>
      <c r="DA52" s="471"/>
      <c r="DB52" s="471"/>
      <c r="DC52" s="471"/>
      <c r="DD52" s="471"/>
      <c r="DE52" s="471"/>
      <c r="DF52" s="471"/>
      <c r="DG52" s="471"/>
      <c r="DH52" s="471"/>
      <c r="DI52" s="471"/>
      <c r="DJ52" s="471"/>
      <c r="DK52" s="471"/>
      <c r="DL52" s="471"/>
      <c r="DM52" s="471"/>
      <c r="DN52" s="471"/>
      <c r="DO52" s="471"/>
      <c r="DP52" s="471"/>
      <c r="DQ52" s="471"/>
      <c r="DR52" s="471"/>
      <c r="DS52" s="471"/>
      <c r="DT52" s="471"/>
      <c r="DU52" s="471"/>
      <c r="DV52" s="471"/>
      <c r="DW52" s="471"/>
      <c r="DX52" s="471"/>
      <c r="DY52" s="471"/>
      <c r="DZ52" s="471"/>
      <c r="EA52" s="471"/>
      <c r="EB52" s="471"/>
      <c r="EC52" s="471"/>
      <c r="ED52" s="471"/>
      <c r="EE52" s="471"/>
      <c r="EF52" s="471"/>
      <c r="EG52" s="471"/>
      <c r="EH52" s="471"/>
      <c r="EI52" s="471"/>
      <c r="EJ52" s="471"/>
      <c r="EK52" s="471"/>
      <c r="EL52" s="471"/>
      <c r="EM52" s="471"/>
      <c r="EN52" s="471"/>
      <c r="EO52" s="471"/>
      <c r="EP52" s="471"/>
      <c r="EQ52" s="471"/>
      <c r="ER52" s="471"/>
      <c r="ES52" s="471"/>
      <c r="ET52" s="471"/>
      <c r="EU52" s="471"/>
      <c r="EV52" s="471"/>
      <c r="EW52" s="471"/>
    </row>
    <row r="53" spans="1:465" ht="12.75" customHeight="1">
      <c r="A53" s="23" t="s">
        <v>10</v>
      </c>
      <c r="B53" s="8"/>
      <c r="C53" s="8"/>
      <c r="D53" s="8"/>
      <c r="E53" s="266"/>
      <c r="G53" s="472"/>
      <c r="H53" s="472"/>
      <c r="I53" s="472"/>
      <c r="J53" s="472"/>
      <c r="K53" s="472"/>
      <c r="L53" s="472"/>
      <c r="M53" s="472"/>
      <c r="N53" s="472"/>
      <c r="O53" s="472"/>
      <c r="P53" s="473"/>
      <c r="Q53" s="473"/>
      <c r="R53" s="473"/>
      <c r="S53" s="474"/>
      <c r="T53" s="474"/>
      <c r="U53" s="474"/>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Q53" s="471"/>
      <c r="ER53" s="471"/>
      <c r="ES53" s="471"/>
      <c r="ET53" s="471"/>
      <c r="EU53" s="471"/>
      <c r="EV53" s="471"/>
      <c r="EW53" s="471"/>
    </row>
    <row r="54" spans="1:465" ht="12.75" customHeight="1">
      <c r="A54" s="8"/>
      <c r="B54" s="23" t="s">
        <v>9</v>
      </c>
      <c r="C54" s="8"/>
      <c r="D54" s="8"/>
      <c r="E54" s="266" t="s">
        <v>1</v>
      </c>
      <c r="G54" s="268"/>
      <c r="H54" s="268"/>
      <c r="I54" s="268"/>
      <c r="J54" s="268"/>
      <c r="K54" s="268"/>
      <c r="L54" s="268"/>
      <c r="M54" s="268"/>
      <c r="N54" s="268"/>
      <c r="O54" s="268"/>
      <c r="P54" s="268"/>
      <c r="Q54" s="268"/>
      <c r="R54" s="268"/>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477"/>
      <c r="EY54" s="359"/>
      <c r="EZ54" s="359"/>
      <c r="FA54" s="359"/>
      <c r="FB54" s="359"/>
      <c r="FC54" s="359"/>
      <c r="FD54" s="359"/>
      <c r="FE54" s="359"/>
      <c r="FF54" s="359"/>
      <c r="FG54" s="359"/>
      <c r="FH54" s="359"/>
      <c r="FI54" s="359"/>
      <c r="FJ54" s="359"/>
      <c r="FK54" s="359"/>
      <c r="FL54" s="359"/>
      <c r="FM54" s="359"/>
      <c r="FN54" s="359"/>
      <c r="FO54" s="359"/>
      <c r="FP54" s="359"/>
      <c r="FQ54" s="359"/>
      <c r="FR54" s="359"/>
      <c r="FS54" s="359"/>
      <c r="FT54" s="359"/>
      <c r="FU54" s="359"/>
      <c r="FV54" s="359"/>
      <c r="FW54" s="359"/>
      <c r="FX54" s="359"/>
      <c r="FY54" s="359"/>
      <c r="FZ54" s="359"/>
      <c r="GA54" s="359"/>
      <c r="GB54" s="359"/>
      <c r="GC54" s="359"/>
      <c r="GD54" s="359"/>
      <c r="GE54" s="359"/>
      <c r="GF54" s="359"/>
      <c r="GG54" s="359"/>
      <c r="GH54" s="359"/>
      <c r="GI54" s="359"/>
      <c r="GJ54" s="359"/>
      <c r="GK54" s="359"/>
      <c r="GL54" s="359"/>
      <c r="GM54" s="359"/>
      <c r="GN54" s="359"/>
      <c r="GO54" s="359"/>
      <c r="GP54" s="359"/>
      <c r="GQ54" s="359"/>
      <c r="GR54" s="359"/>
      <c r="GS54" s="359"/>
      <c r="GT54" s="359"/>
      <c r="GU54" s="359"/>
      <c r="GV54" s="359"/>
      <c r="GW54" s="359"/>
      <c r="GX54" s="359"/>
      <c r="GY54" s="359"/>
      <c r="GZ54" s="359"/>
      <c r="HA54" s="359"/>
      <c r="HB54" s="359"/>
      <c r="HC54" s="359"/>
      <c r="HD54" s="359"/>
      <c r="HE54" s="359"/>
      <c r="HF54" s="359"/>
      <c r="HG54" s="359"/>
      <c r="HH54" s="359"/>
      <c r="HI54" s="359"/>
      <c r="HJ54" s="359"/>
      <c r="HK54" s="359"/>
      <c r="HL54" s="359"/>
      <c r="HM54" s="359"/>
      <c r="HN54" s="359"/>
      <c r="HO54" s="359"/>
      <c r="HP54" s="359"/>
      <c r="HQ54" s="359"/>
      <c r="HR54" s="359"/>
      <c r="HS54" s="359"/>
      <c r="HT54" s="359"/>
      <c r="HU54" s="359"/>
      <c r="HV54" s="359"/>
      <c r="HW54" s="359"/>
      <c r="HX54" s="359"/>
      <c r="HY54" s="359"/>
      <c r="HZ54" s="359"/>
      <c r="IA54" s="359"/>
      <c r="IB54" s="359"/>
      <c r="IC54" s="359"/>
      <c r="ID54" s="359"/>
      <c r="IE54" s="359"/>
      <c r="IF54" s="359"/>
      <c r="IG54" s="359"/>
      <c r="IH54" s="359"/>
      <c r="II54" s="359"/>
      <c r="IJ54" s="359"/>
      <c r="IK54" s="359"/>
      <c r="IL54" s="359"/>
      <c r="IM54" s="359"/>
      <c r="IN54" s="359"/>
      <c r="IO54" s="359"/>
      <c r="IP54" s="359"/>
      <c r="IQ54" s="359"/>
      <c r="IR54" s="359"/>
      <c r="IS54" s="359"/>
      <c r="IT54" s="359"/>
      <c r="IU54" s="359"/>
      <c r="IV54" s="359"/>
      <c r="IW54" s="359"/>
      <c r="IX54" s="359"/>
      <c r="IY54" s="359"/>
      <c r="IZ54" s="359"/>
      <c r="JA54" s="359"/>
      <c r="JB54" s="359"/>
      <c r="JC54" s="359"/>
      <c r="JD54" s="359"/>
      <c r="JE54" s="359"/>
      <c r="JF54" s="359"/>
      <c r="JG54" s="359"/>
      <c r="JH54" s="359"/>
      <c r="JI54" s="359"/>
      <c r="JJ54" s="359"/>
      <c r="JK54" s="359"/>
      <c r="JL54" s="359"/>
      <c r="JM54" s="359"/>
      <c r="JN54" s="359"/>
      <c r="JO54" s="359"/>
      <c r="JP54" s="359"/>
      <c r="JQ54" s="345"/>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c r="LI54" s="269"/>
      <c r="LJ54" s="269"/>
      <c r="LK54" s="269"/>
      <c r="LL54" s="269"/>
      <c r="LM54" s="269"/>
      <c r="LN54" s="269"/>
      <c r="LO54" s="269"/>
      <c r="LP54" s="269"/>
      <c r="LQ54" s="269"/>
      <c r="LR54" s="269"/>
      <c r="LS54" s="269"/>
      <c r="LT54" s="269"/>
      <c r="LU54" s="269"/>
      <c r="LV54" s="269"/>
      <c r="LW54" s="269"/>
      <c r="LX54" s="269"/>
      <c r="LY54" s="269"/>
      <c r="LZ54" s="269"/>
      <c r="MA54" s="269"/>
      <c r="MB54" s="269"/>
      <c r="MC54" s="269"/>
      <c r="MD54" s="269"/>
      <c r="ME54" s="269"/>
      <c r="MF54" s="269"/>
      <c r="MG54" s="269"/>
      <c r="MH54" s="269"/>
      <c r="MI54" s="269"/>
      <c r="MJ54" s="269"/>
      <c r="MK54" s="269"/>
      <c r="ML54" s="269"/>
      <c r="MM54" s="269"/>
      <c r="MN54" s="269"/>
      <c r="MO54" s="269"/>
      <c r="MP54" s="269"/>
      <c r="MQ54" s="269"/>
      <c r="MR54" s="269"/>
      <c r="MS54" s="269"/>
      <c r="MT54" s="269"/>
      <c r="MU54" s="269"/>
      <c r="MV54" s="269"/>
      <c r="MW54" s="269"/>
      <c r="MX54" s="269"/>
      <c r="MY54" s="269"/>
      <c r="MZ54" s="269"/>
      <c r="NA54" s="269"/>
      <c r="NB54" s="269"/>
      <c r="NC54" s="269"/>
      <c r="ND54" s="269"/>
      <c r="NE54" s="269"/>
      <c r="NF54" s="269"/>
      <c r="NG54" s="269"/>
      <c r="NH54" s="269"/>
      <c r="NI54" s="269"/>
      <c r="NJ54" s="269"/>
      <c r="NK54" s="269"/>
      <c r="NL54" s="269"/>
      <c r="NM54" s="269"/>
      <c r="NN54" s="269"/>
      <c r="NO54" s="269"/>
      <c r="NP54" s="269"/>
      <c r="NQ54" s="269"/>
      <c r="NR54" s="269"/>
      <c r="NS54" s="269"/>
      <c r="NT54" s="269"/>
      <c r="NU54" s="269"/>
      <c r="NV54" s="269"/>
      <c r="NW54" s="269"/>
      <c r="NX54" s="269"/>
      <c r="NY54" s="269"/>
      <c r="NZ54" s="269"/>
      <c r="OA54" s="269"/>
      <c r="OB54" s="269"/>
      <c r="OC54" s="269"/>
      <c r="OD54" s="269"/>
      <c r="OE54" s="269"/>
      <c r="OF54" s="269"/>
      <c r="OG54" s="269"/>
      <c r="OH54" s="269"/>
      <c r="OI54" s="269"/>
      <c r="OJ54" s="269"/>
      <c r="OK54" s="269"/>
      <c r="OL54" s="269"/>
      <c r="OM54" s="269"/>
      <c r="ON54" s="269"/>
      <c r="OO54" s="269"/>
      <c r="OP54" s="269"/>
      <c r="OQ54" s="269"/>
      <c r="OR54" s="269"/>
      <c r="OS54" s="269"/>
      <c r="OT54" s="269"/>
      <c r="OU54" s="269"/>
      <c r="OV54" s="269"/>
      <c r="OW54" s="269"/>
      <c r="OX54" s="269"/>
      <c r="OY54" s="269"/>
      <c r="OZ54" s="269"/>
      <c r="PA54" s="269"/>
      <c r="PB54" s="269"/>
      <c r="PC54" s="269"/>
      <c r="PD54" s="269"/>
      <c r="PE54" s="269"/>
      <c r="PF54" s="269"/>
      <c r="PG54" s="269"/>
      <c r="PH54" s="269"/>
      <c r="PI54" s="269"/>
      <c r="PJ54" s="269"/>
      <c r="PK54" s="269"/>
      <c r="PL54" s="269"/>
      <c r="PM54" s="269"/>
      <c r="PN54" s="269"/>
      <c r="PO54" s="269"/>
      <c r="PP54" s="269"/>
      <c r="PQ54" s="269"/>
      <c r="PR54" s="269"/>
      <c r="PS54" s="269"/>
      <c r="PT54" s="269"/>
      <c r="PU54" s="269"/>
      <c r="PV54" s="269"/>
      <c r="PW54" s="269"/>
      <c r="PX54" s="269"/>
      <c r="PY54" s="269"/>
      <c r="PZ54" s="269"/>
      <c r="QA54" s="269"/>
      <c r="QB54" s="269"/>
      <c r="QC54" s="269"/>
      <c r="QD54" s="269"/>
      <c r="QE54" s="269"/>
      <c r="QF54" s="269"/>
      <c r="QG54" s="269"/>
      <c r="QH54" s="269"/>
      <c r="QI54" s="269"/>
      <c r="QJ54" s="269"/>
      <c r="QK54" s="269"/>
      <c r="QL54" s="269"/>
      <c r="QM54" s="269"/>
      <c r="QN54" s="269"/>
      <c r="QO54" s="269"/>
      <c r="QP54" s="269"/>
      <c r="QQ54" s="269"/>
      <c r="QR54" s="269"/>
      <c r="QS54" s="269"/>
      <c r="QT54" s="269"/>
      <c r="QU54" s="269"/>
      <c r="QV54" s="269"/>
      <c r="QW54" s="269"/>
    </row>
    <row r="55" spans="1:465" ht="12.75" customHeight="1">
      <c r="A55" s="8"/>
      <c r="B55" s="23" t="s">
        <v>8</v>
      </c>
      <c r="C55" s="8"/>
      <c r="D55" s="8"/>
      <c r="E55" s="266" t="s">
        <v>1</v>
      </c>
      <c r="G55" s="268"/>
      <c r="H55" s="268"/>
      <c r="I55" s="268"/>
      <c r="J55" s="268"/>
      <c r="K55" s="268"/>
      <c r="L55" s="268"/>
      <c r="M55" s="268"/>
      <c r="N55" s="268"/>
      <c r="O55" s="268"/>
      <c r="P55" s="268"/>
      <c r="Q55" s="268"/>
      <c r="R55" s="268"/>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477"/>
      <c r="EY55" s="359"/>
      <c r="EZ55" s="359"/>
      <c r="FA55" s="359"/>
      <c r="FB55" s="359"/>
      <c r="FC55" s="359"/>
      <c r="FD55" s="359"/>
      <c r="FE55" s="359"/>
      <c r="FF55" s="359"/>
      <c r="FG55" s="359"/>
      <c r="FH55" s="359"/>
      <c r="FI55" s="359"/>
      <c r="FJ55" s="359"/>
      <c r="FK55" s="359"/>
      <c r="FL55" s="359"/>
      <c r="FM55" s="359"/>
      <c r="FN55" s="359"/>
      <c r="FO55" s="359"/>
      <c r="FP55" s="359"/>
      <c r="FQ55" s="359"/>
      <c r="FR55" s="359"/>
      <c r="FS55" s="359"/>
      <c r="FT55" s="359"/>
      <c r="FU55" s="359"/>
      <c r="FV55" s="359"/>
      <c r="FW55" s="359"/>
      <c r="FX55" s="359"/>
      <c r="FY55" s="359"/>
      <c r="FZ55" s="359"/>
      <c r="GA55" s="359"/>
      <c r="GB55" s="359"/>
      <c r="GC55" s="359"/>
      <c r="GD55" s="359"/>
      <c r="GE55" s="359"/>
      <c r="GF55" s="359"/>
      <c r="GG55" s="359"/>
      <c r="GH55" s="359"/>
      <c r="GI55" s="359"/>
      <c r="GJ55" s="359"/>
      <c r="GK55" s="359"/>
      <c r="GL55" s="359"/>
      <c r="GM55" s="359"/>
      <c r="GN55" s="359"/>
      <c r="GO55" s="359"/>
      <c r="GP55" s="359"/>
      <c r="GQ55" s="359"/>
      <c r="GR55" s="359"/>
      <c r="GS55" s="359"/>
      <c r="GT55" s="359"/>
      <c r="GU55" s="359"/>
      <c r="GV55" s="359"/>
      <c r="GW55" s="359"/>
      <c r="GX55" s="359"/>
      <c r="GY55" s="359"/>
      <c r="GZ55" s="359"/>
      <c r="HA55" s="359"/>
      <c r="HB55" s="359"/>
      <c r="HC55" s="359"/>
      <c r="HD55" s="359"/>
      <c r="HE55" s="359"/>
      <c r="HF55" s="359"/>
      <c r="HG55" s="359"/>
      <c r="HH55" s="359"/>
      <c r="HI55" s="359"/>
      <c r="HJ55" s="359"/>
      <c r="HK55" s="359"/>
      <c r="HL55" s="359"/>
      <c r="HM55" s="359"/>
      <c r="HN55" s="359"/>
      <c r="HO55" s="359"/>
      <c r="HP55" s="359"/>
      <c r="HQ55" s="359"/>
      <c r="HR55" s="359"/>
      <c r="HS55" s="359"/>
      <c r="HT55" s="359"/>
      <c r="HU55" s="359"/>
      <c r="HV55" s="359"/>
      <c r="HW55" s="359"/>
      <c r="HX55" s="359"/>
      <c r="HY55" s="359"/>
      <c r="HZ55" s="359"/>
      <c r="IA55" s="359"/>
      <c r="IB55" s="359"/>
      <c r="IC55" s="359"/>
      <c r="ID55" s="359"/>
      <c r="IE55" s="359"/>
      <c r="IF55" s="359"/>
      <c r="IG55" s="359"/>
      <c r="IH55" s="359"/>
      <c r="II55" s="359"/>
      <c r="IJ55" s="359"/>
      <c r="IK55" s="359"/>
      <c r="IL55" s="359"/>
      <c r="IM55" s="359"/>
      <c r="IN55" s="359"/>
      <c r="IO55" s="359"/>
      <c r="IP55" s="359"/>
      <c r="IQ55" s="359"/>
      <c r="IR55" s="359"/>
      <c r="IS55" s="359"/>
      <c r="IT55" s="359"/>
      <c r="IU55" s="359"/>
      <c r="IV55" s="359"/>
      <c r="IW55" s="359"/>
      <c r="IX55" s="359"/>
      <c r="IY55" s="359"/>
      <c r="IZ55" s="359"/>
      <c r="JA55" s="359"/>
      <c r="JB55" s="359"/>
      <c r="JC55" s="359"/>
      <c r="JD55" s="359"/>
      <c r="JE55" s="359"/>
      <c r="JF55" s="359"/>
      <c r="JG55" s="359"/>
      <c r="JH55" s="359"/>
      <c r="JI55" s="359"/>
      <c r="JJ55" s="359"/>
      <c r="JK55" s="359"/>
      <c r="JL55" s="359"/>
      <c r="JM55" s="359"/>
      <c r="JN55" s="359"/>
      <c r="JO55" s="359"/>
      <c r="JP55" s="359"/>
      <c r="JQ55" s="345"/>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c r="LI55" s="269"/>
      <c r="LJ55" s="269"/>
      <c r="LK55" s="269"/>
      <c r="LL55" s="269"/>
      <c r="LM55" s="269"/>
      <c r="LN55" s="269"/>
      <c r="LO55" s="269"/>
      <c r="LP55" s="269"/>
      <c r="LQ55" s="269"/>
      <c r="LR55" s="269"/>
      <c r="LS55" s="269"/>
      <c r="LT55" s="269"/>
      <c r="LU55" s="269"/>
      <c r="LV55" s="269"/>
      <c r="LW55" s="269"/>
      <c r="LX55" s="269"/>
      <c r="LY55" s="269"/>
      <c r="LZ55" s="269"/>
      <c r="MA55" s="269"/>
      <c r="MB55" s="269"/>
      <c r="MC55" s="269"/>
      <c r="MD55" s="269"/>
      <c r="ME55" s="269"/>
      <c r="MF55" s="269"/>
      <c r="MG55" s="269"/>
      <c r="MH55" s="269"/>
      <c r="MI55" s="269"/>
      <c r="MJ55" s="269"/>
      <c r="MK55" s="269"/>
      <c r="ML55" s="269"/>
      <c r="MM55" s="269"/>
      <c r="MN55" s="269"/>
      <c r="MO55" s="269"/>
      <c r="MP55" s="269"/>
      <c r="MQ55" s="269"/>
      <c r="MR55" s="269"/>
      <c r="MS55" s="269"/>
      <c r="MT55" s="269"/>
      <c r="MU55" s="269"/>
      <c r="MV55" s="269"/>
      <c r="MW55" s="269"/>
      <c r="MX55" s="269"/>
      <c r="MY55" s="269"/>
      <c r="MZ55" s="269"/>
      <c r="NA55" s="269"/>
      <c r="NB55" s="269"/>
      <c r="NC55" s="269"/>
      <c r="ND55" s="269"/>
      <c r="NE55" s="269"/>
      <c r="NF55" s="269"/>
      <c r="NG55" s="269"/>
      <c r="NH55" s="269"/>
      <c r="NI55" s="269"/>
      <c r="NJ55" s="269"/>
      <c r="NK55" s="269"/>
      <c r="NL55" s="269"/>
      <c r="NM55" s="269"/>
      <c r="NN55" s="269"/>
      <c r="NO55" s="269"/>
      <c r="NP55" s="269"/>
      <c r="NQ55" s="269"/>
      <c r="NR55" s="269"/>
      <c r="NS55" s="269"/>
      <c r="NT55" s="269"/>
      <c r="NU55" s="269"/>
      <c r="NV55" s="269"/>
      <c r="NW55" s="269"/>
      <c r="NX55" s="269"/>
      <c r="NY55" s="269"/>
      <c r="NZ55" s="269"/>
      <c r="OA55" s="269"/>
      <c r="OB55" s="269"/>
      <c r="OC55" s="269"/>
      <c r="OD55" s="269"/>
      <c r="OE55" s="269"/>
      <c r="OF55" s="269"/>
      <c r="OG55" s="269"/>
      <c r="OH55" s="269"/>
      <c r="OI55" s="269"/>
      <c r="OJ55" s="269"/>
      <c r="OK55" s="269"/>
      <c r="OL55" s="269"/>
      <c r="OM55" s="269"/>
      <c r="ON55" s="269"/>
      <c r="OO55" s="269"/>
      <c r="OP55" s="269"/>
      <c r="OQ55" s="269"/>
      <c r="OR55" s="269"/>
      <c r="OS55" s="269"/>
      <c r="OT55" s="269"/>
      <c r="OU55" s="269"/>
      <c r="OV55" s="269"/>
      <c r="OW55" s="269"/>
      <c r="OX55" s="269"/>
      <c r="OY55" s="269"/>
      <c r="OZ55" s="269"/>
      <c r="PA55" s="269"/>
      <c r="PB55" s="269"/>
      <c r="PC55" s="269"/>
      <c r="PD55" s="269"/>
      <c r="PE55" s="269"/>
      <c r="PF55" s="269"/>
      <c r="PG55" s="269"/>
      <c r="PH55" s="269"/>
      <c r="PI55" s="269"/>
      <c r="PJ55" s="269"/>
      <c r="PK55" s="269"/>
      <c r="PL55" s="269"/>
      <c r="PM55" s="269"/>
      <c r="PN55" s="269"/>
      <c r="PO55" s="269"/>
      <c r="PP55" s="269"/>
      <c r="PQ55" s="269"/>
      <c r="PR55" s="269"/>
      <c r="PS55" s="269"/>
      <c r="PT55" s="269"/>
      <c r="PU55" s="269"/>
      <c r="PV55" s="269"/>
      <c r="PW55" s="269"/>
      <c r="PX55" s="269"/>
      <c r="PY55" s="269"/>
      <c r="PZ55" s="269"/>
      <c r="QA55" s="269"/>
      <c r="QB55" s="269"/>
      <c r="QC55" s="269"/>
      <c r="QD55" s="269"/>
      <c r="QE55" s="269"/>
      <c r="QF55" s="269"/>
      <c r="QG55" s="269"/>
      <c r="QH55" s="269"/>
      <c r="QI55" s="269"/>
      <c r="QJ55" s="269"/>
      <c r="QK55" s="269"/>
      <c r="QL55" s="269"/>
      <c r="QM55" s="269"/>
      <c r="QN55" s="269"/>
      <c r="QO55" s="269"/>
      <c r="QP55" s="269"/>
      <c r="QQ55" s="269"/>
      <c r="QR55" s="269"/>
      <c r="QS55" s="269"/>
      <c r="QT55" s="269"/>
      <c r="QU55" s="269"/>
      <c r="QV55" s="269"/>
      <c r="QW55" s="269"/>
    </row>
    <row r="56" spans="1:465" ht="12.75" customHeight="1">
      <c r="A56" s="8"/>
      <c r="B56" s="8" t="s">
        <v>389</v>
      </c>
      <c r="C56" s="8"/>
      <c r="D56" s="8"/>
      <c r="E56" s="266" t="s">
        <v>1</v>
      </c>
      <c r="G56" s="268"/>
      <c r="H56" s="268"/>
      <c r="I56" s="268"/>
      <c r="J56" s="268"/>
      <c r="K56" s="268"/>
      <c r="L56" s="268"/>
      <c r="M56" s="268"/>
      <c r="N56" s="268"/>
      <c r="O56" s="268"/>
      <c r="P56" s="268"/>
      <c r="Q56" s="268"/>
      <c r="R56" s="268"/>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477"/>
      <c r="EY56" s="359"/>
      <c r="EZ56" s="359"/>
      <c r="FA56" s="359"/>
      <c r="FB56" s="359"/>
      <c r="FC56" s="359"/>
      <c r="FD56" s="359"/>
      <c r="FE56" s="359"/>
      <c r="FF56" s="359"/>
      <c r="FG56" s="359"/>
      <c r="FH56" s="359"/>
      <c r="FI56" s="359"/>
      <c r="FJ56" s="359"/>
      <c r="FK56" s="359"/>
      <c r="FL56" s="359"/>
      <c r="FM56" s="359"/>
      <c r="FN56" s="359"/>
      <c r="FO56" s="359"/>
      <c r="FP56" s="359"/>
      <c r="FQ56" s="359"/>
      <c r="FR56" s="359"/>
      <c r="FS56" s="359"/>
      <c r="FT56" s="359"/>
      <c r="FU56" s="359"/>
      <c r="FV56" s="359"/>
      <c r="FW56" s="359"/>
      <c r="FX56" s="359"/>
      <c r="FY56" s="359"/>
      <c r="FZ56" s="359"/>
      <c r="GA56" s="359"/>
      <c r="GB56" s="359"/>
      <c r="GC56" s="359"/>
      <c r="GD56" s="359"/>
      <c r="GE56" s="359"/>
      <c r="GF56" s="359"/>
      <c r="GG56" s="359"/>
      <c r="GH56" s="359"/>
      <c r="GI56" s="359"/>
      <c r="GJ56" s="359"/>
      <c r="GK56" s="359"/>
      <c r="GL56" s="359"/>
      <c r="GM56" s="359"/>
      <c r="GN56" s="359"/>
      <c r="GO56" s="359"/>
      <c r="GP56" s="359"/>
      <c r="GQ56" s="359"/>
      <c r="GR56" s="359"/>
      <c r="GS56" s="359"/>
      <c r="GT56" s="359"/>
      <c r="GU56" s="359"/>
      <c r="GV56" s="359"/>
      <c r="GW56" s="359"/>
      <c r="GX56" s="359"/>
      <c r="GY56" s="359"/>
      <c r="GZ56" s="359"/>
      <c r="HA56" s="359"/>
      <c r="HB56" s="359"/>
      <c r="HC56" s="359"/>
      <c r="HD56" s="359"/>
      <c r="HE56" s="359"/>
      <c r="HF56" s="359"/>
      <c r="HG56" s="359"/>
      <c r="HH56" s="359"/>
      <c r="HI56" s="359"/>
      <c r="HJ56" s="359"/>
      <c r="HK56" s="359"/>
      <c r="HL56" s="359"/>
      <c r="HM56" s="359"/>
      <c r="HN56" s="359"/>
      <c r="HO56" s="359"/>
      <c r="HP56" s="359"/>
      <c r="HQ56" s="359"/>
      <c r="HR56" s="359"/>
      <c r="HS56" s="359"/>
      <c r="HT56" s="359"/>
      <c r="HU56" s="359"/>
      <c r="HV56" s="359"/>
      <c r="HW56" s="359"/>
      <c r="HX56" s="359"/>
      <c r="HY56" s="359"/>
      <c r="HZ56" s="359"/>
      <c r="IA56" s="359"/>
      <c r="IB56" s="359"/>
      <c r="IC56" s="359"/>
      <c r="ID56" s="359"/>
      <c r="IE56" s="359"/>
      <c r="IF56" s="359"/>
      <c r="IG56" s="359"/>
      <c r="IH56" s="359"/>
      <c r="II56" s="359"/>
      <c r="IJ56" s="359"/>
      <c r="IK56" s="359"/>
      <c r="IL56" s="359"/>
      <c r="IM56" s="359"/>
      <c r="IN56" s="359"/>
      <c r="IO56" s="359"/>
      <c r="IP56" s="359"/>
      <c r="IQ56" s="359"/>
      <c r="IR56" s="359"/>
      <c r="IS56" s="359"/>
      <c r="IT56" s="359"/>
      <c r="IU56" s="359"/>
      <c r="IV56" s="359"/>
      <c r="IW56" s="359"/>
      <c r="IX56" s="359"/>
      <c r="IY56" s="359"/>
      <c r="IZ56" s="359"/>
      <c r="JA56" s="359"/>
      <c r="JB56" s="359"/>
      <c r="JC56" s="359"/>
      <c r="JD56" s="359"/>
      <c r="JE56" s="359"/>
      <c r="JF56" s="359"/>
      <c r="JG56" s="359"/>
      <c r="JH56" s="359"/>
      <c r="JI56" s="359"/>
      <c r="JJ56" s="359"/>
      <c r="JK56" s="359"/>
      <c r="JL56" s="359"/>
      <c r="JM56" s="359"/>
      <c r="JN56" s="359"/>
      <c r="JO56" s="359"/>
      <c r="JP56" s="359"/>
      <c r="JQ56" s="345"/>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c r="LI56" s="269"/>
      <c r="LJ56" s="269"/>
      <c r="LK56" s="269"/>
      <c r="LL56" s="269"/>
      <c r="LM56" s="269"/>
      <c r="LN56" s="269"/>
      <c r="LO56" s="269"/>
      <c r="LP56" s="269"/>
      <c r="LQ56" s="269"/>
      <c r="LR56" s="269"/>
      <c r="LS56" s="269"/>
      <c r="LT56" s="269"/>
      <c r="LU56" s="269"/>
      <c r="LV56" s="269"/>
      <c r="LW56" s="269"/>
      <c r="LX56" s="269"/>
      <c r="LY56" s="269"/>
      <c r="LZ56" s="269"/>
      <c r="MA56" s="269"/>
      <c r="MB56" s="269"/>
      <c r="MC56" s="269"/>
      <c r="MD56" s="269"/>
      <c r="ME56" s="269"/>
      <c r="MF56" s="269"/>
      <c r="MG56" s="269"/>
      <c r="MH56" s="269"/>
      <c r="MI56" s="269"/>
      <c r="MJ56" s="269"/>
      <c r="MK56" s="269"/>
      <c r="ML56" s="269"/>
      <c r="MM56" s="269"/>
      <c r="MN56" s="269"/>
      <c r="MO56" s="269"/>
      <c r="MP56" s="269"/>
      <c r="MQ56" s="269"/>
      <c r="MR56" s="269"/>
      <c r="MS56" s="269"/>
      <c r="MT56" s="269"/>
      <c r="MU56" s="269"/>
      <c r="MV56" s="269"/>
      <c r="MW56" s="269"/>
      <c r="MX56" s="269"/>
      <c r="MY56" s="269"/>
      <c r="MZ56" s="269"/>
      <c r="NA56" s="269"/>
      <c r="NB56" s="269"/>
      <c r="NC56" s="269"/>
      <c r="ND56" s="269"/>
      <c r="NE56" s="269"/>
      <c r="NF56" s="269"/>
      <c r="NG56" s="269"/>
      <c r="NH56" s="269"/>
      <c r="NI56" s="269"/>
      <c r="NJ56" s="269"/>
      <c r="NK56" s="269"/>
      <c r="NL56" s="269"/>
      <c r="NM56" s="269"/>
      <c r="NN56" s="269"/>
      <c r="NO56" s="269"/>
      <c r="NP56" s="269"/>
      <c r="NQ56" s="269"/>
      <c r="NR56" s="269"/>
      <c r="NS56" s="269"/>
      <c r="NT56" s="269"/>
      <c r="NU56" s="269"/>
      <c r="NV56" s="269"/>
      <c r="NW56" s="269"/>
      <c r="NX56" s="269"/>
      <c r="NY56" s="269"/>
      <c r="NZ56" s="269"/>
      <c r="OA56" s="269"/>
      <c r="OB56" s="269"/>
      <c r="OC56" s="269"/>
      <c r="OD56" s="269"/>
      <c r="OE56" s="269"/>
      <c r="OF56" s="269"/>
      <c r="OG56" s="269"/>
      <c r="OH56" s="269"/>
      <c r="OI56" s="269"/>
      <c r="OJ56" s="269"/>
      <c r="OK56" s="269"/>
      <c r="OL56" s="269"/>
      <c r="OM56" s="269"/>
      <c r="ON56" s="269"/>
      <c r="OO56" s="269"/>
      <c r="OP56" s="269"/>
      <c r="OQ56" s="269"/>
      <c r="OR56" s="269"/>
      <c r="OS56" s="269"/>
      <c r="OT56" s="269"/>
      <c r="OU56" s="269"/>
      <c r="OV56" s="269"/>
      <c r="OW56" s="269"/>
      <c r="OX56" s="269"/>
      <c r="OY56" s="269"/>
      <c r="OZ56" s="269"/>
      <c r="PA56" s="269"/>
      <c r="PB56" s="269"/>
      <c r="PC56" s="269"/>
      <c r="PD56" s="269"/>
      <c r="PE56" s="269"/>
      <c r="PF56" s="269"/>
      <c r="PG56" s="269"/>
      <c r="PH56" s="269"/>
      <c r="PI56" s="269"/>
      <c r="PJ56" s="269"/>
      <c r="PK56" s="269"/>
      <c r="PL56" s="269"/>
      <c r="PM56" s="269"/>
      <c r="PN56" s="269"/>
      <c r="PO56" s="269"/>
      <c r="PP56" s="269"/>
      <c r="PQ56" s="269"/>
      <c r="PR56" s="269"/>
      <c r="PS56" s="269"/>
      <c r="PT56" s="269"/>
      <c r="PU56" s="269"/>
      <c r="PV56" s="269"/>
      <c r="PW56" s="269"/>
      <c r="PX56" s="269"/>
      <c r="PY56" s="269"/>
      <c r="PZ56" s="269"/>
      <c r="QA56" s="269"/>
      <c r="QB56" s="269"/>
      <c r="QC56" s="269"/>
      <c r="QD56" s="269"/>
      <c r="QE56" s="269"/>
      <c r="QF56" s="269"/>
      <c r="QG56" s="269"/>
      <c r="QH56" s="269"/>
      <c r="QI56" s="269"/>
      <c r="QJ56" s="269"/>
      <c r="QK56" s="269"/>
      <c r="QL56" s="269"/>
      <c r="QM56" s="269"/>
      <c r="QN56" s="269"/>
      <c r="QO56" s="269"/>
      <c r="QP56" s="269"/>
      <c r="QQ56" s="269"/>
      <c r="QR56" s="269"/>
      <c r="QS56" s="269"/>
      <c r="QT56" s="269"/>
      <c r="QU56" s="269"/>
      <c r="QV56" s="269"/>
      <c r="QW56" s="269"/>
    </row>
    <row r="57" spans="1:465" ht="12.75" customHeight="1">
      <c r="A57" s="8"/>
      <c r="B57" s="8" t="s">
        <v>390</v>
      </c>
      <c r="C57" s="8"/>
      <c r="D57" s="8"/>
      <c r="E57" s="266" t="s">
        <v>1</v>
      </c>
      <c r="G57" s="268"/>
      <c r="H57" s="268"/>
      <c r="I57" s="268"/>
      <c r="J57" s="268"/>
      <c r="K57" s="268"/>
      <c r="L57" s="268"/>
      <c r="M57" s="268"/>
      <c r="N57" s="268"/>
      <c r="O57" s="268"/>
      <c r="P57" s="268"/>
      <c r="Q57" s="268"/>
      <c r="R57" s="268"/>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477"/>
      <c r="EY57" s="359"/>
      <c r="EZ57" s="359"/>
      <c r="FA57" s="359"/>
      <c r="FB57" s="359"/>
      <c r="FC57" s="359"/>
      <c r="FD57" s="359"/>
      <c r="FE57" s="359"/>
      <c r="FF57" s="359"/>
      <c r="FG57" s="359"/>
      <c r="FH57" s="359"/>
      <c r="FI57" s="359"/>
      <c r="FJ57" s="359"/>
      <c r="FK57" s="359"/>
      <c r="FL57" s="359"/>
      <c r="FM57" s="359"/>
      <c r="FN57" s="359"/>
      <c r="FO57" s="359"/>
      <c r="FP57" s="359"/>
      <c r="FQ57" s="359"/>
      <c r="FR57" s="359"/>
      <c r="FS57" s="359"/>
      <c r="FT57" s="359"/>
      <c r="FU57" s="359"/>
      <c r="FV57" s="359"/>
      <c r="FW57" s="359"/>
      <c r="FX57" s="359"/>
      <c r="FY57" s="359"/>
      <c r="FZ57" s="359"/>
      <c r="GA57" s="359"/>
      <c r="GB57" s="359"/>
      <c r="GC57" s="359"/>
      <c r="GD57" s="359"/>
      <c r="GE57" s="359"/>
      <c r="GF57" s="359"/>
      <c r="GG57" s="359"/>
      <c r="GH57" s="359"/>
      <c r="GI57" s="359"/>
      <c r="GJ57" s="359"/>
      <c r="GK57" s="359"/>
      <c r="GL57" s="359"/>
      <c r="GM57" s="359"/>
      <c r="GN57" s="359"/>
      <c r="GO57" s="359"/>
      <c r="GP57" s="359"/>
      <c r="GQ57" s="359"/>
      <c r="GR57" s="359"/>
      <c r="GS57" s="359"/>
      <c r="GT57" s="359"/>
      <c r="GU57" s="359"/>
      <c r="GV57" s="359"/>
      <c r="GW57" s="359"/>
      <c r="GX57" s="359"/>
      <c r="GY57" s="359"/>
      <c r="GZ57" s="359"/>
      <c r="HA57" s="359"/>
      <c r="HB57" s="359"/>
      <c r="HC57" s="359"/>
      <c r="HD57" s="359"/>
      <c r="HE57" s="359"/>
      <c r="HF57" s="359"/>
      <c r="HG57" s="359"/>
      <c r="HH57" s="359"/>
      <c r="HI57" s="359"/>
      <c r="HJ57" s="359"/>
      <c r="HK57" s="359"/>
      <c r="HL57" s="359"/>
      <c r="HM57" s="359"/>
      <c r="HN57" s="359"/>
      <c r="HO57" s="359"/>
      <c r="HP57" s="359"/>
      <c r="HQ57" s="359"/>
      <c r="HR57" s="359"/>
      <c r="HS57" s="359"/>
      <c r="HT57" s="359"/>
      <c r="HU57" s="359"/>
      <c r="HV57" s="359"/>
      <c r="HW57" s="359"/>
      <c r="HX57" s="359"/>
      <c r="HY57" s="359"/>
      <c r="HZ57" s="359"/>
      <c r="IA57" s="359"/>
      <c r="IB57" s="359"/>
      <c r="IC57" s="359"/>
      <c r="ID57" s="359"/>
      <c r="IE57" s="359"/>
      <c r="IF57" s="359"/>
      <c r="IG57" s="359"/>
      <c r="IH57" s="359"/>
      <c r="II57" s="359"/>
      <c r="IJ57" s="359"/>
      <c r="IK57" s="359"/>
      <c r="IL57" s="359"/>
      <c r="IM57" s="359"/>
      <c r="IN57" s="359"/>
      <c r="IO57" s="359"/>
      <c r="IP57" s="359"/>
      <c r="IQ57" s="359"/>
      <c r="IR57" s="359"/>
      <c r="IS57" s="359"/>
      <c r="IT57" s="359"/>
      <c r="IU57" s="359"/>
      <c r="IV57" s="359"/>
      <c r="IW57" s="359"/>
      <c r="IX57" s="359"/>
      <c r="IY57" s="359"/>
      <c r="IZ57" s="359"/>
      <c r="JA57" s="359"/>
      <c r="JB57" s="359"/>
      <c r="JC57" s="359"/>
      <c r="JD57" s="359"/>
      <c r="JE57" s="359"/>
      <c r="JF57" s="359"/>
      <c r="JG57" s="359"/>
      <c r="JH57" s="359"/>
      <c r="JI57" s="359"/>
      <c r="JJ57" s="359"/>
      <c r="JK57" s="359"/>
      <c r="JL57" s="359"/>
      <c r="JM57" s="359"/>
      <c r="JN57" s="359"/>
      <c r="JO57" s="359"/>
      <c r="JP57" s="359"/>
      <c r="JQ57" s="345"/>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c r="LI57" s="269"/>
      <c r="LJ57" s="269"/>
      <c r="LK57" s="269"/>
      <c r="LL57" s="269"/>
      <c r="LM57" s="269"/>
      <c r="LN57" s="269"/>
      <c r="LO57" s="269"/>
      <c r="LP57" s="269"/>
      <c r="LQ57" s="269"/>
      <c r="LR57" s="269"/>
      <c r="LS57" s="269"/>
      <c r="LT57" s="269"/>
      <c r="LU57" s="269"/>
      <c r="LV57" s="269"/>
      <c r="LW57" s="269"/>
      <c r="LX57" s="269"/>
      <c r="LY57" s="269"/>
      <c r="LZ57" s="269"/>
      <c r="MA57" s="269"/>
      <c r="MB57" s="269"/>
      <c r="MC57" s="269"/>
      <c r="MD57" s="269"/>
      <c r="ME57" s="269"/>
      <c r="MF57" s="269"/>
      <c r="MG57" s="269"/>
      <c r="MH57" s="269"/>
      <c r="MI57" s="269"/>
      <c r="MJ57" s="269"/>
      <c r="MK57" s="269"/>
      <c r="ML57" s="269"/>
      <c r="MM57" s="269"/>
      <c r="MN57" s="269"/>
      <c r="MO57" s="269"/>
      <c r="MP57" s="269"/>
      <c r="MQ57" s="269"/>
      <c r="MR57" s="269"/>
      <c r="MS57" s="269"/>
      <c r="MT57" s="269"/>
      <c r="MU57" s="269"/>
      <c r="MV57" s="269"/>
      <c r="MW57" s="269"/>
      <c r="MX57" s="269"/>
      <c r="MY57" s="269"/>
      <c r="MZ57" s="269"/>
      <c r="NA57" s="269"/>
      <c r="NB57" s="269"/>
      <c r="NC57" s="269"/>
      <c r="ND57" s="269"/>
      <c r="NE57" s="269"/>
      <c r="NF57" s="269"/>
      <c r="NG57" s="269"/>
      <c r="NH57" s="269"/>
      <c r="NI57" s="269"/>
      <c r="NJ57" s="269"/>
      <c r="NK57" s="269"/>
      <c r="NL57" s="269"/>
      <c r="NM57" s="269"/>
      <c r="NN57" s="269"/>
      <c r="NO57" s="269"/>
      <c r="NP57" s="269"/>
      <c r="NQ57" s="269"/>
      <c r="NR57" s="269"/>
      <c r="NS57" s="269"/>
      <c r="NT57" s="269"/>
      <c r="NU57" s="269"/>
      <c r="NV57" s="269"/>
      <c r="NW57" s="269"/>
      <c r="NX57" s="269"/>
      <c r="NY57" s="269"/>
      <c r="NZ57" s="269"/>
      <c r="OA57" s="269"/>
      <c r="OB57" s="269"/>
      <c r="OC57" s="269"/>
      <c r="OD57" s="269"/>
      <c r="OE57" s="269"/>
      <c r="OF57" s="269"/>
      <c r="OG57" s="269"/>
      <c r="OH57" s="269"/>
      <c r="OI57" s="269"/>
      <c r="OJ57" s="269"/>
      <c r="OK57" s="269"/>
      <c r="OL57" s="269"/>
      <c r="OM57" s="269"/>
      <c r="ON57" s="269"/>
      <c r="OO57" s="269"/>
      <c r="OP57" s="269"/>
      <c r="OQ57" s="269"/>
      <c r="OR57" s="269"/>
      <c r="OS57" s="269"/>
      <c r="OT57" s="269"/>
      <c r="OU57" s="269"/>
      <c r="OV57" s="269"/>
      <c r="OW57" s="269"/>
      <c r="OX57" s="269"/>
      <c r="OY57" s="269"/>
      <c r="OZ57" s="269"/>
      <c r="PA57" s="269"/>
      <c r="PB57" s="269"/>
      <c r="PC57" s="269"/>
      <c r="PD57" s="269"/>
      <c r="PE57" s="269"/>
      <c r="PF57" s="269"/>
      <c r="PG57" s="269"/>
      <c r="PH57" s="269"/>
      <c r="PI57" s="269"/>
      <c r="PJ57" s="269"/>
      <c r="PK57" s="269"/>
      <c r="PL57" s="269"/>
      <c r="PM57" s="269"/>
      <c r="PN57" s="269"/>
      <c r="PO57" s="269"/>
      <c r="PP57" s="269"/>
      <c r="PQ57" s="269"/>
      <c r="PR57" s="269"/>
      <c r="PS57" s="269"/>
      <c r="PT57" s="269"/>
      <c r="PU57" s="269"/>
      <c r="PV57" s="269"/>
      <c r="PW57" s="269"/>
      <c r="PX57" s="269"/>
      <c r="PY57" s="269"/>
      <c r="PZ57" s="269"/>
      <c r="QA57" s="269"/>
      <c r="QB57" s="269"/>
      <c r="QC57" s="269"/>
      <c r="QD57" s="269"/>
      <c r="QE57" s="269"/>
      <c r="QF57" s="269"/>
      <c r="QG57" s="269"/>
      <c r="QH57" s="269"/>
      <c r="QI57" s="269"/>
      <c r="QJ57" s="269"/>
      <c r="QK57" s="269"/>
      <c r="QL57" s="269"/>
      <c r="QM57" s="269"/>
      <c r="QN57" s="269"/>
      <c r="QO57" s="269"/>
      <c r="QP57" s="269"/>
      <c r="QQ57" s="269"/>
      <c r="QR57" s="269"/>
      <c r="QS57" s="269"/>
      <c r="QT57" s="269"/>
      <c r="QU57" s="269"/>
      <c r="QV57" s="269"/>
      <c r="QW57" s="269"/>
    </row>
    <row r="58" spans="1:465" ht="12.75" customHeight="1">
      <c r="A58" s="8"/>
      <c r="B58" s="8" t="s">
        <v>391</v>
      </c>
      <c r="C58" s="8"/>
      <c r="D58" s="8"/>
      <c r="E58" s="266" t="s">
        <v>1</v>
      </c>
      <c r="G58" s="268"/>
      <c r="H58" s="268"/>
      <c r="I58" s="268"/>
      <c r="J58" s="268"/>
      <c r="K58" s="268"/>
      <c r="L58" s="268"/>
      <c r="M58" s="268"/>
      <c r="N58" s="268"/>
      <c r="O58" s="268"/>
      <c r="P58" s="268"/>
      <c r="Q58" s="268"/>
      <c r="R58" s="268"/>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477"/>
      <c r="EY58" s="359"/>
      <c r="EZ58" s="359"/>
      <c r="FA58" s="359"/>
      <c r="FB58" s="359"/>
      <c r="FC58" s="359"/>
      <c r="FD58" s="359"/>
      <c r="FE58" s="359"/>
      <c r="FF58" s="359"/>
      <c r="FG58" s="359"/>
      <c r="FH58" s="359"/>
      <c r="FI58" s="359"/>
      <c r="FJ58" s="359"/>
      <c r="FK58" s="359"/>
      <c r="FL58" s="359"/>
      <c r="FM58" s="359"/>
      <c r="FN58" s="359"/>
      <c r="FO58" s="359"/>
      <c r="FP58" s="359"/>
      <c r="FQ58" s="359"/>
      <c r="FR58" s="359"/>
      <c r="FS58" s="359"/>
      <c r="FT58" s="359"/>
      <c r="FU58" s="359"/>
      <c r="FV58" s="359"/>
      <c r="FW58" s="359"/>
      <c r="FX58" s="359"/>
      <c r="FY58" s="359"/>
      <c r="FZ58" s="359"/>
      <c r="GA58" s="359"/>
      <c r="GB58" s="359"/>
      <c r="GC58" s="359"/>
      <c r="GD58" s="359"/>
      <c r="GE58" s="359"/>
      <c r="GF58" s="359"/>
      <c r="GG58" s="359"/>
      <c r="GH58" s="359"/>
      <c r="GI58" s="359"/>
      <c r="GJ58" s="359"/>
      <c r="GK58" s="359"/>
      <c r="GL58" s="359"/>
      <c r="GM58" s="359"/>
      <c r="GN58" s="359"/>
      <c r="GO58" s="359"/>
      <c r="GP58" s="359"/>
      <c r="GQ58" s="359"/>
      <c r="GR58" s="359"/>
      <c r="GS58" s="359"/>
      <c r="GT58" s="359"/>
      <c r="GU58" s="359"/>
      <c r="GV58" s="359"/>
      <c r="GW58" s="359"/>
      <c r="GX58" s="359"/>
      <c r="GY58" s="359"/>
      <c r="GZ58" s="359"/>
      <c r="HA58" s="359"/>
      <c r="HB58" s="359"/>
      <c r="HC58" s="359"/>
      <c r="HD58" s="359"/>
      <c r="HE58" s="359"/>
      <c r="HF58" s="359"/>
      <c r="HG58" s="359"/>
      <c r="HH58" s="359"/>
      <c r="HI58" s="359"/>
      <c r="HJ58" s="359"/>
      <c r="HK58" s="359"/>
      <c r="HL58" s="359"/>
      <c r="HM58" s="359"/>
      <c r="HN58" s="359"/>
      <c r="HO58" s="359"/>
      <c r="HP58" s="359"/>
      <c r="HQ58" s="359"/>
      <c r="HR58" s="359"/>
      <c r="HS58" s="359"/>
      <c r="HT58" s="359"/>
      <c r="HU58" s="359"/>
      <c r="HV58" s="359"/>
      <c r="HW58" s="359"/>
      <c r="HX58" s="359"/>
      <c r="HY58" s="359"/>
      <c r="HZ58" s="359"/>
      <c r="IA58" s="359"/>
      <c r="IB58" s="359"/>
      <c r="IC58" s="359"/>
      <c r="ID58" s="359"/>
      <c r="IE58" s="359"/>
      <c r="IF58" s="359"/>
      <c r="IG58" s="359"/>
      <c r="IH58" s="359"/>
      <c r="II58" s="359"/>
      <c r="IJ58" s="359"/>
      <c r="IK58" s="359"/>
      <c r="IL58" s="359"/>
      <c r="IM58" s="359"/>
      <c r="IN58" s="359"/>
      <c r="IO58" s="359"/>
      <c r="IP58" s="359"/>
      <c r="IQ58" s="359"/>
      <c r="IR58" s="359"/>
      <c r="IS58" s="359"/>
      <c r="IT58" s="359"/>
      <c r="IU58" s="359"/>
      <c r="IV58" s="359"/>
      <c r="IW58" s="359"/>
      <c r="IX58" s="359"/>
      <c r="IY58" s="359"/>
      <c r="IZ58" s="359"/>
      <c r="JA58" s="359"/>
      <c r="JB58" s="359"/>
      <c r="JC58" s="359"/>
      <c r="JD58" s="359"/>
      <c r="JE58" s="359"/>
      <c r="JF58" s="359"/>
      <c r="JG58" s="359"/>
      <c r="JH58" s="359"/>
      <c r="JI58" s="359"/>
      <c r="JJ58" s="359"/>
      <c r="JK58" s="359"/>
      <c r="JL58" s="359"/>
      <c r="JM58" s="359"/>
      <c r="JN58" s="359"/>
      <c r="JO58" s="359"/>
      <c r="JP58" s="359"/>
      <c r="JQ58" s="345"/>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c r="LI58" s="269"/>
      <c r="LJ58" s="269"/>
      <c r="LK58" s="269"/>
      <c r="LL58" s="269"/>
      <c r="LM58" s="269"/>
      <c r="LN58" s="269"/>
      <c r="LO58" s="269"/>
      <c r="LP58" s="269"/>
      <c r="LQ58" s="269"/>
      <c r="LR58" s="269"/>
      <c r="LS58" s="269"/>
      <c r="LT58" s="269"/>
      <c r="LU58" s="269"/>
      <c r="LV58" s="269"/>
      <c r="LW58" s="269"/>
      <c r="LX58" s="269"/>
      <c r="LY58" s="269"/>
      <c r="LZ58" s="269"/>
      <c r="MA58" s="269"/>
      <c r="MB58" s="269"/>
      <c r="MC58" s="269"/>
      <c r="MD58" s="269"/>
      <c r="ME58" s="269"/>
      <c r="MF58" s="269"/>
      <c r="MG58" s="269"/>
      <c r="MH58" s="269"/>
      <c r="MI58" s="269"/>
      <c r="MJ58" s="269"/>
      <c r="MK58" s="269"/>
      <c r="ML58" s="269"/>
      <c r="MM58" s="269"/>
      <c r="MN58" s="269"/>
      <c r="MO58" s="269"/>
      <c r="MP58" s="269"/>
      <c r="MQ58" s="269"/>
      <c r="MR58" s="269"/>
      <c r="MS58" s="269"/>
      <c r="MT58" s="269"/>
      <c r="MU58" s="269"/>
      <c r="MV58" s="269"/>
      <c r="MW58" s="269"/>
      <c r="MX58" s="269"/>
      <c r="MY58" s="269"/>
      <c r="MZ58" s="269"/>
      <c r="NA58" s="269"/>
      <c r="NB58" s="269"/>
      <c r="NC58" s="269"/>
      <c r="ND58" s="269"/>
      <c r="NE58" s="269"/>
      <c r="NF58" s="269"/>
      <c r="NG58" s="269"/>
      <c r="NH58" s="269"/>
      <c r="NI58" s="269"/>
      <c r="NJ58" s="269"/>
      <c r="NK58" s="269"/>
      <c r="NL58" s="269"/>
      <c r="NM58" s="269"/>
      <c r="NN58" s="269"/>
      <c r="NO58" s="269"/>
      <c r="NP58" s="269"/>
      <c r="NQ58" s="269"/>
      <c r="NR58" s="269"/>
      <c r="NS58" s="269"/>
      <c r="NT58" s="269"/>
      <c r="NU58" s="269"/>
      <c r="NV58" s="269"/>
      <c r="NW58" s="269"/>
      <c r="NX58" s="269"/>
      <c r="NY58" s="269"/>
      <c r="NZ58" s="269"/>
      <c r="OA58" s="269"/>
      <c r="OB58" s="269"/>
      <c r="OC58" s="269"/>
      <c r="OD58" s="269"/>
      <c r="OE58" s="269"/>
      <c r="OF58" s="269"/>
      <c r="OG58" s="269"/>
      <c r="OH58" s="269"/>
      <c r="OI58" s="269"/>
      <c r="OJ58" s="269"/>
      <c r="OK58" s="269"/>
      <c r="OL58" s="269"/>
      <c r="OM58" s="269"/>
      <c r="ON58" s="269"/>
      <c r="OO58" s="269"/>
      <c r="OP58" s="269"/>
      <c r="OQ58" s="269"/>
      <c r="OR58" s="269"/>
      <c r="OS58" s="269"/>
      <c r="OT58" s="269"/>
      <c r="OU58" s="269"/>
      <c r="OV58" s="269"/>
      <c r="OW58" s="269"/>
      <c r="OX58" s="269"/>
      <c r="OY58" s="269"/>
      <c r="OZ58" s="269"/>
      <c r="PA58" s="269"/>
      <c r="PB58" s="269"/>
      <c r="PC58" s="269"/>
      <c r="PD58" s="269"/>
      <c r="PE58" s="269"/>
      <c r="PF58" s="269"/>
      <c r="PG58" s="269"/>
      <c r="PH58" s="269"/>
      <c r="PI58" s="269"/>
      <c r="PJ58" s="269"/>
      <c r="PK58" s="269"/>
      <c r="PL58" s="269"/>
      <c r="PM58" s="269"/>
      <c r="PN58" s="269"/>
      <c r="PO58" s="269"/>
      <c r="PP58" s="269"/>
      <c r="PQ58" s="269"/>
      <c r="PR58" s="269"/>
      <c r="PS58" s="269"/>
      <c r="PT58" s="269"/>
      <c r="PU58" s="269"/>
      <c r="PV58" s="269"/>
      <c r="PW58" s="269"/>
      <c r="PX58" s="269"/>
      <c r="PY58" s="269"/>
      <c r="PZ58" s="269"/>
      <c r="QA58" s="269"/>
      <c r="QB58" s="269"/>
      <c r="QC58" s="269"/>
      <c r="QD58" s="269"/>
      <c r="QE58" s="269"/>
      <c r="QF58" s="269"/>
      <c r="QG58" s="269"/>
      <c r="QH58" s="269"/>
      <c r="QI58" s="269"/>
      <c r="QJ58" s="269"/>
      <c r="QK58" s="269"/>
      <c r="QL58" s="269"/>
      <c r="QM58" s="269"/>
      <c r="QN58" s="269"/>
      <c r="QO58" s="269"/>
      <c r="QP58" s="269"/>
      <c r="QQ58" s="269"/>
      <c r="QR58" s="269"/>
      <c r="QS58" s="269"/>
      <c r="QT58" s="269"/>
      <c r="QU58" s="269"/>
      <c r="QV58" s="269"/>
      <c r="QW58" s="269"/>
    </row>
    <row r="59" spans="1:465" ht="12.75" customHeight="1">
      <c r="A59" s="8"/>
      <c r="B59" s="21" t="s">
        <v>392</v>
      </c>
      <c r="C59" s="8"/>
      <c r="D59" s="8"/>
      <c r="E59" s="266" t="s">
        <v>7</v>
      </c>
      <c r="G59" s="268">
        <v>14</v>
      </c>
      <c r="H59" s="268">
        <v>14</v>
      </c>
      <c r="I59" s="268">
        <v>14</v>
      </c>
      <c r="J59" s="268">
        <v>14</v>
      </c>
      <c r="K59" s="268">
        <v>14</v>
      </c>
      <c r="L59" s="268">
        <v>14</v>
      </c>
      <c r="M59" s="268">
        <v>14</v>
      </c>
      <c r="N59" s="268">
        <v>14</v>
      </c>
      <c r="O59" s="268">
        <v>14</v>
      </c>
      <c r="P59" s="268">
        <v>14</v>
      </c>
      <c r="Q59" s="268">
        <v>14</v>
      </c>
      <c r="R59" s="268">
        <v>14</v>
      </c>
      <c r="S59" s="268">
        <v>14</v>
      </c>
      <c r="T59" s="268">
        <v>14</v>
      </c>
      <c r="U59" s="268">
        <v>14</v>
      </c>
      <c r="V59" s="268">
        <v>14</v>
      </c>
      <c r="W59" s="268">
        <v>14</v>
      </c>
      <c r="X59" s="268">
        <v>14</v>
      </c>
      <c r="Y59" s="268">
        <v>14</v>
      </c>
      <c r="Z59" s="268">
        <v>14</v>
      </c>
      <c r="AA59" s="268">
        <v>14</v>
      </c>
      <c r="AB59" s="268">
        <v>14</v>
      </c>
      <c r="AC59" s="268">
        <v>14</v>
      </c>
      <c r="AD59" s="268">
        <v>14</v>
      </c>
      <c r="AE59" s="268">
        <v>14</v>
      </c>
      <c r="AF59" s="268">
        <v>14</v>
      </c>
      <c r="AG59" s="268">
        <v>14</v>
      </c>
      <c r="AH59" s="268">
        <v>14</v>
      </c>
      <c r="AI59" s="268">
        <v>14</v>
      </c>
      <c r="AJ59" s="268">
        <v>14</v>
      </c>
      <c r="AK59" s="268">
        <v>14</v>
      </c>
      <c r="AL59" s="268">
        <v>14</v>
      </c>
      <c r="AM59" s="268">
        <v>14</v>
      </c>
      <c r="AN59" s="268">
        <v>14</v>
      </c>
      <c r="AO59" s="268">
        <v>14</v>
      </c>
      <c r="AP59" s="268">
        <v>14</v>
      </c>
      <c r="AQ59" s="268">
        <v>14</v>
      </c>
      <c r="AR59" s="268">
        <v>14</v>
      </c>
      <c r="AS59" s="268">
        <v>14</v>
      </c>
      <c r="AT59" s="268">
        <v>14</v>
      </c>
      <c r="AU59" s="268">
        <v>14</v>
      </c>
      <c r="AV59" s="268">
        <v>14</v>
      </c>
      <c r="AW59" s="268">
        <v>14</v>
      </c>
      <c r="AX59" s="268">
        <v>14</v>
      </c>
      <c r="AY59" s="268">
        <v>14</v>
      </c>
      <c r="AZ59" s="268">
        <v>14</v>
      </c>
      <c r="BA59" s="268">
        <v>14</v>
      </c>
      <c r="BB59" s="268">
        <v>14</v>
      </c>
      <c r="BC59" s="268">
        <v>14</v>
      </c>
      <c r="BD59" s="268">
        <v>14</v>
      </c>
      <c r="BE59" s="268">
        <v>14</v>
      </c>
      <c r="BF59" s="268">
        <v>14</v>
      </c>
      <c r="BG59" s="268">
        <v>14</v>
      </c>
      <c r="BH59" s="268">
        <v>14</v>
      </c>
      <c r="BI59" s="268">
        <v>14</v>
      </c>
      <c r="BJ59" s="268">
        <v>14</v>
      </c>
      <c r="BK59" s="268">
        <v>14</v>
      </c>
      <c r="BL59" s="268">
        <v>14</v>
      </c>
      <c r="BM59" s="268">
        <v>14</v>
      </c>
      <c r="BN59" s="268">
        <v>14</v>
      </c>
      <c r="BO59" s="268">
        <v>14</v>
      </c>
      <c r="BP59" s="268">
        <v>14</v>
      </c>
      <c r="BQ59" s="268">
        <v>14</v>
      </c>
      <c r="BR59" s="268">
        <v>14</v>
      </c>
      <c r="BS59" s="268">
        <v>14</v>
      </c>
      <c r="BT59" s="268">
        <v>14</v>
      </c>
      <c r="BU59" s="268">
        <v>14</v>
      </c>
      <c r="BV59" s="268">
        <v>14</v>
      </c>
      <c r="BW59" s="268">
        <v>14</v>
      </c>
      <c r="BX59" s="268">
        <v>14</v>
      </c>
      <c r="BY59" s="268">
        <v>14</v>
      </c>
      <c r="BZ59" s="268">
        <v>14</v>
      </c>
      <c r="CA59" s="268">
        <v>14</v>
      </c>
      <c r="CB59" s="268">
        <v>14</v>
      </c>
      <c r="CC59" s="268">
        <v>14</v>
      </c>
      <c r="CD59" s="268">
        <v>14</v>
      </c>
      <c r="CE59" s="268">
        <v>14</v>
      </c>
      <c r="CF59" s="268">
        <v>14</v>
      </c>
      <c r="CG59" s="268">
        <v>14</v>
      </c>
      <c r="CH59" s="268">
        <v>14</v>
      </c>
      <c r="CI59" s="268">
        <v>14</v>
      </c>
      <c r="CJ59" s="268">
        <v>14</v>
      </c>
      <c r="CK59" s="268">
        <v>14</v>
      </c>
      <c r="CL59" s="268">
        <v>14</v>
      </c>
      <c r="CM59" s="268">
        <v>14</v>
      </c>
      <c r="CN59" s="268">
        <v>14</v>
      </c>
      <c r="CO59" s="268">
        <v>14</v>
      </c>
      <c r="CP59" s="268">
        <v>14</v>
      </c>
      <c r="CQ59" s="268">
        <v>14</v>
      </c>
      <c r="CR59" s="268">
        <v>14</v>
      </c>
      <c r="CS59" s="268">
        <v>14</v>
      </c>
      <c r="CT59" s="268">
        <v>14</v>
      </c>
      <c r="CU59" s="268">
        <v>14</v>
      </c>
      <c r="CV59" s="268">
        <v>14</v>
      </c>
      <c r="CW59" s="268">
        <v>14</v>
      </c>
      <c r="CX59" s="268">
        <v>14</v>
      </c>
      <c r="CY59" s="268">
        <v>14</v>
      </c>
      <c r="CZ59" s="268">
        <v>14</v>
      </c>
      <c r="DA59" s="268">
        <v>14</v>
      </c>
      <c r="DB59" s="268">
        <v>14</v>
      </c>
      <c r="DC59" s="268">
        <v>14</v>
      </c>
      <c r="DD59" s="268">
        <v>14</v>
      </c>
      <c r="DE59" s="268">
        <v>14</v>
      </c>
      <c r="DF59" s="268">
        <v>14</v>
      </c>
      <c r="DG59" s="268">
        <v>14</v>
      </c>
      <c r="DH59" s="268">
        <v>14</v>
      </c>
      <c r="DI59" s="268">
        <v>14</v>
      </c>
      <c r="DJ59" s="268">
        <v>14</v>
      </c>
      <c r="DK59" s="268">
        <v>14</v>
      </c>
      <c r="DL59" s="268">
        <v>14</v>
      </c>
      <c r="DM59" s="268">
        <v>14</v>
      </c>
      <c r="DN59" s="268">
        <v>14</v>
      </c>
      <c r="DO59" s="268">
        <v>14</v>
      </c>
      <c r="DP59" s="268">
        <v>14</v>
      </c>
      <c r="DQ59" s="268">
        <v>14</v>
      </c>
      <c r="DR59" s="268">
        <v>14</v>
      </c>
      <c r="DS59" s="268">
        <v>14</v>
      </c>
      <c r="DT59" s="268">
        <v>14</v>
      </c>
      <c r="DU59" s="268">
        <v>14</v>
      </c>
      <c r="DV59" s="268">
        <v>14</v>
      </c>
      <c r="DW59" s="268">
        <v>14</v>
      </c>
      <c r="DX59" s="268">
        <v>14</v>
      </c>
      <c r="DY59" s="268">
        <v>14</v>
      </c>
      <c r="DZ59" s="268">
        <v>14</v>
      </c>
      <c r="EA59" s="268">
        <v>14</v>
      </c>
      <c r="EB59" s="268">
        <v>14</v>
      </c>
      <c r="EC59" s="268">
        <v>14</v>
      </c>
      <c r="ED59" s="268">
        <v>14</v>
      </c>
      <c r="EE59" s="268">
        <v>14</v>
      </c>
      <c r="EF59" s="268">
        <v>14</v>
      </c>
      <c r="EG59" s="268">
        <v>14</v>
      </c>
      <c r="EH59" s="268">
        <v>14</v>
      </c>
      <c r="EI59" s="268">
        <v>14</v>
      </c>
      <c r="EJ59" s="268">
        <v>14</v>
      </c>
      <c r="EK59" s="268">
        <v>14</v>
      </c>
      <c r="EL59" s="268">
        <v>14</v>
      </c>
      <c r="EM59" s="268">
        <v>14</v>
      </c>
      <c r="EN59" s="268">
        <v>14</v>
      </c>
      <c r="EO59" s="268">
        <v>14</v>
      </c>
      <c r="EP59" s="268">
        <v>14</v>
      </c>
      <c r="EQ59" s="268">
        <v>14</v>
      </c>
      <c r="ER59" s="268">
        <v>14</v>
      </c>
      <c r="ES59" s="268">
        <v>14</v>
      </c>
      <c r="ET59" s="268">
        <v>14</v>
      </c>
      <c r="EU59" s="268">
        <v>14</v>
      </c>
      <c r="EV59" s="268">
        <v>14</v>
      </c>
      <c r="EW59" s="268">
        <v>14</v>
      </c>
      <c r="EX59" s="118" t="s">
        <v>2646</v>
      </c>
      <c r="EY59" s="359"/>
      <c r="EZ59" s="359"/>
      <c r="FA59" s="359"/>
      <c r="FB59" s="359"/>
      <c r="FC59" s="359"/>
      <c r="FD59" s="359"/>
      <c r="FE59" s="359"/>
      <c r="FF59" s="359"/>
      <c r="FG59" s="359"/>
      <c r="FH59" s="359"/>
      <c r="FI59" s="359"/>
      <c r="FJ59" s="359"/>
      <c r="FK59" s="359"/>
      <c r="FL59" s="359"/>
      <c r="FM59" s="359"/>
      <c r="FN59" s="359"/>
      <c r="FO59" s="359"/>
      <c r="FP59" s="359"/>
      <c r="FQ59" s="359"/>
      <c r="FR59" s="359"/>
      <c r="FS59" s="359"/>
      <c r="FT59" s="359"/>
      <c r="FU59" s="359"/>
      <c r="FV59" s="359"/>
      <c r="FW59" s="359"/>
      <c r="FX59" s="359"/>
      <c r="FY59" s="359"/>
      <c r="FZ59" s="359"/>
      <c r="GA59" s="359"/>
      <c r="GB59" s="359"/>
      <c r="GC59" s="359"/>
      <c r="GD59" s="359"/>
      <c r="GE59" s="359"/>
      <c r="GF59" s="359"/>
      <c r="GG59" s="359"/>
      <c r="GH59" s="359"/>
      <c r="GI59" s="359"/>
      <c r="GJ59" s="359"/>
      <c r="GK59" s="359"/>
      <c r="GL59" s="359"/>
      <c r="GM59" s="359"/>
      <c r="GN59" s="359"/>
      <c r="GO59" s="359"/>
      <c r="GP59" s="359"/>
      <c r="GQ59" s="359"/>
      <c r="GR59" s="359"/>
      <c r="GS59" s="359"/>
      <c r="GT59" s="359"/>
      <c r="GU59" s="359"/>
      <c r="GV59" s="359"/>
      <c r="GW59" s="359"/>
      <c r="GX59" s="359"/>
      <c r="GY59" s="359"/>
      <c r="GZ59" s="359"/>
      <c r="HA59" s="359"/>
      <c r="HB59" s="359"/>
      <c r="HC59" s="359"/>
      <c r="HD59" s="359"/>
      <c r="HE59" s="359"/>
      <c r="HF59" s="359"/>
      <c r="HG59" s="359"/>
      <c r="HH59" s="359"/>
      <c r="HI59" s="359"/>
      <c r="HJ59" s="359"/>
      <c r="HK59" s="359"/>
      <c r="HL59" s="359"/>
      <c r="HM59" s="359"/>
      <c r="HN59" s="359"/>
      <c r="HO59" s="359"/>
      <c r="HP59" s="359"/>
      <c r="HQ59" s="359"/>
      <c r="HR59" s="359"/>
      <c r="HS59" s="359"/>
      <c r="HT59" s="359"/>
      <c r="HU59" s="359"/>
      <c r="HV59" s="359"/>
      <c r="HW59" s="359"/>
      <c r="HX59" s="359"/>
      <c r="HY59" s="359"/>
      <c r="HZ59" s="359"/>
      <c r="IA59" s="359"/>
      <c r="IB59" s="359"/>
      <c r="IC59" s="359"/>
      <c r="ID59" s="359"/>
      <c r="IE59" s="359"/>
      <c r="IF59" s="359"/>
      <c r="IG59" s="359"/>
      <c r="IH59" s="359"/>
      <c r="II59" s="359"/>
      <c r="IJ59" s="359"/>
      <c r="IK59" s="359"/>
      <c r="IL59" s="359"/>
      <c r="IM59" s="359"/>
      <c r="IN59" s="359"/>
      <c r="IO59" s="359"/>
      <c r="IP59" s="359"/>
      <c r="IQ59" s="359"/>
      <c r="IR59" s="359"/>
      <c r="IS59" s="359"/>
      <c r="IT59" s="359"/>
      <c r="IU59" s="359"/>
      <c r="IV59" s="359"/>
      <c r="IW59" s="359"/>
      <c r="IX59" s="359"/>
      <c r="IY59" s="359"/>
      <c r="IZ59" s="359"/>
      <c r="JA59" s="359"/>
      <c r="JB59" s="359"/>
      <c r="JC59" s="359"/>
      <c r="JD59" s="359"/>
      <c r="JE59" s="359"/>
      <c r="JF59" s="359"/>
      <c r="JG59" s="359"/>
      <c r="JH59" s="359"/>
      <c r="JI59" s="359"/>
      <c r="JJ59" s="359"/>
      <c r="JK59" s="359"/>
      <c r="JL59" s="359"/>
      <c r="JM59" s="359"/>
      <c r="JN59" s="359"/>
      <c r="JO59" s="359"/>
      <c r="JP59" s="359"/>
      <c r="JQ59" s="345"/>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c r="LI59" s="269"/>
      <c r="LJ59" s="269"/>
      <c r="LK59" s="269"/>
      <c r="LL59" s="269"/>
      <c r="LM59" s="269"/>
      <c r="LN59" s="269"/>
      <c r="LO59" s="269"/>
      <c r="LP59" s="269"/>
      <c r="LQ59" s="269"/>
      <c r="LR59" s="269"/>
      <c r="LS59" s="269"/>
      <c r="LT59" s="269"/>
      <c r="LU59" s="269"/>
      <c r="LV59" s="269"/>
      <c r="LW59" s="269"/>
      <c r="LX59" s="269"/>
      <c r="LY59" s="269"/>
      <c r="LZ59" s="269"/>
      <c r="MA59" s="269"/>
      <c r="MB59" s="269"/>
      <c r="MC59" s="269"/>
      <c r="MD59" s="269"/>
      <c r="ME59" s="269"/>
      <c r="MF59" s="269"/>
      <c r="MG59" s="269"/>
      <c r="MH59" s="269"/>
      <c r="MI59" s="269"/>
      <c r="MJ59" s="269"/>
      <c r="MK59" s="269"/>
      <c r="ML59" s="269"/>
      <c r="MM59" s="269"/>
      <c r="MN59" s="269"/>
      <c r="MO59" s="269"/>
      <c r="MP59" s="269"/>
      <c r="MQ59" s="269"/>
      <c r="MR59" s="269"/>
      <c r="MS59" s="269"/>
      <c r="MT59" s="269"/>
      <c r="MU59" s="269"/>
      <c r="MV59" s="269"/>
      <c r="MW59" s="269"/>
      <c r="MX59" s="269"/>
      <c r="MY59" s="269"/>
      <c r="MZ59" s="269"/>
      <c r="NA59" s="269"/>
      <c r="NB59" s="269"/>
      <c r="NC59" s="269"/>
      <c r="ND59" s="269"/>
      <c r="NE59" s="269"/>
      <c r="NF59" s="269"/>
      <c r="NG59" s="269"/>
      <c r="NH59" s="269"/>
      <c r="NI59" s="269"/>
      <c r="NJ59" s="269"/>
      <c r="NK59" s="269"/>
      <c r="NL59" s="269"/>
      <c r="NM59" s="269"/>
      <c r="NN59" s="269"/>
      <c r="NO59" s="269"/>
      <c r="NP59" s="269"/>
      <c r="NQ59" s="269"/>
      <c r="NR59" s="269"/>
      <c r="NS59" s="269"/>
      <c r="NT59" s="269"/>
      <c r="NU59" s="269"/>
      <c r="NV59" s="269"/>
      <c r="NW59" s="269"/>
      <c r="NX59" s="269"/>
      <c r="NY59" s="269"/>
      <c r="NZ59" s="269"/>
      <c r="OA59" s="269"/>
      <c r="OB59" s="269"/>
      <c r="OC59" s="269"/>
      <c r="OD59" s="269"/>
      <c r="OE59" s="269"/>
      <c r="OF59" s="269"/>
      <c r="OG59" s="269"/>
      <c r="OH59" s="269"/>
      <c r="OI59" s="269"/>
      <c r="OJ59" s="269"/>
      <c r="OK59" s="269"/>
      <c r="OL59" s="269"/>
      <c r="OM59" s="269"/>
      <c r="ON59" s="269"/>
      <c r="OO59" s="269"/>
      <c r="OP59" s="269"/>
      <c r="OQ59" s="269"/>
      <c r="OR59" s="269"/>
      <c r="OS59" s="269"/>
      <c r="OT59" s="269"/>
      <c r="OU59" s="269"/>
      <c r="OV59" s="269"/>
      <c r="OW59" s="269"/>
      <c r="OX59" s="269"/>
      <c r="OY59" s="269"/>
      <c r="OZ59" s="269"/>
      <c r="PA59" s="269"/>
      <c r="PB59" s="269"/>
      <c r="PC59" s="269"/>
      <c r="PD59" s="269"/>
      <c r="PE59" s="269"/>
      <c r="PF59" s="269"/>
      <c r="PG59" s="269"/>
      <c r="PH59" s="269"/>
      <c r="PI59" s="269"/>
      <c r="PJ59" s="269"/>
      <c r="PK59" s="269"/>
      <c r="PL59" s="269"/>
      <c r="PM59" s="269"/>
      <c r="PN59" s="269"/>
      <c r="PO59" s="269"/>
      <c r="PP59" s="269"/>
      <c r="PQ59" s="269"/>
      <c r="PR59" s="269"/>
      <c r="PS59" s="269"/>
      <c r="PT59" s="269"/>
      <c r="PU59" s="269"/>
      <c r="PV59" s="269"/>
      <c r="PW59" s="269"/>
      <c r="PX59" s="269"/>
      <c r="PY59" s="269"/>
      <c r="PZ59" s="269"/>
      <c r="QA59" s="269"/>
      <c r="QB59" s="269"/>
      <c r="QC59" s="269"/>
      <c r="QD59" s="269"/>
      <c r="QE59" s="269"/>
      <c r="QF59" s="269"/>
      <c r="QG59" s="269"/>
      <c r="QH59" s="269"/>
      <c r="QI59" s="269"/>
      <c r="QJ59" s="269"/>
      <c r="QK59" s="269"/>
      <c r="QL59" s="269"/>
      <c r="QM59" s="269"/>
      <c r="QN59" s="269"/>
      <c r="QO59" s="269"/>
      <c r="QP59" s="269"/>
      <c r="QQ59" s="269"/>
      <c r="QR59" s="269"/>
      <c r="QS59" s="269"/>
      <c r="QT59" s="269"/>
      <c r="QU59" s="269"/>
      <c r="QV59" s="269"/>
      <c r="QW59" s="269"/>
    </row>
    <row r="60" spans="1:465" ht="12.75" customHeight="1">
      <c r="A60" s="8"/>
      <c r="B60" s="21" t="s">
        <v>393</v>
      </c>
      <c r="C60" s="8"/>
      <c r="D60" s="8"/>
      <c r="E60" s="266" t="s">
        <v>7</v>
      </c>
      <c r="F60" s="281"/>
      <c r="G60" s="268"/>
      <c r="H60" s="268"/>
      <c r="I60" s="268"/>
      <c r="J60" s="268"/>
      <c r="K60" s="268"/>
      <c r="L60" s="268"/>
      <c r="M60" s="268"/>
      <c r="N60" s="268"/>
      <c r="O60" s="268"/>
      <c r="P60" s="268"/>
      <c r="Q60" s="268"/>
      <c r="R60" s="268"/>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477"/>
      <c r="EY60" s="359"/>
      <c r="EZ60" s="359"/>
      <c r="FA60" s="359"/>
      <c r="FB60" s="359"/>
      <c r="FC60" s="359"/>
      <c r="FD60" s="359"/>
      <c r="FE60" s="359"/>
      <c r="FF60" s="359"/>
      <c r="FG60" s="359"/>
      <c r="FH60" s="359"/>
      <c r="FI60" s="359"/>
      <c r="FJ60" s="359"/>
      <c r="FK60" s="359"/>
      <c r="FL60" s="359"/>
      <c r="FM60" s="359"/>
      <c r="FN60" s="359"/>
      <c r="FO60" s="359"/>
      <c r="FP60" s="359"/>
      <c r="FQ60" s="359"/>
      <c r="FR60" s="359"/>
      <c r="FS60" s="359"/>
      <c r="FT60" s="359"/>
      <c r="FU60" s="359"/>
      <c r="FV60" s="359"/>
      <c r="FW60" s="359"/>
      <c r="FX60" s="359"/>
      <c r="FY60" s="359"/>
      <c r="FZ60" s="359"/>
      <c r="GA60" s="359"/>
      <c r="GB60" s="359"/>
      <c r="GC60" s="359"/>
      <c r="GD60" s="359"/>
      <c r="GE60" s="359"/>
      <c r="GF60" s="359"/>
      <c r="GG60" s="359"/>
      <c r="GH60" s="359"/>
      <c r="GI60" s="359"/>
      <c r="GJ60" s="359"/>
      <c r="GK60" s="359"/>
      <c r="GL60" s="359"/>
      <c r="GM60" s="359"/>
      <c r="GN60" s="359"/>
      <c r="GO60" s="359"/>
      <c r="GP60" s="359"/>
      <c r="GQ60" s="359"/>
      <c r="GR60" s="359"/>
      <c r="GS60" s="359"/>
      <c r="GT60" s="359"/>
      <c r="GU60" s="359"/>
      <c r="GV60" s="359"/>
      <c r="GW60" s="359"/>
      <c r="GX60" s="359"/>
      <c r="GY60" s="359"/>
      <c r="GZ60" s="359"/>
      <c r="HA60" s="359"/>
      <c r="HB60" s="359"/>
      <c r="HC60" s="359"/>
      <c r="HD60" s="359"/>
      <c r="HE60" s="359"/>
      <c r="HF60" s="359"/>
      <c r="HG60" s="359"/>
      <c r="HH60" s="359"/>
      <c r="HI60" s="359"/>
      <c r="HJ60" s="359"/>
      <c r="HK60" s="359"/>
      <c r="HL60" s="359"/>
      <c r="HM60" s="359"/>
      <c r="HN60" s="359"/>
      <c r="HO60" s="359"/>
      <c r="HP60" s="359"/>
      <c r="HQ60" s="359"/>
      <c r="HR60" s="359"/>
      <c r="HS60" s="359"/>
      <c r="HT60" s="359"/>
      <c r="HU60" s="359"/>
      <c r="HV60" s="359"/>
      <c r="HW60" s="359"/>
      <c r="HX60" s="359"/>
      <c r="HY60" s="359"/>
      <c r="HZ60" s="359"/>
      <c r="IA60" s="359"/>
      <c r="IB60" s="359"/>
      <c r="IC60" s="359"/>
      <c r="ID60" s="359"/>
      <c r="IE60" s="359"/>
      <c r="IF60" s="359"/>
      <c r="IG60" s="359"/>
      <c r="IH60" s="359"/>
      <c r="II60" s="359"/>
      <c r="IJ60" s="359"/>
      <c r="IK60" s="359"/>
      <c r="IL60" s="359"/>
      <c r="IM60" s="359"/>
      <c r="IN60" s="359"/>
      <c r="IO60" s="359"/>
      <c r="IP60" s="359"/>
      <c r="IQ60" s="359"/>
      <c r="IR60" s="359"/>
      <c r="IS60" s="359"/>
      <c r="IT60" s="359"/>
      <c r="IU60" s="359"/>
      <c r="IV60" s="359"/>
      <c r="IW60" s="359"/>
      <c r="IX60" s="359"/>
      <c r="IY60" s="359"/>
      <c r="IZ60" s="359"/>
      <c r="JA60" s="359"/>
      <c r="JB60" s="359"/>
      <c r="JC60" s="359"/>
      <c r="JD60" s="359"/>
      <c r="JE60" s="359"/>
      <c r="JF60" s="359"/>
      <c r="JG60" s="359"/>
      <c r="JH60" s="359"/>
      <c r="JI60" s="359"/>
      <c r="JJ60" s="359"/>
      <c r="JK60" s="359"/>
      <c r="JL60" s="359"/>
      <c r="JM60" s="359"/>
      <c r="JN60" s="359"/>
      <c r="JO60" s="359"/>
      <c r="JP60" s="359"/>
      <c r="JQ60" s="345"/>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c r="LI60" s="269"/>
      <c r="LJ60" s="269"/>
      <c r="LK60" s="269"/>
      <c r="LL60" s="269"/>
      <c r="LM60" s="269"/>
      <c r="LN60" s="269"/>
      <c r="LO60" s="269"/>
      <c r="LP60" s="269"/>
      <c r="LQ60" s="269"/>
      <c r="LR60" s="269"/>
      <c r="LS60" s="269"/>
      <c r="LT60" s="269"/>
      <c r="LU60" s="269"/>
      <c r="LV60" s="269"/>
      <c r="LW60" s="269"/>
      <c r="LX60" s="269"/>
      <c r="LY60" s="269"/>
      <c r="LZ60" s="269"/>
      <c r="MA60" s="269"/>
      <c r="MB60" s="269"/>
      <c r="MC60" s="269"/>
      <c r="MD60" s="269"/>
      <c r="ME60" s="269"/>
      <c r="MF60" s="269"/>
      <c r="MG60" s="269"/>
      <c r="MH60" s="269"/>
      <c r="MI60" s="269"/>
      <c r="MJ60" s="269"/>
      <c r="MK60" s="269"/>
      <c r="ML60" s="269"/>
      <c r="MM60" s="269"/>
      <c r="MN60" s="269"/>
      <c r="MO60" s="269"/>
      <c r="MP60" s="269"/>
      <c r="MQ60" s="269"/>
      <c r="MR60" s="269"/>
      <c r="MS60" s="269"/>
      <c r="MT60" s="269"/>
      <c r="MU60" s="269"/>
      <c r="MV60" s="269"/>
      <c r="MW60" s="269"/>
      <c r="MX60" s="269"/>
      <c r="MY60" s="269"/>
      <c r="MZ60" s="269"/>
      <c r="NA60" s="269"/>
      <c r="NB60" s="269"/>
      <c r="NC60" s="269"/>
      <c r="ND60" s="269"/>
      <c r="NE60" s="269"/>
      <c r="NF60" s="269"/>
      <c r="NG60" s="269"/>
      <c r="NH60" s="269"/>
      <c r="NI60" s="269"/>
      <c r="NJ60" s="269"/>
      <c r="NK60" s="269"/>
      <c r="NL60" s="269"/>
      <c r="NM60" s="269"/>
      <c r="NN60" s="269"/>
      <c r="NO60" s="269"/>
      <c r="NP60" s="269"/>
      <c r="NQ60" s="269"/>
      <c r="NR60" s="269"/>
      <c r="NS60" s="269"/>
      <c r="NT60" s="269"/>
      <c r="NU60" s="269"/>
      <c r="NV60" s="269"/>
      <c r="NW60" s="269"/>
      <c r="NX60" s="269"/>
      <c r="NY60" s="269"/>
      <c r="NZ60" s="269"/>
      <c r="OA60" s="269"/>
      <c r="OB60" s="269"/>
      <c r="OC60" s="269"/>
      <c r="OD60" s="269"/>
      <c r="OE60" s="269"/>
      <c r="OF60" s="269"/>
      <c r="OG60" s="269"/>
      <c r="OH60" s="269"/>
      <c r="OI60" s="269"/>
      <c r="OJ60" s="269"/>
      <c r="OK60" s="269"/>
      <c r="OL60" s="269"/>
      <c r="OM60" s="269"/>
      <c r="ON60" s="269"/>
      <c r="OO60" s="269"/>
      <c r="OP60" s="269"/>
      <c r="OQ60" s="269"/>
      <c r="OR60" s="269"/>
      <c r="OS60" s="269"/>
      <c r="OT60" s="269"/>
      <c r="OU60" s="269"/>
      <c r="OV60" s="269"/>
      <c r="OW60" s="269"/>
      <c r="OX60" s="269"/>
      <c r="OY60" s="269"/>
      <c r="OZ60" s="269"/>
      <c r="PA60" s="269"/>
      <c r="PB60" s="269"/>
      <c r="PC60" s="269"/>
      <c r="PD60" s="269"/>
      <c r="PE60" s="269"/>
      <c r="PF60" s="269"/>
      <c r="PG60" s="269"/>
      <c r="PH60" s="269"/>
      <c r="PI60" s="269"/>
      <c r="PJ60" s="269"/>
      <c r="PK60" s="269"/>
      <c r="PL60" s="269"/>
      <c r="PM60" s="269"/>
      <c r="PN60" s="269"/>
      <c r="PO60" s="269"/>
      <c r="PP60" s="269"/>
      <c r="PQ60" s="269"/>
      <c r="PR60" s="269"/>
      <c r="PS60" s="269"/>
      <c r="PT60" s="269"/>
      <c r="PU60" s="269"/>
      <c r="PV60" s="269"/>
      <c r="PW60" s="269"/>
      <c r="PX60" s="269"/>
      <c r="PY60" s="269"/>
      <c r="PZ60" s="269"/>
      <c r="QA60" s="269"/>
      <c r="QB60" s="269"/>
      <c r="QC60" s="269"/>
      <c r="QD60" s="269"/>
      <c r="QE60" s="269"/>
      <c r="QF60" s="269"/>
      <c r="QG60" s="269"/>
      <c r="QH60" s="269"/>
      <c r="QI60" s="269"/>
      <c r="QJ60" s="269"/>
      <c r="QK60" s="269"/>
      <c r="QL60" s="269"/>
      <c r="QM60" s="269"/>
      <c r="QN60" s="269"/>
      <c r="QO60" s="269"/>
      <c r="QP60" s="269"/>
      <c r="QQ60" s="269"/>
      <c r="QR60" s="269"/>
      <c r="QS60" s="269"/>
      <c r="QT60" s="269"/>
      <c r="QU60" s="269"/>
      <c r="QV60" s="269"/>
      <c r="QW60" s="269"/>
    </row>
    <row r="61" spans="1:465" ht="12.75" customHeight="1">
      <c r="A61" s="8"/>
      <c r="B61" s="21" t="s">
        <v>394</v>
      </c>
      <c r="C61" s="8"/>
      <c r="D61" s="8"/>
      <c r="E61" s="266" t="s">
        <v>11</v>
      </c>
      <c r="F61" s="118"/>
      <c r="G61" s="268"/>
      <c r="H61" s="268"/>
      <c r="I61" s="268"/>
      <c r="J61" s="268"/>
      <c r="K61" s="268"/>
      <c r="L61" s="268"/>
      <c r="M61" s="268"/>
      <c r="N61" s="268"/>
      <c r="O61" s="268"/>
      <c r="P61" s="268"/>
      <c r="Q61" s="268"/>
      <c r="R61" s="268"/>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477"/>
      <c r="EY61" s="359"/>
      <c r="EZ61" s="359"/>
      <c r="FA61" s="359"/>
      <c r="FB61" s="359"/>
      <c r="FC61" s="359"/>
      <c r="FD61" s="359"/>
      <c r="FE61" s="359"/>
      <c r="FF61" s="359"/>
      <c r="FG61" s="359"/>
      <c r="FH61" s="359"/>
      <c r="FI61" s="359"/>
      <c r="FJ61" s="359"/>
      <c r="FK61" s="359"/>
      <c r="FL61" s="359"/>
      <c r="FM61" s="359"/>
      <c r="FN61" s="359"/>
      <c r="FO61" s="359"/>
      <c r="FP61" s="359"/>
      <c r="FQ61" s="359"/>
      <c r="FR61" s="359"/>
      <c r="FS61" s="359"/>
      <c r="FT61" s="359"/>
      <c r="FU61" s="359"/>
      <c r="FV61" s="359"/>
      <c r="FW61" s="359"/>
      <c r="FX61" s="359"/>
      <c r="FY61" s="359"/>
      <c r="FZ61" s="359"/>
      <c r="GA61" s="359"/>
      <c r="GB61" s="359"/>
      <c r="GC61" s="359"/>
      <c r="GD61" s="359"/>
      <c r="GE61" s="359"/>
      <c r="GF61" s="359"/>
      <c r="GG61" s="359"/>
      <c r="GH61" s="359"/>
      <c r="GI61" s="359"/>
      <c r="GJ61" s="359"/>
      <c r="GK61" s="359"/>
      <c r="GL61" s="359"/>
      <c r="GM61" s="359"/>
      <c r="GN61" s="359"/>
      <c r="GO61" s="359"/>
      <c r="GP61" s="359"/>
      <c r="GQ61" s="359"/>
      <c r="GR61" s="359"/>
      <c r="GS61" s="359"/>
      <c r="GT61" s="359"/>
      <c r="GU61" s="359"/>
      <c r="GV61" s="359"/>
      <c r="GW61" s="359"/>
      <c r="GX61" s="359"/>
      <c r="GY61" s="359"/>
      <c r="GZ61" s="359"/>
      <c r="HA61" s="359"/>
      <c r="HB61" s="359"/>
      <c r="HC61" s="359"/>
      <c r="HD61" s="359"/>
      <c r="HE61" s="359"/>
      <c r="HF61" s="359"/>
      <c r="HG61" s="359"/>
      <c r="HH61" s="359"/>
      <c r="HI61" s="359"/>
      <c r="HJ61" s="359"/>
      <c r="HK61" s="359"/>
      <c r="HL61" s="359"/>
      <c r="HM61" s="359"/>
      <c r="HN61" s="359"/>
      <c r="HO61" s="359"/>
      <c r="HP61" s="359"/>
      <c r="HQ61" s="359"/>
      <c r="HR61" s="359"/>
      <c r="HS61" s="359"/>
      <c r="HT61" s="359"/>
      <c r="HU61" s="359"/>
      <c r="HV61" s="359"/>
      <c r="HW61" s="359"/>
      <c r="HX61" s="359"/>
      <c r="HY61" s="359"/>
      <c r="HZ61" s="359"/>
      <c r="IA61" s="359"/>
      <c r="IB61" s="359"/>
      <c r="IC61" s="359"/>
      <c r="ID61" s="359"/>
      <c r="IE61" s="359"/>
      <c r="IF61" s="359"/>
      <c r="IG61" s="359"/>
      <c r="IH61" s="359"/>
      <c r="II61" s="359"/>
      <c r="IJ61" s="359"/>
      <c r="IK61" s="359"/>
      <c r="IL61" s="359"/>
      <c r="IM61" s="359"/>
      <c r="IN61" s="359"/>
      <c r="IO61" s="359"/>
      <c r="IP61" s="359"/>
      <c r="IQ61" s="359"/>
      <c r="IR61" s="359"/>
      <c r="IS61" s="359"/>
      <c r="IT61" s="359"/>
      <c r="IU61" s="359"/>
      <c r="IV61" s="359"/>
      <c r="IW61" s="359"/>
      <c r="IX61" s="359"/>
      <c r="IY61" s="359"/>
      <c r="IZ61" s="359"/>
      <c r="JA61" s="359"/>
      <c r="JB61" s="359"/>
      <c r="JC61" s="359"/>
      <c r="JD61" s="359"/>
      <c r="JE61" s="359"/>
      <c r="JF61" s="359"/>
      <c r="JG61" s="359"/>
      <c r="JH61" s="359"/>
      <c r="JI61" s="359"/>
      <c r="JJ61" s="359"/>
      <c r="JK61" s="359"/>
      <c r="JL61" s="359"/>
      <c r="JM61" s="359"/>
      <c r="JN61" s="359"/>
      <c r="JO61" s="359"/>
      <c r="JP61" s="359"/>
      <c r="JQ61" s="345"/>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c r="LI61" s="269"/>
      <c r="LJ61" s="269"/>
      <c r="LK61" s="269"/>
      <c r="LL61" s="269"/>
      <c r="LM61" s="269"/>
      <c r="LN61" s="269"/>
      <c r="LO61" s="269"/>
      <c r="LP61" s="269"/>
      <c r="LQ61" s="269"/>
      <c r="LR61" s="269"/>
      <c r="LS61" s="269"/>
      <c r="LT61" s="269"/>
      <c r="LU61" s="269"/>
      <c r="LV61" s="269"/>
      <c r="LW61" s="269"/>
      <c r="LX61" s="269"/>
      <c r="LY61" s="269"/>
      <c r="LZ61" s="269"/>
      <c r="MA61" s="269"/>
      <c r="MB61" s="269"/>
      <c r="MC61" s="269"/>
      <c r="MD61" s="269"/>
      <c r="ME61" s="269"/>
      <c r="MF61" s="269"/>
      <c r="MG61" s="269"/>
      <c r="MH61" s="269"/>
      <c r="MI61" s="269"/>
      <c r="MJ61" s="269"/>
      <c r="MK61" s="269"/>
      <c r="ML61" s="269"/>
      <c r="MM61" s="269"/>
      <c r="MN61" s="269"/>
      <c r="MO61" s="269"/>
      <c r="MP61" s="269"/>
      <c r="MQ61" s="269"/>
      <c r="MR61" s="269"/>
      <c r="MS61" s="269"/>
      <c r="MT61" s="269"/>
      <c r="MU61" s="269"/>
      <c r="MV61" s="269"/>
      <c r="MW61" s="269"/>
      <c r="MX61" s="269"/>
      <c r="MY61" s="269"/>
      <c r="MZ61" s="269"/>
      <c r="NA61" s="269"/>
      <c r="NB61" s="269"/>
      <c r="NC61" s="269"/>
      <c r="ND61" s="269"/>
      <c r="NE61" s="269"/>
      <c r="NF61" s="269"/>
      <c r="NG61" s="269"/>
      <c r="NH61" s="269"/>
      <c r="NI61" s="269"/>
      <c r="NJ61" s="269"/>
      <c r="NK61" s="269"/>
      <c r="NL61" s="269"/>
      <c r="NM61" s="269"/>
      <c r="NN61" s="269"/>
      <c r="NO61" s="269"/>
      <c r="NP61" s="269"/>
      <c r="NQ61" s="269"/>
      <c r="NR61" s="269"/>
      <c r="NS61" s="269"/>
      <c r="NT61" s="269"/>
      <c r="NU61" s="269"/>
      <c r="NV61" s="269"/>
      <c r="NW61" s="269"/>
      <c r="NX61" s="269"/>
      <c r="NY61" s="269"/>
      <c r="NZ61" s="269"/>
      <c r="OA61" s="269"/>
      <c r="OB61" s="269"/>
      <c r="OC61" s="269"/>
      <c r="OD61" s="269"/>
      <c r="OE61" s="269"/>
      <c r="OF61" s="269"/>
      <c r="OG61" s="269"/>
      <c r="OH61" s="269"/>
      <c r="OI61" s="269"/>
      <c r="OJ61" s="269"/>
      <c r="OK61" s="269"/>
      <c r="OL61" s="269"/>
      <c r="OM61" s="269"/>
      <c r="ON61" s="269"/>
      <c r="OO61" s="269"/>
      <c r="OP61" s="269"/>
      <c r="OQ61" s="269"/>
      <c r="OR61" s="269"/>
      <c r="OS61" s="269"/>
      <c r="OT61" s="269"/>
      <c r="OU61" s="269"/>
      <c r="OV61" s="269"/>
      <c r="OW61" s="269"/>
      <c r="OX61" s="269"/>
      <c r="OY61" s="269"/>
      <c r="OZ61" s="269"/>
      <c r="PA61" s="269"/>
      <c r="PB61" s="269"/>
      <c r="PC61" s="269"/>
      <c r="PD61" s="269"/>
      <c r="PE61" s="269"/>
      <c r="PF61" s="269"/>
      <c r="PG61" s="269"/>
      <c r="PH61" s="269"/>
      <c r="PI61" s="269"/>
      <c r="PJ61" s="269"/>
      <c r="PK61" s="269"/>
      <c r="PL61" s="269"/>
      <c r="PM61" s="269"/>
      <c r="PN61" s="269"/>
      <c r="PO61" s="269"/>
      <c r="PP61" s="269"/>
      <c r="PQ61" s="269"/>
      <c r="PR61" s="269"/>
      <c r="PS61" s="269"/>
      <c r="PT61" s="269"/>
      <c r="PU61" s="269"/>
      <c r="PV61" s="269"/>
      <c r="PW61" s="269"/>
      <c r="PX61" s="269"/>
      <c r="PY61" s="269"/>
      <c r="PZ61" s="269"/>
      <c r="QA61" s="269"/>
      <c r="QB61" s="269"/>
      <c r="QC61" s="269"/>
      <c r="QD61" s="269"/>
      <c r="QE61" s="269"/>
      <c r="QF61" s="269"/>
      <c r="QG61" s="269"/>
      <c r="QH61" s="269"/>
      <c r="QI61" s="269"/>
      <c r="QJ61" s="269"/>
      <c r="QK61" s="269"/>
      <c r="QL61" s="269"/>
      <c r="QM61" s="269"/>
      <c r="QN61" s="269"/>
      <c r="QO61" s="269"/>
      <c r="QP61" s="269"/>
      <c r="QQ61" s="269"/>
      <c r="QR61" s="269"/>
      <c r="QS61" s="269"/>
      <c r="QT61" s="269"/>
      <c r="QU61" s="269"/>
      <c r="QV61" s="269"/>
      <c r="QW61" s="269"/>
    </row>
    <row r="62" spans="1:465" ht="12.75" customHeight="1">
      <c r="A62" s="8"/>
      <c r="B62" s="9"/>
      <c r="C62" s="8"/>
      <c r="D62" s="8"/>
      <c r="E62" s="266"/>
      <c r="F62" s="282"/>
      <c r="G62" s="499"/>
      <c r="H62" s="499"/>
      <c r="I62" s="499"/>
      <c r="J62" s="499"/>
      <c r="K62" s="499"/>
      <c r="L62" s="499"/>
      <c r="M62" s="499"/>
      <c r="N62" s="499"/>
      <c r="O62" s="499"/>
      <c r="P62" s="499"/>
      <c r="Q62" s="499"/>
      <c r="R62" s="499"/>
      <c r="S62" s="500"/>
      <c r="T62" s="500"/>
      <c r="U62" s="500"/>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0"/>
      <c r="AR62" s="500"/>
      <c r="AS62" s="500"/>
      <c r="AT62" s="471"/>
      <c r="AU62" s="471"/>
      <c r="AV62" s="471"/>
      <c r="AW62" s="471"/>
      <c r="AX62" s="471"/>
      <c r="AY62" s="471"/>
      <c r="AZ62" s="471"/>
      <c r="BA62" s="471"/>
      <c r="BB62" s="471"/>
      <c r="BC62" s="471"/>
      <c r="BD62" s="471"/>
      <c r="BE62" s="471"/>
      <c r="BF62" s="471"/>
      <c r="BG62" s="471"/>
      <c r="BH62" s="471"/>
      <c r="BI62" s="471"/>
      <c r="BJ62" s="471"/>
      <c r="BK62" s="471"/>
      <c r="BL62" s="471"/>
      <c r="BM62" s="471"/>
      <c r="BN62" s="471"/>
      <c r="BO62" s="471"/>
      <c r="BP62" s="471"/>
      <c r="BQ62" s="471"/>
      <c r="BR62" s="471"/>
      <c r="BS62" s="471"/>
      <c r="BT62" s="471"/>
      <c r="BU62" s="471"/>
      <c r="BV62" s="471"/>
      <c r="BW62" s="471"/>
      <c r="BX62" s="471"/>
      <c r="BY62" s="471"/>
      <c r="BZ62" s="471"/>
      <c r="CA62" s="471"/>
      <c r="CB62" s="471"/>
      <c r="CC62" s="471"/>
      <c r="CD62" s="471"/>
      <c r="CE62" s="471"/>
      <c r="CF62" s="471"/>
      <c r="CG62" s="471"/>
      <c r="CH62" s="471"/>
      <c r="CI62" s="471"/>
      <c r="CJ62" s="471"/>
      <c r="CK62" s="471"/>
      <c r="CL62" s="471"/>
      <c r="CM62" s="471"/>
      <c r="CN62" s="471"/>
      <c r="CO62" s="471"/>
      <c r="CP62" s="471"/>
      <c r="CQ62" s="471"/>
      <c r="CR62" s="471"/>
      <c r="CS62" s="471"/>
      <c r="CT62" s="471"/>
      <c r="CU62" s="471"/>
      <c r="CV62" s="471"/>
      <c r="CW62" s="471"/>
      <c r="CX62" s="471"/>
      <c r="CY62" s="471"/>
      <c r="CZ62" s="471"/>
      <c r="DA62" s="471"/>
      <c r="DB62" s="471"/>
      <c r="DC62" s="471"/>
      <c r="DD62" s="471"/>
      <c r="DE62" s="471"/>
      <c r="DF62" s="471"/>
      <c r="DG62" s="471"/>
      <c r="DH62" s="471"/>
      <c r="DI62" s="471"/>
      <c r="DJ62" s="471"/>
      <c r="DK62" s="471"/>
      <c r="DL62" s="471"/>
      <c r="DM62" s="471"/>
      <c r="DN62" s="471"/>
      <c r="DO62" s="471"/>
      <c r="DP62" s="471"/>
      <c r="DQ62" s="471"/>
      <c r="DR62" s="471"/>
      <c r="DS62" s="471"/>
      <c r="DT62" s="471"/>
      <c r="DU62" s="471"/>
      <c r="DV62" s="471"/>
      <c r="DW62" s="471"/>
      <c r="DX62" s="471"/>
      <c r="DY62" s="471"/>
      <c r="DZ62" s="471"/>
      <c r="EA62" s="471"/>
      <c r="EB62" s="471"/>
      <c r="EC62" s="471"/>
      <c r="ED62" s="471"/>
      <c r="EE62" s="471"/>
      <c r="EF62" s="471"/>
      <c r="EG62" s="471"/>
      <c r="EH62" s="471"/>
      <c r="EI62" s="471"/>
      <c r="EJ62" s="471"/>
      <c r="EK62" s="471"/>
      <c r="EL62" s="471"/>
      <c r="EM62" s="471"/>
      <c r="EN62" s="471"/>
      <c r="EO62" s="471"/>
      <c r="EP62" s="471"/>
      <c r="EQ62" s="471"/>
      <c r="ER62" s="471"/>
      <c r="ES62" s="471"/>
      <c r="ET62" s="471"/>
      <c r="EU62" s="471"/>
      <c r="EV62" s="471"/>
      <c r="EW62" s="471"/>
    </row>
    <row r="63" spans="1:465" ht="12.75" customHeight="1">
      <c r="A63" s="8" t="s">
        <v>416</v>
      </c>
      <c r="B63" s="9"/>
      <c r="C63" s="8"/>
      <c r="D63" s="8"/>
      <c r="E63" s="266"/>
      <c r="F63" s="282"/>
      <c r="G63" s="501"/>
      <c r="H63" s="501"/>
      <c r="I63" s="501"/>
      <c r="J63" s="501"/>
      <c r="K63" s="501"/>
      <c r="L63" s="501"/>
      <c r="M63" s="501"/>
      <c r="N63" s="501"/>
      <c r="O63" s="501"/>
      <c r="P63" s="501"/>
      <c r="Q63" s="501"/>
      <c r="R63" s="501"/>
      <c r="S63" s="502"/>
      <c r="T63" s="502"/>
      <c r="U63" s="502"/>
      <c r="V63" s="502"/>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471"/>
      <c r="AU63" s="471"/>
      <c r="AV63" s="471"/>
      <c r="AW63" s="471"/>
      <c r="AX63" s="471"/>
      <c r="AY63" s="471"/>
      <c r="AZ63" s="471"/>
      <c r="BA63" s="471"/>
      <c r="BB63" s="471"/>
      <c r="BC63" s="471"/>
      <c r="BD63" s="471"/>
      <c r="BE63" s="471"/>
      <c r="BF63" s="471"/>
      <c r="BG63" s="471"/>
      <c r="BH63" s="471"/>
      <c r="BI63" s="471"/>
      <c r="BJ63" s="471"/>
      <c r="BK63" s="471"/>
      <c r="BL63" s="471"/>
      <c r="BM63" s="471"/>
      <c r="BN63" s="471"/>
      <c r="BO63" s="471"/>
      <c r="BP63" s="471"/>
      <c r="BQ63" s="471"/>
      <c r="BR63" s="471"/>
      <c r="BS63" s="471"/>
      <c r="BT63" s="471"/>
      <c r="BU63" s="471"/>
      <c r="BV63" s="471"/>
      <c r="BW63" s="471"/>
      <c r="BX63" s="471"/>
      <c r="BY63" s="471"/>
      <c r="BZ63" s="471"/>
      <c r="CA63" s="471"/>
      <c r="CB63" s="471"/>
      <c r="CC63" s="471"/>
      <c r="CD63" s="471"/>
      <c r="CE63" s="471"/>
      <c r="CF63" s="471"/>
      <c r="CG63" s="471"/>
      <c r="CH63" s="471"/>
      <c r="CI63" s="471"/>
      <c r="CJ63" s="471"/>
      <c r="CK63" s="471"/>
      <c r="CL63" s="471"/>
      <c r="CM63" s="471"/>
      <c r="CN63" s="471"/>
      <c r="CO63" s="471"/>
      <c r="CP63" s="471"/>
      <c r="CQ63" s="471"/>
      <c r="CR63" s="471"/>
      <c r="CS63" s="471"/>
      <c r="CT63" s="471"/>
      <c r="CU63" s="471"/>
      <c r="CV63" s="471"/>
      <c r="CW63" s="471"/>
      <c r="CX63" s="471"/>
      <c r="CY63" s="471"/>
      <c r="CZ63" s="471"/>
      <c r="DA63" s="471"/>
      <c r="DB63" s="471"/>
      <c r="DC63" s="471"/>
      <c r="DD63" s="471"/>
      <c r="DE63" s="471"/>
      <c r="DF63" s="471"/>
      <c r="DG63" s="471"/>
      <c r="DH63" s="471"/>
      <c r="DI63" s="471"/>
      <c r="DJ63" s="471"/>
      <c r="DK63" s="471"/>
      <c r="DL63" s="471"/>
      <c r="DM63" s="471"/>
      <c r="DN63" s="471"/>
      <c r="DO63" s="471"/>
      <c r="DP63" s="471"/>
      <c r="DQ63" s="471"/>
      <c r="DR63" s="471"/>
      <c r="DS63" s="471"/>
      <c r="DT63" s="471"/>
      <c r="DU63" s="471"/>
      <c r="DV63" s="471"/>
      <c r="DW63" s="471"/>
      <c r="DX63" s="471"/>
      <c r="DY63" s="471"/>
      <c r="DZ63" s="471"/>
      <c r="EA63" s="471"/>
      <c r="EB63" s="471"/>
      <c r="EC63" s="471"/>
      <c r="ED63" s="471"/>
      <c r="EE63" s="471"/>
      <c r="EF63" s="471"/>
      <c r="EG63" s="471"/>
      <c r="EH63" s="471"/>
      <c r="EI63" s="471"/>
      <c r="EJ63" s="471"/>
      <c r="EK63" s="471"/>
      <c r="EL63" s="471"/>
      <c r="EM63" s="471"/>
      <c r="EN63" s="471"/>
      <c r="EO63" s="471"/>
      <c r="EP63" s="471"/>
      <c r="EQ63" s="471"/>
      <c r="ER63" s="471"/>
      <c r="ES63" s="471"/>
      <c r="ET63" s="471"/>
      <c r="EU63" s="471"/>
      <c r="EV63" s="471"/>
      <c r="EW63" s="471"/>
    </row>
    <row r="64" spans="1:465" ht="12.75" customHeight="1">
      <c r="A64" s="8"/>
      <c r="B64" s="283" t="s">
        <v>6</v>
      </c>
      <c r="C64" s="8"/>
      <c r="D64" s="8"/>
      <c r="E64" s="266"/>
      <c r="F64" s="282"/>
      <c r="G64" s="503"/>
      <c r="H64" s="503"/>
      <c r="I64" s="503"/>
      <c r="J64" s="503"/>
      <c r="K64" s="503"/>
      <c r="L64" s="503"/>
      <c r="M64" s="503"/>
      <c r="N64" s="503"/>
      <c r="O64" s="503"/>
      <c r="P64" s="503"/>
      <c r="Q64" s="503"/>
      <c r="R64" s="503"/>
      <c r="S64" s="504"/>
      <c r="T64" s="504"/>
      <c r="U64" s="504"/>
      <c r="V64" s="504"/>
      <c r="W64" s="504"/>
      <c r="X64" s="504"/>
      <c r="Y64" s="504"/>
      <c r="Z64" s="504"/>
      <c r="AA64" s="504"/>
      <c r="AB64" s="504"/>
      <c r="AC64" s="504"/>
      <c r="AD64" s="504"/>
      <c r="AE64" s="504"/>
      <c r="AF64" s="504"/>
      <c r="AG64" s="504"/>
      <c r="AH64" s="504"/>
      <c r="AI64" s="504"/>
      <c r="AJ64" s="504"/>
      <c r="AK64" s="504"/>
      <c r="AL64" s="504"/>
      <c r="AM64" s="504"/>
      <c r="AN64" s="504"/>
      <c r="AO64" s="504"/>
      <c r="AP64" s="504"/>
      <c r="AQ64" s="504"/>
      <c r="AR64" s="504"/>
      <c r="AS64" s="504"/>
      <c r="AT64" s="471"/>
      <c r="AU64" s="471"/>
      <c r="AV64" s="471"/>
      <c r="AW64" s="471"/>
      <c r="AX64" s="471"/>
      <c r="AY64" s="471"/>
      <c r="AZ64" s="471"/>
      <c r="BA64" s="471"/>
      <c r="BB64" s="471"/>
      <c r="BC64" s="471"/>
      <c r="BD64" s="471"/>
      <c r="BE64" s="471"/>
      <c r="BF64" s="471"/>
      <c r="BG64" s="471"/>
      <c r="BH64" s="471"/>
      <c r="BI64" s="471"/>
      <c r="BJ64" s="471"/>
      <c r="BK64" s="471"/>
      <c r="BL64" s="471"/>
      <c r="BM64" s="471"/>
      <c r="BN64" s="471"/>
      <c r="BO64" s="471"/>
      <c r="BP64" s="471"/>
      <c r="BQ64" s="471"/>
      <c r="BR64" s="471"/>
      <c r="BS64" s="471"/>
      <c r="BT64" s="471"/>
      <c r="BU64" s="471"/>
      <c r="BV64" s="471"/>
      <c r="BW64" s="471"/>
      <c r="BX64" s="471"/>
      <c r="BY64" s="471"/>
      <c r="BZ64" s="471"/>
      <c r="CA64" s="471"/>
      <c r="CB64" s="471"/>
      <c r="CC64" s="471"/>
      <c r="CD64" s="471"/>
      <c r="CE64" s="471"/>
      <c r="CF64" s="471"/>
      <c r="CG64" s="471"/>
      <c r="CH64" s="471"/>
      <c r="CI64" s="471"/>
      <c r="CJ64" s="471"/>
      <c r="CK64" s="471"/>
      <c r="CL64" s="471"/>
      <c r="CM64" s="471"/>
      <c r="CN64" s="471"/>
      <c r="CO64" s="471"/>
      <c r="CP64" s="471"/>
      <c r="CQ64" s="471"/>
      <c r="CR64" s="471"/>
      <c r="CS64" s="471"/>
      <c r="CT64" s="471"/>
      <c r="CU64" s="471"/>
      <c r="CV64" s="471"/>
      <c r="CW64" s="471"/>
      <c r="CX64" s="471"/>
      <c r="CY64" s="471"/>
      <c r="CZ64" s="471"/>
      <c r="DA64" s="471"/>
      <c r="DB64" s="471"/>
      <c r="DC64" s="471"/>
      <c r="DD64" s="471"/>
      <c r="DE64" s="471"/>
      <c r="DF64" s="471"/>
      <c r="DG64" s="471"/>
      <c r="DH64" s="471"/>
      <c r="DI64" s="471"/>
      <c r="DJ64" s="471"/>
      <c r="DK64" s="471"/>
      <c r="DL64" s="471"/>
      <c r="DM64" s="471"/>
      <c r="DN64" s="471"/>
      <c r="DO64" s="471"/>
      <c r="DP64" s="471"/>
      <c r="DQ64" s="471"/>
      <c r="DR64" s="471"/>
      <c r="DS64" s="471"/>
      <c r="DT64" s="471"/>
      <c r="DU64" s="471"/>
      <c r="DV64" s="471"/>
      <c r="DW64" s="471"/>
      <c r="DX64" s="471"/>
      <c r="DY64" s="471"/>
      <c r="DZ64" s="471"/>
      <c r="EA64" s="471"/>
      <c r="EB64" s="471"/>
      <c r="EC64" s="471"/>
      <c r="ED64" s="471"/>
      <c r="EE64" s="471"/>
      <c r="EF64" s="471"/>
      <c r="EG64" s="471"/>
      <c r="EH64" s="471"/>
      <c r="EI64" s="471"/>
      <c r="EJ64" s="471"/>
      <c r="EK64" s="471"/>
      <c r="EL64" s="471"/>
      <c r="EM64" s="471"/>
      <c r="EN64" s="471"/>
      <c r="EO64" s="471"/>
      <c r="EP64" s="471"/>
      <c r="EQ64" s="471"/>
      <c r="ER64" s="471"/>
      <c r="ES64" s="471"/>
      <c r="ET64" s="471"/>
      <c r="EU64" s="471"/>
      <c r="EV64" s="471"/>
      <c r="EW64" s="471"/>
    </row>
    <row r="65" spans="1:465" ht="12.75" customHeight="1">
      <c r="A65" s="8"/>
      <c r="B65" s="283"/>
      <c r="C65" s="283" t="s">
        <v>417</v>
      </c>
      <c r="D65" s="8"/>
      <c r="E65" s="266" t="s">
        <v>1</v>
      </c>
      <c r="F65" s="282"/>
      <c r="G65" s="505">
        <v>1</v>
      </c>
      <c r="H65" s="505">
        <v>1</v>
      </c>
      <c r="I65" s="505">
        <v>1</v>
      </c>
      <c r="J65" s="505">
        <v>1</v>
      </c>
      <c r="K65" s="505">
        <v>1</v>
      </c>
      <c r="L65" s="505">
        <v>1</v>
      </c>
      <c r="M65" s="505">
        <v>1</v>
      </c>
      <c r="N65" s="505">
        <v>1</v>
      </c>
      <c r="O65" s="505">
        <v>1</v>
      </c>
      <c r="P65" s="505">
        <v>1</v>
      </c>
      <c r="Q65" s="505">
        <v>1</v>
      </c>
      <c r="R65" s="505">
        <v>1</v>
      </c>
      <c r="S65" s="505">
        <v>1</v>
      </c>
      <c r="T65" s="505">
        <v>1</v>
      </c>
      <c r="U65" s="505">
        <v>1</v>
      </c>
      <c r="V65" s="505">
        <v>1</v>
      </c>
      <c r="W65" s="505">
        <v>1</v>
      </c>
      <c r="X65" s="505">
        <v>1</v>
      </c>
      <c r="Y65" s="505">
        <v>1</v>
      </c>
      <c r="Z65" s="505">
        <v>1</v>
      </c>
      <c r="AA65" s="505">
        <v>1</v>
      </c>
      <c r="AB65" s="505">
        <v>1</v>
      </c>
      <c r="AC65" s="505">
        <v>1</v>
      </c>
      <c r="AD65" s="505">
        <v>1</v>
      </c>
      <c r="AE65" s="505">
        <v>1</v>
      </c>
      <c r="AF65" s="505">
        <v>1</v>
      </c>
      <c r="AG65" s="505">
        <v>1</v>
      </c>
      <c r="AH65" s="505">
        <v>1</v>
      </c>
      <c r="AI65" s="505">
        <v>1</v>
      </c>
      <c r="AJ65" s="505">
        <v>1</v>
      </c>
      <c r="AK65" s="505">
        <v>1</v>
      </c>
      <c r="AL65" s="505">
        <v>1</v>
      </c>
      <c r="AM65" s="505">
        <v>1</v>
      </c>
      <c r="AN65" s="505">
        <v>1</v>
      </c>
      <c r="AO65" s="505">
        <v>1</v>
      </c>
      <c r="AP65" s="505">
        <v>1</v>
      </c>
      <c r="AQ65" s="505">
        <v>1</v>
      </c>
      <c r="AR65" s="505">
        <v>1</v>
      </c>
      <c r="AS65" s="505">
        <v>1</v>
      </c>
      <c r="AT65" s="505">
        <v>1</v>
      </c>
      <c r="AU65" s="505">
        <v>1</v>
      </c>
      <c r="AV65" s="505">
        <v>1</v>
      </c>
      <c r="AW65" s="505">
        <v>1</v>
      </c>
      <c r="AX65" s="505">
        <v>1</v>
      </c>
      <c r="AY65" s="505">
        <v>1</v>
      </c>
      <c r="AZ65" s="505">
        <v>1</v>
      </c>
      <c r="BA65" s="505">
        <v>1</v>
      </c>
      <c r="BB65" s="505">
        <v>1</v>
      </c>
      <c r="BC65" s="505">
        <v>1</v>
      </c>
      <c r="BD65" s="505">
        <v>1</v>
      </c>
      <c r="BE65" s="505">
        <v>1</v>
      </c>
      <c r="BF65" s="505">
        <v>1</v>
      </c>
      <c r="BG65" s="505">
        <v>1</v>
      </c>
      <c r="BH65" s="505">
        <v>1</v>
      </c>
      <c r="BI65" s="505">
        <v>1</v>
      </c>
      <c r="BJ65" s="505">
        <v>1</v>
      </c>
      <c r="BK65" s="505">
        <v>1</v>
      </c>
      <c r="BL65" s="505">
        <v>1</v>
      </c>
      <c r="BM65" s="505">
        <v>1</v>
      </c>
      <c r="BN65" s="505">
        <v>1</v>
      </c>
      <c r="BO65" s="505">
        <v>1</v>
      </c>
      <c r="BP65" s="505">
        <v>1</v>
      </c>
      <c r="BQ65" s="505">
        <v>1</v>
      </c>
      <c r="BR65" s="505">
        <v>1</v>
      </c>
      <c r="BS65" s="505">
        <v>1</v>
      </c>
      <c r="BT65" s="505">
        <v>1</v>
      </c>
      <c r="BU65" s="505">
        <v>1</v>
      </c>
      <c r="BV65" s="505">
        <v>1</v>
      </c>
      <c r="BW65" s="505">
        <v>1</v>
      </c>
      <c r="BX65" s="505">
        <v>1</v>
      </c>
      <c r="BY65" s="505">
        <v>1</v>
      </c>
      <c r="BZ65" s="505">
        <v>1</v>
      </c>
      <c r="CA65" s="505">
        <v>1</v>
      </c>
      <c r="CB65" s="505">
        <v>1</v>
      </c>
      <c r="CC65" s="505">
        <v>1</v>
      </c>
      <c r="CD65" s="505">
        <v>1</v>
      </c>
      <c r="CE65" s="505">
        <v>1</v>
      </c>
      <c r="CF65" s="505">
        <v>1</v>
      </c>
      <c r="CG65" s="505">
        <v>1</v>
      </c>
      <c r="CH65" s="505">
        <v>1</v>
      </c>
      <c r="CI65" s="505">
        <v>1</v>
      </c>
      <c r="CJ65" s="505">
        <v>1</v>
      </c>
      <c r="CK65" s="505">
        <v>1</v>
      </c>
      <c r="CL65" s="505">
        <v>1</v>
      </c>
      <c r="CM65" s="505">
        <v>1</v>
      </c>
      <c r="CN65" s="505">
        <v>1</v>
      </c>
      <c r="CO65" s="505">
        <v>1</v>
      </c>
      <c r="CP65" s="505">
        <v>1</v>
      </c>
      <c r="CQ65" s="505">
        <v>1</v>
      </c>
      <c r="CR65" s="505">
        <v>1</v>
      </c>
      <c r="CS65" s="505">
        <v>1</v>
      </c>
      <c r="CT65" s="505">
        <v>1</v>
      </c>
      <c r="CU65" s="505">
        <v>1</v>
      </c>
      <c r="CV65" s="505">
        <v>1</v>
      </c>
      <c r="CW65" s="505">
        <v>1</v>
      </c>
      <c r="CX65" s="505">
        <v>1</v>
      </c>
      <c r="CY65" s="505">
        <v>1</v>
      </c>
      <c r="CZ65" s="505">
        <v>1</v>
      </c>
      <c r="DA65" s="505">
        <v>1</v>
      </c>
      <c r="DB65" s="505">
        <v>1</v>
      </c>
      <c r="DC65" s="505">
        <v>1</v>
      </c>
      <c r="DD65" s="505">
        <v>1</v>
      </c>
      <c r="DE65" s="505">
        <v>1</v>
      </c>
      <c r="DF65" s="505">
        <v>1</v>
      </c>
      <c r="DG65" s="505">
        <v>1</v>
      </c>
      <c r="DH65" s="505">
        <v>1</v>
      </c>
      <c r="DI65" s="505">
        <v>1</v>
      </c>
      <c r="DJ65" s="505">
        <v>1</v>
      </c>
      <c r="DK65" s="505">
        <v>1</v>
      </c>
      <c r="DL65" s="505">
        <v>1</v>
      </c>
      <c r="DM65" s="505">
        <v>1</v>
      </c>
      <c r="DN65" s="505">
        <v>1</v>
      </c>
      <c r="DO65" s="505">
        <v>1</v>
      </c>
      <c r="DP65" s="505">
        <v>1</v>
      </c>
      <c r="DQ65" s="505">
        <v>1</v>
      </c>
      <c r="DR65" s="505">
        <v>1</v>
      </c>
      <c r="DS65" s="505">
        <v>1</v>
      </c>
      <c r="DT65" s="505">
        <v>1</v>
      </c>
      <c r="DU65" s="505">
        <v>1</v>
      </c>
      <c r="DV65" s="505">
        <v>1</v>
      </c>
      <c r="DW65" s="505">
        <v>1</v>
      </c>
      <c r="DX65" s="505">
        <v>1</v>
      </c>
      <c r="DY65" s="505">
        <v>1</v>
      </c>
      <c r="DZ65" s="505">
        <v>1</v>
      </c>
      <c r="EA65" s="505">
        <v>1</v>
      </c>
      <c r="EB65" s="505">
        <v>1</v>
      </c>
      <c r="EC65" s="505">
        <v>1</v>
      </c>
      <c r="ED65" s="505">
        <v>1</v>
      </c>
      <c r="EE65" s="505">
        <v>1</v>
      </c>
      <c r="EF65" s="505">
        <v>1</v>
      </c>
      <c r="EG65" s="505">
        <v>1</v>
      </c>
      <c r="EH65" s="505">
        <v>1</v>
      </c>
      <c r="EI65" s="505">
        <v>1</v>
      </c>
      <c r="EJ65" s="505">
        <v>1</v>
      </c>
      <c r="EK65" s="505">
        <v>1</v>
      </c>
      <c r="EL65" s="505">
        <v>1</v>
      </c>
      <c r="EM65" s="505">
        <v>1</v>
      </c>
      <c r="EN65" s="505">
        <v>1</v>
      </c>
      <c r="EO65" s="505">
        <v>1</v>
      </c>
      <c r="EP65" s="505">
        <v>1</v>
      </c>
      <c r="EQ65" s="505">
        <v>1</v>
      </c>
      <c r="ER65" s="505">
        <v>1</v>
      </c>
      <c r="ES65" s="505">
        <v>1</v>
      </c>
      <c r="ET65" s="505">
        <v>1</v>
      </c>
      <c r="EU65" s="505">
        <v>1</v>
      </c>
      <c r="EV65" s="505">
        <v>1</v>
      </c>
      <c r="EW65" s="506">
        <v>1</v>
      </c>
      <c r="EX65" s="118" t="s">
        <v>10261</v>
      </c>
      <c r="EY65" s="359"/>
      <c r="EZ65" s="359"/>
      <c r="FA65" s="359"/>
      <c r="FB65" s="359"/>
      <c r="FC65" s="359"/>
      <c r="FD65" s="359"/>
      <c r="FE65" s="359"/>
      <c r="FF65" s="359"/>
      <c r="FG65" s="359"/>
      <c r="FH65" s="359"/>
      <c r="FI65" s="359"/>
      <c r="FJ65" s="359"/>
      <c r="FK65" s="359"/>
      <c r="FL65" s="359"/>
      <c r="FM65" s="359"/>
      <c r="FN65" s="359"/>
      <c r="FO65" s="359"/>
      <c r="FP65" s="359"/>
      <c r="FQ65" s="359"/>
      <c r="FR65" s="359"/>
      <c r="FS65" s="359"/>
      <c r="FT65" s="359"/>
      <c r="FU65" s="359"/>
      <c r="FV65" s="359"/>
      <c r="FW65" s="359"/>
      <c r="FX65" s="359"/>
      <c r="FY65" s="359"/>
      <c r="FZ65" s="359"/>
      <c r="GA65" s="359"/>
      <c r="GB65" s="359"/>
      <c r="GC65" s="359"/>
      <c r="GD65" s="359"/>
      <c r="GE65" s="359"/>
      <c r="GF65" s="359"/>
      <c r="GG65" s="359"/>
      <c r="GH65" s="359"/>
      <c r="GI65" s="359"/>
      <c r="GJ65" s="359"/>
      <c r="GK65" s="359"/>
      <c r="GL65" s="359"/>
      <c r="GM65" s="359"/>
      <c r="GN65" s="359"/>
      <c r="GO65" s="359"/>
      <c r="GP65" s="359"/>
      <c r="GQ65" s="359"/>
      <c r="GR65" s="359"/>
      <c r="GS65" s="359"/>
      <c r="GT65" s="359"/>
      <c r="GU65" s="359"/>
      <c r="GV65" s="359"/>
      <c r="GW65" s="359"/>
      <c r="GX65" s="359"/>
      <c r="GY65" s="359"/>
      <c r="GZ65" s="359"/>
      <c r="HA65" s="359"/>
      <c r="HB65" s="359"/>
      <c r="HC65" s="359"/>
      <c r="HD65" s="359"/>
      <c r="HE65" s="359"/>
      <c r="HF65" s="359"/>
      <c r="HG65" s="359"/>
      <c r="HH65" s="359"/>
      <c r="HI65" s="359"/>
      <c r="HJ65" s="359"/>
      <c r="HK65" s="359"/>
      <c r="HL65" s="359"/>
      <c r="HM65" s="359"/>
      <c r="HN65" s="359"/>
      <c r="HO65" s="359"/>
      <c r="HP65" s="359"/>
      <c r="HQ65" s="359"/>
      <c r="HR65" s="359"/>
      <c r="HS65" s="359"/>
      <c r="HT65" s="359"/>
      <c r="HU65" s="359"/>
      <c r="HV65" s="359"/>
      <c r="HW65" s="359"/>
      <c r="HX65" s="359"/>
      <c r="HY65" s="359"/>
      <c r="HZ65" s="359"/>
      <c r="IA65" s="359"/>
      <c r="IB65" s="359"/>
      <c r="IC65" s="359"/>
      <c r="ID65" s="359"/>
      <c r="IE65" s="359"/>
      <c r="IF65" s="359"/>
      <c r="IG65" s="359"/>
      <c r="IH65" s="359"/>
      <c r="II65" s="359"/>
      <c r="IJ65" s="359"/>
      <c r="IK65" s="359"/>
      <c r="IL65" s="359"/>
      <c r="IM65" s="359"/>
      <c r="IN65" s="359"/>
      <c r="IO65" s="359"/>
      <c r="IP65" s="359"/>
      <c r="IQ65" s="359"/>
      <c r="IR65" s="359"/>
      <c r="IS65" s="359"/>
      <c r="IT65" s="359"/>
      <c r="IU65" s="359"/>
      <c r="IV65" s="359"/>
      <c r="IW65" s="359"/>
      <c r="IX65" s="359"/>
      <c r="IY65" s="359"/>
      <c r="IZ65" s="359"/>
      <c r="JA65" s="359"/>
      <c r="JB65" s="359"/>
      <c r="JC65" s="359"/>
      <c r="JD65" s="359"/>
      <c r="JE65" s="359"/>
      <c r="JF65" s="359"/>
      <c r="JG65" s="359"/>
      <c r="JH65" s="359"/>
      <c r="JI65" s="359"/>
      <c r="JJ65" s="359"/>
      <c r="JK65" s="359"/>
      <c r="JL65" s="359"/>
      <c r="JM65" s="359"/>
      <c r="JN65" s="359"/>
      <c r="JO65" s="359"/>
      <c r="JP65" s="359"/>
      <c r="JQ65" s="345"/>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c r="LI65" s="269"/>
      <c r="LJ65" s="269"/>
      <c r="LK65" s="269"/>
      <c r="LL65" s="269"/>
      <c r="LM65" s="269"/>
      <c r="LN65" s="269"/>
      <c r="LO65" s="269"/>
      <c r="LP65" s="269"/>
      <c r="LQ65" s="269"/>
      <c r="LR65" s="269"/>
      <c r="LS65" s="269"/>
      <c r="LT65" s="269"/>
      <c r="LU65" s="269"/>
      <c r="LV65" s="269"/>
      <c r="LW65" s="269"/>
      <c r="LX65" s="269"/>
      <c r="LY65" s="269"/>
      <c r="LZ65" s="269"/>
      <c r="MA65" s="269"/>
      <c r="MB65" s="269"/>
      <c r="MC65" s="269"/>
      <c r="MD65" s="269"/>
      <c r="ME65" s="269"/>
      <c r="MF65" s="269"/>
      <c r="MG65" s="269"/>
      <c r="MH65" s="269"/>
      <c r="MI65" s="269"/>
      <c r="MJ65" s="269"/>
      <c r="MK65" s="269"/>
      <c r="ML65" s="269"/>
      <c r="MM65" s="269"/>
      <c r="MN65" s="269"/>
      <c r="MO65" s="269"/>
      <c r="MP65" s="269"/>
      <c r="MQ65" s="269"/>
      <c r="MR65" s="269"/>
      <c r="MS65" s="269"/>
      <c r="MT65" s="269"/>
      <c r="MU65" s="269"/>
      <c r="MV65" s="269"/>
      <c r="MW65" s="269"/>
      <c r="MX65" s="269"/>
      <c r="MY65" s="269"/>
      <c r="MZ65" s="269"/>
      <c r="NA65" s="269"/>
      <c r="NB65" s="269"/>
      <c r="NC65" s="269"/>
      <c r="ND65" s="269"/>
      <c r="NE65" s="269"/>
      <c r="NF65" s="269"/>
      <c r="NG65" s="269"/>
      <c r="NH65" s="269"/>
      <c r="NI65" s="269"/>
      <c r="NJ65" s="269"/>
      <c r="NK65" s="269"/>
      <c r="NL65" s="269"/>
      <c r="NM65" s="269"/>
      <c r="NN65" s="269"/>
      <c r="NO65" s="269"/>
      <c r="NP65" s="269"/>
      <c r="NQ65" s="269"/>
      <c r="NR65" s="269"/>
      <c r="NS65" s="269"/>
      <c r="NT65" s="269"/>
      <c r="NU65" s="269"/>
      <c r="NV65" s="269"/>
      <c r="NW65" s="269"/>
      <c r="NX65" s="269"/>
      <c r="NY65" s="269"/>
      <c r="NZ65" s="269"/>
      <c r="OA65" s="269"/>
      <c r="OB65" s="269"/>
      <c r="OC65" s="269"/>
      <c r="OD65" s="269"/>
      <c r="OE65" s="269"/>
      <c r="OF65" s="269"/>
      <c r="OG65" s="269"/>
      <c r="OH65" s="269"/>
      <c r="OI65" s="269"/>
      <c r="OJ65" s="269"/>
      <c r="OK65" s="269"/>
      <c r="OL65" s="269"/>
      <c r="OM65" s="269"/>
      <c r="ON65" s="269"/>
      <c r="OO65" s="269"/>
      <c r="OP65" s="269"/>
      <c r="OQ65" s="269"/>
      <c r="OR65" s="269"/>
      <c r="OS65" s="269"/>
      <c r="OT65" s="269"/>
      <c r="OU65" s="269"/>
      <c r="OV65" s="269"/>
      <c r="OW65" s="269"/>
      <c r="OX65" s="269"/>
      <c r="OY65" s="269"/>
      <c r="OZ65" s="269"/>
      <c r="PA65" s="269"/>
      <c r="PB65" s="269"/>
      <c r="PC65" s="269"/>
      <c r="PD65" s="269"/>
      <c r="PE65" s="269"/>
      <c r="PF65" s="269"/>
      <c r="PG65" s="269"/>
      <c r="PH65" s="269"/>
      <c r="PI65" s="269"/>
      <c r="PJ65" s="269"/>
      <c r="PK65" s="269"/>
      <c r="PL65" s="269"/>
      <c r="PM65" s="269"/>
      <c r="PN65" s="269"/>
      <c r="PO65" s="269"/>
      <c r="PP65" s="269"/>
      <c r="PQ65" s="269"/>
      <c r="PR65" s="269"/>
      <c r="PS65" s="269"/>
      <c r="PT65" s="269"/>
      <c r="PU65" s="269"/>
      <c r="PV65" s="269"/>
      <c r="PW65" s="269"/>
      <c r="PX65" s="269"/>
      <c r="PY65" s="269"/>
      <c r="PZ65" s="269"/>
      <c r="QA65" s="269"/>
      <c r="QB65" s="269"/>
      <c r="QC65" s="269"/>
      <c r="QD65" s="269"/>
      <c r="QE65" s="269"/>
      <c r="QF65" s="269"/>
      <c r="QG65" s="269"/>
      <c r="QH65" s="269"/>
      <c r="QI65" s="269"/>
      <c r="QJ65" s="269"/>
      <c r="QK65" s="269"/>
      <c r="QL65" s="269"/>
      <c r="QM65" s="269"/>
      <c r="QN65" s="269"/>
      <c r="QO65" s="269"/>
      <c r="QP65" s="269"/>
      <c r="QQ65" s="269"/>
      <c r="QR65" s="269"/>
      <c r="QS65" s="269"/>
      <c r="QT65" s="269"/>
      <c r="QU65" s="269"/>
      <c r="QV65" s="269"/>
      <c r="QW65" s="269"/>
    </row>
    <row r="66" spans="1:465" ht="12.75" customHeight="1">
      <c r="A66" s="8"/>
      <c r="B66" s="283"/>
      <c r="C66" s="283" t="s">
        <v>418</v>
      </c>
      <c r="D66" s="8"/>
      <c r="E66" s="266" t="s">
        <v>1</v>
      </c>
      <c r="F66" s="282"/>
      <c r="G66" s="505">
        <v>0</v>
      </c>
      <c r="H66" s="505">
        <v>0</v>
      </c>
      <c r="I66" s="505">
        <v>0</v>
      </c>
      <c r="J66" s="505">
        <v>0</v>
      </c>
      <c r="K66" s="505">
        <v>0</v>
      </c>
      <c r="L66" s="505">
        <v>0</v>
      </c>
      <c r="M66" s="505">
        <v>0</v>
      </c>
      <c r="N66" s="505">
        <v>0</v>
      </c>
      <c r="O66" s="505">
        <v>0</v>
      </c>
      <c r="P66" s="505">
        <v>0</v>
      </c>
      <c r="Q66" s="505">
        <v>0</v>
      </c>
      <c r="R66" s="505">
        <v>0</v>
      </c>
      <c r="S66" s="505">
        <v>0</v>
      </c>
      <c r="T66" s="505">
        <v>0</v>
      </c>
      <c r="U66" s="505">
        <v>0</v>
      </c>
      <c r="V66" s="505">
        <v>0</v>
      </c>
      <c r="W66" s="505">
        <v>0</v>
      </c>
      <c r="X66" s="505">
        <v>0</v>
      </c>
      <c r="Y66" s="505">
        <v>0</v>
      </c>
      <c r="Z66" s="505">
        <v>0</v>
      </c>
      <c r="AA66" s="505">
        <v>0</v>
      </c>
      <c r="AB66" s="505">
        <v>0</v>
      </c>
      <c r="AC66" s="505">
        <v>0</v>
      </c>
      <c r="AD66" s="505">
        <v>0</v>
      </c>
      <c r="AE66" s="505">
        <v>0</v>
      </c>
      <c r="AF66" s="505">
        <v>0</v>
      </c>
      <c r="AG66" s="505">
        <v>0</v>
      </c>
      <c r="AH66" s="505">
        <v>0</v>
      </c>
      <c r="AI66" s="505">
        <v>0</v>
      </c>
      <c r="AJ66" s="505">
        <v>0</v>
      </c>
      <c r="AK66" s="505">
        <v>0</v>
      </c>
      <c r="AL66" s="505">
        <v>0</v>
      </c>
      <c r="AM66" s="505">
        <v>0</v>
      </c>
      <c r="AN66" s="505">
        <v>0</v>
      </c>
      <c r="AO66" s="505">
        <v>0</v>
      </c>
      <c r="AP66" s="505">
        <v>0</v>
      </c>
      <c r="AQ66" s="505">
        <v>0</v>
      </c>
      <c r="AR66" s="505">
        <v>0</v>
      </c>
      <c r="AS66" s="505">
        <v>0</v>
      </c>
      <c r="AT66" s="505">
        <v>0</v>
      </c>
      <c r="AU66" s="505">
        <v>0</v>
      </c>
      <c r="AV66" s="505">
        <v>0</v>
      </c>
      <c r="AW66" s="505">
        <v>0</v>
      </c>
      <c r="AX66" s="505">
        <v>0</v>
      </c>
      <c r="AY66" s="505">
        <v>0</v>
      </c>
      <c r="AZ66" s="505">
        <v>0</v>
      </c>
      <c r="BA66" s="505">
        <v>0</v>
      </c>
      <c r="BB66" s="505">
        <v>0</v>
      </c>
      <c r="BC66" s="505">
        <v>0</v>
      </c>
      <c r="BD66" s="505">
        <v>0</v>
      </c>
      <c r="BE66" s="505">
        <v>0</v>
      </c>
      <c r="BF66" s="505">
        <v>0</v>
      </c>
      <c r="BG66" s="505">
        <v>0</v>
      </c>
      <c r="BH66" s="505">
        <v>0</v>
      </c>
      <c r="BI66" s="505">
        <v>0</v>
      </c>
      <c r="BJ66" s="505">
        <v>0</v>
      </c>
      <c r="BK66" s="505">
        <v>0</v>
      </c>
      <c r="BL66" s="505">
        <v>0</v>
      </c>
      <c r="BM66" s="505">
        <v>0</v>
      </c>
      <c r="BN66" s="505">
        <v>0</v>
      </c>
      <c r="BO66" s="505">
        <v>0</v>
      </c>
      <c r="BP66" s="505">
        <v>0</v>
      </c>
      <c r="BQ66" s="505">
        <v>0</v>
      </c>
      <c r="BR66" s="505">
        <v>0</v>
      </c>
      <c r="BS66" s="505">
        <v>0</v>
      </c>
      <c r="BT66" s="505">
        <v>0</v>
      </c>
      <c r="BU66" s="505">
        <v>0</v>
      </c>
      <c r="BV66" s="505">
        <v>0</v>
      </c>
      <c r="BW66" s="505">
        <v>0</v>
      </c>
      <c r="BX66" s="505">
        <v>0</v>
      </c>
      <c r="BY66" s="505">
        <v>0</v>
      </c>
      <c r="BZ66" s="505">
        <v>0</v>
      </c>
      <c r="CA66" s="505">
        <v>0</v>
      </c>
      <c r="CB66" s="505">
        <v>0</v>
      </c>
      <c r="CC66" s="505">
        <v>0</v>
      </c>
      <c r="CD66" s="505">
        <v>0</v>
      </c>
      <c r="CE66" s="505">
        <v>0</v>
      </c>
      <c r="CF66" s="505">
        <v>0</v>
      </c>
      <c r="CG66" s="505">
        <v>0</v>
      </c>
      <c r="CH66" s="505">
        <v>0</v>
      </c>
      <c r="CI66" s="505">
        <v>0</v>
      </c>
      <c r="CJ66" s="505">
        <v>0</v>
      </c>
      <c r="CK66" s="505">
        <v>0</v>
      </c>
      <c r="CL66" s="505">
        <v>0</v>
      </c>
      <c r="CM66" s="505">
        <v>0</v>
      </c>
      <c r="CN66" s="505">
        <v>0</v>
      </c>
      <c r="CO66" s="505">
        <v>0</v>
      </c>
      <c r="CP66" s="505">
        <v>0</v>
      </c>
      <c r="CQ66" s="505">
        <v>0</v>
      </c>
      <c r="CR66" s="505">
        <v>0</v>
      </c>
      <c r="CS66" s="505">
        <v>0</v>
      </c>
      <c r="CT66" s="505">
        <v>0</v>
      </c>
      <c r="CU66" s="505">
        <v>0</v>
      </c>
      <c r="CV66" s="505">
        <v>0</v>
      </c>
      <c r="CW66" s="505">
        <v>0</v>
      </c>
      <c r="CX66" s="505">
        <v>0</v>
      </c>
      <c r="CY66" s="505">
        <v>0</v>
      </c>
      <c r="CZ66" s="505">
        <v>0</v>
      </c>
      <c r="DA66" s="505">
        <v>0</v>
      </c>
      <c r="DB66" s="505">
        <v>0</v>
      </c>
      <c r="DC66" s="505">
        <v>0</v>
      </c>
      <c r="DD66" s="505">
        <v>0</v>
      </c>
      <c r="DE66" s="505">
        <v>0</v>
      </c>
      <c r="DF66" s="505">
        <v>0</v>
      </c>
      <c r="DG66" s="505">
        <v>0</v>
      </c>
      <c r="DH66" s="505">
        <v>0</v>
      </c>
      <c r="DI66" s="505">
        <v>0</v>
      </c>
      <c r="DJ66" s="505">
        <v>0</v>
      </c>
      <c r="DK66" s="505">
        <v>0</v>
      </c>
      <c r="DL66" s="505">
        <v>0</v>
      </c>
      <c r="DM66" s="505">
        <v>0</v>
      </c>
      <c r="DN66" s="505">
        <v>0</v>
      </c>
      <c r="DO66" s="505">
        <v>0</v>
      </c>
      <c r="DP66" s="505">
        <v>0</v>
      </c>
      <c r="DQ66" s="505">
        <v>0</v>
      </c>
      <c r="DR66" s="505">
        <v>0</v>
      </c>
      <c r="DS66" s="505">
        <v>0</v>
      </c>
      <c r="DT66" s="505">
        <v>0</v>
      </c>
      <c r="DU66" s="505">
        <v>0</v>
      </c>
      <c r="DV66" s="505">
        <v>0</v>
      </c>
      <c r="DW66" s="505">
        <v>0</v>
      </c>
      <c r="DX66" s="505">
        <v>0</v>
      </c>
      <c r="DY66" s="505">
        <v>0</v>
      </c>
      <c r="DZ66" s="505">
        <v>0</v>
      </c>
      <c r="EA66" s="505">
        <v>0</v>
      </c>
      <c r="EB66" s="505">
        <v>0</v>
      </c>
      <c r="EC66" s="505">
        <v>0</v>
      </c>
      <c r="ED66" s="505">
        <v>0</v>
      </c>
      <c r="EE66" s="505">
        <v>0</v>
      </c>
      <c r="EF66" s="505">
        <v>0</v>
      </c>
      <c r="EG66" s="505">
        <v>0</v>
      </c>
      <c r="EH66" s="505">
        <v>0</v>
      </c>
      <c r="EI66" s="505">
        <v>0</v>
      </c>
      <c r="EJ66" s="505">
        <v>0</v>
      </c>
      <c r="EK66" s="505">
        <v>0</v>
      </c>
      <c r="EL66" s="505">
        <v>0</v>
      </c>
      <c r="EM66" s="505">
        <v>0</v>
      </c>
      <c r="EN66" s="505">
        <v>0</v>
      </c>
      <c r="EO66" s="505">
        <v>0</v>
      </c>
      <c r="EP66" s="505">
        <v>0</v>
      </c>
      <c r="EQ66" s="505">
        <v>0</v>
      </c>
      <c r="ER66" s="505">
        <v>0</v>
      </c>
      <c r="ES66" s="505">
        <v>0</v>
      </c>
      <c r="ET66" s="505">
        <v>0</v>
      </c>
      <c r="EU66" s="505">
        <v>0</v>
      </c>
      <c r="EV66" s="505">
        <v>0</v>
      </c>
      <c r="EW66" s="506">
        <v>0</v>
      </c>
      <c r="EY66" s="359"/>
      <c r="EZ66" s="359"/>
      <c r="FA66" s="359"/>
      <c r="FB66" s="359"/>
      <c r="FC66" s="359"/>
      <c r="FD66" s="359"/>
      <c r="FE66" s="359"/>
      <c r="FF66" s="359"/>
      <c r="FG66" s="359"/>
      <c r="FH66" s="359"/>
      <c r="FI66" s="359"/>
      <c r="FJ66" s="359"/>
      <c r="FK66" s="359"/>
      <c r="FL66" s="359"/>
      <c r="FM66" s="359"/>
      <c r="FN66" s="359"/>
      <c r="FO66" s="359"/>
      <c r="FP66" s="359"/>
      <c r="FQ66" s="359"/>
      <c r="FR66" s="359"/>
      <c r="FS66" s="359"/>
      <c r="FT66" s="359"/>
      <c r="FU66" s="359"/>
      <c r="FV66" s="359"/>
      <c r="FW66" s="359"/>
      <c r="FX66" s="359"/>
      <c r="FY66" s="359"/>
      <c r="FZ66" s="359"/>
      <c r="GA66" s="359"/>
      <c r="GB66" s="359"/>
      <c r="GC66" s="359"/>
      <c r="GD66" s="359"/>
      <c r="GE66" s="359"/>
      <c r="GF66" s="359"/>
      <c r="GG66" s="359"/>
      <c r="GH66" s="359"/>
      <c r="GI66" s="359"/>
      <c r="GJ66" s="359"/>
      <c r="GK66" s="359"/>
      <c r="GL66" s="359"/>
      <c r="GM66" s="359"/>
      <c r="GN66" s="359"/>
      <c r="GO66" s="359"/>
      <c r="GP66" s="359"/>
      <c r="GQ66" s="359"/>
      <c r="GR66" s="359"/>
      <c r="GS66" s="359"/>
      <c r="GT66" s="359"/>
      <c r="GU66" s="359"/>
      <c r="GV66" s="359"/>
      <c r="GW66" s="359"/>
      <c r="GX66" s="359"/>
      <c r="GY66" s="359"/>
      <c r="GZ66" s="359"/>
      <c r="HA66" s="359"/>
      <c r="HB66" s="359"/>
      <c r="HC66" s="359"/>
      <c r="HD66" s="359"/>
      <c r="HE66" s="359"/>
      <c r="HF66" s="359"/>
      <c r="HG66" s="359"/>
      <c r="HH66" s="359"/>
      <c r="HI66" s="359"/>
      <c r="HJ66" s="359"/>
      <c r="HK66" s="359"/>
      <c r="HL66" s="359"/>
      <c r="HM66" s="359"/>
      <c r="HN66" s="359"/>
      <c r="HO66" s="359"/>
      <c r="HP66" s="359"/>
      <c r="HQ66" s="359"/>
      <c r="HR66" s="359"/>
      <c r="HS66" s="359"/>
      <c r="HT66" s="359"/>
      <c r="HU66" s="359"/>
      <c r="HV66" s="359"/>
      <c r="HW66" s="359"/>
      <c r="HX66" s="359"/>
      <c r="HY66" s="359"/>
      <c r="HZ66" s="359"/>
      <c r="IA66" s="359"/>
      <c r="IB66" s="359"/>
      <c r="IC66" s="359"/>
      <c r="ID66" s="359"/>
      <c r="IE66" s="359"/>
      <c r="IF66" s="359"/>
      <c r="IG66" s="359"/>
      <c r="IH66" s="359"/>
      <c r="II66" s="359"/>
      <c r="IJ66" s="359"/>
      <c r="IK66" s="359"/>
      <c r="IL66" s="359"/>
      <c r="IM66" s="359"/>
      <c r="IN66" s="359"/>
      <c r="IO66" s="359"/>
      <c r="IP66" s="359"/>
      <c r="IQ66" s="359"/>
      <c r="IR66" s="359"/>
      <c r="IS66" s="359"/>
      <c r="IT66" s="359"/>
      <c r="IU66" s="359"/>
      <c r="IV66" s="359"/>
      <c r="IW66" s="359"/>
      <c r="IX66" s="359"/>
      <c r="IY66" s="359"/>
      <c r="IZ66" s="359"/>
      <c r="JA66" s="359"/>
      <c r="JB66" s="359"/>
      <c r="JC66" s="359"/>
      <c r="JD66" s="359"/>
      <c r="JE66" s="359"/>
      <c r="JF66" s="359"/>
      <c r="JG66" s="359"/>
      <c r="JH66" s="359"/>
      <c r="JI66" s="359"/>
      <c r="JJ66" s="359"/>
      <c r="JK66" s="359"/>
      <c r="JL66" s="359"/>
      <c r="JM66" s="359"/>
      <c r="JN66" s="359"/>
      <c r="JO66" s="359"/>
      <c r="JP66" s="359"/>
      <c r="JQ66" s="345"/>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c r="LI66" s="269"/>
      <c r="LJ66" s="269"/>
      <c r="LK66" s="269"/>
      <c r="LL66" s="269"/>
      <c r="LM66" s="269"/>
      <c r="LN66" s="269"/>
      <c r="LO66" s="269"/>
      <c r="LP66" s="269"/>
      <c r="LQ66" s="269"/>
      <c r="LR66" s="269"/>
      <c r="LS66" s="269"/>
      <c r="LT66" s="269"/>
      <c r="LU66" s="269"/>
      <c r="LV66" s="269"/>
      <c r="LW66" s="269"/>
      <c r="LX66" s="269"/>
      <c r="LY66" s="269"/>
      <c r="LZ66" s="269"/>
      <c r="MA66" s="269"/>
      <c r="MB66" s="269"/>
      <c r="MC66" s="269"/>
      <c r="MD66" s="269"/>
      <c r="ME66" s="269"/>
      <c r="MF66" s="269"/>
      <c r="MG66" s="269"/>
      <c r="MH66" s="269"/>
      <c r="MI66" s="269"/>
      <c r="MJ66" s="269"/>
      <c r="MK66" s="269"/>
      <c r="ML66" s="269"/>
      <c r="MM66" s="269"/>
      <c r="MN66" s="269"/>
      <c r="MO66" s="269"/>
      <c r="MP66" s="269"/>
      <c r="MQ66" s="269"/>
      <c r="MR66" s="269"/>
      <c r="MS66" s="269"/>
      <c r="MT66" s="269"/>
      <c r="MU66" s="269"/>
      <c r="MV66" s="269"/>
      <c r="MW66" s="269"/>
      <c r="MX66" s="269"/>
      <c r="MY66" s="269"/>
      <c r="MZ66" s="269"/>
      <c r="NA66" s="269"/>
      <c r="NB66" s="269"/>
      <c r="NC66" s="269"/>
      <c r="ND66" s="269"/>
      <c r="NE66" s="269"/>
      <c r="NF66" s="269"/>
      <c r="NG66" s="269"/>
      <c r="NH66" s="269"/>
      <c r="NI66" s="269"/>
      <c r="NJ66" s="269"/>
      <c r="NK66" s="269"/>
      <c r="NL66" s="269"/>
      <c r="NM66" s="269"/>
      <c r="NN66" s="269"/>
      <c r="NO66" s="269"/>
      <c r="NP66" s="269"/>
      <c r="NQ66" s="269"/>
      <c r="NR66" s="269"/>
      <c r="NS66" s="269"/>
      <c r="NT66" s="269"/>
      <c r="NU66" s="269"/>
      <c r="NV66" s="269"/>
      <c r="NW66" s="269"/>
      <c r="NX66" s="269"/>
      <c r="NY66" s="269"/>
      <c r="NZ66" s="269"/>
      <c r="OA66" s="269"/>
      <c r="OB66" s="269"/>
      <c r="OC66" s="269"/>
      <c r="OD66" s="269"/>
      <c r="OE66" s="269"/>
      <c r="OF66" s="269"/>
      <c r="OG66" s="269"/>
      <c r="OH66" s="269"/>
      <c r="OI66" s="269"/>
      <c r="OJ66" s="269"/>
      <c r="OK66" s="269"/>
      <c r="OL66" s="269"/>
      <c r="OM66" s="269"/>
      <c r="ON66" s="269"/>
      <c r="OO66" s="269"/>
      <c r="OP66" s="269"/>
      <c r="OQ66" s="269"/>
      <c r="OR66" s="269"/>
      <c r="OS66" s="269"/>
      <c r="OT66" s="269"/>
      <c r="OU66" s="269"/>
      <c r="OV66" s="269"/>
      <c r="OW66" s="269"/>
      <c r="OX66" s="269"/>
      <c r="OY66" s="269"/>
      <c r="OZ66" s="269"/>
      <c r="PA66" s="269"/>
      <c r="PB66" s="269"/>
      <c r="PC66" s="269"/>
      <c r="PD66" s="269"/>
      <c r="PE66" s="269"/>
      <c r="PF66" s="269"/>
      <c r="PG66" s="269"/>
      <c r="PH66" s="269"/>
      <c r="PI66" s="269"/>
      <c r="PJ66" s="269"/>
      <c r="PK66" s="269"/>
      <c r="PL66" s="269"/>
      <c r="PM66" s="269"/>
      <c r="PN66" s="269"/>
      <c r="PO66" s="269"/>
      <c r="PP66" s="269"/>
      <c r="PQ66" s="269"/>
      <c r="PR66" s="269"/>
      <c r="PS66" s="269"/>
      <c r="PT66" s="269"/>
      <c r="PU66" s="269"/>
      <c r="PV66" s="269"/>
      <c r="PW66" s="269"/>
      <c r="PX66" s="269"/>
      <c r="PY66" s="269"/>
      <c r="PZ66" s="269"/>
      <c r="QA66" s="269"/>
      <c r="QB66" s="269"/>
      <c r="QC66" s="269"/>
      <c r="QD66" s="269"/>
      <c r="QE66" s="269"/>
      <c r="QF66" s="269"/>
      <c r="QG66" s="269"/>
      <c r="QH66" s="269"/>
      <c r="QI66" s="269"/>
      <c r="QJ66" s="269"/>
      <c r="QK66" s="269"/>
      <c r="QL66" s="269"/>
      <c r="QM66" s="269"/>
      <c r="QN66" s="269"/>
      <c r="QO66" s="269"/>
      <c r="QP66" s="269"/>
      <c r="QQ66" s="269"/>
      <c r="QR66" s="269"/>
      <c r="QS66" s="269"/>
      <c r="QT66" s="269"/>
      <c r="QU66" s="269"/>
      <c r="QV66" s="269"/>
      <c r="QW66" s="269"/>
    </row>
    <row r="67" spans="1:465" ht="12.75" customHeight="1">
      <c r="A67" s="8"/>
      <c r="B67" s="283"/>
      <c r="C67" s="283" t="s">
        <v>419</v>
      </c>
      <c r="D67" s="8"/>
      <c r="E67" s="266" t="s">
        <v>1</v>
      </c>
      <c r="F67" s="282"/>
      <c r="G67" s="505">
        <v>0</v>
      </c>
      <c r="H67" s="505">
        <v>0</v>
      </c>
      <c r="I67" s="505">
        <v>0</v>
      </c>
      <c r="J67" s="505">
        <v>0</v>
      </c>
      <c r="K67" s="505">
        <v>0</v>
      </c>
      <c r="L67" s="505">
        <v>0</v>
      </c>
      <c r="M67" s="505">
        <v>0</v>
      </c>
      <c r="N67" s="505">
        <v>0</v>
      </c>
      <c r="O67" s="505">
        <v>0</v>
      </c>
      <c r="P67" s="505">
        <v>0</v>
      </c>
      <c r="Q67" s="505">
        <v>0</v>
      </c>
      <c r="R67" s="505">
        <v>0</v>
      </c>
      <c r="S67" s="505">
        <v>0</v>
      </c>
      <c r="T67" s="505">
        <v>0</v>
      </c>
      <c r="U67" s="505">
        <v>0</v>
      </c>
      <c r="V67" s="505">
        <v>0</v>
      </c>
      <c r="W67" s="505">
        <v>0</v>
      </c>
      <c r="X67" s="505">
        <v>0</v>
      </c>
      <c r="Y67" s="505">
        <v>0</v>
      </c>
      <c r="Z67" s="505">
        <v>0</v>
      </c>
      <c r="AA67" s="505">
        <v>0</v>
      </c>
      <c r="AB67" s="505">
        <v>0</v>
      </c>
      <c r="AC67" s="505">
        <v>0</v>
      </c>
      <c r="AD67" s="505">
        <v>0</v>
      </c>
      <c r="AE67" s="505">
        <v>0</v>
      </c>
      <c r="AF67" s="505">
        <v>0</v>
      </c>
      <c r="AG67" s="505">
        <v>0</v>
      </c>
      <c r="AH67" s="505">
        <v>0</v>
      </c>
      <c r="AI67" s="505">
        <v>0</v>
      </c>
      <c r="AJ67" s="505">
        <v>0</v>
      </c>
      <c r="AK67" s="505">
        <v>0</v>
      </c>
      <c r="AL67" s="505">
        <v>0</v>
      </c>
      <c r="AM67" s="505">
        <v>0</v>
      </c>
      <c r="AN67" s="505">
        <v>0</v>
      </c>
      <c r="AO67" s="505">
        <v>0</v>
      </c>
      <c r="AP67" s="505">
        <v>0</v>
      </c>
      <c r="AQ67" s="505">
        <v>0</v>
      </c>
      <c r="AR67" s="505">
        <v>0</v>
      </c>
      <c r="AS67" s="505">
        <v>0</v>
      </c>
      <c r="AT67" s="505">
        <v>0</v>
      </c>
      <c r="AU67" s="505">
        <v>0</v>
      </c>
      <c r="AV67" s="505">
        <v>0</v>
      </c>
      <c r="AW67" s="505">
        <v>0</v>
      </c>
      <c r="AX67" s="505">
        <v>0</v>
      </c>
      <c r="AY67" s="505">
        <v>0</v>
      </c>
      <c r="AZ67" s="505">
        <v>0</v>
      </c>
      <c r="BA67" s="505">
        <v>0</v>
      </c>
      <c r="BB67" s="505">
        <v>0</v>
      </c>
      <c r="BC67" s="505">
        <v>0</v>
      </c>
      <c r="BD67" s="505">
        <v>0</v>
      </c>
      <c r="BE67" s="505">
        <v>0</v>
      </c>
      <c r="BF67" s="505">
        <v>0</v>
      </c>
      <c r="BG67" s="505">
        <v>0</v>
      </c>
      <c r="BH67" s="505">
        <v>0</v>
      </c>
      <c r="BI67" s="505">
        <v>0</v>
      </c>
      <c r="BJ67" s="505">
        <v>0</v>
      </c>
      <c r="BK67" s="505">
        <v>0</v>
      </c>
      <c r="BL67" s="505">
        <v>0</v>
      </c>
      <c r="BM67" s="505">
        <v>0</v>
      </c>
      <c r="BN67" s="505">
        <v>0</v>
      </c>
      <c r="BO67" s="505">
        <v>0</v>
      </c>
      <c r="BP67" s="505">
        <v>0</v>
      </c>
      <c r="BQ67" s="505">
        <v>0</v>
      </c>
      <c r="BR67" s="505">
        <v>0</v>
      </c>
      <c r="BS67" s="505">
        <v>0</v>
      </c>
      <c r="BT67" s="505">
        <v>0</v>
      </c>
      <c r="BU67" s="505">
        <v>0</v>
      </c>
      <c r="BV67" s="505">
        <v>0</v>
      </c>
      <c r="BW67" s="505">
        <v>0</v>
      </c>
      <c r="BX67" s="505">
        <v>0</v>
      </c>
      <c r="BY67" s="505">
        <v>0</v>
      </c>
      <c r="BZ67" s="505">
        <v>0</v>
      </c>
      <c r="CA67" s="505">
        <v>0</v>
      </c>
      <c r="CB67" s="505">
        <v>0</v>
      </c>
      <c r="CC67" s="505">
        <v>0</v>
      </c>
      <c r="CD67" s="505">
        <v>0</v>
      </c>
      <c r="CE67" s="505">
        <v>0</v>
      </c>
      <c r="CF67" s="505">
        <v>0</v>
      </c>
      <c r="CG67" s="505">
        <v>0</v>
      </c>
      <c r="CH67" s="505">
        <v>0</v>
      </c>
      <c r="CI67" s="505">
        <v>0</v>
      </c>
      <c r="CJ67" s="505">
        <v>0</v>
      </c>
      <c r="CK67" s="505">
        <v>0</v>
      </c>
      <c r="CL67" s="505">
        <v>0</v>
      </c>
      <c r="CM67" s="505">
        <v>0</v>
      </c>
      <c r="CN67" s="505">
        <v>0</v>
      </c>
      <c r="CO67" s="505">
        <v>0</v>
      </c>
      <c r="CP67" s="505">
        <v>0</v>
      </c>
      <c r="CQ67" s="505">
        <v>0</v>
      </c>
      <c r="CR67" s="505">
        <v>0</v>
      </c>
      <c r="CS67" s="505">
        <v>0</v>
      </c>
      <c r="CT67" s="505">
        <v>0</v>
      </c>
      <c r="CU67" s="505">
        <v>0</v>
      </c>
      <c r="CV67" s="505">
        <v>0</v>
      </c>
      <c r="CW67" s="505">
        <v>0</v>
      </c>
      <c r="CX67" s="505">
        <v>0</v>
      </c>
      <c r="CY67" s="505">
        <v>0</v>
      </c>
      <c r="CZ67" s="505">
        <v>0</v>
      </c>
      <c r="DA67" s="505">
        <v>0</v>
      </c>
      <c r="DB67" s="505">
        <v>0</v>
      </c>
      <c r="DC67" s="505">
        <v>0</v>
      </c>
      <c r="DD67" s="505">
        <v>0</v>
      </c>
      <c r="DE67" s="505">
        <v>0</v>
      </c>
      <c r="DF67" s="505">
        <v>0</v>
      </c>
      <c r="DG67" s="505">
        <v>0</v>
      </c>
      <c r="DH67" s="505">
        <v>0</v>
      </c>
      <c r="DI67" s="505">
        <v>0</v>
      </c>
      <c r="DJ67" s="505">
        <v>0</v>
      </c>
      <c r="DK67" s="505">
        <v>0</v>
      </c>
      <c r="DL67" s="505">
        <v>0</v>
      </c>
      <c r="DM67" s="505">
        <v>0</v>
      </c>
      <c r="DN67" s="505">
        <v>0</v>
      </c>
      <c r="DO67" s="505">
        <v>0</v>
      </c>
      <c r="DP67" s="505">
        <v>0</v>
      </c>
      <c r="DQ67" s="505">
        <v>0</v>
      </c>
      <c r="DR67" s="505">
        <v>0</v>
      </c>
      <c r="DS67" s="505">
        <v>0</v>
      </c>
      <c r="DT67" s="505">
        <v>0</v>
      </c>
      <c r="DU67" s="505">
        <v>0</v>
      </c>
      <c r="DV67" s="505">
        <v>0</v>
      </c>
      <c r="DW67" s="505">
        <v>0</v>
      </c>
      <c r="DX67" s="505">
        <v>0</v>
      </c>
      <c r="DY67" s="505">
        <v>0</v>
      </c>
      <c r="DZ67" s="505">
        <v>0</v>
      </c>
      <c r="EA67" s="505">
        <v>0</v>
      </c>
      <c r="EB67" s="505">
        <v>0</v>
      </c>
      <c r="EC67" s="505">
        <v>0</v>
      </c>
      <c r="ED67" s="505">
        <v>0</v>
      </c>
      <c r="EE67" s="505">
        <v>0</v>
      </c>
      <c r="EF67" s="505">
        <v>0</v>
      </c>
      <c r="EG67" s="505">
        <v>0</v>
      </c>
      <c r="EH67" s="505">
        <v>0</v>
      </c>
      <c r="EI67" s="505">
        <v>0</v>
      </c>
      <c r="EJ67" s="505">
        <v>0</v>
      </c>
      <c r="EK67" s="505">
        <v>0</v>
      </c>
      <c r="EL67" s="505">
        <v>0</v>
      </c>
      <c r="EM67" s="505">
        <v>0</v>
      </c>
      <c r="EN67" s="505">
        <v>0</v>
      </c>
      <c r="EO67" s="505">
        <v>0</v>
      </c>
      <c r="EP67" s="505">
        <v>0</v>
      </c>
      <c r="EQ67" s="505">
        <v>0</v>
      </c>
      <c r="ER67" s="505">
        <v>0</v>
      </c>
      <c r="ES67" s="505">
        <v>0</v>
      </c>
      <c r="ET67" s="505">
        <v>0</v>
      </c>
      <c r="EU67" s="505">
        <v>0</v>
      </c>
      <c r="EV67" s="505">
        <v>0</v>
      </c>
      <c r="EW67" s="506">
        <v>0</v>
      </c>
      <c r="EY67" s="359"/>
      <c r="EZ67" s="359"/>
      <c r="FA67" s="359"/>
      <c r="FB67" s="359"/>
      <c r="FC67" s="359"/>
      <c r="FD67" s="359"/>
      <c r="FE67" s="359"/>
      <c r="FF67" s="359"/>
      <c r="FG67" s="359"/>
      <c r="FH67" s="359"/>
      <c r="FI67" s="359"/>
      <c r="FJ67" s="359"/>
      <c r="FK67" s="359"/>
      <c r="FL67" s="359"/>
      <c r="FM67" s="359"/>
      <c r="FN67" s="359"/>
      <c r="FO67" s="359"/>
      <c r="FP67" s="359"/>
      <c r="FQ67" s="359"/>
      <c r="FR67" s="359"/>
      <c r="FS67" s="359"/>
      <c r="FT67" s="359"/>
      <c r="FU67" s="359"/>
      <c r="FV67" s="359"/>
      <c r="FW67" s="359"/>
      <c r="FX67" s="359"/>
      <c r="FY67" s="359"/>
      <c r="FZ67" s="359"/>
      <c r="GA67" s="359"/>
      <c r="GB67" s="359"/>
      <c r="GC67" s="359"/>
      <c r="GD67" s="359"/>
      <c r="GE67" s="359"/>
      <c r="GF67" s="359"/>
      <c r="GG67" s="359"/>
      <c r="GH67" s="359"/>
      <c r="GI67" s="359"/>
      <c r="GJ67" s="359"/>
      <c r="GK67" s="359"/>
      <c r="GL67" s="359"/>
      <c r="GM67" s="359"/>
      <c r="GN67" s="359"/>
      <c r="GO67" s="359"/>
      <c r="GP67" s="359"/>
      <c r="GQ67" s="359"/>
      <c r="GR67" s="359"/>
      <c r="GS67" s="359"/>
      <c r="GT67" s="359"/>
      <c r="GU67" s="359"/>
      <c r="GV67" s="359"/>
      <c r="GW67" s="359"/>
      <c r="GX67" s="359"/>
      <c r="GY67" s="359"/>
      <c r="GZ67" s="359"/>
      <c r="HA67" s="359"/>
      <c r="HB67" s="359"/>
      <c r="HC67" s="359"/>
      <c r="HD67" s="359"/>
      <c r="HE67" s="359"/>
      <c r="HF67" s="359"/>
      <c r="HG67" s="359"/>
      <c r="HH67" s="359"/>
      <c r="HI67" s="359"/>
      <c r="HJ67" s="359"/>
      <c r="HK67" s="359"/>
      <c r="HL67" s="359"/>
      <c r="HM67" s="359"/>
      <c r="HN67" s="359"/>
      <c r="HO67" s="359"/>
      <c r="HP67" s="359"/>
      <c r="HQ67" s="359"/>
      <c r="HR67" s="359"/>
      <c r="HS67" s="359"/>
      <c r="HT67" s="359"/>
      <c r="HU67" s="359"/>
      <c r="HV67" s="359"/>
      <c r="HW67" s="359"/>
      <c r="HX67" s="359"/>
      <c r="HY67" s="359"/>
      <c r="HZ67" s="359"/>
      <c r="IA67" s="359"/>
      <c r="IB67" s="359"/>
      <c r="IC67" s="359"/>
      <c r="ID67" s="359"/>
      <c r="IE67" s="359"/>
      <c r="IF67" s="359"/>
      <c r="IG67" s="359"/>
      <c r="IH67" s="359"/>
      <c r="II67" s="359"/>
      <c r="IJ67" s="359"/>
      <c r="IK67" s="359"/>
      <c r="IL67" s="359"/>
      <c r="IM67" s="359"/>
      <c r="IN67" s="359"/>
      <c r="IO67" s="359"/>
      <c r="IP67" s="359"/>
      <c r="IQ67" s="359"/>
      <c r="IR67" s="359"/>
      <c r="IS67" s="359"/>
      <c r="IT67" s="359"/>
      <c r="IU67" s="359"/>
      <c r="IV67" s="359"/>
      <c r="IW67" s="359"/>
      <c r="IX67" s="359"/>
      <c r="IY67" s="359"/>
      <c r="IZ67" s="359"/>
      <c r="JA67" s="359"/>
      <c r="JB67" s="359"/>
      <c r="JC67" s="359"/>
      <c r="JD67" s="359"/>
      <c r="JE67" s="359"/>
      <c r="JF67" s="359"/>
      <c r="JG67" s="359"/>
      <c r="JH67" s="359"/>
      <c r="JI67" s="359"/>
      <c r="JJ67" s="359"/>
      <c r="JK67" s="359"/>
      <c r="JL67" s="359"/>
      <c r="JM67" s="359"/>
      <c r="JN67" s="359"/>
      <c r="JO67" s="359"/>
      <c r="JP67" s="359"/>
      <c r="JQ67" s="345"/>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c r="LI67" s="269"/>
      <c r="LJ67" s="269"/>
      <c r="LK67" s="269"/>
      <c r="LL67" s="269"/>
      <c r="LM67" s="269"/>
      <c r="LN67" s="269"/>
      <c r="LO67" s="269"/>
      <c r="LP67" s="269"/>
      <c r="LQ67" s="269"/>
      <c r="LR67" s="269"/>
      <c r="LS67" s="269"/>
      <c r="LT67" s="269"/>
      <c r="LU67" s="269"/>
      <c r="LV67" s="269"/>
      <c r="LW67" s="269"/>
      <c r="LX67" s="269"/>
      <c r="LY67" s="269"/>
      <c r="LZ67" s="269"/>
      <c r="MA67" s="269"/>
      <c r="MB67" s="269"/>
      <c r="MC67" s="269"/>
      <c r="MD67" s="269"/>
      <c r="ME67" s="269"/>
      <c r="MF67" s="269"/>
      <c r="MG67" s="269"/>
      <c r="MH67" s="269"/>
      <c r="MI67" s="269"/>
      <c r="MJ67" s="269"/>
      <c r="MK67" s="269"/>
      <c r="ML67" s="269"/>
      <c r="MM67" s="269"/>
      <c r="MN67" s="269"/>
      <c r="MO67" s="269"/>
      <c r="MP67" s="269"/>
      <c r="MQ67" s="269"/>
      <c r="MR67" s="269"/>
      <c r="MS67" s="269"/>
      <c r="MT67" s="269"/>
      <c r="MU67" s="269"/>
      <c r="MV67" s="269"/>
      <c r="MW67" s="269"/>
      <c r="MX67" s="269"/>
      <c r="MY67" s="269"/>
      <c r="MZ67" s="269"/>
      <c r="NA67" s="269"/>
      <c r="NB67" s="269"/>
      <c r="NC67" s="269"/>
      <c r="ND67" s="269"/>
      <c r="NE67" s="269"/>
      <c r="NF67" s="269"/>
      <c r="NG67" s="269"/>
      <c r="NH67" s="269"/>
      <c r="NI67" s="269"/>
      <c r="NJ67" s="269"/>
      <c r="NK67" s="269"/>
      <c r="NL67" s="269"/>
      <c r="NM67" s="269"/>
      <c r="NN67" s="269"/>
      <c r="NO67" s="269"/>
      <c r="NP67" s="269"/>
      <c r="NQ67" s="269"/>
      <c r="NR67" s="269"/>
      <c r="NS67" s="269"/>
      <c r="NT67" s="269"/>
      <c r="NU67" s="269"/>
      <c r="NV67" s="269"/>
      <c r="NW67" s="269"/>
      <c r="NX67" s="269"/>
      <c r="NY67" s="269"/>
      <c r="NZ67" s="269"/>
      <c r="OA67" s="269"/>
      <c r="OB67" s="269"/>
      <c r="OC67" s="269"/>
      <c r="OD67" s="269"/>
      <c r="OE67" s="269"/>
      <c r="OF67" s="269"/>
      <c r="OG67" s="269"/>
      <c r="OH67" s="269"/>
      <c r="OI67" s="269"/>
      <c r="OJ67" s="269"/>
      <c r="OK67" s="269"/>
      <c r="OL67" s="269"/>
      <c r="OM67" s="269"/>
      <c r="ON67" s="269"/>
      <c r="OO67" s="269"/>
      <c r="OP67" s="269"/>
      <c r="OQ67" s="269"/>
      <c r="OR67" s="269"/>
      <c r="OS67" s="269"/>
      <c r="OT67" s="269"/>
      <c r="OU67" s="269"/>
      <c r="OV67" s="269"/>
      <c r="OW67" s="269"/>
      <c r="OX67" s="269"/>
      <c r="OY67" s="269"/>
      <c r="OZ67" s="269"/>
      <c r="PA67" s="269"/>
      <c r="PB67" s="269"/>
      <c r="PC67" s="269"/>
      <c r="PD67" s="269"/>
      <c r="PE67" s="269"/>
      <c r="PF67" s="269"/>
      <c r="PG67" s="269"/>
      <c r="PH67" s="269"/>
      <c r="PI67" s="269"/>
      <c r="PJ67" s="269"/>
      <c r="PK67" s="269"/>
      <c r="PL67" s="269"/>
      <c r="PM67" s="269"/>
      <c r="PN67" s="269"/>
      <c r="PO67" s="269"/>
      <c r="PP67" s="269"/>
      <c r="PQ67" s="269"/>
      <c r="PR67" s="269"/>
      <c r="PS67" s="269"/>
      <c r="PT67" s="269"/>
      <c r="PU67" s="269"/>
      <c r="PV67" s="269"/>
      <c r="PW67" s="269"/>
      <c r="PX67" s="269"/>
      <c r="PY67" s="269"/>
      <c r="PZ67" s="269"/>
      <c r="QA67" s="269"/>
      <c r="QB67" s="269"/>
      <c r="QC67" s="269"/>
      <c r="QD67" s="269"/>
      <c r="QE67" s="269"/>
      <c r="QF67" s="269"/>
      <c r="QG67" s="269"/>
      <c r="QH67" s="269"/>
      <c r="QI67" s="269"/>
      <c r="QJ67" s="269"/>
      <c r="QK67" s="269"/>
      <c r="QL67" s="269"/>
      <c r="QM67" s="269"/>
      <c r="QN67" s="269"/>
      <c r="QO67" s="269"/>
      <c r="QP67" s="269"/>
      <c r="QQ67" s="269"/>
      <c r="QR67" s="269"/>
      <c r="QS67" s="269"/>
      <c r="QT67" s="269"/>
      <c r="QU67" s="269"/>
      <c r="QV67" s="269"/>
      <c r="QW67" s="269"/>
    </row>
    <row r="68" spans="1:465" ht="12.75" customHeight="1">
      <c r="A68" s="8"/>
      <c r="B68" s="283" t="s">
        <v>5</v>
      </c>
      <c r="C68" s="283"/>
      <c r="D68" s="8"/>
      <c r="E68" s="266"/>
      <c r="F68" s="282"/>
      <c r="G68" s="507"/>
      <c r="H68" s="507"/>
      <c r="I68" s="507"/>
      <c r="J68" s="507"/>
      <c r="K68" s="507"/>
      <c r="L68" s="507"/>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row>
    <row r="69" spans="1:465" ht="12.75" customHeight="1">
      <c r="A69" s="8"/>
      <c r="B69" s="283"/>
      <c r="C69" s="283" t="s">
        <v>420</v>
      </c>
      <c r="D69" s="8"/>
      <c r="E69" s="266" t="s">
        <v>1</v>
      </c>
      <c r="F69" s="282"/>
      <c r="G69" s="505">
        <v>0</v>
      </c>
      <c r="H69" s="505">
        <v>0</v>
      </c>
      <c r="I69" s="505">
        <v>0</v>
      </c>
      <c r="J69" s="505">
        <v>0</v>
      </c>
      <c r="K69" s="505">
        <v>0</v>
      </c>
      <c r="L69" s="505">
        <v>0</v>
      </c>
      <c r="M69" s="505">
        <v>0</v>
      </c>
      <c r="N69" s="505">
        <v>0</v>
      </c>
      <c r="O69" s="505">
        <v>0</v>
      </c>
      <c r="P69" s="505">
        <v>0</v>
      </c>
      <c r="Q69" s="505">
        <v>0</v>
      </c>
      <c r="R69" s="505">
        <v>0</v>
      </c>
      <c r="S69" s="505">
        <v>1</v>
      </c>
      <c r="T69" s="505">
        <v>0</v>
      </c>
      <c r="U69" s="505">
        <v>0</v>
      </c>
      <c r="V69" s="505">
        <v>0</v>
      </c>
      <c r="W69" s="505">
        <v>0</v>
      </c>
      <c r="X69" s="505">
        <v>0</v>
      </c>
      <c r="Y69" s="505">
        <v>0</v>
      </c>
      <c r="Z69" s="505">
        <v>0</v>
      </c>
      <c r="AA69" s="505">
        <v>0</v>
      </c>
      <c r="AB69" s="505">
        <v>0</v>
      </c>
      <c r="AC69" s="505">
        <v>0</v>
      </c>
      <c r="AD69" s="505">
        <v>0</v>
      </c>
      <c r="AE69" s="505">
        <v>0</v>
      </c>
      <c r="AF69" s="505">
        <v>0</v>
      </c>
      <c r="AG69" s="505">
        <v>0</v>
      </c>
      <c r="AH69" s="505">
        <v>0</v>
      </c>
      <c r="AI69" s="505">
        <v>0</v>
      </c>
      <c r="AJ69" s="505">
        <v>0</v>
      </c>
      <c r="AK69" s="505">
        <v>0</v>
      </c>
      <c r="AL69" s="505">
        <v>0</v>
      </c>
      <c r="AM69" s="505">
        <v>0</v>
      </c>
      <c r="AN69" s="505">
        <v>0</v>
      </c>
      <c r="AO69" s="505">
        <v>0</v>
      </c>
      <c r="AP69" s="505">
        <v>0</v>
      </c>
      <c r="AQ69" s="505">
        <v>0</v>
      </c>
      <c r="AR69" s="505">
        <v>0</v>
      </c>
      <c r="AS69" s="505">
        <v>0</v>
      </c>
      <c r="AT69" s="505">
        <v>0</v>
      </c>
      <c r="AU69" s="505">
        <v>0</v>
      </c>
      <c r="AV69" s="505">
        <v>0</v>
      </c>
      <c r="AW69" s="505">
        <v>1</v>
      </c>
      <c r="AX69" s="505">
        <v>0</v>
      </c>
      <c r="AY69" s="505">
        <v>0</v>
      </c>
      <c r="AZ69" s="505">
        <v>0</v>
      </c>
      <c r="BA69" s="505">
        <v>0</v>
      </c>
      <c r="BB69" s="505">
        <v>0</v>
      </c>
      <c r="BC69" s="505">
        <v>0</v>
      </c>
      <c r="BD69" s="505">
        <v>0</v>
      </c>
      <c r="BE69" s="505">
        <v>0</v>
      </c>
      <c r="BF69" s="505">
        <v>0</v>
      </c>
      <c r="BG69" s="505">
        <v>0</v>
      </c>
      <c r="BH69" s="505">
        <v>0</v>
      </c>
      <c r="BI69" s="505">
        <v>0</v>
      </c>
      <c r="BJ69" s="505">
        <v>0</v>
      </c>
      <c r="BK69" s="505">
        <v>0</v>
      </c>
      <c r="BL69" s="505">
        <v>0</v>
      </c>
      <c r="BM69" s="505">
        <v>0</v>
      </c>
      <c r="BN69" s="505">
        <v>0</v>
      </c>
      <c r="BO69" s="505">
        <v>0</v>
      </c>
      <c r="BP69" s="505">
        <v>0</v>
      </c>
      <c r="BQ69" s="505">
        <v>0</v>
      </c>
      <c r="BR69" s="505">
        <v>0</v>
      </c>
      <c r="BS69" s="505">
        <v>0</v>
      </c>
      <c r="BT69" s="505">
        <v>0</v>
      </c>
      <c r="BU69" s="505">
        <v>0</v>
      </c>
      <c r="BV69" s="505">
        <v>0</v>
      </c>
      <c r="BW69" s="505">
        <v>0</v>
      </c>
      <c r="BX69" s="505">
        <v>0</v>
      </c>
      <c r="BY69" s="505">
        <v>0</v>
      </c>
      <c r="BZ69" s="505">
        <v>0</v>
      </c>
      <c r="CA69" s="505">
        <v>0</v>
      </c>
      <c r="CB69" s="505">
        <v>0</v>
      </c>
      <c r="CC69" s="505">
        <v>0</v>
      </c>
      <c r="CD69" s="505">
        <v>0</v>
      </c>
      <c r="CE69" s="505">
        <v>0</v>
      </c>
      <c r="CF69" s="505">
        <v>0</v>
      </c>
      <c r="CG69" s="505">
        <v>0</v>
      </c>
      <c r="CH69" s="505">
        <v>0</v>
      </c>
      <c r="CI69" s="505">
        <v>0</v>
      </c>
      <c r="CJ69" s="505">
        <v>0</v>
      </c>
      <c r="CK69" s="505">
        <v>0</v>
      </c>
      <c r="CL69" s="505">
        <v>0</v>
      </c>
      <c r="CM69" s="505">
        <v>0</v>
      </c>
      <c r="CN69" s="505">
        <v>0</v>
      </c>
      <c r="CO69" s="505">
        <v>0</v>
      </c>
      <c r="CP69" s="505">
        <v>0</v>
      </c>
      <c r="CQ69" s="505">
        <v>0</v>
      </c>
      <c r="CR69" s="505">
        <v>0</v>
      </c>
      <c r="CS69" s="505">
        <v>0</v>
      </c>
      <c r="CT69" s="505">
        <v>0</v>
      </c>
      <c r="CU69" s="505">
        <v>0</v>
      </c>
      <c r="CV69" s="505">
        <v>0</v>
      </c>
      <c r="CW69" s="505">
        <v>0</v>
      </c>
      <c r="CX69" s="505">
        <v>0</v>
      </c>
      <c r="CY69" s="505">
        <v>0</v>
      </c>
      <c r="CZ69" s="505">
        <v>0</v>
      </c>
      <c r="DA69" s="505">
        <v>0</v>
      </c>
      <c r="DB69" s="505">
        <v>0</v>
      </c>
      <c r="DC69" s="505">
        <v>0</v>
      </c>
      <c r="DD69" s="505">
        <v>0</v>
      </c>
      <c r="DE69" s="505">
        <v>0</v>
      </c>
      <c r="DF69" s="505">
        <v>0</v>
      </c>
      <c r="DG69" s="505">
        <v>0</v>
      </c>
      <c r="DH69" s="505">
        <v>0</v>
      </c>
      <c r="DI69" s="505">
        <v>0</v>
      </c>
      <c r="DJ69" s="505">
        <v>0</v>
      </c>
      <c r="DK69" s="505">
        <v>0</v>
      </c>
      <c r="DL69" s="505">
        <v>0</v>
      </c>
      <c r="DM69" s="505">
        <v>0</v>
      </c>
      <c r="DN69" s="505">
        <v>0</v>
      </c>
      <c r="DO69" s="505">
        <v>0</v>
      </c>
      <c r="DP69" s="505">
        <v>0</v>
      </c>
      <c r="DQ69" s="505">
        <v>0</v>
      </c>
      <c r="DR69" s="505">
        <v>0</v>
      </c>
      <c r="DS69" s="505">
        <v>0</v>
      </c>
      <c r="DT69" s="505">
        <v>0</v>
      </c>
      <c r="DU69" s="505">
        <v>0</v>
      </c>
      <c r="DV69" s="505">
        <v>0</v>
      </c>
      <c r="DW69" s="505">
        <v>0</v>
      </c>
      <c r="DX69" s="505">
        <v>0</v>
      </c>
      <c r="DY69" s="505">
        <v>0</v>
      </c>
      <c r="DZ69" s="505">
        <v>0</v>
      </c>
      <c r="EA69" s="505">
        <v>0</v>
      </c>
      <c r="EB69" s="505">
        <v>0</v>
      </c>
      <c r="EC69" s="505">
        <v>0</v>
      </c>
      <c r="ED69" s="505">
        <v>0</v>
      </c>
      <c r="EE69" s="505">
        <v>0</v>
      </c>
      <c r="EF69" s="505">
        <v>0</v>
      </c>
      <c r="EG69" s="505">
        <v>0</v>
      </c>
      <c r="EH69" s="505">
        <v>0</v>
      </c>
      <c r="EI69" s="505">
        <v>0</v>
      </c>
      <c r="EJ69" s="505">
        <v>0</v>
      </c>
      <c r="EK69" s="505">
        <v>0</v>
      </c>
      <c r="EL69" s="505">
        <v>0</v>
      </c>
      <c r="EM69" s="505">
        <v>0</v>
      </c>
      <c r="EN69" s="505">
        <v>0</v>
      </c>
      <c r="EO69" s="505">
        <v>0</v>
      </c>
      <c r="EP69" s="505">
        <v>0</v>
      </c>
      <c r="EQ69" s="505">
        <v>0</v>
      </c>
      <c r="ER69" s="505">
        <v>0</v>
      </c>
      <c r="ES69" s="505">
        <v>0</v>
      </c>
      <c r="ET69" s="505">
        <v>0</v>
      </c>
      <c r="EU69" s="505">
        <v>0</v>
      </c>
      <c r="EV69" s="505">
        <v>0</v>
      </c>
      <c r="EW69" s="506">
        <v>0</v>
      </c>
      <c r="EY69" s="359"/>
      <c r="EZ69" s="359"/>
      <c r="FA69" s="359"/>
      <c r="FB69" s="359"/>
      <c r="FC69" s="359"/>
      <c r="FD69" s="359"/>
      <c r="FE69" s="359"/>
      <c r="FF69" s="359"/>
      <c r="FG69" s="359"/>
      <c r="FH69" s="359"/>
      <c r="FI69" s="359"/>
      <c r="FJ69" s="359"/>
      <c r="FK69" s="359"/>
      <c r="FL69" s="359"/>
      <c r="FM69" s="359"/>
      <c r="FN69" s="359"/>
      <c r="FO69" s="359"/>
      <c r="FP69" s="359"/>
      <c r="FQ69" s="359"/>
      <c r="FR69" s="359"/>
      <c r="FS69" s="359"/>
      <c r="FT69" s="359"/>
      <c r="FU69" s="359"/>
      <c r="FV69" s="359"/>
      <c r="FW69" s="359"/>
      <c r="FX69" s="359"/>
      <c r="FY69" s="359"/>
      <c r="FZ69" s="359"/>
      <c r="GA69" s="359"/>
      <c r="GB69" s="359"/>
      <c r="GC69" s="359"/>
      <c r="GD69" s="359"/>
      <c r="GE69" s="359"/>
      <c r="GF69" s="359"/>
      <c r="GG69" s="359"/>
      <c r="GH69" s="359"/>
      <c r="GI69" s="359"/>
      <c r="GJ69" s="359"/>
      <c r="GK69" s="359"/>
      <c r="GL69" s="359"/>
      <c r="GM69" s="359"/>
      <c r="GN69" s="359"/>
      <c r="GO69" s="359"/>
      <c r="GP69" s="359"/>
      <c r="GQ69" s="359"/>
      <c r="GR69" s="359"/>
      <c r="GS69" s="359"/>
      <c r="GT69" s="359"/>
      <c r="GU69" s="359"/>
      <c r="GV69" s="359"/>
      <c r="GW69" s="359"/>
      <c r="GX69" s="359"/>
      <c r="GY69" s="359"/>
      <c r="GZ69" s="359"/>
      <c r="HA69" s="359"/>
      <c r="HB69" s="359"/>
      <c r="HC69" s="359"/>
      <c r="HD69" s="359"/>
      <c r="HE69" s="359"/>
      <c r="HF69" s="359"/>
      <c r="HG69" s="359"/>
      <c r="HH69" s="359"/>
      <c r="HI69" s="359"/>
      <c r="HJ69" s="359"/>
      <c r="HK69" s="359"/>
      <c r="HL69" s="359"/>
      <c r="HM69" s="359"/>
      <c r="HN69" s="359"/>
      <c r="HO69" s="359"/>
      <c r="HP69" s="359"/>
      <c r="HQ69" s="359"/>
      <c r="HR69" s="359"/>
      <c r="HS69" s="359"/>
      <c r="HT69" s="359"/>
      <c r="HU69" s="359"/>
      <c r="HV69" s="359"/>
      <c r="HW69" s="359"/>
      <c r="HX69" s="359"/>
      <c r="HY69" s="359"/>
      <c r="HZ69" s="359"/>
      <c r="IA69" s="359"/>
      <c r="IB69" s="359"/>
      <c r="IC69" s="359"/>
      <c r="ID69" s="359"/>
      <c r="IE69" s="359"/>
      <c r="IF69" s="359"/>
      <c r="IG69" s="359"/>
      <c r="IH69" s="359"/>
      <c r="II69" s="359"/>
      <c r="IJ69" s="359"/>
      <c r="IK69" s="359"/>
      <c r="IL69" s="359"/>
      <c r="IM69" s="359"/>
      <c r="IN69" s="359"/>
      <c r="IO69" s="359"/>
      <c r="IP69" s="359"/>
      <c r="IQ69" s="359"/>
      <c r="IR69" s="359"/>
      <c r="IS69" s="359"/>
      <c r="IT69" s="359"/>
      <c r="IU69" s="359"/>
      <c r="IV69" s="359"/>
      <c r="IW69" s="359"/>
      <c r="IX69" s="359"/>
      <c r="IY69" s="359"/>
      <c r="IZ69" s="359"/>
      <c r="JA69" s="359"/>
      <c r="JB69" s="359"/>
      <c r="JC69" s="359"/>
      <c r="JD69" s="359"/>
      <c r="JE69" s="359"/>
      <c r="JF69" s="359"/>
      <c r="JG69" s="359"/>
      <c r="JH69" s="359"/>
      <c r="JI69" s="359"/>
      <c r="JJ69" s="359"/>
      <c r="JK69" s="359"/>
      <c r="JL69" s="359"/>
      <c r="JM69" s="359"/>
      <c r="JN69" s="359"/>
      <c r="JO69" s="359"/>
      <c r="JP69" s="359"/>
      <c r="JQ69" s="345"/>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c r="LI69" s="269"/>
      <c r="LJ69" s="269"/>
      <c r="LK69" s="269"/>
      <c r="LL69" s="269"/>
      <c r="LM69" s="269"/>
      <c r="LN69" s="269"/>
      <c r="LO69" s="269"/>
      <c r="LP69" s="269"/>
      <c r="LQ69" s="269"/>
      <c r="LR69" s="269"/>
      <c r="LS69" s="269"/>
      <c r="LT69" s="269"/>
      <c r="LU69" s="269"/>
      <c r="LV69" s="269"/>
      <c r="LW69" s="269"/>
      <c r="LX69" s="269"/>
      <c r="LY69" s="269"/>
      <c r="LZ69" s="269"/>
      <c r="MA69" s="269"/>
      <c r="MB69" s="269"/>
      <c r="MC69" s="269"/>
      <c r="MD69" s="269"/>
      <c r="ME69" s="269"/>
      <c r="MF69" s="269"/>
      <c r="MG69" s="269"/>
      <c r="MH69" s="269"/>
      <c r="MI69" s="269"/>
      <c r="MJ69" s="269"/>
      <c r="MK69" s="269"/>
      <c r="ML69" s="269"/>
      <c r="MM69" s="269"/>
      <c r="MN69" s="269"/>
      <c r="MO69" s="269"/>
      <c r="MP69" s="269"/>
      <c r="MQ69" s="269"/>
      <c r="MR69" s="269"/>
      <c r="MS69" s="269"/>
      <c r="MT69" s="269"/>
      <c r="MU69" s="269"/>
      <c r="MV69" s="269"/>
      <c r="MW69" s="269"/>
      <c r="MX69" s="269"/>
      <c r="MY69" s="269"/>
      <c r="MZ69" s="269"/>
      <c r="NA69" s="269"/>
      <c r="NB69" s="269"/>
      <c r="NC69" s="269"/>
      <c r="ND69" s="269"/>
      <c r="NE69" s="269"/>
      <c r="NF69" s="269"/>
      <c r="NG69" s="269"/>
      <c r="NH69" s="269"/>
      <c r="NI69" s="269"/>
      <c r="NJ69" s="269"/>
      <c r="NK69" s="269"/>
      <c r="NL69" s="269"/>
      <c r="NM69" s="269"/>
      <c r="NN69" s="269"/>
      <c r="NO69" s="269"/>
      <c r="NP69" s="269"/>
      <c r="NQ69" s="269"/>
      <c r="NR69" s="269"/>
      <c r="NS69" s="269"/>
      <c r="NT69" s="269"/>
      <c r="NU69" s="269"/>
      <c r="NV69" s="269"/>
      <c r="NW69" s="269"/>
      <c r="NX69" s="269"/>
      <c r="NY69" s="269"/>
      <c r="NZ69" s="269"/>
      <c r="OA69" s="269"/>
      <c r="OB69" s="269"/>
      <c r="OC69" s="269"/>
      <c r="OD69" s="269"/>
      <c r="OE69" s="269"/>
      <c r="OF69" s="269"/>
      <c r="OG69" s="269"/>
      <c r="OH69" s="269"/>
      <c r="OI69" s="269"/>
      <c r="OJ69" s="269"/>
      <c r="OK69" s="269"/>
      <c r="OL69" s="269"/>
      <c r="OM69" s="269"/>
      <c r="ON69" s="269"/>
      <c r="OO69" s="269"/>
      <c r="OP69" s="269"/>
      <c r="OQ69" s="269"/>
      <c r="OR69" s="269"/>
      <c r="OS69" s="269"/>
      <c r="OT69" s="269"/>
      <c r="OU69" s="269"/>
      <c r="OV69" s="269"/>
      <c r="OW69" s="269"/>
      <c r="OX69" s="269"/>
      <c r="OY69" s="269"/>
      <c r="OZ69" s="269"/>
      <c r="PA69" s="269"/>
      <c r="PB69" s="269"/>
      <c r="PC69" s="269"/>
      <c r="PD69" s="269"/>
      <c r="PE69" s="269"/>
      <c r="PF69" s="269"/>
      <c r="PG69" s="269"/>
      <c r="PH69" s="269"/>
      <c r="PI69" s="269"/>
      <c r="PJ69" s="269"/>
      <c r="PK69" s="269"/>
      <c r="PL69" s="269"/>
      <c r="PM69" s="269"/>
      <c r="PN69" s="269"/>
      <c r="PO69" s="269"/>
      <c r="PP69" s="269"/>
      <c r="PQ69" s="269"/>
      <c r="PR69" s="269"/>
      <c r="PS69" s="269"/>
      <c r="PT69" s="269"/>
      <c r="PU69" s="269"/>
      <c r="PV69" s="269"/>
      <c r="PW69" s="269"/>
      <c r="PX69" s="269"/>
      <c r="PY69" s="269"/>
      <c r="PZ69" s="269"/>
      <c r="QA69" s="269"/>
      <c r="QB69" s="269"/>
      <c r="QC69" s="269"/>
      <c r="QD69" s="269"/>
      <c r="QE69" s="269"/>
      <c r="QF69" s="269"/>
      <c r="QG69" s="269"/>
      <c r="QH69" s="269"/>
      <c r="QI69" s="269"/>
      <c r="QJ69" s="269"/>
      <c r="QK69" s="269"/>
      <c r="QL69" s="269"/>
      <c r="QM69" s="269"/>
      <c r="QN69" s="269"/>
      <c r="QO69" s="269"/>
      <c r="QP69" s="269"/>
      <c r="QQ69" s="269"/>
      <c r="QR69" s="269"/>
      <c r="QS69" s="269"/>
      <c r="QT69" s="269"/>
      <c r="QU69" s="269"/>
      <c r="QV69" s="269"/>
      <c r="QW69" s="269"/>
    </row>
    <row r="70" spans="1:465" ht="12.75" customHeight="1">
      <c r="A70" s="8"/>
      <c r="B70" s="283"/>
      <c r="C70" s="283" t="s">
        <v>421</v>
      </c>
      <c r="D70" s="8"/>
      <c r="E70" s="266" t="s">
        <v>1</v>
      </c>
      <c r="F70" s="282"/>
      <c r="G70" s="505">
        <v>1</v>
      </c>
      <c r="H70" s="505">
        <v>1</v>
      </c>
      <c r="I70" s="505">
        <v>1</v>
      </c>
      <c r="J70" s="505">
        <v>1</v>
      </c>
      <c r="K70" s="505">
        <v>1</v>
      </c>
      <c r="L70" s="505">
        <v>1</v>
      </c>
      <c r="M70" s="505">
        <v>1</v>
      </c>
      <c r="N70" s="505">
        <v>1</v>
      </c>
      <c r="O70" s="505">
        <v>1</v>
      </c>
      <c r="P70" s="505">
        <v>1</v>
      </c>
      <c r="Q70" s="505">
        <v>1</v>
      </c>
      <c r="R70" s="505">
        <v>1</v>
      </c>
      <c r="S70" s="505">
        <v>0</v>
      </c>
      <c r="T70" s="505">
        <v>1</v>
      </c>
      <c r="U70" s="505">
        <v>1</v>
      </c>
      <c r="V70" s="505">
        <v>1</v>
      </c>
      <c r="W70" s="505">
        <v>1</v>
      </c>
      <c r="X70" s="505">
        <v>1</v>
      </c>
      <c r="Y70" s="505">
        <v>1</v>
      </c>
      <c r="Z70" s="505">
        <v>1</v>
      </c>
      <c r="AA70" s="505">
        <v>1</v>
      </c>
      <c r="AB70" s="505">
        <v>1</v>
      </c>
      <c r="AC70" s="505">
        <v>1</v>
      </c>
      <c r="AD70" s="505">
        <v>1</v>
      </c>
      <c r="AE70" s="505">
        <v>1</v>
      </c>
      <c r="AF70" s="505">
        <v>1</v>
      </c>
      <c r="AG70" s="505">
        <v>1</v>
      </c>
      <c r="AH70" s="505">
        <v>1</v>
      </c>
      <c r="AI70" s="505">
        <v>1</v>
      </c>
      <c r="AJ70" s="505">
        <v>1</v>
      </c>
      <c r="AK70" s="505">
        <v>1</v>
      </c>
      <c r="AL70" s="505">
        <v>1</v>
      </c>
      <c r="AM70" s="505">
        <v>1</v>
      </c>
      <c r="AN70" s="505">
        <v>1</v>
      </c>
      <c r="AO70" s="505">
        <v>1</v>
      </c>
      <c r="AP70" s="505">
        <v>1</v>
      </c>
      <c r="AQ70" s="505">
        <v>1</v>
      </c>
      <c r="AR70" s="505">
        <v>1</v>
      </c>
      <c r="AS70" s="505">
        <v>1</v>
      </c>
      <c r="AT70" s="505">
        <v>1</v>
      </c>
      <c r="AU70" s="505">
        <v>1</v>
      </c>
      <c r="AV70" s="505">
        <v>1</v>
      </c>
      <c r="AW70" s="505">
        <v>0</v>
      </c>
      <c r="AX70" s="505">
        <v>1</v>
      </c>
      <c r="AY70" s="505">
        <v>1</v>
      </c>
      <c r="AZ70" s="505">
        <v>1</v>
      </c>
      <c r="BA70" s="505">
        <v>1</v>
      </c>
      <c r="BB70" s="505">
        <v>1</v>
      </c>
      <c r="BC70" s="505">
        <v>1</v>
      </c>
      <c r="BD70" s="505">
        <v>1</v>
      </c>
      <c r="BE70" s="505">
        <v>1</v>
      </c>
      <c r="BF70" s="505">
        <v>1</v>
      </c>
      <c r="BG70" s="505">
        <v>1</v>
      </c>
      <c r="BH70" s="505">
        <v>1</v>
      </c>
      <c r="BI70" s="505">
        <v>1</v>
      </c>
      <c r="BJ70" s="505">
        <v>1</v>
      </c>
      <c r="BK70" s="505">
        <v>1</v>
      </c>
      <c r="BL70" s="505">
        <v>1</v>
      </c>
      <c r="BM70" s="505">
        <v>1</v>
      </c>
      <c r="BN70" s="505">
        <v>1</v>
      </c>
      <c r="BO70" s="505">
        <v>1</v>
      </c>
      <c r="BP70" s="505">
        <v>1</v>
      </c>
      <c r="BQ70" s="505">
        <v>1</v>
      </c>
      <c r="BR70" s="505">
        <v>1</v>
      </c>
      <c r="BS70" s="505">
        <v>1</v>
      </c>
      <c r="BT70" s="505">
        <v>1</v>
      </c>
      <c r="BU70" s="505">
        <v>1</v>
      </c>
      <c r="BV70" s="505">
        <v>1</v>
      </c>
      <c r="BW70" s="505">
        <v>1</v>
      </c>
      <c r="BX70" s="505">
        <v>1</v>
      </c>
      <c r="BY70" s="505">
        <v>1</v>
      </c>
      <c r="BZ70" s="505">
        <v>1</v>
      </c>
      <c r="CA70" s="505">
        <v>1</v>
      </c>
      <c r="CB70" s="505">
        <v>1</v>
      </c>
      <c r="CC70" s="505">
        <v>1</v>
      </c>
      <c r="CD70" s="505">
        <v>1</v>
      </c>
      <c r="CE70" s="505">
        <v>1</v>
      </c>
      <c r="CF70" s="505">
        <v>1</v>
      </c>
      <c r="CG70" s="505">
        <v>1</v>
      </c>
      <c r="CH70" s="505">
        <v>1</v>
      </c>
      <c r="CI70" s="505">
        <v>1</v>
      </c>
      <c r="CJ70" s="505">
        <v>1</v>
      </c>
      <c r="CK70" s="505">
        <v>1</v>
      </c>
      <c r="CL70" s="505">
        <v>1</v>
      </c>
      <c r="CM70" s="505">
        <v>1</v>
      </c>
      <c r="CN70" s="505">
        <v>1</v>
      </c>
      <c r="CO70" s="505">
        <v>1</v>
      </c>
      <c r="CP70" s="505">
        <v>1</v>
      </c>
      <c r="CQ70" s="505">
        <v>1</v>
      </c>
      <c r="CR70" s="505">
        <v>1</v>
      </c>
      <c r="CS70" s="505">
        <v>1</v>
      </c>
      <c r="CT70" s="505">
        <v>1</v>
      </c>
      <c r="CU70" s="505">
        <v>1</v>
      </c>
      <c r="CV70" s="505">
        <v>1</v>
      </c>
      <c r="CW70" s="505">
        <v>1</v>
      </c>
      <c r="CX70" s="505">
        <v>1</v>
      </c>
      <c r="CY70" s="505">
        <v>1</v>
      </c>
      <c r="CZ70" s="505">
        <v>1</v>
      </c>
      <c r="DA70" s="505">
        <v>1</v>
      </c>
      <c r="DB70" s="505">
        <v>1</v>
      </c>
      <c r="DC70" s="505">
        <v>1</v>
      </c>
      <c r="DD70" s="505">
        <v>1</v>
      </c>
      <c r="DE70" s="505">
        <v>1</v>
      </c>
      <c r="DF70" s="505">
        <v>1</v>
      </c>
      <c r="DG70" s="505">
        <v>1</v>
      </c>
      <c r="DH70" s="505">
        <v>1</v>
      </c>
      <c r="DI70" s="505">
        <v>1</v>
      </c>
      <c r="DJ70" s="505">
        <v>1</v>
      </c>
      <c r="DK70" s="505">
        <v>1</v>
      </c>
      <c r="DL70" s="505">
        <v>1</v>
      </c>
      <c r="DM70" s="505">
        <v>1</v>
      </c>
      <c r="DN70" s="505">
        <v>1</v>
      </c>
      <c r="DO70" s="505">
        <v>1</v>
      </c>
      <c r="DP70" s="505">
        <v>1</v>
      </c>
      <c r="DQ70" s="505">
        <v>1</v>
      </c>
      <c r="DR70" s="505">
        <v>1</v>
      </c>
      <c r="DS70" s="505">
        <v>1</v>
      </c>
      <c r="DT70" s="505">
        <v>1</v>
      </c>
      <c r="DU70" s="505">
        <v>1</v>
      </c>
      <c r="DV70" s="505">
        <v>1</v>
      </c>
      <c r="DW70" s="505">
        <v>1</v>
      </c>
      <c r="DX70" s="505">
        <v>1</v>
      </c>
      <c r="DY70" s="505">
        <v>1</v>
      </c>
      <c r="DZ70" s="505">
        <v>1</v>
      </c>
      <c r="EA70" s="505">
        <v>1</v>
      </c>
      <c r="EB70" s="505">
        <v>1</v>
      </c>
      <c r="EC70" s="505">
        <v>1</v>
      </c>
      <c r="ED70" s="505">
        <v>1</v>
      </c>
      <c r="EE70" s="505">
        <v>1</v>
      </c>
      <c r="EF70" s="505">
        <v>1</v>
      </c>
      <c r="EG70" s="505">
        <v>1</v>
      </c>
      <c r="EH70" s="505">
        <v>1</v>
      </c>
      <c r="EI70" s="505">
        <v>1</v>
      </c>
      <c r="EJ70" s="505">
        <v>1</v>
      </c>
      <c r="EK70" s="505">
        <v>1</v>
      </c>
      <c r="EL70" s="505">
        <v>1</v>
      </c>
      <c r="EM70" s="505">
        <v>1</v>
      </c>
      <c r="EN70" s="505">
        <v>1</v>
      </c>
      <c r="EO70" s="505">
        <v>1</v>
      </c>
      <c r="EP70" s="505">
        <v>1</v>
      </c>
      <c r="EQ70" s="505">
        <v>1</v>
      </c>
      <c r="ER70" s="505">
        <v>1</v>
      </c>
      <c r="ES70" s="505">
        <v>1</v>
      </c>
      <c r="ET70" s="505">
        <v>1</v>
      </c>
      <c r="EU70" s="505">
        <v>1</v>
      </c>
      <c r="EV70" s="505">
        <v>1</v>
      </c>
      <c r="EW70" s="506">
        <v>1</v>
      </c>
      <c r="EX70" s="118" t="s">
        <v>1194</v>
      </c>
      <c r="EY70" s="359"/>
      <c r="EZ70" s="359"/>
      <c r="FA70" s="359"/>
      <c r="FB70" s="359"/>
      <c r="FC70" s="359"/>
      <c r="FD70" s="359"/>
      <c r="FE70" s="359"/>
      <c r="FF70" s="359"/>
      <c r="FG70" s="359"/>
      <c r="FH70" s="359"/>
      <c r="FI70" s="359"/>
      <c r="FJ70" s="359"/>
      <c r="FK70" s="359"/>
      <c r="FL70" s="359"/>
      <c r="FM70" s="359"/>
      <c r="FN70" s="359"/>
      <c r="FO70" s="359"/>
      <c r="FP70" s="359"/>
      <c r="FQ70" s="359"/>
      <c r="FR70" s="359"/>
      <c r="FS70" s="359"/>
      <c r="FT70" s="359"/>
      <c r="FU70" s="359"/>
      <c r="FV70" s="359"/>
      <c r="FW70" s="359"/>
      <c r="FX70" s="359"/>
      <c r="FY70" s="359"/>
      <c r="FZ70" s="359"/>
      <c r="GA70" s="359"/>
      <c r="GB70" s="359"/>
      <c r="GC70" s="359"/>
      <c r="GD70" s="359"/>
      <c r="GE70" s="359"/>
      <c r="GF70" s="359"/>
      <c r="GG70" s="359"/>
      <c r="GH70" s="359"/>
      <c r="GI70" s="359"/>
      <c r="GJ70" s="359"/>
      <c r="GK70" s="359"/>
      <c r="GL70" s="359"/>
      <c r="GM70" s="359"/>
      <c r="GN70" s="359"/>
      <c r="GO70" s="359"/>
      <c r="GP70" s="359"/>
      <c r="GQ70" s="359"/>
      <c r="GR70" s="359"/>
      <c r="GS70" s="359"/>
      <c r="GT70" s="359"/>
      <c r="GU70" s="359"/>
      <c r="GV70" s="359"/>
      <c r="GW70" s="359"/>
      <c r="GX70" s="359"/>
      <c r="GY70" s="359"/>
      <c r="GZ70" s="359"/>
      <c r="HA70" s="359"/>
      <c r="HB70" s="359"/>
      <c r="HC70" s="359"/>
      <c r="HD70" s="359"/>
      <c r="HE70" s="359"/>
      <c r="HF70" s="359"/>
      <c r="HG70" s="359"/>
      <c r="HH70" s="359"/>
      <c r="HI70" s="359"/>
      <c r="HJ70" s="359"/>
      <c r="HK70" s="359"/>
      <c r="HL70" s="359"/>
      <c r="HM70" s="359"/>
      <c r="HN70" s="359"/>
      <c r="HO70" s="359"/>
      <c r="HP70" s="359"/>
      <c r="HQ70" s="359"/>
      <c r="HR70" s="359"/>
      <c r="HS70" s="359"/>
      <c r="HT70" s="359"/>
      <c r="HU70" s="359"/>
      <c r="HV70" s="359"/>
      <c r="HW70" s="359"/>
      <c r="HX70" s="359"/>
      <c r="HY70" s="359"/>
      <c r="HZ70" s="359"/>
      <c r="IA70" s="359"/>
      <c r="IB70" s="359"/>
      <c r="IC70" s="359"/>
      <c r="ID70" s="359"/>
      <c r="IE70" s="359"/>
      <c r="IF70" s="359"/>
      <c r="IG70" s="359"/>
      <c r="IH70" s="359"/>
      <c r="II70" s="359"/>
      <c r="IJ70" s="359"/>
      <c r="IK70" s="359"/>
      <c r="IL70" s="359"/>
      <c r="IM70" s="359"/>
      <c r="IN70" s="359"/>
      <c r="IO70" s="359"/>
      <c r="IP70" s="359"/>
      <c r="IQ70" s="359"/>
      <c r="IR70" s="359"/>
      <c r="IS70" s="359"/>
      <c r="IT70" s="359"/>
      <c r="IU70" s="359"/>
      <c r="IV70" s="359"/>
      <c r="IW70" s="359"/>
      <c r="IX70" s="359"/>
      <c r="IY70" s="359"/>
      <c r="IZ70" s="359"/>
      <c r="JA70" s="359"/>
      <c r="JB70" s="359"/>
      <c r="JC70" s="359"/>
      <c r="JD70" s="359"/>
      <c r="JE70" s="359"/>
      <c r="JF70" s="359"/>
      <c r="JG70" s="359"/>
      <c r="JH70" s="359"/>
      <c r="JI70" s="359"/>
      <c r="JJ70" s="359"/>
      <c r="JK70" s="359"/>
      <c r="JL70" s="359"/>
      <c r="JM70" s="359"/>
      <c r="JN70" s="359"/>
      <c r="JO70" s="359"/>
      <c r="JP70" s="359"/>
      <c r="JQ70" s="345"/>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c r="LI70" s="269"/>
      <c r="LJ70" s="269"/>
      <c r="LK70" s="269"/>
      <c r="LL70" s="269"/>
      <c r="LM70" s="269"/>
      <c r="LN70" s="269"/>
      <c r="LO70" s="269"/>
      <c r="LP70" s="269"/>
      <c r="LQ70" s="269"/>
      <c r="LR70" s="269"/>
      <c r="LS70" s="269"/>
      <c r="LT70" s="269"/>
      <c r="LU70" s="269"/>
      <c r="LV70" s="269"/>
      <c r="LW70" s="269"/>
      <c r="LX70" s="269"/>
      <c r="LY70" s="269"/>
      <c r="LZ70" s="269"/>
      <c r="MA70" s="269"/>
      <c r="MB70" s="269"/>
      <c r="MC70" s="269"/>
      <c r="MD70" s="269"/>
      <c r="ME70" s="269"/>
      <c r="MF70" s="269"/>
      <c r="MG70" s="269"/>
      <c r="MH70" s="269"/>
      <c r="MI70" s="269"/>
      <c r="MJ70" s="269"/>
      <c r="MK70" s="269"/>
      <c r="ML70" s="269"/>
      <c r="MM70" s="269"/>
      <c r="MN70" s="269"/>
      <c r="MO70" s="269"/>
      <c r="MP70" s="269"/>
      <c r="MQ70" s="269"/>
      <c r="MR70" s="269"/>
      <c r="MS70" s="269"/>
      <c r="MT70" s="269"/>
      <c r="MU70" s="269"/>
      <c r="MV70" s="269"/>
      <c r="MW70" s="269"/>
      <c r="MX70" s="269"/>
      <c r="MY70" s="269"/>
      <c r="MZ70" s="269"/>
      <c r="NA70" s="269"/>
      <c r="NB70" s="269"/>
      <c r="NC70" s="269"/>
      <c r="ND70" s="269"/>
      <c r="NE70" s="269"/>
      <c r="NF70" s="269"/>
      <c r="NG70" s="269"/>
      <c r="NH70" s="269"/>
      <c r="NI70" s="269"/>
      <c r="NJ70" s="269"/>
      <c r="NK70" s="269"/>
      <c r="NL70" s="269"/>
      <c r="NM70" s="269"/>
      <c r="NN70" s="269"/>
      <c r="NO70" s="269"/>
      <c r="NP70" s="269"/>
      <c r="NQ70" s="269"/>
      <c r="NR70" s="269"/>
      <c r="NS70" s="269"/>
      <c r="NT70" s="269"/>
      <c r="NU70" s="269"/>
      <c r="NV70" s="269"/>
      <c r="NW70" s="269"/>
      <c r="NX70" s="269"/>
      <c r="NY70" s="269"/>
      <c r="NZ70" s="269"/>
      <c r="OA70" s="269"/>
      <c r="OB70" s="269"/>
      <c r="OC70" s="269"/>
      <c r="OD70" s="269"/>
      <c r="OE70" s="269"/>
      <c r="OF70" s="269"/>
      <c r="OG70" s="269"/>
      <c r="OH70" s="269"/>
      <c r="OI70" s="269"/>
      <c r="OJ70" s="269"/>
      <c r="OK70" s="269"/>
      <c r="OL70" s="269"/>
      <c r="OM70" s="269"/>
      <c r="ON70" s="269"/>
      <c r="OO70" s="269"/>
      <c r="OP70" s="269"/>
      <c r="OQ70" s="269"/>
      <c r="OR70" s="269"/>
      <c r="OS70" s="269"/>
      <c r="OT70" s="269"/>
      <c r="OU70" s="269"/>
      <c r="OV70" s="269"/>
      <c r="OW70" s="269"/>
      <c r="OX70" s="269"/>
      <c r="OY70" s="269"/>
      <c r="OZ70" s="269"/>
      <c r="PA70" s="269"/>
      <c r="PB70" s="269"/>
      <c r="PC70" s="269"/>
      <c r="PD70" s="269"/>
      <c r="PE70" s="269"/>
      <c r="PF70" s="269"/>
      <c r="PG70" s="269"/>
      <c r="PH70" s="269"/>
      <c r="PI70" s="269"/>
      <c r="PJ70" s="269"/>
      <c r="PK70" s="269"/>
      <c r="PL70" s="269"/>
      <c r="PM70" s="269"/>
      <c r="PN70" s="269"/>
      <c r="PO70" s="269"/>
      <c r="PP70" s="269"/>
      <c r="PQ70" s="269"/>
      <c r="PR70" s="269"/>
      <c r="PS70" s="269"/>
      <c r="PT70" s="269"/>
      <c r="PU70" s="269"/>
      <c r="PV70" s="269"/>
      <c r="PW70" s="269"/>
      <c r="PX70" s="269"/>
      <c r="PY70" s="269"/>
      <c r="PZ70" s="269"/>
      <c r="QA70" s="269"/>
      <c r="QB70" s="269"/>
      <c r="QC70" s="269"/>
      <c r="QD70" s="269"/>
      <c r="QE70" s="269"/>
      <c r="QF70" s="269"/>
      <c r="QG70" s="269"/>
      <c r="QH70" s="269"/>
      <c r="QI70" s="269"/>
      <c r="QJ70" s="269"/>
      <c r="QK70" s="269"/>
      <c r="QL70" s="269"/>
      <c r="QM70" s="269"/>
      <c r="QN70" s="269"/>
      <c r="QO70" s="269"/>
      <c r="QP70" s="269"/>
      <c r="QQ70" s="269"/>
      <c r="QR70" s="269"/>
      <c r="QS70" s="269"/>
      <c r="QT70" s="269"/>
      <c r="QU70" s="269"/>
      <c r="QV70" s="269"/>
      <c r="QW70" s="269"/>
    </row>
    <row r="71" spans="1:465" ht="12.75" customHeight="1">
      <c r="A71" s="8"/>
      <c r="B71" s="283"/>
      <c r="C71" s="283" t="s">
        <v>422</v>
      </c>
      <c r="D71" s="8"/>
      <c r="E71" s="266" t="s">
        <v>1</v>
      </c>
      <c r="F71" s="282"/>
      <c r="G71" s="505">
        <v>0</v>
      </c>
      <c r="H71" s="505">
        <v>0</v>
      </c>
      <c r="I71" s="505">
        <v>0</v>
      </c>
      <c r="J71" s="505">
        <v>0</v>
      </c>
      <c r="K71" s="505">
        <v>0</v>
      </c>
      <c r="L71" s="505">
        <v>0</v>
      </c>
      <c r="M71" s="505">
        <v>0</v>
      </c>
      <c r="N71" s="505">
        <v>0</v>
      </c>
      <c r="O71" s="505">
        <v>0</v>
      </c>
      <c r="P71" s="505">
        <v>0</v>
      </c>
      <c r="Q71" s="505">
        <v>0</v>
      </c>
      <c r="R71" s="505">
        <v>0</v>
      </c>
      <c r="S71" s="505">
        <v>0</v>
      </c>
      <c r="T71" s="505">
        <v>0</v>
      </c>
      <c r="U71" s="505">
        <v>0</v>
      </c>
      <c r="V71" s="505">
        <v>0</v>
      </c>
      <c r="W71" s="505">
        <v>0</v>
      </c>
      <c r="X71" s="505">
        <v>0</v>
      </c>
      <c r="Y71" s="505">
        <v>0</v>
      </c>
      <c r="Z71" s="505">
        <v>0</v>
      </c>
      <c r="AA71" s="505">
        <v>0</v>
      </c>
      <c r="AB71" s="505">
        <v>0</v>
      </c>
      <c r="AC71" s="505">
        <v>0</v>
      </c>
      <c r="AD71" s="505">
        <v>0</v>
      </c>
      <c r="AE71" s="505">
        <v>0</v>
      </c>
      <c r="AF71" s="505">
        <v>0</v>
      </c>
      <c r="AG71" s="505">
        <v>0</v>
      </c>
      <c r="AH71" s="505">
        <v>0</v>
      </c>
      <c r="AI71" s="505">
        <v>0</v>
      </c>
      <c r="AJ71" s="505">
        <v>0</v>
      </c>
      <c r="AK71" s="505">
        <v>0</v>
      </c>
      <c r="AL71" s="505">
        <v>0</v>
      </c>
      <c r="AM71" s="505">
        <v>0</v>
      </c>
      <c r="AN71" s="505">
        <v>0</v>
      </c>
      <c r="AO71" s="505">
        <v>0</v>
      </c>
      <c r="AP71" s="505">
        <v>0</v>
      </c>
      <c r="AQ71" s="505">
        <v>0</v>
      </c>
      <c r="AR71" s="505">
        <v>0</v>
      </c>
      <c r="AS71" s="505">
        <v>0</v>
      </c>
      <c r="AT71" s="505">
        <v>0</v>
      </c>
      <c r="AU71" s="505">
        <v>0</v>
      </c>
      <c r="AV71" s="505">
        <v>0</v>
      </c>
      <c r="AW71" s="505">
        <v>0</v>
      </c>
      <c r="AX71" s="505">
        <v>0</v>
      </c>
      <c r="AY71" s="505">
        <v>0</v>
      </c>
      <c r="AZ71" s="505">
        <v>0</v>
      </c>
      <c r="BA71" s="505">
        <v>0</v>
      </c>
      <c r="BB71" s="505">
        <v>0</v>
      </c>
      <c r="BC71" s="505">
        <v>0</v>
      </c>
      <c r="BD71" s="505">
        <v>0</v>
      </c>
      <c r="BE71" s="505">
        <v>0</v>
      </c>
      <c r="BF71" s="505">
        <v>0</v>
      </c>
      <c r="BG71" s="505">
        <v>0</v>
      </c>
      <c r="BH71" s="505">
        <v>0</v>
      </c>
      <c r="BI71" s="505">
        <v>0</v>
      </c>
      <c r="BJ71" s="505">
        <v>0</v>
      </c>
      <c r="BK71" s="505">
        <v>0</v>
      </c>
      <c r="BL71" s="505">
        <v>0</v>
      </c>
      <c r="BM71" s="505">
        <v>0</v>
      </c>
      <c r="BN71" s="505">
        <v>0</v>
      </c>
      <c r="BO71" s="505">
        <v>0</v>
      </c>
      <c r="BP71" s="505">
        <v>0</v>
      </c>
      <c r="BQ71" s="505">
        <v>0</v>
      </c>
      <c r="BR71" s="505">
        <v>0</v>
      </c>
      <c r="BS71" s="505">
        <v>0</v>
      </c>
      <c r="BT71" s="505">
        <v>0</v>
      </c>
      <c r="BU71" s="505">
        <v>0</v>
      </c>
      <c r="BV71" s="505">
        <v>0</v>
      </c>
      <c r="BW71" s="505">
        <v>0</v>
      </c>
      <c r="BX71" s="505">
        <v>0</v>
      </c>
      <c r="BY71" s="505">
        <v>0</v>
      </c>
      <c r="BZ71" s="505">
        <v>0</v>
      </c>
      <c r="CA71" s="505">
        <v>0</v>
      </c>
      <c r="CB71" s="505">
        <v>0</v>
      </c>
      <c r="CC71" s="505">
        <v>0</v>
      </c>
      <c r="CD71" s="505">
        <v>0</v>
      </c>
      <c r="CE71" s="505">
        <v>0</v>
      </c>
      <c r="CF71" s="505">
        <v>0</v>
      </c>
      <c r="CG71" s="505">
        <v>0</v>
      </c>
      <c r="CH71" s="505">
        <v>0</v>
      </c>
      <c r="CI71" s="505">
        <v>0</v>
      </c>
      <c r="CJ71" s="505">
        <v>0</v>
      </c>
      <c r="CK71" s="505">
        <v>0</v>
      </c>
      <c r="CL71" s="505">
        <v>0</v>
      </c>
      <c r="CM71" s="505">
        <v>0</v>
      </c>
      <c r="CN71" s="505">
        <v>0</v>
      </c>
      <c r="CO71" s="505">
        <v>0</v>
      </c>
      <c r="CP71" s="505">
        <v>0</v>
      </c>
      <c r="CQ71" s="505">
        <v>0</v>
      </c>
      <c r="CR71" s="505">
        <v>0</v>
      </c>
      <c r="CS71" s="505">
        <v>0</v>
      </c>
      <c r="CT71" s="505">
        <v>0</v>
      </c>
      <c r="CU71" s="505">
        <v>0</v>
      </c>
      <c r="CV71" s="505">
        <v>0</v>
      </c>
      <c r="CW71" s="505">
        <v>0</v>
      </c>
      <c r="CX71" s="505">
        <v>0</v>
      </c>
      <c r="CY71" s="505">
        <v>0</v>
      </c>
      <c r="CZ71" s="505">
        <v>0</v>
      </c>
      <c r="DA71" s="505">
        <v>0</v>
      </c>
      <c r="DB71" s="505">
        <v>0</v>
      </c>
      <c r="DC71" s="505">
        <v>0</v>
      </c>
      <c r="DD71" s="505">
        <v>0</v>
      </c>
      <c r="DE71" s="505">
        <v>0</v>
      </c>
      <c r="DF71" s="505">
        <v>0</v>
      </c>
      <c r="DG71" s="505">
        <v>0</v>
      </c>
      <c r="DH71" s="505">
        <v>0</v>
      </c>
      <c r="DI71" s="505">
        <v>0</v>
      </c>
      <c r="DJ71" s="505">
        <v>0</v>
      </c>
      <c r="DK71" s="505">
        <v>0</v>
      </c>
      <c r="DL71" s="505">
        <v>0</v>
      </c>
      <c r="DM71" s="505">
        <v>0</v>
      </c>
      <c r="DN71" s="505">
        <v>0</v>
      </c>
      <c r="DO71" s="505">
        <v>0</v>
      </c>
      <c r="DP71" s="505">
        <v>0</v>
      </c>
      <c r="DQ71" s="505">
        <v>0</v>
      </c>
      <c r="DR71" s="505">
        <v>0</v>
      </c>
      <c r="DS71" s="505">
        <v>0</v>
      </c>
      <c r="DT71" s="505">
        <v>0</v>
      </c>
      <c r="DU71" s="505">
        <v>0</v>
      </c>
      <c r="DV71" s="505">
        <v>0</v>
      </c>
      <c r="DW71" s="505">
        <v>0</v>
      </c>
      <c r="DX71" s="505">
        <v>0</v>
      </c>
      <c r="DY71" s="505">
        <v>0</v>
      </c>
      <c r="DZ71" s="505">
        <v>0</v>
      </c>
      <c r="EA71" s="505">
        <v>0</v>
      </c>
      <c r="EB71" s="505">
        <v>0</v>
      </c>
      <c r="EC71" s="505">
        <v>0</v>
      </c>
      <c r="ED71" s="505">
        <v>0</v>
      </c>
      <c r="EE71" s="505">
        <v>0</v>
      </c>
      <c r="EF71" s="505">
        <v>0</v>
      </c>
      <c r="EG71" s="505">
        <v>0</v>
      </c>
      <c r="EH71" s="505">
        <v>0</v>
      </c>
      <c r="EI71" s="505">
        <v>0</v>
      </c>
      <c r="EJ71" s="505">
        <v>0</v>
      </c>
      <c r="EK71" s="505">
        <v>0</v>
      </c>
      <c r="EL71" s="505">
        <v>0</v>
      </c>
      <c r="EM71" s="505">
        <v>0</v>
      </c>
      <c r="EN71" s="505">
        <v>0</v>
      </c>
      <c r="EO71" s="505">
        <v>0</v>
      </c>
      <c r="EP71" s="505">
        <v>0</v>
      </c>
      <c r="EQ71" s="505">
        <v>0</v>
      </c>
      <c r="ER71" s="505">
        <v>0</v>
      </c>
      <c r="ES71" s="505">
        <v>0</v>
      </c>
      <c r="ET71" s="505">
        <v>0</v>
      </c>
      <c r="EU71" s="505">
        <v>0</v>
      </c>
      <c r="EV71" s="505">
        <v>0</v>
      </c>
      <c r="EW71" s="506">
        <v>0</v>
      </c>
      <c r="EY71" s="359"/>
      <c r="EZ71" s="359"/>
      <c r="FA71" s="359"/>
      <c r="FB71" s="359"/>
      <c r="FC71" s="359"/>
      <c r="FD71" s="359"/>
      <c r="FE71" s="359"/>
      <c r="FF71" s="359"/>
      <c r="FG71" s="359"/>
      <c r="FH71" s="359"/>
      <c r="FI71" s="359"/>
      <c r="FJ71" s="359"/>
      <c r="FK71" s="359"/>
      <c r="FL71" s="359"/>
      <c r="FM71" s="359"/>
      <c r="FN71" s="359"/>
      <c r="FO71" s="359"/>
      <c r="FP71" s="359"/>
      <c r="FQ71" s="359"/>
      <c r="FR71" s="359"/>
      <c r="FS71" s="359"/>
      <c r="FT71" s="359"/>
      <c r="FU71" s="359"/>
      <c r="FV71" s="359"/>
      <c r="FW71" s="359"/>
      <c r="FX71" s="359"/>
      <c r="FY71" s="359"/>
      <c r="FZ71" s="359"/>
      <c r="GA71" s="359"/>
      <c r="GB71" s="359"/>
      <c r="GC71" s="359"/>
      <c r="GD71" s="359"/>
      <c r="GE71" s="359"/>
      <c r="GF71" s="359"/>
      <c r="GG71" s="359"/>
      <c r="GH71" s="359"/>
      <c r="GI71" s="359"/>
      <c r="GJ71" s="359"/>
      <c r="GK71" s="359"/>
      <c r="GL71" s="359"/>
      <c r="GM71" s="359"/>
      <c r="GN71" s="359"/>
      <c r="GO71" s="359"/>
      <c r="GP71" s="359"/>
      <c r="GQ71" s="359"/>
      <c r="GR71" s="359"/>
      <c r="GS71" s="359"/>
      <c r="GT71" s="359"/>
      <c r="GU71" s="359"/>
      <c r="GV71" s="359"/>
      <c r="GW71" s="359"/>
      <c r="GX71" s="359"/>
      <c r="GY71" s="359"/>
      <c r="GZ71" s="359"/>
      <c r="HA71" s="359"/>
      <c r="HB71" s="359"/>
      <c r="HC71" s="359"/>
      <c r="HD71" s="359"/>
      <c r="HE71" s="359"/>
      <c r="HF71" s="359"/>
      <c r="HG71" s="359"/>
      <c r="HH71" s="359"/>
      <c r="HI71" s="359"/>
      <c r="HJ71" s="359"/>
      <c r="HK71" s="359"/>
      <c r="HL71" s="359"/>
      <c r="HM71" s="359"/>
      <c r="HN71" s="359"/>
      <c r="HO71" s="359"/>
      <c r="HP71" s="359"/>
      <c r="HQ71" s="359"/>
      <c r="HR71" s="359"/>
      <c r="HS71" s="359"/>
      <c r="HT71" s="359"/>
      <c r="HU71" s="359"/>
      <c r="HV71" s="359"/>
      <c r="HW71" s="359"/>
      <c r="HX71" s="359"/>
      <c r="HY71" s="359"/>
      <c r="HZ71" s="359"/>
      <c r="IA71" s="359"/>
      <c r="IB71" s="359"/>
      <c r="IC71" s="359"/>
      <c r="ID71" s="359"/>
      <c r="IE71" s="359"/>
      <c r="IF71" s="359"/>
      <c r="IG71" s="359"/>
      <c r="IH71" s="359"/>
      <c r="II71" s="359"/>
      <c r="IJ71" s="359"/>
      <c r="IK71" s="359"/>
      <c r="IL71" s="359"/>
      <c r="IM71" s="359"/>
      <c r="IN71" s="359"/>
      <c r="IO71" s="359"/>
      <c r="IP71" s="359"/>
      <c r="IQ71" s="359"/>
      <c r="IR71" s="359"/>
      <c r="IS71" s="359"/>
      <c r="IT71" s="359"/>
      <c r="IU71" s="359"/>
      <c r="IV71" s="359"/>
      <c r="IW71" s="359"/>
      <c r="IX71" s="359"/>
      <c r="IY71" s="359"/>
      <c r="IZ71" s="359"/>
      <c r="JA71" s="359"/>
      <c r="JB71" s="359"/>
      <c r="JC71" s="359"/>
      <c r="JD71" s="359"/>
      <c r="JE71" s="359"/>
      <c r="JF71" s="359"/>
      <c r="JG71" s="359"/>
      <c r="JH71" s="359"/>
      <c r="JI71" s="359"/>
      <c r="JJ71" s="359"/>
      <c r="JK71" s="359"/>
      <c r="JL71" s="359"/>
      <c r="JM71" s="359"/>
      <c r="JN71" s="359"/>
      <c r="JO71" s="359"/>
      <c r="JP71" s="359"/>
      <c r="JQ71" s="345"/>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c r="LI71" s="269"/>
      <c r="LJ71" s="269"/>
      <c r="LK71" s="269"/>
      <c r="LL71" s="269"/>
      <c r="LM71" s="269"/>
      <c r="LN71" s="269"/>
      <c r="LO71" s="269"/>
      <c r="LP71" s="269"/>
      <c r="LQ71" s="269"/>
      <c r="LR71" s="269"/>
      <c r="LS71" s="269"/>
      <c r="LT71" s="269"/>
      <c r="LU71" s="269"/>
      <c r="LV71" s="269"/>
      <c r="LW71" s="269"/>
      <c r="LX71" s="269"/>
      <c r="LY71" s="269"/>
      <c r="LZ71" s="269"/>
      <c r="MA71" s="269"/>
      <c r="MB71" s="269"/>
      <c r="MC71" s="269"/>
      <c r="MD71" s="269"/>
      <c r="ME71" s="269"/>
      <c r="MF71" s="269"/>
      <c r="MG71" s="269"/>
      <c r="MH71" s="269"/>
      <c r="MI71" s="269"/>
      <c r="MJ71" s="269"/>
      <c r="MK71" s="269"/>
      <c r="ML71" s="269"/>
      <c r="MM71" s="269"/>
      <c r="MN71" s="269"/>
      <c r="MO71" s="269"/>
      <c r="MP71" s="269"/>
      <c r="MQ71" s="269"/>
      <c r="MR71" s="269"/>
      <c r="MS71" s="269"/>
      <c r="MT71" s="269"/>
      <c r="MU71" s="269"/>
      <c r="MV71" s="269"/>
      <c r="MW71" s="269"/>
      <c r="MX71" s="269"/>
      <c r="MY71" s="269"/>
      <c r="MZ71" s="269"/>
      <c r="NA71" s="269"/>
      <c r="NB71" s="269"/>
      <c r="NC71" s="269"/>
      <c r="ND71" s="269"/>
      <c r="NE71" s="269"/>
      <c r="NF71" s="269"/>
      <c r="NG71" s="269"/>
      <c r="NH71" s="269"/>
      <c r="NI71" s="269"/>
      <c r="NJ71" s="269"/>
      <c r="NK71" s="269"/>
      <c r="NL71" s="269"/>
      <c r="NM71" s="269"/>
      <c r="NN71" s="269"/>
      <c r="NO71" s="269"/>
      <c r="NP71" s="269"/>
      <c r="NQ71" s="269"/>
      <c r="NR71" s="269"/>
      <c r="NS71" s="269"/>
      <c r="NT71" s="269"/>
      <c r="NU71" s="269"/>
      <c r="NV71" s="269"/>
      <c r="NW71" s="269"/>
      <c r="NX71" s="269"/>
      <c r="NY71" s="269"/>
      <c r="NZ71" s="269"/>
      <c r="OA71" s="269"/>
      <c r="OB71" s="269"/>
      <c r="OC71" s="269"/>
      <c r="OD71" s="269"/>
      <c r="OE71" s="269"/>
      <c r="OF71" s="269"/>
      <c r="OG71" s="269"/>
      <c r="OH71" s="269"/>
      <c r="OI71" s="269"/>
      <c r="OJ71" s="269"/>
      <c r="OK71" s="269"/>
      <c r="OL71" s="269"/>
      <c r="OM71" s="269"/>
      <c r="ON71" s="269"/>
      <c r="OO71" s="269"/>
      <c r="OP71" s="269"/>
      <c r="OQ71" s="269"/>
      <c r="OR71" s="269"/>
      <c r="OS71" s="269"/>
      <c r="OT71" s="269"/>
      <c r="OU71" s="269"/>
      <c r="OV71" s="269"/>
      <c r="OW71" s="269"/>
      <c r="OX71" s="269"/>
      <c r="OY71" s="269"/>
      <c r="OZ71" s="269"/>
      <c r="PA71" s="269"/>
      <c r="PB71" s="269"/>
      <c r="PC71" s="269"/>
      <c r="PD71" s="269"/>
      <c r="PE71" s="269"/>
      <c r="PF71" s="269"/>
      <c r="PG71" s="269"/>
      <c r="PH71" s="269"/>
      <c r="PI71" s="269"/>
      <c r="PJ71" s="269"/>
      <c r="PK71" s="269"/>
      <c r="PL71" s="269"/>
      <c r="PM71" s="269"/>
      <c r="PN71" s="269"/>
      <c r="PO71" s="269"/>
      <c r="PP71" s="269"/>
      <c r="PQ71" s="269"/>
      <c r="PR71" s="269"/>
      <c r="PS71" s="269"/>
      <c r="PT71" s="269"/>
      <c r="PU71" s="269"/>
      <c r="PV71" s="269"/>
      <c r="PW71" s="269"/>
      <c r="PX71" s="269"/>
      <c r="PY71" s="269"/>
      <c r="PZ71" s="269"/>
      <c r="QA71" s="269"/>
      <c r="QB71" s="269"/>
      <c r="QC71" s="269"/>
      <c r="QD71" s="269"/>
      <c r="QE71" s="269"/>
      <c r="QF71" s="269"/>
      <c r="QG71" s="269"/>
      <c r="QH71" s="269"/>
      <c r="QI71" s="269"/>
      <c r="QJ71" s="269"/>
      <c r="QK71" s="269"/>
      <c r="QL71" s="269"/>
      <c r="QM71" s="269"/>
      <c r="QN71" s="269"/>
      <c r="QO71" s="269"/>
      <c r="QP71" s="269"/>
      <c r="QQ71" s="269"/>
      <c r="QR71" s="269"/>
      <c r="QS71" s="269"/>
      <c r="QT71" s="269"/>
      <c r="QU71" s="269"/>
      <c r="QV71" s="269"/>
      <c r="QW71" s="269"/>
    </row>
    <row r="72" spans="1:465" s="118" customFormat="1" ht="12.75" customHeight="1">
      <c r="A72" s="284"/>
      <c r="B72" s="285"/>
      <c r="C72" s="285"/>
      <c r="D72" s="284"/>
      <c r="E72" s="286"/>
      <c r="F72" s="282"/>
      <c r="G72" s="508"/>
      <c r="H72" s="508"/>
      <c r="I72" s="508"/>
      <c r="J72" s="508"/>
      <c r="K72" s="508"/>
      <c r="L72" s="508"/>
      <c r="M72" s="508"/>
      <c r="N72" s="508"/>
      <c r="O72" s="508"/>
      <c r="P72" s="508"/>
      <c r="Q72" s="508"/>
      <c r="R72" s="508"/>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c r="BQ72" s="510"/>
      <c r="BR72" s="510"/>
      <c r="BS72" s="510"/>
      <c r="BT72" s="510"/>
      <c r="BU72" s="510"/>
      <c r="BV72" s="510"/>
      <c r="BW72" s="510"/>
      <c r="BX72" s="510"/>
      <c r="BY72" s="510"/>
      <c r="BZ72" s="510"/>
      <c r="CA72" s="510"/>
      <c r="CB72" s="510"/>
      <c r="CC72" s="510"/>
      <c r="CD72" s="510"/>
      <c r="CE72" s="510"/>
      <c r="CF72" s="510"/>
      <c r="CG72" s="510"/>
      <c r="CH72" s="510"/>
      <c r="CI72" s="510"/>
      <c r="CJ72" s="510"/>
      <c r="CK72" s="510"/>
      <c r="CL72" s="510"/>
      <c r="CM72" s="510"/>
      <c r="CN72" s="510"/>
      <c r="CO72" s="510"/>
      <c r="CP72" s="510"/>
      <c r="CQ72" s="510"/>
      <c r="CR72" s="510"/>
      <c r="CS72" s="510"/>
      <c r="CT72" s="510"/>
      <c r="CU72" s="510"/>
      <c r="CV72" s="510"/>
      <c r="CW72" s="510"/>
      <c r="CX72" s="510"/>
      <c r="CY72" s="510"/>
      <c r="CZ72" s="510"/>
      <c r="DA72" s="510"/>
      <c r="DB72" s="510"/>
      <c r="DC72" s="510"/>
      <c r="DD72" s="510"/>
      <c r="DE72" s="510"/>
      <c r="DF72" s="510"/>
      <c r="DG72" s="510"/>
      <c r="DH72" s="510"/>
      <c r="DI72" s="510"/>
      <c r="DJ72" s="510"/>
      <c r="DK72" s="510"/>
      <c r="DL72" s="510"/>
      <c r="DM72" s="510"/>
      <c r="DN72" s="510"/>
      <c r="DO72" s="510"/>
      <c r="DP72" s="510"/>
      <c r="DQ72" s="510"/>
      <c r="DR72" s="510"/>
      <c r="DS72" s="510"/>
      <c r="DT72" s="510"/>
      <c r="DU72" s="510"/>
      <c r="DV72" s="510"/>
      <c r="DW72" s="510"/>
      <c r="DX72" s="510"/>
      <c r="DY72" s="510"/>
      <c r="DZ72" s="510"/>
      <c r="EA72" s="510"/>
      <c r="EB72" s="510"/>
      <c r="EC72" s="510"/>
      <c r="ED72" s="510"/>
      <c r="EE72" s="510"/>
      <c r="EF72" s="510"/>
      <c r="EG72" s="510"/>
      <c r="EH72" s="510"/>
      <c r="EI72" s="510"/>
      <c r="EJ72" s="510"/>
      <c r="EK72" s="510"/>
      <c r="EL72" s="510"/>
      <c r="EM72" s="510"/>
      <c r="EN72" s="510"/>
      <c r="EO72" s="510"/>
      <c r="EP72" s="510"/>
      <c r="EQ72" s="510"/>
      <c r="ER72" s="510"/>
      <c r="ES72" s="510"/>
      <c r="ET72" s="510"/>
      <c r="EU72" s="510"/>
      <c r="EV72" s="510"/>
      <c r="EW72" s="510"/>
      <c r="EY72" s="177"/>
      <c r="EZ72" s="177"/>
      <c r="FA72" s="177"/>
      <c r="FB72" s="177"/>
      <c r="FC72" s="177"/>
      <c r="FD72" s="177"/>
      <c r="FE72" s="177"/>
      <c r="FF72" s="177"/>
      <c r="FG72" s="177"/>
      <c r="FH72" s="177"/>
      <c r="FI72" s="177"/>
      <c r="FJ72" s="177"/>
      <c r="FK72" s="177"/>
      <c r="FL72" s="177"/>
      <c r="FM72" s="177"/>
      <c r="FN72" s="177"/>
      <c r="FO72" s="177"/>
      <c r="FP72" s="177"/>
      <c r="FQ72" s="177"/>
      <c r="FR72" s="177"/>
      <c r="FS72" s="177"/>
      <c r="FT72" s="177"/>
      <c r="FU72" s="177"/>
      <c r="FV72" s="177"/>
      <c r="FW72" s="177"/>
      <c r="FX72" s="177"/>
      <c r="FY72" s="177"/>
      <c r="FZ72" s="177"/>
      <c r="GA72" s="177"/>
      <c r="GB72" s="177"/>
      <c r="GC72" s="177"/>
      <c r="GD72" s="177"/>
      <c r="GE72" s="177"/>
      <c r="GF72" s="177"/>
      <c r="GG72" s="177"/>
      <c r="GH72" s="177"/>
      <c r="GI72" s="177"/>
      <c r="GJ72" s="177"/>
      <c r="GK72" s="177"/>
      <c r="GL72" s="177"/>
      <c r="GM72" s="177"/>
      <c r="GN72" s="177"/>
      <c r="GO72" s="177"/>
      <c r="GP72" s="177"/>
      <c r="GQ72" s="177"/>
      <c r="GR72" s="177"/>
      <c r="GS72" s="177"/>
      <c r="GT72" s="177"/>
      <c r="GU72" s="177"/>
      <c r="GV72" s="177"/>
      <c r="GW72" s="177"/>
      <c r="GX72" s="177"/>
      <c r="GY72" s="177"/>
      <c r="GZ72" s="177"/>
      <c r="HA72" s="177"/>
      <c r="HB72" s="177"/>
      <c r="HC72" s="177"/>
      <c r="HD72" s="177"/>
      <c r="HE72" s="177"/>
      <c r="HF72" s="177"/>
      <c r="HG72" s="177"/>
      <c r="HH72" s="177"/>
      <c r="HI72" s="177"/>
      <c r="HJ72" s="177"/>
      <c r="HK72" s="177"/>
      <c r="HL72" s="177"/>
      <c r="HM72" s="177"/>
      <c r="HN72" s="177"/>
      <c r="HO72" s="177"/>
      <c r="HP72" s="177"/>
      <c r="HQ72" s="177"/>
      <c r="HR72" s="177"/>
      <c r="HS72" s="177"/>
      <c r="HT72" s="177"/>
      <c r="HU72" s="177"/>
      <c r="HV72" s="177"/>
      <c r="HW72" s="177"/>
      <c r="HX72" s="177"/>
      <c r="HY72" s="177"/>
      <c r="HZ72" s="177"/>
      <c r="IA72" s="177"/>
      <c r="IB72" s="177"/>
      <c r="IC72" s="177"/>
      <c r="ID72" s="177"/>
      <c r="IE72" s="177"/>
      <c r="IF72" s="177"/>
      <c r="IG72" s="177"/>
      <c r="IH72" s="177"/>
      <c r="II72" s="177"/>
      <c r="IJ72" s="177"/>
      <c r="IK72" s="177"/>
      <c r="IL72" s="177"/>
      <c r="IM72" s="177"/>
      <c r="IN72" s="177"/>
      <c r="IO72" s="177"/>
      <c r="IP72" s="177"/>
      <c r="IQ72" s="177"/>
      <c r="IR72" s="177"/>
      <c r="IS72" s="177"/>
      <c r="IT72" s="177"/>
      <c r="IU72" s="177"/>
      <c r="IV72" s="177"/>
      <c r="IW72" s="177"/>
      <c r="IX72" s="177"/>
      <c r="IY72" s="177"/>
      <c r="IZ72" s="177"/>
      <c r="JA72" s="177"/>
      <c r="JB72" s="177"/>
      <c r="JC72" s="177"/>
      <c r="JD72" s="177"/>
      <c r="JE72" s="177"/>
      <c r="JF72" s="177"/>
      <c r="JG72" s="177"/>
      <c r="JH72" s="177"/>
      <c r="JI72" s="177"/>
      <c r="JJ72" s="177"/>
      <c r="JK72" s="177"/>
      <c r="JL72" s="177"/>
      <c r="JM72" s="177"/>
      <c r="JN72" s="177"/>
      <c r="JO72" s="177"/>
      <c r="JP72" s="177"/>
    </row>
    <row r="73" spans="1:465" ht="12.75" customHeight="1">
      <c r="A73" s="8" t="s">
        <v>395</v>
      </c>
      <c r="B73" s="283"/>
      <c r="C73" s="283"/>
      <c r="D73" s="8"/>
      <c r="E73" s="266" t="s">
        <v>1</v>
      </c>
      <c r="F73" s="282"/>
      <c r="G73" s="268"/>
      <c r="H73" s="268"/>
      <c r="I73" s="268"/>
      <c r="J73" s="268"/>
      <c r="K73" s="268"/>
      <c r="L73" s="268"/>
      <c r="M73" s="268"/>
      <c r="N73" s="268"/>
      <c r="O73" s="268"/>
      <c r="P73" s="268"/>
      <c r="Q73" s="268"/>
      <c r="R73" s="268"/>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477"/>
      <c r="EY73" s="359"/>
      <c r="EZ73" s="359"/>
      <c r="FA73" s="359"/>
      <c r="FB73" s="359"/>
      <c r="FC73" s="359"/>
      <c r="FD73" s="359"/>
      <c r="FE73" s="359"/>
      <c r="FF73" s="359"/>
      <c r="FG73" s="359"/>
      <c r="FH73" s="359"/>
      <c r="FI73" s="359"/>
      <c r="FJ73" s="359"/>
      <c r="FK73" s="359"/>
      <c r="FL73" s="359"/>
      <c r="FM73" s="359"/>
      <c r="FN73" s="359"/>
      <c r="FO73" s="359"/>
      <c r="FP73" s="359"/>
      <c r="FQ73" s="359"/>
      <c r="FR73" s="359"/>
      <c r="FS73" s="359"/>
      <c r="FT73" s="359"/>
      <c r="FU73" s="359"/>
      <c r="FV73" s="359"/>
      <c r="FW73" s="359"/>
      <c r="FX73" s="359"/>
      <c r="FY73" s="359"/>
      <c r="FZ73" s="359"/>
      <c r="GA73" s="359"/>
      <c r="GB73" s="359"/>
      <c r="GC73" s="359"/>
      <c r="GD73" s="359"/>
      <c r="GE73" s="359"/>
      <c r="GF73" s="359"/>
      <c r="GG73" s="359"/>
      <c r="GH73" s="359"/>
      <c r="GI73" s="359"/>
      <c r="GJ73" s="359"/>
      <c r="GK73" s="359"/>
      <c r="GL73" s="359"/>
      <c r="GM73" s="359"/>
      <c r="GN73" s="359"/>
      <c r="GO73" s="359"/>
      <c r="GP73" s="359"/>
      <c r="GQ73" s="359"/>
      <c r="GR73" s="359"/>
      <c r="GS73" s="359"/>
      <c r="GT73" s="359"/>
      <c r="GU73" s="359"/>
      <c r="GV73" s="359"/>
      <c r="GW73" s="359"/>
      <c r="GX73" s="359"/>
      <c r="GY73" s="359"/>
      <c r="GZ73" s="359"/>
      <c r="HA73" s="359"/>
      <c r="HB73" s="359"/>
      <c r="HC73" s="359"/>
      <c r="HD73" s="359"/>
      <c r="HE73" s="359"/>
      <c r="HF73" s="359"/>
      <c r="HG73" s="359"/>
      <c r="HH73" s="359"/>
      <c r="HI73" s="359"/>
      <c r="HJ73" s="359"/>
      <c r="HK73" s="359"/>
      <c r="HL73" s="359"/>
      <c r="HM73" s="359"/>
      <c r="HN73" s="359"/>
      <c r="HO73" s="359"/>
      <c r="HP73" s="359"/>
      <c r="HQ73" s="359"/>
      <c r="HR73" s="359"/>
      <c r="HS73" s="359"/>
      <c r="HT73" s="359"/>
      <c r="HU73" s="359"/>
      <c r="HV73" s="359"/>
      <c r="HW73" s="359"/>
      <c r="HX73" s="359"/>
      <c r="HY73" s="359"/>
      <c r="HZ73" s="359"/>
      <c r="IA73" s="359"/>
      <c r="IB73" s="359"/>
      <c r="IC73" s="359"/>
      <c r="ID73" s="359"/>
      <c r="IE73" s="359"/>
      <c r="IF73" s="359"/>
      <c r="IG73" s="359"/>
      <c r="IH73" s="359"/>
      <c r="II73" s="359"/>
      <c r="IJ73" s="359"/>
      <c r="IK73" s="359"/>
      <c r="IL73" s="359"/>
      <c r="IM73" s="359"/>
      <c r="IN73" s="359"/>
      <c r="IO73" s="359"/>
      <c r="IP73" s="359"/>
      <c r="IQ73" s="359"/>
      <c r="IR73" s="359"/>
      <c r="IS73" s="359"/>
      <c r="IT73" s="359"/>
      <c r="IU73" s="359"/>
      <c r="IV73" s="359"/>
      <c r="IW73" s="359"/>
      <c r="IX73" s="359"/>
      <c r="IY73" s="359"/>
      <c r="IZ73" s="359"/>
      <c r="JA73" s="359"/>
      <c r="JB73" s="359"/>
      <c r="JC73" s="359"/>
      <c r="JD73" s="359"/>
      <c r="JE73" s="359"/>
      <c r="JF73" s="359"/>
      <c r="JG73" s="359"/>
      <c r="JH73" s="359"/>
      <c r="JI73" s="359"/>
      <c r="JJ73" s="359"/>
      <c r="JK73" s="359"/>
      <c r="JL73" s="359"/>
      <c r="JM73" s="359"/>
      <c r="JN73" s="359"/>
      <c r="JO73" s="359"/>
      <c r="JP73" s="359"/>
      <c r="JQ73" s="345"/>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c r="LI73" s="269"/>
      <c r="LJ73" s="269"/>
      <c r="LK73" s="269"/>
      <c r="LL73" s="269"/>
      <c r="LM73" s="269"/>
      <c r="LN73" s="269"/>
      <c r="LO73" s="269"/>
      <c r="LP73" s="269"/>
      <c r="LQ73" s="269"/>
      <c r="LR73" s="269"/>
      <c r="LS73" s="269"/>
      <c r="LT73" s="269"/>
      <c r="LU73" s="269"/>
      <c r="LV73" s="269"/>
      <c r="LW73" s="269"/>
      <c r="LX73" s="269"/>
      <c r="LY73" s="269"/>
      <c r="LZ73" s="269"/>
      <c r="MA73" s="269"/>
      <c r="MB73" s="269"/>
      <c r="MC73" s="269"/>
      <c r="MD73" s="269"/>
      <c r="ME73" s="269"/>
      <c r="MF73" s="269"/>
      <c r="MG73" s="269"/>
      <c r="MH73" s="269"/>
      <c r="MI73" s="269"/>
      <c r="MJ73" s="269"/>
      <c r="MK73" s="269"/>
      <c r="ML73" s="269"/>
      <c r="MM73" s="269"/>
      <c r="MN73" s="269"/>
      <c r="MO73" s="269"/>
      <c r="MP73" s="269"/>
      <c r="MQ73" s="269"/>
      <c r="MR73" s="269"/>
      <c r="MS73" s="269"/>
      <c r="MT73" s="269"/>
      <c r="MU73" s="269"/>
      <c r="MV73" s="269"/>
      <c r="MW73" s="269"/>
      <c r="MX73" s="269"/>
      <c r="MY73" s="269"/>
      <c r="MZ73" s="269"/>
      <c r="NA73" s="269"/>
      <c r="NB73" s="269"/>
      <c r="NC73" s="269"/>
      <c r="ND73" s="269"/>
      <c r="NE73" s="269"/>
      <c r="NF73" s="269"/>
      <c r="NG73" s="269"/>
      <c r="NH73" s="269"/>
      <c r="NI73" s="269"/>
      <c r="NJ73" s="269"/>
      <c r="NK73" s="269"/>
      <c r="NL73" s="269"/>
      <c r="NM73" s="269"/>
      <c r="NN73" s="269"/>
      <c r="NO73" s="269"/>
      <c r="NP73" s="269"/>
      <c r="NQ73" s="269"/>
      <c r="NR73" s="269"/>
      <c r="NS73" s="269"/>
      <c r="NT73" s="269"/>
      <c r="NU73" s="269"/>
      <c r="NV73" s="269"/>
      <c r="NW73" s="269"/>
      <c r="NX73" s="269"/>
      <c r="NY73" s="269"/>
      <c r="NZ73" s="269"/>
      <c r="OA73" s="269"/>
      <c r="OB73" s="269"/>
      <c r="OC73" s="269"/>
      <c r="OD73" s="269"/>
      <c r="OE73" s="269"/>
      <c r="OF73" s="269"/>
      <c r="OG73" s="269"/>
      <c r="OH73" s="269"/>
      <c r="OI73" s="269"/>
      <c r="OJ73" s="269"/>
      <c r="OK73" s="269"/>
      <c r="OL73" s="269"/>
      <c r="OM73" s="269"/>
      <c r="ON73" s="269"/>
      <c r="OO73" s="269"/>
      <c r="OP73" s="269"/>
      <c r="OQ73" s="269"/>
      <c r="OR73" s="269"/>
      <c r="OS73" s="269"/>
      <c r="OT73" s="269"/>
      <c r="OU73" s="269"/>
      <c r="OV73" s="269"/>
      <c r="OW73" s="269"/>
      <c r="OX73" s="269"/>
      <c r="OY73" s="269"/>
      <c r="OZ73" s="269"/>
      <c r="PA73" s="269"/>
      <c r="PB73" s="269"/>
      <c r="PC73" s="269"/>
      <c r="PD73" s="269"/>
      <c r="PE73" s="269"/>
      <c r="PF73" s="269"/>
      <c r="PG73" s="269"/>
      <c r="PH73" s="269"/>
      <c r="PI73" s="269"/>
      <c r="PJ73" s="269"/>
      <c r="PK73" s="269"/>
      <c r="PL73" s="269"/>
      <c r="PM73" s="269"/>
      <c r="PN73" s="269"/>
      <c r="PO73" s="269"/>
      <c r="PP73" s="269"/>
      <c r="PQ73" s="269"/>
      <c r="PR73" s="269"/>
      <c r="PS73" s="269"/>
      <c r="PT73" s="269"/>
      <c r="PU73" s="269"/>
      <c r="PV73" s="269"/>
      <c r="PW73" s="269"/>
      <c r="PX73" s="269"/>
      <c r="PY73" s="269"/>
      <c r="PZ73" s="269"/>
      <c r="QA73" s="269"/>
      <c r="QB73" s="269"/>
      <c r="QC73" s="269"/>
      <c r="QD73" s="269"/>
      <c r="QE73" s="269"/>
      <c r="QF73" s="269"/>
      <c r="QG73" s="269"/>
      <c r="QH73" s="269"/>
      <c r="QI73" s="269"/>
      <c r="QJ73" s="269"/>
      <c r="QK73" s="269"/>
      <c r="QL73" s="269"/>
      <c r="QM73" s="269"/>
      <c r="QN73" s="269"/>
      <c r="QO73" s="269"/>
      <c r="QP73" s="269"/>
      <c r="QQ73" s="269"/>
      <c r="QR73" s="269"/>
      <c r="QS73" s="269"/>
      <c r="QT73" s="269"/>
      <c r="QU73" s="269"/>
      <c r="QV73" s="269"/>
      <c r="QW73" s="269"/>
    </row>
    <row r="74" spans="1:465" ht="12.75" customHeight="1">
      <c r="A74" s="284"/>
      <c r="B74" s="285"/>
      <c r="C74" s="285"/>
      <c r="D74" s="284"/>
      <c r="E74" s="286"/>
      <c r="F74" s="282"/>
      <c r="G74" s="511"/>
      <c r="H74" s="511"/>
      <c r="I74" s="511"/>
      <c r="J74" s="511"/>
      <c r="K74" s="511"/>
      <c r="L74" s="511"/>
      <c r="M74" s="511"/>
      <c r="N74" s="511"/>
      <c r="O74" s="511"/>
      <c r="P74" s="511"/>
      <c r="Q74" s="511"/>
      <c r="R74" s="511"/>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c r="BP74" s="471"/>
      <c r="BQ74" s="471"/>
      <c r="BR74" s="471"/>
      <c r="BS74" s="471"/>
      <c r="BT74" s="471"/>
      <c r="BU74" s="471"/>
      <c r="BV74" s="471"/>
      <c r="BW74" s="471"/>
      <c r="BX74" s="471"/>
      <c r="BY74" s="471"/>
      <c r="BZ74" s="471"/>
      <c r="CA74" s="471"/>
      <c r="CB74" s="471"/>
      <c r="CC74" s="471"/>
      <c r="CD74" s="471"/>
      <c r="CE74" s="471"/>
      <c r="CF74" s="471"/>
      <c r="CG74" s="471"/>
      <c r="CH74" s="471"/>
      <c r="CI74" s="471"/>
      <c r="CJ74" s="471"/>
      <c r="CK74" s="471"/>
      <c r="CL74" s="471"/>
      <c r="CM74" s="471"/>
      <c r="CN74" s="471"/>
      <c r="CO74" s="471"/>
      <c r="CP74" s="471"/>
      <c r="CQ74" s="471"/>
      <c r="CR74" s="471"/>
      <c r="CS74" s="471"/>
      <c r="CT74" s="471"/>
      <c r="CU74" s="471"/>
      <c r="CV74" s="471"/>
      <c r="CW74" s="471"/>
      <c r="CX74" s="471"/>
      <c r="CY74" s="471"/>
      <c r="CZ74" s="471"/>
      <c r="DA74" s="471"/>
      <c r="DB74" s="471"/>
      <c r="DC74" s="471"/>
      <c r="DD74" s="471"/>
      <c r="DE74" s="471"/>
      <c r="DF74" s="471"/>
      <c r="DG74" s="471"/>
      <c r="DH74" s="471"/>
      <c r="DI74" s="471"/>
      <c r="DJ74" s="471"/>
      <c r="DK74" s="471"/>
      <c r="DL74" s="471"/>
      <c r="DM74" s="471"/>
      <c r="DN74" s="471"/>
      <c r="DO74" s="471"/>
      <c r="DP74" s="471"/>
      <c r="DQ74" s="471"/>
      <c r="DR74" s="471"/>
      <c r="DS74" s="471"/>
      <c r="DT74" s="471"/>
      <c r="DU74" s="471"/>
      <c r="DV74" s="471"/>
      <c r="DW74" s="471"/>
      <c r="DX74" s="471"/>
      <c r="DY74" s="471"/>
      <c r="DZ74" s="471"/>
      <c r="EA74" s="471"/>
      <c r="EB74" s="471"/>
      <c r="EC74" s="471"/>
      <c r="ED74" s="471"/>
      <c r="EE74" s="471"/>
      <c r="EF74" s="471"/>
      <c r="EG74" s="471"/>
      <c r="EH74" s="471"/>
      <c r="EI74" s="471"/>
      <c r="EJ74" s="471"/>
      <c r="EK74" s="471"/>
      <c r="EL74" s="471"/>
      <c r="EM74" s="471"/>
      <c r="EN74" s="471"/>
      <c r="EO74" s="471"/>
      <c r="EP74" s="471"/>
      <c r="EQ74" s="471"/>
      <c r="ER74" s="471"/>
      <c r="ES74" s="471"/>
      <c r="ET74" s="471"/>
      <c r="EU74" s="471"/>
      <c r="EV74" s="471"/>
      <c r="EW74" s="471"/>
    </row>
    <row r="75" spans="1:465" ht="12.75" customHeight="1">
      <c r="A75" s="284" t="s">
        <v>396</v>
      </c>
      <c r="B75" s="285"/>
      <c r="C75" s="284"/>
      <c r="D75" s="284"/>
      <c r="E75" s="286"/>
      <c r="F75" s="282"/>
      <c r="G75" s="513"/>
      <c r="H75" s="513"/>
      <c r="I75" s="513"/>
      <c r="J75" s="513"/>
      <c r="K75" s="513"/>
      <c r="L75" s="513"/>
      <c r="M75" s="513"/>
      <c r="N75" s="513"/>
      <c r="O75" s="513"/>
      <c r="P75" s="513"/>
      <c r="Q75" s="513"/>
      <c r="R75" s="513"/>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471"/>
      <c r="AU75" s="471"/>
      <c r="AV75" s="471"/>
      <c r="AW75" s="471"/>
      <c r="AX75" s="471"/>
      <c r="AY75" s="471"/>
      <c r="AZ75" s="471"/>
      <c r="BA75" s="471"/>
      <c r="BB75" s="471"/>
      <c r="BC75" s="471"/>
      <c r="BD75" s="471"/>
      <c r="BE75" s="471"/>
      <c r="BF75" s="471"/>
      <c r="BG75" s="471"/>
      <c r="BH75" s="471"/>
      <c r="BI75" s="471"/>
      <c r="BJ75" s="471"/>
      <c r="BK75" s="471"/>
      <c r="BL75" s="471"/>
      <c r="BM75" s="471"/>
      <c r="BN75" s="471"/>
      <c r="BO75" s="471"/>
      <c r="BP75" s="471"/>
      <c r="BQ75" s="471"/>
      <c r="BR75" s="471"/>
      <c r="BS75" s="471"/>
      <c r="BT75" s="471"/>
      <c r="BU75" s="471"/>
      <c r="BV75" s="471"/>
      <c r="BW75" s="471"/>
      <c r="BX75" s="471"/>
      <c r="BY75" s="471"/>
      <c r="BZ75" s="471"/>
      <c r="CA75" s="471"/>
      <c r="CB75" s="471"/>
      <c r="CC75" s="471"/>
      <c r="CD75" s="471"/>
      <c r="CE75" s="471"/>
      <c r="CF75" s="471"/>
      <c r="CG75" s="471"/>
      <c r="CH75" s="471"/>
      <c r="CI75" s="471"/>
      <c r="CJ75" s="471"/>
      <c r="CK75" s="471"/>
      <c r="CL75" s="471"/>
      <c r="CM75" s="471"/>
      <c r="CN75" s="471"/>
      <c r="CO75" s="471"/>
      <c r="CP75" s="471"/>
      <c r="CQ75" s="471"/>
      <c r="CR75" s="471"/>
      <c r="CS75" s="471"/>
      <c r="CT75" s="471"/>
      <c r="CU75" s="471"/>
      <c r="CV75" s="471"/>
      <c r="CW75" s="471"/>
      <c r="CX75" s="471"/>
      <c r="CY75" s="471"/>
      <c r="CZ75" s="471"/>
      <c r="DA75" s="471"/>
      <c r="DB75" s="471"/>
      <c r="DC75" s="471"/>
      <c r="DD75" s="471"/>
      <c r="DE75" s="471"/>
      <c r="DF75" s="471"/>
      <c r="DG75" s="471"/>
      <c r="DH75" s="471"/>
      <c r="DI75" s="471"/>
      <c r="DJ75" s="471"/>
      <c r="DK75" s="471"/>
      <c r="DL75" s="471"/>
      <c r="DM75" s="471"/>
      <c r="DN75" s="471"/>
      <c r="DO75" s="471"/>
      <c r="DP75" s="471"/>
      <c r="DQ75" s="471"/>
      <c r="DR75" s="471"/>
      <c r="DS75" s="471"/>
      <c r="DT75" s="471"/>
      <c r="DU75" s="471"/>
      <c r="DV75" s="471"/>
      <c r="DW75" s="471"/>
      <c r="DX75" s="471"/>
      <c r="DY75" s="471"/>
      <c r="DZ75" s="471"/>
      <c r="EA75" s="471"/>
      <c r="EB75" s="471"/>
      <c r="EC75" s="471"/>
      <c r="ED75" s="471"/>
      <c r="EE75" s="471"/>
      <c r="EF75" s="471"/>
      <c r="EG75" s="471"/>
      <c r="EH75" s="471"/>
      <c r="EI75" s="471"/>
      <c r="EJ75" s="471"/>
      <c r="EK75" s="471"/>
      <c r="EL75" s="471"/>
      <c r="EM75" s="471"/>
      <c r="EN75" s="471"/>
      <c r="EO75" s="471"/>
      <c r="EP75" s="471"/>
      <c r="EQ75" s="471"/>
      <c r="ER75" s="471"/>
      <c r="ES75" s="471"/>
      <c r="ET75" s="471"/>
      <c r="EU75" s="471"/>
      <c r="EV75" s="471"/>
      <c r="EW75" s="471"/>
    </row>
    <row r="76" spans="1:465" ht="12.75" customHeight="1">
      <c r="A76" s="284"/>
      <c r="B76" s="287" t="s">
        <v>397</v>
      </c>
      <c r="C76" s="284"/>
      <c r="D76" s="284"/>
      <c r="E76" s="286"/>
      <c r="F76" s="282"/>
      <c r="G76" s="515"/>
      <c r="H76" s="515"/>
      <c r="I76" s="515"/>
      <c r="J76" s="515"/>
      <c r="K76" s="515"/>
      <c r="L76" s="515"/>
      <c r="M76" s="515"/>
      <c r="N76" s="515"/>
      <c r="O76" s="515"/>
      <c r="P76" s="515"/>
      <c r="Q76" s="515"/>
      <c r="R76" s="515"/>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471"/>
      <c r="AU76" s="471"/>
      <c r="AV76" s="471"/>
      <c r="AW76" s="471"/>
      <c r="AX76" s="471"/>
      <c r="AY76" s="471"/>
      <c r="AZ76" s="471"/>
      <c r="BA76" s="471"/>
      <c r="BB76" s="471"/>
      <c r="BC76" s="471"/>
      <c r="BD76" s="471"/>
      <c r="BE76" s="471"/>
      <c r="BF76" s="471"/>
      <c r="BG76" s="471"/>
      <c r="BH76" s="471"/>
      <c r="BI76" s="471"/>
      <c r="BJ76" s="471"/>
      <c r="BK76" s="471"/>
      <c r="BL76" s="471"/>
      <c r="BM76" s="471"/>
      <c r="BN76" s="471"/>
      <c r="BO76" s="471"/>
      <c r="BP76" s="471"/>
      <c r="BQ76" s="471"/>
      <c r="BR76" s="471"/>
      <c r="BS76" s="471"/>
      <c r="BT76" s="471"/>
      <c r="BU76" s="471"/>
      <c r="BV76" s="471"/>
      <c r="BW76" s="471"/>
      <c r="BX76" s="471"/>
      <c r="BY76" s="471"/>
      <c r="BZ76" s="471"/>
      <c r="CA76" s="471"/>
      <c r="CB76" s="471"/>
      <c r="CC76" s="471"/>
      <c r="CD76" s="471"/>
      <c r="CE76" s="471"/>
      <c r="CF76" s="471"/>
      <c r="CG76" s="471"/>
      <c r="CH76" s="471"/>
      <c r="CI76" s="471"/>
      <c r="CJ76" s="471"/>
      <c r="CK76" s="471"/>
      <c r="CL76" s="471"/>
      <c r="CM76" s="471"/>
      <c r="CN76" s="471"/>
      <c r="CO76" s="471"/>
      <c r="CP76" s="471"/>
      <c r="CQ76" s="471"/>
      <c r="CR76" s="471"/>
      <c r="CS76" s="471"/>
      <c r="CT76" s="471"/>
      <c r="CU76" s="471"/>
      <c r="CV76" s="471"/>
      <c r="CW76" s="471"/>
      <c r="CX76" s="471"/>
      <c r="CY76" s="471"/>
      <c r="CZ76" s="471"/>
      <c r="DA76" s="471"/>
      <c r="DB76" s="471"/>
      <c r="DC76" s="471"/>
      <c r="DD76" s="471"/>
      <c r="DE76" s="471"/>
      <c r="DF76" s="471"/>
      <c r="DG76" s="471"/>
      <c r="DH76" s="471"/>
      <c r="DI76" s="471"/>
      <c r="DJ76" s="471"/>
      <c r="DK76" s="471"/>
      <c r="DL76" s="471"/>
      <c r="DM76" s="471"/>
      <c r="DN76" s="471"/>
      <c r="DO76" s="471"/>
      <c r="DP76" s="471"/>
      <c r="DQ76" s="471"/>
      <c r="DR76" s="471"/>
      <c r="DS76" s="471"/>
      <c r="DT76" s="471"/>
      <c r="DU76" s="471"/>
      <c r="DV76" s="471"/>
      <c r="DW76" s="471"/>
      <c r="DX76" s="471"/>
      <c r="DY76" s="471"/>
      <c r="DZ76" s="471"/>
      <c r="EA76" s="471"/>
      <c r="EB76" s="471"/>
      <c r="EC76" s="471"/>
      <c r="ED76" s="471"/>
      <c r="EE76" s="471"/>
      <c r="EF76" s="471"/>
      <c r="EG76" s="471"/>
      <c r="EH76" s="471"/>
      <c r="EI76" s="471"/>
      <c r="EJ76" s="471"/>
      <c r="EK76" s="471"/>
      <c r="EL76" s="471"/>
      <c r="EM76" s="471"/>
      <c r="EN76" s="471"/>
      <c r="EO76" s="471"/>
      <c r="EP76" s="471"/>
      <c r="EQ76" s="471"/>
      <c r="ER76" s="471"/>
      <c r="ES76" s="471"/>
      <c r="ET76" s="471"/>
      <c r="EU76" s="471"/>
      <c r="EV76" s="471"/>
      <c r="EW76" s="471"/>
    </row>
    <row r="77" spans="1:465" ht="12.75" customHeight="1">
      <c r="A77" s="8"/>
      <c r="B77" s="9"/>
      <c r="C77" s="8" t="s">
        <v>398</v>
      </c>
      <c r="D77" s="8"/>
      <c r="E77" s="266" t="s">
        <v>11</v>
      </c>
      <c r="F77" s="282"/>
      <c r="G77" s="505">
        <v>0</v>
      </c>
      <c r="H77" s="505">
        <v>0</v>
      </c>
      <c r="I77" s="505">
        <v>0</v>
      </c>
      <c r="J77" s="505">
        <v>0</v>
      </c>
      <c r="K77" s="505">
        <v>0</v>
      </c>
      <c r="L77" s="505">
        <v>0</v>
      </c>
      <c r="M77" s="505">
        <v>0</v>
      </c>
      <c r="N77" s="505">
        <v>0</v>
      </c>
      <c r="O77" s="505">
        <v>0</v>
      </c>
      <c r="P77" s="505">
        <v>0</v>
      </c>
      <c r="Q77" s="505">
        <v>0</v>
      </c>
      <c r="R77" s="505">
        <v>0</v>
      </c>
      <c r="S77" s="505">
        <v>0</v>
      </c>
      <c r="T77" s="505">
        <v>0</v>
      </c>
      <c r="U77" s="505">
        <v>0</v>
      </c>
      <c r="V77" s="505">
        <v>0</v>
      </c>
      <c r="W77" s="505">
        <v>0</v>
      </c>
      <c r="X77" s="505">
        <v>0</v>
      </c>
      <c r="Y77" s="505">
        <v>0</v>
      </c>
      <c r="Z77" s="505">
        <v>0</v>
      </c>
      <c r="AA77" s="505">
        <v>0</v>
      </c>
      <c r="AB77" s="505">
        <v>0</v>
      </c>
      <c r="AC77" s="505">
        <v>0</v>
      </c>
      <c r="AD77" s="505">
        <v>0</v>
      </c>
      <c r="AE77" s="505">
        <v>0</v>
      </c>
      <c r="AF77" s="505">
        <v>0</v>
      </c>
      <c r="AG77" s="505">
        <v>0</v>
      </c>
      <c r="AH77" s="505">
        <v>0</v>
      </c>
      <c r="AI77" s="505">
        <v>0</v>
      </c>
      <c r="AJ77" s="505">
        <v>0</v>
      </c>
      <c r="AK77" s="505">
        <v>0</v>
      </c>
      <c r="AL77" s="505">
        <v>0</v>
      </c>
      <c r="AM77" s="505">
        <v>0</v>
      </c>
      <c r="AN77" s="505">
        <v>0</v>
      </c>
      <c r="AO77" s="505">
        <v>0</v>
      </c>
      <c r="AP77" s="505">
        <v>0</v>
      </c>
      <c r="AQ77" s="505">
        <v>0</v>
      </c>
      <c r="AR77" s="505">
        <v>0</v>
      </c>
      <c r="AS77" s="505">
        <v>0</v>
      </c>
      <c r="AT77" s="505">
        <v>0</v>
      </c>
      <c r="AU77" s="505">
        <v>0</v>
      </c>
      <c r="AV77" s="505">
        <v>0</v>
      </c>
      <c r="AW77" s="505">
        <v>0</v>
      </c>
      <c r="AX77" s="505">
        <v>0</v>
      </c>
      <c r="AY77" s="505">
        <v>0</v>
      </c>
      <c r="AZ77" s="505">
        <v>0</v>
      </c>
      <c r="BA77" s="505">
        <v>0</v>
      </c>
      <c r="BB77" s="505">
        <v>0</v>
      </c>
      <c r="BC77" s="505">
        <v>0</v>
      </c>
      <c r="BD77" s="505">
        <v>0</v>
      </c>
      <c r="BE77" s="505">
        <v>0</v>
      </c>
      <c r="BF77" s="505">
        <v>0</v>
      </c>
      <c r="BG77" s="505">
        <v>0</v>
      </c>
      <c r="BH77" s="505">
        <v>0</v>
      </c>
      <c r="BI77" s="505">
        <v>0</v>
      </c>
      <c r="BJ77" s="505">
        <v>0</v>
      </c>
      <c r="BK77" s="505">
        <v>0</v>
      </c>
      <c r="BL77" s="505">
        <v>0</v>
      </c>
      <c r="BM77" s="505">
        <v>0</v>
      </c>
      <c r="BN77" s="505">
        <v>0</v>
      </c>
      <c r="BO77" s="505">
        <v>0</v>
      </c>
      <c r="BP77" s="505">
        <v>0</v>
      </c>
      <c r="BQ77" s="505">
        <v>0</v>
      </c>
      <c r="BR77" s="505">
        <v>0</v>
      </c>
      <c r="BS77" s="505">
        <v>0</v>
      </c>
      <c r="BT77" s="505">
        <v>0</v>
      </c>
      <c r="BU77" s="505">
        <v>0</v>
      </c>
      <c r="BV77" s="505">
        <v>0</v>
      </c>
      <c r="BW77" s="505">
        <v>0</v>
      </c>
      <c r="BX77" s="505">
        <v>0</v>
      </c>
      <c r="BY77" s="505">
        <v>0</v>
      </c>
      <c r="BZ77" s="505">
        <v>0</v>
      </c>
      <c r="CA77" s="505">
        <v>0</v>
      </c>
      <c r="CB77" s="505">
        <v>0</v>
      </c>
      <c r="CC77" s="505">
        <v>0</v>
      </c>
      <c r="CD77" s="505">
        <v>0</v>
      </c>
      <c r="CE77" s="505">
        <v>0</v>
      </c>
      <c r="CF77" s="505">
        <v>0</v>
      </c>
      <c r="CG77" s="505">
        <v>0</v>
      </c>
      <c r="CH77" s="505">
        <v>0</v>
      </c>
      <c r="CI77" s="505">
        <v>0</v>
      </c>
      <c r="CJ77" s="505">
        <v>0</v>
      </c>
      <c r="CK77" s="505">
        <v>0</v>
      </c>
      <c r="CL77" s="505">
        <v>0</v>
      </c>
      <c r="CM77" s="505">
        <v>0</v>
      </c>
      <c r="CN77" s="505">
        <v>0</v>
      </c>
      <c r="CO77" s="505">
        <v>0</v>
      </c>
      <c r="CP77" s="505">
        <v>0</v>
      </c>
      <c r="CQ77" s="505">
        <v>0</v>
      </c>
      <c r="CR77" s="505">
        <v>0</v>
      </c>
      <c r="CS77" s="505">
        <v>0</v>
      </c>
      <c r="CT77" s="505">
        <v>0</v>
      </c>
      <c r="CU77" s="505">
        <v>0</v>
      </c>
      <c r="CV77" s="505">
        <v>0</v>
      </c>
      <c r="CW77" s="505">
        <v>0</v>
      </c>
      <c r="CX77" s="505">
        <v>0</v>
      </c>
      <c r="CY77" s="505">
        <v>0</v>
      </c>
      <c r="CZ77" s="505">
        <v>0</v>
      </c>
      <c r="DA77" s="505">
        <v>0</v>
      </c>
      <c r="DB77" s="505">
        <v>0</v>
      </c>
      <c r="DC77" s="505">
        <v>0</v>
      </c>
      <c r="DD77" s="505">
        <v>0</v>
      </c>
      <c r="DE77" s="505">
        <v>0</v>
      </c>
      <c r="DF77" s="505">
        <v>0</v>
      </c>
      <c r="DG77" s="505">
        <v>0</v>
      </c>
      <c r="DH77" s="505">
        <v>0</v>
      </c>
      <c r="DI77" s="505">
        <v>0</v>
      </c>
      <c r="DJ77" s="505">
        <v>0</v>
      </c>
      <c r="DK77" s="505">
        <v>0</v>
      </c>
      <c r="DL77" s="505">
        <v>0</v>
      </c>
      <c r="DM77" s="505">
        <v>0</v>
      </c>
      <c r="DN77" s="505">
        <v>0</v>
      </c>
      <c r="DO77" s="505">
        <v>0</v>
      </c>
      <c r="DP77" s="505">
        <v>0</v>
      </c>
      <c r="DQ77" s="505">
        <v>0</v>
      </c>
      <c r="DR77" s="505">
        <v>0</v>
      </c>
      <c r="DS77" s="505">
        <v>0</v>
      </c>
      <c r="DT77" s="505">
        <v>0</v>
      </c>
      <c r="DU77" s="505">
        <v>0</v>
      </c>
      <c r="DV77" s="505">
        <v>0</v>
      </c>
      <c r="DW77" s="505">
        <v>0</v>
      </c>
      <c r="DX77" s="505">
        <v>0</v>
      </c>
      <c r="DY77" s="505">
        <v>0</v>
      </c>
      <c r="DZ77" s="505">
        <v>0</v>
      </c>
      <c r="EA77" s="505">
        <v>0</v>
      </c>
      <c r="EB77" s="505">
        <v>0</v>
      </c>
      <c r="EC77" s="505">
        <v>0</v>
      </c>
      <c r="ED77" s="505">
        <v>0</v>
      </c>
      <c r="EE77" s="505">
        <v>0</v>
      </c>
      <c r="EF77" s="505">
        <v>0</v>
      </c>
      <c r="EG77" s="505">
        <v>0</v>
      </c>
      <c r="EH77" s="505">
        <v>0</v>
      </c>
      <c r="EI77" s="505">
        <v>0</v>
      </c>
      <c r="EJ77" s="505">
        <v>0</v>
      </c>
      <c r="EK77" s="505">
        <v>0</v>
      </c>
      <c r="EL77" s="505">
        <v>0</v>
      </c>
      <c r="EM77" s="505">
        <v>0</v>
      </c>
      <c r="EN77" s="505">
        <v>0</v>
      </c>
      <c r="EO77" s="505">
        <v>0</v>
      </c>
      <c r="EP77" s="505">
        <v>0</v>
      </c>
      <c r="EQ77" s="505">
        <v>0</v>
      </c>
      <c r="ER77" s="505">
        <v>0</v>
      </c>
      <c r="ES77" s="505">
        <v>0</v>
      </c>
      <c r="ET77" s="505">
        <v>0</v>
      </c>
      <c r="EU77" s="505">
        <v>0</v>
      </c>
      <c r="EV77" s="505">
        <v>0</v>
      </c>
      <c r="EW77" s="506">
        <v>0</v>
      </c>
      <c r="EX77" s="118" t="s">
        <v>1117</v>
      </c>
      <c r="EY77" s="359"/>
      <c r="EZ77" s="359"/>
      <c r="FA77" s="359"/>
      <c r="FB77" s="359"/>
      <c r="FC77" s="359"/>
      <c r="FD77" s="359"/>
      <c r="FE77" s="359"/>
      <c r="FF77" s="359"/>
      <c r="FG77" s="359"/>
      <c r="FH77" s="359"/>
      <c r="FI77" s="359"/>
      <c r="FJ77" s="359"/>
      <c r="FK77" s="359"/>
      <c r="FL77" s="359"/>
      <c r="FM77" s="359"/>
      <c r="FN77" s="359"/>
      <c r="FO77" s="359"/>
      <c r="FP77" s="359"/>
      <c r="FQ77" s="359"/>
      <c r="FR77" s="359"/>
      <c r="FS77" s="359"/>
      <c r="FT77" s="359"/>
      <c r="FU77" s="359"/>
      <c r="FV77" s="359"/>
      <c r="FW77" s="359"/>
      <c r="FX77" s="359"/>
      <c r="FY77" s="359"/>
      <c r="FZ77" s="359"/>
      <c r="GA77" s="359"/>
      <c r="GB77" s="359"/>
      <c r="GC77" s="359"/>
      <c r="GD77" s="359"/>
      <c r="GE77" s="359"/>
      <c r="GF77" s="359"/>
      <c r="GG77" s="359"/>
      <c r="GH77" s="359"/>
      <c r="GI77" s="359"/>
      <c r="GJ77" s="359"/>
      <c r="GK77" s="359"/>
      <c r="GL77" s="359"/>
      <c r="GM77" s="359"/>
      <c r="GN77" s="359"/>
      <c r="GO77" s="359"/>
      <c r="GP77" s="359"/>
      <c r="GQ77" s="359"/>
      <c r="GR77" s="359"/>
      <c r="GS77" s="359"/>
      <c r="GT77" s="359"/>
      <c r="GU77" s="359"/>
      <c r="GV77" s="359"/>
      <c r="GW77" s="359"/>
      <c r="GX77" s="359"/>
      <c r="GY77" s="359"/>
      <c r="GZ77" s="359"/>
      <c r="HA77" s="359"/>
      <c r="HB77" s="359"/>
      <c r="HC77" s="359"/>
      <c r="HD77" s="359"/>
      <c r="HE77" s="359"/>
      <c r="HF77" s="359"/>
      <c r="HG77" s="359"/>
      <c r="HH77" s="359"/>
      <c r="HI77" s="359"/>
      <c r="HJ77" s="359"/>
      <c r="HK77" s="359"/>
      <c r="HL77" s="359"/>
      <c r="HM77" s="359"/>
      <c r="HN77" s="359"/>
      <c r="HO77" s="359"/>
      <c r="HP77" s="359"/>
      <c r="HQ77" s="359"/>
      <c r="HR77" s="359"/>
      <c r="HS77" s="359"/>
      <c r="HT77" s="359"/>
      <c r="HU77" s="359"/>
      <c r="HV77" s="359"/>
      <c r="HW77" s="359"/>
      <c r="HX77" s="359"/>
      <c r="HY77" s="359"/>
      <c r="HZ77" s="359"/>
      <c r="IA77" s="359"/>
      <c r="IB77" s="359"/>
      <c r="IC77" s="359"/>
      <c r="ID77" s="359"/>
      <c r="IE77" s="359"/>
      <c r="IF77" s="359"/>
      <c r="IG77" s="359"/>
      <c r="IH77" s="359"/>
      <c r="II77" s="359"/>
      <c r="IJ77" s="359"/>
      <c r="IK77" s="359"/>
      <c r="IL77" s="359"/>
      <c r="IM77" s="359"/>
      <c r="IN77" s="359"/>
      <c r="IO77" s="359"/>
      <c r="IP77" s="359"/>
      <c r="IQ77" s="359"/>
      <c r="IR77" s="359"/>
      <c r="IS77" s="359"/>
      <c r="IT77" s="359"/>
      <c r="IU77" s="359"/>
      <c r="IV77" s="359"/>
      <c r="IW77" s="359"/>
      <c r="IX77" s="359"/>
      <c r="IY77" s="359"/>
      <c r="IZ77" s="359"/>
      <c r="JA77" s="359"/>
      <c r="JB77" s="359"/>
      <c r="JC77" s="359"/>
      <c r="JD77" s="359"/>
      <c r="JE77" s="359"/>
      <c r="JF77" s="359"/>
      <c r="JG77" s="359"/>
      <c r="JH77" s="359"/>
      <c r="JI77" s="359"/>
      <c r="JJ77" s="359"/>
      <c r="JK77" s="359"/>
      <c r="JL77" s="359"/>
      <c r="JM77" s="359"/>
      <c r="JN77" s="359"/>
      <c r="JO77" s="359"/>
      <c r="JP77" s="359"/>
      <c r="JQ77" s="345"/>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c r="LI77" s="269"/>
      <c r="LJ77" s="269"/>
      <c r="LK77" s="269"/>
      <c r="LL77" s="269"/>
      <c r="LM77" s="269"/>
      <c r="LN77" s="269"/>
      <c r="LO77" s="269"/>
      <c r="LP77" s="269"/>
      <c r="LQ77" s="269"/>
      <c r="LR77" s="269"/>
      <c r="LS77" s="269"/>
      <c r="LT77" s="269"/>
      <c r="LU77" s="269"/>
      <c r="LV77" s="269"/>
      <c r="LW77" s="269"/>
      <c r="LX77" s="269"/>
      <c r="LY77" s="269"/>
      <c r="LZ77" s="269"/>
      <c r="MA77" s="269"/>
      <c r="MB77" s="269"/>
      <c r="MC77" s="269"/>
      <c r="MD77" s="269"/>
      <c r="ME77" s="269"/>
      <c r="MF77" s="269"/>
      <c r="MG77" s="269"/>
      <c r="MH77" s="269"/>
      <c r="MI77" s="269"/>
      <c r="MJ77" s="269"/>
      <c r="MK77" s="269"/>
      <c r="ML77" s="269"/>
      <c r="MM77" s="269"/>
      <c r="MN77" s="269"/>
      <c r="MO77" s="269"/>
      <c r="MP77" s="269"/>
      <c r="MQ77" s="269"/>
      <c r="MR77" s="269"/>
      <c r="MS77" s="269"/>
      <c r="MT77" s="269"/>
      <c r="MU77" s="269"/>
      <c r="MV77" s="269"/>
      <c r="MW77" s="269"/>
      <c r="MX77" s="269"/>
      <c r="MY77" s="269"/>
      <c r="MZ77" s="269"/>
      <c r="NA77" s="269"/>
      <c r="NB77" s="269"/>
      <c r="NC77" s="269"/>
      <c r="ND77" s="269"/>
      <c r="NE77" s="269"/>
      <c r="NF77" s="269"/>
      <c r="NG77" s="269"/>
      <c r="NH77" s="269"/>
      <c r="NI77" s="269"/>
      <c r="NJ77" s="269"/>
      <c r="NK77" s="269"/>
      <c r="NL77" s="269"/>
      <c r="NM77" s="269"/>
      <c r="NN77" s="269"/>
      <c r="NO77" s="269"/>
      <c r="NP77" s="269"/>
      <c r="NQ77" s="269"/>
      <c r="NR77" s="269"/>
      <c r="NS77" s="269"/>
      <c r="NT77" s="269"/>
      <c r="NU77" s="269"/>
      <c r="NV77" s="269"/>
      <c r="NW77" s="269"/>
      <c r="NX77" s="269"/>
      <c r="NY77" s="269"/>
      <c r="NZ77" s="269"/>
      <c r="OA77" s="269"/>
      <c r="OB77" s="269"/>
      <c r="OC77" s="269"/>
      <c r="OD77" s="269"/>
      <c r="OE77" s="269"/>
      <c r="OF77" s="269"/>
      <c r="OG77" s="269"/>
      <c r="OH77" s="269"/>
      <c r="OI77" s="269"/>
      <c r="OJ77" s="269"/>
      <c r="OK77" s="269"/>
      <c r="OL77" s="269"/>
      <c r="OM77" s="269"/>
      <c r="ON77" s="269"/>
      <c r="OO77" s="269"/>
      <c r="OP77" s="269"/>
      <c r="OQ77" s="269"/>
      <c r="OR77" s="269"/>
      <c r="OS77" s="269"/>
      <c r="OT77" s="269"/>
      <c r="OU77" s="269"/>
      <c r="OV77" s="269"/>
      <c r="OW77" s="269"/>
      <c r="OX77" s="269"/>
      <c r="OY77" s="269"/>
      <c r="OZ77" s="269"/>
      <c r="PA77" s="269"/>
      <c r="PB77" s="269"/>
      <c r="PC77" s="269"/>
      <c r="PD77" s="269"/>
      <c r="PE77" s="269"/>
      <c r="PF77" s="269"/>
      <c r="PG77" s="269"/>
      <c r="PH77" s="269"/>
      <c r="PI77" s="269"/>
      <c r="PJ77" s="269"/>
      <c r="PK77" s="269"/>
      <c r="PL77" s="269"/>
      <c r="PM77" s="269"/>
      <c r="PN77" s="269"/>
      <c r="PO77" s="269"/>
      <c r="PP77" s="269"/>
      <c r="PQ77" s="269"/>
      <c r="PR77" s="269"/>
      <c r="PS77" s="269"/>
      <c r="PT77" s="269"/>
      <c r="PU77" s="269"/>
      <c r="PV77" s="269"/>
      <c r="PW77" s="269"/>
      <c r="PX77" s="269"/>
      <c r="PY77" s="269"/>
      <c r="PZ77" s="269"/>
      <c r="QA77" s="269"/>
      <c r="QB77" s="269"/>
      <c r="QC77" s="269"/>
      <c r="QD77" s="269"/>
      <c r="QE77" s="269"/>
      <c r="QF77" s="269"/>
      <c r="QG77" s="269"/>
      <c r="QH77" s="269"/>
      <c r="QI77" s="269"/>
      <c r="QJ77" s="269"/>
      <c r="QK77" s="269"/>
      <c r="QL77" s="269"/>
      <c r="QM77" s="269"/>
      <c r="QN77" s="269"/>
      <c r="QO77" s="269"/>
      <c r="QP77" s="269"/>
      <c r="QQ77" s="269"/>
      <c r="QR77" s="269"/>
      <c r="QS77" s="269"/>
      <c r="QT77" s="269"/>
      <c r="QU77" s="269"/>
      <c r="QV77" s="269"/>
      <c r="QW77" s="269"/>
    </row>
    <row r="78" spans="1:465" ht="12.75" customHeight="1">
      <c r="A78" s="8"/>
      <c r="B78" s="9"/>
      <c r="C78" s="8" t="s">
        <v>399</v>
      </c>
      <c r="D78" s="8"/>
      <c r="E78" s="266" t="s">
        <v>11</v>
      </c>
      <c r="F78" s="282"/>
      <c r="G78" s="505">
        <v>0</v>
      </c>
      <c r="H78" s="505">
        <v>0</v>
      </c>
      <c r="I78" s="505">
        <v>0</v>
      </c>
      <c r="J78" s="505">
        <v>0</v>
      </c>
      <c r="K78" s="505">
        <v>0</v>
      </c>
      <c r="L78" s="505">
        <v>0</v>
      </c>
      <c r="M78" s="505">
        <v>0</v>
      </c>
      <c r="N78" s="505">
        <v>0</v>
      </c>
      <c r="O78" s="505">
        <v>0</v>
      </c>
      <c r="P78" s="505">
        <v>0</v>
      </c>
      <c r="Q78" s="505">
        <v>0</v>
      </c>
      <c r="R78" s="505">
        <v>0</v>
      </c>
      <c r="S78" s="505">
        <v>0</v>
      </c>
      <c r="T78" s="505">
        <v>0</v>
      </c>
      <c r="U78" s="505">
        <v>0</v>
      </c>
      <c r="V78" s="505">
        <v>0</v>
      </c>
      <c r="W78" s="505">
        <v>0</v>
      </c>
      <c r="X78" s="505">
        <v>0</v>
      </c>
      <c r="Y78" s="505">
        <v>0</v>
      </c>
      <c r="Z78" s="505">
        <v>0</v>
      </c>
      <c r="AA78" s="505">
        <v>0</v>
      </c>
      <c r="AB78" s="505">
        <v>0</v>
      </c>
      <c r="AC78" s="505">
        <v>0</v>
      </c>
      <c r="AD78" s="505">
        <v>0</v>
      </c>
      <c r="AE78" s="505">
        <v>0</v>
      </c>
      <c r="AF78" s="505">
        <v>0</v>
      </c>
      <c r="AG78" s="505">
        <v>0</v>
      </c>
      <c r="AH78" s="505">
        <v>0</v>
      </c>
      <c r="AI78" s="505">
        <v>0</v>
      </c>
      <c r="AJ78" s="505">
        <v>0</v>
      </c>
      <c r="AK78" s="505">
        <v>0</v>
      </c>
      <c r="AL78" s="505">
        <v>0</v>
      </c>
      <c r="AM78" s="505">
        <v>0</v>
      </c>
      <c r="AN78" s="505">
        <v>0</v>
      </c>
      <c r="AO78" s="505">
        <v>0</v>
      </c>
      <c r="AP78" s="505">
        <v>0</v>
      </c>
      <c r="AQ78" s="505">
        <v>0</v>
      </c>
      <c r="AR78" s="505">
        <v>0</v>
      </c>
      <c r="AS78" s="505">
        <v>0</v>
      </c>
      <c r="AT78" s="505">
        <v>0</v>
      </c>
      <c r="AU78" s="505">
        <v>0</v>
      </c>
      <c r="AV78" s="505">
        <v>0</v>
      </c>
      <c r="AW78" s="505">
        <v>0</v>
      </c>
      <c r="AX78" s="505">
        <v>0</v>
      </c>
      <c r="AY78" s="505">
        <v>0</v>
      </c>
      <c r="AZ78" s="505">
        <v>0</v>
      </c>
      <c r="BA78" s="505">
        <v>0</v>
      </c>
      <c r="BB78" s="505">
        <v>0</v>
      </c>
      <c r="BC78" s="505">
        <v>0</v>
      </c>
      <c r="BD78" s="505">
        <v>0</v>
      </c>
      <c r="BE78" s="505">
        <v>0</v>
      </c>
      <c r="BF78" s="505">
        <v>0</v>
      </c>
      <c r="BG78" s="505">
        <v>0</v>
      </c>
      <c r="BH78" s="505">
        <v>0</v>
      </c>
      <c r="BI78" s="505">
        <v>0</v>
      </c>
      <c r="BJ78" s="505">
        <v>0</v>
      </c>
      <c r="BK78" s="505">
        <v>0</v>
      </c>
      <c r="BL78" s="505">
        <v>0</v>
      </c>
      <c r="BM78" s="505">
        <v>0</v>
      </c>
      <c r="BN78" s="505">
        <v>0</v>
      </c>
      <c r="BO78" s="505">
        <v>0</v>
      </c>
      <c r="BP78" s="505">
        <v>0</v>
      </c>
      <c r="BQ78" s="505">
        <v>0</v>
      </c>
      <c r="BR78" s="505">
        <v>0</v>
      </c>
      <c r="BS78" s="505">
        <v>0</v>
      </c>
      <c r="BT78" s="505">
        <v>0</v>
      </c>
      <c r="BU78" s="505">
        <v>0</v>
      </c>
      <c r="BV78" s="505">
        <v>0</v>
      </c>
      <c r="BW78" s="505">
        <v>0</v>
      </c>
      <c r="BX78" s="505">
        <v>0</v>
      </c>
      <c r="BY78" s="505">
        <v>0</v>
      </c>
      <c r="BZ78" s="505">
        <v>0</v>
      </c>
      <c r="CA78" s="505">
        <v>0</v>
      </c>
      <c r="CB78" s="505">
        <v>0</v>
      </c>
      <c r="CC78" s="505">
        <v>0</v>
      </c>
      <c r="CD78" s="505">
        <v>0</v>
      </c>
      <c r="CE78" s="505">
        <v>0</v>
      </c>
      <c r="CF78" s="505">
        <v>0</v>
      </c>
      <c r="CG78" s="505">
        <v>0</v>
      </c>
      <c r="CH78" s="505">
        <v>0</v>
      </c>
      <c r="CI78" s="505">
        <v>0</v>
      </c>
      <c r="CJ78" s="505">
        <v>0</v>
      </c>
      <c r="CK78" s="505">
        <v>0</v>
      </c>
      <c r="CL78" s="505">
        <v>0</v>
      </c>
      <c r="CM78" s="505">
        <v>0</v>
      </c>
      <c r="CN78" s="505">
        <v>0</v>
      </c>
      <c r="CO78" s="505">
        <v>0</v>
      </c>
      <c r="CP78" s="505">
        <v>0</v>
      </c>
      <c r="CQ78" s="505">
        <v>0</v>
      </c>
      <c r="CR78" s="505">
        <v>0</v>
      </c>
      <c r="CS78" s="505">
        <v>0</v>
      </c>
      <c r="CT78" s="505">
        <v>0</v>
      </c>
      <c r="CU78" s="505">
        <v>0</v>
      </c>
      <c r="CV78" s="505">
        <v>0</v>
      </c>
      <c r="CW78" s="505">
        <v>0</v>
      </c>
      <c r="CX78" s="505">
        <v>0</v>
      </c>
      <c r="CY78" s="505">
        <v>0</v>
      </c>
      <c r="CZ78" s="505">
        <v>0</v>
      </c>
      <c r="DA78" s="505">
        <v>0</v>
      </c>
      <c r="DB78" s="505">
        <v>0</v>
      </c>
      <c r="DC78" s="505">
        <v>0</v>
      </c>
      <c r="DD78" s="505">
        <v>0</v>
      </c>
      <c r="DE78" s="505">
        <v>0</v>
      </c>
      <c r="DF78" s="505">
        <v>0</v>
      </c>
      <c r="DG78" s="505">
        <v>0</v>
      </c>
      <c r="DH78" s="505">
        <v>0</v>
      </c>
      <c r="DI78" s="505">
        <v>0</v>
      </c>
      <c r="DJ78" s="505">
        <v>0</v>
      </c>
      <c r="DK78" s="505">
        <v>0</v>
      </c>
      <c r="DL78" s="505">
        <v>0</v>
      </c>
      <c r="DM78" s="505">
        <v>0</v>
      </c>
      <c r="DN78" s="505">
        <v>0</v>
      </c>
      <c r="DO78" s="505">
        <v>0</v>
      </c>
      <c r="DP78" s="505">
        <v>0</v>
      </c>
      <c r="DQ78" s="505">
        <v>0</v>
      </c>
      <c r="DR78" s="505">
        <v>0</v>
      </c>
      <c r="DS78" s="505">
        <v>0</v>
      </c>
      <c r="DT78" s="505">
        <v>0</v>
      </c>
      <c r="DU78" s="505">
        <v>0</v>
      </c>
      <c r="DV78" s="505">
        <v>0</v>
      </c>
      <c r="DW78" s="505">
        <v>0</v>
      </c>
      <c r="DX78" s="505">
        <v>0</v>
      </c>
      <c r="DY78" s="505">
        <v>0</v>
      </c>
      <c r="DZ78" s="505">
        <v>0</v>
      </c>
      <c r="EA78" s="505">
        <v>0</v>
      </c>
      <c r="EB78" s="505">
        <v>0</v>
      </c>
      <c r="EC78" s="505">
        <v>0</v>
      </c>
      <c r="ED78" s="505">
        <v>0</v>
      </c>
      <c r="EE78" s="505">
        <v>0</v>
      </c>
      <c r="EF78" s="505">
        <v>0</v>
      </c>
      <c r="EG78" s="505">
        <v>0</v>
      </c>
      <c r="EH78" s="505">
        <v>0</v>
      </c>
      <c r="EI78" s="505">
        <v>0</v>
      </c>
      <c r="EJ78" s="505">
        <v>0</v>
      </c>
      <c r="EK78" s="505">
        <v>0</v>
      </c>
      <c r="EL78" s="505">
        <v>0</v>
      </c>
      <c r="EM78" s="505">
        <v>0</v>
      </c>
      <c r="EN78" s="505">
        <v>0</v>
      </c>
      <c r="EO78" s="505">
        <v>0</v>
      </c>
      <c r="EP78" s="505">
        <v>0</v>
      </c>
      <c r="EQ78" s="505">
        <v>0</v>
      </c>
      <c r="ER78" s="505">
        <v>0</v>
      </c>
      <c r="ES78" s="505">
        <v>0</v>
      </c>
      <c r="ET78" s="505">
        <v>0</v>
      </c>
      <c r="EU78" s="505">
        <v>0</v>
      </c>
      <c r="EV78" s="505">
        <v>0</v>
      </c>
      <c r="EW78" s="506">
        <v>0</v>
      </c>
      <c r="EY78" s="359"/>
      <c r="EZ78" s="359"/>
      <c r="FA78" s="359"/>
      <c r="FB78" s="359"/>
      <c r="FC78" s="359"/>
      <c r="FD78" s="359"/>
      <c r="FE78" s="359"/>
      <c r="FF78" s="359"/>
      <c r="FG78" s="359"/>
      <c r="FH78" s="359"/>
      <c r="FI78" s="359"/>
      <c r="FJ78" s="359"/>
      <c r="FK78" s="359"/>
      <c r="FL78" s="359"/>
      <c r="FM78" s="359"/>
      <c r="FN78" s="359"/>
      <c r="FO78" s="359"/>
      <c r="FP78" s="359"/>
      <c r="FQ78" s="359"/>
      <c r="FR78" s="359"/>
      <c r="FS78" s="359"/>
      <c r="FT78" s="359"/>
      <c r="FU78" s="359"/>
      <c r="FV78" s="359"/>
      <c r="FW78" s="359"/>
      <c r="FX78" s="359"/>
      <c r="FY78" s="359"/>
      <c r="FZ78" s="359"/>
      <c r="GA78" s="359"/>
      <c r="GB78" s="359"/>
      <c r="GC78" s="359"/>
      <c r="GD78" s="359"/>
      <c r="GE78" s="359"/>
      <c r="GF78" s="359"/>
      <c r="GG78" s="359"/>
      <c r="GH78" s="359"/>
      <c r="GI78" s="359"/>
      <c r="GJ78" s="359"/>
      <c r="GK78" s="359"/>
      <c r="GL78" s="359"/>
      <c r="GM78" s="359"/>
      <c r="GN78" s="359"/>
      <c r="GO78" s="359"/>
      <c r="GP78" s="359"/>
      <c r="GQ78" s="359"/>
      <c r="GR78" s="359"/>
      <c r="GS78" s="359"/>
      <c r="GT78" s="359"/>
      <c r="GU78" s="359"/>
      <c r="GV78" s="359"/>
      <c r="GW78" s="359"/>
      <c r="GX78" s="359"/>
      <c r="GY78" s="359"/>
      <c r="GZ78" s="359"/>
      <c r="HA78" s="359"/>
      <c r="HB78" s="359"/>
      <c r="HC78" s="359"/>
      <c r="HD78" s="359"/>
      <c r="HE78" s="359"/>
      <c r="HF78" s="359"/>
      <c r="HG78" s="359"/>
      <c r="HH78" s="359"/>
      <c r="HI78" s="359"/>
      <c r="HJ78" s="359"/>
      <c r="HK78" s="359"/>
      <c r="HL78" s="359"/>
      <c r="HM78" s="359"/>
      <c r="HN78" s="359"/>
      <c r="HO78" s="359"/>
      <c r="HP78" s="359"/>
      <c r="HQ78" s="359"/>
      <c r="HR78" s="359"/>
      <c r="HS78" s="359"/>
      <c r="HT78" s="359"/>
      <c r="HU78" s="359"/>
      <c r="HV78" s="359"/>
      <c r="HW78" s="359"/>
      <c r="HX78" s="359"/>
      <c r="HY78" s="359"/>
      <c r="HZ78" s="359"/>
      <c r="IA78" s="359"/>
      <c r="IB78" s="359"/>
      <c r="IC78" s="359"/>
      <c r="ID78" s="359"/>
      <c r="IE78" s="359"/>
      <c r="IF78" s="359"/>
      <c r="IG78" s="359"/>
      <c r="IH78" s="359"/>
      <c r="II78" s="359"/>
      <c r="IJ78" s="359"/>
      <c r="IK78" s="359"/>
      <c r="IL78" s="359"/>
      <c r="IM78" s="359"/>
      <c r="IN78" s="359"/>
      <c r="IO78" s="359"/>
      <c r="IP78" s="359"/>
      <c r="IQ78" s="359"/>
      <c r="IR78" s="359"/>
      <c r="IS78" s="359"/>
      <c r="IT78" s="359"/>
      <c r="IU78" s="359"/>
      <c r="IV78" s="359"/>
      <c r="IW78" s="359"/>
      <c r="IX78" s="359"/>
      <c r="IY78" s="359"/>
      <c r="IZ78" s="359"/>
      <c r="JA78" s="359"/>
      <c r="JB78" s="359"/>
      <c r="JC78" s="359"/>
      <c r="JD78" s="359"/>
      <c r="JE78" s="359"/>
      <c r="JF78" s="359"/>
      <c r="JG78" s="359"/>
      <c r="JH78" s="359"/>
      <c r="JI78" s="359"/>
      <c r="JJ78" s="359"/>
      <c r="JK78" s="359"/>
      <c r="JL78" s="359"/>
      <c r="JM78" s="359"/>
      <c r="JN78" s="359"/>
      <c r="JO78" s="359"/>
      <c r="JP78" s="359"/>
      <c r="JQ78" s="345"/>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c r="LI78" s="269"/>
      <c r="LJ78" s="269"/>
      <c r="LK78" s="269"/>
      <c r="LL78" s="269"/>
      <c r="LM78" s="269"/>
      <c r="LN78" s="269"/>
      <c r="LO78" s="269"/>
      <c r="LP78" s="269"/>
      <c r="LQ78" s="269"/>
      <c r="LR78" s="269"/>
      <c r="LS78" s="269"/>
      <c r="LT78" s="269"/>
      <c r="LU78" s="269"/>
      <c r="LV78" s="269"/>
      <c r="LW78" s="269"/>
      <c r="LX78" s="269"/>
      <c r="LY78" s="269"/>
      <c r="LZ78" s="269"/>
      <c r="MA78" s="269"/>
      <c r="MB78" s="269"/>
      <c r="MC78" s="269"/>
      <c r="MD78" s="269"/>
      <c r="ME78" s="269"/>
      <c r="MF78" s="269"/>
      <c r="MG78" s="269"/>
      <c r="MH78" s="269"/>
      <c r="MI78" s="269"/>
      <c r="MJ78" s="269"/>
      <c r="MK78" s="269"/>
      <c r="ML78" s="269"/>
      <c r="MM78" s="269"/>
      <c r="MN78" s="269"/>
      <c r="MO78" s="269"/>
      <c r="MP78" s="269"/>
      <c r="MQ78" s="269"/>
      <c r="MR78" s="269"/>
      <c r="MS78" s="269"/>
      <c r="MT78" s="269"/>
      <c r="MU78" s="269"/>
      <c r="MV78" s="269"/>
      <c r="MW78" s="269"/>
      <c r="MX78" s="269"/>
      <c r="MY78" s="269"/>
      <c r="MZ78" s="269"/>
      <c r="NA78" s="269"/>
      <c r="NB78" s="269"/>
      <c r="NC78" s="269"/>
      <c r="ND78" s="269"/>
      <c r="NE78" s="269"/>
      <c r="NF78" s="269"/>
      <c r="NG78" s="269"/>
      <c r="NH78" s="269"/>
      <c r="NI78" s="269"/>
      <c r="NJ78" s="269"/>
      <c r="NK78" s="269"/>
      <c r="NL78" s="269"/>
      <c r="NM78" s="269"/>
      <c r="NN78" s="269"/>
      <c r="NO78" s="269"/>
      <c r="NP78" s="269"/>
      <c r="NQ78" s="269"/>
      <c r="NR78" s="269"/>
      <c r="NS78" s="269"/>
      <c r="NT78" s="269"/>
      <c r="NU78" s="269"/>
      <c r="NV78" s="269"/>
      <c r="NW78" s="269"/>
      <c r="NX78" s="269"/>
      <c r="NY78" s="269"/>
      <c r="NZ78" s="269"/>
      <c r="OA78" s="269"/>
      <c r="OB78" s="269"/>
      <c r="OC78" s="269"/>
      <c r="OD78" s="269"/>
      <c r="OE78" s="269"/>
      <c r="OF78" s="269"/>
      <c r="OG78" s="269"/>
      <c r="OH78" s="269"/>
      <c r="OI78" s="269"/>
      <c r="OJ78" s="269"/>
      <c r="OK78" s="269"/>
      <c r="OL78" s="269"/>
      <c r="OM78" s="269"/>
      <c r="ON78" s="269"/>
      <c r="OO78" s="269"/>
      <c r="OP78" s="269"/>
      <c r="OQ78" s="269"/>
      <c r="OR78" s="269"/>
      <c r="OS78" s="269"/>
      <c r="OT78" s="269"/>
      <c r="OU78" s="269"/>
      <c r="OV78" s="269"/>
      <c r="OW78" s="269"/>
      <c r="OX78" s="269"/>
      <c r="OY78" s="269"/>
      <c r="OZ78" s="269"/>
      <c r="PA78" s="269"/>
      <c r="PB78" s="269"/>
      <c r="PC78" s="269"/>
      <c r="PD78" s="269"/>
      <c r="PE78" s="269"/>
      <c r="PF78" s="269"/>
      <c r="PG78" s="269"/>
      <c r="PH78" s="269"/>
      <c r="PI78" s="269"/>
      <c r="PJ78" s="269"/>
      <c r="PK78" s="269"/>
      <c r="PL78" s="269"/>
      <c r="PM78" s="269"/>
      <c r="PN78" s="269"/>
      <c r="PO78" s="269"/>
      <c r="PP78" s="269"/>
      <c r="PQ78" s="269"/>
      <c r="PR78" s="269"/>
      <c r="PS78" s="269"/>
      <c r="PT78" s="269"/>
      <c r="PU78" s="269"/>
      <c r="PV78" s="269"/>
      <c r="PW78" s="269"/>
      <c r="PX78" s="269"/>
      <c r="PY78" s="269"/>
      <c r="PZ78" s="269"/>
      <c r="QA78" s="269"/>
      <c r="QB78" s="269"/>
      <c r="QC78" s="269"/>
      <c r="QD78" s="269"/>
      <c r="QE78" s="269"/>
      <c r="QF78" s="269"/>
      <c r="QG78" s="269"/>
      <c r="QH78" s="269"/>
      <c r="QI78" s="269"/>
      <c r="QJ78" s="269"/>
      <c r="QK78" s="269"/>
      <c r="QL78" s="269"/>
      <c r="QM78" s="269"/>
      <c r="QN78" s="269"/>
      <c r="QO78" s="269"/>
      <c r="QP78" s="269"/>
      <c r="QQ78" s="269"/>
      <c r="QR78" s="269"/>
      <c r="QS78" s="269"/>
      <c r="QT78" s="269"/>
      <c r="QU78" s="269"/>
      <c r="QV78" s="269"/>
      <c r="QW78" s="269"/>
    </row>
    <row r="79" spans="1:465" ht="12.75" customHeight="1">
      <c r="A79" s="8"/>
      <c r="B79" s="9"/>
      <c r="C79" s="8" t="s">
        <v>400</v>
      </c>
      <c r="D79" s="8"/>
      <c r="E79" s="266" t="s">
        <v>11</v>
      </c>
      <c r="F79" s="282"/>
      <c r="G79" s="505">
        <v>1</v>
      </c>
      <c r="H79" s="505">
        <v>1</v>
      </c>
      <c r="I79" s="505">
        <v>1</v>
      </c>
      <c r="J79" s="505">
        <v>1</v>
      </c>
      <c r="K79" s="505">
        <v>1</v>
      </c>
      <c r="L79" s="505">
        <v>1</v>
      </c>
      <c r="M79" s="505">
        <v>1</v>
      </c>
      <c r="N79" s="505">
        <v>1</v>
      </c>
      <c r="O79" s="505">
        <v>1</v>
      </c>
      <c r="P79" s="505">
        <v>1</v>
      </c>
      <c r="Q79" s="505">
        <v>1</v>
      </c>
      <c r="R79" s="505">
        <v>1</v>
      </c>
      <c r="S79" s="505">
        <v>1</v>
      </c>
      <c r="T79" s="505">
        <v>1</v>
      </c>
      <c r="U79" s="505">
        <v>1</v>
      </c>
      <c r="V79" s="505">
        <v>1</v>
      </c>
      <c r="W79" s="505">
        <v>1</v>
      </c>
      <c r="X79" s="505">
        <v>1</v>
      </c>
      <c r="Y79" s="505">
        <v>1</v>
      </c>
      <c r="Z79" s="505">
        <v>1</v>
      </c>
      <c r="AA79" s="505">
        <v>1</v>
      </c>
      <c r="AB79" s="505">
        <v>1</v>
      </c>
      <c r="AC79" s="505">
        <v>1</v>
      </c>
      <c r="AD79" s="505">
        <v>1</v>
      </c>
      <c r="AE79" s="505">
        <v>1</v>
      </c>
      <c r="AF79" s="505">
        <v>1</v>
      </c>
      <c r="AG79" s="505">
        <v>1</v>
      </c>
      <c r="AH79" s="505">
        <v>1</v>
      </c>
      <c r="AI79" s="505">
        <v>1</v>
      </c>
      <c r="AJ79" s="505">
        <v>1</v>
      </c>
      <c r="AK79" s="505">
        <v>1</v>
      </c>
      <c r="AL79" s="505">
        <v>1</v>
      </c>
      <c r="AM79" s="505">
        <v>1</v>
      </c>
      <c r="AN79" s="505">
        <v>1</v>
      </c>
      <c r="AO79" s="505">
        <v>1</v>
      </c>
      <c r="AP79" s="505">
        <v>1</v>
      </c>
      <c r="AQ79" s="505">
        <v>1</v>
      </c>
      <c r="AR79" s="505">
        <v>1</v>
      </c>
      <c r="AS79" s="505">
        <v>1</v>
      </c>
      <c r="AT79" s="505">
        <v>1</v>
      </c>
      <c r="AU79" s="505">
        <v>1</v>
      </c>
      <c r="AV79" s="505">
        <v>1</v>
      </c>
      <c r="AW79" s="505">
        <v>1</v>
      </c>
      <c r="AX79" s="505">
        <v>1</v>
      </c>
      <c r="AY79" s="505">
        <v>1</v>
      </c>
      <c r="AZ79" s="505">
        <v>1</v>
      </c>
      <c r="BA79" s="505">
        <v>1</v>
      </c>
      <c r="BB79" s="505">
        <v>1</v>
      </c>
      <c r="BC79" s="505">
        <v>1</v>
      </c>
      <c r="BD79" s="505">
        <v>1</v>
      </c>
      <c r="BE79" s="505">
        <v>1</v>
      </c>
      <c r="BF79" s="505">
        <v>1</v>
      </c>
      <c r="BG79" s="505">
        <v>1</v>
      </c>
      <c r="BH79" s="505">
        <v>1</v>
      </c>
      <c r="BI79" s="505">
        <v>1</v>
      </c>
      <c r="BJ79" s="505">
        <v>1</v>
      </c>
      <c r="BK79" s="505">
        <v>1</v>
      </c>
      <c r="BL79" s="505">
        <v>1</v>
      </c>
      <c r="BM79" s="505">
        <v>1</v>
      </c>
      <c r="BN79" s="505">
        <v>1</v>
      </c>
      <c r="BO79" s="505">
        <v>1</v>
      </c>
      <c r="BP79" s="505">
        <v>1</v>
      </c>
      <c r="BQ79" s="505">
        <v>1</v>
      </c>
      <c r="BR79" s="505">
        <v>1</v>
      </c>
      <c r="BS79" s="505">
        <v>1</v>
      </c>
      <c r="BT79" s="505">
        <v>1</v>
      </c>
      <c r="BU79" s="505">
        <v>1</v>
      </c>
      <c r="BV79" s="505">
        <v>1</v>
      </c>
      <c r="BW79" s="505">
        <v>1</v>
      </c>
      <c r="BX79" s="505">
        <v>1</v>
      </c>
      <c r="BY79" s="505">
        <v>1</v>
      </c>
      <c r="BZ79" s="505">
        <v>1</v>
      </c>
      <c r="CA79" s="505">
        <v>1</v>
      </c>
      <c r="CB79" s="505">
        <v>1</v>
      </c>
      <c r="CC79" s="505">
        <v>1</v>
      </c>
      <c r="CD79" s="505">
        <v>1</v>
      </c>
      <c r="CE79" s="505">
        <v>1</v>
      </c>
      <c r="CF79" s="505">
        <v>1</v>
      </c>
      <c r="CG79" s="505">
        <v>1</v>
      </c>
      <c r="CH79" s="505">
        <v>1</v>
      </c>
      <c r="CI79" s="505">
        <v>1</v>
      </c>
      <c r="CJ79" s="505">
        <v>1</v>
      </c>
      <c r="CK79" s="505">
        <v>1</v>
      </c>
      <c r="CL79" s="505">
        <v>1</v>
      </c>
      <c r="CM79" s="505">
        <v>1</v>
      </c>
      <c r="CN79" s="505">
        <v>1</v>
      </c>
      <c r="CO79" s="505">
        <v>1</v>
      </c>
      <c r="CP79" s="505">
        <v>1</v>
      </c>
      <c r="CQ79" s="505">
        <v>1</v>
      </c>
      <c r="CR79" s="505">
        <v>1</v>
      </c>
      <c r="CS79" s="505">
        <v>1</v>
      </c>
      <c r="CT79" s="505">
        <v>1</v>
      </c>
      <c r="CU79" s="505">
        <v>1</v>
      </c>
      <c r="CV79" s="505">
        <v>1</v>
      </c>
      <c r="CW79" s="505">
        <v>1</v>
      </c>
      <c r="CX79" s="505">
        <v>1</v>
      </c>
      <c r="CY79" s="505">
        <v>1</v>
      </c>
      <c r="CZ79" s="505">
        <v>1</v>
      </c>
      <c r="DA79" s="505">
        <v>1</v>
      </c>
      <c r="DB79" s="505">
        <v>1</v>
      </c>
      <c r="DC79" s="505">
        <v>1</v>
      </c>
      <c r="DD79" s="505">
        <v>1</v>
      </c>
      <c r="DE79" s="505">
        <v>1</v>
      </c>
      <c r="DF79" s="505">
        <v>1</v>
      </c>
      <c r="DG79" s="505">
        <v>1</v>
      </c>
      <c r="DH79" s="505">
        <v>1</v>
      </c>
      <c r="DI79" s="505">
        <v>1</v>
      </c>
      <c r="DJ79" s="505">
        <v>1</v>
      </c>
      <c r="DK79" s="505">
        <v>1</v>
      </c>
      <c r="DL79" s="505">
        <v>1</v>
      </c>
      <c r="DM79" s="505">
        <v>1</v>
      </c>
      <c r="DN79" s="505">
        <v>1</v>
      </c>
      <c r="DO79" s="505">
        <v>1</v>
      </c>
      <c r="DP79" s="505">
        <v>1</v>
      </c>
      <c r="DQ79" s="505">
        <v>1</v>
      </c>
      <c r="DR79" s="505">
        <v>1</v>
      </c>
      <c r="DS79" s="505">
        <v>1</v>
      </c>
      <c r="DT79" s="505">
        <v>1</v>
      </c>
      <c r="DU79" s="505">
        <v>1</v>
      </c>
      <c r="DV79" s="505">
        <v>1</v>
      </c>
      <c r="DW79" s="505">
        <v>1</v>
      </c>
      <c r="DX79" s="505">
        <v>1</v>
      </c>
      <c r="DY79" s="505">
        <v>1</v>
      </c>
      <c r="DZ79" s="505">
        <v>1</v>
      </c>
      <c r="EA79" s="505">
        <v>1</v>
      </c>
      <c r="EB79" s="505">
        <v>1</v>
      </c>
      <c r="EC79" s="505">
        <v>1</v>
      </c>
      <c r="ED79" s="505">
        <v>1</v>
      </c>
      <c r="EE79" s="505">
        <v>1</v>
      </c>
      <c r="EF79" s="505">
        <v>1</v>
      </c>
      <c r="EG79" s="505">
        <v>1</v>
      </c>
      <c r="EH79" s="505">
        <v>1</v>
      </c>
      <c r="EI79" s="505">
        <v>1</v>
      </c>
      <c r="EJ79" s="505">
        <v>1</v>
      </c>
      <c r="EK79" s="505">
        <v>1</v>
      </c>
      <c r="EL79" s="505">
        <v>1</v>
      </c>
      <c r="EM79" s="505">
        <v>1</v>
      </c>
      <c r="EN79" s="505">
        <v>1</v>
      </c>
      <c r="EO79" s="505">
        <v>1</v>
      </c>
      <c r="EP79" s="505">
        <v>1</v>
      </c>
      <c r="EQ79" s="505">
        <v>1</v>
      </c>
      <c r="ER79" s="505">
        <v>1</v>
      </c>
      <c r="ES79" s="505">
        <v>1</v>
      </c>
      <c r="ET79" s="505">
        <v>1</v>
      </c>
      <c r="EU79" s="505">
        <v>1</v>
      </c>
      <c r="EV79" s="505">
        <v>1</v>
      </c>
      <c r="EW79" s="506">
        <v>1</v>
      </c>
      <c r="EY79" s="359"/>
      <c r="EZ79" s="359"/>
      <c r="FA79" s="359"/>
      <c r="FB79" s="359"/>
      <c r="FC79" s="359"/>
      <c r="FD79" s="359"/>
      <c r="FE79" s="359"/>
      <c r="FF79" s="359"/>
      <c r="FG79" s="359"/>
      <c r="FH79" s="359"/>
      <c r="FI79" s="359"/>
      <c r="FJ79" s="359"/>
      <c r="FK79" s="359"/>
      <c r="FL79" s="359"/>
      <c r="FM79" s="359"/>
      <c r="FN79" s="359"/>
      <c r="FO79" s="359"/>
      <c r="FP79" s="359"/>
      <c r="FQ79" s="359"/>
      <c r="FR79" s="359"/>
      <c r="FS79" s="359"/>
      <c r="FT79" s="359"/>
      <c r="FU79" s="359"/>
      <c r="FV79" s="359"/>
      <c r="FW79" s="359"/>
      <c r="FX79" s="359"/>
      <c r="FY79" s="359"/>
      <c r="FZ79" s="359"/>
      <c r="GA79" s="359"/>
      <c r="GB79" s="359"/>
      <c r="GC79" s="359"/>
      <c r="GD79" s="359"/>
      <c r="GE79" s="359"/>
      <c r="GF79" s="359"/>
      <c r="GG79" s="359"/>
      <c r="GH79" s="359"/>
      <c r="GI79" s="359"/>
      <c r="GJ79" s="359"/>
      <c r="GK79" s="359"/>
      <c r="GL79" s="359"/>
      <c r="GM79" s="359"/>
      <c r="GN79" s="359"/>
      <c r="GO79" s="359"/>
      <c r="GP79" s="359"/>
      <c r="GQ79" s="359"/>
      <c r="GR79" s="359"/>
      <c r="GS79" s="359"/>
      <c r="GT79" s="359"/>
      <c r="GU79" s="359"/>
      <c r="GV79" s="359"/>
      <c r="GW79" s="359"/>
      <c r="GX79" s="359"/>
      <c r="GY79" s="359"/>
      <c r="GZ79" s="359"/>
      <c r="HA79" s="359"/>
      <c r="HB79" s="359"/>
      <c r="HC79" s="359"/>
      <c r="HD79" s="359"/>
      <c r="HE79" s="359"/>
      <c r="HF79" s="359"/>
      <c r="HG79" s="359"/>
      <c r="HH79" s="359"/>
      <c r="HI79" s="359"/>
      <c r="HJ79" s="359"/>
      <c r="HK79" s="359"/>
      <c r="HL79" s="359"/>
      <c r="HM79" s="359"/>
      <c r="HN79" s="359"/>
      <c r="HO79" s="359"/>
      <c r="HP79" s="359"/>
      <c r="HQ79" s="359"/>
      <c r="HR79" s="359"/>
      <c r="HS79" s="359"/>
      <c r="HT79" s="359"/>
      <c r="HU79" s="359"/>
      <c r="HV79" s="359"/>
      <c r="HW79" s="359"/>
      <c r="HX79" s="359"/>
      <c r="HY79" s="359"/>
      <c r="HZ79" s="359"/>
      <c r="IA79" s="359"/>
      <c r="IB79" s="359"/>
      <c r="IC79" s="359"/>
      <c r="ID79" s="359"/>
      <c r="IE79" s="359"/>
      <c r="IF79" s="359"/>
      <c r="IG79" s="359"/>
      <c r="IH79" s="359"/>
      <c r="II79" s="359"/>
      <c r="IJ79" s="359"/>
      <c r="IK79" s="359"/>
      <c r="IL79" s="359"/>
      <c r="IM79" s="359"/>
      <c r="IN79" s="359"/>
      <c r="IO79" s="359"/>
      <c r="IP79" s="359"/>
      <c r="IQ79" s="359"/>
      <c r="IR79" s="359"/>
      <c r="IS79" s="359"/>
      <c r="IT79" s="359"/>
      <c r="IU79" s="359"/>
      <c r="IV79" s="359"/>
      <c r="IW79" s="359"/>
      <c r="IX79" s="359"/>
      <c r="IY79" s="359"/>
      <c r="IZ79" s="359"/>
      <c r="JA79" s="359"/>
      <c r="JB79" s="359"/>
      <c r="JC79" s="359"/>
      <c r="JD79" s="359"/>
      <c r="JE79" s="359"/>
      <c r="JF79" s="359"/>
      <c r="JG79" s="359"/>
      <c r="JH79" s="359"/>
      <c r="JI79" s="359"/>
      <c r="JJ79" s="359"/>
      <c r="JK79" s="359"/>
      <c r="JL79" s="359"/>
      <c r="JM79" s="359"/>
      <c r="JN79" s="359"/>
      <c r="JO79" s="359"/>
      <c r="JP79" s="359"/>
      <c r="JQ79" s="345"/>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c r="LI79" s="269"/>
      <c r="LJ79" s="269"/>
      <c r="LK79" s="269"/>
      <c r="LL79" s="269"/>
      <c r="LM79" s="269"/>
      <c r="LN79" s="269"/>
      <c r="LO79" s="269"/>
      <c r="LP79" s="269"/>
      <c r="LQ79" s="269"/>
      <c r="LR79" s="269"/>
      <c r="LS79" s="269"/>
      <c r="LT79" s="269"/>
      <c r="LU79" s="269"/>
      <c r="LV79" s="269"/>
      <c r="LW79" s="269"/>
      <c r="LX79" s="269"/>
      <c r="LY79" s="269"/>
      <c r="LZ79" s="269"/>
      <c r="MA79" s="269"/>
      <c r="MB79" s="269"/>
      <c r="MC79" s="269"/>
      <c r="MD79" s="269"/>
      <c r="ME79" s="269"/>
      <c r="MF79" s="269"/>
      <c r="MG79" s="269"/>
      <c r="MH79" s="269"/>
      <c r="MI79" s="269"/>
      <c r="MJ79" s="269"/>
      <c r="MK79" s="269"/>
      <c r="ML79" s="269"/>
      <c r="MM79" s="269"/>
      <c r="MN79" s="269"/>
      <c r="MO79" s="269"/>
      <c r="MP79" s="269"/>
      <c r="MQ79" s="269"/>
      <c r="MR79" s="269"/>
      <c r="MS79" s="269"/>
      <c r="MT79" s="269"/>
      <c r="MU79" s="269"/>
      <c r="MV79" s="269"/>
      <c r="MW79" s="269"/>
      <c r="MX79" s="269"/>
      <c r="MY79" s="269"/>
      <c r="MZ79" s="269"/>
      <c r="NA79" s="269"/>
      <c r="NB79" s="269"/>
      <c r="NC79" s="269"/>
      <c r="ND79" s="269"/>
      <c r="NE79" s="269"/>
      <c r="NF79" s="269"/>
      <c r="NG79" s="269"/>
      <c r="NH79" s="269"/>
      <c r="NI79" s="269"/>
      <c r="NJ79" s="269"/>
      <c r="NK79" s="269"/>
      <c r="NL79" s="269"/>
      <c r="NM79" s="269"/>
      <c r="NN79" s="269"/>
      <c r="NO79" s="269"/>
      <c r="NP79" s="269"/>
      <c r="NQ79" s="269"/>
      <c r="NR79" s="269"/>
      <c r="NS79" s="269"/>
      <c r="NT79" s="269"/>
      <c r="NU79" s="269"/>
      <c r="NV79" s="269"/>
      <c r="NW79" s="269"/>
      <c r="NX79" s="269"/>
      <c r="NY79" s="269"/>
      <c r="NZ79" s="269"/>
      <c r="OA79" s="269"/>
      <c r="OB79" s="269"/>
      <c r="OC79" s="269"/>
      <c r="OD79" s="269"/>
      <c r="OE79" s="269"/>
      <c r="OF79" s="269"/>
      <c r="OG79" s="269"/>
      <c r="OH79" s="269"/>
      <c r="OI79" s="269"/>
      <c r="OJ79" s="269"/>
      <c r="OK79" s="269"/>
      <c r="OL79" s="269"/>
      <c r="OM79" s="269"/>
      <c r="ON79" s="269"/>
      <c r="OO79" s="269"/>
      <c r="OP79" s="269"/>
      <c r="OQ79" s="269"/>
      <c r="OR79" s="269"/>
      <c r="OS79" s="269"/>
      <c r="OT79" s="269"/>
      <c r="OU79" s="269"/>
      <c r="OV79" s="269"/>
      <c r="OW79" s="269"/>
      <c r="OX79" s="269"/>
      <c r="OY79" s="269"/>
      <c r="OZ79" s="269"/>
      <c r="PA79" s="269"/>
      <c r="PB79" s="269"/>
      <c r="PC79" s="269"/>
      <c r="PD79" s="269"/>
      <c r="PE79" s="269"/>
      <c r="PF79" s="269"/>
      <c r="PG79" s="269"/>
      <c r="PH79" s="269"/>
      <c r="PI79" s="269"/>
      <c r="PJ79" s="269"/>
      <c r="PK79" s="269"/>
      <c r="PL79" s="269"/>
      <c r="PM79" s="269"/>
      <c r="PN79" s="269"/>
      <c r="PO79" s="269"/>
      <c r="PP79" s="269"/>
      <c r="PQ79" s="269"/>
      <c r="PR79" s="269"/>
      <c r="PS79" s="269"/>
      <c r="PT79" s="269"/>
      <c r="PU79" s="269"/>
      <c r="PV79" s="269"/>
      <c r="PW79" s="269"/>
      <c r="PX79" s="269"/>
      <c r="PY79" s="269"/>
      <c r="PZ79" s="269"/>
      <c r="QA79" s="269"/>
      <c r="QB79" s="269"/>
      <c r="QC79" s="269"/>
      <c r="QD79" s="269"/>
      <c r="QE79" s="269"/>
      <c r="QF79" s="269"/>
      <c r="QG79" s="269"/>
      <c r="QH79" s="269"/>
      <c r="QI79" s="269"/>
      <c r="QJ79" s="269"/>
      <c r="QK79" s="269"/>
      <c r="QL79" s="269"/>
      <c r="QM79" s="269"/>
      <c r="QN79" s="269"/>
      <c r="QO79" s="269"/>
      <c r="QP79" s="269"/>
      <c r="QQ79" s="269"/>
      <c r="QR79" s="269"/>
      <c r="QS79" s="269"/>
      <c r="QT79" s="269"/>
      <c r="QU79" s="269"/>
      <c r="QV79" s="269"/>
      <c r="QW79" s="269"/>
    </row>
    <row r="80" spans="1:465" ht="12.75" customHeight="1">
      <c r="A80" s="8"/>
      <c r="B80" s="9"/>
      <c r="C80" s="8" t="s">
        <v>401</v>
      </c>
      <c r="D80" s="8"/>
      <c r="E80" s="266" t="s">
        <v>11</v>
      </c>
      <c r="F80" s="282"/>
      <c r="G80" s="505">
        <v>0</v>
      </c>
      <c r="H80" s="505">
        <v>0</v>
      </c>
      <c r="I80" s="505">
        <v>0</v>
      </c>
      <c r="J80" s="505">
        <v>0</v>
      </c>
      <c r="K80" s="505">
        <v>0</v>
      </c>
      <c r="L80" s="505">
        <v>0</v>
      </c>
      <c r="M80" s="505">
        <v>0</v>
      </c>
      <c r="N80" s="505">
        <v>0</v>
      </c>
      <c r="O80" s="505">
        <v>0</v>
      </c>
      <c r="P80" s="505">
        <v>0</v>
      </c>
      <c r="Q80" s="505">
        <v>0</v>
      </c>
      <c r="R80" s="505">
        <v>0</v>
      </c>
      <c r="S80" s="505">
        <v>0</v>
      </c>
      <c r="T80" s="505">
        <v>0</v>
      </c>
      <c r="U80" s="505">
        <v>0</v>
      </c>
      <c r="V80" s="505">
        <v>0</v>
      </c>
      <c r="W80" s="505">
        <v>0</v>
      </c>
      <c r="X80" s="505">
        <v>0</v>
      </c>
      <c r="Y80" s="505">
        <v>0</v>
      </c>
      <c r="Z80" s="505">
        <v>0</v>
      </c>
      <c r="AA80" s="505">
        <v>0</v>
      </c>
      <c r="AB80" s="505">
        <v>0</v>
      </c>
      <c r="AC80" s="505">
        <v>0</v>
      </c>
      <c r="AD80" s="505">
        <v>0</v>
      </c>
      <c r="AE80" s="505">
        <v>0</v>
      </c>
      <c r="AF80" s="505">
        <v>0</v>
      </c>
      <c r="AG80" s="505">
        <v>0</v>
      </c>
      <c r="AH80" s="505">
        <v>0</v>
      </c>
      <c r="AI80" s="505">
        <v>0</v>
      </c>
      <c r="AJ80" s="505">
        <v>0</v>
      </c>
      <c r="AK80" s="505">
        <v>0</v>
      </c>
      <c r="AL80" s="505">
        <v>0</v>
      </c>
      <c r="AM80" s="505">
        <v>0</v>
      </c>
      <c r="AN80" s="505">
        <v>0</v>
      </c>
      <c r="AO80" s="505">
        <v>0</v>
      </c>
      <c r="AP80" s="505">
        <v>0</v>
      </c>
      <c r="AQ80" s="505">
        <v>0</v>
      </c>
      <c r="AR80" s="505">
        <v>0</v>
      </c>
      <c r="AS80" s="505">
        <v>0</v>
      </c>
      <c r="AT80" s="505">
        <v>0</v>
      </c>
      <c r="AU80" s="505">
        <v>0</v>
      </c>
      <c r="AV80" s="505">
        <v>0</v>
      </c>
      <c r="AW80" s="505">
        <v>0</v>
      </c>
      <c r="AX80" s="505">
        <v>0</v>
      </c>
      <c r="AY80" s="505">
        <v>0</v>
      </c>
      <c r="AZ80" s="505">
        <v>0</v>
      </c>
      <c r="BA80" s="505">
        <v>0</v>
      </c>
      <c r="BB80" s="505">
        <v>0</v>
      </c>
      <c r="BC80" s="505">
        <v>0</v>
      </c>
      <c r="BD80" s="505">
        <v>0</v>
      </c>
      <c r="BE80" s="505">
        <v>0</v>
      </c>
      <c r="BF80" s="505">
        <v>0</v>
      </c>
      <c r="BG80" s="505">
        <v>0</v>
      </c>
      <c r="BH80" s="505">
        <v>0</v>
      </c>
      <c r="BI80" s="505">
        <v>0</v>
      </c>
      <c r="BJ80" s="505">
        <v>0</v>
      </c>
      <c r="BK80" s="505">
        <v>0</v>
      </c>
      <c r="BL80" s="505">
        <v>0</v>
      </c>
      <c r="BM80" s="505">
        <v>0</v>
      </c>
      <c r="BN80" s="505">
        <v>0</v>
      </c>
      <c r="BO80" s="505">
        <v>0</v>
      </c>
      <c r="BP80" s="505">
        <v>0</v>
      </c>
      <c r="BQ80" s="505">
        <v>0</v>
      </c>
      <c r="BR80" s="505">
        <v>0</v>
      </c>
      <c r="BS80" s="505">
        <v>0</v>
      </c>
      <c r="BT80" s="505">
        <v>0</v>
      </c>
      <c r="BU80" s="505">
        <v>0</v>
      </c>
      <c r="BV80" s="505">
        <v>0</v>
      </c>
      <c r="BW80" s="505">
        <v>0</v>
      </c>
      <c r="BX80" s="505">
        <v>0</v>
      </c>
      <c r="BY80" s="505">
        <v>0</v>
      </c>
      <c r="BZ80" s="505">
        <v>0</v>
      </c>
      <c r="CA80" s="505">
        <v>0</v>
      </c>
      <c r="CB80" s="505">
        <v>0</v>
      </c>
      <c r="CC80" s="505">
        <v>0</v>
      </c>
      <c r="CD80" s="505">
        <v>0</v>
      </c>
      <c r="CE80" s="505">
        <v>0</v>
      </c>
      <c r="CF80" s="505">
        <v>0</v>
      </c>
      <c r="CG80" s="505">
        <v>0</v>
      </c>
      <c r="CH80" s="505">
        <v>0</v>
      </c>
      <c r="CI80" s="505">
        <v>0</v>
      </c>
      <c r="CJ80" s="505">
        <v>0</v>
      </c>
      <c r="CK80" s="505">
        <v>0</v>
      </c>
      <c r="CL80" s="505">
        <v>0</v>
      </c>
      <c r="CM80" s="505">
        <v>0</v>
      </c>
      <c r="CN80" s="505">
        <v>0</v>
      </c>
      <c r="CO80" s="505">
        <v>0</v>
      </c>
      <c r="CP80" s="505">
        <v>0</v>
      </c>
      <c r="CQ80" s="505">
        <v>0</v>
      </c>
      <c r="CR80" s="505">
        <v>0</v>
      </c>
      <c r="CS80" s="505">
        <v>0</v>
      </c>
      <c r="CT80" s="505">
        <v>0</v>
      </c>
      <c r="CU80" s="505">
        <v>0</v>
      </c>
      <c r="CV80" s="505">
        <v>0</v>
      </c>
      <c r="CW80" s="505">
        <v>0</v>
      </c>
      <c r="CX80" s="505">
        <v>0</v>
      </c>
      <c r="CY80" s="505">
        <v>0</v>
      </c>
      <c r="CZ80" s="505">
        <v>0</v>
      </c>
      <c r="DA80" s="505">
        <v>0</v>
      </c>
      <c r="DB80" s="505">
        <v>0</v>
      </c>
      <c r="DC80" s="505">
        <v>0</v>
      </c>
      <c r="DD80" s="505">
        <v>0</v>
      </c>
      <c r="DE80" s="505">
        <v>0</v>
      </c>
      <c r="DF80" s="505">
        <v>0</v>
      </c>
      <c r="DG80" s="505">
        <v>0</v>
      </c>
      <c r="DH80" s="505">
        <v>0</v>
      </c>
      <c r="DI80" s="505">
        <v>0</v>
      </c>
      <c r="DJ80" s="505">
        <v>0</v>
      </c>
      <c r="DK80" s="505">
        <v>0</v>
      </c>
      <c r="DL80" s="505">
        <v>0</v>
      </c>
      <c r="DM80" s="505">
        <v>0</v>
      </c>
      <c r="DN80" s="505">
        <v>0</v>
      </c>
      <c r="DO80" s="505">
        <v>0</v>
      </c>
      <c r="DP80" s="505">
        <v>0</v>
      </c>
      <c r="DQ80" s="505">
        <v>0</v>
      </c>
      <c r="DR80" s="505">
        <v>0</v>
      </c>
      <c r="DS80" s="505">
        <v>0</v>
      </c>
      <c r="DT80" s="505">
        <v>0</v>
      </c>
      <c r="DU80" s="505">
        <v>0</v>
      </c>
      <c r="DV80" s="505">
        <v>0</v>
      </c>
      <c r="DW80" s="505">
        <v>0</v>
      </c>
      <c r="DX80" s="505">
        <v>0</v>
      </c>
      <c r="DY80" s="505">
        <v>0</v>
      </c>
      <c r="DZ80" s="505">
        <v>0</v>
      </c>
      <c r="EA80" s="505">
        <v>0</v>
      </c>
      <c r="EB80" s="505">
        <v>0</v>
      </c>
      <c r="EC80" s="505">
        <v>0</v>
      </c>
      <c r="ED80" s="505">
        <v>0</v>
      </c>
      <c r="EE80" s="505">
        <v>0</v>
      </c>
      <c r="EF80" s="505">
        <v>0</v>
      </c>
      <c r="EG80" s="505">
        <v>0</v>
      </c>
      <c r="EH80" s="505">
        <v>0</v>
      </c>
      <c r="EI80" s="505">
        <v>0</v>
      </c>
      <c r="EJ80" s="505">
        <v>0</v>
      </c>
      <c r="EK80" s="505">
        <v>0</v>
      </c>
      <c r="EL80" s="505">
        <v>0</v>
      </c>
      <c r="EM80" s="505">
        <v>0</v>
      </c>
      <c r="EN80" s="505">
        <v>0</v>
      </c>
      <c r="EO80" s="505">
        <v>0</v>
      </c>
      <c r="EP80" s="505">
        <v>0</v>
      </c>
      <c r="EQ80" s="505">
        <v>0</v>
      </c>
      <c r="ER80" s="505">
        <v>0</v>
      </c>
      <c r="ES80" s="505">
        <v>0</v>
      </c>
      <c r="ET80" s="505">
        <v>0</v>
      </c>
      <c r="EU80" s="505">
        <v>0</v>
      </c>
      <c r="EV80" s="505">
        <v>0</v>
      </c>
      <c r="EW80" s="506">
        <v>0</v>
      </c>
      <c r="EY80" s="359"/>
      <c r="EZ80" s="359"/>
      <c r="FA80" s="359"/>
      <c r="FB80" s="359"/>
      <c r="FC80" s="359"/>
      <c r="FD80" s="359"/>
      <c r="FE80" s="359"/>
      <c r="FF80" s="359"/>
      <c r="FG80" s="359"/>
      <c r="FH80" s="359"/>
      <c r="FI80" s="359"/>
      <c r="FJ80" s="359"/>
      <c r="FK80" s="359"/>
      <c r="FL80" s="359"/>
      <c r="FM80" s="359"/>
      <c r="FN80" s="359"/>
      <c r="FO80" s="359"/>
      <c r="FP80" s="359"/>
      <c r="FQ80" s="359"/>
      <c r="FR80" s="359"/>
      <c r="FS80" s="359"/>
      <c r="FT80" s="359"/>
      <c r="FU80" s="359"/>
      <c r="FV80" s="359"/>
      <c r="FW80" s="359"/>
      <c r="FX80" s="359"/>
      <c r="FY80" s="359"/>
      <c r="FZ80" s="359"/>
      <c r="GA80" s="359"/>
      <c r="GB80" s="359"/>
      <c r="GC80" s="359"/>
      <c r="GD80" s="359"/>
      <c r="GE80" s="359"/>
      <c r="GF80" s="359"/>
      <c r="GG80" s="359"/>
      <c r="GH80" s="359"/>
      <c r="GI80" s="359"/>
      <c r="GJ80" s="359"/>
      <c r="GK80" s="359"/>
      <c r="GL80" s="359"/>
      <c r="GM80" s="359"/>
      <c r="GN80" s="359"/>
      <c r="GO80" s="359"/>
      <c r="GP80" s="359"/>
      <c r="GQ80" s="359"/>
      <c r="GR80" s="359"/>
      <c r="GS80" s="359"/>
      <c r="GT80" s="359"/>
      <c r="GU80" s="359"/>
      <c r="GV80" s="359"/>
      <c r="GW80" s="359"/>
      <c r="GX80" s="359"/>
      <c r="GY80" s="359"/>
      <c r="GZ80" s="359"/>
      <c r="HA80" s="359"/>
      <c r="HB80" s="359"/>
      <c r="HC80" s="359"/>
      <c r="HD80" s="359"/>
      <c r="HE80" s="359"/>
      <c r="HF80" s="359"/>
      <c r="HG80" s="359"/>
      <c r="HH80" s="359"/>
      <c r="HI80" s="359"/>
      <c r="HJ80" s="359"/>
      <c r="HK80" s="359"/>
      <c r="HL80" s="359"/>
      <c r="HM80" s="359"/>
      <c r="HN80" s="359"/>
      <c r="HO80" s="359"/>
      <c r="HP80" s="359"/>
      <c r="HQ80" s="359"/>
      <c r="HR80" s="359"/>
      <c r="HS80" s="359"/>
      <c r="HT80" s="359"/>
      <c r="HU80" s="359"/>
      <c r="HV80" s="359"/>
      <c r="HW80" s="359"/>
      <c r="HX80" s="359"/>
      <c r="HY80" s="359"/>
      <c r="HZ80" s="359"/>
      <c r="IA80" s="359"/>
      <c r="IB80" s="359"/>
      <c r="IC80" s="359"/>
      <c r="ID80" s="359"/>
      <c r="IE80" s="359"/>
      <c r="IF80" s="359"/>
      <c r="IG80" s="359"/>
      <c r="IH80" s="359"/>
      <c r="II80" s="359"/>
      <c r="IJ80" s="359"/>
      <c r="IK80" s="359"/>
      <c r="IL80" s="359"/>
      <c r="IM80" s="359"/>
      <c r="IN80" s="359"/>
      <c r="IO80" s="359"/>
      <c r="IP80" s="359"/>
      <c r="IQ80" s="359"/>
      <c r="IR80" s="359"/>
      <c r="IS80" s="359"/>
      <c r="IT80" s="359"/>
      <c r="IU80" s="359"/>
      <c r="IV80" s="359"/>
      <c r="IW80" s="359"/>
      <c r="IX80" s="359"/>
      <c r="IY80" s="359"/>
      <c r="IZ80" s="359"/>
      <c r="JA80" s="359"/>
      <c r="JB80" s="359"/>
      <c r="JC80" s="359"/>
      <c r="JD80" s="359"/>
      <c r="JE80" s="359"/>
      <c r="JF80" s="359"/>
      <c r="JG80" s="359"/>
      <c r="JH80" s="359"/>
      <c r="JI80" s="359"/>
      <c r="JJ80" s="359"/>
      <c r="JK80" s="359"/>
      <c r="JL80" s="359"/>
      <c r="JM80" s="359"/>
      <c r="JN80" s="359"/>
      <c r="JO80" s="359"/>
      <c r="JP80" s="359"/>
      <c r="JQ80" s="345"/>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c r="LI80" s="269"/>
      <c r="LJ80" s="269"/>
      <c r="LK80" s="269"/>
      <c r="LL80" s="269"/>
      <c r="LM80" s="269"/>
      <c r="LN80" s="269"/>
      <c r="LO80" s="269"/>
      <c r="LP80" s="269"/>
      <c r="LQ80" s="269"/>
      <c r="LR80" s="269"/>
      <c r="LS80" s="269"/>
      <c r="LT80" s="269"/>
      <c r="LU80" s="269"/>
      <c r="LV80" s="269"/>
      <c r="LW80" s="269"/>
      <c r="LX80" s="269"/>
      <c r="LY80" s="269"/>
      <c r="LZ80" s="269"/>
      <c r="MA80" s="269"/>
      <c r="MB80" s="269"/>
      <c r="MC80" s="269"/>
      <c r="MD80" s="269"/>
      <c r="ME80" s="269"/>
      <c r="MF80" s="269"/>
      <c r="MG80" s="269"/>
      <c r="MH80" s="269"/>
      <c r="MI80" s="269"/>
      <c r="MJ80" s="269"/>
      <c r="MK80" s="269"/>
      <c r="ML80" s="269"/>
      <c r="MM80" s="269"/>
      <c r="MN80" s="269"/>
      <c r="MO80" s="269"/>
      <c r="MP80" s="269"/>
      <c r="MQ80" s="269"/>
      <c r="MR80" s="269"/>
      <c r="MS80" s="269"/>
      <c r="MT80" s="269"/>
      <c r="MU80" s="269"/>
      <c r="MV80" s="269"/>
      <c r="MW80" s="269"/>
      <c r="MX80" s="269"/>
      <c r="MY80" s="269"/>
      <c r="MZ80" s="269"/>
      <c r="NA80" s="269"/>
      <c r="NB80" s="269"/>
      <c r="NC80" s="269"/>
      <c r="ND80" s="269"/>
      <c r="NE80" s="269"/>
      <c r="NF80" s="269"/>
      <c r="NG80" s="269"/>
      <c r="NH80" s="269"/>
      <c r="NI80" s="269"/>
      <c r="NJ80" s="269"/>
      <c r="NK80" s="269"/>
      <c r="NL80" s="269"/>
      <c r="NM80" s="269"/>
      <c r="NN80" s="269"/>
      <c r="NO80" s="269"/>
      <c r="NP80" s="269"/>
      <c r="NQ80" s="269"/>
      <c r="NR80" s="269"/>
      <c r="NS80" s="269"/>
      <c r="NT80" s="269"/>
      <c r="NU80" s="269"/>
      <c r="NV80" s="269"/>
      <c r="NW80" s="269"/>
      <c r="NX80" s="269"/>
      <c r="NY80" s="269"/>
      <c r="NZ80" s="269"/>
      <c r="OA80" s="269"/>
      <c r="OB80" s="269"/>
      <c r="OC80" s="269"/>
      <c r="OD80" s="269"/>
      <c r="OE80" s="269"/>
      <c r="OF80" s="269"/>
      <c r="OG80" s="269"/>
      <c r="OH80" s="269"/>
      <c r="OI80" s="269"/>
      <c r="OJ80" s="269"/>
      <c r="OK80" s="269"/>
      <c r="OL80" s="269"/>
      <c r="OM80" s="269"/>
      <c r="ON80" s="269"/>
      <c r="OO80" s="269"/>
      <c r="OP80" s="269"/>
      <c r="OQ80" s="269"/>
      <c r="OR80" s="269"/>
      <c r="OS80" s="269"/>
      <c r="OT80" s="269"/>
      <c r="OU80" s="269"/>
      <c r="OV80" s="269"/>
      <c r="OW80" s="269"/>
      <c r="OX80" s="269"/>
      <c r="OY80" s="269"/>
      <c r="OZ80" s="269"/>
      <c r="PA80" s="269"/>
      <c r="PB80" s="269"/>
      <c r="PC80" s="269"/>
      <c r="PD80" s="269"/>
      <c r="PE80" s="269"/>
      <c r="PF80" s="269"/>
      <c r="PG80" s="269"/>
      <c r="PH80" s="269"/>
      <c r="PI80" s="269"/>
      <c r="PJ80" s="269"/>
      <c r="PK80" s="269"/>
      <c r="PL80" s="269"/>
      <c r="PM80" s="269"/>
      <c r="PN80" s="269"/>
      <c r="PO80" s="269"/>
      <c r="PP80" s="269"/>
      <c r="PQ80" s="269"/>
      <c r="PR80" s="269"/>
      <c r="PS80" s="269"/>
      <c r="PT80" s="269"/>
      <c r="PU80" s="269"/>
      <c r="PV80" s="269"/>
      <c r="PW80" s="269"/>
      <c r="PX80" s="269"/>
      <c r="PY80" s="269"/>
      <c r="PZ80" s="269"/>
      <c r="QA80" s="269"/>
      <c r="QB80" s="269"/>
      <c r="QC80" s="269"/>
      <c r="QD80" s="269"/>
      <c r="QE80" s="269"/>
      <c r="QF80" s="269"/>
      <c r="QG80" s="269"/>
      <c r="QH80" s="269"/>
      <c r="QI80" s="269"/>
      <c r="QJ80" s="269"/>
      <c r="QK80" s="269"/>
      <c r="QL80" s="269"/>
      <c r="QM80" s="269"/>
      <c r="QN80" s="269"/>
      <c r="QO80" s="269"/>
      <c r="QP80" s="269"/>
      <c r="QQ80" s="269"/>
      <c r="QR80" s="269"/>
      <c r="QS80" s="269"/>
      <c r="QT80" s="269"/>
      <c r="QU80" s="269"/>
      <c r="QV80" s="269"/>
      <c r="QW80" s="269"/>
    </row>
    <row r="81" spans="1:465" ht="12.75" customHeight="1">
      <c r="A81" s="8"/>
      <c r="B81" s="287" t="s">
        <v>402</v>
      </c>
      <c r="C81" s="284"/>
      <c r="D81" s="284"/>
      <c r="E81" s="286"/>
      <c r="F81" s="282"/>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c r="BQ81" s="507"/>
      <c r="BR81" s="507"/>
      <c r="BS81" s="507"/>
      <c r="BT81" s="507"/>
      <c r="BU81" s="507"/>
      <c r="BV81" s="507"/>
      <c r="BW81" s="507"/>
      <c r="BX81" s="507"/>
      <c r="BY81" s="507"/>
      <c r="BZ81" s="507"/>
      <c r="CA81" s="507"/>
      <c r="CB81" s="507"/>
      <c r="CC81" s="507"/>
      <c r="CD81" s="507"/>
      <c r="CE81" s="507"/>
      <c r="CF81" s="507"/>
      <c r="CG81" s="507"/>
      <c r="CH81" s="507"/>
      <c r="CI81" s="507"/>
      <c r="CJ81" s="507"/>
      <c r="CK81" s="507"/>
      <c r="CL81" s="507"/>
      <c r="CM81" s="507"/>
      <c r="CN81" s="507"/>
      <c r="CO81" s="507"/>
      <c r="CP81" s="507"/>
      <c r="CQ81" s="507"/>
      <c r="CR81" s="507"/>
      <c r="CS81" s="507"/>
      <c r="CT81" s="507"/>
      <c r="CU81" s="507"/>
      <c r="CV81" s="507"/>
      <c r="CW81" s="507"/>
      <c r="CX81" s="507"/>
      <c r="CY81" s="507"/>
      <c r="CZ81" s="507"/>
      <c r="DA81" s="507"/>
      <c r="DB81" s="507"/>
      <c r="DC81" s="507"/>
      <c r="DD81" s="507"/>
      <c r="DE81" s="507"/>
      <c r="DF81" s="507"/>
      <c r="DG81" s="507"/>
      <c r="DH81" s="507"/>
      <c r="DI81" s="507"/>
      <c r="DJ81" s="507"/>
      <c r="DK81" s="507"/>
      <c r="DL81" s="507"/>
      <c r="DM81" s="507"/>
      <c r="DN81" s="507"/>
      <c r="DO81" s="507"/>
      <c r="DP81" s="507"/>
      <c r="DQ81" s="507"/>
      <c r="DR81" s="507"/>
      <c r="DS81" s="507"/>
      <c r="DT81" s="507"/>
      <c r="DU81" s="507"/>
      <c r="DV81" s="507"/>
      <c r="DW81" s="507"/>
      <c r="DX81" s="507"/>
      <c r="DY81" s="507"/>
      <c r="DZ81" s="507"/>
      <c r="EA81" s="507"/>
      <c r="EB81" s="507"/>
      <c r="EC81" s="507"/>
      <c r="ED81" s="507"/>
      <c r="EE81" s="507"/>
      <c r="EF81" s="507"/>
      <c r="EG81" s="507"/>
      <c r="EH81" s="507"/>
      <c r="EI81" s="507"/>
      <c r="EJ81" s="507"/>
      <c r="EK81" s="507"/>
      <c r="EL81" s="507"/>
      <c r="EM81" s="507"/>
      <c r="EN81" s="507"/>
      <c r="EO81" s="507"/>
      <c r="EP81" s="507"/>
      <c r="EQ81" s="507"/>
      <c r="ER81" s="507"/>
      <c r="ES81" s="507"/>
      <c r="ET81" s="507"/>
      <c r="EU81" s="507"/>
      <c r="EV81" s="507"/>
      <c r="EW81" s="507"/>
    </row>
    <row r="82" spans="1:465" ht="12.75" customHeight="1">
      <c r="A82" s="8"/>
      <c r="B82" s="9"/>
      <c r="C82" s="8" t="s">
        <v>403</v>
      </c>
      <c r="D82" s="8"/>
      <c r="E82" s="266" t="s">
        <v>4</v>
      </c>
      <c r="F82" s="282"/>
      <c r="G82" s="505">
        <v>0</v>
      </c>
      <c r="H82" s="505">
        <v>0</v>
      </c>
      <c r="I82" s="505">
        <v>0</v>
      </c>
      <c r="J82" s="505">
        <v>0</v>
      </c>
      <c r="K82" s="505">
        <v>0</v>
      </c>
      <c r="L82" s="505">
        <v>0</v>
      </c>
      <c r="M82" s="505">
        <v>0</v>
      </c>
      <c r="N82" s="505">
        <v>0</v>
      </c>
      <c r="O82" s="505">
        <v>0</v>
      </c>
      <c r="P82" s="505">
        <v>0</v>
      </c>
      <c r="Q82" s="505">
        <v>0</v>
      </c>
      <c r="R82" s="505">
        <v>0</v>
      </c>
      <c r="S82" s="505">
        <v>0</v>
      </c>
      <c r="T82" s="505">
        <v>0</v>
      </c>
      <c r="U82" s="505">
        <v>0</v>
      </c>
      <c r="V82" s="505">
        <v>0</v>
      </c>
      <c r="W82" s="505">
        <v>0</v>
      </c>
      <c r="X82" s="505">
        <v>0</v>
      </c>
      <c r="Y82" s="505">
        <v>0</v>
      </c>
      <c r="Z82" s="505">
        <v>0</v>
      </c>
      <c r="AA82" s="505">
        <v>0</v>
      </c>
      <c r="AB82" s="505">
        <v>0</v>
      </c>
      <c r="AC82" s="505">
        <v>0</v>
      </c>
      <c r="AD82" s="505">
        <v>0</v>
      </c>
      <c r="AE82" s="505">
        <v>0</v>
      </c>
      <c r="AF82" s="505">
        <v>0</v>
      </c>
      <c r="AG82" s="505">
        <v>0</v>
      </c>
      <c r="AH82" s="505">
        <v>0</v>
      </c>
      <c r="AI82" s="505">
        <v>0</v>
      </c>
      <c r="AJ82" s="505">
        <v>0</v>
      </c>
      <c r="AK82" s="505">
        <v>0</v>
      </c>
      <c r="AL82" s="505">
        <v>0</v>
      </c>
      <c r="AM82" s="505">
        <v>0</v>
      </c>
      <c r="AN82" s="505">
        <v>0</v>
      </c>
      <c r="AO82" s="505">
        <v>0</v>
      </c>
      <c r="AP82" s="505">
        <v>0</v>
      </c>
      <c r="AQ82" s="505">
        <v>0</v>
      </c>
      <c r="AR82" s="505">
        <v>0</v>
      </c>
      <c r="AS82" s="505">
        <v>0</v>
      </c>
      <c r="AT82" s="505">
        <v>0</v>
      </c>
      <c r="AU82" s="505">
        <v>0</v>
      </c>
      <c r="AV82" s="505">
        <v>0</v>
      </c>
      <c r="AW82" s="505">
        <v>0</v>
      </c>
      <c r="AX82" s="505">
        <v>0</v>
      </c>
      <c r="AY82" s="505">
        <v>0</v>
      </c>
      <c r="AZ82" s="505">
        <v>0</v>
      </c>
      <c r="BA82" s="505">
        <v>0</v>
      </c>
      <c r="BB82" s="505">
        <v>0</v>
      </c>
      <c r="BC82" s="505">
        <v>0</v>
      </c>
      <c r="BD82" s="505">
        <v>0</v>
      </c>
      <c r="BE82" s="505">
        <v>0</v>
      </c>
      <c r="BF82" s="505">
        <v>0</v>
      </c>
      <c r="BG82" s="505">
        <v>0</v>
      </c>
      <c r="BH82" s="505">
        <v>0</v>
      </c>
      <c r="BI82" s="505">
        <v>0</v>
      </c>
      <c r="BJ82" s="505">
        <v>0</v>
      </c>
      <c r="BK82" s="505">
        <v>0</v>
      </c>
      <c r="BL82" s="505">
        <v>0</v>
      </c>
      <c r="BM82" s="505">
        <v>0</v>
      </c>
      <c r="BN82" s="505">
        <v>0</v>
      </c>
      <c r="BO82" s="505">
        <v>0</v>
      </c>
      <c r="BP82" s="505">
        <v>0</v>
      </c>
      <c r="BQ82" s="505">
        <v>0</v>
      </c>
      <c r="BR82" s="505">
        <v>0</v>
      </c>
      <c r="BS82" s="505">
        <v>0</v>
      </c>
      <c r="BT82" s="505">
        <v>0</v>
      </c>
      <c r="BU82" s="505">
        <v>0</v>
      </c>
      <c r="BV82" s="505">
        <v>0</v>
      </c>
      <c r="BW82" s="505">
        <v>0</v>
      </c>
      <c r="BX82" s="505">
        <v>0</v>
      </c>
      <c r="BY82" s="505">
        <v>0</v>
      </c>
      <c r="BZ82" s="505">
        <v>0</v>
      </c>
      <c r="CA82" s="505">
        <v>0</v>
      </c>
      <c r="CB82" s="505">
        <v>0</v>
      </c>
      <c r="CC82" s="505">
        <v>0</v>
      </c>
      <c r="CD82" s="505">
        <v>0</v>
      </c>
      <c r="CE82" s="505">
        <v>0</v>
      </c>
      <c r="CF82" s="505">
        <v>0</v>
      </c>
      <c r="CG82" s="505">
        <v>0</v>
      </c>
      <c r="CH82" s="505">
        <v>0</v>
      </c>
      <c r="CI82" s="505">
        <v>0</v>
      </c>
      <c r="CJ82" s="505">
        <v>0</v>
      </c>
      <c r="CK82" s="505">
        <v>0</v>
      </c>
      <c r="CL82" s="505">
        <v>0</v>
      </c>
      <c r="CM82" s="505">
        <v>0</v>
      </c>
      <c r="CN82" s="505">
        <v>0</v>
      </c>
      <c r="CO82" s="505">
        <v>0</v>
      </c>
      <c r="CP82" s="505">
        <v>0</v>
      </c>
      <c r="CQ82" s="505">
        <v>0</v>
      </c>
      <c r="CR82" s="505">
        <v>0</v>
      </c>
      <c r="CS82" s="505">
        <v>0</v>
      </c>
      <c r="CT82" s="505">
        <v>0</v>
      </c>
      <c r="CU82" s="505">
        <v>0</v>
      </c>
      <c r="CV82" s="505">
        <v>0</v>
      </c>
      <c r="CW82" s="505">
        <v>0</v>
      </c>
      <c r="CX82" s="505">
        <v>0</v>
      </c>
      <c r="CY82" s="505">
        <v>0</v>
      </c>
      <c r="CZ82" s="505">
        <v>0</v>
      </c>
      <c r="DA82" s="505">
        <v>0</v>
      </c>
      <c r="DB82" s="505">
        <v>0</v>
      </c>
      <c r="DC82" s="505">
        <v>0</v>
      </c>
      <c r="DD82" s="505">
        <v>0</v>
      </c>
      <c r="DE82" s="505">
        <v>0</v>
      </c>
      <c r="DF82" s="505">
        <v>0</v>
      </c>
      <c r="DG82" s="505">
        <v>0</v>
      </c>
      <c r="DH82" s="505">
        <v>0</v>
      </c>
      <c r="DI82" s="505">
        <v>0</v>
      </c>
      <c r="DJ82" s="505">
        <v>0</v>
      </c>
      <c r="DK82" s="505">
        <v>0</v>
      </c>
      <c r="DL82" s="505">
        <v>0</v>
      </c>
      <c r="DM82" s="505">
        <v>0</v>
      </c>
      <c r="DN82" s="505">
        <v>0</v>
      </c>
      <c r="DO82" s="505">
        <v>0</v>
      </c>
      <c r="DP82" s="505">
        <v>0</v>
      </c>
      <c r="DQ82" s="505">
        <v>0</v>
      </c>
      <c r="DR82" s="505">
        <v>0</v>
      </c>
      <c r="DS82" s="505">
        <v>0</v>
      </c>
      <c r="DT82" s="505">
        <v>0</v>
      </c>
      <c r="DU82" s="505">
        <v>0</v>
      </c>
      <c r="DV82" s="505">
        <v>0</v>
      </c>
      <c r="DW82" s="505">
        <v>0</v>
      </c>
      <c r="DX82" s="505">
        <v>0</v>
      </c>
      <c r="DY82" s="505">
        <v>0</v>
      </c>
      <c r="DZ82" s="505">
        <v>0</v>
      </c>
      <c r="EA82" s="505">
        <v>0</v>
      </c>
      <c r="EB82" s="505">
        <v>0</v>
      </c>
      <c r="EC82" s="505">
        <v>0</v>
      </c>
      <c r="ED82" s="505">
        <v>0</v>
      </c>
      <c r="EE82" s="505">
        <v>0</v>
      </c>
      <c r="EF82" s="505">
        <v>0</v>
      </c>
      <c r="EG82" s="505">
        <v>0</v>
      </c>
      <c r="EH82" s="505">
        <v>0</v>
      </c>
      <c r="EI82" s="505">
        <v>0</v>
      </c>
      <c r="EJ82" s="505">
        <v>0</v>
      </c>
      <c r="EK82" s="505">
        <v>0</v>
      </c>
      <c r="EL82" s="505">
        <v>0</v>
      </c>
      <c r="EM82" s="505">
        <v>0</v>
      </c>
      <c r="EN82" s="505">
        <v>0</v>
      </c>
      <c r="EO82" s="505">
        <v>0</v>
      </c>
      <c r="EP82" s="505">
        <v>0</v>
      </c>
      <c r="EQ82" s="505">
        <v>0</v>
      </c>
      <c r="ER82" s="505">
        <v>0</v>
      </c>
      <c r="ES82" s="505">
        <v>0</v>
      </c>
      <c r="ET82" s="505">
        <v>0</v>
      </c>
      <c r="EU82" s="505">
        <v>0</v>
      </c>
      <c r="EV82" s="505">
        <v>0</v>
      </c>
      <c r="EW82" s="506">
        <v>0</v>
      </c>
      <c r="EX82" s="118" t="s">
        <v>1118</v>
      </c>
      <c r="EY82" s="359"/>
      <c r="EZ82" s="359"/>
      <c r="FA82" s="359"/>
      <c r="FB82" s="359"/>
      <c r="FC82" s="359"/>
      <c r="FD82" s="359"/>
      <c r="FE82" s="359"/>
      <c r="FF82" s="359"/>
      <c r="FG82" s="359"/>
      <c r="FH82" s="359"/>
      <c r="FI82" s="359"/>
      <c r="FJ82" s="359"/>
      <c r="FK82" s="359"/>
      <c r="FL82" s="359"/>
      <c r="FM82" s="359"/>
      <c r="FN82" s="359"/>
      <c r="FO82" s="359"/>
      <c r="FP82" s="359"/>
      <c r="FQ82" s="359"/>
      <c r="FR82" s="359"/>
      <c r="FS82" s="359"/>
      <c r="FT82" s="359"/>
      <c r="FU82" s="359"/>
      <c r="FV82" s="359"/>
      <c r="FW82" s="359"/>
      <c r="FX82" s="359"/>
      <c r="FY82" s="359"/>
      <c r="FZ82" s="359"/>
      <c r="GA82" s="359"/>
      <c r="GB82" s="359"/>
      <c r="GC82" s="359"/>
      <c r="GD82" s="359"/>
      <c r="GE82" s="359"/>
      <c r="GF82" s="359"/>
      <c r="GG82" s="359"/>
      <c r="GH82" s="359"/>
      <c r="GI82" s="359"/>
      <c r="GJ82" s="359"/>
      <c r="GK82" s="359"/>
      <c r="GL82" s="359"/>
      <c r="GM82" s="359"/>
      <c r="GN82" s="359"/>
      <c r="GO82" s="359"/>
      <c r="GP82" s="359"/>
      <c r="GQ82" s="359"/>
      <c r="GR82" s="359"/>
      <c r="GS82" s="359"/>
      <c r="GT82" s="359"/>
      <c r="GU82" s="359"/>
      <c r="GV82" s="359"/>
      <c r="GW82" s="359"/>
      <c r="GX82" s="359"/>
      <c r="GY82" s="359"/>
      <c r="GZ82" s="359"/>
      <c r="HA82" s="359"/>
      <c r="HB82" s="359"/>
      <c r="HC82" s="359"/>
      <c r="HD82" s="359"/>
      <c r="HE82" s="359"/>
      <c r="HF82" s="359"/>
      <c r="HG82" s="359"/>
      <c r="HH82" s="359"/>
      <c r="HI82" s="359"/>
      <c r="HJ82" s="359"/>
      <c r="HK82" s="359"/>
      <c r="HL82" s="359"/>
      <c r="HM82" s="359"/>
      <c r="HN82" s="359"/>
      <c r="HO82" s="359"/>
      <c r="HP82" s="359"/>
      <c r="HQ82" s="359"/>
      <c r="HR82" s="359"/>
      <c r="HS82" s="359"/>
      <c r="HT82" s="359"/>
      <c r="HU82" s="359"/>
      <c r="HV82" s="359"/>
      <c r="HW82" s="359"/>
      <c r="HX82" s="359"/>
      <c r="HY82" s="359"/>
      <c r="HZ82" s="359"/>
      <c r="IA82" s="359"/>
      <c r="IB82" s="359"/>
      <c r="IC82" s="359"/>
      <c r="ID82" s="359"/>
      <c r="IE82" s="359"/>
      <c r="IF82" s="359"/>
      <c r="IG82" s="359"/>
      <c r="IH82" s="359"/>
      <c r="II82" s="359"/>
      <c r="IJ82" s="359"/>
      <c r="IK82" s="359"/>
      <c r="IL82" s="359"/>
      <c r="IM82" s="359"/>
      <c r="IN82" s="359"/>
      <c r="IO82" s="359"/>
      <c r="IP82" s="359"/>
      <c r="IQ82" s="359"/>
      <c r="IR82" s="359"/>
      <c r="IS82" s="359"/>
      <c r="IT82" s="359"/>
      <c r="IU82" s="359"/>
      <c r="IV82" s="359"/>
      <c r="IW82" s="359"/>
      <c r="IX82" s="359"/>
      <c r="IY82" s="359"/>
      <c r="IZ82" s="359"/>
      <c r="JA82" s="359"/>
      <c r="JB82" s="359"/>
      <c r="JC82" s="359"/>
      <c r="JD82" s="359"/>
      <c r="JE82" s="359"/>
      <c r="JF82" s="359"/>
      <c r="JG82" s="359"/>
      <c r="JH82" s="359"/>
      <c r="JI82" s="359"/>
      <c r="JJ82" s="359"/>
      <c r="JK82" s="359"/>
      <c r="JL82" s="359"/>
      <c r="JM82" s="359"/>
      <c r="JN82" s="359"/>
      <c r="JO82" s="359"/>
      <c r="JP82" s="359"/>
      <c r="JQ82" s="345"/>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c r="LI82" s="269"/>
      <c r="LJ82" s="269"/>
      <c r="LK82" s="269"/>
      <c r="LL82" s="269"/>
      <c r="LM82" s="269"/>
      <c r="LN82" s="269"/>
      <c r="LO82" s="269"/>
      <c r="LP82" s="269"/>
      <c r="LQ82" s="269"/>
      <c r="LR82" s="269"/>
      <c r="LS82" s="269"/>
      <c r="LT82" s="269"/>
      <c r="LU82" s="269"/>
      <c r="LV82" s="269"/>
      <c r="LW82" s="269"/>
      <c r="LX82" s="269"/>
      <c r="LY82" s="269"/>
      <c r="LZ82" s="269"/>
      <c r="MA82" s="269"/>
      <c r="MB82" s="269"/>
      <c r="MC82" s="269"/>
      <c r="MD82" s="269"/>
      <c r="ME82" s="269"/>
      <c r="MF82" s="269"/>
      <c r="MG82" s="269"/>
      <c r="MH82" s="269"/>
      <c r="MI82" s="269"/>
      <c r="MJ82" s="269"/>
      <c r="MK82" s="269"/>
      <c r="ML82" s="269"/>
      <c r="MM82" s="269"/>
      <c r="MN82" s="269"/>
      <c r="MO82" s="269"/>
      <c r="MP82" s="269"/>
      <c r="MQ82" s="269"/>
      <c r="MR82" s="269"/>
      <c r="MS82" s="269"/>
      <c r="MT82" s="269"/>
      <c r="MU82" s="269"/>
      <c r="MV82" s="269"/>
      <c r="MW82" s="269"/>
      <c r="MX82" s="269"/>
      <c r="MY82" s="269"/>
      <c r="MZ82" s="269"/>
      <c r="NA82" s="269"/>
      <c r="NB82" s="269"/>
      <c r="NC82" s="269"/>
      <c r="ND82" s="269"/>
      <c r="NE82" s="269"/>
      <c r="NF82" s="269"/>
      <c r="NG82" s="269"/>
      <c r="NH82" s="269"/>
      <c r="NI82" s="269"/>
      <c r="NJ82" s="269"/>
      <c r="NK82" s="269"/>
      <c r="NL82" s="269"/>
      <c r="NM82" s="269"/>
      <c r="NN82" s="269"/>
      <c r="NO82" s="269"/>
      <c r="NP82" s="269"/>
      <c r="NQ82" s="269"/>
      <c r="NR82" s="269"/>
      <c r="NS82" s="269"/>
      <c r="NT82" s="269"/>
      <c r="NU82" s="269"/>
      <c r="NV82" s="269"/>
      <c r="NW82" s="269"/>
      <c r="NX82" s="269"/>
      <c r="NY82" s="269"/>
      <c r="NZ82" s="269"/>
      <c r="OA82" s="269"/>
      <c r="OB82" s="269"/>
      <c r="OC82" s="269"/>
      <c r="OD82" s="269"/>
      <c r="OE82" s="269"/>
      <c r="OF82" s="269"/>
      <c r="OG82" s="269"/>
      <c r="OH82" s="269"/>
      <c r="OI82" s="269"/>
      <c r="OJ82" s="269"/>
      <c r="OK82" s="269"/>
      <c r="OL82" s="269"/>
      <c r="OM82" s="269"/>
      <c r="ON82" s="269"/>
      <c r="OO82" s="269"/>
      <c r="OP82" s="269"/>
      <c r="OQ82" s="269"/>
      <c r="OR82" s="269"/>
      <c r="OS82" s="269"/>
      <c r="OT82" s="269"/>
      <c r="OU82" s="269"/>
      <c r="OV82" s="269"/>
      <c r="OW82" s="269"/>
      <c r="OX82" s="269"/>
      <c r="OY82" s="269"/>
      <c r="OZ82" s="269"/>
      <c r="PA82" s="269"/>
      <c r="PB82" s="269"/>
      <c r="PC82" s="269"/>
      <c r="PD82" s="269"/>
      <c r="PE82" s="269"/>
      <c r="PF82" s="269"/>
      <c r="PG82" s="269"/>
      <c r="PH82" s="269"/>
      <c r="PI82" s="269"/>
      <c r="PJ82" s="269"/>
      <c r="PK82" s="269"/>
      <c r="PL82" s="269"/>
      <c r="PM82" s="269"/>
      <c r="PN82" s="269"/>
      <c r="PO82" s="269"/>
      <c r="PP82" s="269"/>
      <c r="PQ82" s="269"/>
      <c r="PR82" s="269"/>
      <c r="PS82" s="269"/>
      <c r="PT82" s="269"/>
      <c r="PU82" s="269"/>
      <c r="PV82" s="269"/>
      <c r="PW82" s="269"/>
      <c r="PX82" s="269"/>
      <c r="PY82" s="269"/>
      <c r="PZ82" s="269"/>
      <c r="QA82" s="269"/>
      <c r="QB82" s="269"/>
      <c r="QC82" s="269"/>
      <c r="QD82" s="269"/>
      <c r="QE82" s="269"/>
      <c r="QF82" s="269"/>
      <c r="QG82" s="269"/>
      <c r="QH82" s="269"/>
      <c r="QI82" s="269"/>
      <c r="QJ82" s="269"/>
      <c r="QK82" s="269"/>
      <c r="QL82" s="269"/>
      <c r="QM82" s="269"/>
      <c r="QN82" s="269"/>
      <c r="QO82" s="269"/>
      <c r="QP82" s="269"/>
      <c r="QQ82" s="269"/>
      <c r="QR82" s="269"/>
      <c r="QS82" s="269"/>
      <c r="QT82" s="269"/>
      <c r="QU82" s="269"/>
      <c r="QV82" s="269"/>
      <c r="QW82" s="269"/>
    </row>
    <row r="83" spans="1:465" ht="12.75" customHeight="1">
      <c r="A83" s="8"/>
      <c r="B83" s="9"/>
      <c r="C83" s="8" t="s">
        <v>404</v>
      </c>
      <c r="D83" s="8"/>
      <c r="E83" s="266" t="s">
        <v>4</v>
      </c>
      <c r="F83" s="282"/>
      <c r="G83" s="505">
        <v>0</v>
      </c>
      <c r="H83" s="505">
        <v>0</v>
      </c>
      <c r="I83" s="505">
        <v>0</v>
      </c>
      <c r="J83" s="505">
        <v>0</v>
      </c>
      <c r="K83" s="505">
        <v>0</v>
      </c>
      <c r="L83" s="505">
        <v>0</v>
      </c>
      <c r="M83" s="505">
        <v>0</v>
      </c>
      <c r="N83" s="505">
        <v>0</v>
      </c>
      <c r="O83" s="505">
        <v>0</v>
      </c>
      <c r="P83" s="505">
        <v>0</v>
      </c>
      <c r="Q83" s="505">
        <v>0</v>
      </c>
      <c r="R83" s="505">
        <v>0</v>
      </c>
      <c r="S83" s="505">
        <v>0</v>
      </c>
      <c r="T83" s="505">
        <v>0</v>
      </c>
      <c r="U83" s="505">
        <v>0</v>
      </c>
      <c r="V83" s="505">
        <v>0</v>
      </c>
      <c r="W83" s="505">
        <v>0</v>
      </c>
      <c r="X83" s="505">
        <v>0</v>
      </c>
      <c r="Y83" s="505">
        <v>0</v>
      </c>
      <c r="Z83" s="505">
        <v>0</v>
      </c>
      <c r="AA83" s="505">
        <v>0</v>
      </c>
      <c r="AB83" s="505">
        <v>0</v>
      </c>
      <c r="AC83" s="505">
        <v>0</v>
      </c>
      <c r="AD83" s="505">
        <v>0</v>
      </c>
      <c r="AE83" s="505">
        <v>0</v>
      </c>
      <c r="AF83" s="505">
        <v>0</v>
      </c>
      <c r="AG83" s="505">
        <v>0</v>
      </c>
      <c r="AH83" s="505">
        <v>0</v>
      </c>
      <c r="AI83" s="505">
        <v>0</v>
      </c>
      <c r="AJ83" s="505">
        <v>0</v>
      </c>
      <c r="AK83" s="505">
        <v>0</v>
      </c>
      <c r="AL83" s="505">
        <v>0</v>
      </c>
      <c r="AM83" s="505">
        <v>0</v>
      </c>
      <c r="AN83" s="505">
        <v>0</v>
      </c>
      <c r="AO83" s="505">
        <v>0</v>
      </c>
      <c r="AP83" s="505">
        <v>0</v>
      </c>
      <c r="AQ83" s="505">
        <v>0</v>
      </c>
      <c r="AR83" s="505">
        <v>0</v>
      </c>
      <c r="AS83" s="505">
        <v>0</v>
      </c>
      <c r="AT83" s="505">
        <v>0</v>
      </c>
      <c r="AU83" s="505">
        <v>0</v>
      </c>
      <c r="AV83" s="505">
        <v>0</v>
      </c>
      <c r="AW83" s="505">
        <v>0</v>
      </c>
      <c r="AX83" s="505">
        <v>0</v>
      </c>
      <c r="AY83" s="505">
        <v>0</v>
      </c>
      <c r="AZ83" s="505">
        <v>0</v>
      </c>
      <c r="BA83" s="505">
        <v>0</v>
      </c>
      <c r="BB83" s="505">
        <v>0</v>
      </c>
      <c r="BC83" s="505">
        <v>0</v>
      </c>
      <c r="BD83" s="505">
        <v>0</v>
      </c>
      <c r="BE83" s="505">
        <v>0</v>
      </c>
      <c r="BF83" s="505">
        <v>0</v>
      </c>
      <c r="BG83" s="505">
        <v>0</v>
      </c>
      <c r="BH83" s="505">
        <v>0</v>
      </c>
      <c r="BI83" s="505">
        <v>0</v>
      </c>
      <c r="BJ83" s="505">
        <v>0</v>
      </c>
      <c r="BK83" s="505">
        <v>0</v>
      </c>
      <c r="BL83" s="505">
        <v>0</v>
      </c>
      <c r="BM83" s="505">
        <v>0</v>
      </c>
      <c r="BN83" s="505">
        <v>0</v>
      </c>
      <c r="BO83" s="505">
        <v>0</v>
      </c>
      <c r="BP83" s="505">
        <v>0</v>
      </c>
      <c r="BQ83" s="505">
        <v>0</v>
      </c>
      <c r="BR83" s="505">
        <v>0</v>
      </c>
      <c r="BS83" s="505">
        <v>0</v>
      </c>
      <c r="BT83" s="505">
        <v>0</v>
      </c>
      <c r="BU83" s="505">
        <v>0</v>
      </c>
      <c r="BV83" s="505">
        <v>0</v>
      </c>
      <c r="BW83" s="505">
        <v>0</v>
      </c>
      <c r="BX83" s="505">
        <v>0</v>
      </c>
      <c r="BY83" s="505">
        <v>0</v>
      </c>
      <c r="BZ83" s="505">
        <v>0</v>
      </c>
      <c r="CA83" s="505">
        <v>0</v>
      </c>
      <c r="CB83" s="505">
        <v>0</v>
      </c>
      <c r="CC83" s="505">
        <v>0</v>
      </c>
      <c r="CD83" s="505">
        <v>0</v>
      </c>
      <c r="CE83" s="505">
        <v>0</v>
      </c>
      <c r="CF83" s="505">
        <v>0</v>
      </c>
      <c r="CG83" s="505">
        <v>0</v>
      </c>
      <c r="CH83" s="505">
        <v>0</v>
      </c>
      <c r="CI83" s="505">
        <v>0</v>
      </c>
      <c r="CJ83" s="505">
        <v>0</v>
      </c>
      <c r="CK83" s="505">
        <v>0</v>
      </c>
      <c r="CL83" s="505">
        <v>0</v>
      </c>
      <c r="CM83" s="505">
        <v>0</v>
      </c>
      <c r="CN83" s="505">
        <v>0</v>
      </c>
      <c r="CO83" s="505">
        <v>0</v>
      </c>
      <c r="CP83" s="505">
        <v>0</v>
      </c>
      <c r="CQ83" s="505">
        <v>0</v>
      </c>
      <c r="CR83" s="505">
        <v>0</v>
      </c>
      <c r="CS83" s="505">
        <v>0</v>
      </c>
      <c r="CT83" s="505">
        <v>0</v>
      </c>
      <c r="CU83" s="505">
        <v>0</v>
      </c>
      <c r="CV83" s="505">
        <v>0</v>
      </c>
      <c r="CW83" s="505">
        <v>0</v>
      </c>
      <c r="CX83" s="505">
        <v>0</v>
      </c>
      <c r="CY83" s="505">
        <v>0</v>
      </c>
      <c r="CZ83" s="505">
        <v>0</v>
      </c>
      <c r="DA83" s="505">
        <v>0</v>
      </c>
      <c r="DB83" s="505">
        <v>0</v>
      </c>
      <c r="DC83" s="505">
        <v>0</v>
      </c>
      <c r="DD83" s="505">
        <v>0</v>
      </c>
      <c r="DE83" s="505">
        <v>0</v>
      </c>
      <c r="DF83" s="505">
        <v>0</v>
      </c>
      <c r="DG83" s="505">
        <v>0</v>
      </c>
      <c r="DH83" s="505">
        <v>0</v>
      </c>
      <c r="DI83" s="505">
        <v>0</v>
      </c>
      <c r="DJ83" s="505">
        <v>0</v>
      </c>
      <c r="DK83" s="505">
        <v>0</v>
      </c>
      <c r="DL83" s="505">
        <v>0</v>
      </c>
      <c r="DM83" s="505">
        <v>0</v>
      </c>
      <c r="DN83" s="505">
        <v>0</v>
      </c>
      <c r="DO83" s="505">
        <v>0</v>
      </c>
      <c r="DP83" s="505">
        <v>0</v>
      </c>
      <c r="DQ83" s="505">
        <v>0</v>
      </c>
      <c r="DR83" s="505">
        <v>0</v>
      </c>
      <c r="DS83" s="505">
        <v>0</v>
      </c>
      <c r="DT83" s="505">
        <v>0</v>
      </c>
      <c r="DU83" s="505">
        <v>0</v>
      </c>
      <c r="DV83" s="505">
        <v>0</v>
      </c>
      <c r="DW83" s="505">
        <v>0</v>
      </c>
      <c r="DX83" s="505">
        <v>0</v>
      </c>
      <c r="DY83" s="505">
        <v>0</v>
      </c>
      <c r="DZ83" s="505">
        <v>0</v>
      </c>
      <c r="EA83" s="505">
        <v>0</v>
      </c>
      <c r="EB83" s="505">
        <v>0</v>
      </c>
      <c r="EC83" s="505">
        <v>0</v>
      </c>
      <c r="ED83" s="505">
        <v>0</v>
      </c>
      <c r="EE83" s="505">
        <v>0</v>
      </c>
      <c r="EF83" s="505">
        <v>0</v>
      </c>
      <c r="EG83" s="505">
        <v>0</v>
      </c>
      <c r="EH83" s="505">
        <v>0</v>
      </c>
      <c r="EI83" s="505">
        <v>0</v>
      </c>
      <c r="EJ83" s="505">
        <v>0</v>
      </c>
      <c r="EK83" s="505">
        <v>0</v>
      </c>
      <c r="EL83" s="505">
        <v>0</v>
      </c>
      <c r="EM83" s="505">
        <v>0</v>
      </c>
      <c r="EN83" s="505">
        <v>0</v>
      </c>
      <c r="EO83" s="505">
        <v>0</v>
      </c>
      <c r="EP83" s="505">
        <v>0</v>
      </c>
      <c r="EQ83" s="505">
        <v>0</v>
      </c>
      <c r="ER83" s="505">
        <v>0</v>
      </c>
      <c r="ES83" s="505">
        <v>0</v>
      </c>
      <c r="ET83" s="505">
        <v>0</v>
      </c>
      <c r="EU83" s="505">
        <v>0</v>
      </c>
      <c r="EV83" s="505">
        <v>0</v>
      </c>
      <c r="EW83" s="506">
        <v>0</v>
      </c>
      <c r="EY83" s="359"/>
      <c r="EZ83" s="359"/>
      <c r="FA83" s="359"/>
      <c r="FB83" s="359"/>
      <c r="FC83" s="359"/>
      <c r="FD83" s="359"/>
      <c r="FE83" s="359"/>
      <c r="FF83" s="359"/>
      <c r="FG83" s="359"/>
      <c r="FH83" s="359"/>
      <c r="FI83" s="359"/>
      <c r="FJ83" s="359"/>
      <c r="FK83" s="359"/>
      <c r="FL83" s="359"/>
      <c r="FM83" s="359"/>
      <c r="FN83" s="359"/>
      <c r="FO83" s="359"/>
      <c r="FP83" s="359"/>
      <c r="FQ83" s="359"/>
      <c r="FR83" s="359"/>
      <c r="FS83" s="359"/>
      <c r="FT83" s="359"/>
      <c r="FU83" s="359"/>
      <c r="FV83" s="359"/>
      <c r="FW83" s="359"/>
      <c r="FX83" s="359"/>
      <c r="FY83" s="359"/>
      <c r="FZ83" s="359"/>
      <c r="GA83" s="359"/>
      <c r="GB83" s="359"/>
      <c r="GC83" s="359"/>
      <c r="GD83" s="359"/>
      <c r="GE83" s="359"/>
      <c r="GF83" s="359"/>
      <c r="GG83" s="359"/>
      <c r="GH83" s="359"/>
      <c r="GI83" s="359"/>
      <c r="GJ83" s="359"/>
      <c r="GK83" s="359"/>
      <c r="GL83" s="359"/>
      <c r="GM83" s="359"/>
      <c r="GN83" s="359"/>
      <c r="GO83" s="359"/>
      <c r="GP83" s="359"/>
      <c r="GQ83" s="359"/>
      <c r="GR83" s="359"/>
      <c r="GS83" s="359"/>
      <c r="GT83" s="359"/>
      <c r="GU83" s="359"/>
      <c r="GV83" s="359"/>
      <c r="GW83" s="359"/>
      <c r="GX83" s="359"/>
      <c r="GY83" s="359"/>
      <c r="GZ83" s="359"/>
      <c r="HA83" s="359"/>
      <c r="HB83" s="359"/>
      <c r="HC83" s="359"/>
      <c r="HD83" s="359"/>
      <c r="HE83" s="359"/>
      <c r="HF83" s="359"/>
      <c r="HG83" s="359"/>
      <c r="HH83" s="359"/>
      <c r="HI83" s="359"/>
      <c r="HJ83" s="359"/>
      <c r="HK83" s="359"/>
      <c r="HL83" s="359"/>
      <c r="HM83" s="359"/>
      <c r="HN83" s="359"/>
      <c r="HO83" s="359"/>
      <c r="HP83" s="359"/>
      <c r="HQ83" s="359"/>
      <c r="HR83" s="359"/>
      <c r="HS83" s="359"/>
      <c r="HT83" s="359"/>
      <c r="HU83" s="359"/>
      <c r="HV83" s="359"/>
      <c r="HW83" s="359"/>
      <c r="HX83" s="359"/>
      <c r="HY83" s="359"/>
      <c r="HZ83" s="359"/>
      <c r="IA83" s="359"/>
      <c r="IB83" s="359"/>
      <c r="IC83" s="359"/>
      <c r="ID83" s="359"/>
      <c r="IE83" s="359"/>
      <c r="IF83" s="359"/>
      <c r="IG83" s="359"/>
      <c r="IH83" s="359"/>
      <c r="II83" s="359"/>
      <c r="IJ83" s="359"/>
      <c r="IK83" s="359"/>
      <c r="IL83" s="359"/>
      <c r="IM83" s="359"/>
      <c r="IN83" s="359"/>
      <c r="IO83" s="359"/>
      <c r="IP83" s="359"/>
      <c r="IQ83" s="359"/>
      <c r="IR83" s="359"/>
      <c r="IS83" s="359"/>
      <c r="IT83" s="359"/>
      <c r="IU83" s="359"/>
      <c r="IV83" s="359"/>
      <c r="IW83" s="359"/>
      <c r="IX83" s="359"/>
      <c r="IY83" s="359"/>
      <c r="IZ83" s="359"/>
      <c r="JA83" s="359"/>
      <c r="JB83" s="359"/>
      <c r="JC83" s="359"/>
      <c r="JD83" s="359"/>
      <c r="JE83" s="359"/>
      <c r="JF83" s="359"/>
      <c r="JG83" s="359"/>
      <c r="JH83" s="359"/>
      <c r="JI83" s="359"/>
      <c r="JJ83" s="359"/>
      <c r="JK83" s="359"/>
      <c r="JL83" s="359"/>
      <c r="JM83" s="359"/>
      <c r="JN83" s="359"/>
      <c r="JO83" s="359"/>
      <c r="JP83" s="359"/>
      <c r="JQ83" s="345"/>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c r="LI83" s="269"/>
      <c r="LJ83" s="269"/>
      <c r="LK83" s="269"/>
      <c r="LL83" s="269"/>
      <c r="LM83" s="269"/>
      <c r="LN83" s="269"/>
      <c r="LO83" s="269"/>
      <c r="LP83" s="269"/>
      <c r="LQ83" s="269"/>
      <c r="LR83" s="269"/>
      <c r="LS83" s="269"/>
      <c r="LT83" s="269"/>
      <c r="LU83" s="269"/>
      <c r="LV83" s="269"/>
      <c r="LW83" s="269"/>
      <c r="LX83" s="269"/>
      <c r="LY83" s="269"/>
      <c r="LZ83" s="269"/>
      <c r="MA83" s="269"/>
      <c r="MB83" s="269"/>
      <c r="MC83" s="269"/>
      <c r="MD83" s="269"/>
      <c r="ME83" s="269"/>
      <c r="MF83" s="269"/>
      <c r="MG83" s="269"/>
      <c r="MH83" s="269"/>
      <c r="MI83" s="269"/>
      <c r="MJ83" s="269"/>
      <c r="MK83" s="269"/>
      <c r="ML83" s="269"/>
      <c r="MM83" s="269"/>
      <c r="MN83" s="269"/>
      <c r="MO83" s="269"/>
      <c r="MP83" s="269"/>
      <c r="MQ83" s="269"/>
      <c r="MR83" s="269"/>
      <c r="MS83" s="269"/>
      <c r="MT83" s="269"/>
      <c r="MU83" s="269"/>
      <c r="MV83" s="269"/>
      <c r="MW83" s="269"/>
      <c r="MX83" s="269"/>
      <c r="MY83" s="269"/>
      <c r="MZ83" s="269"/>
      <c r="NA83" s="269"/>
      <c r="NB83" s="269"/>
      <c r="NC83" s="269"/>
      <c r="ND83" s="269"/>
      <c r="NE83" s="269"/>
      <c r="NF83" s="269"/>
      <c r="NG83" s="269"/>
      <c r="NH83" s="269"/>
      <c r="NI83" s="269"/>
      <c r="NJ83" s="269"/>
      <c r="NK83" s="269"/>
      <c r="NL83" s="269"/>
      <c r="NM83" s="269"/>
      <c r="NN83" s="269"/>
      <c r="NO83" s="269"/>
      <c r="NP83" s="269"/>
      <c r="NQ83" s="269"/>
      <c r="NR83" s="269"/>
      <c r="NS83" s="269"/>
      <c r="NT83" s="269"/>
      <c r="NU83" s="269"/>
      <c r="NV83" s="269"/>
      <c r="NW83" s="269"/>
      <c r="NX83" s="269"/>
      <c r="NY83" s="269"/>
      <c r="NZ83" s="269"/>
      <c r="OA83" s="269"/>
      <c r="OB83" s="269"/>
      <c r="OC83" s="269"/>
      <c r="OD83" s="269"/>
      <c r="OE83" s="269"/>
      <c r="OF83" s="269"/>
      <c r="OG83" s="269"/>
      <c r="OH83" s="269"/>
      <c r="OI83" s="269"/>
      <c r="OJ83" s="269"/>
      <c r="OK83" s="269"/>
      <c r="OL83" s="269"/>
      <c r="OM83" s="269"/>
      <c r="ON83" s="269"/>
      <c r="OO83" s="269"/>
      <c r="OP83" s="269"/>
      <c r="OQ83" s="269"/>
      <c r="OR83" s="269"/>
      <c r="OS83" s="269"/>
      <c r="OT83" s="269"/>
      <c r="OU83" s="269"/>
      <c r="OV83" s="269"/>
      <c r="OW83" s="269"/>
      <c r="OX83" s="269"/>
      <c r="OY83" s="269"/>
      <c r="OZ83" s="269"/>
      <c r="PA83" s="269"/>
      <c r="PB83" s="269"/>
      <c r="PC83" s="269"/>
      <c r="PD83" s="269"/>
      <c r="PE83" s="269"/>
      <c r="PF83" s="269"/>
      <c r="PG83" s="269"/>
      <c r="PH83" s="269"/>
      <c r="PI83" s="269"/>
      <c r="PJ83" s="269"/>
      <c r="PK83" s="269"/>
      <c r="PL83" s="269"/>
      <c r="PM83" s="269"/>
      <c r="PN83" s="269"/>
      <c r="PO83" s="269"/>
      <c r="PP83" s="269"/>
      <c r="PQ83" s="269"/>
      <c r="PR83" s="269"/>
      <c r="PS83" s="269"/>
      <c r="PT83" s="269"/>
      <c r="PU83" s="269"/>
      <c r="PV83" s="269"/>
      <c r="PW83" s="269"/>
      <c r="PX83" s="269"/>
      <c r="PY83" s="269"/>
      <c r="PZ83" s="269"/>
      <c r="QA83" s="269"/>
      <c r="QB83" s="269"/>
      <c r="QC83" s="269"/>
      <c r="QD83" s="269"/>
      <c r="QE83" s="269"/>
      <c r="QF83" s="269"/>
      <c r="QG83" s="269"/>
      <c r="QH83" s="269"/>
      <c r="QI83" s="269"/>
      <c r="QJ83" s="269"/>
      <c r="QK83" s="269"/>
      <c r="QL83" s="269"/>
      <c r="QM83" s="269"/>
      <c r="QN83" s="269"/>
      <c r="QO83" s="269"/>
      <c r="QP83" s="269"/>
      <c r="QQ83" s="269"/>
      <c r="QR83" s="269"/>
      <c r="QS83" s="269"/>
      <c r="QT83" s="269"/>
      <c r="QU83" s="269"/>
      <c r="QV83" s="269"/>
      <c r="QW83" s="269"/>
    </row>
    <row r="84" spans="1:465" ht="12.75" customHeight="1">
      <c r="A84" s="8"/>
      <c r="B84" s="9"/>
      <c r="C84" s="8" t="s">
        <v>405</v>
      </c>
      <c r="D84" s="8"/>
      <c r="E84" s="266" t="s">
        <v>4</v>
      </c>
      <c r="F84" s="282"/>
      <c r="G84" s="505">
        <v>100</v>
      </c>
      <c r="H84" s="505">
        <v>100</v>
      </c>
      <c r="I84" s="505">
        <v>100</v>
      </c>
      <c r="J84" s="505">
        <v>100</v>
      </c>
      <c r="K84" s="505">
        <v>100</v>
      </c>
      <c r="L84" s="505">
        <v>100</v>
      </c>
      <c r="M84" s="505">
        <v>100</v>
      </c>
      <c r="N84" s="505">
        <v>100</v>
      </c>
      <c r="O84" s="505">
        <v>100</v>
      </c>
      <c r="P84" s="505">
        <v>100</v>
      </c>
      <c r="Q84" s="505">
        <v>100</v>
      </c>
      <c r="R84" s="505">
        <v>100</v>
      </c>
      <c r="S84" s="505">
        <v>100</v>
      </c>
      <c r="T84" s="505">
        <v>100</v>
      </c>
      <c r="U84" s="505">
        <v>100</v>
      </c>
      <c r="V84" s="505">
        <v>100</v>
      </c>
      <c r="W84" s="505">
        <v>100</v>
      </c>
      <c r="X84" s="505">
        <v>100</v>
      </c>
      <c r="Y84" s="505">
        <v>100</v>
      </c>
      <c r="Z84" s="505">
        <v>100</v>
      </c>
      <c r="AA84" s="505">
        <v>100</v>
      </c>
      <c r="AB84" s="505">
        <v>100</v>
      </c>
      <c r="AC84" s="505">
        <v>100</v>
      </c>
      <c r="AD84" s="505">
        <v>100</v>
      </c>
      <c r="AE84" s="505">
        <v>100</v>
      </c>
      <c r="AF84" s="505">
        <v>100</v>
      </c>
      <c r="AG84" s="505">
        <v>100</v>
      </c>
      <c r="AH84" s="505">
        <v>100</v>
      </c>
      <c r="AI84" s="505">
        <v>100</v>
      </c>
      <c r="AJ84" s="505">
        <v>100</v>
      </c>
      <c r="AK84" s="505">
        <v>100</v>
      </c>
      <c r="AL84" s="505">
        <v>100</v>
      </c>
      <c r="AM84" s="505">
        <v>100</v>
      </c>
      <c r="AN84" s="505">
        <v>100</v>
      </c>
      <c r="AO84" s="505">
        <v>100</v>
      </c>
      <c r="AP84" s="505">
        <v>100</v>
      </c>
      <c r="AQ84" s="505">
        <v>100</v>
      </c>
      <c r="AR84" s="505">
        <v>100</v>
      </c>
      <c r="AS84" s="505">
        <v>100</v>
      </c>
      <c r="AT84" s="505">
        <v>100</v>
      </c>
      <c r="AU84" s="505">
        <v>100</v>
      </c>
      <c r="AV84" s="505">
        <v>100</v>
      </c>
      <c r="AW84" s="505">
        <v>100</v>
      </c>
      <c r="AX84" s="505">
        <v>100</v>
      </c>
      <c r="AY84" s="505">
        <v>100</v>
      </c>
      <c r="AZ84" s="505">
        <v>100</v>
      </c>
      <c r="BA84" s="505">
        <v>100</v>
      </c>
      <c r="BB84" s="505">
        <v>100</v>
      </c>
      <c r="BC84" s="505">
        <v>100</v>
      </c>
      <c r="BD84" s="505">
        <v>100</v>
      </c>
      <c r="BE84" s="505">
        <v>100</v>
      </c>
      <c r="BF84" s="505">
        <v>100</v>
      </c>
      <c r="BG84" s="505">
        <v>100</v>
      </c>
      <c r="BH84" s="505">
        <v>100</v>
      </c>
      <c r="BI84" s="505">
        <v>100</v>
      </c>
      <c r="BJ84" s="505">
        <v>100</v>
      </c>
      <c r="BK84" s="505">
        <v>100</v>
      </c>
      <c r="BL84" s="505">
        <v>100</v>
      </c>
      <c r="BM84" s="505">
        <v>100</v>
      </c>
      <c r="BN84" s="505">
        <v>100</v>
      </c>
      <c r="BO84" s="505">
        <v>100</v>
      </c>
      <c r="BP84" s="505">
        <v>100</v>
      </c>
      <c r="BQ84" s="505">
        <v>100</v>
      </c>
      <c r="BR84" s="505">
        <v>100</v>
      </c>
      <c r="BS84" s="505">
        <v>100</v>
      </c>
      <c r="BT84" s="505">
        <v>100</v>
      </c>
      <c r="BU84" s="505">
        <v>100</v>
      </c>
      <c r="BV84" s="505">
        <v>100</v>
      </c>
      <c r="BW84" s="505">
        <v>100</v>
      </c>
      <c r="BX84" s="505">
        <v>100</v>
      </c>
      <c r="BY84" s="505">
        <v>100</v>
      </c>
      <c r="BZ84" s="505">
        <v>100</v>
      </c>
      <c r="CA84" s="505">
        <v>100</v>
      </c>
      <c r="CB84" s="505">
        <v>100</v>
      </c>
      <c r="CC84" s="505">
        <v>100</v>
      </c>
      <c r="CD84" s="505">
        <v>100</v>
      </c>
      <c r="CE84" s="505">
        <v>100</v>
      </c>
      <c r="CF84" s="505">
        <v>100</v>
      </c>
      <c r="CG84" s="505">
        <v>100</v>
      </c>
      <c r="CH84" s="505">
        <v>100</v>
      </c>
      <c r="CI84" s="505">
        <v>100</v>
      </c>
      <c r="CJ84" s="505">
        <v>100</v>
      </c>
      <c r="CK84" s="505">
        <v>100</v>
      </c>
      <c r="CL84" s="505">
        <v>100</v>
      </c>
      <c r="CM84" s="505">
        <v>100</v>
      </c>
      <c r="CN84" s="505">
        <v>100</v>
      </c>
      <c r="CO84" s="505">
        <v>100</v>
      </c>
      <c r="CP84" s="505">
        <v>100</v>
      </c>
      <c r="CQ84" s="505">
        <v>100</v>
      </c>
      <c r="CR84" s="505">
        <v>100</v>
      </c>
      <c r="CS84" s="505">
        <v>100</v>
      </c>
      <c r="CT84" s="505">
        <v>100</v>
      </c>
      <c r="CU84" s="505">
        <v>100</v>
      </c>
      <c r="CV84" s="505">
        <v>100</v>
      </c>
      <c r="CW84" s="505">
        <v>100</v>
      </c>
      <c r="CX84" s="505">
        <v>100</v>
      </c>
      <c r="CY84" s="505">
        <v>100</v>
      </c>
      <c r="CZ84" s="505">
        <v>100</v>
      </c>
      <c r="DA84" s="505">
        <v>100</v>
      </c>
      <c r="DB84" s="505">
        <v>100</v>
      </c>
      <c r="DC84" s="505">
        <v>100</v>
      </c>
      <c r="DD84" s="505">
        <v>100</v>
      </c>
      <c r="DE84" s="505">
        <v>100</v>
      </c>
      <c r="DF84" s="505">
        <v>100</v>
      </c>
      <c r="DG84" s="505">
        <v>100</v>
      </c>
      <c r="DH84" s="505">
        <v>100</v>
      </c>
      <c r="DI84" s="505">
        <v>100</v>
      </c>
      <c r="DJ84" s="505">
        <v>100</v>
      </c>
      <c r="DK84" s="505">
        <v>100</v>
      </c>
      <c r="DL84" s="505">
        <v>100</v>
      </c>
      <c r="DM84" s="505">
        <v>100</v>
      </c>
      <c r="DN84" s="505">
        <v>100</v>
      </c>
      <c r="DO84" s="505">
        <v>100</v>
      </c>
      <c r="DP84" s="505">
        <v>100</v>
      </c>
      <c r="DQ84" s="505">
        <v>100</v>
      </c>
      <c r="DR84" s="505">
        <v>100</v>
      </c>
      <c r="DS84" s="505">
        <v>100</v>
      </c>
      <c r="DT84" s="505">
        <v>100</v>
      </c>
      <c r="DU84" s="505">
        <v>100</v>
      </c>
      <c r="DV84" s="505">
        <v>100</v>
      </c>
      <c r="DW84" s="505">
        <v>100</v>
      </c>
      <c r="DX84" s="505">
        <v>100</v>
      </c>
      <c r="DY84" s="505">
        <v>100</v>
      </c>
      <c r="DZ84" s="505">
        <v>100</v>
      </c>
      <c r="EA84" s="505">
        <v>100</v>
      </c>
      <c r="EB84" s="505">
        <v>100</v>
      </c>
      <c r="EC84" s="505">
        <v>100</v>
      </c>
      <c r="ED84" s="505">
        <v>100</v>
      </c>
      <c r="EE84" s="505">
        <v>100</v>
      </c>
      <c r="EF84" s="505">
        <v>100</v>
      </c>
      <c r="EG84" s="505">
        <v>100</v>
      </c>
      <c r="EH84" s="505">
        <v>100</v>
      </c>
      <c r="EI84" s="505">
        <v>100</v>
      </c>
      <c r="EJ84" s="505">
        <v>100</v>
      </c>
      <c r="EK84" s="505">
        <v>100</v>
      </c>
      <c r="EL84" s="505">
        <v>100</v>
      </c>
      <c r="EM84" s="505">
        <v>100</v>
      </c>
      <c r="EN84" s="505">
        <v>100</v>
      </c>
      <c r="EO84" s="505">
        <v>100</v>
      </c>
      <c r="EP84" s="505">
        <v>100</v>
      </c>
      <c r="EQ84" s="505">
        <v>100</v>
      </c>
      <c r="ER84" s="505">
        <v>100</v>
      </c>
      <c r="ES84" s="505">
        <v>100</v>
      </c>
      <c r="ET84" s="505">
        <v>100</v>
      </c>
      <c r="EU84" s="505">
        <v>100</v>
      </c>
      <c r="EV84" s="505">
        <v>100</v>
      </c>
      <c r="EW84" s="506">
        <v>100</v>
      </c>
      <c r="EX84" s="177"/>
      <c r="EY84" s="359"/>
      <c r="EZ84" s="359"/>
      <c r="FA84" s="359"/>
      <c r="FB84" s="359"/>
      <c r="FC84" s="359"/>
      <c r="FD84" s="359"/>
      <c r="FE84" s="359"/>
      <c r="FF84" s="359"/>
      <c r="FG84" s="359"/>
      <c r="FH84" s="359"/>
      <c r="FI84" s="359"/>
      <c r="FJ84" s="359"/>
      <c r="FK84" s="359"/>
      <c r="FL84" s="359"/>
      <c r="FM84" s="359"/>
      <c r="FN84" s="359"/>
      <c r="FO84" s="359"/>
      <c r="FP84" s="359"/>
      <c r="FQ84" s="359"/>
      <c r="FR84" s="359"/>
      <c r="FS84" s="359"/>
      <c r="FT84" s="359"/>
      <c r="FU84" s="359"/>
      <c r="FV84" s="359"/>
      <c r="FW84" s="359"/>
      <c r="FX84" s="359"/>
      <c r="FY84" s="359"/>
      <c r="FZ84" s="359"/>
      <c r="GA84" s="359"/>
      <c r="GB84" s="359"/>
      <c r="GC84" s="359"/>
      <c r="GD84" s="359"/>
      <c r="GE84" s="359"/>
      <c r="GF84" s="359"/>
      <c r="GG84" s="359"/>
      <c r="GH84" s="359"/>
      <c r="GI84" s="359"/>
      <c r="GJ84" s="359"/>
      <c r="GK84" s="359"/>
      <c r="GL84" s="359"/>
      <c r="GM84" s="359"/>
      <c r="GN84" s="359"/>
      <c r="GO84" s="359"/>
      <c r="GP84" s="359"/>
      <c r="GQ84" s="359"/>
      <c r="GR84" s="359"/>
      <c r="GS84" s="359"/>
      <c r="GT84" s="359"/>
      <c r="GU84" s="359"/>
      <c r="GV84" s="359"/>
      <c r="GW84" s="359"/>
      <c r="GX84" s="359"/>
      <c r="GY84" s="359"/>
      <c r="GZ84" s="359"/>
      <c r="HA84" s="359"/>
      <c r="HB84" s="359"/>
      <c r="HC84" s="359"/>
      <c r="HD84" s="359"/>
      <c r="HE84" s="359"/>
      <c r="HF84" s="359"/>
      <c r="HG84" s="359"/>
      <c r="HH84" s="359"/>
      <c r="HI84" s="359"/>
      <c r="HJ84" s="359"/>
      <c r="HK84" s="359"/>
      <c r="HL84" s="359"/>
      <c r="HM84" s="359"/>
      <c r="HN84" s="359"/>
      <c r="HO84" s="359"/>
      <c r="HP84" s="359"/>
      <c r="HQ84" s="359"/>
      <c r="HR84" s="359"/>
      <c r="HS84" s="359"/>
      <c r="HT84" s="359"/>
      <c r="HU84" s="359"/>
      <c r="HV84" s="359"/>
      <c r="HW84" s="359"/>
      <c r="HX84" s="359"/>
      <c r="HY84" s="359"/>
      <c r="HZ84" s="359"/>
      <c r="IA84" s="359"/>
      <c r="IB84" s="359"/>
      <c r="IC84" s="359"/>
      <c r="ID84" s="359"/>
      <c r="IE84" s="359"/>
      <c r="IF84" s="359"/>
      <c r="IG84" s="359"/>
      <c r="IH84" s="359"/>
      <c r="II84" s="359"/>
      <c r="IJ84" s="359"/>
      <c r="IK84" s="359"/>
      <c r="IL84" s="359"/>
      <c r="IM84" s="359"/>
      <c r="IN84" s="359"/>
      <c r="IO84" s="359"/>
      <c r="IP84" s="359"/>
      <c r="IQ84" s="359"/>
      <c r="IR84" s="359"/>
      <c r="IS84" s="359"/>
      <c r="IT84" s="359"/>
      <c r="IU84" s="359"/>
      <c r="IV84" s="359"/>
      <c r="IW84" s="359"/>
      <c r="IX84" s="359"/>
      <c r="IY84" s="359"/>
      <c r="IZ84" s="359"/>
      <c r="JA84" s="359"/>
      <c r="JB84" s="359"/>
      <c r="JC84" s="359"/>
      <c r="JD84" s="359"/>
      <c r="JE84" s="359"/>
      <c r="JF84" s="359"/>
      <c r="JG84" s="359"/>
      <c r="JH84" s="359"/>
      <c r="JI84" s="359"/>
      <c r="JJ84" s="359"/>
      <c r="JK84" s="359"/>
      <c r="JL84" s="359"/>
      <c r="JM84" s="359"/>
      <c r="JN84" s="359"/>
      <c r="JO84" s="359"/>
      <c r="JP84" s="359"/>
      <c r="JQ84" s="345"/>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c r="LI84" s="269"/>
      <c r="LJ84" s="269"/>
      <c r="LK84" s="269"/>
      <c r="LL84" s="269"/>
      <c r="LM84" s="269"/>
      <c r="LN84" s="269"/>
      <c r="LO84" s="269"/>
      <c r="LP84" s="269"/>
      <c r="LQ84" s="269"/>
      <c r="LR84" s="269"/>
      <c r="LS84" s="269"/>
      <c r="LT84" s="269"/>
      <c r="LU84" s="269"/>
      <c r="LV84" s="269"/>
      <c r="LW84" s="269"/>
      <c r="LX84" s="269"/>
      <c r="LY84" s="269"/>
      <c r="LZ84" s="269"/>
      <c r="MA84" s="269"/>
      <c r="MB84" s="269"/>
      <c r="MC84" s="269"/>
      <c r="MD84" s="269"/>
      <c r="ME84" s="269"/>
      <c r="MF84" s="269"/>
      <c r="MG84" s="269"/>
      <c r="MH84" s="269"/>
      <c r="MI84" s="269"/>
      <c r="MJ84" s="269"/>
      <c r="MK84" s="269"/>
      <c r="ML84" s="269"/>
      <c r="MM84" s="269"/>
      <c r="MN84" s="269"/>
      <c r="MO84" s="269"/>
      <c r="MP84" s="269"/>
      <c r="MQ84" s="269"/>
      <c r="MR84" s="269"/>
      <c r="MS84" s="269"/>
      <c r="MT84" s="269"/>
      <c r="MU84" s="269"/>
      <c r="MV84" s="269"/>
      <c r="MW84" s="269"/>
      <c r="MX84" s="269"/>
      <c r="MY84" s="269"/>
      <c r="MZ84" s="269"/>
      <c r="NA84" s="269"/>
      <c r="NB84" s="269"/>
      <c r="NC84" s="269"/>
      <c r="ND84" s="269"/>
      <c r="NE84" s="269"/>
      <c r="NF84" s="269"/>
      <c r="NG84" s="269"/>
      <c r="NH84" s="269"/>
      <c r="NI84" s="269"/>
      <c r="NJ84" s="269"/>
      <c r="NK84" s="269"/>
      <c r="NL84" s="269"/>
      <c r="NM84" s="269"/>
      <c r="NN84" s="269"/>
      <c r="NO84" s="269"/>
      <c r="NP84" s="269"/>
      <c r="NQ84" s="269"/>
      <c r="NR84" s="269"/>
      <c r="NS84" s="269"/>
      <c r="NT84" s="269"/>
      <c r="NU84" s="269"/>
      <c r="NV84" s="269"/>
      <c r="NW84" s="269"/>
      <c r="NX84" s="269"/>
      <c r="NY84" s="269"/>
      <c r="NZ84" s="269"/>
      <c r="OA84" s="269"/>
      <c r="OB84" s="269"/>
      <c r="OC84" s="269"/>
      <c r="OD84" s="269"/>
      <c r="OE84" s="269"/>
      <c r="OF84" s="269"/>
      <c r="OG84" s="269"/>
      <c r="OH84" s="269"/>
      <c r="OI84" s="269"/>
      <c r="OJ84" s="269"/>
      <c r="OK84" s="269"/>
      <c r="OL84" s="269"/>
      <c r="OM84" s="269"/>
      <c r="ON84" s="269"/>
      <c r="OO84" s="269"/>
      <c r="OP84" s="269"/>
      <c r="OQ84" s="269"/>
      <c r="OR84" s="269"/>
      <c r="OS84" s="269"/>
      <c r="OT84" s="269"/>
      <c r="OU84" s="269"/>
      <c r="OV84" s="269"/>
      <c r="OW84" s="269"/>
      <c r="OX84" s="269"/>
      <c r="OY84" s="269"/>
      <c r="OZ84" s="269"/>
      <c r="PA84" s="269"/>
      <c r="PB84" s="269"/>
      <c r="PC84" s="269"/>
      <c r="PD84" s="269"/>
      <c r="PE84" s="269"/>
      <c r="PF84" s="269"/>
      <c r="PG84" s="269"/>
      <c r="PH84" s="269"/>
      <c r="PI84" s="269"/>
      <c r="PJ84" s="269"/>
      <c r="PK84" s="269"/>
      <c r="PL84" s="269"/>
      <c r="PM84" s="269"/>
      <c r="PN84" s="269"/>
      <c r="PO84" s="269"/>
      <c r="PP84" s="269"/>
      <c r="PQ84" s="269"/>
      <c r="PR84" s="269"/>
      <c r="PS84" s="269"/>
      <c r="PT84" s="269"/>
      <c r="PU84" s="269"/>
      <c r="PV84" s="269"/>
      <c r="PW84" s="269"/>
      <c r="PX84" s="269"/>
      <c r="PY84" s="269"/>
      <c r="PZ84" s="269"/>
      <c r="QA84" s="269"/>
      <c r="QB84" s="269"/>
      <c r="QC84" s="269"/>
      <c r="QD84" s="269"/>
      <c r="QE84" s="269"/>
      <c r="QF84" s="269"/>
      <c r="QG84" s="269"/>
      <c r="QH84" s="269"/>
      <c r="QI84" s="269"/>
      <c r="QJ84" s="269"/>
      <c r="QK84" s="269"/>
      <c r="QL84" s="269"/>
      <c r="QM84" s="269"/>
      <c r="QN84" s="269"/>
      <c r="QO84" s="269"/>
      <c r="QP84" s="269"/>
      <c r="QQ84" s="269"/>
      <c r="QR84" s="269"/>
      <c r="QS84" s="269"/>
      <c r="QT84" s="269"/>
      <c r="QU84" s="269"/>
      <c r="QV84" s="269"/>
      <c r="QW84" s="269"/>
    </row>
    <row r="85" spans="1:465" ht="12.75" customHeight="1">
      <c r="A85" s="8"/>
      <c r="B85" s="9"/>
      <c r="C85" s="8" t="s">
        <v>406</v>
      </c>
      <c r="D85" s="8"/>
      <c r="E85" s="266" t="s">
        <v>4</v>
      </c>
      <c r="F85" s="282"/>
      <c r="G85" s="505">
        <v>0</v>
      </c>
      <c r="H85" s="505">
        <v>0</v>
      </c>
      <c r="I85" s="505">
        <v>0</v>
      </c>
      <c r="J85" s="505">
        <v>0</v>
      </c>
      <c r="K85" s="505">
        <v>0</v>
      </c>
      <c r="L85" s="505">
        <v>0</v>
      </c>
      <c r="M85" s="505">
        <v>0</v>
      </c>
      <c r="N85" s="505">
        <v>0</v>
      </c>
      <c r="O85" s="505">
        <v>0</v>
      </c>
      <c r="P85" s="505">
        <v>0</v>
      </c>
      <c r="Q85" s="505">
        <v>0</v>
      </c>
      <c r="R85" s="505">
        <v>0</v>
      </c>
      <c r="S85" s="505">
        <v>0</v>
      </c>
      <c r="T85" s="505">
        <v>0</v>
      </c>
      <c r="U85" s="505">
        <v>0</v>
      </c>
      <c r="V85" s="505">
        <v>0</v>
      </c>
      <c r="W85" s="505">
        <v>0</v>
      </c>
      <c r="X85" s="505">
        <v>0</v>
      </c>
      <c r="Y85" s="505">
        <v>0</v>
      </c>
      <c r="Z85" s="505">
        <v>0</v>
      </c>
      <c r="AA85" s="505">
        <v>0</v>
      </c>
      <c r="AB85" s="505">
        <v>0</v>
      </c>
      <c r="AC85" s="505">
        <v>0</v>
      </c>
      <c r="AD85" s="505">
        <v>0</v>
      </c>
      <c r="AE85" s="505">
        <v>0</v>
      </c>
      <c r="AF85" s="505">
        <v>0</v>
      </c>
      <c r="AG85" s="505">
        <v>0</v>
      </c>
      <c r="AH85" s="505">
        <v>0</v>
      </c>
      <c r="AI85" s="505">
        <v>0</v>
      </c>
      <c r="AJ85" s="505">
        <v>0</v>
      </c>
      <c r="AK85" s="505">
        <v>0</v>
      </c>
      <c r="AL85" s="505">
        <v>0</v>
      </c>
      <c r="AM85" s="505">
        <v>0</v>
      </c>
      <c r="AN85" s="505">
        <v>0</v>
      </c>
      <c r="AO85" s="505">
        <v>0</v>
      </c>
      <c r="AP85" s="505">
        <v>0</v>
      </c>
      <c r="AQ85" s="505">
        <v>0</v>
      </c>
      <c r="AR85" s="505">
        <v>0</v>
      </c>
      <c r="AS85" s="505">
        <v>0</v>
      </c>
      <c r="AT85" s="505">
        <v>0</v>
      </c>
      <c r="AU85" s="505">
        <v>0</v>
      </c>
      <c r="AV85" s="505">
        <v>0</v>
      </c>
      <c r="AW85" s="505">
        <v>0</v>
      </c>
      <c r="AX85" s="505">
        <v>0</v>
      </c>
      <c r="AY85" s="505">
        <v>0</v>
      </c>
      <c r="AZ85" s="505">
        <v>0</v>
      </c>
      <c r="BA85" s="505">
        <v>0</v>
      </c>
      <c r="BB85" s="505">
        <v>0</v>
      </c>
      <c r="BC85" s="505">
        <v>0</v>
      </c>
      <c r="BD85" s="505">
        <v>0</v>
      </c>
      <c r="BE85" s="505">
        <v>0</v>
      </c>
      <c r="BF85" s="505">
        <v>0</v>
      </c>
      <c r="BG85" s="505">
        <v>0</v>
      </c>
      <c r="BH85" s="505">
        <v>0</v>
      </c>
      <c r="BI85" s="505">
        <v>0</v>
      </c>
      <c r="BJ85" s="505">
        <v>0</v>
      </c>
      <c r="BK85" s="505">
        <v>0</v>
      </c>
      <c r="BL85" s="505">
        <v>0</v>
      </c>
      <c r="BM85" s="505">
        <v>0</v>
      </c>
      <c r="BN85" s="505">
        <v>0</v>
      </c>
      <c r="BO85" s="505">
        <v>0</v>
      </c>
      <c r="BP85" s="505">
        <v>0</v>
      </c>
      <c r="BQ85" s="505">
        <v>0</v>
      </c>
      <c r="BR85" s="505">
        <v>0</v>
      </c>
      <c r="BS85" s="505">
        <v>0</v>
      </c>
      <c r="BT85" s="505">
        <v>0</v>
      </c>
      <c r="BU85" s="505">
        <v>0</v>
      </c>
      <c r="BV85" s="505">
        <v>0</v>
      </c>
      <c r="BW85" s="505">
        <v>0</v>
      </c>
      <c r="BX85" s="505">
        <v>0</v>
      </c>
      <c r="BY85" s="505">
        <v>0</v>
      </c>
      <c r="BZ85" s="505">
        <v>0</v>
      </c>
      <c r="CA85" s="505">
        <v>0</v>
      </c>
      <c r="CB85" s="505">
        <v>0</v>
      </c>
      <c r="CC85" s="505">
        <v>0</v>
      </c>
      <c r="CD85" s="505">
        <v>0</v>
      </c>
      <c r="CE85" s="505">
        <v>0</v>
      </c>
      <c r="CF85" s="505">
        <v>0</v>
      </c>
      <c r="CG85" s="505">
        <v>0</v>
      </c>
      <c r="CH85" s="505">
        <v>0</v>
      </c>
      <c r="CI85" s="505">
        <v>0</v>
      </c>
      <c r="CJ85" s="505">
        <v>0</v>
      </c>
      <c r="CK85" s="505">
        <v>0</v>
      </c>
      <c r="CL85" s="505">
        <v>0</v>
      </c>
      <c r="CM85" s="505">
        <v>0</v>
      </c>
      <c r="CN85" s="505">
        <v>0</v>
      </c>
      <c r="CO85" s="505">
        <v>0</v>
      </c>
      <c r="CP85" s="505">
        <v>0</v>
      </c>
      <c r="CQ85" s="505">
        <v>0</v>
      </c>
      <c r="CR85" s="505">
        <v>0</v>
      </c>
      <c r="CS85" s="505">
        <v>0</v>
      </c>
      <c r="CT85" s="505">
        <v>0</v>
      </c>
      <c r="CU85" s="505">
        <v>0</v>
      </c>
      <c r="CV85" s="505">
        <v>0</v>
      </c>
      <c r="CW85" s="505">
        <v>0</v>
      </c>
      <c r="CX85" s="505">
        <v>0</v>
      </c>
      <c r="CY85" s="505">
        <v>0</v>
      </c>
      <c r="CZ85" s="505">
        <v>0</v>
      </c>
      <c r="DA85" s="505">
        <v>0</v>
      </c>
      <c r="DB85" s="505">
        <v>0</v>
      </c>
      <c r="DC85" s="505">
        <v>0</v>
      </c>
      <c r="DD85" s="505">
        <v>0</v>
      </c>
      <c r="DE85" s="505">
        <v>0</v>
      </c>
      <c r="DF85" s="505">
        <v>0</v>
      </c>
      <c r="DG85" s="505">
        <v>0</v>
      </c>
      <c r="DH85" s="505">
        <v>0</v>
      </c>
      <c r="DI85" s="505">
        <v>0</v>
      </c>
      <c r="DJ85" s="505">
        <v>0</v>
      </c>
      <c r="DK85" s="505">
        <v>0</v>
      </c>
      <c r="DL85" s="505">
        <v>0</v>
      </c>
      <c r="DM85" s="505">
        <v>0</v>
      </c>
      <c r="DN85" s="505">
        <v>0</v>
      </c>
      <c r="DO85" s="505">
        <v>0</v>
      </c>
      <c r="DP85" s="505">
        <v>0</v>
      </c>
      <c r="DQ85" s="505">
        <v>0</v>
      </c>
      <c r="DR85" s="505">
        <v>0</v>
      </c>
      <c r="DS85" s="505">
        <v>0</v>
      </c>
      <c r="DT85" s="505">
        <v>0</v>
      </c>
      <c r="DU85" s="505">
        <v>0</v>
      </c>
      <c r="DV85" s="505">
        <v>0</v>
      </c>
      <c r="DW85" s="505">
        <v>0</v>
      </c>
      <c r="DX85" s="505">
        <v>0</v>
      </c>
      <c r="DY85" s="505">
        <v>0</v>
      </c>
      <c r="DZ85" s="505">
        <v>0</v>
      </c>
      <c r="EA85" s="505">
        <v>0</v>
      </c>
      <c r="EB85" s="505">
        <v>0</v>
      </c>
      <c r="EC85" s="505">
        <v>0</v>
      </c>
      <c r="ED85" s="505">
        <v>0</v>
      </c>
      <c r="EE85" s="505">
        <v>0</v>
      </c>
      <c r="EF85" s="505">
        <v>0</v>
      </c>
      <c r="EG85" s="505">
        <v>0</v>
      </c>
      <c r="EH85" s="505">
        <v>0</v>
      </c>
      <c r="EI85" s="505">
        <v>0</v>
      </c>
      <c r="EJ85" s="505">
        <v>0</v>
      </c>
      <c r="EK85" s="505">
        <v>0</v>
      </c>
      <c r="EL85" s="505">
        <v>0</v>
      </c>
      <c r="EM85" s="505">
        <v>0</v>
      </c>
      <c r="EN85" s="505">
        <v>0</v>
      </c>
      <c r="EO85" s="505">
        <v>0</v>
      </c>
      <c r="EP85" s="505">
        <v>0</v>
      </c>
      <c r="EQ85" s="505">
        <v>0</v>
      </c>
      <c r="ER85" s="505">
        <v>0</v>
      </c>
      <c r="ES85" s="505">
        <v>0</v>
      </c>
      <c r="ET85" s="505">
        <v>0</v>
      </c>
      <c r="EU85" s="505">
        <v>0</v>
      </c>
      <c r="EV85" s="505">
        <v>0</v>
      </c>
      <c r="EW85" s="506">
        <v>0</v>
      </c>
      <c r="EX85" s="183"/>
      <c r="EY85" s="359"/>
      <c r="EZ85" s="359"/>
      <c r="FA85" s="359"/>
      <c r="FB85" s="359"/>
      <c r="FC85" s="359"/>
      <c r="FD85" s="359"/>
      <c r="FE85" s="359"/>
      <c r="FF85" s="359"/>
      <c r="FG85" s="359"/>
      <c r="FH85" s="359"/>
      <c r="FI85" s="359"/>
      <c r="FJ85" s="359"/>
      <c r="FK85" s="359"/>
      <c r="FL85" s="359"/>
      <c r="FM85" s="359"/>
      <c r="FN85" s="359"/>
      <c r="FO85" s="359"/>
      <c r="FP85" s="359"/>
      <c r="FQ85" s="359"/>
      <c r="FR85" s="359"/>
      <c r="FS85" s="359"/>
      <c r="FT85" s="359"/>
      <c r="FU85" s="359"/>
      <c r="FV85" s="359"/>
      <c r="FW85" s="359"/>
      <c r="FX85" s="359"/>
      <c r="FY85" s="359"/>
      <c r="FZ85" s="359"/>
      <c r="GA85" s="359"/>
      <c r="GB85" s="359"/>
      <c r="GC85" s="359"/>
      <c r="GD85" s="359"/>
      <c r="GE85" s="359"/>
      <c r="GF85" s="359"/>
      <c r="GG85" s="359"/>
      <c r="GH85" s="359"/>
      <c r="GI85" s="359"/>
      <c r="GJ85" s="359"/>
      <c r="GK85" s="359"/>
      <c r="GL85" s="359"/>
      <c r="GM85" s="359"/>
      <c r="GN85" s="359"/>
      <c r="GO85" s="359"/>
      <c r="GP85" s="359"/>
      <c r="GQ85" s="359"/>
      <c r="GR85" s="359"/>
      <c r="GS85" s="359"/>
      <c r="GT85" s="359"/>
      <c r="GU85" s="359"/>
      <c r="GV85" s="359"/>
      <c r="GW85" s="359"/>
      <c r="GX85" s="359"/>
      <c r="GY85" s="359"/>
      <c r="GZ85" s="359"/>
      <c r="HA85" s="359"/>
      <c r="HB85" s="359"/>
      <c r="HC85" s="359"/>
      <c r="HD85" s="359"/>
      <c r="HE85" s="359"/>
      <c r="HF85" s="359"/>
      <c r="HG85" s="359"/>
      <c r="HH85" s="359"/>
      <c r="HI85" s="359"/>
      <c r="HJ85" s="359"/>
      <c r="HK85" s="359"/>
      <c r="HL85" s="359"/>
      <c r="HM85" s="359"/>
      <c r="HN85" s="359"/>
      <c r="HO85" s="359"/>
      <c r="HP85" s="359"/>
      <c r="HQ85" s="359"/>
      <c r="HR85" s="359"/>
      <c r="HS85" s="359"/>
      <c r="HT85" s="359"/>
      <c r="HU85" s="359"/>
      <c r="HV85" s="359"/>
      <c r="HW85" s="359"/>
      <c r="HX85" s="359"/>
      <c r="HY85" s="359"/>
      <c r="HZ85" s="359"/>
      <c r="IA85" s="359"/>
      <c r="IB85" s="359"/>
      <c r="IC85" s="359"/>
      <c r="ID85" s="359"/>
      <c r="IE85" s="359"/>
      <c r="IF85" s="359"/>
      <c r="IG85" s="359"/>
      <c r="IH85" s="359"/>
      <c r="II85" s="359"/>
      <c r="IJ85" s="359"/>
      <c r="IK85" s="359"/>
      <c r="IL85" s="359"/>
      <c r="IM85" s="359"/>
      <c r="IN85" s="359"/>
      <c r="IO85" s="359"/>
      <c r="IP85" s="359"/>
      <c r="IQ85" s="359"/>
      <c r="IR85" s="359"/>
      <c r="IS85" s="359"/>
      <c r="IT85" s="359"/>
      <c r="IU85" s="359"/>
      <c r="IV85" s="359"/>
      <c r="IW85" s="359"/>
      <c r="IX85" s="359"/>
      <c r="IY85" s="359"/>
      <c r="IZ85" s="359"/>
      <c r="JA85" s="359"/>
      <c r="JB85" s="359"/>
      <c r="JC85" s="359"/>
      <c r="JD85" s="359"/>
      <c r="JE85" s="359"/>
      <c r="JF85" s="359"/>
      <c r="JG85" s="359"/>
      <c r="JH85" s="359"/>
      <c r="JI85" s="359"/>
      <c r="JJ85" s="359"/>
      <c r="JK85" s="359"/>
      <c r="JL85" s="359"/>
      <c r="JM85" s="359"/>
      <c r="JN85" s="359"/>
      <c r="JO85" s="359"/>
      <c r="JP85" s="359"/>
      <c r="JQ85" s="345"/>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c r="LI85" s="269"/>
      <c r="LJ85" s="269"/>
      <c r="LK85" s="269"/>
      <c r="LL85" s="269"/>
      <c r="LM85" s="269"/>
      <c r="LN85" s="269"/>
      <c r="LO85" s="269"/>
      <c r="LP85" s="269"/>
      <c r="LQ85" s="269"/>
      <c r="LR85" s="269"/>
      <c r="LS85" s="269"/>
      <c r="LT85" s="269"/>
      <c r="LU85" s="269"/>
      <c r="LV85" s="269"/>
      <c r="LW85" s="269"/>
      <c r="LX85" s="269"/>
      <c r="LY85" s="269"/>
      <c r="LZ85" s="269"/>
      <c r="MA85" s="269"/>
      <c r="MB85" s="269"/>
      <c r="MC85" s="269"/>
      <c r="MD85" s="269"/>
      <c r="ME85" s="269"/>
      <c r="MF85" s="269"/>
      <c r="MG85" s="269"/>
      <c r="MH85" s="269"/>
      <c r="MI85" s="269"/>
      <c r="MJ85" s="269"/>
      <c r="MK85" s="269"/>
      <c r="ML85" s="269"/>
      <c r="MM85" s="269"/>
      <c r="MN85" s="269"/>
      <c r="MO85" s="269"/>
      <c r="MP85" s="269"/>
      <c r="MQ85" s="269"/>
      <c r="MR85" s="269"/>
      <c r="MS85" s="269"/>
      <c r="MT85" s="269"/>
      <c r="MU85" s="269"/>
      <c r="MV85" s="269"/>
      <c r="MW85" s="269"/>
      <c r="MX85" s="269"/>
      <c r="MY85" s="269"/>
      <c r="MZ85" s="269"/>
      <c r="NA85" s="269"/>
      <c r="NB85" s="269"/>
      <c r="NC85" s="269"/>
      <c r="ND85" s="269"/>
      <c r="NE85" s="269"/>
      <c r="NF85" s="269"/>
      <c r="NG85" s="269"/>
      <c r="NH85" s="269"/>
      <c r="NI85" s="269"/>
      <c r="NJ85" s="269"/>
      <c r="NK85" s="269"/>
      <c r="NL85" s="269"/>
      <c r="NM85" s="269"/>
      <c r="NN85" s="269"/>
      <c r="NO85" s="269"/>
      <c r="NP85" s="269"/>
      <c r="NQ85" s="269"/>
      <c r="NR85" s="269"/>
      <c r="NS85" s="269"/>
      <c r="NT85" s="269"/>
      <c r="NU85" s="269"/>
      <c r="NV85" s="269"/>
      <c r="NW85" s="269"/>
      <c r="NX85" s="269"/>
      <c r="NY85" s="269"/>
      <c r="NZ85" s="269"/>
      <c r="OA85" s="269"/>
      <c r="OB85" s="269"/>
      <c r="OC85" s="269"/>
      <c r="OD85" s="269"/>
      <c r="OE85" s="269"/>
      <c r="OF85" s="269"/>
      <c r="OG85" s="269"/>
      <c r="OH85" s="269"/>
      <c r="OI85" s="269"/>
      <c r="OJ85" s="269"/>
      <c r="OK85" s="269"/>
      <c r="OL85" s="269"/>
      <c r="OM85" s="269"/>
      <c r="ON85" s="269"/>
      <c r="OO85" s="269"/>
      <c r="OP85" s="269"/>
      <c r="OQ85" s="269"/>
      <c r="OR85" s="269"/>
      <c r="OS85" s="269"/>
      <c r="OT85" s="269"/>
      <c r="OU85" s="269"/>
      <c r="OV85" s="269"/>
      <c r="OW85" s="269"/>
      <c r="OX85" s="269"/>
      <c r="OY85" s="269"/>
      <c r="OZ85" s="269"/>
      <c r="PA85" s="269"/>
      <c r="PB85" s="269"/>
      <c r="PC85" s="269"/>
      <c r="PD85" s="269"/>
      <c r="PE85" s="269"/>
      <c r="PF85" s="269"/>
      <c r="PG85" s="269"/>
      <c r="PH85" s="269"/>
      <c r="PI85" s="269"/>
      <c r="PJ85" s="269"/>
      <c r="PK85" s="269"/>
      <c r="PL85" s="269"/>
      <c r="PM85" s="269"/>
      <c r="PN85" s="269"/>
      <c r="PO85" s="269"/>
      <c r="PP85" s="269"/>
      <c r="PQ85" s="269"/>
      <c r="PR85" s="269"/>
      <c r="PS85" s="269"/>
      <c r="PT85" s="269"/>
      <c r="PU85" s="269"/>
      <c r="PV85" s="269"/>
      <c r="PW85" s="269"/>
      <c r="PX85" s="269"/>
      <c r="PY85" s="269"/>
      <c r="PZ85" s="269"/>
      <c r="QA85" s="269"/>
      <c r="QB85" s="269"/>
      <c r="QC85" s="269"/>
      <c r="QD85" s="269"/>
      <c r="QE85" s="269"/>
      <c r="QF85" s="269"/>
      <c r="QG85" s="269"/>
      <c r="QH85" s="269"/>
      <c r="QI85" s="269"/>
      <c r="QJ85" s="269"/>
      <c r="QK85" s="269"/>
      <c r="QL85" s="269"/>
      <c r="QM85" s="269"/>
      <c r="QN85" s="269"/>
      <c r="QO85" s="269"/>
      <c r="QP85" s="269"/>
      <c r="QQ85" s="269"/>
      <c r="QR85" s="269"/>
      <c r="QS85" s="269"/>
      <c r="QT85" s="269"/>
      <c r="QU85" s="269"/>
      <c r="QV85" s="269"/>
      <c r="QW85" s="269"/>
    </row>
    <row r="86" spans="1:465" ht="12.75" customHeight="1">
      <c r="A86" s="8"/>
      <c r="B86" s="21" t="s">
        <v>407</v>
      </c>
      <c r="C86" s="8"/>
      <c r="D86" s="8"/>
      <c r="E86" s="266" t="s">
        <v>408</v>
      </c>
      <c r="F86" s="282"/>
      <c r="G86" s="268"/>
      <c r="H86" s="268"/>
      <c r="I86" s="268"/>
      <c r="J86" s="268"/>
      <c r="K86" s="268"/>
      <c r="L86" s="268"/>
      <c r="M86" s="268"/>
      <c r="N86" s="268"/>
      <c r="O86" s="268"/>
      <c r="P86" s="268"/>
      <c r="Q86" s="268"/>
      <c r="R86" s="268"/>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477"/>
      <c r="EX86" s="191"/>
      <c r="EY86" s="359"/>
      <c r="EZ86" s="359"/>
      <c r="FA86" s="359"/>
      <c r="FB86" s="359"/>
      <c r="FC86" s="359"/>
      <c r="FD86" s="359"/>
      <c r="FE86" s="359"/>
      <c r="FF86" s="359"/>
      <c r="FG86" s="359"/>
      <c r="FH86" s="359"/>
      <c r="FI86" s="359"/>
      <c r="FJ86" s="359"/>
      <c r="FK86" s="359"/>
      <c r="FL86" s="359"/>
      <c r="FM86" s="359"/>
      <c r="FN86" s="359"/>
      <c r="FO86" s="359"/>
      <c r="FP86" s="359"/>
      <c r="FQ86" s="359"/>
      <c r="FR86" s="359"/>
      <c r="FS86" s="359"/>
      <c r="FT86" s="359"/>
      <c r="FU86" s="359"/>
      <c r="FV86" s="359"/>
      <c r="FW86" s="359"/>
      <c r="FX86" s="359"/>
      <c r="FY86" s="359"/>
      <c r="FZ86" s="359"/>
      <c r="GA86" s="359"/>
      <c r="GB86" s="359"/>
      <c r="GC86" s="359"/>
      <c r="GD86" s="359"/>
      <c r="GE86" s="359"/>
      <c r="GF86" s="359"/>
      <c r="GG86" s="359"/>
      <c r="GH86" s="359"/>
      <c r="GI86" s="359"/>
      <c r="GJ86" s="359"/>
      <c r="GK86" s="359"/>
      <c r="GL86" s="359"/>
      <c r="GM86" s="359"/>
      <c r="GN86" s="359"/>
      <c r="GO86" s="359"/>
      <c r="GP86" s="359"/>
      <c r="GQ86" s="359"/>
      <c r="GR86" s="359"/>
      <c r="GS86" s="359"/>
      <c r="GT86" s="359"/>
      <c r="GU86" s="359"/>
      <c r="GV86" s="359"/>
      <c r="GW86" s="359"/>
      <c r="GX86" s="359"/>
      <c r="GY86" s="359"/>
      <c r="GZ86" s="359"/>
      <c r="HA86" s="359"/>
      <c r="HB86" s="359"/>
      <c r="HC86" s="359"/>
      <c r="HD86" s="359"/>
      <c r="HE86" s="359"/>
      <c r="HF86" s="359"/>
      <c r="HG86" s="359"/>
      <c r="HH86" s="359"/>
      <c r="HI86" s="359"/>
      <c r="HJ86" s="359"/>
      <c r="HK86" s="359"/>
      <c r="HL86" s="359"/>
      <c r="HM86" s="359"/>
      <c r="HN86" s="359"/>
      <c r="HO86" s="359"/>
      <c r="HP86" s="359"/>
      <c r="HQ86" s="359"/>
      <c r="HR86" s="359"/>
      <c r="HS86" s="359"/>
      <c r="HT86" s="359"/>
      <c r="HU86" s="359"/>
      <c r="HV86" s="359"/>
      <c r="HW86" s="359"/>
      <c r="HX86" s="359"/>
      <c r="HY86" s="359"/>
      <c r="HZ86" s="359"/>
      <c r="IA86" s="359"/>
      <c r="IB86" s="359"/>
      <c r="IC86" s="359"/>
      <c r="ID86" s="359"/>
      <c r="IE86" s="359"/>
      <c r="IF86" s="359"/>
      <c r="IG86" s="359"/>
      <c r="IH86" s="359"/>
      <c r="II86" s="359"/>
      <c r="IJ86" s="359"/>
      <c r="IK86" s="359"/>
      <c r="IL86" s="359"/>
      <c r="IM86" s="359"/>
      <c r="IN86" s="359"/>
      <c r="IO86" s="359"/>
      <c r="IP86" s="359"/>
      <c r="IQ86" s="359"/>
      <c r="IR86" s="359"/>
      <c r="IS86" s="359"/>
      <c r="IT86" s="359"/>
      <c r="IU86" s="359"/>
      <c r="IV86" s="359"/>
      <c r="IW86" s="359"/>
      <c r="IX86" s="359"/>
      <c r="IY86" s="359"/>
      <c r="IZ86" s="359"/>
      <c r="JA86" s="359"/>
      <c r="JB86" s="359"/>
      <c r="JC86" s="359"/>
      <c r="JD86" s="359"/>
      <c r="JE86" s="359"/>
      <c r="JF86" s="359"/>
      <c r="JG86" s="359"/>
      <c r="JH86" s="359"/>
      <c r="JI86" s="359"/>
      <c r="JJ86" s="359"/>
      <c r="JK86" s="359"/>
      <c r="JL86" s="359"/>
      <c r="JM86" s="359"/>
      <c r="JN86" s="359"/>
      <c r="JO86" s="359"/>
      <c r="JP86" s="359"/>
      <c r="JQ86" s="345"/>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c r="LI86" s="269"/>
      <c r="LJ86" s="269"/>
      <c r="LK86" s="269"/>
      <c r="LL86" s="269"/>
      <c r="LM86" s="269"/>
      <c r="LN86" s="269"/>
      <c r="LO86" s="269"/>
      <c r="LP86" s="269"/>
      <c r="LQ86" s="269"/>
      <c r="LR86" s="269"/>
      <c r="LS86" s="269"/>
      <c r="LT86" s="269"/>
      <c r="LU86" s="269"/>
      <c r="LV86" s="269"/>
      <c r="LW86" s="269"/>
      <c r="LX86" s="269"/>
      <c r="LY86" s="269"/>
      <c r="LZ86" s="269"/>
      <c r="MA86" s="269"/>
      <c r="MB86" s="269"/>
      <c r="MC86" s="269"/>
      <c r="MD86" s="269"/>
      <c r="ME86" s="269"/>
      <c r="MF86" s="269"/>
      <c r="MG86" s="269"/>
      <c r="MH86" s="269"/>
      <c r="MI86" s="269"/>
      <c r="MJ86" s="269"/>
      <c r="MK86" s="269"/>
      <c r="ML86" s="269"/>
      <c r="MM86" s="269"/>
      <c r="MN86" s="269"/>
      <c r="MO86" s="269"/>
      <c r="MP86" s="269"/>
      <c r="MQ86" s="269"/>
      <c r="MR86" s="269"/>
      <c r="MS86" s="269"/>
      <c r="MT86" s="269"/>
      <c r="MU86" s="269"/>
      <c r="MV86" s="269"/>
      <c r="MW86" s="269"/>
      <c r="MX86" s="269"/>
      <c r="MY86" s="269"/>
      <c r="MZ86" s="269"/>
      <c r="NA86" s="269"/>
      <c r="NB86" s="269"/>
      <c r="NC86" s="269"/>
      <c r="ND86" s="269"/>
      <c r="NE86" s="269"/>
      <c r="NF86" s="269"/>
      <c r="NG86" s="269"/>
      <c r="NH86" s="269"/>
      <c r="NI86" s="269"/>
      <c r="NJ86" s="269"/>
      <c r="NK86" s="269"/>
      <c r="NL86" s="269"/>
      <c r="NM86" s="269"/>
      <c r="NN86" s="269"/>
      <c r="NO86" s="269"/>
      <c r="NP86" s="269"/>
      <c r="NQ86" s="269"/>
      <c r="NR86" s="269"/>
      <c r="NS86" s="269"/>
      <c r="NT86" s="269"/>
      <c r="NU86" s="269"/>
      <c r="NV86" s="269"/>
      <c r="NW86" s="269"/>
      <c r="NX86" s="269"/>
      <c r="NY86" s="269"/>
      <c r="NZ86" s="269"/>
      <c r="OA86" s="269"/>
      <c r="OB86" s="269"/>
      <c r="OC86" s="269"/>
      <c r="OD86" s="269"/>
      <c r="OE86" s="269"/>
      <c r="OF86" s="269"/>
      <c r="OG86" s="269"/>
      <c r="OH86" s="269"/>
      <c r="OI86" s="269"/>
      <c r="OJ86" s="269"/>
      <c r="OK86" s="269"/>
      <c r="OL86" s="269"/>
      <c r="OM86" s="269"/>
      <c r="ON86" s="269"/>
      <c r="OO86" s="269"/>
      <c r="OP86" s="269"/>
      <c r="OQ86" s="269"/>
      <c r="OR86" s="269"/>
      <c r="OS86" s="269"/>
      <c r="OT86" s="269"/>
      <c r="OU86" s="269"/>
      <c r="OV86" s="269"/>
      <c r="OW86" s="269"/>
      <c r="OX86" s="269"/>
      <c r="OY86" s="269"/>
      <c r="OZ86" s="269"/>
      <c r="PA86" s="269"/>
      <c r="PB86" s="269"/>
      <c r="PC86" s="269"/>
      <c r="PD86" s="269"/>
      <c r="PE86" s="269"/>
      <c r="PF86" s="269"/>
      <c r="PG86" s="269"/>
      <c r="PH86" s="269"/>
      <c r="PI86" s="269"/>
      <c r="PJ86" s="269"/>
      <c r="PK86" s="269"/>
      <c r="PL86" s="269"/>
      <c r="PM86" s="269"/>
      <c r="PN86" s="269"/>
      <c r="PO86" s="269"/>
      <c r="PP86" s="269"/>
      <c r="PQ86" s="269"/>
      <c r="PR86" s="269"/>
      <c r="PS86" s="269"/>
      <c r="PT86" s="269"/>
      <c r="PU86" s="269"/>
      <c r="PV86" s="269"/>
      <c r="PW86" s="269"/>
      <c r="PX86" s="269"/>
      <c r="PY86" s="269"/>
      <c r="PZ86" s="269"/>
      <c r="QA86" s="269"/>
      <c r="QB86" s="269"/>
      <c r="QC86" s="269"/>
      <c r="QD86" s="269"/>
      <c r="QE86" s="269"/>
      <c r="QF86" s="269"/>
      <c r="QG86" s="269"/>
      <c r="QH86" s="269"/>
      <c r="QI86" s="269"/>
      <c r="QJ86" s="269"/>
      <c r="QK86" s="269"/>
      <c r="QL86" s="269"/>
      <c r="QM86" s="269"/>
      <c r="QN86" s="269"/>
      <c r="QO86" s="269"/>
      <c r="QP86" s="269"/>
      <c r="QQ86" s="269"/>
      <c r="QR86" s="269"/>
      <c r="QS86" s="269"/>
      <c r="QT86" s="269"/>
      <c r="QU86" s="269"/>
      <c r="QV86" s="269"/>
      <c r="QW86" s="269"/>
    </row>
    <row r="87" spans="1:465" ht="12.75" customHeight="1">
      <c r="A87" s="284"/>
      <c r="B87" s="287"/>
      <c r="C87" s="284"/>
      <c r="D87" s="284"/>
      <c r="E87" s="286"/>
      <c r="F87" s="282"/>
      <c r="G87" s="517"/>
      <c r="H87" s="517"/>
      <c r="I87" s="517"/>
      <c r="J87" s="517"/>
      <c r="K87" s="517"/>
      <c r="L87" s="517"/>
      <c r="M87" s="517"/>
      <c r="N87" s="517"/>
      <c r="O87" s="517"/>
      <c r="P87" s="517"/>
      <c r="Q87" s="517"/>
      <c r="R87" s="51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c r="AO87" s="507"/>
      <c r="AP87" s="507"/>
      <c r="AQ87" s="507"/>
      <c r="AR87" s="507"/>
      <c r="AS87" s="507"/>
      <c r="AT87" s="471"/>
      <c r="AU87" s="471"/>
      <c r="AV87" s="471"/>
      <c r="AW87" s="471"/>
      <c r="AX87" s="471"/>
      <c r="AY87" s="471"/>
      <c r="AZ87" s="471"/>
      <c r="BA87" s="471"/>
      <c r="BB87" s="471"/>
      <c r="BC87" s="471"/>
      <c r="BD87" s="471"/>
      <c r="BE87" s="471"/>
      <c r="BF87" s="471"/>
      <c r="BG87" s="471"/>
      <c r="BH87" s="471"/>
      <c r="BI87" s="471"/>
      <c r="BJ87" s="471"/>
      <c r="BK87" s="471"/>
      <c r="BL87" s="471"/>
      <c r="BM87" s="471"/>
      <c r="BN87" s="471"/>
      <c r="BO87" s="471"/>
      <c r="BP87" s="471"/>
      <c r="BQ87" s="471"/>
      <c r="BR87" s="471"/>
      <c r="BS87" s="471"/>
      <c r="BT87" s="471"/>
      <c r="BU87" s="471"/>
      <c r="BV87" s="471"/>
      <c r="BW87" s="471"/>
      <c r="BX87" s="471"/>
      <c r="BY87" s="471"/>
      <c r="BZ87" s="471"/>
      <c r="CA87" s="471"/>
      <c r="CB87" s="471"/>
      <c r="CC87" s="471"/>
      <c r="CD87" s="471"/>
      <c r="CE87" s="471"/>
      <c r="CF87" s="471"/>
      <c r="CG87" s="471"/>
      <c r="CH87" s="471"/>
      <c r="CI87" s="471"/>
      <c r="CJ87" s="471"/>
      <c r="CK87" s="471"/>
      <c r="CL87" s="471"/>
      <c r="CM87" s="471"/>
      <c r="CN87" s="471"/>
      <c r="CO87" s="471"/>
      <c r="CP87" s="471"/>
      <c r="CQ87" s="471"/>
      <c r="CR87" s="471"/>
      <c r="CS87" s="471"/>
      <c r="CT87" s="471"/>
      <c r="CU87" s="471"/>
      <c r="CV87" s="471"/>
      <c r="CW87" s="471"/>
      <c r="CX87" s="471"/>
      <c r="CY87" s="471"/>
      <c r="CZ87" s="471"/>
      <c r="DA87" s="471"/>
      <c r="DB87" s="471"/>
      <c r="DC87" s="471"/>
      <c r="DD87" s="471"/>
      <c r="DE87" s="471"/>
      <c r="DF87" s="471"/>
      <c r="DG87" s="471"/>
      <c r="DH87" s="471"/>
      <c r="DI87" s="471"/>
      <c r="DJ87" s="471"/>
      <c r="DK87" s="471"/>
      <c r="DL87" s="471"/>
      <c r="DM87" s="471"/>
      <c r="DN87" s="471"/>
      <c r="DO87" s="471"/>
      <c r="DP87" s="471"/>
      <c r="DQ87" s="471"/>
      <c r="DR87" s="471"/>
      <c r="DS87" s="471"/>
      <c r="DT87" s="471"/>
      <c r="DU87" s="471"/>
      <c r="DV87" s="471"/>
      <c r="DW87" s="471"/>
      <c r="DX87" s="471"/>
      <c r="DY87" s="471"/>
      <c r="DZ87" s="471"/>
      <c r="EA87" s="471"/>
      <c r="EB87" s="471"/>
      <c r="EC87" s="471"/>
      <c r="ED87" s="471"/>
      <c r="EE87" s="471"/>
      <c r="EF87" s="471"/>
      <c r="EG87" s="471"/>
      <c r="EH87" s="471"/>
      <c r="EI87" s="471"/>
      <c r="EJ87" s="471"/>
      <c r="EK87" s="471"/>
      <c r="EL87" s="471"/>
      <c r="EM87" s="471"/>
      <c r="EN87" s="471"/>
      <c r="EO87" s="471"/>
      <c r="EP87" s="471"/>
      <c r="EQ87" s="471"/>
      <c r="ER87" s="471"/>
      <c r="ES87" s="471"/>
      <c r="ET87" s="471"/>
      <c r="EU87" s="471"/>
      <c r="EV87" s="471"/>
      <c r="EW87" s="471"/>
      <c r="EX87" s="354"/>
    </row>
    <row r="88" spans="1:465" ht="12.75" customHeight="1">
      <c r="A88" s="8" t="s">
        <v>409</v>
      </c>
      <c r="B88" s="9"/>
      <c r="C88" s="8"/>
      <c r="D88" s="8"/>
      <c r="E88" s="288" t="s">
        <v>423</v>
      </c>
      <c r="F88" s="282"/>
      <c r="G88" s="268"/>
      <c r="H88" s="268"/>
      <c r="I88" s="268"/>
      <c r="J88" s="268"/>
      <c r="K88" s="268"/>
      <c r="L88" s="268"/>
      <c r="M88" s="268"/>
      <c r="N88" s="268"/>
      <c r="O88" s="268"/>
      <c r="P88" s="268"/>
      <c r="Q88" s="268"/>
      <c r="R88" s="268"/>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477"/>
      <c r="EX88" s="191"/>
      <c r="EY88" s="359"/>
      <c r="EZ88" s="359"/>
      <c r="FA88" s="359"/>
      <c r="FB88" s="359"/>
      <c r="FC88" s="359"/>
      <c r="FD88" s="359"/>
      <c r="FE88" s="359"/>
      <c r="FF88" s="359"/>
      <c r="FG88" s="359"/>
      <c r="FH88" s="359"/>
      <c r="FI88" s="359"/>
      <c r="FJ88" s="359"/>
      <c r="FK88" s="359"/>
      <c r="FL88" s="359"/>
      <c r="FM88" s="359"/>
      <c r="FN88" s="359"/>
      <c r="FO88" s="359"/>
      <c r="FP88" s="359"/>
      <c r="FQ88" s="359"/>
      <c r="FR88" s="359"/>
      <c r="FS88" s="359"/>
      <c r="FT88" s="359"/>
      <c r="FU88" s="359"/>
      <c r="FV88" s="359"/>
      <c r="FW88" s="359"/>
      <c r="FX88" s="359"/>
      <c r="FY88" s="359"/>
      <c r="FZ88" s="359"/>
      <c r="GA88" s="359"/>
      <c r="GB88" s="359"/>
      <c r="GC88" s="359"/>
      <c r="GD88" s="359"/>
      <c r="GE88" s="359"/>
      <c r="GF88" s="359"/>
      <c r="GG88" s="359"/>
      <c r="GH88" s="359"/>
      <c r="GI88" s="359"/>
      <c r="GJ88" s="359"/>
      <c r="GK88" s="359"/>
      <c r="GL88" s="359"/>
      <c r="GM88" s="359"/>
      <c r="GN88" s="359"/>
      <c r="GO88" s="359"/>
      <c r="GP88" s="359"/>
      <c r="GQ88" s="359"/>
      <c r="GR88" s="359"/>
      <c r="GS88" s="359"/>
      <c r="GT88" s="359"/>
      <c r="GU88" s="359"/>
      <c r="GV88" s="359"/>
      <c r="GW88" s="359"/>
      <c r="GX88" s="359"/>
      <c r="GY88" s="359"/>
      <c r="GZ88" s="359"/>
      <c r="HA88" s="359"/>
      <c r="HB88" s="359"/>
      <c r="HC88" s="359"/>
      <c r="HD88" s="359"/>
      <c r="HE88" s="359"/>
      <c r="HF88" s="359"/>
      <c r="HG88" s="359"/>
      <c r="HH88" s="359"/>
      <c r="HI88" s="359"/>
      <c r="HJ88" s="359"/>
      <c r="HK88" s="359"/>
      <c r="HL88" s="359"/>
      <c r="HM88" s="359"/>
      <c r="HN88" s="359"/>
      <c r="HO88" s="359"/>
      <c r="HP88" s="359"/>
      <c r="HQ88" s="359"/>
      <c r="HR88" s="359"/>
      <c r="HS88" s="359"/>
      <c r="HT88" s="359"/>
      <c r="HU88" s="359"/>
      <c r="HV88" s="359"/>
      <c r="HW88" s="359"/>
      <c r="HX88" s="359"/>
      <c r="HY88" s="359"/>
      <c r="HZ88" s="359"/>
      <c r="IA88" s="359"/>
      <c r="IB88" s="359"/>
      <c r="IC88" s="359"/>
      <c r="ID88" s="359"/>
      <c r="IE88" s="359"/>
      <c r="IF88" s="359"/>
      <c r="IG88" s="359"/>
      <c r="IH88" s="359"/>
      <c r="II88" s="359"/>
      <c r="IJ88" s="359"/>
      <c r="IK88" s="359"/>
      <c r="IL88" s="359"/>
      <c r="IM88" s="359"/>
      <c r="IN88" s="359"/>
      <c r="IO88" s="359"/>
      <c r="IP88" s="359"/>
      <c r="IQ88" s="359"/>
      <c r="IR88" s="359"/>
      <c r="IS88" s="359"/>
      <c r="IT88" s="359"/>
      <c r="IU88" s="359"/>
      <c r="IV88" s="359"/>
      <c r="IW88" s="359"/>
      <c r="IX88" s="359"/>
      <c r="IY88" s="359"/>
      <c r="IZ88" s="359"/>
      <c r="JA88" s="359"/>
      <c r="JB88" s="359"/>
      <c r="JC88" s="359"/>
      <c r="JD88" s="359"/>
      <c r="JE88" s="359"/>
      <c r="JF88" s="359"/>
      <c r="JG88" s="359"/>
      <c r="JH88" s="359"/>
      <c r="JI88" s="359"/>
      <c r="JJ88" s="359"/>
      <c r="JK88" s="359"/>
      <c r="JL88" s="359"/>
      <c r="JM88" s="359"/>
      <c r="JN88" s="359"/>
      <c r="JO88" s="359"/>
      <c r="JP88" s="359"/>
      <c r="JQ88" s="345"/>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c r="LI88" s="269"/>
      <c r="LJ88" s="269"/>
      <c r="LK88" s="269"/>
      <c r="LL88" s="269"/>
      <c r="LM88" s="269"/>
      <c r="LN88" s="269"/>
      <c r="LO88" s="269"/>
      <c r="LP88" s="269"/>
      <c r="LQ88" s="269"/>
      <c r="LR88" s="269"/>
      <c r="LS88" s="269"/>
      <c r="LT88" s="269"/>
      <c r="LU88" s="269"/>
      <c r="LV88" s="269"/>
      <c r="LW88" s="269"/>
      <c r="LX88" s="269"/>
      <c r="LY88" s="269"/>
      <c r="LZ88" s="269"/>
      <c r="MA88" s="269"/>
      <c r="MB88" s="269"/>
      <c r="MC88" s="269"/>
      <c r="MD88" s="269"/>
      <c r="ME88" s="269"/>
      <c r="MF88" s="269"/>
      <c r="MG88" s="269"/>
      <c r="MH88" s="269"/>
      <c r="MI88" s="269"/>
      <c r="MJ88" s="269"/>
      <c r="MK88" s="269"/>
      <c r="ML88" s="269"/>
      <c r="MM88" s="269"/>
      <c r="MN88" s="269"/>
      <c r="MO88" s="269"/>
      <c r="MP88" s="269"/>
      <c r="MQ88" s="269"/>
      <c r="MR88" s="269"/>
      <c r="MS88" s="269"/>
      <c r="MT88" s="269"/>
      <c r="MU88" s="269"/>
      <c r="MV88" s="269"/>
      <c r="MW88" s="269"/>
      <c r="MX88" s="269"/>
      <c r="MY88" s="269"/>
      <c r="MZ88" s="269"/>
      <c r="NA88" s="269"/>
      <c r="NB88" s="269"/>
      <c r="NC88" s="269"/>
      <c r="ND88" s="269"/>
      <c r="NE88" s="269"/>
      <c r="NF88" s="269"/>
      <c r="NG88" s="269"/>
      <c r="NH88" s="269"/>
      <c r="NI88" s="269"/>
      <c r="NJ88" s="269"/>
      <c r="NK88" s="269"/>
      <c r="NL88" s="269"/>
      <c r="NM88" s="269"/>
      <c r="NN88" s="269"/>
      <c r="NO88" s="269"/>
      <c r="NP88" s="269"/>
      <c r="NQ88" s="269"/>
      <c r="NR88" s="269"/>
      <c r="NS88" s="269"/>
      <c r="NT88" s="269"/>
      <c r="NU88" s="269"/>
      <c r="NV88" s="269"/>
      <c r="NW88" s="269"/>
      <c r="NX88" s="269"/>
      <c r="NY88" s="269"/>
      <c r="NZ88" s="269"/>
      <c r="OA88" s="269"/>
      <c r="OB88" s="269"/>
      <c r="OC88" s="269"/>
      <c r="OD88" s="269"/>
      <c r="OE88" s="269"/>
      <c r="OF88" s="269"/>
      <c r="OG88" s="269"/>
      <c r="OH88" s="269"/>
      <c r="OI88" s="269"/>
      <c r="OJ88" s="269"/>
      <c r="OK88" s="269"/>
      <c r="OL88" s="269"/>
      <c r="OM88" s="269"/>
      <c r="ON88" s="269"/>
      <c r="OO88" s="269"/>
      <c r="OP88" s="269"/>
      <c r="OQ88" s="269"/>
      <c r="OR88" s="269"/>
      <c r="OS88" s="269"/>
      <c r="OT88" s="269"/>
      <c r="OU88" s="269"/>
      <c r="OV88" s="269"/>
      <c r="OW88" s="269"/>
      <c r="OX88" s="269"/>
      <c r="OY88" s="269"/>
      <c r="OZ88" s="269"/>
      <c r="PA88" s="269"/>
      <c r="PB88" s="269"/>
      <c r="PC88" s="269"/>
      <c r="PD88" s="269"/>
      <c r="PE88" s="269"/>
      <c r="PF88" s="269"/>
      <c r="PG88" s="269"/>
      <c r="PH88" s="269"/>
      <c r="PI88" s="269"/>
      <c r="PJ88" s="269"/>
      <c r="PK88" s="269"/>
      <c r="PL88" s="269"/>
      <c r="PM88" s="269"/>
      <c r="PN88" s="269"/>
      <c r="PO88" s="269"/>
      <c r="PP88" s="269"/>
      <c r="PQ88" s="269"/>
      <c r="PR88" s="269"/>
      <c r="PS88" s="269"/>
      <c r="PT88" s="269"/>
      <c r="PU88" s="269"/>
      <c r="PV88" s="269"/>
      <c r="PW88" s="269"/>
      <c r="PX88" s="269"/>
      <c r="PY88" s="269"/>
      <c r="PZ88" s="269"/>
      <c r="QA88" s="269"/>
      <c r="QB88" s="269"/>
      <c r="QC88" s="269"/>
      <c r="QD88" s="269"/>
      <c r="QE88" s="269"/>
      <c r="QF88" s="269"/>
      <c r="QG88" s="269"/>
      <c r="QH88" s="269"/>
      <c r="QI88" s="269"/>
      <c r="QJ88" s="269"/>
      <c r="QK88" s="269"/>
      <c r="QL88" s="269"/>
      <c r="QM88" s="269"/>
      <c r="QN88" s="269"/>
      <c r="QO88" s="269"/>
      <c r="QP88" s="269"/>
      <c r="QQ88" s="269"/>
      <c r="QR88" s="269"/>
      <c r="QS88" s="269"/>
      <c r="QT88" s="269"/>
      <c r="QU88" s="269"/>
      <c r="QV88" s="269"/>
      <c r="QW88" s="269"/>
    </row>
    <row r="89" spans="1:465" ht="15">
      <c r="EX89" s="191"/>
    </row>
    <row r="90" spans="1:465" ht="15">
      <c r="EX90" s="197"/>
    </row>
    <row r="91" spans="1:465" ht="15">
      <c r="EX91" s="197"/>
    </row>
    <row r="92" spans="1:465" ht="15">
      <c r="EX92" s="191"/>
    </row>
    <row r="93" spans="1:465" ht="15">
      <c r="EX93" s="191"/>
    </row>
    <row r="94" spans="1:465" ht="15">
      <c r="EX94" s="191"/>
    </row>
    <row r="95" spans="1:465" ht="15">
      <c r="EX95" s="197"/>
    </row>
    <row r="96" spans="1:465" ht="15">
      <c r="EX96" s="191"/>
    </row>
    <row r="97" spans="154:154" ht="15">
      <c r="EX97" s="191"/>
    </row>
    <row r="98" spans="154:154" ht="15">
      <c r="EX98" s="197"/>
    </row>
    <row r="99" spans="154:154" ht="15">
      <c r="EX99" s="191"/>
    </row>
    <row r="100" spans="154:154" ht="15">
      <c r="EX100" s="191"/>
    </row>
    <row r="101" spans="154:154" ht="15">
      <c r="EX101" s="191"/>
    </row>
    <row r="102" spans="154:154" ht="15">
      <c r="EX102" s="191"/>
    </row>
    <row r="103" spans="154:154" ht="15">
      <c r="EX103" s="197"/>
    </row>
    <row r="104" spans="154:154" ht="15">
      <c r="EX104" s="191"/>
    </row>
    <row r="105" spans="154:154" ht="15">
      <c r="EX105" s="191"/>
    </row>
    <row r="106" spans="154:154" ht="15">
      <c r="EX106" s="191"/>
    </row>
    <row r="107" spans="154:154" ht="15">
      <c r="EX107" s="191"/>
    </row>
    <row r="108" spans="154:154" ht="15">
      <c r="EX108" s="191"/>
    </row>
    <row r="109" spans="154:154" ht="15">
      <c r="EX109" s="191"/>
    </row>
    <row r="110" spans="154:154" ht="15">
      <c r="EX110" s="197"/>
    </row>
    <row r="111" spans="154:154" ht="15">
      <c r="EX111" s="191"/>
    </row>
    <row r="112" spans="154:154" ht="15">
      <c r="EX112" s="191"/>
    </row>
    <row r="113" spans="154:154" ht="15">
      <c r="EX113" s="191"/>
    </row>
    <row r="114" spans="154:154" ht="15">
      <c r="EX114" s="191"/>
    </row>
    <row r="115" spans="154:154" ht="15">
      <c r="EX115" s="191"/>
    </row>
    <row r="116" spans="154:154" ht="15">
      <c r="EX116" s="191"/>
    </row>
    <row r="117" spans="154:154" ht="15">
      <c r="EX117" s="191"/>
    </row>
    <row r="118" spans="154:154" ht="15">
      <c r="EX118" s="191"/>
    </row>
    <row r="119" spans="154:154" ht="15">
      <c r="EX119" s="191"/>
    </row>
    <row r="120" spans="154:154" ht="15">
      <c r="EX120" s="191"/>
    </row>
    <row r="121" spans="154:154" ht="15">
      <c r="EX121" s="197"/>
    </row>
    <row r="122" spans="154:154" ht="15">
      <c r="EX122" s="197"/>
    </row>
    <row r="123" spans="154:154" ht="15">
      <c r="EX123" s="191"/>
    </row>
    <row r="124" spans="154:154" ht="15">
      <c r="EX124" s="191"/>
    </row>
    <row r="125" spans="154:154" ht="15">
      <c r="EX125" s="197"/>
    </row>
    <row r="126" spans="154:154" ht="15">
      <c r="EX126" s="191"/>
    </row>
    <row r="127" spans="154:154" ht="15">
      <c r="EX127" s="191"/>
    </row>
    <row r="128" spans="154:154" ht="15">
      <c r="EX128" s="191"/>
    </row>
    <row r="129" spans="154:154" ht="15">
      <c r="EX129" s="191"/>
    </row>
    <row r="130" spans="154:154" ht="15">
      <c r="EX130" s="191"/>
    </row>
    <row r="131" spans="154:154" ht="15">
      <c r="EX131" s="191"/>
    </row>
    <row r="132" spans="154:154" ht="15">
      <c r="EX132" s="191"/>
    </row>
    <row r="133" spans="154:154" ht="15">
      <c r="EX133" s="191"/>
    </row>
    <row r="134" spans="154:154" ht="15">
      <c r="EX134" s="191"/>
    </row>
    <row r="135" spans="154:154" ht="15">
      <c r="EX135" s="191"/>
    </row>
    <row r="136" spans="154:154" ht="15">
      <c r="EX136" s="197"/>
    </row>
    <row r="137" spans="154:154" ht="15">
      <c r="EX137" s="197"/>
    </row>
    <row r="138" spans="154:154" ht="15">
      <c r="EX138" s="197"/>
    </row>
    <row r="139" spans="154:154" ht="15">
      <c r="EX139" s="191"/>
    </row>
    <row r="140" spans="154:154" ht="15">
      <c r="EX140" s="191"/>
    </row>
    <row r="141" spans="154:154" ht="15">
      <c r="EX141" s="191"/>
    </row>
    <row r="142" spans="154:154" ht="15">
      <c r="EX142" s="191"/>
    </row>
    <row r="143" spans="154:154" ht="15">
      <c r="EX143" s="191"/>
    </row>
    <row r="144" spans="154:154" ht="15">
      <c r="EX144" s="197"/>
    </row>
    <row r="145" spans="154:154" ht="15">
      <c r="EX145" s="197"/>
    </row>
    <row r="146" spans="154:154">
      <c r="EX146" s="177"/>
    </row>
    <row r="147" spans="154:154">
      <c r="EX147" s="177"/>
    </row>
    <row r="148" spans="154:154">
      <c r="EX148" s="177"/>
    </row>
    <row r="149" spans="154:154">
      <c r="EX149" s="177"/>
    </row>
    <row r="150" spans="154:154">
      <c r="EX150" s="177"/>
    </row>
    <row r="151" spans="154:154">
      <c r="EX151" s="177"/>
    </row>
    <row r="152" spans="154:154">
      <c r="EX152" s="177"/>
    </row>
    <row r="153" spans="154:154">
      <c r="EX153" s="177"/>
    </row>
    <row r="154" spans="154:154">
      <c r="EX154" s="177"/>
    </row>
    <row r="155" spans="154:154">
      <c r="EX155" s="177"/>
    </row>
    <row r="156" spans="154:154">
      <c r="EX156" s="177"/>
    </row>
    <row r="157" spans="154:154">
      <c r="EX157" s="177"/>
    </row>
    <row r="158" spans="154:154">
      <c r="EX158" s="177"/>
    </row>
    <row r="159" spans="154:154">
      <c r="EX159" s="177"/>
    </row>
    <row r="160" spans="154:154">
      <c r="EX160" s="177"/>
    </row>
    <row r="161" spans="154:154">
      <c r="EX161" s="177"/>
    </row>
    <row r="162" spans="154:154">
      <c r="EX162" s="177"/>
    </row>
    <row r="163" spans="154:154">
      <c r="EX163" s="177"/>
    </row>
    <row r="164" spans="154:154">
      <c r="EX164" s="177"/>
    </row>
    <row r="165" spans="154:154">
      <c r="EX165" s="177"/>
    </row>
    <row r="166" spans="154:154">
      <c r="EX166" s="177"/>
    </row>
    <row r="167" spans="154:154">
      <c r="EX167" s="177"/>
    </row>
    <row r="168" spans="154:154">
      <c r="EX168" s="177"/>
    </row>
    <row r="169" spans="154:154">
      <c r="EX169" s="177"/>
    </row>
    <row r="170" spans="154:154">
      <c r="EX170" s="177"/>
    </row>
    <row r="171" spans="154:154">
      <c r="EX171" s="177"/>
    </row>
    <row r="172" spans="154:154">
      <c r="EX172" s="177"/>
    </row>
    <row r="173" spans="154:154">
      <c r="EX173" s="177"/>
    </row>
    <row r="174" spans="154:154">
      <c r="EX174" s="177"/>
    </row>
    <row r="175" spans="154:154">
      <c r="EX175" s="177"/>
    </row>
    <row r="176" spans="154:154">
      <c r="EX176" s="177"/>
    </row>
    <row r="177" spans="154:154">
      <c r="EX177" s="177"/>
    </row>
    <row r="178" spans="154:154">
      <c r="EX178" s="177"/>
    </row>
    <row r="179" spans="154:154">
      <c r="EX179" s="177"/>
    </row>
    <row r="180" spans="154:154">
      <c r="EX180" s="177"/>
    </row>
    <row r="181" spans="154:154">
      <c r="EX181" s="177"/>
    </row>
    <row r="182" spans="154:154">
      <c r="EX182" s="177"/>
    </row>
    <row r="183" spans="154:154">
      <c r="EX183" s="177"/>
    </row>
    <row r="184" spans="154:154">
      <c r="EX184" s="177"/>
    </row>
    <row r="185" spans="154:154">
      <c r="EX185" s="177"/>
    </row>
    <row r="186" spans="154:154">
      <c r="EX186" s="177"/>
    </row>
    <row r="187" spans="154:154">
      <c r="EX187" s="177"/>
    </row>
    <row r="188" spans="154:154">
      <c r="EX188" s="177"/>
    </row>
    <row r="189" spans="154:154">
      <c r="EX189" s="177"/>
    </row>
    <row r="190" spans="154:154">
      <c r="EX190" s="177"/>
    </row>
    <row r="191" spans="154:154">
      <c r="EX191" s="177"/>
    </row>
    <row r="192" spans="154:154">
      <c r="EX192" s="177"/>
    </row>
    <row r="193" spans="154:154">
      <c r="EX193" s="177"/>
    </row>
    <row r="194" spans="154:154">
      <c r="EX194" s="177"/>
    </row>
    <row r="195" spans="154:154">
      <c r="EX195" s="177"/>
    </row>
    <row r="196" spans="154:154">
      <c r="EX196" s="177"/>
    </row>
    <row r="197" spans="154:154">
      <c r="EX197" s="177"/>
    </row>
    <row r="198" spans="154:154">
      <c r="EX198" s="177"/>
    </row>
    <row r="199" spans="154:154">
      <c r="EX199" s="177"/>
    </row>
    <row r="200" spans="154:154">
      <c r="EX200" s="177"/>
    </row>
    <row r="201" spans="154:154">
      <c r="EX201" s="177"/>
    </row>
    <row r="202" spans="154:154">
      <c r="EX202" s="177"/>
    </row>
    <row r="203" spans="154:154">
      <c r="EX203" s="177"/>
    </row>
    <row r="204" spans="154:154">
      <c r="EX204" s="177"/>
    </row>
    <row r="205" spans="154:154">
      <c r="EX205" s="177"/>
    </row>
    <row r="206" spans="154:154">
      <c r="EX206" s="177"/>
    </row>
    <row r="207" spans="154:154">
      <c r="EX207" s="177"/>
    </row>
    <row r="208" spans="154:154">
      <c r="EX208" s="177"/>
    </row>
    <row r="209" spans="154:154">
      <c r="EX209" s="177"/>
    </row>
    <row r="210" spans="154:154">
      <c r="EX210" s="177"/>
    </row>
    <row r="211" spans="154:154">
      <c r="EX211" s="177"/>
    </row>
    <row r="212" spans="154:154">
      <c r="EX212" s="177"/>
    </row>
    <row r="213" spans="154:154">
      <c r="EX213" s="177"/>
    </row>
    <row r="214" spans="154:154">
      <c r="EX214" s="177"/>
    </row>
    <row r="215" spans="154:154">
      <c r="EX215" s="177"/>
    </row>
    <row r="216" spans="154:154">
      <c r="EX216" s="177"/>
    </row>
    <row r="217" spans="154:154">
      <c r="EX217" s="177"/>
    </row>
    <row r="218" spans="154:154">
      <c r="EX218" s="177"/>
    </row>
    <row r="219" spans="154:154">
      <c r="EX219" s="177"/>
    </row>
    <row r="220" spans="154:154">
      <c r="EX220" s="177"/>
    </row>
    <row r="221" spans="154:154">
      <c r="EX221" s="177"/>
    </row>
    <row r="222" spans="154:154">
      <c r="EX222" s="177"/>
    </row>
    <row r="223" spans="154:154">
      <c r="EX223" s="177"/>
    </row>
    <row r="224" spans="154:154">
      <c r="EX224" s="177"/>
    </row>
    <row r="225" spans="154:154">
      <c r="EX225" s="177"/>
    </row>
    <row r="226" spans="154:154">
      <c r="EX226" s="177"/>
    </row>
    <row r="227" spans="154:154">
      <c r="EX227" s="177"/>
    </row>
    <row r="228" spans="154:154">
      <c r="EX228" s="177"/>
    </row>
    <row r="229" spans="154:154">
      <c r="EX229" s="177"/>
    </row>
  </sheetData>
  <mergeCells count="1">
    <mergeCell ref="A5:D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0"/>
  <sheetViews>
    <sheetView showGridLines="0" workbookViewId="0"/>
  </sheetViews>
  <sheetFormatPr defaultColWidth="8.85546875" defaultRowHeight="12.75"/>
  <cols>
    <col min="1" max="7" width="8.85546875" style="1"/>
    <col min="8" max="8" width="148.1406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364</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2"/>
    </row>
    <row r="8" spans="1:8" ht="12.75" customHeight="1">
      <c r="A8" s="126" t="s">
        <v>52</v>
      </c>
      <c r="B8" s="129"/>
      <c r="C8" s="129"/>
      <c r="D8" s="129"/>
      <c r="E8" s="130"/>
      <c r="F8" s="130"/>
      <c r="G8" s="2"/>
      <c r="H8" s="4" t="s">
        <v>181</v>
      </c>
    </row>
    <row r="9" spans="1:8" ht="12.75" customHeight="1">
      <c r="A9" s="129"/>
      <c r="B9" s="131" t="s">
        <v>51</v>
      </c>
      <c r="C9" s="131"/>
      <c r="D9" s="131"/>
      <c r="E9" s="122" t="s">
        <v>1</v>
      </c>
      <c r="F9" s="132"/>
      <c r="G9" s="22">
        <v>0</v>
      </c>
    </row>
    <row r="10" spans="1:8" ht="12.75" customHeight="1">
      <c r="A10" s="129"/>
      <c r="B10" s="131" t="s">
        <v>50</v>
      </c>
      <c r="C10" s="131"/>
      <c r="D10" s="131"/>
      <c r="E10" s="122" t="s">
        <v>1</v>
      </c>
      <c r="F10" s="132"/>
      <c r="G10" s="22"/>
      <c r="H10" s="109"/>
    </row>
    <row r="11" spans="1:8" ht="12.75" customHeight="1">
      <c r="A11" s="129"/>
      <c r="B11" s="131" t="s">
        <v>49</v>
      </c>
      <c r="C11" s="131"/>
      <c r="D11" s="131"/>
      <c r="E11" s="122" t="s">
        <v>1</v>
      </c>
      <c r="F11" s="132"/>
      <c r="G11" s="22"/>
      <c r="H11" s="109"/>
    </row>
    <row r="12" spans="1:8" ht="12.75" customHeight="1">
      <c r="A12" s="129"/>
      <c r="B12" s="131" t="s">
        <v>48</v>
      </c>
      <c r="C12" s="131"/>
      <c r="D12" s="131"/>
      <c r="E12" s="122" t="s">
        <v>1</v>
      </c>
      <c r="F12" s="132"/>
      <c r="G12" s="22"/>
    </row>
    <row r="13" spans="1:8" ht="12.75" customHeight="1">
      <c r="A13" s="129"/>
      <c r="B13" s="131" t="s">
        <v>47</v>
      </c>
      <c r="C13" s="131"/>
      <c r="D13" s="131"/>
      <c r="E13" s="122" t="s">
        <v>1</v>
      </c>
      <c r="F13" s="132"/>
      <c r="G13" s="22">
        <v>1</v>
      </c>
      <c r="H13" s="109" t="s">
        <v>220</v>
      </c>
    </row>
    <row r="14" spans="1:8" ht="12.75" customHeight="1">
      <c r="A14" s="129"/>
      <c r="B14" s="131" t="s">
        <v>46</v>
      </c>
      <c r="C14" s="131"/>
      <c r="D14" s="131"/>
      <c r="E14" s="122" t="s">
        <v>1</v>
      </c>
      <c r="F14" s="132"/>
      <c r="G14" s="22"/>
    </row>
    <row r="15" spans="1:8" ht="12.75" customHeight="1">
      <c r="A15" s="129"/>
      <c r="B15" s="130" t="s">
        <v>45</v>
      </c>
      <c r="C15" s="131"/>
      <c r="D15" s="131"/>
      <c r="E15" s="122" t="s">
        <v>1</v>
      </c>
      <c r="F15" s="132"/>
      <c r="G15" s="22"/>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65</v>
      </c>
    </row>
    <row r="19" spans="1:8" ht="12.75" customHeight="1">
      <c r="A19" s="129"/>
      <c r="B19" s="129" t="s">
        <v>42</v>
      </c>
      <c r="C19" s="129"/>
      <c r="D19" s="129"/>
      <c r="E19" s="122" t="s">
        <v>1</v>
      </c>
      <c r="F19" s="132"/>
      <c r="G19" s="22" t="s">
        <v>72</v>
      </c>
    </row>
    <row r="20" spans="1:8" ht="12.75" customHeight="1">
      <c r="A20" s="129"/>
      <c r="B20" s="129" t="s">
        <v>41</v>
      </c>
      <c r="C20" s="129"/>
      <c r="D20" s="129"/>
      <c r="E20" s="122" t="s">
        <v>40</v>
      </c>
      <c r="F20" s="132"/>
      <c r="G20" s="22">
        <v>0</v>
      </c>
      <c r="H20" s="109" t="s">
        <v>365</v>
      </c>
    </row>
    <row r="21" spans="1:8" ht="12.75" customHeight="1">
      <c r="A21" s="129"/>
      <c r="B21" s="129" t="s">
        <v>39</v>
      </c>
      <c r="C21" s="129"/>
      <c r="D21" s="129"/>
      <c r="E21" s="122" t="s">
        <v>38</v>
      </c>
      <c r="F21" s="132"/>
      <c r="G21" s="61">
        <v>5760</v>
      </c>
      <c r="H21" s="3" t="s">
        <v>263</v>
      </c>
    </row>
    <row r="22" spans="1:8" ht="12.75" customHeight="1">
      <c r="A22" s="129"/>
      <c r="B22" s="129" t="s">
        <v>37</v>
      </c>
      <c r="C22" s="129"/>
      <c r="D22" s="129"/>
      <c r="E22" s="122" t="s">
        <v>36</v>
      </c>
      <c r="F22" s="130"/>
      <c r="G22" s="61">
        <v>96000</v>
      </c>
      <c r="H22" s="109" t="s">
        <v>340</v>
      </c>
    </row>
    <row r="23" spans="1:8" ht="12.75" customHeight="1">
      <c r="A23" s="129"/>
      <c r="B23" s="129" t="s">
        <v>35</v>
      </c>
      <c r="C23" s="129"/>
      <c r="D23" s="129"/>
      <c r="E23" s="122" t="s">
        <v>11</v>
      </c>
      <c r="F23" s="130"/>
      <c r="G23" s="61">
        <v>9</v>
      </c>
      <c r="H23" s="109" t="s">
        <v>221</v>
      </c>
    </row>
    <row r="24" spans="1:8" ht="12.75" customHeight="1">
      <c r="A24" s="129"/>
      <c r="B24" s="129" t="s">
        <v>410</v>
      </c>
      <c r="C24" s="129"/>
      <c r="D24" s="129"/>
      <c r="E24" s="122" t="s">
        <v>11</v>
      </c>
      <c r="F24" s="130"/>
      <c r="G24" s="61">
        <v>3</v>
      </c>
      <c r="H24" s="109" t="s">
        <v>221</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19.3</v>
      </c>
      <c r="H30" s="3" t="s">
        <v>1195</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22"/>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25">
        <v>9850</v>
      </c>
      <c r="H82" s="3" t="s">
        <v>192</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row r="90" spans="1:8" ht="12.75" customHeight="1"/>
    <row r="91" spans="1:8" ht="12.75" customHeight="1"/>
    <row r="93" spans="1:8">
      <c r="B93" s="96"/>
      <c r="C93" s="97"/>
      <c r="D93" s="97"/>
      <c r="E93" s="97"/>
    </row>
    <row r="94" spans="1:8">
      <c r="B94" s="96"/>
      <c r="C94" s="97"/>
      <c r="D94" s="97"/>
      <c r="E94" s="97"/>
    </row>
    <row r="95" spans="1:8">
      <c r="B95" s="96"/>
      <c r="C95" s="97"/>
      <c r="D95" s="97"/>
      <c r="E95" s="97"/>
    </row>
    <row r="96" spans="1:8">
      <c r="B96" s="96"/>
      <c r="C96" s="97"/>
      <c r="D96" s="97"/>
      <c r="E96" s="97"/>
    </row>
    <row r="97" spans="1:5">
      <c r="B97" s="96"/>
      <c r="C97" s="97"/>
      <c r="D97" s="97"/>
      <c r="E97" s="97"/>
    </row>
    <row r="98" spans="1:5">
      <c r="B98" s="96"/>
      <c r="C98" s="97"/>
      <c r="D98" s="97"/>
      <c r="E98" s="97"/>
    </row>
    <row r="99" spans="1:5">
      <c r="B99" s="96"/>
      <c r="C99" s="97"/>
      <c r="D99" s="97"/>
      <c r="E99" s="97"/>
    </row>
    <row r="100" spans="1:5">
      <c r="A100" s="97"/>
    </row>
  </sheetData>
  <mergeCells count="2">
    <mergeCell ref="A5:D5"/>
    <mergeCell ref="H4:H6"/>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10"/>
  <sheetViews>
    <sheetView showGridLines="0" workbookViewId="0"/>
  </sheetViews>
  <sheetFormatPr defaultColWidth="8.85546875" defaultRowHeight="12.75"/>
  <cols>
    <col min="1" max="7" width="8.85546875" style="1"/>
    <col min="8" max="8" width="146.710937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22">
        <v>0</v>
      </c>
    </row>
    <row r="10" spans="1:8" ht="12.75" customHeight="1">
      <c r="A10" s="129"/>
      <c r="B10" s="131" t="s">
        <v>50</v>
      </c>
      <c r="C10" s="131"/>
      <c r="D10" s="131"/>
      <c r="E10" s="122" t="s">
        <v>1</v>
      </c>
      <c r="F10" s="132"/>
      <c r="G10" s="22"/>
    </row>
    <row r="11" spans="1:8" ht="12.75" customHeight="1">
      <c r="A11" s="129"/>
      <c r="B11" s="131" t="s">
        <v>49</v>
      </c>
      <c r="C11" s="131"/>
      <c r="D11" s="131"/>
      <c r="E11" s="122" t="s">
        <v>1</v>
      </c>
      <c r="F11" s="132"/>
      <c r="G11" s="22">
        <v>0</v>
      </c>
      <c r="H11" s="115" t="s">
        <v>223</v>
      </c>
    </row>
    <row r="12" spans="1:8" ht="12.75" customHeight="1">
      <c r="A12" s="129"/>
      <c r="B12" s="131" t="s">
        <v>48</v>
      </c>
      <c r="C12" s="131"/>
      <c r="D12" s="131"/>
      <c r="E12" s="122" t="s">
        <v>1</v>
      </c>
      <c r="F12" s="132"/>
      <c r="G12" s="22"/>
    </row>
    <row r="13" spans="1:8" ht="12.75" customHeight="1">
      <c r="A13" s="129"/>
      <c r="B13" s="131" t="s">
        <v>47</v>
      </c>
      <c r="C13" s="131"/>
      <c r="D13" s="131"/>
      <c r="E13" s="122" t="s">
        <v>1</v>
      </c>
      <c r="F13" s="132"/>
      <c r="G13" s="22">
        <v>1</v>
      </c>
      <c r="H13" s="3" t="s">
        <v>222</v>
      </c>
    </row>
    <row r="14" spans="1:8" ht="12.75" customHeight="1">
      <c r="A14" s="129"/>
      <c r="B14" s="131" t="s">
        <v>46</v>
      </c>
      <c r="C14" s="131"/>
      <c r="D14" s="131"/>
      <c r="E14" s="122" t="s">
        <v>1</v>
      </c>
      <c r="F14" s="132"/>
      <c r="G14" s="22"/>
    </row>
    <row r="15" spans="1:8" ht="12.75" customHeight="1">
      <c r="A15" s="129"/>
      <c r="B15" s="130" t="s">
        <v>45</v>
      </c>
      <c r="C15" s="131"/>
      <c r="D15" s="131"/>
      <c r="E15" s="122" t="s">
        <v>1</v>
      </c>
      <c r="F15" s="132"/>
      <c r="G15" s="22"/>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66</v>
      </c>
    </row>
    <row r="19" spans="1:8" ht="12.75" customHeight="1">
      <c r="A19" s="129"/>
      <c r="B19" s="129" t="s">
        <v>42</v>
      </c>
      <c r="C19" s="129"/>
      <c r="D19" s="129"/>
      <c r="E19" s="122" t="s">
        <v>1</v>
      </c>
      <c r="F19" s="132"/>
      <c r="G19" s="22" t="s">
        <v>73</v>
      </c>
    </row>
    <row r="20" spans="1:8" ht="12.75" customHeight="1">
      <c r="A20" s="129"/>
      <c r="B20" s="129" t="s">
        <v>41</v>
      </c>
      <c r="C20" s="129"/>
      <c r="D20" s="129"/>
      <c r="E20" s="122" t="s">
        <v>40</v>
      </c>
      <c r="F20" s="132"/>
      <c r="G20" s="22">
        <v>7</v>
      </c>
      <c r="H20" s="3" t="s">
        <v>366</v>
      </c>
    </row>
    <row r="21" spans="1:8" ht="12.75" customHeight="1">
      <c r="A21" s="129"/>
      <c r="B21" s="129" t="s">
        <v>39</v>
      </c>
      <c r="C21" s="129"/>
      <c r="D21" s="129"/>
      <c r="E21" s="122" t="s">
        <v>38</v>
      </c>
      <c r="F21" s="132"/>
      <c r="G21" s="22">
        <v>8202</v>
      </c>
      <c r="H21" s="3" t="s">
        <v>264</v>
      </c>
    </row>
    <row r="22" spans="1:8" ht="12.75" customHeight="1">
      <c r="A22" s="129"/>
      <c r="B22" s="129" t="s">
        <v>37</v>
      </c>
      <c r="C22" s="129"/>
      <c r="D22" s="129"/>
      <c r="E22" s="122" t="s">
        <v>36</v>
      </c>
      <c r="F22" s="130"/>
      <c r="G22" s="61">
        <v>180000</v>
      </c>
      <c r="H22" s="116" t="s">
        <v>341</v>
      </c>
    </row>
    <row r="23" spans="1:8" ht="12.75" customHeight="1">
      <c r="A23" s="129"/>
      <c r="B23" s="129" t="s">
        <v>35</v>
      </c>
      <c r="C23" s="129"/>
      <c r="D23" s="129"/>
      <c r="E23" s="122" t="s">
        <v>11</v>
      </c>
      <c r="F23" s="130"/>
      <c r="G23" s="61">
        <v>16</v>
      </c>
      <c r="H23" s="3" t="s">
        <v>222</v>
      </c>
    </row>
    <row r="24" spans="1:8" ht="12.75" customHeight="1">
      <c r="A24" s="129"/>
      <c r="B24" s="129" t="s">
        <v>410</v>
      </c>
      <c r="C24" s="129"/>
      <c r="D24" s="129"/>
      <c r="E24" s="122" t="s">
        <v>11</v>
      </c>
      <c r="F24" s="130"/>
      <c r="G24" s="61">
        <v>14</v>
      </c>
      <c r="H24" s="3" t="s">
        <v>222</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20</v>
      </c>
      <c r="H30" s="3" t="s">
        <v>222</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22"/>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47">
        <v>0</v>
      </c>
      <c r="H49" s="115" t="s">
        <v>223</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8277</v>
      </c>
      <c r="H82" s="3" t="s">
        <v>298</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row r="93" spans="1:8" ht="15">
      <c r="A93" s="117"/>
      <c r="B93" s="117"/>
      <c r="C93" s="117"/>
      <c r="D93" s="117"/>
      <c r="E93" s="117"/>
      <c r="F93" s="118"/>
    </row>
    <row r="94" spans="1:8" ht="15">
      <c r="A94" s="117"/>
      <c r="B94" s="117"/>
      <c r="C94" s="117"/>
      <c r="D94" s="117"/>
      <c r="E94" s="117"/>
      <c r="F94" s="118"/>
    </row>
    <row r="95" spans="1:8" ht="15">
      <c r="A95" s="95"/>
      <c r="B95" s="6"/>
      <c r="C95" s="119"/>
      <c r="D95" s="120"/>
      <c r="E95" s="119"/>
      <c r="F95" s="118"/>
    </row>
    <row r="96" spans="1:8" ht="15">
      <c r="A96" s="95"/>
      <c r="B96" s="6"/>
      <c r="C96" s="119"/>
      <c r="D96" s="120"/>
      <c r="E96" s="119"/>
      <c r="F96" s="118"/>
    </row>
    <row r="97" spans="1:6" ht="15">
      <c r="A97" s="95"/>
      <c r="B97" s="6"/>
      <c r="C97" s="119"/>
      <c r="D97" s="120"/>
      <c r="E97" s="119"/>
      <c r="F97" s="118"/>
    </row>
    <row r="98" spans="1:6" ht="15">
      <c r="A98" s="95"/>
      <c r="B98" s="6"/>
      <c r="C98" s="119"/>
      <c r="D98" s="120"/>
      <c r="E98" s="119"/>
      <c r="F98" s="118"/>
    </row>
    <row r="99" spans="1:6" ht="15">
      <c r="A99" s="95"/>
      <c r="B99" s="6"/>
      <c r="C99" s="119"/>
      <c r="D99" s="120"/>
      <c r="E99" s="119"/>
      <c r="F99" s="118"/>
    </row>
    <row r="100" spans="1:6" ht="15">
      <c r="A100" s="95"/>
      <c r="B100" s="6"/>
      <c r="C100" s="119"/>
      <c r="D100" s="120"/>
      <c r="E100" s="119"/>
      <c r="F100" s="118"/>
    </row>
    <row r="101" spans="1:6" ht="15">
      <c r="A101" s="95"/>
      <c r="B101" s="6"/>
      <c r="C101" s="119"/>
      <c r="D101" s="120"/>
      <c r="E101" s="119"/>
      <c r="F101" s="118"/>
    </row>
    <row r="102" spans="1:6" ht="15">
      <c r="A102" s="121"/>
      <c r="B102" s="117"/>
      <c r="C102" s="117"/>
      <c r="D102" s="117"/>
      <c r="E102" s="117"/>
      <c r="F102" s="118"/>
    </row>
    <row r="103" spans="1:6" ht="15">
      <c r="A103" s="117"/>
      <c r="B103" s="117"/>
      <c r="C103" s="117"/>
      <c r="D103" s="117"/>
      <c r="E103" s="117"/>
      <c r="F103" s="118"/>
    </row>
    <row r="104" spans="1:6" ht="15">
      <c r="A104" s="95"/>
      <c r="B104" s="117"/>
      <c r="C104" s="117"/>
      <c r="D104" s="117"/>
      <c r="E104" s="117"/>
      <c r="F104" s="118"/>
    </row>
    <row r="105" spans="1:6" ht="15">
      <c r="A105" s="95"/>
      <c r="B105" s="117"/>
      <c r="C105" s="117"/>
      <c r="D105" s="117"/>
      <c r="E105" s="117"/>
      <c r="F105" s="118"/>
    </row>
    <row r="106" spans="1:6" ht="15">
      <c r="A106" s="95"/>
      <c r="B106" s="117"/>
      <c r="C106" s="117"/>
      <c r="D106" s="117"/>
      <c r="E106" s="117"/>
      <c r="F106" s="118"/>
    </row>
    <row r="107" spans="1:6" ht="15">
      <c r="A107" s="95"/>
      <c r="B107" s="117"/>
      <c r="C107" s="117"/>
      <c r="D107" s="117"/>
      <c r="E107" s="117"/>
      <c r="F107" s="118"/>
    </row>
    <row r="108" spans="1:6" ht="15">
      <c r="A108" s="95"/>
      <c r="B108" s="117"/>
      <c r="C108" s="117"/>
      <c r="D108" s="117"/>
      <c r="E108" s="117"/>
      <c r="F108" s="118"/>
    </row>
    <row r="109" spans="1:6">
      <c r="A109" s="118"/>
      <c r="B109" s="118"/>
      <c r="C109" s="118"/>
      <c r="D109" s="118"/>
      <c r="E109" s="118"/>
      <c r="F109" s="118"/>
    </row>
    <row r="110" spans="1:6">
      <c r="A110" s="118"/>
      <c r="B110" s="118"/>
      <c r="C110" s="118"/>
      <c r="D110" s="118"/>
      <c r="E110" s="118"/>
      <c r="F110" s="118"/>
    </row>
  </sheetData>
  <mergeCells count="1">
    <mergeCell ref="A5:D5"/>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15"/>
  <sheetViews>
    <sheetView showGridLines="0" workbookViewId="0"/>
  </sheetViews>
  <sheetFormatPr defaultColWidth="8.85546875" defaultRowHeight="12.75"/>
  <cols>
    <col min="1" max="7" width="8.85546875" style="1"/>
    <col min="8" max="8" width="146.8554687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22">
        <v>0</v>
      </c>
    </row>
    <row r="10" spans="1:8" ht="12.75" customHeight="1">
      <c r="A10" s="129"/>
      <c r="B10" s="131" t="s">
        <v>50</v>
      </c>
      <c r="C10" s="131"/>
      <c r="D10" s="131"/>
      <c r="E10" s="122" t="s">
        <v>1</v>
      </c>
      <c r="F10" s="132"/>
      <c r="G10" s="22"/>
      <c r="H10" s="109"/>
    </row>
    <row r="11" spans="1:8" ht="12.75" customHeight="1">
      <c r="A11" s="129"/>
      <c r="B11" s="131" t="s">
        <v>49</v>
      </c>
      <c r="C11" s="131"/>
      <c r="D11" s="131"/>
      <c r="E11" s="122" t="s">
        <v>1</v>
      </c>
      <c r="F11" s="132"/>
      <c r="G11" s="22">
        <v>0</v>
      </c>
      <c r="H11" s="109" t="s">
        <v>225</v>
      </c>
    </row>
    <row r="12" spans="1:8" ht="12.75" customHeight="1">
      <c r="A12" s="129"/>
      <c r="B12" s="131" t="s">
        <v>48</v>
      </c>
      <c r="C12" s="131"/>
      <c r="D12" s="131"/>
      <c r="E12" s="122" t="s">
        <v>1</v>
      </c>
      <c r="F12" s="132"/>
      <c r="G12" s="22"/>
    </row>
    <row r="13" spans="1:8" ht="12.75" customHeight="1">
      <c r="A13" s="129"/>
      <c r="B13" s="131" t="s">
        <v>47</v>
      </c>
      <c r="C13" s="131"/>
      <c r="D13" s="131"/>
      <c r="E13" s="122" t="s">
        <v>1</v>
      </c>
      <c r="F13" s="132"/>
      <c r="G13" s="22">
        <v>1</v>
      </c>
      <c r="H13" s="109" t="s">
        <v>224</v>
      </c>
    </row>
    <row r="14" spans="1:8" ht="12.75" customHeight="1">
      <c r="A14" s="129"/>
      <c r="B14" s="131" t="s">
        <v>46</v>
      </c>
      <c r="C14" s="131"/>
      <c r="D14" s="131"/>
      <c r="E14" s="122" t="s">
        <v>1</v>
      </c>
      <c r="F14" s="132"/>
      <c r="G14" s="22"/>
    </row>
    <row r="15" spans="1:8" ht="12.75" customHeight="1">
      <c r="A15" s="129"/>
      <c r="B15" s="130" t="s">
        <v>45</v>
      </c>
      <c r="C15" s="131"/>
      <c r="D15" s="131"/>
      <c r="E15" s="122" t="s">
        <v>1</v>
      </c>
      <c r="F15" s="132"/>
      <c r="G15" s="22"/>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66</v>
      </c>
    </row>
    <row r="19" spans="1:8" ht="12.75" customHeight="1">
      <c r="A19" s="129"/>
      <c r="B19" s="129" t="s">
        <v>42</v>
      </c>
      <c r="C19" s="129"/>
      <c r="D19" s="129"/>
      <c r="E19" s="122" t="s">
        <v>1</v>
      </c>
      <c r="F19" s="132"/>
      <c r="G19" s="22" t="s">
        <v>74</v>
      </c>
    </row>
    <row r="20" spans="1:8" ht="12.75" customHeight="1">
      <c r="A20" s="129"/>
      <c r="B20" s="129" t="s">
        <v>41</v>
      </c>
      <c r="C20" s="129"/>
      <c r="D20" s="129"/>
      <c r="E20" s="122" t="s">
        <v>40</v>
      </c>
      <c r="F20" s="132"/>
      <c r="G20" s="22">
        <v>1</v>
      </c>
      <c r="H20" s="109" t="s">
        <v>367</v>
      </c>
    </row>
    <row r="21" spans="1:8" ht="12.75" customHeight="1">
      <c r="A21" s="129"/>
      <c r="B21" s="129" t="s">
        <v>39</v>
      </c>
      <c r="C21" s="129"/>
      <c r="D21" s="129"/>
      <c r="E21" s="122" t="s">
        <v>38</v>
      </c>
      <c r="F21" s="132"/>
      <c r="G21" s="61">
        <v>7300</v>
      </c>
      <c r="H21" s="109" t="s">
        <v>266</v>
      </c>
    </row>
    <row r="22" spans="1:8" ht="12.75" customHeight="1">
      <c r="A22" s="129"/>
      <c r="B22" s="129" t="s">
        <v>37</v>
      </c>
      <c r="C22" s="129"/>
      <c r="D22" s="129"/>
      <c r="E22" s="122" t="s">
        <v>36</v>
      </c>
      <c r="F22" s="130"/>
      <c r="G22" s="61">
        <v>65000</v>
      </c>
      <c r="H22" s="109" t="s">
        <v>349</v>
      </c>
    </row>
    <row r="23" spans="1:8" ht="12.75" customHeight="1">
      <c r="A23" s="129"/>
      <c r="B23" s="129" t="s">
        <v>35</v>
      </c>
      <c r="C23" s="129"/>
      <c r="D23" s="129"/>
      <c r="E23" s="122" t="s">
        <v>11</v>
      </c>
      <c r="F23" s="130"/>
      <c r="G23" s="61">
        <v>11</v>
      </c>
      <c r="H23" s="109" t="s">
        <v>224</v>
      </c>
    </row>
    <row r="24" spans="1:8" ht="12.75" customHeight="1">
      <c r="A24" s="129"/>
      <c r="B24" s="129" t="s">
        <v>410</v>
      </c>
      <c r="C24" s="129"/>
      <c r="D24" s="129"/>
      <c r="E24" s="122" t="s">
        <v>11</v>
      </c>
      <c r="F24" s="130"/>
      <c r="G24" s="61">
        <v>4</v>
      </c>
      <c r="H24" s="109" t="s">
        <v>224</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20.5</v>
      </c>
      <c r="H30" s="3" t="s">
        <v>226</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22"/>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47">
        <v>0</v>
      </c>
      <c r="H49" s="109" t="s">
        <v>225</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8277</v>
      </c>
      <c r="H82" s="3" t="s">
        <v>298</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row r="93" spans="1:8" ht="15">
      <c r="A93" s="117"/>
      <c r="B93" s="117"/>
      <c r="C93" s="117"/>
      <c r="D93" s="117"/>
      <c r="E93" s="117"/>
      <c r="F93" s="118"/>
    </row>
    <row r="94" spans="1:8" ht="15">
      <c r="A94" s="117"/>
      <c r="B94" s="117"/>
      <c r="C94" s="117"/>
      <c r="D94" s="117"/>
      <c r="E94" s="117"/>
      <c r="F94" s="118"/>
    </row>
    <row r="95" spans="1:8" ht="15">
      <c r="A95" s="95"/>
      <c r="B95" s="6"/>
      <c r="C95" s="119"/>
      <c r="D95" s="120"/>
      <c r="E95" s="119"/>
      <c r="F95" s="118"/>
    </row>
    <row r="96" spans="1:8" ht="15">
      <c r="A96" s="95"/>
      <c r="B96" s="6"/>
      <c r="C96" s="119"/>
      <c r="D96" s="120"/>
      <c r="E96" s="119"/>
      <c r="F96" s="118"/>
    </row>
    <row r="97" spans="1:6" ht="15">
      <c r="A97" s="95"/>
      <c r="B97" s="6"/>
      <c r="C97" s="119"/>
      <c r="D97" s="120"/>
      <c r="E97" s="119"/>
      <c r="F97" s="118"/>
    </row>
    <row r="98" spans="1:6" ht="15">
      <c r="A98" s="95"/>
      <c r="B98" s="6"/>
      <c r="C98" s="119"/>
      <c r="D98" s="120"/>
      <c r="E98" s="119"/>
      <c r="F98" s="118"/>
    </row>
    <row r="99" spans="1:6" ht="15">
      <c r="A99" s="95"/>
      <c r="B99" s="6"/>
      <c r="C99" s="119"/>
      <c r="D99" s="120"/>
      <c r="E99" s="119"/>
      <c r="F99" s="118"/>
    </row>
    <row r="100" spans="1:6" ht="15">
      <c r="A100" s="95"/>
      <c r="B100" s="6"/>
      <c r="C100" s="119"/>
      <c r="D100" s="120"/>
      <c r="E100" s="119"/>
      <c r="F100" s="118"/>
    </row>
    <row r="101" spans="1:6" ht="15">
      <c r="A101" s="95"/>
      <c r="B101" s="6"/>
      <c r="C101" s="119"/>
      <c r="D101" s="120"/>
      <c r="E101" s="119"/>
      <c r="F101" s="118"/>
    </row>
    <row r="102" spans="1:6" ht="15">
      <c r="A102" s="121"/>
      <c r="B102" s="117"/>
      <c r="C102" s="117"/>
      <c r="D102" s="117"/>
      <c r="E102" s="117"/>
      <c r="F102" s="118"/>
    </row>
    <row r="103" spans="1:6" ht="15">
      <c r="A103" s="117"/>
      <c r="B103" s="117"/>
      <c r="C103" s="117"/>
      <c r="D103" s="117"/>
      <c r="E103" s="117"/>
      <c r="F103" s="118"/>
    </row>
    <row r="104" spans="1:6" ht="15">
      <c r="A104" s="95"/>
      <c r="B104" s="117"/>
      <c r="C104" s="117"/>
      <c r="D104" s="117"/>
      <c r="E104" s="117"/>
      <c r="F104" s="118"/>
    </row>
    <row r="105" spans="1:6" ht="15">
      <c r="A105" s="95"/>
      <c r="B105" s="117"/>
      <c r="C105" s="117"/>
      <c r="D105" s="117"/>
      <c r="E105" s="117"/>
      <c r="F105" s="118"/>
    </row>
    <row r="106" spans="1:6" ht="15">
      <c r="A106" s="95"/>
      <c r="B106" s="117"/>
      <c r="C106" s="117"/>
      <c r="D106" s="117"/>
      <c r="E106" s="117"/>
      <c r="F106" s="118"/>
    </row>
    <row r="107" spans="1:6" ht="15">
      <c r="A107" s="95"/>
      <c r="B107" s="117"/>
      <c r="C107" s="117"/>
      <c r="D107" s="117"/>
      <c r="E107" s="117"/>
      <c r="F107" s="118"/>
    </row>
    <row r="108" spans="1:6" ht="15">
      <c r="A108" s="95"/>
      <c r="B108" s="117"/>
      <c r="C108" s="117"/>
      <c r="D108" s="117"/>
      <c r="E108" s="117"/>
      <c r="F108" s="118"/>
    </row>
    <row r="109" spans="1:6">
      <c r="A109" s="118"/>
      <c r="B109" s="118"/>
      <c r="C109" s="118"/>
      <c r="D109" s="118"/>
      <c r="E109" s="118"/>
      <c r="F109" s="118"/>
    </row>
    <row r="110" spans="1:6">
      <c r="A110" s="118"/>
      <c r="B110" s="118"/>
      <c r="C110" s="118"/>
      <c r="D110" s="118"/>
      <c r="E110" s="118"/>
      <c r="F110" s="118"/>
    </row>
    <row r="111" spans="1:6">
      <c r="A111" s="118"/>
      <c r="B111" s="118"/>
      <c r="C111" s="118"/>
      <c r="D111" s="118"/>
      <c r="E111" s="118"/>
      <c r="F111" s="118"/>
    </row>
    <row r="112" spans="1:6">
      <c r="A112" s="118"/>
      <c r="B112" s="118"/>
      <c r="C112" s="118"/>
      <c r="D112" s="118"/>
      <c r="E112" s="118"/>
      <c r="F112" s="118"/>
    </row>
    <row r="113" spans="1:6">
      <c r="A113" s="118"/>
      <c r="B113" s="118"/>
      <c r="C113" s="118"/>
      <c r="D113" s="118"/>
      <c r="E113" s="118"/>
      <c r="F113" s="118"/>
    </row>
    <row r="114" spans="1:6">
      <c r="A114" s="118"/>
      <c r="B114" s="118"/>
      <c r="C114" s="118"/>
      <c r="D114" s="118"/>
      <c r="E114" s="118"/>
      <c r="F114" s="118"/>
    </row>
    <row r="115" spans="1:6">
      <c r="A115" s="118"/>
      <c r="B115" s="118"/>
      <c r="C115" s="118"/>
      <c r="D115" s="118"/>
      <c r="E115" s="118"/>
      <c r="F115" s="118"/>
    </row>
  </sheetData>
  <mergeCells count="1">
    <mergeCell ref="A5:D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ColWidth="8.85546875" defaultRowHeight="12.75"/>
  <cols>
    <col min="1" max="7" width="8.85546875" style="1"/>
    <col min="8" max="8" width="148.57031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44"/>
    </row>
    <row r="10" spans="1:8" ht="12.75" customHeight="1">
      <c r="A10" s="129"/>
      <c r="B10" s="131" t="s">
        <v>50</v>
      </c>
      <c r="C10" s="131"/>
      <c r="D10" s="131"/>
      <c r="E10" s="122" t="s">
        <v>1</v>
      </c>
      <c r="F10" s="132"/>
      <c r="G10" s="44">
        <v>0</v>
      </c>
    </row>
    <row r="11" spans="1:8" ht="12.75" customHeight="1">
      <c r="A11" s="129"/>
      <c r="B11" s="131" t="s">
        <v>49</v>
      </c>
      <c r="C11" s="131"/>
      <c r="D11" s="131"/>
      <c r="E11" s="122" t="s">
        <v>1</v>
      </c>
      <c r="F11" s="132"/>
      <c r="G11" s="44"/>
    </row>
    <row r="12" spans="1:8" ht="12.75" customHeight="1">
      <c r="A12" s="129"/>
      <c r="B12" s="131" t="s">
        <v>48</v>
      </c>
      <c r="C12" s="131"/>
      <c r="D12" s="131"/>
      <c r="E12" s="122" t="s">
        <v>1</v>
      </c>
      <c r="F12" s="132"/>
      <c r="G12" s="44">
        <v>1</v>
      </c>
      <c r="H12" s="3" t="s">
        <v>228</v>
      </c>
    </row>
    <row r="13" spans="1:8" ht="12.75" customHeight="1">
      <c r="A13" s="129"/>
      <c r="B13" s="131" t="s">
        <v>47</v>
      </c>
      <c r="C13" s="131"/>
      <c r="D13" s="131"/>
      <c r="E13" s="122" t="s">
        <v>1</v>
      </c>
      <c r="F13" s="132"/>
      <c r="G13" s="44"/>
    </row>
    <row r="14" spans="1:8" ht="12.75" customHeight="1">
      <c r="A14" s="129"/>
      <c r="B14" s="131" t="s">
        <v>46</v>
      </c>
      <c r="C14" s="131"/>
      <c r="D14" s="131"/>
      <c r="E14" s="122" t="s">
        <v>1</v>
      </c>
      <c r="F14" s="132"/>
      <c r="G14" s="44"/>
    </row>
    <row r="15" spans="1:8" ht="12.75" customHeight="1">
      <c r="A15" s="129"/>
      <c r="B15" s="130" t="s">
        <v>45</v>
      </c>
      <c r="C15" s="131"/>
      <c r="D15" s="131"/>
      <c r="E15" s="122" t="s">
        <v>1</v>
      </c>
      <c r="F15" s="132"/>
      <c r="G15" s="4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66</v>
      </c>
    </row>
    <row r="19" spans="1:8" ht="12.75" customHeight="1">
      <c r="A19" s="129"/>
      <c r="B19" s="129" t="s">
        <v>42</v>
      </c>
      <c r="C19" s="129"/>
      <c r="D19" s="129"/>
      <c r="E19" s="122" t="s">
        <v>1</v>
      </c>
      <c r="F19" s="132"/>
      <c r="G19" s="22" t="s">
        <v>75</v>
      </c>
    </row>
    <row r="20" spans="1:8" ht="12.75" customHeight="1">
      <c r="A20" s="129"/>
      <c r="B20" s="129" t="s">
        <v>41</v>
      </c>
      <c r="C20" s="129"/>
      <c r="D20" s="129"/>
      <c r="E20" s="122" t="s">
        <v>40</v>
      </c>
      <c r="F20" s="132"/>
      <c r="G20" s="22">
        <v>14</v>
      </c>
      <c r="H20" s="3" t="s">
        <v>368</v>
      </c>
    </row>
    <row r="21" spans="1:8" ht="12.75" customHeight="1">
      <c r="A21" s="129"/>
      <c r="B21" s="129" t="s">
        <v>39</v>
      </c>
      <c r="C21" s="129"/>
      <c r="D21" s="129"/>
      <c r="E21" s="122" t="s">
        <v>38</v>
      </c>
      <c r="F21" s="132"/>
      <c r="G21" s="22">
        <v>11152</v>
      </c>
      <c r="H21" s="3" t="s">
        <v>227</v>
      </c>
    </row>
    <row r="22" spans="1:8" ht="12.75" customHeight="1">
      <c r="A22" s="129"/>
      <c r="B22" s="129" t="s">
        <v>37</v>
      </c>
      <c r="C22" s="129"/>
      <c r="D22" s="129"/>
      <c r="E22" s="122" t="s">
        <v>36</v>
      </c>
      <c r="F22" s="130"/>
      <c r="G22" s="61">
        <v>390000</v>
      </c>
      <c r="H22" s="3" t="s">
        <v>350</v>
      </c>
    </row>
    <row r="23" spans="1:8" ht="12.75" customHeight="1">
      <c r="A23" s="129"/>
      <c r="B23" s="129" t="s">
        <v>35</v>
      </c>
      <c r="C23" s="129"/>
      <c r="D23" s="129"/>
      <c r="E23" s="122" t="s">
        <v>11</v>
      </c>
      <c r="F23" s="130"/>
      <c r="G23" s="61">
        <v>102</v>
      </c>
      <c r="H23" s="3" t="s">
        <v>228</v>
      </c>
    </row>
    <row r="24" spans="1:8" ht="12.75" customHeight="1">
      <c r="A24" s="129"/>
      <c r="B24" s="129" t="s">
        <v>410</v>
      </c>
      <c r="C24" s="129"/>
      <c r="D24" s="129"/>
      <c r="E24" s="122" t="s">
        <v>11</v>
      </c>
      <c r="F24" s="130"/>
      <c r="G24" s="61">
        <v>50</v>
      </c>
      <c r="H24" s="3" t="s">
        <v>228</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20</v>
      </c>
      <c r="H30" s="3" t="s">
        <v>228</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61"/>
    </row>
    <row r="44" spans="1:8" ht="12.75" customHeight="1">
      <c r="A44" s="129"/>
      <c r="B44" s="123" t="s">
        <v>19</v>
      </c>
      <c r="C44" s="129"/>
      <c r="D44" s="129"/>
      <c r="E44" s="122" t="s">
        <v>18</v>
      </c>
      <c r="F44" s="130"/>
      <c r="G44" s="57"/>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8277</v>
      </c>
      <c r="H82" s="3" t="s">
        <v>298</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sheetData>
  <mergeCells count="1">
    <mergeCell ref="A5:D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8"/>
  <sheetViews>
    <sheetView showGridLines="0" workbookViewId="0"/>
  </sheetViews>
  <sheetFormatPr defaultColWidth="8.85546875" defaultRowHeight="12.75"/>
  <cols>
    <col min="1" max="7" width="8.85546875" style="1"/>
    <col min="8" max="8" width="154.425781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44">
        <v>0</v>
      </c>
    </row>
    <row r="10" spans="1:8" ht="12.75" customHeight="1">
      <c r="A10" s="129"/>
      <c r="B10" s="131" t="s">
        <v>50</v>
      </c>
      <c r="C10" s="131"/>
      <c r="D10" s="131"/>
      <c r="E10" s="122" t="s">
        <v>1</v>
      </c>
      <c r="F10" s="132"/>
      <c r="G10" s="44"/>
    </row>
    <row r="11" spans="1:8" ht="12.75" customHeight="1">
      <c r="A11" s="129"/>
      <c r="B11" s="131" t="s">
        <v>49</v>
      </c>
      <c r="C11" s="131"/>
      <c r="D11" s="131"/>
      <c r="E11" s="122" t="s">
        <v>1</v>
      </c>
      <c r="F11" s="132"/>
      <c r="G11" s="44"/>
      <c r="H11" s="113"/>
    </row>
    <row r="12" spans="1:8" ht="12.75" customHeight="1">
      <c r="A12" s="129"/>
      <c r="B12" s="131" t="s">
        <v>48</v>
      </c>
      <c r="C12" s="131"/>
      <c r="D12" s="131"/>
      <c r="E12" s="122" t="s">
        <v>1</v>
      </c>
      <c r="F12" s="132"/>
      <c r="G12" s="44"/>
    </row>
    <row r="13" spans="1:8" ht="12.75" customHeight="1">
      <c r="A13" s="129"/>
      <c r="B13" s="131" t="s">
        <v>47</v>
      </c>
      <c r="C13" s="131"/>
      <c r="D13" s="131"/>
      <c r="E13" s="122" t="s">
        <v>1</v>
      </c>
      <c r="F13" s="132"/>
      <c r="G13" s="44">
        <v>1</v>
      </c>
      <c r="H13" s="3" t="s">
        <v>229</v>
      </c>
    </row>
    <row r="14" spans="1:8" ht="12.75" customHeight="1">
      <c r="A14" s="129"/>
      <c r="B14" s="131" t="s">
        <v>46</v>
      </c>
      <c r="C14" s="131"/>
      <c r="D14" s="131"/>
      <c r="E14" s="122" t="s">
        <v>1</v>
      </c>
      <c r="F14" s="132"/>
      <c r="G14" s="44"/>
    </row>
    <row r="15" spans="1:8" ht="12.75" customHeight="1">
      <c r="A15" s="129"/>
      <c r="B15" s="130" t="s">
        <v>45</v>
      </c>
      <c r="C15" s="131"/>
      <c r="D15" s="131"/>
      <c r="E15" s="122" t="s">
        <v>1</v>
      </c>
      <c r="F15" s="132"/>
      <c r="G15" s="4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66</v>
      </c>
    </row>
    <row r="19" spans="1:8" ht="12.75" customHeight="1">
      <c r="A19" s="129"/>
      <c r="B19" s="129" t="s">
        <v>42</v>
      </c>
      <c r="C19" s="129"/>
      <c r="D19" s="129"/>
      <c r="E19" s="122" t="s">
        <v>1</v>
      </c>
      <c r="F19" s="132"/>
      <c r="G19" s="22" t="s">
        <v>76</v>
      </c>
    </row>
    <row r="20" spans="1:8" ht="12.75" customHeight="1">
      <c r="A20" s="129"/>
      <c r="B20" s="129" t="s">
        <v>41</v>
      </c>
      <c r="C20" s="129"/>
      <c r="D20" s="129"/>
      <c r="E20" s="122" t="s">
        <v>40</v>
      </c>
      <c r="F20" s="132"/>
      <c r="G20" s="22">
        <v>16</v>
      </c>
      <c r="H20" s="3" t="s">
        <v>369</v>
      </c>
    </row>
    <row r="21" spans="1:8" ht="12.75" customHeight="1">
      <c r="A21" s="129"/>
      <c r="B21" s="129" t="s">
        <v>39</v>
      </c>
      <c r="C21" s="129"/>
      <c r="D21" s="129"/>
      <c r="E21" s="122" t="s">
        <v>38</v>
      </c>
      <c r="F21" s="132"/>
      <c r="G21" s="22">
        <v>9186</v>
      </c>
      <c r="H21" s="3" t="s">
        <v>354</v>
      </c>
    </row>
    <row r="22" spans="1:8" ht="12.75" customHeight="1">
      <c r="A22" s="129"/>
      <c r="B22" s="129" t="s">
        <v>37</v>
      </c>
      <c r="C22" s="129"/>
      <c r="D22" s="129"/>
      <c r="E22" s="122" t="s">
        <v>36</v>
      </c>
      <c r="F22" s="130"/>
      <c r="G22" s="61">
        <v>300000</v>
      </c>
      <c r="H22" s="162" t="s">
        <v>428</v>
      </c>
    </row>
    <row r="23" spans="1:8" ht="12.75" customHeight="1">
      <c r="A23" s="129"/>
      <c r="B23" s="129" t="s">
        <v>35</v>
      </c>
      <c r="C23" s="129"/>
      <c r="D23" s="129"/>
      <c r="E23" s="122" t="s">
        <v>11</v>
      </c>
      <c r="F23" s="130"/>
      <c r="G23" s="61">
        <v>41</v>
      </c>
      <c r="H23" s="3" t="s">
        <v>427</v>
      </c>
    </row>
    <row r="24" spans="1:8" ht="12.75" customHeight="1">
      <c r="A24" s="129"/>
      <c r="B24" s="129" t="s">
        <v>410</v>
      </c>
      <c r="C24" s="129"/>
      <c r="D24" s="129"/>
      <c r="E24" s="122" t="s">
        <v>11</v>
      </c>
      <c r="F24" s="130"/>
      <c r="G24" s="61">
        <v>34</v>
      </c>
      <c r="H24" s="3" t="s">
        <v>427</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26</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22"/>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8277</v>
      </c>
      <c r="H82" s="3" t="s">
        <v>298</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row r="92" spans="1:8" ht="15">
      <c r="A92" s="117"/>
      <c r="B92" s="117"/>
      <c r="C92" s="117"/>
      <c r="D92" s="117"/>
      <c r="E92" s="117"/>
      <c r="F92" s="118"/>
    </row>
    <row r="93" spans="1:8" ht="15">
      <c r="A93" s="117"/>
      <c r="B93" s="117"/>
      <c r="C93" s="117"/>
      <c r="D93" s="117"/>
      <c r="E93" s="117"/>
      <c r="F93" s="118"/>
    </row>
    <row r="94" spans="1:8" ht="15">
      <c r="A94" s="95"/>
      <c r="B94" s="6"/>
      <c r="C94" s="119"/>
      <c r="D94" s="120"/>
      <c r="E94" s="119"/>
      <c r="F94" s="118"/>
    </row>
    <row r="95" spans="1:8" ht="15">
      <c r="A95" s="95"/>
      <c r="B95" s="6"/>
      <c r="C95" s="119"/>
      <c r="D95" s="120"/>
      <c r="E95" s="119"/>
      <c r="F95" s="118"/>
    </row>
    <row r="96" spans="1:8" ht="15">
      <c r="A96" s="95"/>
      <c r="B96" s="6"/>
      <c r="C96" s="119"/>
      <c r="D96" s="120"/>
      <c r="E96" s="119"/>
      <c r="F96" s="118"/>
    </row>
    <row r="97" spans="1:6" ht="15">
      <c r="A97" s="95"/>
      <c r="B97" s="6"/>
      <c r="C97" s="119"/>
      <c r="D97" s="120"/>
      <c r="E97" s="119"/>
      <c r="F97" s="118"/>
    </row>
    <row r="98" spans="1:6" ht="15">
      <c r="A98" s="95"/>
      <c r="B98" s="6"/>
      <c r="C98" s="119"/>
      <c r="D98" s="120"/>
      <c r="E98" s="119"/>
      <c r="F98" s="118"/>
    </row>
    <row r="99" spans="1:6" ht="15">
      <c r="A99" s="95"/>
      <c r="B99" s="6"/>
      <c r="C99" s="119"/>
      <c r="D99" s="120"/>
      <c r="E99" s="119"/>
      <c r="F99" s="118"/>
    </row>
    <row r="100" spans="1:6" ht="15">
      <c r="A100" s="95"/>
      <c r="B100" s="6"/>
      <c r="C100" s="119"/>
      <c r="D100" s="120"/>
      <c r="E100" s="119"/>
      <c r="F100" s="118"/>
    </row>
    <row r="101" spans="1:6" ht="15">
      <c r="A101" s="121"/>
      <c r="B101" s="117"/>
      <c r="C101" s="117"/>
      <c r="D101" s="117"/>
      <c r="E101" s="117"/>
      <c r="F101" s="118"/>
    </row>
    <row r="102" spans="1:6" ht="15">
      <c r="A102" s="117"/>
      <c r="B102" s="117"/>
      <c r="C102" s="117"/>
      <c r="D102" s="117"/>
      <c r="E102" s="117"/>
      <c r="F102" s="118"/>
    </row>
    <row r="103" spans="1:6" ht="15">
      <c r="A103" s="95"/>
      <c r="B103" s="117"/>
      <c r="C103" s="117"/>
      <c r="D103" s="117"/>
      <c r="E103" s="117"/>
      <c r="F103" s="118"/>
    </row>
    <row r="104" spans="1:6" ht="15">
      <c r="A104" s="95"/>
      <c r="B104" s="117"/>
      <c r="C104" s="117"/>
      <c r="D104" s="117"/>
      <c r="E104" s="117"/>
      <c r="F104" s="118"/>
    </row>
    <row r="105" spans="1:6" ht="15">
      <c r="A105" s="95"/>
      <c r="B105" s="117"/>
      <c r="C105" s="117"/>
      <c r="D105" s="117"/>
      <c r="E105" s="117"/>
      <c r="F105" s="118"/>
    </row>
    <row r="106" spans="1:6" ht="15">
      <c r="A106" s="95"/>
      <c r="B106" s="117"/>
      <c r="C106" s="117"/>
      <c r="D106" s="117"/>
      <c r="E106" s="117"/>
      <c r="F106" s="118"/>
    </row>
    <row r="107" spans="1:6" ht="15">
      <c r="A107" s="95"/>
      <c r="B107" s="117"/>
      <c r="C107" s="117"/>
      <c r="D107" s="117"/>
      <c r="E107" s="117"/>
      <c r="F107" s="118"/>
    </row>
    <row r="108" spans="1:6">
      <c r="A108" s="118"/>
      <c r="B108" s="118"/>
      <c r="C108" s="118"/>
      <c r="D108" s="118"/>
      <c r="E108" s="118"/>
      <c r="F108" s="118"/>
    </row>
  </sheetData>
  <mergeCells count="1">
    <mergeCell ref="A5:D5"/>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ColWidth="8.85546875" defaultRowHeight="12.75"/>
  <cols>
    <col min="1" max="7" width="8.85546875" style="1"/>
    <col min="8" max="8" width="153.57031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370</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44"/>
    </row>
    <row r="10" spans="1:8" ht="12.75" customHeight="1">
      <c r="A10" s="129"/>
      <c r="B10" s="131" t="s">
        <v>50</v>
      </c>
      <c r="C10" s="131"/>
      <c r="D10" s="131"/>
      <c r="E10" s="122" t="s">
        <v>1</v>
      </c>
      <c r="F10" s="132"/>
      <c r="G10" s="44"/>
    </row>
    <row r="11" spans="1:8" ht="12.75" customHeight="1">
      <c r="A11" s="129"/>
      <c r="B11" s="131" t="s">
        <v>49</v>
      </c>
      <c r="C11" s="131"/>
      <c r="D11" s="131"/>
      <c r="E11" s="122" t="s">
        <v>1</v>
      </c>
      <c r="F11" s="132"/>
      <c r="G11" s="44"/>
    </row>
    <row r="12" spans="1:8" ht="12.75" customHeight="1">
      <c r="A12" s="129"/>
      <c r="B12" s="131" t="s">
        <v>48</v>
      </c>
      <c r="C12" s="131"/>
      <c r="D12" s="131"/>
      <c r="E12" s="122" t="s">
        <v>1</v>
      </c>
      <c r="F12" s="132"/>
      <c r="G12" s="44"/>
    </row>
    <row r="13" spans="1:8" ht="12.75" customHeight="1">
      <c r="A13" s="129"/>
      <c r="B13" s="131" t="s">
        <v>47</v>
      </c>
      <c r="C13" s="131"/>
      <c r="D13" s="131"/>
      <c r="E13" s="122" t="s">
        <v>1</v>
      </c>
      <c r="F13" s="132"/>
      <c r="G13" s="44"/>
    </row>
    <row r="14" spans="1:8" ht="12.75" customHeight="1">
      <c r="A14" s="129"/>
      <c r="B14" s="131" t="s">
        <v>46</v>
      </c>
      <c r="C14" s="131"/>
      <c r="D14" s="131"/>
      <c r="E14" s="122" t="s">
        <v>1</v>
      </c>
      <c r="F14" s="132"/>
      <c r="G14" s="44"/>
    </row>
    <row r="15" spans="1:8" ht="12.75" customHeight="1">
      <c r="A15" s="129"/>
      <c r="B15" s="130" t="s">
        <v>45</v>
      </c>
      <c r="C15" s="131"/>
      <c r="D15" s="131"/>
      <c r="E15" s="122" t="s">
        <v>1</v>
      </c>
      <c r="F15" s="132"/>
      <c r="G15" s="4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66</v>
      </c>
    </row>
    <row r="19" spans="1:8" ht="12.75" customHeight="1">
      <c r="A19" s="129"/>
      <c r="B19" s="129" t="s">
        <v>42</v>
      </c>
      <c r="C19" s="129"/>
      <c r="D19" s="129"/>
      <c r="E19" s="122" t="s">
        <v>1</v>
      </c>
      <c r="F19" s="132"/>
      <c r="G19" s="22" t="s">
        <v>77</v>
      </c>
    </row>
    <row r="20" spans="1:8" ht="12.75" customHeight="1">
      <c r="A20" s="129"/>
      <c r="B20" s="129" t="s">
        <v>41</v>
      </c>
      <c r="C20" s="129"/>
      <c r="D20" s="129"/>
      <c r="E20" s="122" t="s">
        <v>40</v>
      </c>
      <c r="F20" s="132"/>
      <c r="G20" s="22">
        <v>1</v>
      </c>
      <c r="H20" s="3" t="s">
        <v>371</v>
      </c>
    </row>
    <row r="21" spans="1:8" ht="12.75" customHeight="1">
      <c r="A21" s="129"/>
      <c r="B21" s="129" t="s">
        <v>39</v>
      </c>
      <c r="C21" s="129"/>
      <c r="D21" s="129"/>
      <c r="E21" s="122" t="s">
        <v>38</v>
      </c>
      <c r="F21" s="132"/>
      <c r="G21" s="22">
        <v>9140</v>
      </c>
      <c r="H21" s="3" t="s">
        <v>231</v>
      </c>
    </row>
    <row r="22" spans="1:8" ht="12.75" customHeight="1">
      <c r="A22" s="129"/>
      <c r="B22" s="129" t="s">
        <v>37</v>
      </c>
      <c r="C22" s="129"/>
      <c r="D22" s="129"/>
      <c r="E22" s="122" t="s">
        <v>36</v>
      </c>
      <c r="F22" s="130"/>
      <c r="G22" s="61">
        <v>100000</v>
      </c>
      <c r="H22" s="3" t="s">
        <v>351</v>
      </c>
    </row>
    <row r="23" spans="1:8" ht="12.75" customHeight="1">
      <c r="A23" s="129"/>
      <c r="B23" s="129" t="s">
        <v>35</v>
      </c>
      <c r="C23" s="129"/>
      <c r="D23" s="129"/>
      <c r="E23" s="122" t="s">
        <v>11</v>
      </c>
      <c r="F23" s="130"/>
      <c r="G23" s="61">
        <v>9</v>
      </c>
      <c r="H23" s="3" t="s">
        <v>230</v>
      </c>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23</v>
      </c>
      <c r="H30" s="3" t="s">
        <v>232</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8277</v>
      </c>
      <c r="H82" s="3" t="s">
        <v>298</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sheetData>
  <mergeCells count="2">
    <mergeCell ref="A5:D5"/>
    <mergeCell ref="H4:H6"/>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ColWidth="8.85546875" defaultRowHeight="12.75"/>
  <cols>
    <col min="1" max="7" width="8.85546875" style="1"/>
    <col min="8" max="8" width="154.57031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22"/>
    </row>
    <row r="10" spans="1:8" ht="12.75" customHeight="1">
      <c r="A10" s="129"/>
      <c r="B10" s="131" t="s">
        <v>50</v>
      </c>
      <c r="C10" s="131"/>
      <c r="D10" s="131"/>
      <c r="E10" s="122" t="s">
        <v>1</v>
      </c>
      <c r="F10" s="132"/>
      <c r="G10" s="22"/>
    </row>
    <row r="11" spans="1:8" ht="12.75" customHeight="1">
      <c r="A11" s="129"/>
      <c r="B11" s="131" t="s">
        <v>49</v>
      </c>
      <c r="C11" s="131"/>
      <c r="D11" s="131"/>
      <c r="E11" s="122" t="s">
        <v>1</v>
      </c>
      <c r="F11" s="132"/>
      <c r="G11" s="22"/>
    </row>
    <row r="12" spans="1:8" ht="12.75" customHeight="1">
      <c r="A12" s="129"/>
      <c r="B12" s="131" t="s">
        <v>48</v>
      </c>
      <c r="C12" s="131"/>
      <c r="D12" s="131"/>
      <c r="E12" s="122" t="s">
        <v>1</v>
      </c>
      <c r="F12" s="132"/>
      <c r="G12" s="22"/>
    </row>
    <row r="13" spans="1:8" ht="12.75" customHeight="1">
      <c r="A13" s="129"/>
      <c r="B13" s="131" t="s">
        <v>47</v>
      </c>
      <c r="C13" s="131"/>
      <c r="D13" s="131"/>
      <c r="E13" s="122" t="s">
        <v>1</v>
      </c>
      <c r="F13" s="132"/>
      <c r="G13" s="22"/>
    </row>
    <row r="14" spans="1:8" ht="12.75" customHeight="1">
      <c r="A14" s="129"/>
      <c r="B14" s="131" t="s">
        <v>46</v>
      </c>
      <c r="C14" s="131"/>
      <c r="D14" s="131"/>
      <c r="E14" s="122" t="s">
        <v>1</v>
      </c>
      <c r="F14" s="132"/>
      <c r="G14" s="22"/>
    </row>
    <row r="15" spans="1:8" ht="12.75" customHeight="1">
      <c r="A15" s="129"/>
      <c r="B15" s="130" t="s">
        <v>45</v>
      </c>
      <c r="C15" s="131"/>
      <c r="D15" s="131"/>
      <c r="E15" s="122" t="s">
        <v>1</v>
      </c>
      <c r="F15" s="132"/>
      <c r="G15" s="22"/>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66</v>
      </c>
    </row>
    <row r="19" spans="1:8" ht="12.75" customHeight="1">
      <c r="A19" s="129"/>
      <c r="B19" s="129" t="s">
        <v>42</v>
      </c>
      <c r="C19" s="129"/>
      <c r="D19" s="129"/>
      <c r="E19" s="122" t="s">
        <v>1</v>
      </c>
      <c r="F19" s="132"/>
      <c r="G19" s="22" t="s">
        <v>78</v>
      </c>
    </row>
    <row r="20" spans="1:8" ht="12.75" customHeight="1">
      <c r="A20" s="129"/>
      <c r="B20" s="129" t="s">
        <v>41</v>
      </c>
      <c r="C20" s="129"/>
      <c r="D20" s="129"/>
      <c r="E20" s="122" t="s">
        <v>40</v>
      </c>
      <c r="F20" s="132"/>
      <c r="G20" s="22">
        <v>3</v>
      </c>
      <c r="H20" s="3" t="s">
        <v>372</v>
      </c>
    </row>
    <row r="21" spans="1:8" ht="12.75" customHeight="1">
      <c r="A21" s="129"/>
      <c r="B21" s="129" t="s">
        <v>39</v>
      </c>
      <c r="C21" s="129"/>
      <c r="D21" s="129"/>
      <c r="E21" s="122" t="s">
        <v>38</v>
      </c>
      <c r="F21" s="132"/>
      <c r="G21" s="61">
        <v>7300</v>
      </c>
      <c r="H21" s="109" t="s">
        <v>266</v>
      </c>
    </row>
    <row r="22" spans="1:8" ht="12.75" customHeight="1">
      <c r="A22" s="129"/>
      <c r="B22" s="129" t="s">
        <v>37</v>
      </c>
      <c r="C22" s="129"/>
      <c r="D22" s="129"/>
      <c r="E22" s="122" t="s">
        <v>36</v>
      </c>
      <c r="F22" s="130"/>
      <c r="G22" s="61">
        <v>30000</v>
      </c>
      <c r="H22" s="116" t="s">
        <v>353</v>
      </c>
    </row>
    <row r="23" spans="1:8" ht="12.75" customHeight="1">
      <c r="A23" s="129"/>
      <c r="B23" s="129" t="s">
        <v>35</v>
      </c>
      <c r="C23" s="129"/>
      <c r="D23" s="129"/>
      <c r="E23" s="122" t="s">
        <v>11</v>
      </c>
      <c r="F23" s="130"/>
      <c r="G23" s="61">
        <v>10</v>
      </c>
      <c r="H23" s="116" t="s">
        <v>352</v>
      </c>
    </row>
    <row r="24" spans="1:8" ht="12.75" customHeight="1">
      <c r="A24" s="129"/>
      <c r="B24" s="129" t="s">
        <v>410</v>
      </c>
      <c r="C24" s="129"/>
      <c r="D24" s="129"/>
      <c r="E24" s="122" t="s">
        <v>11</v>
      </c>
      <c r="F24" s="130"/>
      <c r="G24" s="61">
        <v>3</v>
      </c>
      <c r="H24" s="116" t="s">
        <v>352</v>
      </c>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20.3</v>
      </c>
      <c r="H30" s="3" t="s">
        <v>233</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8277</v>
      </c>
      <c r="H82" s="3" t="s">
        <v>298</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H89" s="59" t="s">
        <v>180</v>
      </c>
    </row>
  </sheetData>
  <mergeCells count="1">
    <mergeCell ref="A5:D5"/>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1"/>
  <sheetViews>
    <sheetView showGridLines="0" workbookViewId="0"/>
  </sheetViews>
  <sheetFormatPr defaultColWidth="8.85546875" defaultRowHeight="12.75"/>
  <cols>
    <col min="1" max="7" width="8.85546875" style="1"/>
    <col min="8" max="8" width="151.425781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22"/>
    </row>
    <row r="10" spans="1:8" ht="12.75" customHeight="1">
      <c r="A10" s="129"/>
      <c r="B10" s="131" t="s">
        <v>50</v>
      </c>
      <c r="C10" s="131"/>
      <c r="D10" s="131"/>
      <c r="E10" s="122" t="s">
        <v>1</v>
      </c>
      <c r="F10" s="132"/>
      <c r="G10" s="22"/>
    </row>
    <row r="11" spans="1:8" ht="12.75" customHeight="1">
      <c r="A11" s="129"/>
      <c r="B11" s="131" t="s">
        <v>49</v>
      </c>
      <c r="C11" s="131"/>
      <c r="D11" s="131"/>
      <c r="E11" s="122" t="s">
        <v>1</v>
      </c>
      <c r="F11" s="132"/>
      <c r="G11" s="22"/>
    </row>
    <row r="12" spans="1:8" ht="12.75" customHeight="1">
      <c r="A12" s="129"/>
      <c r="B12" s="131" t="s">
        <v>48</v>
      </c>
      <c r="C12" s="131"/>
      <c r="D12" s="131"/>
      <c r="E12" s="122" t="s">
        <v>1</v>
      </c>
      <c r="F12" s="132"/>
      <c r="G12" s="22"/>
    </row>
    <row r="13" spans="1:8" ht="12.75" customHeight="1">
      <c r="A13" s="129"/>
      <c r="B13" s="131" t="s">
        <v>47</v>
      </c>
      <c r="C13" s="131"/>
      <c r="D13" s="131"/>
      <c r="E13" s="122" t="s">
        <v>1</v>
      </c>
      <c r="F13" s="132"/>
      <c r="G13" s="22"/>
    </row>
    <row r="14" spans="1:8" ht="12.75" customHeight="1">
      <c r="A14" s="129"/>
      <c r="B14" s="131" t="s">
        <v>46</v>
      </c>
      <c r="C14" s="131"/>
      <c r="D14" s="131"/>
      <c r="E14" s="122" t="s">
        <v>1</v>
      </c>
      <c r="F14" s="132"/>
      <c r="G14" s="22"/>
    </row>
    <row r="15" spans="1:8" ht="12.75" customHeight="1">
      <c r="A15" s="129"/>
      <c r="B15" s="130" t="s">
        <v>45</v>
      </c>
      <c r="C15" s="131"/>
      <c r="D15" s="131"/>
      <c r="E15" s="122" t="s">
        <v>1</v>
      </c>
      <c r="F15" s="132"/>
      <c r="G15" s="22"/>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67</v>
      </c>
    </row>
    <row r="19" spans="1:8" ht="12.75" customHeight="1">
      <c r="A19" s="129"/>
      <c r="B19" s="129" t="s">
        <v>42</v>
      </c>
      <c r="C19" s="129"/>
      <c r="D19" s="129"/>
      <c r="E19" s="122" t="s">
        <v>1</v>
      </c>
      <c r="F19" s="132"/>
      <c r="G19" s="34" t="s">
        <v>79</v>
      </c>
    </row>
    <row r="20" spans="1:8" ht="12.75" customHeight="1">
      <c r="A20" s="129"/>
      <c r="B20" s="129" t="s">
        <v>41</v>
      </c>
      <c r="C20" s="129"/>
      <c r="D20" s="129"/>
      <c r="E20" s="122" t="s">
        <v>40</v>
      </c>
      <c r="F20" s="132"/>
      <c r="G20" s="61">
        <v>29</v>
      </c>
      <c r="H20" s="109" t="s">
        <v>373</v>
      </c>
    </row>
    <row r="21" spans="1:8" ht="12.75" customHeight="1">
      <c r="A21" s="129"/>
      <c r="B21" s="129" t="s">
        <v>39</v>
      </c>
      <c r="C21" s="129"/>
      <c r="D21" s="129"/>
      <c r="E21" s="122" t="s">
        <v>38</v>
      </c>
      <c r="F21" s="132"/>
      <c r="G21" s="62">
        <v>5560</v>
      </c>
      <c r="H21" s="109" t="s">
        <v>267</v>
      </c>
    </row>
    <row r="22" spans="1:8" ht="12.75" customHeight="1">
      <c r="A22" s="129"/>
      <c r="B22" s="129" t="s">
        <v>37</v>
      </c>
      <c r="C22" s="129"/>
      <c r="D22" s="129"/>
      <c r="E22" s="122" t="s">
        <v>36</v>
      </c>
      <c r="F22" s="130"/>
      <c r="G22" s="61">
        <v>2510</v>
      </c>
      <c r="H22" s="162" t="s">
        <v>435</v>
      </c>
    </row>
    <row r="23" spans="1:8" ht="12.75" customHeight="1">
      <c r="A23" s="129"/>
      <c r="B23" s="129" t="s">
        <v>35</v>
      </c>
      <c r="C23" s="129"/>
      <c r="D23" s="129"/>
      <c r="E23" s="122" t="s">
        <v>11</v>
      </c>
      <c r="F23" s="130"/>
      <c r="G23" s="61">
        <v>10</v>
      </c>
      <c r="H23" s="162"/>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64"/>
    </row>
    <row r="26" spans="1:8" ht="12.75" customHeight="1">
      <c r="A26" s="129"/>
      <c r="B26" s="129" t="s">
        <v>412</v>
      </c>
      <c r="C26" s="129"/>
      <c r="D26" s="129"/>
      <c r="E26" s="122" t="s">
        <v>413</v>
      </c>
      <c r="F26" s="130"/>
      <c r="G26" s="61"/>
      <c r="H26" s="165"/>
    </row>
    <row r="27" spans="1:8" ht="12.75" customHeight="1">
      <c r="A27" s="129"/>
      <c r="B27" s="129" t="s">
        <v>277</v>
      </c>
      <c r="C27" s="129"/>
      <c r="D27" s="129"/>
      <c r="E27" s="122" t="s">
        <v>34</v>
      </c>
      <c r="F27" s="130"/>
      <c r="G27" s="34"/>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20.2</v>
      </c>
      <c r="H30" s="3" t="s">
        <v>235</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62"/>
    </row>
    <row r="43" spans="1:8" ht="12.75" customHeight="1">
      <c r="A43" s="129"/>
      <c r="B43" s="129" t="s">
        <v>20</v>
      </c>
      <c r="C43" s="129"/>
      <c r="D43" s="129"/>
      <c r="E43" s="122" t="s">
        <v>18</v>
      </c>
      <c r="F43" s="130"/>
      <c r="G43" s="34"/>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9"/>
    </row>
    <row r="63" spans="1:8" ht="12.75" customHeight="1">
      <c r="A63" s="129" t="s">
        <v>416</v>
      </c>
      <c r="B63" s="123"/>
      <c r="C63" s="129"/>
      <c r="D63" s="129"/>
      <c r="E63" s="122"/>
      <c r="F63" s="144"/>
      <c r="G63" s="17"/>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50"/>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2"/>
    </row>
    <row r="82" spans="1:8" ht="12.75" customHeight="1">
      <c r="A82" s="129"/>
      <c r="B82" s="123"/>
      <c r="C82" s="129" t="s">
        <v>403</v>
      </c>
      <c r="D82" s="129"/>
      <c r="E82" s="122" t="s">
        <v>4</v>
      </c>
      <c r="F82" s="144"/>
      <c r="G82" s="45">
        <v>9563</v>
      </c>
      <c r="H82" s="3" t="s">
        <v>299</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1"/>
    </row>
    <row r="88" spans="1:8" ht="12.75" customHeight="1">
      <c r="A88" s="129" t="s">
        <v>409</v>
      </c>
      <c r="B88" s="123"/>
      <c r="C88" s="129"/>
      <c r="D88" s="129"/>
      <c r="E88" s="127" t="s">
        <v>423</v>
      </c>
      <c r="F88" s="144"/>
      <c r="G88" s="45"/>
    </row>
    <row r="89" spans="1:8" ht="12.75" customHeight="1">
      <c r="A89" s="8"/>
      <c r="B89" s="9"/>
      <c r="C89" s="8"/>
      <c r="D89" s="8"/>
      <c r="E89" s="8"/>
      <c r="F89" s="7"/>
      <c r="H89" s="59" t="s">
        <v>180</v>
      </c>
    </row>
    <row r="90" spans="1:8" ht="12.75" customHeight="1"/>
    <row r="91" spans="1:8" ht="12.75" customHeight="1"/>
  </sheetData>
  <mergeCells count="1">
    <mergeCell ref="A5:D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9"/>
  <sheetViews>
    <sheetView workbookViewId="0"/>
  </sheetViews>
  <sheetFormatPr defaultRowHeight="15"/>
  <cols>
    <col min="1" max="1" width="48.28515625" bestFit="1" customWidth="1"/>
    <col min="2" max="2" width="9" bestFit="1" customWidth="1"/>
    <col min="3" max="3" width="11.5703125" bestFit="1" customWidth="1"/>
    <col min="4" max="4" width="13.28515625" customWidth="1"/>
    <col min="5" max="5" width="20.7109375" customWidth="1"/>
    <col min="6" max="6" width="21.140625" bestFit="1" customWidth="1"/>
  </cols>
  <sheetData>
    <row r="2" spans="1:8" s="1" customFormat="1" ht="12.75" customHeight="1">
      <c r="A2" s="77" t="s">
        <v>305</v>
      </c>
      <c r="B2" s="77">
        <v>2010</v>
      </c>
      <c r="C2" s="77"/>
      <c r="D2" s="77"/>
      <c r="E2" s="78"/>
      <c r="F2" s="78"/>
      <c r="H2" s="3"/>
    </row>
    <row r="3" spans="1:8" s="1" customFormat="1" ht="12.75" customHeight="1">
      <c r="A3"/>
      <c r="B3"/>
      <c r="C3"/>
      <c r="D3"/>
      <c r="E3" s="79"/>
      <c r="F3" s="79"/>
      <c r="H3" s="3"/>
    </row>
    <row r="4" spans="1:8" s="1" customFormat="1">
      <c r="A4" s="77" t="s">
        <v>306</v>
      </c>
      <c r="B4" s="77" t="s">
        <v>307</v>
      </c>
      <c r="C4" s="77" t="s">
        <v>308</v>
      </c>
      <c r="D4" s="77" t="s">
        <v>309</v>
      </c>
      <c r="E4" s="78" t="s">
        <v>310</v>
      </c>
      <c r="F4" s="78" t="s">
        <v>311</v>
      </c>
      <c r="H4" s="3"/>
    </row>
    <row r="5" spans="1:8" s="1" customFormat="1">
      <c r="A5" t="s">
        <v>312</v>
      </c>
      <c r="B5">
        <v>43800000</v>
      </c>
      <c r="C5">
        <v>81000000</v>
      </c>
      <c r="D5">
        <v>233000000</v>
      </c>
      <c r="E5" s="79">
        <f>C5/B5*35.3/264.2*42</f>
        <v>10.377723393444152</v>
      </c>
      <c r="F5" s="79">
        <f>D5/B5*35.3/264.2*42</f>
        <v>29.851969761388737</v>
      </c>
      <c r="H5" s="3"/>
    </row>
    <row r="6" spans="1:8" s="94" customFormat="1">
      <c r="A6" s="90" t="s">
        <v>313</v>
      </c>
      <c r="B6" s="90">
        <v>26600000</v>
      </c>
      <c r="C6" s="90">
        <v>226000000</v>
      </c>
      <c r="D6" s="90">
        <v>101000000</v>
      </c>
      <c r="E6" s="91">
        <f>C6/B6*35.3/264.2*42</f>
        <v>47.677995139248573</v>
      </c>
      <c r="F6" s="91">
        <f>D6/B6*35.3/264.2*42</f>
        <v>21.307422606478344</v>
      </c>
      <c r="H6" s="98"/>
    </row>
    <row r="7" spans="1:8" s="1" customFormat="1">
      <c r="A7" t="s">
        <v>314</v>
      </c>
      <c r="B7"/>
      <c r="C7"/>
      <c r="D7"/>
      <c r="E7" s="79"/>
      <c r="F7" s="79"/>
      <c r="H7" s="3"/>
    </row>
    <row r="8" spans="1:8" s="1" customFormat="1">
      <c r="A8" t="s">
        <v>461</v>
      </c>
      <c r="B8"/>
      <c r="C8"/>
      <c r="D8"/>
      <c r="E8" s="79"/>
      <c r="F8" s="79"/>
      <c r="H8" s="3"/>
    </row>
    <row r="9" spans="1:8" s="1" customFormat="1">
      <c r="A9" t="s">
        <v>315</v>
      </c>
      <c r="B9"/>
      <c r="C9"/>
      <c r="D9"/>
      <c r="E9" s="79"/>
      <c r="F9" s="79"/>
      <c r="H9" s="3"/>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9"/>
  <sheetViews>
    <sheetView showGridLines="0" workbookViewId="0"/>
  </sheetViews>
  <sheetFormatPr defaultRowHeight="15"/>
  <cols>
    <col min="1" max="1" width="15.28515625" customWidth="1"/>
    <col min="3" max="3" width="15.85546875" customWidth="1"/>
    <col min="4" max="4" width="11" customWidth="1"/>
    <col min="6" max="6" width="7.7109375" customWidth="1"/>
    <col min="8" max="8" width="125.7109375" customWidth="1"/>
  </cols>
  <sheetData>
    <row r="1" spans="1:8" s="37" customFormat="1" ht="19.5" customHeight="1">
      <c r="A1" s="37" t="s">
        <v>55</v>
      </c>
    </row>
    <row r="2" spans="1:8" s="36" customFormat="1" ht="12.75" customHeight="1"/>
    <row r="3" spans="1:8" s="5" customFormat="1" ht="14.1" customHeight="1">
      <c r="A3" s="5" t="s">
        <v>54</v>
      </c>
    </row>
    <row r="4" spans="1:8" s="36" customFormat="1" ht="12.75" customHeight="1">
      <c r="A4" s="111"/>
      <c r="B4" s="111"/>
      <c r="C4" s="111"/>
      <c r="D4" s="111"/>
      <c r="E4" s="111"/>
      <c r="F4" s="111"/>
      <c r="G4" s="111"/>
      <c r="H4" s="646" t="s">
        <v>10240</v>
      </c>
    </row>
    <row r="5" spans="1:8" s="1" customFormat="1" ht="12.75" customHeight="1">
      <c r="A5" s="633" t="s">
        <v>3</v>
      </c>
      <c r="B5" s="633"/>
      <c r="C5" s="633"/>
      <c r="D5" s="633"/>
      <c r="E5" s="4" t="s">
        <v>2</v>
      </c>
      <c r="F5" s="3"/>
      <c r="G5" s="521"/>
      <c r="H5" s="647"/>
    </row>
    <row r="6" spans="1:8" s="1" customFormat="1" ht="12.75" customHeight="1">
      <c r="A6" s="521"/>
      <c r="B6" s="521"/>
      <c r="C6" s="521"/>
      <c r="D6" s="521"/>
      <c r="E6" s="3"/>
      <c r="F6" s="3"/>
      <c r="G6" s="521"/>
      <c r="H6" s="647"/>
    </row>
    <row r="7" spans="1:8" s="1" customFormat="1" ht="12.75" customHeight="1">
      <c r="A7" s="521"/>
      <c r="B7" s="521"/>
      <c r="C7" s="521"/>
      <c r="D7" s="521"/>
      <c r="E7" s="3"/>
      <c r="F7" s="3"/>
      <c r="G7" s="521"/>
      <c r="H7" s="647"/>
    </row>
    <row r="8" spans="1:8" s="1" customFormat="1" ht="12.75" customHeight="1">
      <c r="A8" s="521"/>
      <c r="B8" s="521"/>
      <c r="C8" s="521"/>
      <c r="D8" s="521"/>
      <c r="E8" s="3"/>
      <c r="F8" s="3"/>
      <c r="G8" s="521"/>
      <c r="H8" s="647"/>
    </row>
    <row r="9" spans="1:8" s="1" customFormat="1" ht="12.75" customHeight="1">
      <c r="A9" s="129" t="s">
        <v>53</v>
      </c>
      <c r="B9" s="129"/>
      <c r="C9" s="129"/>
      <c r="D9" s="129"/>
      <c r="E9" s="130"/>
      <c r="F9" s="130"/>
      <c r="G9" s="23"/>
      <c r="H9" s="647"/>
    </row>
    <row r="10" spans="1:8" s="1" customFormat="1" ht="12.75" customHeight="1">
      <c r="A10" s="126" t="s">
        <v>52</v>
      </c>
      <c r="B10" s="129"/>
      <c r="C10" s="129"/>
      <c r="D10" s="129"/>
      <c r="E10" s="130"/>
      <c r="F10" s="130"/>
      <c r="G10" s="23"/>
      <c r="H10" s="4" t="s">
        <v>337</v>
      </c>
    </row>
    <row r="11" spans="1:8" s="1" customFormat="1" ht="12.75" customHeight="1">
      <c r="A11" s="129"/>
      <c r="B11" s="131" t="s">
        <v>51</v>
      </c>
      <c r="C11" s="131"/>
      <c r="D11" s="131"/>
      <c r="E11" s="122" t="s">
        <v>1</v>
      </c>
      <c r="F11" s="132"/>
      <c r="G11" s="34"/>
      <c r="H11" s="3"/>
    </row>
    <row r="12" spans="1:8" s="1" customFormat="1" ht="12.75" customHeight="1">
      <c r="A12" s="129"/>
      <c r="B12" s="131" t="s">
        <v>50</v>
      </c>
      <c r="C12" s="131"/>
      <c r="D12" s="131"/>
      <c r="E12" s="122" t="s">
        <v>1</v>
      </c>
      <c r="F12" s="132"/>
      <c r="G12" s="34"/>
      <c r="H12" s="3"/>
    </row>
    <row r="13" spans="1:8" s="1" customFormat="1" ht="12.75" customHeight="1">
      <c r="A13" s="129"/>
      <c r="B13" s="131" t="s">
        <v>49</v>
      </c>
      <c r="C13" s="131"/>
      <c r="D13" s="131"/>
      <c r="E13" s="122" t="s">
        <v>1</v>
      </c>
      <c r="F13" s="132"/>
      <c r="G13" s="34"/>
      <c r="H13" s="3"/>
    </row>
    <row r="14" spans="1:8" s="1" customFormat="1" ht="12.75" customHeight="1">
      <c r="A14" s="129"/>
      <c r="B14" s="131" t="s">
        <v>48</v>
      </c>
      <c r="C14" s="131"/>
      <c r="D14" s="131"/>
      <c r="E14" s="122" t="s">
        <v>1</v>
      </c>
      <c r="F14" s="132"/>
      <c r="G14" s="34"/>
      <c r="H14" s="3"/>
    </row>
    <row r="15" spans="1:8" s="1" customFormat="1" ht="12.75" customHeight="1">
      <c r="A15" s="129"/>
      <c r="B15" s="131" t="s">
        <v>47</v>
      </c>
      <c r="C15" s="131"/>
      <c r="D15" s="131"/>
      <c r="E15" s="122" t="s">
        <v>1</v>
      </c>
      <c r="F15" s="132"/>
      <c r="G15" s="34"/>
      <c r="H15" s="3"/>
    </row>
    <row r="16" spans="1:8" s="1" customFormat="1" ht="12.75" customHeight="1">
      <c r="A16" s="129"/>
      <c r="B16" s="131" t="s">
        <v>46</v>
      </c>
      <c r="C16" s="131"/>
      <c r="D16" s="131"/>
      <c r="E16" s="122" t="s">
        <v>1</v>
      </c>
      <c r="F16" s="132"/>
      <c r="G16" s="34"/>
      <c r="H16" s="3"/>
    </row>
    <row r="17" spans="1:8" s="1" customFormat="1" ht="12.75" customHeight="1">
      <c r="A17" s="129"/>
      <c r="B17" s="130" t="s">
        <v>45</v>
      </c>
      <c r="C17" s="131"/>
      <c r="D17" s="131"/>
      <c r="E17" s="122" t="s">
        <v>1</v>
      </c>
      <c r="F17" s="132"/>
      <c r="G17" s="34"/>
      <c r="H17" s="3"/>
    </row>
    <row r="18" spans="1:8" s="1" customFormat="1" ht="12.75" customHeight="1">
      <c r="A18" s="129"/>
      <c r="B18" s="129"/>
      <c r="C18" s="129"/>
      <c r="D18" s="129"/>
      <c r="E18" s="125"/>
      <c r="F18" s="132"/>
      <c r="G18" s="35"/>
      <c r="H18" s="3"/>
    </row>
    <row r="19" spans="1:8" s="1" customFormat="1" ht="12.75" customHeight="1">
      <c r="A19" s="129" t="s">
        <v>44</v>
      </c>
      <c r="B19" s="129"/>
      <c r="C19" s="129"/>
      <c r="D19" s="129"/>
      <c r="E19" s="122"/>
      <c r="F19" s="132"/>
      <c r="G19" s="24"/>
      <c r="H19" s="3"/>
    </row>
    <row r="20" spans="1:8" s="1" customFormat="1" ht="12.75" customHeight="1">
      <c r="A20" s="129"/>
      <c r="B20" s="129" t="s">
        <v>43</v>
      </c>
      <c r="C20" s="129"/>
      <c r="D20" s="129"/>
      <c r="E20" s="122" t="s">
        <v>1</v>
      </c>
      <c r="F20" s="132"/>
      <c r="G20" s="34" t="s">
        <v>93</v>
      </c>
      <c r="H20" s="3"/>
    </row>
    <row r="21" spans="1:8" s="1" customFormat="1" ht="12.75" customHeight="1">
      <c r="A21" s="129"/>
      <c r="B21" s="129" t="s">
        <v>42</v>
      </c>
      <c r="C21" s="129"/>
      <c r="D21" s="129"/>
      <c r="E21" s="122" t="s">
        <v>1</v>
      </c>
      <c r="F21" s="132"/>
      <c r="G21" s="34" t="s">
        <v>10241</v>
      </c>
      <c r="H21" s="3"/>
    </row>
    <row r="22" spans="1:8" s="1" customFormat="1" ht="12.75" customHeight="1">
      <c r="A22" s="129"/>
      <c r="B22" s="129" t="s">
        <v>41</v>
      </c>
      <c r="C22" s="129"/>
      <c r="D22" s="129"/>
      <c r="E22" s="122" t="s">
        <v>40</v>
      </c>
      <c r="F22" s="132"/>
      <c r="G22" s="34">
        <v>53</v>
      </c>
      <c r="H22" s="1" t="s">
        <v>433</v>
      </c>
    </row>
    <row r="23" spans="1:8" s="1" customFormat="1" ht="12.75" customHeight="1">
      <c r="A23" s="129"/>
      <c r="B23" s="129" t="s">
        <v>39</v>
      </c>
      <c r="C23" s="129"/>
      <c r="D23" s="129"/>
      <c r="E23" s="122" t="s">
        <v>38</v>
      </c>
      <c r="F23" s="132"/>
      <c r="G23" s="34">
        <v>6250</v>
      </c>
      <c r="H23" s="109" t="s">
        <v>268</v>
      </c>
    </row>
    <row r="24" spans="1:8" s="1" customFormat="1" ht="12.75" customHeight="1">
      <c r="A24" s="129"/>
      <c r="B24" s="129" t="s">
        <v>37</v>
      </c>
      <c r="C24" s="129"/>
      <c r="D24" s="129"/>
      <c r="E24" s="122" t="s">
        <v>36</v>
      </c>
      <c r="F24" s="130"/>
      <c r="G24" s="34">
        <v>150</v>
      </c>
      <c r="H24" s="650" t="s">
        <v>10242</v>
      </c>
    </row>
    <row r="25" spans="1:8" s="1" customFormat="1" ht="12.75" customHeight="1">
      <c r="A25" s="129"/>
      <c r="B25" s="129" t="s">
        <v>35</v>
      </c>
      <c r="C25" s="129"/>
      <c r="D25" s="129"/>
      <c r="E25" s="122" t="s">
        <v>11</v>
      </c>
      <c r="F25" s="130"/>
      <c r="G25" s="34">
        <v>10</v>
      </c>
      <c r="H25" s="650"/>
    </row>
    <row r="26" spans="1:8" s="1" customFormat="1" ht="12.75" customHeight="1">
      <c r="A26" s="129"/>
      <c r="B26" s="129" t="s">
        <v>410</v>
      </c>
      <c r="C26" s="129"/>
      <c r="D26" s="129"/>
      <c r="E26" s="122" t="s">
        <v>11</v>
      </c>
      <c r="F26" s="130"/>
      <c r="G26" s="34"/>
      <c r="H26" s="113"/>
    </row>
    <row r="27" spans="1:8" s="1" customFormat="1" ht="12.75" customHeight="1">
      <c r="A27" s="129"/>
      <c r="B27" s="129" t="s">
        <v>411</v>
      </c>
      <c r="C27" s="129"/>
      <c r="D27" s="129"/>
      <c r="E27" s="122" t="s">
        <v>276</v>
      </c>
      <c r="F27" s="130"/>
      <c r="G27" s="34"/>
      <c r="H27" s="113"/>
    </row>
    <row r="28" spans="1:8" s="1" customFormat="1" ht="12.75" customHeight="1">
      <c r="A28" s="129"/>
      <c r="B28" s="129" t="s">
        <v>412</v>
      </c>
      <c r="C28" s="129"/>
      <c r="D28" s="129"/>
      <c r="E28" s="122" t="s">
        <v>413</v>
      </c>
      <c r="F28" s="130"/>
      <c r="G28" s="34"/>
      <c r="H28" s="113"/>
    </row>
    <row r="29" spans="1:8" s="1" customFormat="1" ht="12.75" customHeight="1">
      <c r="A29" s="129"/>
      <c r="B29" s="129" t="s">
        <v>277</v>
      </c>
      <c r="C29" s="129"/>
      <c r="D29" s="129"/>
      <c r="E29" s="122" t="s">
        <v>34</v>
      </c>
      <c r="F29" s="130"/>
      <c r="G29" s="45"/>
      <c r="H29" s="3"/>
    </row>
    <row r="30" spans="1:8" s="1" customFormat="1" ht="12.75" customHeight="1">
      <c r="A30" s="129"/>
      <c r="B30" s="129"/>
      <c r="C30" s="129"/>
      <c r="D30" s="129"/>
      <c r="E30" s="122"/>
      <c r="F30" s="130"/>
      <c r="G30" s="24"/>
      <c r="H30" s="3"/>
    </row>
    <row r="31" spans="1:8" s="1" customFormat="1" ht="12.75" customHeight="1">
      <c r="A31" s="129" t="s">
        <v>33</v>
      </c>
      <c r="B31" s="129"/>
      <c r="C31" s="129"/>
      <c r="D31" s="129"/>
      <c r="E31" s="122"/>
      <c r="F31" s="130"/>
      <c r="G31" s="24"/>
      <c r="H31" s="3"/>
    </row>
    <row r="32" spans="1:8" s="1" customFormat="1" ht="12.75" customHeight="1">
      <c r="A32" s="129"/>
      <c r="B32" s="129" t="s">
        <v>32</v>
      </c>
      <c r="C32" s="129"/>
      <c r="D32" s="129"/>
      <c r="E32" s="122" t="s">
        <v>31</v>
      </c>
      <c r="F32" s="130"/>
      <c r="G32" s="34">
        <v>30</v>
      </c>
      <c r="H32" s="109" t="s">
        <v>10243</v>
      </c>
    </row>
    <row r="33" spans="1:8" s="1" customFormat="1" ht="12.75" customHeight="1">
      <c r="A33" s="129"/>
      <c r="B33" s="123" t="s">
        <v>30</v>
      </c>
      <c r="C33" s="129"/>
      <c r="D33" s="129"/>
      <c r="E33" s="122"/>
      <c r="F33" s="130"/>
      <c r="G33" s="32"/>
      <c r="H33" s="3"/>
    </row>
    <row r="34" spans="1:8" s="1" customFormat="1" ht="12.75" customHeight="1">
      <c r="A34" s="129"/>
      <c r="B34" s="130"/>
      <c r="C34" s="130"/>
      <c r="D34" s="129" t="s">
        <v>29</v>
      </c>
      <c r="E34" s="122" t="s">
        <v>24</v>
      </c>
      <c r="F34" s="130"/>
      <c r="G34" s="45"/>
      <c r="H34" s="3"/>
    </row>
    <row r="35" spans="1:8" s="1" customFormat="1" ht="12.75" customHeight="1">
      <c r="A35" s="129"/>
      <c r="B35" s="137"/>
      <c r="C35" s="130"/>
      <c r="D35" s="129" t="s">
        <v>28</v>
      </c>
      <c r="E35" s="122" t="s">
        <v>24</v>
      </c>
      <c r="F35" s="130"/>
      <c r="G35" s="45"/>
      <c r="H35" s="3"/>
    </row>
    <row r="36" spans="1:8" s="1" customFormat="1" ht="12.75" customHeight="1">
      <c r="A36" s="129"/>
      <c r="B36" s="138"/>
      <c r="C36" s="130"/>
      <c r="D36" s="129" t="s">
        <v>27</v>
      </c>
      <c r="E36" s="122" t="s">
        <v>24</v>
      </c>
      <c r="F36" s="130"/>
      <c r="G36" s="45"/>
      <c r="H36" s="3"/>
    </row>
    <row r="37" spans="1:8" s="1" customFormat="1" ht="12.75" customHeight="1">
      <c r="A37" s="129"/>
      <c r="B37" s="138"/>
      <c r="C37" s="130"/>
      <c r="D37" s="129" t="s">
        <v>26</v>
      </c>
      <c r="E37" s="122" t="s">
        <v>24</v>
      </c>
      <c r="F37" s="130"/>
      <c r="G37" s="45"/>
      <c r="H37" s="3"/>
    </row>
    <row r="38" spans="1:8" s="1" customFormat="1" ht="12.75" customHeight="1">
      <c r="A38" s="129"/>
      <c r="B38" s="138"/>
      <c r="C38" s="130"/>
      <c r="D38" s="129" t="s">
        <v>25</v>
      </c>
      <c r="E38" s="122" t="s">
        <v>24</v>
      </c>
      <c r="F38" s="130"/>
      <c r="G38" s="45"/>
      <c r="H38" s="3"/>
    </row>
    <row r="39" spans="1:8" s="1" customFormat="1" ht="12.75" customHeight="1">
      <c r="A39" s="129"/>
      <c r="B39" s="129"/>
      <c r="C39" s="130"/>
      <c r="D39" s="129" t="s">
        <v>424</v>
      </c>
      <c r="E39" s="122" t="s">
        <v>24</v>
      </c>
      <c r="F39" s="130"/>
      <c r="G39" s="45"/>
      <c r="H39" s="3"/>
    </row>
    <row r="40" spans="1:8" s="1" customFormat="1" ht="12.75" customHeight="1">
      <c r="A40" s="129"/>
      <c r="B40" s="129"/>
      <c r="C40" s="130"/>
      <c r="D40" s="129" t="s">
        <v>425</v>
      </c>
      <c r="E40" s="122" t="s">
        <v>24</v>
      </c>
      <c r="F40" s="130"/>
      <c r="G40" s="45"/>
      <c r="H40" s="3"/>
    </row>
    <row r="41" spans="1:8" s="1" customFormat="1" ht="12.75" customHeight="1">
      <c r="A41" s="129"/>
      <c r="B41" s="129"/>
      <c r="C41" s="130"/>
      <c r="D41" s="129"/>
      <c r="E41" s="122"/>
      <c r="F41" s="130"/>
      <c r="G41" s="30"/>
      <c r="H41" s="3"/>
    </row>
    <row r="42" spans="1:8" s="1" customFormat="1" ht="12.75" customHeight="1">
      <c r="A42" s="129" t="s">
        <v>23</v>
      </c>
      <c r="B42" s="129"/>
      <c r="C42" s="129"/>
      <c r="D42" s="129"/>
      <c r="E42" s="122"/>
      <c r="F42" s="130"/>
      <c r="G42" s="28"/>
      <c r="H42" s="3"/>
    </row>
    <row r="43" spans="1:8" s="1" customFormat="1" ht="12.75" customHeight="1">
      <c r="A43" s="126" t="s">
        <v>22</v>
      </c>
      <c r="B43" s="129"/>
      <c r="C43" s="129"/>
      <c r="D43" s="129"/>
      <c r="E43" s="122"/>
      <c r="F43" s="130"/>
      <c r="G43" s="26"/>
      <c r="H43" s="3"/>
    </row>
    <row r="44" spans="1:8" s="1" customFormat="1" ht="12.75" customHeight="1">
      <c r="A44" s="129"/>
      <c r="B44" s="129" t="s">
        <v>21</v>
      </c>
      <c r="C44" s="129"/>
      <c r="D44" s="129"/>
      <c r="E44" s="122" t="s">
        <v>7</v>
      </c>
      <c r="F44" s="130"/>
      <c r="G44" s="34"/>
      <c r="H44" s="3"/>
    </row>
    <row r="45" spans="1:8" s="1" customFormat="1" ht="12.75" customHeight="1">
      <c r="A45" s="129"/>
      <c r="B45" s="129" t="s">
        <v>20</v>
      </c>
      <c r="C45" s="129"/>
      <c r="D45" s="129"/>
      <c r="E45" s="122" t="s">
        <v>18</v>
      </c>
      <c r="F45" s="130"/>
      <c r="G45" s="45"/>
      <c r="H45" s="3"/>
    </row>
    <row r="46" spans="1:8" s="1" customFormat="1" ht="12.75" customHeight="1">
      <c r="A46" s="129"/>
      <c r="B46" s="123" t="s">
        <v>19</v>
      </c>
      <c r="C46" s="129"/>
      <c r="D46" s="129"/>
      <c r="E46" s="122" t="s">
        <v>18</v>
      </c>
      <c r="F46" s="130"/>
      <c r="G46" s="45"/>
      <c r="H46" s="3"/>
    </row>
    <row r="47" spans="1:8" s="1" customFormat="1" ht="12.75" customHeight="1">
      <c r="A47" s="129"/>
      <c r="B47" s="123" t="s">
        <v>17</v>
      </c>
      <c r="C47" s="129"/>
      <c r="D47" s="129"/>
      <c r="E47" s="122" t="s">
        <v>333</v>
      </c>
      <c r="F47" s="130"/>
      <c r="G47" s="45"/>
      <c r="H47" s="3"/>
    </row>
    <row r="48" spans="1:8" s="1" customFormat="1" ht="12.75" customHeight="1">
      <c r="A48" s="129"/>
      <c r="B48" s="123" t="s">
        <v>16</v>
      </c>
      <c r="C48" s="129"/>
      <c r="D48" s="129"/>
      <c r="E48" s="122" t="s">
        <v>7</v>
      </c>
      <c r="F48" s="130"/>
      <c r="G48" s="45"/>
      <c r="H48" s="3"/>
    </row>
    <row r="49" spans="1:8" s="1" customFormat="1" ht="12.75" customHeight="1">
      <c r="A49" s="129"/>
      <c r="B49" s="123" t="s">
        <v>15</v>
      </c>
      <c r="C49" s="129"/>
      <c r="D49" s="129"/>
      <c r="E49" s="122" t="s">
        <v>14</v>
      </c>
      <c r="F49" s="130"/>
      <c r="G49" s="45"/>
      <c r="H49" s="3"/>
    </row>
    <row r="50" spans="1:8" s="1" customFormat="1" ht="12.75" customHeight="1">
      <c r="A50" s="129"/>
      <c r="B50" s="123" t="s">
        <v>13</v>
      </c>
      <c r="C50" s="129"/>
      <c r="D50" s="129"/>
      <c r="E50" s="122" t="s">
        <v>11</v>
      </c>
      <c r="F50" s="130"/>
      <c r="G50" s="45"/>
      <c r="H50" s="3"/>
    </row>
    <row r="51" spans="1:8" s="1" customFormat="1" ht="12.75" customHeight="1">
      <c r="A51" s="129"/>
      <c r="B51" s="123" t="s">
        <v>12</v>
      </c>
      <c r="C51" s="129"/>
      <c r="D51" s="129"/>
      <c r="E51" s="122" t="s">
        <v>11</v>
      </c>
      <c r="F51" s="130"/>
      <c r="G51" s="45"/>
      <c r="H51" s="115"/>
    </row>
    <row r="52" spans="1:8" s="1" customFormat="1" ht="12.75" customHeight="1">
      <c r="A52" s="129"/>
      <c r="B52" s="123" t="s">
        <v>414</v>
      </c>
      <c r="C52" s="129"/>
      <c r="D52" s="129"/>
      <c r="E52" s="122" t="s">
        <v>11</v>
      </c>
      <c r="F52" s="130"/>
      <c r="G52" s="45"/>
      <c r="H52" s="3"/>
    </row>
    <row r="53" spans="1:8" s="1" customFormat="1" ht="12.75" customHeight="1">
      <c r="A53" s="129"/>
      <c r="B53" s="123" t="s">
        <v>415</v>
      </c>
      <c r="C53" s="129"/>
      <c r="D53" s="129"/>
      <c r="E53" s="122" t="s">
        <v>11</v>
      </c>
      <c r="F53" s="130"/>
      <c r="G53" s="45"/>
      <c r="H53" s="113"/>
    </row>
    <row r="54" spans="1:8" s="1" customFormat="1" ht="12.75" customHeight="1">
      <c r="A54" s="129"/>
      <c r="B54" s="129"/>
      <c r="C54" s="129"/>
      <c r="D54" s="129"/>
      <c r="E54" s="122"/>
      <c r="F54" s="130"/>
      <c r="G54" s="24"/>
      <c r="H54" s="3"/>
    </row>
    <row r="55" spans="1:8" s="1" customFormat="1" ht="12.75" customHeight="1">
      <c r="A55" s="129" t="s">
        <v>10</v>
      </c>
      <c r="B55" s="129"/>
      <c r="C55" s="129"/>
      <c r="D55" s="129"/>
      <c r="E55" s="122"/>
      <c r="F55" s="130"/>
      <c r="G55" s="24"/>
      <c r="H55" s="3"/>
    </row>
    <row r="56" spans="1:8" s="1" customFormat="1" ht="12.75" customHeight="1">
      <c r="A56" s="129"/>
      <c r="B56" s="129" t="s">
        <v>9</v>
      </c>
      <c r="C56" s="129"/>
      <c r="D56" s="129"/>
      <c r="E56" s="122" t="s">
        <v>1</v>
      </c>
      <c r="F56" s="130"/>
      <c r="G56" s="34"/>
      <c r="H56" s="3"/>
    </row>
    <row r="57" spans="1:8" s="1" customFormat="1" ht="12.75" customHeight="1">
      <c r="A57" s="129"/>
      <c r="B57" s="129" t="s">
        <v>8</v>
      </c>
      <c r="C57" s="129"/>
      <c r="D57" s="129"/>
      <c r="E57" s="122" t="s">
        <v>1</v>
      </c>
      <c r="F57" s="130"/>
      <c r="G57" s="34"/>
      <c r="H57" s="3"/>
    </row>
    <row r="58" spans="1:8" s="1" customFormat="1" ht="12.75" customHeight="1">
      <c r="A58" s="129"/>
      <c r="B58" s="129" t="s">
        <v>389</v>
      </c>
      <c r="C58" s="129"/>
      <c r="D58" s="129"/>
      <c r="E58" s="122" t="s">
        <v>1</v>
      </c>
      <c r="F58" s="130"/>
      <c r="G58" s="34"/>
      <c r="H58" s="3"/>
    </row>
    <row r="59" spans="1:8" s="1" customFormat="1" ht="12.75" customHeight="1">
      <c r="A59" s="129"/>
      <c r="B59" s="129" t="s">
        <v>390</v>
      </c>
      <c r="C59" s="129"/>
      <c r="D59" s="129"/>
      <c r="E59" s="122" t="s">
        <v>1</v>
      </c>
      <c r="F59" s="130"/>
      <c r="G59" s="34"/>
      <c r="H59" s="3"/>
    </row>
    <row r="60" spans="1:8" s="1" customFormat="1" ht="12.75" customHeight="1">
      <c r="A60" s="129"/>
      <c r="B60" s="129" t="s">
        <v>391</v>
      </c>
      <c r="C60" s="129"/>
      <c r="D60" s="129"/>
      <c r="E60" s="122" t="s">
        <v>1</v>
      </c>
      <c r="F60" s="130"/>
      <c r="G60" s="34"/>
      <c r="H60" s="3"/>
    </row>
    <row r="61" spans="1:8" s="1" customFormat="1" ht="12.75" customHeight="1">
      <c r="A61" s="129"/>
      <c r="B61" s="123" t="s">
        <v>392</v>
      </c>
      <c r="C61" s="129"/>
      <c r="D61" s="129"/>
      <c r="E61" s="122" t="s">
        <v>7</v>
      </c>
      <c r="F61" s="130"/>
      <c r="G61" s="57">
        <v>47.68</v>
      </c>
      <c r="H61" s="3" t="s">
        <v>10244</v>
      </c>
    </row>
    <row r="62" spans="1:8" s="1" customFormat="1" ht="12.75" customHeight="1">
      <c r="A62" s="129"/>
      <c r="B62" s="123" t="s">
        <v>393</v>
      </c>
      <c r="C62" s="129"/>
      <c r="D62" s="129"/>
      <c r="E62" s="122" t="s">
        <v>7</v>
      </c>
      <c r="F62" s="142"/>
      <c r="G62" s="57"/>
      <c r="H62" s="3"/>
    </row>
    <row r="63" spans="1:8" s="1" customFormat="1" ht="12.75" customHeight="1">
      <c r="A63" s="129"/>
      <c r="B63" s="123" t="s">
        <v>394</v>
      </c>
      <c r="C63" s="129"/>
      <c r="D63" s="129"/>
      <c r="E63" s="122" t="s">
        <v>11</v>
      </c>
      <c r="F63" s="143"/>
      <c r="G63" s="57"/>
      <c r="H63" s="3"/>
    </row>
    <row r="64" spans="1:8" s="1" customFormat="1" ht="12.75" customHeight="1">
      <c r="A64" s="129"/>
      <c r="B64" s="123"/>
      <c r="C64" s="129"/>
      <c r="D64" s="129"/>
      <c r="E64" s="122"/>
      <c r="F64" s="144"/>
      <c r="G64" s="14"/>
      <c r="H64" s="3"/>
    </row>
    <row r="65" spans="1:8" s="1" customFormat="1" ht="12.75" customHeight="1">
      <c r="A65" s="129" t="s">
        <v>416</v>
      </c>
      <c r="B65" s="123"/>
      <c r="C65" s="129"/>
      <c r="D65" s="129"/>
      <c r="E65" s="122"/>
      <c r="F65" s="144"/>
      <c r="G65" s="6"/>
      <c r="H65" s="3"/>
    </row>
    <row r="66" spans="1:8" s="1" customFormat="1" ht="12.75" customHeight="1">
      <c r="A66" s="129"/>
      <c r="B66" s="147" t="s">
        <v>6</v>
      </c>
      <c r="C66" s="129"/>
      <c r="D66" s="129"/>
      <c r="E66" s="122"/>
      <c r="F66" s="144"/>
      <c r="G66" s="15"/>
      <c r="H66" s="3"/>
    </row>
    <row r="67" spans="1:8" s="1" customFormat="1" ht="12.75" customHeight="1">
      <c r="A67" s="129"/>
      <c r="B67" s="147"/>
      <c r="C67" s="147" t="s">
        <v>417</v>
      </c>
      <c r="D67" s="129"/>
      <c r="E67" s="122" t="s">
        <v>1</v>
      </c>
      <c r="F67" s="144"/>
      <c r="G67" s="13"/>
      <c r="H67" s="3"/>
    </row>
    <row r="68" spans="1:8" s="1" customFormat="1" ht="12.75" customHeight="1">
      <c r="A68" s="129"/>
      <c r="B68" s="147"/>
      <c r="C68" s="147" t="s">
        <v>418</v>
      </c>
      <c r="D68" s="129"/>
      <c r="E68" s="122" t="s">
        <v>1</v>
      </c>
      <c r="F68" s="144"/>
      <c r="G68" s="13"/>
      <c r="H68" s="3"/>
    </row>
    <row r="69" spans="1:8" s="1" customFormat="1" ht="12.75" customHeight="1">
      <c r="A69" s="129"/>
      <c r="B69" s="147"/>
      <c r="C69" s="147" t="s">
        <v>419</v>
      </c>
      <c r="D69" s="129"/>
      <c r="E69" s="122" t="s">
        <v>1</v>
      </c>
      <c r="F69" s="144"/>
      <c r="G69" s="13"/>
      <c r="H69" s="3"/>
    </row>
    <row r="70" spans="1:8" s="1" customFormat="1" ht="12.75" customHeight="1">
      <c r="A70" s="129"/>
      <c r="B70" s="147" t="s">
        <v>5</v>
      </c>
      <c r="C70" s="147"/>
      <c r="D70" s="129"/>
      <c r="E70" s="122"/>
      <c r="F70" s="144"/>
      <c r="G70" s="11"/>
      <c r="H70" s="3"/>
    </row>
    <row r="71" spans="1:8" s="1" customFormat="1" ht="12.75" customHeight="1">
      <c r="A71" s="129"/>
      <c r="B71" s="147"/>
      <c r="C71" s="147" t="s">
        <v>420</v>
      </c>
      <c r="D71" s="129"/>
      <c r="E71" s="122" t="s">
        <v>1</v>
      </c>
      <c r="F71" s="144"/>
      <c r="G71" s="13"/>
      <c r="H71" s="3"/>
    </row>
    <row r="72" spans="1:8" s="1" customFormat="1" ht="12.75" customHeight="1">
      <c r="A72" s="129"/>
      <c r="B72" s="147"/>
      <c r="C72" s="147" t="s">
        <v>421</v>
      </c>
      <c r="D72" s="129"/>
      <c r="E72" s="122" t="s">
        <v>1</v>
      </c>
      <c r="F72" s="144"/>
      <c r="G72" s="13"/>
      <c r="H72" s="3"/>
    </row>
    <row r="73" spans="1:8" s="1" customFormat="1" ht="12.75" customHeight="1">
      <c r="A73" s="129"/>
      <c r="B73" s="147"/>
      <c r="C73" s="147" t="s">
        <v>422</v>
      </c>
      <c r="D73" s="129"/>
      <c r="E73" s="122" t="s">
        <v>1</v>
      </c>
      <c r="F73" s="144"/>
      <c r="G73" s="13"/>
      <c r="H73" s="3"/>
    </row>
    <row r="74" spans="1:8" s="1" customFormat="1" ht="12.75" customHeight="1">
      <c r="A74" s="151"/>
      <c r="B74" s="152"/>
      <c r="C74" s="152"/>
      <c r="D74" s="151"/>
      <c r="E74" s="124"/>
      <c r="F74" s="144"/>
      <c r="G74" s="14"/>
      <c r="H74" s="3"/>
    </row>
    <row r="75" spans="1:8" s="1" customFormat="1" ht="12.75" customHeight="1">
      <c r="A75" s="129" t="s">
        <v>395</v>
      </c>
      <c r="B75" s="147"/>
      <c r="C75" s="147"/>
      <c r="D75" s="129"/>
      <c r="E75" s="122" t="s">
        <v>1</v>
      </c>
      <c r="F75" s="144"/>
      <c r="G75" s="159"/>
      <c r="H75" s="3"/>
    </row>
    <row r="76" spans="1:8" s="1" customFormat="1" ht="12.75" customHeight="1">
      <c r="A76" s="151"/>
      <c r="B76" s="152"/>
      <c r="C76" s="152"/>
      <c r="D76" s="151"/>
      <c r="E76" s="124"/>
      <c r="F76" s="144"/>
      <c r="G76" s="6"/>
      <c r="H76" s="3"/>
    </row>
    <row r="77" spans="1:8" s="1" customFormat="1" ht="12.75" customHeight="1">
      <c r="A77" s="151" t="s">
        <v>396</v>
      </c>
      <c r="B77" s="152"/>
      <c r="C77" s="151"/>
      <c r="D77" s="151"/>
      <c r="E77" s="124"/>
      <c r="F77" s="144"/>
      <c r="G77" s="6"/>
      <c r="H77" s="3"/>
    </row>
    <row r="78" spans="1:8" s="1" customFormat="1" ht="12.75" customHeight="1">
      <c r="A78" s="151"/>
      <c r="B78" s="155" t="s">
        <v>397</v>
      </c>
      <c r="C78" s="151"/>
      <c r="D78" s="151"/>
      <c r="E78" s="124"/>
      <c r="F78" s="144"/>
      <c r="G78" s="6"/>
      <c r="H78" s="3"/>
    </row>
    <row r="79" spans="1:8" s="1" customFormat="1" ht="12.75" customHeight="1">
      <c r="A79" s="129"/>
      <c r="B79" s="123"/>
      <c r="C79" s="129" t="s">
        <v>398</v>
      </c>
      <c r="D79" s="129"/>
      <c r="E79" s="122" t="s">
        <v>11</v>
      </c>
      <c r="F79" s="144"/>
      <c r="G79" s="13">
        <v>1</v>
      </c>
      <c r="H79" s="3"/>
    </row>
    <row r="80" spans="1:8" s="1" customFormat="1" ht="12.75" customHeight="1">
      <c r="A80" s="129"/>
      <c r="B80" s="123"/>
      <c r="C80" s="129" t="s">
        <v>399</v>
      </c>
      <c r="D80" s="129"/>
      <c r="E80" s="122" t="s">
        <v>11</v>
      </c>
      <c r="F80" s="144"/>
      <c r="G80" s="13">
        <v>0</v>
      </c>
      <c r="H80" s="3"/>
    </row>
    <row r="81" spans="1:8" s="1" customFormat="1" ht="12.75" customHeight="1">
      <c r="A81" s="129"/>
      <c r="B81" s="123"/>
      <c r="C81" s="129" t="s">
        <v>400</v>
      </c>
      <c r="D81" s="129"/>
      <c r="E81" s="122" t="s">
        <v>11</v>
      </c>
      <c r="F81" s="144"/>
      <c r="G81" s="13">
        <v>1</v>
      </c>
      <c r="H81" s="3"/>
    </row>
    <row r="82" spans="1:8" s="1" customFormat="1" ht="12.75" customHeight="1">
      <c r="A82" s="129"/>
      <c r="B82" s="123"/>
      <c r="C82" s="129" t="s">
        <v>401</v>
      </c>
      <c r="D82" s="129"/>
      <c r="E82" s="122" t="s">
        <v>11</v>
      </c>
      <c r="F82" s="144"/>
      <c r="G82" s="13">
        <v>0</v>
      </c>
      <c r="H82" s="3"/>
    </row>
    <row r="83" spans="1:8" s="1" customFormat="1" ht="12.75" customHeight="1">
      <c r="A83" s="129"/>
      <c r="B83" s="155" t="s">
        <v>402</v>
      </c>
      <c r="C83" s="151"/>
      <c r="D83" s="151"/>
      <c r="E83" s="124"/>
      <c r="F83" s="144"/>
      <c r="G83" s="11"/>
      <c r="H83" s="3"/>
    </row>
    <row r="84" spans="1:8" s="1" customFormat="1" ht="12.75" customHeight="1">
      <c r="A84" s="129"/>
      <c r="B84" s="123"/>
      <c r="C84" s="129" t="s">
        <v>403</v>
      </c>
      <c r="D84" s="129"/>
      <c r="E84" s="122" t="s">
        <v>4</v>
      </c>
      <c r="F84" s="144"/>
      <c r="G84" s="13">
        <v>1336</v>
      </c>
      <c r="H84" s="3" t="s">
        <v>194</v>
      </c>
    </row>
    <row r="85" spans="1:8" s="1" customFormat="1" ht="12.75" customHeight="1">
      <c r="A85" s="129"/>
      <c r="B85" s="123"/>
      <c r="C85" s="129" t="s">
        <v>404</v>
      </c>
      <c r="D85" s="129"/>
      <c r="E85" s="122" t="s">
        <v>4</v>
      </c>
      <c r="F85" s="144"/>
      <c r="G85" s="13">
        <v>0</v>
      </c>
      <c r="H85" s="3"/>
    </row>
    <row r="86" spans="1:8" s="1" customFormat="1" ht="12.75" customHeight="1">
      <c r="A86" s="129"/>
      <c r="B86" s="123"/>
      <c r="C86" s="129" t="s">
        <v>405</v>
      </c>
      <c r="D86" s="129"/>
      <c r="E86" s="122" t="s">
        <v>4</v>
      </c>
      <c r="F86" s="144"/>
      <c r="G86" s="13">
        <v>900</v>
      </c>
      <c r="H86" s="163" t="s">
        <v>193</v>
      </c>
    </row>
    <row r="87" spans="1:8" s="1" customFormat="1" ht="12.75" customHeight="1">
      <c r="A87" s="129"/>
      <c r="B87" s="123"/>
      <c r="C87" s="129" t="s">
        <v>406</v>
      </c>
      <c r="D87" s="129"/>
      <c r="E87" s="122" t="s">
        <v>4</v>
      </c>
      <c r="F87" s="144"/>
      <c r="G87" s="13">
        <v>0</v>
      </c>
      <c r="H87" s="3"/>
    </row>
    <row r="88" spans="1:8" s="1" customFormat="1" ht="12.75" customHeight="1">
      <c r="A88" s="129"/>
      <c r="B88" s="123" t="s">
        <v>407</v>
      </c>
      <c r="C88" s="129"/>
      <c r="D88" s="129"/>
      <c r="E88" s="122" t="s">
        <v>408</v>
      </c>
      <c r="F88" s="144"/>
      <c r="G88" s="13"/>
      <c r="H88" s="3"/>
    </row>
    <row r="89" spans="1:8" s="1" customFormat="1" ht="12.75" customHeight="1">
      <c r="A89" s="151"/>
      <c r="B89" s="155"/>
      <c r="C89" s="151"/>
      <c r="D89" s="151"/>
      <c r="E89" s="124"/>
      <c r="F89" s="144"/>
      <c r="G89" s="14"/>
      <c r="H89" s="3"/>
    </row>
    <row r="90" spans="1:8" s="1" customFormat="1" ht="12.75" customHeight="1">
      <c r="A90" s="129" t="s">
        <v>409</v>
      </c>
      <c r="B90" s="123"/>
      <c r="C90" s="129"/>
      <c r="D90" s="129"/>
      <c r="E90" s="127" t="s">
        <v>423</v>
      </c>
      <c r="F90" s="144"/>
      <c r="G90" s="45"/>
      <c r="H90" s="3"/>
    </row>
    <row r="91" spans="1:8" s="1" customFormat="1" ht="12.75" customHeight="1">
      <c r="A91" s="23"/>
      <c r="B91" s="21"/>
      <c r="C91" s="23"/>
      <c r="D91" s="23"/>
      <c r="E91" s="23"/>
      <c r="F91" s="144"/>
      <c r="G91" s="144"/>
      <c r="H91" s="59" t="s">
        <v>180</v>
      </c>
    </row>
    <row r="92" spans="1:8" s="94" customFormat="1" ht="12.75" customHeight="1">
      <c r="A92" s="543"/>
      <c r="B92" s="543"/>
      <c r="C92" s="543"/>
      <c r="D92" s="543"/>
      <c r="E92" s="544"/>
      <c r="F92" s="544"/>
      <c r="H92" s="98"/>
    </row>
    <row r="93" spans="1:8" s="58" customFormat="1">
      <c r="E93" s="545"/>
      <c r="F93" s="545"/>
      <c r="G93" s="94"/>
      <c r="H93" s="163"/>
    </row>
    <row r="94" spans="1:8" s="58" customFormat="1">
      <c r="A94" s="543"/>
      <c r="B94" s="543"/>
      <c r="C94" s="543"/>
      <c r="D94" s="544"/>
      <c r="E94" s="94"/>
      <c r="F94" s="163"/>
    </row>
    <row r="95" spans="1:8" s="58" customFormat="1">
      <c r="D95" s="545"/>
      <c r="E95" s="94"/>
      <c r="F95" s="163"/>
    </row>
    <row r="96" spans="1:8" s="58" customFormat="1">
      <c r="A96" s="90"/>
      <c r="B96" s="90"/>
      <c r="C96" s="90"/>
      <c r="D96" s="91"/>
      <c r="E96" s="94"/>
      <c r="F96" s="163"/>
    </row>
    <row r="97" spans="1:8" s="58" customFormat="1">
      <c r="E97" s="545"/>
      <c r="F97" s="545"/>
      <c r="G97" s="94"/>
      <c r="H97" s="163"/>
    </row>
    <row r="98" spans="1:8">
      <c r="A98" s="115"/>
      <c r="B98" s="115"/>
      <c r="C98" s="115"/>
      <c r="D98" s="115"/>
      <c r="E98" s="115"/>
      <c r="F98" s="115"/>
      <c r="G98" s="115"/>
      <c r="H98" s="115"/>
    </row>
    <row r="99" spans="1:8">
      <c r="A99" s="115"/>
      <c r="B99" s="115"/>
      <c r="C99" s="115"/>
      <c r="D99" s="115"/>
      <c r="E99" s="115"/>
      <c r="F99" s="115"/>
      <c r="G99" s="115"/>
      <c r="H99" s="115"/>
    </row>
  </sheetData>
  <mergeCells count="3">
    <mergeCell ref="H4:H9"/>
    <mergeCell ref="A5:D5"/>
    <mergeCell ref="H24:H25"/>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heetViews>
  <sheetFormatPr defaultRowHeight="15"/>
  <cols>
    <col min="1" max="1" width="13.140625" customWidth="1"/>
    <col min="2" max="2" width="11.7109375" bestFit="1" customWidth="1"/>
    <col min="3" max="3" width="14.5703125" customWidth="1"/>
    <col min="4" max="4" width="16.140625" customWidth="1"/>
    <col min="5" max="5" width="13.28515625" customWidth="1"/>
    <col min="7" max="7" width="13.28515625" bestFit="1" customWidth="1"/>
    <col min="8" max="8" width="28.140625" bestFit="1" customWidth="1"/>
  </cols>
  <sheetData>
    <row r="1" spans="1:8" ht="26.25">
      <c r="A1" s="595" t="s">
        <v>10278</v>
      </c>
    </row>
    <row r="2" spans="1:8">
      <c r="A2" t="s">
        <v>10279</v>
      </c>
    </row>
    <row r="4" spans="1:8" ht="15" customHeight="1">
      <c r="A4" s="77" t="s">
        <v>10280</v>
      </c>
      <c r="E4" s="637" t="s">
        <v>10281</v>
      </c>
      <c r="F4" s="637"/>
    </row>
    <row r="5" spans="1:8">
      <c r="A5" s="77"/>
      <c r="D5" s="638" t="s">
        <v>10282</v>
      </c>
      <c r="E5" s="637"/>
      <c r="F5" s="637"/>
    </row>
    <row r="6" spans="1:8">
      <c r="B6" t="s">
        <v>10283</v>
      </c>
      <c r="C6" t="s">
        <v>10284</v>
      </c>
      <c r="D6" s="638"/>
      <c r="E6" t="s">
        <v>143</v>
      </c>
      <c r="F6" t="s">
        <v>10285</v>
      </c>
      <c r="G6" t="s">
        <v>10286</v>
      </c>
      <c r="H6" t="s">
        <v>10287</v>
      </c>
    </row>
    <row r="7" spans="1:8">
      <c r="A7" t="s">
        <v>10288</v>
      </c>
      <c r="B7" s="340">
        <v>308</v>
      </c>
      <c r="C7" s="340">
        <v>1975</v>
      </c>
      <c r="D7" s="340">
        <v>703581432</v>
      </c>
      <c r="E7" s="596">
        <f>B7*1000000000/D7</f>
        <v>437.76027335525248</v>
      </c>
      <c r="F7" s="596">
        <f>C7*1000000000/D7</f>
        <v>2807.0666879111159</v>
      </c>
      <c r="G7" t="s">
        <v>10289</v>
      </c>
      <c r="H7" s="64" t="s">
        <v>10290</v>
      </c>
    </row>
    <row r="8" spans="1:8">
      <c r="A8" t="s">
        <v>10291</v>
      </c>
      <c r="B8" s="340">
        <v>16567</v>
      </c>
      <c r="C8" s="340">
        <v>1252</v>
      </c>
      <c r="D8" s="340">
        <v>703581432</v>
      </c>
      <c r="E8" s="596">
        <f>B8*1000000000/D8</f>
        <v>23546.670287910612</v>
      </c>
      <c r="F8" s="596">
        <f>C8*1000000000/D8</f>
        <v>1779.4670851973251</v>
      </c>
      <c r="G8" t="s">
        <v>10292</v>
      </c>
      <c r="H8" s="64" t="s">
        <v>10293</v>
      </c>
    </row>
    <row r="11" spans="1:8">
      <c r="A11" s="77" t="s">
        <v>10294</v>
      </c>
      <c r="E11" s="637" t="s">
        <v>10295</v>
      </c>
      <c r="F11" s="637"/>
    </row>
    <row r="12" spans="1:8">
      <c r="A12" s="77"/>
      <c r="D12" s="638" t="s">
        <v>10296</v>
      </c>
      <c r="E12" s="637"/>
      <c r="F12" s="637"/>
    </row>
    <row r="13" spans="1:8">
      <c r="B13" t="s">
        <v>10283</v>
      </c>
      <c r="C13" t="s">
        <v>10284</v>
      </c>
      <c r="D13" s="638"/>
      <c r="E13" t="s">
        <v>143</v>
      </c>
      <c r="F13" t="s">
        <v>10285</v>
      </c>
      <c r="G13" t="s">
        <v>10286</v>
      </c>
      <c r="H13" t="s">
        <v>10287</v>
      </c>
    </row>
    <row r="14" spans="1:8">
      <c r="A14" t="s">
        <v>10288</v>
      </c>
      <c r="B14" s="340">
        <v>0</v>
      </c>
      <c r="C14" s="340">
        <v>5</v>
      </c>
      <c r="D14" s="340">
        <v>234093299</v>
      </c>
      <c r="E14" s="340">
        <f>B14*1000000/D14</f>
        <v>0</v>
      </c>
      <c r="F14" s="340">
        <f>C14*1000000/D14</f>
        <v>2.1359005240043201E-2</v>
      </c>
      <c r="G14" t="s">
        <v>10297</v>
      </c>
    </row>
    <row r="15" spans="1:8">
      <c r="A15" t="s">
        <v>10291</v>
      </c>
      <c r="B15" s="340">
        <v>1084</v>
      </c>
      <c r="C15" s="340">
        <v>11501</v>
      </c>
      <c r="D15" s="340">
        <v>234093299</v>
      </c>
      <c r="E15" s="340">
        <f t="shared" ref="E15:E16" si="0">B15*1000000/D15</f>
        <v>4.6306323360413657</v>
      </c>
      <c r="F15" s="340">
        <f t="shared" ref="F15:F16" si="1">C15*1000000/D15</f>
        <v>49.129983853147372</v>
      </c>
      <c r="G15" t="s">
        <v>10297</v>
      </c>
    </row>
    <row r="16" spans="1:8">
      <c r="A16" t="s">
        <v>10298</v>
      </c>
      <c r="B16" s="340">
        <f>SUM(B14:B15)</f>
        <v>1084</v>
      </c>
      <c r="C16" s="340">
        <f>SUM(C14:C15)</f>
        <v>11506</v>
      </c>
      <c r="D16" s="340">
        <v>234093299</v>
      </c>
      <c r="E16" s="596">
        <f t="shared" si="0"/>
        <v>4.6306323360413657</v>
      </c>
      <c r="F16" s="596">
        <f t="shared" si="1"/>
        <v>49.151342858387416</v>
      </c>
      <c r="H16" s="64" t="s">
        <v>10299</v>
      </c>
    </row>
    <row r="18" spans="1:8">
      <c r="A18" s="77" t="s">
        <v>10300</v>
      </c>
      <c r="E18" s="637" t="s">
        <v>10301</v>
      </c>
      <c r="F18" s="637"/>
    </row>
    <row r="19" spans="1:8">
      <c r="A19" s="77"/>
      <c r="D19" s="638" t="s">
        <v>10302</v>
      </c>
      <c r="E19" s="637"/>
      <c r="F19" s="637"/>
    </row>
    <row r="20" spans="1:8">
      <c r="B20" t="s">
        <v>10283</v>
      </c>
      <c r="C20" t="s">
        <v>10284</v>
      </c>
      <c r="D20" s="638"/>
      <c r="E20" t="s">
        <v>143</v>
      </c>
      <c r="F20" t="s">
        <v>10285</v>
      </c>
      <c r="G20" t="s">
        <v>10286</v>
      </c>
      <c r="H20" t="s">
        <v>10287</v>
      </c>
    </row>
    <row r="21" spans="1:8">
      <c r="A21" t="s">
        <v>10303</v>
      </c>
      <c r="B21" s="340">
        <v>89</v>
      </c>
      <c r="C21" s="340">
        <v>4915</v>
      </c>
      <c r="D21" s="340">
        <v>1151</v>
      </c>
      <c r="E21" s="340">
        <f>B21*1000000/D21</f>
        <v>77324.066029539536</v>
      </c>
      <c r="F21" s="340">
        <f>C21*1000000/D21</f>
        <v>4270199.8262380539</v>
      </c>
      <c r="G21" s="597" t="s">
        <v>10304</v>
      </c>
    </row>
    <row r="22" spans="1:8">
      <c r="A22" t="s">
        <v>10305</v>
      </c>
      <c r="B22" s="340">
        <v>69</v>
      </c>
      <c r="C22" s="340">
        <v>760</v>
      </c>
      <c r="D22" s="340">
        <v>405</v>
      </c>
      <c r="E22" s="340">
        <f t="shared" ref="E22:E23" si="2">B22*1000000/D22</f>
        <v>170370.37037037036</v>
      </c>
      <c r="F22" s="340">
        <f t="shared" ref="F22:F23" si="3">C22*1000000/D22</f>
        <v>1876543.2098765431</v>
      </c>
      <c r="G22" s="597" t="s">
        <v>10304</v>
      </c>
    </row>
    <row r="23" spans="1:8">
      <c r="A23" t="s">
        <v>514</v>
      </c>
      <c r="B23" s="340">
        <f>SUM(B21:B22)</f>
        <v>158</v>
      </c>
      <c r="C23" s="340">
        <f t="shared" ref="C23:D23" si="4">SUM(C21:C22)</f>
        <v>5675</v>
      </c>
      <c r="D23" s="340">
        <f t="shared" si="4"/>
        <v>1556</v>
      </c>
      <c r="E23" s="596">
        <f t="shared" si="2"/>
        <v>101542.41645244216</v>
      </c>
      <c r="F23" s="596">
        <f t="shared" si="3"/>
        <v>3647172.2365038563</v>
      </c>
      <c r="H23" s="64" t="s">
        <v>10306</v>
      </c>
    </row>
    <row r="25" spans="1:8">
      <c r="A25" s="77" t="s">
        <v>10307</v>
      </c>
      <c r="E25" s="637" t="s">
        <v>10301</v>
      </c>
      <c r="F25" s="637"/>
    </row>
    <row r="26" spans="1:8">
      <c r="A26" s="77"/>
      <c r="D26" s="638" t="s">
        <v>10302</v>
      </c>
      <c r="E26" s="637"/>
      <c r="F26" s="637"/>
      <c r="H26" t="s">
        <v>10287</v>
      </c>
    </row>
    <row r="27" spans="1:8">
      <c r="B27" t="s">
        <v>10283</v>
      </c>
      <c r="C27" t="s">
        <v>10284</v>
      </c>
      <c r="D27" s="638"/>
      <c r="E27" t="s">
        <v>143</v>
      </c>
      <c r="F27" t="s">
        <v>10285</v>
      </c>
      <c r="G27" t="s">
        <v>10286</v>
      </c>
    </row>
    <row r="28" spans="1:8">
      <c r="A28" t="s">
        <v>10308</v>
      </c>
      <c r="B28" s="340">
        <v>2</v>
      </c>
      <c r="C28" s="340">
        <v>46</v>
      </c>
      <c r="D28" s="340">
        <v>50</v>
      </c>
      <c r="E28" s="596">
        <f>B28*1000000/D28</f>
        <v>40000</v>
      </c>
      <c r="F28" s="596">
        <f>C28*1000000/D28</f>
        <v>920000</v>
      </c>
      <c r="G28" s="597" t="s">
        <v>10304</v>
      </c>
      <c r="H28" s="64" t="s">
        <v>10309</v>
      </c>
    </row>
    <row r="29" spans="1:8">
      <c r="A29" s="58"/>
      <c r="B29" s="598"/>
      <c r="C29" s="598"/>
      <c r="D29" s="598"/>
      <c r="E29" s="598"/>
      <c r="F29" s="598"/>
      <c r="G29" s="599"/>
    </row>
    <row r="30" spans="1:8">
      <c r="A30" s="543"/>
      <c r="B30" s="598"/>
      <c r="C30" s="598"/>
      <c r="D30" s="598"/>
      <c r="E30" s="598"/>
      <c r="F30" s="598"/>
      <c r="G30" s="58"/>
    </row>
    <row r="31" spans="1:8">
      <c r="A31" s="77" t="s">
        <v>10310</v>
      </c>
      <c r="E31" s="600"/>
      <c r="F31" s="600"/>
    </row>
    <row r="32" spans="1:8">
      <c r="A32" s="77"/>
      <c r="B32" s="638" t="s">
        <v>10302</v>
      </c>
      <c r="C32" s="638" t="s">
        <v>10296</v>
      </c>
      <c r="D32" s="637" t="s">
        <v>10311</v>
      </c>
    </row>
    <row r="33" spans="1:8">
      <c r="B33" s="638"/>
      <c r="C33" s="638"/>
      <c r="D33" s="637"/>
      <c r="E33" t="s">
        <v>10286</v>
      </c>
      <c r="F33" s="639" t="s">
        <v>10287</v>
      </c>
      <c r="G33" s="639"/>
    </row>
    <row r="34" spans="1:8">
      <c r="A34" t="s">
        <v>10303</v>
      </c>
      <c r="B34" s="340">
        <v>1151</v>
      </c>
      <c r="C34" s="340">
        <v>234093299</v>
      </c>
      <c r="D34" s="601">
        <f>B34*365/C34</f>
        <v>1.79464769728415E-3</v>
      </c>
      <c r="E34" s="597" t="s">
        <v>10312</v>
      </c>
    </row>
    <row r="35" spans="1:8">
      <c r="A35" t="s">
        <v>10305</v>
      </c>
      <c r="B35" s="340">
        <v>405</v>
      </c>
      <c r="C35" s="340">
        <v>234093299</v>
      </c>
      <c r="D35" s="601">
        <f t="shared" ref="D35:D36" si="5">B35*365/C35</f>
        <v>6.3147898992187731E-4</v>
      </c>
      <c r="E35" s="597" t="s">
        <v>10312</v>
      </c>
    </row>
    <row r="36" spans="1:8">
      <c r="A36" t="s">
        <v>514</v>
      </c>
      <c r="B36" s="340">
        <f t="shared" ref="B36" si="6">SUM(B34:B35)</f>
        <v>1556</v>
      </c>
      <c r="C36" s="340">
        <v>234093299</v>
      </c>
      <c r="D36" s="602">
        <f t="shared" si="5"/>
        <v>2.4261266872060271E-3</v>
      </c>
      <c r="F36" s="636" t="s">
        <v>10313</v>
      </c>
      <c r="G36" s="636"/>
      <c r="H36" s="636"/>
    </row>
    <row r="38" spans="1:8">
      <c r="A38" s="77" t="s">
        <v>10314</v>
      </c>
      <c r="E38" s="600"/>
    </row>
    <row r="39" spans="1:8">
      <c r="A39" s="77"/>
      <c r="B39" s="638" t="s">
        <v>10302</v>
      </c>
      <c r="C39" s="638" t="s">
        <v>10296</v>
      </c>
      <c r="D39" s="637" t="s">
        <v>10311</v>
      </c>
      <c r="F39" s="639" t="s">
        <v>10287</v>
      </c>
      <c r="G39" s="639"/>
    </row>
    <row r="40" spans="1:8">
      <c r="B40" s="638"/>
      <c r="C40" s="638"/>
      <c r="D40" s="637"/>
      <c r="E40" t="s">
        <v>10286</v>
      </c>
    </row>
    <row r="41" spans="1:8">
      <c r="A41" t="s">
        <v>514</v>
      </c>
      <c r="B41" s="340">
        <v>50</v>
      </c>
      <c r="C41" s="340">
        <v>234093299</v>
      </c>
      <c r="D41" s="602">
        <f t="shared" ref="D41" si="7">B41*365/C41</f>
        <v>7.7960369126157692E-5</v>
      </c>
      <c r="E41" s="597" t="s">
        <v>10312</v>
      </c>
      <c r="F41" s="636" t="s">
        <v>10315</v>
      </c>
      <c r="G41" s="636"/>
      <c r="H41" s="636"/>
    </row>
  </sheetData>
  <mergeCells count="18">
    <mergeCell ref="E4:F5"/>
    <mergeCell ref="D5:D6"/>
    <mergeCell ref="E11:F12"/>
    <mergeCell ref="D12:D13"/>
    <mergeCell ref="E18:F19"/>
    <mergeCell ref="D19:D20"/>
    <mergeCell ref="F41:H41"/>
    <mergeCell ref="E25:F26"/>
    <mergeCell ref="D26:D27"/>
    <mergeCell ref="B32:B33"/>
    <mergeCell ref="C32:C33"/>
    <mergeCell ref="D32:D33"/>
    <mergeCell ref="F33:G33"/>
    <mergeCell ref="F36:H36"/>
    <mergeCell ref="B39:B40"/>
    <mergeCell ref="C39:C40"/>
    <mergeCell ref="D39:D40"/>
    <mergeCell ref="F39:G39"/>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20"/>
  <sheetViews>
    <sheetView workbookViewId="0">
      <selection activeCell="C18" sqref="C18"/>
    </sheetView>
  </sheetViews>
  <sheetFormatPr defaultRowHeight="15"/>
  <cols>
    <col min="1" max="1" width="18.28515625" customWidth="1"/>
  </cols>
  <sheetData>
    <row r="1" spans="1:11" ht="15" customHeight="1">
      <c r="A1" s="651" t="s">
        <v>236</v>
      </c>
      <c r="B1" s="651"/>
      <c r="C1" s="651"/>
      <c r="D1" s="651"/>
      <c r="E1" s="651"/>
      <c r="F1" s="651"/>
      <c r="G1" s="651"/>
      <c r="H1" s="651"/>
      <c r="I1" s="651"/>
      <c r="J1" s="651"/>
      <c r="K1" s="651"/>
    </row>
    <row r="2" spans="1:11">
      <c r="A2" s="651"/>
      <c r="B2" s="651"/>
      <c r="C2" s="651"/>
      <c r="D2" s="651"/>
      <c r="E2" s="651"/>
      <c r="F2" s="651"/>
      <c r="G2" s="651"/>
      <c r="H2" s="651"/>
      <c r="I2" s="651"/>
      <c r="J2" s="651"/>
      <c r="K2" s="651"/>
    </row>
    <row r="3" spans="1:11">
      <c r="A3" s="651"/>
      <c r="B3" s="651"/>
      <c r="C3" s="651"/>
      <c r="D3" s="651"/>
      <c r="E3" s="651"/>
      <c r="F3" s="651"/>
      <c r="G3" s="651"/>
      <c r="H3" s="651"/>
      <c r="I3" s="651"/>
      <c r="J3" s="651"/>
      <c r="K3" s="651"/>
    </row>
    <row r="4" spans="1:11">
      <c r="A4" s="651"/>
      <c r="B4" s="651"/>
      <c r="C4" s="651"/>
      <c r="D4" s="651"/>
      <c r="E4" s="651"/>
      <c r="F4" s="651"/>
      <c r="G4" s="651"/>
      <c r="H4" s="651"/>
      <c r="I4" s="651"/>
      <c r="J4" s="651"/>
      <c r="K4" s="651"/>
    </row>
    <row r="5" spans="1:11" ht="15" customHeight="1">
      <c r="A5" s="652" t="s">
        <v>10274</v>
      </c>
      <c r="B5" s="652"/>
      <c r="C5" s="652"/>
      <c r="D5" s="652"/>
      <c r="E5" s="652"/>
      <c r="F5" s="652"/>
      <c r="G5" s="652"/>
      <c r="H5" s="652"/>
      <c r="I5" s="652"/>
      <c r="J5" s="652"/>
      <c r="K5" s="652"/>
    </row>
    <row r="6" spans="1:11">
      <c r="A6" s="652"/>
      <c r="B6" s="652"/>
      <c r="C6" s="652"/>
      <c r="D6" s="652"/>
      <c r="E6" s="652"/>
      <c r="F6" s="652"/>
      <c r="G6" s="652"/>
      <c r="H6" s="652"/>
      <c r="I6" s="652"/>
      <c r="J6" s="652"/>
      <c r="K6" s="652"/>
    </row>
    <row r="7" spans="1:11">
      <c r="A7" s="652"/>
      <c r="B7" s="652"/>
      <c r="C7" s="652"/>
      <c r="D7" s="652"/>
      <c r="E7" s="652"/>
      <c r="F7" s="652"/>
      <c r="G7" s="652"/>
      <c r="H7" s="652"/>
      <c r="I7" s="652"/>
      <c r="J7" s="652"/>
      <c r="K7" s="652"/>
    </row>
    <row r="8" spans="1:11">
      <c r="A8" s="652"/>
      <c r="B8" s="652"/>
      <c r="C8" s="652"/>
      <c r="D8" s="652"/>
      <c r="E8" s="652"/>
      <c r="F8" s="652"/>
      <c r="G8" s="652"/>
      <c r="H8" s="652"/>
      <c r="I8" s="652"/>
      <c r="J8" s="652"/>
      <c r="K8" s="652"/>
    </row>
    <row r="9" spans="1:11">
      <c r="A9" s="652"/>
      <c r="B9" s="652"/>
      <c r="C9" s="652"/>
      <c r="D9" s="652"/>
      <c r="E9" s="652"/>
      <c r="F9" s="652"/>
      <c r="G9" s="652"/>
      <c r="H9" s="652"/>
      <c r="I9" s="652"/>
      <c r="J9" s="652"/>
      <c r="K9" s="652"/>
    </row>
    <row r="10" spans="1:11">
      <c r="A10" s="652"/>
      <c r="B10" s="652"/>
      <c r="C10" s="652"/>
      <c r="D10" s="652"/>
      <c r="E10" s="652"/>
      <c r="F10" s="652"/>
      <c r="G10" s="652"/>
      <c r="H10" s="652"/>
      <c r="I10" s="652"/>
      <c r="J10" s="652"/>
      <c r="K10" s="652"/>
    </row>
    <row r="11" spans="1:11">
      <c r="A11" s="652"/>
      <c r="B11" s="652"/>
      <c r="C11" s="652"/>
      <c r="D11" s="652"/>
      <c r="E11" s="652"/>
      <c r="F11" s="652"/>
      <c r="G11" s="652"/>
      <c r="H11" s="652"/>
      <c r="I11" s="652"/>
      <c r="J11" s="652"/>
      <c r="K11" s="652"/>
    </row>
    <row r="12" spans="1:11">
      <c r="A12" s="652"/>
      <c r="B12" s="652"/>
      <c r="C12" s="652"/>
      <c r="D12" s="652"/>
      <c r="E12" s="652"/>
      <c r="F12" s="652"/>
      <c r="G12" s="652"/>
      <c r="H12" s="652"/>
      <c r="I12" s="652"/>
      <c r="J12" s="652"/>
      <c r="K12" s="652"/>
    </row>
    <row r="13" spans="1:11">
      <c r="A13" s="652"/>
      <c r="B13" s="652"/>
      <c r="C13" s="652"/>
      <c r="D13" s="652"/>
      <c r="E13" s="652"/>
      <c r="F13" s="652"/>
      <c r="G13" s="652"/>
      <c r="H13" s="652"/>
      <c r="I13" s="652"/>
      <c r="J13" s="652"/>
      <c r="K13" s="652"/>
    </row>
    <row r="14" spans="1:11">
      <c r="A14" s="652"/>
      <c r="B14" s="652"/>
      <c r="C14" s="652"/>
      <c r="D14" s="652"/>
      <c r="E14" s="652"/>
      <c r="F14" s="652"/>
      <c r="G14" s="652"/>
      <c r="H14" s="652"/>
      <c r="I14" s="652"/>
      <c r="J14" s="652"/>
      <c r="K14" s="652"/>
    </row>
    <row r="15" spans="1:11">
      <c r="A15" s="603"/>
      <c r="B15" s="603"/>
      <c r="C15" s="603"/>
      <c r="D15" s="603"/>
      <c r="E15" s="603"/>
      <c r="F15" s="603"/>
      <c r="G15" s="603"/>
      <c r="H15" s="603"/>
      <c r="I15" s="603"/>
      <c r="J15" s="603"/>
      <c r="K15" s="603"/>
    </row>
    <row r="16" spans="1:11">
      <c r="A16" s="604" t="s">
        <v>10316</v>
      </c>
      <c r="B16" s="604" t="s">
        <v>10317</v>
      </c>
      <c r="C16" s="604" t="s">
        <v>10318</v>
      </c>
      <c r="D16" s="603"/>
      <c r="E16" s="603"/>
      <c r="F16" s="603"/>
      <c r="G16" s="603"/>
      <c r="H16" s="603"/>
      <c r="I16" s="603"/>
      <c r="J16" s="603"/>
      <c r="K16" s="603"/>
    </row>
    <row r="17" spans="1:11">
      <c r="A17" s="603" t="s">
        <v>10319</v>
      </c>
      <c r="B17" s="603">
        <v>0.5</v>
      </c>
      <c r="C17" s="603">
        <v>21.44</v>
      </c>
      <c r="D17" s="603"/>
      <c r="E17" s="603"/>
      <c r="F17" s="603"/>
      <c r="G17" s="603"/>
      <c r="H17" s="603"/>
      <c r="I17" s="603"/>
      <c r="J17" s="603"/>
      <c r="K17" s="603"/>
    </row>
    <row r="18" spans="1:11">
      <c r="A18" s="603" t="s">
        <v>10320</v>
      </c>
      <c r="B18" s="603">
        <v>0.5</v>
      </c>
      <c r="C18" s="630">
        <v>18.399999999999999</v>
      </c>
      <c r="D18" s="603"/>
      <c r="E18" s="603"/>
      <c r="F18" s="603"/>
      <c r="G18" s="603"/>
      <c r="H18" s="603"/>
      <c r="I18" s="603"/>
      <c r="J18" s="603"/>
      <c r="K18" s="603"/>
    </row>
    <row r="19" spans="1:11">
      <c r="A19" s="603"/>
      <c r="B19" s="603"/>
      <c r="C19" s="605">
        <f>SUMPRODUCT(B17:B18,C17:C18)</f>
        <v>19.920000000000002</v>
      </c>
      <c r="D19" s="603"/>
      <c r="E19" s="603"/>
      <c r="F19" s="603"/>
      <c r="G19" s="603"/>
      <c r="H19" s="603"/>
      <c r="I19" s="603"/>
      <c r="J19" s="603"/>
      <c r="K19" s="603"/>
    </row>
    <row r="20" spans="1:11">
      <c r="A20" s="603"/>
      <c r="B20" s="603"/>
      <c r="C20" s="603"/>
      <c r="D20" s="603"/>
      <c r="E20" s="603"/>
      <c r="F20" s="603"/>
      <c r="G20" s="603"/>
      <c r="H20" s="603"/>
      <c r="I20" s="603"/>
      <c r="J20" s="603"/>
      <c r="K20" s="603"/>
    </row>
  </sheetData>
  <mergeCells count="2">
    <mergeCell ref="A1:K4"/>
    <mergeCell ref="A5:K14"/>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heetViews>
  <sheetFormatPr defaultRowHeight="15"/>
  <cols>
    <col min="1" max="1" width="9" customWidth="1"/>
    <col min="3" max="3" width="12.140625" customWidth="1"/>
    <col min="5" max="6" width="5.42578125" customWidth="1"/>
    <col min="7" max="7" width="4.7109375" customWidth="1"/>
    <col min="8" max="8" width="3.85546875" customWidth="1"/>
    <col min="9" max="10" width="4.42578125" customWidth="1"/>
    <col min="11" max="11" width="7.140625" customWidth="1"/>
    <col min="12" max="12" width="10.7109375" bestFit="1" customWidth="1"/>
    <col min="13" max="13" width="23.42578125" bestFit="1" customWidth="1"/>
    <col min="14" max="14" width="72.28515625" customWidth="1"/>
    <col min="15" max="15" width="92.85546875" customWidth="1"/>
  </cols>
  <sheetData>
    <row r="1" spans="1:14" ht="15.75" customHeight="1">
      <c r="A1" s="201" t="s">
        <v>94</v>
      </c>
      <c r="B1" s="201"/>
      <c r="C1" s="201"/>
      <c r="D1" s="201"/>
      <c r="E1" s="201"/>
      <c r="F1" s="201"/>
      <c r="G1" s="201"/>
      <c r="H1" s="201"/>
      <c r="I1" s="201"/>
      <c r="J1" s="201"/>
      <c r="K1" s="201"/>
      <c r="L1" s="201"/>
      <c r="M1" s="201"/>
      <c r="N1" s="651" t="s">
        <v>236</v>
      </c>
    </row>
    <row r="2" spans="1:14" ht="15.75">
      <c r="A2" s="53"/>
      <c r="B2" s="53"/>
      <c r="C2" s="53"/>
      <c r="D2" s="53"/>
      <c r="E2" s="53"/>
      <c r="F2" s="53"/>
      <c r="G2" s="53"/>
      <c r="H2" s="53"/>
      <c r="I2" s="53"/>
      <c r="J2" s="53"/>
      <c r="K2" s="53"/>
      <c r="L2" s="53" t="s">
        <v>95</v>
      </c>
      <c r="M2" s="53" t="s">
        <v>149</v>
      </c>
      <c r="N2" s="651"/>
    </row>
    <row r="3" spans="1:14" ht="15.75">
      <c r="A3" s="53" t="s">
        <v>96</v>
      </c>
      <c r="B3" s="53"/>
      <c r="C3" s="53"/>
      <c r="D3" s="53"/>
      <c r="E3" s="53"/>
      <c r="F3" s="53"/>
      <c r="G3" s="53"/>
      <c r="H3" s="53"/>
      <c r="I3" s="53"/>
      <c r="J3" s="53"/>
      <c r="K3" s="53"/>
      <c r="L3" s="202" t="s">
        <v>329</v>
      </c>
      <c r="M3" s="53"/>
      <c r="N3" s="651"/>
    </row>
    <row r="4" spans="1:14" ht="15.75">
      <c r="A4" s="53"/>
      <c r="B4" s="53"/>
      <c r="C4" s="53"/>
      <c r="D4" s="53"/>
      <c r="E4" s="53"/>
      <c r="F4" s="53"/>
      <c r="G4" s="53"/>
      <c r="H4" s="53"/>
      <c r="I4" s="53"/>
      <c r="J4" s="53"/>
      <c r="K4" s="53"/>
      <c r="L4" s="53"/>
      <c r="M4" s="53"/>
      <c r="N4" s="651"/>
    </row>
    <row r="5" spans="1:14" ht="15.75">
      <c r="A5" s="53" t="s">
        <v>97</v>
      </c>
      <c r="B5" s="53"/>
      <c r="C5" s="53"/>
      <c r="D5" s="53"/>
      <c r="E5" s="53"/>
      <c r="F5" s="53"/>
      <c r="G5" s="53"/>
      <c r="H5" s="53"/>
      <c r="I5" s="53"/>
      <c r="J5" s="53"/>
      <c r="K5" s="53"/>
      <c r="L5" s="53"/>
      <c r="M5" s="53"/>
      <c r="N5" s="63"/>
    </row>
    <row r="6" spans="1:14" ht="15.75">
      <c r="A6" s="53"/>
      <c r="B6" s="53" t="s">
        <v>98</v>
      </c>
      <c r="C6" s="53"/>
      <c r="D6" s="53"/>
      <c r="E6" s="53"/>
      <c r="F6" s="53"/>
      <c r="G6" s="53"/>
      <c r="H6" s="53"/>
      <c r="I6" s="53"/>
      <c r="J6" s="53"/>
      <c r="K6" s="54"/>
      <c r="L6" s="549">
        <v>8</v>
      </c>
      <c r="M6" s="53" t="s">
        <v>31</v>
      </c>
      <c r="N6" s="652" t="s">
        <v>10274</v>
      </c>
    </row>
    <row r="7" spans="1:14" ht="15.75">
      <c r="A7" s="53"/>
      <c r="B7" s="53" t="s">
        <v>99</v>
      </c>
      <c r="C7" s="53"/>
      <c r="D7" s="53"/>
      <c r="E7" s="53"/>
      <c r="F7" s="53"/>
      <c r="G7" s="53"/>
      <c r="H7" s="53"/>
      <c r="I7" s="53"/>
      <c r="J7" s="53"/>
      <c r="K7" s="54"/>
      <c r="L7" s="203">
        <v>1.0143369175627239</v>
      </c>
      <c r="M7" s="53" t="s">
        <v>150</v>
      </c>
      <c r="N7" s="652"/>
    </row>
    <row r="8" spans="1:14" ht="15.75">
      <c r="A8" s="53"/>
      <c r="B8" s="53" t="s">
        <v>100</v>
      </c>
      <c r="C8" s="53"/>
      <c r="D8" s="53"/>
      <c r="E8" s="53"/>
      <c r="F8" s="53"/>
      <c r="G8" s="53"/>
      <c r="H8" s="53"/>
      <c r="I8" s="53"/>
      <c r="J8" s="53"/>
      <c r="K8" s="54"/>
      <c r="L8" s="203">
        <v>6.1009200000000003</v>
      </c>
      <c r="M8" s="53" t="s">
        <v>157</v>
      </c>
      <c r="N8" s="652"/>
    </row>
    <row r="9" spans="1:14" ht="15.75">
      <c r="A9" s="53"/>
      <c r="B9" s="53"/>
      <c r="C9" s="53"/>
      <c r="D9" s="53"/>
      <c r="E9" s="53"/>
      <c r="F9" s="53"/>
      <c r="G9" s="53"/>
      <c r="H9" s="53"/>
      <c r="I9" s="53"/>
      <c r="J9" s="53"/>
      <c r="K9" s="53"/>
      <c r="L9" s="53"/>
      <c r="M9" s="53"/>
      <c r="N9" s="652"/>
    </row>
    <row r="10" spans="1:14" ht="15.75">
      <c r="A10" s="53" t="s">
        <v>101</v>
      </c>
      <c r="B10" s="53"/>
      <c r="C10" s="53"/>
      <c r="D10" s="53"/>
      <c r="E10" s="53"/>
      <c r="F10" s="53"/>
      <c r="G10" s="53"/>
      <c r="H10" s="53"/>
      <c r="I10" s="53"/>
      <c r="J10" s="53"/>
      <c r="K10" s="53"/>
      <c r="L10" s="53"/>
      <c r="M10" s="53"/>
      <c r="N10" s="652"/>
    </row>
    <row r="11" spans="1:14" ht="15.75">
      <c r="A11" s="53"/>
      <c r="B11" s="53" t="s">
        <v>102</v>
      </c>
      <c r="C11" s="53"/>
      <c r="D11" s="53"/>
      <c r="E11" s="53"/>
      <c r="F11" s="53"/>
      <c r="G11" s="53"/>
      <c r="H11" s="53"/>
      <c r="I11" s="53"/>
      <c r="J11" s="53"/>
      <c r="K11" s="54"/>
      <c r="L11" s="202">
        <v>32</v>
      </c>
      <c r="M11" s="53" t="s">
        <v>31</v>
      </c>
      <c r="N11" s="652"/>
    </row>
    <row r="12" spans="1:14" ht="15.75">
      <c r="A12" s="53"/>
      <c r="B12" s="53" t="s">
        <v>103</v>
      </c>
      <c r="C12" s="53"/>
      <c r="D12" s="53"/>
      <c r="E12" s="53"/>
      <c r="F12" s="53"/>
      <c r="G12" s="53"/>
      <c r="H12" s="53"/>
      <c r="I12" s="53"/>
      <c r="J12" s="53"/>
      <c r="K12" s="54"/>
      <c r="L12" s="203">
        <v>0.86544342507645255</v>
      </c>
      <c r="M12" s="53" t="s">
        <v>150</v>
      </c>
      <c r="N12" s="652"/>
    </row>
    <row r="13" spans="1:14" ht="15.75">
      <c r="A13" s="53"/>
      <c r="B13" s="53" t="s">
        <v>104</v>
      </c>
      <c r="C13" s="53"/>
      <c r="D13" s="53"/>
      <c r="E13" s="53"/>
      <c r="F13" s="53"/>
      <c r="G13" s="53"/>
      <c r="H13" s="53"/>
      <c r="I13" s="53"/>
      <c r="J13" s="53"/>
      <c r="K13" s="54"/>
      <c r="L13" s="203">
        <v>5.4650400000000001</v>
      </c>
      <c r="M13" s="53" t="s">
        <v>157</v>
      </c>
      <c r="N13" s="652"/>
    </row>
    <row r="14" spans="1:14" ht="15.75">
      <c r="A14" s="53"/>
      <c r="B14" s="53"/>
      <c r="C14" s="53"/>
      <c r="D14" s="53"/>
      <c r="E14" s="53"/>
      <c r="F14" s="53"/>
      <c r="G14" s="53"/>
      <c r="H14" s="53"/>
      <c r="I14" s="53"/>
      <c r="J14" s="53"/>
      <c r="K14" s="53"/>
      <c r="L14" s="53"/>
      <c r="M14" s="53"/>
      <c r="N14" s="652"/>
    </row>
    <row r="15" spans="1:14" ht="15.75">
      <c r="A15" s="53" t="s">
        <v>105</v>
      </c>
      <c r="B15" s="53"/>
      <c r="C15" s="53"/>
      <c r="D15" s="53"/>
      <c r="E15" s="53"/>
      <c r="F15" s="53"/>
      <c r="G15" s="53"/>
      <c r="H15" s="53"/>
      <c r="I15" s="53"/>
      <c r="J15" s="53"/>
      <c r="K15" s="53"/>
      <c r="L15" s="53"/>
      <c r="M15" s="53"/>
      <c r="N15" s="652"/>
    </row>
    <row r="16" spans="1:14" ht="15.75">
      <c r="A16" s="53"/>
      <c r="B16" s="53" t="s">
        <v>106</v>
      </c>
      <c r="C16" s="53"/>
      <c r="D16" s="53"/>
      <c r="E16" s="53"/>
      <c r="F16" s="53"/>
      <c r="G16" s="53"/>
      <c r="H16" s="53"/>
      <c r="I16" s="53"/>
      <c r="J16" s="53"/>
      <c r="K16" s="54"/>
      <c r="L16" s="203">
        <v>59.372302158273357</v>
      </c>
      <c r="M16" s="53" t="s">
        <v>31</v>
      </c>
      <c r="N16" s="652"/>
    </row>
    <row r="17" spans="1:14" ht="15.75">
      <c r="A17" s="53"/>
      <c r="B17" s="53" t="s">
        <v>107</v>
      </c>
      <c r="C17" s="53"/>
      <c r="D17" s="53"/>
      <c r="E17" s="53"/>
      <c r="F17" s="53"/>
      <c r="G17" s="53"/>
      <c r="H17" s="53"/>
      <c r="I17" s="53"/>
      <c r="J17" s="53"/>
      <c r="K17" s="54"/>
      <c r="L17" s="204">
        <v>0.7413333333333334</v>
      </c>
      <c r="M17" s="53" t="s">
        <v>150</v>
      </c>
      <c r="N17" s="652"/>
    </row>
    <row r="18" spans="1:14" ht="15.75">
      <c r="A18" s="53"/>
      <c r="B18" s="53" t="s">
        <v>108</v>
      </c>
      <c r="C18" s="53"/>
      <c r="D18" s="53"/>
      <c r="E18" s="53"/>
      <c r="F18" s="53"/>
      <c r="G18" s="53"/>
      <c r="H18" s="53"/>
      <c r="I18" s="53"/>
      <c r="J18" s="53"/>
      <c r="K18" s="54"/>
      <c r="L18" s="204">
        <v>5.3935573129302901</v>
      </c>
      <c r="M18" s="53" t="s">
        <v>157</v>
      </c>
      <c r="N18" s="652"/>
    </row>
    <row r="19" spans="1:14" ht="15.75">
      <c r="A19" s="53"/>
      <c r="B19" s="53"/>
      <c r="C19" s="53"/>
      <c r="D19" s="53"/>
      <c r="E19" s="53"/>
      <c r="F19" s="53"/>
      <c r="G19" s="53"/>
      <c r="H19" s="53"/>
      <c r="I19" s="53"/>
      <c r="J19" s="53"/>
      <c r="K19" s="53"/>
      <c r="L19" s="53"/>
      <c r="M19" s="53"/>
      <c r="N19" s="652"/>
    </row>
    <row r="20" spans="1:14" ht="15.75">
      <c r="A20" s="53"/>
      <c r="B20" s="53"/>
      <c r="C20" s="53"/>
      <c r="D20" s="53"/>
      <c r="E20" s="53"/>
      <c r="F20" s="53"/>
      <c r="G20" s="53"/>
      <c r="H20" s="53"/>
      <c r="I20" s="53"/>
      <c r="J20" s="53"/>
      <c r="K20" s="53"/>
      <c r="L20" s="53"/>
      <c r="M20" s="53"/>
      <c r="N20" s="652"/>
    </row>
    <row r="21" spans="1:14" ht="15.75">
      <c r="A21" s="53" t="s">
        <v>109</v>
      </c>
      <c r="B21" s="53"/>
      <c r="C21" s="53"/>
      <c r="D21" s="53"/>
      <c r="E21" s="53"/>
      <c r="F21" s="53"/>
      <c r="G21" s="53"/>
      <c r="H21" s="53"/>
      <c r="I21" s="53"/>
      <c r="J21" s="53"/>
      <c r="K21" s="54"/>
      <c r="L21" s="205">
        <v>1500</v>
      </c>
      <c r="M21" s="53" t="s">
        <v>151</v>
      </c>
      <c r="N21" s="652"/>
    </row>
    <row r="22" spans="1:14" ht="15.75">
      <c r="A22" s="53"/>
      <c r="B22" s="53"/>
      <c r="C22" s="53"/>
      <c r="D22" s="53"/>
      <c r="E22" s="53"/>
      <c r="F22" s="53"/>
      <c r="G22" s="53"/>
      <c r="H22" s="53"/>
      <c r="I22" s="53"/>
      <c r="J22" s="53"/>
      <c r="K22" s="54"/>
      <c r="L22" s="206">
        <v>8197559.9999999991</v>
      </c>
      <c r="M22" s="53" t="s">
        <v>158</v>
      </c>
    </row>
    <row r="23" spans="1:14" ht="15.75">
      <c r="A23" s="53"/>
      <c r="B23" s="53"/>
      <c r="C23" s="53"/>
      <c r="D23" s="53"/>
      <c r="E23" s="53"/>
      <c r="F23" s="53"/>
      <c r="G23" s="53"/>
      <c r="H23" s="53"/>
      <c r="I23" s="53"/>
      <c r="J23" s="53"/>
      <c r="K23" s="54"/>
      <c r="L23" s="206">
        <v>8648835.6779999975</v>
      </c>
      <c r="M23" s="53" t="s">
        <v>152</v>
      </c>
    </row>
    <row r="24" spans="1:14" ht="15.75">
      <c r="A24" s="53"/>
      <c r="B24" s="53"/>
      <c r="C24" s="53"/>
      <c r="D24" s="53"/>
      <c r="E24" s="53"/>
      <c r="F24" s="53"/>
      <c r="G24" s="53"/>
      <c r="H24" s="53"/>
      <c r="I24" s="53"/>
      <c r="J24" s="53"/>
      <c r="K24" s="53"/>
      <c r="L24" s="53"/>
      <c r="M24" s="53"/>
    </row>
    <row r="25" spans="1:14" ht="15.75">
      <c r="A25" s="53" t="s">
        <v>110</v>
      </c>
      <c r="B25" s="53"/>
      <c r="C25" s="53"/>
      <c r="D25" s="53"/>
      <c r="E25" s="53"/>
      <c r="F25" s="53"/>
      <c r="G25" s="53"/>
      <c r="H25" s="53"/>
      <c r="I25" s="53"/>
      <c r="J25" s="53"/>
      <c r="K25" s="53"/>
      <c r="L25" s="53"/>
      <c r="M25" s="53"/>
    </row>
    <row r="26" spans="1:14" ht="15.75">
      <c r="A26" s="53"/>
      <c r="B26" s="53" t="s">
        <v>111</v>
      </c>
      <c r="C26" s="53"/>
      <c r="D26" s="53"/>
      <c r="E26" s="53"/>
      <c r="F26" s="53"/>
      <c r="G26" s="53"/>
      <c r="H26" s="53"/>
      <c r="I26" s="53"/>
      <c r="J26" s="53"/>
      <c r="K26" s="53"/>
      <c r="L26" s="53"/>
      <c r="M26" s="53"/>
    </row>
    <row r="27" spans="1:14" ht="15.75">
      <c r="A27" s="53"/>
      <c r="B27" s="53"/>
      <c r="C27" s="53" t="s">
        <v>112</v>
      </c>
      <c r="D27" s="53"/>
      <c r="E27" s="53"/>
      <c r="F27" s="53"/>
      <c r="G27" s="53"/>
      <c r="H27" s="53"/>
      <c r="I27" s="53"/>
      <c r="J27" s="53"/>
      <c r="K27" s="54"/>
      <c r="L27" s="549">
        <v>1</v>
      </c>
      <c r="M27" s="53" t="s">
        <v>1</v>
      </c>
    </row>
    <row r="28" spans="1:14" ht="15.75">
      <c r="A28" s="53"/>
      <c r="B28" s="53"/>
      <c r="C28" s="53" t="s">
        <v>113</v>
      </c>
      <c r="D28" s="53"/>
      <c r="E28" s="53"/>
      <c r="F28" s="53"/>
      <c r="G28" s="53"/>
      <c r="H28" s="53"/>
      <c r="I28" s="53"/>
      <c r="J28" s="53"/>
      <c r="K28" s="54"/>
      <c r="L28" s="202">
        <v>0</v>
      </c>
      <c r="M28" s="53" t="s">
        <v>1</v>
      </c>
    </row>
    <row r="29" spans="1:14" ht="15.75">
      <c r="A29" s="53"/>
      <c r="B29" s="53"/>
      <c r="C29" s="53"/>
      <c r="D29" s="53"/>
      <c r="E29" s="53"/>
      <c r="F29" s="53"/>
      <c r="G29" s="53"/>
      <c r="H29" s="53"/>
      <c r="I29" s="53"/>
      <c r="J29" s="53"/>
      <c r="K29" s="53" t="s">
        <v>114</v>
      </c>
      <c r="L29" s="53" t="s">
        <v>0</v>
      </c>
      <c r="M29" s="53"/>
    </row>
    <row r="30" spans="1:14" ht="15.75">
      <c r="A30" s="53"/>
      <c r="B30" s="53"/>
      <c r="C30" s="53"/>
      <c r="D30" s="53"/>
      <c r="E30" s="53"/>
      <c r="F30" s="53"/>
      <c r="G30" s="53"/>
      <c r="H30" s="53"/>
      <c r="I30" s="53"/>
      <c r="J30" s="53"/>
      <c r="K30" s="53"/>
      <c r="L30" s="53"/>
      <c r="M30" s="53"/>
    </row>
    <row r="31" spans="1:14" ht="15.75">
      <c r="A31" s="53"/>
      <c r="B31" s="53" t="s">
        <v>115</v>
      </c>
      <c r="C31" s="53"/>
      <c r="D31" s="53"/>
      <c r="E31" s="53"/>
      <c r="F31" s="53"/>
      <c r="G31" s="53"/>
      <c r="H31" s="53"/>
      <c r="I31" s="53"/>
      <c r="J31" s="53"/>
      <c r="K31" s="53"/>
      <c r="L31" s="53"/>
      <c r="M31" s="53"/>
    </row>
    <row r="32" spans="1:14" ht="15.75">
      <c r="A32" s="53"/>
      <c r="B32" s="53"/>
      <c r="C32" s="53" t="s">
        <v>116</v>
      </c>
      <c r="D32" s="53"/>
      <c r="E32" s="53"/>
      <c r="F32" s="53"/>
      <c r="G32" s="53"/>
      <c r="H32" s="53"/>
      <c r="I32" s="53"/>
      <c r="J32" s="53"/>
      <c r="K32" s="54"/>
      <c r="L32" s="549">
        <v>1</v>
      </c>
      <c r="M32" s="53" t="s">
        <v>1</v>
      </c>
    </row>
    <row r="33" spans="1:13" ht="15.75">
      <c r="A33" s="53"/>
      <c r="B33" s="53"/>
      <c r="C33" s="53" t="s">
        <v>117</v>
      </c>
      <c r="D33" s="53"/>
      <c r="E33" s="53"/>
      <c r="F33" s="53"/>
      <c r="G33" s="53"/>
      <c r="H33" s="53"/>
      <c r="I33" s="53"/>
      <c r="J33" s="53"/>
      <c r="K33" s="54"/>
      <c r="L33" s="202">
        <v>0</v>
      </c>
      <c r="M33" s="53" t="s">
        <v>1</v>
      </c>
    </row>
    <row r="34" spans="1:13" ht="15.75">
      <c r="A34" s="53"/>
      <c r="B34" s="53"/>
      <c r="C34" s="53" t="s">
        <v>118</v>
      </c>
      <c r="D34" s="53"/>
      <c r="E34" s="53"/>
      <c r="F34" s="53"/>
      <c r="G34" s="53"/>
      <c r="H34" s="53"/>
      <c r="I34" s="53"/>
      <c r="J34" s="53"/>
      <c r="K34" s="54"/>
      <c r="L34" s="202">
        <v>0</v>
      </c>
      <c r="M34" s="53" t="s">
        <v>1</v>
      </c>
    </row>
    <row r="35" spans="1:13" ht="15.75">
      <c r="A35" s="53"/>
      <c r="B35" s="53"/>
      <c r="C35" s="53" t="s">
        <v>119</v>
      </c>
      <c r="D35" s="53"/>
      <c r="E35" s="53"/>
      <c r="F35" s="53"/>
      <c r="G35" s="53"/>
      <c r="H35" s="53"/>
      <c r="I35" s="53"/>
      <c r="J35" s="53"/>
      <c r="K35" s="54"/>
      <c r="L35" s="202">
        <v>0</v>
      </c>
      <c r="M35" s="53" t="s">
        <v>1</v>
      </c>
    </row>
    <row r="36" spans="1:13" ht="15.75">
      <c r="A36" s="53"/>
      <c r="B36" s="53"/>
      <c r="C36" s="53" t="s">
        <v>120</v>
      </c>
      <c r="D36" s="53"/>
      <c r="E36" s="53"/>
      <c r="F36" s="53"/>
      <c r="G36" s="53"/>
      <c r="H36" s="53"/>
      <c r="I36" s="53"/>
      <c r="J36" s="53"/>
      <c r="K36" s="54"/>
      <c r="L36" s="202">
        <v>0</v>
      </c>
      <c r="M36" s="53" t="s">
        <v>1</v>
      </c>
    </row>
    <row r="37" spans="1:13" ht="15.75">
      <c r="A37" s="53"/>
      <c r="B37" s="53"/>
      <c r="C37" s="53"/>
      <c r="D37" s="53"/>
      <c r="E37" s="53"/>
      <c r="F37" s="53"/>
      <c r="G37" s="53"/>
      <c r="H37" s="53"/>
      <c r="I37" s="53"/>
      <c r="J37" s="53"/>
      <c r="K37" s="53" t="s">
        <v>114</v>
      </c>
      <c r="L37" s="53" t="s">
        <v>0</v>
      </c>
      <c r="M37" s="53"/>
    </row>
    <row r="38" spans="1:13" ht="15.75">
      <c r="A38" s="53" t="s">
        <v>121</v>
      </c>
      <c r="B38" s="53"/>
      <c r="C38" s="53"/>
      <c r="D38" s="53"/>
      <c r="E38" s="53"/>
      <c r="F38" s="53"/>
      <c r="G38" s="53"/>
      <c r="H38" s="53"/>
      <c r="I38" s="53"/>
      <c r="J38" s="53"/>
      <c r="K38" s="53"/>
      <c r="L38" s="53"/>
      <c r="M38" s="53"/>
    </row>
    <row r="39" spans="1:13" ht="15.75">
      <c r="A39" s="53"/>
      <c r="B39" s="53" t="s">
        <v>122</v>
      </c>
      <c r="C39" s="53"/>
      <c r="D39" s="53"/>
      <c r="E39" s="53"/>
      <c r="F39" s="53"/>
      <c r="G39" s="53"/>
      <c r="H39" s="53"/>
      <c r="I39" s="53"/>
      <c r="J39" s="53"/>
      <c r="K39" s="54"/>
      <c r="L39" s="207">
        <v>3</v>
      </c>
      <c r="M39" s="53" t="s">
        <v>153</v>
      </c>
    </row>
    <row r="40" spans="1:13" ht="15.75">
      <c r="A40" s="53"/>
      <c r="B40" s="53" t="s">
        <v>123</v>
      </c>
      <c r="C40" s="53"/>
      <c r="D40" s="53"/>
      <c r="E40" s="53"/>
      <c r="F40" s="53"/>
      <c r="G40" s="53"/>
      <c r="H40" s="53"/>
      <c r="I40" s="53"/>
      <c r="J40" s="53"/>
      <c r="K40" s="54"/>
      <c r="L40" s="202">
        <v>3.9</v>
      </c>
      <c r="M40" s="53" t="s">
        <v>153</v>
      </c>
    </row>
    <row r="41" spans="1:13" ht="15.75">
      <c r="A41" s="53"/>
      <c r="B41" s="53"/>
      <c r="C41" s="53"/>
      <c r="D41" s="53"/>
      <c r="E41" s="53"/>
      <c r="F41" s="53"/>
      <c r="G41" s="53"/>
      <c r="H41" s="53"/>
      <c r="I41" s="53"/>
      <c r="J41" s="53"/>
      <c r="K41" s="53"/>
      <c r="L41" s="53"/>
      <c r="M41" s="53"/>
    </row>
    <row r="42" spans="1:13" ht="15.75">
      <c r="A42" s="53"/>
      <c r="B42" s="53"/>
      <c r="C42" s="53"/>
      <c r="D42" s="53"/>
      <c r="E42" s="53"/>
      <c r="F42" s="53"/>
      <c r="G42" s="53"/>
      <c r="H42" s="53"/>
      <c r="I42" s="53"/>
      <c r="J42" s="53"/>
      <c r="K42" s="53"/>
      <c r="L42" s="53"/>
      <c r="M42" s="53"/>
    </row>
    <row r="43" spans="1:13" ht="15.75">
      <c r="A43" s="53" t="s">
        <v>124</v>
      </c>
      <c r="B43" s="53"/>
      <c r="C43" s="53"/>
      <c r="D43" s="53"/>
      <c r="E43" s="53"/>
      <c r="F43" s="53"/>
      <c r="G43" s="53"/>
      <c r="H43" s="53"/>
      <c r="I43" s="53"/>
      <c r="J43" s="53"/>
      <c r="K43" s="53"/>
      <c r="L43" s="53"/>
      <c r="M43" s="53"/>
    </row>
    <row r="44" spans="1:13" ht="15.75" customHeight="1">
      <c r="A44" s="53"/>
      <c r="B44" s="53" t="s">
        <v>125</v>
      </c>
      <c r="C44" s="53"/>
      <c r="D44" s="53"/>
      <c r="E44" s="53"/>
      <c r="F44" s="53"/>
      <c r="G44" s="53"/>
      <c r="H44" s="53"/>
      <c r="I44" s="53"/>
      <c r="J44" s="53"/>
      <c r="K44" s="54"/>
      <c r="L44" s="204">
        <v>0.25</v>
      </c>
      <c r="M44" s="53" t="s">
        <v>154</v>
      </c>
    </row>
    <row r="45" spans="1:13" ht="15.75">
      <c r="A45" s="53"/>
      <c r="B45" s="53" t="s">
        <v>126</v>
      </c>
      <c r="C45" s="53"/>
      <c r="D45" s="53"/>
      <c r="E45" s="53"/>
      <c r="F45" s="53"/>
      <c r="G45" s="53"/>
      <c r="H45" s="53"/>
      <c r="I45" s="53"/>
      <c r="J45" s="53"/>
      <c r="K45" s="54"/>
      <c r="L45" s="203">
        <v>0.75</v>
      </c>
      <c r="M45" s="53" t="s">
        <v>155</v>
      </c>
    </row>
    <row r="46" spans="1:13" ht="15.75">
      <c r="A46" s="53"/>
      <c r="B46" s="53" t="s">
        <v>127</v>
      </c>
      <c r="C46" s="53"/>
      <c r="D46" s="53"/>
      <c r="E46" s="53"/>
      <c r="F46" s="53"/>
      <c r="G46" s="53"/>
      <c r="H46" s="53"/>
      <c r="I46" s="53"/>
      <c r="J46" s="53"/>
      <c r="K46" s="54"/>
      <c r="L46" s="203">
        <v>5.9240793282325725</v>
      </c>
      <c r="M46" s="53" t="s">
        <v>156</v>
      </c>
    </row>
    <row r="47" spans="1:13" ht="15.75">
      <c r="A47" s="53"/>
      <c r="B47" s="53"/>
      <c r="C47" s="53"/>
      <c r="D47" s="53"/>
      <c r="E47" s="53"/>
      <c r="F47" s="53"/>
      <c r="G47" s="53"/>
      <c r="H47" s="53"/>
      <c r="I47" s="53"/>
      <c r="J47" s="53"/>
      <c r="K47" s="53"/>
      <c r="L47" s="53"/>
      <c r="M47" s="53"/>
    </row>
    <row r="48" spans="1:13" ht="15.75">
      <c r="A48" s="53" t="s">
        <v>449</v>
      </c>
      <c r="B48" s="53"/>
      <c r="C48" s="53"/>
      <c r="D48" s="53"/>
      <c r="E48" s="53"/>
      <c r="F48" s="53"/>
      <c r="G48" s="53"/>
      <c r="H48" s="53"/>
      <c r="I48" s="53"/>
      <c r="J48" s="53"/>
      <c r="K48" s="53"/>
      <c r="L48" s="53"/>
      <c r="M48" s="53"/>
    </row>
    <row r="49" spans="1:14" ht="15.75">
      <c r="A49" s="53"/>
      <c r="B49" s="53" t="s">
        <v>137</v>
      </c>
      <c r="C49" s="53"/>
      <c r="D49" s="53"/>
      <c r="E49" s="53"/>
      <c r="F49" s="53"/>
      <c r="G49" s="53"/>
      <c r="H49" s="53"/>
      <c r="I49" s="53"/>
      <c r="J49" s="53"/>
      <c r="K49" s="53"/>
      <c r="L49" s="202">
        <v>0</v>
      </c>
      <c r="M49" s="53"/>
    </row>
    <row r="50" spans="1:14" ht="15.75">
      <c r="A50" s="53"/>
      <c r="B50" s="53" t="s">
        <v>138</v>
      </c>
      <c r="C50" s="53"/>
      <c r="D50" s="53"/>
      <c r="E50" s="53"/>
      <c r="F50" s="53"/>
      <c r="G50" s="53"/>
      <c r="H50" s="53"/>
      <c r="I50" s="53"/>
      <c r="J50" s="53"/>
      <c r="K50" s="53"/>
      <c r="L50" s="202">
        <v>1</v>
      </c>
      <c r="M50" s="53"/>
    </row>
    <row r="51" spans="1:14" ht="15.75">
      <c r="A51" s="53"/>
      <c r="B51" s="53" t="s">
        <v>139</v>
      </c>
      <c r="C51" s="53"/>
      <c r="D51" s="53"/>
      <c r="E51" s="53"/>
      <c r="F51" s="53"/>
      <c r="G51" s="53"/>
      <c r="H51" s="53"/>
      <c r="I51" s="53"/>
      <c r="J51" s="53"/>
      <c r="K51" s="53"/>
      <c r="L51" s="202">
        <v>1</v>
      </c>
      <c r="M51" s="53"/>
    </row>
    <row r="52" spans="1:14" ht="15.75">
      <c r="A52" s="53"/>
      <c r="B52" s="53" t="s">
        <v>140</v>
      </c>
      <c r="C52" s="53"/>
      <c r="D52" s="53"/>
      <c r="E52" s="53"/>
      <c r="F52" s="53"/>
      <c r="G52" s="53"/>
      <c r="H52" s="53"/>
      <c r="I52" s="53"/>
      <c r="J52" s="53"/>
      <c r="K52" s="53"/>
      <c r="L52" s="202">
        <v>0</v>
      </c>
      <c r="M52" s="53"/>
    </row>
    <row r="53" spans="1:14" ht="15.75">
      <c r="A53" s="53"/>
      <c r="B53" s="53" t="s">
        <v>141</v>
      </c>
      <c r="C53" s="53"/>
      <c r="D53" s="53"/>
      <c r="E53" s="53"/>
      <c r="F53" s="53"/>
      <c r="G53" s="53"/>
      <c r="H53" s="53"/>
      <c r="I53" s="53"/>
      <c r="J53" s="53"/>
      <c r="K53" s="53"/>
      <c r="L53" s="202">
        <v>0</v>
      </c>
      <c r="M53" s="53"/>
    </row>
    <row r="54" spans="1:14" ht="15.75">
      <c r="A54" s="53"/>
      <c r="B54" s="53" t="s">
        <v>447</v>
      </c>
      <c r="C54" s="53"/>
      <c r="D54" s="53"/>
      <c r="E54" s="53"/>
      <c r="F54" s="53"/>
      <c r="G54" s="53"/>
      <c r="H54" s="53"/>
      <c r="I54" s="53"/>
      <c r="J54" s="53"/>
      <c r="K54" s="53"/>
      <c r="L54" s="202">
        <v>1</v>
      </c>
      <c r="M54" s="53"/>
    </row>
    <row r="55" spans="1:14" ht="15.75">
      <c r="A55" s="53"/>
      <c r="B55" s="53"/>
      <c r="C55" s="53"/>
      <c r="D55" s="53"/>
      <c r="E55" s="53"/>
      <c r="F55" s="53"/>
      <c r="G55" s="53"/>
      <c r="H55" s="53"/>
      <c r="I55" s="53"/>
      <c r="J55" s="53"/>
      <c r="K55" s="53"/>
      <c r="L55" s="53"/>
      <c r="M55" s="53"/>
    </row>
    <row r="56" spans="1:14" ht="15.75">
      <c r="A56" s="53" t="s">
        <v>450</v>
      </c>
      <c r="B56" s="53"/>
      <c r="C56" s="53"/>
      <c r="D56" s="53"/>
      <c r="E56" s="53"/>
      <c r="F56" s="53"/>
      <c r="G56" s="53"/>
      <c r="H56" s="53"/>
      <c r="I56" s="53"/>
      <c r="J56" s="53"/>
      <c r="K56" s="53"/>
      <c r="L56" s="53"/>
      <c r="M56" s="53"/>
      <c r="N56" s="1"/>
    </row>
    <row r="57" spans="1:14" ht="15.75">
      <c r="A57" s="53"/>
      <c r="B57" s="53" t="s">
        <v>137</v>
      </c>
      <c r="C57" s="53"/>
      <c r="D57" s="53"/>
      <c r="E57" s="53"/>
      <c r="F57" s="53"/>
      <c r="G57" s="53"/>
      <c r="H57" s="53"/>
      <c r="I57" s="53"/>
      <c r="J57" s="53"/>
      <c r="K57" s="53"/>
      <c r="L57" s="202">
        <v>0</v>
      </c>
      <c r="M57" s="53"/>
    </row>
    <row r="58" spans="1:14" ht="15.75">
      <c r="A58" s="53"/>
      <c r="B58" s="53" t="s">
        <v>138</v>
      </c>
      <c r="C58" s="53"/>
      <c r="D58" s="53"/>
      <c r="E58" s="53"/>
      <c r="F58" s="53"/>
      <c r="G58" s="53"/>
      <c r="H58" s="53"/>
      <c r="I58" s="53"/>
      <c r="J58" s="53"/>
      <c r="K58" s="53"/>
      <c r="L58" s="202">
        <v>1</v>
      </c>
      <c r="M58" s="53"/>
    </row>
    <row r="59" spans="1:14" ht="15.75">
      <c r="A59" s="53"/>
      <c r="B59" s="53" t="s">
        <v>139</v>
      </c>
      <c r="C59" s="53"/>
      <c r="D59" s="53"/>
      <c r="E59" s="53"/>
      <c r="F59" s="53"/>
      <c r="G59" s="53"/>
      <c r="H59" s="53"/>
      <c r="I59" s="53"/>
      <c r="J59" s="53"/>
      <c r="K59" s="53"/>
      <c r="L59" s="202">
        <v>1</v>
      </c>
      <c r="M59" s="53"/>
    </row>
    <row r="60" spans="1:14" ht="15.75">
      <c r="A60" s="53"/>
      <c r="B60" s="53" t="s">
        <v>140</v>
      </c>
      <c r="C60" s="53"/>
      <c r="D60" s="53"/>
      <c r="E60" s="53"/>
      <c r="F60" s="53"/>
      <c r="G60" s="53"/>
      <c r="H60" s="53"/>
      <c r="I60" s="53"/>
      <c r="J60" s="53"/>
      <c r="K60" s="53"/>
      <c r="L60" s="202">
        <v>0</v>
      </c>
      <c r="M60" s="53"/>
    </row>
    <row r="61" spans="1:14" ht="15.75">
      <c r="A61" s="53"/>
      <c r="B61" s="53" t="s">
        <v>141</v>
      </c>
      <c r="C61" s="53"/>
      <c r="D61" s="53"/>
      <c r="E61" s="53"/>
      <c r="F61" s="53"/>
      <c r="G61" s="53"/>
      <c r="H61" s="53"/>
      <c r="I61" s="53"/>
      <c r="J61" s="53"/>
      <c r="K61" s="53"/>
      <c r="L61" s="202">
        <v>0</v>
      </c>
      <c r="M61" s="53"/>
    </row>
    <row r="62" spans="1:14" ht="15.75">
      <c r="A62" s="53"/>
      <c r="B62" s="53"/>
      <c r="C62" s="53"/>
      <c r="D62" s="53"/>
      <c r="E62" s="53"/>
      <c r="F62" s="53"/>
      <c r="G62" s="53"/>
      <c r="H62" s="53"/>
      <c r="I62" s="53"/>
      <c r="J62" s="53"/>
      <c r="K62" s="53"/>
      <c r="L62" s="53"/>
      <c r="M62" s="53"/>
    </row>
    <row r="63" spans="1:14" ht="15.75">
      <c r="A63" s="53"/>
      <c r="B63" s="53"/>
      <c r="C63" s="53"/>
      <c r="D63" s="53"/>
      <c r="E63" s="53"/>
      <c r="F63" s="53"/>
      <c r="G63" s="53"/>
      <c r="H63" s="53"/>
      <c r="I63" s="53"/>
      <c r="J63" s="53"/>
      <c r="K63" s="53"/>
      <c r="L63" s="53"/>
      <c r="M63" s="53"/>
    </row>
    <row r="64" spans="1:14" ht="15.75">
      <c r="A64" s="53" t="s">
        <v>451</v>
      </c>
      <c r="B64" s="53"/>
      <c r="C64" s="53"/>
      <c r="D64" s="53"/>
      <c r="E64" s="53"/>
      <c r="F64" s="53"/>
      <c r="G64" s="53"/>
      <c r="H64" s="53"/>
      <c r="I64" s="53"/>
      <c r="J64" s="53"/>
      <c r="K64" s="55" t="s">
        <v>142</v>
      </c>
      <c r="L64" s="204">
        <v>2</v>
      </c>
      <c r="M64" s="55" t="s">
        <v>24</v>
      </c>
    </row>
    <row r="65" spans="1:14" ht="15.75">
      <c r="A65" s="53"/>
      <c r="B65" s="53"/>
      <c r="C65" s="53"/>
      <c r="D65" s="53"/>
      <c r="E65" s="53"/>
      <c r="F65" s="53"/>
      <c r="G65" s="53"/>
      <c r="H65" s="53"/>
      <c r="I65" s="53"/>
      <c r="J65" s="53"/>
      <c r="K65" s="55" t="s">
        <v>143</v>
      </c>
      <c r="L65" s="204">
        <v>6</v>
      </c>
      <c r="M65" s="55" t="s">
        <v>24</v>
      </c>
    </row>
    <row r="66" spans="1:14" ht="15.75">
      <c r="A66" s="53"/>
      <c r="B66" s="53"/>
      <c r="C66" s="53"/>
      <c r="D66" s="53"/>
      <c r="E66" s="53"/>
      <c r="F66" s="53"/>
      <c r="G66" s="53"/>
      <c r="H66" s="53"/>
      <c r="I66" s="53"/>
      <c r="J66" s="53"/>
      <c r="K66" s="55" t="s">
        <v>144</v>
      </c>
      <c r="L66" s="204">
        <v>84</v>
      </c>
      <c r="M66" s="55" t="s">
        <v>24</v>
      </c>
    </row>
    <row r="67" spans="1:14" ht="15.75">
      <c r="A67" s="53"/>
      <c r="B67" s="53"/>
      <c r="C67" s="53"/>
      <c r="D67" s="53"/>
      <c r="E67" s="53"/>
      <c r="F67" s="53"/>
      <c r="G67" s="53"/>
      <c r="H67" s="53"/>
      <c r="I67" s="53"/>
      <c r="J67" s="53"/>
      <c r="K67" s="55" t="s">
        <v>145</v>
      </c>
      <c r="L67" s="204">
        <v>4</v>
      </c>
      <c r="M67" s="55" t="s">
        <v>24</v>
      </c>
    </row>
    <row r="68" spans="1:14" ht="15.75">
      <c r="A68" s="53"/>
      <c r="B68" s="53"/>
      <c r="C68" s="53"/>
      <c r="D68" s="53"/>
      <c r="E68" s="53"/>
      <c r="F68" s="53"/>
      <c r="G68" s="53"/>
      <c r="H68" s="53"/>
      <c r="I68" s="53"/>
      <c r="J68" s="53"/>
      <c r="K68" s="55" t="s">
        <v>146</v>
      </c>
      <c r="L68" s="204">
        <v>2</v>
      </c>
      <c r="M68" s="55" t="s">
        <v>24</v>
      </c>
    </row>
    <row r="69" spans="1:14" ht="15.75">
      <c r="A69" s="53"/>
      <c r="B69" s="53"/>
      <c r="C69" s="53"/>
      <c r="D69" s="53"/>
      <c r="E69" s="53"/>
      <c r="F69" s="53"/>
      <c r="G69" s="53"/>
      <c r="H69" s="53"/>
      <c r="I69" s="53"/>
      <c r="J69" s="53"/>
      <c r="K69" s="55" t="s">
        <v>147</v>
      </c>
      <c r="L69" s="204">
        <v>1</v>
      </c>
      <c r="M69" s="55" t="s">
        <v>24</v>
      </c>
    </row>
    <row r="70" spans="1:14" ht="15.75">
      <c r="A70" s="53"/>
      <c r="B70" s="53"/>
      <c r="C70" s="53"/>
      <c r="D70" s="53"/>
      <c r="E70" s="53"/>
      <c r="F70" s="53"/>
      <c r="G70" s="53"/>
      <c r="H70" s="53"/>
      <c r="I70" s="53"/>
      <c r="J70" s="53"/>
      <c r="K70" s="55" t="s">
        <v>148</v>
      </c>
      <c r="L70" s="204">
        <v>1</v>
      </c>
      <c r="M70" s="55" t="s">
        <v>24</v>
      </c>
    </row>
    <row r="71" spans="1:14" ht="15.75">
      <c r="A71" s="53"/>
      <c r="B71" s="53"/>
      <c r="C71" s="53"/>
      <c r="D71" s="53"/>
      <c r="E71" s="53"/>
      <c r="F71" s="53"/>
      <c r="G71" s="53"/>
      <c r="H71" s="53"/>
      <c r="I71" s="53"/>
      <c r="J71" s="53"/>
      <c r="K71" s="53"/>
      <c r="L71" s="53"/>
      <c r="M71" s="53"/>
    </row>
    <row r="72" spans="1:14" ht="15.75">
      <c r="A72" s="53" t="s">
        <v>452</v>
      </c>
      <c r="B72" s="53"/>
      <c r="C72" s="53"/>
      <c r="D72" s="53"/>
      <c r="E72" s="53"/>
      <c r="F72" s="53"/>
      <c r="G72" s="53"/>
      <c r="H72" s="53"/>
      <c r="I72" s="53"/>
      <c r="J72" s="53"/>
      <c r="K72" s="53"/>
      <c r="L72" s="53"/>
      <c r="M72" s="53"/>
    </row>
    <row r="73" spans="1:14" ht="15.75">
      <c r="A73" s="53"/>
      <c r="B73" s="53" t="s">
        <v>453</v>
      </c>
      <c r="C73" s="53"/>
      <c r="D73" s="53"/>
      <c r="E73" s="53"/>
      <c r="F73" s="53"/>
      <c r="G73" s="53"/>
      <c r="H73" s="53"/>
      <c r="I73" s="53"/>
      <c r="J73" s="53"/>
      <c r="K73" s="53"/>
      <c r="L73" s="53"/>
      <c r="M73" s="53"/>
    </row>
    <row r="74" spans="1:14" ht="15.75">
      <c r="A74" s="53"/>
      <c r="B74" s="53"/>
      <c r="C74" s="53" t="s">
        <v>128</v>
      </c>
      <c r="D74" s="53" t="s">
        <v>129</v>
      </c>
      <c r="E74" s="53"/>
      <c r="F74" s="53"/>
      <c r="G74" s="53"/>
      <c r="H74" s="53"/>
      <c r="I74" s="53"/>
      <c r="J74" s="53"/>
      <c r="K74" s="53"/>
      <c r="L74" s="202">
        <v>0</v>
      </c>
      <c r="M74" s="53" t="s">
        <v>1</v>
      </c>
    </row>
    <row r="75" spans="1:14" ht="15.75">
      <c r="A75" s="53"/>
      <c r="B75" s="53"/>
      <c r="C75" s="53" t="s">
        <v>130</v>
      </c>
      <c r="D75" s="53" t="s">
        <v>131</v>
      </c>
      <c r="E75" s="53"/>
      <c r="F75" s="53"/>
      <c r="G75" s="53"/>
      <c r="H75" s="53"/>
      <c r="I75" s="53"/>
      <c r="J75" s="53"/>
      <c r="K75" s="53"/>
      <c r="L75" s="202">
        <v>1</v>
      </c>
      <c r="M75" s="53" t="s">
        <v>1</v>
      </c>
      <c r="N75" s="68"/>
    </row>
    <row r="76" spans="1:14" ht="15.75">
      <c r="A76" s="53"/>
      <c r="B76" s="53"/>
      <c r="C76" s="53" t="s">
        <v>132</v>
      </c>
      <c r="D76" s="53" t="s">
        <v>133</v>
      </c>
      <c r="E76" s="53"/>
      <c r="F76" s="53"/>
      <c r="G76" s="53"/>
      <c r="H76" s="53"/>
      <c r="I76" s="53"/>
      <c r="J76" s="53"/>
      <c r="K76" s="53"/>
      <c r="L76" s="202">
        <v>0</v>
      </c>
      <c r="M76" s="53" t="s">
        <v>1</v>
      </c>
      <c r="N76" s="68"/>
    </row>
    <row r="77" spans="1:14" ht="15.75">
      <c r="A77" s="53"/>
      <c r="B77" s="53"/>
      <c r="C77" s="53"/>
      <c r="D77" s="53"/>
      <c r="E77" s="53"/>
      <c r="F77" s="53"/>
      <c r="G77" s="53"/>
      <c r="H77" s="53"/>
      <c r="I77" s="53"/>
      <c r="J77" s="53"/>
      <c r="K77" s="53" t="s">
        <v>114</v>
      </c>
      <c r="L77" s="53" t="s">
        <v>0</v>
      </c>
      <c r="M77" s="53"/>
      <c r="N77" s="68"/>
    </row>
    <row r="78" spans="1:14" ht="15.75">
      <c r="A78" s="53"/>
      <c r="B78" s="53" t="s">
        <v>454</v>
      </c>
      <c r="C78" s="53"/>
      <c r="D78" s="53"/>
      <c r="E78" s="53"/>
      <c r="F78" s="53"/>
      <c r="G78" s="53"/>
      <c r="H78" s="53"/>
      <c r="I78" s="53"/>
      <c r="J78" s="53"/>
      <c r="K78" s="53"/>
      <c r="L78" s="53"/>
      <c r="M78" s="53"/>
      <c r="N78" s="68"/>
    </row>
    <row r="79" spans="1:14" ht="15.75">
      <c r="A79" s="53"/>
      <c r="B79" s="53"/>
      <c r="C79" s="53" t="s">
        <v>128</v>
      </c>
      <c r="D79" s="53" t="s">
        <v>134</v>
      </c>
      <c r="E79" s="53"/>
      <c r="F79" s="53"/>
      <c r="G79" s="53"/>
      <c r="H79" s="53"/>
      <c r="I79" s="53"/>
      <c r="J79" s="53"/>
      <c r="K79" s="53"/>
      <c r="L79" s="202">
        <v>0</v>
      </c>
      <c r="M79" s="53" t="s">
        <v>1</v>
      </c>
      <c r="N79" s="68"/>
    </row>
    <row r="80" spans="1:14" ht="15.75">
      <c r="A80" s="53"/>
      <c r="B80" s="53"/>
      <c r="C80" s="53" t="s">
        <v>130</v>
      </c>
      <c r="D80" s="53" t="s">
        <v>135</v>
      </c>
      <c r="E80" s="53"/>
      <c r="F80" s="53"/>
      <c r="G80" s="53"/>
      <c r="H80" s="53"/>
      <c r="I80" s="53"/>
      <c r="J80" s="53"/>
      <c r="K80" s="53"/>
      <c r="L80" s="202">
        <v>1</v>
      </c>
      <c r="M80" s="53" t="s">
        <v>1</v>
      </c>
      <c r="N80" s="68"/>
    </row>
    <row r="81" spans="1:14" ht="15.75">
      <c r="A81" s="53"/>
      <c r="B81" s="53"/>
      <c r="C81" s="53" t="s">
        <v>132</v>
      </c>
      <c r="D81" s="53" t="s">
        <v>136</v>
      </c>
      <c r="E81" s="53"/>
      <c r="F81" s="53"/>
      <c r="G81" s="53"/>
      <c r="H81" s="53"/>
      <c r="I81" s="53"/>
      <c r="J81" s="53"/>
      <c r="K81" s="53"/>
      <c r="L81" s="202">
        <v>0</v>
      </c>
      <c r="M81" s="53" t="s">
        <v>1</v>
      </c>
      <c r="N81" s="68"/>
    </row>
    <row r="82" spans="1:14" ht="15.75">
      <c r="A82" s="53"/>
      <c r="B82" s="53"/>
      <c r="C82" s="53"/>
      <c r="D82" s="53"/>
      <c r="E82" s="53"/>
      <c r="F82" s="53"/>
      <c r="G82" s="53"/>
      <c r="H82" s="53"/>
      <c r="I82" s="53"/>
      <c r="J82" s="53"/>
      <c r="K82" s="53" t="s">
        <v>114</v>
      </c>
      <c r="L82" s="53" t="s">
        <v>0</v>
      </c>
      <c r="M82" s="53"/>
    </row>
    <row r="83" spans="1:14" ht="15.75">
      <c r="A83" s="53"/>
      <c r="B83" s="53"/>
      <c r="C83" s="53"/>
      <c r="D83" s="53"/>
      <c r="E83" s="53"/>
      <c r="F83" s="53"/>
      <c r="G83" s="53"/>
      <c r="H83" s="53"/>
      <c r="I83" s="53"/>
      <c r="J83" s="53"/>
      <c r="K83" s="53"/>
      <c r="L83" s="53"/>
      <c r="M83" s="53"/>
    </row>
    <row r="84" spans="1:14" ht="15.75">
      <c r="A84" s="53"/>
      <c r="B84" s="53"/>
      <c r="C84" s="53"/>
      <c r="D84" s="53"/>
      <c r="E84" s="53"/>
      <c r="F84" s="53"/>
      <c r="G84" s="53"/>
      <c r="H84" s="53"/>
      <c r="I84" s="53"/>
      <c r="J84" s="53" t="s">
        <v>448</v>
      </c>
      <c r="K84" s="53"/>
      <c r="L84" s="53">
        <v>11</v>
      </c>
      <c r="M84" s="53"/>
    </row>
    <row r="85" spans="1:14" ht="15.75">
      <c r="A85" s="53"/>
      <c r="B85" s="53"/>
      <c r="C85" s="53"/>
      <c r="D85" s="53"/>
      <c r="E85" s="53"/>
      <c r="F85" s="53"/>
      <c r="G85" s="53"/>
      <c r="H85" s="53"/>
      <c r="I85" s="53"/>
      <c r="J85" s="53"/>
      <c r="K85" s="53"/>
      <c r="L85" s="53"/>
      <c r="M85" s="53"/>
    </row>
    <row r="86" spans="1:14" ht="15.75">
      <c r="A86" s="53"/>
      <c r="B86" s="53"/>
      <c r="C86" s="53"/>
      <c r="D86" s="53"/>
      <c r="E86" s="53"/>
      <c r="F86" s="53"/>
      <c r="G86" s="53"/>
      <c r="H86" s="53"/>
      <c r="I86" s="53"/>
      <c r="J86" s="53"/>
      <c r="K86" s="53"/>
      <c r="L86" s="53"/>
      <c r="M86" s="53"/>
    </row>
    <row r="87" spans="1:14" ht="15.75">
      <c r="B87" s="65" t="s">
        <v>278</v>
      </c>
      <c r="C87" s="66"/>
      <c r="D87" s="65"/>
      <c r="E87" s="65"/>
      <c r="F87" s="65"/>
      <c r="G87" s="65"/>
      <c r="H87" s="65"/>
      <c r="I87" s="65"/>
      <c r="J87" s="65"/>
      <c r="K87" s="6"/>
      <c r="L87" s="67"/>
      <c r="M87" s="41"/>
      <c r="N87" s="68"/>
    </row>
    <row r="88" spans="1:14" ht="15.75">
      <c r="B88" s="65"/>
      <c r="C88" s="69" t="s">
        <v>279</v>
      </c>
      <c r="D88" s="65"/>
      <c r="E88" s="65"/>
      <c r="F88" s="65"/>
      <c r="G88" s="65"/>
      <c r="H88" s="65"/>
      <c r="I88" s="65"/>
      <c r="J88" s="65"/>
      <c r="K88" s="6"/>
      <c r="L88" s="67"/>
      <c r="M88" s="41"/>
      <c r="N88" s="68"/>
    </row>
    <row r="89" spans="1:14" ht="15.75">
      <c r="B89" s="41"/>
      <c r="C89" s="70"/>
      <c r="D89" s="41" t="s">
        <v>280</v>
      </c>
      <c r="E89" s="41"/>
      <c r="F89" s="41"/>
      <c r="G89" s="41"/>
      <c r="H89" s="41"/>
      <c r="I89" s="41"/>
      <c r="J89" s="41"/>
      <c r="K89" s="550">
        <v>1</v>
      </c>
      <c r="L89" s="41"/>
      <c r="M89" s="68"/>
    </row>
    <row r="90" spans="1:14" ht="15.75">
      <c r="B90" s="41"/>
      <c r="C90" s="70"/>
      <c r="D90" s="41" t="s">
        <v>281</v>
      </c>
      <c r="E90" s="41"/>
      <c r="F90" s="41"/>
      <c r="G90" s="41"/>
      <c r="H90" s="41"/>
      <c r="I90" s="41"/>
      <c r="J90" s="41"/>
      <c r="K90" s="550">
        <v>0</v>
      </c>
      <c r="L90" s="41"/>
      <c r="M90" s="68"/>
    </row>
    <row r="91" spans="1:14" ht="15.75">
      <c r="B91" s="41"/>
      <c r="C91" s="70"/>
      <c r="D91" s="41" t="s">
        <v>282</v>
      </c>
      <c r="E91" s="41"/>
      <c r="F91" s="41"/>
      <c r="G91" s="41"/>
      <c r="H91" s="41"/>
      <c r="I91" s="41"/>
      <c r="J91" s="41"/>
      <c r="K91" s="550">
        <v>1</v>
      </c>
      <c r="L91" s="41"/>
      <c r="M91" s="68"/>
    </row>
    <row r="92" spans="1:14" ht="15.75">
      <c r="B92" s="41"/>
      <c r="C92" s="70"/>
      <c r="D92" s="41" t="s">
        <v>283</v>
      </c>
      <c r="E92" s="41"/>
      <c r="F92" s="41"/>
      <c r="G92" s="41"/>
      <c r="H92" s="41"/>
      <c r="I92" s="41"/>
      <c r="J92" s="41"/>
      <c r="K92" s="550">
        <v>0</v>
      </c>
      <c r="L92" s="41"/>
      <c r="M92" s="68"/>
    </row>
    <row r="93" spans="1:14" ht="15.75">
      <c r="B93" s="41"/>
      <c r="C93" s="70" t="s">
        <v>284</v>
      </c>
      <c r="D93" s="41"/>
      <c r="E93" s="41"/>
      <c r="F93" s="41"/>
      <c r="G93" s="41"/>
      <c r="H93" s="41"/>
      <c r="I93" s="41"/>
      <c r="J93" s="41"/>
      <c r="K93" s="11"/>
      <c r="L93" s="41"/>
      <c r="M93" s="68"/>
    </row>
    <row r="94" spans="1:14">
      <c r="B94" s="41"/>
      <c r="C94" s="70"/>
      <c r="D94" s="41" t="s">
        <v>285</v>
      </c>
      <c r="E94" s="41"/>
      <c r="F94" s="41"/>
      <c r="G94" s="41"/>
      <c r="H94" s="41"/>
      <c r="I94" s="41"/>
      <c r="J94" s="41"/>
      <c r="K94" s="550">
        <v>1336</v>
      </c>
      <c r="L94" s="41"/>
      <c r="M94" s="1" t="s">
        <v>194</v>
      </c>
    </row>
    <row r="95" spans="1:14" ht="15.75">
      <c r="B95" s="41"/>
      <c r="C95" s="70"/>
      <c r="D95" s="41" t="s">
        <v>287</v>
      </c>
      <c r="E95" s="41"/>
      <c r="F95" s="41"/>
      <c r="G95" s="41"/>
      <c r="H95" s="41"/>
      <c r="I95" s="41"/>
      <c r="J95" s="41"/>
      <c r="K95" s="550">
        <v>0</v>
      </c>
      <c r="L95" s="41"/>
      <c r="M95" s="68"/>
    </row>
    <row r="96" spans="1:14">
      <c r="B96" s="41"/>
      <c r="C96" s="70"/>
      <c r="D96" s="41" t="s">
        <v>288</v>
      </c>
      <c r="E96" s="41"/>
      <c r="F96" s="41"/>
      <c r="G96" s="41"/>
      <c r="H96" s="41"/>
      <c r="I96" s="41"/>
      <c r="J96" s="41"/>
      <c r="K96" s="550">
        <v>900</v>
      </c>
      <c r="L96" s="41"/>
      <c r="M96" s="58" t="s">
        <v>290</v>
      </c>
    </row>
    <row r="97" spans="1:13" ht="15.75">
      <c r="B97" s="41"/>
      <c r="C97" s="70"/>
      <c r="D97" s="41" t="s">
        <v>289</v>
      </c>
      <c r="E97" s="41"/>
      <c r="F97" s="41"/>
      <c r="G97" s="41"/>
      <c r="H97" s="41"/>
      <c r="I97" s="41"/>
      <c r="J97" s="41"/>
      <c r="K97" s="550">
        <v>0</v>
      </c>
      <c r="L97" s="41"/>
      <c r="M97" s="68"/>
    </row>
    <row r="99" spans="1:13" s="58" customFormat="1">
      <c r="A99" s="543" t="s">
        <v>10270</v>
      </c>
      <c r="B99" s="3" t="s">
        <v>10248</v>
      </c>
      <c r="C99" s="543"/>
      <c r="D99" s="543"/>
      <c r="E99" s="544"/>
      <c r="F99" s="544"/>
      <c r="G99" s="94"/>
    </row>
    <row r="100" spans="1:13" s="58" customFormat="1">
      <c r="E100" s="545"/>
      <c r="F100" s="545"/>
      <c r="G100" s="94"/>
      <c r="H100" s="544"/>
      <c r="I100" s="94"/>
    </row>
    <row r="101" spans="1:13" s="58" customFormat="1">
      <c r="A101" s="543"/>
      <c r="B101" s="543"/>
      <c r="C101" s="543"/>
      <c r="D101" s="544"/>
      <c r="E101" s="94"/>
      <c r="F101" s="545"/>
      <c r="G101" s="94"/>
    </row>
    <row r="102" spans="1:13" s="58" customFormat="1">
      <c r="D102" s="545"/>
      <c r="E102" s="94"/>
      <c r="F102" s="544"/>
      <c r="G102" s="94"/>
    </row>
    <row r="103" spans="1:13" s="58" customFormat="1">
      <c r="A103" s="90"/>
      <c r="B103" s="90"/>
      <c r="C103" s="90"/>
      <c r="D103" s="91"/>
      <c r="E103" s="94"/>
      <c r="F103" s="545"/>
      <c r="G103" s="94"/>
    </row>
    <row r="104" spans="1:13" s="58" customFormat="1">
      <c r="E104" s="545"/>
      <c r="F104" s="545"/>
      <c r="G104" s="94"/>
      <c r="H104" s="91"/>
      <c r="I104" s="94"/>
    </row>
    <row r="105" spans="1:13">
      <c r="C105" s="58"/>
      <c r="D105" s="58"/>
      <c r="E105" s="58"/>
      <c r="F105" s="58"/>
      <c r="G105" s="545"/>
      <c r="H105" s="545"/>
      <c r="I105" s="94"/>
      <c r="J105" s="58"/>
    </row>
    <row r="106" spans="1:13">
      <c r="C106" s="58"/>
      <c r="D106" s="58"/>
      <c r="E106" s="58"/>
      <c r="F106" s="58"/>
      <c r="G106" s="545"/>
      <c r="H106" s="545"/>
      <c r="I106" s="94"/>
      <c r="J106" s="58"/>
    </row>
    <row r="107" spans="1:13">
      <c r="C107" s="58"/>
      <c r="D107" s="58"/>
      <c r="E107" s="58"/>
      <c r="F107" s="58"/>
      <c r="G107" s="545"/>
      <c r="H107" s="545"/>
      <c r="I107" s="94"/>
      <c r="J107" s="58"/>
    </row>
    <row r="108" spans="1:13">
      <c r="C108" s="58"/>
      <c r="D108" s="58"/>
      <c r="E108" s="58"/>
      <c r="F108" s="58"/>
      <c r="G108" s="545"/>
      <c r="H108" s="545"/>
      <c r="I108" s="94"/>
      <c r="J108" s="58"/>
    </row>
    <row r="109" spans="1:13">
      <c r="C109" s="58"/>
      <c r="D109" s="58"/>
      <c r="E109" s="58"/>
      <c r="F109" s="58"/>
      <c r="G109" s="545"/>
      <c r="H109" s="545"/>
      <c r="I109" s="94"/>
      <c r="J109" s="58"/>
    </row>
    <row r="110" spans="1:13">
      <c r="C110" s="58"/>
      <c r="D110" s="58"/>
      <c r="E110" s="58"/>
      <c r="F110" s="58"/>
      <c r="G110" s="545"/>
      <c r="H110" s="545"/>
      <c r="I110" s="94"/>
      <c r="J110" s="58"/>
    </row>
    <row r="111" spans="1:13">
      <c r="C111" s="58"/>
      <c r="D111" s="58"/>
      <c r="E111" s="58"/>
      <c r="F111" s="58"/>
      <c r="G111" s="545"/>
      <c r="H111" s="545"/>
      <c r="I111" s="94"/>
      <c r="J111" s="58"/>
    </row>
    <row r="112" spans="1:13">
      <c r="C112" s="58"/>
      <c r="D112" s="58"/>
      <c r="E112" s="58"/>
      <c r="F112" s="58"/>
      <c r="G112" s="545"/>
      <c r="H112" s="545"/>
      <c r="I112" s="94"/>
      <c r="J112" s="58"/>
    </row>
    <row r="113" spans="3:10">
      <c r="C113" s="58"/>
      <c r="D113" s="58"/>
      <c r="E113" s="58"/>
      <c r="F113" s="58"/>
      <c r="G113" s="545"/>
      <c r="H113" s="545"/>
      <c r="I113" s="94"/>
      <c r="J113" s="58"/>
    </row>
  </sheetData>
  <mergeCells count="2">
    <mergeCell ref="N1:N4"/>
    <mergeCell ref="N6:N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showGridLines="0" workbookViewId="0"/>
  </sheetViews>
  <sheetFormatPr defaultRowHeight="15"/>
  <cols>
    <col min="1" max="1" width="12.85546875" customWidth="1"/>
    <col min="3" max="3" width="13.85546875" customWidth="1"/>
    <col min="4" max="4" width="24.85546875" customWidth="1"/>
    <col min="6" max="6" width="7.7109375" customWidth="1"/>
    <col min="8" max="8" width="125.7109375" customWidth="1"/>
  </cols>
  <sheetData>
    <row r="1" spans="1:8" s="37" customFormat="1" ht="19.5" customHeight="1">
      <c r="A1" s="37" t="s">
        <v>55</v>
      </c>
    </row>
    <row r="2" spans="1:8" s="36" customFormat="1" ht="12.75" customHeight="1"/>
    <row r="3" spans="1:8" s="5" customFormat="1" ht="14.1" customHeight="1">
      <c r="A3" s="5" t="s">
        <v>54</v>
      </c>
    </row>
    <row r="4" spans="1:8" s="36" customFormat="1" ht="12.75" customHeight="1">
      <c r="A4" s="111"/>
      <c r="B4" s="111"/>
      <c r="C4" s="111"/>
      <c r="D4" s="111"/>
      <c r="E4" s="111"/>
      <c r="F4" s="111"/>
      <c r="G4" s="111"/>
      <c r="H4" s="631" t="s">
        <v>10245</v>
      </c>
    </row>
    <row r="5" spans="1:8" s="1" customFormat="1" ht="12.75" customHeight="1">
      <c r="A5" s="633" t="s">
        <v>3</v>
      </c>
      <c r="B5" s="633"/>
      <c r="C5" s="633"/>
      <c r="D5" s="633"/>
      <c r="E5" s="4" t="s">
        <v>2</v>
      </c>
      <c r="F5" s="3"/>
      <c r="G5" s="521"/>
      <c r="H5" s="632"/>
    </row>
    <row r="6" spans="1:8" s="1" customFormat="1" ht="12.75" customHeight="1">
      <c r="A6" s="521"/>
      <c r="B6" s="521"/>
      <c r="C6" s="521"/>
      <c r="D6" s="521"/>
      <c r="E6" s="3"/>
      <c r="F6" s="3"/>
      <c r="G6" s="521"/>
      <c r="H6" s="632"/>
    </row>
    <row r="7" spans="1:8" s="1" customFormat="1" ht="12.75" customHeight="1">
      <c r="A7" s="129" t="s">
        <v>53</v>
      </c>
      <c r="B7" s="129"/>
      <c r="C7" s="129"/>
      <c r="D7" s="129"/>
      <c r="E7" s="130"/>
      <c r="F7" s="130"/>
      <c r="G7" s="23"/>
      <c r="H7" s="3"/>
    </row>
    <row r="8" spans="1:8" s="1" customFormat="1" ht="12.75" customHeight="1">
      <c r="A8" s="126" t="s">
        <v>52</v>
      </c>
      <c r="B8" s="129"/>
      <c r="C8" s="129"/>
      <c r="D8" s="129"/>
      <c r="E8" s="130"/>
      <c r="F8" s="130"/>
      <c r="G8" s="23"/>
      <c r="H8" s="4" t="s">
        <v>337</v>
      </c>
    </row>
    <row r="9" spans="1:8" s="1" customFormat="1" ht="12.75" customHeight="1">
      <c r="A9" s="129"/>
      <c r="B9" s="131" t="s">
        <v>51</v>
      </c>
      <c r="C9" s="131"/>
      <c r="D9" s="131"/>
      <c r="E9" s="122" t="s">
        <v>1</v>
      </c>
      <c r="F9" s="132"/>
      <c r="G9" s="133"/>
      <c r="H9" s="3"/>
    </row>
    <row r="10" spans="1:8" s="1" customFormat="1" ht="12.75" customHeight="1">
      <c r="A10" s="129"/>
      <c r="B10" s="131" t="s">
        <v>50</v>
      </c>
      <c r="C10" s="131"/>
      <c r="D10" s="131"/>
      <c r="E10" s="122" t="s">
        <v>1</v>
      </c>
      <c r="F10" s="132"/>
      <c r="G10" s="133"/>
      <c r="H10" s="3"/>
    </row>
    <row r="11" spans="1:8" s="1" customFormat="1" ht="12.75" customHeight="1">
      <c r="A11" s="129"/>
      <c r="B11" s="131" t="s">
        <v>49</v>
      </c>
      <c r="C11" s="131"/>
      <c r="D11" s="131"/>
      <c r="E11" s="122" t="s">
        <v>1</v>
      </c>
      <c r="F11" s="132"/>
      <c r="G11" s="133"/>
      <c r="H11" s="3"/>
    </row>
    <row r="12" spans="1:8" s="1" customFormat="1" ht="12.75" customHeight="1">
      <c r="A12" s="129"/>
      <c r="B12" s="131" t="s">
        <v>48</v>
      </c>
      <c r="C12" s="131"/>
      <c r="D12" s="131"/>
      <c r="E12" s="122" t="s">
        <v>1</v>
      </c>
      <c r="F12" s="132"/>
      <c r="G12" s="133"/>
      <c r="H12" s="3"/>
    </row>
    <row r="13" spans="1:8" s="1" customFormat="1" ht="12.75" customHeight="1">
      <c r="A13" s="129"/>
      <c r="B13" s="131" t="s">
        <v>47</v>
      </c>
      <c r="C13" s="131"/>
      <c r="D13" s="131"/>
      <c r="E13" s="122" t="s">
        <v>1</v>
      </c>
      <c r="F13" s="132"/>
      <c r="G13" s="133"/>
      <c r="H13" s="3"/>
    </row>
    <row r="14" spans="1:8" s="1" customFormat="1" ht="12.75" customHeight="1">
      <c r="A14" s="129"/>
      <c r="B14" s="131" t="s">
        <v>46</v>
      </c>
      <c r="C14" s="131"/>
      <c r="D14" s="131"/>
      <c r="E14" s="122" t="s">
        <v>1</v>
      </c>
      <c r="F14" s="132"/>
      <c r="G14" s="133"/>
      <c r="H14" s="3"/>
    </row>
    <row r="15" spans="1:8" s="1" customFormat="1" ht="12.75" customHeight="1">
      <c r="A15" s="129"/>
      <c r="B15" s="130" t="s">
        <v>45</v>
      </c>
      <c r="C15" s="131"/>
      <c r="D15" s="131"/>
      <c r="E15" s="122" t="s">
        <v>1</v>
      </c>
      <c r="F15" s="132"/>
      <c r="G15" s="133">
        <v>1</v>
      </c>
      <c r="H15" s="3"/>
    </row>
    <row r="16" spans="1:8" s="1" customFormat="1" ht="12.75" customHeight="1">
      <c r="A16" s="129"/>
      <c r="B16" s="129"/>
      <c r="C16" s="129"/>
      <c r="D16" s="129"/>
      <c r="E16" s="125"/>
      <c r="F16" s="132"/>
      <c r="G16" s="3"/>
      <c r="H16" s="3"/>
    </row>
    <row r="17" spans="1:8" s="1" customFormat="1" ht="12.75" customHeight="1">
      <c r="A17" s="129" t="s">
        <v>44</v>
      </c>
      <c r="B17" s="129"/>
      <c r="C17" s="129"/>
      <c r="D17" s="129"/>
      <c r="E17" s="122"/>
      <c r="F17" s="132"/>
      <c r="G17" s="23"/>
      <c r="H17" s="3"/>
    </row>
    <row r="18" spans="1:8" s="1" customFormat="1" ht="12.75" customHeight="1">
      <c r="A18" s="129"/>
      <c r="B18" s="129" t="s">
        <v>43</v>
      </c>
      <c r="C18" s="129"/>
      <c r="D18" s="129"/>
      <c r="E18" s="122" t="s">
        <v>1</v>
      </c>
      <c r="F18" s="132"/>
      <c r="G18" s="133" t="s">
        <v>93</v>
      </c>
      <c r="H18" s="3"/>
    </row>
    <row r="19" spans="1:8" s="1" customFormat="1" ht="12.75" customHeight="1">
      <c r="A19" s="129"/>
      <c r="B19" s="129" t="s">
        <v>42</v>
      </c>
      <c r="C19" s="129"/>
      <c r="D19" s="129"/>
      <c r="E19" s="122" t="s">
        <v>1</v>
      </c>
      <c r="F19" s="132"/>
      <c r="G19" s="133" t="s">
        <v>10273</v>
      </c>
      <c r="H19" s="3"/>
    </row>
    <row r="20" spans="1:8" s="1" customFormat="1" ht="12.75" customHeight="1">
      <c r="A20" s="129"/>
      <c r="B20" s="129" t="s">
        <v>41</v>
      </c>
      <c r="C20" s="129"/>
      <c r="D20" s="129"/>
      <c r="E20" s="122" t="s">
        <v>40</v>
      </c>
      <c r="F20" s="132"/>
      <c r="G20" s="133"/>
      <c r="H20" s="109"/>
    </row>
    <row r="21" spans="1:8" s="1" customFormat="1" ht="12.75" customHeight="1">
      <c r="A21" s="129"/>
      <c r="B21" s="129" t="s">
        <v>39</v>
      </c>
      <c r="C21" s="129"/>
      <c r="D21" s="129"/>
      <c r="E21" s="122" t="s">
        <v>38</v>
      </c>
      <c r="F21" s="132"/>
      <c r="G21" s="133">
        <v>1300</v>
      </c>
      <c r="H21" t="s">
        <v>10249</v>
      </c>
    </row>
    <row r="22" spans="1:8" s="1" customFormat="1" ht="12.75" customHeight="1">
      <c r="A22" s="129"/>
      <c r="B22" s="129" t="s">
        <v>37</v>
      </c>
      <c r="C22" s="129"/>
      <c r="D22" s="129"/>
      <c r="E22" s="122" t="s">
        <v>36</v>
      </c>
      <c r="F22" s="130"/>
      <c r="G22" s="134">
        <v>145200</v>
      </c>
      <c r="H22" t="s">
        <v>10250</v>
      </c>
    </row>
    <row r="23" spans="1:8" s="1" customFormat="1" ht="12.75" customHeight="1">
      <c r="A23" s="129"/>
      <c r="B23" s="129" t="s">
        <v>35</v>
      </c>
      <c r="C23" s="129"/>
      <c r="D23" s="129"/>
      <c r="E23" s="122" t="s">
        <v>11</v>
      </c>
      <c r="F23" s="130"/>
      <c r="G23" s="134"/>
      <c r="H23" s="546"/>
    </row>
    <row r="24" spans="1:8" s="1" customFormat="1" ht="12.75" customHeight="1">
      <c r="A24" s="129"/>
      <c r="B24" s="129" t="s">
        <v>410</v>
      </c>
      <c r="C24" s="129"/>
      <c r="D24" s="129"/>
      <c r="E24" s="122" t="s">
        <v>11</v>
      </c>
      <c r="F24" s="130"/>
      <c r="G24" s="134"/>
      <c r="H24" s="113"/>
    </row>
    <row r="25" spans="1:8" s="1" customFormat="1" ht="12.75" customHeight="1">
      <c r="A25" s="129"/>
      <c r="B25" s="129" t="s">
        <v>411</v>
      </c>
      <c r="C25" s="129"/>
      <c r="D25" s="129"/>
      <c r="E25" s="122" t="s">
        <v>276</v>
      </c>
      <c r="F25" s="130"/>
      <c r="G25" s="134"/>
      <c r="H25" s="113"/>
    </row>
    <row r="26" spans="1:8" s="1" customFormat="1" ht="12.75" customHeight="1">
      <c r="A26" s="129"/>
      <c r="B26" s="129" t="s">
        <v>412</v>
      </c>
      <c r="C26" s="129"/>
      <c r="D26" s="129"/>
      <c r="E26" s="122" t="s">
        <v>413</v>
      </c>
      <c r="F26" s="130"/>
      <c r="G26" s="134"/>
      <c r="H26" s="114"/>
    </row>
    <row r="27" spans="1:8" s="1" customFormat="1" ht="12.75" customHeight="1">
      <c r="A27" s="129"/>
      <c r="B27" s="129" t="s">
        <v>277</v>
      </c>
      <c r="C27" s="129"/>
      <c r="D27" s="129"/>
      <c r="E27" s="122" t="s">
        <v>34</v>
      </c>
      <c r="F27" s="130"/>
      <c r="G27" s="135"/>
      <c r="H27" s="3"/>
    </row>
    <row r="28" spans="1:8" s="1" customFormat="1" ht="12.75" customHeight="1">
      <c r="A28" s="129"/>
      <c r="B28" s="129"/>
      <c r="C28" s="129"/>
      <c r="D28" s="129"/>
      <c r="E28" s="122"/>
      <c r="F28" s="130"/>
      <c r="G28" s="23"/>
      <c r="H28" s="3"/>
    </row>
    <row r="29" spans="1:8" s="1" customFormat="1" ht="12.75" customHeight="1">
      <c r="A29" s="129" t="s">
        <v>33</v>
      </c>
      <c r="B29" s="129"/>
      <c r="C29" s="129"/>
      <c r="D29" s="129"/>
      <c r="E29" s="122"/>
      <c r="F29" s="130"/>
      <c r="G29" s="23"/>
      <c r="H29" s="3"/>
    </row>
    <row r="30" spans="1:8" s="1" customFormat="1" ht="12.75" customHeight="1">
      <c r="A30" s="129"/>
      <c r="B30" s="129" t="s">
        <v>32</v>
      </c>
      <c r="C30" s="129"/>
      <c r="D30" s="129"/>
      <c r="E30" s="122" t="s">
        <v>31</v>
      </c>
      <c r="F30" s="130"/>
      <c r="G30" s="133">
        <v>10.199999999999999</v>
      </c>
      <c r="H30" t="s">
        <v>10249</v>
      </c>
    </row>
    <row r="31" spans="1:8" s="1" customFormat="1" ht="12.75" customHeight="1">
      <c r="A31" s="129"/>
      <c r="B31" s="123" t="s">
        <v>30</v>
      </c>
      <c r="C31" s="129"/>
      <c r="D31" s="129"/>
      <c r="E31" s="122"/>
      <c r="F31" s="130"/>
      <c r="G31" s="136"/>
      <c r="H31" s="3"/>
    </row>
    <row r="32" spans="1:8" s="1" customFormat="1" ht="12.75" customHeight="1">
      <c r="A32" s="129"/>
      <c r="B32" s="130"/>
      <c r="C32" s="130"/>
      <c r="D32" s="129" t="s">
        <v>29</v>
      </c>
      <c r="E32" s="122" t="s">
        <v>24</v>
      </c>
      <c r="F32" s="130"/>
      <c r="G32" s="135"/>
      <c r="H32" s="3"/>
    </row>
    <row r="33" spans="1:8" s="1" customFormat="1" ht="12.75" customHeight="1">
      <c r="A33" s="129"/>
      <c r="B33" s="137"/>
      <c r="C33" s="130"/>
      <c r="D33" s="129" t="s">
        <v>28</v>
      </c>
      <c r="E33" s="122" t="s">
        <v>24</v>
      </c>
      <c r="F33" s="130"/>
      <c r="G33" s="135"/>
      <c r="H33" s="3"/>
    </row>
    <row r="34" spans="1:8" s="1" customFormat="1" ht="12.75" customHeight="1">
      <c r="A34" s="129"/>
      <c r="B34" s="138"/>
      <c r="C34" s="130"/>
      <c r="D34" s="129" t="s">
        <v>27</v>
      </c>
      <c r="E34" s="122" t="s">
        <v>24</v>
      </c>
      <c r="F34" s="130"/>
      <c r="G34" s="135"/>
      <c r="H34" s="3"/>
    </row>
    <row r="35" spans="1:8" s="1" customFormat="1" ht="12.75" customHeight="1">
      <c r="A35" s="129"/>
      <c r="B35" s="138"/>
      <c r="C35" s="130"/>
      <c r="D35" s="129" t="s">
        <v>26</v>
      </c>
      <c r="E35" s="122" t="s">
        <v>24</v>
      </c>
      <c r="F35" s="130"/>
      <c r="G35" s="135"/>
      <c r="H35" s="3"/>
    </row>
    <row r="36" spans="1:8" s="1" customFormat="1" ht="12.75" customHeight="1">
      <c r="A36" s="129"/>
      <c r="B36" s="138"/>
      <c r="C36" s="130"/>
      <c r="D36" s="129" t="s">
        <v>25</v>
      </c>
      <c r="E36" s="122" t="s">
        <v>24</v>
      </c>
      <c r="F36" s="130"/>
      <c r="G36" s="135"/>
      <c r="H36" s="3"/>
    </row>
    <row r="37" spans="1:8" s="1" customFormat="1" ht="12.75" customHeight="1">
      <c r="A37" s="129"/>
      <c r="B37" s="129"/>
      <c r="C37" s="130"/>
      <c r="D37" s="129" t="s">
        <v>424</v>
      </c>
      <c r="E37" s="122" t="s">
        <v>24</v>
      </c>
      <c r="F37" s="130"/>
      <c r="G37" s="135"/>
      <c r="H37" s="3"/>
    </row>
    <row r="38" spans="1:8" s="1" customFormat="1" ht="12.75" customHeight="1">
      <c r="A38" s="129"/>
      <c r="B38" s="129"/>
      <c r="C38" s="130"/>
      <c r="D38" s="129" t="s">
        <v>425</v>
      </c>
      <c r="E38" s="122" t="s">
        <v>24</v>
      </c>
      <c r="F38" s="130"/>
      <c r="G38" s="135"/>
      <c r="H38" s="3"/>
    </row>
    <row r="39" spans="1:8" s="1" customFormat="1" ht="12.75" customHeight="1">
      <c r="A39" s="129"/>
      <c r="B39" s="129"/>
      <c r="C39" s="130"/>
      <c r="D39" s="129"/>
      <c r="E39" s="122"/>
      <c r="F39" s="130"/>
      <c r="G39" s="30"/>
      <c r="H39" s="3"/>
    </row>
    <row r="40" spans="1:8" s="1" customFormat="1" ht="12.75" customHeight="1">
      <c r="A40" s="129" t="s">
        <v>23</v>
      </c>
      <c r="B40" s="129"/>
      <c r="C40" s="129"/>
      <c r="D40" s="129"/>
      <c r="E40" s="122"/>
      <c r="F40" s="130"/>
      <c r="G40" s="139"/>
      <c r="H40" s="3"/>
    </row>
    <row r="41" spans="1:8" s="1" customFormat="1" ht="12.75" customHeight="1">
      <c r="A41" s="126" t="s">
        <v>22</v>
      </c>
      <c r="B41" s="129"/>
      <c r="C41" s="129"/>
      <c r="D41" s="129"/>
      <c r="E41" s="122"/>
      <c r="F41" s="130"/>
      <c r="G41" s="140"/>
      <c r="H41" s="3"/>
    </row>
    <row r="42" spans="1:8" s="1" customFormat="1" ht="12.75" customHeight="1">
      <c r="A42" s="129"/>
      <c r="B42" s="129" t="s">
        <v>21</v>
      </c>
      <c r="C42" s="129"/>
      <c r="D42" s="129"/>
      <c r="E42" s="122" t="s">
        <v>7</v>
      </c>
      <c r="F42" s="130"/>
      <c r="G42" s="133"/>
      <c r="H42" s="3"/>
    </row>
    <row r="43" spans="1:8" s="1" customFormat="1" ht="12.75" customHeight="1">
      <c r="A43" s="129"/>
      <c r="B43" s="129" t="s">
        <v>20</v>
      </c>
      <c r="C43" s="129"/>
      <c r="D43" s="129"/>
      <c r="E43" s="122" t="s">
        <v>18</v>
      </c>
      <c r="F43" s="130"/>
      <c r="G43" s="133">
        <v>3.61</v>
      </c>
      <c r="H43" t="s">
        <v>10252</v>
      </c>
    </row>
    <row r="44" spans="1:8" s="1" customFormat="1" ht="12.75" customHeight="1">
      <c r="A44" s="129"/>
      <c r="B44" s="123" t="s">
        <v>19</v>
      </c>
      <c r="C44" s="129"/>
      <c r="D44" s="129"/>
      <c r="E44" s="122" t="s">
        <v>18</v>
      </c>
      <c r="F44" s="130"/>
      <c r="G44" s="135"/>
      <c r="H44" s="3"/>
    </row>
    <row r="45" spans="1:8" s="1" customFormat="1" ht="12.75" customHeight="1">
      <c r="A45" s="129"/>
      <c r="B45" s="123" t="s">
        <v>17</v>
      </c>
      <c r="C45" s="129"/>
      <c r="D45" s="129"/>
      <c r="E45" s="122" t="s">
        <v>333</v>
      </c>
      <c r="F45" s="130"/>
      <c r="G45" s="135"/>
      <c r="H45" s="3"/>
    </row>
    <row r="46" spans="1:8" s="1" customFormat="1" ht="12.75" customHeight="1">
      <c r="A46" s="129"/>
      <c r="B46" s="123" t="s">
        <v>16</v>
      </c>
      <c r="C46" s="129"/>
      <c r="D46" s="129"/>
      <c r="E46" s="122" t="s">
        <v>7</v>
      </c>
      <c r="F46" s="130"/>
      <c r="G46" s="135"/>
      <c r="H46" s="3"/>
    </row>
    <row r="47" spans="1:8" s="1" customFormat="1" ht="12.75" customHeight="1">
      <c r="A47" s="129"/>
      <c r="B47" s="123" t="s">
        <v>15</v>
      </c>
      <c r="C47" s="129"/>
      <c r="D47" s="129"/>
      <c r="E47" s="122" t="s">
        <v>14</v>
      </c>
      <c r="F47" s="130"/>
      <c r="G47" s="539">
        <v>3.61</v>
      </c>
      <c r="H47" t="s">
        <v>10251</v>
      </c>
    </row>
    <row r="48" spans="1:8" s="1" customFormat="1" ht="12.75" customHeight="1">
      <c r="A48" s="129"/>
      <c r="B48" s="123" t="s">
        <v>13</v>
      </c>
      <c r="C48" s="129"/>
      <c r="D48" s="129"/>
      <c r="E48" s="122" t="s">
        <v>11</v>
      </c>
      <c r="F48" s="130"/>
      <c r="G48" s="135"/>
      <c r="H48" s="3"/>
    </row>
    <row r="49" spans="1:8" s="1" customFormat="1" ht="12.75" customHeight="1">
      <c r="A49" s="129"/>
      <c r="B49" s="123" t="s">
        <v>12</v>
      </c>
      <c r="C49" s="129"/>
      <c r="D49" s="129"/>
      <c r="E49" s="122" t="s">
        <v>11</v>
      </c>
      <c r="F49" s="130"/>
      <c r="G49" s="547">
        <v>0</v>
      </c>
      <c r="H49" s="548" t="s">
        <v>10246</v>
      </c>
    </row>
    <row r="50" spans="1:8" s="1" customFormat="1" ht="12.75" customHeight="1">
      <c r="A50" s="129"/>
      <c r="B50" s="123" t="s">
        <v>414</v>
      </c>
      <c r="C50" s="129"/>
      <c r="D50" s="129"/>
      <c r="E50" s="122" t="s">
        <v>11</v>
      </c>
      <c r="F50" s="130"/>
      <c r="G50" s="135">
        <v>0.1</v>
      </c>
      <c r="H50" s="3" t="s">
        <v>10247</v>
      </c>
    </row>
    <row r="51" spans="1:8" s="1" customFormat="1" ht="12.75" customHeight="1">
      <c r="A51" s="129"/>
      <c r="B51" s="123" t="s">
        <v>415</v>
      </c>
      <c r="C51" s="129"/>
      <c r="D51" s="129"/>
      <c r="E51" s="122" t="s">
        <v>11</v>
      </c>
      <c r="F51" s="130"/>
      <c r="G51" s="135"/>
      <c r="H51" s="3"/>
    </row>
    <row r="52" spans="1:8" s="1" customFormat="1" ht="12.75" customHeight="1">
      <c r="A52" s="129"/>
      <c r="B52" s="129"/>
      <c r="C52" s="129"/>
      <c r="D52" s="129"/>
      <c r="E52" s="122"/>
      <c r="F52" s="130"/>
      <c r="G52" s="23"/>
      <c r="H52" s="3"/>
    </row>
    <row r="53" spans="1:8" s="1" customFormat="1" ht="12.75" customHeight="1">
      <c r="A53" s="129" t="s">
        <v>10</v>
      </c>
      <c r="B53" s="129"/>
      <c r="C53" s="129"/>
      <c r="D53" s="129"/>
      <c r="E53" s="122"/>
      <c r="F53" s="130"/>
      <c r="G53" s="23"/>
      <c r="H53" s="3"/>
    </row>
    <row r="54" spans="1:8" s="1" customFormat="1" ht="12.75" customHeight="1">
      <c r="A54" s="129"/>
      <c r="B54" s="129" t="s">
        <v>9</v>
      </c>
      <c r="C54" s="129"/>
      <c r="D54" s="129"/>
      <c r="E54" s="122" t="s">
        <v>1</v>
      </c>
      <c r="F54" s="130"/>
      <c r="G54" s="133"/>
      <c r="H54" s="3"/>
    </row>
    <row r="55" spans="1:8" s="1" customFormat="1" ht="12.75" customHeight="1">
      <c r="A55" s="129"/>
      <c r="B55" s="129" t="s">
        <v>8</v>
      </c>
      <c r="C55" s="129"/>
      <c r="D55" s="129"/>
      <c r="E55" s="122" t="s">
        <v>1</v>
      </c>
      <c r="F55" s="130"/>
      <c r="G55" s="133"/>
      <c r="H55" s="3"/>
    </row>
    <row r="56" spans="1:8" s="1" customFormat="1" ht="12.75" customHeight="1">
      <c r="A56" s="129"/>
      <c r="B56" s="129" t="s">
        <v>389</v>
      </c>
      <c r="C56" s="129"/>
      <c r="D56" s="129"/>
      <c r="E56" s="122" t="s">
        <v>1</v>
      </c>
      <c r="F56" s="130"/>
      <c r="G56" s="133"/>
      <c r="H56" s="3"/>
    </row>
    <row r="57" spans="1:8" s="1" customFormat="1" ht="12.75" customHeight="1">
      <c r="A57" s="129"/>
      <c r="B57" s="129" t="s">
        <v>390</v>
      </c>
      <c r="C57" s="129"/>
      <c r="D57" s="129"/>
      <c r="E57" s="122" t="s">
        <v>1</v>
      </c>
      <c r="F57" s="130"/>
      <c r="G57" s="133"/>
      <c r="H57" s="3"/>
    </row>
    <row r="58" spans="1:8" s="1" customFormat="1" ht="12.75" customHeight="1">
      <c r="A58" s="129"/>
      <c r="B58" s="129" t="s">
        <v>391</v>
      </c>
      <c r="C58" s="129"/>
      <c r="D58" s="129"/>
      <c r="E58" s="122" t="s">
        <v>1</v>
      </c>
      <c r="F58" s="130"/>
      <c r="G58" s="133"/>
      <c r="H58" s="3"/>
    </row>
    <row r="59" spans="1:8" s="1" customFormat="1" ht="12.75" customHeight="1">
      <c r="A59" s="129"/>
      <c r="B59" s="123" t="s">
        <v>392</v>
      </c>
      <c r="C59" s="129"/>
      <c r="D59" s="129"/>
      <c r="E59" s="122" t="s">
        <v>7</v>
      </c>
      <c r="F59" s="130"/>
      <c r="G59" s="133">
        <v>10.38</v>
      </c>
      <c r="H59" s="3" t="s">
        <v>10248</v>
      </c>
    </row>
    <row r="60" spans="1:8" s="1" customFormat="1" ht="12.75" customHeight="1">
      <c r="A60" s="129"/>
      <c r="B60" s="123" t="s">
        <v>393</v>
      </c>
      <c r="C60" s="129"/>
      <c r="D60" s="129"/>
      <c r="E60" s="122" t="s">
        <v>7</v>
      </c>
      <c r="F60" s="142"/>
      <c r="G60" s="135"/>
      <c r="H60" s="3"/>
    </row>
    <row r="61" spans="1:8" s="1" customFormat="1" ht="12.75" customHeight="1">
      <c r="A61" s="129"/>
      <c r="B61" s="123" t="s">
        <v>394</v>
      </c>
      <c r="C61" s="129"/>
      <c r="D61" s="129"/>
      <c r="E61" s="122" t="s">
        <v>11</v>
      </c>
      <c r="F61" s="143"/>
      <c r="G61" s="539">
        <v>0.25</v>
      </c>
      <c r="H61" s="3" t="s">
        <v>184</v>
      </c>
    </row>
    <row r="62" spans="1:8" s="1" customFormat="1" ht="12.75" customHeight="1">
      <c r="A62" s="129"/>
      <c r="B62" s="123"/>
      <c r="C62" s="129"/>
      <c r="D62" s="129"/>
      <c r="E62" s="122"/>
      <c r="F62" s="144"/>
      <c r="G62" s="145"/>
      <c r="H62" s="3"/>
    </row>
    <row r="63" spans="1:8" s="1" customFormat="1" ht="12.75" customHeight="1">
      <c r="A63" s="129" t="s">
        <v>416</v>
      </c>
      <c r="B63" s="123"/>
      <c r="C63" s="129"/>
      <c r="D63" s="129"/>
      <c r="E63" s="122"/>
      <c r="F63" s="144"/>
      <c r="G63" s="146"/>
      <c r="H63" s="3"/>
    </row>
    <row r="64" spans="1:8" s="1" customFormat="1" ht="12.75" customHeight="1">
      <c r="A64" s="129"/>
      <c r="B64" s="147" t="s">
        <v>6</v>
      </c>
      <c r="C64" s="129"/>
      <c r="D64" s="129"/>
      <c r="E64" s="122"/>
      <c r="F64" s="144"/>
      <c r="G64" s="148"/>
      <c r="H64" s="3"/>
    </row>
    <row r="65" spans="1:8" s="1" customFormat="1" ht="12.75" customHeight="1">
      <c r="A65" s="129"/>
      <c r="B65" s="147"/>
      <c r="C65" s="147" t="s">
        <v>417</v>
      </c>
      <c r="D65" s="129"/>
      <c r="E65" s="122" t="s">
        <v>1</v>
      </c>
      <c r="F65" s="144"/>
      <c r="G65" s="149"/>
      <c r="H65" s="3"/>
    </row>
    <row r="66" spans="1:8" s="1" customFormat="1" ht="12.75" customHeight="1">
      <c r="A66" s="129"/>
      <c r="B66" s="147"/>
      <c r="C66" s="147" t="s">
        <v>418</v>
      </c>
      <c r="D66" s="129"/>
      <c r="E66" s="122" t="s">
        <v>1</v>
      </c>
      <c r="F66" s="144"/>
      <c r="G66" s="149"/>
      <c r="H66" s="3"/>
    </row>
    <row r="67" spans="1:8" s="1" customFormat="1" ht="12.75" customHeight="1">
      <c r="A67" s="129"/>
      <c r="B67" s="147"/>
      <c r="C67" s="147" t="s">
        <v>419</v>
      </c>
      <c r="D67" s="129"/>
      <c r="E67" s="122" t="s">
        <v>1</v>
      </c>
      <c r="F67" s="144"/>
      <c r="G67" s="149"/>
      <c r="H67" s="3"/>
    </row>
    <row r="68" spans="1:8" s="1" customFormat="1" ht="12.75" customHeight="1">
      <c r="A68" s="129"/>
      <c r="B68" s="147" t="s">
        <v>5</v>
      </c>
      <c r="C68" s="147"/>
      <c r="D68" s="129"/>
      <c r="E68" s="122"/>
      <c r="F68" s="144"/>
      <c r="G68" s="150"/>
      <c r="H68" s="3"/>
    </row>
    <row r="69" spans="1:8" s="1" customFormat="1" ht="12.75" customHeight="1">
      <c r="A69" s="129"/>
      <c r="B69" s="147"/>
      <c r="C69" s="147" t="s">
        <v>420</v>
      </c>
      <c r="D69" s="129"/>
      <c r="E69" s="122" t="s">
        <v>1</v>
      </c>
      <c r="F69" s="144"/>
      <c r="G69" s="149"/>
      <c r="H69" s="3"/>
    </row>
    <row r="70" spans="1:8" s="1" customFormat="1" ht="12.75" customHeight="1">
      <c r="A70" s="129"/>
      <c r="B70" s="147"/>
      <c r="C70" s="147" t="s">
        <v>421</v>
      </c>
      <c r="D70" s="129"/>
      <c r="E70" s="122" t="s">
        <v>1</v>
      </c>
      <c r="F70" s="144"/>
      <c r="G70" s="149"/>
      <c r="H70" s="3"/>
    </row>
    <row r="71" spans="1:8" s="1" customFormat="1" ht="12.75" customHeight="1">
      <c r="A71" s="129"/>
      <c r="B71" s="147"/>
      <c r="C71" s="147" t="s">
        <v>422</v>
      </c>
      <c r="D71" s="129"/>
      <c r="E71" s="122" t="s">
        <v>1</v>
      </c>
      <c r="F71" s="144"/>
      <c r="G71" s="149"/>
      <c r="H71" s="3"/>
    </row>
    <row r="72" spans="1:8" s="1" customFormat="1" ht="12.75" customHeight="1">
      <c r="A72" s="151"/>
      <c r="B72" s="152"/>
      <c r="C72" s="152"/>
      <c r="D72" s="151"/>
      <c r="E72" s="124"/>
      <c r="F72" s="144"/>
      <c r="G72" s="153"/>
      <c r="H72" s="3"/>
    </row>
    <row r="73" spans="1:8" s="1" customFormat="1" ht="12.75" customHeight="1">
      <c r="A73" s="129" t="s">
        <v>395</v>
      </c>
      <c r="B73" s="147"/>
      <c r="C73" s="147"/>
      <c r="D73" s="129"/>
      <c r="E73" s="122" t="s">
        <v>1</v>
      </c>
      <c r="F73" s="144"/>
      <c r="G73" s="154"/>
      <c r="H73" s="3"/>
    </row>
    <row r="74" spans="1:8" s="1" customFormat="1" ht="12.75" customHeight="1">
      <c r="A74" s="151"/>
      <c r="B74" s="152"/>
      <c r="C74" s="152"/>
      <c r="D74" s="151"/>
      <c r="E74" s="124"/>
      <c r="F74" s="144"/>
      <c r="G74" s="144"/>
      <c r="H74" s="3"/>
    </row>
    <row r="75" spans="1:8" s="1" customFormat="1" ht="12.75" customHeight="1">
      <c r="A75" s="151" t="s">
        <v>396</v>
      </c>
      <c r="B75" s="152"/>
      <c r="C75" s="151"/>
      <c r="D75" s="151"/>
      <c r="E75" s="124"/>
      <c r="F75" s="144"/>
      <c r="G75" s="144"/>
      <c r="H75" s="3"/>
    </row>
    <row r="76" spans="1:8" s="1" customFormat="1" ht="12.75" customHeight="1">
      <c r="A76" s="151"/>
      <c r="B76" s="155" t="s">
        <v>397</v>
      </c>
      <c r="C76" s="151"/>
      <c r="D76" s="151"/>
      <c r="E76" s="124"/>
      <c r="F76" s="144"/>
      <c r="G76" s="156"/>
      <c r="H76" s="3"/>
    </row>
    <row r="77" spans="1:8" s="1" customFormat="1" ht="12.75" customHeight="1">
      <c r="A77" s="129"/>
      <c r="B77" s="123"/>
      <c r="C77" s="129" t="s">
        <v>398</v>
      </c>
      <c r="D77" s="129"/>
      <c r="E77" s="122" t="s">
        <v>11</v>
      </c>
      <c r="F77" s="144"/>
      <c r="G77" s="13">
        <v>1</v>
      </c>
      <c r="H77" s="3"/>
    </row>
    <row r="78" spans="1:8" s="1" customFormat="1" ht="12.75" customHeight="1">
      <c r="A78" s="129"/>
      <c r="B78" s="123"/>
      <c r="C78" s="129" t="s">
        <v>399</v>
      </c>
      <c r="D78" s="129"/>
      <c r="E78" s="122" t="s">
        <v>11</v>
      </c>
      <c r="F78" s="144"/>
      <c r="G78" s="13">
        <v>0</v>
      </c>
      <c r="H78" s="3"/>
    </row>
    <row r="79" spans="1:8" s="1" customFormat="1" ht="12.75" customHeight="1">
      <c r="A79" s="129"/>
      <c r="B79" s="123"/>
      <c r="C79" s="129" t="s">
        <v>400</v>
      </c>
      <c r="D79" s="129"/>
      <c r="E79" s="122" t="s">
        <v>11</v>
      </c>
      <c r="F79" s="144"/>
      <c r="G79" s="13">
        <v>1</v>
      </c>
      <c r="H79" s="3"/>
    </row>
    <row r="80" spans="1:8" s="1" customFormat="1" ht="12.75" customHeight="1">
      <c r="A80" s="129"/>
      <c r="B80" s="123"/>
      <c r="C80" s="129" t="s">
        <v>401</v>
      </c>
      <c r="D80" s="129"/>
      <c r="E80" s="122" t="s">
        <v>11</v>
      </c>
      <c r="F80" s="144"/>
      <c r="G80" s="13">
        <v>0</v>
      </c>
      <c r="H80" s="3"/>
    </row>
    <row r="81" spans="1:8" s="1" customFormat="1" ht="12.75" customHeight="1">
      <c r="A81" s="129"/>
      <c r="B81" s="155" t="s">
        <v>402</v>
      </c>
      <c r="C81" s="151"/>
      <c r="D81" s="151"/>
      <c r="E81" s="124"/>
      <c r="F81" s="144"/>
      <c r="G81" s="11"/>
      <c r="H81" s="3"/>
    </row>
    <row r="82" spans="1:8" s="1" customFormat="1" ht="12.75" customHeight="1">
      <c r="A82" s="129"/>
      <c r="B82" s="123"/>
      <c r="C82" s="129" t="s">
        <v>403</v>
      </c>
      <c r="D82" s="129"/>
      <c r="E82" s="122" t="s">
        <v>4</v>
      </c>
      <c r="F82" s="144"/>
      <c r="G82" s="13">
        <v>1336</v>
      </c>
      <c r="H82" s="3" t="s">
        <v>194</v>
      </c>
    </row>
    <row r="83" spans="1:8" s="1" customFormat="1" ht="12.75" customHeight="1">
      <c r="A83" s="129"/>
      <c r="B83" s="123"/>
      <c r="C83" s="129" t="s">
        <v>404</v>
      </c>
      <c r="D83" s="129"/>
      <c r="E83" s="122" t="s">
        <v>4</v>
      </c>
      <c r="F83" s="144"/>
      <c r="G83" s="13">
        <v>0</v>
      </c>
      <c r="H83" s="3"/>
    </row>
    <row r="84" spans="1:8" s="1" customFormat="1" ht="12.75" customHeight="1">
      <c r="A84" s="129"/>
      <c r="B84" s="123"/>
      <c r="C84" s="129" t="s">
        <v>405</v>
      </c>
      <c r="D84" s="129"/>
      <c r="E84" s="122" t="s">
        <v>4</v>
      </c>
      <c r="F84" s="144"/>
      <c r="G84" s="13">
        <v>900</v>
      </c>
      <c r="H84" s="163" t="s">
        <v>193</v>
      </c>
    </row>
    <row r="85" spans="1:8" s="1" customFormat="1" ht="12.75" customHeight="1">
      <c r="A85" s="129"/>
      <c r="B85" s="123"/>
      <c r="C85" s="129" t="s">
        <v>406</v>
      </c>
      <c r="D85" s="129"/>
      <c r="E85" s="122" t="s">
        <v>4</v>
      </c>
      <c r="F85" s="144"/>
      <c r="G85" s="13">
        <v>0</v>
      </c>
      <c r="H85" s="3"/>
    </row>
    <row r="86" spans="1:8" s="1" customFormat="1" ht="12.75" customHeight="1">
      <c r="A86" s="129"/>
      <c r="B86" s="123" t="s">
        <v>407</v>
      </c>
      <c r="C86" s="129"/>
      <c r="D86" s="129"/>
      <c r="E86" s="122" t="s">
        <v>408</v>
      </c>
      <c r="F86" s="144"/>
      <c r="G86" s="149"/>
      <c r="H86" s="3"/>
    </row>
    <row r="87" spans="1:8" s="1" customFormat="1" ht="12.75" customHeight="1">
      <c r="A87" s="151"/>
      <c r="B87" s="155"/>
      <c r="C87" s="151"/>
      <c r="D87" s="151"/>
      <c r="E87" s="124"/>
      <c r="F87" s="144"/>
      <c r="G87" s="150"/>
      <c r="H87" s="3"/>
    </row>
    <row r="88" spans="1:8" s="1" customFormat="1" ht="12.75" customHeight="1">
      <c r="A88" s="129" t="s">
        <v>409</v>
      </c>
      <c r="B88" s="123"/>
      <c r="C88" s="129"/>
      <c r="D88" s="129"/>
      <c r="E88" s="127" t="s">
        <v>423</v>
      </c>
      <c r="F88" s="144"/>
      <c r="G88" s="135"/>
      <c r="H88" s="3"/>
    </row>
    <row r="89" spans="1:8" s="1" customFormat="1" ht="12.75" customHeight="1">
      <c r="A89" s="23"/>
      <c r="B89" s="21"/>
      <c r="C89" s="23"/>
      <c r="D89" s="23"/>
      <c r="E89" s="23"/>
      <c r="F89" s="144"/>
      <c r="G89" s="144"/>
      <c r="H89" s="59" t="s">
        <v>180</v>
      </c>
    </row>
    <row r="90" spans="1:8" s="1" customFormat="1" ht="12.75" customHeight="1">
      <c r="A90" s="3"/>
      <c r="B90" s="3"/>
      <c r="C90" s="3"/>
      <c r="D90" s="3"/>
      <c r="E90" s="3"/>
      <c r="F90" s="3"/>
      <c r="G90" s="3"/>
    </row>
    <row r="91" spans="1:8">
      <c r="A91" s="115"/>
      <c r="B91" s="115"/>
      <c r="C91" s="115"/>
      <c r="D91" s="115"/>
      <c r="E91" s="115"/>
      <c r="F91" s="115"/>
      <c r="G91" s="115"/>
      <c r="H91" s="115"/>
    </row>
  </sheetData>
  <mergeCells count="2">
    <mergeCell ref="H4:H6"/>
    <mergeCell ref="A5:D5"/>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1"/>
  <sheetViews>
    <sheetView showGridLines="0" workbookViewId="0"/>
  </sheetViews>
  <sheetFormatPr defaultRowHeight="15"/>
  <cols>
    <col min="1" max="1" width="12.85546875" customWidth="1"/>
    <col min="3" max="3" width="13.85546875" customWidth="1"/>
    <col min="4" max="4" width="24.85546875" customWidth="1"/>
    <col min="6" max="6" width="7.7109375" customWidth="1"/>
    <col min="8" max="8" width="125.7109375" customWidth="1"/>
  </cols>
  <sheetData>
    <row r="1" spans="1:8" s="37" customFormat="1" ht="19.5" customHeight="1">
      <c r="A1" s="37" t="s">
        <v>55</v>
      </c>
    </row>
    <row r="2" spans="1:8" s="36" customFormat="1" ht="12.75" customHeight="1"/>
    <row r="3" spans="1:8" s="5" customFormat="1" ht="14.1" customHeight="1">
      <c r="A3" s="5" t="s">
        <v>54</v>
      </c>
    </row>
    <row r="4" spans="1:8" s="36" customFormat="1" ht="12.75" customHeight="1">
      <c r="A4" s="111"/>
      <c r="B4" s="111"/>
      <c r="C4" s="111"/>
      <c r="D4" s="111"/>
      <c r="E4" s="111"/>
      <c r="F4" s="111"/>
      <c r="G4" s="111"/>
      <c r="H4" s="631" t="s">
        <v>10271</v>
      </c>
    </row>
    <row r="5" spans="1:8" s="1" customFormat="1" ht="12.75" customHeight="1">
      <c r="A5" s="633" t="s">
        <v>3</v>
      </c>
      <c r="B5" s="633"/>
      <c r="C5" s="633"/>
      <c r="D5" s="633"/>
      <c r="E5" s="4" t="s">
        <v>2</v>
      </c>
      <c r="F5" s="3"/>
      <c r="G5" s="521"/>
      <c r="H5" s="632"/>
    </row>
    <row r="6" spans="1:8" s="1" customFormat="1" ht="12.75" customHeight="1">
      <c r="A6" s="521"/>
      <c r="B6" s="521"/>
      <c r="C6" s="521"/>
      <c r="D6" s="521"/>
      <c r="E6" s="3"/>
      <c r="F6" s="3"/>
      <c r="G6" s="521"/>
      <c r="H6" s="632"/>
    </row>
    <row r="7" spans="1:8" s="1" customFormat="1" ht="12.75" customHeight="1">
      <c r="A7" s="129" t="s">
        <v>53</v>
      </c>
      <c r="B7" s="129"/>
      <c r="C7" s="129"/>
      <c r="D7" s="129"/>
      <c r="E7" s="130"/>
      <c r="F7" s="130"/>
      <c r="G7" s="23"/>
      <c r="H7" s="3"/>
    </row>
    <row r="8" spans="1:8" s="1" customFormat="1" ht="12.75" customHeight="1">
      <c r="A8" s="126" t="s">
        <v>52</v>
      </c>
      <c r="B8" s="129"/>
      <c r="C8" s="129"/>
      <c r="D8" s="129"/>
      <c r="E8" s="130"/>
      <c r="F8" s="130"/>
      <c r="G8" s="23"/>
      <c r="H8" s="4" t="s">
        <v>337</v>
      </c>
    </row>
    <row r="9" spans="1:8" s="1" customFormat="1" ht="12.75" customHeight="1">
      <c r="A9" s="129"/>
      <c r="B9" s="131" t="s">
        <v>51</v>
      </c>
      <c r="C9" s="131"/>
      <c r="D9" s="131"/>
      <c r="E9" s="122" t="s">
        <v>1</v>
      </c>
      <c r="F9" s="132"/>
      <c r="G9" s="133"/>
      <c r="H9" s="3"/>
    </row>
    <row r="10" spans="1:8" s="1" customFormat="1" ht="12.75" customHeight="1">
      <c r="A10" s="129"/>
      <c r="B10" s="131" t="s">
        <v>50</v>
      </c>
      <c r="C10" s="131"/>
      <c r="D10" s="131"/>
      <c r="E10" s="122" t="s">
        <v>1</v>
      </c>
      <c r="F10" s="132"/>
      <c r="G10" s="133"/>
      <c r="H10" s="3"/>
    </row>
    <row r="11" spans="1:8" s="1" customFormat="1" ht="12.75" customHeight="1">
      <c r="A11" s="129"/>
      <c r="B11" s="131" t="s">
        <v>49</v>
      </c>
      <c r="C11" s="131"/>
      <c r="D11" s="131"/>
      <c r="E11" s="122" t="s">
        <v>1</v>
      </c>
      <c r="F11" s="132"/>
      <c r="G11" s="133"/>
      <c r="H11" s="3"/>
    </row>
    <row r="12" spans="1:8" s="1" customFormat="1" ht="12.75" customHeight="1">
      <c r="A12" s="129"/>
      <c r="B12" s="131" t="s">
        <v>48</v>
      </c>
      <c r="C12" s="131"/>
      <c r="D12" s="131"/>
      <c r="E12" s="122" t="s">
        <v>1</v>
      </c>
      <c r="F12" s="132"/>
      <c r="G12" s="133"/>
      <c r="H12" s="3"/>
    </row>
    <row r="13" spans="1:8" s="1" customFormat="1" ht="12.75" customHeight="1">
      <c r="A13" s="129"/>
      <c r="B13" s="131" t="s">
        <v>47</v>
      </c>
      <c r="C13" s="131"/>
      <c r="D13" s="131"/>
      <c r="E13" s="122" t="s">
        <v>1</v>
      </c>
      <c r="F13" s="132"/>
      <c r="G13" s="133"/>
      <c r="H13" s="3"/>
    </row>
    <row r="14" spans="1:8" s="1" customFormat="1" ht="12.75" customHeight="1">
      <c r="A14" s="129"/>
      <c r="B14" s="131" t="s">
        <v>46</v>
      </c>
      <c r="C14" s="131"/>
      <c r="D14" s="131"/>
      <c r="E14" s="122" t="s">
        <v>1</v>
      </c>
      <c r="F14" s="132"/>
      <c r="G14" s="133"/>
      <c r="H14" s="3"/>
    </row>
    <row r="15" spans="1:8" s="1" customFormat="1" ht="12.75" customHeight="1">
      <c r="A15" s="129"/>
      <c r="B15" s="130" t="s">
        <v>45</v>
      </c>
      <c r="C15" s="131"/>
      <c r="D15" s="131"/>
      <c r="E15" s="122" t="s">
        <v>1</v>
      </c>
      <c r="F15" s="132"/>
      <c r="G15" s="133">
        <v>1</v>
      </c>
      <c r="H15" s="3"/>
    </row>
    <row r="16" spans="1:8" s="1" customFormat="1" ht="12.75" customHeight="1">
      <c r="A16" s="129"/>
      <c r="B16" s="129"/>
      <c r="C16" s="129"/>
      <c r="D16" s="129"/>
      <c r="E16" s="125"/>
      <c r="F16" s="132"/>
      <c r="G16" s="3"/>
      <c r="H16" s="3"/>
    </row>
    <row r="17" spans="1:8" s="1" customFormat="1" ht="12.75" customHeight="1">
      <c r="A17" s="129" t="s">
        <v>44</v>
      </c>
      <c r="B17" s="129"/>
      <c r="C17" s="129"/>
      <c r="D17" s="129"/>
      <c r="E17" s="122"/>
      <c r="F17" s="132"/>
      <c r="G17" s="23"/>
      <c r="H17" s="3"/>
    </row>
    <row r="18" spans="1:8" s="1" customFormat="1" ht="12.75" customHeight="1">
      <c r="A18" s="129"/>
      <c r="B18" s="129" t="s">
        <v>43</v>
      </c>
      <c r="C18" s="129"/>
      <c r="D18" s="129"/>
      <c r="E18" s="122" t="s">
        <v>1</v>
      </c>
      <c r="F18" s="132"/>
      <c r="G18" s="133" t="s">
        <v>93</v>
      </c>
      <c r="H18" s="3"/>
    </row>
    <row r="19" spans="1:8" s="1" customFormat="1" ht="12.75" customHeight="1">
      <c r="A19" s="129"/>
      <c r="B19" s="129" t="s">
        <v>42</v>
      </c>
      <c r="C19" s="129"/>
      <c r="D19" s="129"/>
      <c r="E19" s="122" t="s">
        <v>1</v>
      </c>
      <c r="F19" s="132"/>
      <c r="G19" s="133" t="s">
        <v>159</v>
      </c>
      <c r="H19" s="3"/>
    </row>
    <row r="20" spans="1:8" s="1" customFormat="1" ht="12.75" customHeight="1">
      <c r="A20" s="129"/>
      <c r="B20" s="129" t="s">
        <v>41</v>
      </c>
      <c r="C20" s="129"/>
      <c r="D20" s="129"/>
      <c r="E20" s="122" t="s">
        <v>40</v>
      </c>
      <c r="F20" s="132"/>
      <c r="G20" s="133"/>
      <c r="H20" s="109"/>
    </row>
    <row r="21" spans="1:8" s="1" customFormat="1" ht="12.75" customHeight="1">
      <c r="A21" s="129"/>
      <c r="B21" s="129" t="s">
        <v>39</v>
      </c>
      <c r="C21" s="129"/>
      <c r="D21" s="129"/>
      <c r="E21" s="122" t="s">
        <v>38</v>
      </c>
      <c r="F21" s="132"/>
      <c r="G21" s="133">
        <v>1300</v>
      </c>
      <c r="H21" t="s">
        <v>10249</v>
      </c>
    </row>
    <row r="22" spans="1:8" s="1" customFormat="1" ht="12.75" customHeight="1">
      <c r="A22" s="129"/>
      <c r="B22" s="129" t="s">
        <v>37</v>
      </c>
      <c r="C22" s="129"/>
      <c r="D22" s="129"/>
      <c r="E22" s="122" t="s">
        <v>36</v>
      </c>
      <c r="F22" s="130"/>
      <c r="G22" s="134">
        <v>145200</v>
      </c>
      <c r="H22" t="s">
        <v>10250</v>
      </c>
    </row>
    <row r="23" spans="1:8" s="1" customFormat="1" ht="12.75" customHeight="1">
      <c r="A23" s="129"/>
      <c r="B23" s="129" t="s">
        <v>35</v>
      </c>
      <c r="C23" s="129"/>
      <c r="D23" s="129"/>
      <c r="E23" s="122" t="s">
        <v>11</v>
      </c>
      <c r="F23" s="130"/>
      <c r="G23" s="134"/>
      <c r="H23" s="546"/>
    </row>
    <row r="24" spans="1:8" s="1" customFormat="1" ht="12.75" customHeight="1">
      <c r="A24" s="129"/>
      <c r="B24" s="129" t="s">
        <v>410</v>
      </c>
      <c r="C24" s="129"/>
      <c r="D24" s="129"/>
      <c r="E24" s="122" t="s">
        <v>11</v>
      </c>
      <c r="F24" s="130"/>
      <c r="G24" s="134"/>
      <c r="H24" s="113"/>
    </row>
    <row r="25" spans="1:8" s="1" customFormat="1" ht="12.75" customHeight="1">
      <c r="A25" s="129"/>
      <c r="B25" s="129" t="s">
        <v>411</v>
      </c>
      <c r="C25" s="129"/>
      <c r="D25" s="129"/>
      <c r="E25" s="122" t="s">
        <v>276</v>
      </c>
      <c r="F25" s="130"/>
      <c r="G25" s="134"/>
      <c r="H25" s="113"/>
    </row>
    <row r="26" spans="1:8" s="1" customFormat="1" ht="12.75" customHeight="1">
      <c r="A26" s="129"/>
      <c r="B26" s="129" t="s">
        <v>412</v>
      </c>
      <c r="C26" s="129"/>
      <c r="D26" s="129"/>
      <c r="E26" s="122" t="s">
        <v>413</v>
      </c>
      <c r="F26" s="130"/>
      <c r="G26" s="134"/>
      <c r="H26" s="114"/>
    </row>
    <row r="27" spans="1:8" s="1" customFormat="1" ht="12.75" customHeight="1">
      <c r="A27" s="129"/>
      <c r="B27" s="129" t="s">
        <v>277</v>
      </c>
      <c r="C27" s="129"/>
      <c r="D27" s="129"/>
      <c r="E27" s="122" t="s">
        <v>34</v>
      </c>
      <c r="F27" s="130"/>
      <c r="G27" s="135"/>
      <c r="H27" s="3"/>
    </row>
    <row r="28" spans="1:8" s="1" customFormat="1" ht="12.75" customHeight="1">
      <c r="A28" s="129"/>
      <c r="B28" s="129"/>
      <c r="C28" s="129"/>
      <c r="D28" s="129"/>
      <c r="E28" s="122"/>
      <c r="F28" s="130"/>
      <c r="G28" s="23"/>
      <c r="H28" s="3"/>
    </row>
    <row r="29" spans="1:8" s="1" customFormat="1" ht="12.75" customHeight="1">
      <c r="A29" s="129" t="s">
        <v>33</v>
      </c>
      <c r="B29" s="129"/>
      <c r="C29" s="129"/>
      <c r="D29" s="129"/>
      <c r="E29" s="122"/>
      <c r="F29" s="130"/>
      <c r="G29" s="23"/>
      <c r="H29" s="3"/>
    </row>
    <row r="30" spans="1:8" s="1" customFormat="1" ht="12.75" customHeight="1">
      <c r="A30" s="129"/>
      <c r="B30" s="129" t="s">
        <v>32</v>
      </c>
      <c r="C30" s="129"/>
      <c r="D30" s="129"/>
      <c r="E30" s="122" t="s">
        <v>31</v>
      </c>
      <c r="F30" s="130"/>
      <c r="G30" s="133">
        <v>10.199999999999999</v>
      </c>
      <c r="H30" t="s">
        <v>10249</v>
      </c>
    </row>
    <row r="31" spans="1:8" s="1" customFormat="1" ht="12.75" customHeight="1">
      <c r="A31" s="129"/>
      <c r="B31" s="123" t="s">
        <v>30</v>
      </c>
      <c r="C31" s="129"/>
      <c r="D31" s="129"/>
      <c r="E31" s="122"/>
      <c r="F31" s="130"/>
      <c r="G31" s="136"/>
      <c r="H31" s="3"/>
    </row>
    <row r="32" spans="1:8" s="1" customFormat="1" ht="12.75" customHeight="1">
      <c r="A32" s="129"/>
      <c r="B32" s="130"/>
      <c r="C32" s="130"/>
      <c r="D32" s="129" t="s">
        <v>29</v>
      </c>
      <c r="E32" s="122" t="s">
        <v>24</v>
      </c>
      <c r="F32" s="130"/>
      <c r="G32" s="135"/>
      <c r="H32" s="3"/>
    </row>
    <row r="33" spans="1:8" s="1" customFormat="1" ht="12.75" customHeight="1">
      <c r="A33" s="129"/>
      <c r="B33" s="137"/>
      <c r="C33" s="130"/>
      <c r="D33" s="129" t="s">
        <v>28</v>
      </c>
      <c r="E33" s="122" t="s">
        <v>24</v>
      </c>
      <c r="F33" s="130"/>
      <c r="G33" s="135"/>
      <c r="H33" s="3"/>
    </row>
    <row r="34" spans="1:8" s="1" customFormat="1" ht="12.75" customHeight="1">
      <c r="A34" s="129"/>
      <c r="B34" s="138"/>
      <c r="C34" s="130"/>
      <c r="D34" s="129" t="s">
        <v>27</v>
      </c>
      <c r="E34" s="122" t="s">
        <v>24</v>
      </c>
      <c r="F34" s="130"/>
      <c r="G34" s="135"/>
      <c r="H34" s="3"/>
    </row>
    <row r="35" spans="1:8" s="1" customFormat="1" ht="12.75" customHeight="1">
      <c r="A35" s="129"/>
      <c r="B35" s="138"/>
      <c r="C35" s="130"/>
      <c r="D35" s="129" t="s">
        <v>26</v>
      </c>
      <c r="E35" s="122" t="s">
        <v>24</v>
      </c>
      <c r="F35" s="130"/>
      <c r="G35" s="135"/>
      <c r="H35" s="3"/>
    </row>
    <row r="36" spans="1:8" s="1" customFormat="1" ht="12.75" customHeight="1">
      <c r="A36" s="129"/>
      <c r="B36" s="138"/>
      <c r="C36" s="130"/>
      <c r="D36" s="129" t="s">
        <v>25</v>
      </c>
      <c r="E36" s="122" t="s">
        <v>24</v>
      </c>
      <c r="F36" s="130"/>
      <c r="G36" s="135"/>
      <c r="H36" s="3"/>
    </row>
    <row r="37" spans="1:8" s="1" customFormat="1" ht="12.75" customHeight="1">
      <c r="A37" s="129"/>
      <c r="B37" s="129"/>
      <c r="C37" s="130"/>
      <c r="D37" s="129" t="s">
        <v>424</v>
      </c>
      <c r="E37" s="122" t="s">
        <v>24</v>
      </c>
      <c r="F37" s="130"/>
      <c r="G37" s="135"/>
      <c r="H37" s="3"/>
    </row>
    <row r="38" spans="1:8" s="1" customFormat="1" ht="12.75" customHeight="1">
      <c r="A38" s="129"/>
      <c r="B38" s="129"/>
      <c r="C38" s="130"/>
      <c r="D38" s="129" t="s">
        <v>425</v>
      </c>
      <c r="E38" s="122" t="s">
        <v>24</v>
      </c>
      <c r="F38" s="130"/>
      <c r="G38" s="135"/>
      <c r="H38" s="3"/>
    </row>
    <row r="39" spans="1:8" s="1" customFormat="1" ht="12.75" customHeight="1">
      <c r="A39" s="129"/>
      <c r="B39" s="129"/>
      <c r="C39" s="130"/>
      <c r="D39" s="129"/>
      <c r="E39" s="122"/>
      <c r="F39" s="130"/>
      <c r="G39" s="30"/>
      <c r="H39" s="3"/>
    </row>
    <row r="40" spans="1:8" s="1" customFormat="1" ht="12.75" customHeight="1">
      <c r="A40" s="129" t="s">
        <v>23</v>
      </c>
      <c r="B40" s="129"/>
      <c r="C40" s="129"/>
      <c r="D40" s="129"/>
      <c r="E40" s="122"/>
      <c r="F40" s="130"/>
      <c r="G40" s="139"/>
      <c r="H40" s="3"/>
    </row>
    <row r="41" spans="1:8" s="1" customFormat="1" ht="12.75" customHeight="1">
      <c r="A41" s="126" t="s">
        <v>22</v>
      </c>
      <c r="B41" s="129"/>
      <c r="C41" s="129"/>
      <c r="D41" s="129"/>
      <c r="E41" s="122"/>
      <c r="F41" s="130"/>
      <c r="G41" s="140"/>
      <c r="H41" s="3"/>
    </row>
    <row r="42" spans="1:8" s="1" customFormat="1" ht="12.75" customHeight="1">
      <c r="A42" s="129"/>
      <c r="B42" s="129" t="s">
        <v>21</v>
      </c>
      <c r="C42" s="129"/>
      <c r="D42" s="129"/>
      <c r="E42" s="122" t="s">
        <v>7</v>
      </c>
      <c r="F42" s="130"/>
      <c r="G42" s="133"/>
      <c r="H42" s="3"/>
    </row>
    <row r="43" spans="1:8" s="1" customFormat="1" ht="12.75" customHeight="1">
      <c r="A43" s="129"/>
      <c r="B43" s="129" t="s">
        <v>20</v>
      </c>
      <c r="C43" s="129"/>
      <c r="D43" s="129"/>
      <c r="E43" s="122" t="s">
        <v>18</v>
      </c>
      <c r="F43" s="130"/>
      <c r="G43" s="133">
        <v>3.61</v>
      </c>
      <c r="H43" t="s">
        <v>10252</v>
      </c>
    </row>
    <row r="44" spans="1:8" s="1" customFormat="1" ht="12.75" customHeight="1">
      <c r="A44" s="129"/>
      <c r="B44" s="123" t="s">
        <v>19</v>
      </c>
      <c r="C44" s="129"/>
      <c r="D44" s="129"/>
      <c r="E44" s="122" t="s">
        <v>18</v>
      </c>
      <c r="F44" s="130"/>
      <c r="G44" s="135"/>
      <c r="H44" s="3"/>
    </row>
    <row r="45" spans="1:8" s="1" customFormat="1" ht="12.75" customHeight="1">
      <c r="A45" s="129"/>
      <c r="B45" s="123" t="s">
        <v>17</v>
      </c>
      <c r="C45" s="129"/>
      <c r="D45" s="129"/>
      <c r="E45" s="122" t="s">
        <v>333</v>
      </c>
      <c r="F45" s="130"/>
      <c r="G45" s="135"/>
      <c r="H45" s="3"/>
    </row>
    <row r="46" spans="1:8" s="1" customFormat="1" ht="12.75" customHeight="1">
      <c r="A46" s="129"/>
      <c r="B46" s="123" t="s">
        <v>16</v>
      </c>
      <c r="C46" s="129"/>
      <c r="D46" s="129"/>
      <c r="E46" s="122" t="s">
        <v>7</v>
      </c>
      <c r="F46" s="130"/>
      <c r="G46" s="135"/>
      <c r="H46" s="3"/>
    </row>
    <row r="47" spans="1:8" s="1" customFormat="1" ht="12.75" customHeight="1">
      <c r="A47" s="129"/>
      <c r="B47" s="123" t="s">
        <v>15</v>
      </c>
      <c r="C47" s="129"/>
      <c r="D47" s="129"/>
      <c r="E47" s="122" t="s">
        <v>14</v>
      </c>
      <c r="F47" s="130"/>
      <c r="G47" s="539">
        <v>3.61</v>
      </c>
      <c r="H47" t="s">
        <v>10251</v>
      </c>
    </row>
    <row r="48" spans="1:8" s="1" customFormat="1" ht="12.75" customHeight="1">
      <c r="A48" s="129"/>
      <c r="B48" s="123" t="s">
        <v>13</v>
      </c>
      <c r="C48" s="129"/>
      <c r="D48" s="129"/>
      <c r="E48" s="122" t="s">
        <v>11</v>
      </c>
      <c r="F48" s="130"/>
      <c r="G48" s="135"/>
      <c r="H48" s="3"/>
    </row>
    <row r="49" spans="1:8" s="1" customFormat="1" ht="12.75" customHeight="1">
      <c r="A49" s="129"/>
      <c r="B49" s="123" t="s">
        <v>12</v>
      </c>
      <c r="C49" s="129"/>
      <c r="D49" s="129"/>
      <c r="E49" s="122" t="s">
        <v>11</v>
      </c>
      <c r="F49" s="130"/>
      <c r="G49" s="547">
        <v>0</v>
      </c>
      <c r="H49" s="548" t="s">
        <v>10246</v>
      </c>
    </row>
    <row r="50" spans="1:8" s="1" customFormat="1" ht="12.75" customHeight="1">
      <c r="A50" s="129"/>
      <c r="B50" s="123" t="s">
        <v>414</v>
      </c>
      <c r="C50" s="129"/>
      <c r="D50" s="129"/>
      <c r="E50" s="122" t="s">
        <v>11</v>
      </c>
      <c r="F50" s="130"/>
      <c r="G50" s="135">
        <v>0.1</v>
      </c>
      <c r="H50" s="3" t="s">
        <v>10247</v>
      </c>
    </row>
    <row r="51" spans="1:8" s="1" customFormat="1" ht="12.75" customHeight="1">
      <c r="A51" s="129"/>
      <c r="B51" s="123" t="s">
        <v>415</v>
      </c>
      <c r="C51" s="129"/>
      <c r="D51" s="129"/>
      <c r="E51" s="122" t="s">
        <v>11</v>
      </c>
      <c r="F51" s="130"/>
      <c r="G51" s="135"/>
      <c r="H51" s="3"/>
    </row>
    <row r="52" spans="1:8" s="1" customFormat="1" ht="12.75" customHeight="1">
      <c r="A52" s="129"/>
      <c r="B52" s="129"/>
      <c r="C52" s="129"/>
      <c r="D52" s="129"/>
      <c r="E52" s="122"/>
      <c r="F52" s="130"/>
      <c r="G52" s="23"/>
      <c r="H52" s="3"/>
    </row>
    <row r="53" spans="1:8" s="1" customFormat="1" ht="12.75" customHeight="1">
      <c r="A53" s="129" t="s">
        <v>10</v>
      </c>
      <c r="B53" s="129"/>
      <c r="C53" s="129"/>
      <c r="D53" s="129"/>
      <c r="E53" s="122"/>
      <c r="F53" s="130"/>
      <c r="G53" s="23"/>
      <c r="H53" s="3"/>
    </row>
    <row r="54" spans="1:8" s="1" customFormat="1" ht="12.75" customHeight="1">
      <c r="A54" s="129"/>
      <c r="B54" s="129" t="s">
        <v>9</v>
      </c>
      <c r="C54" s="129"/>
      <c r="D54" s="129"/>
      <c r="E54" s="122" t="s">
        <v>1</v>
      </c>
      <c r="F54" s="130"/>
      <c r="G54" s="133"/>
      <c r="H54" s="3"/>
    </row>
    <row r="55" spans="1:8" s="1" customFormat="1" ht="12.75" customHeight="1">
      <c r="A55" s="129"/>
      <c r="B55" s="129" t="s">
        <v>8</v>
      </c>
      <c r="C55" s="129"/>
      <c r="D55" s="129"/>
      <c r="E55" s="122" t="s">
        <v>1</v>
      </c>
      <c r="F55" s="130"/>
      <c r="G55" s="133"/>
      <c r="H55" s="3"/>
    </row>
    <row r="56" spans="1:8" s="1" customFormat="1" ht="12.75" customHeight="1">
      <c r="A56" s="129"/>
      <c r="B56" s="129" t="s">
        <v>389</v>
      </c>
      <c r="C56" s="129"/>
      <c r="D56" s="129"/>
      <c r="E56" s="122" t="s">
        <v>1</v>
      </c>
      <c r="F56" s="130"/>
      <c r="G56" s="133"/>
      <c r="H56" s="3"/>
    </row>
    <row r="57" spans="1:8" s="1" customFormat="1" ht="12.75" customHeight="1">
      <c r="A57" s="129"/>
      <c r="B57" s="129" t="s">
        <v>390</v>
      </c>
      <c r="C57" s="129"/>
      <c r="D57" s="129"/>
      <c r="E57" s="122" t="s">
        <v>1</v>
      </c>
      <c r="F57" s="130"/>
      <c r="G57" s="133"/>
      <c r="H57" s="3"/>
    </row>
    <row r="58" spans="1:8" s="1" customFormat="1" ht="12.75" customHeight="1">
      <c r="A58" s="129"/>
      <c r="B58" s="129" t="s">
        <v>391</v>
      </c>
      <c r="C58" s="129"/>
      <c r="D58" s="129"/>
      <c r="E58" s="122" t="s">
        <v>1</v>
      </c>
      <c r="F58" s="130"/>
      <c r="G58" s="133"/>
      <c r="H58" s="3"/>
    </row>
    <row r="59" spans="1:8" s="1" customFormat="1" ht="12.75" customHeight="1">
      <c r="A59" s="129"/>
      <c r="B59" s="123" t="s">
        <v>392</v>
      </c>
      <c r="C59" s="129"/>
      <c r="D59" s="129"/>
      <c r="E59" s="122" t="s">
        <v>7</v>
      </c>
      <c r="F59" s="130"/>
      <c r="G59" s="133">
        <v>10.38</v>
      </c>
      <c r="H59" s="3" t="s">
        <v>10248</v>
      </c>
    </row>
    <row r="60" spans="1:8" s="1" customFormat="1" ht="12.75" customHeight="1">
      <c r="A60" s="129"/>
      <c r="B60" s="123" t="s">
        <v>393</v>
      </c>
      <c r="C60" s="129"/>
      <c r="D60" s="129"/>
      <c r="E60" s="122" t="s">
        <v>7</v>
      </c>
      <c r="F60" s="142"/>
      <c r="G60" s="135"/>
      <c r="H60" s="3"/>
    </row>
    <row r="61" spans="1:8" s="1" customFormat="1" ht="12.75" customHeight="1">
      <c r="A61" s="129"/>
      <c r="B61" s="123" t="s">
        <v>394</v>
      </c>
      <c r="C61" s="129"/>
      <c r="D61" s="129"/>
      <c r="E61" s="122" t="s">
        <v>11</v>
      </c>
      <c r="F61" s="143"/>
      <c r="G61" s="539">
        <v>0.25</v>
      </c>
      <c r="H61" s="3" t="s">
        <v>184</v>
      </c>
    </row>
    <row r="62" spans="1:8" s="1" customFormat="1" ht="12.75" customHeight="1">
      <c r="A62" s="129"/>
      <c r="B62" s="123"/>
      <c r="C62" s="129"/>
      <c r="D62" s="129"/>
      <c r="E62" s="122"/>
      <c r="F62" s="144"/>
      <c r="G62" s="145"/>
      <c r="H62" s="3"/>
    </row>
    <row r="63" spans="1:8" s="1" customFormat="1" ht="12.75" customHeight="1">
      <c r="A63" s="129" t="s">
        <v>416</v>
      </c>
      <c r="B63" s="123"/>
      <c r="C63" s="129"/>
      <c r="D63" s="129"/>
      <c r="E63" s="122"/>
      <c r="F63" s="144"/>
      <c r="G63" s="146"/>
      <c r="H63" s="3"/>
    </row>
    <row r="64" spans="1:8" s="1" customFormat="1" ht="12.75" customHeight="1">
      <c r="A64" s="129"/>
      <c r="B64" s="147" t="s">
        <v>6</v>
      </c>
      <c r="C64" s="129"/>
      <c r="D64" s="129"/>
      <c r="E64" s="122"/>
      <c r="F64" s="144"/>
      <c r="G64" s="148"/>
      <c r="H64" s="3"/>
    </row>
    <row r="65" spans="1:8" s="1" customFormat="1" ht="12.75" customHeight="1">
      <c r="A65" s="129"/>
      <c r="B65" s="147"/>
      <c r="C65" s="147" t="s">
        <v>417</v>
      </c>
      <c r="D65" s="129"/>
      <c r="E65" s="122" t="s">
        <v>1</v>
      </c>
      <c r="F65" s="144"/>
      <c r="G65" s="149"/>
      <c r="H65" s="3"/>
    </row>
    <row r="66" spans="1:8" s="1" customFormat="1" ht="12.75" customHeight="1">
      <c r="A66" s="129"/>
      <c r="B66" s="147"/>
      <c r="C66" s="147" t="s">
        <v>418</v>
      </c>
      <c r="D66" s="129"/>
      <c r="E66" s="122" t="s">
        <v>1</v>
      </c>
      <c r="F66" s="144"/>
      <c r="G66" s="149"/>
      <c r="H66" s="3"/>
    </row>
    <row r="67" spans="1:8" s="1" customFormat="1" ht="12.75" customHeight="1">
      <c r="A67" s="129"/>
      <c r="B67" s="147"/>
      <c r="C67" s="147" t="s">
        <v>419</v>
      </c>
      <c r="D67" s="129"/>
      <c r="E67" s="122" t="s">
        <v>1</v>
      </c>
      <c r="F67" s="144"/>
      <c r="G67" s="149"/>
      <c r="H67" s="3"/>
    </row>
    <row r="68" spans="1:8" s="1" customFormat="1" ht="12.75" customHeight="1">
      <c r="A68" s="129"/>
      <c r="B68" s="147" t="s">
        <v>5</v>
      </c>
      <c r="C68" s="147"/>
      <c r="D68" s="129"/>
      <c r="E68" s="122"/>
      <c r="F68" s="144"/>
      <c r="G68" s="150"/>
      <c r="H68" s="3"/>
    </row>
    <row r="69" spans="1:8" s="1" customFormat="1" ht="12.75" customHeight="1">
      <c r="A69" s="129"/>
      <c r="B69" s="147"/>
      <c r="C69" s="147" t="s">
        <v>420</v>
      </c>
      <c r="D69" s="129"/>
      <c r="E69" s="122" t="s">
        <v>1</v>
      </c>
      <c r="F69" s="144"/>
      <c r="G69" s="149"/>
      <c r="H69" s="3"/>
    </row>
    <row r="70" spans="1:8" s="1" customFormat="1" ht="12.75" customHeight="1">
      <c r="A70" s="129"/>
      <c r="B70" s="147"/>
      <c r="C70" s="147" t="s">
        <v>421</v>
      </c>
      <c r="D70" s="129"/>
      <c r="E70" s="122" t="s">
        <v>1</v>
      </c>
      <c r="F70" s="144"/>
      <c r="G70" s="149"/>
      <c r="H70" s="3"/>
    </row>
    <row r="71" spans="1:8" s="1" customFormat="1" ht="12.75" customHeight="1">
      <c r="A71" s="129"/>
      <c r="B71" s="147"/>
      <c r="C71" s="147" t="s">
        <v>422</v>
      </c>
      <c r="D71" s="129"/>
      <c r="E71" s="122" t="s">
        <v>1</v>
      </c>
      <c r="F71" s="144"/>
      <c r="G71" s="149"/>
      <c r="H71" s="3"/>
    </row>
    <row r="72" spans="1:8" s="1" customFormat="1" ht="12.75" customHeight="1">
      <c r="A72" s="151"/>
      <c r="B72" s="152"/>
      <c r="C72" s="152"/>
      <c r="D72" s="151"/>
      <c r="E72" s="124"/>
      <c r="F72" s="144"/>
      <c r="G72" s="153"/>
      <c r="H72" s="3"/>
    </row>
    <row r="73" spans="1:8" s="1" customFormat="1" ht="12.75" customHeight="1">
      <c r="A73" s="129" t="s">
        <v>395</v>
      </c>
      <c r="B73" s="147"/>
      <c r="C73" s="147"/>
      <c r="D73" s="129"/>
      <c r="E73" s="122" t="s">
        <v>1</v>
      </c>
      <c r="F73" s="144"/>
      <c r="G73" s="154"/>
      <c r="H73" s="3"/>
    </row>
    <row r="74" spans="1:8" s="1" customFormat="1" ht="12.75" customHeight="1">
      <c r="A74" s="151"/>
      <c r="B74" s="152"/>
      <c r="C74" s="152"/>
      <c r="D74" s="151"/>
      <c r="E74" s="124"/>
      <c r="F74" s="144"/>
      <c r="G74" s="144"/>
      <c r="H74" s="3"/>
    </row>
    <row r="75" spans="1:8" s="1" customFormat="1" ht="12.75" customHeight="1">
      <c r="A75" s="151" t="s">
        <v>396</v>
      </c>
      <c r="B75" s="152"/>
      <c r="C75" s="151"/>
      <c r="D75" s="151"/>
      <c r="E75" s="124"/>
      <c r="F75" s="144"/>
      <c r="G75" s="144"/>
      <c r="H75" s="3"/>
    </row>
    <row r="76" spans="1:8" s="1" customFormat="1" ht="12.75" customHeight="1">
      <c r="A76" s="151"/>
      <c r="B76" s="155" t="s">
        <v>397</v>
      </c>
      <c r="C76" s="151"/>
      <c r="D76" s="151"/>
      <c r="E76" s="124"/>
      <c r="F76" s="144"/>
      <c r="G76" s="156"/>
      <c r="H76" s="3"/>
    </row>
    <row r="77" spans="1:8" s="1" customFormat="1" ht="12.75" customHeight="1">
      <c r="A77" s="129"/>
      <c r="B77" s="123"/>
      <c r="C77" s="129" t="s">
        <v>398</v>
      </c>
      <c r="D77" s="129"/>
      <c r="E77" s="122" t="s">
        <v>11</v>
      </c>
      <c r="F77" s="144"/>
      <c r="G77" s="13">
        <v>1</v>
      </c>
      <c r="H77" s="3"/>
    </row>
    <row r="78" spans="1:8" s="1" customFormat="1" ht="12.75" customHeight="1">
      <c r="A78" s="129"/>
      <c r="B78" s="123"/>
      <c r="C78" s="129" t="s">
        <v>399</v>
      </c>
      <c r="D78" s="129"/>
      <c r="E78" s="122" t="s">
        <v>11</v>
      </c>
      <c r="F78" s="144"/>
      <c r="G78" s="13">
        <v>0</v>
      </c>
      <c r="H78" s="3"/>
    </row>
    <row r="79" spans="1:8" s="1" customFormat="1" ht="12.75" customHeight="1">
      <c r="A79" s="129"/>
      <c r="B79" s="123"/>
      <c r="C79" s="129" t="s">
        <v>400</v>
      </c>
      <c r="D79" s="129"/>
      <c r="E79" s="122" t="s">
        <v>11</v>
      </c>
      <c r="F79" s="144"/>
      <c r="G79" s="13">
        <v>1</v>
      </c>
      <c r="H79" s="3"/>
    </row>
    <row r="80" spans="1:8" s="1" customFormat="1" ht="12.75" customHeight="1">
      <c r="A80" s="129"/>
      <c r="B80" s="123"/>
      <c r="C80" s="129" t="s">
        <v>401</v>
      </c>
      <c r="D80" s="129"/>
      <c r="E80" s="122" t="s">
        <v>11</v>
      </c>
      <c r="F80" s="144"/>
      <c r="G80" s="13">
        <v>0</v>
      </c>
      <c r="H80" s="3"/>
    </row>
    <row r="81" spans="1:8" s="1" customFormat="1" ht="12.75" customHeight="1">
      <c r="A81" s="129"/>
      <c r="B81" s="155" t="s">
        <v>402</v>
      </c>
      <c r="C81" s="151"/>
      <c r="D81" s="151"/>
      <c r="E81" s="124"/>
      <c r="F81" s="144"/>
      <c r="G81" s="11"/>
      <c r="H81" s="3"/>
    </row>
    <row r="82" spans="1:8" s="1" customFormat="1" ht="12.75" customHeight="1">
      <c r="A82" s="129"/>
      <c r="B82" s="123"/>
      <c r="C82" s="129" t="s">
        <v>403</v>
      </c>
      <c r="D82" s="129"/>
      <c r="E82" s="122" t="s">
        <v>4</v>
      </c>
      <c r="F82" s="144"/>
      <c r="G82" s="13">
        <v>1336</v>
      </c>
      <c r="H82" s="3" t="s">
        <v>194</v>
      </c>
    </row>
    <row r="83" spans="1:8" s="1" customFormat="1" ht="12.75" customHeight="1">
      <c r="A83" s="129"/>
      <c r="B83" s="123"/>
      <c r="C83" s="129" t="s">
        <v>404</v>
      </c>
      <c r="D83" s="129"/>
      <c r="E83" s="122" t="s">
        <v>4</v>
      </c>
      <c r="F83" s="144"/>
      <c r="G83" s="13">
        <v>0</v>
      </c>
      <c r="H83" s="3"/>
    </row>
    <row r="84" spans="1:8" s="1" customFormat="1" ht="12.75" customHeight="1">
      <c r="A84" s="129"/>
      <c r="B84" s="123"/>
      <c r="C84" s="129" t="s">
        <v>405</v>
      </c>
      <c r="D84" s="129"/>
      <c r="E84" s="122" t="s">
        <v>4</v>
      </c>
      <c r="F84" s="144"/>
      <c r="G84" s="13">
        <v>900</v>
      </c>
      <c r="H84" s="163" t="s">
        <v>193</v>
      </c>
    </row>
    <row r="85" spans="1:8" s="1" customFormat="1" ht="12.75" customHeight="1">
      <c r="A85" s="129"/>
      <c r="B85" s="123"/>
      <c r="C85" s="129" t="s">
        <v>406</v>
      </c>
      <c r="D85" s="129"/>
      <c r="E85" s="122" t="s">
        <v>4</v>
      </c>
      <c r="F85" s="144"/>
      <c r="G85" s="13">
        <v>0</v>
      </c>
      <c r="H85" s="3"/>
    </row>
    <row r="86" spans="1:8" s="1" customFormat="1" ht="12.75" customHeight="1">
      <c r="A86" s="129"/>
      <c r="B86" s="123" t="s">
        <v>407</v>
      </c>
      <c r="C86" s="129"/>
      <c r="D86" s="129"/>
      <c r="E86" s="122" t="s">
        <v>408</v>
      </c>
      <c r="F86" s="144"/>
      <c r="G86" s="149"/>
      <c r="H86" s="3"/>
    </row>
    <row r="87" spans="1:8" s="1" customFormat="1" ht="12.75" customHeight="1">
      <c r="A87" s="151"/>
      <c r="B87" s="155"/>
      <c r="C87" s="151"/>
      <c r="D87" s="151"/>
      <c r="E87" s="124"/>
      <c r="F87" s="144"/>
      <c r="G87" s="150"/>
      <c r="H87" s="3"/>
    </row>
    <row r="88" spans="1:8" s="1" customFormat="1" ht="12.75" customHeight="1">
      <c r="A88" s="129" t="s">
        <v>409</v>
      </c>
      <c r="B88" s="123"/>
      <c r="C88" s="129"/>
      <c r="D88" s="129"/>
      <c r="E88" s="127" t="s">
        <v>423</v>
      </c>
      <c r="F88" s="144"/>
      <c r="G88" s="135"/>
      <c r="H88" s="3"/>
    </row>
    <row r="89" spans="1:8" s="1" customFormat="1" ht="12.75" customHeight="1">
      <c r="A89" s="23"/>
      <c r="B89" s="21"/>
      <c r="C89" s="23"/>
      <c r="D89" s="23"/>
      <c r="E89" s="23"/>
      <c r="F89" s="144"/>
      <c r="G89" s="144"/>
      <c r="H89" s="59" t="s">
        <v>180</v>
      </c>
    </row>
    <row r="90" spans="1:8" s="1" customFormat="1" ht="12.75" customHeight="1">
      <c r="A90" s="3"/>
      <c r="B90" s="3"/>
      <c r="C90" s="3"/>
      <c r="D90" s="3"/>
      <c r="E90" s="3"/>
      <c r="F90" s="3"/>
      <c r="G90" s="3"/>
    </row>
    <row r="91" spans="1:8">
      <c r="A91" s="115"/>
      <c r="B91" s="115"/>
      <c r="C91" s="115"/>
      <c r="D91" s="115"/>
      <c r="E91" s="115"/>
      <c r="F91" s="115"/>
      <c r="G91" s="115"/>
      <c r="H91" s="115"/>
    </row>
  </sheetData>
  <mergeCells count="2">
    <mergeCell ref="H4:H6"/>
    <mergeCell ref="A5:D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7"/>
  <sheetViews>
    <sheetView workbookViewId="0">
      <selection activeCell="C16" sqref="C16"/>
    </sheetView>
  </sheetViews>
  <sheetFormatPr defaultRowHeight="15"/>
  <cols>
    <col min="1" max="1" width="20.140625" customWidth="1"/>
  </cols>
  <sheetData>
    <row r="1" spans="1:15" ht="15" customHeight="1">
      <c r="A1" s="651" t="s">
        <v>237</v>
      </c>
      <c r="B1" s="651"/>
      <c r="C1" s="651"/>
      <c r="D1" s="651"/>
      <c r="E1" s="651"/>
      <c r="F1" s="651"/>
      <c r="G1" s="651"/>
      <c r="H1" s="651"/>
      <c r="I1" s="651"/>
      <c r="J1" s="651"/>
      <c r="K1" s="651"/>
      <c r="L1" s="651"/>
      <c r="M1" s="651"/>
      <c r="N1" s="651"/>
      <c r="O1" s="651"/>
    </row>
    <row r="2" spans="1:15">
      <c r="A2" s="651"/>
      <c r="B2" s="651"/>
      <c r="C2" s="651"/>
      <c r="D2" s="651"/>
      <c r="E2" s="651"/>
      <c r="F2" s="651"/>
      <c r="G2" s="651"/>
      <c r="H2" s="651"/>
      <c r="I2" s="651"/>
      <c r="J2" s="651"/>
      <c r="K2" s="651"/>
      <c r="L2" s="651"/>
      <c r="M2" s="651"/>
      <c r="N2" s="651"/>
      <c r="O2" s="651"/>
    </row>
    <row r="3" spans="1:15">
      <c r="A3" s="651"/>
      <c r="B3" s="651"/>
      <c r="C3" s="651"/>
      <c r="D3" s="651"/>
      <c r="E3" s="651"/>
      <c r="F3" s="651"/>
      <c r="G3" s="651"/>
      <c r="H3" s="651"/>
      <c r="I3" s="651"/>
      <c r="J3" s="651"/>
      <c r="K3" s="651"/>
      <c r="L3" s="651"/>
      <c r="M3" s="651"/>
      <c r="N3" s="651"/>
      <c r="O3" s="651"/>
    </row>
    <row r="4" spans="1:15">
      <c r="A4" s="651"/>
      <c r="B4" s="651"/>
      <c r="C4" s="651"/>
      <c r="D4" s="651"/>
      <c r="E4" s="651"/>
      <c r="F4" s="651"/>
      <c r="G4" s="651"/>
      <c r="H4" s="651"/>
      <c r="I4" s="651"/>
      <c r="J4" s="651"/>
      <c r="K4" s="651"/>
      <c r="L4" s="651"/>
      <c r="M4" s="651"/>
      <c r="N4" s="651"/>
      <c r="O4" s="651"/>
    </row>
    <row r="5" spans="1:15">
      <c r="A5" s="651"/>
      <c r="B5" s="651"/>
      <c r="C5" s="651"/>
      <c r="D5" s="651"/>
      <c r="E5" s="651"/>
      <c r="F5" s="651"/>
      <c r="G5" s="651"/>
      <c r="H5" s="651"/>
      <c r="I5" s="651"/>
      <c r="J5" s="651"/>
      <c r="K5" s="651"/>
      <c r="L5" s="651"/>
      <c r="M5" s="651"/>
      <c r="N5" s="651"/>
      <c r="O5" s="651"/>
    </row>
    <row r="6" spans="1:15">
      <c r="A6" s="651"/>
      <c r="B6" s="651"/>
      <c r="C6" s="651"/>
      <c r="D6" s="651"/>
      <c r="E6" s="651"/>
      <c r="F6" s="651"/>
      <c r="G6" s="651"/>
      <c r="H6" s="651"/>
      <c r="I6" s="651"/>
      <c r="J6" s="651"/>
      <c r="K6" s="651"/>
      <c r="L6" s="651"/>
      <c r="M6" s="651"/>
      <c r="N6" s="651"/>
      <c r="O6" s="651"/>
    </row>
    <row r="8" spans="1:15" ht="15" customHeight="1">
      <c r="A8" s="652" t="s">
        <v>10321</v>
      </c>
      <c r="B8" s="652"/>
      <c r="C8" s="652"/>
      <c r="D8" s="652"/>
      <c r="E8" s="652"/>
      <c r="F8" s="652"/>
      <c r="G8" s="652"/>
      <c r="H8" s="652"/>
      <c r="I8" s="652"/>
      <c r="J8" s="652"/>
      <c r="K8" s="652"/>
      <c r="L8" s="652"/>
      <c r="M8" s="652"/>
      <c r="N8" s="652"/>
      <c r="O8" s="652"/>
    </row>
    <row r="9" spans="1:15">
      <c r="A9" s="652"/>
      <c r="B9" s="652"/>
      <c r="C9" s="652"/>
      <c r="D9" s="652"/>
      <c r="E9" s="652"/>
      <c r="F9" s="652"/>
      <c r="G9" s="652"/>
      <c r="H9" s="652"/>
      <c r="I9" s="652"/>
      <c r="J9" s="652"/>
      <c r="K9" s="652"/>
      <c r="L9" s="652"/>
      <c r="M9" s="652"/>
      <c r="N9" s="652"/>
      <c r="O9" s="652"/>
    </row>
    <row r="10" spans="1:15">
      <c r="A10" s="652"/>
      <c r="B10" s="652"/>
      <c r="C10" s="652"/>
      <c r="D10" s="652"/>
      <c r="E10" s="652"/>
      <c r="F10" s="652"/>
      <c r="G10" s="652"/>
      <c r="H10" s="652"/>
      <c r="I10" s="652"/>
      <c r="J10" s="652"/>
      <c r="K10" s="652"/>
      <c r="L10" s="652"/>
      <c r="M10" s="652"/>
      <c r="N10" s="652"/>
      <c r="O10" s="652"/>
    </row>
    <row r="11" spans="1:15">
      <c r="A11" s="652"/>
      <c r="B11" s="652"/>
      <c r="C11" s="652"/>
      <c r="D11" s="652"/>
      <c r="E11" s="652"/>
      <c r="F11" s="652"/>
      <c r="G11" s="652"/>
      <c r="H11" s="652"/>
      <c r="I11" s="652"/>
      <c r="J11" s="652"/>
      <c r="K11" s="652"/>
      <c r="L11" s="652"/>
      <c r="M11" s="652"/>
      <c r="N11" s="652"/>
      <c r="O11" s="652"/>
    </row>
    <row r="12" spans="1:15">
      <c r="A12" s="652"/>
      <c r="B12" s="652"/>
      <c r="C12" s="652"/>
      <c r="D12" s="652"/>
      <c r="E12" s="652"/>
      <c r="F12" s="652"/>
      <c r="G12" s="652"/>
      <c r="H12" s="652"/>
      <c r="I12" s="652"/>
      <c r="J12" s="652"/>
      <c r="K12" s="652"/>
      <c r="L12" s="652"/>
      <c r="M12" s="652"/>
      <c r="N12" s="652"/>
      <c r="O12" s="652"/>
    </row>
    <row r="14" spans="1:15">
      <c r="A14" s="77" t="s">
        <v>10316</v>
      </c>
      <c r="B14" s="77" t="s">
        <v>10317</v>
      </c>
      <c r="C14" s="77" t="s">
        <v>10318</v>
      </c>
    </row>
    <row r="15" spans="1:15">
      <c r="A15" t="s">
        <v>10322</v>
      </c>
      <c r="B15">
        <v>0.7</v>
      </c>
      <c r="C15">
        <v>21.44</v>
      </c>
    </row>
    <row r="16" spans="1:15">
      <c r="A16" t="s">
        <v>10323</v>
      </c>
      <c r="B16">
        <v>0.3</v>
      </c>
      <c r="C16" s="79">
        <v>27.9</v>
      </c>
    </row>
    <row r="17" spans="3:3">
      <c r="C17" s="606">
        <f>SUMPRODUCT(B15:B16,C15:C16)</f>
        <v>23.378</v>
      </c>
    </row>
  </sheetData>
  <mergeCells count="2">
    <mergeCell ref="A1:O6"/>
    <mergeCell ref="A8:O1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workbookViewId="0"/>
  </sheetViews>
  <sheetFormatPr defaultRowHeight="15"/>
  <cols>
    <col min="14" max="14" width="11.7109375" customWidth="1"/>
    <col min="15" max="15" width="82" customWidth="1"/>
  </cols>
  <sheetData>
    <row r="1" spans="1:15" ht="15.75" customHeight="1">
      <c r="A1" s="201" t="s">
        <v>94</v>
      </c>
      <c r="B1" s="201"/>
      <c r="C1" s="201"/>
      <c r="D1" s="201"/>
      <c r="E1" s="201"/>
      <c r="F1" s="201"/>
      <c r="G1" s="201"/>
      <c r="H1" s="201"/>
      <c r="I1" s="201"/>
      <c r="J1" s="201"/>
      <c r="K1" s="201"/>
      <c r="L1" s="201"/>
      <c r="M1" s="201"/>
      <c r="N1" s="201"/>
      <c r="O1" s="651" t="s">
        <v>237</v>
      </c>
    </row>
    <row r="2" spans="1:15" ht="15.75">
      <c r="A2" s="53"/>
      <c r="B2" s="53"/>
      <c r="C2" s="53"/>
      <c r="D2" s="53"/>
      <c r="E2" s="53"/>
      <c r="F2" s="53"/>
      <c r="G2" s="53"/>
      <c r="H2" s="53"/>
      <c r="I2" s="53"/>
      <c r="J2" s="53"/>
      <c r="K2" s="53"/>
      <c r="L2" s="53"/>
      <c r="M2" s="53" t="s">
        <v>95</v>
      </c>
      <c r="N2" s="53" t="s">
        <v>149</v>
      </c>
      <c r="O2" s="651"/>
    </row>
    <row r="3" spans="1:15" ht="15.75">
      <c r="A3" s="53"/>
      <c r="B3" s="53" t="s">
        <v>96</v>
      </c>
      <c r="C3" s="53"/>
      <c r="D3" s="53"/>
      <c r="E3" s="53"/>
      <c r="F3" s="53"/>
      <c r="G3" s="53"/>
      <c r="H3" s="53"/>
      <c r="I3" s="53"/>
      <c r="J3" s="53"/>
      <c r="K3" s="53"/>
      <c r="L3" s="53"/>
      <c r="M3" s="202" t="s">
        <v>160</v>
      </c>
      <c r="N3" s="53"/>
      <c r="O3" s="651"/>
    </row>
    <row r="4" spans="1:15" ht="15.75">
      <c r="A4" s="53"/>
      <c r="B4" s="53"/>
      <c r="C4" s="53"/>
      <c r="D4" s="53"/>
      <c r="E4" s="53"/>
      <c r="F4" s="53"/>
      <c r="G4" s="53"/>
      <c r="H4" s="53"/>
      <c r="I4" s="53"/>
      <c r="J4" s="53"/>
      <c r="K4" s="53"/>
      <c r="L4" s="53"/>
      <c r="M4" s="53"/>
      <c r="N4" s="53"/>
      <c r="O4" s="651"/>
    </row>
    <row r="5" spans="1:15" ht="15.75">
      <c r="A5" s="53"/>
      <c r="B5" s="53" t="s">
        <v>97</v>
      </c>
      <c r="C5" s="53"/>
      <c r="D5" s="53"/>
      <c r="E5" s="53"/>
      <c r="F5" s="53"/>
      <c r="G5" s="53"/>
      <c r="H5" s="53"/>
      <c r="I5" s="53"/>
      <c r="J5" s="53"/>
      <c r="K5" s="53"/>
      <c r="L5" s="53"/>
      <c r="M5" s="53"/>
      <c r="N5" s="53"/>
      <c r="O5" s="651"/>
    </row>
    <row r="6" spans="1:15" ht="15.75">
      <c r="A6" s="53"/>
      <c r="B6" s="53"/>
      <c r="C6" s="53" t="s">
        <v>98</v>
      </c>
      <c r="D6" s="53"/>
      <c r="E6" s="53"/>
      <c r="F6" s="53"/>
      <c r="G6" s="53"/>
      <c r="H6" s="53"/>
      <c r="I6" s="53"/>
      <c r="J6" s="53"/>
      <c r="K6" s="53"/>
      <c r="L6" s="54"/>
      <c r="M6" s="549">
        <v>8</v>
      </c>
      <c r="N6" s="53" t="s">
        <v>31</v>
      </c>
      <c r="O6" s="651"/>
    </row>
    <row r="7" spans="1:15" ht="15.75">
      <c r="A7" s="53"/>
      <c r="B7" s="53"/>
      <c r="C7" s="53" t="s">
        <v>99</v>
      </c>
      <c r="D7" s="53"/>
      <c r="E7" s="53"/>
      <c r="F7" s="53"/>
      <c r="G7" s="53"/>
      <c r="H7" s="53"/>
      <c r="I7" s="53"/>
      <c r="J7" s="53"/>
      <c r="K7" s="53"/>
      <c r="L7" s="54"/>
      <c r="M7" s="203">
        <v>1.0143369175627239</v>
      </c>
      <c r="N7" s="53" t="s">
        <v>150</v>
      </c>
      <c r="O7" s="652" t="s">
        <v>10272</v>
      </c>
    </row>
    <row r="8" spans="1:15" ht="15.75">
      <c r="A8" s="53"/>
      <c r="B8" s="53"/>
      <c r="C8" s="53" t="s">
        <v>100</v>
      </c>
      <c r="D8" s="53"/>
      <c r="E8" s="53"/>
      <c r="F8" s="53"/>
      <c r="G8" s="53"/>
      <c r="H8" s="53"/>
      <c r="I8" s="53"/>
      <c r="J8" s="53"/>
      <c r="K8" s="53"/>
      <c r="L8" s="54"/>
      <c r="M8" s="203">
        <v>6.1009200000000003</v>
      </c>
      <c r="N8" s="53" t="s">
        <v>157</v>
      </c>
      <c r="O8" s="652"/>
    </row>
    <row r="9" spans="1:15" ht="15.75">
      <c r="A9" s="53"/>
      <c r="B9" s="53"/>
      <c r="C9" s="53"/>
      <c r="D9" s="53"/>
      <c r="E9" s="53"/>
      <c r="F9" s="53"/>
      <c r="G9" s="53"/>
      <c r="H9" s="53"/>
      <c r="I9" s="53"/>
      <c r="J9" s="53"/>
      <c r="K9" s="53"/>
      <c r="L9" s="53"/>
      <c r="M9" s="53"/>
      <c r="N9" s="53"/>
      <c r="O9" s="652"/>
    </row>
    <row r="10" spans="1:15" ht="15.75">
      <c r="A10" s="53"/>
      <c r="B10" s="53" t="s">
        <v>101</v>
      </c>
      <c r="C10" s="53"/>
      <c r="D10" s="53"/>
      <c r="E10" s="53"/>
      <c r="F10" s="53"/>
      <c r="G10" s="53"/>
      <c r="H10" s="53"/>
      <c r="I10" s="53"/>
      <c r="J10" s="53"/>
      <c r="K10" s="53"/>
      <c r="L10" s="53"/>
      <c r="M10" s="53"/>
      <c r="N10" s="53"/>
      <c r="O10" s="652"/>
    </row>
    <row r="11" spans="1:15" ht="15.75">
      <c r="A11" s="53"/>
      <c r="B11" s="53"/>
      <c r="C11" s="53" t="s">
        <v>102</v>
      </c>
      <c r="D11" s="53"/>
      <c r="E11" s="53"/>
      <c r="F11" s="53"/>
      <c r="G11" s="53"/>
      <c r="H11" s="53"/>
      <c r="I11" s="53"/>
      <c r="J11" s="53"/>
      <c r="K11" s="53"/>
      <c r="L11" s="54"/>
      <c r="M11" s="202">
        <v>32</v>
      </c>
      <c r="N11" s="53" t="s">
        <v>31</v>
      </c>
      <c r="O11" s="652"/>
    </row>
    <row r="12" spans="1:15" ht="15.75">
      <c r="A12" s="53"/>
      <c r="B12" s="53"/>
      <c r="C12" s="53" t="s">
        <v>103</v>
      </c>
      <c r="D12" s="53"/>
      <c r="E12" s="53"/>
      <c r="F12" s="53"/>
      <c r="G12" s="53"/>
      <c r="H12" s="53"/>
      <c r="I12" s="53"/>
      <c r="J12" s="53"/>
      <c r="K12" s="53"/>
      <c r="L12" s="54"/>
      <c r="M12" s="203">
        <v>0.86544342507645255</v>
      </c>
      <c r="N12" s="53" t="s">
        <v>150</v>
      </c>
    </row>
    <row r="13" spans="1:15" ht="15.75">
      <c r="A13" s="53"/>
      <c r="B13" s="53"/>
      <c r="C13" s="53" t="s">
        <v>104</v>
      </c>
      <c r="D13" s="53"/>
      <c r="E13" s="53"/>
      <c r="F13" s="53"/>
      <c r="G13" s="53"/>
      <c r="H13" s="53"/>
      <c r="I13" s="53"/>
      <c r="J13" s="53"/>
      <c r="K13" s="53"/>
      <c r="L13" s="54"/>
      <c r="M13" s="203">
        <v>5.4650400000000001</v>
      </c>
      <c r="N13" s="53" t="s">
        <v>157</v>
      </c>
    </row>
    <row r="14" spans="1:15" ht="15.75">
      <c r="A14" s="53"/>
      <c r="B14" s="53"/>
      <c r="C14" s="53"/>
      <c r="D14" s="53"/>
      <c r="E14" s="53"/>
      <c r="F14" s="53"/>
      <c r="G14" s="53"/>
      <c r="H14" s="53"/>
      <c r="I14" s="53"/>
      <c r="J14" s="53"/>
      <c r="K14" s="53"/>
      <c r="L14" s="53"/>
      <c r="M14" s="53"/>
      <c r="N14" s="53"/>
    </row>
    <row r="15" spans="1:15" ht="15.75">
      <c r="A15" s="53"/>
      <c r="B15" s="53" t="s">
        <v>105</v>
      </c>
      <c r="C15" s="53"/>
      <c r="D15" s="53"/>
      <c r="E15" s="53"/>
      <c r="F15" s="53"/>
      <c r="G15" s="53"/>
      <c r="H15" s="53"/>
      <c r="I15" s="53"/>
      <c r="J15" s="53"/>
      <c r="K15" s="53"/>
      <c r="L15" s="53"/>
      <c r="M15" s="53"/>
      <c r="N15" s="53"/>
    </row>
    <row r="16" spans="1:15" ht="15.75">
      <c r="A16" s="53"/>
      <c r="B16" s="53"/>
      <c r="C16" s="53" t="s">
        <v>106</v>
      </c>
      <c r="D16" s="53"/>
      <c r="E16" s="53"/>
      <c r="F16" s="53"/>
      <c r="G16" s="53"/>
      <c r="H16" s="53"/>
      <c r="I16" s="53"/>
      <c r="J16" s="53"/>
      <c r="K16" s="53"/>
      <c r="L16" s="54"/>
      <c r="M16" s="203">
        <v>59.372302158273357</v>
      </c>
      <c r="N16" s="53" t="s">
        <v>31</v>
      </c>
    </row>
    <row r="17" spans="1:14" ht="15.75">
      <c r="A17" s="53"/>
      <c r="B17" s="53"/>
      <c r="C17" s="53" t="s">
        <v>107</v>
      </c>
      <c r="D17" s="53"/>
      <c r="E17" s="53"/>
      <c r="F17" s="53"/>
      <c r="G17" s="53"/>
      <c r="H17" s="53"/>
      <c r="I17" s="53"/>
      <c r="J17" s="53"/>
      <c r="K17" s="53"/>
      <c r="L17" s="54"/>
      <c r="M17" s="204">
        <v>0.7413333333333334</v>
      </c>
      <c r="N17" s="53" t="s">
        <v>150</v>
      </c>
    </row>
    <row r="18" spans="1:14" ht="15.75">
      <c r="A18" s="53"/>
      <c r="B18" s="53"/>
      <c r="C18" s="53" t="s">
        <v>108</v>
      </c>
      <c r="D18" s="53"/>
      <c r="E18" s="53"/>
      <c r="F18" s="53"/>
      <c r="G18" s="53"/>
      <c r="H18" s="53"/>
      <c r="I18" s="53"/>
      <c r="J18" s="53"/>
      <c r="K18" s="53"/>
      <c r="L18" s="54"/>
      <c r="M18" s="204">
        <v>5.3935573129302901</v>
      </c>
      <c r="N18" s="53" t="s">
        <v>157</v>
      </c>
    </row>
    <row r="19" spans="1:14" ht="15.75">
      <c r="A19" s="53"/>
      <c r="B19" s="53"/>
      <c r="C19" s="53"/>
      <c r="D19" s="53"/>
      <c r="E19" s="53"/>
      <c r="F19" s="53"/>
      <c r="G19" s="53"/>
      <c r="H19" s="53"/>
      <c r="I19" s="53"/>
      <c r="J19" s="53"/>
      <c r="K19" s="53"/>
      <c r="L19" s="53"/>
      <c r="M19" s="53"/>
      <c r="N19" s="53"/>
    </row>
    <row r="20" spans="1:14" ht="15.75">
      <c r="A20" s="53"/>
      <c r="B20" s="53"/>
      <c r="C20" s="53"/>
      <c r="D20" s="53"/>
      <c r="E20" s="53"/>
      <c r="F20" s="53"/>
      <c r="G20" s="53"/>
      <c r="H20" s="53"/>
      <c r="I20" s="53"/>
      <c r="J20" s="53"/>
      <c r="K20" s="53"/>
      <c r="L20" s="53"/>
      <c r="M20" s="53"/>
      <c r="N20" s="53"/>
    </row>
    <row r="21" spans="1:14" ht="15.75">
      <c r="A21" s="53"/>
      <c r="B21" s="53" t="s">
        <v>109</v>
      </c>
      <c r="C21" s="53"/>
      <c r="D21" s="53"/>
      <c r="E21" s="53"/>
      <c r="F21" s="53"/>
      <c r="G21" s="53"/>
      <c r="H21" s="53"/>
      <c r="I21" s="53"/>
      <c r="J21" s="53"/>
      <c r="K21" s="53"/>
      <c r="L21" s="54"/>
      <c r="M21" s="205">
        <v>1500</v>
      </c>
      <c r="N21" s="53" t="s">
        <v>151</v>
      </c>
    </row>
    <row r="22" spans="1:14" ht="15.75">
      <c r="A22" s="53"/>
      <c r="B22" s="53"/>
      <c r="C22" s="53"/>
      <c r="D22" s="53"/>
      <c r="E22" s="53"/>
      <c r="F22" s="53"/>
      <c r="G22" s="53"/>
      <c r="H22" s="53"/>
      <c r="I22" s="53"/>
      <c r="J22" s="53"/>
      <c r="K22" s="53"/>
      <c r="L22" s="54"/>
      <c r="M22" s="206">
        <v>8197559.9999999991</v>
      </c>
      <c r="N22" s="53" t="s">
        <v>158</v>
      </c>
    </row>
    <row r="23" spans="1:14" ht="15.75">
      <c r="A23" s="53"/>
      <c r="B23" s="53"/>
      <c r="C23" s="53"/>
      <c r="D23" s="53"/>
      <c r="E23" s="53"/>
      <c r="F23" s="53"/>
      <c r="G23" s="53"/>
      <c r="H23" s="53"/>
      <c r="I23" s="53"/>
      <c r="J23" s="53"/>
      <c r="K23" s="53"/>
      <c r="L23" s="54"/>
      <c r="M23" s="206">
        <v>8648835.6779999975</v>
      </c>
      <c r="N23" s="53" t="s">
        <v>152</v>
      </c>
    </row>
    <row r="24" spans="1:14" ht="15.75">
      <c r="A24" s="53"/>
      <c r="B24" s="53"/>
      <c r="C24" s="53"/>
      <c r="D24" s="53"/>
      <c r="E24" s="53"/>
      <c r="F24" s="53"/>
      <c r="G24" s="53"/>
      <c r="H24" s="53"/>
      <c r="I24" s="53"/>
      <c r="J24" s="53"/>
      <c r="K24" s="53"/>
      <c r="L24" s="53"/>
      <c r="M24" s="53"/>
      <c r="N24" s="53"/>
    </row>
    <row r="25" spans="1:14" ht="15.75">
      <c r="A25" s="53"/>
      <c r="B25" s="53" t="s">
        <v>110</v>
      </c>
      <c r="C25" s="53"/>
      <c r="D25" s="53"/>
      <c r="E25" s="53"/>
      <c r="F25" s="53"/>
      <c r="G25" s="53"/>
      <c r="H25" s="53"/>
      <c r="I25" s="53"/>
      <c r="J25" s="53"/>
      <c r="K25" s="53"/>
      <c r="L25" s="53"/>
      <c r="M25" s="53"/>
      <c r="N25" s="53"/>
    </row>
    <row r="26" spans="1:14" ht="15.75">
      <c r="A26" s="53"/>
      <c r="B26" s="53"/>
      <c r="C26" s="53" t="s">
        <v>111</v>
      </c>
      <c r="D26" s="53"/>
      <c r="E26" s="53"/>
      <c r="F26" s="53"/>
      <c r="G26" s="53"/>
      <c r="H26" s="53"/>
      <c r="I26" s="53"/>
      <c r="J26" s="53"/>
      <c r="K26" s="53"/>
      <c r="L26" s="53"/>
      <c r="M26" s="53"/>
      <c r="N26" s="53"/>
    </row>
    <row r="27" spans="1:14" ht="15.75">
      <c r="A27" s="53"/>
      <c r="B27" s="53"/>
      <c r="C27" s="53"/>
      <c r="D27" s="53" t="s">
        <v>112</v>
      </c>
      <c r="E27" s="53"/>
      <c r="F27" s="53"/>
      <c r="G27" s="53"/>
      <c r="H27" s="53"/>
      <c r="I27" s="53"/>
      <c r="J27" s="53"/>
      <c r="K27" s="53"/>
      <c r="L27" s="54"/>
      <c r="M27" s="549">
        <v>1</v>
      </c>
      <c r="N27" s="53" t="s">
        <v>1</v>
      </c>
    </row>
    <row r="28" spans="1:14" ht="15.75">
      <c r="A28" s="53"/>
      <c r="B28" s="53"/>
      <c r="C28" s="53"/>
      <c r="D28" s="53" t="s">
        <v>113</v>
      </c>
      <c r="E28" s="53"/>
      <c r="F28" s="53"/>
      <c r="G28" s="53"/>
      <c r="H28" s="53"/>
      <c r="I28" s="53"/>
      <c r="J28" s="53"/>
      <c r="K28" s="53"/>
      <c r="L28" s="54"/>
      <c r="M28" s="202">
        <v>0</v>
      </c>
      <c r="N28" s="53" t="s">
        <v>1</v>
      </c>
    </row>
    <row r="29" spans="1:14" ht="15.75">
      <c r="A29" s="53"/>
      <c r="B29" s="53"/>
      <c r="C29" s="53"/>
      <c r="D29" s="53"/>
      <c r="E29" s="53"/>
      <c r="F29" s="53"/>
      <c r="G29" s="53"/>
      <c r="H29" s="53"/>
      <c r="I29" s="53"/>
      <c r="J29" s="53"/>
      <c r="K29" s="53"/>
      <c r="L29" s="53" t="s">
        <v>114</v>
      </c>
      <c r="M29" s="53" t="s">
        <v>0</v>
      </c>
      <c r="N29" s="53"/>
    </row>
    <row r="30" spans="1:14" ht="15.75">
      <c r="A30" s="53"/>
      <c r="B30" s="53"/>
      <c r="C30" s="53"/>
      <c r="D30" s="53"/>
      <c r="E30" s="53"/>
      <c r="F30" s="53"/>
      <c r="G30" s="53"/>
      <c r="H30" s="53"/>
      <c r="I30" s="53"/>
      <c r="J30" s="53"/>
      <c r="K30" s="53"/>
      <c r="L30" s="53"/>
      <c r="M30" s="53"/>
      <c r="N30" s="53"/>
    </row>
    <row r="31" spans="1:14" ht="15.75">
      <c r="A31" s="53"/>
      <c r="B31" s="53"/>
      <c r="C31" s="53" t="s">
        <v>115</v>
      </c>
      <c r="D31" s="53"/>
      <c r="E31" s="53"/>
      <c r="F31" s="53"/>
      <c r="G31" s="53"/>
      <c r="H31" s="53"/>
      <c r="I31" s="53"/>
      <c r="J31" s="53"/>
      <c r="K31" s="53"/>
      <c r="L31" s="53"/>
      <c r="M31" s="53"/>
      <c r="N31" s="53"/>
    </row>
    <row r="32" spans="1:14" ht="15.75">
      <c r="A32" s="53"/>
      <c r="B32" s="53"/>
      <c r="C32" s="53"/>
      <c r="D32" s="53" t="s">
        <v>116</v>
      </c>
      <c r="E32" s="53"/>
      <c r="F32" s="53"/>
      <c r="G32" s="53"/>
      <c r="H32" s="53"/>
      <c r="I32" s="53"/>
      <c r="J32" s="53"/>
      <c r="K32" s="53"/>
      <c r="L32" s="54"/>
      <c r="M32" s="549">
        <v>1</v>
      </c>
      <c r="N32" s="53" t="s">
        <v>1</v>
      </c>
    </row>
    <row r="33" spans="1:14" ht="15.75">
      <c r="A33" s="53"/>
      <c r="B33" s="53"/>
      <c r="C33" s="53"/>
      <c r="D33" s="53" t="s">
        <v>117</v>
      </c>
      <c r="E33" s="53"/>
      <c r="F33" s="53"/>
      <c r="G33" s="53"/>
      <c r="H33" s="53"/>
      <c r="I33" s="53"/>
      <c r="J33" s="53"/>
      <c r="K33" s="53"/>
      <c r="L33" s="54"/>
      <c r="M33" s="202">
        <v>0</v>
      </c>
      <c r="N33" s="53" t="s">
        <v>1</v>
      </c>
    </row>
    <row r="34" spans="1:14" ht="15.75">
      <c r="A34" s="53"/>
      <c r="B34" s="53"/>
      <c r="C34" s="53"/>
      <c r="D34" s="53" t="s">
        <v>118</v>
      </c>
      <c r="E34" s="53"/>
      <c r="F34" s="53"/>
      <c r="G34" s="53"/>
      <c r="H34" s="53"/>
      <c r="I34" s="53"/>
      <c r="J34" s="53"/>
      <c r="K34" s="53"/>
      <c r="L34" s="54"/>
      <c r="M34" s="202">
        <v>0</v>
      </c>
      <c r="N34" s="53" t="s">
        <v>1</v>
      </c>
    </row>
    <row r="35" spans="1:14" ht="15.75">
      <c r="A35" s="53"/>
      <c r="B35" s="53"/>
      <c r="C35" s="53"/>
      <c r="D35" s="53" t="s">
        <v>119</v>
      </c>
      <c r="E35" s="53"/>
      <c r="F35" s="53"/>
      <c r="G35" s="53"/>
      <c r="H35" s="53"/>
      <c r="I35" s="53"/>
      <c r="J35" s="53"/>
      <c r="K35" s="53"/>
      <c r="L35" s="54"/>
      <c r="M35" s="202">
        <v>0</v>
      </c>
      <c r="N35" s="53" t="s">
        <v>1</v>
      </c>
    </row>
    <row r="36" spans="1:14" ht="15.75">
      <c r="A36" s="53"/>
      <c r="B36" s="53"/>
      <c r="C36" s="53"/>
      <c r="D36" s="53" t="s">
        <v>120</v>
      </c>
      <c r="E36" s="53"/>
      <c r="F36" s="53"/>
      <c r="G36" s="53"/>
      <c r="H36" s="53"/>
      <c r="I36" s="53"/>
      <c r="J36" s="53"/>
      <c r="K36" s="53"/>
      <c r="L36" s="54"/>
      <c r="M36" s="202">
        <v>0</v>
      </c>
      <c r="N36" s="53" t="s">
        <v>1</v>
      </c>
    </row>
    <row r="37" spans="1:14" ht="15.75">
      <c r="A37" s="53"/>
      <c r="B37" s="53"/>
      <c r="C37" s="53"/>
      <c r="D37" s="53"/>
      <c r="E37" s="53"/>
      <c r="F37" s="53"/>
      <c r="G37" s="53"/>
      <c r="H37" s="53"/>
      <c r="I37" s="53"/>
      <c r="J37" s="53"/>
      <c r="K37" s="53"/>
      <c r="L37" s="53" t="s">
        <v>114</v>
      </c>
      <c r="M37" s="53" t="s">
        <v>0</v>
      </c>
      <c r="N37" s="53"/>
    </row>
    <row r="38" spans="1:14" ht="15.75">
      <c r="A38" s="53"/>
      <c r="B38" s="53" t="s">
        <v>121</v>
      </c>
      <c r="C38" s="53"/>
      <c r="D38" s="53"/>
      <c r="E38" s="53"/>
      <c r="F38" s="53"/>
      <c r="G38" s="53"/>
      <c r="H38" s="53"/>
      <c r="I38" s="53"/>
      <c r="J38" s="53"/>
      <c r="K38" s="53"/>
      <c r="L38" s="53"/>
      <c r="M38" s="53"/>
      <c r="N38" s="53"/>
    </row>
    <row r="39" spans="1:14" ht="15.75">
      <c r="A39" s="53"/>
      <c r="B39" s="53"/>
      <c r="C39" s="53" t="s">
        <v>122</v>
      </c>
      <c r="D39" s="53"/>
      <c r="E39" s="53"/>
      <c r="F39" s="53"/>
      <c r="G39" s="53"/>
      <c r="H39" s="53"/>
      <c r="I39" s="53"/>
      <c r="J39" s="53"/>
      <c r="K39" s="53"/>
      <c r="L39" s="54"/>
      <c r="M39" s="207">
        <v>3</v>
      </c>
      <c r="N39" s="53" t="s">
        <v>153</v>
      </c>
    </row>
    <row r="40" spans="1:14" ht="15.75">
      <c r="A40" s="53"/>
      <c r="B40" s="53"/>
      <c r="C40" s="53" t="s">
        <v>123</v>
      </c>
      <c r="D40" s="53"/>
      <c r="E40" s="53"/>
      <c r="F40" s="53"/>
      <c r="G40" s="53"/>
      <c r="H40" s="53"/>
      <c r="I40" s="53"/>
      <c r="J40" s="53"/>
      <c r="K40" s="53"/>
      <c r="L40" s="54"/>
      <c r="M40" s="202">
        <v>3.9</v>
      </c>
      <c r="N40" s="53" t="s">
        <v>153</v>
      </c>
    </row>
    <row r="41" spans="1:14" ht="15.75">
      <c r="A41" s="53"/>
      <c r="B41" s="53"/>
      <c r="C41" s="53"/>
      <c r="D41" s="53"/>
      <c r="E41" s="53"/>
      <c r="F41" s="53"/>
      <c r="G41" s="53"/>
      <c r="H41" s="53"/>
      <c r="I41" s="53"/>
      <c r="J41" s="53"/>
      <c r="K41" s="53"/>
      <c r="L41" s="53"/>
      <c r="M41" s="53"/>
      <c r="N41" s="53"/>
    </row>
    <row r="42" spans="1:14" ht="15.75">
      <c r="A42" s="53"/>
      <c r="B42" s="53"/>
      <c r="C42" s="53"/>
      <c r="D42" s="53"/>
      <c r="E42" s="53"/>
      <c r="F42" s="53"/>
      <c r="G42" s="53"/>
      <c r="H42" s="53"/>
      <c r="I42" s="53"/>
      <c r="J42" s="53"/>
      <c r="K42" s="53"/>
      <c r="L42" s="53"/>
      <c r="M42" s="53"/>
      <c r="N42" s="53"/>
    </row>
    <row r="43" spans="1:14" ht="15.75">
      <c r="A43" s="53"/>
      <c r="B43" s="53" t="s">
        <v>124</v>
      </c>
      <c r="C43" s="53"/>
      <c r="D43" s="53"/>
      <c r="E43" s="53"/>
      <c r="F43" s="53"/>
      <c r="G43" s="53"/>
      <c r="H43" s="53"/>
      <c r="I43" s="53"/>
      <c r="J43" s="53"/>
      <c r="K43" s="53"/>
      <c r="L43" s="53"/>
      <c r="M43" s="53"/>
      <c r="N43" s="53"/>
    </row>
    <row r="44" spans="1:14" ht="15.75">
      <c r="A44" s="53"/>
      <c r="B44" s="53"/>
      <c r="C44" s="53" t="s">
        <v>125</v>
      </c>
      <c r="D44" s="53"/>
      <c r="E44" s="53"/>
      <c r="F44" s="53"/>
      <c r="G44" s="53"/>
      <c r="H44" s="53"/>
      <c r="I44" s="53"/>
      <c r="J44" s="53"/>
      <c r="K44" s="53"/>
      <c r="L44" s="54"/>
      <c r="M44" s="204">
        <v>0.25</v>
      </c>
      <c r="N44" s="53" t="s">
        <v>154</v>
      </c>
    </row>
    <row r="45" spans="1:14" ht="15.75">
      <c r="A45" s="53"/>
      <c r="B45" s="53"/>
      <c r="C45" s="53" t="s">
        <v>126</v>
      </c>
      <c r="D45" s="53"/>
      <c r="E45" s="53"/>
      <c r="F45" s="53"/>
      <c r="G45" s="53"/>
      <c r="H45" s="53"/>
      <c r="I45" s="53"/>
      <c r="J45" s="53"/>
      <c r="K45" s="53"/>
      <c r="L45" s="54"/>
      <c r="M45" s="203">
        <v>0.75</v>
      </c>
      <c r="N45" s="53" t="s">
        <v>155</v>
      </c>
    </row>
    <row r="46" spans="1:14" ht="15.75">
      <c r="A46" s="53"/>
      <c r="B46" s="53"/>
      <c r="C46" s="53" t="s">
        <v>127</v>
      </c>
      <c r="D46" s="53"/>
      <c r="E46" s="53"/>
      <c r="F46" s="53"/>
      <c r="G46" s="53"/>
      <c r="H46" s="53"/>
      <c r="I46" s="53"/>
      <c r="J46" s="53"/>
      <c r="K46" s="53"/>
      <c r="L46" s="54"/>
      <c r="M46" s="203">
        <v>5.9240793282325725</v>
      </c>
      <c r="N46" s="53" t="s">
        <v>156</v>
      </c>
    </row>
    <row r="47" spans="1:14" ht="15.75">
      <c r="A47" s="53"/>
      <c r="B47" s="53"/>
      <c r="C47" s="53"/>
      <c r="D47" s="53"/>
      <c r="E47" s="53"/>
      <c r="F47" s="53"/>
      <c r="G47" s="53"/>
      <c r="H47" s="53"/>
      <c r="I47" s="53"/>
      <c r="J47" s="53"/>
      <c r="K47" s="53"/>
      <c r="L47" s="53"/>
      <c r="M47" s="53"/>
      <c r="N47" s="53"/>
    </row>
    <row r="48" spans="1:14" ht="15.75">
      <c r="A48" s="53"/>
      <c r="B48" s="53" t="s">
        <v>449</v>
      </c>
      <c r="C48" s="53"/>
      <c r="D48" s="53"/>
      <c r="E48" s="53"/>
      <c r="F48" s="53"/>
      <c r="G48" s="53"/>
      <c r="H48" s="53"/>
      <c r="I48" s="53"/>
      <c r="J48" s="53"/>
      <c r="K48" s="53"/>
      <c r="L48" s="53"/>
      <c r="M48" s="53"/>
      <c r="N48" s="53"/>
    </row>
    <row r="49" spans="1:15" ht="15.75">
      <c r="A49" s="53"/>
      <c r="B49" s="53"/>
      <c r="C49" s="53" t="s">
        <v>137</v>
      </c>
      <c r="D49" s="53"/>
      <c r="E49" s="53"/>
      <c r="F49" s="53"/>
      <c r="G49" s="53"/>
      <c r="H49" s="53"/>
      <c r="I49" s="53"/>
      <c r="J49" s="53"/>
      <c r="K49" s="53"/>
      <c r="L49" s="53"/>
      <c r="M49" s="202">
        <v>0</v>
      </c>
      <c r="N49" s="53"/>
    </row>
    <row r="50" spans="1:15" ht="15.75">
      <c r="A50" s="53"/>
      <c r="B50" s="53"/>
      <c r="C50" s="53" t="s">
        <v>138</v>
      </c>
      <c r="D50" s="53"/>
      <c r="E50" s="53"/>
      <c r="F50" s="53"/>
      <c r="G50" s="53"/>
      <c r="H50" s="53"/>
      <c r="I50" s="53"/>
      <c r="J50" s="53"/>
      <c r="K50" s="53"/>
      <c r="L50" s="53"/>
      <c r="M50" s="202">
        <v>1</v>
      </c>
      <c r="N50" s="53"/>
    </row>
    <row r="51" spans="1:15" ht="15.75">
      <c r="A51" s="53"/>
      <c r="B51" s="53"/>
      <c r="C51" s="53" t="s">
        <v>139</v>
      </c>
      <c r="D51" s="53"/>
      <c r="E51" s="53"/>
      <c r="F51" s="53"/>
      <c r="G51" s="53"/>
      <c r="H51" s="53"/>
      <c r="I51" s="53"/>
      <c r="J51" s="53"/>
      <c r="K51" s="53"/>
      <c r="L51" s="53"/>
      <c r="M51" s="202">
        <v>1</v>
      </c>
      <c r="N51" s="53"/>
    </row>
    <row r="52" spans="1:15" ht="15.75">
      <c r="A52" s="53"/>
      <c r="B52" s="53"/>
      <c r="C52" s="53" t="s">
        <v>140</v>
      </c>
      <c r="D52" s="53"/>
      <c r="E52" s="53"/>
      <c r="F52" s="53"/>
      <c r="G52" s="53"/>
      <c r="H52" s="53"/>
      <c r="I52" s="53"/>
      <c r="J52" s="53"/>
      <c r="K52" s="53"/>
      <c r="L52" s="53"/>
      <c r="M52" s="202">
        <v>0</v>
      </c>
      <c r="N52" s="53"/>
    </row>
    <row r="53" spans="1:15" ht="15.75">
      <c r="A53" s="53"/>
      <c r="B53" s="53"/>
      <c r="C53" s="53" t="s">
        <v>141</v>
      </c>
      <c r="D53" s="53"/>
      <c r="E53" s="53"/>
      <c r="F53" s="53"/>
      <c r="G53" s="53"/>
      <c r="H53" s="53"/>
      <c r="I53" s="53"/>
      <c r="J53" s="53"/>
      <c r="K53" s="53"/>
      <c r="L53" s="53"/>
      <c r="M53" s="202">
        <v>0</v>
      </c>
      <c r="N53" s="53"/>
    </row>
    <row r="54" spans="1:15" ht="15.75">
      <c r="A54" s="53"/>
      <c r="B54" s="53"/>
      <c r="C54" s="53" t="s">
        <v>447</v>
      </c>
      <c r="D54" s="53"/>
      <c r="E54" s="53"/>
      <c r="F54" s="53"/>
      <c r="G54" s="53"/>
      <c r="H54" s="53"/>
      <c r="I54" s="53"/>
      <c r="J54" s="53"/>
      <c r="K54" s="53"/>
      <c r="L54" s="53"/>
      <c r="M54" s="202">
        <v>1</v>
      </c>
      <c r="N54" s="53"/>
    </row>
    <row r="55" spans="1:15" ht="15.75">
      <c r="A55" s="53"/>
      <c r="B55" s="53"/>
      <c r="C55" s="53"/>
      <c r="D55" s="53"/>
      <c r="E55" s="53"/>
      <c r="F55" s="53"/>
      <c r="G55" s="53"/>
      <c r="H55" s="53"/>
      <c r="I55" s="53"/>
      <c r="J55" s="53"/>
      <c r="K55" s="53"/>
      <c r="L55" s="53"/>
      <c r="M55" s="53"/>
      <c r="N55" s="53"/>
    </row>
    <row r="56" spans="1:15" ht="15.75">
      <c r="A56" s="53"/>
      <c r="B56" s="53" t="s">
        <v>450</v>
      </c>
      <c r="C56" s="53"/>
      <c r="D56" s="53"/>
      <c r="E56" s="53"/>
      <c r="F56" s="53"/>
      <c r="G56" s="53"/>
      <c r="H56" s="53"/>
      <c r="I56" s="53"/>
      <c r="J56" s="53"/>
      <c r="K56" s="53"/>
      <c r="L56" s="53"/>
      <c r="M56" s="53"/>
      <c r="N56" s="53"/>
      <c r="O56" s="1"/>
    </row>
    <row r="57" spans="1:15" ht="15.75">
      <c r="A57" s="53"/>
      <c r="B57" s="53"/>
      <c r="C57" s="53" t="s">
        <v>137</v>
      </c>
      <c r="D57" s="53"/>
      <c r="E57" s="53"/>
      <c r="F57" s="53"/>
      <c r="G57" s="53"/>
      <c r="H57" s="53"/>
      <c r="I57" s="53"/>
      <c r="J57" s="53"/>
      <c r="K57" s="53"/>
      <c r="L57" s="53"/>
      <c r="M57" s="202">
        <v>0</v>
      </c>
      <c r="N57" s="53"/>
    </row>
    <row r="58" spans="1:15" ht="15.75">
      <c r="A58" s="53"/>
      <c r="B58" s="53"/>
      <c r="C58" s="53" t="s">
        <v>138</v>
      </c>
      <c r="D58" s="53"/>
      <c r="E58" s="53"/>
      <c r="F58" s="53"/>
      <c r="G58" s="53"/>
      <c r="H58" s="53"/>
      <c r="I58" s="53"/>
      <c r="J58" s="53"/>
      <c r="K58" s="53"/>
      <c r="L58" s="53"/>
      <c r="M58" s="202">
        <v>1</v>
      </c>
      <c r="N58" s="53"/>
    </row>
    <row r="59" spans="1:15" ht="15.75">
      <c r="A59" s="53"/>
      <c r="B59" s="53"/>
      <c r="C59" s="53" t="s">
        <v>139</v>
      </c>
      <c r="D59" s="53"/>
      <c r="E59" s="53"/>
      <c r="F59" s="53"/>
      <c r="G59" s="53"/>
      <c r="H59" s="53"/>
      <c r="I59" s="53"/>
      <c r="J59" s="53"/>
      <c r="K59" s="53"/>
      <c r="L59" s="53"/>
      <c r="M59" s="202">
        <v>1</v>
      </c>
      <c r="N59" s="53"/>
    </row>
    <row r="60" spans="1:15" ht="15.75">
      <c r="A60" s="53"/>
      <c r="B60" s="53"/>
      <c r="C60" s="53" t="s">
        <v>140</v>
      </c>
      <c r="D60" s="53"/>
      <c r="E60" s="53"/>
      <c r="F60" s="53"/>
      <c r="G60" s="53"/>
      <c r="H60" s="53"/>
      <c r="I60" s="53"/>
      <c r="J60" s="53"/>
      <c r="K60" s="53"/>
      <c r="L60" s="53"/>
      <c r="M60" s="202">
        <v>0</v>
      </c>
      <c r="N60" s="53"/>
    </row>
    <row r="61" spans="1:15" ht="15.75">
      <c r="A61" s="53"/>
      <c r="B61" s="53"/>
      <c r="C61" s="53" t="s">
        <v>141</v>
      </c>
      <c r="D61" s="53"/>
      <c r="E61" s="53"/>
      <c r="F61" s="53"/>
      <c r="G61" s="53"/>
      <c r="H61" s="53"/>
      <c r="I61" s="53"/>
      <c r="J61" s="53"/>
      <c r="K61" s="53"/>
      <c r="L61" s="53"/>
      <c r="M61" s="202">
        <v>0</v>
      </c>
      <c r="N61" s="53"/>
    </row>
    <row r="62" spans="1:15" ht="15.75">
      <c r="A62" s="53"/>
      <c r="B62" s="53"/>
      <c r="C62" s="53"/>
      <c r="D62" s="53"/>
      <c r="E62" s="53"/>
      <c r="F62" s="53"/>
      <c r="G62" s="53"/>
      <c r="H62" s="53"/>
      <c r="I62" s="53"/>
      <c r="J62" s="53"/>
      <c r="K62" s="53"/>
      <c r="L62" s="53"/>
      <c r="M62" s="53"/>
      <c r="N62" s="53"/>
    </row>
    <row r="63" spans="1:15" ht="15.75">
      <c r="A63" s="53"/>
      <c r="B63" s="53"/>
      <c r="C63" s="53"/>
      <c r="D63" s="53"/>
      <c r="E63" s="53"/>
      <c r="F63" s="53"/>
      <c r="G63" s="53"/>
      <c r="H63" s="53"/>
      <c r="I63" s="53"/>
      <c r="J63" s="53"/>
      <c r="K63" s="53"/>
      <c r="L63" s="53"/>
      <c r="M63" s="53"/>
      <c r="N63" s="53"/>
    </row>
    <row r="64" spans="1:15" ht="15.75">
      <c r="A64" s="53"/>
      <c r="B64" s="53" t="s">
        <v>451</v>
      </c>
      <c r="C64" s="53"/>
      <c r="D64" s="53"/>
      <c r="E64" s="53"/>
      <c r="F64" s="53"/>
      <c r="G64" s="53"/>
      <c r="H64" s="53"/>
      <c r="I64" s="53"/>
      <c r="J64" s="53"/>
      <c r="K64" s="53"/>
      <c r="L64" s="55" t="s">
        <v>142</v>
      </c>
      <c r="M64" s="204">
        <v>2</v>
      </c>
      <c r="N64" s="55" t="s">
        <v>24</v>
      </c>
    </row>
    <row r="65" spans="1:15" ht="15.75">
      <c r="A65" s="53"/>
      <c r="B65" s="53"/>
      <c r="C65" s="53"/>
      <c r="D65" s="53"/>
      <c r="E65" s="53"/>
      <c r="F65" s="53"/>
      <c r="G65" s="53"/>
      <c r="H65" s="53"/>
      <c r="I65" s="53"/>
      <c r="J65" s="53"/>
      <c r="K65" s="53"/>
      <c r="L65" s="55" t="s">
        <v>143</v>
      </c>
      <c r="M65" s="204">
        <v>6</v>
      </c>
      <c r="N65" s="55" t="s">
        <v>24</v>
      </c>
    </row>
    <row r="66" spans="1:15" ht="15.75">
      <c r="A66" s="53"/>
      <c r="B66" s="53"/>
      <c r="C66" s="53"/>
      <c r="D66" s="53"/>
      <c r="E66" s="53"/>
      <c r="F66" s="53"/>
      <c r="G66" s="53"/>
      <c r="H66" s="53"/>
      <c r="I66" s="53"/>
      <c r="J66" s="53"/>
      <c r="K66" s="53"/>
      <c r="L66" s="55" t="s">
        <v>144</v>
      </c>
      <c r="M66" s="204">
        <v>84</v>
      </c>
      <c r="N66" s="55" t="s">
        <v>24</v>
      </c>
    </row>
    <row r="67" spans="1:15" ht="15.75">
      <c r="A67" s="53"/>
      <c r="B67" s="53"/>
      <c r="C67" s="53"/>
      <c r="D67" s="53"/>
      <c r="E67" s="53"/>
      <c r="F67" s="53"/>
      <c r="G67" s="53"/>
      <c r="H67" s="53"/>
      <c r="I67" s="53"/>
      <c r="J67" s="53"/>
      <c r="K67" s="53"/>
      <c r="L67" s="55" t="s">
        <v>145</v>
      </c>
      <c r="M67" s="204">
        <v>4</v>
      </c>
      <c r="N67" s="55" t="s">
        <v>24</v>
      </c>
    </row>
    <row r="68" spans="1:15" ht="15.75">
      <c r="A68" s="53"/>
      <c r="B68" s="53"/>
      <c r="C68" s="53"/>
      <c r="D68" s="53"/>
      <c r="E68" s="53"/>
      <c r="F68" s="53"/>
      <c r="G68" s="53"/>
      <c r="H68" s="53"/>
      <c r="I68" s="53"/>
      <c r="J68" s="53"/>
      <c r="K68" s="53"/>
      <c r="L68" s="55" t="s">
        <v>146</v>
      </c>
      <c r="M68" s="204">
        <v>2</v>
      </c>
      <c r="N68" s="55" t="s">
        <v>24</v>
      </c>
    </row>
    <row r="69" spans="1:15" ht="15.75">
      <c r="A69" s="53"/>
      <c r="B69" s="53"/>
      <c r="C69" s="53"/>
      <c r="D69" s="53"/>
      <c r="E69" s="53"/>
      <c r="F69" s="53"/>
      <c r="G69" s="53"/>
      <c r="H69" s="53"/>
      <c r="I69" s="53"/>
      <c r="J69" s="53"/>
      <c r="K69" s="53"/>
      <c r="L69" s="55" t="s">
        <v>147</v>
      </c>
      <c r="M69" s="204">
        <v>1</v>
      </c>
      <c r="N69" s="55" t="s">
        <v>24</v>
      </c>
    </row>
    <row r="70" spans="1:15" ht="15.75">
      <c r="A70" s="53"/>
      <c r="B70" s="53"/>
      <c r="C70" s="53"/>
      <c r="D70" s="53"/>
      <c r="E70" s="53"/>
      <c r="F70" s="53"/>
      <c r="G70" s="53"/>
      <c r="H70" s="53"/>
      <c r="I70" s="53"/>
      <c r="J70" s="53"/>
      <c r="K70" s="53"/>
      <c r="L70" s="55" t="s">
        <v>148</v>
      </c>
      <c r="M70" s="204">
        <v>1</v>
      </c>
      <c r="N70" s="55" t="s">
        <v>24</v>
      </c>
    </row>
    <row r="71" spans="1:15" ht="15.75">
      <c r="A71" s="53"/>
      <c r="B71" s="53"/>
      <c r="C71" s="53"/>
      <c r="D71" s="53"/>
      <c r="E71" s="53"/>
      <c r="F71" s="53"/>
      <c r="G71" s="53"/>
      <c r="H71" s="53"/>
      <c r="I71" s="53"/>
      <c r="J71" s="53"/>
      <c r="K71" s="53"/>
      <c r="L71" s="53"/>
      <c r="M71" s="53"/>
      <c r="N71" s="53"/>
    </row>
    <row r="72" spans="1:15" ht="15.75">
      <c r="A72" s="53"/>
      <c r="B72" s="53" t="s">
        <v>452</v>
      </c>
      <c r="C72" s="53"/>
      <c r="D72" s="53"/>
      <c r="E72" s="53"/>
      <c r="F72" s="53"/>
      <c r="G72" s="53"/>
      <c r="H72" s="53"/>
      <c r="I72" s="53"/>
      <c r="J72" s="53"/>
      <c r="K72" s="53"/>
      <c r="L72" s="53"/>
      <c r="M72" s="53"/>
      <c r="N72" s="53"/>
    </row>
    <row r="73" spans="1:15" ht="15.75">
      <c r="A73" s="53"/>
      <c r="B73" s="53"/>
      <c r="C73" s="53" t="s">
        <v>453</v>
      </c>
      <c r="D73" s="53"/>
      <c r="E73" s="53"/>
      <c r="F73" s="53"/>
      <c r="G73" s="53"/>
      <c r="H73" s="53"/>
      <c r="I73" s="53"/>
      <c r="J73" s="53"/>
      <c r="K73" s="53"/>
      <c r="L73" s="53"/>
      <c r="M73" s="53"/>
      <c r="N73" s="53"/>
    </row>
    <row r="74" spans="1:15" ht="15.75">
      <c r="A74" s="53"/>
      <c r="B74" s="53"/>
      <c r="C74" s="53"/>
      <c r="D74" s="53" t="s">
        <v>128</v>
      </c>
      <c r="E74" s="53" t="s">
        <v>129</v>
      </c>
      <c r="F74" s="53"/>
      <c r="G74" s="53"/>
      <c r="H74" s="53"/>
      <c r="I74" s="53"/>
      <c r="J74" s="53"/>
      <c r="K74" s="53"/>
      <c r="L74" s="53"/>
      <c r="M74" s="202">
        <v>0</v>
      </c>
      <c r="N74" s="53" t="s">
        <v>1</v>
      </c>
    </row>
    <row r="75" spans="1:15" ht="15.75">
      <c r="A75" s="53"/>
      <c r="B75" s="53"/>
      <c r="C75" s="53"/>
      <c r="D75" s="53" t="s">
        <v>130</v>
      </c>
      <c r="E75" s="53" t="s">
        <v>131</v>
      </c>
      <c r="F75" s="53"/>
      <c r="G75" s="53"/>
      <c r="H75" s="53"/>
      <c r="I75" s="53"/>
      <c r="J75" s="53"/>
      <c r="K75" s="53"/>
      <c r="L75" s="53"/>
      <c r="M75" s="202">
        <v>1</v>
      </c>
      <c r="N75" s="53" t="s">
        <v>1</v>
      </c>
      <c r="O75" s="68"/>
    </row>
    <row r="76" spans="1:15" ht="15.75">
      <c r="A76" s="53"/>
      <c r="B76" s="53"/>
      <c r="C76" s="53"/>
      <c r="D76" s="53" t="s">
        <v>132</v>
      </c>
      <c r="E76" s="53" t="s">
        <v>133</v>
      </c>
      <c r="F76" s="53"/>
      <c r="G76" s="53"/>
      <c r="H76" s="53"/>
      <c r="I76" s="53"/>
      <c r="J76" s="53"/>
      <c r="K76" s="53"/>
      <c r="L76" s="53"/>
      <c r="M76" s="202">
        <v>0</v>
      </c>
      <c r="N76" s="53" t="s">
        <v>1</v>
      </c>
      <c r="O76" s="68"/>
    </row>
    <row r="77" spans="1:15" ht="15.75">
      <c r="A77" s="53"/>
      <c r="B77" s="53"/>
      <c r="C77" s="53"/>
      <c r="D77" s="53"/>
      <c r="E77" s="53"/>
      <c r="F77" s="53"/>
      <c r="G77" s="53"/>
      <c r="H77" s="53"/>
      <c r="I77" s="53"/>
      <c r="J77" s="53"/>
      <c r="K77" s="53"/>
      <c r="L77" s="53" t="s">
        <v>114</v>
      </c>
      <c r="M77" s="53" t="s">
        <v>0</v>
      </c>
      <c r="N77" s="53"/>
      <c r="O77" s="68"/>
    </row>
    <row r="78" spans="1:15" ht="15.75">
      <c r="A78" s="53"/>
      <c r="B78" s="53"/>
      <c r="C78" s="53" t="s">
        <v>454</v>
      </c>
      <c r="D78" s="53"/>
      <c r="E78" s="53"/>
      <c r="F78" s="53"/>
      <c r="G78" s="53"/>
      <c r="H78" s="53"/>
      <c r="I78" s="53"/>
      <c r="J78" s="53"/>
      <c r="K78" s="53"/>
      <c r="L78" s="53"/>
      <c r="M78" s="53"/>
      <c r="N78" s="53"/>
      <c r="O78" s="68"/>
    </row>
    <row r="79" spans="1:15" ht="15.75">
      <c r="A79" s="53"/>
      <c r="B79" s="53"/>
      <c r="C79" s="53"/>
      <c r="D79" s="53" t="s">
        <v>128</v>
      </c>
      <c r="E79" s="53" t="s">
        <v>134</v>
      </c>
      <c r="F79" s="53"/>
      <c r="G79" s="53"/>
      <c r="H79" s="53"/>
      <c r="I79" s="53"/>
      <c r="J79" s="53"/>
      <c r="K79" s="53"/>
      <c r="L79" s="53"/>
      <c r="M79" s="202">
        <v>0</v>
      </c>
      <c r="N79" s="53" t="s">
        <v>1</v>
      </c>
      <c r="O79" s="68"/>
    </row>
    <row r="80" spans="1:15" ht="15.75">
      <c r="A80" s="53"/>
      <c r="B80" s="53"/>
      <c r="C80" s="53"/>
      <c r="D80" s="53" t="s">
        <v>130</v>
      </c>
      <c r="E80" s="53" t="s">
        <v>135</v>
      </c>
      <c r="F80" s="53"/>
      <c r="G80" s="53"/>
      <c r="H80" s="53"/>
      <c r="I80" s="53"/>
      <c r="J80" s="53"/>
      <c r="K80" s="53"/>
      <c r="L80" s="53"/>
      <c r="M80" s="202">
        <v>1</v>
      </c>
      <c r="N80" s="53" t="s">
        <v>1</v>
      </c>
      <c r="O80" s="68"/>
    </row>
    <row r="81" spans="1:18" ht="15.75">
      <c r="A81" s="53"/>
      <c r="B81" s="53"/>
      <c r="C81" s="53"/>
      <c r="D81" s="53" t="s">
        <v>132</v>
      </c>
      <c r="E81" s="53" t="s">
        <v>136</v>
      </c>
      <c r="F81" s="53"/>
      <c r="G81" s="53"/>
      <c r="H81" s="53"/>
      <c r="I81" s="53"/>
      <c r="J81" s="53"/>
      <c r="K81" s="53"/>
      <c r="L81" s="53"/>
      <c r="M81" s="202">
        <v>0</v>
      </c>
      <c r="N81" s="53" t="s">
        <v>1</v>
      </c>
      <c r="O81" s="68"/>
    </row>
    <row r="82" spans="1:18" ht="15.75">
      <c r="A82" s="56"/>
      <c r="B82" s="53"/>
      <c r="C82" s="53"/>
      <c r="D82" s="53"/>
      <c r="E82" s="53"/>
      <c r="F82" s="53"/>
      <c r="G82" s="53"/>
      <c r="H82" s="53"/>
      <c r="I82" s="53"/>
      <c r="J82" s="53"/>
      <c r="K82" s="53"/>
      <c r="L82" s="53" t="s">
        <v>114</v>
      </c>
      <c r="M82" s="53" t="s">
        <v>0</v>
      </c>
      <c r="N82" s="53"/>
      <c r="O82" s="1"/>
    </row>
    <row r="83" spans="1:18" ht="15.75">
      <c r="A83" s="53"/>
      <c r="B83" s="53"/>
      <c r="C83" s="53"/>
      <c r="D83" s="53"/>
      <c r="E83" s="53"/>
      <c r="F83" s="53"/>
      <c r="G83" s="53"/>
      <c r="H83" s="53"/>
      <c r="I83" s="53"/>
      <c r="J83" s="53"/>
      <c r="K83" s="53"/>
      <c r="L83" s="53"/>
      <c r="M83" s="53"/>
      <c r="N83" s="53"/>
      <c r="O83" s="68"/>
    </row>
    <row r="84" spans="1:18" ht="15.75">
      <c r="A84" s="53"/>
      <c r="B84" s="53"/>
      <c r="C84" s="53"/>
      <c r="D84" s="53"/>
      <c r="E84" s="53"/>
      <c r="F84" s="53"/>
      <c r="G84" s="53"/>
      <c r="H84" s="53"/>
      <c r="I84" s="53"/>
      <c r="J84" s="53"/>
      <c r="K84" s="53" t="s">
        <v>448</v>
      </c>
      <c r="L84" s="53"/>
      <c r="M84" s="53">
        <v>11</v>
      </c>
      <c r="N84" s="53"/>
      <c r="O84" s="58"/>
    </row>
    <row r="85" spans="1:18" ht="15.75">
      <c r="O85" s="68"/>
    </row>
    <row r="86" spans="1:18" s="41" customFormat="1" ht="15" customHeight="1">
      <c r="A86" s="65" t="s">
        <v>278</v>
      </c>
      <c r="B86" s="66"/>
      <c r="C86" s="65"/>
      <c r="D86" s="65"/>
      <c r="E86" s="65"/>
      <c r="F86" s="65"/>
      <c r="G86" s="65"/>
      <c r="H86" s="65"/>
      <c r="I86" s="65"/>
      <c r="J86" s="6"/>
      <c r="K86" s="67"/>
      <c r="O86" s="68"/>
      <c r="P86" s="68"/>
      <c r="Q86" s="68"/>
      <c r="R86" s="68"/>
    </row>
    <row r="87" spans="1:18" s="41" customFormat="1" ht="15" customHeight="1">
      <c r="A87" s="65"/>
      <c r="B87" s="69" t="s">
        <v>279</v>
      </c>
      <c r="C87" s="65"/>
      <c r="D87" s="65"/>
      <c r="E87" s="65"/>
      <c r="F87" s="65"/>
      <c r="G87" s="65"/>
      <c r="H87" s="65"/>
      <c r="I87" s="65"/>
      <c r="J87" s="6"/>
      <c r="K87" s="67"/>
      <c r="O87" s="68"/>
      <c r="P87" s="68"/>
      <c r="Q87" s="68"/>
      <c r="R87" s="68"/>
    </row>
    <row r="88" spans="1:18" s="41" customFormat="1" ht="15" customHeight="1">
      <c r="B88" s="70"/>
      <c r="C88" s="41" t="s">
        <v>280</v>
      </c>
      <c r="J88" s="550">
        <v>1</v>
      </c>
      <c r="M88" s="68"/>
      <c r="N88" s="68"/>
      <c r="O88" s="68"/>
    </row>
    <row r="89" spans="1:18" s="41" customFormat="1" ht="15" customHeight="1">
      <c r="B89" s="70"/>
      <c r="C89" s="41" t="s">
        <v>281</v>
      </c>
      <c r="J89" s="550">
        <v>0</v>
      </c>
      <c r="M89" s="68"/>
      <c r="N89" s="68"/>
      <c r="O89" s="68"/>
    </row>
    <row r="90" spans="1:18" s="41" customFormat="1" ht="15" customHeight="1">
      <c r="B90" s="70"/>
      <c r="C90" s="41" t="s">
        <v>282</v>
      </c>
      <c r="J90" s="550">
        <v>1</v>
      </c>
      <c r="M90" s="68"/>
      <c r="N90" s="68"/>
      <c r="O90" s="68"/>
    </row>
    <row r="91" spans="1:18" s="41" customFormat="1" ht="15" customHeight="1">
      <c r="B91" s="70"/>
      <c r="C91" s="41" t="s">
        <v>283</v>
      </c>
      <c r="J91" s="550">
        <v>0</v>
      </c>
      <c r="M91" s="68"/>
      <c r="N91" s="68"/>
      <c r="O91" s="68"/>
    </row>
    <row r="92" spans="1:18" s="41" customFormat="1" ht="15" customHeight="1">
      <c r="B92" s="70" t="s">
        <v>284</v>
      </c>
      <c r="J92" s="11"/>
      <c r="M92" s="68"/>
      <c r="N92" s="68"/>
      <c r="O92" s="68"/>
    </row>
    <row r="93" spans="1:18" s="41" customFormat="1" ht="15" customHeight="1">
      <c r="B93" s="70"/>
      <c r="C93" s="41" t="s">
        <v>285</v>
      </c>
      <c r="J93" s="550">
        <v>1336</v>
      </c>
      <c r="K93" s="41" t="s">
        <v>286</v>
      </c>
      <c r="M93" s="1" t="s">
        <v>194</v>
      </c>
      <c r="N93" s="68"/>
      <c r="O93" s="68"/>
    </row>
    <row r="94" spans="1:18" s="41" customFormat="1" ht="15" customHeight="1">
      <c r="B94" s="70"/>
      <c r="C94" s="41" t="s">
        <v>287</v>
      </c>
      <c r="J94" s="550">
        <v>0</v>
      </c>
      <c r="K94" s="41" t="s">
        <v>286</v>
      </c>
      <c r="M94" s="68"/>
      <c r="N94" s="68"/>
      <c r="O94" s="68"/>
    </row>
    <row r="95" spans="1:18" s="41" customFormat="1" ht="15" customHeight="1">
      <c r="B95" s="70"/>
      <c r="C95" s="41" t="s">
        <v>288</v>
      </c>
      <c r="J95" s="550">
        <v>900</v>
      </c>
      <c r="K95" s="41" t="s">
        <v>286</v>
      </c>
      <c r="M95" s="58" t="s">
        <v>290</v>
      </c>
      <c r="N95" s="68"/>
      <c r="O95" s="68"/>
    </row>
    <row r="96" spans="1:18" s="41" customFormat="1" ht="15" customHeight="1">
      <c r="B96" s="70"/>
      <c r="C96" s="41" t="s">
        <v>289</v>
      </c>
      <c r="J96" s="550">
        <v>0</v>
      </c>
      <c r="K96" s="41" t="s">
        <v>286</v>
      </c>
      <c r="M96" s="68"/>
      <c r="N96" s="68"/>
      <c r="O96" s="68"/>
    </row>
    <row r="97" spans="1:9">
      <c r="B97" s="58"/>
      <c r="C97" s="58"/>
      <c r="D97" s="58"/>
      <c r="E97" s="58"/>
      <c r="F97" s="545"/>
      <c r="G97" s="545"/>
      <c r="H97" s="94"/>
      <c r="I97" s="58"/>
    </row>
    <row r="98" spans="1:9">
      <c r="B98" s="58"/>
      <c r="C98" s="58"/>
      <c r="D98" s="58"/>
      <c r="E98" s="58"/>
      <c r="F98" s="545"/>
      <c r="G98" s="545"/>
      <c r="H98" s="94"/>
      <c r="I98" s="58"/>
    </row>
    <row r="99" spans="1:9" s="58" customFormat="1">
      <c r="A99" s="543" t="s">
        <v>10270</v>
      </c>
      <c r="B99" s="3" t="s">
        <v>10248</v>
      </c>
      <c r="C99" s="543"/>
      <c r="D99" s="543"/>
      <c r="E99" s="544"/>
      <c r="F99" s="544"/>
      <c r="G99" s="94"/>
    </row>
    <row r="100" spans="1:9">
      <c r="B100" s="58"/>
      <c r="C100" s="58"/>
      <c r="D100" s="58"/>
      <c r="E100" s="58"/>
      <c r="F100" s="545"/>
      <c r="G100" s="545"/>
      <c r="H100" s="94"/>
      <c r="I100" s="58"/>
    </row>
    <row r="101" spans="1:9">
      <c r="B101" s="58"/>
      <c r="C101" s="58"/>
      <c r="D101" s="58"/>
      <c r="E101" s="58"/>
      <c r="F101" s="545"/>
      <c r="G101" s="545"/>
      <c r="H101" s="94"/>
      <c r="I101" s="58"/>
    </row>
    <row r="102" spans="1:9">
      <c r="B102" s="58"/>
      <c r="C102" s="58"/>
      <c r="D102" s="58"/>
      <c r="E102" s="58"/>
      <c r="F102" s="545"/>
      <c r="G102" s="545"/>
      <c r="H102" s="94"/>
      <c r="I102" s="58"/>
    </row>
    <row r="103" spans="1:9">
      <c r="B103" s="58"/>
      <c r="C103" s="58"/>
      <c r="D103" s="58"/>
      <c r="E103" s="58"/>
      <c r="F103" s="545"/>
      <c r="G103" s="545"/>
      <c r="H103" s="94"/>
      <c r="I103" s="58"/>
    </row>
    <row r="104" spans="1:9">
      <c r="B104" s="58"/>
      <c r="C104" s="58"/>
      <c r="D104" s="58"/>
      <c r="E104" s="58"/>
      <c r="F104" s="545"/>
      <c r="G104" s="545"/>
      <c r="H104" s="94"/>
      <c r="I104" s="58"/>
    </row>
    <row r="105" spans="1:9">
      <c r="B105" s="58"/>
      <c r="C105" s="58"/>
      <c r="D105" s="58"/>
      <c r="E105" s="58"/>
      <c r="F105" s="545"/>
      <c r="G105" s="545"/>
      <c r="H105" s="94"/>
      <c r="I105" s="58"/>
    </row>
    <row r="106" spans="1:9">
      <c r="B106" s="58"/>
      <c r="C106" s="58"/>
      <c r="D106" s="58"/>
      <c r="E106" s="58"/>
      <c r="F106" s="58"/>
      <c r="G106" s="58"/>
      <c r="H106" s="58"/>
      <c r="I106" s="58"/>
    </row>
    <row r="107" spans="1:9">
      <c r="B107" s="58"/>
      <c r="C107" s="58"/>
      <c r="D107" s="58"/>
      <c r="E107" s="58"/>
      <c r="F107" s="58"/>
      <c r="G107" s="58"/>
      <c r="H107" s="58"/>
      <c r="I107" s="58"/>
    </row>
  </sheetData>
  <mergeCells count="2">
    <mergeCell ref="O1:O6"/>
    <mergeCell ref="O7:O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topLeftCell="B1" workbookViewId="0">
      <selection activeCell="H88" sqref="H88"/>
    </sheetView>
  </sheetViews>
  <sheetFormatPr defaultRowHeight="15"/>
  <cols>
    <col min="4" max="4" width="18.7109375" customWidth="1"/>
    <col min="6" max="6" width="7.7109375" customWidth="1"/>
    <col min="8" max="8" width="125.7109375" customWidth="1"/>
  </cols>
  <sheetData>
    <row r="1" spans="1:8" s="37" customFormat="1" ht="19.5" customHeight="1">
      <c r="A1" s="37" t="s">
        <v>55</v>
      </c>
    </row>
    <row r="2" spans="1:8" s="36" customFormat="1" ht="12.75" customHeight="1"/>
    <row r="3" spans="1:8" s="5" customFormat="1" ht="14.1" customHeight="1">
      <c r="A3" s="5" t="s">
        <v>54</v>
      </c>
    </row>
    <row r="4" spans="1:8" s="36" customFormat="1" ht="12.75" customHeight="1">
      <c r="A4" s="111"/>
      <c r="B4" s="111"/>
      <c r="C4" s="111"/>
      <c r="D4" s="111"/>
      <c r="E4" s="111"/>
      <c r="F4" s="111"/>
      <c r="G4" s="111"/>
      <c r="H4" s="631" t="s">
        <v>10253</v>
      </c>
    </row>
    <row r="5" spans="1:8" s="1" customFormat="1" ht="12.75" customHeight="1">
      <c r="A5" s="633" t="s">
        <v>3</v>
      </c>
      <c r="B5" s="633"/>
      <c r="C5" s="633"/>
      <c r="D5" s="633"/>
      <c r="E5" s="4" t="s">
        <v>2</v>
      </c>
      <c r="F5" s="3"/>
      <c r="G5" s="521"/>
      <c r="H5" s="632"/>
    </row>
    <row r="6" spans="1:8" s="1" customFormat="1" ht="12.75" customHeight="1">
      <c r="A6" s="521"/>
      <c r="B6" s="521"/>
      <c r="C6" s="521"/>
      <c r="D6" s="521"/>
      <c r="E6" s="3"/>
      <c r="F6" s="3"/>
      <c r="G6" s="521"/>
      <c r="H6" s="632"/>
    </row>
    <row r="7" spans="1:8" s="1" customFormat="1" ht="12.75" customHeight="1">
      <c r="A7" s="129" t="s">
        <v>53</v>
      </c>
      <c r="B7" s="129"/>
      <c r="C7" s="129"/>
      <c r="D7" s="129"/>
      <c r="E7" s="130"/>
      <c r="F7" s="130"/>
      <c r="G7" s="23"/>
      <c r="H7" s="632"/>
    </row>
    <row r="8" spans="1:8" s="1" customFormat="1" ht="12.75" customHeight="1">
      <c r="A8" s="126" t="s">
        <v>52</v>
      </c>
      <c r="B8" s="129"/>
      <c r="C8" s="129"/>
      <c r="D8" s="129"/>
      <c r="E8" s="130"/>
      <c r="F8" s="130"/>
      <c r="G8" s="23"/>
      <c r="H8" s="4" t="s">
        <v>337</v>
      </c>
    </row>
    <row r="9" spans="1:8" s="1" customFormat="1" ht="12.75" customHeight="1">
      <c r="A9" s="129"/>
      <c r="B9" s="131" t="s">
        <v>51</v>
      </c>
      <c r="C9" s="131"/>
      <c r="D9" s="131"/>
      <c r="E9" s="122" t="s">
        <v>1</v>
      </c>
      <c r="F9" s="132"/>
      <c r="G9" s="133"/>
      <c r="H9" s="3"/>
    </row>
    <row r="10" spans="1:8" s="1" customFormat="1" ht="12.75" customHeight="1">
      <c r="A10" s="129"/>
      <c r="B10" s="131" t="s">
        <v>50</v>
      </c>
      <c r="C10" s="131"/>
      <c r="D10" s="131"/>
      <c r="E10" s="122" t="s">
        <v>1</v>
      </c>
      <c r="F10" s="132"/>
      <c r="G10" s="133"/>
      <c r="H10" s="3"/>
    </row>
    <row r="11" spans="1:8" s="1" customFormat="1" ht="12.75" customHeight="1">
      <c r="A11" s="129"/>
      <c r="B11" s="131" t="s">
        <v>49</v>
      </c>
      <c r="C11" s="131"/>
      <c r="D11" s="131"/>
      <c r="E11" s="122" t="s">
        <v>1</v>
      </c>
      <c r="F11" s="132"/>
      <c r="G11" s="133"/>
      <c r="H11" s="3"/>
    </row>
    <row r="12" spans="1:8" s="1" customFormat="1" ht="12.75" customHeight="1">
      <c r="A12" s="129"/>
      <c r="B12" s="131" t="s">
        <v>48</v>
      </c>
      <c r="C12" s="131"/>
      <c r="D12" s="131"/>
      <c r="E12" s="122" t="s">
        <v>1</v>
      </c>
      <c r="F12" s="132"/>
      <c r="G12" s="133"/>
      <c r="H12" s="3"/>
    </row>
    <row r="13" spans="1:8" s="1" customFormat="1" ht="12.75" customHeight="1">
      <c r="A13" s="129"/>
      <c r="B13" s="131" t="s">
        <v>47</v>
      </c>
      <c r="C13" s="131"/>
      <c r="D13" s="131"/>
      <c r="E13" s="122" t="s">
        <v>1</v>
      </c>
      <c r="F13" s="132"/>
      <c r="G13" s="133"/>
      <c r="H13" s="3"/>
    </row>
    <row r="14" spans="1:8" s="1" customFormat="1" ht="12.75" customHeight="1">
      <c r="A14" s="129"/>
      <c r="B14" s="131" t="s">
        <v>46</v>
      </c>
      <c r="C14" s="131"/>
      <c r="D14" s="131"/>
      <c r="E14" s="122" t="s">
        <v>1</v>
      </c>
      <c r="F14" s="132"/>
      <c r="G14" s="133"/>
      <c r="H14" s="3"/>
    </row>
    <row r="15" spans="1:8" s="1" customFormat="1" ht="12.75" customHeight="1">
      <c r="A15" s="129"/>
      <c r="B15" s="130" t="s">
        <v>45</v>
      </c>
      <c r="C15" s="131"/>
      <c r="D15" s="131"/>
      <c r="E15" s="122" t="s">
        <v>1</v>
      </c>
      <c r="F15" s="132"/>
      <c r="G15" s="133">
        <v>1</v>
      </c>
      <c r="H15" s="3"/>
    </row>
    <row r="16" spans="1:8" s="1" customFormat="1" ht="12.75" customHeight="1">
      <c r="A16" s="129"/>
      <c r="B16" s="129"/>
      <c r="C16" s="129"/>
      <c r="D16" s="129"/>
      <c r="E16" s="125"/>
      <c r="F16" s="132"/>
      <c r="G16" s="3"/>
      <c r="H16" s="3"/>
    </row>
    <row r="17" spans="1:8" s="1" customFormat="1" ht="12.75" customHeight="1">
      <c r="A17" s="129" t="s">
        <v>44</v>
      </c>
      <c r="B17" s="129"/>
      <c r="C17" s="129"/>
      <c r="D17" s="129"/>
      <c r="E17" s="122"/>
      <c r="F17" s="132"/>
      <c r="G17" s="23"/>
      <c r="H17" s="3"/>
    </row>
    <row r="18" spans="1:8" s="1" customFormat="1" ht="12.75" customHeight="1">
      <c r="A18" s="129"/>
      <c r="B18" s="129" t="s">
        <v>43</v>
      </c>
      <c r="C18" s="129"/>
      <c r="D18" s="129"/>
      <c r="E18" s="122" t="s">
        <v>1</v>
      </c>
      <c r="F18" s="132"/>
      <c r="G18" s="133" t="s">
        <v>93</v>
      </c>
      <c r="H18" s="3"/>
    </row>
    <row r="19" spans="1:8" s="1" customFormat="1" ht="12.75" customHeight="1">
      <c r="A19" s="129"/>
      <c r="B19" s="129" t="s">
        <v>42</v>
      </c>
      <c r="C19" s="129"/>
      <c r="D19" s="129"/>
      <c r="E19" s="122" t="s">
        <v>1</v>
      </c>
      <c r="F19" s="132"/>
      <c r="G19" s="133" t="s">
        <v>10254</v>
      </c>
      <c r="H19" s="3"/>
    </row>
    <row r="20" spans="1:8" s="1" customFormat="1" ht="12.75" customHeight="1">
      <c r="A20" s="129"/>
      <c r="B20" s="129" t="s">
        <v>41</v>
      </c>
      <c r="C20" s="129"/>
      <c r="D20" s="129"/>
      <c r="E20" s="122" t="s">
        <v>40</v>
      </c>
      <c r="F20" s="132"/>
      <c r="G20" s="133"/>
      <c r="H20" s="109"/>
    </row>
    <row r="21" spans="1:8" s="1" customFormat="1" ht="12.75" customHeight="1">
      <c r="A21" s="129"/>
      <c r="B21" s="129" t="s">
        <v>39</v>
      </c>
      <c r="C21" s="129"/>
      <c r="D21" s="129"/>
      <c r="E21" s="122" t="s">
        <v>38</v>
      </c>
      <c r="F21" s="132"/>
      <c r="G21" s="133">
        <v>1300</v>
      </c>
      <c r="H21" s="109" t="s">
        <v>184</v>
      </c>
    </row>
    <row r="22" spans="1:8" s="1" customFormat="1" ht="12.75" customHeight="1">
      <c r="A22" s="129"/>
      <c r="B22" s="129" t="s">
        <v>37</v>
      </c>
      <c r="C22" s="129"/>
      <c r="D22" s="129"/>
      <c r="E22" s="122" t="s">
        <v>36</v>
      </c>
      <c r="F22" s="130"/>
      <c r="G22" s="134">
        <v>88000</v>
      </c>
      <c r="H22" s="542" t="s">
        <v>10255</v>
      </c>
    </row>
    <row r="23" spans="1:8" s="1" customFormat="1" ht="12.75" customHeight="1">
      <c r="A23" s="129"/>
      <c r="B23" s="129" t="s">
        <v>35</v>
      </c>
      <c r="C23" s="129"/>
      <c r="D23" s="129"/>
      <c r="E23" s="122" t="s">
        <v>11</v>
      </c>
      <c r="F23" s="130"/>
      <c r="G23" s="134"/>
      <c r="H23" s="116"/>
    </row>
    <row r="24" spans="1:8" s="1" customFormat="1" ht="12.75" customHeight="1">
      <c r="A24" s="129"/>
      <c r="B24" s="129" t="s">
        <v>410</v>
      </c>
      <c r="C24" s="129"/>
      <c r="D24" s="129"/>
      <c r="E24" s="122" t="s">
        <v>11</v>
      </c>
      <c r="F24" s="130"/>
      <c r="G24" s="134"/>
      <c r="H24" s="113"/>
    </row>
    <row r="25" spans="1:8" s="1" customFormat="1" ht="12.75" customHeight="1">
      <c r="A25" s="129"/>
      <c r="B25" s="129" t="s">
        <v>411</v>
      </c>
      <c r="C25" s="129"/>
      <c r="D25" s="129"/>
      <c r="E25" s="122" t="s">
        <v>276</v>
      </c>
      <c r="F25" s="130"/>
      <c r="G25" s="134"/>
      <c r="H25" s="113"/>
    </row>
    <row r="26" spans="1:8" s="1" customFormat="1" ht="12.75" customHeight="1">
      <c r="A26" s="129"/>
      <c r="B26" s="129" t="s">
        <v>412</v>
      </c>
      <c r="C26" s="129"/>
      <c r="D26" s="129"/>
      <c r="E26" s="122" t="s">
        <v>413</v>
      </c>
      <c r="F26" s="130"/>
      <c r="G26" s="134"/>
      <c r="H26" s="114"/>
    </row>
    <row r="27" spans="1:8" s="1" customFormat="1" ht="12.75" customHeight="1">
      <c r="A27" s="129"/>
      <c r="B27" s="129" t="s">
        <v>277</v>
      </c>
      <c r="C27" s="129"/>
      <c r="D27" s="129"/>
      <c r="E27" s="122" t="s">
        <v>34</v>
      </c>
      <c r="F27" s="130"/>
      <c r="G27" s="135"/>
      <c r="H27" s="3"/>
    </row>
    <row r="28" spans="1:8" s="1" customFormat="1" ht="12.75" customHeight="1">
      <c r="A28" s="129"/>
      <c r="B28" s="129"/>
      <c r="C28" s="129"/>
      <c r="D28" s="129"/>
      <c r="E28" s="122"/>
      <c r="F28" s="130"/>
      <c r="G28" s="23"/>
      <c r="H28" s="3"/>
    </row>
    <row r="29" spans="1:8" s="1" customFormat="1" ht="12.75" customHeight="1">
      <c r="A29" s="129" t="s">
        <v>33</v>
      </c>
      <c r="B29" s="129"/>
      <c r="C29" s="129"/>
      <c r="D29" s="129"/>
      <c r="E29" s="122"/>
      <c r="F29" s="130"/>
      <c r="G29" s="23"/>
      <c r="H29" s="3"/>
    </row>
    <row r="30" spans="1:8" s="1" customFormat="1" ht="12.75" customHeight="1">
      <c r="A30" s="129"/>
      <c r="B30" s="129" t="s">
        <v>32</v>
      </c>
      <c r="C30" s="129"/>
      <c r="D30" s="129"/>
      <c r="E30" s="122" t="s">
        <v>31</v>
      </c>
      <c r="F30" s="130"/>
      <c r="G30" s="133">
        <v>11</v>
      </c>
      <c r="H30" s="109" t="s">
        <v>184</v>
      </c>
    </row>
    <row r="31" spans="1:8" s="1" customFormat="1" ht="12.75" customHeight="1">
      <c r="A31" s="129"/>
      <c r="B31" s="123" t="s">
        <v>30</v>
      </c>
      <c r="C31" s="129"/>
      <c r="D31" s="129"/>
      <c r="E31" s="122"/>
      <c r="F31" s="130"/>
      <c r="G31" s="136"/>
      <c r="H31" s="3"/>
    </row>
    <row r="32" spans="1:8" s="1" customFormat="1" ht="12.75" customHeight="1">
      <c r="A32" s="129"/>
      <c r="B32" s="130"/>
      <c r="C32" s="130"/>
      <c r="D32" s="129" t="s">
        <v>29</v>
      </c>
      <c r="E32" s="122" t="s">
        <v>24</v>
      </c>
      <c r="F32" s="130"/>
      <c r="G32" s="135"/>
      <c r="H32" s="3"/>
    </row>
    <row r="33" spans="1:8" s="1" customFormat="1" ht="12.75" customHeight="1">
      <c r="A33" s="129"/>
      <c r="B33" s="137"/>
      <c r="C33" s="130"/>
      <c r="D33" s="129" t="s">
        <v>28</v>
      </c>
      <c r="E33" s="122" t="s">
        <v>24</v>
      </c>
      <c r="F33" s="130"/>
      <c r="G33" s="135"/>
      <c r="H33" s="3"/>
    </row>
    <row r="34" spans="1:8" s="1" customFormat="1" ht="12.75" customHeight="1">
      <c r="A34" s="129"/>
      <c r="B34" s="138"/>
      <c r="C34" s="130"/>
      <c r="D34" s="129" t="s">
        <v>27</v>
      </c>
      <c r="E34" s="122" t="s">
        <v>24</v>
      </c>
      <c r="F34" s="130"/>
      <c r="G34" s="135"/>
      <c r="H34" s="3"/>
    </row>
    <row r="35" spans="1:8" s="1" customFormat="1" ht="12.75" customHeight="1">
      <c r="A35" s="129"/>
      <c r="B35" s="138"/>
      <c r="C35" s="130"/>
      <c r="D35" s="129" t="s">
        <v>26</v>
      </c>
      <c r="E35" s="122" t="s">
        <v>24</v>
      </c>
      <c r="F35" s="130"/>
      <c r="G35" s="135"/>
      <c r="H35" s="3"/>
    </row>
    <row r="36" spans="1:8" s="1" customFormat="1" ht="12.75" customHeight="1">
      <c r="A36" s="129"/>
      <c r="B36" s="138"/>
      <c r="C36" s="130"/>
      <c r="D36" s="129" t="s">
        <v>25</v>
      </c>
      <c r="E36" s="122" t="s">
        <v>24</v>
      </c>
      <c r="F36" s="130"/>
      <c r="G36" s="135"/>
      <c r="H36" s="3"/>
    </row>
    <row r="37" spans="1:8" s="1" customFormat="1" ht="12.75" customHeight="1">
      <c r="A37" s="129"/>
      <c r="B37" s="129"/>
      <c r="C37" s="130"/>
      <c r="D37" s="129" t="s">
        <v>424</v>
      </c>
      <c r="E37" s="122" t="s">
        <v>24</v>
      </c>
      <c r="F37" s="130"/>
      <c r="G37" s="135"/>
      <c r="H37" s="3"/>
    </row>
    <row r="38" spans="1:8" s="1" customFormat="1" ht="12.75" customHeight="1">
      <c r="A38" s="129"/>
      <c r="B38" s="129"/>
      <c r="C38" s="130"/>
      <c r="D38" s="129" t="s">
        <v>425</v>
      </c>
      <c r="E38" s="122" t="s">
        <v>24</v>
      </c>
      <c r="F38" s="130"/>
      <c r="G38" s="135"/>
      <c r="H38" s="3"/>
    </row>
    <row r="39" spans="1:8" s="1" customFormat="1" ht="12.75" customHeight="1">
      <c r="A39" s="129"/>
      <c r="B39" s="129"/>
      <c r="C39" s="130"/>
      <c r="D39" s="129"/>
      <c r="E39" s="122"/>
      <c r="F39" s="130"/>
      <c r="G39" s="30"/>
      <c r="H39" s="3"/>
    </row>
    <row r="40" spans="1:8" s="1" customFormat="1" ht="12.75" customHeight="1">
      <c r="A40" s="129" t="s">
        <v>23</v>
      </c>
      <c r="B40" s="129"/>
      <c r="C40" s="129"/>
      <c r="D40" s="129"/>
      <c r="E40" s="122"/>
      <c r="F40" s="130"/>
      <c r="G40" s="139"/>
      <c r="H40" s="3"/>
    </row>
    <row r="41" spans="1:8" s="1" customFormat="1" ht="12.75" customHeight="1">
      <c r="A41" s="126" t="s">
        <v>22</v>
      </c>
      <c r="B41" s="129"/>
      <c r="C41" s="129"/>
      <c r="D41" s="129"/>
      <c r="E41" s="122"/>
      <c r="F41" s="130"/>
      <c r="G41" s="140"/>
      <c r="H41" s="3"/>
    </row>
    <row r="42" spans="1:8" s="1" customFormat="1" ht="12.75" customHeight="1">
      <c r="A42" s="129"/>
      <c r="B42" s="129" t="s">
        <v>21</v>
      </c>
      <c r="C42" s="129"/>
      <c r="D42" s="129"/>
      <c r="E42" s="122" t="s">
        <v>7</v>
      </c>
      <c r="F42" s="130"/>
      <c r="G42" s="133"/>
      <c r="H42" s="3"/>
    </row>
    <row r="43" spans="1:8" s="1" customFormat="1" ht="12.75" customHeight="1">
      <c r="A43" s="129"/>
      <c r="B43" s="129" t="s">
        <v>20</v>
      </c>
      <c r="C43" s="129"/>
      <c r="D43" s="129"/>
      <c r="E43" s="122" t="s">
        <v>18</v>
      </c>
      <c r="F43" s="130"/>
      <c r="G43" s="134">
        <v>2.95</v>
      </c>
      <c r="H43" s="3" t="s">
        <v>10256</v>
      </c>
    </row>
    <row r="44" spans="1:8" s="1" customFormat="1" ht="12.75" customHeight="1">
      <c r="A44" s="129"/>
      <c r="B44" s="123" t="s">
        <v>19</v>
      </c>
      <c r="C44" s="129"/>
      <c r="D44" s="129"/>
      <c r="E44" s="122" t="s">
        <v>18</v>
      </c>
      <c r="F44" s="130"/>
      <c r="G44" s="135"/>
      <c r="H44" s="3"/>
    </row>
    <row r="45" spans="1:8" s="1" customFormat="1" ht="12.75" customHeight="1">
      <c r="A45" s="129"/>
      <c r="B45" s="123" t="s">
        <v>17</v>
      </c>
      <c r="C45" s="129"/>
      <c r="D45" s="129"/>
      <c r="E45" s="122" t="s">
        <v>333</v>
      </c>
      <c r="F45" s="130"/>
      <c r="G45" s="135"/>
      <c r="H45" s="3"/>
    </row>
    <row r="46" spans="1:8" s="1" customFormat="1" ht="12.75" customHeight="1">
      <c r="A46" s="129"/>
      <c r="B46" s="123" t="s">
        <v>16</v>
      </c>
      <c r="C46" s="129"/>
      <c r="D46" s="129"/>
      <c r="E46" s="122" t="s">
        <v>7</v>
      </c>
      <c r="F46" s="130"/>
      <c r="G46" s="135"/>
      <c r="H46" s="3"/>
    </row>
    <row r="47" spans="1:8" s="1" customFormat="1" ht="12.75" customHeight="1">
      <c r="A47" s="129"/>
      <c r="B47" s="123" t="s">
        <v>15</v>
      </c>
      <c r="C47" s="129"/>
      <c r="D47" s="129"/>
      <c r="E47" s="122" t="s">
        <v>14</v>
      </c>
      <c r="F47" s="130"/>
      <c r="G47" s="141">
        <v>2.95</v>
      </c>
      <c r="H47" t="s">
        <v>10258</v>
      </c>
    </row>
    <row r="48" spans="1:8" s="1" customFormat="1" ht="12.75" customHeight="1">
      <c r="A48" s="129"/>
      <c r="B48" s="123" t="s">
        <v>13</v>
      </c>
      <c r="C48" s="129"/>
      <c r="D48" s="129"/>
      <c r="E48" s="122" t="s">
        <v>11</v>
      </c>
      <c r="F48" s="130"/>
      <c r="G48" s="135"/>
      <c r="H48" t="s">
        <v>10259</v>
      </c>
    </row>
    <row r="49" spans="1:8" s="1" customFormat="1" ht="12.75" customHeight="1">
      <c r="A49" s="129"/>
      <c r="B49" s="123" t="s">
        <v>12</v>
      </c>
      <c r="C49" s="129"/>
      <c r="D49" s="129"/>
      <c r="E49" s="122" t="s">
        <v>11</v>
      </c>
      <c r="F49" s="130"/>
      <c r="G49" s="141"/>
      <c r="H49" s="115"/>
    </row>
    <row r="50" spans="1:8" s="1" customFormat="1" ht="12.75" customHeight="1">
      <c r="A50" s="129"/>
      <c r="B50" s="123" t="s">
        <v>414</v>
      </c>
      <c r="C50" s="129"/>
      <c r="D50" s="129"/>
      <c r="E50" s="122" t="s">
        <v>11</v>
      </c>
      <c r="F50" s="130"/>
      <c r="G50" s="135">
        <v>0.1</v>
      </c>
      <c r="H50" s="3" t="s">
        <v>10257</v>
      </c>
    </row>
    <row r="51" spans="1:8" s="1" customFormat="1" ht="12.75" customHeight="1">
      <c r="A51" s="129"/>
      <c r="B51" s="123" t="s">
        <v>415</v>
      </c>
      <c r="C51" s="129"/>
      <c r="D51" s="129"/>
      <c r="E51" s="122" t="s">
        <v>11</v>
      </c>
      <c r="F51" s="130"/>
      <c r="G51" s="135"/>
      <c r="H51" s="3"/>
    </row>
    <row r="52" spans="1:8" s="1" customFormat="1" ht="12.75" customHeight="1">
      <c r="A52" s="129"/>
      <c r="B52" s="129"/>
      <c r="C52" s="129"/>
      <c r="D52" s="129"/>
      <c r="E52" s="122"/>
      <c r="F52" s="130"/>
      <c r="G52" s="23"/>
      <c r="H52" s="3"/>
    </row>
    <row r="53" spans="1:8" s="1" customFormat="1" ht="12.75" customHeight="1">
      <c r="A53" s="129" t="s">
        <v>10</v>
      </c>
      <c r="B53" s="129"/>
      <c r="C53" s="129"/>
      <c r="D53" s="129"/>
      <c r="E53" s="122"/>
      <c r="F53" s="130"/>
      <c r="G53" s="23"/>
      <c r="H53" s="3"/>
    </row>
    <row r="54" spans="1:8" s="1" customFormat="1" ht="12.75" customHeight="1">
      <c r="A54" s="129"/>
      <c r="B54" s="129" t="s">
        <v>9</v>
      </c>
      <c r="C54" s="129"/>
      <c r="D54" s="129"/>
      <c r="E54" s="122" t="s">
        <v>1</v>
      </c>
      <c r="F54" s="130"/>
      <c r="G54" s="133"/>
      <c r="H54" s="3"/>
    </row>
    <row r="55" spans="1:8" s="1" customFormat="1" ht="12.75" customHeight="1">
      <c r="A55" s="129"/>
      <c r="B55" s="129" t="s">
        <v>8</v>
      </c>
      <c r="C55" s="129"/>
      <c r="D55" s="129"/>
      <c r="E55" s="122" t="s">
        <v>1</v>
      </c>
      <c r="F55" s="130"/>
      <c r="G55" s="133"/>
      <c r="H55" s="3"/>
    </row>
    <row r="56" spans="1:8" s="1" customFormat="1" ht="12.75" customHeight="1">
      <c r="A56" s="129"/>
      <c r="B56" s="129" t="s">
        <v>389</v>
      </c>
      <c r="C56" s="129"/>
      <c r="D56" s="129"/>
      <c r="E56" s="122" t="s">
        <v>1</v>
      </c>
      <c r="F56" s="130"/>
      <c r="G56" s="133"/>
      <c r="H56" s="3"/>
    </row>
    <row r="57" spans="1:8" s="1" customFormat="1" ht="12.75" customHeight="1">
      <c r="A57" s="129"/>
      <c r="B57" s="129" t="s">
        <v>390</v>
      </c>
      <c r="C57" s="129"/>
      <c r="D57" s="129"/>
      <c r="E57" s="122" t="s">
        <v>1</v>
      </c>
      <c r="F57" s="130"/>
      <c r="G57" s="133"/>
      <c r="H57" s="3"/>
    </row>
    <row r="58" spans="1:8" s="1" customFormat="1" ht="12.75" customHeight="1">
      <c r="A58" s="129"/>
      <c r="B58" s="129" t="s">
        <v>391</v>
      </c>
      <c r="C58" s="129"/>
      <c r="D58" s="129"/>
      <c r="E58" s="122" t="s">
        <v>1</v>
      </c>
      <c r="F58" s="130"/>
      <c r="G58" s="133"/>
      <c r="H58" s="3"/>
    </row>
    <row r="59" spans="1:8" s="1" customFormat="1" ht="12.75" customHeight="1">
      <c r="A59" s="129"/>
      <c r="B59" s="123" t="s">
        <v>392</v>
      </c>
      <c r="C59" s="129"/>
      <c r="D59" s="129"/>
      <c r="E59" s="122" t="s">
        <v>7</v>
      </c>
      <c r="F59" s="130"/>
      <c r="G59" s="133">
        <v>10.38</v>
      </c>
      <c r="H59" s="3" t="s">
        <v>10248</v>
      </c>
    </row>
    <row r="60" spans="1:8" s="1" customFormat="1" ht="12.75" customHeight="1">
      <c r="A60" s="129"/>
      <c r="B60" s="123" t="s">
        <v>393</v>
      </c>
      <c r="C60" s="129"/>
      <c r="D60" s="129"/>
      <c r="E60" s="122" t="s">
        <v>7</v>
      </c>
      <c r="F60" s="142"/>
      <c r="G60" s="135"/>
      <c r="H60" s="3"/>
    </row>
    <row r="61" spans="1:8" s="1" customFormat="1" ht="12.75" customHeight="1">
      <c r="A61" s="129"/>
      <c r="B61" s="123" t="s">
        <v>394</v>
      </c>
      <c r="C61" s="129"/>
      <c r="D61" s="129"/>
      <c r="E61" s="122" t="s">
        <v>11</v>
      </c>
      <c r="F61" s="143"/>
      <c r="G61" s="539"/>
      <c r="H61" s="3"/>
    </row>
    <row r="62" spans="1:8" s="1" customFormat="1" ht="12.75" customHeight="1">
      <c r="A62" s="129"/>
      <c r="B62" s="123"/>
      <c r="C62" s="129"/>
      <c r="D62" s="129"/>
      <c r="E62" s="122"/>
      <c r="F62" s="144"/>
      <c r="G62" s="145"/>
      <c r="H62" s="3"/>
    </row>
    <row r="63" spans="1:8" s="1" customFormat="1" ht="12.75" customHeight="1">
      <c r="A63" s="129" t="s">
        <v>416</v>
      </c>
      <c r="B63" s="123"/>
      <c r="C63" s="129"/>
      <c r="D63" s="129"/>
      <c r="E63" s="122"/>
      <c r="F63" s="144"/>
      <c r="G63" s="146"/>
      <c r="H63" s="3"/>
    </row>
    <row r="64" spans="1:8" s="1" customFormat="1" ht="12.75" customHeight="1">
      <c r="A64" s="129"/>
      <c r="B64" s="147" t="s">
        <v>6</v>
      </c>
      <c r="C64" s="129"/>
      <c r="D64" s="129"/>
      <c r="E64" s="122"/>
      <c r="F64" s="144"/>
      <c r="G64" s="148"/>
      <c r="H64" s="3"/>
    </row>
    <row r="65" spans="1:8" s="1" customFormat="1" ht="12.75" customHeight="1">
      <c r="A65" s="129"/>
      <c r="B65" s="147"/>
      <c r="C65" s="147" t="s">
        <v>417</v>
      </c>
      <c r="D65" s="129"/>
      <c r="E65" s="122" t="s">
        <v>1</v>
      </c>
      <c r="F65" s="144"/>
      <c r="G65" s="149"/>
      <c r="H65" s="3"/>
    </row>
    <row r="66" spans="1:8" s="1" customFormat="1" ht="12.75" customHeight="1">
      <c r="A66" s="129"/>
      <c r="B66" s="147"/>
      <c r="C66" s="147" t="s">
        <v>418</v>
      </c>
      <c r="D66" s="129"/>
      <c r="E66" s="122" t="s">
        <v>1</v>
      </c>
      <c r="F66" s="144"/>
      <c r="G66" s="149"/>
      <c r="H66" s="3"/>
    </row>
    <row r="67" spans="1:8" s="1" customFormat="1" ht="12.75" customHeight="1">
      <c r="A67" s="129"/>
      <c r="B67" s="147"/>
      <c r="C67" s="147" t="s">
        <v>419</v>
      </c>
      <c r="D67" s="129"/>
      <c r="E67" s="122" t="s">
        <v>1</v>
      </c>
      <c r="F67" s="144"/>
      <c r="G67" s="149"/>
      <c r="H67" s="3"/>
    </row>
    <row r="68" spans="1:8" s="1" customFormat="1" ht="12.75" customHeight="1">
      <c r="A68" s="129"/>
      <c r="B68" s="147" t="s">
        <v>5</v>
      </c>
      <c r="C68" s="147"/>
      <c r="D68" s="129"/>
      <c r="E68" s="122"/>
      <c r="F68" s="144"/>
      <c r="G68" s="150"/>
      <c r="H68" s="3"/>
    </row>
    <row r="69" spans="1:8" s="1" customFormat="1" ht="12.75" customHeight="1">
      <c r="A69" s="129"/>
      <c r="B69" s="147"/>
      <c r="C69" s="147" t="s">
        <v>420</v>
      </c>
      <c r="D69" s="129"/>
      <c r="E69" s="122" t="s">
        <v>1</v>
      </c>
      <c r="F69" s="144"/>
      <c r="G69" s="149"/>
      <c r="H69" s="3"/>
    </row>
    <row r="70" spans="1:8" s="1" customFormat="1" ht="12.75" customHeight="1">
      <c r="A70" s="129"/>
      <c r="B70" s="147"/>
      <c r="C70" s="147" t="s">
        <v>421</v>
      </c>
      <c r="D70" s="129"/>
      <c r="E70" s="122" t="s">
        <v>1</v>
      </c>
      <c r="F70" s="144"/>
      <c r="G70" s="149"/>
      <c r="H70" s="3"/>
    </row>
    <row r="71" spans="1:8" s="1" customFormat="1" ht="12.75" customHeight="1">
      <c r="A71" s="129"/>
      <c r="B71" s="147"/>
      <c r="C71" s="147" t="s">
        <v>422</v>
      </c>
      <c r="D71" s="129"/>
      <c r="E71" s="122" t="s">
        <v>1</v>
      </c>
      <c r="F71" s="144"/>
      <c r="G71" s="149"/>
      <c r="H71" s="3"/>
    </row>
    <row r="72" spans="1:8" s="1" customFormat="1" ht="12.75" customHeight="1">
      <c r="A72" s="151"/>
      <c r="B72" s="152"/>
      <c r="C72" s="152"/>
      <c r="D72" s="151"/>
      <c r="E72" s="124"/>
      <c r="F72" s="144"/>
      <c r="G72" s="153"/>
      <c r="H72" s="3"/>
    </row>
    <row r="73" spans="1:8" s="1" customFormat="1" ht="12.75" customHeight="1">
      <c r="A73" s="129" t="s">
        <v>395</v>
      </c>
      <c r="B73" s="147"/>
      <c r="C73" s="147"/>
      <c r="D73" s="129"/>
      <c r="E73" s="122" t="s">
        <v>1</v>
      </c>
      <c r="F73" s="144"/>
      <c r="G73" s="154">
        <v>1</v>
      </c>
      <c r="H73" s="3"/>
    </row>
    <row r="74" spans="1:8" s="1" customFormat="1" ht="12.75" customHeight="1">
      <c r="A74" s="151"/>
      <c r="B74" s="152"/>
      <c r="C74" s="152"/>
      <c r="D74" s="151"/>
      <c r="E74" s="124"/>
      <c r="F74" s="144"/>
      <c r="G74" s="144"/>
      <c r="H74" s="3"/>
    </row>
    <row r="75" spans="1:8" s="1" customFormat="1" ht="12.75" customHeight="1">
      <c r="A75" s="151" t="s">
        <v>396</v>
      </c>
      <c r="B75" s="152"/>
      <c r="C75" s="151"/>
      <c r="D75" s="151"/>
      <c r="E75" s="124"/>
      <c r="F75" s="144"/>
      <c r="G75" s="144"/>
      <c r="H75" s="3"/>
    </row>
    <row r="76" spans="1:8" s="1" customFormat="1" ht="12.75" customHeight="1">
      <c r="A76" s="151"/>
      <c r="B76" s="155" t="s">
        <v>397</v>
      </c>
      <c r="C76" s="151"/>
      <c r="D76" s="151"/>
      <c r="E76" s="124"/>
      <c r="F76" s="144"/>
      <c r="G76" s="156"/>
      <c r="H76" s="3"/>
    </row>
    <row r="77" spans="1:8" s="1" customFormat="1" ht="12.75" customHeight="1">
      <c r="A77" s="129"/>
      <c r="B77" s="123"/>
      <c r="C77" s="129" t="s">
        <v>398</v>
      </c>
      <c r="D77" s="129"/>
      <c r="E77" s="122" t="s">
        <v>11</v>
      </c>
      <c r="F77" s="144"/>
      <c r="G77" s="13">
        <v>1</v>
      </c>
      <c r="H77" s="3"/>
    </row>
    <row r="78" spans="1:8" s="1" customFormat="1" ht="12.75" customHeight="1">
      <c r="A78" s="129"/>
      <c r="B78" s="123"/>
      <c r="C78" s="129" t="s">
        <v>399</v>
      </c>
      <c r="D78" s="129"/>
      <c r="E78" s="122" t="s">
        <v>11</v>
      </c>
      <c r="F78" s="144"/>
      <c r="G78" s="13">
        <v>0</v>
      </c>
      <c r="H78" s="3"/>
    </row>
    <row r="79" spans="1:8" s="1" customFormat="1" ht="12.75" customHeight="1">
      <c r="A79" s="129"/>
      <c r="B79" s="123"/>
      <c r="C79" s="129" t="s">
        <v>400</v>
      </c>
      <c r="D79" s="129"/>
      <c r="E79" s="122" t="s">
        <v>11</v>
      </c>
      <c r="F79" s="144"/>
      <c r="G79" s="13">
        <v>1</v>
      </c>
      <c r="H79" s="3"/>
    </row>
    <row r="80" spans="1:8" s="1" customFormat="1" ht="12.75" customHeight="1">
      <c r="A80" s="129"/>
      <c r="B80" s="123"/>
      <c r="C80" s="129" t="s">
        <v>401</v>
      </c>
      <c r="D80" s="129"/>
      <c r="E80" s="122" t="s">
        <v>11</v>
      </c>
      <c r="F80" s="144"/>
      <c r="G80" s="13">
        <v>0</v>
      </c>
      <c r="H80" s="3"/>
    </row>
    <row r="81" spans="1:8" s="1" customFormat="1" ht="12.75" customHeight="1">
      <c r="A81" s="129"/>
      <c r="B81" s="155" t="s">
        <v>402</v>
      </c>
      <c r="C81" s="151"/>
      <c r="D81" s="151"/>
      <c r="E81" s="124"/>
      <c r="F81" s="144"/>
      <c r="G81" s="11"/>
      <c r="H81" s="3"/>
    </row>
    <row r="82" spans="1:8" s="1" customFormat="1" ht="12.75" customHeight="1">
      <c r="A82" s="129"/>
      <c r="B82" s="123"/>
      <c r="C82" s="129" t="s">
        <v>403</v>
      </c>
      <c r="D82" s="129"/>
      <c r="E82" s="122" t="s">
        <v>4</v>
      </c>
      <c r="F82" s="144"/>
      <c r="G82" s="13">
        <v>1336</v>
      </c>
      <c r="H82" s="3" t="s">
        <v>194</v>
      </c>
    </row>
    <row r="83" spans="1:8" s="1" customFormat="1" ht="12.75" customHeight="1">
      <c r="A83" s="129"/>
      <c r="B83" s="123"/>
      <c r="C83" s="129" t="s">
        <v>404</v>
      </c>
      <c r="D83" s="129"/>
      <c r="E83" s="122" t="s">
        <v>4</v>
      </c>
      <c r="F83" s="144"/>
      <c r="G83" s="13">
        <v>0</v>
      </c>
      <c r="H83" s="3"/>
    </row>
    <row r="84" spans="1:8" s="1" customFormat="1" ht="12.75" customHeight="1">
      <c r="A84" s="129"/>
      <c r="B84" s="123"/>
      <c r="C84" s="129" t="s">
        <v>405</v>
      </c>
      <c r="D84" s="129"/>
      <c r="E84" s="122" t="s">
        <v>4</v>
      </c>
      <c r="F84" s="144"/>
      <c r="G84" s="13">
        <v>900</v>
      </c>
      <c r="H84" s="163" t="s">
        <v>193</v>
      </c>
    </row>
    <row r="85" spans="1:8" s="1" customFormat="1" ht="12.75" customHeight="1">
      <c r="A85" s="129"/>
      <c r="B85" s="123"/>
      <c r="C85" s="129" t="s">
        <v>406</v>
      </c>
      <c r="D85" s="129"/>
      <c r="E85" s="122" t="s">
        <v>4</v>
      </c>
      <c r="F85" s="144"/>
      <c r="G85" s="13">
        <v>0</v>
      </c>
      <c r="H85" s="3"/>
    </row>
    <row r="86" spans="1:8" s="1" customFormat="1" ht="12.75" customHeight="1">
      <c r="A86" s="129"/>
      <c r="B86" s="123" t="s">
        <v>407</v>
      </c>
      <c r="C86" s="129"/>
      <c r="D86" s="129"/>
      <c r="E86" s="122" t="s">
        <v>408</v>
      </c>
      <c r="F86" s="144"/>
      <c r="G86" s="149"/>
      <c r="H86" s="3"/>
    </row>
    <row r="87" spans="1:8" s="1" customFormat="1" ht="12.75" customHeight="1">
      <c r="A87" s="151"/>
      <c r="B87" s="155"/>
      <c r="C87" s="151"/>
      <c r="D87" s="151"/>
      <c r="E87" s="124"/>
      <c r="F87" s="144"/>
      <c r="G87" s="150"/>
      <c r="H87" s="3"/>
    </row>
    <row r="88" spans="1:8" s="1" customFormat="1" ht="12.75" customHeight="1">
      <c r="A88" s="129" t="s">
        <v>409</v>
      </c>
      <c r="B88" s="123"/>
      <c r="C88" s="129"/>
      <c r="D88" s="129"/>
      <c r="E88" s="127" t="s">
        <v>423</v>
      </c>
      <c r="F88" s="144"/>
      <c r="G88" s="539">
        <v>-5.87</v>
      </c>
      <c r="H88" s="3" t="s">
        <v>10277</v>
      </c>
    </row>
    <row r="89" spans="1:8" s="1" customFormat="1" ht="12.75" customHeight="1">
      <c r="A89" s="23"/>
      <c r="B89" s="21"/>
      <c r="C89" s="23"/>
      <c r="D89" s="23"/>
      <c r="E89" s="23"/>
      <c r="F89" s="144"/>
      <c r="G89" s="144"/>
      <c r="H89" s="59" t="s">
        <v>180</v>
      </c>
    </row>
    <row r="90" spans="1:8" s="1" customFormat="1" ht="12.75" customHeight="1">
      <c r="A90" s="3"/>
      <c r="B90" s="3"/>
      <c r="C90" s="3"/>
      <c r="D90" s="3"/>
      <c r="E90" s="3"/>
      <c r="F90" s="3"/>
      <c r="G90" s="3"/>
      <c r="H90" s="3"/>
    </row>
    <row r="91" spans="1:8">
      <c r="A91" s="115"/>
      <c r="B91" s="115"/>
      <c r="C91" s="115"/>
      <c r="D91" s="115"/>
      <c r="E91" s="115"/>
      <c r="F91" s="115"/>
      <c r="G91" s="115"/>
      <c r="H91" s="115"/>
    </row>
    <row r="92" spans="1:8">
      <c r="A92" s="115"/>
      <c r="B92" s="115"/>
      <c r="C92" s="115"/>
      <c r="D92" s="115"/>
      <c r="E92" s="115"/>
      <c r="F92" s="115"/>
      <c r="G92" s="115"/>
      <c r="H92" s="115"/>
    </row>
    <row r="93" spans="1:8">
      <c r="A93" s="115"/>
      <c r="B93" s="115"/>
      <c r="C93" s="115"/>
      <c r="D93" s="115"/>
      <c r="E93" s="115"/>
      <c r="F93" s="115"/>
      <c r="G93" s="115"/>
      <c r="H93" s="115"/>
    </row>
    <row r="94" spans="1:8">
      <c r="A94" s="115"/>
      <c r="B94" s="115"/>
      <c r="C94" s="115"/>
      <c r="D94" s="115"/>
      <c r="E94" s="115"/>
      <c r="F94" s="115"/>
      <c r="G94" s="115"/>
      <c r="H94" s="115"/>
    </row>
    <row r="95" spans="1:8">
      <c r="A95" s="115"/>
      <c r="B95" s="115"/>
      <c r="C95" s="115"/>
      <c r="D95" s="115"/>
      <c r="E95" s="115"/>
      <c r="F95" s="115"/>
      <c r="G95" s="115"/>
      <c r="H95" s="115"/>
    </row>
    <row r="96" spans="1:8">
      <c r="A96" s="115"/>
      <c r="B96" s="115"/>
      <c r="C96" s="115"/>
      <c r="D96" s="115"/>
      <c r="E96" s="115"/>
      <c r="F96" s="115"/>
      <c r="G96" s="115"/>
      <c r="H96" s="115"/>
    </row>
    <row r="97" spans="1:8">
      <c r="A97" s="115"/>
      <c r="B97" s="115"/>
      <c r="C97" s="115"/>
      <c r="D97" s="115"/>
      <c r="E97" s="115"/>
      <c r="F97" s="115"/>
      <c r="G97" s="115"/>
      <c r="H97" s="115"/>
    </row>
  </sheetData>
  <mergeCells count="2">
    <mergeCell ref="H4:H7"/>
    <mergeCell ref="A5:D5"/>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99"/>
  <sheetViews>
    <sheetView topLeftCell="A78" workbookViewId="0">
      <selection activeCell="J88" sqref="J88:J96"/>
    </sheetView>
  </sheetViews>
  <sheetFormatPr defaultRowHeight="15"/>
  <cols>
    <col min="14" max="14" width="23.42578125" bestFit="1" customWidth="1"/>
    <col min="15" max="15" width="82" customWidth="1"/>
  </cols>
  <sheetData>
    <row r="1" spans="1:15" ht="15.75">
      <c r="A1" s="201" t="s">
        <v>94</v>
      </c>
      <c r="B1" s="201"/>
      <c r="C1" s="201"/>
      <c r="D1" s="201"/>
      <c r="E1" s="201"/>
      <c r="F1" s="201"/>
      <c r="G1" s="201"/>
      <c r="H1" s="201"/>
      <c r="I1" s="201"/>
      <c r="J1" s="201"/>
      <c r="K1" s="201"/>
      <c r="L1" s="201"/>
      <c r="M1" s="201"/>
      <c r="N1" s="201"/>
      <c r="O1" s="651" t="s">
        <v>238</v>
      </c>
    </row>
    <row r="2" spans="1:15" ht="15.75">
      <c r="A2" s="53"/>
      <c r="B2" s="53"/>
      <c r="C2" s="53"/>
      <c r="D2" s="53"/>
      <c r="E2" s="53"/>
      <c r="F2" s="53"/>
      <c r="G2" s="53"/>
      <c r="H2" s="53"/>
      <c r="I2" s="53"/>
      <c r="J2" s="53"/>
      <c r="K2" s="53"/>
      <c r="L2" s="53"/>
      <c r="M2" s="53" t="s">
        <v>95</v>
      </c>
      <c r="N2" s="53" t="s">
        <v>149</v>
      </c>
      <c r="O2" s="651"/>
    </row>
    <row r="3" spans="1:15" ht="15.75">
      <c r="A3" s="53"/>
      <c r="B3" s="53" t="s">
        <v>96</v>
      </c>
      <c r="C3" s="53"/>
      <c r="D3" s="53"/>
      <c r="E3" s="53"/>
      <c r="F3" s="53"/>
      <c r="G3" s="53"/>
      <c r="H3" s="53"/>
      <c r="I3" s="53"/>
      <c r="J3" s="53"/>
      <c r="K3" s="53"/>
      <c r="L3" s="53"/>
      <c r="M3" s="202" t="s">
        <v>161</v>
      </c>
      <c r="N3" s="53"/>
      <c r="O3" s="651"/>
    </row>
    <row r="4" spans="1:15" ht="15.75">
      <c r="A4" s="53"/>
      <c r="B4" s="53"/>
      <c r="C4" s="53"/>
      <c r="D4" s="53"/>
      <c r="E4" s="53"/>
      <c r="F4" s="53"/>
      <c r="G4" s="53"/>
      <c r="H4" s="53"/>
      <c r="I4" s="53"/>
      <c r="J4" s="53"/>
      <c r="K4" s="53"/>
      <c r="L4" s="53"/>
      <c r="M4" s="53"/>
      <c r="N4" s="53"/>
      <c r="O4" s="651"/>
    </row>
    <row r="5" spans="1:15" ht="15.75">
      <c r="A5" s="53"/>
      <c r="B5" s="53" t="s">
        <v>97</v>
      </c>
      <c r="C5" s="53"/>
      <c r="D5" s="53"/>
      <c r="E5" s="53"/>
      <c r="F5" s="53"/>
      <c r="G5" s="53"/>
      <c r="H5" s="53"/>
      <c r="I5" s="53"/>
      <c r="J5" s="53"/>
      <c r="K5" s="53"/>
      <c r="L5" s="53"/>
      <c r="M5" s="53"/>
      <c r="N5" s="53"/>
      <c r="O5" s="651"/>
    </row>
    <row r="6" spans="1:15" ht="15.75">
      <c r="A6" s="53"/>
      <c r="B6" s="53"/>
      <c r="C6" s="53" t="s">
        <v>98</v>
      </c>
      <c r="D6" s="53"/>
      <c r="E6" s="53"/>
      <c r="F6" s="53"/>
      <c r="G6" s="53"/>
      <c r="H6" s="53"/>
      <c r="I6" s="53"/>
      <c r="J6" s="53"/>
      <c r="K6" s="53"/>
      <c r="L6" s="54"/>
      <c r="M6" s="549">
        <v>8</v>
      </c>
      <c r="N6" s="53" t="s">
        <v>31</v>
      </c>
      <c r="O6" s="651"/>
    </row>
    <row r="7" spans="1:15" ht="15.75">
      <c r="A7" s="53"/>
      <c r="B7" s="53"/>
      <c r="C7" s="53" t="s">
        <v>99</v>
      </c>
      <c r="D7" s="53"/>
      <c r="E7" s="53"/>
      <c r="F7" s="53"/>
      <c r="G7" s="53"/>
      <c r="H7" s="53"/>
      <c r="I7" s="53"/>
      <c r="J7" s="53"/>
      <c r="K7" s="53"/>
      <c r="L7" s="54"/>
      <c r="M7" s="203">
        <v>1.0143369175627239</v>
      </c>
      <c r="N7" s="53" t="s">
        <v>150</v>
      </c>
      <c r="O7" s="651"/>
    </row>
    <row r="8" spans="1:15" ht="15.75">
      <c r="A8" s="53"/>
      <c r="B8" s="53"/>
      <c r="C8" s="53" t="s">
        <v>100</v>
      </c>
      <c r="D8" s="53"/>
      <c r="E8" s="53"/>
      <c r="F8" s="53"/>
      <c r="G8" s="53"/>
      <c r="H8" s="53"/>
      <c r="I8" s="53"/>
      <c r="J8" s="53"/>
      <c r="K8" s="53"/>
      <c r="L8" s="54"/>
      <c r="M8" s="203">
        <v>6.1009200000000003</v>
      </c>
      <c r="N8" s="53" t="s">
        <v>157</v>
      </c>
    </row>
    <row r="9" spans="1:15" ht="15.75">
      <c r="A9" s="53"/>
      <c r="B9" s="53"/>
      <c r="C9" s="53"/>
      <c r="D9" s="53"/>
      <c r="E9" s="53"/>
      <c r="F9" s="53"/>
      <c r="G9" s="53"/>
      <c r="H9" s="53"/>
      <c r="I9" s="53"/>
      <c r="J9" s="53"/>
      <c r="K9" s="53"/>
      <c r="L9" s="53"/>
      <c r="M9" s="53"/>
      <c r="N9" s="53"/>
    </row>
    <row r="10" spans="1:15" ht="15.75">
      <c r="A10" s="53"/>
      <c r="B10" s="53" t="s">
        <v>101</v>
      </c>
      <c r="C10" s="53"/>
      <c r="D10" s="53"/>
      <c r="E10" s="53"/>
      <c r="F10" s="53"/>
      <c r="G10" s="53"/>
      <c r="H10" s="53"/>
      <c r="I10" s="53"/>
      <c r="J10" s="53"/>
      <c r="K10" s="53"/>
      <c r="L10" s="53"/>
      <c r="M10" s="53"/>
      <c r="N10" s="53"/>
    </row>
    <row r="11" spans="1:15" ht="15.75">
      <c r="A11" s="53"/>
      <c r="B11" s="53"/>
      <c r="C11" s="53" t="s">
        <v>102</v>
      </c>
      <c r="D11" s="53"/>
      <c r="E11" s="53"/>
      <c r="F11" s="53"/>
      <c r="G11" s="53"/>
      <c r="H11" s="53"/>
      <c r="I11" s="53"/>
      <c r="J11" s="53"/>
      <c r="K11" s="53"/>
      <c r="L11" s="54"/>
      <c r="M11" s="202">
        <v>32</v>
      </c>
      <c r="N11" s="53" t="s">
        <v>31</v>
      </c>
    </row>
    <row r="12" spans="1:15" ht="15.75">
      <c r="A12" s="53"/>
      <c r="B12" s="53"/>
      <c r="C12" s="53" t="s">
        <v>103</v>
      </c>
      <c r="D12" s="53"/>
      <c r="E12" s="53"/>
      <c r="F12" s="53"/>
      <c r="G12" s="53"/>
      <c r="H12" s="53"/>
      <c r="I12" s="53"/>
      <c r="J12" s="53"/>
      <c r="K12" s="53"/>
      <c r="L12" s="54"/>
      <c r="M12" s="203">
        <v>0.86544342507645255</v>
      </c>
      <c r="N12" s="53" t="s">
        <v>150</v>
      </c>
    </row>
    <row r="13" spans="1:15" ht="15.75">
      <c r="A13" s="53"/>
      <c r="B13" s="53"/>
      <c r="C13" s="53" t="s">
        <v>104</v>
      </c>
      <c r="D13" s="53"/>
      <c r="E13" s="53"/>
      <c r="F13" s="53"/>
      <c r="G13" s="53"/>
      <c r="H13" s="53"/>
      <c r="I13" s="53"/>
      <c r="J13" s="53"/>
      <c r="K13" s="53"/>
      <c r="L13" s="54"/>
      <c r="M13" s="203">
        <v>5.4650400000000001</v>
      </c>
      <c r="N13" s="53" t="s">
        <v>157</v>
      </c>
    </row>
    <row r="14" spans="1:15" ht="15.75">
      <c r="A14" s="53"/>
      <c r="B14" s="53"/>
      <c r="C14" s="53"/>
      <c r="D14" s="53"/>
      <c r="E14" s="53"/>
      <c r="F14" s="53"/>
      <c r="G14" s="53"/>
      <c r="H14" s="53"/>
      <c r="I14" s="53"/>
      <c r="J14" s="53"/>
      <c r="K14" s="53"/>
      <c r="L14" s="53"/>
      <c r="M14" s="53"/>
      <c r="N14" s="53"/>
    </row>
    <row r="15" spans="1:15" ht="15.75">
      <c r="A15" s="53"/>
      <c r="B15" s="53" t="s">
        <v>105</v>
      </c>
      <c r="C15" s="53"/>
      <c r="D15" s="53"/>
      <c r="E15" s="53"/>
      <c r="F15" s="53"/>
      <c r="G15" s="53"/>
      <c r="H15" s="53"/>
      <c r="I15" s="53"/>
      <c r="J15" s="53"/>
      <c r="K15" s="53"/>
      <c r="L15" s="53"/>
      <c r="M15" s="53"/>
      <c r="N15" s="53"/>
    </row>
    <row r="16" spans="1:15" ht="15.75">
      <c r="A16" s="53"/>
      <c r="B16" s="53"/>
      <c r="C16" s="53" t="s">
        <v>106</v>
      </c>
      <c r="D16" s="53"/>
      <c r="E16" s="53"/>
      <c r="F16" s="53"/>
      <c r="G16" s="53"/>
      <c r="H16" s="53"/>
      <c r="I16" s="53"/>
      <c r="J16" s="53"/>
      <c r="K16" s="53"/>
      <c r="L16" s="54"/>
      <c r="M16" s="203">
        <v>59.372302158273357</v>
      </c>
      <c r="N16" s="53" t="s">
        <v>31</v>
      </c>
    </row>
    <row r="17" spans="1:15" ht="15.75">
      <c r="A17" s="53"/>
      <c r="B17" s="53"/>
      <c r="C17" s="53" t="s">
        <v>107</v>
      </c>
      <c r="D17" s="53"/>
      <c r="E17" s="53"/>
      <c r="F17" s="53"/>
      <c r="G17" s="53"/>
      <c r="H17" s="53"/>
      <c r="I17" s="53"/>
      <c r="J17" s="53"/>
      <c r="K17" s="53"/>
      <c r="L17" s="54"/>
      <c r="M17" s="204">
        <v>0.7413333333333334</v>
      </c>
      <c r="N17" s="53" t="s">
        <v>150</v>
      </c>
    </row>
    <row r="18" spans="1:15" ht="15.75">
      <c r="A18" s="53"/>
      <c r="B18" s="53"/>
      <c r="C18" s="53" t="s">
        <v>108</v>
      </c>
      <c r="D18" s="53"/>
      <c r="E18" s="53"/>
      <c r="F18" s="53"/>
      <c r="G18" s="53"/>
      <c r="H18" s="53"/>
      <c r="I18" s="53"/>
      <c r="J18" s="53"/>
      <c r="K18" s="53"/>
      <c r="L18" s="54"/>
      <c r="M18" s="204">
        <v>5.3935573129302901</v>
      </c>
      <c r="N18" s="53" t="s">
        <v>157</v>
      </c>
    </row>
    <row r="19" spans="1:15" ht="15.75">
      <c r="A19" s="53"/>
      <c r="B19" s="53"/>
      <c r="C19" s="53"/>
      <c r="D19" s="53"/>
      <c r="E19" s="53"/>
      <c r="F19" s="53"/>
      <c r="G19" s="53"/>
      <c r="H19" s="53"/>
      <c r="I19" s="53"/>
      <c r="J19" s="53"/>
      <c r="K19" s="53"/>
      <c r="L19" s="53"/>
      <c r="M19" s="53"/>
      <c r="N19" s="53"/>
    </row>
    <row r="20" spans="1:15" ht="15.75">
      <c r="A20" s="53"/>
      <c r="B20" s="53"/>
      <c r="C20" s="53"/>
      <c r="D20" s="53"/>
      <c r="E20" s="53"/>
      <c r="F20" s="53"/>
      <c r="G20" s="53"/>
      <c r="H20" s="53"/>
      <c r="I20" s="53"/>
      <c r="J20" s="53"/>
      <c r="K20" s="53"/>
      <c r="L20" s="53"/>
      <c r="M20" s="53"/>
      <c r="N20" s="53"/>
    </row>
    <row r="21" spans="1:15" ht="15.75">
      <c r="A21" s="53"/>
      <c r="B21" s="53" t="s">
        <v>109</v>
      </c>
      <c r="C21" s="53"/>
      <c r="D21" s="53"/>
      <c r="E21" s="53"/>
      <c r="F21" s="53"/>
      <c r="G21" s="53"/>
      <c r="H21" s="53"/>
      <c r="I21" s="53"/>
      <c r="J21" s="53"/>
      <c r="K21" s="53"/>
      <c r="L21" s="54"/>
      <c r="M21" s="205">
        <v>1500</v>
      </c>
      <c r="N21" s="53" t="s">
        <v>151</v>
      </c>
    </row>
    <row r="22" spans="1:15" ht="15.75">
      <c r="A22" s="53"/>
      <c r="B22" s="53"/>
      <c r="C22" s="53"/>
      <c r="D22" s="53"/>
      <c r="E22" s="53"/>
      <c r="F22" s="53"/>
      <c r="G22" s="53"/>
      <c r="H22" s="53"/>
      <c r="I22" s="53"/>
      <c r="J22" s="53"/>
      <c r="K22" s="53"/>
      <c r="L22" s="54"/>
      <c r="M22" s="206">
        <v>8197559.9999999991</v>
      </c>
      <c r="N22" s="53" t="s">
        <v>158</v>
      </c>
    </row>
    <row r="23" spans="1:15" ht="15.75">
      <c r="A23" s="53"/>
      <c r="B23" s="53"/>
      <c r="C23" s="53"/>
      <c r="D23" s="53"/>
      <c r="E23" s="53"/>
      <c r="F23" s="53"/>
      <c r="G23" s="53"/>
      <c r="H23" s="53"/>
      <c r="I23" s="53"/>
      <c r="J23" s="53"/>
      <c r="K23" s="53"/>
      <c r="L23" s="54"/>
      <c r="M23" s="206">
        <v>8648835.6779999975</v>
      </c>
      <c r="N23" s="53" t="s">
        <v>152</v>
      </c>
    </row>
    <row r="24" spans="1:15" ht="15.75">
      <c r="A24" s="53"/>
      <c r="B24" s="53"/>
      <c r="C24" s="53"/>
      <c r="D24" s="53"/>
      <c r="E24" s="53"/>
      <c r="F24" s="53"/>
      <c r="G24" s="53"/>
      <c r="H24" s="53"/>
      <c r="I24" s="53"/>
      <c r="J24" s="53"/>
      <c r="K24" s="53"/>
      <c r="L24" s="53"/>
      <c r="M24" s="53"/>
      <c r="N24" s="53"/>
    </row>
    <row r="25" spans="1:15" ht="15.75">
      <c r="A25" s="53"/>
      <c r="B25" s="53" t="s">
        <v>110</v>
      </c>
      <c r="C25" s="53"/>
      <c r="D25" s="53"/>
      <c r="E25" s="53"/>
      <c r="F25" s="53"/>
      <c r="G25" s="53"/>
      <c r="H25" s="53"/>
      <c r="I25" s="53"/>
      <c r="J25" s="53"/>
      <c r="K25" s="53"/>
      <c r="L25" s="53"/>
      <c r="M25" s="53"/>
      <c r="N25" s="53"/>
    </row>
    <row r="26" spans="1:15" ht="15.75">
      <c r="A26" s="53"/>
      <c r="B26" s="53"/>
      <c r="C26" s="53" t="s">
        <v>111</v>
      </c>
      <c r="D26" s="53"/>
      <c r="E26" s="53"/>
      <c r="F26" s="53"/>
      <c r="G26" s="53"/>
      <c r="H26" s="53"/>
      <c r="I26" s="53"/>
      <c r="J26" s="53"/>
      <c r="K26" s="53"/>
      <c r="L26" s="53"/>
      <c r="M26" s="53"/>
      <c r="N26" s="53"/>
    </row>
    <row r="27" spans="1:15" ht="15.75">
      <c r="A27" s="53"/>
      <c r="B27" s="53"/>
      <c r="C27" s="53"/>
      <c r="D27" s="53" t="s">
        <v>112</v>
      </c>
      <c r="E27" s="53"/>
      <c r="F27" s="53"/>
      <c r="G27" s="53"/>
      <c r="H27" s="53"/>
      <c r="I27" s="53"/>
      <c r="J27" s="53"/>
      <c r="K27" s="53"/>
      <c r="L27" s="54"/>
      <c r="M27" s="549">
        <v>1</v>
      </c>
      <c r="N27" s="53" t="s">
        <v>1</v>
      </c>
    </row>
    <row r="28" spans="1:15" ht="15.75">
      <c r="A28" s="53"/>
      <c r="B28" s="53"/>
      <c r="C28" s="53"/>
      <c r="D28" s="53" t="s">
        <v>113</v>
      </c>
      <c r="E28" s="53"/>
      <c r="F28" s="53"/>
      <c r="G28" s="53"/>
      <c r="H28" s="53"/>
      <c r="I28" s="53"/>
      <c r="J28" s="53"/>
      <c r="K28" s="53"/>
      <c r="L28" s="54"/>
      <c r="M28" s="202">
        <v>0</v>
      </c>
      <c r="N28" s="53" t="s">
        <v>1</v>
      </c>
    </row>
    <row r="29" spans="1:15" ht="15.75">
      <c r="A29" s="53"/>
      <c r="B29" s="53"/>
      <c r="C29" s="53"/>
      <c r="D29" s="53"/>
      <c r="E29" s="53"/>
      <c r="F29" s="53"/>
      <c r="G29" s="53"/>
      <c r="H29" s="53"/>
      <c r="I29" s="53"/>
      <c r="J29" s="53"/>
      <c r="K29" s="53"/>
      <c r="L29" s="53" t="s">
        <v>114</v>
      </c>
      <c r="M29" s="53" t="s">
        <v>0</v>
      </c>
      <c r="N29" s="53"/>
    </row>
    <row r="30" spans="1:15" ht="15.75">
      <c r="A30" s="53"/>
      <c r="B30" s="53"/>
      <c r="C30" s="53"/>
      <c r="D30" s="53"/>
      <c r="E30" s="53"/>
      <c r="F30" s="53"/>
      <c r="G30" s="53"/>
      <c r="H30" s="53"/>
      <c r="I30" s="53"/>
      <c r="J30" s="53"/>
      <c r="K30" s="53"/>
      <c r="L30" s="53"/>
      <c r="M30" s="53"/>
      <c r="N30" s="53"/>
    </row>
    <row r="31" spans="1:15" ht="15.75">
      <c r="A31" s="53"/>
      <c r="B31" s="53"/>
      <c r="C31" s="53" t="s">
        <v>115</v>
      </c>
      <c r="D31" s="53"/>
      <c r="E31" s="53"/>
      <c r="F31" s="53"/>
      <c r="G31" s="53"/>
      <c r="H31" s="53"/>
      <c r="I31" s="53"/>
      <c r="J31" s="53"/>
      <c r="K31" s="53"/>
      <c r="L31" s="53"/>
      <c r="M31" s="53"/>
      <c r="N31" s="53"/>
    </row>
    <row r="32" spans="1:15" ht="15.75">
      <c r="A32" s="53"/>
      <c r="B32" s="53"/>
      <c r="C32" s="53"/>
      <c r="D32" s="53" t="s">
        <v>116</v>
      </c>
      <c r="E32" s="53"/>
      <c r="F32" s="53"/>
      <c r="G32" s="53"/>
      <c r="H32" s="53"/>
      <c r="I32" s="53"/>
      <c r="J32" s="53"/>
      <c r="K32" s="53"/>
      <c r="L32" s="54"/>
      <c r="M32" s="549">
        <v>1</v>
      </c>
      <c r="N32" s="53" t="s">
        <v>1</v>
      </c>
      <c r="O32" s="64" t="s">
        <v>239</v>
      </c>
    </row>
    <row r="33" spans="1:14" ht="15.75">
      <c r="A33" s="53"/>
      <c r="B33" s="53"/>
      <c r="C33" s="53"/>
      <c r="D33" s="53" t="s">
        <v>117</v>
      </c>
      <c r="E33" s="53"/>
      <c r="F33" s="53"/>
      <c r="G33" s="53"/>
      <c r="H33" s="53"/>
      <c r="I33" s="53"/>
      <c r="J33" s="53"/>
      <c r="K33" s="53"/>
      <c r="L33" s="54"/>
      <c r="M33" s="202">
        <v>0</v>
      </c>
      <c r="N33" s="53" t="s">
        <v>1</v>
      </c>
    </row>
    <row r="34" spans="1:14" ht="15.75">
      <c r="A34" s="53"/>
      <c r="B34" s="53"/>
      <c r="C34" s="53"/>
      <c r="D34" s="53" t="s">
        <v>118</v>
      </c>
      <c r="E34" s="53"/>
      <c r="F34" s="53"/>
      <c r="G34" s="53"/>
      <c r="H34" s="53"/>
      <c r="I34" s="53"/>
      <c r="J34" s="53"/>
      <c r="K34" s="53"/>
      <c r="L34" s="54"/>
      <c r="M34" s="202">
        <v>0</v>
      </c>
      <c r="N34" s="53" t="s">
        <v>1</v>
      </c>
    </row>
    <row r="35" spans="1:14" ht="15.75">
      <c r="A35" s="53"/>
      <c r="B35" s="53"/>
      <c r="C35" s="53"/>
      <c r="D35" s="53" t="s">
        <v>119</v>
      </c>
      <c r="E35" s="53"/>
      <c r="F35" s="53"/>
      <c r="G35" s="53"/>
      <c r="H35" s="53"/>
      <c r="I35" s="53"/>
      <c r="J35" s="53"/>
      <c r="K35" s="53"/>
      <c r="L35" s="54"/>
      <c r="M35" s="202">
        <v>0</v>
      </c>
      <c r="N35" s="53" t="s">
        <v>1</v>
      </c>
    </row>
    <row r="36" spans="1:14" ht="15.75">
      <c r="A36" s="53"/>
      <c r="B36" s="53"/>
      <c r="C36" s="53"/>
      <c r="D36" s="53" t="s">
        <v>120</v>
      </c>
      <c r="E36" s="53"/>
      <c r="F36" s="53"/>
      <c r="G36" s="53"/>
      <c r="H36" s="53"/>
      <c r="I36" s="53"/>
      <c r="J36" s="53"/>
      <c r="K36" s="53"/>
      <c r="L36" s="54"/>
      <c r="M36" s="202">
        <v>0</v>
      </c>
      <c r="N36" s="53" t="s">
        <v>1</v>
      </c>
    </row>
    <row r="37" spans="1:14" ht="15.75">
      <c r="A37" s="53"/>
      <c r="B37" s="53"/>
      <c r="C37" s="53"/>
      <c r="D37" s="53"/>
      <c r="E37" s="53"/>
      <c r="F37" s="53"/>
      <c r="G37" s="53"/>
      <c r="H37" s="53"/>
      <c r="I37" s="53"/>
      <c r="J37" s="53"/>
      <c r="K37" s="53"/>
      <c r="L37" s="53" t="s">
        <v>114</v>
      </c>
      <c r="M37" s="53" t="s">
        <v>0</v>
      </c>
      <c r="N37" s="53"/>
    </row>
    <row r="38" spans="1:14" ht="15.75">
      <c r="A38" s="53"/>
      <c r="B38" s="53" t="s">
        <v>121</v>
      </c>
      <c r="C38" s="53"/>
      <c r="D38" s="53"/>
      <c r="E38" s="53"/>
      <c r="F38" s="53"/>
      <c r="G38" s="53"/>
      <c r="H38" s="53"/>
      <c r="I38" s="53"/>
      <c r="J38" s="53"/>
      <c r="K38" s="53"/>
      <c r="L38" s="53"/>
      <c r="M38" s="53"/>
      <c r="N38" s="53"/>
    </row>
    <row r="39" spans="1:14" ht="15.75">
      <c r="A39" s="53"/>
      <c r="B39" s="53"/>
      <c r="C39" s="53" t="s">
        <v>122</v>
      </c>
      <c r="D39" s="53"/>
      <c r="E39" s="53"/>
      <c r="F39" s="53"/>
      <c r="G39" s="53"/>
      <c r="H39" s="53"/>
      <c r="I39" s="53"/>
      <c r="J39" s="53"/>
      <c r="K39" s="53"/>
      <c r="L39" s="54"/>
      <c r="M39" s="207">
        <v>3</v>
      </c>
      <c r="N39" s="53" t="s">
        <v>153</v>
      </c>
    </row>
    <row r="40" spans="1:14" ht="15.75">
      <c r="A40" s="53"/>
      <c r="B40" s="53"/>
      <c r="C40" s="53" t="s">
        <v>123</v>
      </c>
      <c r="D40" s="53"/>
      <c r="E40" s="53"/>
      <c r="F40" s="53"/>
      <c r="G40" s="53"/>
      <c r="H40" s="53"/>
      <c r="I40" s="53"/>
      <c r="J40" s="53"/>
      <c r="K40" s="53"/>
      <c r="L40" s="54"/>
      <c r="M40" s="202">
        <v>3.9</v>
      </c>
      <c r="N40" s="53" t="s">
        <v>153</v>
      </c>
    </row>
    <row r="41" spans="1:14" ht="15.75">
      <c r="A41" s="53"/>
      <c r="B41" s="53"/>
      <c r="C41" s="53"/>
      <c r="D41" s="53"/>
      <c r="E41" s="53"/>
      <c r="F41" s="53"/>
      <c r="G41" s="53"/>
      <c r="H41" s="53"/>
      <c r="I41" s="53"/>
      <c r="J41" s="53"/>
      <c r="K41" s="53"/>
      <c r="L41" s="53"/>
      <c r="M41" s="53"/>
      <c r="N41" s="53"/>
    </row>
    <row r="42" spans="1:14" ht="15.75">
      <c r="A42" s="53"/>
      <c r="B42" s="53"/>
      <c r="C42" s="53"/>
      <c r="D42" s="53"/>
      <c r="E42" s="53"/>
      <c r="F42" s="53"/>
      <c r="G42" s="53"/>
      <c r="H42" s="53"/>
      <c r="I42" s="53"/>
      <c r="J42" s="53"/>
      <c r="K42" s="53"/>
      <c r="L42" s="53"/>
      <c r="M42" s="53"/>
      <c r="N42" s="53"/>
    </row>
    <row r="43" spans="1:14" ht="15.75">
      <c r="A43" s="53"/>
      <c r="B43" s="53" t="s">
        <v>124</v>
      </c>
      <c r="C43" s="53"/>
      <c r="D43" s="53"/>
      <c r="E43" s="53"/>
      <c r="F43" s="53"/>
      <c r="G43" s="53"/>
      <c r="H43" s="53"/>
      <c r="I43" s="53"/>
      <c r="J43" s="53"/>
      <c r="K43" s="53"/>
      <c r="L43" s="53"/>
      <c r="M43" s="53"/>
      <c r="N43" s="53"/>
    </row>
    <row r="44" spans="1:14" ht="15.75">
      <c r="A44" s="53"/>
      <c r="B44" s="53"/>
      <c r="C44" s="53" t="s">
        <v>125</v>
      </c>
      <c r="D44" s="53"/>
      <c r="E44" s="53"/>
      <c r="F44" s="53"/>
      <c r="G44" s="53"/>
      <c r="H44" s="53"/>
      <c r="I44" s="53"/>
      <c r="J44" s="53"/>
      <c r="K44" s="53"/>
      <c r="L44" s="54"/>
      <c r="M44" s="204">
        <v>0.25</v>
      </c>
      <c r="N44" s="53" t="s">
        <v>154</v>
      </c>
    </row>
    <row r="45" spans="1:14" ht="15.75">
      <c r="A45" s="53"/>
      <c r="B45" s="53"/>
      <c r="C45" s="53" t="s">
        <v>126</v>
      </c>
      <c r="D45" s="53"/>
      <c r="E45" s="53"/>
      <c r="F45" s="53"/>
      <c r="G45" s="53"/>
      <c r="H45" s="53"/>
      <c r="I45" s="53"/>
      <c r="J45" s="53"/>
      <c r="K45" s="53"/>
      <c r="L45" s="54"/>
      <c r="M45" s="203">
        <v>0.75</v>
      </c>
      <c r="N45" s="53" t="s">
        <v>155</v>
      </c>
    </row>
    <row r="46" spans="1:14" ht="15.75">
      <c r="A46" s="53"/>
      <c r="B46" s="53"/>
      <c r="C46" s="53" t="s">
        <v>127</v>
      </c>
      <c r="D46" s="53"/>
      <c r="E46" s="53"/>
      <c r="F46" s="53"/>
      <c r="G46" s="53"/>
      <c r="H46" s="53"/>
      <c r="I46" s="53"/>
      <c r="J46" s="53"/>
      <c r="K46" s="53"/>
      <c r="L46" s="54"/>
      <c r="M46" s="203">
        <v>5.9240793282325725</v>
      </c>
      <c r="N46" s="53" t="s">
        <v>156</v>
      </c>
    </row>
    <row r="47" spans="1:14" ht="15.75">
      <c r="A47" s="53"/>
      <c r="B47" s="53"/>
      <c r="C47" s="53"/>
      <c r="D47" s="53"/>
      <c r="E47" s="53"/>
      <c r="F47" s="53"/>
      <c r="G47" s="53"/>
      <c r="H47" s="53"/>
      <c r="I47" s="53"/>
      <c r="J47" s="53"/>
      <c r="K47" s="53"/>
      <c r="L47" s="53"/>
      <c r="M47" s="53"/>
      <c r="N47" s="53"/>
    </row>
    <row r="48" spans="1:14" ht="15.75">
      <c r="A48" s="53"/>
      <c r="B48" s="53" t="s">
        <v>449</v>
      </c>
      <c r="C48" s="53"/>
      <c r="D48" s="53"/>
      <c r="E48" s="53"/>
      <c r="F48" s="53"/>
      <c r="G48" s="53"/>
      <c r="H48" s="53"/>
      <c r="I48" s="53"/>
      <c r="J48" s="53"/>
      <c r="K48" s="53"/>
      <c r="L48" s="53"/>
      <c r="M48" s="53"/>
      <c r="N48" s="53"/>
    </row>
    <row r="49" spans="1:15" ht="15.75">
      <c r="A49" s="53"/>
      <c r="B49" s="53"/>
      <c r="C49" s="53" t="s">
        <v>137</v>
      </c>
      <c r="D49" s="53"/>
      <c r="E49" s="53"/>
      <c r="F49" s="53"/>
      <c r="G49" s="53"/>
      <c r="H49" s="53"/>
      <c r="I49" s="53"/>
      <c r="J49" s="53"/>
      <c r="K49" s="53"/>
      <c r="L49" s="53"/>
      <c r="M49" s="202">
        <v>0</v>
      </c>
      <c r="N49" s="53"/>
    </row>
    <row r="50" spans="1:15" ht="15.75">
      <c r="A50" s="53"/>
      <c r="B50" s="53"/>
      <c r="C50" s="53" t="s">
        <v>138</v>
      </c>
      <c r="D50" s="53"/>
      <c r="E50" s="53"/>
      <c r="F50" s="53"/>
      <c r="G50" s="53"/>
      <c r="H50" s="53"/>
      <c r="I50" s="53"/>
      <c r="J50" s="53"/>
      <c r="K50" s="53"/>
      <c r="L50" s="53"/>
      <c r="M50" s="202">
        <v>1</v>
      </c>
      <c r="N50" s="53"/>
    </row>
    <row r="51" spans="1:15" ht="15.75">
      <c r="A51" s="53"/>
      <c r="B51" s="53"/>
      <c r="C51" s="53" t="s">
        <v>139</v>
      </c>
      <c r="D51" s="53"/>
      <c r="E51" s="53"/>
      <c r="F51" s="53"/>
      <c r="G51" s="53"/>
      <c r="H51" s="53"/>
      <c r="I51" s="53"/>
      <c r="J51" s="53"/>
      <c r="K51" s="53"/>
      <c r="L51" s="53"/>
      <c r="M51" s="202">
        <v>1</v>
      </c>
      <c r="N51" s="53"/>
    </row>
    <row r="52" spans="1:15" ht="15.75">
      <c r="A52" s="53"/>
      <c r="B52" s="53"/>
      <c r="C52" s="53" t="s">
        <v>140</v>
      </c>
      <c r="D52" s="53"/>
      <c r="E52" s="53"/>
      <c r="F52" s="53"/>
      <c r="G52" s="53"/>
      <c r="H52" s="53"/>
      <c r="I52" s="53"/>
      <c r="J52" s="53"/>
      <c r="K52" s="53"/>
      <c r="L52" s="53"/>
      <c r="M52" s="202">
        <v>0</v>
      </c>
      <c r="N52" s="53"/>
    </row>
    <row r="53" spans="1:15" ht="15.75">
      <c r="A53" s="53"/>
      <c r="B53" s="53"/>
      <c r="C53" s="53" t="s">
        <v>141</v>
      </c>
      <c r="D53" s="53"/>
      <c r="E53" s="53"/>
      <c r="F53" s="53"/>
      <c r="G53" s="53"/>
      <c r="H53" s="53"/>
      <c r="I53" s="53"/>
      <c r="J53" s="53"/>
      <c r="K53" s="53"/>
      <c r="L53" s="53"/>
      <c r="M53" s="202">
        <v>0</v>
      </c>
      <c r="N53" s="53"/>
    </row>
    <row r="54" spans="1:15" ht="15.75">
      <c r="A54" s="53"/>
      <c r="B54" s="53"/>
      <c r="C54" s="53" t="s">
        <v>447</v>
      </c>
      <c r="D54" s="53"/>
      <c r="E54" s="53"/>
      <c r="F54" s="53"/>
      <c r="G54" s="53"/>
      <c r="H54" s="53"/>
      <c r="I54" s="53"/>
      <c r="J54" s="53"/>
      <c r="K54" s="53"/>
      <c r="L54" s="53"/>
      <c r="M54" s="202">
        <v>1</v>
      </c>
      <c r="N54" s="53"/>
    </row>
    <row r="55" spans="1:15" ht="15.75">
      <c r="A55" s="53"/>
      <c r="B55" s="53"/>
      <c r="C55" s="53"/>
      <c r="D55" s="53"/>
      <c r="E55" s="53"/>
      <c r="F55" s="53"/>
      <c r="G55" s="53"/>
      <c r="H55" s="53"/>
      <c r="I55" s="53"/>
      <c r="J55" s="53"/>
      <c r="K55" s="53"/>
      <c r="L55" s="53"/>
      <c r="M55" s="53"/>
      <c r="N55" s="53"/>
    </row>
    <row r="56" spans="1:15" ht="15.75">
      <c r="A56" s="53"/>
      <c r="B56" s="53" t="s">
        <v>450</v>
      </c>
      <c r="C56" s="53"/>
      <c r="D56" s="53"/>
      <c r="E56" s="53"/>
      <c r="F56" s="53"/>
      <c r="G56" s="53"/>
      <c r="H56" s="53"/>
      <c r="I56" s="53"/>
      <c r="J56" s="53"/>
      <c r="K56" s="53"/>
      <c r="L56" s="53"/>
      <c r="M56" s="53"/>
      <c r="N56" s="53"/>
      <c r="O56" s="1"/>
    </row>
    <row r="57" spans="1:15" ht="15.75">
      <c r="A57" s="53"/>
      <c r="B57" s="53"/>
      <c r="C57" s="53" t="s">
        <v>137</v>
      </c>
      <c r="D57" s="53"/>
      <c r="E57" s="53"/>
      <c r="F57" s="53"/>
      <c r="G57" s="53"/>
      <c r="H57" s="53"/>
      <c r="I57" s="53"/>
      <c r="J57" s="53"/>
      <c r="K57" s="53"/>
      <c r="L57" s="53"/>
      <c r="M57" s="202">
        <v>0</v>
      </c>
      <c r="N57" s="53"/>
    </row>
    <row r="58" spans="1:15" ht="15.75">
      <c r="A58" s="53"/>
      <c r="B58" s="53"/>
      <c r="C58" s="53" t="s">
        <v>138</v>
      </c>
      <c r="D58" s="53"/>
      <c r="E58" s="53"/>
      <c r="F58" s="53"/>
      <c r="G58" s="53"/>
      <c r="H58" s="53"/>
      <c r="I58" s="53"/>
      <c r="J58" s="53"/>
      <c r="K58" s="53"/>
      <c r="L58" s="53"/>
      <c r="M58" s="202">
        <v>1</v>
      </c>
      <c r="N58" s="53"/>
    </row>
    <row r="59" spans="1:15" ht="15.75">
      <c r="A59" s="53"/>
      <c r="B59" s="53"/>
      <c r="C59" s="53" t="s">
        <v>139</v>
      </c>
      <c r="D59" s="53"/>
      <c r="E59" s="53"/>
      <c r="F59" s="53"/>
      <c r="G59" s="53"/>
      <c r="H59" s="53"/>
      <c r="I59" s="53"/>
      <c r="J59" s="53"/>
      <c r="K59" s="53"/>
      <c r="L59" s="53"/>
      <c r="M59" s="202">
        <v>1</v>
      </c>
      <c r="N59" s="53"/>
    </row>
    <row r="60" spans="1:15" ht="15.75">
      <c r="A60" s="53"/>
      <c r="B60" s="53"/>
      <c r="C60" s="53" t="s">
        <v>140</v>
      </c>
      <c r="D60" s="53"/>
      <c r="E60" s="53"/>
      <c r="F60" s="53"/>
      <c r="G60" s="53"/>
      <c r="H60" s="53"/>
      <c r="I60" s="53"/>
      <c r="J60" s="53"/>
      <c r="K60" s="53"/>
      <c r="L60" s="53"/>
      <c r="M60" s="202">
        <v>0</v>
      </c>
      <c r="N60" s="53"/>
    </row>
    <row r="61" spans="1:15" ht="15.75">
      <c r="A61" s="53"/>
      <c r="B61" s="53"/>
      <c r="C61" s="53" t="s">
        <v>141</v>
      </c>
      <c r="D61" s="53"/>
      <c r="E61" s="53"/>
      <c r="F61" s="53"/>
      <c r="G61" s="53"/>
      <c r="H61" s="53"/>
      <c r="I61" s="53"/>
      <c r="J61" s="53"/>
      <c r="K61" s="53"/>
      <c r="L61" s="53"/>
      <c r="M61" s="202">
        <v>0</v>
      </c>
      <c r="N61" s="53"/>
    </row>
    <row r="62" spans="1:15" ht="15.75">
      <c r="A62" s="53"/>
      <c r="B62" s="53"/>
      <c r="C62" s="53"/>
      <c r="D62" s="53"/>
      <c r="E62" s="53"/>
      <c r="F62" s="53"/>
      <c r="G62" s="53"/>
      <c r="H62" s="53"/>
      <c r="I62" s="53"/>
      <c r="J62" s="53"/>
      <c r="K62" s="53"/>
      <c r="L62" s="53"/>
      <c r="M62" s="53"/>
      <c r="N62" s="53"/>
    </row>
    <row r="63" spans="1:15" ht="15.75">
      <c r="A63" s="53"/>
      <c r="B63" s="53"/>
      <c r="C63" s="53"/>
      <c r="D63" s="53"/>
      <c r="E63" s="53"/>
      <c r="F63" s="53"/>
      <c r="G63" s="53"/>
      <c r="H63" s="53"/>
      <c r="I63" s="53"/>
      <c r="J63" s="53"/>
      <c r="K63" s="53"/>
      <c r="L63" s="53"/>
      <c r="M63" s="53"/>
      <c r="N63" s="53"/>
    </row>
    <row r="64" spans="1:15" ht="15.75">
      <c r="A64" s="53"/>
      <c r="B64" s="53" t="s">
        <v>451</v>
      </c>
      <c r="C64" s="53"/>
      <c r="D64" s="53"/>
      <c r="E64" s="53"/>
      <c r="F64" s="53"/>
      <c r="G64" s="53"/>
      <c r="H64" s="53"/>
      <c r="I64" s="53"/>
      <c r="J64" s="53"/>
      <c r="K64" s="53"/>
      <c r="L64" s="55" t="s">
        <v>142</v>
      </c>
      <c r="M64" s="204">
        <v>2</v>
      </c>
      <c r="N64" s="55" t="s">
        <v>24</v>
      </c>
    </row>
    <row r="65" spans="1:15" ht="15.75">
      <c r="A65" s="53"/>
      <c r="B65" s="53"/>
      <c r="C65" s="53"/>
      <c r="D65" s="53"/>
      <c r="E65" s="53"/>
      <c r="F65" s="53"/>
      <c r="G65" s="53"/>
      <c r="H65" s="53"/>
      <c r="I65" s="53"/>
      <c r="J65" s="53"/>
      <c r="K65" s="53"/>
      <c r="L65" s="55" t="s">
        <v>143</v>
      </c>
      <c r="M65" s="204">
        <v>6</v>
      </c>
      <c r="N65" s="55" t="s">
        <v>24</v>
      </c>
    </row>
    <row r="66" spans="1:15" ht="15.75">
      <c r="A66" s="53"/>
      <c r="B66" s="53"/>
      <c r="C66" s="53"/>
      <c r="D66" s="53"/>
      <c r="E66" s="53"/>
      <c r="F66" s="53"/>
      <c r="G66" s="53"/>
      <c r="H66" s="53"/>
      <c r="I66" s="53"/>
      <c r="J66" s="53"/>
      <c r="K66" s="53"/>
      <c r="L66" s="55" t="s">
        <v>144</v>
      </c>
      <c r="M66" s="204">
        <v>84</v>
      </c>
      <c r="N66" s="55" t="s">
        <v>24</v>
      </c>
    </row>
    <row r="67" spans="1:15" ht="15.75">
      <c r="A67" s="53"/>
      <c r="B67" s="53"/>
      <c r="C67" s="53"/>
      <c r="D67" s="53"/>
      <c r="E67" s="53"/>
      <c r="F67" s="53"/>
      <c r="G67" s="53"/>
      <c r="H67" s="53"/>
      <c r="I67" s="53"/>
      <c r="J67" s="53"/>
      <c r="K67" s="53"/>
      <c r="L67" s="55" t="s">
        <v>145</v>
      </c>
      <c r="M67" s="204">
        <v>4</v>
      </c>
      <c r="N67" s="55" t="s">
        <v>24</v>
      </c>
    </row>
    <row r="68" spans="1:15" ht="15.75">
      <c r="A68" s="53"/>
      <c r="B68" s="53"/>
      <c r="C68" s="53"/>
      <c r="D68" s="53"/>
      <c r="E68" s="53"/>
      <c r="F68" s="53"/>
      <c r="G68" s="53"/>
      <c r="H68" s="53"/>
      <c r="I68" s="53"/>
      <c r="J68" s="53"/>
      <c r="K68" s="53"/>
      <c r="L68" s="55" t="s">
        <v>146</v>
      </c>
      <c r="M68" s="204">
        <v>2</v>
      </c>
      <c r="N68" s="55" t="s">
        <v>24</v>
      </c>
    </row>
    <row r="69" spans="1:15" ht="15.75">
      <c r="A69" s="53"/>
      <c r="B69" s="53"/>
      <c r="C69" s="53"/>
      <c r="D69" s="53"/>
      <c r="E69" s="53"/>
      <c r="F69" s="53"/>
      <c r="G69" s="53"/>
      <c r="H69" s="53"/>
      <c r="I69" s="53"/>
      <c r="J69" s="53"/>
      <c r="K69" s="53"/>
      <c r="L69" s="55" t="s">
        <v>147</v>
      </c>
      <c r="M69" s="204">
        <v>1</v>
      </c>
      <c r="N69" s="55" t="s">
        <v>24</v>
      </c>
    </row>
    <row r="70" spans="1:15" ht="15.75">
      <c r="A70" s="53"/>
      <c r="B70" s="53"/>
      <c r="C70" s="53"/>
      <c r="D70" s="53"/>
      <c r="E70" s="53"/>
      <c r="F70" s="53"/>
      <c r="G70" s="53"/>
      <c r="H70" s="53"/>
      <c r="I70" s="53"/>
      <c r="J70" s="53"/>
      <c r="K70" s="53"/>
      <c r="L70" s="55" t="s">
        <v>148</v>
      </c>
      <c r="M70" s="204">
        <v>1</v>
      </c>
      <c r="N70" s="55" t="s">
        <v>24</v>
      </c>
    </row>
    <row r="71" spans="1:15" ht="15.75">
      <c r="A71" s="53"/>
      <c r="B71" s="53"/>
      <c r="C71" s="53"/>
      <c r="D71" s="53"/>
      <c r="E71" s="53"/>
      <c r="F71" s="53"/>
      <c r="G71" s="53"/>
      <c r="H71" s="53"/>
      <c r="I71" s="53"/>
      <c r="J71" s="53"/>
      <c r="K71" s="53"/>
      <c r="L71" s="53"/>
      <c r="M71" s="53"/>
      <c r="N71" s="53"/>
    </row>
    <row r="72" spans="1:15" ht="15.75">
      <c r="A72" s="53"/>
      <c r="B72" s="53" t="s">
        <v>452</v>
      </c>
      <c r="C72" s="53"/>
      <c r="D72" s="53"/>
      <c r="E72" s="53"/>
      <c r="F72" s="53"/>
      <c r="G72" s="53"/>
      <c r="H72" s="53"/>
      <c r="I72" s="53"/>
      <c r="J72" s="53"/>
      <c r="K72" s="53"/>
      <c r="L72" s="53"/>
      <c r="M72" s="53"/>
      <c r="N72" s="53"/>
    </row>
    <row r="73" spans="1:15" ht="15.75">
      <c r="A73" s="53"/>
      <c r="B73" s="53"/>
      <c r="C73" s="53" t="s">
        <v>453</v>
      </c>
      <c r="D73" s="53"/>
      <c r="E73" s="53"/>
      <c r="F73" s="53"/>
      <c r="G73" s="53"/>
      <c r="H73" s="53"/>
      <c r="I73" s="53"/>
      <c r="J73" s="53"/>
      <c r="K73" s="53"/>
      <c r="L73" s="53"/>
      <c r="M73" s="53"/>
      <c r="N73" s="53"/>
    </row>
    <row r="74" spans="1:15" ht="15.75">
      <c r="A74" s="53"/>
      <c r="B74" s="53"/>
      <c r="C74" s="53"/>
      <c r="D74" s="53" t="s">
        <v>128</v>
      </c>
      <c r="E74" s="53" t="s">
        <v>129</v>
      </c>
      <c r="F74" s="53"/>
      <c r="G74" s="53"/>
      <c r="H74" s="53"/>
      <c r="I74" s="53"/>
      <c r="J74" s="53"/>
      <c r="K74" s="53"/>
      <c r="L74" s="53"/>
      <c r="M74" s="202">
        <v>0</v>
      </c>
      <c r="N74" s="53" t="s">
        <v>1</v>
      </c>
    </row>
    <row r="75" spans="1:15" ht="15.75">
      <c r="A75" s="53"/>
      <c r="B75" s="53"/>
      <c r="C75" s="53"/>
      <c r="D75" s="53" t="s">
        <v>130</v>
      </c>
      <c r="E75" s="53" t="s">
        <v>131</v>
      </c>
      <c r="F75" s="53"/>
      <c r="G75" s="53"/>
      <c r="H75" s="53"/>
      <c r="I75" s="53"/>
      <c r="J75" s="53"/>
      <c r="K75" s="53"/>
      <c r="L75" s="53"/>
      <c r="M75" s="202">
        <v>1</v>
      </c>
      <c r="N75" s="53" t="s">
        <v>1</v>
      </c>
      <c r="O75" s="68"/>
    </row>
    <row r="76" spans="1:15" ht="15.75">
      <c r="A76" s="53"/>
      <c r="B76" s="53"/>
      <c r="C76" s="53"/>
      <c r="D76" s="53" t="s">
        <v>132</v>
      </c>
      <c r="E76" s="53" t="s">
        <v>133</v>
      </c>
      <c r="F76" s="53"/>
      <c r="G76" s="53"/>
      <c r="H76" s="53"/>
      <c r="I76" s="53"/>
      <c r="J76" s="53"/>
      <c r="K76" s="53"/>
      <c r="L76" s="53"/>
      <c r="M76" s="202">
        <v>0</v>
      </c>
      <c r="N76" s="53" t="s">
        <v>1</v>
      </c>
      <c r="O76" s="68"/>
    </row>
    <row r="77" spans="1:15" ht="15.75">
      <c r="A77" s="53"/>
      <c r="B77" s="53"/>
      <c r="C77" s="53"/>
      <c r="D77" s="53"/>
      <c r="E77" s="53"/>
      <c r="F77" s="53"/>
      <c r="G77" s="53"/>
      <c r="H77" s="53"/>
      <c r="I77" s="53"/>
      <c r="J77" s="53"/>
      <c r="K77" s="53"/>
      <c r="L77" s="53" t="s">
        <v>114</v>
      </c>
      <c r="M77" s="53" t="s">
        <v>0</v>
      </c>
      <c r="N77" s="53"/>
      <c r="O77" s="68"/>
    </row>
    <row r="78" spans="1:15" ht="15.75">
      <c r="A78" s="53"/>
      <c r="B78" s="53"/>
      <c r="C78" s="53" t="s">
        <v>454</v>
      </c>
      <c r="D78" s="53"/>
      <c r="E78" s="53"/>
      <c r="F78" s="53"/>
      <c r="G78" s="53"/>
      <c r="H78" s="53"/>
      <c r="I78" s="53"/>
      <c r="J78" s="53"/>
      <c r="K78" s="53"/>
      <c r="L78" s="53"/>
      <c r="M78" s="53"/>
      <c r="N78" s="53"/>
      <c r="O78" s="68"/>
    </row>
    <row r="79" spans="1:15" ht="15.75">
      <c r="A79" s="53"/>
      <c r="B79" s="53"/>
      <c r="C79" s="53"/>
      <c r="D79" s="53" t="s">
        <v>128</v>
      </c>
      <c r="E79" s="53" t="s">
        <v>134</v>
      </c>
      <c r="F79" s="53"/>
      <c r="G79" s="53"/>
      <c r="H79" s="53"/>
      <c r="I79" s="53"/>
      <c r="J79" s="53"/>
      <c r="K79" s="53"/>
      <c r="L79" s="53"/>
      <c r="M79" s="202">
        <v>0</v>
      </c>
      <c r="N79" s="53" t="s">
        <v>1</v>
      </c>
      <c r="O79" s="68"/>
    </row>
    <row r="80" spans="1:15" ht="15.75">
      <c r="A80" s="53"/>
      <c r="B80" s="53"/>
      <c r="C80" s="53"/>
      <c r="D80" s="53" t="s">
        <v>130</v>
      </c>
      <c r="E80" s="53" t="s">
        <v>135</v>
      </c>
      <c r="F80" s="53"/>
      <c r="G80" s="53"/>
      <c r="H80" s="53"/>
      <c r="I80" s="53"/>
      <c r="J80" s="53"/>
      <c r="K80" s="53"/>
      <c r="L80" s="53"/>
      <c r="M80" s="202">
        <v>1</v>
      </c>
      <c r="N80" s="53" t="s">
        <v>1</v>
      </c>
      <c r="O80" s="68"/>
    </row>
    <row r="81" spans="1:18" ht="15.75">
      <c r="A81" s="53"/>
      <c r="B81" s="53"/>
      <c r="C81" s="53"/>
      <c r="D81" s="53" t="s">
        <v>132</v>
      </c>
      <c r="E81" s="53" t="s">
        <v>136</v>
      </c>
      <c r="F81" s="53"/>
      <c r="G81" s="53"/>
      <c r="H81" s="53"/>
      <c r="I81" s="53"/>
      <c r="J81" s="53"/>
      <c r="K81" s="53"/>
      <c r="L81" s="53"/>
      <c r="M81" s="202">
        <v>0</v>
      </c>
      <c r="N81" s="53" t="s">
        <v>1</v>
      </c>
      <c r="O81" s="68"/>
    </row>
    <row r="82" spans="1:18" ht="15.75">
      <c r="A82" s="56"/>
      <c r="B82" s="53"/>
      <c r="C82" s="53"/>
      <c r="D82" s="53"/>
      <c r="E82" s="53"/>
      <c r="F82" s="53"/>
      <c r="G82" s="53"/>
      <c r="H82" s="53"/>
      <c r="I82" s="53"/>
      <c r="J82" s="53"/>
      <c r="K82" s="53"/>
      <c r="L82" s="53" t="s">
        <v>114</v>
      </c>
      <c r="M82" s="53" t="s">
        <v>0</v>
      </c>
      <c r="N82" s="53"/>
      <c r="O82" s="1"/>
    </row>
    <row r="83" spans="1:18" ht="15.75">
      <c r="A83" s="53"/>
      <c r="B83" s="53"/>
      <c r="C83" s="53"/>
      <c r="D83" s="53"/>
      <c r="E83" s="53"/>
      <c r="F83" s="53"/>
      <c r="G83" s="53"/>
      <c r="H83" s="53"/>
      <c r="I83" s="53"/>
      <c r="J83" s="53"/>
      <c r="K83" s="53"/>
      <c r="L83" s="53"/>
      <c r="M83" s="53"/>
      <c r="N83" s="53"/>
      <c r="O83" s="68"/>
    </row>
    <row r="84" spans="1:18" ht="15.75">
      <c r="A84" s="53"/>
      <c r="B84" s="53"/>
      <c r="C84" s="53"/>
      <c r="D84" s="53"/>
      <c r="E84" s="53"/>
      <c r="F84" s="53"/>
      <c r="G84" s="53"/>
      <c r="H84" s="53"/>
      <c r="I84" s="53"/>
      <c r="J84" s="53"/>
      <c r="K84" s="53" t="s">
        <v>448</v>
      </c>
      <c r="L84" s="53"/>
      <c r="M84" s="53">
        <v>11</v>
      </c>
      <c r="N84" s="53"/>
      <c r="O84" s="58"/>
    </row>
    <row r="85" spans="1:18" ht="15.75">
      <c r="O85" s="68"/>
    </row>
    <row r="86" spans="1:18" s="41" customFormat="1" ht="15" customHeight="1">
      <c r="A86" s="65" t="s">
        <v>278</v>
      </c>
      <c r="B86" s="66"/>
      <c r="C86" s="65"/>
      <c r="D86" s="65"/>
      <c r="E86" s="65"/>
      <c r="F86" s="65"/>
      <c r="G86" s="65"/>
      <c r="H86" s="65"/>
      <c r="I86" s="65"/>
      <c r="J86" s="6"/>
      <c r="K86" s="67"/>
      <c r="O86" s="68"/>
      <c r="P86" s="68"/>
      <c r="Q86" s="68"/>
      <c r="R86" s="68"/>
    </row>
    <row r="87" spans="1:18" s="41" customFormat="1" ht="15" customHeight="1">
      <c r="A87" s="65"/>
      <c r="B87" s="69" t="s">
        <v>279</v>
      </c>
      <c r="C87" s="65"/>
      <c r="D87" s="65"/>
      <c r="E87" s="65"/>
      <c r="F87" s="65"/>
      <c r="G87" s="65"/>
      <c r="H87" s="65"/>
      <c r="I87" s="65"/>
      <c r="J87" s="6"/>
      <c r="K87" s="67"/>
      <c r="O87" s="68"/>
      <c r="P87" s="68"/>
      <c r="Q87" s="68"/>
      <c r="R87" s="68"/>
    </row>
    <row r="88" spans="1:18" s="41" customFormat="1" ht="15" customHeight="1">
      <c r="B88" s="70"/>
      <c r="C88" s="41" t="s">
        <v>280</v>
      </c>
      <c r="J88" s="550">
        <v>1</v>
      </c>
      <c r="M88" s="68"/>
      <c r="N88" s="68"/>
      <c r="O88" s="68"/>
    </row>
    <row r="89" spans="1:18" s="41" customFormat="1" ht="15" customHeight="1">
      <c r="B89" s="70"/>
      <c r="C89" s="41" t="s">
        <v>281</v>
      </c>
      <c r="J89" s="550">
        <v>0</v>
      </c>
      <c r="M89" s="68"/>
      <c r="N89" s="68"/>
      <c r="O89" s="68"/>
    </row>
    <row r="90" spans="1:18" s="41" customFormat="1" ht="15" customHeight="1">
      <c r="B90" s="70"/>
      <c r="C90" s="41" t="s">
        <v>282</v>
      </c>
      <c r="J90" s="550">
        <v>1</v>
      </c>
      <c r="M90" s="68"/>
      <c r="N90" s="68"/>
      <c r="O90" s="68"/>
    </row>
    <row r="91" spans="1:18" s="41" customFormat="1" ht="15" customHeight="1">
      <c r="B91" s="70"/>
      <c r="C91" s="41" t="s">
        <v>283</v>
      </c>
      <c r="J91" s="550">
        <v>0</v>
      </c>
      <c r="M91" s="68"/>
      <c r="N91" s="68"/>
      <c r="O91" s="68"/>
    </row>
    <row r="92" spans="1:18" s="41" customFormat="1" ht="15" customHeight="1">
      <c r="B92" s="70" t="s">
        <v>284</v>
      </c>
      <c r="J92" s="11"/>
      <c r="M92" s="68"/>
      <c r="N92" s="68"/>
      <c r="O92" s="68"/>
    </row>
    <row r="93" spans="1:18" s="41" customFormat="1" ht="15" customHeight="1">
      <c r="B93" s="70"/>
      <c r="C93" s="41" t="s">
        <v>285</v>
      </c>
      <c r="J93" s="550">
        <v>1336</v>
      </c>
      <c r="K93" s="41" t="s">
        <v>286</v>
      </c>
      <c r="M93" s="1" t="s">
        <v>194</v>
      </c>
      <c r="N93" s="68"/>
      <c r="O93" s="68"/>
    </row>
    <row r="94" spans="1:18" s="41" customFormat="1" ht="15" customHeight="1">
      <c r="B94" s="70"/>
      <c r="C94" s="41" t="s">
        <v>287</v>
      </c>
      <c r="J94" s="550">
        <v>0</v>
      </c>
      <c r="K94" s="41" t="s">
        <v>286</v>
      </c>
      <c r="M94" s="68"/>
      <c r="N94" s="68"/>
      <c r="O94" s="68"/>
    </row>
    <row r="95" spans="1:18" s="41" customFormat="1" ht="15" customHeight="1">
      <c r="B95" s="70"/>
      <c r="C95" s="41" t="s">
        <v>288</v>
      </c>
      <c r="J95" s="550">
        <v>900</v>
      </c>
      <c r="K95" s="41" t="s">
        <v>286</v>
      </c>
      <c r="M95" s="58" t="s">
        <v>290</v>
      </c>
      <c r="N95" s="68"/>
      <c r="O95" s="68"/>
    </row>
    <row r="96" spans="1:18" s="41" customFormat="1" ht="15" customHeight="1">
      <c r="B96" s="70"/>
      <c r="C96" s="41" t="s">
        <v>289</v>
      </c>
      <c r="J96" s="550">
        <v>0</v>
      </c>
      <c r="K96" s="41" t="s">
        <v>286</v>
      </c>
      <c r="M96" s="68"/>
      <c r="N96" s="68"/>
      <c r="O96" s="68"/>
    </row>
    <row r="99" spans="1:7" s="58" customFormat="1">
      <c r="A99" s="543" t="s">
        <v>10270</v>
      </c>
      <c r="B99" s="3" t="s">
        <v>10248</v>
      </c>
      <c r="C99" s="543"/>
      <c r="D99" s="543"/>
      <c r="E99" s="544"/>
      <c r="F99" s="544"/>
      <c r="G99" s="94"/>
    </row>
  </sheetData>
  <mergeCells count="1">
    <mergeCell ref="O1:O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H92"/>
  <sheetViews>
    <sheetView showGridLines="0" workbookViewId="0"/>
  </sheetViews>
  <sheetFormatPr defaultColWidth="8.85546875" defaultRowHeight="12.75"/>
  <cols>
    <col min="1" max="7" width="8.85546875" style="1"/>
    <col min="8" max="8" width="124.2851562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63" t="s">
        <v>429</v>
      </c>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82</v>
      </c>
    </row>
    <row r="19" spans="1:8" ht="12.75" customHeight="1">
      <c r="A19" s="129"/>
      <c r="B19" s="129" t="s">
        <v>42</v>
      </c>
      <c r="C19" s="129"/>
      <c r="D19" s="129"/>
      <c r="E19" s="122" t="s">
        <v>1</v>
      </c>
      <c r="F19" s="132"/>
      <c r="G19" s="34" t="s">
        <v>162</v>
      </c>
    </row>
    <row r="20" spans="1:8" ht="12.75" customHeight="1">
      <c r="A20" s="129"/>
      <c r="B20" s="129" t="s">
        <v>41</v>
      </c>
      <c r="C20" s="129"/>
      <c r="D20" s="129"/>
      <c r="E20" s="122" t="s">
        <v>40</v>
      </c>
      <c r="F20" s="132"/>
      <c r="G20" s="34">
        <v>35</v>
      </c>
      <c r="H20" s="109" t="s">
        <v>432</v>
      </c>
    </row>
    <row r="21" spans="1:8" ht="12.75" customHeight="1">
      <c r="A21" s="129"/>
      <c r="B21" s="129" t="s">
        <v>39</v>
      </c>
      <c r="C21" s="129"/>
      <c r="D21" s="129"/>
      <c r="E21" s="122" t="s">
        <v>38</v>
      </c>
      <c r="F21" s="132"/>
      <c r="G21" s="34">
        <v>7250</v>
      </c>
      <c r="H21" s="109" t="s">
        <v>269</v>
      </c>
    </row>
    <row r="22" spans="1:8" ht="12.75" customHeight="1">
      <c r="A22" s="129"/>
      <c r="B22" s="129" t="s">
        <v>37</v>
      </c>
      <c r="C22" s="129"/>
      <c r="D22" s="129"/>
      <c r="E22" s="122" t="s">
        <v>36</v>
      </c>
      <c r="F22" s="130"/>
      <c r="G22" s="34">
        <v>1050</v>
      </c>
      <c r="H22" s="653" t="s">
        <v>436</v>
      </c>
    </row>
    <row r="23" spans="1:8" ht="12.75" customHeight="1">
      <c r="A23" s="129"/>
      <c r="B23" s="129" t="s">
        <v>35</v>
      </c>
      <c r="C23" s="129"/>
      <c r="D23" s="129"/>
      <c r="E23" s="122" t="s">
        <v>11</v>
      </c>
      <c r="F23" s="130"/>
      <c r="G23" s="34">
        <v>10</v>
      </c>
      <c r="H23" s="653"/>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34"/>
      <c r="H25" s="113"/>
    </row>
    <row r="26" spans="1:8" ht="12.75" customHeight="1">
      <c r="A26" s="129"/>
      <c r="B26" s="129" t="s">
        <v>412</v>
      </c>
      <c r="C26" s="129"/>
      <c r="D26" s="129"/>
      <c r="E26" s="122" t="s">
        <v>413</v>
      </c>
      <c r="F26" s="130"/>
      <c r="G26" s="34"/>
      <c r="H26" s="113"/>
    </row>
    <row r="27" spans="1:8" ht="12.75" customHeight="1">
      <c r="A27" s="129"/>
      <c r="B27" s="129" t="s">
        <v>277</v>
      </c>
      <c r="C27" s="129"/>
      <c r="D27" s="129"/>
      <c r="E27" s="122" t="s">
        <v>34</v>
      </c>
      <c r="F27" s="130"/>
      <c r="G27" s="45"/>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13.5</v>
      </c>
      <c r="H30" s="3" t="s">
        <v>270</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45"/>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v>0.3</v>
      </c>
      <c r="H61" s="3" t="s">
        <v>462</v>
      </c>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8" ht="12.75" customHeight="1">
      <c r="A65" s="129"/>
      <c r="B65" s="147"/>
      <c r="C65" s="147" t="s">
        <v>417</v>
      </c>
      <c r="D65" s="129"/>
      <c r="E65" s="122" t="s">
        <v>1</v>
      </c>
      <c r="F65" s="144"/>
      <c r="G65" s="13">
        <v>0</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1</v>
      </c>
      <c r="H67" s="3" t="s">
        <v>240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6"/>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74">
        <v>3697</v>
      </c>
      <c r="H82" s="3" t="s">
        <v>304</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800</v>
      </c>
      <c r="H84" s="3" t="s">
        <v>195</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row r="91" spans="1:8" ht="12.75" customHeight="1"/>
    <row r="92" spans="1:8" ht="12.75" customHeight="1"/>
  </sheetData>
  <mergeCells count="2">
    <mergeCell ref="A5:D5"/>
    <mergeCell ref="H22:H23"/>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c r="G7" s="2"/>
    </row>
    <row r="8" spans="1:8" ht="12.75" customHeight="1">
      <c r="A8" s="126" t="s">
        <v>52</v>
      </c>
      <c r="B8" s="129"/>
      <c r="C8" s="129"/>
      <c r="D8" s="129"/>
      <c r="E8" s="130"/>
      <c r="F8" s="130"/>
      <c r="G8" s="2"/>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82</v>
      </c>
    </row>
    <row r="19" spans="1:8" ht="12.75" customHeight="1">
      <c r="A19" s="129"/>
      <c r="B19" s="129" t="s">
        <v>42</v>
      </c>
      <c r="C19" s="129"/>
      <c r="D19" s="129"/>
      <c r="E19" s="122" t="s">
        <v>1</v>
      </c>
      <c r="F19" s="132"/>
      <c r="G19" s="22" t="s">
        <v>88</v>
      </c>
    </row>
    <row r="20" spans="1:8" ht="12.75" customHeight="1">
      <c r="A20" s="129"/>
      <c r="B20" s="129" t="s">
        <v>41</v>
      </c>
      <c r="C20" s="129"/>
      <c r="D20" s="129"/>
      <c r="E20" s="122" t="s">
        <v>40</v>
      </c>
      <c r="F20" s="132"/>
      <c r="G20" s="61">
        <v>31</v>
      </c>
      <c r="H20" s="3" t="s">
        <v>375</v>
      </c>
    </row>
    <row r="21" spans="1:8" ht="12.75" customHeight="1">
      <c r="A21" s="129"/>
      <c r="B21" s="129" t="s">
        <v>39</v>
      </c>
      <c r="C21" s="129"/>
      <c r="D21" s="129"/>
      <c r="E21" s="122" t="s">
        <v>38</v>
      </c>
      <c r="F21" s="132"/>
      <c r="G21" s="61">
        <v>8130</v>
      </c>
      <c r="H21" s="109" t="s">
        <v>271</v>
      </c>
    </row>
    <row r="22" spans="1:8" ht="12.75" customHeight="1">
      <c r="A22" s="129"/>
      <c r="B22" s="129" t="s">
        <v>37</v>
      </c>
      <c r="C22" s="129"/>
      <c r="D22" s="129"/>
      <c r="E22" s="122" t="s">
        <v>36</v>
      </c>
      <c r="F22" s="130"/>
      <c r="G22" s="34">
        <v>1050</v>
      </c>
      <c r="H22" s="653" t="s">
        <v>436</v>
      </c>
    </row>
    <row r="23" spans="1:8" ht="12.75" customHeight="1">
      <c r="A23" s="129"/>
      <c r="B23" s="129" t="s">
        <v>35</v>
      </c>
      <c r="C23" s="129"/>
      <c r="D23" s="129"/>
      <c r="E23" s="122" t="s">
        <v>11</v>
      </c>
      <c r="F23" s="130"/>
      <c r="G23" s="34">
        <v>10</v>
      </c>
      <c r="H23" s="653"/>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3"/>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27</v>
      </c>
      <c r="H30" s="3" t="s">
        <v>241</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0</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1</v>
      </c>
      <c r="H67" s="3" t="s">
        <v>240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73">
        <v>3697</v>
      </c>
      <c r="H82" s="3" t="s">
        <v>304</v>
      </c>
    </row>
    <row r="83" spans="1:8" ht="12.75" customHeight="1">
      <c r="A83" s="129"/>
      <c r="B83" s="123"/>
      <c r="C83" s="129" t="s">
        <v>404</v>
      </c>
      <c r="D83" s="129"/>
      <c r="E83" s="122" t="s">
        <v>4</v>
      </c>
      <c r="F83" s="144"/>
      <c r="G83" s="25">
        <v>0</v>
      </c>
    </row>
    <row r="84" spans="1:8" ht="12.75" customHeight="1">
      <c r="A84" s="129"/>
      <c r="B84" s="123"/>
      <c r="C84" s="129" t="s">
        <v>405</v>
      </c>
      <c r="D84" s="129"/>
      <c r="E84" s="122" t="s">
        <v>4</v>
      </c>
      <c r="F84" s="144"/>
      <c r="G84" s="22">
        <v>300</v>
      </c>
      <c r="H84" s="3" t="s">
        <v>195</v>
      </c>
    </row>
    <row r="85" spans="1:8" ht="12.75" customHeight="1">
      <c r="A85" s="129"/>
      <c r="B85" s="123"/>
      <c r="C85" s="129" t="s">
        <v>406</v>
      </c>
      <c r="D85" s="129"/>
      <c r="E85" s="122" t="s">
        <v>4</v>
      </c>
      <c r="F85" s="144"/>
      <c r="G85" s="22">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27"/>
  <sheetViews>
    <sheetView workbookViewId="0">
      <selection activeCell="B17" sqref="B17"/>
    </sheetView>
  </sheetViews>
  <sheetFormatPr defaultRowHeight="15"/>
  <cols>
    <col min="1" max="1" width="26.140625" style="306" bestFit="1" customWidth="1"/>
    <col min="2" max="14" width="9.28515625" style="305" bestFit="1" customWidth="1"/>
    <col min="15" max="15" width="10.140625" style="305" bestFit="1" customWidth="1"/>
    <col min="16" max="16" width="13.85546875" style="305" bestFit="1" customWidth="1"/>
    <col min="17" max="19" width="9.28515625" style="305" bestFit="1" customWidth="1"/>
    <col min="20" max="20" width="10.140625" style="305" bestFit="1" customWidth="1"/>
    <col min="21" max="30" width="9.28515625" style="305" bestFit="1" customWidth="1"/>
    <col min="31" max="31" width="10.140625" style="305" bestFit="1" customWidth="1"/>
    <col min="32" max="35" width="9.28515625" style="305" bestFit="1" customWidth="1"/>
    <col min="36" max="36" width="10.140625" style="305" bestFit="1" customWidth="1"/>
    <col min="37" max="37" width="11.85546875" style="305" customWidth="1"/>
    <col min="38" max="42" width="9.28515625" style="305" bestFit="1" customWidth="1"/>
    <col min="43" max="43" width="11.42578125" style="305" customWidth="1"/>
    <col min="44" max="50" width="9.28515625" style="305" bestFit="1" customWidth="1"/>
    <col min="51" max="51" width="10.140625" style="305" bestFit="1" customWidth="1"/>
    <col min="52" max="52" width="9.28515625" style="305" bestFit="1" customWidth="1"/>
    <col min="53" max="53" width="11.140625" style="305" bestFit="1" customWidth="1"/>
    <col min="54" max="55" width="9.28515625" style="305" bestFit="1" customWidth="1"/>
    <col min="56" max="56" width="10.140625" style="305" bestFit="1" customWidth="1"/>
    <col min="57" max="57" width="11.140625" style="305" bestFit="1" customWidth="1"/>
    <col min="58" max="62" width="9.28515625" style="305" bestFit="1" customWidth="1"/>
    <col min="63" max="64" width="10.140625" style="305" bestFit="1" customWidth="1"/>
    <col min="65" max="67" width="9.28515625" style="305" bestFit="1" customWidth="1"/>
    <col min="68" max="68" width="11.140625" style="305" bestFit="1" customWidth="1"/>
    <col min="69" max="71" width="9.28515625" style="305" bestFit="1" customWidth="1"/>
    <col min="72" max="72" width="10.140625" style="305" bestFit="1" customWidth="1"/>
    <col min="73" max="73" width="11.140625" style="305" bestFit="1" customWidth="1"/>
    <col min="74" max="74" width="9.28515625" style="305" bestFit="1" customWidth="1"/>
    <col min="75" max="75" width="10.140625" style="305" bestFit="1" customWidth="1"/>
    <col min="76" max="76" width="9.28515625" style="305" bestFit="1" customWidth="1"/>
    <col min="77" max="77" width="10.140625" style="305" bestFit="1" customWidth="1"/>
    <col min="78" max="86" width="9.28515625" style="305" bestFit="1" customWidth="1"/>
    <col min="87" max="87" width="10.140625" style="305" bestFit="1" customWidth="1"/>
    <col min="88" max="89" width="9.28515625" style="305" bestFit="1" customWidth="1"/>
    <col min="90" max="90" width="10.140625" style="305" bestFit="1" customWidth="1"/>
    <col min="91" max="92" width="9.28515625" style="305" bestFit="1" customWidth="1"/>
    <col min="93" max="93" width="11.140625" style="305" bestFit="1" customWidth="1"/>
    <col min="94" max="107" width="9.28515625" style="305" bestFit="1" customWidth="1"/>
    <col min="108" max="108" width="11.140625" style="305" bestFit="1" customWidth="1"/>
    <col min="109" max="111" width="9.28515625" style="305" bestFit="1" customWidth="1"/>
    <col min="112" max="112" width="11.140625" style="305" bestFit="1" customWidth="1"/>
    <col min="113" max="116" width="9.28515625" style="305" bestFit="1" customWidth="1"/>
    <col min="117" max="117" width="10.140625" style="305" bestFit="1" customWidth="1"/>
    <col min="118" max="132" width="9.28515625" style="305" bestFit="1" customWidth="1"/>
    <col min="133" max="133" width="10.140625" style="305" bestFit="1" customWidth="1"/>
    <col min="134" max="141" width="9.28515625" style="305" bestFit="1" customWidth="1"/>
    <col min="142" max="142" width="10.140625" style="305" bestFit="1" customWidth="1"/>
    <col min="143" max="145" width="9.28515625" style="305" bestFit="1" customWidth="1"/>
    <col min="146" max="146" width="11.140625" style="305" bestFit="1" customWidth="1"/>
    <col min="147" max="148" width="9.28515625" style="305" bestFit="1" customWidth="1"/>
    <col min="149" max="149" width="12.7109375" style="305" bestFit="1" customWidth="1"/>
    <col min="150" max="16384" width="9.140625" style="305"/>
  </cols>
  <sheetData>
    <row r="1" spans="1:150">
      <c r="A1" s="306" t="s">
        <v>2626</v>
      </c>
    </row>
    <row r="2" spans="1:150" s="312" customFormat="1" ht="12.75">
      <c r="B2" s="312">
        <v>1</v>
      </c>
      <c r="C2" s="312">
        <f>B2+1</f>
        <v>2</v>
      </c>
      <c r="D2" s="312">
        <f t="shared" ref="D2:BO2" si="0">C2+1</f>
        <v>3</v>
      </c>
      <c r="E2" s="312">
        <f t="shared" si="0"/>
        <v>4</v>
      </c>
      <c r="F2" s="312">
        <f t="shared" si="0"/>
        <v>5</v>
      </c>
      <c r="G2" s="312">
        <f t="shared" si="0"/>
        <v>6</v>
      </c>
      <c r="H2" s="312">
        <f t="shared" si="0"/>
        <v>7</v>
      </c>
      <c r="I2" s="312">
        <f t="shared" si="0"/>
        <v>8</v>
      </c>
      <c r="J2" s="312">
        <f t="shared" si="0"/>
        <v>9</v>
      </c>
      <c r="K2" s="312">
        <f t="shared" si="0"/>
        <v>10</v>
      </c>
      <c r="L2" s="312">
        <f t="shared" si="0"/>
        <v>11</v>
      </c>
      <c r="M2" s="312">
        <f t="shared" si="0"/>
        <v>12</v>
      </c>
      <c r="N2" s="312">
        <f t="shared" si="0"/>
        <v>13</v>
      </c>
      <c r="O2" s="312">
        <f t="shared" si="0"/>
        <v>14</v>
      </c>
      <c r="P2" s="312">
        <f t="shared" si="0"/>
        <v>15</v>
      </c>
      <c r="Q2" s="312">
        <f t="shared" si="0"/>
        <v>16</v>
      </c>
      <c r="R2" s="312">
        <f t="shared" si="0"/>
        <v>17</v>
      </c>
      <c r="S2" s="312">
        <f t="shared" si="0"/>
        <v>18</v>
      </c>
      <c r="T2" s="312">
        <f t="shared" si="0"/>
        <v>19</v>
      </c>
      <c r="U2" s="312">
        <f t="shared" si="0"/>
        <v>20</v>
      </c>
      <c r="V2" s="312">
        <f t="shared" si="0"/>
        <v>21</v>
      </c>
      <c r="W2" s="312">
        <f t="shared" si="0"/>
        <v>22</v>
      </c>
      <c r="X2" s="312">
        <f t="shared" si="0"/>
        <v>23</v>
      </c>
      <c r="Y2" s="312">
        <f t="shared" si="0"/>
        <v>24</v>
      </c>
      <c r="Z2" s="312">
        <f t="shared" si="0"/>
        <v>25</v>
      </c>
      <c r="AA2" s="312">
        <f t="shared" si="0"/>
        <v>26</v>
      </c>
      <c r="AB2" s="312">
        <f t="shared" si="0"/>
        <v>27</v>
      </c>
      <c r="AC2" s="312">
        <f t="shared" si="0"/>
        <v>28</v>
      </c>
      <c r="AD2" s="312">
        <f t="shared" si="0"/>
        <v>29</v>
      </c>
      <c r="AE2" s="312">
        <f t="shared" si="0"/>
        <v>30</v>
      </c>
      <c r="AF2" s="312">
        <f t="shared" si="0"/>
        <v>31</v>
      </c>
      <c r="AG2" s="312">
        <f t="shared" si="0"/>
        <v>32</v>
      </c>
      <c r="AH2" s="312">
        <f t="shared" si="0"/>
        <v>33</v>
      </c>
      <c r="AI2" s="312">
        <f t="shared" si="0"/>
        <v>34</v>
      </c>
      <c r="AJ2" s="312">
        <f t="shared" si="0"/>
        <v>35</v>
      </c>
      <c r="AK2" s="312">
        <f t="shared" si="0"/>
        <v>36</v>
      </c>
      <c r="AL2" s="312">
        <f t="shared" si="0"/>
        <v>37</v>
      </c>
      <c r="AM2" s="312">
        <f t="shared" si="0"/>
        <v>38</v>
      </c>
      <c r="AN2" s="312">
        <f t="shared" si="0"/>
        <v>39</v>
      </c>
      <c r="AO2" s="312">
        <f t="shared" si="0"/>
        <v>40</v>
      </c>
      <c r="AP2" s="312">
        <f t="shared" si="0"/>
        <v>41</v>
      </c>
      <c r="AQ2" s="312">
        <f t="shared" si="0"/>
        <v>42</v>
      </c>
      <c r="AR2" s="312">
        <f t="shared" si="0"/>
        <v>43</v>
      </c>
      <c r="AS2" s="312">
        <f t="shared" si="0"/>
        <v>44</v>
      </c>
      <c r="AT2" s="312">
        <f t="shared" si="0"/>
        <v>45</v>
      </c>
      <c r="AU2" s="312">
        <f t="shared" si="0"/>
        <v>46</v>
      </c>
      <c r="AV2" s="312">
        <f t="shared" si="0"/>
        <v>47</v>
      </c>
      <c r="AW2" s="312">
        <f t="shared" si="0"/>
        <v>48</v>
      </c>
      <c r="AX2" s="312">
        <f t="shared" si="0"/>
        <v>49</v>
      </c>
      <c r="AY2" s="312">
        <f t="shared" si="0"/>
        <v>50</v>
      </c>
      <c r="AZ2" s="312">
        <f t="shared" si="0"/>
        <v>51</v>
      </c>
      <c r="BA2" s="312">
        <f t="shared" si="0"/>
        <v>52</v>
      </c>
      <c r="BB2" s="312">
        <f t="shared" si="0"/>
        <v>53</v>
      </c>
      <c r="BC2" s="312">
        <f t="shared" si="0"/>
        <v>54</v>
      </c>
      <c r="BD2" s="312">
        <f t="shared" si="0"/>
        <v>55</v>
      </c>
      <c r="BE2" s="312">
        <f t="shared" si="0"/>
        <v>56</v>
      </c>
      <c r="BF2" s="312">
        <f t="shared" si="0"/>
        <v>57</v>
      </c>
      <c r="BG2" s="312">
        <f t="shared" si="0"/>
        <v>58</v>
      </c>
      <c r="BH2" s="312">
        <f t="shared" si="0"/>
        <v>59</v>
      </c>
      <c r="BI2" s="312">
        <f t="shared" si="0"/>
        <v>60</v>
      </c>
      <c r="BJ2" s="312">
        <f t="shared" si="0"/>
        <v>61</v>
      </c>
      <c r="BK2" s="312">
        <f t="shared" si="0"/>
        <v>62</v>
      </c>
      <c r="BL2" s="312">
        <f t="shared" si="0"/>
        <v>63</v>
      </c>
      <c r="BM2" s="312">
        <f t="shared" si="0"/>
        <v>64</v>
      </c>
      <c r="BN2" s="312">
        <f t="shared" si="0"/>
        <v>65</v>
      </c>
      <c r="BO2" s="312">
        <f t="shared" si="0"/>
        <v>66</v>
      </c>
      <c r="BP2" s="312">
        <f t="shared" ref="BP2:EA2" si="1">BO2+1</f>
        <v>67</v>
      </c>
      <c r="BQ2" s="312">
        <f t="shared" si="1"/>
        <v>68</v>
      </c>
      <c r="BR2" s="312">
        <f t="shared" si="1"/>
        <v>69</v>
      </c>
      <c r="BS2" s="312">
        <f t="shared" si="1"/>
        <v>70</v>
      </c>
      <c r="BT2" s="312">
        <f t="shared" si="1"/>
        <v>71</v>
      </c>
      <c r="BU2" s="312">
        <f t="shared" si="1"/>
        <v>72</v>
      </c>
      <c r="BV2" s="312">
        <f t="shared" si="1"/>
        <v>73</v>
      </c>
      <c r="BW2" s="312">
        <f t="shared" si="1"/>
        <v>74</v>
      </c>
      <c r="BX2" s="312">
        <f t="shared" si="1"/>
        <v>75</v>
      </c>
      <c r="BY2" s="312">
        <f t="shared" si="1"/>
        <v>76</v>
      </c>
      <c r="BZ2" s="312">
        <f t="shared" si="1"/>
        <v>77</v>
      </c>
      <c r="CA2" s="312">
        <f t="shared" si="1"/>
        <v>78</v>
      </c>
      <c r="CB2" s="312">
        <f t="shared" si="1"/>
        <v>79</v>
      </c>
      <c r="CC2" s="312">
        <f t="shared" si="1"/>
        <v>80</v>
      </c>
      <c r="CD2" s="312">
        <f t="shared" si="1"/>
        <v>81</v>
      </c>
      <c r="CE2" s="312">
        <f t="shared" si="1"/>
        <v>82</v>
      </c>
      <c r="CF2" s="312">
        <f t="shared" si="1"/>
        <v>83</v>
      </c>
      <c r="CG2" s="312">
        <f t="shared" si="1"/>
        <v>84</v>
      </c>
      <c r="CH2" s="312">
        <f t="shared" si="1"/>
        <v>85</v>
      </c>
      <c r="CI2" s="312">
        <f t="shared" si="1"/>
        <v>86</v>
      </c>
      <c r="CJ2" s="312">
        <f t="shared" si="1"/>
        <v>87</v>
      </c>
      <c r="CK2" s="312">
        <f t="shared" si="1"/>
        <v>88</v>
      </c>
      <c r="CL2" s="312">
        <f t="shared" si="1"/>
        <v>89</v>
      </c>
      <c r="CM2" s="312">
        <f t="shared" si="1"/>
        <v>90</v>
      </c>
      <c r="CN2" s="312">
        <f t="shared" si="1"/>
        <v>91</v>
      </c>
      <c r="CO2" s="312">
        <f t="shared" si="1"/>
        <v>92</v>
      </c>
      <c r="CP2" s="312">
        <f t="shared" si="1"/>
        <v>93</v>
      </c>
      <c r="CQ2" s="312">
        <f t="shared" si="1"/>
        <v>94</v>
      </c>
      <c r="CR2" s="312">
        <f t="shared" si="1"/>
        <v>95</v>
      </c>
      <c r="CS2" s="312">
        <f t="shared" si="1"/>
        <v>96</v>
      </c>
      <c r="CT2" s="312">
        <f t="shared" si="1"/>
        <v>97</v>
      </c>
      <c r="CU2" s="312">
        <f t="shared" si="1"/>
        <v>98</v>
      </c>
      <c r="CV2" s="312">
        <f t="shared" si="1"/>
        <v>99</v>
      </c>
      <c r="CW2" s="312">
        <f t="shared" si="1"/>
        <v>100</v>
      </c>
      <c r="CX2" s="312">
        <f t="shared" si="1"/>
        <v>101</v>
      </c>
      <c r="CY2" s="312">
        <f t="shared" si="1"/>
        <v>102</v>
      </c>
      <c r="CZ2" s="312">
        <f t="shared" si="1"/>
        <v>103</v>
      </c>
      <c r="DA2" s="312">
        <f t="shared" si="1"/>
        <v>104</v>
      </c>
      <c r="DB2" s="312">
        <f t="shared" si="1"/>
        <v>105</v>
      </c>
      <c r="DC2" s="312">
        <f t="shared" si="1"/>
        <v>106</v>
      </c>
      <c r="DD2" s="312">
        <f t="shared" si="1"/>
        <v>107</v>
      </c>
      <c r="DE2" s="312">
        <f t="shared" si="1"/>
        <v>108</v>
      </c>
      <c r="DF2" s="312">
        <f t="shared" si="1"/>
        <v>109</v>
      </c>
      <c r="DG2" s="312">
        <f t="shared" si="1"/>
        <v>110</v>
      </c>
      <c r="DH2" s="312">
        <f t="shared" si="1"/>
        <v>111</v>
      </c>
      <c r="DI2" s="312">
        <f t="shared" si="1"/>
        <v>112</v>
      </c>
      <c r="DJ2" s="312">
        <f t="shared" si="1"/>
        <v>113</v>
      </c>
      <c r="DK2" s="312">
        <f t="shared" si="1"/>
        <v>114</v>
      </c>
      <c r="DL2" s="312">
        <f t="shared" si="1"/>
        <v>115</v>
      </c>
      <c r="DM2" s="312">
        <f t="shared" si="1"/>
        <v>116</v>
      </c>
      <c r="DN2" s="312">
        <f t="shared" si="1"/>
        <v>117</v>
      </c>
      <c r="DO2" s="312">
        <f t="shared" si="1"/>
        <v>118</v>
      </c>
      <c r="DP2" s="312">
        <f t="shared" si="1"/>
        <v>119</v>
      </c>
      <c r="DQ2" s="312">
        <f t="shared" si="1"/>
        <v>120</v>
      </c>
      <c r="DR2" s="312">
        <f t="shared" si="1"/>
        <v>121</v>
      </c>
      <c r="DS2" s="312">
        <f t="shared" si="1"/>
        <v>122</v>
      </c>
      <c r="DT2" s="312">
        <f t="shared" si="1"/>
        <v>123</v>
      </c>
      <c r="DU2" s="312">
        <f t="shared" si="1"/>
        <v>124</v>
      </c>
      <c r="DV2" s="312">
        <f t="shared" si="1"/>
        <v>125</v>
      </c>
      <c r="DW2" s="312">
        <f t="shared" si="1"/>
        <v>126</v>
      </c>
      <c r="DX2" s="312">
        <f t="shared" si="1"/>
        <v>127</v>
      </c>
      <c r="DY2" s="312">
        <f t="shared" si="1"/>
        <v>128</v>
      </c>
      <c r="DZ2" s="312">
        <f t="shared" si="1"/>
        <v>129</v>
      </c>
      <c r="EA2" s="312">
        <f t="shared" si="1"/>
        <v>130</v>
      </c>
      <c r="EB2" s="312">
        <f t="shared" ref="EB2:ER2" si="2">EA2+1</f>
        <v>131</v>
      </c>
      <c r="EC2" s="312">
        <f t="shared" si="2"/>
        <v>132</v>
      </c>
      <c r="ED2" s="312">
        <f t="shared" si="2"/>
        <v>133</v>
      </c>
      <c r="EE2" s="312">
        <f t="shared" si="2"/>
        <v>134</v>
      </c>
      <c r="EF2" s="312">
        <f t="shared" si="2"/>
        <v>135</v>
      </c>
      <c r="EG2" s="312">
        <f t="shared" si="2"/>
        <v>136</v>
      </c>
      <c r="EH2" s="312">
        <f t="shared" si="2"/>
        <v>137</v>
      </c>
      <c r="EI2" s="312">
        <f t="shared" si="2"/>
        <v>138</v>
      </c>
      <c r="EJ2" s="312">
        <f t="shared" si="2"/>
        <v>139</v>
      </c>
      <c r="EK2" s="312">
        <f t="shared" si="2"/>
        <v>140</v>
      </c>
      <c r="EL2" s="312">
        <f t="shared" si="2"/>
        <v>141</v>
      </c>
      <c r="EM2" s="312">
        <f t="shared" si="2"/>
        <v>142</v>
      </c>
      <c r="EN2" s="312">
        <f t="shared" si="2"/>
        <v>143</v>
      </c>
      <c r="EO2" s="312">
        <f t="shared" si="2"/>
        <v>144</v>
      </c>
      <c r="EP2" s="312">
        <f t="shared" si="2"/>
        <v>145</v>
      </c>
      <c r="EQ2" s="312">
        <f t="shared" si="2"/>
        <v>146</v>
      </c>
      <c r="ER2" s="312">
        <f t="shared" si="2"/>
        <v>147</v>
      </c>
    </row>
    <row r="3" spans="1:150" s="313" customFormat="1" ht="12.75">
      <c r="A3" s="314" t="s">
        <v>1160</v>
      </c>
      <c r="B3" s="438" t="s">
        <v>955</v>
      </c>
      <c r="C3" s="315" t="s">
        <v>956</v>
      </c>
      <c r="D3" s="315" t="s">
        <v>957</v>
      </c>
      <c r="E3" s="439" t="s">
        <v>958</v>
      </c>
      <c r="F3" s="439" t="s">
        <v>959</v>
      </c>
      <c r="G3" s="315" t="s">
        <v>960</v>
      </c>
      <c r="H3" s="315" t="s">
        <v>961</v>
      </c>
      <c r="I3" s="315" t="s">
        <v>962</v>
      </c>
      <c r="J3" s="315" t="s">
        <v>963</v>
      </c>
      <c r="K3" s="315" t="s">
        <v>964</v>
      </c>
      <c r="L3" s="315" t="s">
        <v>965</v>
      </c>
      <c r="M3" s="315" t="s">
        <v>966</v>
      </c>
      <c r="N3" s="315" t="s">
        <v>967</v>
      </c>
      <c r="O3" s="439" t="s">
        <v>968</v>
      </c>
      <c r="P3" s="439" t="s">
        <v>969</v>
      </c>
      <c r="Q3" s="315" t="s">
        <v>970</v>
      </c>
      <c r="R3" s="315" t="s">
        <v>971</v>
      </c>
      <c r="S3" s="315" t="s">
        <v>972</v>
      </c>
      <c r="T3" s="439" t="s">
        <v>973</v>
      </c>
      <c r="U3" s="315" t="s">
        <v>974</v>
      </c>
      <c r="V3" s="315" t="s">
        <v>975</v>
      </c>
      <c r="W3" s="315" t="s">
        <v>976</v>
      </c>
      <c r="X3" s="315" t="s">
        <v>977</v>
      </c>
      <c r="Y3" s="315" t="s">
        <v>978</v>
      </c>
      <c r="Z3" s="315" t="s">
        <v>979</v>
      </c>
      <c r="AA3" s="315" t="s">
        <v>980</v>
      </c>
      <c r="AB3" s="315" t="s">
        <v>981</v>
      </c>
      <c r="AC3" s="315" t="s">
        <v>982</v>
      </c>
      <c r="AD3" s="315" t="s">
        <v>983</v>
      </c>
      <c r="AE3" s="439" t="s">
        <v>984</v>
      </c>
      <c r="AF3" s="315" t="s">
        <v>985</v>
      </c>
      <c r="AG3" s="315" t="s">
        <v>986</v>
      </c>
      <c r="AH3" s="315" t="s">
        <v>987</v>
      </c>
      <c r="AI3" s="315" t="s">
        <v>988</v>
      </c>
      <c r="AJ3" s="315" t="s">
        <v>989</v>
      </c>
      <c r="AK3" s="439" t="s">
        <v>990</v>
      </c>
      <c r="AL3" s="315" t="s">
        <v>991</v>
      </c>
      <c r="AM3" s="315" t="s">
        <v>992</v>
      </c>
      <c r="AN3" s="315" t="s">
        <v>993</v>
      </c>
      <c r="AO3" s="439" t="s">
        <v>994</v>
      </c>
      <c r="AP3" s="315" t="s">
        <v>995</v>
      </c>
      <c r="AQ3" s="315" t="s">
        <v>996</v>
      </c>
      <c r="AR3" s="315" t="s">
        <v>997</v>
      </c>
      <c r="AS3" s="439" t="s">
        <v>998</v>
      </c>
      <c r="AT3" s="315" t="s">
        <v>999</v>
      </c>
      <c r="AU3" s="315" t="s">
        <v>1000</v>
      </c>
      <c r="AV3" s="315" t="s">
        <v>1001</v>
      </c>
      <c r="AW3" s="315" t="s">
        <v>1002</v>
      </c>
      <c r="AX3" s="438" t="s">
        <v>1003</v>
      </c>
      <c r="AY3" s="315" t="s">
        <v>1004</v>
      </c>
      <c r="AZ3" s="315" t="s">
        <v>1005</v>
      </c>
      <c r="BA3" s="315" t="s">
        <v>1006</v>
      </c>
      <c r="BB3" s="315" t="s">
        <v>1007</v>
      </c>
      <c r="BC3" s="439" t="s">
        <v>1008</v>
      </c>
      <c r="BD3" s="439" t="s">
        <v>1009</v>
      </c>
      <c r="BE3" s="439" t="s">
        <v>1010</v>
      </c>
      <c r="BF3" s="315" t="s">
        <v>1011</v>
      </c>
      <c r="BG3" s="438" t="s">
        <v>1012</v>
      </c>
      <c r="BH3" s="315" t="s">
        <v>1013</v>
      </c>
      <c r="BI3" s="315" t="s">
        <v>1014</v>
      </c>
      <c r="BJ3" s="315" t="s">
        <v>1015</v>
      </c>
      <c r="BK3" s="315" t="s">
        <v>1016</v>
      </c>
      <c r="BL3" s="315" t="s">
        <v>1017</v>
      </c>
      <c r="BM3" s="315" t="s">
        <v>1018</v>
      </c>
      <c r="BN3" s="315" t="s">
        <v>1019</v>
      </c>
      <c r="BO3" s="315" t="s">
        <v>1020</v>
      </c>
      <c r="BP3" s="439" t="s">
        <v>1021</v>
      </c>
      <c r="BQ3" s="315" t="s">
        <v>1022</v>
      </c>
      <c r="BR3" s="439" t="s">
        <v>1023</v>
      </c>
      <c r="BS3" s="315" t="s">
        <v>1024</v>
      </c>
      <c r="BT3" s="439" t="s">
        <v>1025</v>
      </c>
      <c r="BU3" s="439" t="s">
        <v>1026</v>
      </c>
      <c r="BV3" s="315" t="s">
        <v>1027</v>
      </c>
      <c r="BW3" s="315" t="s">
        <v>1028</v>
      </c>
      <c r="BX3" s="315" t="s">
        <v>1029</v>
      </c>
      <c r="BY3" s="439" t="s">
        <v>1030</v>
      </c>
      <c r="BZ3" s="439" t="s">
        <v>1031</v>
      </c>
      <c r="CA3" s="315" t="s">
        <v>1032</v>
      </c>
      <c r="CB3" s="315" t="s">
        <v>1033</v>
      </c>
      <c r="CC3" s="315" t="s">
        <v>1034</v>
      </c>
      <c r="CD3" s="315" t="s">
        <v>1035</v>
      </c>
      <c r="CE3" s="315" t="s">
        <v>1036</v>
      </c>
      <c r="CF3" s="315" t="s">
        <v>1037</v>
      </c>
      <c r="CG3" s="315" t="s">
        <v>1038</v>
      </c>
      <c r="CH3" s="315" t="s">
        <v>1039</v>
      </c>
      <c r="CI3" s="439" t="s">
        <v>1040</v>
      </c>
      <c r="CJ3" s="439" t="s">
        <v>1041</v>
      </c>
      <c r="CK3" s="315" t="s">
        <v>1042</v>
      </c>
      <c r="CL3" s="439" t="s">
        <v>1043</v>
      </c>
      <c r="CM3" s="438" t="s">
        <v>1044</v>
      </c>
      <c r="CN3" s="315" t="s">
        <v>1045</v>
      </c>
      <c r="CO3" s="439" t="s">
        <v>1046</v>
      </c>
      <c r="CP3" s="315" t="s">
        <v>1047</v>
      </c>
      <c r="CQ3" s="315" t="s">
        <v>1048</v>
      </c>
      <c r="CR3" s="315" t="s">
        <v>1049</v>
      </c>
      <c r="CS3" s="315" t="s">
        <v>1050</v>
      </c>
      <c r="CT3" s="315" t="s">
        <v>1051</v>
      </c>
      <c r="CU3" s="315" t="s">
        <v>1052</v>
      </c>
      <c r="CV3" s="315" t="s">
        <v>1053</v>
      </c>
      <c r="CW3" s="315" t="s">
        <v>1054</v>
      </c>
      <c r="CX3" s="315" t="s">
        <v>1055</v>
      </c>
      <c r="CY3" s="315" t="s">
        <v>1056</v>
      </c>
      <c r="CZ3" s="315" t="s">
        <v>1057</v>
      </c>
      <c r="DA3" s="315" t="s">
        <v>1058</v>
      </c>
      <c r="DB3" s="315" t="s">
        <v>1059</v>
      </c>
      <c r="DC3" s="315" t="s">
        <v>1060</v>
      </c>
      <c r="DD3" s="439" t="s">
        <v>1061</v>
      </c>
      <c r="DE3" s="315" t="s">
        <v>1062</v>
      </c>
      <c r="DF3" s="315" t="s">
        <v>1063</v>
      </c>
      <c r="DG3" s="315" t="s">
        <v>1064</v>
      </c>
      <c r="DH3" s="439" t="s">
        <v>1065</v>
      </c>
      <c r="DI3" s="315" t="s">
        <v>1066</v>
      </c>
      <c r="DJ3" s="315" t="s">
        <v>1067</v>
      </c>
      <c r="DK3" s="315" t="s">
        <v>1068</v>
      </c>
      <c r="DL3" s="315" t="s">
        <v>1069</v>
      </c>
      <c r="DM3" s="315" t="s">
        <v>1070</v>
      </c>
      <c r="DN3" s="315" t="s">
        <v>1071</v>
      </c>
      <c r="DO3" s="315" t="s">
        <v>1072</v>
      </c>
      <c r="DP3" s="315" t="s">
        <v>1073</v>
      </c>
      <c r="DQ3" s="315" t="s">
        <v>1074</v>
      </c>
      <c r="DR3" s="315" t="s">
        <v>1075</v>
      </c>
      <c r="DS3" s="315" t="s">
        <v>1076</v>
      </c>
      <c r="DT3" s="315" t="s">
        <v>1077</v>
      </c>
      <c r="DU3" s="315" t="s">
        <v>1078</v>
      </c>
      <c r="DV3" s="315" t="s">
        <v>1079</v>
      </c>
      <c r="DW3" s="315" t="s">
        <v>1080</v>
      </c>
      <c r="DX3" s="315" t="s">
        <v>1081</v>
      </c>
      <c r="DY3" s="315" t="s">
        <v>1082</v>
      </c>
      <c r="DZ3" s="315" t="s">
        <v>1083</v>
      </c>
      <c r="EA3" s="439" t="s">
        <v>1084</v>
      </c>
      <c r="EB3" s="315" t="s">
        <v>1085</v>
      </c>
      <c r="EC3" s="315" t="s">
        <v>1086</v>
      </c>
      <c r="ED3" s="315" t="s">
        <v>1087</v>
      </c>
      <c r="EE3" s="315" t="s">
        <v>1088</v>
      </c>
      <c r="EF3" s="315" t="s">
        <v>1089</v>
      </c>
      <c r="EG3" s="315" t="s">
        <v>1090</v>
      </c>
      <c r="EH3" s="315" t="s">
        <v>1091</v>
      </c>
      <c r="EI3" s="315" t="s">
        <v>1092</v>
      </c>
      <c r="EJ3" s="315" t="s">
        <v>1093</v>
      </c>
      <c r="EK3" s="315" t="s">
        <v>1094</v>
      </c>
      <c r="EL3" s="315" t="s">
        <v>1095</v>
      </c>
      <c r="EM3" s="315" t="s">
        <v>1096</v>
      </c>
      <c r="EN3" s="315" t="s">
        <v>1097</v>
      </c>
      <c r="EO3" s="315" t="s">
        <v>1098</v>
      </c>
      <c r="EP3" s="315" t="s">
        <v>1099</v>
      </c>
      <c r="EQ3" s="315" t="s">
        <v>1100</v>
      </c>
      <c r="ER3" s="315" t="s">
        <v>1101</v>
      </c>
      <c r="ES3" s="314" t="s">
        <v>514</v>
      </c>
    </row>
    <row r="4" spans="1:150" s="312" customFormat="1" ht="12.75">
      <c r="A4" s="306" t="s">
        <v>1126</v>
      </c>
      <c r="B4" s="448">
        <f>'Oil-Gas Fields'!C63</f>
        <v>84048</v>
      </c>
      <c r="C4" s="449">
        <v>43710</v>
      </c>
      <c r="D4" s="449">
        <v>165938</v>
      </c>
      <c r="E4" s="450">
        <v>303269</v>
      </c>
      <c r="F4" s="450">
        <v>416513</v>
      </c>
      <c r="G4" s="449">
        <v>332117</v>
      </c>
      <c r="H4" s="449">
        <v>12844</v>
      </c>
      <c r="I4" s="449">
        <v>68440</v>
      </c>
      <c r="J4" s="449">
        <v>78079</v>
      </c>
      <c r="K4" s="449">
        <v>50381</v>
      </c>
      <c r="L4" s="449">
        <v>24695</v>
      </c>
      <c r="M4" s="449">
        <v>20092</v>
      </c>
      <c r="N4" s="449">
        <v>874200</v>
      </c>
      <c r="O4" s="450">
        <v>2931540</v>
      </c>
      <c r="P4" s="450">
        <v>26485856</v>
      </c>
      <c r="Q4" s="449">
        <v>823937</v>
      </c>
      <c r="R4" s="449">
        <v>32210</v>
      </c>
      <c r="S4" s="449">
        <v>1200090</v>
      </c>
      <c r="T4" s="450">
        <v>730083</v>
      </c>
      <c r="U4" s="449">
        <v>37747</v>
      </c>
      <c r="V4" s="449">
        <v>29355</v>
      </c>
      <c r="W4" s="449">
        <v>119099</v>
      </c>
      <c r="X4" s="449">
        <v>32125</v>
      </c>
      <c r="Y4" s="449">
        <v>176937</v>
      </c>
      <c r="Z4" s="449">
        <v>172054</v>
      </c>
      <c r="AA4" s="449">
        <v>12873</v>
      </c>
      <c r="AB4" s="449">
        <v>336451</v>
      </c>
      <c r="AC4" s="449">
        <v>51020</v>
      </c>
      <c r="AD4" s="449">
        <v>42637</v>
      </c>
      <c r="AE4" s="450">
        <v>5637795</v>
      </c>
      <c r="AF4" s="449">
        <v>21984</v>
      </c>
      <c r="AG4" s="449">
        <v>149597</v>
      </c>
      <c r="AH4" s="449">
        <v>87026</v>
      </c>
      <c r="AI4" s="449">
        <v>227133</v>
      </c>
      <c r="AJ4" s="449">
        <v>218648</v>
      </c>
      <c r="AK4" s="450">
        <v>15475608</v>
      </c>
      <c r="AL4" s="449">
        <v>48601</v>
      </c>
      <c r="AM4" s="449">
        <v>65358</v>
      </c>
      <c r="AN4" s="449">
        <v>20188</v>
      </c>
      <c r="AO4" s="450">
        <v>757792</v>
      </c>
      <c r="AP4" s="449">
        <v>20350</v>
      </c>
      <c r="AQ4" s="449">
        <v>13941226</v>
      </c>
      <c r="AR4" s="449">
        <v>870666</v>
      </c>
      <c r="AS4" s="450">
        <v>469295</v>
      </c>
      <c r="AT4" s="449">
        <v>132274</v>
      </c>
      <c r="AU4" s="449">
        <v>45177</v>
      </c>
      <c r="AV4" s="449">
        <v>106799</v>
      </c>
      <c r="AW4" s="449">
        <v>20070</v>
      </c>
      <c r="AX4" s="448">
        <f>'Oil-Gas Fields'!D63</f>
        <v>53687</v>
      </c>
      <c r="AY4" s="449">
        <v>1826290</v>
      </c>
      <c r="AZ4" s="449">
        <v>10378</v>
      </c>
      <c r="BA4" s="449">
        <v>2637787</v>
      </c>
      <c r="BB4" s="449">
        <v>131038</v>
      </c>
      <c r="BC4" s="450">
        <v>101168</v>
      </c>
      <c r="BD4" s="450">
        <v>2808120</v>
      </c>
      <c r="BE4" s="450">
        <v>27376634</v>
      </c>
      <c r="BF4" s="449">
        <v>33491</v>
      </c>
      <c r="BG4" s="448">
        <f>'Oil-Gas Fields'!E63</f>
        <v>37245</v>
      </c>
      <c r="BH4" s="449">
        <v>34661</v>
      </c>
      <c r="BI4" s="449">
        <v>457276</v>
      </c>
      <c r="BJ4" s="449">
        <v>16035</v>
      </c>
      <c r="BK4" s="449">
        <v>208503</v>
      </c>
      <c r="BL4" s="449">
        <v>1455363</v>
      </c>
      <c r="BM4" s="449">
        <v>11136</v>
      </c>
      <c r="BN4" s="449">
        <v>29604</v>
      </c>
      <c r="BO4" s="449">
        <v>15837</v>
      </c>
      <c r="BP4" s="450">
        <v>11432041</v>
      </c>
      <c r="BQ4" s="449">
        <v>22420</v>
      </c>
      <c r="BR4" s="450">
        <v>151861</v>
      </c>
      <c r="BS4" s="449">
        <v>51224</v>
      </c>
      <c r="BT4" s="450">
        <v>2016851</v>
      </c>
      <c r="BU4" s="450">
        <v>32407532</v>
      </c>
      <c r="BV4" s="449">
        <v>553607</v>
      </c>
      <c r="BW4" s="449">
        <v>729238</v>
      </c>
      <c r="BX4" s="449">
        <v>104188</v>
      </c>
      <c r="BY4" s="450">
        <v>542986</v>
      </c>
      <c r="BZ4" s="450">
        <v>132537</v>
      </c>
      <c r="CA4" s="449">
        <v>143065</v>
      </c>
      <c r="CB4" s="449">
        <v>97190</v>
      </c>
      <c r="CC4" s="449">
        <v>29881</v>
      </c>
      <c r="CD4" s="449">
        <v>20958</v>
      </c>
      <c r="CE4" s="449">
        <v>72368</v>
      </c>
      <c r="CF4" s="449">
        <v>112638</v>
      </c>
      <c r="CG4" s="449">
        <v>262361</v>
      </c>
      <c r="CH4" s="449">
        <v>18486</v>
      </c>
      <c r="CI4" s="450">
        <v>1079730</v>
      </c>
      <c r="CJ4" s="450">
        <v>118490</v>
      </c>
      <c r="CK4" s="449">
        <v>28244</v>
      </c>
      <c r="CL4" s="450">
        <v>744659</v>
      </c>
      <c r="CM4" s="448">
        <f>'Oil-Gas Fields'!F63</f>
        <v>45518</v>
      </c>
      <c r="CN4" s="449">
        <v>248779</v>
      </c>
      <c r="CO4" s="450">
        <v>2486338</v>
      </c>
      <c r="CP4" s="449">
        <v>62101</v>
      </c>
      <c r="CQ4" s="449">
        <v>107341</v>
      </c>
      <c r="CR4" s="449">
        <v>150266</v>
      </c>
      <c r="CS4" s="449">
        <v>62490</v>
      </c>
      <c r="CT4" s="449">
        <v>379426</v>
      </c>
      <c r="CU4" s="449">
        <v>329735</v>
      </c>
      <c r="CV4" s="449">
        <v>231146</v>
      </c>
      <c r="CW4" s="449">
        <v>82937</v>
      </c>
      <c r="CX4" s="449">
        <v>82245</v>
      </c>
      <c r="CY4" s="449">
        <v>207887</v>
      </c>
      <c r="CZ4" s="449">
        <v>174688</v>
      </c>
      <c r="DA4" s="449">
        <v>10748</v>
      </c>
      <c r="DB4" s="449">
        <v>18437</v>
      </c>
      <c r="DC4" s="449">
        <v>183724</v>
      </c>
      <c r="DD4" s="450">
        <v>2726537</v>
      </c>
      <c r="DE4" s="449">
        <v>61164</v>
      </c>
      <c r="DF4" s="449">
        <v>44315</v>
      </c>
      <c r="DG4" s="449">
        <v>61515</v>
      </c>
      <c r="DH4" s="450">
        <v>6048571</v>
      </c>
      <c r="DI4" s="449">
        <v>613652</v>
      </c>
      <c r="DJ4" s="449">
        <v>308465</v>
      </c>
      <c r="DK4" s="449">
        <v>152978</v>
      </c>
      <c r="DL4" s="449">
        <v>71647</v>
      </c>
      <c r="DM4" s="449">
        <v>649718</v>
      </c>
      <c r="DN4" s="449">
        <v>185697</v>
      </c>
      <c r="DO4" s="449">
        <v>18866</v>
      </c>
      <c r="DP4" s="449">
        <v>22844</v>
      </c>
      <c r="DQ4" s="449">
        <v>39377</v>
      </c>
      <c r="DR4" s="449">
        <v>181995</v>
      </c>
      <c r="DS4" s="449">
        <v>457276</v>
      </c>
      <c r="DT4" s="449">
        <v>33742</v>
      </c>
      <c r="DU4" s="449">
        <v>343375</v>
      </c>
      <c r="DV4" s="449">
        <v>724013</v>
      </c>
      <c r="DW4" s="449">
        <v>88409</v>
      </c>
      <c r="DX4" s="449">
        <v>418243</v>
      </c>
      <c r="DY4" s="449">
        <v>94937</v>
      </c>
      <c r="DZ4" s="449">
        <v>12713</v>
      </c>
      <c r="EA4" s="450">
        <v>54244</v>
      </c>
      <c r="EB4" s="449">
        <v>12438</v>
      </c>
      <c r="EC4" s="449">
        <v>471295</v>
      </c>
      <c r="ED4" s="449">
        <v>15345</v>
      </c>
      <c r="EE4" s="449">
        <v>37156</v>
      </c>
      <c r="EF4" s="449">
        <v>28037</v>
      </c>
      <c r="EG4" s="449">
        <v>104589</v>
      </c>
      <c r="EH4" s="449">
        <v>35660</v>
      </c>
      <c r="EI4" s="449">
        <v>363262</v>
      </c>
      <c r="EJ4" s="449">
        <v>73651</v>
      </c>
      <c r="EK4" s="449">
        <v>21600</v>
      </c>
      <c r="EL4" s="449">
        <v>4552969</v>
      </c>
      <c r="EM4" s="449">
        <v>64928</v>
      </c>
      <c r="EN4" s="449">
        <v>11989</v>
      </c>
      <c r="EO4" s="449">
        <v>107933</v>
      </c>
      <c r="EP4" s="449">
        <v>13350682</v>
      </c>
      <c r="EQ4" s="449">
        <v>238896</v>
      </c>
      <c r="ER4" s="449">
        <v>183191</v>
      </c>
      <c r="ES4" s="449">
        <f t="shared" ref="ES4:ES9" si="3">SUM(B4:ER4)</f>
        <v>200072455</v>
      </c>
    </row>
    <row r="5" spans="1:150" s="312" customFormat="1" ht="12.75">
      <c r="A5" s="306" t="s">
        <v>1125</v>
      </c>
      <c r="B5" s="448">
        <f>'Oil-Gas Fields'!C65</f>
        <v>302329</v>
      </c>
      <c r="C5" s="449">
        <v>4496710</v>
      </c>
      <c r="D5" s="449">
        <v>1010323</v>
      </c>
      <c r="E5" s="450">
        <v>1233331</v>
      </c>
      <c r="F5" s="450">
        <v>6755217</v>
      </c>
      <c r="G5" s="449">
        <v>9350930</v>
      </c>
      <c r="H5" s="449">
        <v>412150</v>
      </c>
      <c r="I5" s="449">
        <v>1144999</v>
      </c>
      <c r="J5" s="449">
        <v>112365</v>
      </c>
      <c r="K5" s="449">
        <v>112951</v>
      </c>
      <c r="L5" s="449">
        <v>811430</v>
      </c>
      <c r="M5" s="449">
        <v>628446</v>
      </c>
      <c r="N5" s="449">
        <v>7780512</v>
      </c>
      <c r="O5" s="450">
        <v>27040384</v>
      </c>
      <c r="P5" s="450">
        <v>300497135</v>
      </c>
      <c r="Q5" s="449">
        <v>8237751</v>
      </c>
      <c r="R5" s="449">
        <v>95360</v>
      </c>
      <c r="S5" s="449">
        <v>6861387</v>
      </c>
      <c r="T5" s="450">
        <v>14283153</v>
      </c>
      <c r="U5" s="449">
        <v>28304</v>
      </c>
      <c r="V5" s="449">
        <v>229208</v>
      </c>
      <c r="W5" s="449">
        <v>688035</v>
      </c>
      <c r="X5" s="449">
        <v>38217</v>
      </c>
      <c r="Y5" s="449">
        <v>172250</v>
      </c>
      <c r="Z5" s="449">
        <v>7147310</v>
      </c>
      <c r="AA5" s="449">
        <v>7871</v>
      </c>
      <c r="AB5" s="449">
        <v>4415922</v>
      </c>
      <c r="AC5" s="449">
        <v>168603</v>
      </c>
      <c r="AD5" s="449">
        <v>530455</v>
      </c>
      <c r="AE5" s="450">
        <v>68200768</v>
      </c>
      <c r="AF5" s="449">
        <v>1191579</v>
      </c>
      <c r="AG5" s="449">
        <v>927614</v>
      </c>
      <c r="AH5" s="449">
        <v>77984</v>
      </c>
      <c r="AI5" s="449">
        <v>5808768</v>
      </c>
      <c r="AJ5" s="449">
        <v>14368272</v>
      </c>
      <c r="AK5" s="450">
        <v>106827545</v>
      </c>
      <c r="AL5" s="449">
        <v>4075802</v>
      </c>
      <c r="AM5" s="449">
        <v>691414</v>
      </c>
      <c r="AN5" s="449">
        <v>57663</v>
      </c>
      <c r="AO5" s="450">
        <v>8700633</v>
      </c>
      <c r="AP5" s="449">
        <v>167550</v>
      </c>
      <c r="AQ5" s="449">
        <v>131797575</v>
      </c>
      <c r="AR5" s="449">
        <v>5724761</v>
      </c>
      <c r="AS5" s="450">
        <v>6906116</v>
      </c>
      <c r="AT5" s="449">
        <v>3115543</v>
      </c>
      <c r="AU5" s="449">
        <v>71227</v>
      </c>
      <c r="AV5" s="449">
        <v>386738</v>
      </c>
      <c r="AW5" s="449">
        <v>21578</v>
      </c>
      <c r="AX5" s="448">
        <f>'Oil-Gas Fields'!D65</f>
        <v>431875</v>
      </c>
      <c r="AY5" s="449">
        <v>45945526</v>
      </c>
      <c r="AZ5" s="449">
        <v>333</v>
      </c>
      <c r="BA5" s="449">
        <v>118731792</v>
      </c>
      <c r="BB5" s="449">
        <v>318403</v>
      </c>
      <c r="BC5" s="450">
        <v>5701332</v>
      </c>
      <c r="BD5" s="450">
        <v>84124811</v>
      </c>
      <c r="BE5" s="450">
        <v>275447343</v>
      </c>
      <c r="BF5" s="449">
        <v>135050</v>
      </c>
      <c r="BG5" s="448">
        <f>'Oil-Gas Fields'!E65</f>
        <v>398676</v>
      </c>
      <c r="BH5" s="449">
        <v>1060695</v>
      </c>
      <c r="BI5" s="449">
        <v>7587991</v>
      </c>
      <c r="BJ5" s="449">
        <v>49038</v>
      </c>
      <c r="BK5" s="449">
        <v>11415831</v>
      </c>
      <c r="BL5" s="449">
        <v>42214645</v>
      </c>
      <c r="BM5" s="449">
        <v>105643</v>
      </c>
      <c r="BN5" s="449">
        <v>446991</v>
      </c>
      <c r="BO5" s="449">
        <v>456889</v>
      </c>
      <c r="BP5" s="450">
        <v>144716332</v>
      </c>
      <c r="BQ5" s="449">
        <v>184282</v>
      </c>
      <c r="BR5" s="450">
        <v>891506</v>
      </c>
      <c r="BS5" s="449">
        <v>1163423</v>
      </c>
      <c r="BT5" s="450">
        <v>16334102</v>
      </c>
      <c r="BU5" s="450">
        <v>219375142</v>
      </c>
      <c r="BV5" s="449">
        <v>1099080</v>
      </c>
      <c r="BW5" s="449">
        <v>36211142</v>
      </c>
      <c r="BX5" s="449">
        <v>761143</v>
      </c>
      <c r="BY5" s="450">
        <v>38945336</v>
      </c>
      <c r="BZ5" s="450">
        <v>529607</v>
      </c>
      <c r="CA5" s="449">
        <v>107553</v>
      </c>
      <c r="CB5" s="449">
        <v>2270247</v>
      </c>
      <c r="CC5" s="449">
        <v>213984</v>
      </c>
      <c r="CD5" s="449">
        <v>35495</v>
      </c>
      <c r="CE5" s="449">
        <v>611929</v>
      </c>
      <c r="CF5" s="449">
        <v>88957</v>
      </c>
      <c r="CG5" s="449">
        <v>666054</v>
      </c>
      <c r="CH5" s="449">
        <v>24857</v>
      </c>
      <c r="CI5" s="450">
        <v>30253704</v>
      </c>
      <c r="CJ5" s="450">
        <v>756819</v>
      </c>
      <c r="CK5" s="449">
        <v>44886</v>
      </c>
      <c r="CL5" s="450">
        <v>23291057</v>
      </c>
      <c r="CM5" s="448">
        <f>'Oil-Gas Fields'!F65</f>
        <v>759364</v>
      </c>
      <c r="CN5" s="449">
        <v>263446</v>
      </c>
      <c r="CO5" s="450">
        <v>129366076</v>
      </c>
      <c r="CP5" s="449">
        <v>146103</v>
      </c>
      <c r="CQ5" s="449">
        <v>1924343</v>
      </c>
      <c r="CR5" s="449">
        <v>5710167</v>
      </c>
      <c r="CS5" s="449">
        <v>65371</v>
      </c>
      <c r="CT5" s="449">
        <v>6184658</v>
      </c>
      <c r="CU5" s="449">
        <v>1945126</v>
      </c>
      <c r="CV5" s="449">
        <v>2320149</v>
      </c>
      <c r="CW5" s="449">
        <v>121578</v>
      </c>
      <c r="CX5" s="449">
        <v>302272</v>
      </c>
      <c r="CY5" s="449">
        <v>517057</v>
      </c>
      <c r="CZ5" s="449">
        <v>2920487</v>
      </c>
      <c r="DA5" s="449">
        <v>27123</v>
      </c>
      <c r="DB5" s="449">
        <v>475679</v>
      </c>
      <c r="DC5" s="449">
        <v>8075285</v>
      </c>
      <c r="DD5" s="450">
        <v>102875575</v>
      </c>
      <c r="DE5" s="449">
        <v>1159080</v>
      </c>
      <c r="DF5" s="449">
        <v>145241</v>
      </c>
      <c r="DG5" s="449">
        <v>877030</v>
      </c>
      <c r="DH5" s="450">
        <v>112754894</v>
      </c>
      <c r="DI5" s="449">
        <v>5763460</v>
      </c>
      <c r="DJ5" s="449">
        <v>572150</v>
      </c>
      <c r="DK5" s="449">
        <v>167617</v>
      </c>
      <c r="DL5" s="449">
        <v>329818</v>
      </c>
      <c r="DM5" s="449">
        <v>34847946</v>
      </c>
      <c r="DN5" s="449">
        <v>3731662</v>
      </c>
      <c r="DO5" s="449">
        <v>18935</v>
      </c>
      <c r="DP5" s="449">
        <v>18473</v>
      </c>
      <c r="DQ5" s="449">
        <v>149486</v>
      </c>
      <c r="DR5" s="449">
        <v>525593</v>
      </c>
      <c r="DS5" s="449">
        <v>7576105</v>
      </c>
      <c r="DT5" s="449">
        <v>23972</v>
      </c>
      <c r="DU5" s="449">
        <v>241998</v>
      </c>
      <c r="DV5" s="449">
        <v>1487570</v>
      </c>
      <c r="DW5" s="449">
        <v>338571</v>
      </c>
      <c r="DX5" s="449">
        <v>688969</v>
      </c>
      <c r="DY5" s="449">
        <v>54473</v>
      </c>
      <c r="DZ5" s="449">
        <v>21496</v>
      </c>
      <c r="EA5" s="450">
        <v>679956</v>
      </c>
      <c r="EB5" s="449">
        <v>17884</v>
      </c>
      <c r="EC5" s="449">
        <v>12223054</v>
      </c>
      <c r="ED5" s="449">
        <v>208312</v>
      </c>
      <c r="EE5" s="449">
        <v>38787</v>
      </c>
      <c r="EF5" s="449">
        <v>169996</v>
      </c>
      <c r="EG5" s="449">
        <v>2269233</v>
      </c>
      <c r="EH5" s="449">
        <v>15981</v>
      </c>
      <c r="EI5" s="449">
        <v>7998853</v>
      </c>
      <c r="EJ5" s="449">
        <v>25234</v>
      </c>
      <c r="EK5" s="449">
        <v>19802</v>
      </c>
      <c r="EL5" s="449">
        <v>46292455</v>
      </c>
      <c r="EM5" s="449">
        <v>611538</v>
      </c>
      <c r="EN5" s="449">
        <v>1611</v>
      </c>
      <c r="EO5" s="449">
        <v>212251</v>
      </c>
      <c r="EP5" s="449">
        <v>482468137</v>
      </c>
      <c r="EQ5" s="449">
        <v>7891761</v>
      </c>
      <c r="ER5" s="449">
        <v>5619588</v>
      </c>
      <c r="ES5" s="449">
        <f t="shared" si="3"/>
        <v>2879120500</v>
      </c>
    </row>
    <row r="6" spans="1:150" s="312" customFormat="1" ht="12.75">
      <c r="A6" s="306" t="s">
        <v>1124</v>
      </c>
      <c r="B6" s="448">
        <f>'Oil-Gas Fields'!C64</f>
        <v>24660</v>
      </c>
      <c r="C6" s="449">
        <v>9000</v>
      </c>
      <c r="D6" s="449">
        <v>70076</v>
      </c>
      <c r="E6" s="450">
        <v>0</v>
      </c>
      <c r="F6" s="450">
        <v>984736</v>
      </c>
      <c r="G6" s="449">
        <v>5171585</v>
      </c>
      <c r="H6" s="449">
        <v>5399</v>
      </c>
      <c r="I6" s="449">
        <v>161002</v>
      </c>
      <c r="J6" s="449">
        <v>203127</v>
      </c>
      <c r="K6" s="449">
        <v>222178</v>
      </c>
      <c r="L6" s="449">
        <v>20383</v>
      </c>
      <c r="M6" s="449">
        <v>16498</v>
      </c>
      <c r="N6" s="449">
        <v>263846</v>
      </c>
      <c r="O6" s="450">
        <v>3200006</v>
      </c>
      <c r="P6" s="450">
        <v>10822578</v>
      </c>
      <c r="Q6" s="449">
        <v>1028360</v>
      </c>
      <c r="R6" s="449">
        <v>114413</v>
      </c>
      <c r="S6" s="449">
        <v>600752</v>
      </c>
      <c r="T6" s="450">
        <v>1386879</v>
      </c>
      <c r="U6" s="449">
        <v>143846</v>
      </c>
      <c r="V6" s="449">
        <v>18122</v>
      </c>
      <c r="W6" s="449">
        <v>137727</v>
      </c>
      <c r="X6" s="449">
        <v>29424</v>
      </c>
      <c r="Y6" s="449">
        <v>265465</v>
      </c>
      <c r="Z6" s="449">
        <v>48397</v>
      </c>
      <c r="AA6" s="449">
        <v>11810</v>
      </c>
      <c r="AB6" s="449">
        <v>200145</v>
      </c>
      <c r="AC6" s="449">
        <v>58752</v>
      </c>
      <c r="AD6" s="449">
        <v>76236</v>
      </c>
      <c r="AE6" s="450">
        <v>194420</v>
      </c>
      <c r="AF6" s="449">
        <v>333285</v>
      </c>
      <c r="AG6" s="449">
        <v>97111</v>
      </c>
      <c r="AH6" s="449">
        <v>1060164</v>
      </c>
      <c r="AI6" s="449">
        <v>134781</v>
      </c>
      <c r="AJ6" s="449">
        <v>338317</v>
      </c>
      <c r="AK6" s="450">
        <v>5074074</v>
      </c>
      <c r="AL6" s="449">
        <v>0</v>
      </c>
      <c r="AM6" s="449">
        <v>93666</v>
      </c>
      <c r="AN6" s="449">
        <v>2381</v>
      </c>
      <c r="AO6" s="450">
        <v>3532</v>
      </c>
      <c r="AP6" s="449">
        <v>5995</v>
      </c>
      <c r="AQ6" s="449">
        <v>124598969</v>
      </c>
      <c r="AR6" s="449">
        <v>619408</v>
      </c>
      <c r="AS6" s="450">
        <v>80192</v>
      </c>
      <c r="AT6" s="449">
        <v>187899</v>
      </c>
      <c r="AU6" s="449">
        <v>10370</v>
      </c>
      <c r="AV6" s="449">
        <v>297637</v>
      </c>
      <c r="AW6" s="449">
        <v>17604</v>
      </c>
      <c r="AX6" s="448">
        <f>'Oil-Gas Fields'!D64</f>
        <v>12694</v>
      </c>
      <c r="AY6" s="449">
        <v>756878</v>
      </c>
      <c r="AZ6" s="449">
        <v>0</v>
      </c>
      <c r="BA6" s="449">
        <v>1430968</v>
      </c>
      <c r="BB6" s="449">
        <v>24053</v>
      </c>
      <c r="BC6" s="450">
        <v>0</v>
      </c>
      <c r="BD6" s="450">
        <v>0</v>
      </c>
      <c r="BE6" s="450">
        <v>1825</v>
      </c>
      <c r="BF6" s="449">
        <v>52005</v>
      </c>
      <c r="BG6" s="448">
        <f>'Oil-Gas Fields'!E64</f>
        <v>89938</v>
      </c>
      <c r="BH6" s="449">
        <v>33246</v>
      </c>
      <c r="BI6" s="449">
        <v>585142</v>
      </c>
      <c r="BJ6" s="449">
        <v>0</v>
      </c>
      <c r="BK6" s="449">
        <v>192355</v>
      </c>
      <c r="BL6" s="449">
        <v>271994</v>
      </c>
      <c r="BM6" s="449">
        <v>3817</v>
      </c>
      <c r="BN6" s="449">
        <v>25219</v>
      </c>
      <c r="BO6" s="449">
        <v>15350</v>
      </c>
      <c r="BP6" s="450">
        <v>7962926</v>
      </c>
      <c r="BQ6" s="449">
        <v>22147</v>
      </c>
      <c r="BR6" s="450">
        <v>0</v>
      </c>
      <c r="BS6" s="449">
        <v>31388</v>
      </c>
      <c r="BT6" s="450">
        <v>1609437</v>
      </c>
      <c r="BU6" s="450">
        <v>4792976</v>
      </c>
      <c r="BV6" s="449">
        <v>307487</v>
      </c>
      <c r="BW6" s="449">
        <v>688012</v>
      </c>
      <c r="BX6" s="449">
        <v>280009</v>
      </c>
      <c r="BY6" s="450">
        <v>0</v>
      </c>
      <c r="BZ6" s="450">
        <v>45829</v>
      </c>
      <c r="CA6" s="449">
        <v>263098</v>
      </c>
      <c r="CB6" s="449">
        <v>25021</v>
      </c>
      <c r="CC6" s="449">
        <v>39890</v>
      </c>
      <c r="CD6" s="449">
        <v>9101</v>
      </c>
      <c r="CE6" s="449">
        <v>30562</v>
      </c>
      <c r="CF6" s="449">
        <v>3464</v>
      </c>
      <c r="CG6" s="449">
        <v>1217037</v>
      </c>
      <c r="CH6" s="449">
        <v>0</v>
      </c>
      <c r="CI6" s="450">
        <v>867079</v>
      </c>
      <c r="CJ6" s="450">
        <v>368</v>
      </c>
      <c r="CK6" s="449">
        <v>86062</v>
      </c>
      <c r="CL6" s="450">
        <v>0</v>
      </c>
      <c r="CM6" s="448">
        <f>'Oil-Gas Fields'!F64</f>
        <v>37046</v>
      </c>
      <c r="CN6" s="449">
        <v>121947</v>
      </c>
      <c r="CO6" s="450">
        <v>19967</v>
      </c>
      <c r="CP6" s="449">
        <v>12</v>
      </c>
      <c r="CQ6" s="449">
        <v>2294934</v>
      </c>
      <c r="CR6" s="449">
        <v>49139</v>
      </c>
      <c r="CS6" s="449">
        <v>122619</v>
      </c>
      <c r="CT6" s="449">
        <v>31994</v>
      </c>
      <c r="CU6" s="449">
        <v>285903</v>
      </c>
      <c r="CV6" s="449">
        <v>306816</v>
      </c>
      <c r="CW6" s="449">
        <v>11481</v>
      </c>
      <c r="CX6" s="449">
        <v>69886</v>
      </c>
      <c r="CY6" s="449">
        <v>81483</v>
      </c>
      <c r="CZ6" s="449">
        <v>123672</v>
      </c>
      <c r="DA6" s="449">
        <v>9690</v>
      </c>
      <c r="DB6" s="449">
        <v>3308</v>
      </c>
      <c r="DC6" s="449">
        <v>227905</v>
      </c>
      <c r="DD6" s="450">
        <v>14901</v>
      </c>
      <c r="DE6" s="449">
        <v>17229</v>
      </c>
      <c r="DF6" s="449">
        <v>48317</v>
      </c>
      <c r="DG6" s="449">
        <v>93822</v>
      </c>
      <c r="DH6" s="450">
        <v>1583857</v>
      </c>
      <c r="DI6" s="449">
        <v>474287</v>
      </c>
      <c r="DJ6" s="449">
        <v>267966</v>
      </c>
      <c r="DK6" s="449">
        <v>123783</v>
      </c>
      <c r="DL6" s="449">
        <v>51095</v>
      </c>
      <c r="DM6" s="449">
        <v>115068</v>
      </c>
      <c r="DN6" s="449">
        <v>97256</v>
      </c>
      <c r="DO6" s="449">
        <v>60300</v>
      </c>
      <c r="DP6" s="449">
        <v>34598</v>
      </c>
      <c r="DQ6" s="449">
        <v>41729</v>
      </c>
      <c r="DR6" s="449">
        <v>108099</v>
      </c>
      <c r="DS6" s="449">
        <v>284936</v>
      </c>
      <c r="DT6" s="449">
        <v>15814</v>
      </c>
      <c r="DU6" s="449">
        <v>816096</v>
      </c>
      <c r="DV6" s="449">
        <v>516774</v>
      </c>
      <c r="DW6" s="449">
        <v>254062</v>
      </c>
      <c r="DX6" s="449">
        <v>702838</v>
      </c>
      <c r="DY6" s="449">
        <v>29869</v>
      </c>
      <c r="DZ6" s="449">
        <v>6090</v>
      </c>
      <c r="EA6" s="450">
        <v>5493</v>
      </c>
      <c r="EB6" s="449">
        <v>3395</v>
      </c>
      <c r="EC6" s="449">
        <v>149648</v>
      </c>
      <c r="ED6" s="449">
        <v>0</v>
      </c>
      <c r="EE6" s="449">
        <v>368864</v>
      </c>
      <c r="EF6" s="449">
        <v>56487</v>
      </c>
      <c r="EG6" s="449">
        <v>48213</v>
      </c>
      <c r="EH6" s="449">
        <v>118329</v>
      </c>
      <c r="EI6" s="449">
        <v>70757</v>
      </c>
      <c r="EJ6" s="449">
        <v>134349</v>
      </c>
      <c r="EK6" s="449">
        <v>9125</v>
      </c>
      <c r="EL6" s="449">
        <v>2696641</v>
      </c>
      <c r="EM6" s="449">
        <v>61407</v>
      </c>
      <c r="EN6" s="449">
        <v>0</v>
      </c>
      <c r="EO6" s="449">
        <v>72286</v>
      </c>
      <c r="EP6" s="449">
        <v>4508796</v>
      </c>
      <c r="EQ6" s="449">
        <v>132113</v>
      </c>
      <c r="ER6" s="449">
        <v>19189</v>
      </c>
      <c r="ES6" s="449">
        <f t="shared" si="3"/>
        <v>198234264</v>
      </c>
    </row>
    <row r="7" spans="1:150" s="312" customFormat="1" ht="12.75">
      <c r="A7" s="306" t="s">
        <v>2621</v>
      </c>
      <c r="B7" s="448">
        <f>'Oil-Gas Fields'!C67</f>
        <v>513802</v>
      </c>
      <c r="C7" s="449">
        <v>4496714</v>
      </c>
      <c r="D7" s="449">
        <v>0</v>
      </c>
      <c r="E7" s="450">
        <f>'TEOR Fields'!C28</f>
        <v>558937</v>
      </c>
      <c r="F7" s="450">
        <f>'TEOR Fields'!D28</f>
        <v>4682581</v>
      </c>
      <c r="G7" s="449">
        <v>6368722</v>
      </c>
      <c r="H7" s="449">
        <v>0</v>
      </c>
      <c r="I7" s="449">
        <v>447206</v>
      </c>
      <c r="J7" s="449">
        <v>151475</v>
      </c>
      <c r="K7" s="449">
        <v>107536</v>
      </c>
      <c r="L7" s="449">
        <v>832909</v>
      </c>
      <c r="M7" s="449">
        <v>609622</v>
      </c>
      <c r="N7" s="449">
        <v>7307722</v>
      </c>
      <c r="O7" s="450">
        <f>'TEOR Fields'!E28</f>
        <v>34006726</v>
      </c>
      <c r="P7" s="450">
        <f>'TEOR Fields'!F28</f>
        <v>241715009</v>
      </c>
      <c r="Q7" s="449">
        <v>8184776</v>
      </c>
      <c r="R7" s="449">
        <v>0</v>
      </c>
      <c r="S7" s="449">
        <v>5601330</v>
      </c>
      <c r="T7" s="450">
        <f>'TEOR Fields'!G28</f>
        <v>26900044</v>
      </c>
      <c r="U7" s="449">
        <v>0</v>
      </c>
      <c r="V7" s="449">
        <v>118932</v>
      </c>
      <c r="W7" s="449">
        <v>658493</v>
      </c>
      <c r="X7" s="449">
        <v>0</v>
      </c>
      <c r="Y7" s="449">
        <v>167837</v>
      </c>
      <c r="Z7" s="449">
        <v>7173986</v>
      </c>
      <c r="AA7" s="449">
        <v>24687</v>
      </c>
      <c r="AB7" s="449">
        <v>4445305</v>
      </c>
      <c r="AC7" s="449">
        <v>25438</v>
      </c>
      <c r="AD7" s="449">
        <v>0</v>
      </c>
      <c r="AE7" s="450">
        <f>'TEOR Fields'!H28</f>
        <v>13171162</v>
      </c>
      <c r="AF7" s="449">
        <v>1147389</v>
      </c>
      <c r="AG7" s="449">
        <v>1308642</v>
      </c>
      <c r="AH7" s="449">
        <v>119331</v>
      </c>
      <c r="AI7" s="449">
        <v>5753289</v>
      </c>
      <c r="AJ7" s="449">
        <v>10395838</v>
      </c>
      <c r="AK7" s="450">
        <f>'TEOR Fields'!I28</f>
        <v>3778615</v>
      </c>
      <c r="AL7" s="449">
        <v>2395889</v>
      </c>
      <c r="AM7" s="449">
        <v>482745</v>
      </c>
      <c r="AN7" s="449">
        <v>20376</v>
      </c>
      <c r="AO7" s="450">
        <f>'TEOR Fields'!J28</f>
        <v>5155361</v>
      </c>
      <c r="AP7" s="449">
        <v>36300</v>
      </c>
      <c r="AQ7" s="449">
        <v>124881752</v>
      </c>
      <c r="AR7" s="449">
        <v>4575379</v>
      </c>
      <c r="AS7" s="450">
        <f>'TEOR Fields'!K28</f>
        <v>8915093</v>
      </c>
      <c r="AT7" s="449">
        <v>3041961</v>
      </c>
      <c r="AU7" s="449">
        <v>0</v>
      </c>
      <c r="AV7" s="449">
        <v>354480</v>
      </c>
      <c r="AW7" s="449">
        <v>21665</v>
      </c>
      <c r="AX7" s="448">
        <f>'Oil-Gas Fields'!D67</f>
        <v>491134</v>
      </c>
      <c r="AY7" s="449">
        <v>50843901</v>
      </c>
      <c r="AZ7" s="449">
        <v>0</v>
      </c>
      <c r="BA7" s="449">
        <v>120367868</v>
      </c>
      <c r="BB7" s="449">
        <v>162013</v>
      </c>
      <c r="BC7" s="450">
        <f>'TEOR Fields'!L28</f>
        <v>247897</v>
      </c>
      <c r="BD7" s="450">
        <f>'TEOR Fields'!M28</f>
        <v>9354376</v>
      </c>
      <c r="BE7" s="450">
        <f>'TEOR Fields'!N28</f>
        <v>20906482</v>
      </c>
      <c r="BF7" s="449">
        <v>130576</v>
      </c>
      <c r="BG7" s="448">
        <f>'Oil-Gas Fields'!E67</f>
        <v>29753</v>
      </c>
      <c r="BH7" s="449">
        <v>1084812</v>
      </c>
      <c r="BI7" s="449">
        <v>7640831</v>
      </c>
      <c r="BJ7" s="449">
        <v>49038</v>
      </c>
      <c r="BK7" s="449">
        <v>24649947</v>
      </c>
      <c r="BL7" s="449">
        <v>29904052</v>
      </c>
      <c r="BM7" s="449">
        <v>105644</v>
      </c>
      <c r="BN7" s="449">
        <v>448861</v>
      </c>
      <c r="BO7" s="449">
        <v>0</v>
      </c>
      <c r="BP7" s="450">
        <f>'TEOR Fields'!O28</f>
        <v>128022988</v>
      </c>
      <c r="BQ7" s="449">
        <v>233592</v>
      </c>
      <c r="BR7" s="450">
        <f>'TEOR Fields'!P28</f>
        <v>904316</v>
      </c>
      <c r="BS7" s="449">
        <v>1162777</v>
      </c>
      <c r="BT7" s="450">
        <f>'TEOR Fields'!Q28</f>
        <v>5546990</v>
      </c>
      <c r="BU7" s="450">
        <f>'TEOR Fields'!R28</f>
        <v>45100442</v>
      </c>
      <c r="BV7" s="449">
        <v>1045034</v>
      </c>
      <c r="BW7" s="449">
        <v>34695557</v>
      </c>
      <c r="BX7" s="449">
        <v>0</v>
      </c>
      <c r="BY7" s="450">
        <f>'TEOR Fields'!S28</f>
        <v>17507408</v>
      </c>
      <c r="BZ7" s="450">
        <f>'TEOR Fields'!T28</f>
        <v>113930</v>
      </c>
      <c r="CA7" s="449">
        <v>180432</v>
      </c>
      <c r="CB7" s="449">
        <v>547843</v>
      </c>
      <c r="CC7" s="449">
        <v>213909</v>
      </c>
      <c r="CD7" s="449">
        <v>130858</v>
      </c>
      <c r="CE7" s="449">
        <v>938368</v>
      </c>
      <c r="CF7" s="449">
        <v>0</v>
      </c>
      <c r="CG7" s="449">
        <v>629515</v>
      </c>
      <c r="CH7" s="449">
        <v>0</v>
      </c>
      <c r="CI7" s="450">
        <f>'TEOR Fields'!U28</f>
        <v>29513736</v>
      </c>
      <c r="CJ7" s="450">
        <f>'TEOR Fields'!V28</f>
        <v>1005236</v>
      </c>
      <c r="CK7" s="449">
        <v>41533</v>
      </c>
      <c r="CL7" s="450">
        <f>'TEOR Fields'!W28</f>
        <v>14071061</v>
      </c>
      <c r="CM7" s="448">
        <f>'Oil-Gas Fields'!F67</f>
        <v>651948</v>
      </c>
      <c r="CN7" s="449">
        <v>236927</v>
      </c>
      <c r="CO7" s="450">
        <f>'TEOR Fields'!X28</f>
        <v>119923712</v>
      </c>
      <c r="CP7" s="449">
        <v>215292</v>
      </c>
      <c r="CQ7" s="449">
        <v>0</v>
      </c>
      <c r="CR7" s="449">
        <v>5727931</v>
      </c>
      <c r="CS7" s="449">
        <v>74150</v>
      </c>
      <c r="CT7" s="449">
        <v>6038653</v>
      </c>
      <c r="CU7" s="449">
        <v>921955</v>
      </c>
      <c r="CV7" s="449">
        <v>2226910</v>
      </c>
      <c r="CW7" s="449">
        <v>124105</v>
      </c>
      <c r="CX7" s="449">
        <v>253120</v>
      </c>
      <c r="CY7" s="449">
        <v>280945</v>
      </c>
      <c r="CZ7" s="449">
        <v>2706837</v>
      </c>
      <c r="DA7" s="449">
        <v>0</v>
      </c>
      <c r="DB7" s="449">
        <v>506858</v>
      </c>
      <c r="DC7" s="449">
        <v>7344887</v>
      </c>
      <c r="DD7" s="450">
        <f>'TEOR Fields'!Y28</f>
        <v>92155080</v>
      </c>
      <c r="DE7" s="449">
        <v>1269922</v>
      </c>
      <c r="DF7" s="449">
        <v>0</v>
      </c>
      <c r="DG7" s="449">
        <v>0</v>
      </c>
      <c r="DH7" s="450">
        <f>'TEOR Fields'!Z28</f>
        <v>42826465</v>
      </c>
      <c r="DI7" s="449">
        <v>7103288</v>
      </c>
      <c r="DJ7" s="449">
        <v>573326</v>
      </c>
      <c r="DK7" s="449">
        <v>359699</v>
      </c>
      <c r="DL7" s="449">
        <v>327065</v>
      </c>
      <c r="DM7" s="449">
        <v>27634462</v>
      </c>
      <c r="DN7" s="449">
        <v>4228698</v>
      </c>
      <c r="DO7" s="449">
        <v>0</v>
      </c>
      <c r="DP7" s="449">
        <v>18756</v>
      </c>
      <c r="DQ7" s="449">
        <v>143780</v>
      </c>
      <c r="DR7" s="449">
        <v>1018774</v>
      </c>
      <c r="DS7" s="449">
        <v>2251128</v>
      </c>
      <c r="DT7" s="449">
        <v>0</v>
      </c>
      <c r="DU7" s="449">
        <v>238713</v>
      </c>
      <c r="DV7" s="449">
        <v>1523845</v>
      </c>
      <c r="DW7" s="449">
        <v>338021</v>
      </c>
      <c r="DX7" s="449">
        <v>830373</v>
      </c>
      <c r="DY7" s="449">
        <v>0</v>
      </c>
      <c r="DZ7" s="449">
        <v>2235</v>
      </c>
      <c r="EA7" s="450">
        <f>'TEOR Fields'!AA28</f>
        <v>625234</v>
      </c>
      <c r="EB7" s="449">
        <v>0</v>
      </c>
      <c r="EC7" s="449">
        <v>12209392</v>
      </c>
      <c r="ED7" s="449">
        <v>96159</v>
      </c>
      <c r="EE7" s="449">
        <v>0</v>
      </c>
      <c r="EF7" s="449">
        <v>169995</v>
      </c>
      <c r="EG7" s="449">
        <v>2289868</v>
      </c>
      <c r="EH7" s="449">
        <v>0</v>
      </c>
      <c r="EI7" s="449">
        <v>7571858</v>
      </c>
      <c r="EJ7" s="449">
        <v>0</v>
      </c>
      <c r="EK7" s="449">
        <v>19802</v>
      </c>
      <c r="EL7" s="449">
        <v>50754536</v>
      </c>
      <c r="EM7" s="449">
        <v>92009</v>
      </c>
      <c r="EN7" s="449">
        <v>0</v>
      </c>
      <c r="EO7" s="449">
        <v>0</v>
      </c>
      <c r="EP7" s="449">
        <v>517056395</v>
      </c>
      <c r="EQ7" s="449">
        <v>7916762</v>
      </c>
      <c r="ER7" s="449">
        <v>5619583</v>
      </c>
      <c r="ES7" s="449">
        <f t="shared" si="3"/>
        <v>2023177219</v>
      </c>
    </row>
    <row r="8" spans="1:150" s="313" customFormat="1" ht="12.75">
      <c r="A8" s="314" t="s">
        <v>1123</v>
      </c>
      <c r="B8" s="451">
        <f>'Oil-Gas Fields'!C66</f>
        <v>0</v>
      </c>
      <c r="C8" s="452">
        <v>0</v>
      </c>
      <c r="D8" s="452">
        <v>53858</v>
      </c>
      <c r="E8" s="453">
        <v>0</v>
      </c>
      <c r="F8" s="453">
        <v>984736</v>
      </c>
      <c r="G8" s="452">
        <v>0</v>
      </c>
      <c r="H8" s="452">
        <v>0</v>
      </c>
      <c r="I8" s="452">
        <v>0</v>
      </c>
      <c r="J8" s="452">
        <v>0</v>
      </c>
      <c r="K8" s="452">
        <v>0</v>
      </c>
      <c r="L8" s="452">
        <v>0</v>
      </c>
      <c r="M8" s="452">
        <v>0</v>
      </c>
      <c r="N8" s="452">
        <v>0</v>
      </c>
      <c r="O8" s="453">
        <v>0</v>
      </c>
      <c r="P8" s="453">
        <v>0</v>
      </c>
      <c r="Q8" s="452">
        <v>45</v>
      </c>
      <c r="R8" s="452">
        <v>0</v>
      </c>
      <c r="S8" s="452">
        <v>0</v>
      </c>
      <c r="T8" s="453">
        <v>0</v>
      </c>
      <c r="U8" s="452">
        <v>0</v>
      </c>
      <c r="V8" s="452">
        <v>0</v>
      </c>
      <c r="W8" s="452">
        <v>0</v>
      </c>
      <c r="X8" s="452">
        <v>0</v>
      </c>
      <c r="Y8" s="452">
        <v>0</v>
      </c>
      <c r="Z8" s="452">
        <v>0</v>
      </c>
      <c r="AA8" s="452">
        <v>0</v>
      </c>
      <c r="AB8" s="452">
        <v>0</v>
      </c>
      <c r="AC8" s="452">
        <v>0</v>
      </c>
      <c r="AD8" s="452">
        <v>0</v>
      </c>
      <c r="AE8" s="453">
        <v>0</v>
      </c>
      <c r="AF8" s="452">
        <v>0</v>
      </c>
      <c r="AG8" s="452">
        <v>0</v>
      </c>
      <c r="AH8" s="452">
        <v>0</v>
      </c>
      <c r="AI8" s="452">
        <v>0</v>
      </c>
      <c r="AJ8" s="452">
        <v>0</v>
      </c>
      <c r="AK8" s="453">
        <v>299445</v>
      </c>
      <c r="AL8" s="452">
        <v>0</v>
      </c>
      <c r="AM8" s="452">
        <v>0</v>
      </c>
      <c r="AN8" s="452">
        <v>0</v>
      </c>
      <c r="AO8" s="453">
        <v>0</v>
      </c>
      <c r="AP8" s="452">
        <v>0</v>
      </c>
      <c r="AQ8" s="452">
        <v>13414968</v>
      </c>
      <c r="AR8" s="452">
        <v>434607</v>
      </c>
      <c r="AS8" s="453">
        <v>0</v>
      </c>
      <c r="AT8" s="452">
        <v>0</v>
      </c>
      <c r="AU8" s="452">
        <v>0</v>
      </c>
      <c r="AV8" s="452">
        <v>0</v>
      </c>
      <c r="AW8" s="452">
        <v>0</v>
      </c>
      <c r="AX8" s="451">
        <f>'Oil-Gas Fields'!D66</f>
        <v>0</v>
      </c>
      <c r="AY8" s="452">
        <v>14988</v>
      </c>
      <c r="AZ8" s="452">
        <v>0</v>
      </c>
      <c r="BA8" s="452">
        <v>0</v>
      </c>
      <c r="BB8" s="452">
        <v>0</v>
      </c>
      <c r="BC8" s="453">
        <v>0</v>
      </c>
      <c r="BD8" s="453">
        <v>0</v>
      </c>
      <c r="BE8" s="453">
        <v>627522</v>
      </c>
      <c r="BF8" s="452">
        <v>0</v>
      </c>
      <c r="BG8" s="451">
        <f>'Oil-Gas Fields'!E66</f>
        <v>0</v>
      </c>
      <c r="BH8" s="452">
        <v>0</v>
      </c>
      <c r="BI8" s="452">
        <v>0</v>
      </c>
      <c r="BJ8" s="452">
        <v>0</v>
      </c>
      <c r="BK8" s="452">
        <v>44755</v>
      </c>
      <c r="BL8" s="452">
        <v>0</v>
      </c>
      <c r="BM8" s="452">
        <v>0</v>
      </c>
      <c r="BN8" s="452">
        <v>0</v>
      </c>
      <c r="BO8" s="452">
        <v>0</v>
      </c>
      <c r="BP8" s="453">
        <v>0</v>
      </c>
      <c r="BQ8" s="452">
        <v>0</v>
      </c>
      <c r="BR8" s="453">
        <v>0</v>
      </c>
      <c r="BS8" s="452">
        <v>0</v>
      </c>
      <c r="BT8" s="453">
        <v>0</v>
      </c>
      <c r="BU8" s="453">
        <v>2686067</v>
      </c>
      <c r="BV8" s="452">
        <v>0</v>
      </c>
      <c r="BW8" s="452">
        <v>0</v>
      </c>
      <c r="BX8" s="452">
        <v>0</v>
      </c>
      <c r="BY8" s="453">
        <v>0</v>
      </c>
      <c r="BZ8" s="453">
        <v>0</v>
      </c>
      <c r="CA8" s="452">
        <v>0</v>
      </c>
      <c r="CB8" s="452">
        <v>0</v>
      </c>
      <c r="CC8" s="452">
        <v>0</v>
      </c>
      <c r="CD8" s="452">
        <v>0</v>
      </c>
      <c r="CE8" s="452">
        <v>0</v>
      </c>
      <c r="CF8" s="452">
        <v>0</v>
      </c>
      <c r="CG8" s="452">
        <v>0</v>
      </c>
      <c r="CH8" s="452">
        <v>0</v>
      </c>
      <c r="CI8" s="453">
        <v>0</v>
      </c>
      <c r="CJ8" s="453">
        <v>0</v>
      </c>
      <c r="CK8" s="452">
        <v>0</v>
      </c>
      <c r="CL8" s="453">
        <v>0</v>
      </c>
      <c r="CM8" s="451">
        <f>'Oil-Gas Fields'!F66</f>
        <v>0</v>
      </c>
      <c r="CN8" s="452">
        <v>168382</v>
      </c>
      <c r="CO8" s="453">
        <v>0</v>
      </c>
      <c r="CP8" s="452">
        <v>0</v>
      </c>
      <c r="CQ8" s="452">
        <v>0</v>
      </c>
      <c r="CR8" s="452">
        <v>0</v>
      </c>
      <c r="CS8" s="452">
        <v>0</v>
      </c>
      <c r="CT8" s="452">
        <v>12</v>
      </c>
      <c r="CU8" s="452">
        <v>0</v>
      </c>
      <c r="CV8" s="452">
        <v>0</v>
      </c>
      <c r="CW8" s="452">
        <v>0</v>
      </c>
      <c r="CX8" s="452">
        <v>0</v>
      </c>
      <c r="CY8" s="452">
        <v>0</v>
      </c>
      <c r="CZ8" s="452">
        <v>0</v>
      </c>
      <c r="DA8" s="452">
        <v>0</v>
      </c>
      <c r="DB8" s="452">
        <v>0</v>
      </c>
      <c r="DC8" s="452">
        <v>0</v>
      </c>
      <c r="DD8" s="453">
        <v>30978</v>
      </c>
      <c r="DE8" s="452">
        <v>52362</v>
      </c>
      <c r="DF8" s="452">
        <v>0</v>
      </c>
      <c r="DG8" s="452">
        <v>0</v>
      </c>
      <c r="DH8" s="453">
        <v>0</v>
      </c>
      <c r="DI8" s="452">
        <v>0</v>
      </c>
      <c r="DJ8" s="452">
        <v>0</v>
      </c>
      <c r="DK8" s="452">
        <v>0</v>
      </c>
      <c r="DL8" s="452">
        <v>0</v>
      </c>
      <c r="DM8" s="452">
        <v>0</v>
      </c>
      <c r="DN8" s="452">
        <v>0</v>
      </c>
      <c r="DO8" s="452">
        <v>0</v>
      </c>
      <c r="DP8" s="452">
        <v>28838</v>
      </c>
      <c r="DQ8" s="452">
        <v>0</v>
      </c>
      <c r="DR8" s="452">
        <v>0</v>
      </c>
      <c r="DS8" s="452">
        <v>0</v>
      </c>
      <c r="DT8" s="452">
        <v>0</v>
      </c>
      <c r="DU8" s="452">
        <v>0</v>
      </c>
      <c r="DV8" s="452">
        <v>0</v>
      </c>
      <c r="DW8" s="452">
        <v>0</v>
      </c>
      <c r="DX8" s="452">
        <v>0</v>
      </c>
      <c r="DY8" s="452">
        <v>0</v>
      </c>
      <c r="DZ8" s="452">
        <v>0</v>
      </c>
      <c r="EA8" s="453">
        <v>0</v>
      </c>
      <c r="EB8" s="452">
        <v>0</v>
      </c>
      <c r="EC8" s="452">
        <v>0</v>
      </c>
      <c r="ED8" s="452">
        <v>0</v>
      </c>
      <c r="EE8" s="452">
        <v>0</v>
      </c>
      <c r="EF8" s="452">
        <v>0</v>
      </c>
      <c r="EG8" s="452">
        <v>0</v>
      </c>
      <c r="EH8" s="452">
        <v>0</v>
      </c>
      <c r="EI8" s="452">
        <v>0</v>
      </c>
      <c r="EJ8" s="452">
        <v>0</v>
      </c>
      <c r="EK8" s="452">
        <v>0</v>
      </c>
      <c r="EL8" s="452">
        <v>0</v>
      </c>
      <c r="EM8" s="452">
        <v>0</v>
      </c>
      <c r="EN8" s="452">
        <v>0</v>
      </c>
      <c r="EO8" s="452">
        <v>0</v>
      </c>
      <c r="EP8" s="452">
        <v>0</v>
      </c>
      <c r="EQ8" s="452">
        <v>0</v>
      </c>
      <c r="ER8" s="452">
        <v>0</v>
      </c>
      <c r="ES8" s="452">
        <f t="shared" si="3"/>
        <v>18841563</v>
      </c>
    </row>
    <row r="9" spans="1:150" s="445" customFormat="1" ht="13.5" thickBot="1">
      <c r="A9" s="444" t="s">
        <v>2622</v>
      </c>
      <c r="B9" s="454"/>
      <c r="C9" s="455"/>
      <c r="D9" s="455"/>
      <c r="E9" s="456">
        <f>'TEOR Fields'!C27</f>
        <v>725048</v>
      </c>
      <c r="F9" s="456">
        <f>'TEOR Fields'!D27</f>
        <v>2072626</v>
      </c>
      <c r="G9" s="455"/>
      <c r="H9" s="455"/>
      <c r="I9" s="455"/>
      <c r="J9" s="455"/>
      <c r="K9" s="455"/>
      <c r="L9" s="455"/>
      <c r="M9" s="455"/>
      <c r="N9" s="455"/>
      <c r="O9" s="456">
        <f>'TEOR Fields'!E27</f>
        <v>752854</v>
      </c>
      <c r="P9" s="456">
        <f>'TEOR Fields'!F27</f>
        <v>68348926</v>
      </c>
      <c r="Q9" s="455"/>
      <c r="R9" s="455"/>
      <c r="S9" s="455"/>
      <c r="T9" s="456">
        <f>'TEOR Fields'!G27</f>
        <v>313155</v>
      </c>
      <c r="U9" s="455"/>
      <c r="V9" s="455"/>
      <c r="W9" s="455"/>
      <c r="X9" s="455"/>
      <c r="Y9" s="455"/>
      <c r="Z9" s="455"/>
      <c r="AA9" s="455"/>
      <c r="AB9" s="455"/>
      <c r="AC9" s="455"/>
      <c r="AD9" s="455"/>
      <c r="AE9" s="456">
        <f>'TEOR Fields'!H27</f>
        <v>31694391</v>
      </c>
      <c r="AF9" s="455"/>
      <c r="AG9" s="455"/>
      <c r="AH9" s="455"/>
      <c r="AI9" s="455"/>
      <c r="AJ9" s="455"/>
      <c r="AK9" s="456">
        <f>'TEOR Fields'!I27</f>
        <v>62129830</v>
      </c>
      <c r="AL9" s="455"/>
      <c r="AM9" s="455"/>
      <c r="AN9" s="455"/>
      <c r="AO9" s="456">
        <f>'TEOR Fields'!J27</f>
        <v>703986</v>
      </c>
      <c r="AP9" s="455"/>
      <c r="AQ9" s="455"/>
      <c r="AR9" s="455"/>
      <c r="AS9" s="456">
        <f>'TEOR Fields'!K27</f>
        <v>694195</v>
      </c>
      <c r="AT9" s="455"/>
      <c r="AU9" s="455"/>
      <c r="AV9" s="455"/>
      <c r="AW9" s="455"/>
      <c r="AX9" s="454"/>
      <c r="AY9" s="455"/>
      <c r="AZ9" s="455"/>
      <c r="BA9" s="455"/>
      <c r="BB9" s="455"/>
      <c r="BC9" s="456">
        <f>'TEOR Fields'!L27</f>
        <v>166500</v>
      </c>
      <c r="BD9" s="456">
        <f>'TEOR Fields'!M27</f>
        <v>13640116</v>
      </c>
      <c r="BE9" s="456">
        <f>'TEOR Fields'!N27</f>
        <v>63724634</v>
      </c>
      <c r="BF9" s="455"/>
      <c r="BG9" s="454"/>
      <c r="BH9" s="455"/>
      <c r="BI9" s="455"/>
      <c r="BJ9" s="455"/>
      <c r="BK9" s="455"/>
      <c r="BL9" s="455"/>
      <c r="BM9" s="455"/>
      <c r="BN9" s="455"/>
      <c r="BO9" s="455"/>
      <c r="BP9" s="456">
        <f>'TEOR Fields'!O27</f>
        <v>19648596</v>
      </c>
      <c r="BQ9" s="455"/>
      <c r="BR9" s="456">
        <f>'TEOR Fields'!P27</f>
        <v>174258</v>
      </c>
      <c r="BS9" s="455"/>
      <c r="BT9" s="456">
        <f>'TEOR Fields'!Q27</f>
        <v>6948669</v>
      </c>
      <c r="BU9" s="456">
        <f>'TEOR Fields'!R27</f>
        <v>153674171</v>
      </c>
      <c r="BV9" s="455"/>
      <c r="BW9" s="455"/>
      <c r="BX9" s="455"/>
      <c r="BY9" s="456">
        <f>'TEOR Fields'!S27</f>
        <v>526237</v>
      </c>
      <c r="BZ9" s="456">
        <f>'TEOR Fields'!T27</f>
        <v>36975</v>
      </c>
      <c r="CA9" s="455"/>
      <c r="CB9" s="455"/>
      <c r="CC9" s="455"/>
      <c r="CD9" s="455"/>
      <c r="CE9" s="455"/>
      <c r="CF9" s="455"/>
      <c r="CG9" s="455"/>
      <c r="CH9" s="455"/>
      <c r="CI9" s="456">
        <f>'TEOR Fields'!U27</f>
        <v>1134289</v>
      </c>
      <c r="CJ9" s="456">
        <f>'TEOR Fields'!V27</f>
        <v>360834</v>
      </c>
      <c r="CK9" s="455"/>
      <c r="CL9" s="456">
        <f>'TEOR Fields'!W27</f>
        <v>6381938</v>
      </c>
      <c r="CM9" s="454"/>
      <c r="CN9" s="455"/>
      <c r="CO9" s="456">
        <f>'TEOR Fields'!X27</f>
        <v>8435597</v>
      </c>
      <c r="CP9" s="455"/>
      <c r="CQ9" s="455"/>
      <c r="CR9" s="455"/>
      <c r="CS9" s="455"/>
      <c r="CT9" s="455"/>
      <c r="CU9" s="455"/>
      <c r="CV9" s="455"/>
      <c r="CW9" s="455"/>
      <c r="CX9" s="455"/>
      <c r="CY9" s="455"/>
      <c r="CZ9" s="455"/>
      <c r="DA9" s="455"/>
      <c r="DB9" s="455"/>
      <c r="DC9" s="455"/>
      <c r="DD9" s="456">
        <f>'TEOR Fields'!Y27</f>
        <v>10756868</v>
      </c>
      <c r="DE9" s="455"/>
      <c r="DF9" s="455"/>
      <c r="DG9" s="455"/>
      <c r="DH9" s="456">
        <f>'TEOR Fields'!Z27</f>
        <v>36109621</v>
      </c>
      <c r="DI9" s="455"/>
      <c r="DJ9" s="455"/>
      <c r="DK9" s="455"/>
      <c r="DL9" s="455"/>
      <c r="DM9" s="455"/>
      <c r="DN9" s="455"/>
      <c r="DO9" s="455"/>
      <c r="DP9" s="455"/>
      <c r="DQ9" s="455"/>
      <c r="DR9" s="455"/>
      <c r="DS9" s="455"/>
      <c r="DT9" s="455"/>
      <c r="DU9" s="455"/>
      <c r="DV9" s="455"/>
      <c r="DW9" s="455"/>
      <c r="DX9" s="455"/>
      <c r="DY9" s="455"/>
      <c r="DZ9" s="455"/>
      <c r="EA9" s="456">
        <f>'TEOR Fields'!AA27</f>
        <v>27940</v>
      </c>
      <c r="EB9" s="455"/>
      <c r="EC9" s="455"/>
      <c r="ED9" s="455"/>
      <c r="EE9" s="455"/>
      <c r="EF9" s="455"/>
      <c r="EG9" s="455"/>
      <c r="EH9" s="455"/>
      <c r="EI9" s="455"/>
      <c r="EJ9" s="455"/>
      <c r="EK9" s="455"/>
      <c r="EL9" s="455"/>
      <c r="EM9" s="455"/>
      <c r="EN9" s="455"/>
      <c r="EO9" s="455"/>
      <c r="EP9" s="455"/>
      <c r="EQ9" s="455"/>
      <c r="ER9" s="455"/>
      <c r="ES9" s="452">
        <f t="shared" si="3"/>
        <v>489182254</v>
      </c>
    </row>
    <row r="10" spans="1:150" s="310" customFormat="1" ht="12.75">
      <c r="A10" s="446" t="s">
        <v>1122</v>
      </c>
      <c r="B10" s="311">
        <f>B4/365</f>
        <v>230.26849315068492</v>
      </c>
      <c r="C10" s="311">
        <f t="shared" ref="C10:BN10" si="4">C4/365</f>
        <v>119.75342465753425</v>
      </c>
      <c r="D10" s="311">
        <f t="shared" si="4"/>
        <v>454.62465753424658</v>
      </c>
      <c r="E10" s="311">
        <f t="shared" si="4"/>
        <v>830.87397260273974</v>
      </c>
      <c r="F10" s="311">
        <f t="shared" si="4"/>
        <v>1141.131506849315</v>
      </c>
      <c r="G10" s="311">
        <f t="shared" si="4"/>
        <v>909.90958904109584</v>
      </c>
      <c r="H10" s="311">
        <f t="shared" si="4"/>
        <v>35.18904109589041</v>
      </c>
      <c r="I10" s="311">
        <f t="shared" si="4"/>
        <v>187.50684931506851</v>
      </c>
      <c r="J10" s="311">
        <f t="shared" si="4"/>
        <v>213.9150684931507</v>
      </c>
      <c r="K10" s="311">
        <f t="shared" si="4"/>
        <v>138.03013698630136</v>
      </c>
      <c r="L10" s="311">
        <f t="shared" si="4"/>
        <v>67.657534246575338</v>
      </c>
      <c r="M10" s="311">
        <f t="shared" si="4"/>
        <v>55.046575342465751</v>
      </c>
      <c r="N10" s="311">
        <f t="shared" si="4"/>
        <v>2395.0684931506848</v>
      </c>
      <c r="O10" s="311">
        <f t="shared" si="4"/>
        <v>8031.6164383561645</v>
      </c>
      <c r="P10" s="311">
        <f t="shared" si="4"/>
        <v>72563.989041095891</v>
      </c>
      <c r="Q10" s="311">
        <f t="shared" si="4"/>
        <v>2257.3616438356166</v>
      </c>
      <c r="R10" s="311">
        <f t="shared" si="4"/>
        <v>88.246575342465746</v>
      </c>
      <c r="S10" s="311">
        <f t="shared" si="4"/>
        <v>3287.9178082191779</v>
      </c>
      <c r="T10" s="311">
        <f t="shared" si="4"/>
        <v>2000.2273972602741</v>
      </c>
      <c r="U10" s="311">
        <f t="shared" si="4"/>
        <v>103.41643835616438</v>
      </c>
      <c r="V10" s="311">
        <f t="shared" si="4"/>
        <v>80.424657534246577</v>
      </c>
      <c r="W10" s="311">
        <f t="shared" si="4"/>
        <v>326.29863013698628</v>
      </c>
      <c r="X10" s="311">
        <f t="shared" si="4"/>
        <v>88.013698630136986</v>
      </c>
      <c r="Y10" s="311">
        <f t="shared" si="4"/>
        <v>484.75890410958903</v>
      </c>
      <c r="Z10" s="311">
        <f t="shared" si="4"/>
        <v>471.38082191780819</v>
      </c>
      <c r="AA10" s="311">
        <f t="shared" si="4"/>
        <v>35.268493150684932</v>
      </c>
      <c r="AB10" s="311">
        <f t="shared" si="4"/>
        <v>921.78356164383558</v>
      </c>
      <c r="AC10" s="311">
        <f t="shared" si="4"/>
        <v>139.78082191780823</v>
      </c>
      <c r="AD10" s="311">
        <f t="shared" si="4"/>
        <v>116.81369863013698</v>
      </c>
      <c r="AE10" s="311">
        <f t="shared" si="4"/>
        <v>15446.013698630137</v>
      </c>
      <c r="AF10" s="311">
        <f t="shared" si="4"/>
        <v>60.230136986301368</v>
      </c>
      <c r="AG10" s="311">
        <f t="shared" si="4"/>
        <v>409.85479452054796</v>
      </c>
      <c r="AH10" s="311">
        <f t="shared" si="4"/>
        <v>238.42739726027398</v>
      </c>
      <c r="AI10" s="311">
        <f t="shared" si="4"/>
        <v>622.2821917808219</v>
      </c>
      <c r="AJ10" s="311">
        <f t="shared" si="4"/>
        <v>599.03561643835621</v>
      </c>
      <c r="AK10" s="311">
        <f t="shared" si="4"/>
        <v>42398.926027397261</v>
      </c>
      <c r="AL10" s="311">
        <f t="shared" si="4"/>
        <v>133.15342465753426</v>
      </c>
      <c r="AM10" s="311">
        <f t="shared" si="4"/>
        <v>179.06301369863013</v>
      </c>
      <c r="AN10" s="311">
        <f t="shared" si="4"/>
        <v>55.30958904109589</v>
      </c>
      <c r="AO10" s="311">
        <f t="shared" si="4"/>
        <v>2076.1424657534249</v>
      </c>
      <c r="AP10" s="311">
        <f t="shared" si="4"/>
        <v>55.753424657534246</v>
      </c>
      <c r="AQ10" s="311">
        <f t="shared" si="4"/>
        <v>38195.139726027395</v>
      </c>
      <c r="AR10" s="311">
        <f t="shared" si="4"/>
        <v>2385.3863013698628</v>
      </c>
      <c r="AS10" s="311">
        <f t="shared" si="4"/>
        <v>1285.7397260273972</v>
      </c>
      <c r="AT10" s="311">
        <f t="shared" si="4"/>
        <v>362.39452054794521</v>
      </c>
      <c r="AU10" s="311">
        <f t="shared" si="4"/>
        <v>123.77260273972603</v>
      </c>
      <c r="AV10" s="311">
        <f t="shared" si="4"/>
        <v>292.60000000000002</v>
      </c>
      <c r="AW10" s="311">
        <f t="shared" si="4"/>
        <v>54.986301369863014</v>
      </c>
      <c r="AX10" s="311">
        <f t="shared" si="4"/>
        <v>147.08767123287672</v>
      </c>
      <c r="AY10" s="311">
        <f t="shared" si="4"/>
        <v>5003.5342465753429</v>
      </c>
      <c r="AZ10" s="311">
        <f t="shared" si="4"/>
        <v>28.432876712328767</v>
      </c>
      <c r="BA10" s="311">
        <f t="shared" si="4"/>
        <v>7226.813698630137</v>
      </c>
      <c r="BB10" s="311">
        <f t="shared" si="4"/>
        <v>359.00821917808219</v>
      </c>
      <c r="BC10" s="311">
        <f t="shared" si="4"/>
        <v>277.17260273972602</v>
      </c>
      <c r="BD10" s="311">
        <f t="shared" si="4"/>
        <v>7693.4794520547948</v>
      </c>
      <c r="BE10" s="311">
        <f t="shared" si="4"/>
        <v>75004.47671232876</v>
      </c>
      <c r="BF10" s="311">
        <f t="shared" si="4"/>
        <v>91.756164383561639</v>
      </c>
      <c r="BG10" s="311">
        <f t="shared" si="4"/>
        <v>102.04109589041096</v>
      </c>
      <c r="BH10" s="311">
        <f t="shared" si="4"/>
        <v>94.961643835616442</v>
      </c>
      <c r="BI10" s="311">
        <f t="shared" si="4"/>
        <v>1252.8109589041096</v>
      </c>
      <c r="BJ10" s="311">
        <f t="shared" si="4"/>
        <v>43.93150684931507</v>
      </c>
      <c r="BK10" s="311">
        <f t="shared" si="4"/>
        <v>571.24109589041097</v>
      </c>
      <c r="BL10" s="311">
        <f t="shared" si="4"/>
        <v>3987.2958904109587</v>
      </c>
      <c r="BM10" s="311">
        <f t="shared" si="4"/>
        <v>30.509589041095889</v>
      </c>
      <c r="BN10" s="311">
        <f t="shared" si="4"/>
        <v>81.106849315068487</v>
      </c>
      <c r="BO10" s="311">
        <f t="shared" ref="BO10:DZ10" si="5">BO4/365</f>
        <v>43.389041095890413</v>
      </c>
      <c r="BP10" s="311">
        <f t="shared" si="5"/>
        <v>31320.660273972604</v>
      </c>
      <c r="BQ10" s="311">
        <f t="shared" si="5"/>
        <v>61.424657534246577</v>
      </c>
      <c r="BR10" s="311">
        <f t="shared" si="5"/>
        <v>416.05753424657536</v>
      </c>
      <c r="BS10" s="311">
        <f t="shared" si="5"/>
        <v>140.33972602739726</v>
      </c>
      <c r="BT10" s="311">
        <f t="shared" si="5"/>
        <v>5525.6191780821919</v>
      </c>
      <c r="BU10" s="311">
        <f t="shared" si="5"/>
        <v>88787.758904109593</v>
      </c>
      <c r="BV10" s="311">
        <f t="shared" si="5"/>
        <v>1516.7315068493151</v>
      </c>
      <c r="BW10" s="311">
        <f t="shared" si="5"/>
        <v>1997.9123287671232</v>
      </c>
      <c r="BX10" s="311">
        <f t="shared" si="5"/>
        <v>285.44657534246574</v>
      </c>
      <c r="BY10" s="311">
        <f t="shared" si="5"/>
        <v>1487.6328767123289</v>
      </c>
      <c r="BZ10" s="311">
        <f t="shared" si="5"/>
        <v>363.11506849315066</v>
      </c>
      <c r="CA10" s="311">
        <f t="shared" si="5"/>
        <v>391.95890410958901</v>
      </c>
      <c r="CB10" s="311">
        <f t="shared" si="5"/>
        <v>266.27397260273972</v>
      </c>
      <c r="CC10" s="311">
        <f t="shared" si="5"/>
        <v>81.865753424657541</v>
      </c>
      <c r="CD10" s="311">
        <f t="shared" si="5"/>
        <v>57.419178082191777</v>
      </c>
      <c r="CE10" s="311">
        <f t="shared" si="5"/>
        <v>198.26849315068492</v>
      </c>
      <c r="CF10" s="311">
        <f t="shared" si="5"/>
        <v>308.59726027397261</v>
      </c>
      <c r="CG10" s="311">
        <f t="shared" si="5"/>
        <v>718.7972602739726</v>
      </c>
      <c r="CH10" s="311">
        <f t="shared" si="5"/>
        <v>50.646575342465752</v>
      </c>
      <c r="CI10" s="311">
        <f t="shared" si="5"/>
        <v>2958.1643835616437</v>
      </c>
      <c r="CJ10" s="311">
        <f t="shared" si="5"/>
        <v>324.63013698630135</v>
      </c>
      <c r="CK10" s="311">
        <f t="shared" si="5"/>
        <v>77.38082191780822</v>
      </c>
      <c r="CL10" s="311">
        <f t="shared" si="5"/>
        <v>2040.1616438356164</v>
      </c>
      <c r="CM10" s="311">
        <f t="shared" si="5"/>
        <v>124.7068493150685</v>
      </c>
      <c r="CN10" s="311">
        <f t="shared" si="5"/>
        <v>681.58630136986301</v>
      </c>
      <c r="CO10" s="311">
        <f t="shared" si="5"/>
        <v>6811.8849315068492</v>
      </c>
      <c r="CP10" s="311">
        <f t="shared" si="5"/>
        <v>170.13972602739727</v>
      </c>
      <c r="CQ10" s="311">
        <f t="shared" si="5"/>
        <v>294.08493150684933</v>
      </c>
      <c r="CR10" s="311">
        <f t="shared" si="5"/>
        <v>411.68767123287671</v>
      </c>
      <c r="CS10" s="311">
        <f t="shared" si="5"/>
        <v>171.20547945205479</v>
      </c>
      <c r="CT10" s="311">
        <f t="shared" si="5"/>
        <v>1039.5232876712328</v>
      </c>
      <c r="CU10" s="311">
        <f t="shared" si="5"/>
        <v>903.38356164383561</v>
      </c>
      <c r="CV10" s="311">
        <f t="shared" si="5"/>
        <v>633.27671232876708</v>
      </c>
      <c r="CW10" s="311">
        <f t="shared" si="5"/>
        <v>227.22465753424657</v>
      </c>
      <c r="CX10" s="311">
        <f t="shared" si="5"/>
        <v>225.32876712328766</v>
      </c>
      <c r="CY10" s="311">
        <f t="shared" si="5"/>
        <v>569.55342465753426</v>
      </c>
      <c r="CZ10" s="311">
        <f t="shared" si="5"/>
        <v>478.59726027397261</v>
      </c>
      <c r="DA10" s="311">
        <f t="shared" si="5"/>
        <v>29.446575342465753</v>
      </c>
      <c r="DB10" s="311">
        <f t="shared" si="5"/>
        <v>50.512328767123286</v>
      </c>
      <c r="DC10" s="311">
        <f t="shared" si="5"/>
        <v>503.35342465753422</v>
      </c>
      <c r="DD10" s="311">
        <f t="shared" si="5"/>
        <v>7469.9643835616434</v>
      </c>
      <c r="DE10" s="311">
        <f t="shared" si="5"/>
        <v>167.57260273972602</v>
      </c>
      <c r="DF10" s="311">
        <f t="shared" si="5"/>
        <v>121.41095890410959</v>
      </c>
      <c r="DG10" s="311">
        <f t="shared" si="5"/>
        <v>168.53424657534248</v>
      </c>
      <c r="DH10" s="311">
        <f t="shared" si="5"/>
        <v>16571.427397260275</v>
      </c>
      <c r="DI10" s="311">
        <f t="shared" si="5"/>
        <v>1681.2383561643835</v>
      </c>
      <c r="DJ10" s="311">
        <f t="shared" si="5"/>
        <v>845.10958904109589</v>
      </c>
      <c r="DK10" s="311">
        <f t="shared" si="5"/>
        <v>419.11780821917807</v>
      </c>
      <c r="DL10" s="311">
        <f t="shared" si="5"/>
        <v>196.2931506849315</v>
      </c>
      <c r="DM10" s="311">
        <f t="shared" si="5"/>
        <v>1780.0493150684931</v>
      </c>
      <c r="DN10" s="311">
        <f t="shared" si="5"/>
        <v>508.75890410958903</v>
      </c>
      <c r="DO10" s="311">
        <f t="shared" si="5"/>
        <v>51.68767123287671</v>
      </c>
      <c r="DP10" s="311">
        <f t="shared" si="5"/>
        <v>62.586301369863016</v>
      </c>
      <c r="DQ10" s="311">
        <f t="shared" si="5"/>
        <v>107.88219178082191</v>
      </c>
      <c r="DR10" s="311">
        <f t="shared" si="5"/>
        <v>498.61643835616439</v>
      </c>
      <c r="DS10" s="311">
        <f t="shared" si="5"/>
        <v>1252.8109589041096</v>
      </c>
      <c r="DT10" s="311">
        <f t="shared" si="5"/>
        <v>92.443835616438349</v>
      </c>
      <c r="DU10" s="311">
        <f t="shared" si="5"/>
        <v>940.7534246575342</v>
      </c>
      <c r="DV10" s="311">
        <f t="shared" si="5"/>
        <v>1983.5972602739726</v>
      </c>
      <c r="DW10" s="311">
        <f t="shared" si="5"/>
        <v>242.21643835616439</v>
      </c>
      <c r="DX10" s="311">
        <f t="shared" si="5"/>
        <v>1145.8712328767124</v>
      </c>
      <c r="DY10" s="311">
        <f t="shared" si="5"/>
        <v>260.1013698630137</v>
      </c>
      <c r="DZ10" s="311">
        <f t="shared" si="5"/>
        <v>34.830136986301369</v>
      </c>
      <c r="EA10" s="311">
        <f t="shared" ref="EA10:ES10" si="6">EA4/365</f>
        <v>148.61369863013698</v>
      </c>
      <c r="EB10" s="311">
        <f t="shared" si="6"/>
        <v>34.076712328767123</v>
      </c>
      <c r="EC10" s="311">
        <f t="shared" si="6"/>
        <v>1291.2191780821918</v>
      </c>
      <c r="ED10" s="311">
        <f t="shared" si="6"/>
        <v>42.041095890410958</v>
      </c>
      <c r="EE10" s="311">
        <f t="shared" si="6"/>
        <v>101.7972602739726</v>
      </c>
      <c r="EF10" s="311">
        <f t="shared" si="6"/>
        <v>76.813698630136983</v>
      </c>
      <c r="EG10" s="311">
        <f t="shared" si="6"/>
        <v>286.54520547945208</v>
      </c>
      <c r="EH10" s="311">
        <f t="shared" si="6"/>
        <v>97.698630136986296</v>
      </c>
      <c r="EI10" s="311">
        <f t="shared" si="6"/>
        <v>995.23835616438362</v>
      </c>
      <c r="EJ10" s="311">
        <f t="shared" si="6"/>
        <v>201.78356164383561</v>
      </c>
      <c r="EK10" s="311">
        <f t="shared" si="6"/>
        <v>59.178082191780824</v>
      </c>
      <c r="EL10" s="311">
        <f t="shared" si="6"/>
        <v>12473.887671232877</v>
      </c>
      <c r="EM10" s="311">
        <f t="shared" si="6"/>
        <v>177.88493150684931</v>
      </c>
      <c r="EN10" s="311">
        <f t="shared" si="6"/>
        <v>32.846575342465755</v>
      </c>
      <c r="EO10" s="311">
        <f t="shared" si="6"/>
        <v>295.7068493150685</v>
      </c>
      <c r="EP10" s="311">
        <f t="shared" si="6"/>
        <v>36577.210958904107</v>
      </c>
      <c r="EQ10" s="311">
        <f t="shared" si="6"/>
        <v>654.50958904109586</v>
      </c>
      <c r="ER10" s="311">
        <f t="shared" si="6"/>
        <v>501.89315068493153</v>
      </c>
      <c r="ES10" s="311">
        <f t="shared" si="6"/>
        <v>548143.71232876717</v>
      </c>
      <c r="ET10" s="311"/>
    </row>
    <row r="11" spans="1:150" s="310" customFormat="1" ht="12.75">
      <c r="A11" s="446" t="s">
        <v>463</v>
      </c>
      <c r="B11" s="311">
        <f>B6*1000/B4</f>
        <v>293.40376927470015</v>
      </c>
      <c r="C11" s="311">
        <f t="shared" ref="C11:BN11" si="7">C6*1000/C4</f>
        <v>205.90253946465339</v>
      </c>
      <c r="D11" s="311">
        <f t="shared" si="7"/>
        <v>422.30230568043487</v>
      </c>
      <c r="E11" s="311">
        <f t="shared" si="7"/>
        <v>0</v>
      </c>
      <c r="F11" s="311">
        <f t="shared" si="7"/>
        <v>2364.2383310965083</v>
      </c>
      <c r="G11" s="311">
        <f t="shared" si="7"/>
        <v>15571.575679655061</v>
      </c>
      <c r="H11" s="311">
        <f t="shared" si="7"/>
        <v>420.35191529118657</v>
      </c>
      <c r="I11" s="311">
        <f t="shared" si="7"/>
        <v>2352.4547048509644</v>
      </c>
      <c r="J11" s="311">
        <f t="shared" si="7"/>
        <v>2601.5573969953507</v>
      </c>
      <c r="K11" s="311">
        <f t="shared" si="7"/>
        <v>4409.9561342569623</v>
      </c>
      <c r="L11" s="311">
        <f t="shared" si="7"/>
        <v>825.38975501113589</v>
      </c>
      <c r="M11" s="311">
        <f t="shared" si="7"/>
        <v>821.12283495918768</v>
      </c>
      <c r="N11" s="311">
        <f t="shared" si="7"/>
        <v>301.81423015328301</v>
      </c>
      <c r="O11" s="311">
        <f t="shared" si="7"/>
        <v>1091.578487757288</v>
      </c>
      <c r="P11" s="311">
        <f t="shared" si="7"/>
        <v>408.61726349339057</v>
      </c>
      <c r="Q11" s="311">
        <f t="shared" si="7"/>
        <v>1248.1051342517692</v>
      </c>
      <c r="R11" s="311">
        <f t="shared" si="7"/>
        <v>3552.0956224774914</v>
      </c>
      <c r="S11" s="311">
        <f t="shared" si="7"/>
        <v>500.58912248248049</v>
      </c>
      <c r="T11" s="311">
        <f t="shared" si="7"/>
        <v>1899.6182625811039</v>
      </c>
      <c r="U11" s="311">
        <f t="shared" si="7"/>
        <v>3810.7929106948895</v>
      </c>
      <c r="V11" s="311">
        <f t="shared" si="7"/>
        <v>617.33946516777382</v>
      </c>
      <c r="W11" s="311">
        <f t="shared" si="7"/>
        <v>1156.4076944390802</v>
      </c>
      <c r="X11" s="311">
        <f t="shared" si="7"/>
        <v>915.92217898832689</v>
      </c>
      <c r="Y11" s="311">
        <f t="shared" si="7"/>
        <v>1500.3362778842186</v>
      </c>
      <c r="Z11" s="311">
        <f t="shared" si="7"/>
        <v>281.28959512711128</v>
      </c>
      <c r="AA11" s="311">
        <f t="shared" si="7"/>
        <v>917.4240658743106</v>
      </c>
      <c r="AB11" s="311">
        <f t="shared" si="7"/>
        <v>594.87116994748123</v>
      </c>
      <c r="AC11" s="311">
        <f t="shared" si="7"/>
        <v>1151.5484123872991</v>
      </c>
      <c r="AD11" s="311">
        <f t="shared" si="7"/>
        <v>1788.0244857752657</v>
      </c>
      <c r="AE11" s="311">
        <f t="shared" si="7"/>
        <v>34.485113417568392</v>
      </c>
      <c r="AF11" s="311">
        <f t="shared" si="7"/>
        <v>15160.343886462882</v>
      </c>
      <c r="AG11" s="311">
        <f t="shared" si="7"/>
        <v>649.15071826306678</v>
      </c>
      <c r="AH11" s="311">
        <f t="shared" si="7"/>
        <v>12182.152460184312</v>
      </c>
      <c r="AI11" s="311">
        <f t="shared" si="7"/>
        <v>593.40122307194463</v>
      </c>
      <c r="AJ11" s="311">
        <f t="shared" si="7"/>
        <v>1547.3134901759906</v>
      </c>
      <c r="AK11" s="311">
        <f t="shared" si="7"/>
        <v>327.87558330503072</v>
      </c>
      <c r="AL11" s="311">
        <f t="shared" si="7"/>
        <v>0</v>
      </c>
      <c r="AM11" s="311">
        <f t="shared" si="7"/>
        <v>1433.1221885614616</v>
      </c>
      <c r="AN11" s="311">
        <f t="shared" si="7"/>
        <v>117.94135129780068</v>
      </c>
      <c r="AO11" s="311">
        <f t="shared" si="7"/>
        <v>4.6609095899666402</v>
      </c>
      <c r="AP11" s="311">
        <f t="shared" si="7"/>
        <v>294.59459459459458</v>
      </c>
      <c r="AQ11" s="311">
        <f t="shared" si="7"/>
        <v>8937.4470365805701</v>
      </c>
      <c r="AR11" s="311">
        <f t="shared" si="7"/>
        <v>711.41861517504992</v>
      </c>
      <c r="AS11" s="311">
        <f t="shared" si="7"/>
        <v>170.87759298522252</v>
      </c>
      <c r="AT11" s="311">
        <f t="shared" si="7"/>
        <v>1420.5285997248136</v>
      </c>
      <c r="AU11" s="311">
        <f t="shared" si="7"/>
        <v>229.54158089293225</v>
      </c>
      <c r="AV11" s="311">
        <f t="shared" si="7"/>
        <v>2786.8893903500971</v>
      </c>
      <c r="AW11" s="311">
        <f t="shared" si="7"/>
        <v>877.13004484304929</v>
      </c>
      <c r="AX11" s="311">
        <f t="shared" si="7"/>
        <v>236.44457689943562</v>
      </c>
      <c r="AY11" s="311">
        <f t="shared" si="7"/>
        <v>414.43472832901676</v>
      </c>
      <c r="AZ11" s="311">
        <f t="shared" si="7"/>
        <v>0</v>
      </c>
      <c r="BA11" s="311">
        <f t="shared" si="7"/>
        <v>542.4880780745375</v>
      </c>
      <c r="BB11" s="311">
        <f t="shared" si="7"/>
        <v>183.55744135289001</v>
      </c>
      <c r="BC11" s="311">
        <f t="shared" si="7"/>
        <v>0</v>
      </c>
      <c r="BD11" s="311">
        <f t="shared" si="7"/>
        <v>0</v>
      </c>
      <c r="BE11" s="311">
        <f t="shared" si="7"/>
        <v>6.66626876043271E-2</v>
      </c>
      <c r="BF11" s="311">
        <f t="shared" si="7"/>
        <v>1552.8052312561583</v>
      </c>
      <c r="BG11" s="311">
        <f t="shared" si="7"/>
        <v>2414.7670828299101</v>
      </c>
      <c r="BH11" s="311">
        <f t="shared" si="7"/>
        <v>959.17601915697753</v>
      </c>
      <c r="BI11" s="311">
        <f t="shared" si="7"/>
        <v>1279.6254340923206</v>
      </c>
      <c r="BJ11" s="311">
        <f t="shared" si="7"/>
        <v>0</v>
      </c>
      <c r="BK11" s="311">
        <f t="shared" si="7"/>
        <v>922.55267310302486</v>
      </c>
      <c r="BL11" s="311">
        <f t="shared" si="7"/>
        <v>186.89083067248515</v>
      </c>
      <c r="BM11" s="311">
        <f t="shared" si="7"/>
        <v>342.76221264367814</v>
      </c>
      <c r="BN11" s="311">
        <f t="shared" si="7"/>
        <v>851.87812457775976</v>
      </c>
      <c r="BO11" s="311">
        <f t="shared" ref="BO11:DZ11" si="8">BO6*1000/BO4</f>
        <v>969.24922649491691</v>
      </c>
      <c r="BP11" s="311">
        <f t="shared" si="8"/>
        <v>696.54456277754775</v>
      </c>
      <c r="BQ11" s="311">
        <f t="shared" si="8"/>
        <v>987.82337198929531</v>
      </c>
      <c r="BR11" s="311">
        <f t="shared" si="8"/>
        <v>0</v>
      </c>
      <c r="BS11" s="311">
        <f t="shared" si="8"/>
        <v>612.759643916914</v>
      </c>
      <c r="BT11" s="311">
        <f t="shared" si="8"/>
        <v>797.99499318492042</v>
      </c>
      <c r="BU11" s="311">
        <f t="shared" si="8"/>
        <v>147.89697654236676</v>
      </c>
      <c r="BV11" s="311">
        <f t="shared" si="8"/>
        <v>555.42469658078744</v>
      </c>
      <c r="BW11" s="311">
        <f t="shared" si="8"/>
        <v>943.4670162553241</v>
      </c>
      <c r="BX11" s="311">
        <f t="shared" si="8"/>
        <v>2687.5359926287097</v>
      </c>
      <c r="BY11" s="311">
        <f t="shared" si="8"/>
        <v>0</v>
      </c>
      <c r="BZ11" s="311">
        <f t="shared" si="8"/>
        <v>345.78268709869695</v>
      </c>
      <c r="CA11" s="311">
        <f t="shared" si="8"/>
        <v>1839.0102401006536</v>
      </c>
      <c r="CB11" s="311">
        <f t="shared" si="8"/>
        <v>257.44418150015434</v>
      </c>
      <c r="CC11" s="311">
        <f t="shared" si="8"/>
        <v>1334.9620159967872</v>
      </c>
      <c r="CD11" s="311">
        <f t="shared" si="8"/>
        <v>434.24945128351942</v>
      </c>
      <c r="CE11" s="311">
        <f t="shared" si="8"/>
        <v>422.31372982533719</v>
      </c>
      <c r="CF11" s="311">
        <f t="shared" si="8"/>
        <v>30.75338695644454</v>
      </c>
      <c r="CG11" s="311">
        <f t="shared" si="8"/>
        <v>4638.7877771467556</v>
      </c>
      <c r="CH11" s="311">
        <f t="shared" si="8"/>
        <v>0</v>
      </c>
      <c r="CI11" s="311">
        <f t="shared" si="8"/>
        <v>803.05168884813793</v>
      </c>
      <c r="CJ11" s="311">
        <f t="shared" si="8"/>
        <v>3.1057473204489829</v>
      </c>
      <c r="CK11" s="311">
        <f t="shared" si="8"/>
        <v>3047.0896473587309</v>
      </c>
      <c r="CL11" s="311">
        <f t="shared" si="8"/>
        <v>0</v>
      </c>
      <c r="CM11" s="311">
        <f t="shared" si="8"/>
        <v>813.87582934223826</v>
      </c>
      <c r="CN11" s="311">
        <f t="shared" si="8"/>
        <v>490.18204912794084</v>
      </c>
      <c r="CO11" s="311">
        <f t="shared" si="8"/>
        <v>8.0306860933630109</v>
      </c>
      <c r="CP11" s="311">
        <f t="shared" si="8"/>
        <v>0.19323360332361797</v>
      </c>
      <c r="CQ11" s="311">
        <f t="shared" si="8"/>
        <v>21379.845538983242</v>
      </c>
      <c r="CR11" s="311">
        <f t="shared" si="8"/>
        <v>327.01342951832083</v>
      </c>
      <c r="CS11" s="311">
        <f t="shared" si="8"/>
        <v>1962.2179548727797</v>
      </c>
      <c r="CT11" s="311">
        <f t="shared" si="8"/>
        <v>84.322107604644913</v>
      </c>
      <c r="CU11" s="311">
        <f t="shared" si="8"/>
        <v>867.06900996254569</v>
      </c>
      <c r="CV11" s="311">
        <f t="shared" si="8"/>
        <v>1327.3688491256607</v>
      </c>
      <c r="CW11" s="311">
        <f t="shared" si="8"/>
        <v>138.43037486284771</v>
      </c>
      <c r="CX11" s="311">
        <f t="shared" si="8"/>
        <v>849.72946683688974</v>
      </c>
      <c r="CY11" s="311">
        <f t="shared" si="8"/>
        <v>391.95813110006878</v>
      </c>
      <c r="CZ11" s="311">
        <f t="shared" si="8"/>
        <v>707.95933321121083</v>
      </c>
      <c r="DA11" s="311">
        <f t="shared" si="8"/>
        <v>901.5630815035355</v>
      </c>
      <c r="DB11" s="311">
        <f t="shared" si="8"/>
        <v>179.42181482887671</v>
      </c>
      <c r="DC11" s="311">
        <f t="shared" si="8"/>
        <v>1240.4748426988308</v>
      </c>
      <c r="DD11" s="311">
        <f t="shared" si="8"/>
        <v>5.4651743218595605</v>
      </c>
      <c r="DE11" s="311">
        <f t="shared" si="8"/>
        <v>281.68530508142044</v>
      </c>
      <c r="DF11" s="311">
        <f t="shared" si="8"/>
        <v>1090.3080221144082</v>
      </c>
      <c r="DG11" s="311">
        <f t="shared" si="8"/>
        <v>1525.1889782979761</v>
      </c>
      <c r="DH11" s="311">
        <f t="shared" si="8"/>
        <v>261.85639550234259</v>
      </c>
      <c r="DI11" s="311">
        <f t="shared" si="8"/>
        <v>772.89245370340188</v>
      </c>
      <c r="DJ11" s="311">
        <f t="shared" si="8"/>
        <v>868.70795714262556</v>
      </c>
      <c r="DK11" s="311">
        <f t="shared" si="8"/>
        <v>809.15556485246248</v>
      </c>
      <c r="DL11" s="311">
        <f t="shared" si="8"/>
        <v>713.1491897776599</v>
      </c>
      <c r="DM11" s="311">
        <f t="shared" si="8"/>
        <v>177.10452842617875</v>
      </c>
      <c r="DN11" s="311">
        <f t="shared" si="8"/>
        <v>523.73490147929158</v>
      </c>
      <c r="DO11" s="311">
        <f t="shared" si="8"/>
        <v>3196.2260150535353</v>
      </c>
      <c r="DP11" s="311">
        <f t="shared" si="8"/>
        <v>1514.5333566800909</v>
      </c>
      <c r="DQ11" s="311">
        <f t="shared" si="8"/>
        <v>1059.7302994133631</v>
      </c>
      <c r="DR11" s="311">
        <f t="shared" si="8"/>
        <v>593.96686722162701</v>
      </c>
      <c r="DS11" s="311">
        <f t="shared" si="8"/>
        <v>623.11601745991481</v>
      </c>
      <c r="DT11" s="311">
        <f t="shared" si="8"/>
        <v>468.67405607255051</v>
      </c>
      <c r="DU11" s="311">
        <f t="shared" si="8"/>
        <v>2376.6902074990899</v>
      </c>
      <c r="DV11" s="311">
        <f t="shared" si="8"/>
        <v>713.76342689979322</v>
      </c>
      <c r="DW11" s="311">
        <f t="shared" si="8"/>
        <v>2873.7119524030359</v>
      </c>
      <c r="DX11" s="311">
        <f t="shared" si="8"/>
        <v>1680.4537075336586</v>
      </c>
      <c r="DY11" s="311">
        <f t="shared" si="8"/>
        <v>314.61916850121662</v>
      </c>
      <c r="DZ11" s="311">
        <f t="shared" si="8"/>
        <v>479.0372060095965</v>
      </c>
      <c r="EA11" s="311">
        <f t="shared" ref="EA11:ES11" si="9">EA6*1000/EA4</f>
        <v>101.26465599882015</v>
      </c>
      <c r="EB11" s="311">
        <f t="shared" si="9"/>
        <v>272.95385110146327</v>
      </c>
      <c r="EC11" s="311">
        <f t="shared" si="9"/>
        <v>317.52511696495827</v>
      </c>
      <c r="ED11" s="311">
        <f t="shared" si="9"/>
        <v>0</v>
      </c>
      <c r="EE11" s="311">
        <f t="shared" si="9"/>
        <v>9927.4410593174725</v>
      </c>
      <c r="EF11" s="311">
        <f t="shared" si="9"/>
        <v>2014.7305346506403</v>
      </c>
      <c r="EG11" s="311">
        <f t="shared" si="9"/>
        <v>460.97581963686429</v>
      </c>
      <c r="EH11" s="311">
        <f t="shared" si="9"/>
        <v>3318.2557487380818</v>
      </c>
      <c r="EI11" s="311">
        <f t="shared" si="9"/>
        <v>194.78227835556706</v>
      </c>
      <c r="EJ11" s="311">
        <f t="shared" si="9"/>
        <v>1824.1300186012411</v>
      </c>
      <c r="EK11" s="311">
        <f t="shared" si="9"/>
        <v>422.4537037037037</v>
      </c>
      <c r="EL11" s="311">
        <f t="shared" si="9"/>
        <v>592.2818714557468</v>
      </c>
      <c r="EM11" s="311">
        <f t="shared" si="9"/>
        <v>945.77069985214393</v>
      </c>
      <c r="EN11" s="311">
        <f t="shared" si="9"/>
        <v>0</v>
      </c>
      <c r="EO11" s="311">
        <f t="shared" si="9"/>
        <v>669.73029564637318</v>
      </c>
      <c r="EP11" s="311">
        <f t="shared" si="9"/>
        <v>337.72027526384045</v>
      </c>
      <c r="EQ11" s="311">
        <f t="shared" si="9"/>
        <v>553.01470095773891</v>
      </c>
      <c r="ER11" s="311">
        <f t="shared" si="9"/>
        <v>104.74859572795607</v>
      </c>
      <c r="ES11" s="311">
        <f t="shared" si="9"/>
        <v>990.8123734474093</v>
      </c>
      <c r="ET11" s="311"/>
    </row>
    <row r="12" spans="1:150" s="307" customFormat="1" ht="12.75">
      <c r="A12" s="447" t="s">
        <v>1121</v>
      </c>
      <c r="B12" s="309">
        <f>B5/B4</f>
        <v>3.5970992766038452</v>
      </c>
      <c r="C12" s="309">
        <f t="shared" ref="C12:BN12" si="10">C5/C4</f>
        <v>102.8760009151224</v>
      </c>
      <c r="D12" s="309">
        <f t="shared" si="10"/>
        <v>6.0885571719557907</v>
      </c>
      <c r="E12" s="309">
        <f t="shared" si="10"/>
        <v>4.066788890391039</v>
      </c>
      <c r="F12" s="309">
        <f t="shared" si="10"/>
        <v>16.218502183605313</v>
      </c>
      <c r="G12" s="309">
        <f t="shared" si="10"/>
        <v>28.155529527244916</v>
      </c>
      <c r="H12" s="309">
        <f t="shared" si="10"/>
        <v>32.088913111180318</v>
      </c>
      <c r="I12" s="309">
        <f t="shared" si="10"/>
        <v>16.729967855055524</v>
      </c>
      <c r="J12" s="309">
        <f t="shared" si="10"/>
        <v>1.4391193534753264</v>
      </c>
      <c r="K12" s="309">
        <f t="shared" si="10"/>
        <v>2.2419364442944762</v>
      </c>
      <c r="L12" s="309">
        <f t="shared" si="10"/>
        <v>32.858068434905853</v>
      </c>
      <c r="M12" s="309">
        <f t="shared" si="10"/>
        <v>31.278419271351783</v>
      </c>
      <c r="N12" s="309">
        <f t="shared" si="10"/>
        <v>8.9001509951956077</v>
      </c>
      <c r="O12" s="309">
        <f t="shared" si="10"/>
        <v>9.2239519160577714</v>
      </c>
      <c r="P12" s="309">
        <f t="shared" si="10"/>
        <v>11.345570065773973</v>
      </c>
      <c r="Q12" s="309">
        <f t="shared" si="10"/>
        <v>9.9980350439414671</v>
      </c>
      <c r="R12" s="309">
        <f t="shared" si="10"/>
        <v>2.9605712511642346</v>
      </c>
      <c r="S12" s="309">
        <f t="shared" si="10"/>
        <v>5.7173936954728397</v>
      </c>
      <c r="T12" s="309">
        <f t="shared" si="10"/>
        <v>19.563738643414517</v>
      </c>
      <c r="U12" s="309">
        <f t="shared" si="10"/>
        <v>0.74983442392772937</v>
      </c>
      <c r="V12" s="309">
        <f t="shared" si="10"/>
        <v>7.8081417135070685</v>
      </c>
      <c r="W12" s="309">
        <f t="shared" si="10"/>
        <v>5.7770006465209613</v>
      </c>
      <c r="X12" s="309">
        <f t="shared" si="10"/>
        <v>1.1896342412451362</v>
      </c>
      <c r="Y12" s="309">
        <f t="shared" si="10"/>
        <v>0.97351034549020277</v>
      </c>
      <c r="Z12" s="309">
        <f t="shared" si="10"/>
        <v>41.541085938135701</v>
      </c>
      <c r="AA12" s="309">
        <f t="shared" si="10"/>
        <v>0.61143478598617262</v>
      </c>
      <c r="AB12" s="309">
        <f t="shared" si="10"/>
        <v>13.125007802027636</v>
      </c>
      <c r="AC12" s="309">
        <f t="shared" si="10"/>
        <v>3.3046452371618975</v>
      </c>
      <c r="AD12" s="309">
        <f t="shared" si="10"/>
        <v>12.441189577127847</v>
      </c>
      <c r="AE12" s="309">
        <f t="shared" si="10"/>
        <v>12.0970641891023</v>
      </c>
      <c r="AF12" s="309">
        <f t="shared" si="10"/>
        <v>54.202101528384283</v>
      </c>
      <c r="AG12" s="309">
        <f t="shared" si="10"/>
        <v>6.2007526888908204</v>
      </c>
      <c r="AH12" s="309">
        <f t="shared" si="10"/>
        <v>0.8961000160871464</v>
      </c>
      <c r="AI12" s="309">
        <f t="shared" si="10"/>
        <v>25.574302281042385</v>
      </c>
      <c r="AJ12" s="309">
        <f t="shared" si="10"/>
        <v>65.714170721890895</v>
      </c>
      <c r="AK12" s="309">
        <f t="shared" si="10"/>
        <v>6.902962713968976</v>
      </c>
      <c r="AL12" s="309">
        <f t="shared" si="10"/>
        <v>83.862513117014046</v>
      </c>
      <c r="AM12" s="309">
        <f t="shared" si="10"/>
        <v>10.578873282536186</v>
      </c>
      <c r="AN12" s="309">
        <f t="shared" si="10"/>
        <v>2.856300772736279</v>
      </c>
      <c r="AO12" s="309">
        <f t="shared" si="10"/>
        <v>11.481558264009122</v>
      </c>
      <c r="AP12" s="309">
        <f t="shared" si="10"/>
        <v>8.2334152334152328</v>
      </c>
      <c r="AQ12" s="309">
        <f t="shared" si="10"/>
        <v>9.453800906749521</v>
      </c>
      <c r="AR12" s="309">
        <f t="shared" si="10"/>
        <v>6.5751516655066355</v>
      </c>
      <c r="AS12" s="309">
        <f t="shared" si="10"/>
        <v>14.715937736391822</v>
      </c>
      <c r="AT12" s="309">
        <f t="shared" si="10"/>
        <v>23.55370669972935</v>
      </c>
      <c r="AU12" s="309">
        <f t="shared" si="10"/>
        <v>1.5766208468911171</v>
      </c>
      <c r="AV12" s="309">
        <f t="shared" si="10"/>
        <v>3.6211762282418376</v>
      </c>
      <c r="AW12" s="309">
        <f t="shared" si="10"/>
        <v>1.0751370204285002</v>
      </c>
      <c r="AX12" s="309">
        <f t="shared" si="10"/>
        <v>8.0443124033751179</v>
      </c>
      <c r="AY12" s="309">
        <f t="shared" si="10"/>
        <v>25.157847877390775</v>
      </c>
      <c r="AZ12" s="309">
        <f t="shared" si="10"/>
        <v>3.2087107342455193E-2</v>
      </c>
      <c r="BA12" s="309">
        <f t="shared" si="10"/>
        <v>45.011895198512995</v>
      </c>
      <c r="BB12" s="309">
        <f t="shared" si="10"/>
        <v>2.4298524092248051</v>
      </c>
      <c r="BC12" s="309">
        <f t="shared" si="10"/>
        <v>56.355092519373713</v>
      </c>
      <c r="BD12" s="309">
        <f t="shared" si="10"/>
        <v>29.957698032847599</v>
      </c>
      <c r="BE12" s="309">
        <f t="shared" si="10"/>
        <v>10.061402837178596</v>
      </c>
      <c r="BF12" s="309">
        <f t="shared" si="10"/>
        <v>4.0324266220775735</v>
      </c>
      <c r="BG12" s="309">
        <f t="shared" si="10"/>
        <v>10.704148207813128</v>
      </c>
      <c r="BH12" s="309">
        <f t="shared" si="10"/>
        <v>30.601973399497997</v>
      </c>
      <c r="BI12" s="309">
        <f t="shared" si="10"/>
        <v>16.593897339899755</v>
      </c>
      <c r="BJ12" s="309">
        <f t="shared" si="10"/>
        <v>3.0581852198316182</v>
      </c>
      <c r="BK12" s="309">
        <f t="shared" si="10"/>
        <v>54.751399260442298</v>
      </c>
      <c r="BL12" s="309">
        <f t="shared" si="10"/>
        <v>29.006265103620198</v>
      </c>
      <c r="BM12" s="309">
        <f t="shared" si="10"/>
        <v>9.4866199712643677</v>
      </c>
      <c r="BN12" s="309">
        <f t="shared" si="10"/>
        <v>15.09900689096068</v>
      </c>
      <c r="BO12" s="309">
        <f t="shared" ref="BO12:DZ12" si="11">BO5/BO4</f>
        <v>28.849466439350888</v>
      </c>
      <c r="BP12" s="309">
        <f t="shared" si="11"/>
        <v>12.658835985630212</v>
      </c>
      <c r="BQ12" s="309">
        <f t="shared" si="11"/>
        <v>8.2195361284567348</v>
      </c>
      <c r="BR12" s="309">
        <f t="shared" si="11"/>
        <v>5.8705395065224115</v>
      </c>
      <c r="BS12" s="309">
        <f t="shared" si="11"/>
        <v>22.712459003592066</v>
      </c>
      <c r="BT12" s="309">
        <f t="shared" si="11"/>
        <v>8.0988144389446717</v>
      </c>
      <c r="BU12" s="309">
        <f t="shared" si="11"/>
        <v>6.7692640710807597</v>
      </c>
      <c r="BV12" s="309">
        <f t="shared" si="11"/>
        <v>1.9853072667072491</v>
      </c>
      <c r="BW12" s="309">
        <f t="shared" si="11"/>
        <v>49.656136953916281</v>
      </c>
      <c r="BX12" s="309">
        <f t="shared" si="11"/>
        <v>7.3054766383844587</v>
      </c>
      <c r="BY12" s="309">
        <f t="shared" si="11"/>
        <v>71.724383317433592</v>
      </c>
      <c r="BZ12" s="309">
        <f t="shared" si="11"/>
        <v>3.9959181209775383</v>
      </c>
      <c r="CA12" s="309">
        <f t="shared" si="11"/>
        <v>0.75177716422605112</v>
      </c>
      <c r="CB12" s="309">
        <f t="shared" si="11"/>
        <v>23.358853791542341</v>
      </c>
      <c r="CC12" s="309">
        <f t="shared" si="11"/>
        <v>7.1612061175998125</v>
      </c>
      <c r="CD12" s="309">
        <f t="shared" si="11"/>
        <v>1.6936253459299551</v>
      </c>
      <c r="CE12" s="309">
        <f t="shared" si="11"/>
        <v>8.4557953791731144</v>
      </c>
      <c r="CF12" s="309">
        <f t="shared" si="11"/>
        <v>0.78976011647934086</v>
      </c>
      <c r="CG12" s="309">
        <f t="shared" si="11"/>
        <v>2.5386928697481714</v>
      </c>
      <c r="CH12" s="309">
        <f t="shared" si="11"/>
        <v>1.3446391864113383</v>
      </c>
      <c r="CI12" s="309">
        <f t="shared" si="11"/>
        <v>28.019693812341973</v>
      </c>
      <c r="CJ12" s="309">
        <f t="shared" si="11"/>
        <v>6.3871972318339099</v>
      </c>
      <c r="CK12" s="309">
        <f t="shared" si="11"/>
        <v>1.5892224897323326</v>
      </c>
      <c r="CL12" s="309">
        <f t="shared" si="11"/>
        <v>31.277480027771102</v>
      </c>
      <c r="CM12" s="309">
        <f t="shared" si="11"/>
        <v>16.682718924381565</v>
      </c>
      <c r="CN12" s="309">
        <f t="shared" si="11"/>
        <v>1.0589559408149403</v>
      </c>
      <c r="CO12" s="309">
        <f t="shared" si="11"/>
        <v>52.030768141740985</v>
      </c>
      <c r="CP12" s="309">
        <f t="shared" si="11"/>
        <v>2.35266742886588</v>
      </c>
      <c r="CQ12" s="309">
        <f t="shared" si="11"/>
        <v>17.927380963471553</v>
      </c>
      <c r="CR12" s="309">
        <f t="shared" si="11"/>
        <v>38.000392637056954</v>
      </c>
      <c r="CS12" s="309">
        <f t="shared" si="11"/>
        <v>1.0461033765402465</v>
      </c>
      <c r="CT12" s="309">
        <f t="shared" si="11"/>
        <v>16.300037424952428</v>
      </c>
      <c r="CU12" s="309">
        <f t="shared" si="11"/>
        <v>5.8990583347233381</v>
      </c>
      <c r="CV12" s="309">
        <f t="shared" si="11"/>
        <v>10.037590959826257</v>
      </c>
      <c r="CW12" s="309">
        <f t="shared" si="11"/>
        <v>1.4659078577715616</v>
      </c>
      <c r="CX12" s="309">
        <f t="shared" si="11"/>
        <v>3.6752629339169554</v>
      </c>
      <c r="CY12" s="309">
        <f t="shared" si="11"/>
        <v>2.4872021819546197</v>
      </c>
      <c r="CZ12" s="309">
        <f t="shared" si="11"/>
        <v>16.718303489650118</v>
      </c>
      <c r="DA12" s="309">
        <f t="shared" si="11"/>
        <v>2.5235392631187197</v>
      </c>
      <c r="DB12" s="309">
        <f t="shared" si="11"/>
        <v>25.800238650539676</v>
      </c>
      <c r="DC12" s="309">
        <f t="shared" si="11"/>
        <v>43.953348501012385</v>
      </c>
      <c r="DD12" s="309">
        <f t="shared" si="11"/>
        <v>37.731222792868756</v>
      </c>
      <c r="DE12" s="309">
        <f t="shared" si="11"/>
        <v>18.950362958603101</v>
      </c>
      <c r="DF12" s="309">
        <f t="shared" si="11"/>
        <v>3.2774681259167324</v>
      </c>
      <c r="DG12" s="309">
        <f t="shared" si="11"/>
        <v>14.257173047224255</v>
      </c>
      <c r="DH12" s="309">
        <f t="shared" si="11"/>
        <v>18.641575671344523</v>
      </c>
      <c r="DI12" s="309">
        <f t="shared" si="11"/>
        <v>9.3920658614328634</v>
      </c>
      <c r="DJ12" s="309">
        <f t="shared" si="11"/>
        <v>1.8548295592692849</v>
      </c>
      <c r="DK12" s="309">
        <f t="shared" si="11"/>
        <v>1.0956934984115363</v>
      </c>
      <c r="DL12" s="309">
        <f t="shared" si="11"/>
        <v>4.6033748796181282</v>
      </c>
      <c r="DM12" s="309">
        <f t="shared" si="11"/>
        <v>53.635494168239141</v>
      </c>
      <c r="DN12" s="309">
        <f t="shared" si="11"/>
        <v>20.095435036645718</v>
      </c>
      <c r="DO12" s="309">
        <f t="shared" si="11"/>
        <v>1.0036573730520513</v>
      </c>
      <c r="DP12" s="309">
        <f t="shared" si="11"/>
        <v>0.80865872876904221</v>
      </c>
      <c r="DQ12" s="309">
        <f t="shared" si="11"/>
        <v>3.7962770145008506</v>
      </c>
      <c r="DR12" s="309">
        <f t="shared" si="11"/>
        <v>2.8879529657408169</v>
      </c>
      <c r="DS12" s="309">
        <f t="shared" si="11"/>
        <v>16.567904285376883</v>
      </c>
      <c r="DT12" s="309">
        <f t="shared" si="11"/>
        <v>0.71044988441704704</v>
      </c>
      <c r="DU12" s="309">
        <f t="shared" si="11"/>
        <v>0.70476301419730614</v>
      </c>
      <c r="DV12" s="309">
        <f t="shared" si="11"/>
        <v>2.0546178038239646</v>
      </c>
      <c r="DW12" s="309">
        <f t="shared" si="11"/>
        <v>3.8295987965026184</v>
      </c>
      <c r="DX12" s="309">
        <f t="shared" si="11"/>
        <v>1.6472935590075626</v>
      </c>
      <c r="DY12" s="309">
        <f t="shared" si="11"/>
        <v>0.57378050707311168</v>
      </c>
      <c r="DZ12" s="309">
        <f t="shared" si="11"/>
        <v>1.6908676158263196</v>
      </c>
      <c r="EA12" s="309">
        <f t="shared" ref="EA12:ES12" si="12">EA5/EA4</f>
        <v>12.535137526731067</v>
      </c>
      <c r="EB12" s="309">
        <f t="shared" si="12"/>
        <v>1.4378517446534813</v>
      </c>
      <c r="EC12" s="309">
        <f t="shared" si="12"/>
        <v>25.935038563956759</v>
      </c>
      <c r="ED12" s="309">
        <f t="shared" si="12"/>
        <v>13.57523623330075</v>
      </c>
      <c r="EE12" s="309">
        <f t="shared" si="12"/>
        <v>1.043896006028636</v>
      </c>
      <c r="EF12" s="309">
        <f t="shared" si="12"/>
        <v>6.0632735314049295</v>
      </c>
      <c r="EG12" s="309">
        <f t="shared" si="12"/>
        <v>21.696669821874192</v>
      </c>
      <c r="EH12" s="309">
        <f t="shared" si="12"/>
        <v>0.4481491867638811</v>
      </c>
      <c r="EI12" s="309">
        <f t="shared" si="12"/>
        <v>22.019514840528323</v>
      </c>
      <c r="EJ12" s="309">
        <f t="shared" si="12"/>
        <v>0.34261585042972942</v>
      </c>
      <c r="EK12" s="309">
        <f t="shared" si="12"/>
        <v>0.91675925925925927</v>
      </c>
      <c r="EL12" s="309">
        <f t="shared" si="12"/>
        <v>10.167531340538449</v>
      </c>
      <c r="EM12" s="309">
        <f t="shared" si="12"/>
        <v>9.4187099556431733</v>
      </c>
      <c r="EN12" s="309">
        <f t="shared" si="12"/>
        <v>0.13437317541079322</v>
      </c>
      <c r="EO12" s="309">
        <f t="shared" si="12"/>
        <v>1.9665069997127849</v>
      </c>
      <c r="EP12" s="309">
        <f t="shared" si="12"/>
        <v>36.138089200237111</v>
      </c>
      <c r="EQ12" s="309">
        <f t="shared" si="12"/>
        <v>33.034295258187662</v>
      </c>
      <c r="ER12" s="309">
        <f t="shared" si="12"/>
        <v>30.676114001233685</v>
      </c>
      <c r="ES12" s="309">
        <f t="shared" si="12"/>
        <v>14.390389221744693</v>
      </c>
      <c r="ET12" s="309"/>
    </row>
    <row r="13" spans="1:150" s="307" customFormat="1" ht="12.75">
      <c r="A13" s="447" t="s">
        <v>1120</v>
      </c>
      <c r="B13" s="309">
        <f t="shared" ref="B13:H13" si="13">IF((B8/B6)&gt;1,1,B8/B6)</f>
        <v>0</v>
      </c>
      <c r="C13" s="309">
        <f t="shared" si="13"/>
        <v>0</v>
      </c>
      <c r="D13" s="309">
        <f t="shared" si="13"/>
        <v>0.76856555739482846</v>
      </c>
      <c r="E13" s="309" t="e">
        <f t="shared" si="13"/>
        <v>#DIV/0!</v>
      </c>
      <c r="F13" s="309">
        <f t="shared" si="13"/>
        <v>1</v>
      </c>
      <c r="G13" s="309">
        <f t="shared" si="13"/>
        <v>0</v>
      </c>
      <c r="H13" s="309">
        <f t="shared" si="13"/>
        <v>0</v>
      </c>
      <c r="I13" s="309">
        <f>IF((I8/I6)&gt;1,1,I8/I6)</f>
        <v>0</v>
      </c>
      <c r="J13" s="309">
        <f t="shared" ref="J13:BX13" si="14">IF((J8/J6)&gt;1,1,J8/J6)</f>
        <v>0</v>
      </c>
      <c r="K13" s="309">
        <f t="shared" si="14"/>
        <v>0</v>
      </c>
      <c r="L13" s="309">
        <f t="shared" si="14"/>
        <v>0</v>
      </c>
      <c r="M13" s="309">
        <f t="shared" si="14"/>
        <v>0</v>
      </c>
      <c r="N13" s="309">
        <f t="shared" si="14"/>
        <v>0</v>
      </c>
      <c r="O13" s="309">
        <f t="shared" si="14"/>
        <v>0</v>
      </c>
      <c r="P13" s="309">
        <f t="shared" si="14"/>
        <v>0</v>
      </c>
      <c r="Q13" s="309">
        <f t="shared" si="14"/>
        <v>4.3758994904508147E-5</v>
      </c>
      <c r="R13" s="309">
        <f t="shared" si="14"/>
        <v>0</v>
      </c>
      <c r="S13" s="309">
        <f t="shared" si="14"/>
        <v>0</v>
      </c>
      <c r="T13" s="309">
        <f t="shared" si="14"/>
        <v>0</v>
      </c>
      <c r="U13" s="309">
        <f t="shared" si="14"/>
        <v>0</v>
      </c>
      <c r="V13" s="309">
        <f t="shared" si="14"/>
        <v>0</v>
      </c>
      <c r="W13" s="309">
        <f t="shared" si="14"/>
        <v>0</v>
      </c>
      <c r="X13" s="309">
        <f t="shared" si="14"/>
        <v>0</v>
      </c>
      <c r="Y13" s="309">
        <f t="shared" si="14"/>
        <v>0</v>
      </c>
      <c r="Z13" s="309">
        <f t="shared" si="14"/>
        <v>0</v>
      </c>
      <c r="AA13" s="309">
        <f t="shared" si="14"/>
        <v>0</v>
      </c>
      <c r="AB13" s="309">
        <f t="shared" si="14"/>
        <v>0</v>
      </c>
      <c r="AC13" s="309">
        <f t="shared" si="14"/>
        <v>0</v>
      </c>
      <c r="AD13" s="309">
        <f t="shared" si="14"/>
        <v>0</v>
      </c>
      <c r="AE13" s="309">
        <f t="shared" si="14"/>
        <v>0</v>
      </c>
      <c r="AF13" s="309">
        <f t="shared" si="14"/>
        <v>0</v>
      </c>
      <c r="AG13" s="309">
        <f t="shared" si="14"/>
        <v>0</v>
      </c>
      <c r="AH13" s="309">
        <f t="shared" si="14"/>
        <v>0</v>
      </c>
      <c r="AI13" s="309">
        <f t="shared" si="14"/>
        <v>0</v>
      </c>
      <c r="AJ13" s="309">
        <f t="shared" si="14"/>
        <v>0</v>
      </c>
      <c r="AK13" s="309">
        <f t="shared" si="14"/>
        <v>5.901470889072568E-2</v>
      </c>
      <c r="AL13" s="309" t="e">
        <f t="shared" si="14"/>
        <v>#DIV/0!</v>
      </c>
      <c r="AM13" s="309">
        <f t="shared" si="14"/>
        <v>0</v>
      </c>
      <c r="AN13" s="309">
        <f t="shared" si="14"/>
        <v>0</v>
      </c>
      <c r="AO13" s="309">
        <f t="shared" si="14"/>
        <v>0</v>
      </c>
      <c r="AP13" s="309">
        <f t="shared" si="14"/>
        <v>0</v>
      </c>
      <c r="AQ13" s="309">
        <f t="shared" si="14"/>
        <v>0.10766516053595918</v>
      </c>
      <c r="AR13" s="309">
        <f t="shared" si="14"/>
        <v>0.70164899387802548</v>
      </c>
      <c r="AS13" s="309">
        <f t="shared" si="14"/>
        <v>0</v>
      </c>
      <c r="AT13" s="309">
        <f t="shared" si="14"/>
        <v>0</v>
      </c>
      <c r="AU13" s="309">
        <f t="shared" si="14"/>
        <v>0</v>
      </c>
      <c r="AV13" s="309">
        <f t="shared" si="14"/>
        <v>0</v>
      </c>
      <c r="AW13" s="309">
        <f t="shared" si="14"/>
        <v>0</v>
      </c>
      <c r="AX13" s="309">
        <f t="shared" si="14"/>
        <v>0</v>
      </c>
      <c r="AY13" s="309">
        <f t="shared" si="14"/>
        <v>1.9802398801392035E-2</v>
      </c>
      <c r="AZ13" s="309" t="e">
        <f t="shared" si="14"/>
        <v>#DIV/0!</v>
      </c>
      <c r="BA13" s="309">
        <f t="shared" si="14"/>
        <v>0</v>
      </c>
      <c r="BB13" s="309">
        <f t="shared" si="14"/>
        <v>0</v>
      </c>
      <c r="BC13" s="309" t="e">
        <f t="shared" si="14"/>
        <v>#DIV/0!</v>
      </c>
      <c r="BD13" s="309" t="e">
        <f t="shared" si="14"/>
        <v>#DIV/0!</v>
      </c>
      <c r="BE13" s="309">
        <f t="shared" si="14"/>
        <v>1</v>
      </c>
      <c r="BF13" s="309">
        <f t="shared" si="14"/>
        <v>0</v>
      </c>
      <c r="BG13" s="309">
        <f t="shared" si="14"/>
        <v>0</v>
      </c>
      <c r="BH13" s="309">
        <f t="shared" si="14"/>
        <v>0</v>
      </c>
      <c r="BI13" s="309">
        <f t="shared" si="14"/>
        <v>0</v>
      </c>
      <c r="BJ13" s="309" t="e">
        <f t="shared" si="14"/>
        <v>#DIV/0!</v>
      </c>
      <c r="BK13" s="309">
        <f t="shared" si="14"/>
        <v>0.23266876348418289</v>
      </c>
      <c r="BL13" s="309">
        <f t="shared" si="14"/>
        <v>0</v>
      </c>
      <c r="BM13" s="309">
        <f t="shared" si="14"/>
        <v>0</v>
      </c>
      <c r="BN13" s="309">
        <f t="shared" si="14"/>
        <v>0</v>
      </c>
      <c r="BO13" s="309">
        <f t="shared" si="14"/>
        <v>0</v>
      </c>
      <c r="BP13" s="309">
        <f t="shared" si="14"/>
        <v>0</v>
      </c>
      <c r="BQ13" s="309">
        <f t="shared" si="14"/>
        <v>0</v>
      </c>
      <c r="BR13" s="309" t="e">
        <f t="shared" si="14"/>
        <v>#DIV/0!</v>
      </c>
      <c r="BS13" s="309">
        <f t="shared" si="14"/>
        <v>0</v>
      </c>
      <c r="BT13" s="309">
        <f t="shared" si="14"/>
        <v>0</v>
      </c>
      <c r="BU13" s="309">
        <f t="shared" si="14"/>
        <v>0.56041736908342543</v>
      </c>
      <c r="BV13" s="309">
        <f t="shared" si="14"/>
        <v>0</v>
      </c>
      <c r="BW13" s="309">
        <f t="shared" si="14"/>
        <v>0</v>
      </c>
      <c r="BX13" s="309">
        <f t="shared" si="14"/>
        <v>0</v>
      </c>
      <c r="BY13" s="309" t="e">
        <f t="shared" ref="BY13:EJ13" si="15">IF((BY8/BY6)&gt;1,1,BY8/BY6)</f>
        <v>#DIV/0!</v>
      </c>
      <c r="BZ13" s="309">
        <f t="shared" si="15"/>
        <v>0</v>
      </c>
      <c r="CA13" s="309">
        <f t="shared" si="15"/>
        <v>0</v>
      </c>
      <c r="CB13" s="309">
        <f t="shared" si="15"/>
        <v>0</v>
      </c>
      <c r="CC13" s="309">
        <f t="shared" si="15"/>
        <v>0</v>
      </c>
      <c r="CD13" s="309">
        <f t="shared" si="15"/>
        <v>0</v>
      </c>
      <c r="CE13" s="309">
        <f t="shared" si="15"/>
        <v>0</v>
      </c>
      <c r="CF13" s="309">
        <f t="shared" si="15"/>
        <v>0</v>
      </c>
      <c r="CG13" s="309">
        <f t="shared" si="15"/>
        <v>0</v>
      </c>
      <c r="CH13" s="309" t="e">
        <f t="shared" si="15"/>
        <v>#DIV/0!</v>
      </c>
      <c r="CI13" s="309">
        <f t="shared" si="15"/>
        <v>0</v>
      </c>
      <c r="CJ13" s="309">
        <f t="shared" si="15"/>
        <v>0</v>
      </c>
      <c r="CK13" s="309">
        <f t="shared" si="15"/>
        <v>0</v>
      </c>
      <c r="CL13" s="309" t="e">
        <f t="shared" si="15"/>
        <v>#DIV/0!</v>
      </c>
      <c r="CM13" s="309">
        <f t="shared" si="15"/>
        <v>0</v>
      </c>
      <c r="CN13" s="309">
        <f t="shared" si="15"/>
        <v>1</v>
      </c>
      <c r="CO13" s="309">
        <f t="shared" si="15"/>
        <v>0</v>
      </c>
      <c r="CP13" s="309">
        <f t="shared" si="15"/>
        <v>0</v>
      </c>
      <c r="CQ13" s="309">
        <f t="shared" si="15"/>
        <v>0</v>
      </c>
      <c r="CR13" s="309">
        <f t="shared" si="15"/>
        <v>0</v>
      </c>
      <c r="CS13" s="309">
        <f t="shared" si="15"/>
        <v>0</v>
      </c>
      <c r="CT13" s="309">
        <f t="shared" si="15"/>
        <v>3.7507032568606614E-4</v>
      </c>
      <c r="CU13" s="309">
        <f t="shared" si="15"/>
        <v>0</v>
      </c>
      <c r="CV13" s="309">
        <f t="shared" si="15"/>
        <v>0</v>
      </c>
      <c r="CW13" s="309">
        <f t="shared" si="15"/>
        <v>0</v>
      </c>
      <c r="CX13" s="309">
        <f t="shared" si="15"/>
        <v>0</v>
      </c>
      <c r="CY13" s="309">
        <f t="shared" si="15"/>
        <v>0</v>
      </c>
      <c r="CZ13" s="309">
        <f t="shared" si="15"/>
        <v>0</v>
      </c>
      <c r="DA13" s="309">
        <f t="shared" si="15"/>
        <v>0</v>
      </c>
      <c r="DB13" s="309">
        <f t="shared" si="15"/>
        <v>0</v>
      </c>
      <c r="DC13" s="309">
        <f t="shared" si="15"/>
        <v>0</v>
      </c>
      <c r="DD13" s="309">
        <f t="shared" si="15"/>
        <v>1</v>
      </c>
      <c r="DE13" s="309">
        <f t="shared" si="15"/>
        <v>1</v>
      </c>
      <c r="DF13" s="309">
        <f t="shared" si="15"/>
        <v>0</v>
      </c>
      <c r="DG13" s="309">
        <f t="shared" si="15"/>
        <v>0</v>
      </c>
      <c r="DH13" s="309">
        <f t="shared" si="15"/>
        <v>0</v>
      </c>
      <c r="DI13" s="309">
        <f t="shared" si="15"/>
        <v>0</v>
      </c>
      <c r="DJ13" s="309">
        <f t="shared" si="15"/>
        <v>0</v>
      </c>
      <c r="DK13" s="309">
        <f t="shared" si="15"/>
        <v>0</v>
      </c>
      <c r="DL13" s="309">
        <f t="shared" si="15"/>
        <v>0</v>
      </c>
      <c r="DM13" s="309">
        <f t="shared" si="15"/>
        <v>0</v>
      </c>
      <c r="DN13" s="309">
        <f t="shared" si="15"/>
        <v>0</v>
      </c>
      <c r="DO13" s="309">
        <f t="shared" si="15"/>
        <v>0</v>
      </c>
      <c r="DP13" s="309">
        <f t="shared" si="15"/>
        <v>0.83351638823053353</v>
      </c>
      <c r="DQ13" s="309">
        <f t="shared" si="15"/>
        <v>0</v>
      </c>
      <c r="DR13" s="309">
        <f t="shared" si="15"/>
        <v>0</v>
      </c>
      <c r="DS13" s="309">
        <f t="shared" si="15"/>
        <v>0</v>
      </c>
      <c r="DT13" s="309">
        <f t="shared" si="15"/>
        <v>0</v>
      </c>
      <c r="DU13" s="309">
        <f t="shared" si="15"/>
        <v>0</v>
      </c>
      <c r="DV13" s="309">
        <f t="shared" si="15"/>
        <v>0</v>
      </c>
      <c r="DW13" s="309">
        <f t="shared" si="15"/>
        <v>0</v>
      </c>
      <c r="DX13" s="309">
        <f t="shared" si="15"/>
        <v>0</v>
      </c>
      <c r="DY13" s="309">
        <f t="shared" si="15"/>
        <v>0</v>
      </c>
      <c r="DZ13" s="309">
        <f t="shared" si="15"/>
        <v>0</v>
      </c>
      <c r="EA13" s="309">
        <f t="shared" si="15"/>
        <v>0</v>
      </c>
      <c r="EB13" s="309">
        <f t="shared" si="15"/>
        <v>0</v>
      </c>
      <c r="EC13" s="309">
        <f t="shared" si="15"/>
        <v>0</v>
      </c>
      <c r="ED13" s="309" t="e">
        <f t="shared" si="15"/>
        <v>#DIV/0!</v>
      </c>
      <c r="EE13" s="309">
        <f t="shared" si="15"/>
        <v>0</v>
      </c>
      <c r="EF13" s="309">
        <f t="shared" si="15"/>
        <v>0</v>
      </c>
      <c r="EG13" s="309">
        <f t="shared" si="15"/>
        <v>0</v>
      </c>
      <c r="EH13" s="309">
        <f t="shared" si="15"/>
        <v>0</v>
      </c>
      <c r="EI13" s="309">
        <f t="shared" si="15"/>
        <v>0</v>
      </c>
      <c r="EJ13" s="309">
        <f t="shared" si="15"/>
        <v>0</v>
      </c>
      <c r="EK13" s="309">
        <f t="shared" ref="EK13:ES13" si="16">IF((EK8/EK6)&gt;1,1,EK8/EK6)</f>
        <v>0</v>
      </c>
      <c r="EL13" s="309">
        <f t="shared" si="16"/>
        <v>0</v>
      </c>
      <c r="EM13" s="309">
        <f t="shared" si="16"/>
        <v>0</v>
      </c>
      <c r="EN13" s="309" t="e">
        <f t="shared" si="16"/>
        <v>#DIV/0!</v>
      </c>
      <c r="EO13" s="309">
        <f t="shared" si="16"/>
        <v>0</v>
      </c>
      <c r="EP13" s="309">
        <f t="shared" si="16"/>
        <v>0</v>
      </c>
      <c r="EQ13" s="309">
        <f t="shared" si="16"/>
        <v>0</v>
      </c>
      <c r="ER13" s="309">
        <f t="shared" si="16"/>
        <v>0</v>
      </c>
      <c r="ES13" s="309">
        <f t="shared" si="16"/>
        <v>9.5046954143104143E-2</v>
      </c>
      <c r="ET13" s="309"/>
    </row>
    <row r="14" spans="1:150" s="310" customFormat="1" ht="12.75">
      <c r="A14" s="446" t="s">
        <v>2623</v>
      </c>
      <c r="B14" s="311" t="str">
        <f t="shared" ref="B14:BM14" si="17">IF((B8/B6)&gt;1,B8*1000/B4," ")</f>
        <v xml:space="preserve"> </v>
      </c>
      <c r="C14" s="311" t="str">
        <f t="shared" si="17"/>
        <v xml:space="preserve"> </v>
      </c>
      <c r="D14" s="311" t="str">
        <f t="shared" si="17"/>
        <v xml:space="preserve"> </v>
      </c>
      <c r="E14" s="311" t="e">
        <f t="shared" si="17"/>
        <v>#DIV/0!</v>
      </c>
      <c r="F14" s="311" t="str">
        <f t="shared" si="17"/>
        <v xml:space="preserve"> </v>
      </c>
      <c r="G14" s="311" t="str">
        <f t="shared" si="17"/>
        <v xml:space="preserve"> </v>
      </c>
      <c r="H14" s="311" t="str">
        <f t="shared" si="17"/>
        <v xml:space="preserve"> </v>
      </c>
      <c r="I14" s="311" t="str">
        <f t="shared" si="17"/>
        <v xml:space="preserve"> </v>
      </c>
      <c r="J14" s="311" t="str">
        <f t="shared" si="17"/>
        <v xml:space="preserve"> </v>
      </c>
      <c r="K14" s="311" t="str">
        <f t="shared" si="17"/>
        <v xml:space="preserve"> </v>
      </c>
      <c r="L14" s="311" t="str">
        <f t="shared" si="17"/>
        <v xml:space="preserve"> </v>
      </c>
      <c r="M14" s="311" t="str">
        <f t="shared" si="17"/>
        <v xml:space="preserve"> </v>
      </c>
      <c r="N14" s="311" t="str">
        <f t="shared" si="17"/>
        <v xml:space="preserve"> </v>
      </c>
      <c r="O14" s="311" t="str">
        <f t="shared" si="17"/>
        <v xml:space="preserve"> </v>
      </c>
      <c r="P14" s="311" t="str">
        <f t="shared" si="17"/>
        <v xml:space="preserve"> </v>
      </c>
      <c r="Q14" s="311" t="str">
        <f t="shared" si="17"/>
        <v xml:space="preserve"> </v>
      </c>
      <c r="R14" s="311" t="str">
        <f t="shared" si="17"/>
        <v xml:space="preserve"> </v>
      </c>
      <c r="S14" s="311" t="str">
        <f t="shared" si="17"/>
        <v xml:space="preserve"> </v>
      </c>
      <c r="T14" s="311" t="str">
        <f t="shared" si="17"/>
        <v xml:space="preserve"> </v>
      </c>
      <c r="U14" s="311" t="str">
        <f t="shared" si="17"/>
        <v xml:space="preserve"> </v>
      </c>
      <c r="V14" s="311" t="str">
        <f t="shared" si="17"/>
        <v xml:space="preserve"> </v>
      </c>
      <c r="W14" s="311" t="str">
        <f t="shared" si="17"/>
        <v xml:space="preserve"> </v>
      </c>
      <c r="X14" s="311" t="str">
        <f t="shared" si="17"/>
        <v xml:space="preserve"> </v>
      </c>
      <c r="Y14" s="311" t="str">
        <f t="shared" si="17"/>
        <v xml:space="preserve"> </v>
      </c>
      <c r="Z14" s="311" t="str">
        <f t="shared" si="17"/>
        <v xml:space="preserve"> </v>
      </c>
      <c r="AA14" s="311" t="str">
        <f t="shared" si="17"/>
        <v xml:space="preserve"> </v>
      </c>
      <c r="AB14" s="311" t="str">
        <f t="shared" si="17"/>
        <v xml:space="preserve"> </v>
      </c>
      <c r="AC14" s="311" t="str">
        <f t="shared" si="17"/>
        <v xml:space="preserve"> </v>
      </c>
      <c r="AD14" s="311" t="str">
        <f t="shared" si="17"/>
        <v xml:space="preserve"> </v>
      </c>
      <c r="AE14" s="311" t="str">
        <f t="shared" si="17"/>
        <v xml:space="preserve"> </v>
      </c>
      <c r="AF14" s="311" t="str">
        <f t="shared" si="17"/>
        <v xml:space="preserve"> </v>
      </c>
      <c r="AG14" s="311" t="str">
        <f t="shared" si="17"/>
        <v xml:space="preserve"> </v>
      </c>
      <c r="AH14" s="311" t="str">
        <f t="shared" si="17"/>
        <v xml:space="preserve"> </v>
      </c>
      <c r="AI14" s="311" t="str">
        <f t="shared" si="17"/>
        <v xml:space="preserve"> </v>
      </c>
      <c r="AJ14" s="311" t="str">
        <f t="shared" si="17"/>
        <v xml:space="preserve"> </v>
      </c>
      <c r="AK14" s="311" t="str">
        <f t="shared" si="17"/>
        <v xml:space="preserve"> </v>
      </c>
      <c r="AL14" s="311" t="e">
        <f t="shared" si="17"/>
        <v>#DIV/0!</v>
      </c>
      <c r="AM14" s="311" t="str">
        <f t="shared" si="17"/>
        <v xml:space="preserve"> </v>
      </c>
      <c r="AN14" s="311" t="str">
        <f t="shared" si="17"/>
        <v xml:space="preserve"> </v>
      </c>
      <c r="AO14" s="311" t="str">
        <f t="shared" si="17"/>
        <v xml:space="preserve"> </v>
      </c>
      <c r="AP14" s="311" t="str">
        <f t="shared" si="17"/>
        <v xml:space="preserve"> </v>
      </c>
      <c r="AQ14" s="311" t="str">
        <f t="shared" si="17"/>
        <v xml:space="preserve"> </v>
      </c>
      <c r="AR14" s="311" t="str">
        <f t="shared" si="17"/>
        <v xml:space="preserve"> </v>
      </c>
      <c r="AS14" s="311" t="str">
        <f t="shared" si="17"/>
        <v xml:space="preserve"> </v>
      </c>
      <c r="AT14" s="311" t="str">
        <f t="shared" si="17"/>
        <v xml:space="preserve"> </v>
      </c>
      <c r="AU14" s="311" t="str">
        <f t="shared" si="17"/>
        <v xml:space="preserve"> </v>
      </c>
      <c r="AV14" s="311" t="str">
        <f t="shared" si="17"/>
        <v xml:space="preserve"> </v>
      </c>
      <c r="AW14" s="311" t="str">
        <f t="shared" si="17"/>
        <v xml:space="preserve"> </v>
      </c>
      <c r="AX14" s="311" t="str">
        <f t="shared" si="17"/>
        <v xml:space="preserve"> </v>
      </c>
      <c r="AY14" s="311" t="str">
        <f t="shared" si="17"/>
        <v xml:space="preserve"> </v>
      </c>
      <c r="AZ14" s="311" t="e">
        <f t="shared" si="17"/>
        <v>#DIV/0!</v>
      </c>
      <c r="BA14" s="311" t="str">
        <f t="shared" si="17"/>
        <v xml:space="preserve"> </v>
      </c>
      <c r="BB14" s="311" t="str">
        <f t="shared" si="17"/>
        <v xml:space="preserve"> </v>
      </c>
      <c r="BC14" s="311" t="e">
        <f t="shared" si="17"/>
        <v>#DIV/0!</v>
      </c>
      <c r="BD14" s="311" t="e">
        <f t="shared" si="17"/>
        <v>#DIV/0!</v>
      </c>
      <c r="BE14" s="311">
        <f t="shared" si="17"/>
        <v>22.921809890872634</v>
      </c>
      <c r="BF14" s="311" t="str">
        <f t="shared" si="17"/>
        <v xml:space="preserve"> </v>
      </c>
      <c r="BG14" s="311" t="str">
        <f t="shared" si="17"/>
        <v xml:space="preserve"> </v>
      </c>
      <c r="BH14" s="311" t="str">
        <f t="shared" si="17"/>
        <v xml:space="preserve"> </v>
      </c>
      <c r="BI14" s="311" t="str">
        <f t="shared" si="17"/>
        <v xml:space="preserve"> </v>
      </c>
      <c r="BJ14" s="311" t="e">
        <f t="shared" si="17"/>
        <v>#DIV/0!</v>
      </c>
      <c r="BK14" s="311" t="str">
        <f t="shared" si="17"/>
        <v xml:space="preserve"> </v>
      </c>
      <c r="BL14" s="311" t="str">
        <f t="shared" si="17"/>
        <v xml:space="preserve"> </v>
      </c>
      <c r="BM14" s="311" t="str">
        <f t="shared" si="17"/>
        <v xml:space="preserve"> </v>
      </c>
      <c r="BN14" s="311" t="str">
        <f t="shared" ref="BN14:DY14" si="18">IF((BN8/BN6)&gt;1,BN8*1000/BN4," ")</f>
        <v xml:space="preserve"> </v>
      </c>
      <c r="BO14" s="311" t="str">
        <f t="shared" si="18"/>
        <v xml:space="preserve"> </v>
      </c>
      <c r="BP14" s="311" t="str">
        <f t="shared" si="18"/>
        <v xml:space="preserve"> </v>
      </c>
      <c r="BQ14" s="311" t="str">
        <f t="shared" si="18"/>
        <v xml:space="preserve"> </v>
      </c>
      <c r="BR14" s="311" t="e">
        <f t="shared" si="18"/>
        <v>#DIV/0!</v>
      </c>
      <c r="BS14" s="311" t="str">
        <f t="shared" si="18"/>
        <v xml:space="preserve"> </v>
      </c>
      <c r="BT14" s="311" t="str">
        <f t="shared" si="18"/>
        <v xml:space="preserve"> </v>
      </c>
      <c r="BU14" s="311" t="str">
        <f t="shared" si="18"/>
        <v xml:space="preserve"> </v>
      </c>
      <c r="BV14" s="311" t="str">
        <f t="shared" si="18"/>
        <v xml:space="preserve"> </v>
      </c>
      <c r="BW14" s="311" t="str">
        <f t="shared" si="18"/>
        <v xml:space="preserve"> </v>
      </c>
      <c r="BX14" s="311" t="str">
        <f t="shared" si="18"/>
        <v xml:space="preserve"> </v>
      </c>
      <c r="BY14" s="311" t="e">
        <f t="shared" si="18"/>
        <v>#DIV/0!</v>
      </c>
      <c r="BZ14" s="311" t="str">
        <f t="shared" si="18"/>
        <v xml:space="preserve"> </v>
      </c>
      <c r="CA14" s="311" t="str">
        <f t="shared" si="18"/>
        <v xml:space="preserve"> </v>
      </c>
      <c r="CB14" s="311" t="str">
        <f t="shared" si="18"/>
        <v xml:space="preserve"> </v>
      </c>
      <c r="CC14" s="311" t="str">
        <f t="shared" si="18"/>
        <v xml:space="preserve"> </v>
      </c>
      <c r="CD14" s="311" t="str">
        <f t="shared" si="18"/>
        <v xml:space="preserve"> </v>
      </c>
      <c r="CE14" s="311" t="str">
        <f t="shared" si="18"/>
        <v xml:space="preserve"> </v>
      </c>
      <c r="CF14" s="311" t="str">
        <f t="shared" si="18"/>
        <v xml:space="preserve"> </v>
      </c>
      <c r="CG14" s="311" t="str">
        <f t="shared" si="18"/>
        <v xml:space="preserve"> </v>
      </c>
      <c r="CH14" s="311" t="e">
        <f t="shared" si="18"/>
        <v>#DIV/0!</v>
      </c>
      <c r="CI14" s="311" t="str">
        <f t="shared" si="18"/>
        <v xml:space="preserve"> </v>
      </c>
      <c r="CJ14" s="311" t="str">
        <f t="shared" si="18"/>
        <v xml:space="preserve"> </v>
      </c>
      <c r="CK14" s="311" t="str">
        <f t="shared" si="18"/>
        <v xml:space="preserve"> </v>
      </c>
      <c r="CL14" s="311" t="e">
        <f t="shared" si="18"/>
        <v>#DIV/0!</v>
      </c>
      <c r="CM14" s="311" t="str">
        <f t="shared" si="18"/>
        <v xml:space="preserve"> </v>
      </c>
      <c r="CN14" s="311">
        <f t="shared" si="18"/>
        <v>676.83365557382251</v>
      </c>
      <c r="CO14" s="311" t="str">
        <f t="shared" si="18"/>
        <v xml:space="preserve"> </v>
      </c>
      <c r="CP14" s="311" t="str">
        <f t="shared" si="18"/>
        <v xml:space="preserve"> </v>
      </c>
      <c r="CQ14" s="311" t="str">
        <f t="shared" si="18"/>
        <v xml:space="preserve"> </v>
      </c>
      <c r="CR14" s="311" t="str">
        <f t="shared" si="18"/>
        <v xml:space="preserve"> </v>
      </c>
      <c r="CS14" s="311" t="str">
        <f t="shared" si="18"/>
        <v xml:space="preserve"> </v>
      </c>
      <c r="CT14" s="311" t="str">
        <f t="shared" si="18"/>
        <v xml:space="preserve"> </v>
      </c>
      <c r="CU14" s="311" t="str">
        <f t="shared" si="18"/>
        <v xml:space="preserve"> </v>
      </c>
      <c r="CV14" s="311" t="str">
        <f t="shared" si="18"/>
        <v xml:space="preserve"> </v>
      </c>
      <c r="CW14" s="311" t="str">
        <f t="shared" si="18"/>
        <v xml:space="preserve"> </v>
      </c>
      <c r="CX14" s="311" t="str">
        <f t="shared" si="18"/>
        <v xml:space="preserve"> </v>
      </c>
      <c r="CY14" s="311" t="str">
        <f t="shared" si="18"/>
        <v xml:space="preserve"> </v>
      </c>
      <c r="CZ14" s="311" t="str">
        <f t="shared" si="18"/>
        <v xml:space="preserve"> </v>
      </c>
      <c r="DA14" s="311" t="str">
        <f t="shared" si="18"/>
        <v xml:space="preserve"> </v>
      </c>
      <c r="DB14" s="311" t="str">
        <f t="shared" si="18"/>
        <v xml:space="preserve"> </v>
      </c>
      <c r="DC14" s="311" t="str">
        <f t="shared" si="18"/>
        <v xml:space="preserve"> </v>
      </c>
      <c r="DD14" s="311">
        <f t="shared" si="18"/>
        <v>11.361664998494428</v>
      </c>
      <c r="DE14" s="311">
        <f t="shared" si="18"/>
        <v>856.09181871689225</v>
      </c>
      <c r="DF14" s="311" t="str">
        <f t="shared" si="18"/>
        <v xml:space="preserve"> </v>
      </c>
      <c r="DG14" s="311" t="str">
        <f t="shared" si="18"/>
        <v xml:space="preserve"> </v>
      </c>
      <c r="DH14" s="311" t="str">
        <f t="shared" si="18"/>
        <v xml:space="preserve"> </v>
      </c>
      <c r="DI14" s="311" t="str">
        <f t="shared" si="18"/>
        <v xml:space="preserve"> </v>
      </c>
      <c r="DJ14" s="311" t="str">
        <f t="shared" si="18"/>
        <v xml:space="preserve"> </v>
      </c>
      <c r="DK14" s="311" t="str">
        <f t="shared" si="18"/>
        <v xml:space="preserve"> </v>
      </c>
      <c r="DL14" s="311" t="str">
        <f t="shared" si="18"/>
        <v xml:space="preserve"> </v>
      </c>
      <c r="DM14" s="311" t="str">
        <f t="shared" si="18"/>
        <v xml:space="preserve"> </v>
      </c>
      <c r="DN14" s="311" t="str">
        <f t="shared" si="18"/>
        <v xml:space="preserve"> </v>
      </c>
      <c r="DO14" s="311" t="str">
        <f t="shared" si="18"/>
        <v xml:space="preserve"> </v>
      </c>
      <c r="DP14" s="311" t="str">
        <f t="shared" si="18"/>
        <v xml:space="preserve"> </v>
      </c>
      <c r="DQ14" s="311" t="str">
        <f t="shared" si="18"/>
        <v xml:space="preserve"> </v>
      </c>
      <c r="DR14" s="311" t="str">
        <f t="shared" si="18"/>
        <v xml:space="preserve"> </v>
      </c>
      <c r="DS14" s="311" t="str">
        <f t="shared" si="18"/>
        <v xml:space="preserve"> </v>
      </c>
      <c r="DT14" s="311" t="str">
        <f t="shared" si="18"/>
        <v xml:space="preserve"> </v>
      </c>
      <c r="DU14" s="311" t="str">
        <f t="shared" si="18"/>
        <v xml:space="preserve"> </v>
      </c>
      <c r="DV14" s="311" t="str">
        <f t="shared" si="18"/>
        <v xml:space="preserve"> </v>
      </c>
      <c r="DW14" s="311" t="str">
        <f t="shared" si="18"/>
        <v xml:space="preserve"> </v>
      </c>
      <c r="DX14" s="311" t="str">
        <f t="shared" si="18"/>
        <v xml:space="preserve"> </v>
      </c>
      <c r="DY14" s="311" t="str">
        <f t="shared" si="18"/>
        <v xml:space="preserve"> </v>
      </c>
      <c r="DZ14" s="311" t="str">
        <f t="shared" ref="DZ14:ES14" si="19">IF((DZ8/DZ6)&gt;1,DZ8*1000/DZ4," ")</f>
        <v xml:space="preserve"> </v>
      </c>
      <c r="EA14" s="311" t="str">
        <f t="shared" si="19"/>
        <v xml:space="preserve"> </v>
      </c>
      <c r="EB14" s="311" t="str">
        <f t="shared" si="19"/>
        <v xml:space="preserve"> </v>
      </c>
      <c r="EC14" s="311" t="str">
        <f t="shared" si="19"/>
        <v xml:space="preserve"> </v>
      </c>
      <c r="ED14" s="311" t="e">
        <f t="shared" si="19"/>
        <v>#DIV/0!</v>
      </c>
      <c r="EE14" s="311" t="str">
        <f t="shared" si="19"/>
        <v xml:space="preserve"> </v>
      </c>
      <c r="EF14" s="311" t="str">
        <f t="shared" si="19"/>
        <v xml:space="preserve"> </v>
      </c>
      <c r="EG14" s="311" t="str">
        <f t="shared" si="19"/>
        <v xml:space="preserve"> </v>
      </c>
      <c r="EH14" s="311" t="str">
        <f t="shared" si="19"/>
        <v xml:space="preserve"> </v>
      </c>
      <c r="EI14" s="311" t="str">
        <f t="shared" si="19"/>
        <v xml:space="preserve"> </v>
      </c>
      <c r="EJ14" s="311" t="str">
        <f t="shared" si="19"/>
        <v xml:space="preserve"> </v>
      </c>
      <c r="EK14" s="311" t="str">
        <f t="shared" si="19"/>
        <v xml:space="preserve"> </v>
      </c>
      <c r="EL14" s="311" t="str">
        <f t="shared" si="19"/>
        <v xml:space="preserve"> </v>
      </c>
      <c r="EM14" s="311" t="str">
        <f t="shared" si="19"/>
        <v xml:space="preserve"> </v>
      </c>
      <c r="EN14" s="311" t="e">
        <f t="shared" si="19"/>
        <v>#DIV/0!</v>
      </c>
      <c r="EO14" s="311" t="str">
        <f t="shared" si="19"/>
        <v xml:space="preserve"> </v>
      </c>
      <c r="EP14" s="311" t="str">
        <f t="shared" si="19"/>
        <v xml:space="preserve"> </v>
      </c>
      <c r="EQ14" s="311" t="str">
        <f t="shared" si="19"/>
        <v xml:space="preserve"> </v>
      </c>
      <c r="ER14" s="311" t="str">
        <f t="shared" si="19"/>
        <v xml:space="preserve"> </v>
      </c>
      <c r="ES14" s="311" t="str">
        <f t="shared" si="19"/>
        <v xml:space="preserve"> </v>
      </c>
      <c r="ET14" s="311"/>
    </row>
    <row r="15" spans="1:150" s="307" customFormat="1" ht="12.75">
      <c r="A15" s="447" t="s">
        <v>1119</v>
      </c>
      <c r="B15" s="309">
        <f t="shared" ref="B15:H15" si="20">IF((B7/B5)&gt;1,1,B7/B5)</f>
        <v>1</v>
      </c>
      <c r="C15" s="309">
        <f t="shared" si="20"/>
        <v>1</v>
      </c>
      <c r="D15" s="309">
        <f t="shared" si="20"/>
        <v>0</v>
      </c>
      <c r="E15" s="309">
        <f t="shared" si="20"/>
        <v>0.45319301955436131</v>
      </c>
      <c r="F15" s="309">
        <f t="shared" si="20"/>
        <v>0.69317995262032295</v>
      </c>
      <c r="G15" s="309">
        <f t="shared" si="20"/>
        <v>0.68107899428185215</v>
      </c>
      <c r="H15" s="309">
        <f t="shared" si="20"/>
        <v>0</v>
      </c>
      <c r="I15" s="309">
        <f>IF((I7/I5)&gt;1,1,I7/I5)</f>
        <v>0.39057326687621563</v>
      </c>
      <c r="J15" s="309">
        <f t="shared" ref="J15:BX15" si="21">IF((J7/J5)&gt;1,1,J7/J5)</f>
        <v>1</v>
      </c>
      <c r="K15" s="309">
        <f t="shared" si="21"/>
        <v>0.95205885738063412</v>
      </c>
      <c r="L15" s="309">
        <f t="shared" si="21"/>
        <v>1</v>
      </c>
      <c r="M15" s="309">
        <f t="shared" si="21"/>
        <v>0.97004675023788833</v>
      </c>
      <c r="N15" s="309">
        <f t="shared" si="21"/>
        <v>0.93923407611221477</v>
      </c>
      <c r="O15" s="309">
        <f t="shared" si="21"/>
        <v>1</v>
      </c>
      <c r="P15" s="309">
        <f t="shared" si="21"/>
        <v>0.80438373896642978</v>
      </c>
      <c r="Q15" s="309">
        <f t="shared" si="21"/>
        <v>0.99356923995396318</v>
      </c>
      <c r="R15" s="309">
        <f t="shared" si="21"/>
        <v>0</v>
      </c>
      <c r="S15" s="309">
        <f t="shared" si="21"/>
        <v>0.81635535205928478</v>
      </c>
      <c r="T15" s="309">
        <f t="shared" si="21"/>
        <v>1</v>
      </c>
      <c r="U15" s="309">
        <f t="shared" si="21"/>
        <v>0</v>
      </c>
      <c r="V15" s="309">
        <f t="shared" si="21"/>
        <v>0.51888241248123979</v>
      </c>
      <c r="W15" s="309">
        <f t="shared" si="21"/>
        <v>0.95706323079494504</v>
      </c>
      <c r="X15" s="309">
        <f t="shared" si="21"/>
        <v>0</v>
      </c>
      <c r="Y15" s="309">
        <f t="shared" si="21"/>
        <v>0.97438026124818578</v>
      </c>
      <c r="Z15" s="309">
        <f t="shared" si="21"/>
        <v>1</v>
      </c>
      <c r="AA15" s="309">
        <f t="shared" si="21"/>
        <v>1</v>
      </c>
      <c r="AB15" s="309">
        <f t="shared" si="21"/>
        <v>1</v>
      </c>
      <c r="AC15" s="309">
        <f t="shared" si="21"/>
        <v>0.15087513270819616</v>
      </c>
      <c r="AD15" s="309">
        <f t="shared" si="21"/>
        <v>0</v>
      </c>
      <c r="AE15" s="309">
        <f t="shared" si="21"/>
        <v>0.19312336776031613</v>
      </c>
      <c r="AF15" s="309">
        <f t="shared" si="21"/>
        <v>0.9629147542882176</v>
      </c>
      <c r="AG15" s="309">
        <f t="shared" si="21"/>
        <v>1</v>
      </c>
      <c r="AH15" s="309">
        <f t="shared" si="21"/>
        <v>1</v>
      </c>
      <c r="AI15" s="309">
        <f t="shared" si="21"/>
        <v>0.99044909350829646</v>
      </c>
      <c r="AJ15" s="309">
        <f t="shared" si="21"/>
        <v>0.72352736640843107</v>
      </c>
      <c r="AK15" s="309">
        <f t="shared" si="21"/>
        <v>3.5371167614120499E-2</v>
      </c>
      <c r="AL15" s="309">
        <f t="shared" si="21"/>
        <v>0.58783252964692589</v>
      </c>
      <c r="AM15" s="309">
        <f t="shared" si="21"/>
        <v>0.69819963147983699</v>
      </c>
      <c r="AN15" s="309">
        <f t="shared" si="21"/>
        <v>0.35336350866240052</v>
      </c>
      <c r="AO15" s="309">
        <f t="shared" si="21"/>
        <v>0.59252711842919936</v>
      </c>
      <c r="AP15" s="309">
        <f t="shared" si="21"/>
        <v>0.21665174574753804</v>
      </c>
      <c r="AQ15" s="309">
        <f t="shared" si="21"/>
        <v>0.94752693287414436</v>
      </c>
      <c r="AR15" s="309">
        <f t="shared" si="21"/>
        <v>0.79922620350439089</v>
      </c>
      <c r="AS15" s="309">
        <f t="shared" si="21"/>
        <v>1</v>
      </c>
      <c r="AT15" s="309">
        <f t="shared" si="21"/>
        <v>0.97638228713261221</v>
      </c>
      <c r="AU15" s="309">
        <f t="shared" si="21"/>
        <v>0</v>
      </c>
      <c r="AV15" s="309">
        <f t="shared" si="21"/>
        <v>0.91658952572542651</v>
      </c>
      <c r="AW15" s="309">
        <f t="shared" si="21"/>
        <v>1</v>
      </c>
      <c r="AX15" s="309">
        <f t="shared" si="21"/>
        <v>1</v>
      </c>
      <c r="AY15" s="309">
        <f t="shared" si="21"/>
        <v>1</v>
      </c>
      <c r="AZ15" s="309">
        <f t="shared" si="21"/>
        <v>0</v>
      </c>
      <c r="BA15" s="309">
        <f t="shared" si="21"/>
        <v>1</v>
      </c>
      <c r="BB15" s="309">
        <f t="shared" si="21"/>
        <v>0.50883000474241757</v>
      </c>
      <c r="BC15" s="309">
        <f t="shared" si="21"/>
        <v>4.3480541038480133E-2</v>
      </c>
      <c r="BD15" s="309">
        <f t="shared" si="21"/>
        <v>0.11119639840855036</v>
      </c>
      <c r="BE15" s="309">
        <f t="shared" si="21"/>
        <v>7.5900104071797134E-2</v>
      </c>
      <c r="BF15" s="309">
        <f t="shared" si="21"/>
        <v>0.96687152906330986</v>
      </c>
      <c r="BG15" s="309">
        <f t="shared" si="21"/>
        <v>7.4629523723524868E-2</v>
      </c>
      <c r="BH15" s="309">
        <f t="shared" si="21"/>
        <v>1</v>
      </c>
      <c r="BI15" s="309">
        <f t="shared" si="21"/>
        <v>1</v>
      </c>
      <c r="BJ15" s="309">
        <f t="shared" si="21"/>
        <v>1</v>
      </c>
      <c r="BK15" s="309">
        <f t="shared" si="21"/>
        <v>1</v>
      </c>
      <c r="BL15" s="309">
        <f t="shared" si="21"/>
        <v>0.70838098958311746</v>
      </c>
      <c r="BM15" s="309">
        <f t="shared" si="21"/>
        <v>1</v>
      </c>
      <c r="BN15" s="309">
        <f t="shared" si="21"/>
        <v>1</v>
      </c>
      <c r="BO15" s="309">
        <f t="shared" si="21"/>
        <v>0</v>
      </c>
      <c r="BP15" s="309">
        <f t="shared" si="21"/>
        <v>0.88464782261065045</v>
      </c>
      <c r="BQ15" s="309">
        <f t="shared" si="21"/>
        <v>1</v>
      </c>
      <c r="BR15" s="309">
        <f t="shared" si="21"/>
        <v>1</v>
      </c>
      <c r="BS15" s="309">
        <f t="shared" si="21"/>
        <v>0.99944474193822885</v>
      </c>
      <c r="BT15" s="309">
        <f t="shared" si="21"/>
        <v>0.33959565086590005</v>
      </c>
      <c r="BU15" s="309">
        <f t="shared" si="21"/>
        <v>0.20558592732443678</v>
      </c>
      <c r="BV15" s="309">
        <f t="shared" si="21"/>
        <v>0.95082614550351208</v>
      </c>
      <c r="BW15" s="309">
        <f t="shared" si="21"/>
        <v>0.95814589332752886</v>
      </c>
      <c r="BX15" s="309">
        <f t="shared" si="21"/>
        <v>0</v>
      </c>
      <c r="BY15" s="309">
        <f t="shared" ref="BY15:EJ15" si="22">IF((BY7/BY5)&gt;1,1,BY7/BY5)</f>
        <v>0.44953798832291497</v>
      </c>
      <c r="BZ15" s="309">
        <f t="shared" si="22"/>
        <v>0.21512177897950743</v>
      </c>
      <c r="CA15" s="309">
        <f t="shared" si="22"/>
        <v>1</v>
      </c>
      <c r="CB15" s="309">
        <f t="shared" si="22"/>
        <v>0.2413142710903263</v>
      </c>
      <c r="CC15" s="309">
        <f t="shared" si="22"/>
        <v>0.99964950650515927</v>
      </c>
      <c r="CD15" s="309">
        <f t="shared" si="22"/>
        <v>1</v>
      </c>
      <c r="CE15" s="309">
        <f t="shared" si="22"/>
        <v>1</v>
      </c>
      <c r="CF15" s="309">
        <f t="shared" si="22"/>
        <v>0</v>
      </c>
      <c r="CG15" s="309">
        <f t="shared" si="22"/>
        <v>0.94514108465679958</v>
      </c>
      <c r="CH15" s="309">
        <f t="shared" si="22"/>
        <v>0</v>
      </c>
      <c r="CI15" s="309">
        <f t="shared" si="22"/>
        <v>0.97554124281773891</v>
      </c>
      <c r="CJ15" s="309">
        <f t="shared" si="22"/>
        <v>1</v>
      </c>
      <c r="CK15" s="309">
        <f t="shared" si="22"/>
        <v>0.92529964799714837</v>
      </c>
      <c r="CL15" s="309">
        <f t="shared" si="22"/>
        <v>0.60414007831417871</v>
      </c>
      <c r="CM15" s="309">
        <f t="shared" si="22"/>
        <v>0.85854478221248309</v>
      </c>
      <c r="CN15" s="309">
        <f t="shared" si="22"/>
        <v>0.89933800475239711</v>
      </c>
      <c r="CO15" s="309">
        <f t="shared" si="22"/>
        <v>0.92701050930848361</v>
      </c>
      <c r="CP15" s="309">
        <f t="shared" si="22"/>
        <v>1</v>
      </c>
      <c r="CQ15" s="309">
        <f t="shared" si="22"/>
        <v>0</v>
      </c>
      <c r="CR15" s="309">
        <f t="shared" si="22"/>
        <v>1</v>
      </c>
      <c r="CS15" s="309">
        <f t="shared" si="22"/>
        <v>1</v>
      </c>
      <c r="CT15" s="309">
        <f t="shared" si="22"/>
        <v>0.97639238903751835</v>
      </c>
      <c r="CU15" s="309">
        <f t="shared" si="22"/>
        <v>0.47398214820016799</v>
      </c>
      <c r="CV15" s="309">
        <f t="shared" si="22"/>
        <v>0.95981335681458391</v>
      </c>
      <c r="CW15" s="309">
        <f t="shared" si="22"/>
        <v>1</v>
      </c>
      <c r="CX15" s="309">
        <f t="shared" si="22"/>
        <v>0.83739148846072409</v>
      </c>
      <c r="CY15" s="309">
        <f t="shared" si="22"/>
        <v>0.54335402092999419</v>
      </c>
      <c r="CZ15" s="309">
        <f t="shared" si="22"/>
        <v>0.9268443927331298</v>
      </c>
      <c r="DA15" s="309">
        <f t="shared" si="22"/>
        <v>0</v>
      </c>
      <c r="DB15" s="309">
        <f t="shared" si="22"/>
        <v>1</v>
      </c>
      <c r="DC15" s="309">
        <f t="shared" si="22"/>
        <v>0.90955142759667307</v>
      </c>
      <c r="DD15" s="309">
        <f t="shared" si="22"/>
        <v>0.89579163956070229</v>
      </c>
      <c r="DE15" s="309">
        <f t="shared" si="22"/>
        <v>1</v>
      </c>
      <c r="DF15" s="309">
        <f t="shared" si="22"/>
        <v>0</v>
      </c>
      <c r="DG15" s="309">
        <f t="shared" si="22"/>
        <v>0</v>
      </c>
      <c r="DH15" s="309">
        <f t="shared" si="22"/>
        <v>0.37981912341649665</v>
      </c>
      <c r="DI15" s="309">
        <f t="shared" si="22"/>
        <v>1</v>
      </c>
      <c r="DJ15" s="309">
        <f t="shared" si="22"/>
        <v>1</v>
      </c>
      <c r="DK15" s="309">
        <f t="shared" si="22"/>
        <v>1</v>
      </c>
      <c r="DL15" s="309">
        <f t="shared" si="22"/>
        <v>0.99165297224529891</v>
      </c>
      <c r="DM15" s="309">
        <f t="shared" si="22"/>
        <v>0.79300117143202642</v>
      </c>
      <c r="DN15" s="309">
        <f t="shared" si="22"/>
        <v>1</v>
      </c>
      <c r="DO15" s="309">
        <f t="shared" si="22"/>
        <v>0</v>
      </c>
      <c r="DP15" s="309">
        <f t="shared" si="22"/>
        <v>1</v>
      </c>
      <c r="DQ15" s="309">
        <f t="shared" si="22"/>
        <v>0.96182920139678629</v>
      </c>
      <c r="DR15" s="309">
        <f t="shared" si="22"/>
        <v>1</v>
      </c>
      <c r="DS15" s="309">
        <f t="shared" si="22"/>
        <v>0.29713526937654638</v>
      </c>
      <c r="DT15" s="309">
        <f t="shared" si="22"/>
        <v>0</v>
      </c>
      <c r="DU15" s="309">
        <f t="shared" si="22"/>
        <v>0.98642550764882353</v>
      </c>
      <c r="DV15" s="309">
        <f t="shared" si="22"/>
        <v>1</v>
      </c>
      <c r="DW15" s="309">
        <f t="shared" si="22"/>
        <v>0.99837552536986329</v>
      </c>
      <c r="DX15" s="309">
        <f t="shared" si="22"/>
        <v>1</v>
      </c>
      <c r="DY15" s="309">
        <f t="shared" si="22"/>
        <v>0</v>
      </c>
      <c r="DZ15" s="309">
        <f t="shared" si="22"/>
        <v>0.10397283215481951</v>
      </c>
      <c r="EA15" s="309">
        <f t="shared" si="22"/>
        <v>0.91952126314055616</v>
      </c>
      <c r="EB15" s="309">
        <f t="shared" si="22"/>
        <v>0</v>
      </c>
      <c r="EC15" s="309">
        <f t="shared" si="22"/>
        <v>0.99888227606619429</v>
      </c>
      <c r="ED15" s="309">
        <f t="shared" si="22"/>
        <v>0.46161046891201657</v>
      </c>
      <c r="EE15" s="309">
        <f t="shared" si="22"/>
        <v>0</v>
      </c>
      <c r="EF15" s="309">
        <f t="shared" si="22"/>
        <v>0.99999411750864731</v>
      </c>
      <c r="EG15" s="309">
        <f t="shared" si="22"/>
        <v>1</v>
      </c>
      <c r="EH15" s="309">
        <f t="shared" si="22"/>
        <v>0</v>
      </c>
      <c r="EI15" s="309">
        <f t="shared" si="22"/>
        <v>0.9466179713516425</v>
      </c>
      <c r="EJ15" s="309">
        <f t="shared" si="22"/>
        <v>0</v>
      </c>
      <c r="EK15" s="309">
        <f t="shared" ref="EK15:ES15" si="23">IF((EK7/EK5)&gt;1,1,EK7/EK5)</f>
        <v>1</v>
      </c>
      <c r="EL15" s="309">
        <f t="shared" si="23"/>
        <v>1</v>
      </c>
      <c r="EM15" s="309">
        <f t="shared" si="23"/>
        <v>0.15045508210446448</v>
      </c>
      <c r="EN15" s="309">
        <f t="shared" si="23"/>
        <v>0</v>
      </c>
      <c r="EO15" s="309">
        <f t="shared" si="23"/>
        <v>0</v>
      </c>
      <c r="EP15" s="309">
        <f t="shared" si="23"/>
        <v>1</v>
      </c>
      <c r="EQ15" s="309">
        <f t="shared" si="23"/>
        <v>1</v>
      </c>
      <c r="ER15" s="309">
        <f t="shared" si="23"/>
        <v>0.99999911025505783</v>
      </c>
      <c r="ES15" s="309">
        <f t="shared" si="23"/>
        <v>0.70270668386404811</v>
      </c>
      <c r="ET15" s="309"/>
    </row>
    <row r="16" spans="1:150" s="307" customFormat="1" ht="12.75">
      <c r="A16" s="447" t="s">
        <v>2624</v>
      </c>
      <c r="B16" s="309">
        <f>IF((B7/B5)&gt;1,B7/B4," ")</f>
        <v>6.1131972206358274</v>
      </c>
      <c r="C16" s="309">
        <f t="shared" ref="C16:BQ16" si="24">IF((C7/C5)&gt;1,C7/C4," ")</f>
        <v>102.87609242736215</v>
      </c>
      <c r="D16" s="309" t="str">
        <f t="shared" si="24"/>
        <v xml:space="preserve"> </v>
      </c>
      <c r="E16" s="309" t="str">
        <f t="shared" si="24"/>
        <v xml:space="preserve"> </v>
      </c>
      <c r="F16" s="309" t="str">
        <f t="shared" si="24"/>
        <v xml:space="preserve"> </v>
      </c>
      <c r="G16" s="309" t="str">
        <f t="shared" si="24"/>
        <v xml:space="preserve"> </v>
      </c>
      <c r="H16" s="309" t="str">
        <f t="shared" si="24"/>
        <v xml:space="preserve"> </v>
      </c>
      <c r="I16" s="309" t="str">
        <f t="shared" si="24"/>
        <v xml:space="preserve"> </v>
      </c>
      <c r="J16" s="309">
        <f t="shared" si="24"/>
        <v>1.9400222851214795</v>
      </c>
      <c r="K16" s="309" t="str">
        <f t="shared" si="24"/>
        <v xml:space="preserve"> </v>
      </c>
      <c r="L16" s="309">
        <f t="shared" si="24"/>
        <v>33.727839643652558</v>
      </c>
      <c r="M16" s="309" t="str">
        <f t="shared" si="24"/>
        <v xml:space="preserve"> </v>
      </c>
      <c r="N16" s="309" t="str">
        <f t="shared" si="24"/>
        <v xml:space="preserve"> </v>
      </c>
      <c r="O16" s="309">
        <f t="shared" si="24"/>
        <v>11.600294043403808</v>
      </c>
      <c r="P16" s="309" t="str">
        <f t="shared" si="24"/>
        <v xml:space="preserve"> </v>
      </c>
      <c r="Q16" s="309" t="str">
        <f t="shared" si="24"/>
        <v xml:space="preserve"> </v>
      </c>
      <c r="R16" s="309" t="str">
        <f t="shared" si="24"/>
        <v xml:space="preserve"> </v>
      </c>
      <c r="S16" s="309" t="str">
        <f t="shared" si="24"/>
        <v xml:space="preserve"> </v>
      </c>
      <c r="T16" s="309">
        <f t="shared" si="24"/>
        <v>36.84518609527958</v>
      </c>
      <c r="U16" s="309" t="str">
        <f t="shared" si="24"/>
        <v xml:space="preserve"> </v>
      </c>
      <c r="V16" s="309" t="str">
        <f t="shared" si="24"/>
        <v xml:space="preserve"> </v>
      </c>
      <c r="W16" s="309" t="str">
        <f t="shared" si="24"/>
        <v xml:space="preserve"> </v>
      </c>
      <c r="X16" s="309" t="str">
        <f t="shared" si="24"/>
        <v xml:space="preserve"> </v>
      </c>
      <c r="Y16" s="309" t="str">
        <f t="shared" si="24"/>
        <v xml:space="preserve"> </v>
      </c>
      <c r="Z16" s="309">
        <f t="shared" si="24"/>
        <v>41.69613028467807</v>
      </c>
      <c r="AA16" s="309">
        <f t="shared" si="24"/>
        <v>1.9177347937543696</v>
      </c>
      <c r="AB16" s="309">
        <f t="shared" si="24"/>
        <v>13.212339984128446</v>
      </c>
      <c r="AC16" s="309" t="str">
        <f t="shared" si="24"/>
        <v xml:space="preserve"> </v>
      </c>
      <c r="AD16" s="309" t="str">
        <f t="shared" si="24"/>
        <v xml:space="preserve"> </v>
      </c>
      <c r="AE16" s="309" t="str">
        <f t="shared" si="24"/>
        <v xml:space="preserve"> </v>
      </c>
      <c r="AF16" s="309" t="str">
        <f t="shared" si="24"/>
        <v xml:space="preserve"> </v>
      </c>
      <c r="AG16" s="309">
        <f t="shared" si="24"/>
        <v>8.7477823753150137</v>
      </c>
      <c r="AH16" s="309">
        <f t="shared" si="24"/>
        <v>1.3712109024889114</v>
      </c>
      <c r="AI16" s="309" t="str">
        <f t="shared" si="24"/>
        <v xml:space="preserve"> </v>
      </c>
      <c r="AJ16" s="309" t="str">
        <f t="shared" si="24"/>
        <v xml:space="preserve"> </v>
      </c>
      <c r="AK16" s="309" t="str">
        <f t="shared" si="24"/>
        <v xml:space="preserve"> </v>
      </c>
      <c r="AL16" s="309" t="str">
        <f t="shared" si="24"/>
        <v xml:space="preserve"> </v>
      </c>
      <c r="AM16" s="309" t="str">
        <f t="shared" si="24"/>
        <v xml:space="preserve"> </v>
      </c>
      <c r="AN16" s="309" t="str">
        <f t="shared" si="24"/>
        <v xml:space="preserve"> </v>
      </c>
      <c r="AO16" s="309" t="str">
        <f t="shared" si="24"/>
        <v xml:space="preserve"> </v>
      </c>
      <c r="AP16" s="309" t="str">
        <f t="shared" si="24"/>
        <v xml:space="preserve"> </v>
      </c>
      <c r="AQ16" s="309" t="str">
        <f t="shared" si="24"/>
        <v xml:space="preserve"> </v>
      </c>
      <c r="AR16" s="309" t="str">
        <f t="shared" si="24"/>
        <v xml:space="preserve"> </v>
      </c>
      <c r="AS16" s="309">
        <f t="shared" si="24"/>
        <v>18.996778145942319</v>
      </c>
      <c r="AT16" s="309" t="str">
        <f t="shared" si="24"/>
        <v xml:space="preserve"> </v>
      </c>
      <c r="AU16" s="309" t="str">
        <f t="shared" si="24"/>
        <v xml:space="preserve"> </v>
      </c>
      <c r="AV16" s="309" t="str">
        <f t="shared" si="24"/>
        <v xml:space="preserve"> </v>
      </c>
      <c r="AW16" s="309">
        <f t="shared" si="24"/>
        <v>1.0794718485301444</v>
      </c>
      <c r="AX16" s="309">
        <f t="shared" si="24"/>
        <v>9.1480991673962038</v>
      </c>
      <c r="AY16" s="309">
        <f t="shared" si="24"/>
        <v>27.839993100767128</v>
      </c>
      <c r="AZ16" s="309" t="str">
        <f t="shared" si="24"/>
        <v xml:space="preserve"> </v>
      </c>
      <c r="BA16" s="309">
        <f t="shared" si="24"/>
        <v>45.632140881731544</v>
      </c>
      <c r="BB16" s="309" t="str">
        <f t="shared" si="24"/>
        <v xml:space="preserve"> </v>
      </c>
      <c r="BC16" s="309" t="str">
        <f t="shared" si="24"/>
        <v xml:space="preserve"> </v>
      </c>
      <c r="BD16" s="309" t="str">
        <f t="shared" si="24"/>
        <v xml:space="preserve"> </v>
      </c>
      <c r="BE16" s="309" t="str">
        <f t="shared" si="24"/>
        <v xml:space="preserve"> </v>
      </c>
      <c r="BF16" s="309" t="str">
        <f t="shared" si="24"/>
        <v xml:space="preserve"> </v>
      </c>
      <c r="BG16" s="309" t="str">
        <f t="shared" si="24"/>
        <v xml:space="preserve"> </v>
      </c>
      <c r="BH16" s="309">
        <f t="shared" si="24"/>
        <v>31.297769827760305</v>
      </c>
      <c r="BI16" s="309">
        <f t="shared" si="24"/>
        <v>16.709451184842415</v>
      </c>
      <c r="BJ16" s="309" t="str">
        <f t="shared" si="24"/>
        <v xml:space="preserve"> </v>
      </c>
      <c r="BK16" s="309">
        <f t="shared" si="24"/>
        <v>118.22346441058401</v>
      </c>
      <c r="BL16" s="309" t="str">
        <f t="shared" si="24"/>
        <v xml:space="preserve"> </v>
      </c>
      <c r="BM16" s="309">
        <f t="shared" si="24"/>
        <v>9.4867097701149419</v>
      </c>
      <c r="BN16" s="309">
        <f t="shared" si="24"/>
        <v>15.162174030536415</v>
      </c>
      <c r="BO16" s="309" t="str">
        <f t="shared" si="24"/>
        <v xml:space="preserve"> </v>
      </c>
      <c r="BP16" s="309" t="str">
        <f t="shared" si="24"/>
        <v xml:space="preserve"> </v>
      </c>
      <c r="BQ16" s="309">
        <f t="shared" si="24"/>
        <v>10.418911685994647</v>
      </c>
      <c r="BR16" s="309">
        <f t="shared" ref="BR16:ED16" si="25">IF((BR7/BR5)&gt;1,BR7/BR4," ")</f>
        <v>5.9548929613264763</v>
      </c>
      <c r="BS16" s="309" t="str">
        <f t="shared" si="25"/>
        <v xml:space="preserve"> </v>
      </c>
      <c r="BT16" s="309" t="str">
        <f t="shared" si="25"/>
        <v xml:space="preserve"> </v>
      </c>
      <c r="BU16" s="309" t="str">
        <f t="shared" si="25"/>
        <v xml:space="preserve"> </v>
      </c>
      <c r="BV16" s="309" t="str">
        <f t="shared" si="25"/>
        <v xml:space="preserve"> </v>
      </c>
      <c r="BW16" s="309" t="str">
        <f t="shared" si="25"/>
        <v xml:space="preserve"> </v>
      </c>
      <c r="BX16" s="309" t="str">
        <f t="shared" si="25"/>
        <v xml:space="preserve"> </v>
      </c>
      <c r="BY16" s="309" t="str">
        <f t="shared" si="25"/>
        <v xml:space="preserve"> </v>
      </c>
      <c r="BZ16" s="309" t="str">
        <f t="shared" si="25"/>
        <v xml:space="preserve"> </v>
      </c>
      <c r="CA16" s="309">
        <f t="shared" si="25"/>
        <v>1.2611889700485792</v>
      </c>
      <c r="CB16" s="309" t="str">
        <f t="shared" si="25"/>
        <v xml:space="preserve"> </v>
      </c>
      <c r="CC16" s="309" t="str">
        <f t="shared" si="25"/>
        <v xml:space="preserve"> </v>
      </c>
      <c r="CD16" s="309">
        <f t="shared" si="25"/>
        <v>6.2438209752839011</v>
      </c>
      <c r="CE16" s="309">
        <f t="shared" si="25"/>
        <v>12.966615078487729</v>
      </c>
      <c r="CF16" s="309" t="str">
        <f t="shared" si="25"/>
        <v xml:space="preserve"> </v>
      </c>
      <c r="CG16" s="309" t="str">
        <f t="shared" si="25"/>
        <v xml:space="preserve"> </v>
      </c>
      <c r="CH16" s="309" t="str">
        <f t="shared" si="25"/>
        <v xml:space="preserve"> </v>
      </c>
      <c r="CI16" s="309" t="str">
        <f t="shared" si="25"/>
        <v xml:space="preserve"> </v>
      </c>
      <c r="CJ16" s="309">
        <f t="shared" si="25"/>
        <v>8.4837201451599284</v>
      </c>
      <c r="CK16" s="309" t="str">
        <f t="shared" si="25"/>
        <v xml:space="preserve"> </v>
      </c>
      <c r="CL16" s="309" t="str">
        <f t="shared" si="25"/>
        <v xml:space="preserve"> </v>
      </c>
      <c r="CM16" s="309" t="str">
        <f t="shared" si="25"/>
        <v xml:space="preserve"> </v>
      </c>
      <c r="CN16" s="309" t="str">
        <f t="shared" si="25"/>
        <v xml:space="preserve"> </v>
      </c>
      <c r="CO16" s="309" t="str">
        <f t="shared" si="25"/>
        <v xml:space="preserve"> </v>
      </c>
      <c r="CP16" s="309">
        <f t="shared" si="25"/>
        <v>3.4668040772290301</v>
      </c>
      <c r="CQ16" s="309" t="str">
        <f t="shared" si="25"/>
        <v xml:space="preserve"> </v>
      </c>
      <c r="CR16" s="309">
        <f t="shared" si="25"/>
        <v>38.118609665526463</v>
      </c>
      <c r="CS16" s="309">
        <f t="shared" si="25"/>
        <v>1.1865898543767002</v>
      </c>
      <c r="CT16" s="309" t="str">
        <f t="shared" si="25"/>
        <v xml:space="preserve"> </v>
      </c>
      <c r="CU16" s="309" t="str">
        <f t="shared" si="25"/>
        <v xml:space="preserve"> </v>
      </c>
      <c r="CV16" s="309" t="str">
        <f t="shared" si="25"/>
        <v xml:space="preserve"> </v>
      </c>
      <c r="CW16" s="309">
        <f t="shared" si="25"/>
        <v>1.4963767679081712</v>
      </c>
      <c r="CX16" s="309" t="str">
        <f t="shared" si="25"/>
        <v xml:space="preserve"> </v>
      </c>
      <c r="CY16" s="309" t="str">
        <f t="shared" si="25"/>
        <v xml:space="preserve"> </v>
      </c>
      <c r="CZ16" s="309" t="str">
        <f t="shared" si="25"/>
        <v xml:space="preserve"> </v>
      </c>
      <c r="DA16" s="309" t="str">
        <f t="shared" si="25"/>
        <v xml:space="preserve"> </v>
      </c>
      <c r="DB16" s="309">
        <f t="shared" si="25"/>
        <v>27.491348917936758</v>
      </c>
      <c r="DC16" s="309" t="str">
        <f t="shared" si="25"/>
        <v xml:space="preserve"> </v>
      </c>
      <c r="DD16" s="309" t="str">
        <f t="shared" si="25"/>
        <v xml:space="preserve"> </v>
      </c>
      <c r="DE16" s="309">
        <f t="shared" si="25"/>
        <v>20.762572755215487</v>
      </c>
      <c r="DF16" s="309" t="str">
        <f t="shared" si="25"/>
        <v xml:space="preserve"> </v>
      </c>
      <c r="DG16" s="309" t="str">
        <f t="shared" si="25"/>
        <v xml:space="preserve"> </v>
      </c>
      <c r="DH16" s="309" t="str">
        <f t="shared" si="25"/>
        <v xml:space="preserve"> </v>
      </c>
      <c r="DI16" s="309">
        <f t="shared" si="25"/>
        <v>11.575433633394823</v>
      </c>
      <c r="DJ16" s="309">
        <f t="shared" si="25"/>
        <v>1.8586419853143792</v>
      </c>
      <c r="DK16" s="309">
        <f t="shared" si="25"/>
        <v>2.3513119533527695</v>
      </c>
      <c r="DL16" s="309" t="str">
        <f t="shared" si="25"/>
        <v xml:space="preserve"> </v>
      </c>
      <c r="DM16" s="309" t="str">
        <f t="shared" si="25"/>
        <v xml:space="preserve"> </v>
      </c>
      <c r="DN16" s="309">
        <f t="shared" si="25"/>
        <v>22.772031858349891</v>
      </c>
      <c r="DO16" s="309" t="str">
        <f t="shared" si="25"/>
        <v xml:space="preserve"> </v>
      </c>
      <c r="DP16" s="309">
        <f t="shared" si="25"/>
        <v>0.82104710208369813</v>
      </c>
      <c r="DQ16" s="309" t="str">
        <f t="shared" si="25"/>
        <v xml:space="preserve"> </v>
      </c>
      <c r="DR16" s="309">
        <f t="shared" si="25"/>
        <v>5.597813126734251</v>
      </c>
      <c r="DS16" s="309" t="str">
        <f t="shared" si="25"/>
        <v xml:space="preserve"> </v>
      </c>
      <c r="DT16" s="309" t="str">
        <f t="shared" si="25"/>
        <v xml:space="preserve"> </v>
      </c>
      <c r="DU16" s="309" t="str">
        <f t="shared" si="25"/>
        <v xml:space="preserve"> </v>
      </c>
      <c r="DV16" s="309">
        <f t="shared" si="25"/>
        <v>2.1047204953502217</v>
      </c>
      <c r="DW16" s="309" t="str">
        <f t="shared" si="25"/>
        <v xml:space="preserve"> </v>
      </c>
      <c r="DX16" s="309">
        <f t="shared" si="25"/>
        <v>1.9853840948922039</v>
      </c>
      <c r="DY16" s="309" t="str">
        <f t="shared" si="25"/>
        <v xml:space="preserve"> </v>
      </c>
      <c r="DZ16" s="309" t="str">
        <f t="shared" si="25"/>
        <v xml:space="preserve"> </v>
      </c>
      <c r="EA16" s="309" t="str">
        <f t="shared" si="25"/>
        <v xml:space="preserve"> </v>
      </c>
      <c r="EB16" s="309" t="str">
        <f t="shared" si="25"/>
        <v xml:space="preserve"> </v>
      </c>
      <c r="EC16" s="309" t="str">
        <f t="shared" si="25"/>
        <v xml:space="preserve"> </v>
      </c>
      <c r="ED16" s="309" t="str">
        <f t="shared" si="25"/>
        <v xml:space="preserve"> </v>
      </c>
      <c r="EE16" s="309" t="str">
        <f t="shared" ref="EE16:ES16" si="26">IF((EE7/EE5)&gt;1,EE7/EE4," ")</f>
        <v xml:space="preserve"> </v>
      </c>
      <c r="EF16" s="309" t="str">
        <f t="shared" si="26"/>
        <v xml:space="preserve"> </v>
      </c>
      <c r="EG16" s="309">
        <f t="shared" si="26"/>
        <v>21.893965904636243</v>
      </c>
      <c r="EH16" s="309" t="str">
        <f t="shared" si="26"/>
        <v xml:space="preserve"> </v>
      </c>
      <c r="EI16" s="309" t="str">
        <f t="shared" si="26"/>
        <v xml:space="preserve"> </v>
      </c>
      <c r="EJ16" s="309" t="str">
        <f t="shared" si="26"/>
        <v xml:space="preserve"> </v>
      </c>
      <c r="EK16" s="309" t="str">
        <f t="shared" si="26"/>
        <v xml:space="preserve"> </v>
      </c>
      <c r="EL16" s="309">
        <f t="shared" si="26"/>
        <v>11.147568981910485</v>
      </c>
      <c r="EM16" s="309" t="str">
        <f t="shared" si="26"/>
        <v xml:space="preserve"> </v>
      </c>
      <c r="EN16" s="309" t="str">
        <f t="shared" si="26"/>
        <v xml:space="preserve"> </v>
      </c>
      <c r="EO16" s="309" t="str">
        <f t="shared" si="26"/>
        <v xml:space="preserve"> </v>
      </c>
      <c r="EP16" s="309">
        <f t="shared" si="26"/>
        <v>38.728837597959412</v>
      </c>
      <c r="EQ16" s="309">
        <f t="shared" si="26"/>
        <v>33.138947491795591</v>
      </c>
      <c r="ER16" s="309" t="str">
        <f t="shared" si="26"/>
        <v xml:space="preserve"> </v>
      </c>
      <c r="ES16" s="309" t="str">
        <f t="shared" si="26"/>
        <v xml:space="preserve"> </v>
      </c>
      <c r="ET16" s="309"/>
    </row>
    <row r="17" spans="1:150" s="307" customFormat="1" ht="12.75">
      <c r="A17" s="447" t="s">
        <v>2625</v>
      </c>
      <c r="B17" s="309" t="str">
        <f>IF(B9&gt;0,B9/B4," ")</f>
        <v xml:space="preserve"> </v>
      </c>
      <c r="C17" s="309" t="str">
        <f t="shared" ref="C17:BN17" si="27">IF(C9&gt;0,C9/C4," ")</f>
        <v xml:space="preserve"> </v>
      </c>
      <c r="D17" s="309" t="str">
        <f t="shared" si="27"/>
        <v xml:space="preserve"> </v>
      </c>
      <c r="E17" s="309">
        <f t="shared" si="27"/>
        <v>2.3907751863856839</v>
      </c>
      <c r="F17" s="309">
        <f t="shared" si="27"/>
        <v>4.9761375995467132</v>
      </c>
      <c r="G17" s="309" t="str">
        <f t="shared" si="27"/>
        <v xml:space="preserve"> </v>
      </c>
      <c r="H17" s="309" t="str">
        <f t="shared" si="27"/>
        <v xml:space="preserve"> </v>
      </c>
      <c r="I17" s="309" t="str">
        <f t="shared" si="27"/>
        <v xml:space="preserve"> </v>
      </c>
      <c r="J17" s="309" t="str">
        <f t="shared" si="27"/>
        <v xml:space="preserve"> </v>
      </c>
      <c r="K17" s="309" t="str">
        <f t="shared" si="27"/>
        <v xml:space="preserve"> </v>
      </c>
      <c r="L17" s="309" t="str">
        <f t="shared" si="27"/>
        <v xml:space="preserve"> </v>
      </c>
      <c r="M17" s="309" t="str">
        <f t="shared" si="27"/>
        <v xml:space="preserve"> </v>
      </c>
      <c r="N17" s="309" t="str">
        <f t="shared" si="27"/>
        <v xml:space="preserve"> </v>
      </c>
      <c r="O17" s="309">
        <f t="shared" si="27"/>
        <v>0.25681177810979894</v>
      </c>
      <c r="P17" s="309">
        <f t="shared" si="27"/>
        <v>2.5805821038972652</v>
      </c>
      <c r="Q17" s="309" t="str">
        <f t="shared" si="27"/>
        <v xml:space="preserve"> </v>
      </c>
      <c r="R17" s="309" t="str">
        <f t="shared" si="27"/>
        <v xml:space="preserve"> </v>
      </c>
      <c r="S17" s="309" t="str">
        <f t="shared" si="27"/>
        <v xml:space="preserve"> </v>
      </c>
      <c r="T17" s="309">
        <f t="shared" si="27"/>
        <v>0.42893068322368827</v>
      </c>
      <c r="U17" s="309" t="str">
        <f t="shared" si="27"/>
        <v xml:space="preserve"> </v>
      </c>
      <c r="V17" s="309" t="str">
        <f t="shared" si="27"/>
        <v xml:space="preserve"> </v>
      </c>
      <c r="W17" s="309" t="str">
        <f t="shared" si="27"/>
        <v xml:space="preserve"> </v>
      </c>
      <c r="X17" s="309" t="str">
        <f t="shared" si="27"/>
        <v xml:space="preserve"> </v>
      </c>
      <c r="Y17" s="309" t="str">
        <f t="shared" si="27"/>
        <v xml:space="preserve"> </v>
      </c>
      <c r="Z17" s="309" t="str">
        <f t="shared" si="27"/>
        <v xml:space="preserve"> </v>
      </c>
      <c r="AA17" s="309" t="str">
        <f t="shared" si="27"/>
        <v xml:space="preserve"> </v>
      </c>
      <c r="AB17" s="309" t="str">
        <f t="shared" si="27"/>
        <v xml:space="preserve"> </v>
      </c>
      <c r="AC17" s="309" t="str">
        <f t="shared" si="27"/>
        <v xml:space="preserve"> </v>
      </c>
      <c r="AD17" s="309" t="str">
        <f t="shared" si="27"/>
        <v xml:space="preserve"> </v>
      </c>
      <c r="AE17" s="309">
        <f t="shared" si="27"/>
        <v>5.6217707454776207</v>
      </c>
      <c r="AF17" s="309" t="str">
        <f t="shared" si="27"/>
        <v xml:space="preserve"> </v>
      </c>
      <c r="AG17" s="309" t="str">
        <f t="shared" si="27"/>
        <v xml:space="preserve"> </v>
      </c>
      <c r="AH17" s="309" t="str">
        <f t="shared" si="27"/>
        <v xml:space="preserve"> </v>
      </c>
      <c r="AI17" s="309" t="str">
        <f t="shared" si="27"/>
        <v xml:space="preserve"> </v>
      </c>
      <c r="AJ17" s="309" t="str">
        <f t="shared" si="27"/>
        <v xml:space="preserve"> </v>
      </c>
      <c r="AK17" s="309">
        <f t="shared" si="27"/>
        <v>4.0146939622662972</v>
      </c>
      <c r="AL17" s="309" t="str">
        <f t="shared" si="27"/>
        <v xml:space="preserve"> </v>
      </c>
      <c r="AM17" s="309" t="str">
        <f t="shared" si="27"/>
        <v xml:space="preserve"> </v>
      </c>
      <c r="AN17" s="309" t="str">
        <f t="shared" si="27"/>
        <v xml:space="preserve"> </v>
      </c>
      <c r="AO17" s="309">
        <f t="shared" si="27"/>
        <v>0.9289963472826317</v>
      </c>
      <c r="AP17" s="309" t="str">
        <f t="shared" si="27"/>
        <v xml:space="preserve"> </v>
      </c>
      <c r="AQ17" s="309" t="str">
        <f t="shared" si="27"/>
        <v xml:space="preserve"> </v>
      </c>
      <c r="AR17" s="309" t="str">
        <f t="shared" si="27"/>
        <v xml:space="preserve"> </v>
      </c>
      <c r="AS17" s="309">
        <f t="shared" si="27"/>
        <v>1.4792294825216548</v>
      </c>
      <c r="AT17" s="309" t="str">
        <f t="shared" si="27"/>
        <v xml:space="preserve"> </v>
      </c>
      <c r="AU17" s="309" t="str">
        <f t="shared" si="27"/>
        <v xml:space="preserve"> </v>
      </c>
      <c r="AV17" s="309" t="str">
        <f t="shared" si="27"/>
        <v xml:space="preserve"> </v>
      </c>
      <c r="AW17" s="309" t="str">
        <f t="shared" si="27"/>
        <v xml:space="preserve"> </v>
      </c>
      <c r="AX17" s="309" t="str">
        <f t="shared" si="27"/>
        <v xml:space="preserve"> </v>
      </c>
      <c r="AY17" s="309" t="str">
        <f t="shared" si="27"/>
        <v xml:space="preserve"> </v>
      </c>
      <c r="AZ17" s="309" t="str">
        <f t="shared" si="27"/>
        <v xml:space="preserve"> </v>
      </c>
      <c r="BA17" s="309" t="str">
        <f t="shared" si="27"/>
        <v xml:space="preserve"> </v>
      </c>
      <c r="BB17" s="309" t="str">
        <f t="shared" si="27"/>
        <v xml:space="preserve"> </v>
      </c>
      <c r="BC17" s="309">
        <f t="shared" si="27"/>
        <v>1.6457773208919817</v>
      </c>
      <c r="BD17" s="309">
        <f t="shared" si="27"/>
        <v>4.8573835875959714</v>
      </c>
      <c r="BE17" s="309">
        <f t="shared" si="27"/>
        <v>2.3277015720778529</v>
      </c>
      <c r="BF17" s="309" t="str">
        <f t="shared" si="27"/>
        <v xml:space="preserve"> </v>
      </c>
      <c r="BG17" s="309" t="str">
        <f t="shared" si="27"/>
        <v xml:space="preserve"> </v>
      </c>
      <c r="BH17" s="309" t="str">
        <f t="shared" si="27"/>
        <v xml:space="preserve"> </v>
      </c>
      <c r="BI17" s="309" t="str">
        <f t="shared" si="27"/>
        <v xml:space="preserve"> </v>
      </c>
      <c r="BJ17" s="309" t="str">
        <f t="shared" si="27"/>
        <v xml:space="preserve"> </v>
      </c>
      <c r="BK17" s="309" t="str">
        <f t="shared" si="27"/>
        <v xml:space="preserve"> </v>
      </c>
      <c r="BL17" s="309" t="str">
        <f t="shared" si="27"/>
        <v xml:space="preserve"> </v>
      </c>
      <c r="BM17" s="309" t="str">
        <f t="shared" si="27"/>
        <v xml:space="preserve"> </v>
      </c>
      <c r="BN17" s="309" t="str">
        <f t="shared" si="27"/>
        <v xml:space="preserve"> </v>
      </c>
      <c r="BO17" s="309" t="str">
        <f t="shared" ref="BO17:DZ17" si="28">IF(BO9&gt;0,BO9/BO4," ")</f>
        <v xml:space="preserve"> </v>
      </c>
      <c r="BP17" s="309">
        <f t="shared" si="28"/>
        <v>1.7187303649453323</v>
      </c>
      <c r="BQ17" s="309" t="str">
        <f t="shared" si="28"/>
        <v xml:space="preserve"> </v>
      </c>
      <c r="BR17" s="309">
        <f t="shared" si="28"/>
        <v>1.1474835540395494</v>
      </c>
      <c r="BS17" s="309" t="str">
        <f t="shared" si="28"/>
        <v xml:space="preserve"> </v>
      </c>
      <c r="BT17" s="309">
        <f t="shared" si="28"/>
        <v>3.4453060736762406</v>
      </c>
      <c r="BU17" s="309">
        <f t="shared" si="28"/>
        <v>4.7419276173205658</v>
      </c>
      <c r="BV17" s="309" t="str">
        <f t="shared" si="28"/>
        <v xml:space="preserve"> </v>
      </c>
      <c r="BW17" s="309" t="str">
        <f t="shared" si="28"/>
        <v xml:space="preserve"> </v>
      </c>
      <c r="BX17" s="309" t="str">
        <f t="shared" si="28"/>
        <v xml:space="preserve"> </v>
      </c>
      <c r="BY17" s="309">
        <f t="shared" si="28"/>
        <v>0.9691539008372223</v>
      </c>
      <c r="BZ17" s="309">
        <f t="shared" si="28"/>
        <v>0.27897870028746691</v>
      </c>
      <c r="CA17" s="309" t="str">
        <f t="shared" si="28"/>
        <v xml:space="preserve"> </v>
      </c>
      <c r="CB17" s="309" t="str">
        <f t="shared" si="28"/>
        <v xml:space="preserve"> </v>
      </c>
      <c r="CC17" s="309" t="str">
        <f t="shared" si="28"/>
        <v xml:space="preserve"> </v>
      </c>
      <c r="CD17" s="309" t="str">
        <f t="shared" si="28"/>
        <v xml:space="preserve"> </v>
      </c>
      <c r="CE17" s="309" t="str">
        <f t="shared" si="28"/>
        <v xml:space="preserve"> </v>
      </c>
      <c r="CF17" s="309" t="str">
        <f t="shared" si="28"/>
        <v xml:space="preserve"> </v>
      </c>
      <c r="CG17" s="309" t="str">
        <f t="shared" si="28"/>
        <v xml:space="preserve"> </v>
      </c>
      <c r="CH17" s="309" t="str">
        <f t="shared" si="28"/>
        <v xml:space="preserve"> </v>
      </c>
      <c r="CI17" s="309">
        <f t="shared" si="28"/>
        <v>1.0505302251488797</v>
      </c>
      <c r="CJ17" s="309">
        <f t="shared" si="28"/>
        <v>3.045269643007849</v>
      </c>
      <c r="CK17" s="309" t="str">
        <f t="shared" si="28"/>
        <v xml:space="preserve"> </v>
      </c>
      <c r="CL17" s="309">
        <f t="shared" si="28"/>
        <v>8.5702825051466505</v>
      </c>
      <c r="CM17" s="309" t="str">
        <f t="shared" si="28"/>
        <v xml:space="preserve"> </v>
      </c>
      <c r="CN17" s="309" t="str">
        <f t="shared" si="28"/>
        <v xml:space="preserve"> </v>
      </c>
      <c r="CO17" s="309">
        <f t="shared" si="28"/>
        <v>3.3927796622985289</v>
      </c>
      <c r="CP17" s="309" t="str">
        <f t="shared" si="28"/>
        <v xml:space="preserve"> </v>
      </c>
      <c r="CQ17" s="309" t="str">
        <f t="shared" si="28"/>
        <v xml:space="preserve"> </v>
      </c>
      <c r="CR17" s="309" t="str">
        <f t="shared" si="28"/>
        <v xml:space="preserve"> </v>
      </c>
      <c r="CS17" s="309" t="str">
        <f t="shared" si="28"/>
        <v xml:space="preserve"> </v>
      </c>
      <c r="CT17" s="309" t="str">
        <f t="shared" si="28"/>
        <v xml:space="preserve"> </v>
      </c>
      <c r="CU17" s="309" t="str">
        <f t="shared" si="28"/>
        <v xml:space="preserve"> </v>
      </c>
      <c r="CV17" s="309" t="str">
        <f t="shared" si="28"/>
        <v xml:space="preserve"> </v>
      </c>
      <c r="CW17" s="309" t="str">
        <f t="shared" si="28"/>
        <v xml:space="preserve"> </v>
      </c>
      <c r="CX17" s="309" t="str">
        <f t="shared" si="28"/>
        <v xml:space="preserve"> </v>
      </c>
      <c r="CY17" s="309" t="str">
        <f t="shared" si="28"/>
        <v xml:space="preserve"> </v>
      </c>
      <c r="CZ17" s="309" t="str">
        <f t="shared" si="28"/>
        <v xml:space="preserve"> </v>
      </c>
      <c r="DA17" s="309" t="str">
        <f t="shared" si="28"/>
        <v xml:space="preserve"> </v>
      </c>
      <c r="DB17" s="309" t="str">
        <f t="shared" si="28"/>
        <v xml:space="preserve"> </v>
      </c>
      <c r="DC17" s="309" t="str">
        <f t="shared" si="28"/>
        <v xml:space="preserve"> </v>
      </c>
      <c r="DD17" s="309">
        <f t="shared" si="28"/>
        <v>3.9452492300672977</v>
      </c>
      <c r="DE17" s="309" t="str">
        <f t="shared" si="28"/>
        <v xml:space="preserve"> </v>
      </c>
      <c r="DF17" s="309" t="str">
        <f t="shared" si="28"/>
        <v xml:space="preserve"> </v>
      </c>
      <c r="DG17" s="309" t="str">
        <f t="shared" si="28"/>
        <v xml:space="preserve"> </v>
      </c>
      <c r="DH17" s="309">
        <f t="shared" si="28"/>
        <v>5.9699424872420277</v>
      </c>
      <c r="DI17" s="309" t="str">
        <f t="shared" si="28"/>
        <v xml:space="preserve"> </v>
      </c>
      <c r="DJ17" s="309" t="str">
        <f t="shared" si="28"/>
        <v xml:space="preserve"> </v>
      </c>
      <c r="DK17" s="309" t="str">
        <f t="shared" si="28"/>
        <v xml:space="preserve"> </v>
      </c>
      <c r="DL17" s="309" t="str">
        <f t="shared" si="28"/>
        <v xml:space="preserve"> </v>
      </c>
      <c r="DM17" s="309" t="str">
        <f t="shared" si="28"/>
        <v xml:space="preserve"> </v>
      </c>
      <c r="DN17" s="309" t="str">
        <f t="shared" si="28"/>
        <v xml:space="preserve"> </v>
      </c>
      <c r="DO17" s="309" t="str">
        <f t="shared" si="28"/>
        <v xml:space="preserve"> </v>
      </c>
      <c r="DP17" s="309" t="str">
        <f t="shared" si="28"/>
        <v xml:space="preserve"> </v>
      </c>
      <c r="DQ17" s="309" t="str">
        <f t="shared" si="28"/>
        <v xml:space="preserve"> </v>
      </c>
      <c r="DR17" s="309" t="str">
        <f t="shared" si="28"/>
        <v xml:space="preserve"> </v>
      </c>
      <c r="DS17" s="309" t="str">
        <f t="shared" si="28"/>
        <v xml:space="preserve"> </v>
      </c>
      <c r="DT17" s="309" t="str">
        <f t="shared" si="28"/>
        <v xml:space="preserve"> </v>
      </c>
      <c r="DU17" s="309" t="str">
        <f t="shared" si="28"/>
        <v xml:space="preserve"> </v>
      </c>
      <c r="DV17" s="309" t="str">
        <f t="shared" si="28"/>
        <v xml:space="preserve"> </v>
      </c>
      <c r="DW17" s="309" t="str">
        <f t="shared" si="28"/>
        <v xml:space="preserve"> </v>
      </c>
      <c r="DX17" s="309" t="str">
        <f t="shared" si="28"/>
        <v xml:space="preserve"> </v>
      </c>
      <c r="DY17" s="309" t="str">
        <f t="shared" si="28"/>
        <v xml:space="preserve"> </v>
      </c>
      <c r="DZ17" s="309" t="str">
        <f t="shared" si="28"/>
        <v xml:space="preserve"> </v>
      </c>
      <c r="EA17" s="309">
        <f t="shared" ref="EA17:ES17" si="29">IF(EA9&gt;0,EA9/EA4," ")</f>
        <v>0.51508000884890492</v>
      </c>
      <c r="EB17" s="309" t="str">
        <f t="shared" si="29"/>
        <v xml:space="preserve"> </v>
      </c>
      <c r="EC17" s="309" t="str">
        <f t="shared" si="29"/>
        <v xml:space="preserve"> </v>
      </c>
      <c r="ED17" s="309" t="str">
        <f t="shared" si="29"/>
        <v xml:space="preserve"> </v>
      </c>
      <c r="EE17" s="309" t="str">
        <f t="shared" si="29"/>
        <v xml:space="preserve"> </v>
      </c>
      <c r="EF17" s="309" t="str">
        <f t="shared" si="29"/>
        <v xml:space="preserve"> </v>
      </c>
      <c r="EG17" s="309" t="str">
        <f t="shared" si="29"/>
        <v xml:space="preserve"> </v>
      </c>
      <c r="EH17" s="309" t="str">
        <f t="shared" si="29"/>
        <v xml:space="preserve"> </v>
      </c>
      <c r="EI17" s="309" t="str">
        <f t="shared" si="29"/>
        <v xml:space="preserve"> </v>
      </c>
      <c r="EJ17" s="309" t="str">
        <f t="shared" si="29"/>
        <v xml:space="preserve"> </v>
      </c>
      <c r="EK17" s="309" t="str">
        <f t="shared" si="29"/>
        <v xml:space="preserve"> </v>
      </c>
      <c r="EL17" s="309" t="str">
        <f t="shared" si="29"/>
        <v xml:space="preserve"> </v>
      </c>
      <c r="EM17" s="309" t="str">
        <f t="shared" si="29"/>
        <v xml:space="preserve"> </v>
      </c>
      <c r="EN17" s="309" t="str">
        <f t="shared" si="29"/>
        <v xml:space="preserve"> </v>
      </c>
      <c r="EO17" s="309" t="str">
        <f t="shared" si="29"/>
        <v xml:space="preserve"> </v>
      </c>
      <c r="EP17" s="309" t="str">
        <f t="shared" si="29"/>
        <v xml:space="preserve"> </v>
      </c>
      <c r="EQ17" s="309" t="str">
        <f t="shared" si="29"/>
        <v xml:space="preserve"> </v>
      </c>
      <c r="ER17" s="309" t="str">
        <f t="shared" si="29"/>
        <v xml:space="preserve"> </v>
      </c>
      <c r="ES17" s="309">
        <f t="shared" si="29"/>
        <v>2.4450254983875714</v>
      </c>
      <c r="ET17" s="309"/>
    </row>
    <row r="18" spans="1:150" s="307" customFormat="1" ht="12.75">
      <c r="A18" s="308" t="s">
        <v>2627</v>
      </c>
      <c r="F18" s="307">
        <f>'Cogen Data'!G7</f>
        <v>0.12566368583515367</v>
      </c>
      <c r="P18" s="307">
        <f>'Cogen Data'!G14</f>
        <v>0.1392352818625251</v>
      </c>
      <c r="AE18" s="307">
        <f>'Cogen Data'!G60</f>
        <v>0.32681013408452986</v>
      </c>
      <c r="AK18" s="307">
        <f>'Cogen Data'!G19</f>
        <v>8.6334475729393997E-2</v>
      </c>
      <c r="BC18" s="307">
        <f>'Cogen Data'!G21</f>
        <v>1</v>
      </c>
      <c r="BD18" s="307">
        <f>'Cogen Data'!G26</f>
        <v>0.48324260590174267</v>
      </c>
      <c r="BE18" s="307">
        <f>'Cogen Data'!G37</f>
        <v>0.91736109203458294</v>
      </c>
      <c r="BP18" s="307">
        <f>'Cogen Data'!G38</f>
        <v>6.7297633989385292E-2</v>
      </c>
      <c r="BT18" s="307">
        <f>'Cogen Data'!G41</f>
        <v>0.43249094375722746</v>
      </c>
      <c r="BU18" s="307">
        <f>'Cogen Data'!G52</f>
        <v>0.28318504779194914</v>
      </c>
      <c r="BY18" s="307">
        <f>'Cogen Data'!G53</f>
        <v>0.9518006822232159</v>
      </c>
      <c r="CL18" s="307">
        <f>'Cogen Data'!G6</f>
        <v>0.94179429937006287</v>
      </c>
      <c r="CO18" s="307">
        <f>'Cogen Data'!G54</f>
        <v>0.68876260128224964</v>
      </c>
      <c r="DH18" s="307">
        <f>'Cogen Data'!G11</f>
        <v>0.29739197349930507</v>
      </c>
    </row>
    <row r="19" spans="1:150" s="307" customFormat="1" ht="12.75">
      <c r="A19" s="308"/>
    </row>
    <row r="20" spans="1:150" s="307" customFormat="1" ht="12.75">
      <c r="A20" s="440" t="s">
        <v>2615</v>
      </c>
    </row>
    <row r="21" spans="1:150" s="307" customFormat="1" ht="12.75">
      <c r="A21" s="441" t="s">
        <v>2616</v>
      </c>
    </row>
    <row r="22" spans="1:150" s="307" customFormat="1" ht="12.75">
      <c r="A22" s="308"/>
    </row>
    <row r="23" spans="1:150" s="307" customFormat="1" ht="12.75">
      <c r="A23" s="308"/>
    </row>
    <row r="24" spans="1:150" s="307" customFormat="1" ht="12.75">
      <c r="A24" s="308"/>
    </row>
    <row r="25" spans="1:150" s="307" customFormat="1" ht="12.75">
      <c r="A25" s="308"/>
    </row>
    <row r="26" spans="1:150" s="307" customFormat="1" ht="12.75">
      <c r="A26" s="308"/>
    </row>
    <row r="27" spans="1:150" s="307" customFormat="1" ht="12.75">
      <c r="A27" s="308"/>
    </row>
  </sheetData>
  <pageMargins left="0.7" right="0.7" top="0.75" bottom="0.75" header="0.3" footer="0.3"/>
  <pageSetup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sheetPr>
  <dimension ref="A1:H91"/>
  <sheetViews>
    <sheetView showGridLines="0" workbookViewId="0"/>
  </sheetViews>
  <sheetFormatPr defaultColWidth="8.85546875" defaultRowHeight="12.75"/>
  <cols>
    <col min="1" max="7" width="8.85546875" style="1"/>
    <col min="8" max="8" width="99"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9"/>
    </row>
    <row r="17" spans="1:8" ht="12.75" customHeight="1">
      <c r="A17" s="129" t="s">
        <v>44</v>
      </c>
      <c r="B17" s="129"/>
      <c r="C17" s="129"/>
      <c r="D17" s="129"/>
      <c r="E17" s="122"/>
      <c r="F17" s="132"/>
      <c r="G17" s="42"/>
    </row>
    <row r="18" spans="1:8" ht="12.75" customHeight="1">
      <c r="A18" s="129"/>
      <c r="B18" s="129" t="s">
        <v>43</v>
      </c>
      <c r="C18" s="129"/>
      <c r="D18" s="129"/>
      <c r="E18" s="122" t="s">
        <v>1</v>
      </c>
      <c r="F18" s="132"/>
      <c r="G18" s="22" t="s">
        <v>83</v>
      </c>
    </row>
    <row r="19" spans="1:8" ht="12.75" customHeight="1">
      <c r="A19" s="129"/>
      <c r="B19" s="129" t="s">
        <v>42</v>
      </c>
      <c r="C19" s="129"/>
      <c r="D19" s="129"/>
      <c r="E19" s="122" t="s">
        <v>1</v>
      </c>
      <c r="F19" s="132"/>
      <c r="G19" s="22" t="s">
        <v>89</v>
      </c>
    </row>
    <row r="20" spans="1:8" ht="12.75" customHeight="1">
      <c r="A20" s="129"/>
      <c r="B20" s="129" t="s">
        <v>41</v>
      </c>
      <c r="C20" s="129"/>
      <c r="D20" s="129"/>
      <c r="E20" s="122" t="s">
        <v>40</v>
      </c>
      <c r="F20" s="132"/>
      <c r="G20" s="61">
        <v>27</v>
      </c>
      <c r="H20" s="3" t="s">
        <v>377</v>
      </c>
    </row>
    <row r="21" spans="1:8" ht="12.75" customHeight="1">
      <c r="A21" s="129"/>
      <c r="B21" s="129" t="s">
        <v>39</v>
      </c>
      <c r="C21" s="129"/>
      <c r="D21" s="129"/>
      <c r="E21" s="122" t="s">
        <v>38</v>
      </c>
      <c r="F21" s="132"/>
      <c r="G21" s="61">
        <v>9180</v>
      </c>
      <c r="H21" s="109" t="s">
        <v>272</v>
      </c>
    </row>
    <row r="22" spans="1:8" ht="12.75" customHeight="1">
      <c r="A22" s="129"/>
      <c r="B22" s="129" t="s">
        <v>37</v>
      </c>
      <c r="C22" s="129"/>
      <c r="D22" s="129"/>
      <c r="E22" s="122" t="s">
        <v>36</v>
      </c>
      <c r="F22" s="130"/>
      <c r="G22" s="61">
        <v>1360</v>
      </c>
      <c r="H22" s="653" t="s">
        <v>437</v>
      </c>
    </row>
    <row r="23" spans="1:8" ht="12.75" customHeight="1">
      <c r="A23" s="129"/>
      <c r="B23" s="129" t="s">
        <v>35</v>
      </c>
      <c r="C23" s="129"/>
      <c r="D23" s="129"/>
      <c r="E23" s="122" t="s">
        <v>11</v>
      </c>
      <c r="F23" s="130"/>
      <c r="G23" s="61">
        <v>10</v>
      </c>
      <c r="H23" s="653"/>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3"/>
    </row>
    <row r="27" spans="1:8" ht="12.75" customHeight="1">
      <c r="A27" s="129"/>
      <c r="B27" s="129" t="s">
        <v>277</v>
      </c>
      <c r="C27" s="129"/>
      <c r="D27" s="129"/>
      <c r="E27" s="122" t="s">
        <v>34</v>
      </c>
      <c r="F27" s="130"/>
      <c r="G27" s="10"/>
    </row>
    <row r="28" spans="1:8" ht="12.75" customHeight="1">
      <c r="A28" s="129"/>
      <c r="B28" s="129"/>
      <c r="C28" s="129"/>
      <c r="D28" s="129"/>
      <c r="E28" s="122"/>
      <c r="F28" s="130"/>
      <c r="G28" s="42"/>
    </row>
    <row r="29" spans="1:8" ht="12.75" customHeight="1">
      <c r="A29" s="129" t="s">
        <v>33</v>
      </c>
      <c r="B29" s="129"/>
      <c r="C29" s="129"/>
      <c r="D29" s="129"/>
      <c r="E29" s="122"/>
      <c r="F29" s="130"/>
      <c r="G29" s="42"/>
    </row>
    <row r="30" spans="1:8" ht="12.75" customHeight="1">
      <c r="A30" s="129"/>
      <c r="B30" s="129" t="s">
        <v>32</v>
      </c>
      <c r="C30" s="129"/>
      <c r="D30" s="129"/>
      <c r="E30" s="122" t="s">
        <v>31</v>
      </c>
      <c r="F30" s="130"/>
      <c r="G30" s="22">
        <v>19</v>
      </c>
      <c r="H30" s="3" t="s">
        <v>242</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42"/>
    </row>
    <row r="53" spans="1:8" ht="12.75" customHeight="1">
      <c r="A53" s="129" t="s">
        <v>10</v>
      </c>
      <c r="B53" s="129"/>
      <c r="C53" s="129"/>
      <c r="D53" s="129"/>
      <c r="E53" s="122"/>
      <c r="F53" s="130"/>
      <c r="G53" s="42"/>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0</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1</v>
      </c>
      <c r="H67" s="3" t="s">
        <v>240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25">
        <v>3456</v>
      </c>
      <c r="H82" s="3" t="s">
        <v>196</v>
      </c>
    </row>
    <row r="83" spans="1:8" ht="12.75" customHeight="1">
      <c r="A83" s="129"/>
      <c r="B83" s="123"/>
      <c r="C83" s="129" t="s">
        <v>404</v>
      </c>
      <c r="D83" s="129"/>
      <c r="E83" s="122" t="s">
        <v>4</v>
      </c>
      <c r="F83" s="144"/>
      <c r="G83" s="25">
        <v>0</v>
      </c>
    </row>
    <row r="84" spans="1:8" ht="12.75" customHeight="1">
      <c r="A84" s="129"/>
      <c r="B84" s="123"/>
      <c r="C84" s="129" t="s">
        <v>405</v>
      </c>
      <c r="D84" s="129"/>
      <c r="E84" s="122" t="s">
        <v>4</v>
      </c>
      <c r="F84" s="144"/>
      <c r="G84" s="22">
        <v>310</v>
      </c>
      <c r="H84" s="115" t="s">
        <v>197</v>
      </c>
    </row>
    <row r="85" spans="1:8" ht="12.75" customHeight="1">
      <c r="A85" s="129"/>
      <c r="B85" s="123"/>
      <c r="C85" s="129" t="s">
        <v>406</v>
      </c>
      <c r="D85" s="129"/>
      <c r="E85" s="122" t="s">
        <v>4</v>
      </c>
      <c r="F85" s="144"/>
      <c r="G85" s="22">
        <v>0</v>
      </c>
    </row>
    <row r="86" spans="1:8" ht="12.75" customHeight="1">
      <c r="A86" s="129"/>
      <c r="B86" s="123" t="s">
        <v>407</v>
      </c>
      <c r="C86" s="129"/>
      <c r="D86" s="129"/>
      <c r="E86" s="122" t="s">
        <v>408</v>
      </c>
      <c r="F86" s="144"/>
      <c r="G86" s="22"/>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376</v>
      </c>
    </row>
    <row r="5" spans="1:8" ht="12.75" customHeight="1">
      <c r="A5" s="633" t="s">
        <v>3</v>
      </c>
      <c r="B5" s="633"/>
      <c r="C5" s="633"/>
      <c r="D5" s="633"/>
      <c r="E5" s="4" t="s">
        <v>2</v>
      </c>
      <c r="F5" s="3"/>
      <c r="G5" s="43"/>
      <c r="H5" s="654"/>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83</v>
      </c>
    </row>
    <row r="19" spans="1:8" ht="12.75" customHeight="1">
      <c r="A19" s="129"/>
      <c r="B19" s="129" t="s">
        <v>42</v>
      </c>
      <c r="C19" s="129"/>
      <c r="D19" s="129"/>
      <c r="E19" s="122" t="s">
        <v>1</v>
      </c>
      <c r="F19" s="132"/>
      <c r="G19" s="22" t="s">
        <v>90</v>
      </c>
    </row>
    <row r="20" spans="1:8" ht="12.75" customHeight="1">
      <c r="A20" s="129"/>
      <c r="B20" s="129" t="s">
        <v>41</v>
      </c>
      <c r="C20" s="129"/>
      <c r="D20" s="129"/>
      <c r="E20" s="122" t="s">
        <v>40</v>
      </c>
      <c r="F20" s="132"/>
      <c r="G20" s="61">
        <v>27</v>
      </c>
      <c r="H20" s="3" t="s">
        <v>377</v>
      </c>
    </row>
    <row r="21" spans="1:8" ht="12.75" customHeight="1">
      <c r="A21" s="129"/>
      <c r="B21" s="129" t="s">
        <v>39</v>
      </c>
      <c r="C21" s="129"/>
      <c r="D21" s="129"/>
      <c r="E21" s="122" t="s">
        <v>38</v>
      </c>
      <c r="F21" s="132"/>
      <c r="G21" s="61">
        <v>9180</v>
      </c>
      <c r="H21" s="109" t="s">
        <v>272</v>
      </c>
    </row>
    <row r="22" spans="1:8" ht="12.75" customHeight="1">
      <c r="A22" s="129"/>
      <c r="B22" s="129" t="s">
        <v>37</v>
      </c>
      <c r="C22" s="129"/>
      <c r="D22" s="129"/>
      <c r="E22" s="122" t="s">
        <v>36</v>
      </c>
      <c r="F22" s="130"/>
      <c r="G22" s="61">
        <v>1360</v>
      </c>
      <c r="H22" s="653" t="s">
        <v>437</v>
      </c>
    </row>
    <row r="23" spans="1:8" ht="12.75" customHeight="1">
      <c r="A23" s="129"/>
      <c r="B23" s="129" t="s">
        <v>35</v>
      </c>
      <c r="C23" s="129"/>
      <c r="D23" s="129"/>
      <c r="E23" s="122" t="s">
        <v>11</v>
      </c>
      <c r="F23" s="130"/>
      <c r="G23" s="61">
        <v>10</v>
      </c>
      <c r="H23" s="653"/>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3"/>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24.1</v>
      </c>
      <c r="H30" s="3" t="s">
        <v>254</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0</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1</v>
      </c>
      <c r="H67" s="3" t="s">
        <v>240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25">
        <v>3456</v>
      </c>
      <c r="H82" s="3" t="s">
        <v>196</v>
      </c>
    </row>
    <row r="83" spans="1:8" ht="12.75" customHeight="1">
      <c r="A83" s="129"/>
      <c r="B83" s="123"/>
      <c r="C83" s="129" t="s">
        <v>404</v>
      </c>
      <c r="D83" s="129"/>
      <c r="E83" s="122" t="s">
        <v>4</v>
      </c>
      <c r="F83" s="144"/>
      <c r="G83" s="25">
        <v>0</v>
      </c>
    </row>
    <row r="84" spans="1:8" ht="12.75" customHeight="1">
      <c r="A84" s="129"/>
      <c r="B84" s="123"/>
      <c r="C84" s="129" t="s">
        <v>405</v>
      </c>
      <c r="D84" s="129"/>
      <c r="E84" s="122" t="s">
        <v>4</v>
      </c>
      <c r="F84" s="144"/>
      <c r="G84" s="22">
        <v>310</v>
      </c>
      <c r="H84" s="115" t="s">
        <v>197</v>
      </c>
    </row>
    <row r="85" spans="1:8" ht="12.75" customHeight="1">
      <c r="A85" s="129"/>
      <c r="B85" s="123"/>
      <c r="C85" s="129" t="s">
        <v>406</v>
      </c>
      <c r="D85" s="129"/>
      <c r="E85" s="122" t="s">
        <v>4</v>
      </c>
      <c r="F85" s="144"/>
      <c r="G85" s="22">
        <v>0</v>
      </c>
    </row>
    <row r="86" spans="1:8" ht="12.75" customHeight="1">
      <c r="A86" s="129"/>
      <c r="B86" s="123" t="s">
        <v>407</v>
      </c>
      <c r="C86" s="129"/>
      <c r="D86" s="129"/>
      <c r="E86" s="122" t="s">
        <v>408</v>
      </c>
      <c r="F86" s="144"/>
      <c r="G86" s="22"/>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row>
    <row r="90" spans="1:8" ht="12.75" customHeight="1"/>
    <row r="91" spans="1:8" ht="12.75" customHeight="1"/>
  </sheetData>
  <mergeCells count="3">
    <mergeCell ref="A5:D5"/>
    <mergeCell ref="H22:H23"/>
    <mergeCell ref="H4:H5"/>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H91"/>
  <sheetViews>
    <sheetView showGridLines="0" workbookViewId="0"/>
  </sheetViews>
  <sheetFormatPr defaultColWidth="8.85546875" defaultRowHeight="12.75"/>
  <cols>
    <col min="1" max="7" width="8.85546875" style="1"/>
    <col min="8" max="8" width="154.57031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378</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163</v>
      </c>
    </row>
    <row r="19" spans="1:8" ht="12.75" customHeight="1">
      <c r="A19" s="129"/>
      <c r="B19" s="129" t="s">
        <v>42</v>
      </c>
      <c r="C19" s="129"/>
      <c r="D19" s="129"/>
      <c r="E19" s="122" t="s">
        <v>1</v>
      </c>
      <c r="F19" s="132"/>
      <c r="G19" s="34" t="s">
        <v>430</v>
      </c>
    </row>
    <row r="20" spans="1:8" ht="12.75" customHeight="1">
      <c r="A20" s="129"/>
      <c r="B20" s="129" t="s">
        <v>41</v>
      </c>
      <c r="C20" s="129"/>
      <c r="D20" s="129"/>
      <c r="E20" s="122" t="s">
        <v>40</v>
      </c>
      <c r="F20" s="132"/>
      <c r="G20" s="62">
        <v>38</v>
      </c>
      <c r="H20" s="3" t="s">
        <v>293</v>
      </c>
    </row>
    <row r="21" spans="1:8" ht="12.75" customHeight="1">
      <c r="A21" s="129"/>
      <c r="B21" s="129" t="s">
        <v>39</v>
      </c>
      <c r="C21" s="129"/>
      <c r="D21" s="129"/>
      <c r="E21" s="122" t="s">
        <v>38</v>
      </c>
      <c r="F21" s="132"/>
      <c r="G21" s="62">
        <v>10300</v>
      </c>
      <c r="H21" s="3" t="s">
        <v>294</v>
      </c>
    </row>
    <row r="22" spans="1:8" ht="12.75" customHeight="1">
      <c r="A22" s="129"/>
      <c r="B22" s="129" t="s">
        <v>37</v>
      </c>
      <c r="C22" s="129"/>
      <c r="D22" s="129"/>
      <c r="E22" s="122" t="s">
        <v>36</v>
      </c>
      <c r="F22" s="130"/>
      <c r="G22" s="34">
        <v>15530</v>
      </c>
      <c r="H22" s="653" t="s">
        <v>438</v>
      </c>
    </row>
    <row r="23" spans="1:8" ht="12.75" customHeight="1">
      <c r="A23" s="129"/>
      <c r="B23" s="129" t="s">
        <v>35</v>
      </c>
      <c r="C23" s="129"/>
      <c r="D23" s="129"/>
      <c r="E23" s="122" t="s">
        <v>11</v>
      </c>
      <c r="F23" s="130"/>
      <c r="G23" s="34">
        <v>10</v>
      </c>
      <c r="H23" s="653"/>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62"/>
      <c r="H25" s="164"/>
    </row>
    <row r="26" spans="1:8" ht="12.75" customHeight="1">
      <c r="A26" s="129"/>
      <c r="B26" s="129" t="s">
        <v>412</v>
      </c>
      <c r="C26" s="129"/>
      <c r="D26" s="129"/>
      <c r="E26" s="122" t="s">
        <v>413</v>
      </c>
      <c r="F26" s="130"/>
      <c r="G26" s="62"/>
      <c r="H26" s="165"/>
    </row>
    <row r="27" spans="1:8" ht="12.75" customHeight="1">
      <c r="A27" s="129"/>
      <c r="B27" s="129" t="s">
        <v>277</v>
      </c>
      <c r="C27" s="129"/>
      <c r="D27" s="129"/>
      <c r="E27" s="122" t="s">
        <v>34</v>
      </c>
      <c r="F27" s="130"/>
      <c r="G27" s="45"/>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30.2</v>
      </c>
      <c r="H30" s="3" t="s">
        <v>243</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57"/>
      <c r="H43" s="98"/>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244</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6"/>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13">
        <v>13299</v>
      </c>
      <c r="H82" s="3" t="s">
        <v>199</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100</v>
      </c>
      <c r="H84" s="115" t="s">
        <v>198</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c r="H90" s="114"/>
    </row>
    <row r="91" spans="1:8" ht="12.75" customHeight="1"/>
  </sheetData>
  <mergeCells count="3">
    <mergeCell ref="A5:D5"/>
    <mergeCell ref="H4:H6"/>
    <mergeCell ref="H22:H23"/>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H100"/>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40"/>
    </row>
    <row r="17" spans="1:8" ht="12.75" customHeight="1">
      <c r="A17" s="129" t="s">
        <v>44</v>
      </c>
      <c r="B17" s="129"/>
      <c r="C17" s="129"/>
      <c r="D17" s="129"/>
      <c r="E17" s="122"/>
      <c r="F17" s="132"/>
      <c r="G17" s="41"/>
    </row>
    <row r="18" spans="1:8" ht="12.75" customHeight="1">
      <c r="A18" s="129"/>
      <c r="B18" s="129" t="s">
        <v>43</v>
      </c>
      <c r="C18" s="129"/>
      <c r="D18" s="129"/>
      <c r="E18" s="122" t="s">
        <v>1</v>
      </c>
      <c r="F18" s="132"/>
      <c r="G18" s="34" t="s">
        <v>164</v>
      </c>
    </row>
    <row r="19" spans="1:8" ht="12.75" customHeight="1">
      <c r="A19" s="129"/>
      <c r="B19" s="129" t="s">
        <v>42</v>
      </c>
      <c r="C19" s="129"/>
      <c r="D19" s="129"/>
      <c r="E19" s="122" t="s">
        <v>1</v>
      </c>
      <c r="F19" s="132"/>
      <c r="G19" s="34" t="s">
        <v>165</v>
      </c>
    </row>
    <row r="20" spans="1:8" ht="12.75" customHeight="1">
      <c r="A20" s="129"/>
      <c r="B20" s="129" t="s">
        <v>41</v>
      </c>
      <c r="C20" s="129"/>
      <c r="D20" s="129"/>
      <c r="E20" s="122" t="s">
        <v>40</v>
      </c>
      <c r="F20" s="132"/>
      <c r="G20" s="34">
        <v>46</v>
      </c>
      <c r="H20" s="655" t="s">
        <v>382</v>
      </c>
    </row>
    <row r="21" spans="1:8" ht="12.75" customHeight="1">
      <c r="A21" s="129"/>
      <c r="B21" s="129" t="s">
        <v>39</v>
      </c>
      <c r="C21" s="129"/>
      <c r="D21" s="129"/>
      <c r="E21" s="122" t="s">
        <v>38</v>
      </c>
      <c r="F21" s="132"/>
      <c r="G21" s="34">
        <v>5500</v>
      </c>
      <c r="H21" s="655"/>
    </row>
    <row r="22" spans="1:8" ht="12.75" customHeight="1">
      <c r="A22" s="129"/>
      <c r="B22" s="129" t="s">
        <v>37</v>
      </c>
      <c r="C22" s="129"/>
      <c r="D22" s="129"/>
      <c r="E22" s="122" t="s">
        <v>36</v>
      </c>
      <c r="F22" s="130"/>
      <c r="G22" s="34">
        <v>6960</v>
      </c>
      <c r="H22" s="653" t="s">
        <v>439</v>
      </c>
    </row>
    <row r="23" spans="1:8" ht="12.75" customHeight="1">
      <c r="A23" s="129"/>
      <c r="B23" s="129" t="s">
        <v>35</v>
      </c>
      <c r="C23" s="129"/>
      <c r="D23" s="129"/>
      <c r="E23" s="122" t="s">
        <v>11</v>
      </c>
      <c r="F23" s="130"/>
      <c r="G23" s="34">
        <v>10</v>
      </c>
      <c r="H23" s="653"/>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62"/>
      <c r="H25" s="113"/>
    </row>
    <row r="26" spans="1:8" ht="12.75" customHeight="1">
      <c r="A26" s="129"/>
      <c r="B26" s="129" t="s">
        <v>412</v>
      </c>
      <c r="C26" s="129"/>
      <c r="D26" s="129"/>
      <c r="E26" s="122" t="s">
        <v>413</v>
      </c>
      <c r="F26" s="130"/>
      <c r="G26" s="62"/>
      <c r="H26" s="165"/>
    </row>
    <row r="27" spans="1:8" ht="12.75" customHeight="1">
      <c r="A27" s="129"/>
      <c r="B27" s="129" t="s">
        <v>277</v>
      </c>
      <c r="C27" s="129"/>
      <c r="D27" s="129"/>
      <c r="E27" s="122" t="s">
        <v>34</v>
      </c>
      <c r="F27" s="130"/>
      <c r="G27" s="45"/>
    </row>
    <row r="28" spans="1:8" ht="12.75" customHeight="1">
      <c r="A28" s="129"/>
      <c r="B28" s="129"/>
      <c r="C28" s="129"/>
      <c r="D28" s="129"/>
      <c r="E28" s="122"/>
      <c r="F28" s="130"/>
      <c r="G28" s="41"/>
    </row>
    <row r="29" spans="1:8" ht="12.75" customHeight="1">
      <c r="A29" s="129" t="s">
        <v>33</v>
      </c>
      <c r="B29" s="129"/>
      <c r="C29" s="129"/>
      <c r="D29" s="129"/>
      <c r="E29" s="122"/>
      <c r="F29" s="130"/>
      <c r="G29" s="41"/>
    </row>
    <row r="30" spans="1:8" ht="12.75" customHeight="1">
      <c r="A30" s="129"/>
      <c r="B30" s="129" t="s">
        <v>32</v>
      </c>
      <c r="C30" s="129"/>
      <c r="D30" s="129"/>
      <c r="E30" s="122" t="s">
        <v>31</v>
      </c>
      <c r="F30" s="130"/>
      <c r="G30" s="34">
        <v>18.3</v>
      </c>
      <c r="H30" s="3" t="s">
        <v>245</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57"/>
      <c r="H43" s="98"/>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41"/>
    </row>
    <row r="53" spans="1:8" ht="12.75" customHeight="1">
      <c r="A53" s="129" t="s">
        <v>10</v>
      </c>
      <c r="B53" s="129"/>
      <c r="C53" s="129"/>
      <c r="D53" s="129"/>
      <c r="E53" s="122"/>
      <c r="F53" s="130"/>
      <c r="G53" s="41"/>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244</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6"/>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13">
        <v>13197</v>
      </c>
      <c r="H82" s="3" t="s">
        <v>201</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50</v>
      </c>
      <c r="H84" s="115" t="s">
        <v>200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row r="91" spans="1:8" ht="12.75" customHeight="1">
      <c r="H91" s="164"/>
    </row>
    <row r="92" spans="1:8" ht="12.75" customHeight="1">
      <c r="H92" s="656"/>
    </row>
    <row r="93" spans="1:8" ht="12.75" customHeight="1">
      <c r="H93" s="656"/>
    </row>
    <row r="94" spans="1:8" ht="12.75" customHeight="1">
      <c r="H94" s="656"/>
    </row>
    <row r="95" spans="1:8" ht="12.75" customHeight="1">
      <c r="H95" s="656"/>
    </row>
    <row r="96" spans="1:8" ht="12.75" customHeight="1">
      <c r="H96" s="656"/>
    </row>
    <row r="97" spans="8:8" ht="12.75" customHeight="1">
      <c r="H97" s="656"/>
    </row>
    <row r="98" spans="8:8" ht="12.75" customHeight="1">
      <c r="H98" s="656"/>
    </row>
    <row r="99" spans="8:8" ht="12.75" customHeight="1">
      <c r="H99" s="656"/>
    </row>
    <row r="100" spans="8:8" ht="12.75" customHeight="1">
      <c r="H100" s="166"/>
    </row>
  </sheetData>
  <mergeCells count="5">
    <mergeCell ref="A5:D5"/>
    <mergeCell ref="H20:H21"/>
    <mergeCell ref="H22:H23"/>
    <mergeCell ref="H95:H99"/>
    <mergeCell ref="H92:H94"/>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7030A0"/>
  </sheetPr>
  <dimension ref="A1:H10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164</v>
      </c>
    </row>
    <row r="19" spans="1:8" ht="12.75" customHeight="1">
      <c r="A19" s="129"/>
      <c r="B19" s="129" t="s">
        <v>42</v>
      </c>
      <c r="C19" s="129"/>
      <c r="D19" s="129"/>
      <c r="E19" s="122" t="s">
        <v>1</v>
      </c>
      <c r="F19" s="132"/>
      <c r="G19" s="34" t="s">
        <v>166</v>
      </c>
    </row>
    <row r="20" spans="1:8" ht="12.75" customHeight="1">
      <c r="A20" s="129"/>
      <c r="B20" s="129" t="s">
        <v>41</v>
      </c>
      <c r="C20" s="129"/>
      <c r="D20" s="129"/>
      <c r="E20" s="122" t="s">
        <v>40</v>
      </c>
      <c r="F20" s="132"/>
      <c r="G20" s="34">
        <v>46</v>
      </c>
      <c r="H20" s="655" t="s">
        <v>381</v>
      </c>
    </row>
    <row r="21" spans="1:8" ht="12.75" customHeight="1">
      <c r="A21" s="129"/>
      <c r="B21" s="129" t="s">
        <v>39</v>
      </c>
      <c r="C21" s="129"/>
      <c r="D21" s="129"/>
      <c r="E21" s="122" t="s">
        <v>38</v>
      </c>
      <c r="F21" s="132"/>
      <c r="G21" s="34">
        <v>7240</v>
      </c>
      <c r="H21" s="655"/>
    </row>
    <row r="22" spans="1:8" ht="12.75" customHeight="1">
      <c r="A22" s="129"/>
      <c r="B22" s="129" t="s">
        <v>37</v>
      </c>
      <c r="C22" s="129"/>
      <c r="D22" s="129"/>
      <c r="E22" s="122" t="s">
        <v>36</v>
      </c>
      <c r="F22" s="130"/>
      <c r="G22" s="34">
        <v>6960</v>
      </c>
      <c r="H22" s="653" t="s">
        <v>439</v>
      </c>
    </row>
    <row r="23" spans="1:8" ht="12.75" customHeight="1">
      <c r="A23" s="129"/>
      <c r="B23" s="129" t="s">
        <v>35</v>
      </c>
      <c r="C23" s="129"/>
      <c r="D23" s="129"/>
      <c r="E23" s="122" t="s">
        <v>11</v>
      </c>
      <c r="F23" s="130"/>
      <c r="G23" s="34">
        <v>10</v>
      </c>
      <c r="H23" s="653"/>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62"/>
      <c r="H25" s="113"/>
    </row>
    <row r="26" spans="1:8" ht="12.75" customHeight="1">
      <c r="A26" s="129"/>
      <c r="B26" s="129" t="s">
        <v>412</v>
      </c>
      <c r="C26" s="129"/>
      <c r="D26" s="129"/>
      <c r="E26" s="122" t="s">
        <v>413</v>
      </c>
      <c r="F26" s="130"/>
      <c r="G26" s="62"/>
      <c r="H26" s="165"/>
    </row>
    <row r="27" spans="1:8" ht="12.75" customHeight="1">
      <c r="A27" s="129"/>
      <c r="B27" s="129" t="s">
        <v>277</v>
      </c>
      <c r="C27" s="129"/>
      <c r="D27" s="129"/>
      <c r="E27" s="122" t="s">
        <v>34</v>
      </c>
      <c r="F27" s="130"/>
      <c r="G27" s="45"/>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24.2</v>
      </c>
      <c r="H30" s="3" t="s">
        <v>246</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57"/>
      <c r="H43" s="98"/>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244</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6"/>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13">
        <v>13197</v>
      </c>
      <c r="H82" s="3" t="s">
        <v>201</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50</v>
      </c>
      <c r="H84" s="115" t="s">
        <v>200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row r="91" spans="1:8">
      <c r="H91" s="164"/>
    </row>
    <row r="92" spans="1:8">
      <c r="H92" s="656"/>
    </row>
    <row r="93" spans="1:8">
      <c r="H93" s="656"/>
    </row>
    <row r="94" spans="1:8">
      <c r="H94" s="656"/>
    </row>
    <row r="95" spans="1:8">
      <c r="H95" s="656"/>
    </row>
    <row r="96" spans="1:8">
      <c r="H96" s="656"/>
    </row>
    <row r="97" spans="8:8">
      <c r="H97" s="656"/>
    </row>
    <row r="98" spans="8:8">
      <c r="H98" s="656"/>
    </row>
    <row r="99" spans="8:8">
      <c r="H99" s="656"/>
    </row>
    <row r="100" spans="8:8">
      <c r="H100" s="656"/>
    </row>
    <row r="101" spans="8:8">
      <c r="H101" s="656"/>
    </row>
  </sheetData>
  <mergeCells count="5">
    <mergeCell ref="A5:D5"/>
    <mergeCell ref="H20:H21"/>
    <mergeCell ref="H22:H23"/>
    <mergeCell ref="H92:H96"/>
    <mergeCell ref="H97:H101"/>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7030A0"/>
  </sheetPr>
  <dimension ref="A1:K89"/>
  <sheetViews>
    <sheetView showGridLines="0" workbookViewId="0"/>
  </sheetViews>
  <sheetFormatPr defaultColWidth="8.85546875" defaultRowHeight="12.75"/>
  <cols>
    <col min="1" max="10" width="8.85546875" style="1"/>
    <col min="11" max="11" width="136.7109375" style="3" bestFit="1" customWidth="1"/>
    <col min="12" max="16384" width="8.85546875" style="1"/>
  </cols>
  <sheetData>
    <row r="1" spans="1:11" s="37" customFormat="1" ht="19.5" customHeight="1">
      <c r="A1" s="37" t="s">
        <v>55</v>
      </c>
      <c r="K1" s="110"/>
    </row>
    <row r="2" spans="1:11" s="36" customFormat="1" ht="12.75" customHeight="1">
      <c r="K2" s="111"/>
    </row>
    <row r="3" spans="1:11" s="5" customFormat="1" ht="14.1" customHeight="1">
      <c r="A3" s="5" t="s">
        <v>54</v>
      </c>
      <c r="K3" s="112"/>
    </row>
    <row r="4" spans="1:11" s="36" customFormat="1" ht="12.75" customHeight="1">
      <c r="A4" s="111"/>
      <c r="B4" s="111"/>
      <c r="C4" s="111"/>
      <c r="D4" s="111"/>
      <c r="E4" s="111"/>
      <c r="F4" s="111"/>
      <c r="K4" s="648" t="s">
        <v>460</v>
      </c>
    </row>
    <row r="5" spans="1:11" ht="12.75" customHeight="1">
      <c r="A5" s="633" t="s">
        <v>3</v>
      </c>
      <c r="B5" s="633"/>
      <c r="C5" s="633"/>
      <c r="D5" s="633"/>
      <c r="E5" s="4" t="s">
        <v>2</v>
      </c>
      <c r="F5" s="3"/>
      <c r="G5" s="43"/>
      <c r="H5" s="43"/>
      <c r="I5" s="43"/>
      <c r="J5" s="43"/>
      <c r="K5" s="649"/>
    </row>
    <row r="6" spans="1:11" ht="12.75" customHeight="1">
      <c r="A6" s="128"/>
      <c r="B6" s="128"/>
      <c r="C6" s="128"/>
      <c r="D6" s="128"/>
      <c r="E6" s="3"/>
      <c r="F6" s="3"/>
      <c r="G6" s="43"/>
      <c r="H6" s="43"/>
      <c r="I6" s="43"/>
      <c r="J6" s="43"/>
      <c r="K6" s="649"/>
    </row>
    <row r="7" spans="1:11" ht="12.75" customHeight="1">
      <c r="A7" s="129" t="s">
        <v>53</v>
      </c>
      <c r="B7" s="129"/>
      <c r="C7" s="129"/>
      <c r="D7" s="129"/>
      <c r="E7" s="130"/>
      <c r="F7" s="130"/>
      <c r="G7" s="8"/>
      <c r="H7" s="8"/>
      <c r="I7" s="8"/>
      <c r="J7" s="8"/>
    </row>
    <row r="8" spans="1:11" ht="12.75" customHeight="1">
      <c r="A8" s="126" t="s">
        <v>52</v>
      </c>
      <c r="B8" s="129"/>
      <c r="C8" s="129"/>
      <c r="D8" s="129"/>
      <c r="E8" s="130"/>
      <c r="F8" s="130"/>
      <c r="G8" s="8"/>
      <c r="H8" s="8"/>
      <c r="I8" s="8"/>
      <c r="J8" s="8"/>
      <c r="K8" s="4" t="s">
        <v>181</v>
      </c>
    </row>
    <row r="9" spans="1:11" ht="12.75" customHeight="1">
      <c r="A9" s="129"/>
      <c r="B9" s="131" t="s">
        <v>51</v>
      </c>
      <c r="C9" s="131"/>
      <c r="D9" s="131"/>
      <c r="E9" s="122" t="s">
        <v>1</v>
      </c>
      <c r="F9" s="132"/>
      <c r="G9" s="34"/>
      <c r="H9" s="34"/>
      <c r="I9" s="34"/>
      <c r="J9" s="34"/>
    </row>
    <row r="10" spans="1:11" ht="12.75" customHeight="1">
      <c r="A10" s="129"/>
      <c r="B10" s="131" t="s">
        <v>50</v>
      </c>
      <c r="C10" s="131"/>
      <c r="D10" s="131"/>
      <c r="E10" s="122" t="s">
        <v>1</v>
      </c>
      <c r="F10" s="132"/>
      <c r="G10" s="34"/>
      <c r="H10" s="34"/>
      <c r="I10" s="34"/>
      <c r="J10" s="34"/>
    </row>
    <row r="11" spans="1:11" ht="12.75" customHeight="1">
      <c r="A11" s="129"/>
      <c r="B11" s="131" t="s">
        <v>49</v>
      </c>
      <c r="C11" s="131"/>
      <c r="D11" s="131"/>
      <c r="E11" s="122" t="s">
        <v>1</v>
      </c>
      <c r="F11" s="132"/>
      <c r="G11" s="34"/>
      <c r="H11" s="34"/>
      <c r="I11" s="34"/>
      <c r="J11" s="34"/>
    </row>
    <row r="12" spans="1:11" ht="12.75" customHeight="1">
      <c r="A12" s="129"/>
      <c r="B12" s="131" t="s">
        <v>48</v>
      </c>
      <c r="C12" s="131"/>
      <c r="D12" s="131"/>
      <c r="E12" s="122" t="s">
        <v>1</v>
      </c>
      <c r="F12" s="132"/>
      <c r="G12" s="34"/>
      <c r="H12" s="34"/>
      <c r="I12" s="34"/>
      <c r="J12" s="34"/>
    </row>
    <row r="13" spans="1:11" ht="12.75" customHeight="1">
      <c r="A13" s="129"/>
      <c r="B13" s="131" t="s">
        <v>47</v>
      </c>
      <c r="C13" s="131"/>
      <c r="D13" s="131"/>
      <c r="E13" s="122" t="s">
        <v>1</v>
      </c>
      <c r="F13" s="132"/>
      <c r="G13" s="34"/>
      <c r="H13" s="34"/>
      <c r="I13" s="34"/>
      <c r="J13" s="34"/>
    </row>
    <row r="14" spans="1:11" ht="12.75" customHeight="1">
      <c r="A14" s="129"/>
      <c r="B14" s="131" t="s">
        <v>46</v>
      </c>
      <c r="C14" s="131"/>
      <c r="D14" s="131"/>
      <c r="E14" s="122" t="s">
        <v>1</v>
      </c>
      <c r="F14" s="132"/>
      <c r="G14" s="34"/>
      <c r="H14" s="34"/>
      <c r="I14" s="34"/>
      <c r="J14" s="34"/>
    </row>
    <row r="15" spans="1:11" ht="12.75" customHeight="1">
      <c r="A15" s="129"/>
      <c r="B15" s="130" t="s">
        <v>45</v>
      </c>
      <c r="C15" s="131"/>
      <c r="D15" s="131"/>
      <c r="E15" s="122" t="s">
        <v>1</v>
      </c>
      <c r="F15" s="132"/>
      <c r="G15" s="34"/>
      <c r="H15" s="34"/>
      <c r="I15" s="34"/>
      <c r="J15" s="34"/>
    </row>
    <row r="16" spans="1:11" ht="12.75" customHeight="1">
      <c r="A16" s="129"/>
      <c r="B16" s="129"/>
      <c r="C16" s="129"/>
      <c r="D16" s="129"/>
      <c r="E16" s="125"/>
      <c r="F16" s="132"/>
      <c r="G16" s="35"/>
      <c r="H16" s="35"/>
      <c r="I16" s="35"/>
      <c r="J16" s="35"/>
    </row>
    <row r="17" spans="1:11" ht="12.75" customHeight="1">
      <c r="A17" s="129" t="s">
        <v>44</v>
      </c>
      <c r="B17" s="129"/>
      <c r="C17" s="129"/>
      <c r="D17" s="129"/>
      <c r="E17" s="122"/>
      <c r="F17" s="132"/>
      <c r="G17" s="24"/>
      <c r="H17" s="24"/>
      <c r="I17" s="24"/>
      <c r="J17" s="24"/>
    </row>
    <row r="18" spans="1:11" ht="12.75" customHeight="1">
      <c r="A18" s="129"/>
      <c r="B18" s="129" t="s">
        <v>43</v>
      </c>
      <c r="C18" s="129"/>
      <c r="D18" s="129"/>
      <c r="E18" s="122" t="s">
        <v>1</v>
      </c>
      <c r="F18" s="132"/>
      <c r="G18" s="34" t="s">
        <v>167</v>
      </c>
      <c r="H18" s="34" t="s">
        <v>167</v>
      </c>
      <c r="I18" s="34" t="s">
        <v>167</v>
      </c>
      <c r="J18" s="34" t="s">
        <v>167</v>
      </c>
    </row>
    <row r="19" spans="1:11" ht="12.75" customHeight="1">
      <c r="A19" s="129"/>
      <c r="B19" s="129" t="s">
        <v>42</v>
      </c>
      <c r="C19" s="129"/>
      <c r="D19" s="129"/>
      <c r="E19" s="122" t="s">
        <v>1</v>
      </c>
      <c r="F19" s="132"/>
      <c r="G19" s="34" t="s">
        <v>455</v>
      </c>
      <c r="H19" s="34" t="s">
        <v>456</v>
      </c>
      <c r="I19" s="34" t="s">
        <v>457</v>
      </c>
      <c r="J19" s="34" t="s">
        <v>458</v>
      </c>
    </row>
    <row r="20" spans="1:11" ht="12.75" customHeight="1">
      <c r="A20" s="129"/>
      <c r="B20" s="129" t="s">
        <v>41</v>
      </c>
      <c r="C20" s="129"/>
      <c r="D20" s="129"/>
      <c r="E20" s="122" t="s">
        <v>40</v>
      </c>
      <c r="F20" s="132"/>
      <c r="G20" s="34"/>
      <c r="H20" s="34"/>
      <c r="I20" s="34"/>
      <c r="J20" s="34"/>
    </row>
    <row r="21" spans="1:11" ht="12.75" customHeight="1">
      <c r="A21" s="129"/>
      <c r="B21" s="129" t="s">
        <v>39</v>
      </c>
      <c r="C21" s="129"/>
      <c r="D21" s="129"/>
      <c r="E21" s="122" t="s">
        <v>38</v>
      </c>
      <c r="F21" s="132"/>
      <c r="G21" s="34">
        <v>10334</v>
      </c>
      <c r="H21" s="34">
        <v>9923</v>
      </c>
      <c r="I21" s="34">
        <v>6711</v>
      </c>
      <c r="J21" s="34">
        <v>10147</v>
      </c>
      <c r="K21" s="3" t="s">
        <v>459</v>
      </c>
    </row>
    <row r="22" spans="1:11" ht="12.75" customHeight="1">
      <c r="A22" s="129"/>
      <c r="B22" s="129" t="s">
        <v>37</v>
      </c>
      <c r="C22" s="129"/>
      <c r="D22" s="129"/>
      <c r="E22" s="122" t="s">
        <v>36</v>
      </c>
      <c r="F22" s="130"/>
      <c r="G22" s="34">
        <v>371962</v>
      </c>
      <c r="H22" s="34">
        <v>259389</v>
      </c>
      <c r="I22" s="34">
        <v>140638</v>
      </c>
      <c r="J22" s="34">
        <v>1705032</v>
      </c>
      <c r="K22" s="3" t="s">
        <v>2650</v>
      </c>
    </row>
    <row r="23" spans="1:11" ht="12.75" customHeight="1">
      <c r="A23" s="129"/>
      <c r="B23" s="129" t="s">
        <v>35</v>
      </c>
      <c r="C23" s="129"/>
      <c r="D23" s="129"/>
      <c r="E23" s="122" t="s">
        <v>11</v>
      </c>
      <c r="F23" s="130"/>
      <c r="G23" s="71">
        <v>313</v>
      </c>
      <c r="H23" s="34">
        <v>331</v>
      </c>
      <c r="I23" s="34">
        <v>143</v>
      </c>
      <c r="J23" s="71">
        <v>1435</v>
      </c>
      <c r="K23" s="213" t="s">
        <v>440</v>
      </c>
    </row>
    <row r="24" spans="1:11" ht="12.75" customHeight="1">
      <c r="A24" s="129"/>
      <c r="B24" s="129" t="s">
        <v>410</v>
      </c>
      <c r="C24" s="129"/>
      <c r="D24" s="129"/>
      <c r="E24" s="122" t="s">
        <v>11</v>
      </c>
      <c r="F24" s="130"/>
      <c r="G24" s="34"/>
      <c r="H24" s="34"/>
      <c r="I24" s="34"/>
      <c r="J24" s="34"/>
      <c r="K24" s="113"/>
    </row>
    <row r="25" spans="1:11" ht="12.75" customHeight="1">
      <c r="A25" s="129"/>
      <c r="B25" s="129" t="s">
        <v>411</v>
      </c>
      <c r="C25" s="129"/>
      <c r="D25" s="129"/>
      <c r="E25" s="122" t="s">
        <v>276</v>
      </c>
      <c r="F25" s="130"/>
      <c r="G25" s="34"/>
      <c r="H25" s="34"/>
      <c r="I25" s="34"/>
      <c r="J25" s="34"/>
      <c r="K25" s="113"/>
    </row>
    <row r="26" spans="1:11" ht="12.75" customHeight="1">
      <c r="A26" s="129"/>
      <c r="B26" s="129" t="s">
        <v>412</v>
      </c>
      <c r="C26" s="129"/>
      <c r="D26" s="129"/>
      <c r="E26" s="122" t="s">
        <v>413</v>
      </c>
      <c r="F26" s="130"/>
      <c r="G26" s="62"/>
      <c r="H26" s="62"/>
      <c r="I26" s="62"/>
      <c r="J26" s="62"/>
      <c r="K26" s="113"/>
    </row>
    <row r="27" spans="1:11" ht="12.75" customHeight="1">
      <c r="A27" s="129"/>
      <c r="B27" s="129" t="s">
        <v>277</v>
      </c>
      <c r="C27" s="129"/>
      <c r="D27" s="129"/>
      <c r="E27" s="122" t="s">
        <v>34</v>
      </c>
      <c r="F27" s="130"/>
      <c r="G27" s="45"/>
      <c r="H27" s="45"/>
      <c r="I27" s="45"/>
      <c r="J27" s="45"/>
    </row>
    <row r="28" spans="1:11" ht="12.75" customHeight="1">
      <c r="A28" s="129"/>
      <c r="B28" s="129"/>
      <c r="C28" s="129"/>
      <c r="D28" s="129"/>
      <c r="E28" s="122"/>
      <c r="F28" s="130"/>
      <c r="G28" s="24"/>
      <c r="H28" s="24"/>
      <c r="I28" s="24"/>
      <c r="J28" s="24"/>
    </row>
    <row r="29" spans="1:11" ht="12.75" customHeight="1">
      <c r="A29" s="129" t="s">
        <v>33</v>
      </c>
      <c r="B29" s="129"/>
      <c r="C29" s="129"/>
      <c r="D29" s="129"/>
      <c r="E29" s="122"/>
      <c r="F29" s="130"/>
      <c r="G29" s="24"/>
      <c r="H29" s="24"/>
      <c r="I29" s="24"/>
      <c r="J29" s="24"/>
    </row>
    <row r="30" spans="1:11" ht="12.75" customHeight="1">
      <c r="A30" s="129"/>
      <c r="B30" s="129" t="s">
        <v>32</v>
      </c>
      <c r="C30" s="129"/>
      <c r="D30" s="129"/>
      <c r="E30" s="122" t="s">
        <v>31</v>
      </c>
      <c r="F30" s="130"/>
      <c r="G30" s="34">
        <v>35</v>
      </c>
      <c r="H30" s="34">
        <v>35</v>
      </c>
      <c r="I30" s="34">
        <v>35</v>
      </c>
      <c r="J30" s="34">
        <v>35</v>
      </c>
      <c r="K30" s="3" t="s">
        <v>234</v>
      </c>
    </row>
    <row r="31" spans="1:11" ht="12.75" customHeight="1">
      <c r="A31" s="129"/>
      <c r="B31" s="123" t="s">
        <v>30</v>
      </c>
      <c r="C31" s="129"/>
      <c r="D31" s="129"/>
      <c r="E31" s="122"/>
      <c r="F31" s="130"/>
      <c r="G31" s="32"/>
      <c r="H31" s="208"/>
      <c r="I31" s="208"/>
      <c r="J31" s="208"/>
    </row>
    <row r="32" spans="1:11" ht="12.75" customHeight="1">
      <c r="A32" s="129"/>
      <c r="B32" s="130"/>
      <c r="C32" s="130"/>
      <c r="D32" s="129" t="s">
        <v>29</v>
      </c>
      <c r="E32" s="122" t="s">
        <v>24</v>
      </c>
      <c r="F32" s="130"/>
      <c r="G32" s="45"/>
      <c r="H32" s="45"/>
      <c r="I32" s="45"/>
      <c r="J32" s="45"/>
    </row>
    <row r="33" spans="1:11" ht="12.75" customHeight="1">
      <c r="A33" s="129"/>
      <c r="B33" s="137"/>
      <c r="C33" s="130"/>
      <c r="D33" s="129" t="s">
        <v>28</v>
      </c>
      <c r="E33" s="122" t="s">
        <v>24</v>
      </c>
      <c r="F33" s="130"/>
      <c r="G33" s="45"/>
      <c r="H33" s="45"/>
      <c r="I33" s="45"/>
      <c r="J33" s="45"/>
    </row>
    <row r="34" spans="1:11" ht="12.75" customHeight="1">
      <c r="A34" s="129"/>
      <c r="B34" s="138"/>
      <c r="C34" s="130"/>
      <c r="D34" s="129" t="s">
        <v>27</v>
      </c>
      <c r="E34" s="122" t="s">
        <v>24</v>
      </c>
      <c r="F34" s="130"/>
      <c r="G34" s="45"/>
      <c r="H34" s="45"/>
      <c r="I34" s="45"/>
      <c r="J34" s="45"/>
    </row>
    <row r="35" spans="1:11" ht="12.75" customHeight="1">
      <c r="A35" s="129"/>
      <c r="B35" s="138"/>
      <c r="C35" s="130"/>
      <c r="D35" s="129" t="s">
        <v>26</v>
      </c>
      <c r="E35" s="122" t="s">
        <v>24</v>
      </c>
      <c r="F35" s="130"/>
      <c r="G35" s="45"/>
      <c r="H35" s="45"/>
      <c r="I35" s="45"/>
      <c r="J35" s="45"/>
    </row>
    <row r="36" spans="1:11" ht="12.75" customHeight="1">
      <c r="A36" s="129"/>
      <c r="B36" s="138"/>
      <c r="C36" s="130"/>
      <c r="D36" s="129" t="s">
        <v>25</v>
      </c>
      <c r="E36" s="122" t="s">
        <v>24</v>
      </c>
      <c r="F36" s="130"/>
      <c r="G36" s="45"/>
      <c r="H36" s="45"/>
      <c r="I36" s="45"/>
      <c r="J36" s="45"/>
    </row>
    <row r="37" spans="1:11" ht="12.75" customHeight="1">
      <c r="A37" s="129"/>
      <c r="B37" s="129"/>
      <c r="C37" s="130"/>
      <c r="D37" s="129" t="s">
        <v>424</v>
      </c>
      <c r="E37" s="122" t="s">
        <v>24</v>
      </c>
      <c r="F37" s="130"/>
      <c r="G37" s="45"/>
      <c r="H37" s="45"/>
      <c r="I37" s="45"/>
      <c r="J37" s="45"/>
    </row>
    <row r="38" spans="1:11" ht="12.75" customHeight="1">
      <c r="A38" s="129"/>
      <c r="B38" s="129"/>
      <c r="C38" s="130"/>
      <c r="D38" s="129" t="s">
        <v>425</v>
      </c>
      <c r="E38" s="122" t="s">
        <v>24</v>
      </c>
      <c r="F38" s="130"/>
      <c r="G38" s="45"/>
      <c r="H38" s="45"/>
      <c r="I38" s="45"/>
      <c r="J38" s="45"/>
    </row>
    <row r="39" spans="1:11" ht="12.75" customHeight="1">
      <c r="A39" s="129"/>
      <c r="B39" s="129"/>
      <c r="C39" s="130"/>
      <c r="D39" s="129"/>
      <c r="E39" s="122"/>
      <c r="F39" s="130"/>
      <c r="G39" s="30"/>
      <c r="H39" s="209"/>
      <c r="I39" s="209"/>
      <c r="J39" s="209"/>
    </row>
    <row r="40" spans="1:11" ht="12.75" customHeight="1">
      <c r="A40" s="129" t="s">
        <v>23</v>
      </c>
      <c r="B40" s="129"/>
      <c r="C40" s="129"/>
      <c r="D40" s="129"/>
      <c r="E40" s="122"/>
      <c r="F40" s="130"/>
      <c r="G40" s="28"/>
      <c r="H40" s="28"/>
      <c r="I40" s="28"/>
      <c r="J40" s="28"/>
    </row>
    <row r="41" spans="1:11" ht="12.75" customHeight="1">
      <c r="A41" s="126" t="s">
        <v>22</v>
      </c>
      <c r="B41" s="129"/>
      <c r="C41" s="129"/>
      <c r="D41" s="129"/>
      <c r="E41" s="122"/>
      <c r="F41" s="130"/>
      <c r="G41" s="26"/>
      <c r="H41" s="28"/>
      <c r="I41" s="28"/>
      <c r="J41" s="28"/>
    </row>
    <row r="42" spans="1:11" ht="12.75" customHeight="1">
      <c r="A42" s="129"/>
      <c r="B42" s="129" t="s">
        <v>21</v>
      </c>
      <c r="C42" s="129"/>
      <c r="D42" s="129"/>
      <c r="E42" s="122" t="s">
        <v>7</v>
      </c>
      <c r="F42" s="130"/>
      <c r="G42" s="34">
        <v>5598</v>
      </c>
      <c r="H42" s="34">
        <v>2053</v>
      </c>
      <c r="I42" s="34">
        <v>5401</v>
      </c>
      <c r="J42" s="34">
        <v>3845</v>
      </c>
      <c r="K42" s="3" t="s">
        <v>2650</v>
      </c>
    </row>
    <row r="43" spans="1:11" s="97" customFormat="1" ht="12.75" customHeight="1">
      <c r="A43" s="210"/>
      <c r="B43" s="210" t="s">
        <v>20</v>
      </c>
      <c r="C43" s="210"/>
      <c r="D43" s="210"/>
      <c r="E43" s="211" t="s">
        <v>18</v>
      </c>
      <c r="F43" s="212"/>
      <c r="G43" s="47">
        <v>0.82</v>
      </c>
      <c r="H43" s="47">
        <v>0.86</v>
      </c>
      <c r="I43" s="47">
        <v>0.77</v>
      </c>
      <c r="J43" s="47">
        <v>0.57999999999999996</v>
      </c>
      <c r="K43" s="3" t="s">
        <v>2650</v>
      </c>
    </row>
    <row r="44" spans="1:11" ht="12.75" customHeight="1">
      <c r="A44" s="129"/>
      <c r="B44" s="123" t="s">
        <v>19</v>
      </c>
      <c r="C44" s="129"/>
      <c r="D44" s="129"/>
      <c r="E44" s="122" t="s">
        <v>18</v>
      </c>
      <c r="F44" s="130"/>
      <c r="G44" s="45"/>
      <c r="H44" s="45"/>
      <c r="I44" s="45"/>
      <c r="J44" s="45"/>
    </row>
    <row r="45" spans="1:11" ht="12.75" customHeight="1">
      <c r="A45" s="129"/>
      <c r="B45" s="123" t="s">
        <v>17</v>
      </c>
      <c r="C45" s="129"/>
      <c r="D45" s="129"/>
      <c r="E45" s="122" t="s">
        <v>333</v>
      </c>
      <c r="F45" s="130"/>
      <c r="G45" s="45"/>
      <c r="H45" s="45"/>
      <c r="I45" s="45"/>
      <c r="J45" s="45"/>
    </row>
    <row r="46" spans="1:11" ht="12.75" customHeight="1">
      <c r="A46" s="129"/>
      <c r="B46" s="123" t="s">
        <v>16</v>
      </c>
      <c r="C46" s="129"/>
      <c r="D46" s="129"/>
      <c r="E46" s="122" t="s">
        <v>7</v>
      </c>
      <c r="F46" s="130"/>
      <c r="G46" s="45"/>
      <c r="H46" s="45"/>
      <c r="I46" s="45"/>
      <c r="J46" s="45"/>
    </row>
    <row r="47" spans="1:11" ht="12.75" customHeight="1">
      <c r="A47" s="129"/>
      <c r="B47" s="123" t="s">
        <v>15</v>
      </c>
      <c r="C47" s="129"/>
      <c r="D47" s="129"/>
      <c r="E47" s="122" t="s">
        <v>14</v>
      </c>
      <c r="F47" s="130"/>
      <c r="G47" s="45"/>
      <c r="H47" s="45"/>
      <c r="I47" s="45"/>
      <c r="J47" s="45"/>
    </row>
    <row r="48" spans="1:11" ht="12.75" customHeight="1">
      <c r="A48" s="129"/>
      <c r="B48" s="123" t="s">
        <v>13</v>
      </c>
      <c r="C48" s="129"/>
      <c r="D48" s="129"/>
      <c r="E48" s="122" t="s">
        <v>11</v>
      </c>
      <c r="F48" s="130"/>
      <c r="G48" s="45"/>
      <c r="H48" s="45"/>
      <c r="I48" s="45"/>
      <c r="J48" s="45"/>
      <c r="K48" s="113"/>
    </row>
    <row r="49" spans="1:11" ht="12.75" customHeight="1">
      <c r="A49" s="129"/>
      <c r="B49" s="123" t="s">
        <v>12</v>
      </c>
      <c r="C49" s="129"/>
      <c r="D49" s="129"/>
      <c r="E49" s="122" t="s">
        <v>11</v>
      </c>
      <c r="F49" s="130"/>
      <c r="G49" s="75">
        <v>0.03</v>
      </c>
      <c r="H49" s="75">
        <v>0.31</v>
      </c>
      <c r="I49" s="75">
        <v>0.28000000000000003</v>
      </c>
      <c r="J49" s="75">
        <v>0.37</v>
      </c>
      <c r="K49" s="3" t="s">
        <v>2650</v>
      </c>
    </row>
    <row r="50" spans="1:11" ht="12.75" customHeight="1">
      <c r="A50" s="129"/>
      <c r="B50" s="123" t="s">
        <v>414</v>
      </c>
      <c r="C50" s="129"/>
      <c r="D50" s="129"/>
      <c r="E50" s="122" t="s">
        <v>11</v>
      </c>
      <c r="F50" s="130"/>
      <c r="G50" s="45"/>
      <c r="H50" s="45"/>
      <c r="I50" s="45"/>
      <c r="J50" s="45"/>
    </row>
    <row r="51" spans="1:11" ht="12.75" customHeight="1">
      <c r="A51" s="129"/>
      <c r="B51" s="123" t="s">
        <v>415</v>
      </c>
      <c r="C51" s="129"/>
      <c r="D51" s="129"/>
      <c r="E51" s="122" t="s">
        <v>11</v>
      </c>
      <c r="F51" s="130"/>
      <c r="G51" s="45"/>
      <c r="H51" s="45"/>
      <c r="I51" s="45"/>
      <c r="J51" s="45"/>
      <c r="K51" s="113"/>
    </row>
    <row r="52" spans="1:11" ht="12.75" customHeight="1">
      <c r="A52" s="129"/>
      <c r="B52" s="129"/>
      <c r="C52" s="129"/>
      <c r="D52" s="129"/>
      <c r="E52" s="122"/>
      <c r="F52" s="130"/>
      <c r="G52" s="24"/>
      <c r="H52" s="24"/>
      <c r="I52" s="24"/>
      <c r="J52" s="24"/>
    </row>
    <row r="53" spans="1:11" ht="12.75" customHeight="1">
      <c r="A53" s="129" t="s">
        <v>10</v>
      </c>
      <c r="B53" s="129"/>
      <c r="C53" s="129"/>
      <c r="D53" s="129"/>
      <c r="E53" s="122"/>
      <c r="F53" s="130"/>
      <c r="G53" s="24"/>
      <c r="H53" s="24"/>
      <c r="I53" s="24"/>
      <c r="J53" s="24"/>
    </row>
    <row r="54" spans="1:11" ht="12.75" customHeight="1">
      <c r="A54" s="129"/>
      <c r="B54" s="129" t="s">
        <v>9</v>
      </c>
      <c r="C54" s="129"/>
      <c r="D54" s="129"/>
      <c r="E54" s="122" t="s">
        <v>1</v>
      </c>
      <c r="F54" s="130"/>
      <c r="G54" s="34"/>
      <c r="H54" s="34"/>
      <c r="I54" s="34"/>
      <c r="J54" s="34"/>
    </row>
    <row r="55" spans="1:11" ht="12.75" customHeight="1">
      <c r="A55" s="129"/>
      <c r="B55" s="129" t="s">
        <v>8</v>
      </c>
      <c r="C55" s="129"/>
      <c r="D55" s="129"/>
      <c r="E55" s="122" t="s">
        <v>1</v>
      </c>
      <c r="F55" s="130"/>
      <c r="G55" s="34"/>
      <c r="H55" s="34"/>
      <c r="I55" s="34"/>
      <c r="J55" s="34"/>
    </row>
    <row r="56" spans="1:11" ht="12.75" customHeight="1">
      <c r="A56" s="129"/>
      <c r="B56" s="129" t="s">
        <v>389</v>
      </c>
      <c r="C56" s="129"/>
      <c r="D56" s="129"/>
      <c r="E56" s="122" t="s">
        <v>1</v>
      </c>
      <c r="F56" s="130"/>
      <c r="G56" s="34"/>
      <c r="H56" s="34"/>
      <c r="I56" s="34"/>
      <c r="J56" s="34"/>
    </row>
    <row r="57" spans="1:11" ht="12.75" customHeight="1">
      <c r="A57" s="129"/>
      <c r="B57" s="129" t="s">
        <v>390</v>
      </c>
      <c r="C57" s="129"/>
      <c r="D57" s="129"/>
      <c r="E57" s="122" t="s">
        <v>1</v>
      </c>
      <c r="F57" s="130"/>
      <c r="G57" s="34"/>
      <c r="H57" s="34"/>
      <c r="I57" s="34"/>
      <c r="J57" s="34"/>
    </row>
    <row r="58" spans="1:11" ht="12.75" customHeight="1">
      <c r="A58" s="129"/>
      <c r="B58" s="129" t="s">
        <v>391</v>
      </c>
      <c r="C58" s="129"/>
      <c r="D58" s="129"/>
      <c r="E58" s="122" t="s">
        <v>1</v>
      </c>
      <c r="F58" s="130"/>
      <c r="G58" s="34"/>
      <c r="H58" s="34"/>
      <c r="I58" s="34"/>
      <c r="J58" s="34"/>
    </row>
    <row r="59" spans="1:11" ht="12.75" customHeight="1">
      <c r="A59" s="129"/>
      <c r="B59" s="123" t="s">
        <v>392</v>
      </c>
      <c r="C59" s="129"/>
      <c r="D59" s="129"/>
      <c r="E59" s="122" t="s">
        <v>7</v>
      </c>
      <c r="F59" s="130"/>
      <c r="G59" s="45">
        <v>747</v>
      </c>
      <c r="H59" s="45">
        <v>1250</v>
      </c>
      <c r="I59" s="45">
        <v>594</v>
      </c>
      <c r="J59" s="45">
        <v>934</v>
      </c>
      <c r="K59" s="3" t="s">
        <v>2650</v>
      </c>
    </row>
    <row r="60" spans="1:11" ht="12.75" customHeight="1">
      <c r="A60" s="129"/>
      <c r="B60" s="123" t="s">
        <v>393</v>
      </c>
      <c r="C60" s="129"/>
      <c r="D60" s="129"/>
      <c r="E60" s="122" t="s">
        <v>7</v>
      </c>
      <c r="F60" s="142"/>
      <c r="G60" s="45"/>
      <c r="H60" s="45"/>
      <c r="I60" s="45"/>
      <c r="J60" s="45"/>
    </row>
    <row r="61" spans="1:11" ht="12.75" customHeight="1">
      <c r="A61" s="129"/>
      <c r="B61" s="123" t="s">
        <v>394</v>
      </c>
      <c r="C61" s="129"/>
      <c r="D61" s="129"/>
      <c r="E61" s="122" t="s">
        <v>11</v>
      </c>
      <c r="F61" s="143"/>
      <c r="G61" s="45"/>
      <c r="H61" s="45"/>
      <c r="I61" s="45"/>
      <c r="J61" s="45"/>
    </row>
    <row r="62" spans="1:11" ht="12.75" customHeight="1">
      <c r="A62" s="129"/>
      <c r="B62" s="123"/>
      <c r="C62" s="129"/>
      <c r="D62" s="129"/>
      <c r="E62" s="122"/>
      <c r="F62" s="144"/>
      <c r="G62" s="14"/>
      <c r="H62" s="6"/>
      <c r="I62" s="6"/>
      <c r="J62" s="6"/>
    </row>
    <row r="63" spans="1:11" ht="12.75" customHeight="1">
      <c r="A63" s="129" t="s">
        <v>416</v>
      </c>
      <c r="B63" s="123"/>
      <c r="C63" s="129"/>
      <c r="D63" s="129"/>
      <c r="E63" s="122"/>
      <c r="F63" s="144"/>
      <c r="G63" s="6"/>
      <c r="H63" s="6"/>
      <c r="I63" s="6"/>
      <c r="J63" s="6"/>
    </row>
    <row r="64" spans="1:11" ht="12.75" customHeight="1">
      <c r="A64" s="129"/>
      <c r="B64" s="147" t="s">
        <v>6</v>
      </c>
      <c r="C64" s="129"/>
      <c r="D64" s="129"/>
      <c r="E64" s="122"/>
      <c r="F64" s="144"/>
      <c r="G64" s="15"/>
      <c r="H64" s="6"/>
      <c r="I64" s="6"/>
      <c r="J64" s="6"/>
    </row>
    <row r="65" spans="1:11" ht="12.75" customHeight="1">
      <c r="A65" s="129"/>
      <c r="B65" s="147"/>
      <c r="C65" s="147" t="s">
        <v>417</v>
      </c>
      <c r="D65" s="129"/>
      <c r="E65" s="122" t="s">
        <v>1</v>
      </c>
      <c r="F65" s="144"/>
      <c r="G65" s="13"/>
      <c r="H65" s="13"/>
      <c r="I65" s="13"/>
      <c r="J65" s="13"/>
      <c r="K65" s="650"/>
    </row>
    <row r="66" spans="1:11" ht="12.75" customHeight="1">
      <c r="A66" s="129"/>
      <c r="B66" s="147"/>
      <c r="C66" s="147" t="s">
        <v>418</v>
      </c>
      <c r="D66" s="129"/>
      <c r="E66" s="122" t="s">
        <v>1</v>
      </c>
      <c r="F66" s="144"/>
      <c r="G66" s="13"/>
      <c r="H66" s="13"/>
      <c r="I66" s="13"/>
      <c r="J66" s="13"/>
      <c r="K66" s="650"/>
    </row>
    <row r="67" spans="1:11" ht="12.75" customHeight="1">
      <c r="A67" s="129"/>
      <c r="B67" s="147"/>
      <c r="C67" s="147" t="s">
        <v>419</v>
      </c>
      <c r="D67" s="129"/>
      <c r="E67" s="122" t="s">
        <v>1</v>
      </c>
      <c r="F67" s="144"/>
      <c r="G67" s="13"/>
      <c r="H67" s="13"/>
      <c r="I67" s="13"/>
      <c r="J67" s="13"/>
      <c r="K67" s="650"/>
    </row>
    <row r="68" spans="1:11" ht="12.75" customHeight="1">
      <c r="A68" s="129"/>
      <c r="B68" s="147" t="s">
        <v>5</v>
      </c>
      <c r="C68" s="147"/>
      <c r="D68" s="129"/>
      <c r="E68" s="122"/>
      <c r="F68" s="144"/>
      <c r="G68" s="11"/>
      <c r="H68" s="6"/>
      <c r="I68" s="6"/>
      <c r="J68" s="11"/>
    </row>
    <row r="69" spans="1:11" ht="12.75" customHeight="1">
      <c r="A69" s="129"/>
      <c r="B69" s="147"/>
      <c r="C69" s="147" t="s">
        <v>420</v>
      </c>
      <c r="D69" s="129"/>
      <c r="E69" s="122" t="s">
        <v>1</v>
      </c>
      <c r="F69" s="144"/>
      <c r="G69" s="13"/>
      <c r="H69" s="13"/>
      <c r="I69" s="13"/>
      <c r="J69" s="13"/>
      <c r="K69" s="650"/>
    </row>
    <row r="70" spans="1:11" ht="12.75" customHeight="1">
      <c r="A70" s="129"/>
      <c r="B70" s="147"/>
      <c r="C70" s="147" t="s">
        <v>421</v>
      </c>
      <c r="D70" s="129"/>
      <c r="E70" s="122" t="s">
        <v>1</v>
      </c>
      <c r="F70" s="144"/>
      <c r="G70" s="13"/>
      <c r="H70" s="13"/>
      <c r="I70" s="13"/>
      <c r="J70" s="13"/>
      <c r="K70" s="650"/>
    </row>
    <row r="71" spans="1:11" ht="12.75" customHeight="1">
      <c r="A71" s="129"/>
      <c r="B71" s="147"/>
      <c r="C71" s="147" t="s">
        <v>422</v>
      </c>
      <c r="D71" s="129"/>
      <c r="E71" s="122" t="s">
        <v>1</v>
      </c>
      <c r="F71" s="144"/>
      <c r="G71" s="13"/>
      <c r="H71" s="13"/>
      <c r="I71" s="13"/>
      <c r="J71" s="13"/>
      <c r="K71" s="650"/>
    </row>
    <row r="72" spans="1:11" ht="12.75" customHeight="1">
      <c r="A72" s="151"/>
      <c r="B72" s="152"/>
      <c r="C72" s="152"/>
      <c r="D72" s="151"/>
      <c r="E72" s="124"/>
      <c r="F72" s="144"/>
      <c r="G72" s="14"/>
      <c r="H72" s="6"/>
      <c r="I72" s="6"/>
      <c r="J72" s="6"/>
    </row>
    <row r="73" spans="1:11" ht="12.75" customHeight="1">
      <c r="A73" s="129" t="s">
        <v>395</v>
      </c>
      <c r="B73" s="147"/>
      <c r="C73" s="147"/>
      <c r="D73" s="129"/>
      <c r="E73" s="122" t="s">
        <v>1</v>
      </c>
      <c r="F73" s="144"/>
      <c r="G73" s="159"/>
      <c r="H73" s="159"/>
      <c r="I73" s="159"/>
      <c r="J73" s="159"/>
    </row>
    <row r="74" spans="1:11" ht="12.75" customHeight="1">
      <c r="A74" s="151"/>
      <c r="B74" s="152"/>
      <c r="C74" s="152"/>
      <c r="D74" s="151"/>
      <c r="E74" s="124"/>
      <c r="F74" s="144"/>
      <c r="G74" s="6"/>
      <c r="H74" s="6"/>
      <c r="I74" s="6"/>
      <c r="J74" s="6"/>
    </row>
    <row r="75" spans="1:11" ht="12.75" customHeight="1">
      <c r="A75" s="151" t="s">
        <v>396</v>
      </c>
      <c r="B75" s="152"/>
      <c r="C75" s="151"/>
      <c r="D75" s="151"/>
      <c r="E75" s="124"/>
      <c r="F75" s="144"/>
      <c r="G75" s="6"/>
      <c r="H75" s="6"/>
      <c r="I75" s="6"/>
      <c r="J75" s="6"/>
    </row>
    <row r="76" spans="1:11" ht="12.75" customHeight="1">
      <c r="A76" s="151"/>
      <c r="B76" s="155" t="s">
        <v>397</v>
      </c>
      <c r="C76" s="151"/>
      <c r="D76" s="151"/>
      <c r="E76" s="124"/>
      <c r="F76" s="144"/>
      <c r="G76" s="6"/>
      <c r="H76" s="6"/>
      <c r="I76" s="6"/>
      <c r="J76" s="6"/>
    </row>
    <row r="77" spans="1:11" ht="12.75" customHeight="1">
      <c r="A77" s="129"/>
      <c r="B77" s="123"/>
      <c r="C77" s="129" t="s">
        <v>398</v>
      </c>
      <c r="D77" s="129"/>
      <c r="E77" s="122" t="s">
        <v>11</v>
      </c>
      <c r="F77" s="144"/>
      <c r="G77" s="13">
        <v>1</v>
      </c>
      <c r="H77" s="13">
        <v>1</v>
      </c>
      <c r="I77" s="13">
        <v>1</v>
      </c>
      <c r="J77" s="13">
        <v>1</v>
      </c>
    </row>
    <row r="78" spans="1:11" ht="12.75" customHeight="1">
      <c r="A78" s="129"/>
      <c r="B78" s="123"/>
      <c r="C78" s="129" t="s">
        <v>399</v>
      </c>
      <c r="D78" s="129"/>
      <c r="E78" s="122" t="s">
        <v>11</v>
      </c>
      <c r="F78" s="144"/>
      <c r="G78" s="13">
        <v>0</v>
      </c>
      <c r="H78" s="13">
        <v>0</v>
      </c>
      <c r="I78" s="13">
        <v>0</v>
      </c>
      <c r="J78" s="13">
        <v>0</v>
      </c>
    </row>
    <row r="79" spans="1:11" ht="12.75" customHeight="1">
      <c r="A79" s="129"/>
      <c r="B79" s="123"/>
      <c r="C79" s="129" t="s">
        <v>400</v>
      </c>
      <c r="D79" s="129"/>
      <c r="E79" s="122" t="s">
        <v>11</v>
      </c>
      <c r="F79" s="144"/>
      <c r="G79" s="13">
        <v>1</v>
      </c>
      <c r="H79" s="13">
        <v>1</v>
      </c>
      <c r="I79" s="13">
        <v>1</v>
      </c>
      <c r="J79" s="13">
        <v>1</v>
      </c>
    </row>
    <row r="80" spans="1:11" ht="12.75" customHeight="1">
      <c r="A80" s="129"/>
      <c r="B80" s="123"/>
      <c r="C80" s="129" t="s">
        <v>401</v>
      </c>
      <c r="D80" s="129"/>
      <c r="E80" s="122" t="s">
        <v>11</v>
      </c>
      <c r="F80" s="144"/>
      <c r="G80" s="13">
        <v>0</v>
      </c>
      <c r="H80" s="13">
        <v>0</v>
      </c>
      <c r="I80" s="13">
        <v>0</v>
      </c>
      <c r="J80" s="13">
        <v>0</v>
      </c>
    </row>
    <row r="81" spans="1:11" ht="12.75" customHeight="1">
      <c r="A81" s="129"/>
      <c r="B81" s="155" t="s">
        <v>402</v>
      </c>
      <c r="C81" s="151"/>
      <c r="D81" s="151"/>
      <c r="E81" s="124"/>
      <c r="F81" s="144"/>
      <c r="G81" s="11"/>
      <c r="H81" s="11"/>
      <c r="I81" s="11"/>
      <c r="J81" s="11"/>
    </row>
    <row r="82" spans="1:11" ht="12.75" customHeight="1">
      <c r="A82" s="129"/>
      <c r="B82" s="123"/>
      <c r="C82" s="129" t="s">
        <v>403</v>
      </c>
      <c r="D82" s="129"/>
      <c r="E82" s="122" t="s">
        <v>4</v>
      </c>
      <c r="F82" s="144"/>
      <c r="G82" s="74">
        <v>9429</v>
      </c>
      <c r="H82" s="74">
        <v>9429</v>
      </c>
      <c r="I82" s="74">
        <v>9429</v>
      </c>
      <c r="J82" s="74">
        <v>9429</v>
      </c>
      <c r="K82" s="3" t="s">
        <v>300</v>
      </c>
    </row>
    <row r="83" spans="1:11" ht="12.75" customHeight="1">
      <c r="A83" s="129"/>
      <c r="B83" s="123"/>
      <c r="C83" s="129" t="s">
        <v>404</v>
      </c>
      <c r="D83" s="129"/>
      <c r="E83" s="122" t="s">
        <v>4</v>
      </c>
      <c r="F83" s="144"/>
      <c r="G83" s="13">
        <v>0</v>
      </c>
      <c r="H83" s="13">
        <v>0</v>
      </c>
      <c r="I83" s="13">
        <v>0</v>
      </c>
      <c r="J83" s="13">
        <v>0</v>
      </c>
    </row>
    <row r="84" spans="1:11" ht="12.75" customHeight="1">
      <c r="A84" s="129"/>
      <c r="B84" s="123"/>
      <c r="C84" s="129" t="s">
        <v>405</v>
      </c>
      <c r="D84" s="129"/>
      <c r="E84" s="122" t="s">
        <v>4</v>
      </c>
      <c r="F84" s="144"/>
      <c r="G84" s="13">
        <v>100</v>
      </c>
      <c r="H84" s="13">
        <v>100</v>
      </c>
      <c r="I84" s="13">
        <v>100</v>
      </c>
      <c r="J84" s="13">
        <v>100</v>
      </c>
      <c r="K84" s="3" t="s">
        <v>184</v>
      </c>
    </row>
    <row r="85" spans="1:11" ht="12.75" customHeight="1">
      <c r="A85" s="129"/>
      <c r="B85" s="123"/>
      <c r="C85" s="129" t="s">
        <v>406</v>
      </c>
      <c r="D85" s="129"/>
      <c r="E85" s="122" t="s">
        <v>4</v>
      </c>
      <c r="F85" s="144"/>
      <c r="G85" s="13">
        <v>0</v>
      </c>
      <c r="H85" s="13">
        <v>0</v>
      </c>
      <c r="I85" s="13">
        <v>0</v>
      </c>
      <c r="J85" s="13">
        <v>0</v>
      </c>
    </row>
    <row r="86" spans="1:11" ht="12.75" customHeight="1">
      <c r="A86" s="129"/>
      <c r="B86" s="123" t="s">
        <v>407</v>
      </c>
      <c r="C86" s="129"/>
      <c r="D86" s="129"/>
      <c r="E86" s="122" t="s">
        <v>408</v>
      </c>
      <c r="F86" s="144"/>
      <c r="G86" s="13">
        <v>80000</v>
      </c>
      <c r="H86" s="13">
        <v>80000</v>
      </c>
      <c r="I86" s="13">
        <v>80000</v>
      </c>
      <c r="J86" s="13">
        <v>80000</v>
      </c>
      <c r="K86" s="3" t="s">
        <v>426</v>
      </c>
    </row>
    <row r="87" spans="1:11" ht="12.75" customHeight="1">
      <c r="A87" s="151"/>
      <c r="B87" s="155"/>
      <c r="C87" s="151"/>
      <c r="D87" s="151"/>
      <c r="E87" s="124"/>
      <c r="F87" s="144"/>
      <c r="G87" s="14"/>
      <c r="H87" s="6"/>
      <c r="I87" s="6"/>
      <c r="J87" s="6"/>
    </row>
    <row r="88" spans="1:11" ht="12.75" customHeight="1">
      <c r="A88" s="129" t="s">
        <v>409</v>
      </c>
      <c r="B88" s="123"/>
      <c r="C88" s="129"/>
      <c r="D88" s="129"/>
      <c r="E88" s="127" t="s">
        <v>423</v>
      </c>
      <c r="F88" s="144"/>
      <c r="G88" s="45"/>
      <c r="H88" s="45"/>
      <c r="I88" s="45"/>
      <c r="J88" s="45"/>
    </row>
    <row r="89" spans="1:11" ht="12.75" customHeight="1">
      <c r="A89" s="8"/>
      <c r="B89" s="9"/>
      <c r="C89" s="8"/>
      <c r="D89" s="8"/>
      <c r="E89" s="8"/>
      <c r="F89" s="7"/>
      <c r="G89" s="7"/>
      <c r="H89" s="7"/>
      <c r="I89" s="7"/>
      <c r="J89" s="7"/>
      <c r="K89" s="59" t="s">
        <v>180</v>
      </c>
    </row>
  </sheetData>
  <mergeCells count="4">
    <mergeCell ref="K69:K71"/>
    <mergeCell ref="A5:D5"/>
    <mergeCell ref="K4:K6"/>
    <mergeCell ref="K65:K67"/>
  </mergeCells>
  <pageMargins left="0.7" right="0.7" top="0.75" bottom="0.75" header="0.3" footer="0.3"/>
  <pageSetup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03"/>
  <sheetViews>
    <sheetView workbookViewId="0"/>
  </sheetViews>
  <sheetFormatPr defaultRowHeight="15"/>
  <cols>
    <col min="1" max="1" width="16.85546875" style="215" customWidth="1"/>
    <col min="2" max="2" width="9.140625" style="216" bestFit="1" customWidth="1"/>
    <col min="3" max="3" width="7.85546875" style="217" bestFit="1" customWidth="1"/>
    <col min="4" max="4" width="8.85546875" style="216" customWidth="1"/>
    <col min="5" max="5" width="8.42578125" style="216" customWidth="1"/>
    <col min="6" max="6" width="6.140625" style="216" bestFit="1" customWidth="1"/>
    <col min="7" max="7" width="13.7109375" style="216" customWidth="1"/>
    <col min="8" max="8" width="15" style="216" customWidth="1"/>
    <col min="9" max="9" width="15.5703125" style="216" customWidth="1"/>
    <col min="10" max="10" width="4" style="223" bestFit="1" customWidth="1"/>
    <col min="11" max="11" width="10.140625" style="216" bestFit="1" customWidth="1"/>
    <col min="12" max="13" width="11.140625" style="216" bestFit="1" customWidth="1"/>
    <col min="14" max="14" width="10.7109375" style="216" bestFit="1" customWidth="1"/>
    <col min="15" max="15" width="11.140625" style="216" bestFit="1" customWidth="1"/>
    <col min="16" max="16" width="9.28515625" style="216" bestFit="1" customWidth="1"/>
    <col min="17" max="17" width="10.140625" style="216" bestFit="1" customWidth="1"/>
    <col min="18" max="19" width="11.140625" style="216" bestFit="1" customWidth="1"/>
    <col min="20" max="20" width="11" style="215" customWidth="1"/>
    <col min="21" max="16384" width="9.140625" style="215"/>
  </cols>
  <sheetData>
    <row r="1" spans="1:20" s="242" customFormat="1">
      <c r="A1" s="242" t="s">
        <v>504</v>
      </c>
    </row>
    <row r="2" spans="1:20" s="242" customFormat="1"/>
    <row r="3" spans="1:20">
      <c r="D3" s="658" t="s">
        <v>463</v>
      </c>
      <c r="E3" s="658" t="s">
        <v>464</v>
      </c>
      <c r="F3" s="218"/>
      <c r="G3" s="659" t="s">
        <v>465</v>
      </c>
      <c r="H3" s="659" t="s">
        <v>466</v>
      </c>
      <c r="I3" s="659" t="s">
        <v>467</v>
      </c>
      <c r="J3" s="219"/>
      <c r="K3" s="660" t="s">
        <v>468</v>
      </c>
      <c r="L3" s="660"/>
      <c r="M3" s="660"/>
      <c r="N3" s="660"/>
      <c r="O3" s="660"/>
      <c r="P3" s="660"/>
      <c r="Q3" s="660"/>
      <c r="R3" s="660"/>
      <c r="S3" s="220"/>
      <c r="T3" s="657" t="s">
        <v>469</v>
      </c>
    </row>
    <row r="4" spans="1:20">
      <c r="B4" s="216" t="s">
        <v>470</v>
      </c>
      <c r="C4" s="217" t="s">
        <v>471</v>
      </c>
      <c r="D4" s="658"/>
      <c r="E4" s="658"/>
      <c r="F4" s="218" t="s">
        <v>472</v>
      </c>
      <c r="G4" s="659"/>
      <c r="H4" s="659"/>
      <c r="I4" s="659"/>
      <c r="J4" s="219" t="s">
        <v>473</v>
      </c>
      <c r="K4" s="220" t="s">
        <v>474</v>
      </c>
      <c r="L4" s="220" t="s">
        <v>475</v>
      </c>
      <c r="M4" s="220" t="s">
        <v>476</v>
      </c>
      <c r="N4" s="220" t="s">
        <v>477</v>
      </c>
      <c r="O4" s="220" t="s">
        <v>478</v>
      </c>
      <c r="P4" s="220" t="s">
        <v>479</v>
      </c>
      <c r="Q4" s="220" t="s">
        <v>480</v>
      </c>
      <c r="R4" s="220" t="s">
        <v>481</v>
      </c>
      <c r="S4" s="220" t="s">
        <v>482</v>
      </c>
      <c r="T4" s="657"/>
    </row>
    <row r="5" spans="1:20">
      <c r="A5" s="215" t="s">
        <v>483</v>
      </c>
      <c r="B5" s="221">
        <f t="shared" ref="B5:B7" si="0">G5/365</f>
        <v>1705031.6493150685</v>
      </c>
      <c r="C5" s="222">
        <f t="shared" ref="C5" si="1">I5/G5</f>
        <v>0.58064982498408679</v>
      </c>
      <c r="D5" s="221">
        <f t="shared" ref="D5" si="2">H5*1000/G5</f>
        <v>3844.9274581577206</v>
      </c>
      <c r="E5" s="221">
        <f t="shared" ref="E5" si="3">S5*1000/G5</f>
        <v>934.49171213070576</v>
      </c>
      <c r="G5" s="216">
        <f>SUM(G7,G9,G11,G13,G15,G17,G19,G21,G23,G25,G27,G29)</f>
        <v>622336552</v>
      </c>
      <c r="H5" s="216">
        <f t="shared" ref="H5:I5" si="4">SUM(H7,H9,H11,H13,H15,H17,H19,H21,H23,H25,H27,H29)</f>
        <v>2392838897</v>
      </c>
      <c r="I5" s="216">
        <f t="shared" si="4"/>
        <v>361359610</v>
      </c>
      <c r="K5" s="216">
        <f t="shared" ref="K5:S5" si="5">SUM(K7,K9,K11,K13,K15,K17,K19,K21,K23,K25,K27,K29)</f>
        <v>72233915</v>
      </c>
      <c r="L5" s="216">
        <f t="shared" si="5"/>
        <v>493309826</v>
      </c>
      <c r="M5" s="216">
        <f t="shared" si="5"/>
        <v>857225684</v>
      </c>
      <c r="N5" s="216">
        <f t="shared" si="5"/>
        <v>21182685</v>
      </c>
      <c r="O5" s="216">
        <f t="shared" si="5"/>
        <v>169047005</v>
      </c>
      <c r="P5" s="216">
        <f t="shared" si="5"/>
        <v>5204476</v>
      </c>
      <c r="Q5" s="216">
        <f t="shared" si="5"/>
        <v>25866822</v>
      </c>
      <c r="R5" s="216">
        <f t="shared" si="5"/>
        <v>167190149</v>
      </c>
      <c r="S5" s="216">
        <f t="shared" si="5"/>
        <v>581568350</v>
      </c>
      <c r="T5" s="224">
        <f>(L5+O5)/(K5+L5+M5+N5+O5+P5+R5)</f>
        <v>0.37098641949982419</v>
      </c>
    </row>
    <row r="6" spans="1:20">
      <c r="D6" s="225"/>
      <c r="E6" s="225"/>
    </row>
    <row r="7" spans="1:20">
      <c r="A7" s="226" t="s">
        <v>484</v>
      </c>
      <c r="B7" s="221">
        <f t="shared" si="0"/>
        <v>454153.4876712329</v>
      </c>
      <c r="C7" s="222">
        <f t="shared" ref="C7" si="6">I7/G7</f>
        <v>0.33544605217439522</v>
      </c>
      <c r="D7" s="221">
        <f t="shared" ref="D7" si="7">H7*1000/G7</f>
        <v>2891.1308682358867</v>
      </c>
      <c r="E7" s="221">
        <f t="shared" ref="E7" si="8">S7*1000/G7</f>
        <v>740.47589354303329</v>
      </c>
      <c r="F7" s="216">
        <v>219</v>
      </c>
      <c r="G7" s="216">
        <v>165766023</v>
      </c>
      <c r="H7" s="216">
        <v>479251266</v>
      </c>
      <c r="I7" s="216">
        <v>55605558</v>
      </c>
      <c r="J7" s="227"/>
      <c r="K7" s="216">
        <v>29786000</v>
      </c>
      <c r="L7" s="216">
        <v>296630451</v>
      </c>
      <c r="M7" s="216">
        <v>0</v>
      </c>
      <c r="N7" s="216">
        <v>0</v>
      </c>
      <c r="O7" s="216">
        <v>7334071</v>
      </c>
      <c r="P7" s="216">
        <v>0</v>
      </c>
      <c r="Q7" s="216">
        <v>22745000</v>
      </c>
      <c r="R7" s="216">
        <v>0</v>
      </c>
      <c r="S7" s="216">
        <v>122745744</v>
      </c>
      <c r="T7" s="224">
        <f>(L7+O7)/(K7+L7+M7+N7+O7+P7+R7)</f>
        <v>0.91075369763766245</v>
      </c>
    </row>
    <row r="8" spans="1:20">
      <c r="D8" s="225"/>
      <c r="E8" s="225"/>
    </row>
    <row r="9" spans="1:20">
      <c r="A9" s="226" t="s">
        <v>456</v>
      </c>
      <c r="B9" s="221">
        <f t="shared" ref="B9" si="9">G9/365</f>
        <v>259389.03561643837</v>
      </c>
      <c r="C9" s="222">
        <f t="shared" ref="C9" si="10">I9/G9</f>
        <v>0.85506335974024017</v>
      </c>
      <c r="D9" s="221">
        <f t="shared" ref="D9" si="11">H9*1000/G9</f>
        <v>2052.5296862496634</v>
      </c>
      <c r="E9" s="221">
        <f t="shared" ref="E9" si="12">S9*1000/G9</f>
        <v>1249.6066784880527</v>
      </c>
      <c r="F9" s="216">
        <v>331</v>
      </c>
      <c r="G9" s="216">
        <v>94676998</v>
      </c>
      <c r="H9" s="216">
        <v>194327349</v>
      </c>
      <c r="I9" s="216">
        <v>80954832</v>
      </c>
      <c r="K9" s="216">
        <v>5744085</v>
      </c>
      <c r="L9" s="216">
        <v>0</v>
      </c>
      <c r="M9" s="216">
        <v>23486854</v>
      </c>
      <c r="N9" s="216">
        <v>21182685</v>
      </c>
      <c r="O9" s="216">
        <v>22482893</v>
      </c>
      <c r="P9" s="216">
        <v>0</v>
      </c>
      <c r="Q9" s="216">
        <v>3121822</v>
      </c>
      <c r="R9" s="216">
        <v>0</v>
      </c>
      <c r="S9" s="216">
        <v>118309009</v>
      </c>
      <c r="T9" s="224">
        <f>(L9+O9)/(K9+L9+M9+N9+O9+P9+R9)</f>
        <v>0.30842204710548793</v>
      </c>
    </row>
    <row r="10" spans="1:20">
      <c r="D10" s="225"/>
      <c r="E10" s="225"/>
    </row>
    <row r="11" spans="1:20">
      <c r="A11" s="228" t="s">
        <v>485</v>
      </c>
      <c r="B11" s="221">
        <f t="shared" ref="B11" si="13">G11/365</f>
        <v>11411.180821917807</v>
      </c>
      <c r="C11" s="222">
        <f t="shared" ref="C11" si="14">I11/G11</f>
        <v>1.2548243359492888</v>
      </c>
      <c r="D11" s="221">
        <f t="shared" ref="D11" si="15">H11*1000/G11</f>
        <v>1844.7797293738106</v>
      </c>
      <c r="E11" s="221">
        <f t="shared" ref="E11" si="16">S11*1000/G11</f>
        <v>1813.4499665192586</v>
      </c>
      <c r="F11" s="216">
        <v>22</v>
      </c>
      <c r="G11" s="216">
        <v>4165081</v>
      </c>
      <c r="H11" s="216">
        <v>7683657</v>
      </c>
      <c r="I11" s="216">
        <v>5226445</v>
      </c>
      <c r="K11" s="216">
        <v>130491</v>
      </c>
      <c r="L11" s="216">
        <v>0</v>
      </c>
      <c r="M11" s="216">
        <v>0</v>
      </c>
      <c r="N11" s="216">
        <v>0</v>
      </c>
      <c r="O11" s="216">
        <v>0</v>
      </c>
      <c r="P11" s="216">
        <v>0</v>
      </c>
      <c r="Q11" s="216">
        <v>0</v>
      </c>
      <c r="R11" s="216">
        <v>0</v>
      </c>
      <c r="S11" s="216">
        <v>7553166</v>
      </c>
      <c r="T11" s="224">
        <f>(L11+O11)/(K11+L11+M11+N11+O11+P11+R11)</f>
        <v>0</v>
      </c>
    </row>
    <row r="12" spans="1:20">
      <c r="D12" s="225"/>
      <c r="E12" s="225"/>
    </row>
    <row r="13" spans="1:20">
      <c r="A13" s="229" t="s">
        <v>457</v>
      </c>
      <c r="B13" s="221">
        <f t="shared" ref="B13" si="17">G13/365</f>
        <v>140638.37808219178</v>
      </c>
      <c r="C13" s="222">
        <f t="shared" ref="C13" si="18">I13/G13</f>
        <v>0.77255164941824561</v>
      </c>
      <c r="D13" s="221">
        <f t="shared" ref="D13" si="19">H13*1000/G13</f>
        <v>5401.0807237323788</v>
      </c>
      <c r="E13" s="221">
        <f t="shared" ref="E13" si="20">S13*1000/G13</f>
        <v>593.68208073838184</v>
      </c>
      <c r="F13" s="216">
        <v>143</v>
      </c>
      <c r="G13" s="216">
        <v>51333008</v>
      </c>
      <c r="H13" s="216">
        <v>277253720</v>
      </c>
      <c r="I13" s="216">
        <v>39657400</v>
      </c>
      <c r="K13" s="216">
        <v>9321142</v>
      </c>
      <c r="L13" s="216">
        <v>70266942</v>
      </c>
      <c r="M13" s="216">
        <v>0</v>
      </c>
      <c r="N13" s="216">
        <v>0</v>
      </c>
      <c r="O13" s="216">
        <v>0</v>
      </c>
      <c r="P13" s="216">
        <v>0</v>
      </c>
      <c r="Q13" s="216">
        <v>0</v>
      </c>
      <c r="R13" s="216">
        <v>167190149</v>
      </c>
      <c r="S13" s="216">
        <v>30475487</v>
      </c>
      <c r="T13" s="224">
        <f>(L13+O13)/(K13+L13+M13+N13+O13+P13+R13)</f>
        <v>0.28473719560185035</v>
      </c>
    </row>
    <row r="14" spans="1:20">
      <c r="A14" s="230"/>
      <c r="B14" s="230"/>
      <c r="C14" s="231"/>
      <c r="D14" s="230"/>
      <c r="E14" s="230"/>
    </row>
    <row r="15" spans="1:20">
      <c r="A15" s="229" t="s">
        <v>486</v>
      </c>
      <c r="B15" s="221">
        <f t="shared" ref="B15" si="21">G15/365</f>
        <v>113546.91232876712</v>
      </c>
      <c r="C15" s="222">
        <f t="shared" ref="C15" si="22">I15/G15</f>
        <v>0.62864818434951142</v>
      </c>
      <c r="D15" s="221">
        <f t="shared" ref="D15" si="23">H15*1000/G15</f>
        <v>10661.555275819495</v>
      </c>
      <c r="E15" s="221">
        <f t="shared" ref="E15" si="24">S15*1000/G15</f>
        <v>2482.5539853505243</v>
      </c>
      <c r="F15" s="216">
        <v>211</v>
      </c>
      <c r="G15" s="216">
        <v>41444623</v>
      </c>
      <c r="H15" s="216">
        <v>441864139</v>
      </c>
      <c r="I15" s="216">
        <v>26054087</v>
      </c>
      <c r="K15" s="216">
        <v>9497286</v>
      </c>
      <c r="L15" s="216">
        <v>15962916</v>
      </c>
      <c r="M15" s="216">
        <v>194756784</v>
      </c>
      <c r="N15" s="216">
        <v>0</v>
      </c>
      <c r="O15" s="216">
        <v>113554163</v>
      </c>
      <c r="P15" s="216">
        <v>5204476</v>
      </c>
      <c r="Q15" s="216">
        <v>0</v>
      </c>
      <c r="R15" s="216">
        <v>0</v>
      </c>
      <c r="S15" s="216">
        <v>102888514</v>
      </c>
      <c r="T15" s="224">
        <f>(L15+O15)/(K15+L15+M15+N15+O15+P15+R15)</f>
        <v>0.38208375307221576</v>
      </c>
    </row>
    <row r="16" spans="1:20">
      <c r="A16" s="230"/>
      <c r="B16" s="221"/>
      <c r="C16" s="222"/>
      <c r="D16" s="221"/>
      <c r="E16" s="221"/>
    </row>
    <row r="17" spans="1:20">
      <c r="A17" s="229" t="s">
        <v>487</v>
      </c>
      <c r="B17" s="221">
        <f t="shared" ref="B17" si="25">G17/365</f>
        <v>7988.7589041095889</v>
      </c>
      <c r="C17" s="222">
        <f t="shared" ref="C17" si="26">I17/G17</f>
        <v>3.3154806222579193E-2</v>
      </c>
      <c r="D17" s="221">
        <f t="shared" ref="D17" si="27">H17*1000/G17</f>
        <v>2771.9802859977563</v>
      </c>
      <c r="E17" s="221">
        <f t="shared" ref="E17" si="28">S17*1000/G17</f>
        <v>2330.889259805816</v>
      </c>
      <c r="F17" s="216">
        <v>12</v>
      </c>
      <c r="G17" s="216">
        <v>2915897</v>
      </c>
      <c r="H17" s="216">
        <v>8082809</v>
      </c>
      <c r="I17" s="216">
        <v>96676</v>
      </c>
      <c r="K17" s="216">
        <v>1286176</v>
      </c>
      <c r="L17" s="216">
        <v>0</v>
      </c>
      <c r="M17" s="216">
        <v>0</v>
      </c>
      <c r="N17" s="216">
        <v>0</v>
      </c>
      <c r="O17" s="216">
        <v>0</v>
      </c>
      <c r="P17" s="216">
        <v>0</v>
      </c>
      <c r="Q17" s="216">
        <v>0</v>
      </c>
      <c r="R17" s="216">
        <v>0</v>
      </c>
      <c r="S17" s="216">
        <v>6796633</v>
      </c>
      <c r="T17" s="224">
        <f>(L17+O17)/(K17+L17+M17+N17+O17+P17+R17)</f>
        <v>0</v>
      </c>
    </row>
    <row r="18" spans="1:20">
      <c r="A18" s="232"/>
      <c r="B18" s="232"/>
      <c r="C18" s="233"/>
      <c r="D18" s="232"/>
      <c r="E18" s="232"/>
    </row>
    <row r="19" spans="1:20">
      <c r="A19" s="228" t="s">
        <v>488</v>
      </c>
      <c r="B19" s="221">
        <f t="shared" ref="B19" si="29">G19/365</f>
        <v>82769.772602739729</v>
      </c>
      <c r="C19" s="222">
        <f t="shared" ref="C19" si="30">I19/G19</f>
        <v>1.0309172493551761</v>
      </c>
      <c r="D19" s="221">
        <f t="shared" ref="D19" si="31">H19*1000/G19</f>
        <v>2813.1845961766135</v>
      </c>
      <c r="E19" s="221">
        <f t="shared" ref="E19" si="32">S19*1000/G19</f>
        <v>2148.9039394204096</v>
      </c>
      <c r="F19" s="216">
        <v>90</v>
      </c>
      <c r="G19" s="216">
        <v>30210967</v>
      </c>
      <c r="H19" s="216">
        <v>84989027</v>
      </c>
      <c r="I19" s="216">
        <v>31145007</v>
      </c>
      <c r="K19" s="216">
        <v>2337235</v>
      </c>
      <c r="L19" s="216">
        <v>7302537</v>
      </c>
      <c r="M19" s="216">
        <v>0</v>
      </c>
      <c r="N19" s="216">
        <v>0</v>
      </c>
      <c r="O19" s="216">
        <v>10428789</v>
      </c>
      <c r="P19" s="216">
        <v>0</v>
      </c>
      <c r="Q19" s="216">
        <v>0</v>
      </c>
      <c r="R19" s="216">
        <v>0</v>
      </c>
      <c r="S19" s="216">
        <v>64920466</v>
      </c>
      <c r="T19" s="224">
        <f>(L19+O19)/(K19+L19+M19+N19+O19+P19+R19)</f>
        <v>0.88353748930977161</v>
      </c>
    </row>
    <row r="20" spans="1:20">
      <c r="A20" s="232"/>
      <c r="B20" s="232"/>
      <c r="C20" s="233"/>
      <c r="D20" s="232"/>
      <c r="E20" s="232"/>
    </row>
    <row r="21" spans="1:20">
      <c r="A21" s="226" t="s">
        <v>489</v>
      </c>
      <c r="B21" s="221">
        <f>G21/365</f>
        <v>152666.75890410959</v>
      </c>
      <c r="C21" s="222">
        <f>I21/G21</f>
        <v>1.0256235952145533E-2</v>
      </c>
      <c r="D21" s="221">
        <f>H21*1000/G21</f>
        <v>1884.1292199733732</v>
      </c>
      <c r="E21" s="221">
        <f>S21*1000/G21</f>
        <v>132.43585944833521</v>
      </c>
      <c r="F21" s="216">
        <v>10</v>
      </c>
      <c r="G21" s="216">
        <v>55723367</v>
      </c>
      <c r="H21" s="216">
        <v>104990024</v>
      </c>
      <c r="I21" s="216">
        <v>571512</v>
      </c>
      <c r="J21" s="223">
        <v>23.83</v>
      </c>
      <c r="K21" s="216">
        <v>22036</v>
      </c>
      <c r="L21" s="216">
        <v>97588216</v>
      </c>
      <c r="M21" s="216">
        <v>0</v>
      </c>
      <c r="N21" s="216">
        <v>0</v>
      </c>
      <c r="O21" s="216">
        <v>0</v>
      </c>
      <c r="P21" s="216">
        <v>0</v>
      </c>
      <c r="Q21" s="216">
        <v>0</v>
      </c>
      <c r="R21" s="216">
        <v>0</v>
      </c>
      <c r="S21" s="216">
        <v>7379772</v>
      </c>
      <c r="T21" s="224">
        <f>(L21+O21)/(K21+L21+M21+N21+O21+P21+R21)</f>
        <v>0.99977424502500001</v>
      </c>
    </row>
    <row r="22" spans="1:20">
      <c r="A22" s="216"/>
    </row>
    <row r="23" spans="1:20">
      <c r="A23" s="226" t="s">
        <v>490</v>
      </c>
      <c r="B23" s="221">
        <f t="shared" ref="B23" si="33">G23/365</f>
        <v>4933.4876712328769</v>
      </c>
      <c r="C23" s="222">
        <f t="shared" ref="C23" si="34">I23/G23</f>
        <v>4.0052728820590398</v>
      </c>
      <c r="D23" s="221">
        <f t="shared" ref="D23" si="35">H23*1000/G23</f>
        <v>3728.211390646979</v>
      </c>
      <c r="E23" s="221">
        <f t="shared" ref="E23" si="36">S23*1000/G23</f>
        <v>3627.0614636454357</v>
      </c>
      <c r="F23" s="216">
        <v>6</v>
      </c>
      <c r="G23" s="216">
        <v>1800723</v>
      </c>
      <c r="H23" s="216">
        <v>6713476</v>
      </c>
      <c r="I23" s="216">
        <v>7212387</v>
      </c>
      <c r="K23" s="216">
        <v>182143</v>
      </c>
      <c r="L23" s="216">
        <v>0</v>
      </c>
      <c r="M23" s="216">
        <v>0</v>
      </c>
      <c r="N23" s="216">
        <v>0</v>
      </c>
      <c r="O23" s="216">
        <v>0</v>
      </c>
      <c r="P23" s="216">
        <v>0</v>
      </c>
      <c r="Q23" s="216">
        <v>0</v>
      </c>
      <c r="R23" s="216">
        <v>0</v>
      </c>
      <c r="S23" s="216">
        <v>6531333</v>
      </c>
      <c r="T23" s="224">
        <f>(L23+O23)/(K23+L23+M23+N23+O23+P23+R23)</f>
        <v>0</v>
      </c>
    </row>
    <row r="25" spans="1:20">
      <c r="A25" s="226" t="s">
        <v>491</v>
      </c>
      <c r="B25" s="221">
        <f t="shared" ref="B25" si="37">G25/365</f>
        <v>24737.002739726027</v>
      </c>
      <c r="C25" s="222">
        <f t="shared" ref="C25" si="38">I25/G25</f>
        <v>0</v>
      </c>
      <c r="D25" s="221">
        <f t="shared" ref="D25" si="39">H25*1000/G25</f>
        <v>1164.3585129968903</v>
      </c>
      <c r="E25" s="221">
        <f t="shared" ref="E25" si="40">S25*1000/G25</f>
        <v>1161.9050867836393</v>
      </c>
      <c r="F25" s="216">
        <v>7</v>
      </c>
      <c r="G25" s="216">
        <v>9029006</v>
      </c>
      <c r="H25" s="216">
        <v>10513000</v>
      </c>
      <c r="I25" s="216">
        <v>0</v>
      </c>
      <c r="K25" s="216">
        <v>22151</v>
      </c>
      <c r="L25" s="216">
        <v>0</v>
      </c>
      <c r="M25" s="216">
        <v>0</v>
      </c>
      <c r="N25" s="216">
        <v>0</v>
      </c>
      <c r="O25" s="216">
        <v>0</v>
      </c>
      <c r="P25" s="216">
        <v>0</v>
      </c>
      <c r="Q25" s="216">
        <v>0</v>
      </c>
      <c r="R25" s="216">
        <v>0</v>
      </c>
      <c r="S25" s="216">
        <v>10490848</v>
      </c>
      <c r="T25" s="224">
        <f>(L25+O25)/(K25+L25+M25+N25+O25+P25+R25)</f>
        <v>0</v>
      </c>
    </row>
    <row r="27" spans="1:20" s="216" customFormat="1">
      <c r="A27" s="226" t="s">
        <v>492</v>
      </c>
      <c r="B27" s="221">
        <f>G27/365</f>
        <v>80835.271232876708</v>
      </c>
      <c r="C27" s="222">
        <f>I27/G27</f>
        <v>0.10575296813672209</v>
      </c>
      <c r="D27" s="221">
        <f>H27*1000/G27</f>
        <v>581.67159093782266</v>
      </c>
      <c r="E27" s="221">
        <f>S27*1000/G27</f>
        <v>69.151151094561527</v>
      </c>
      <c r="F27" s="221" t="s">
        <v>493</v>
      </c>
      <c r="G27" s="216">
        <v>29504874</v>
      </c>
      <c r="H27" s="216">
        <v>17162147</v>
      </c>
      <c r="I27" s="216">
        <v>3120228</v>
      </c>
      <c r="J27" s="227" t="s">
        <v>493</v>
      </c>
      <c r="K27" s="216">
        <v>2299157</v>
      </c>
      <c r="L27" s="216">
        <v>0</v>
      </c>
      <c r="M27" s="216">
        <v>12822694</v>
      </c>
      <c r="N27" s="216">
        <v>0</v>
      </c>
      <c r="O27" s="216">
        <v>0</v>
      </c>
      <c r="P27" s="216">
        <v>0</v>
      </c>
      <c r="Q27" s="216">
        <v>0</v>
      </c>
      <c r="R27" s="216">
        <v>0</v>
      </c>
      <c r="S27" s="216">
        <v>2040296</v>
      </c>
      <c r="T27" s="224">
        <f>(L27+O27)/(K27+L27+M27+N27+O27+P27+R27)</f>
        <v>0</v>
      </c>
    </row>
    <row r="28" spans="1:20" s="216" customFormat="1">
      <c r="B28" s="221"/>
      <c r="C28" s="222"/>
      <c r="D28" s="221"/>
      <c r="E28" s="221"/>
      <c r="F28" s="221"/>
      <c r="J28" s="227"/>
    </row>
    <row r="29" spans="1:20">
      <c r="A29" s="226" t="s">
        <v>494</v>
      </c>
      <c r="B29" s="221">
        <v>371961.60273972602</v>
      </c>
      <c r="C29" s="222">
        <v>0.82285322056183663</v>
      </c>
      <c r="D29" s="221">
        <v>5597.9285459461735</v>
      </c>
      <c r="E29" s="221">
        <v>747.14651096149009</v>
      </c>
      <c r="G29" s="216">
        <v>135765985</v>
      </c>
      <c r="H29" s="216">
        <v>760008283</v>
      </c>
      <c r="I29" s="216">
        <v>111715478</v>
      </c>
      <c r="J29" s="227"/>
      <c r="K29" s="216">
        <v>11606013</v>
      </c>
      <c r="L29" s="216">
        <v>5558764</v>
      </c>
      <c r="M29" s="216">
        <v>626159352</v>
      </c>
      <c r="N29" s="216">
        <v>0</v>
      </c>
      <c r="O29" s="216">
        <v>15247089</v>
      </c>
      <c r="P29" s="216">
        <v>0</v>
      </c>
      <c r="Q29" s="216">
        <v>0</v>
      </c>
      <c r="R29" s="216">
        <v>0</v>
      </c>
      <c r="S29" s="216">
        <v>101437082</v>
      </c>
      <c r="T29" s="224">
        <f>(L29+O29)/(K29+L29+M29+N29+O29+P29+R29)</f>
        <v>3.1592411619786272E-2</v>
      </c>
    </row>
    <row r="30" spans="1:20" s="216" customFormat="1">
      <c r="A30" s="234"/>
      <c r="B30" s="221"/>
      <c r="C30" s="222"/>
      <c r="D30" s="221"/>
      <c r="E30" s="221"/>
      <c r="F30" s="230"/>
      <c r="J30" s="227"/>
    </row>
    <row r="31" spans="1:20" s="216" customFormat="1">
      <c r="A31" s="235"/>
      <c r="B31" s="221"/>
      <c r="C31" s="222"/>
      <c r="D31" s="221"/>
      <c r="E31" s="221"/>
      <c r="F31" s="221"/>
      <c r="J31" s="227"/>
    </row>
    <row r="32" spans="1:20" s="216" customFormat="1">
      <c r="A32" s="235"/>
      <c r="B32" s="221"/>
      <c r="C32" s="222"/>
      <c r="D32" s="221"/>
      <c r="E32" s="221"/>
      <c r="F32" s="221"/>
      <c r="J32" s="227"/>
    </row>
    <row r="33" spans="1:10" s="216" customFormat="1">
      <c r="A33" s="235"/>
      <c r="B33" s="221"/>
      <c r="C33" s="222"/>
      <c r="D33" s="221"/>
      <c r="E33" s="221"/>
      <c r="F33" s="221"/>
      <c r="J33" s="227"/>
    </row>
    <row r="34" spans="1:10" s="216" customFormat="1">
      <c r="A34" s="235"/>
      <c r="B34" s="221"/>
      <c r="C34" s="222"/>
      <c r="D34" s="221"/>
      <c r="E34" s="221"/>
      <c r="F34" s="221"/>
      <c r="J34" s="227"/>
    </row>
    <row r="35" spans="1:10" s="216" customFormat="1">
      <c r="A35" s="243" t="s">
        <v>503</v>
      </c>
      <c r="B35" s="221"/>
      <c r="C35" s="222"/>
      <c r="D35" s="221"/>
      <c r="E35" s="221"/>
      <c r="F35" s="221"/>
      <c r="J35" s="227"/>
    </row>
    <row r="36" spans="1:10" s="216" customFormat="1">
      <c r="A36" s="235" t="s">
        <v>495</v>
      </c>
      <c r="B36" s="221" t="s">
        <v>496</v>
      </c>
      <c r="C36" s="221"/>
      <c r="G36" s="227"/>
    </row>
    <row r="37" spans="1:10" s="216" customFormat="1">
      <c r="A37" s="235" t="s">
        <v>455</v>
      </c>
      <c r="B37" s="221">
        <v>73.2</v>
      </c>
      <c r="C37" s="520">
        <f>B37/$B$50</f>
        <v>0.80342443200526825</v>
      </c>
      <c r="G37" s="227"/>
    </row>
    <row r="38" spans="1:10" s="216" customFormat="1">
      <c r="A38" s="235" t="s">
        <v>484</v>
      </c>
      <c r="B38" s="221"/>
      <c r="C38" s="221"/>
      <c r="G38" s="227"/>
    </row>
    <row r="39" spans="1:10" s="216" customFormat="1">
      <c r="A39" s="235" t="s">
        <v>456</v>
      </c>
      <c r="B39" s="221">
        <v>4.12</v>
      </c>
      <c r="C39" s="520">
        <f t="shared" ref="C39:C40" si="41">B39/$B$50</f>
        <v>4.5220063659312915E-2</v>
      </c>
      <c r="G39" s="227"/>
    </row>
    <row r="40" spans="1:10" s="216" customFormat="1">
      <c r="A40" s="235" t="s">
        <v>457</v>
      </c>
      <c r="B40" s="221">
        <v>12.09</v>
      </c>
      <c r="C40" s="520">
        <f t="shared" si="41"/>
        <v>0.13269674020414882</v>
      </c>
      <c r="G40" s="227"/>
    </row>
    <row r="41" spans="1:10" s="216" customFormat="1">
      <c r="A41" s="235" t="s">
        <v>497</v>
      </c>
      <c r="B41" s="221"/>
      <c r="C41" s="221"/>
      <c r="G41" s="227"/>
    </row>
    <row r="42" spans="1:10" s="216" customFormat="1">
      <c r="A42" s="235" t="s">
        <v>498</v>
      </c>
      <c r="B42" s="221"/>
      <c r="C42" s="221"/>
      <c r="G42" s="227"/>
    </row>
    <row r="43" spans="1:10" s="216" customFormat="1">
      <c r="A43" s="235" t="s">
        <v>487</v>
      </c>
      <c r="B43" s="221"/>
      <c r="C43" s="221"/>
      <c r="G43" s="227"/>
    </row>
    <row r="44" spans="1:10" s="216" customFormat="1">
      <c r="A44" s="235" t="s">
        <v>488</v>
      </c>
      <c r="B44" s="221"/>
      <c r="C44" s="221"/>
      <c r="G44" s="227"/>
    </row>
    <row r="45" spans="1:10" s="216" customFormat="1">
      <c r="A45" s="235" t="s">
        <v>499</v>
      </c>
      <c r="B45" s="221"/>
      <c r="C45" s="221"/>
      <c r="G45" s="227"/>
    </row>
    <row r="46" spans="1:10" s="216" customFormat="1">
      <c r="A46" s="235" t="s">
        <v>500</v>
      </c>
      <c r="B46" s="221"/>
      <c r="C46" s="221"/>
      <c r="G46" s="227"/>
    </row>
    <row r="47" spans="1:10" s="216" customFormat="1">
      <c r="A47" s="235" t="s">
        <v>491</v>
      </c>
      <c r="B47" s="221"/>
      <c r="C47" s="221"/>
      <c r="G47" s="227"/>
    </row>
    <row r="48" spans="1:10" s="216" customFormat="1">
      <c r="A48" s="235" t="s">
        <v>501</v>
      </c>
      <c r="B48" s="221"/>
      <c r="C48" s="221"/>
      <c r="G48" s="227"/>
    </row>
    <row r="49" spans="1:10" s="216" customFormat="1">
      <c r="A49" s="235" t="s">
        <v>458</v>
      </c>
      <c r="B49" s="221">
        <v>1.7</v>
      </c>
      <c r="C49" s="520">
        <f>B49/$B$50</f>
        <v>1.8658764131269889E-2</v>
      </c>
      <c r="G49" s="227"/>
    </row>
    <row r="50" spans="1:10" s="216" customFormat="1">
      <c r="A50" s="235" t="s">
        <v>502</v>
      </c>
      <c r="B50" s="221">
        <v>91.110000000000014</v>
      </c>
      <c r="C50" s="221"/>
      <c r="G50" s="227"/>
    </row>
    <row r="51" spans="1:10" s="216" customFormat="1">
      <c r="A51" s="235"/>
      <c r="B51" s="221"/>
      <c r="C51" s="222"/>
      <c r="D51" s="221"/>
      <c r="E51" s="221"/>
      <c r="F51" s="221"/>
      <c r="J51" s="227"/>
    </row>
    <row r="52" spans="1:10" s="216" customFormat="1">
      <c r="A52" s="235"/>
      <c r="B52" s="221"/>
      <c r="C52" s="222"/>
      <c r="D52" s="221"/>
      <c r="E52" s="221"/>
      <c r="F52" s="221"/>
      <c r="J52" s="227"/>
    </row>
    <row r="53" spans="1:10" s="216" customFormat="1">
      <c r="A53" s="235"/>
      <c r="B53" s="221"/>
      <c r="C53" s="222"/>
      <c r="D53" s="221"/>
      <c r="E53" s="221"/>
      <c r="F53" s="221"/>
      <c r="J53" s="227"/>
    </row>
    <row r="54" spans="1:10" s="216" customFormat="1">
      <c r="A54" s="235"/>
      <c r="B54" s="221"/>
      <c r="C54" s="222"/>
      <c r="D54" s="221"/>
      <c r="E54" s="221"/>
      <c r="F54" s="221"/>
      <c r="J54" s="227"/>
    </row>
    <row r="55" spans="1:10" s="216" customFormat="1">
      <c r="A55" s="235"/>
      <c r="B55" s="221"/>
      <c r="C55" s="222"/>
      <c r="D55" s="221"/>
      <c r="E55" s="221"/>
      <c r="F55" s="221"/>
      <c r="J55" s="227"/>
    </row>
    <row r="56" spans="1:10" s="216" customFormat="1">
      <c r="A56" s="235"/>
      <c r="B56" s="221"/>
      <c r="C56" s="222"/>
      <c r="D56" s="221"/>
      <c r="E56" s="221"/>
      <c r="F56" s="221"/>
      <c r="J56" s="227"/>
    </row>
    <row r="57" spans="1:10" s="216" customFormat="1">
      <c r="A57" s="234"/>
      <c r="B57" s="221"/>
      <c r="C57" s="222"/>
      <c r="D57" s="221"/>
      <c r="E57" s="221"/>
      <c r="F57" s="221"/>
      <c r="G57" s="221"/>
      <c r="H57" s="221"/>
      <c r="I57" s="221"/>
      <c r="J57" s="227"/>
    </row>
    <row r="58" spans="1:10" s="216" customFormat="1">
      <c r="A58" s="234"/>
      <c r="B58" s="221"/>
      <c r="C58" s="222"/>
      <c r="D58" s="221"/>
      <c r="E58" s="221"/>
      <c r="F58" s="221"/>
      <c r="G58" s="221"/>
      <c r="H58" s="221"/>
      <c r="I58" s="221"/>
      <c r="J58" s="227"/>
    </row>
    <row r="59" spans="1:10" s="216" customFormat="1">
      <c r="A59" s="235"/>
      <c r="B59" s="221"/>
      <c r="C59" s="222"/>
      <c r="D59" s="221"/>
      <c r="E59" s="221"/>
      <c r="F59" s="221"/>
      <c r="G59" s="221"/>
      <c r="H59" s="221"/>
      <c r="I59" s="221"/>
      <c r="J59" s="227"/>
    </row>
    <row r="60" spans="1:10" s="216" customFormat="1">
      <c r="A60" s="235"/>
      <c r="B60" s="221"/>
      <c r="C60" s="222"/>
      <c r="D60" s="221"/>
      <c r="E60" s="221"/>
      <c r="F60" s="221"/>
      <c r="G60" s="221"/>
      <c r="H60" s="221"/>
      <c r="I60" s="221"/>
      <c r="J60" s="227"/>
    </row>
    <row r="61" spans="1:10" s="216" customFormat="1">
      <c r="A61" s="235"/>
      <c r="B61" s="221"/>
      <c r="C61" s="222"/>
      <c r="D61" s="221"/>
      <c r="E61" s="221"/>
      <c r="F61" s="221"/>
      <c r="G61" s="221"/>
      <c r="H61" s="221"/>
      <c r="I61" s="221"/>
      <c r="J61" s="227"/>
    </row>
    <row r="62" spans="1:10" s="216" customFormat="1">
      <c r="A62" s="234"/>
      <c r="B62" s="221"/>
      <c r="C62" s="222"/>
      <c r="D62" s="221"/>
      <c r="E62" s="221"/>
      <c r="F62" s="221"/>
      <c r="G62" s="221"/>
      <c r="H62" s="221"/>
      <c r="I62" s="221"/>
      <c r="J62" s="227"/>
    </row>
    <row r="63" spans="1:10" s="216" customFormat="1">
      <c r="A63" s="235"/>
      <c r="B63" s="221"/>
      <c r="C63" s="222"/>
      <c r="D63" s="221"/>
      <c r="E63" s="221"/>
      <c r="F63" s="221"/>
      <c r="G63" s="221"/>
      <c r="H63" s="221"/>
      <c r="I63" s="221"/>
      <c r="J63" s="227"/>
    </row>
    <row r="64" spans="1:10" s="216" customFormat="1">
      <c r="A64" s="235"/>
      <c r="B64" s="221"/>
      <c r="C64" s="222"/>
      <c r="D64" s="221"/>
      <c r="E64" s="221"/>
      <c r="F64" s="221"/>
      <c r="G64" s="221"/>
      <c r="H64" s="221"/>
      <c r="I64" s="221"/>
      <c r="J64" s="227"/>
    </row>
    <row r="65" spans="1:10" s="216" customFormat="1">
      <c r="A65" s="235"/>
      <c r="B65" s="221"/>
      <c r="C65" s="222"/>
      <c r="D65" s="221"/>
      <c r="E65" s="221"/>
      <c r="F65" s="221"/>
      <c r="G65" s="221"/>
      <c r="H65" s="221"/>
      <c r="I65" s="221"/>
      <c r="J65" s="227"/>
    </row>
    <row r="66" spans="1:10" s="216" customFormat="1">
      <c r="A66" s="235"/>
      <c r="B66" s="221"/>
      <c r="C66" s="222"/>
      <c r="D66" s="221"/>
      <c r="E66" s="221"/>
      <c r="F66" s="221"/>
      <c r="J66" s="227"/>
    </row>
    <row r="67" spans="1:10" s="216" customFormat="1">
      <c r="A67" s="235"/>
      <c r="B67" s="221"/>
      <c r="C67" s="222"/>
      <c r="D67" s="221"/>
      <c r="E67" s="221"/>
      <c r="F67" s="221"/>
      <c r="J67" s="227"/>
    </row>
    <row r="68" spans="1:10" s="216" customFormat="1">
      <c r="A68" s="235"/>
      <c r="B68" s="221"/>
      <c r="C68" s="222"/>
      <c r="D68" s="221"/>
      <c r="E68" s="221"/>
      <c r="F68" s="221"/>
      <c r="J68" s="227"/>
    </row>
    <row r="69" spans="1:10" s="216" customFormat="1">
      <c r="A69" s="235"/>
      <c r="B69" s="221"/>
      <c r="C69" s="222"/>
      <c r="D69" s="221"/>
      <c r="E69" s="221"/>
      <c r="F69" s="221"/>
      <c r="J69" s="227"/>
    </row>
    <row r="70" spans="1:10" s="216" customFormat="1">
      <c r="A70" s="235"/>
      <c r="B70" s="221"/>
      <c r="C70" s="222"/>
      <c r="D70" s="221"/>
      <c r="E70" s="221"/>
      <c r="F70" s="221"/>
      <c r="J70" s="227"/>
    </row>
    <row r="71" spans="1:10" s="216" customFormat="1">
      <c r="A71" s="235"/>
      <c r="B71" s="221"/>
      <c r="C71" s="222"/>
      <c r="D71" s="221"/>
      <c r="E71" s="221"/>
      <c r="F71" s="221"/>
      <c r="J71" s="227"/>
    </row>
    <row r="72" spans="1:10" s="216" customFormat="1">
      <c r="A72" s="235"/>
      <c r="B72" s="221"/>
      <c r="C72" s="222"/>
      <c r="D72" s="221"/>
      <c r="E72" s="221"/>
      <c r="F72" s="221"/>
      <c r="J72" s="227"/>
    </row>
    <row r="73" spans="1:10" s="216" customFormat="1">
      <c r="A73" s="235"/>
      <c r="B73" s="221"/>
      <c r="C73" s="222"/>
      <c r="D73" s="221"/>
      <c r="E73" s="221"/>
      <c r="F73" s="221"/>
      <c r="J73" s="227"/>
    </row>
    <row r="74" spans="1:10" s="216" customFormat="1">
      <c r="A74" s="235"/>
      <c r="B74" s="221"/>
      <c r="C74" s="222"/>
      <c r="D74" s="221"/>
      <c r="E74" s="221"/>
      <c r="F74" s="221"/>
      <c r="J74" s="227"/>
    </row>
    <row r="75" spans="1:10" s="216" customFormat="1">
      <c r="A75" s="235"/>
      <c r="B75" s="221"/>
      <c r="C75" s="222"/>
      <c r="D75" s="221"/>
      <c r="E75" s="221"/>
      <c r="F75" s="221"/>
      <c r="J75" s="227"/>
    </row>
    <row r="76" spans="1:10" s="216" customFormat="1">
      <c r="A76" s="234"/>
      <c r="B76" s="221"/>
      <c r="C76" s="222"/>
      <c r="D76" s="221"/>
      <c r="E76" s="221"/>
      <c r="F76" s="221"/>
      <c r="J76" s="227"/>
    </row>
    <row r="77" spans="1:10" s="216" customFormat="1">
      <c r="A77" s="234"/>
      <c r="B77" s="221"/>
      <c r="C77" s="222"/>
      <c r="D77" s="221"/>
      <c r="E77" s="221"/>
      <c r="F77" s="221"/>
      <c r="J77" s="227"/>
    </row>
    <row r="78" spans="1:10" s="216" customFormat="1">
      <c r="A78" s="234"/>
      <c r="B78" s="221"/>
      <c r="C78" s="222"/>
      <c r="D78" s="221"/>
      <c r="E78" s="221"/>
      <c r="F78" s="221"/>
      <c r="J78" s="227"/>
    </row>
    <row r="79" spans="1:10" s="216" customFormat="1">
      <c r="A79" s="234"/>
      <c r="B79" s="221"/>
      <c r="C79" s="222"/>
      <c r="D79" s="221"/>
      <c r="E79" s="221"/>
      <c r="F79" s="221"/>
      <c r="J79" s="227"/>
    </row>
    <row r="80" spans="1:10" s="216" customFormat="1">
      <c r="A80" s="234"/>
      <c r="B80" s="221"/>
      <c r="C80" s="222"/>
      <c r="D80" s="221"/>
      <c r="E80" s="221"/>
      <c r="F80" s="221"/>
      <c r="J80" s="227"/>
    </row>
    <row r="81" spans="1:10" s="216" customFormat="1">
      <c r="A81" s="234"/>
      <c r="B81" s="221"/>
      <c r="C81" s="222"/>
      <c r="D81" s="221"/>
      <c r="E81" s="221"/>
      <c r="F81" s="221"/>
      <c r="J81" s="227"/>
    </row>
    <row r="82" spans="1:10" s="216" customFormat="1">
      <c r="A82" s="234"/>
      <c r="B82" s="221"/>
      <c r="C82" s="222"/>
      <c r="D82" s="221"/>
      <c r="E82" s="221"/>
      <c r="F82" s="221"/>
      <c r="J82" s="227"/>
    </row>
    <row r="83" spans="1:10" s="216" customFormat="1">
      <c r="A83" s="234"/>
      <c r="B83" s="221"/>
      <c r="C83" s="222"/>
      <c r="D83" s="221"/>
      <c r="E83" s="221"/>
      <c r="F83" s="221"/>
      <c r="J83" s="227"/>
    </row>
    <row r="84" spans="1:10" s="216" customFormat="1">
      <c r="A84" s="234"/>
      <c r="B84" s="221"/>
      <c r="C84" s="222"/>
      <c r="D84" s="221"/>
      <c r="E84" s="221"/>
      <c r="F84" s="221"/>
      <c r="J84" s="227"/>
    </row>
    <row r="85" spans="1:10" s="216" customFormat="1">
      <c r="A85" s="234"/>
      <c r="B85" s="221"/>
      <c r="C85" s="222"/>
      <c r="D85" s="221"/>
      <c r="E85" s="221"/>
      <c r="F85" s="221"/>
      <c r="J85" s="227"/>
    </row>
    <row r="86" spans="1:10" s="216" customFormat="1">
      <c r="A86" s="234"/>
      <c r="B86" s="221"/>
      <c r="C86" s="222"/>
      <c r="D86" s="221"/>
      <c r="E86" s="221"/>
      <c r="F86" s="221"/>
      <c r="J86" s="227"/>
    </row>
    <row r="87" spans="1:10" s="216" customFormat="1">
      <c r="A87" s="234"/>
      <c r="B87" s="221"/>
      <c r="C87" s="222"/>
      <c r="D87" s="221"/>
      <c r="E87" s="221"/>
      <c r="F87" s="221"/>
      <c r="J87" s="227"/>
    </row>
    <row r="88" spans="1:10" s="216" customFormat="1">
      <c r="A88" s="234"/>
      <c r="B88" s="221"/>
      <c r="C88" s="222"/>
      <c r="D88" s="221"/>
      <c r="E88" s="221"/>
      <c r="F88" s="221"/>
      <c r="J88" s="227"/>
    </row>
    <row r="89" spans="1:10" s="216" customFormat="1">
      <c r="A89" s="236"/>
      <c r="B89" s="221"/>
      <c r="C89" s="222"/>
      <c r="D89" s="221"/>
      <c r="E89" s="221"/>
      <c r="F89" s="221"/>
      <c r="J89" s="227"/>
    </row>
    <row r="90" spans="1:10" s="216" customFormat="1">
      <c r="A90" s="236"/>
      <c r="B90" s="221"/>
      <c r="C90" s="222"/>
      <c r="D90" s="221"/>
      <c r="E90" s="221"/>
      <c r="F90" s="221"/>
      <c r="J90" s="227"/>
    </row>
    <row r="91" spans="1:10" s="216" customFormat="1">
      <c r="A91" s="236"/>
      <c r="B91" s="221"/>
      <c r="C91" s="222"/>
      <c r="D91" s="221"/>
      <c r="E91" s="221"/>
      <c r="F91" s="221"/>
      <c r="J91" s="227"/>
    </row>
    <row r="92" spans="1:10" s="216" customFormat="1">
      <c r="A92" s="236"/>
      <c r="B92" s="221"/>
      <c r="C92" s="222"/>
      <c r="D92" s="221"/>
      <c r="E92" s="221"/>
      <c r="F92" s="221"/>
      <c r="J92" s="227"/>
    </row>
    <row r="93" spans="1:10" s="216" customFormat="1">
      <c r="A93" s="236"/>
      <c r="B93" s="221"/>
      <c r="C93" s="222"/>
      <c r="D93" s="221"/>
      <c r="E93" s="221"/>
      <c r="F93" s="221"/>
      <c r="J93" s="227"/>
    </row>
    <row r="94" spans="1:10" s="216" customFormat="1">
      <c r="A94" s="236"/>
      <c r="B94" s="221"/>
      <c r="C94" s="222"/>
      <c r="D94" s="221"/>
      <c r="E94" s="221"/>
      <c r="F94" s="221"/>
      <c r="J94" s="227"/>
    </row>
    <row r="95" spans="1:10" s="216" customFormat="1">
      <c r="A95" s="236"/>
      <c r="B95" s="221"/>
      <c r="C95" s="222"/>
      <c r="D95" s="221"/>
      <c r="E95" s="221"/>
      <c r="F95" s="221"/>
      <c r="J95" s="227"/>
    </row>
    <row r="96" spans="1:10" s="216" customFormat="1">
      <c r="A96" s="236"/>
      <c r="B96" s="221"/>
      <c r="C96" s="222"/>
      <c r="D96" s="221"/>
      <c r="E96" s="221"/>
      <c r="F96" s="221"/>
      <c r="J96" s="227"/>
    </row>
    <row r="97" spans="1:20" s="216" customFormat="1">
      <c r="A97" s="236"/>
      <c r="B97" s="221"/>
      <c r="C97" s="222"/>
      <c r="D97" s="221"/>
      <c r="E97" s="221"/>
      <c r="F97" s="221"/>
      <c r="J97" s="227"/>
    </row>
    <row r="98" spans="1:20" s="237" customFormat="1">
      <c r="B98" s="238"/>
      <c r="C98" s="239"/>
      <c r="D98" s="238"/>
      <c r="E98" s="238"/>
      <c r="J98" s="240"/>
    </row>
    <row r="99" spans="1:20" s="237" customFormat="1">
      <c r="B99" s="238"/>
      <c r="C99" s="239"/>
      <c r="D99" s="238"/>
      <c r="E99" s="238"/>
      <c r="J99" s="240"/>
    </row>
    <row r="100" spans="1:20" s="237" customFormat="1">
      <c r="A100" s="241"/>
      <c r="B100" s="238"/>
      <c r="C100" s="239"/>
      <c r="D100" s="238"/>
      <c r="E100" s="238"/>
      <c r="J100" s="240"/>
    </row>
    <row r="101" spans="1:20" s="242" customFormat="1">
      <c r="A101" s="241"/>
      <c r="B101" s="238"/>
      <c r="C101" s="239"/>
      <c r="D101" s="238"/>
      <c r="E101" s="238"/>
      <c r="F101" s="237"/>
      <c r="G101" s="237"/>
      <c r="H101" s="237"/>
      <c r="I101" s="237"/>
      <c r="J101" s="240"/>
      <c r="K101" s="237"/>
      <c r="L101" s="237"/>
      <c r="M101" s="237"/>
      <c r="N101" s="237"/>
      <c r="O101" s="237"/>
      <c r="P101" s="237"/>
      <c r="Q101" s="237"/>
      <c r="R101" s="237"/>
      <c r="S101" s="237"/>
      <c r="T101" s="237"/>
    </row>
    <row r="102" spans="1:20" s="242" customFormat="1">
      <c r="A102" s="237"/>
      <c r="B102" s="238"/>
      <c r="C102" s="239"/>
      <c r="D102" s="238"/>
      <c r="E102" s="238"/>
      <c r="F102" s="237"/>
      <c r="G102" s="237"/>
      <c r="H102" s="237"/>
      <c r="I102" s="237"/>
      <c r="J102" s="240"/>
      <c r="K102" s="237"/>
      <c r="L102" s="237"/>
      <c r="M102" s="237"/>
      <c r="N102" s="237"/>
      <c r="O102" s="237"/>
      <c r="P102" s="237"/>
      <c r="Q102" s="237"/>
      <c r="R102" s="237"/>
      <c r="S102" s="237"/>
      <c r="T102" s="237"/>
    </row>
    <row r="103" spans="1:20" s="216" customFormat="1">
      <c r="C103" s="217"/>
      <c r="D103" s="225"/>
      <c r="E103" s="225"/>
      <c r="J103" s="223"/>
    </row>
  </sheetData>
  <mergeCells count="7">
    <mergeCell ref="T3:T4"/>
    <mergeCell ref="D3:D4"/>
    <mergeCell ref="E3:E4"/>
    <mergeCell ref="G3:G4"/>
    <mergeCell ref="H3:H4"/>
    <mergeCell ref="I3:I4"/>
    <mergeCell ref="K3:R3"/>
  </mergeCells>
  <pageMargins left="0.7" right="0.7" top="0.75" bottom="0.75" header="0.3" footer="0.3"/>
  <pageSetup orientation="portrait" horizontalDpi="0" verticalDpi="0"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I97"/>
  <sheetViews>
    <sheetView showGridLines="0" workbookViewId="0"/>
  </sheetViews>
  <sheetFormatPr defaultColWidth="8.85546875" defaultRowHeight="12.75"/>
  <cols>
    <col min="1" max="8" width="8.85546875" style="1"/>
    <col min="9" max="9" width="136.7109375" style="3" bestFit="1" customWidth="1"/>
    <col min="10" max="16384" width="8.85546875" style="1"/>
  </cols>
  <sheetData>
    <row r="1" spans="1:9" s="37" customFormat="1" ht="19.5" customHeight="1">
      <c r="A1" s="37" t="s">
        <v>55</v>
      </c>
      <c r="I1" s="110"/>
    </row>
    <row r="2" spans="1:9" s="36" customFormat="1" ht="12.75" customHeight="1">
      <c r="I2" s="111"/>
    </row>
    <row r="3" spans="1:9" s="5" customFormat="1" ht="14.1" customHeight="1">
      <c r="A3" s="5" t="s">
        <v>54</v>
      </c>
      <c r="I3" s="112"/>
    </row>
    <row r="4" spans="1:9" s="36" customFormat="1" ht="12.75" customHeight="1">
      <c r="A4" s="111"/>
      <c r="B4" s="111"/>
      <c r="C4" s="111"/>
      <c r="D4" s="111"/>
      <c r="E4" s="111"/>
      <c r="F4" s="111"/>
      <c r="I4" s="648" t="s">
        <v>379</v>
      </c>
    </row>
    <row r="5" spans="1:9" ht="12.75" customHeight="1">
      <c r="A5" s="633" t="s">
        <v>3</v>
      </c>
      <c r="B5" s="633"/>
      <c r="C5" s="633"/>
      <c r="D5" s="633"/>
      <c r="E5" s="4" t="s">
        <v>2</v>
      </c>
      <c r="F5" s="3"/>
      <c r="G5" s="43"/>
      <c r="H5" s="43"/>
      <c r="I5" s="649"/>
    </row>
    <row r="6" spans="1:9" ht="12.75" customHeight="1">
      <c r="A6" s="128"/>
      <c r="B6" s="128"/>
      <c r="C6" s="128"/>
      <c r="D6" s="128"/>
      <c r="E6" s="3"/>
      <c r="F6" s="3"/>
      <c r="G6" s="43"/>
      <c r="H6" s="43"/>
      <c r="I6" s="649"/>
    </row>
    <row r="7" spans="1:9" ht="12.75" customHeight="1">
      <c r="A7" s="129" t="s">
        <v>53</v>
      </c>
      <c r="B7" s="129"/>
      <c r="C7" s="129"/>
      <c r="D7" s="129"/>
      <c r="E7" s="130"/>
      <c r="F7" s="130"/>
      <c r="G7" s="8"/>
      <c r="H7" s="2"/>
    </row>
    <row r="8" spans="1:9" ht="12.75" customHeight="1">
      <c r="A8" s="126" t="s">
        <v>52</v>
      </c>
      <c r="B8" s="129"/>
      <c r="C8" s="129"/>
      <c r="D8" s="129"/>
      <c r="E8" s="130"/>
      <c r="F8" s="130"/>
      <c r="G8" s="8"/>
      <c r="H8" s="2"/>
      <c r="I8" s="4" t="s">
        <v>181</v>
      </c>
    </row>
    <row r="9" spans="1:9" ht="12.75" customHeight="1">
      <c r="A9" s="129"/>
      <c r="B9" s="131" t="s">
        <v>51</v>
      </c>
      <c r="C9" s="131"/>
      <c r="D9" s="131"/>
      <c r="E9" s="122" t="s">
        <v>1</v>
      </c>
      <c r="F9" s="132"/>
      <c r="G9" s="34"/>
      <c r="H9" s="34"/>
    </row>
    <row r="10" spans="1:9" ht="12.75" customHeight="1">
      <c r="A10" s="129"/>
      <c r="B10" s="131" t="s">
        <v>50</v>
      </c>
      <c r="C10" s="131"/>
      <c r="D10" s="131"/>
      <c r="E10" s="122" t="s">
        <v>1</v>
      </c>
      <c r="F10" s="132"/>
      <c r="G10" s="34"/>
      <c r="H10" s="34"/>
    </row>
    <row r="11" spans="1:9" ht="12.75" customHeight="1">
      <c r="A11" s="129"/>
      <c r="B11" s="131" t="s">
        <v>49</v>
      </c>
      <c r="C11" s="131"/>
      <c r="D11" s="131"/>
      <c r="E11" s="122" t="s">
        <v>1</v>
      </c>
      <c r="F11" s="132"/>
      <c r="G11" s="34"/>
      <c r="H11" s="34"/>
    </row>
    <row r="12" spans="1:9" ht="12.75" customHeight="1">
      <c r="A12" s="129"/>
      <c r="B12" s="131" t="s">
        <v>48</v>
      </c>
      <c r="C12" s="131"/>
      <c r="D12" s="131"/>
      <c r="E12" s="122" t="s">
        <v>1</v>
      </c>
      <c r="F12" s="132"/>
      <c r="G12" s="34"/>
      <c r="H12" s="34"/>
    </row>
    <row r="13" spans="1:9" ht="12.75" customHeight="1">
      <c r="A13" s="129"/>
      <c r="B13" s="131" t="s">
        <v>47</v>
      </c>
      <c r="C13" s="131"/>
      <c r="D13" s="131"/>
      <c r="E13" s="122" t="s">
        <v>1</v>
      </c>
      <c r="F13" s="132"/>
      <c r="G13" s="34"/>
      <c r="H13" s="34"/>
    </row>
    <row r="14" spans="1:9" ht="12.75" customHeight="1">
      <c r="A14" s="129"/>
      <c r="B14" s="131" t="s">
        <v>46</v>
      </c>
      <c r="C14" s="131"/>
      <c r="D14" s="131"/>
      <c r="E14" s="122" t="s">
        <v>1</v>
      </c>
      <c r="F14" s="132"/>
      <c r="G14" s="34"/>
      <c r="H14" s="34"/>
    </row>
    <row r="15" spans="1:9" ht="12.75" customHeight="1">
      <c r="A15" s="129"/>
      <c r="B15" s="130" t="s">
        <v>45</v>
      </c>
      <c r="C15" s="131"/>
      <c r="D15" s="131"/>
      <c r="E15" s="122" t="s">
        <v>1</v>
      </c>
      <c r="F15" s="132"/>
      <c r="G15" s="34">
        <v>0</v>
      </c>
      <c r="H15" s="34">
        <v>1</v>
      </c>
      <c r="I15" s="3" t="s">
        <v>247</v>
      </c>
    </row>
    <row r="16" spans="1:9" ht="12.75" customHeight="1">
      <c r="A16" s="129"/>
      <c r="B16" s="129"/>
      <c r="C16" s="129"/>
      <c r="D16" s="129"/>
      <c r="E16" s="125"/>
      <c r="F16" s="132"/>
      <c r="G16" s="35"/>
      <c r="H16" s="35"/>
    </row>
    <row r="17" spans="1:9" ht="12.75" customHeight="1">
      <c r="A17" s="129" t="s">
        <v>44</v>
      </c>
      <c r="B17" s="129"/>
      <c r="C17" s="129"/>
      <c r="D17" s="129"/>
      <c r="E17" s="122"/>
      <c r="F17" s="132"/>
      <c r="G17" s="24"/>
      <c r="H17" s="24"/>
    </row>
    <row r="18" spans="1:9" ht="12.75" customHeight="1">
      <c r="A18" s="129"/>
      <c r="B18" s="129" t="s">
        <v>43</v>
      </c>
      <c r="C18" s="129"/>
      <c r="D18" s="129"/>
      <c r="E18" s="122" t="s">
        <v>1</v>
      </c>
      <c r="F18" s="132"/>
      <c r="G18" s="34" t="s">
        <v>168</v>
      </c>
      <c r="H18" s="34" t="s">
        <v>168</v>
      </c>
    </row>
    <row r="19" spans="1:9" ht="12.75" customHeight="1">
      <c r="A19" s="129"/>
      <c r="B19" s="129" t="s">
        <v>42</v>
      </c>
      <c r="C19" s="129"/>
      <c r="D19" s="129"/>
      <c r="E19" s="122" t="s">
        <v>1</v>
      </c>
      <c r="F19" s="132"/>
      <c r="G19" s="71" t="s">
        <v>169</v>
      </c>
      <c r="H19" s="71" t="s">
        <v>170</v>
      </c>
    </row>
    <row r="20" spans="1:9" ht="12.75" customHeight="1">
      <c r="A20" s="129"/>
      <c r="B20" s="129" t="s">
        <v>41</v>
      </c>
      <c r="C20" s="129"/>
      <c r="D20" s="129"/>
      <c r="E20" s="122" t="s">
        <v>40</v>
      </c>
      <c r="F20" s="132"/>
      <c r="G20" s="34">
        <v>25</v>
      </c>
      <c r="H20" s="34">
        <v>25</v>
      </c>
      <c r="I20" s="3" t="s">
        <v>380</v>
      </c>
    </row>
    <row r="21" spans="1:9" ht="12.75" customHeight="1">
      <c r="A21" s="129"/>
      <c r="B21" s="129" t="s">
        <v>39</v>
      </c>
      <c r="C21" s="129"/>
      <c r="D21" s="129"/>
      <c r="E21" s="122" t="s">
        <v>38</v>
      </c>
      <c r="F21" s="132"/>
      <c r="G21" s="34">
        <v>5440</v>
      </c>
      <c r="H21" s="34">
        <v>2500</v>
      </c>
      <c r="I21" s="3" t="s">
        <v>273</v>
      </c>
    </row>
    <row r="22" spans="1:9" ht="12.75" customHeight="1">
      <c r="A22" s="129"/>
      <c r="B22" s="129" t="s">
        <v>37</v>
      </c>
      <c r="C22" s="129"/>
      <c r="D22" s="129"/>
      <c r="E22" s="122" t="s">
        <v>36</v>
      </c>
      <c r="F22" s="130"/>
      <c r="G22" s="34">
        <v>3800</v>
      </c>
      <c r="H22" s="34">
        <v>3800</v>
      </c>
      <c r="I22" s="653" t="s">
        <v>441</v>
      </c>
    </row>
    <row r="23" spans="1:9" ht="12.75" customHeight="1">
      <c r="A23" s="129"/>
      <c r="B23" s="129" t="s">
        <v>35</v>
      </c>
      <c r="C23" s="129"/>
      <c r="D23" s="129"/>
      <c r="E23" s="122" t="s">
        <v>11</v>
      </c>
      <c r="F23" s="130"/>
      <c r="G23" s="34">
        <v>10</v>
      </c>
      <c r="H23" s="34">
        <v>10</v>
      </c>
      <c r="I23" s="653"/>
    </row>
    <row r="24" spans="1:9" ht="12.75" customHeight="1">
      <c r="A24" s="129"/>
      <c r="B24" s="129" t="s">
        <v>410</v>
      </c>
      <c r="C24" s="129"/>
      <c r="D24" s="129"/>
      <c r="E24" s="122" t="s">
        <v>11</v>
      </c>
      <c r="F24" s="130"/>
      <c r="G24" s="34"/>
      <c r="H24" s="34"/>
      <c r="I24" s="113"/>
    </row>
    <row r="25" spans="1:9" ht="12.75" customHeight="1">
      <c r="A25" s="129"/>
      <c r="B25" s="129" t="s">
        <v>411</v>
      </c>
      <c r="C25" s="129"/>
      <c r="D25" s="129"/>
      <c r="E25" s="122" t="s">
        <v>276</v>
      </c>
      <c r="F25" s="130"/>
      <c r="G25" s="34"/>
      <c r="H25" s="34"/>
      <c r="I25" s="113"/>
    </row>
    <row r="26" spans="1:9" ht="12.75" customHeight="1">
      <c r="A26" s="129"/>
      <c r="B26" s="129" t="s">
        <v>412</v>
      </c>
      <c r="C26" s="129"/>
      <c r="D26" s="129"/>
      <c r="E26" s="122" t="s">
        <v>413</v>
      </c>
      <c r="F26" s="130"/>
      <c r="G26" s="62"/>
      <c r="H26" s="34"/>
      <c r="I26" s="165"/>
    </row>
    <row r="27" spans="1:9" ht="12.75" customHeight="1">
      <c r="A27" s="129"/>
      <c r="B27" s="129" t="s">
        <v>277</v>
      </c>
      <c r="C27" s="129"/>
      <c r="D27" s="129"/>
      <c r="E27" s="122" t="s">
        <v>34</v>
      </c>
      <c r="F27" s="130"/>
      <c r="G27" s="45"/>
      <c r="H27" s="45"/>
    </row>
    <row r="28" spans="1:9" ht="12.75" customHeight="1">
      <c r="A28" s="129"/>
      <c r="B28" s="129"/>
      <c r="C28" s="129"/>
      <c r="D28" s="129"/>
      <c r="E28" s="122"/>
      <c r="F28" s="130"/>
      <c r="G28" s="24"/>
      <c r="H28" s="24"/>
    </row>
    <row r="29" spans="1:9" ht="12.75" customHeight="1">
      <c r="A29" s="129" t="s">
        <v>33</v>
      </c>
      <c r="B29" s="129"/>
      <c r="C29" s="129"/>
      <c r="D29" s="129"/>
      <c r="E29" s="122"/>
      <c r="F29" s="130"/>
      <c r="G29" s="24"/>
      <c r="H29" s="24"/>
    </row>
    <row r="30" spans="1:9" ht="12.75" customHeight="1">
      <c r="A30" s="129"/>
      <c r="B30" s="129" t="s">
        <v>32</v>
      </c>
      <c r="C30" s="129"/>
      <c r="D30" s="129"/>
      <c r="E30" s="122" t="s">
        <v>31</v>
      </c>
      <c r="F30" s="130"/>
      <c r="G30" s="34">
        <v>31.2</v>
      </c>
      <c r="H30" s="34">
        <v>11</v>
      </c>
      <c r="I30" s="3" t="s">
        <v>249</v>
      </c>
    </row>
    <row r="31" spans="1:9" ht="12.75" customHeight="1">
      <c r="A31" s="129"/>
      <c r="B31" s="123" t="s">
        <v>30</v>
      </c>
      <c r="C31" s="129"/>
      <c r="D31" s="129"/>
      <c r="E31" s="122"/>
      <c r="F31" s="130"/>
      <c r="G31" s="32"/>
      <c r="H31" s="32"/>
      <c r="I31" s="3" t="s">
        <v>250</v>
      </c>
    </row>
    <row r="32" spans="1:9" ht="12.75" customHeight="1">
      <c r="A32" s="129"/>
      <c r="B32" s="130"/>
      <c r="C32" s="130"/>
      <c r="D32" s="129" t="s">
        <v>29</v>
      </c>
      <c r="E32" s="122" t="s">
        <v>24</v>
      </c>
      <c r="F32" s="130"/>
      <c r="G32" s="45"/>
      <c r="H32" s="45"/>
    </row>
    <row r="33" spans="1:9" ht="12.75" customHeight="1">
      <c r="A33" s="129"/>
      <c r="B33" s="137"/>
      <c r="C33" s="130"/>
      <c r="D33" s="129" t="s">
        <v>28</v>
      </c>
      <c r="E33" s="122" t="s">
        <v>24</v>
      </c>
      <c r="F33" s="130"/>
      <c r="G33" s="45"/>
      <c r="H33" s="45"/>
    </row>
    <row r="34" spans="1:9" ht="12.75" customHeight="1">
      <c r="A34" s="129"/>
      <c r="B34" s="138"/>
      <c r="C34" s="130"/>
      <c r="D34" s="129" t="s">
        <v>27</v>
      </c>
      <c r="E34" s="122" t="s">
        <v>24</v>
      </c>
      <c r="F34" s="130"/>
      <c r="G34" s="45"/>
      <c r="H34" s="45"/>
    </row>
    <row r="35" spans="1:9" ht="12.75" customHeight="1">
      <c r="A35" s="129"/>
      <c r="B35" s="138"/>
      <c r="C35" s="130"/>
      <c r="D35" s="129" t="s">
        <v>26</v>
      </c>
      <c r="E35" s="122" t="s">
        <v>24</v>
      </c>
      <c r="F35" s="130"/>
      <c r="G35" s="45"/>
      <c r="H35" s="45"/>
    </row>
    <row r="36" spans="1:9" ht="12.75" customHeight="1">
      <c r="A36" s="129"/>
      <c r="B36" s="138"/>
      <c r="C36" s="130"/>
      <c r="D36" s="129" t="s">
        <v>25</v>
      </c>
      <c r="E36" s="122" t="s">
        <v>24</v>
      </c>
      <c r="F36" s="130"/>
      <c r="G36" s="45"/>
      <c r="H36" s="45"/>
    </row>
    <row r="37" spans="1:9" ht="12.75" customHeight="1">
      <c r="A37" s="129"/>
      <c r="B37" s="129"/>
      <c r="C37" s="130"/>
      <c r="D37" s="129" t="s">
        <v>424</v>
      </c>
      <c r="E37" s="122" t="s">
        <v>24</v>
      </c>
      <c r="F37" s="130"/>
      <c r="G37" s="45"/>
      <c r="H37" s="45"/>
    </row>
    <row r="38" spans="1:9" ht="12.75" customHeight="1">
      <c r="A38" s="129"/>
      <c r="B38" s="129"/>
      <c r="C38" s="130"/>
      <c r="D38" s="129" t="s">
        <v>425</v>
      </c>
      <c r="E38" s="122" t="s">
        <v>24</v>
      </c>
      <c r="F38" s="130"/>
      <c r="G38" s="45"/>
      <c r="H38" s="45"/>
    </row>
    <row r="39" spans="1:9" ht="12.75" customHeight="1">
      <c r="A39" s="129"/>
      <c r="B39" s="129"/>
      <c r="C39" s="130"/>
      <c r="D39" s="129"/>
      <c r="E39" s="122"/>
      <c r="F39" s="130"/>
      <c r="G39" s="30"/>
      <c r="H39" s="30"/>
    </row>
    <row r="40" spans="1:9" ht="12.75" customHeight="1">
      <c r="A40" s="129" t="s">
        <v>23</v>
      </c>
      <c r="B40" s="129"/>
      <c r="C40" s="129"/>
      <c r="D40" s="129"/>
      <c r="E40" s="122"/>
      <c r="F40" s="130"/>
      <c r="G40" s="28"/>
      <c r="H40" s="28"/>
    </row>
    <row r="41" spans="1:9" ht="12.75" customHeight="1">
      <c r="A41" s="126" t="s">
        <v>22</v>
      </c>
      <c r="B41" s="129"/>
      <c r="C41" s="129"/>
      <c r="D41" s="129"/>
      <c r="E41" s="122"/>
      <c r="F41" s="130"/>
      <c r="G41" s="26"/>
      <c r="H41" s="26"/>
    </row>
    <row r="42" spans="1:9" ht="12.75" customHeight="1">
      <c r="A42" s="129"/>
      <c r="B42" s="129" t="s">
        <v>21</v>
      </c>
      <c r="C42" s="129"/>
      <c r="D42" s="129"/>
      <c r="E42" s="122" t="s">
        <v>7</v>
      </c>
      <c r="F42" s="130"/>
      <c r="G42" s="34"/>
      <c r="H42" s="34"/>
    </row>
    <row r="43" spans="1:9" ht="12.75" customHeight="1">
      <c r="A43" s="129"/>
      <c r="B43" s="129" t="s">
        <v>20</v>
      </c>
      <c r="C43" s="129"/>
      <c r="D43" s="129"/>
      <c r="E43" s="122" t="s">
        <v>18</v>
      </c>
      <c r="F43" s="130"/>
      <c r="G43" s="45"/>
      <c r="H43" s="45"/>
    </row>
    <row r="44" spans="1:9" ht="12.75" customHeight="1">
      <c r="A44" s="129"/>
      <c r="B44" s="123" t="s">
        <v>19</v>
      </c>
      <c r="C44" s="129"/>
      <c r="D44" s="129"/>
      <c r="E44" s="122" t="s">
        <v>18</v>
      </c>
      <c r="F44" s="130"/>
      <c r="G44" s="45"/>
      <c r="H44" s="45"/>
    </row>
    <row r="45" spans="1:9" ht="12.75" customHeight="1">
      <c r="A45" s="129"/>
      <c r="B45" s="123" t="s">
        <v>17</v>
      </c>
      <c r="C45" s="129"/>
      <c r="D45" s="129"/>
      <c r="E45" s="122" t="s">
        <v>333</v>
      </c>
      <c r="F45" s="130"/>
      <c r="G45" s="45"/>
      <c r="H45" s="45"/>
    </row>
    <row r="46" spans="1:9" ht="12.75" customHeight="1">
      <c r="A46" s="129"/>
      <c r="B46" s="123" t="s">
        <v>16</v>
      </c>
      <c r="C46" s="129"/>
      <c r="D46" s="129"/>
      <c r="E46" s="122" t="s">
        <v>7</v>
      </c>
      <c r="F46" s="130"/>
      <c r="G46" s="45"/>
      <c r="H46" s="45"/>
    </row>
    <row r="47" spans="1:9" ht="12.75" customHeight="1">
      <c r="A47" s="129"/>
      <c r="B47" s="123" t="s">
        <v>15</v>
      </c>
      <c r="C47" s="129"/>
      <c r="D47" s="129"/>
      <c r="E47" s="122" t="s">
        <v>14</v>
      </c>
      <c r="F47" s="130"/>
      <c r="G47" s="45"/>
      <c r="H47" s="45">
        <v>4.5</v>
      </c>
      <c r="I47" s="3" t="s">
        <v>248</v>
      </c>
    </row>
    <row r="48" spans="1:9" ht="12.75" customHeight="1">
      <c r="A48" s="129"/>
      <c r="B48" s="123" t="s">
        <v>13</v>
      </c>
      <c r="C48" s="129"/>
      <c r="D48" s="129"/>
      <c r="E48" s="122" t="s">
        <v>11</v>
      </c>
      <c r="F48" s="130"/>
      <c r="G48" s="45"/>
      <c r="H48" s="45"/>
      <c r="I48" s="113"/>
    </row>
    <row r="49" spans="1:9" ht="12.75" customHeight="1">
      <c r="A49" s="129"/>
      <c r="B49" s="123" t="s">
        <v>12</v>
      </c>
      <c r="C49" s="129"/>
      <c r="D49" s="129"/>
      <c r="E49" s="122" t="s">
        <v>11</v>
      </c>
      <c r="F49" s="130"/>
      <c r="G49" s="47">
        <v>-1</v>
      </c>
      <c r="H49" s="75">
        <v>-1</v>
      </c>
      <c r="I49" s="115" t="s">
        <v>374</v>
      </c>
    </row>
    <row r="50" spans="1:9" ht="12.75" customHeight="1">
      <c r="A50" s="129"/>
      <c r="B50" s="123" t="s">
        <v>414</v>
      </c>
      <c r="C50" s="129"/>
      <c r="D50" s="129"/>
      <c r="E50" s="122" t="s">
        <v>11</v>
      </c>
      <c r="F50" s="130"/>
      <c r="G50" s="45"/>
      <c r="H50" s="45"/>
    </row>
    <row r="51" spans="1:9" ht="12.75" customHeight="1">
      <c r="A51" s="129"/>
      <c r="B51" s="123" t="s">
        <v>415</v>
      </c>
      <c r="C51" s="129"/>
      <c r="D51" s="129"/>
      <c r="E51" s="122" t="s">
        <v>11</v>
      </c>
      <c r="F51" s="130"/>
      <c r="G51" s="45"/>
      <c r="H51" s="45"/>
      <c r="I51" s="113"/>
    </row>
    <row r="52" spans="1:9" ht="12.75" customHeight="1">
      <c r="A52" s="129"/>
      <c r="B52" s="129"/>
      <c r="C52" s="129"/>
      <c r="D52" s="129"/>
      <c r="E52" s="122"/>
      <c r="F52" s="130"/>
      <c r="G52" s="24"/>
      <c r="H52" s="24"/>
    </row>
    <row r="53" spans="1:9" ht="12.75" customHeight="1">
      <c r="A53" s="129" t="s">
        <v>10</v>
      </c>
      <c r="B53" s="129"/>
      <c r="C53" s="129"/>
      <c r="D53" s="129"/>
      <c r="E53" s="122"/>
      <c r="F53" s="130"/>
      <c r="G53" s="24"/>
      <c r="H53" s="24"/>
    </row>
    <row r="54" spans="1:9" ht="12.75" customHeight="1">
      <c r="A54" s="129"/>
      <c r="B54" s="129" t="s">
        <v>9</v>
      </c>
      <c r="C54" s="129"/>
      <c r="D54" s="129"/>
      <c r="E54" s="122" t="s">
        <v>1</v>
      </c>
      <c r="F54" s="130"/>
      <c r="G54" s="34"/>
      <c r="H54" s="34"/>
    </row>
    <row r="55" spans="1:9" ht="12.75" customHeight="1">
      <c r="A55" s="129"/>
      <c r="B55" s="129" t="s">
        <v>8</v>
      </c>
      <c r="C55" s="129"/>
      <c r="D55" s="129"/>
      <c r="E55" s="122" t="s">
        <v>1</v>
      </c>
      <c r="F55" s="130"/>
      <c r="G55" s="34"/>
      <c r="H55" s="34"/>
    </row>
    <row r="56" spans="1:9" ht="12.75" customHeight="1">
      <c r="A56" s="129"/>
      <c r="B56" s="129" t="s">
        <v>389</v>
      </c>
      <c r="C56" s="129"/>
      <c r="D56" s="129"/>
      <c r="E56" s="122" t="s">
        <v>1</v>
      </c>
      <c r="F56" s="130"/>
      <c r="G56" s="34"/>
      <c r="H56" s="34"/>
    </row>
    <row r="57" spans="1:9" ht="12.75" customHeight="1">
      <c r="A57" s="129"/>
      <c r="B57" s="129" t="s">
        <v>390</v>
      </c>
      <c r="C57" s="129"/>
      <c r="D57" s="129"/>
      <c r="E57" s="122" t="s">
        <v>1</v>
      </c>
      <c r="F57" s="130"/>
      <c r="G57" s="34"/>
      <c r="H57" s="34"/>
    </row>
    <row r="58" spans="1:9" ht="12.75" customHeight="1">
      <c r="A58" s="129"/>
      <c r="B58" s="129" t="s">
        <v>391</v>
      </c>
      <c r="C58" s="129"/>
      <c r="D58" s="129"/>
      <c r="E58" s="122" t="s">
        <v>1</v>
      </c>
      <c r="F58" s="130"/>
      <c r="G58" s="34"/>
      <c r="H58" s="34"/>
    </row>
    <row r="59" spans="1:9" ht="12.75" customHeight="1">
      <c r="A59" s="129"/>
      <c r="B59" s="123" t="s">
        <v>392</v>
      </c>
      <c r="C59" s="129"/>
      <c r="D59" s="129"/>
      <c r="E59" s="122" t="s">
        <v>7</v>
      </c>
      <c r="F59" s="130"/>
      <c r="G59" s="45"/>
      <c r="H59" s="45"/>
    </row>
    <row r="60" spans="1:9" ht="12.75" customHeight="1">
      <c r="A60" s="129"/>
      <c r="B60" s="123" t="s">
        <v>393</v>
      </c>
      <c r="C60" s="129"/>
      <c r="D60" s="129"/>
      <c r="E60" s="122" t="s">
        <v>7</v>
      </c>
      <c r="F60" s="142"/>
      <c r="G60" s="45"/>
      <c r="H60" s="45"/>
    </row>
    <row r="61" spans="1:9" ht="12.75" customHeight="1">
      <c r="A61" s="129"/>
      <c r="B61" s="123" t="s">
        <v>394</v>
      </c>
      <c r="C61" s="129"/>
      <c r="D61" s="129"/>
      <c r="E61" s="122" t="s">
        <v>11</v>
      </c>
      <c r="F61" s="143"/>
      <c r="G61" s="45"/>
      <c r="H61" s="45"/>
    </row>
    <row r="62" spans="1:9" ht="12.75" customHeight="1">
      <c r="A62" s="129"/>
      <c r="B62" s="123"/>
      <c r="C62" s="129"/>
      <c r="D62" s="129"/>
      <c r="E62" s="122"/>
      <c r="F62" s="144"/>
      <c r="G62" s="14"/>
      <c r="H62" s="14"/>
    </row>
    <row r="63" spans="1:9" ht="12.75" customHeight="1">
      <c r="A63" s="129" t="s">
        <v>416</v>
      </c>
      <c r="B63" s="123"/>
      <c r="C63" s="129"/>
      <c r="D63" s="129"/>
      <c r="E63" s="122"/>
      <c r="F63" s="144"/>
      <c r="G63" s="6"/>
      <c r="H63" s="6"/>
    </row>
    <row r="64" spans="1:9" ht="12.75" customHeight="1">
      <c r="A64" s="129"/>
      <c r="B64" s="147" t="s">
        <v>6</v>
      </c>
      <c r="C64" s="129"/>
      <c r="D64" s="129"/>
      <c r="E64" s="122"/>
      <c r="F64" s="144"/>
      <c r="G64" s="15"/>
      <c r="H64" s="15"/>
    </row>
    <row r="65" spans="1:9" ht="12.75" customHeight="1">
      <c r="A65" s="129"/>
      <c r="B65" s="147"/>
      <c r="C65" s="147" t="s">
        <v>417</v>
      </c>
      <c r="D65" s="129"/>
      <c r="E65" s="122" t="s">
        <v>1</v>
      </c>
      <c r="F65" s="144"/>
      <c r="G65" s="13">
        <v>1</v>
      </c>
      <c r="H65" s="13">
        <v>1</v>
      </c>
      <c r="I65" s="3" t="s">
        <v>244</v>
      </c>
    </row>
    <row r="66" spans="1:9" ht="12.75" customHeight="1">
      <c r="A66" s="129"/>
      <c r="B66" s="147"/>
      <c r="C66" s="147" t="s">
        <v>418</v>
      </c>
      <c r="D66" s="129"/>
      <c r="E66" s="122" t="s">
        <v>1</v>
      </c>
      <c r="F66" s="144"/>
      <c r="G66" s="13">
        <v>0</v>
      </c>
      <c r="H66" s="13">
        <v>0</v>
      </c>
    </row>
    <row r="67" spans="1:9" ht="12.75" customHeight="1">
      <c r="A67" s="129"/>
      <c r="B67" s="147"/>
      <c r="C67" s="147" t="s">
        <v>419</v>
      </c>
      <c r="D67" s="129"/>
      <c r="E67" s="122" t="s">
        <v>1</v>
      </c>
      <c r="F67" s="144"/>
      <c r="G67" s="13">
        <v>0</v>
      </c>
      <c r="H67" s="13">
        <v>0</v>
      </c>
    </row>
    <row r="68" spans="1:9" ht="12.75" customHeight="1">
      <c r="A68" s="129"/>
      <c r="B68" s="147" t="s">
        <v>5</v>
      </c>
      <c r="C68" s="147"/>
      <c r="D68" s="129"/>
      <c r="E68" s="122"/>
      <c r="F68" s="144"/>
      <c r="G68" s="11"/>
      <c r="H68" s="11"/>
    </row>
    <row r="69" spans="1:9" ht="12.75" customHeight="1">
      <c r="A69" s="129"/>
      <c r="B69" s="147"/>
      <c r="C69" s="147" t="s">
        <v>420</v>
      </c>
      <c r="D69" s="129"/>
      <c r="E69" s="122" t="s">
        <v>1</v>
      </c>
      <c r="F69" s="144"/>
      <c r="G69" s="13"/>
      <c r="H69" s="13"/>
    </row>
    <row r="70" spans="1:9" ht="12.75" customHeight="1">
      <c r="A70" s="129"/>
      <c r="B70" s="147"/>
      <c r="C70" s="147" t="s">
        <v>421</v>
      </c>
      <c r="D70" s="129"/>
      <c r="E70" s="122" t="s">
        <v>1</v>
      </c>
      <c r="F70" s="144"/>
      <c r="G70" s="13"/>
      <c r="H70" s="13"/>
    </row>
    <row r="71" spans="1:9" ht="12.75" customHeight="1">
      <c r="A71" s="129"/>
      <c r="B71" s="147"/>
      <c r="C71" s="147" t="s">
        <v>422</v>
      </c>
      <c r="D71" s="129"/>
      <c r="E71" s="122" t="s">
        <v>1</v>
      </c>
      <c r="F71" s="144"/>
      <c r="G71" s="13"/>
      <c r="H71" s="13"/>
    </row>
    <row r="72" spans="1:9" ht="12.75" customHeight="1">
      <c r="A72" s="151"/>
      <c r="B72" s="152"/>
      <c r="C72" s="152"/>
      <c r="D72" s="151"/>
      <c r="E72" s="124"/>
      <c r="F72" s="144"/>
      <c r="G72" s="14"/>
      <c r="H72" s="14"/>
    </row>
    <row r="73" spans="1:9" ht="12.75" customHeight="1">
      <c r="A73" s="129" t="s">
        <v>395</v>
      </c>
      <c r="B73" s="147"/>
      <c r="C73" s="147"/>
      <c r="D73" s="129"/>
      <c r="E73" s="122" t="s">
        <v>1</v>
      </c>
      <c r="F73" s="144"/>
      <c r="G73" s="159"/>
      <c r="H73" s="159"/>
    </row>
    <row r="74" spans="1:9" ht="12.75" customHeight="1">
      <c r="A74" s="151"/>
      <c r="B74" s="152"/>
      <c r="C74" s="152"/>
      <c r="D74" s="151"/>
      <c r="E74" s="124"/>
      <c r="F74" s="144"/>
      <c r="G74" s="6"/>
      <c r="H74" s="6"/>
    </row>
    <row r="75" spans="1:9" ht="12.75" customHeight="1">
      <c r="A75" s="151" t="s">
        <v>396</v>
      </c>
      <c r="B75" s="152"/>
      <c r="C75" s="151"/>
      <c r="D75" s="151"/>
      <c r="E75" s="124"/>
      <c r="F75" s="144"/>
      <c r="G75" s="6"/>
      <c r="H75" s="6"/>
    </row>
    <row r="76" spans="1:9" ht="12.75" customHeight="1">
      <c r="A76" s="151"/>
      <c r="B76" s="155" t="s">
        <v>397</v>
      </c>
      <c r="C76" s="151"/>
      <c r="D76" s="151"/>
      <c r="E76" s="124"/>
      <c r="F76" s="144"/>
      <c r="G76" s="6"/>
      <c r="H76" s="6"/>
    </row>
    <row r="77" spans="1:9" ht="12.75" customHeight="1">
      <c r="A77" s="129"/>
      <c r="B77" s="123"/>
      <c r="C77" s="129" t="s">
        <v>398</v>
      </c>
      <c r="D77" s="129"/>
      <c r="E77" s="122" t="s">
        <v>11</v>
      </c>
      <c r="F77" s="144"/>
      <c r="G77" s="13">
        <v>1</v>
      </c>
      <c r="H77" s="13">
        <v>1</v>
      </c>
    </row>
    <row r="78" spans="1:9" ht="12.75" customHeight="1">
      <c r="A78" s="129"/>
      <c r="B78" s="123"/>
      <c r="C78" s="129" t="s">
        <v>399</v>
      </c>
      <c r="D78" s="129"/>
      <c r="E78" s="122" t="s">
        <v>11</v>
      </c>
      <c r="F78" s="144"/>
      <c r="G78" s="13">
        <v>0</v>
      </c>
      <c r="H78" s="13">
        <v>0</v>
      </c>
    </row>
    <row r="79" spans="1:9" ht="12.75" customHeight="1">
      <c r="A79" s="129"/>
      <c r="B79" s="123"/>
      <c r="C79" s="129" t="s">
        <v>400</v>
      </c>
      <c r="D79" s="129"/>
      <c r="E79" s="122" t="s">
        <v>11</v>
      </c>
      <c r="F79" s="144"/>
      <c r="G79" s="13">
        <v>1</v>
      </c>
      <c r="H79" s="13">
        <v>1</v>
      </c>
    </row>
    <row r="80" spans="1:9" ht="12.75" customHeight="1">
      <c r="A80" s="129"/>
      <c r="B80" s="123"/>
      <c r="C80" s="129" t="s">
        <v>401</v>
      </c>
      <c r="D80" s="129"/>
      <c r="E80" s="122" t="s">
        <v>11</v>
      </c>
      <c r="F80" s="144"/>
      <c r="G80" s="13">
        <v>0</v>
      </c>
      <c r="H80" s="13">
        <v>0</v>
      </c>
    </row>
    <row r="81" spans="1:9" ht="12.75" customHeight="1">
      <c r="A81" s="129"/>
      <c r="B81" s="155" t="s">
        <v>402</v>
      </c>
      <c r="C81" s="151"/>
      <c r="D81" s="151"/>
      <c r="E81" s="124"/>
      <c r="F81" s="144"/>
      <c r="G81" s="11"/>
      <c r="H81" s="11"/>
    </row>
    <row r="82" spans="1:9" ht="12.75" customHeight="1">
      <c r="A82" s="129"/>
      <c r="B82" s="123"/>
      <c r="C82" s="129" t="s">
        <v>403</v>
      </c>
      <c r="D82" s="129"/>
      <c r="E82" s="122" t="s">
        <v>4</v>
      </c>
      <c r="F82" s="144"/>
      <c r="G82" s="13">
        <v>12437</v>
      </c>
      <c r="H82" s="13">
        <v>12437</v>
      </c>
      <c r="I82" s="163" t="s">
        <v>202</v>
      </c>
    </row>
    <row r="83" spans="1:9" ht="12.75" customHeight="1">
      <c r="A83" s="129"/>
      <c r="B83" s="123"/>
      <c r="C83" s="129" t="s">
        <v>404</v>
      </c>
      <c r="D83" s="129"/>
      <c r="E83" s="122" t="s">
        <v>4</v>
      </c>
      <c r="F83" s="144"/>
      <c r="G83" s="13">
        <v>0</v>
      </c>
      <c r="H83" s="13">
        <v>0</v>
      </c>
    </row>
    <row r="84" spans="1:9" ht="12.75" customHeight="1">
      <c r="A84" s="129"/>
      <c r="B84" s="123"/>
      <c r="C84" s="129" t="s">
        <v>405</v>
      </c>
      <c r="D84" s="129"/>
      <c r="E84" s="122" t="s">
        <v>4</v>
      </c>
      <c r="F84" s="144"/>
      <c r="G84" s="13">
        <v>300</v>
      </c>
      <c r="H84" s="13">
        <v>300</v>
      </c>
      <c r="I84" s="163" t="s">
        <v>203</v>
      </c>
    </row>
    <row r="85" spans="1:9" ht="12.75" customHeight="1">
      <c r="A85" s="129"/>
      <c r="B85" s="123"/>
      <c r="C85" s="129" t="s">
        <v>406</v>
      </c>
      <c r="D85" s="129"/>
      <c r="E85" s="122" t="s">
        <v>4</v>
      </c>
      <c r="F85" s="144"/>
      <c r="G85" s="13">
        <v>0</v>
      </c>
      <c r="H85" s="13">
        <v>0</v>
      </c>
    </row>
    <row r="86" spans="1:9" ht="12.75" customHeight="1">
      <c r="A86" s="129"/>
      <c r="B86" s="123" t="s">
        <v>407</v>
      </c>
      <c r="C86" s="129"/>
      <c r="D86" s="129"/>
      <c r="E86" s="122" t="s">
        <v>408</v>
      </c>
      <c r="F86" s="144"/>
      <c r="G86" s="13"/>
      <c r="H86" s="13"/>
    </row>
    <row r="87" spans="1:9" ht="12.75" customHeight="1">
      <c r="A87" s="151"/>
      <c r="B87" s="155"/>
      <c r="C87" s="151"/>
      <c r="D87" s="151"/>
      <c r="E87" s="124"/>
      <c r="F87" s="144"/>
      <c r="G87" s="14"/>
      <c r="H87" s="14"/>
    </row>
    <row r="88" spans="1:9" ht="12.75" customHeight="1">
      <c r="A88" s="129" t="s">
        <v>409</v>
      </c>
      <c r="B88" s="123"/>
      <c r="C88" s="129"/>
      <c r="D88" s="129"/>
      <c r="E88" s="127" t="s">
        <v>423</v>
      </c>
      <c r="F88" s="144"/>
      <c r="G88" s="45"/>
      <c r="H88" s="45"/>
    </row>
    <row r="89" spans="1:9" ht="12.75" customHeight="1">
      <c r="A89" s="8"/>
      <c r="B89" s="9"/>
      <c r="C89" s="8"/>
      <c r="D89" s="8"/>
      <c r="E89" s="8"/>
      <c r="F89" s="7"/>
      <c r="G89" s="7"/>
      <c r="H89" s="7"/>
      <c r="I89" s="59" t="s">
        <v>180</v>
      </c>
    </row>
    <row r="90" spans="1:9" ht="12.75" customHeight="1">
      <c r="I90" s="656"/>
    </row>
    <row r="91" spans="1:9" ht="12.75" customHeight="1">
      <c r="I91" s="656"/>
    </row>
    <row r="92" spans="1:9" ht="12.75" customHeight="1">
      <c r="I92" s="656"/>
    </row>
    <row r="93" spans="1:9" ht="12.75" customHeight="1">
      <c r="I93" s="656"/>
    </row>
    <row r="94" spans="1:9" ht="12.75" customHeight="1">
      <c r="I94" s="656"/>
    </row>
    <row r="95" spans="1:9" ht="12.75" customHeight="1">
      <c r="I95" s="656"/>
    </row>
    <row r="96" spans="1:9" ht="12.75" customHeight="1">
      <c r="I96" s="656"/>
    </row>
    <row r="97" spans="9:9">
      <c r="I97" s="656"/>
    </row>
  </sheetData>
  <mergeCells count="5">
    <mergeCell ref="A5:D5"/>
    <mergeCell ref="I4:I6"/>
    <mergeCell ref="I22:I23"/>
    <mergeCell ref="I90:I94"/>
    <mergeCell ref="I95:I97"/>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H91"/>
  <sheetViews>
    <sheetView showGridLines="0" workbookViewId="0"/>
  </sheetViews>
  <sheetFormatPr defaultColWidth="8.85546875" defaultRowHeight="12.75"/>
  <cols>
    <col min="1" max="7" width="8.85546875" style="1"/>
    <col min="8" max="8" width="99"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84</v>
      </c>
    </row>
    <row r="19" spans="1:8" ht="12.75" customHeight="1">
      <c r="A19" s="129"/>
      <c r="B19" s="129" t="s">
        <v>42</v>
      </c>
      <c r="C19" s="129"/>
      <c r="D19" s="129"/>
      <c r="E19" s="122" t="s">
        <v>1</v>
      </c>
      <c r="F19" s="132"/>
      <c r="G19" s="22" t="s">
        <v>91</v>
      </c>
    </row>
    <row r="20" spans="1:8" ht="12.75" customHeight="1">
      <c r="A20" s="129"/>
      <c r="B20" s="129" t="s">
        <v>41</v>
      </c>
      <c r="C20" s="129"/>
      <c r="D20" s="129"/>
      <c r="E20" s="122" t="s">
        <v>40</v>
      </c>
      <c r="F20" s="132"/>
      <c r="G20" s="61">
        <v>42</v>
      </c>
      <c r="H20" s="3" t="s">
        <v>383</v>
      </c>
    </row>
    <row r="21" spans="1:8" ht="12.75" customHeight="1">
      <c r="A21" s="129"/>
      <c r="B21" s="129" t="s">
        <v>39</v>
      </c>
      <c r="C21" s="129"/>
      <c r="D21" s="129"/>
      <c r="E21" s="122" t="s">
        <v>38</v>
      </c>
      <c r="F21" s="132"/>
      <c r="G21" s="61">
        <v>8470</v>
      </c>
      <c r="H21" s="3" t="s">
        <v>274</v>
      </c>
    </row>
    <row r="22" spans="1:8" ht="12.75" customHeight="1">
      <c r="A22" s="129"/>
      <c r="B22" s="129" t="s">
        <v>37</v>
      </c>
      <c r="C22" s="129"/>
      <c r="D22" s="129"/>
      <c r="E22" s="122" t="s">
        <v>36</v>
      </c>
      <c r="F22" s="130"/>
      <c r="G22" s="61">
        <v>140</v>
      </c>
      <c r="H22" s="653" t="s">
        <v>442</v>
      </c>
    </row>
    <row r="23" spans="1:8" ht="12.75" customHeight="1">
      <c r="A23" s="129"/>
      <c r="B23" s="129" t="s">
        <v>35</v>
      </c>
      <c r="C23" s="129"/>
      <c r="D23" s="129"/>
      <c r="E23" s="122" t="s">
        <v>11</v>
      </c>
      <c r="F23" s="130"/>
      <c r="G23" s="61">
        <v>10</v>
      </c>
      <c r="H23" s="653"/>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65"/>
    </row>
    <row r="26" spans="1:8" ht="12.75" customHeight="1">
      <c r="A26" s="129"/>
      <c r="B26" s="129" t="s">
        <v>412</v>
      </c>
      <c r="C26" s="129"/>
      <c r="D26" s="129"/>
      <c r="E26" s="122" t="s">
        <v>413</v>
      </c>
      <c r="F26" s="130"/>
      <c r="G26" s="61"/>
      <c r="H26" s="165"/>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18</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65"/>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65"/>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0</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1</v>
      </c>
      <c r="H67" s="3" t="s">
        <v>240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25">
        <v>3632</v>
      </c>
      <c r="H82" s="3" t="s">
        <v>204</v>
      </c>
    </row>
    <row r="83" spans="1:8" ht="12.75" customHeight="1">
      <c r="A83" s="129"/>
      <c r="B83" s="123"/>
      <c r="C83" s="129" t="s">
        <v>404</v>
      </c>
      <c r="D83" s="129"/>
      <c r="E83" s="122" t="s">
        <v>4</v>
      </c>
      <c r="F83" s="144"/>
      <c r="G83" s="25">
        <v>0</v>
      </c>
    </row>
    <row r="84" spans="1:8" ht="12.75" customHeight="1">
      <c r="A84" s="129"/>
      <c r="B84" s="123"/>
      <c r="C84" s="129" t="s">
        <v>405</v>
      </c>
      <c r="D84" s="129"/>
      <c r="E84" s="122" t="s">
        <v>4</v>
      </c>
      <c r="F84" s="144"/>
      <c r="G84" s="22">
        <v>621</v>
      </c>
      <c r="H84" s="3" t="s">
        <v>205</v>
      </c>
    </row>
    <row r="85" spans="1:8" ht="12.75" customHeight="1">
      <c r="A85" s="129"/>
      <c r="B85" s="123"/>
      <c r="C85" s="129" t="s">
        <v>406</v>
      </c>
      <c r="D85" s="129"/>
      <c r="E85" s="122" t="s">
        <v>4</v>
      </c>
      <c r="F85" s="144"/>
      <c r="G85" s="22">
        <v>0</v>
      </c>
    </row>
    <row r="86" spans="1:8" ht="12.75" customHeight="1">
      <c r="A86" s="129"/>
      <c r="B86" s="123" t="s">
        <v>407</v>
      </c>
      <c r="C86" s="129"/>
      <c r="D86" s="129"/>
      <c r="E86" s="122" t="s">
        <v>408</v>
      </c>
      <c r="F86" s="144"/>
      <c r="G86" s="22"/>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2"/>
    </row>
    <row r="17" spans="1:8" ht="12.75" customHeight="1">
      <c r="A17" s="129" t="s">
        <v>44</v>
      </c>
      <c r="B17" s="129"/>
      <c r="C17" s="129"/>
      <c r="D17" s="129"/>
      <c r="E17" s="122"/>
      <c r="F17" s="132"/>
      <c r="G17" s="8"/>
    </row>
    <row r="18" spans="1:8" ht="12.75" customHeight="1">
      <c r="A18" s="129"/>
      <c r="B18" s="129" t="s">
        <v>43</v>
      </c>
      <c r="C18" s="129"/>
      <c r="D18" s="129"/>
      <c r="E18" s="122" t="s">
        <v>1</v>
      </c>
      <c r="F18" s="132"/>
      <c r="G18" s="22" t="s">
        <v>84</v>
      </c>
    </row>
    <row r="19" spans="1:8" ht="12.75" customHeight="1">
      <c r="A19" s="129"/>
      <c r="B19" s="129" t="s">
        <v>42</v>
      </c>
      <c r="C19" s="129"/>
      <c r="D19" s="129"/>
      <c r="E19" s="122" t="s">
        <v>1</v>
      </c>
      <c r="F19" s="132"/>
      <c r="G19" s="22" t="s">
        <v>92</v>
      </c>
    </row>
    <row r="20" spans="1:8" ht="12.75" customHeight="1">
      <c r="A20" s="129"/>
      <c r="B20" s="129" t="s">
        <v>41</v>
      </c>
      <c r="C20" s="129"/>
      <c r="D20" s="129"/>
      <c r="E20" s="122" t="s">
        <v>40</v>
      </c>
      <c r="F20" s="132"/>
      <c r="G20" s="61">
        <v>42</v>
      </c>
      <c r="H20" s="3" t="s">
        <v>383</v>
      </c>
    </row>
    <row r="21" spans="1:8" ht="12.75" customHeight="1">
      <c r="A21" s="129"/>
      <c r="B21" s="129" t="s">
        <v>39</v>
      </c>
      <c r="C21" s="129"/>
      <c r="D21" s="129"/>
      <c r="E21" s="122" t="s">
        <v>38</v>
      </c>
      <c r="F21" s="132"/>
      <c r="G21" s="61">
        <v>8470</v>
      </c>
      <c r="H21" s="3" t="s">
        <v>274</v>
      </c>
    </row>
    <row r="22" spans="1:8" ht="12.75" customHeight="1">
      <c r="A22" s="129"/>
      <c r="B22" s="129" t="s">
        <v>37</v>
      </c>
      <c r="C22" s="129"/>
      <c r="D22" s="129"/>
      <c r="E22" s="122" t="s">
        <v>36</v>
      </c>
      <c r="F22" s="130"/>
      <c r="G22" s="61">
        <v>140</v>
      </c>
      <c r="H22" s="653" t="s">
        <v>442</v>
      </c>
    </row>
    <row r="23" spans="1:8" ht="12.75" customHeight="1">
      <c r="A23" s="129"/>
      <c r="B23" s="129" t="s">
        <v>35</v>
      </c>
      <c r="C23" s="129"/>
      <c r="D23" s="129"/>
      <c r="E23" s="122" t="s">
        <v>11</v>
      </c>
      <c r="F23" s="130"/>
      <c r="G23" s="61">
        <v>10</v>
      </c>
      <c r="H23" s="653"/>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65"/>
    </row>
    <row r="26" spans="1:8" ht="12.75" customHeight="1">
      <c r="A26" s="129"/>
      <c r="B26" s="129" t="s">
        <v>412</v>
      </c>
      <c r="C26" s="129"/>
      <c r="D26" s="129"/>
      <c r="E26" s="122" t="s">
        <v>413</v>
      </c>
      <c r="F26" s="130"/>
      <c r="G26" s="61"/>
      <c r="H26" s="165"/>
    </row>
    <row r="27" spans="1:8" ht="12.75" customHeight="1">
      <c r="A27" s="129"/>
      <c r="B27" s="129" t="s">
        <v>277</v>
      </c>
      <c r="C27" s="129"/>
      <c r="D27" s="129"/>
      <c r="E27" s="122" t="s">
        <v>34</v>
      </c>
      <c r="F27" s="130"/>
      <c r="G27" s="10"/>
    </row>
    <row r="28" spans="1:8" ht="12.75" customHeight="1">
      <c r="A28" s="129"/>
      <c r="B28" s="129"/>
      <c r="C28" s="129"/>
      <c r="D28" s="129"/>
      <c r="E28" s="122"/>
      <c r="F28" s="130"/>
      <c r="G28" s="8"/>
    </row>
    <row r="29" spans="1:8" ht="12.75" customHeight="1">
      <c r="A29" s="129" t="s">
        <v>33</v>
      </c>
      <c r="B29" s="129"/>
      <c r="C29" s="129"/>
      <c r="D29" s="129"/>
      <c r="E29" s="122"/>
      <c r="F29" s="130"/>
      <c r="G29" s="8"/>
    </row>
    <row r="30" spans="1:8" ht="12.75" customHeight="1">
      <c r="A30" s="129"/>
      <c r="B30" s="129" t="s">
        <v>32</v>
      </c>
      <c r="C30" s="129"/>
      <c r="D30" s="129"/>
      <c r="E30" s="122" t="s">
        <v>31</v>
      </c>
      <c r="F30" s="130"/>
      <c r="G30" s="22">
        <v>24</v>
      </c>
    </row>
    <row r="31" spans="1:8" ht="12.75" customHeight="1">
      <c r="A31" s="129"/>
      <c r="B31" s="123" t="s">
        <v>30</v>
      </c>
      <c r="C31" s="129"/>
      <c r="D31" s="129"/>
      <c r="E31" s="122"/>
      <c r="F31" s="130"/>
      <c r="G31" s="33"/>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1"/>
    </row>
    <row r="40" spans="1:8" ht="12.75" customHeight="1">
      <c r="A40" s="129" t="s">
        <v>23</v>
      </c>
      <c r="B40" s="129"/>
      <c r="C40" s="129"/>
      <c r="D40" s="129"/>
      <c r="E40" s="122"/>
      <c r="F40" s="130"/>
      <c r="G40" s="29"/>
    </row>
    <row r="41" spans="1:8" ht="12.75" customHeight="1">
      <c r="A41" s="126" t="s">
        <v>22</v>
      </c>
      <c r="B41" s="129"/>
      <c r="C41" s="129"/>
      <c r="D41" s="129"/>
      <c r="E41" s="122"/>
      <c r="F41" s="130"/>
      <c r="G41" s="27"/>
    </row>
    <row r="42" spans="1:8" ht="12.75" customHeight="1">
      <c r="A42" s="129"/>
      <c r="B42" s="129" t="s">
        <v>21</v>
      </c>
      <c r="C42" s="129"/>
      <c r="D42" s="129"/>
      <c r="E42" s="122" t="s">
        <v>7</v>
      </c>
      <c r="F42" s="130"/>
      <c r="G42" s="22"/>
    </row>
    <row r="43" spans="1:8" ht="12.75" customHeight="1">
      <c r="A43" s="129"/>
      <c r="B43" s="129" t="s">
        <v>20</v>
      </c>
      <c r="C43" s="129"/>
      <c r="D43" s="129"/>
      <c r="E43" s="122" t="s">
        <v>18</v>
      </c>
      <c r="F43" s="130"/>
      <c r="G43" s="22"/>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65"/>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65"/>
    </row>
    <row r="52" spans="1:8" ht="12.75" customHeight="1">
      <c r="A52" s="129"/>
      <c r="B52" s="129"/>
      <c r="C52" s="129"/>
      <c r="D52" s="129"/>
      <c r="E52" s="122"/>
      <c r="F52" s="130"/>
      <c r="G52" s="8"/>
    </row>
    <row r="53" spans="1:8" ht="12.75" customHeight="1">
      <c r="A53" s="129" t="s">
        <v>10</v>
      </c>
      <c r="B53" s="129"/>
      <c r="C53" s="129"/>
      <c r="D53" s="129"/>
      <c r="E53" s="122"/>
      <c r="F53" s="130"/>
      <c r="G53" s="8"/>
    </row>
    <row r="54" spans="1:8" ht="12.75" customHeight="1">
      <c r="A54" s="129"/>
      <c r="B54" s="129" t="s">
        <v>9</v>
      </c>
      <c r="C54" s="129"/>
      <c r="D54" s="129"/>
      <c r="E54" s="122" t="s">
        <v>1</v>
      </c>
      <c r="F54" s="130"/>
      <c r="G54" s="22"/>
    </row>
    <row r="55" spans="1:8" ht="12.75" customHeight="1">
      <c r="A55" s="129"/>
      <c r="B55" s="129" t="s">
        <v>8</v>
      </c>
      <c r="C55" s="129"/>
      <c r="D55" s="129"/>
      <c r="E55" s="122" t="s">
        <v>1</v>
      </c>
      <c r="F55" s="130"/>
      <c r="G55" s="22"/>
    </row>
    <row r="56" spans="1:8" ht="12.75" customHeight="1">
      <c r="A56" s="129"/>
      <c r="B56" s="129" t="s">
        <v>389</v>
      </c>
      <c r="C56" s="129"/>
      <c r="D56" s="129"/>
      <c r="E56" s="122" t="s">
        <v>1</v>
      </c>
      <c r="F56" s="130"/>
      <c r="G56" s="22"/>
    </row>
    <row r="57" spans="1:8" ht="12.75" customHeight="1">
      <c r="A57" s="129"/>
      <c r="B57" s="129" t="s">
        <v>390</v>
      </c>
      <c r="C57" s="129"/>
      <c r="D57" s="129"/>
      <c r="E57" s="122" t="s">
        <v>1</v>
      </c>
      <c r="F57" s="130"/>
      <c r="G57" s="22"/>
    </row>
    <row r="58" spans="1:8" ht="12.75" customHeight="1">
      <c r="A58" s="129"/>
      <c r="B58" s="129" t="s">
        <v>391</v>
      </c>
      <c r="C58" s="129"/>
      <c r="D58" s="129"/>
      <c r="E58" s="122" t="s">
        <v>1</v>
      </c>
      <c r="F58" s="130"/>
      <c r="G58" s="22"/>
    </row>
    <row r="59" spans="1:8" ht="12.75" customHeight="1">
      <c r="A59" s="129"/>
      <c r="B59" s="123" t="s">
        <v>392</v>
      </c>
      <c r="C59" s="129"/>
      <c r="D59" s="129"/>
      <c r="E59" s="122" t="s">
        <v>7</v>
      </c>
      <c r="F59" s="130"/>
      <c r="G59" s="10"/>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20"/>
    </row>
    <row r="63" spans="1:8" ht="12.75" customHeight="1">
      <c r="A63" s="129" t="s">
        <v>416</v>
      </c>
      <c r="B63" s="123"/>
      <c r="C63" s="129"/>
      <c r="D63" s="129"/>
      <c r="E63" s="122"/>
      <c r="F63" s="144"/>
      <c r="G63" s="18"/>
    </row>
    <row r="64" spans="1:8" ht="12.75" customHeight="1">
      <c r="A64" s="129"/>
      <c r="B64" s="147" t="s">
        <v>6</v>
      </c>
      <c r="C64" s="129"/>
      <c r="D64" s="129"/>
      <c r="E64" s="122"/>
      <c r="F64" s="144"/>
      <c r="G64" s="16"/>
    </row>
    <row r="65" spans="1:8" ht="12.75" customHeight="1">
      <c r="A65" s="129"/>
      <c r="B65" s="147"/>
      <c r="C65" s="147" t="s">
        <v>417</v>
      </c>
      <c r="D65" s="129"/>
      <c r="E65" s="122" t="s">
        <v>1</v>
      </c>
      <c r="F65" s="144"/>
      <c r="G65" s="13">
        <v>0</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1</v>
      </c>
      <c r="H67" s="3" t="s">
        <v>240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48"/>
    </row>
    <row r="73" spans="1:8" ht="12.75" customHeight="1">
      <c r="A73" s="129" t="s">
        <v>395</v>
      </c>
      <c r="B73" s="147"/>
      <c r="C73" s="147"/>
      <c r="D73" s="129"/>
      <c r="E73" s="122" t="s">
        <v>1</v>
      </c>
      <c r="F73" s="144"/>
      <c r="G73" s="161"/>
    </row>
    <row r="74" spans="1:8" ht="12.75" customHeight="1">
      <c r="A74" s="151"/>
      <c r="B74" s="152"/>
      <c r="C74" s="152"/>
      <c r="D74" s="151"/>
      <c r="E74" s="124"/>
      <c r="F74" s="144"/>
      <c r="G74" s="7"/>
    </row>
    <row r="75" spans="1:8" ht="12.75" customHeight="1">
      <c r="A75" s="151" t="s">
        <v>396</v>
      </c>
      <c r="B75" s="152"/>
      <c r="C75" s="151"/>
      <c r="D75" s="151"/>
      <c r="E75" s="124"/>
      <c r="F75" s="144"/>
      <c r="G75" s="7"/>
    </row>
    <row r="76" spans="1:8" ht="12.75" customHeight="1">
      <c r="A76" s="151"/>
      <c r="B76" s="155" t="s">
        <v>397</v>
      </c>
      <c r="C76" s="151"/>
      <c r="D76" s="151"/>
      <c r="E76" s="124"/>
      <c r="F76" s="144"/>
      <c r="G76" s="49"/>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1"/>
    </row>
    <row r="82" spans="1:8" ht="12.75" customHeight="1">
      <c r="A82" s="129"/>
      <c r="B82" s="123"/>
      <c r="C82" s="129" t="s">
        <v>403</v>
      </c>
      <c r="D82" s="129"/>
      <c r="E82" s="122" t="s">
        <v>4</v>
      </c>
      <c r="F82" s="144"/>
      <c r="G82" s="25">
        <v>3632</v>
      </c>
      <c r="H82" s="3" t="s">
        <v>204</v>
      </c>
    </row>
    <row r="83" spans="1:8" ht="12.75" customHeight="1">
      <c r="A83" s="129"/>
      <c r="B83" s="123"/>
      <c r="C83" s="129" t="s">
        <v>404</v>
      </c>
      <c r="D83" s="129"/>
      <c r="E83" s="122" t="s">
        <v>4</v>
      </c>
      <c r="F83" s="144"/>
      <c r="G83" s="25">
        <v>0</v>
      </c>
    </row>
    <row r="84" spans="1:8" ht="12.75" customHeight="1">
      <c r="A84" s="129"/>
      <c r="B84" s="123"/>
      <c r="C84" s="129" t="s">
        <v>405</v>
      </c>
      <c r="D84" s="129"/>
      <c r="E84" s="122" t="s">
        <v>4</v>
      </c>
      <c r="F84" s="144"/>
      <c r="G84" s="22">
        <v>621</v>
      </c>
      <c r="H84" s="3" t="s">
        <v>205</v>
      </c>
    </row>
    <row r="85" spans="1:8" ht="12.75" customHeight="1">
      <c r="A85" s="129"/>
      <c r="B85" s="123"/>
      <c r="C85" s="129" t="s">
        <v>406</v>
      </c>
      <c r="D85" s="129"/>
      <c r="E85" s="122" t="s">
        <v>4</v>
      </c>
      <c r="F85" s="144"/>
      <c r="G85" s="22">
        <v>0</v>
      </c>
    </row>
    <row r="86" spans="1:8" ht="12.75" customHeight="1">
      <c r="A86" s="129"/>
      <c r="B86" s="123" t="s">
        <v>407</v>
      </c>
      <c r="C86" s="129"/>
      <c r="D86" s="129"/>
      <c r="E86" s="122" t="s">
        <v>408</v>
      </c>
      <c r="F86" s="144"/>
      <c r="G86" s="22"/>
    </row>
    <row r="87" spans="1:8" ht="12.75" customHeight="1">
      <c r="A87" s="151"/>
      <c r="B87" s="155"/>
      <c r="C87" s="151"/>
      <c r="D87" s="151"/>
      <c r="E87" s="124"/>
      <c r="F87" s="144"/>
      <c r="G87" s="12"/>
    </row>
    <row r="88" spans="1:8" ht="12.75" customHeight="1">
      <c r="A88" s="129" t="s">
        <v>409</v>
      </c>
      <c r="B88" s="123"/>
      <c r="C88" s="129"/>
      <c r="D88" s="129"/>
      <c r="E88" s="127" t="s">
        <v>423</v>
      </c>
      <c r="F88" s="144"/>
      <c r="G88" s="45"/>
    </row>
    <row r="89" spans="1:8" ht="12.75" customHeight="1">
      <c r="A89" s="8"/>
      <c r="B89" s="9"/>
      <c r="C89" s="8"/>
      <c r="D89" s="8"/>
      <c r="E89" s="8"/>
      <c r="F89" s="7"/>
      <c r="G89" s="6"/>
      <c r="H89" s="59" t="s">
        <v>180</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0"/>
  <sheetViews>
    <sheetView workbookViewId="0">
      <pane ySplit="2" topLeftCell="A3" activePane="bottomLeft" state="frozen"/>
      <selection activeCell="B1" sqref="B1"/>
      <selection pane="bottomLeft"/>
    </sheetView>
  </sheetViews>
  <sheetFormatPr defaultColWidth="14.85546875" defaultRowHeight="15"/>
  <cols>
    <col min="1" max="1" width="14.85546875" style="305"/>
    <col min="2" max="2" width="26.42578125" style="305" bestFit="1" customWidth="1"/>
    <col min="3" max="3" width="14.85546875" style="305"/>
    <col min="4" max="4" width="13" style="305" bestFit="1" customWidth="1"/>
    <col min="5" max="5" width="13.28515625" style="305" bestFit="1" customWidth="1"/>
    <col min="6" max="6" width="13.7109375" style="305" bestFit="1" customWidth="1"/>
    <col min="7" max="7" width="11.5703125" style="317" bestFit="1" customWidth="1"/>
    <col min="8" max="8" width="11.5703125" style="305" bestFit="1" customWidth="1"/>
    <col min="9" max="9" width="12.85546875" style="305" bestFit="1" customWidth="1"/>
    <col min="10" max="12" width="10.28515625" style="305" bestFit="1" customWidth="1"/>
    <col min="13" max="13" width="11.5703125" style="305" bestFit="1" customWidth="1"/>
    <col min="14" max="16" width="12.85546875" style="305" bestFit="1" customWidth="1"/>
    <col min="17" max="17" width="11.5703125" style="317" bestFit="1" customWidth="1"/>
    <col min="18" max="18" width="13.7109375" style="305" bestFit="1" customWidth="1"/>
    <col min="19" max="19" width="11.5703125" style="305" bestFit="1" customWidth="1"/>
    <col min="20" max="20" width="13.140625" style="305" bestFit="1" customWidth="1"/>
    <col min="21" max="21" width="11.5703125" style="305" bestFit="1" customWidth="1"/>
    <col min="22" max="22" width="10.28515625" style="305" bestFit="1" customWidth="1"/>
    <col min="23" max="23" width="11.5703125" style="305" bestFit="1" customWidth="1"/>
    <col min="24" max="24" width="12.85546875" style="305" bestFit="1" customWidth="1"/>
    <col min="25" max="25" width="14.42578125" style="305" bestFit="1" customWidth="1"/>
    <col min="26" max="26" width="12.85546875" style="305" bestFit="1" customWidth="1"/>
    <col min="27" max="27" width="9" style="305" bestFit="1" customWidth="1"/>
    <col min="28" max="28" width="12.85546875" style="305" bestFit="1" customWidth="1"/>
    <col min="29" max="16384" width="14.85546875" style="305"/>
  </cols>
  <sheetData>
    <row r="1" spans="1:29" ht="15.75">
      <c r="A1" s="316" t="s">
        <v>1161</v>
      </c>
      <c r="D1" s="316" t="s">
        <v>1163</v>
      </c>
      <c r="E1" s="305" t="s">
        <v>1165</v>
      </c>
    </row>
    <row r="2" spans="1:29">
      <c r="C2" s="318" t="s">
        <v>958</v>
      </c>
      <c r="D2" s="318" t="s">
        <v>959</v>
      </c>
      <c r="E2" s="318" t="s">
        <v>968</v>
      </c>
      <c r="F2" s="318" t="s">
        <v>969</v>
      </c>
      <c r="G2" s="319" t="s">
        <v>973</v>
      </c>
      <c r="H2" s="318" t="s">
        <v>984</v>
      </c>
      <c r="I2" s="318" t="s">
        <v>990</v>
      </c>
      <c r="J2" s="318" t="s">
        <v>994</v>
      </c>
      <c r="K2" s="318" t="s">
        <v>998</v>
      </c>
      <c r="L2" s="318" t="s">
        <v>1008</v>
      </c>
      <c r="M2" s="318" t="s">
        <v>1009</v>
      </c>
      <c r="N2" s="318" t="s">
        <v>1010</v>
      </c>
      <c r="O2" s="318" t="s">
        <v>1021</v>
      </c>
      <c r="P2" s="318" t="s">
        <v>1023</v>
      </c>
      <c r="Q2" s="319" t="s">
        <v>1025</v>
      </c>
      <c r="R2" s="318" t="s">
        <v>1026</v>
      </c>
      <c r="S2" s="318" t="s">
        <v>1030</v>
      </c>
      <c r="T2" s="318" t="s">
        <v>1031</v>
      </c>
      <c r="U2" s="318" t="s">
        <v>1040</v>
      </c>
      <c r="V2" s="318" t="s">
        <v>1041</v>
      </c>
      <c r="W2" s="318" t="s">
        <v>1043</v>
      </c>
      <c r="X2" s="318" t="s">
        <v>1046</v>
      </c>
      <c r="Y2" s="318" t="s">
        <v>1061</v>
      </c>
      <c r="Z2" s="318" t="s">
        <v>1065</v>
      </c>
      <c r="AA2" s="318" t="s">
        <v>1084</v>
      </c>
      <c r="AB2" s="320" t="s">
        <v>502</v>
      </c>
    </row>
    <row r="3" spans="1:29">
      <c r="A3" s="305" t="s">
        <v>546</v>
      </c>
      <c r="B3" s="305" t="s">
        <v>1164</v>
      </c>
      <c r="C3" s="305">
        <v>57353</v>
      </c>
      <c r="D3" s="305">
        <v>186139</v>
      </c>
      <c r="E3" s="305">
        <v>66814</v>
      </c>
      <c r="F3" s="305">
        <v>5842666</v>
      </c>
      <c r="G3" s="317">
        <v>15436</v>
      </c>
      <c r="H3" s="305">
        <v>2805293</v>
      </c>
      <c r="I3" s="305">
        <v>5607940</v>
      </c>
      <c r="J3" s="305">
        <v>74340</v>
      </c>
      <c r="K3" s="305">
        <v>62262</v>
      </c>
      <c r="L3" s="305">
        <v>15500</v>
      </c>
      <c r="M3" s="305">
        <v>1031608</v>
      </c>
      <c r="N3" s="305">
        <v>5854542</v>
      </c>
      <c r="O3" s="305">
        <v>1771011</v>
      </c>
      <c r="P3" s="305">
        <v>2638</v>
      </c>
      <c r="Q3" s="317">
        <v>504794</v>
      </c>
      <c r="R3" s="305">
        <v>13928949</v>
      </c>
      <c r="S3" s="305">
        <v>15286</v>
      </c>
      <c r="U3" s="305">
        <v>79281</v>
      </c>
      <c r="V3" s="305">
        <v>23769</v>
      </c>
      <c r="W3" s="305">
        <v>540535</v>
      </c>
      <c r="X3" s="305">
        <v>705239</v>
      </c>
      <c r="Y3" s="305">
        <v>853220</v>
      </c>
      <c r="Z3" s="305">
        <v>3197180</v>
      </c>
      <c r="AB3" s="305">
        <f>SUM(C3:AA3)</f>
        <v>43241795</v>
      </c>
      <c r="AC3" s="305" t="s">
        <v>1165</v>
      </c>
    </row>
    <row r="4" spans="1:29">
      <c r="B4" s="305" t="s">
        <v>1166</v>
      </c>
      <c r="C4" s="305">
        <v>30</v>
      </c>
      <c r="D4" s="305">
        <v>375662</v>
      </c>
      <c r="E4" s="305">
        <v>2823023</v>
      </c>
      <c r="F4" s="305">
        <v>21151966</v>
      </c>
      <c r="G4" s="317">
        <v>2301637</v>
      </c>
      <c r="H4" s="305">
        <v>1472695</v>
      </c>
      <c r="I4" s="305">
        <v>367303</v>
      </c>
      <c r="J4" s="305">
        <v>445505</v>
      </c>
      <c r="K4" s="305">
        <v>733342</v>
      </c>
      <c r="L4" s="305">
        <v>11242</v>
      </c>
      <c r="M4" s="305">
        <v>734044</v>
      </c>
      <c r="N4" s="305">
        <v>2457784</v>
      </c>
      <c r="O4" s="305">
        <v>11068499</v>
      </c>
      <c r="P4" s="305">
        <v>60494</v>
      </c>
      <c r="Q4" s="317">
        <v>396398</v>
      </c>
      <c r="R4" s="305">
        <v>3296760</v>
      </c>
      <c r="S4" s="305">
        <v>1331107</v>
      </c>
      <c r="T4" s="305">
        <v>9406</v>
      </c>
      <c r="U4" s="305">
        <v>2504062</v>
      </c>
      <c r="V4" s="305">
        <v>95210</v>
      </c>
      <c r="W4" s="305">
        <v>1206711</v>
      </c>
      <c r="X4" s="305">
        <v>8727813</v>
      </c>
      <c r="Y4" s="305">
        <v>7497748</v>
      </c>
      <c r="Z4" s="305">
        <v>2729797</v>
      </c>
      <c r="AA4" s="305">
        <v>54053</v>
      </c>
    </row>
    <row r="5" spans="1:29">
      <c r="A5" s="305" t="s">
        <v>550</v>
      </c>
      <c r="B5" s="305" t="s">
        <v>1164</v>
      </c>
      <c r="C5" s="305">
        <v>51804</v>
      </c>
      <c r="D5" s="305">
        <v>164155</v>
      </c>
      <c r="E5" s="305">
        <v>62818</v>
      </c>
      <c r="F5" s="305">
        <v>5370824</v>
      </c>
      <c r="G5" s="317">
        <v>15436</v>
      </c>
      <c r="H5" s="305">
        <v>2497227</v>
      </c>
      <c r="I5" s="305">
        <v>4869357</v>
      </c>
      <c r="J5" s="305">
        <v>70874</v>
      </c>
      <c r="K5" s="305">
        <v>64387</v>
      </c>
      <c r="L5" s="305">
        <v>14000</v>
      </c>
      <c r="M5" s="305">
        <v>1040141</v>
      </c>
      <c r="N5" s="305">
        <v>5093597</v>
      </c>
      <c r="O5" s="305">
        <v>1514341</v>
      </c>
      <c r="P5" s="305">
        <v>6924</v>
      </c>
      <c r="Q5" s="317">
        <v>492437</v>
      </c>
      <c r="R5" s="305">
        <v>12010789</v>
      </c>
      <c r="S5" s="305">
        <v>29611</v>
      </c>
      <c r="U5" s="305">
        <v>74673</v>
      </c>
      <c r="V5" s="305">
        <v>40693</v>
      </c>
      <c r="W5" s="305">
        <v>482454</v>
      </c>
      <c r="X5" s="305">
        <v>653502</v>
      </c>
      <c r="Y5" s="305">
        <v>845262</v>
      </c>
      <c r="Z5" s="305">
        <v>2934521</v>
      </c>
      <c r="AA5" s="305">
        <v>17214</v>
      </c>
      <c r="AB5" s="305">
        <f>SUM(C5:AA5)</f>
        <v>38417041</v>
      </c>
    </row>
    <row r="6" spans="1:29">
      <c r="B6" s="305" t="s">
        <v>1166</v>
      </c>
      <c r="C6" s="305">
        <v>0</v>
      </c>
      <c r="D6" s="305">
        <v>338748</v>
      </c>
      <c r="E6" s="305">
        <v>2434922</v>
      </c>
      <c r="F6" s="305">
        <v>18910401</v>
      </c>
      <c r="G6" s="317">
        <v>2217584</v>
      </c>
      <c r="H6" s="305">
        <v>1258976</v>
      </c>
      <c r="I6" s="305">
        <v>285230</v>
      </c>
      <c r="J6" s="305">
        <v>439892</v>
      </c>
      <c r="K6" s="305">
        <v>725428</v>
      </c>
      <c r="L6" s="305">
        <v>11047</v>
      </c>
      <c r="M6" s="305">
        <v>807900</v>
      </c>
      <c r="N6" s="305">
        <v>2035706</v>
      </c>
      <c r="O6" s="305">
        <v>10144842</v>
      </c>
      <c r="P6" s="305">
        <v>47919</v>
      </c>
      <c r="Q6" s="317">
        <v>356983</v>
      </c>
      <c r="R6" s="305">
        <v>3194836</v>
      </c>
      <c r="S6" s="305">
        <v>1366422</v>
      </c>
      <c r="T6" s="305">
        <v>8913</v>
      </c>
      <c r="U6" s="305">
        <v>2266776</v>
      </c>
      <c r="V6" s="305">
        <v>69714</v>
      </c>
      <c r="W6" s="305">
        <v>1080140</v>
      </c>
      <c r="X6" s="305">
        <v>8197846</v>
      </c>
      <c r="Y6" s="305">
        <v>7387661</v>
      </c>
      <c r="Z6" s="305">
        <v>2679168</v>
      </c>
      <c r="AA6" s="305">
        <v>45477</v>
      </c>
    </row>
    <row r="7" spans="1:29">
      <c r="A7" s="305" t="s">
        <v>551</v>
      </c>
      <c r="B7" s="305" t="s">
        <v>1164</v>
      </c>
      <c r="C7" s="305">
        <v>50753</v>
      </c>
      <c r="D7" s="305">
        <v>177495</v>
      </c>
      <c r="E7" s="305">
        <v>67439</v>
      </c>
      <c r="F7" s="305">
        <v>5823724</v>
      </c>
      <c r="G7" s="317">
        <v>15436</v>
      </c>
      <c r="H7" s="305">
        <v>2739462</v>
      </c>
      <c r="I7" s="305">
        <v>5320824</v>
      </c>
      <c r="J7" s="305">
        <v>46572</v>
      </c>
      <c r="K7" s="305">
        <v>61243</v>
      </c>
      <c r="L7" s="305">
        <v>7500</v>
      </c>
      <c r="M7" s="305">
        <v>1039410</v>
      </c>
      <c r="N7" s="305">
        <v>5529849</v>
      </c>
      <c r="O7" s="305">
        <v>1752347</v>
      </c>
      <c r="P7" s="305">
        <v>13109</v>
      </c>
      <c r="Q7" s="317">
        <v>573585</v>
      </c>
      <c r="R7" s="305">
        <v>13275723</v>
      </c>
      <c r="S7" s="305">
        <v>45028</v>
      </c>
      <c r="U7" s="305">
        <v>98888</v>
      </c>
      <c r="V7" s="305">
        <v>18143</v>
      </c>
      <c r="W7" s="305">
        <v>537627</v>
      </c>
      <c r="X7" s="305">
        <f>229777+494114</f>
        <v>723891</v>
      </c>
      <c r="Y7" s="305">
        <v>904416</v>
      </c>
      <c r="Z7" s="305">
        <f>83529+3008830</f>
        <v>3092359</v>
      </c>
      <c r="AA7" s="305">
        <v>5246</v>
      </c>
      <c r="AB7" s="305">
        <f>SUM(C7:AA7)</f>
        <v>41920069</v>
      </c>
    </row>
    <row r="8" spans="1:29">
      <c r="B8" s="305" t="s">
        <v>1166</v>
      </c>
      <c r="C8" s="305">
        <v>46879</v>
      </c>
      <c r="D8" s="305">
        <v>404783</v>
      </c>
      <c r="E8" s="305">
        <v>2716628</v>
      </c>
      <c r="F8" s="305">
        <v>20941862</v>
      </c>
      <c r="G8" s="317">
        <v>2284214</v>
      </c>
      <c r="H8" s="305">
        <v>1404012</v>
      </c>
      <c r="I8" s="305">
        <v>289967</v>
      </c>
      <c r="J8" s="305">
        <v>482833</v>
      </c>
      <c r="K8" s="305">
        <v>766280</v>
      </c>
      <c r="L8" s="305">
        <v>21633</v>
      </c>
      <c r="M8" s="305">
        <v>727919</v>
      </c>
      <c r="N8" s="305">
        <v>2043176</v>
      </c>
      <c r="O8" s="305">
        <v>11049478</v>
      </c>
      <c r="P8" s="305">
        <v>52457</v>
      </c>
      <c r="Q8" s="317">
        <v>397037</v>
      </c>
      <c r="R8" s="305">
        <v>3480339</v>
      </c>
      <c r="S8" s="305">
        <v>1370661</v>
      </c>
      <c r="T8" s="305">
        <v>9379</v>
      </c>
      <c r="U8" s="305">
        <v>2545910</v>
      </c>
      <c r="V8" s="305">
        <v>88107</v>
      </c>
      <c r="W8" s="305">
        <v>1206548</v>
      </c>
      <c r="X8" s="305">
        <v>7142822</v>
      </c>
      <c r="Y8" s="305">
        <f>282170+8618568</f>
        <v>8900738</v>
      </c>
      <c r="Z8" s="305">
        <f>204339+3024878</f>
        <v>3229217</v>
      </c>
      <c r="AA8" s="305">
        <v>52087</v>
      </c>
    </row>
    <row r="9" spans="1:29">
      <c r="A9" s="305" t="s">
        <v>552</v>
      </c>
      <c r="B9" s="305" t="s">
        <v>1164</v>
      </c>
      <c r="C9" s="305">
        <f>3020+35638</f>
        <v>38658</v>
      </c>
      <c r="D9" s="305">
        <f>5781+160467</f>
        <v>166248</v>
      </c>
      <c r="E9" s="305">
        <f>29466+36842</f>
        <v>66308</v>
      </c>
      <c r="F9" s="305">
        <f>197656+5503136</f>
        <v>5700792</v>
      </c>
      <c r="G9" s="317">
        <v>15436</v>
      </c>
      <c r="H9" s="305">
        <f>235772+2479997</f>
        <v>2715769</v>
      </c>
      <c r="I9" s="305">
        <f>3751325+1521392</f>
        <v>5272717</v>
      </c>
      <c r="J9" s="305">
        <v>54845</v>
      </c>
      <c r="K9" s="305">
        <v>65904</v>
      </c>
      <c r="L9" s="305">
        <v>7500</v>
      </c>
      <c r="M9" s="305">
        <v>1041854</v>
      </c>
      <c r="N9" s="305">
        <f>38154+5208220</f>
        <v>5246374</v>
      </c>
      <c r="O9" s="305">
        <f>114984+1505916</f>
        <v>1620900</v>
      </c>
      <c r="P9" s="305">
        <v>12518</v>
      </c>
      <c r="Q9" s="317">
        <f>201975+321932</f>
        <v>523907</v>
      </c>
      <c r="R9" s="305">
        <f>5397355+7267836</f>
        <v>12665191</v>
      </c>
      <c r="S9" s="305">
        <v>18606</v>
      </c>
      <c r="T9" s="305">
        <v>7926</v>
      </c>
      <c r="U9" s="305">
        <v>87450</v>
      </c>
      <c r="V9" s="305">
        <v>28440</v>
      </c>
      <c r="W9" s="305">
        <f>53884+447810</f>
        <v>501694</v>
      </c>
      <c r="X9" s="305">
        <f>219551+474620</f>
        <v>694171</v>
      </c>
      <c r="Y9" s="305">
        <v>879176</v>
      </c>
      <c r="Z9" s="305">
        <f>176150+2838071</f>
        <v>3014221</v>
      </c>
      <c r="AA9" s="305">
        <v>4340</v>
      </c>
      <c r="AB9" s="305">
        <f>SUM(C9:AA9)</f>
        <v>40450945</v>
      </c>
    </row>
    <row r="10" spans="1:29">
      <c r="B10" s="305" t="s">
        <v>1166</v>
      </c>
      <c r="C10" s="305">
        <v>39541</v>
      </c>
      <c r="D10" s="305">
        <v>344003</v>
      </c>
      <c r="E10" s="305">
        <f>2732362+61760</f>
        <v>2794122</v>
      </c>
      <c r="F10" s="305">
        <f>13897579+6183640</f>
        <v>20081219</v>
      </c>
      <c r="G10" s="317">
        <f>1100003+1225124</f>
        <v>2325127</v>
      </c>
      <c r="H10" s="305">
        <v>1270033</v>
      </c>
      <c r="I10" s="305">
        <v>302416</v>
      </c>
      <c r="J10" s="305">
        <v>440639</v>
      </c>
      <c r="K10" s="305">
        <f>24495+748913</f>
        <v>773408</v>
      </c>
      <c r="L10" s="305">
        <v>21850</v>
      </c>
      <c r="M10" s="305">
        <f>320+795838</f>
        <v>796158</v>
      </c>
      <c r="N10" s="305">
        <v>1464743</v>
      </c>
      <c r="O10" s="305">
        <f>8319988+2411772</f>
        <v>10731760</v>
      </c>
      <c r="P10" s="305">
        <v>50365</v>
      </c>
      <c r="Q10" s="317">
        <v>417622</v>
      </c>
      <c r="R10" s="305">
        <v>3814579</v>
      </c>
      <c r="S10" s="305">
        <v>1176961</v>
      </c>
      <c r="T10" s="305">
        <v>9273</v>
      </c>
      <c r="U10" s="305">
        <f>2244298+252669</f>
        <v>2496967</v>
      </c>
      <c r="V10" s="305">
        <v>97351</v>
      </c>
      <c r="W10" s="305">
        <v>1177295</v>
      </c>
      <c r="X10" s="305">
        <v>10121511</v>
      </c>
      <c r="Y10" s="305">
        <f>311024+7144273</f>
        <v>7455297</v>
      </c>
      <c r="Z10" s="305">
        <f>195516+3163643</f>
        <v>3359159</v>
      </c>
      <c r="AA10" s="305">
        <v>52661</v>
      </c>
    </row>
    <row r="11" spans="1:29">
      <c r="A11" s="305" t="s">
        <v>553</v>
      </c>
      <c r="B11" s="305" t="s">
        <v>1164</v>
      </c>
      <c r="C11" s="305">
        <v>54614</v>
      </c>
      <c r="D11" s="305">
        <f>5088+169513</f>
        <v>174601</v>
      </c>
      <c r="E11" s="305">
        <f>22285+41771</f>
        <v>64056</v>
      </c>
      <c r="F11" s="305">
        <f>284221+5573858</f>
        <v>5858079</v>
      </c>
      <c r="G11" s="317">
        <v>15436</v>
      </c>
      <c r="H11" s="305">
        <f>182651+2569271</f>
        <v>2751922</v>
      </c>
      <c r="I11" s="305">
        <f>4071545+1536659</f>
        <v>5608204</v>
      </c>
      <c r="J11" s="305">
        <v>52958</v>
      </c>
      <c r="K11" s="305">
        <v>108708</v>
      </c>
      <c r="L11" s="305">
        <v>15000</v>
      </c>
      <c r="M11" s="305">
        <v>1083138</v>
      </c>
      <c r="N11" s="305">
        <f>278621+5149427</f>
        <v>5428048</v>
      </c>
      <c r="O11" s="305">
        <f>104355+1511096</f>
        <v>1615451</v>
      </c>
      <c r="Q11" s="317">
        <f>234050+346397</f>
        <v>580447</v>
      </c>
      <c r="R11" s="305">
        <f>5499208+7487064</f>
        <v>12986272</v>
      </c>
      <c r="S11" s="305">
        <v>2679</v>
      </c>
      <c r="T11" s="305">
        <v>8727</v>
      </c>
      <c r="U11" s="305">
        <v>105551</v>
      </c>
      <c r="V11" s="305">
        <v>20254</v>
      </c>
      <c r="W11" s="305">
        <f>74387+479206</f>
        <v>553593</v>
      </c>
      <c r="X11" s="305">
        <f>219513+498314</f>
        <v>717827</v>
      </c>
      <c r="Y11" s="305">
        <v>884221</v>
      </c>
      <c r="Z11" s="305">
        <f>188931+2696893</f>
        <v>2885824</v>
      </c>
      <c r="AA11" s="305">
        <v>1140</v>
      </c>
      <c r="AB11" s="305">
        <f>SUM(C11:AA11)</f>
        <v>41576750</v>
      </c>
    </row>
    <row r="12" spans="1:29">
      <c r="B12" s="305" t="s">
        <v>1166</v>
      </c>
      <c r="C12" s="305">
        <v>40911</v>
      </c>
      <c r="D12" s="305">
        <v>382948</v>
      </c>
      <c r="E12" s="305">
        <f>2708371+78054</f>
        <v>2786425</v>
      </c>
      <c r="F12" s="305">
        <f>13995442+6851642</f>
        <v>20847084</v>
      </c>
      <c r="G12" s="317">
        <f>1104845+1291938</f>
        <v>2396783</v>
      </c>
      <c r="H12" s="305">
        <v>1268685</v>
      </c>
      <c r="I12" s="305">
        <v>385880</v>
      </c>
      <c r="J12" s="305">
        <v>459199</v>
      </c>
      <c r="K12" s="305">
        <f>24863+753937</f>
        <v>778800</v>
      </c>
      <c r="L12" s="305">
        <v>23254</v>
      </c>
      <c r="M12" s="305">
        <f>320+764774</f>
        <v>765094</v>
      </c>
      <c r="N12" s="305">
        <v>2358633</v>
      </c>
      <c r="O12" s="305">
        <f>8730381+2685088</f>
        <v>11415469</v>
      </c>
      <c r="P12" s="305">
        <v>50365</v>
      </c>
      <c r="Q12" s="317">
        <v>417697</v>
      </c>
      <c r="R12" s="305">
        <v>4675443</v>
      </c>
      <c r="S12" s="305">
        <v>1631632</v>
      </c>
      <c r="T12" s="305">
        <v>9284</v>
      </c>
      <c r="U12" s="305">
        <f>2373888+266896</f>
        <v>2640784</v>
      </c>
      <c r="V12" s="305">
        <v>68292</v>
      </c>
      <c r="W12" s="305">
        <v>1188965</v>
      </c>
      <c r="X12" s="305">
        <v>11080211</v>
      </c>
      <c r="Y12" s="305">
        <f>352983+7790176</f>
        <v>8143159</v>
      </c>
      <c r="Z12" s="305">
        <f>206747+3187900</f>
        <v>3394647</v>
      </c>
    </row>
    <row r="13" spans="1:29">
      <c r="A13" s="305" t="s">
        <v>554</v>
      </c>
      <c r="B13" s="305" t="s">
        <v>1164</v>
      </c>
      <c r="C13" s="305">
        <v>33033</v>
      </c>
      <c r="D13" s="305">
        <v>167459</v>
      </c>
      <c r="E13" s="305">
        <f>24617+25428</f>
        <v>50045</v>
      </c>
      <c r="F13" s="305">
        <f>291626+5432326</f>
        <v>5723952</v>
      </c>
      <c r="G13" s="317">
        <v>15436</v>
      </c>
      <c r="H13" s="305">
        <f>175566+2424739</f>
        <v>2600305</v>
      </c>
      <c r="I13" s="305">
        <f>4105424+1453646</f>
        <v>5559070</v>
      </c>
      <c r="J13" s="305">
        <v>69228</v>
      </c>
      <c r="K13" s="305">
        <v>100642</v>
      </c>
      <c r="L13" s="305">
        <v>15000</v>
      </c>
      <c r="M13" s="305">
        <v>1039612</v>
      </c>
      <c r="N13" s="305">
        <f>261160+4974860</f>
        <v>5236020</v>
      </c>
      <c r="O13" s="305">
        <f>103484+1442156</f>
        <v>1545640</v>
      </c>
      <c r="P13" s="305">
        <v>23648</v>
      </c>
      <c r="Q13" s="317">
        <f>215392+364965</f>
        <v>580357</v>
      </c>
      <c r="R13" s="305">
        <f>5331606+7118428</f>
        <v>12450034</v>
      </c>
      <c r="S13" s="305">
        <v>22078</v>
      </c>
      <c r="U13" s="305">
        <v>97314</v>
      </c>
      <c r="V13" s="305">
        <v>36059</v>
      </c>
      <c r="W13" s="305">
        <f>118336+443089</f>
        <v>561425</v>
      </c>
      <c r="X13" s="305">
        <f>151420+547653</f>
        <v>699073</v>
      </c>
      <c r="Y13" s="305">
        <v>883515</v>
      </c>
      <c r="Z13" s="305">
        <f>155875+2755328</f>
        <v>2911203</v>
      </c>
      <c r="AB13" s="305">
        <f>SUM(C13:AA13)</f>
        <v>40420148</v>
      </c>
    </row>
    <row r="14" spans="1:29">
      <c r="B14" s="305" t="s">
        <v>1166</v>
      </c>
      <c r="C14" s="305">
        <v>54840</v>
      </c>
      <c r="D14" s="305">
        <v>388061</v>
      </c>
      <c r="E14" s="305">
        <v>2687523</v>
      </c>
      <c r="F14" s="305">
        <f>13192244+6706852</f>
        <v>19899096</v>
      </c>
      <c r="G14" s="317">
        <f>1109692+1175669</f>
        <v>2285361</v>
      </c>
      <c r="H14" s="305">
        <v>1326819</v>
      </c>
      <c r="I14" s="305">
        <v>418782</v>
      </c>
      <c r="J14" s="305">
        <v>454562</v>
      </c>
      <c r="K14" s="305">
        <f>22430+695299</f>
        <v>717729</v>
      </c>
      <c r="L14" s="305">
        <v>21768</v>
      </c>
      <c r="M14" s="305">
        <v>821844</v>
      </c>
      <c r="N14" s="305">
        <v>1327199</v>
      </c>
      <c r="O14" s="305">
        <f>8150563+2444418</f>
        <v>10594981</v>
      </c>
      <c r="P14" s="305">
        <v>72874</v>
      </c>
      <c r="Q14" s="317">
        <v>485307</v>
      </c>
      <c r="R14" s="305">
        <v>4606841</v>
      </c>
      <c r="S14" s="305">
        <v>1339807</v>
      </c>
      <c r="T14" s="305">
        <v>9153</v>
      </c>
      <c r="U14" s="305">
        <f>2235860+269904</f>
        <v>2505764</v>
      </c>
      <c r="V14" s="305">
        <v>68885</v>
      </c>
      <c r="W14" s="305">
        <v>1122556</v>
      </c>
      <c r="X14" s="305">
        <v>10093533</v>
      </c>
      <c r="Y14" s="305">
        <f>329833+7097943</f>
        <v>7427776</v>
      </c>
      <c r="Z14" s="305">
        <f>234521+3535595</f>
        <v>3770116</v>
      </c>
      <c r="AA14" s="305">
        <v>58278</v>
      </c>
    </row>
    <row r="15" spans="1:29">
      <c r="A15" s="305" t="s">
        <v>555</v>
      </c>
      <c r="B15" s="305" t="s">
        <v>1164</v>
      </c>
      <c r="C15" s="305">
        <f>44153+20432</f>
        <v>64585</v>
      </c>
      <c r="D15" s="305">
        <v>170692</v>
      </c>
      <c r="E15" s="305">
        <v>39497</v>
      </c>
      <c r="F15" s="305">
        <f>252586+4872316</f>
        <v>5124902</v>
      </c>
      <c r="G15" s="317">
        <v>15436</v>
      </c>
      <c r="H15" s="305">
        <f>194862+2622967</f>
        <v>2817829</v>
      </c>
      <c r="I15" s="305">
        <f>4104968+1571216</f>
        <v>5676184</v>
      </c>
      <c r="J15" s="305">
        <v>56367</v>
      </c>
      <c r="K15" s="305">
        <v>55197</v>
      </c>
      <c r="L15" s="305">
        <v>15500</v>
      </c>
      <c r="M15" s="305">
        <v>1372479</v>
      </c>
      <c r="N15" s="305">
        <f>185116+5209678</f>
        <v>5394794</v>
      </c>
      <c r="O15" s="305">
        <f>142968+1471125</f>
        <v>1614093</v>
      </c>
      <c r="P15" s="305">
        <v>12629</v>
      </c>
      <c r="Q15" s="317">
        <f>252091+416275</f>
        <v>668366</v>
      </c>
      <c r="R15" s="305">
        <f>5680454+7260986</f>
        <v>12941440</v>
      </c>
      <c r="S15" s="305">
        <v>60769</v>
      </c>
      <c r="U15" s="305">
        <v>78765</v>
      </c>
      <c r="V15" s="305">
        <v>62545</v>
      </c>
      <c r="W15" s="305">
        <f>69109+494015</f>
        <v>563124</v>
      </c>
      <c r="X15" s="305">
        <f>136850+570573</f>
        <v>707423</v>
      </c>
      <c r="Y15" s="305">
        <v>922923</v>
      </c>
      <c r="Z15" s="305">
        <f>147444+2990893</f>
        <v>3138337</v>
      </c>
      <c r="AB15" s="305">
        <f>SUM(C15:AA15)</f>
        <v>41573876</v>
      </c>
    </row>
    <row r="16" spans="1:29">
      <c r="B16" s="305" t="s">
        <v>1166</v>
      </c>
      <c r="C16" s="305">
        <v>52388</v>
      </c>
      <c r="D16" s="305">
        <v>422066</v>
      </c>
      <c r="E16" s="305">
        <f>2873059+74301</f>
        <v>2947360</v>
      </c>
      <c r="F16" s="305">
        <f>12894767+7114380</f>
        <v>20009147</v>
      </c>
      <c r="G16" s="317">
        <f>1095841+1230169</f>
        <v>2326010</v>
      </c>
      <c r="H16" s="305">
        <v>1043348</v>
      </c>
      <c r="I16" s="305">
        <v>375502</v>
      </c>
      <c r="J16" s="305">
        <v>463891</v>
      </c>
      <c r="K16" s="305">
        <f>24595+763048</f>
        <v>787643</v>
      </c>
      <c r="L16" s="305">
        <v>23664</v>
      </c>
      <c r="M16" s="305">
        <v>653572</v>
      </c>
      <c r="N16" s="305">
        <v>1494235</v>
      </c>
      <c r="O16" s="305">
        <f>8216847+2045622</f>
        <v>10262469</v>
      </c>
      <c r="P16" s="305">
        <v>101864</v>
      </c>
      <c r="Q16" s="317">
        <v>553942</v>
      </c>
      <c r="R16" s="305">
        <v>3897142</v>
      </c>
      <c r="S16" s="305">
        <v>1307521</v>
      </c>
      <c r="T16" s="305">
        <v>9456</v>
      </c>
      <c r="U16" s="305">
        <f>2299747+259334</f>
        <v>2559081</v>
      </c>
      <c r="V16" s="305">
        <v>86696</v>
      </c>
      <c r="W16" s="305">
        <v>1228112</v>
      </c>
      <c r="X16" s="305">
        <v>10962730</v>
      </c>
      <c r="Y16" s="305">
        <f>292108+5947311</f>
        <v>6239419</v>
      </c>
      <c r="Z16" s="305">
        <f>242294+3655190</f>
        <v>3897484</v>
      </c>
      <c r="AA16" s="305">
        <v>67541</v>
      </c>
    </row>
    <row r="17" spans="1:28">
      <c r="A17" s="305" t="s">
        <v>556</v>
      </c>
      <c r="B17" s="305" t="s">
        <v>1164</v>
      </c>
      <c r="C17" s="305">
        <f>29100+23353</f>
        <v>52453</v>
      </c>
      <c r="D17" s="305">
        <v>176327</v>
      </c>
      <c r="E17" s="305">
        <f>7927+59881</f>
        <v>67808</v>
      </c>
      <c r="F17" s="305">
        <f>293088+5675929</f>
        <v>5969017</v>
      </c>
      <c r="G17" s="317">
        <v>15436</v>
      </c>
      <c r="H17" s="305">
        <f>144318+2637435</f>
        <v>2781753</v>
      </c>
      <c r="I17" s="305">
        <f>4199312+1578743</f>
        <v>5778055</v>
      </c>
      <c r="J17" s="305">
        <v>56697</v>
      </c>
      <c r="K17" s="305">
        <v>56754</v>
      </c>
      <c r="L17" s="305">
        <v>15500</v>
      </c>
      <c r="M17" s="305">
        <v>1396607</v>
      </c>
      <c r="N17" s="305">
        <f>352795+5057915</f>
        <v>5410710</v>
      </c>
      <c r="O17" s="305">
        <f>192850+1428560</f>
        <v>1621410</v>
      </c>
      <c r="P17" s="305">
        <v>7670</v>
      </c>
      <c r="Q17" s="317">
        <f>225613+383135</f>
        <v>608748</v>
      </c>
      <c r="R17" s="305">
        <f>5818595+7087453</f>
        <v>12906048</v>
      </c>
      <c r="S17" s="305">
        <v>81714</v>
      </c>
      <c r="U17" s="305">
        <v>86904</v>
      </c>
      <c r="V17" s="305">
        <v>49543</v>
      </c>
      <c r="W17" s="305">
        <f>87191+437423</f>
        <v>524614</v>
      </c>
      <c r="X17" s="305">
        <f>142989+588082</f>
        <v>731071</v>
      </c>
      <c r="Y17" s="305">
        <v>987516</v>
      </c>
      <c r="Z17" s="305">
        <f>97865+2968040</f>
        <v>3065905</v>
      </c>
      <c r="AB17" s="305">
        <f>SUM(C17:AA17)</f>
        <v>42448260</v>
      </c>
    </row>
    <row r="18" spans="1:28">
      <c r="B18" s="305" t="s">
        <v>1166</v>
      </c>
      <c r="C18" s="305">
        <v>54994</v>
      </c>
      <c r="D18" s="305">
        <v>392596</v>
      </c>
      <c r="E18" s="305">
        <f>3132738+69879</f>
        <v>3202617</v>
      </c>
      <c r="F18" s="305">
        <f>13119463+7108616</f>
        <v>20228079</v>
      </c>
      <c r="G18" s="317">
        <f>1095841+1229808</f>
        <v>2325649</v>
      </c>
      <c r="H18" s="305">
        <v>818377</v>
      </c>
      <c r="I18" s="305">
        <v>354935</v>
      </c>
      <c r="J18" s="305">
        <v>439200</v>
      </c>
      <c r="K18" s="305">
        <f>25553+716874</f>
        <v>742427</v>
      </c>
      <c r="L18" s="305">
        <v>23777</v>
      </c>
      <c r="M18" s="305">
        <f>38403+874540</f>
        <v>912943</v>
      </c>
      <c r="N18" s="305">
        <v>1370499</v>
      </c>
      <c r="O18" s="305">
        <f>8282951+2525133</f>
        <v>10808084</v>
      </c>
      <c r="P18" s="305">
        <v>95349</v>
      </c>
      <c r="Q18" s="317">
        <v>411919</v>
      </c>
      <c r="R18" s="305">
        <v>3660786</v>
      </c>
      <c r="S18" s="305">
        <f>12+2556729</f>
        <v>2556741</v>
      </c>
      <c r="T18" s="305">
        <v>9537</v>
      </c>
      <c r="U18" s="305">
        <f>2125531+249932</f>
        <v>2375463</v>
      </c>
      <c r="V18" s="305">
        <v>89635</v>
      </c>
      <c r="W18" s="305">
        <v>1287673</v>
      </c>
      <c r="X18" s="305">
        <v>11768026</v>
      </c>
      <c r="Y18" s="305">
        <f>347625+7545036</f>
        <v>7892661</v>
      </c>
      <c r="Z18" s="305">
        <f>257413+3611372</f>
        <v>3868785</v>
      </c>
      <c r="AA18" s="305">
        <v>66383</v>
      </c>
    </row>
    <row r="19" spans="1:28">
      <c r="A19" s="305" t="s">
        <v>557</v>
      </c>
      <c r="B19" s="305" t="s">
        <v>1164</v>
      </c>
      <c r="C19" s="305">
        <f>57606+14035</f>
        <v>71641</v>
      </c>
      <c r="D19" s="305">
        <v>172050</v>
      </c>
      <c r="E19" s="305">
        <f>16257+49123</f>
        <v>65380</v>
      </c>
      <c r="F19" s="305">
        <f>147104+5038164</f>
        <v>5185268</v>
      </c>
      <c r="G19" s="317">
        <v>15436</v>
      </c>
      <c r="H19" s="305">
        <f>189821+2347561</f>
        <v>2537382</v>
      </c>
      <c r="I19" s="305">
        <f>3941060+1509638</f>
        <v>5450698</v>
      </c>
      <c r="J19" s="305">
        <v>49583</v>
      </c>
      <c r="K19" s="305">
        <v>57549</v>
      </c>
      <c r="L19" s="305">
        <v>15000</v>
      </c>
      <c r="M19" s="305">
        <f>5865+1129988</f>
        <v>1135853</v>
      </c>
      <c r="N19" s="305">
        <f>326071+4822779</f>
        <v>5148850</v>
      </c>
      <c r="O19" s="305">
        <f>139708+1447802</f>
        <v>1587510</v>
      </c>
      <c r="P19" s="305">
        <v>15290</v>
      </c>
      <c r="Q19" s="317">
        <f>207908+372531</f>
        <v>580439</v>
      </c>
      <c r="R19" s="305">
        <f>5625709+6814446</f>
        <v>12440155</v>
      </c>
      <c r="S19" s="305">
        <v>131301</v>
      </c>
      <c r="U19" s="305">
        <v>101332</v>
      </c>
      <c r="V19" s="305">
        <v>22986</v>
      </c>
      <c r="W19" s="305">
        <f>85357+423154</f>
        <v>508511</v>
      </c>
      <c r="X19" s="305">
        <f>158269+546499</f>
        <v>704768</v>
      </c>
      <c r="Y19" s="305">
        <v>902140</v>
      </c>
      <c r="Z19" s="305">
        <f>119301+2801902</f>
        <v>2921203</v>
      </c>
      <c r="AB19" s="305">
        <f>SUM(C19:AA19)</f>
        <v>39820325</v>
      </c>
    </row>
    <row r="20" spans="1:28">
      <c r="B20" s="305" t="s">
        <v>1166</v>
      </c>
      <c r="C20" s="305">
        <v>65124</v>
      </c>
      <c r="D20" s="305">
        <v>386745</v>
      </c>
      <c r="E20" s="305">
        <f>2883276+67719</f>
        <v>2950995</v>
      </c>
      <c r="F20" s="305">
        <f>12324987+7394662</f>
        <v>19719649</v>
      </c>
      <c r="G20" s="317">
        <f>1058197+1044498</f>
        <v>2102695</v>
      </c>
      <c r="H20" s="305">
        <v>720704</v>
      </c>
      <c r="I20" s="305">
        <v>358195</v>
      </c>
      <c r="J20" s="305">
        <v>387576</v>
      </c>
      <c r="K20" s="305">
        <f>21532+699830</f>
        <v>721362</v>
      </c>
      <c r="L20" s="305">
        <v>23712</v>
      </c>
      <c r="M20" s="305">
        <f>23517+709065</f>
        <v>732582</v>
      </c>
      <c r="N20" s="305">
        <v>1491353</v>
      </c>
      <c r="O20" s="305">
        <f>8085082+1844933</f>
        <v>9930015</v>
      </c>
      <c r="P20" s="305">
        <v>92208</v>
      </c>
      <c r="Q20" s="317">
        <v>521747</v>
      </c>
      <c r="R20" s="305">
        <v>3695427</v>
      </c>
      <c r="S20" s="305">
        <f>12+1797233</f>
        <v>1797245</v>
      </c>
      <c r="T20" s="305">
        <v>9722</v>
      </c>
      <c r="U20" s="305">
        <f>2136702+269700</f>
        <v>2406402</v>
      </c>
      <c r="V20" s="305">
        <v>77095</v>
      </c>
      <c r="W20" s="305">
        <v>1137492</v>
      </c>
      <c r="X20" s="305">
        <v>11369990</v>
      </c>
      <c r="Y20" s="305">
        <f>387661+7848239</f>
        <v>8235900</v>
      </c>
      <c r="Z20" s="305">
        <f>273680+3533930</f>
        <v>3807610</v>
      </c>
      <c r="AA20" s="305">
        <v>59702</v>
      </c>
    </row>
    <row r="21" spans="1:28">
      <c r="A21" s="305" t="s">
        <v>558</v>
      </c>
      <c r="B21" s="305" t="s">
        <v>1164</v>
      </c>
      <c r="C21" s="305">
        <f>56575+28029</f>
        <v>84604</v>
      </c>
      <c r="D21" s="305">
        <v>172832</v>
      </c>
      <c r="E21" s="305">
        <f>14998+56591</f>
        <v>71589</v>
      </c>
      <c r="F21" s="305">
        <f>292560+5689380</f>
        <v>5981940</v>
      </c>
      <c r="G21" s="317">
        <v>15436</v>
      </c>
      <c r="H21" s="305">
        <f>168380+2466359</f>
        <v>2634739</v>
      </c>
      <c r="I21" s="305">
        <f>2487769+1455549</f>
        <v>3943318</v>
      </c>
      <c r="J21" s="305">
        <v>55784</v>
      </c>
      <c r="K21" s="305">
        <v>61549</v>
      </c>
      <c r="L21" s="305">
        <v>15500</v>
      </c>
      <c r="M21" s="305">
        <f>22617+1223532</f>
        <v>1246149</v>
      </c>
      <c r="N21" s="305">
        <f>314548+4911003</f>
        <v>5225551</v>
      </c>
      <c r="O21" s="305">
        <f>177568+1502895</f>
        <v>1680463</v>
      </c>
      <c r="P21" s="305">
        <v>30488</v>
      </c>
      <c r="Q21" s="317">
        <f>192116+417761</f>
        <v>609877</v>
      </c>
      <c r="R21" s="305">
        <f>5828131+6969651</f>
        <v>12797782</v>
      </c>
      <c r="S21" s="305">
        <v>93829</v>
      </c>
      <c r="T21" s="305">
        <v>20322</v>
      </c>
      <c r="U21" s="305">
        <v>119195</v>
      </c>
      <c r="V21" s="305">
        <v>10454</v>
      </c>
      <c r="W21" s="305">
        <f>80297+464699</f>
        <v>544996</v>
      </c>
      <c r="X21" s="305">
        <f>148180+560811</f>
        <v>708991</v>
      </c>
      <c r="Y21" s="305">
        <v>860370</v>
      </c>
      <c r="Z21" s="305">
        <f>87101+2931700</f>
        <v>3018801</v>
      </c>
      <c r="AB21" s="305">
        <f>SUM(C21:AA21)</f>
        <v>40004559</v>
      </c>
    </row>
    <row r="22" spans="1:28">
      <c r="B22" s="305" t="s">
        <v>1166</v>
      </c>
      <c r="C22" s="305">
        <v>58947</v>
      </c>
      <c r="D22" s="305">
        <v>424915</v>
      </c>
      <c r="E22" s="305">
        <f>2973945+71352</f>
        <v>3045297</v>
      </c>
      <c r="F22" s="305">
        <f>12886996+7810176</f>
        <v>20697172</v>
      </c>
      <c r="G22" s="317">
        <f>1077230+1129666</f>
        <v>2206896</v>
      </c>
      <c r="H22" s="305">
        <v>610204</v>
      </c>
      <c r="I22" s="305">
        <v>190557</v>
      </c>
      <c r="J22" s="305">
        <v>391762</v>
      </c>
      <c r="K22" s="305">
        <f>21490+669018</f>
        <v>690508</v>
      </c>
      <c r="L22" s="305">
        <v>23632</v>
      </c>
      <c r="M22" s="305">
        <f>18526+755416</f>
        <v>773942</v>
      </c>
      <c r="N22" s="305">
        <v>1361405</v>
      </c>
      <c r="O22" s="305">
        <f>8527333+2314867</f>
        <v>10842200</v>
      </c>
      <c r="P22" s="305">
        <v>73804</v>
      </c>
      <c r="Q22" s="317">
        <v>547835</v>
      </c>
      <c r="R22" s="305">
        <v>3746517</v>
      </c>
      <c r="S22" s="305">
        <f>12+1256646</f>
        <v>1256658</v>
      </c>
      <c r="T22" s="305">
        <v>10043</v>
      </c>
      <c r="U22" s="305">
        <f>2167768+257308</f>
        <v>2425076</v>
      </c>
      <c r="V22" s="305">
        <v>84437</v>
      </c>
      <c r="W22" s="305">
        <v>1121493</v>
      </c>
      <c r="X22" s="305">
        <v>11519716</v>
      </c>
      <c r="Y22" s="305">
        <f>210870+7916817</f>
        <v>8127687</v>
      </c>
      <c r="Z22" s="305">
        <f>309555+3670154</f>
        <v>3979709</v>
      </c>
      <c r="AA22" s="305">
        <v>61785</v>
      </c>
    </row>
    <row r="23" spans="1:28">
      <c r="A23" s="305" t="s">
        <v>559</v>
      </c>
      <c r="B23" s="305" t="s">
        <v>1164</v>
      </c>
      <c r="C23" s="305">
        <f>52354+50853</f>
        <v>103207</v>
      </c>
      <c r="D23" s="305">
        <v>169505</v>
      </c>
      <c r="E23" s="305">
        <f>3546+60173</f>
        <v>63719</v>
      </c>
      <c r="F23" s="305">
        <f>215621+5624116</f>
        <v>5839737</v>
      </c>
      <c r="G23" s="317">
        <f>37805</f>
        <v>37805</v>
      </c>
      <c r="H23" s="305">
        <f>81034+2303748</f>
        <v>2384782</v>
      </c>
      <c r="I23" s="305">
        <f>2794293+1462301</f>
        <v>4256594</v>
      </c>
      <c r="J23" s="305">
        <v>62602</v>
      </c>
      <c r="L23" s="305">
        <v>15000</v>
      </c>
      <c r="M23" s="305">
        <v>1081738</v>
      </c>
      <c r="N23" s="305">
        <f>336478+4711182</f>
        <v>5047660</v>
      </c>
      <c r="O23" s="305">
        <f>148902+1497538</f>
        <v>1646440</v>
      </c>
      <c r="P23" s="305">
        <v>20497</v>
      </c>
      <c r="Q23" s="317">
        <f>201625+415519</f>
        <v>617144</v>
      </c>
      <c r="R23" s="305">
        <f>5691481+6921398</f>
        <v>12612879</v>
      </c>
      <c r="S23" s="305">
        <v>12668</v>
      </c>
      <c r="U23" s="305">
        <v>111609</v>
      </c>
      <c r="V23" s="305">
        <v>26543</v>
      </c>
      <c r="W23" s="305">
        <f>97431+394391</f>
        <v>491822</v>
      </c>
      <c r="X23" s="305">
        <f>141354+549130</f>
        <v>690484</v>
      </c>
      <c r="Y23" s="305">
        <v>905471</v>
      </c>
      <c r="Z23" s="305">
        <f>72093+2857167</f>
        <v>2929260</v>
      </c>
      <c r="AB23" s="305">
        <f>SUM(C23:AA23)</f>
        <v>39127166</v>
      </c>
    </row>
    <row r="24" spans="1:28">
      <c r="B24" s="305" t="s">
        <v>1166</v>
      </c>
      <c r="C24" s="305">
        <v>66634</v>
      </c>
      <c r="D24" s="305">
        <v>414607</v>
      </c>
      <c r="E24" s="305">
        <f>2695339+77715</f>
        <v>2773054</v>
      </c>
      <c r="F24" s="305">
        <f>11816092+7954256</f>
        <v>19770348</v>
      </c>
      <c r="G24" s="317">
        <f>1185027+1042415</f>
        <v>2227442</v>
      </c>
      <c r="H24" s="305">
        <v>922263</v>
      </c>
      <c r="I24" s="305">
        <v>190473</v>
      </c>
      <c r="J24" s="305">
        <v>372167</v>
      </c>
      <c r="K24" s="305">
        <f>80010+688987</f>
        <v>768997</v>
      </c>
      <c r="L24" s="305">
        <v>20816</v>
      </c>
      <c r="M24" s="305">
        <f>3423+860016</f>
        <v>863439</v>
      </c>
      <c r="N24" s="305">
        <v>1611691</v>
      </c>
      <c r="O24" s="305">
        <f>8182923+2350621</f>
        <v>10533544</v>
      </c>
      <c r="P24" s="305">
        <v>93141</v>
      </c>
      <c r="Q24" s="317">
        <v>510088</v>
      </c>
      <c r="R24" s="305">
        <v>3697013</v>
      </c>
      <c r="S24" s="305">
        <v>1247271</v>
      </c>
      <c r="T24" s="305">
        <v>9817</v>
      </c>
      <c r="U24" s="305">
        <f>2072076+224801</f>
        <v>2296877</v>
      </c>
      <c r="V24" s="305">
        <v>79475</v>
      </c>
      <c r="W24" s="305">
        <v>1112335</v>
      </c>
      <c r="X24" s="305">
        <v>9831336</v>
      </c>
      <c r="Y24" s="305">
        <f>197872+7534658</f>
        <v>7732530</v>
      </c>
      <c r="Z24" s="305">
        <f>224815+3716569</f>
        <v>3941384</v>
      </c>
      <c r="AA24" s="305">
        <v>60537</v>
      </c>
    </row>
    <row r="25" spans="1:28">
      <c r="A25" s="305" t="s">
        <v>560</v>
      </c>
      <c r="B25" s="305" t="s">
        <v>1164</v>
      </c>
      <c r="C25" s="305">
        <f>5370+56973</f>
        <v>62343</v>
      </c>
      <c r="D25" s="305">
        <v>175123</v>
      </c>
      <c r="E25" s="305">
        <f>67381</f>
        <v>67381</v>
      </c>
      <c r="F25" s="305">
        <f>318560+5609465</f>
        <v>5928025</v>
      </c>
      <c r="G25" s="317">
        <f>83185+37805</f>
        <v>120990</v>
      </c>
      <c r="H25" s="305">
        <f>140618+2287310</f>
        <v>2427928</v>
      </c>
      <c r="I25" s="305">
        <f>3337316+1449553</f>
        <v>4786869</v>
      </c>
      <c r="J25" s="305">
        <v>54136</v>
      </c>
      <c r="L25" s="305">
        <v>15500</v>
      </c>
      <c r="M25" s="305">
        <v>1131527</v>
      </c>
      <c r="N25" s="305">
        <f>312866+4795773</f>
        <v>5108639</v>
      </c>
      <c r="O25" s="305">
        <f>130735+1548255</f>
        <v>1678990</v>
      </c>
      <c r="P25" s="305">
        <v>28847</v>
      </c>
      <c r="Q25" s="317">
        <f>218005+390563</f>
        <v>608568</v>
      </c>
      <c r="R25" s="305">
        <f>5678335+6980574</f>
        <v>12658909</v>
      </c>
      <c r="S25" s="305">
        <v>12668</v>
      </c>
      <c r="U25" s="305">
        <v>93327</v>
      </c>
      <c r="V25" s="305">
        <v>21405</v>
      </c>
      <c r="W25" s="305">
        <f>137368+434175</f>
        <v>571543</v>
      </c>
      <c r="X25" s="305">
        <f>192280+506877</f>
        <v>699157</v>
      </c>
      <c r="Y25" s="305">
        <f>18365+910273</f>
        <v>928638</v>
      </c>
      <c r="Z25" s="305">
        <f>65144+2935663</f>
        <v>3000807</v>
      </c>
      <c r="AB25" s="305">
        <f>SUM(C25:AA25)</f>
        <v>40181320</v>
      </c>
    </row>
    <row r="26" spans="1:28" s="321" customFormat="1">
      <c r="B26" s="321" t="s">
        <v>1166</v>
      </c>
      <c r="C26" s="321">
        <v>78649</v>
      </c>
      <c r="D26" s="321">
        <v>407447</v>
      </c>
      <c r="E26" s="321">
        <f>2764219+80541</f>
        <v>2844760</v>
      </c>
      <c r="F26" s="321">
        <f>11894984+7564002</f>
        <v>19458986</v>
      </c>
      <c r="G26" s="322">
        <f>849238+1051408</f>
        <v>1900646</v>
      </c>
      <c r="H26" s="321">
        <v>1055046</v>
      </c>
      <c r="I26" s="321">
        <v>259375</v>
      </c>
      <c r="J26" s="321">
        <v>378135</v>
      </c>
      <c r="K26" s="321">
        <f>78238+630931</f>
        <v>709169</v>
      </c>
      <c r="L26" s="321">
        <v>21502</v>
      </c>
      <c r="M26" s="321">
        <f>9244+755695</f>
        <v>764939</v>
      </c>
      <c r="N26" s="321">
        <v>1890058</v>
      </c>
      <c r="O26" s="321">
        <f>8391323+2250324</f>
        <v>10641647</v>
      </c>
      <c r="P26" s="321">
        <v>113476</v>
      </c>
      <c r="Q26" s="322">
        <v>530415</v>
      </c>
      <c r="R26" s="321">
        <v>3334759</v>
      </c>
      <c r="S26" s="321">
        <v>1125382</v>
      </c>
      <c r="T26" s="321">
        <v>9947</v>
      </c>
      <c r="U26" s="321">
        <f>2210259+280315</f>
        <v>2490574</v>
      </c>
      <c r="V26" s="321">
        <v>100339</v>
      </c>
      <c r="W26" s="321">
        <v>1201741</v>
      </c>
      <c r="X26" s="321">
        <v>9108178</v>
      </c>
      <c r="Y26" s="321">
        <f>184773+6929731</f>
        <v>7114504</v>
      </c>
      <c r="Z26" s="321">
        <f>262586+3906803</f>
        <v>4169389</v>
      </c>
      <c r="AA26" s="321">
        <v>46730</v>
      </c>
    </row>
    <row r="27" spans="1:28" ht="15.75">
      <c r="A27" s="316" t="s">
        <v>514</v>
      </c>
      <c r="B27" s="316" t="s">
        <v>1164</v>
      </c>
      <c r="C27" s="305">
        <f>C3+C5+C7+C9+C11+C13+C15+C17+C19+C21+C23+C25</f>
        <v>725048</v>
      </c>
      <c r="D27" s="305">
        <f t="shared" ref="D27:AB28" si="0">D3+D5+D7+D9+D11+D13+D15+D17+D19+D21+D23+D25</f>
        <v>2072626</v>
      </c>
      <c r="E27" s="305">
        <f t="shared" si="0"/>
        <v>752854</v>
      </c>
      <c r="F27" s="305">
        <f t="shared" si="0"/>
        <v>68348926</v>
      </c>
      <c r="G27" s="317">
        <f t="shared" si="0"/>
        <v>313155</v>
      </c>
      <c r="H27" s="305">
        <f t="shared" si="0"/>
        <v>31694391</v>
      </c>
      <c r="I27" s="305">
        <f t="shared" si="0"/>
        <v>62129830</v>
      </c>
      <c r="J27" s="305">
        <f t="shared" si="0"/>
        <v>703986</v>
      </c>
      <c r="K27" s="305">
        <f t="shared" si="0"/>
        <v>694195</v>
      </c>
      <c r="L27" s="305">
        <f t="shared" si="0"/>
        <v>166500</v>
      </c>
      <c r="M27" s="305">
        <f t="shared" si="0"/>
        <v>13640116</v>
      </c>
      <c r="N27" s="305">
        <f t="shared" si="0"/>
        <v>63724634</v>
      </c>
      <c r="O27" s="305">
        <f t="shared" si="0"/>
        <v>19648596</v>
      </c>
      <c r="P27" s="305">
        <f t="shared" si="0"/>
        <v>174258</v>
      </c>
      <c r="Q27" s="317">
        <f t="shared" si="0"/>
        <v>6948669</v>
      </c>
      <c r="R27" s="305">
        <f t="shared" si="0"/>
        <v>153674171</v>
      </c>
      <c r="S27" s="305">
        <f t="shared" si="0"/>
        <v>526237</v>
      </c>
      <c r="T27" s="305">
        <f t="shared" si="0"/>
        <v>36975</v>
      </c>
      <c r="U27" s="305">
        <f t="shared" si="0"/>
        <v>1134289</v>
      </c>
      <c r="V27" s="305">
        <f t="shared" si="0"/>
        <v>360834</v>
      </c>
      <c r="W27" s="305">
        <f t="shared" si="0"/>
        <v>6381938</v>
      </c>
      <c r="X27" s="305">
        <f t="shared" si="0"/>
        <v>8435597</v>
      </c>
      <c r="Y27" s="305">
        <f t="shared" si="0"/>
        <v>10756868</v>
      </c>
      <c r="Z27" s="305">
        <f t="shared" si="0"/>
        <v>36109621</v>
      </c>
      <c r="AA27" s="305">
        <f t="shared" si="0"/>
        <v>27940</v>
      </c>
      <c r="AB27" s="305">
        <f t="shared" si="0"/>
        <v>489182254</v>
      </c>
    </row>
    <row r="28" spans="1:28" ht="15.75">
      <c r="A28" s="316"/>
      <c r="B28" s="316" t="s">
        <v>1166</v>
      </c>
      <c r="C28" s="305">
        <f>C4+C6+C8+C10+C12+C14+C16+C18+C20+C22+C24+C26</f>
        <v>558937</v>
      </c>
      <c r="D28" s="305">
        <f t="shared" si="0"/>
        <v>4682581</v>
      </c>
      <c r="E28" s="305">
        <f t="shared" si="0"/>
        <v>34006726</v>
      </c>
      <c r="F28" s="305">
        <f t="shared" si="0"/>
        <v>241715009</v>
      </c>
      <c r="G28" s="317">
        <f t="shared" si="0"/>
        <v>26900044</v>
      </c>
      <c r="H28" s="305">
        <f t="shared" si="0"/>
        <v>13171162</v>
      </c>
      <c r="I28" s="305">
        <f t="shared" si="0"/>
        <v>3778615</v>
      </c>
      <c r="J28" s="305">
        <f t="shared" si="0"/>
        <v>5155361</v>
      </c>
      <c r="K28" s="305">
        <f t="shared" si="0"/>
        <v>8915093</v>
      </c>
      <c r="L28" s="305">
        <f t="shared" si="0"/>
        <v>247897</v>
      </c>
      <c r="M28" s="305">
        <f t="shared" si="0"/>
        <v>9354376</v>
      </c>
      <c r="N28" s="305">
        <f t="shared" si="0"/>
        <v>20906482</v>
      </c>
      <c r="O28" s="305">
        <f t="shared" si="0"/>
        <v>128022988</v>
      </c>
      <c r="P28" s="305">
        <f t="shared" si="0"/>
        <v>904316</v>
      </c>
      <c r="Q28" s="317">
        <f t="shared" si="0"/>
        <v>5546990</v>
      </c>
      <c r="R28" s="305">
        <f t="shared" si="0"/>
        <v>45100442</v>
      </c>
      <c r="S28" s="305">
        <f t="shared" si="0"/>
        <v>17507408</v>
      </c>
      <c r="T28" s="305">
        <f t="shared" si="0"/>
        <v>113930</v>
      </c>
      <c r="U28" s="305">
        <f t="shared" si="0"/>
        <v>29513736</v>
      </c>
      <c r="V28" s="305">
        <f t="shared" si="0"/>
        <v>1005236</v>
      </c>
      <c r="W28" s="305">
        <f t="shared" si="0"/>
        <v>14071061</v>
      </c>
      <c r="X28" s="305">
        <f t="shared" si="0"/>
        <v>119923712</v>
      </c>
      <c r="Y28" s="305">
        <f t="shared" si="0"/>
        <v>92155080</v>
      </c>
      <c r="Z28" s="305">
        <f t="shared" si="0"/>
        <v>42826465</v>
      </c>
      <c r="AA28" s="305">
        <f t="shared" si="0"/>
        <v>625234</v>
      </c>
    </row>
    <row r="29" spans="1:28" s="323" customFormat="1" ht="15.75">
      <c r="B29" s="324" t="s">
        <v>1167</v>
      </c>
      <c r="C29" s="323">
        <v>303269</v>
      </c>
      <c r="D29" s="323">
        <v>416513</v>
      </c>
      <c r="E29" s="323">
        <v>2936578</v>
      </c>
      <c r="F29" s="323">
        <v>26470458</v>
      </c>
      <c r="G29" s="323">
        <v>730083</v>
      </c>
      <c r="H29" s="323">
        <v>5638453</v>
      </c>
      <c r="I29" s="323">
        <v>15475608</v>
      </c>
      <c r="J29" s="323">
        <v>745888</v>
      </c>
      <c r="K29" s="323">
        <v>469295</v>
      </c>
      <c r="L29" s="323">
        <v>101168</v>
      </c>
      <c r="M29" s="323">
        <v>2808120</v>
      </c>
      <c r="N29" s="323">
        <v>27376634</v>
      </c>
      <c r="O29" s="323">
        <v>11432041</v>
      </c>
      <c r="P29" s="323">
        <v>151861</v>
      </c>
      <c r="Q29" s="323">
        <v>2016851</v>
      </c>
      <c r="R29" s="323">
        <v>32407532</v>
      </c>
      <c r="S29" s="323">
        <v>523056</v>
      </c>
      <c r="T29" s="323">
        <v>132537</v>
      </c>
      <c r="U29" s="323">
        <v>1075528</v>
      </c>
      <c r="V29" s="323">
        <v>118490</v>
      </c>
      <c r="W29" s="323">
        <v>744659</v>
      </c>
      <c r="X29" s="323">
        <v>2486338</v>
      </c>
      <c r="Y29" s="323">
        <v>2675935</v>
      </c>
      <c r="Z29" s="323">
        <v>6048571</v>
      </c>
      <c r="AA29" s="323">
        <v>54244</v>
      </c>
      <c r="AB29" s="323">
        <f>SUM(C29:AA29)</f>
        <v>143339710</v>
      </c>
    </row>
    <row r="30" spans="1:28" s="327" customFormat="1" ht="15.75">
      <c r="B30" s="325" t="s">
        <v>1168</v>
      </c>
      <c r="C30" s="326">
        <f t="shared" ref="C30:AB30" si="1">C27/C29</f>
        <v>2.3907751863856839</v>
      </c>
      <c r="D30" s="326">
        <f t="shared" si="1"/>
        <v>4.9761375995467132</v>
      </c>
      <c r="E30" s="326">
        <f t="shared" si="1"/>
        <v>0.25637119123006435</v>
      </c>
      <c r="F30" s="326">
        <f t="shared" si="1"/>
        <v>2.5820832416273265</v>
      </c>
      <c r="G30" s="326">
        <f t="shared" si="1"/>
        <v>0.42893068322368827</v>
      </c>
      <c r="H30" s="326">
        <f t="shared" si="1"/>
        <v>5.6211146922746362</v>
      </c>
      <c r="I30" s="326">
        <f t="shared" si="1"/>
        <v>4.0146939622662972</v>
      </c>
      <c r="J30" s="326">
        <f t="shared" si="1"/>
        <v>0.94382266506499635</v>
      </c>
      <c r="K30" s="326">
        <f t="shared" si="1"/>
        <v>1.4792294825216548</v>
      </c>
      <c r="L30" s="326">
        <f t="shared" si="1"/>
        <v>1.6457773208919817</v>
      </c>
      <c r="M30" s="326">
        <f t="shared" si="1"/>
        <v>4.8573835875959714</v>
      </c>
      <c r="N30" s="326">
        <f t="shared" si="1"/>
        <v>2.3277015720778529</v>
      </c>
      <c r="O30" s="326">
        <f t="shared" si="1"/>
        <v>1.7187303649453323</v>
      </c>
      <c r="P30" s="326">
        <f t="shared" si="1"/>
        <v>1.1474835540395494</v>
      </c>
      <c r="Q30" s="326">
        <f t="shared" si="1"/>
        <v>3.4453060736762406</v>
      </c>
      <c r="R30" s="326">
        <f t="shared" si="1"/>
        <v>4.7419276173205658</v>
      </c>
      <c r="S30" s="326">
        <f t="shared" si="1"/>
        <v>1.0060815667920835</v>
      </c>
      <c r="T30" s="326">
        <f t="shared" si="1"/>
        <v>0.27897870028746691</v>
      </c>
      <c r="U30" s="326">
        <f t="shared" si="1"/>
        <v>1.0546345608854442</v>
      </c>
      <c r="V30" s="326">
        <f t="shared" si="1"/>
        <v>3.045269643007849</v>
      </c>
      <c r="W30" s="326">
        <f t="shared" si="1"/>
        <v>8.5702825051466505</v>
      </c>
      <c r="X30" s="326">
        <f t="shared" si="1"/>
        <v>3.3927796622985289</v>
      </c>
      <c r="Y30" s="326">
        <f t="shared" si="1"/>
        <v>4.0198539949587717</v>
      </c>
      <c r="Z30" s="326">
        <f t="shared" si="1"/>
        <v>5.9699424872420277</v>
      </c>
      <c r="AA30" s="326">
        <f t="shared" si="1"/>
        <v>0.51508000884890492</v>
      </c>
      <c r="AB30" s="326">
        <f t="shared" si="1"/>
        <v>3.4127476189256978</v>
      </c>
    </row>
  </sheetData>
  <pageMargins left="0.75" right="0.75" top="1" bottom="1" header="0.5" footer="0.5"/>
  <pageSetup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7030A0"/>
  </sheetPr>
  <dimension ref="A1:H92"/>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t="s">
        <v>384</v>
      </c>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171</v>
      </c>
    </row>
    <row r="19" spans="1:8" ht="12.75" customHeight="1">
      <c r="A19" s="129"/>
      <c r="B19" s="129" t="s">
        <v>42</v>
      </c>
      <c r="C19" s="129"/>
      <c r="D19" s="129"/>
      <c r="E19" s="122" t="s">
        <v>1</v>
      </c>
      <c r="F19" s="132"/>
      <c r="G19" s="34" t="s">
        <v>172</v>
      </c>
    </row>
    <row r="20" spans="1:8" ht="12.75" customHeight="1">
      <c r="A20" s="129"/>
      <c r="B20" s="129" t="s">
        <v>41</v>
      </c>
      <c r="C20" s="129"/>
      <c r="D20" s="129"/>
      <c r="E20" s="122" t="s">
        <v>40</v>
      </c>
      <c r="F20" s="132"/>
      <c r="G20" s="34">
        <v>35</v>
      </c>
    </row>
    <row r="21" spans="1:8" ht="12.75" customHeight="1">
      <c r="A21" s="129"/>
      <c r="B21" s="129" t="s">
        <v>39</v>
      </c>
      <c r="C21" s="129"/>
      <c r="D21" s="129"/>
      <c r="E21" s="122" t="s">
        <v>38</v>
      </c>
      <c r="F21" s="132"/>
      <c r="G21" s="34"/>
    </row>
    <row r="22" spans="1:8" ht="12.75" customHeight="1">
      <c r="A22" s="129"/>
      <c r="B22" s="129" t="s">
        <v>37</v>
      </c>
      <c r="C22" s="129"/>
      <c r="D22" s="129"/>
      <c r="E22" s="122" t="s">
        <v>36</v>
      </c>
      <c r="F22" s="130"/>
      <c r="G22" s="34">
        <v>950</v>
      </c>
      <c r="H22" s="661" t="s">
        <v>444</v>
      </c>
    </row>
    <row r="23" spans="1:8" ht="12.75" customHeight="1">
      <c r="A23" s="129"/>
      <c r="B23" s="129" t="s">
        <v>35</v>
      </c>
      <c r="C23" s="129"/>
      <c r="D23" s="129"/>
      <c r="E23" s="122" t="s">
        <v>11</v>
      </c>
      <c r="F23" s="130"/>
      <c r="G23" s="34">
        <v>10</v>
      </c>
      <c r="H23" s="661"/>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34"/>
      <c r="H25" s="165"/>
    </row>
    <row r="26" spans="1:8" ht="12.75" customHeight="1">
      <c r="A26" s="129"/>
      <c r="B26" s="129" t="s">
        <v>412</v>
      </c>
      <c r="C26" s="129"/>
      <c r="D26" s="129"/>
      <c r="E26" s="122" t="s">
        <v>413</v>
      </c>
      <c r="F26" s="130"/>
      <c r="G26" s="34"/>
      <c r="H26" s="165"/>
    </row>
    <row r="27" spans="1:8" ht="12.75" customHeight="1">
      <c r="A27" s="129"/>
      <c r="B27" s="129" t="s">
        <v>277</v>
      </c>
      <c r="C27" s="129"/>
      <c r="D27" s="129"/>
      <c r="E27" s="122" t="s">
        <v>34</v>
      </c>
      <c r="F27" s="130"/>
      <c r="G27" s="45"/>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34.700000000000003</v>
      </c>
      <c r="H30" s="3" t="s">
        <v>251</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45"/>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65"/>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65"/>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7" ht="12.75" customHeight="1">
      <c r="A65" s="129"/>
      <c r="B65" s="147"/>
      <c r="C65" s="147" t="s">
        <v>417</v>
      </c>
      <c r="D65" s="129"/>
      <c r="E65" s="122" t="s">
        <v>1</v>
      </c>
      <c r="F65" s="144"/>
      <c r="G65" s="13"/>
    </row>
    <row r="66" spans="1:7" ht="12.75" customHeight="1">
      <c r="A66" s="129"/>
      <c r="B66" s="147"/>
      <c r="C66" s="147" t="s">
        <v>418</v>
      </c>
      <c r="D66" s="129"/>
      <c r="E66" s="122" t="s">
        <v>1</v>
      </c>
      <c r="F66" s="144"/>
      <c r="G66" s="13"/>
    </row>
    <row r="67" spans="1:7" ht="12.75" customHeight="1">
      <c r="A67" s="129"/>
      <c r="B67" s="147"/>
      <c r="C67" s="147" t="s">
        <v>419</v>
      </c>
      <c r="D67" s="129"/>
      <c r="E67" s="122" t="s">
        <v>1</v>
      </c>
      <c r="F67" s="144"/>
      <c r="G67" s="13"/>
    </row>
    <row r="68" spans="1:7" ht="12.75" customHeight="1">
      <c r="A68" s="129"/>
      <c r="B68" s="147" t="s">
        <v>5</v>
      </c>
      <c r="C68" s="147"/>
      <c r="D68" s="129"/>
      <c r="E68" s="122"/>
      <c r="F68" s="144"/>
      <c r="G68" s="11"/>
    </row>
    <row r="69" spans="1:7" ht="12.75" customHeight="1">
      <c r="A69" s="129"/>
      <c r="B69" s="147"/>
      <c r="C69" s="147" t="s">
        <v>420</v>
      </c>
      <c r="D69" s="129"/>
      <c r="E69" s="122" t="s">
        <v>1</v>
      </c>
      <c r="F69" s="144"/>
      <c r="G69" s="13"/>
    </row>
    <row r="70" spans="1:7" ht="12.75" customHeight="1">
      <c r="A70" s="129"/>
      <c r="B70" s="147"/>
      <c r="C70" s="147" t="s">
        <v>421</v>
      </c>
      <c r="D70" s="129"/>
      <c r="E70" s="122" t="s">
        <v>1</v>
      </c>
      <c r="F70" s="144"/>
      <c r="G70" s="13"/>
    </row>
    <row r="71" spans="1:7" ht="12.75" customHeight="1">
      <c r="A71" s="129"/>
      <c r="B71" s="147"/>
      <c r="C71" s="147" t="s">
        <v>422</v>
      </c>
      <c r="D71" s="129"/>
      <c r="E71" s="122" t="s">
        <v>1</v>
      </c>
      <c r="F71" s="144"/>
      <c r="G71" s="13"/>
    </row>
    <row r="72" spans="1:7" ht="12.75" customHeight="1">
      <c r="A72" s="151"/>
      <c r="B72" s="152"/>
      <c r="C72" s="152"/>
      <c r="D72" s="151"/>
      <c r="E72" s="124"/>
      <c r="F72" s="144"/>
      <c r="G72" s="14"/>
    </row>
    <row r="73" spans="1:7" ht="12.75" customHeight="1">
      <c r="A73" s="129" t="s">
        <v>395</v>
      </c>
      <c r="B73" s="147"/>
      <c r="C73" s="147"/>
      <c r="D73" s="129"/>
      <c r="E73" s="122" t="s">
        <v>1</v>
      </c>
      <c r="F73" s="144"/>
      <c r="G73" s="159"/>
    </row>
    <row r="74" spans="1:7" ht="12.75" customHeight="1">
      <c r="A74" s="151"/>
      <c r="B74" s="152"/>
      <c r="C74" s="152"/>
      <c r="D74" s="151"/>
      <c r="E74" s="124"/>
      <c r="F74" s="144"/>
      <c r="G74" s="6"/>
    </row>
    <row r="75" spans="1:7" ht="12.75" customHeight="1">
      <c r="A75" s="151" t="s">
        <v>396</v>
      </c>
      <c r="B75" s="152"/>
      <c r="C75" s="151"/>
      <c r="D75" s="151"/>
      <c r="E75" s="124"/>
      <c r="F75" s="144"/>
      <c r="G75" s="6"/>
    </row>
    <row r="76" spans="1:7" ht="12.75" customHeight="1">
      <c r="A76" s="151"/>
      <c r="B76" s="155" t="s">
        <v>397</v>
      </c>
      <c r="C76" s="151"/>
      <c r="D76" s="151"/>
      <c r="E76" s="124"/>
      <c r="F76" s="144"/>
      <c r="G76" s="6"/>
    </row>
    <row r="77" spans="1:7" ht="12.75" customHeight="1">
      <c r="A77" s="129"/>
      <c r="B77" s="123"/>
      <c r="C77" s="129" t="s">
        <v>398</v>
      </c>
      <c r="D77" s="129"/>
      <c r="E77" s="122" t="s">
        <v>11</v>
      </c>
      <c r="F77" s="144"/>
      <c r="G77" s="13">
        <v>1</v>
      </c>
    </row>
    <row r="78" spans="1:7" ht="12.75" customHeight="1">
      <c r="A78" s="129"/>
      <c r="B78" s="123"/>
      <c r="C78" s="129" t="s">
        <v>399</v>
      </c>
      <c r="D78" s="129"/>
      <c r="E78" s="122" t="s">
        <v>11</v>
      </c>
      <c r="F78" s="144"/>
      <c r="G78" s="13">
        <v>0</v>
      </c>
    </row>
    <row r="79" spans="1:7" ht="12.75" customHeight="1">
      <c r="A79" s="129"/>
      <c r="B79" s="123"/>
      <c r="C79" s="129" t="s">
        <v>400</v>
      </c>
      <c r="D79" s="129"/>
      <c r="E79" s="122" t="s">
        <v>11</v>
      </c>
      <c r="F79" s="144"/>
      <c r="G79" s="13">
        <v>1</v>
      </c>
    </row>
    <row r="80" spans="1:7"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13">
        <v>5602</v>
      </c>
      <c r="H82" s="3" t="s">
        <v>206</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2900</v>
      </c>
      <c r="H84" s="163" t="s">
        <v>207</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row>
    <row r="90" spans="1:8" ht="12.75" customHeight="1"/>
    <row r="91" spans="1:8" ht="12.75" customHeight="1"/>
    <row r="92" spans="1:8" ht="12.75" customHeight="1"/>
  </sheetData>
  <mergeCells count="2">
    <mergeCell ref="A5:D5"/>
    <mergeCell ref="H22:H23"/>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sheetPr>
  <dimension ref="A1:H90"/>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648" t="s">
        <v>385</v>
      </c>
    </row>
    <row r="5" spans="1:8" ht="12.75" customHeight="1">
      <c r="A5" s="633" t="s">
        <v>3</v>
      </c>
      <c r="B5" s="633"/>
      <c r="C5" s="633"/>
      <c r="D5" s="633"/>
      <c r="E5" s="4" t="s">
        <v>2</v>
      </c>
      <c r="F5" s="3"/>
      <c r="G5" s="43"/>
      <c r="H5" s="649"/>
    </row>
    <row r="6" spans="1:8" ht="12.75" customHeight="1">
      <c r="A6" s="128"/>
      <c r="B6" s="128"/>
      <c r="C6" s="128"/>
      <c r="D6" s="128"/>
      <c r="E6" s="3"/>
      <c r="F6" s="3"/>
      <c r="G6" s="43"/>
      <c r="H6" s="649"/>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62">
        <v>0</v>
      </c>
    </row>
    <row r="11" spans="1:8" ht="12.75" customHeight="1">
      <c r="A11" s="129"/>
      <c r="B11" s="131" t="s">
        <v>49</v>
      </c>
      <c r="C11" s="131"/>
      <c r="D11" s="131"/>
      <c r="E11" s="122" t="s">
        <v>1</v>
      </c>
      <c r="F11" s="132"/>
      <c r="G11" s="62"/>
    </row>
    <row r="12" spans="1:8" ht="12.75" customHeight="1">
      <c r="A12" s="129"/>
      <c r="B12" s="131" t="s">
        <v>48</v>
      </c>
      <c r="C12" s="131"/>
      <c r="D12" s="131"/>
      <c r="E12" s="122" t="s">
        <v>1</v>
      </c>
      <c r="F12" s="132"/>
      <c r="G12" s="62">
        <v>1</v>
      </c>
      <c r="H12" s="3" t="s">
        <v>292</v>
      </c>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173</v>
      </c>
    </row>
    <row r="19" spans="1:8" ht="12.75" customHeight="1">
      <c r="A19" s="129"/>
      <c r="B19" s="129" t="s">
        <v>42</v>
      </c>
      <c r="C19" s="129"/>
      <c r="D19" s="129"/>
      <c r="E19" s="122" t="s">
        <v>1</v>
      </c>
      <c r="F19" s="132"/>
      <c r="G19" s="34" t="s">
        <v>174</v>
      </c>
    </row>
    <row r="20" spans="1:8" ht="12.75" customHeight="1">
      <c r="A20" s="129"/>
      <c r="B20" s="129" t="s">
        <v>41</v>
      </c>
      <c r="C20" s="129"/>
      <c r="D20" s="129"/>
      <c r="E20" s="122" t="s">
        <v>40</v>
      </c>
      <c r="F20" s="132"/>
      <c r="G20" s="62">
        <v>39</v>
      </c>
      <c r="H20" s="3" t="s">
        <v>386</v>
      </c>
    </row>
    <row r="21" spans="1:8" ht="12.75" customHeight="1">
      <c r="A21" s="129"/>
      <c r="B21" s="129" t="s">
        <v>39</v>
      </c>
      <c r="C21" s="129"/>
      <c r="D21" s="129"/>
      <c r="E21" s="122" t="s">
        <v>38</v>
      </c>
      <c r="F21" s="132"/>
      <c r="G21" s="34">
        <v>6770</v>
      </c>
      <c r="H21" s="3" t="s">
        <v>252</v>
      </c>
    </row>
    <row r="22" spans="1:8" ht="12.75" customHeight="1">
      <c r="A22" s="129"/>
      <c r="B22" s="129" t="s">
        <v>37</v>
      </c>
      <c r="C22" s="129"/>
      <c r="D22" s="129"/>
      <c r="E22" s="122" t="s">
        <v>36</v>
      </c>
      <c r="F22" s="130"/>
      <c r="G22" s="34">
        <v>28080</v>
      </c>
      <c r="H22" s="653" t="s">
        <v>443</v>
      </c>
    </row>
    <row r="23" spans="1:8" ht="12.75" customHeight="1">
      <c r="A23" s="129"/>
      <c r="B23" s="129" t="s">
        <v>35</v>
      </c>
      <c r="C23" s="129"/>
      <c r="D23" s="129"/>
      <c r="E23" s="122" t="s">
        <v>11</v>
      </c>
      <c r="F23" s="130"/>
      <c r="G23" s="34">
        <v>10</v>
      </c>
      <c r="H23" s="653"/>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62"/>
      <c r="H25" s="164"/>
    </row>
    <row r="26" spans="1:8" ht="12.75" customHeight="1">
      <c r="A26" s="129"/>
      <c r="B26" s="129" t="s">
        <v>412</v>
      </c>
      <c r="C26" s="129"/>
      <c r="D26" s="129"/>
      <c r="E26" s="122" t="s">
        <v>413</v>
      </c>
      <c r="F26" s="130"/>
      <c r="G26" s="62"/>
      <c r="H26" s="165"/>
    </row>
    <row r="27" spans="1:8" ht="12.75" customHeight="1">
      <c r="A27" s="129"/>
      <c r="B27" s="129" t="s">
        <v>277</v>
      </c>
      <c r="C27" s="129"/>
      <c r="D27" s="129"/>
      <c r="E27" s="122" t="s">
        <v>34</v>
      </c>
      <c r="F27" s="130"/>
      <c r="G27" s="57"/>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40</v>
      </c>
      <c r="H30" s="3" t="s">
        <v>254</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57"/>
      <c r="H43" s="98"/>
    </row>
    <row r="44" spans="1:8" ht="12.75" customHeight="1">
      <c r="A44" s="129"/>
      <c r="B44" s="123" t="s">
        <v>19</v>
      </c>
      <c r="C44" s="129"/>
      <c r="D44" s="129"/>
      <c r="E44" s="122" t="s">
        <v>18</v>
      </c>
      <c r="F44" s="130"/>
      <c r="G44" s="57"/>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244</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6"/>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13">
        <v>13076</v>
      </c>
      <c r="H82" s="3" t="s">
        <v>209</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400</v>
      </c>
      <c r="H84" s="115" t="s">
        <v>208</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c r="H90" s="114"/>
    </row>
  </sheetData>
  <mergeCells count="3">
    <mergeCell ref="A5:D5"/>
    <mergeCell ref="H22:H23"/>
    <mergeCell ref="H4:H6"/>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t="s">
        <v>253</v>
      </c>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62">
        <v>0</v>
      </c>
    </row>
    <row r="11" spans="1:8" ht="12.75" customHeight="1">
      <c r="A11" s="129"/>
      <c r="B11" s="131" t="s">
        <v>49</v>
      </c>
      <c r="C11" s="131"/>
      <c r="D11" s="131"/>
      <c r="E11" s="122" t="s">
        <v>1</v>
      </c>
      <c r="F11" s="132"/>
      <c r="G11" s="62"/>
    </row>
    <row r="12" spans="1:8" ht="12.75" customHeight="1">
      <c r="A12" s="129"/>
      <c r="B12" s="131" t="s">
        <v>48</v>
      </c>
      <c r="C12" s="131"/>
      <c r="D12" s="131"/>
      <c r="E12" s="122" t="s">
        <v>1</v>
      </c>
      <c r="F12" s="132"/>
      <c r="G12" s="62">
        <v>1</v>
      </c>
      <c r="H12" s="3" t="s">
        <v>292</v>
      </c>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173</v>
      </c>
    </row>
    <row r="19" spans="1:8" ht="12.75" customHeight="1">
      <c r="A19" s="129"/>
      <c r="B19" s="129" t="s">
        <v>42</v>
      </c>
      <c r="C19" s="129"/>
      <c r="D19" s="129"/>
      <c r="E19" s="122" t="s">
        <v>1</v>
      </c>
      <c r="F19" s="132"/>
      <c r="G19" s="34" t="s">
        <v>175</v>
      </c>
    </row>
    <row r="20" spans="1:8" ht="12.75" customHeight="1">
      <c r="A20" s="129"/>
      <c r="B20" s="129" t="s">
        <v>41</v>
      </c>
      <c r="C20" s="129"/>
      <c r="D20" s="129"/>
      <c r="E20" s="122" t="s">
        <v>40</v>
      </c>
      <c r="F20" s="132"/>
      <c r="G20" s="62">
        <v>39</v>
      </c>
      <c r="H20" s="3" t="s">
        <v>386</v>
      </c>
    </row>
    <row r="21" spans="1:8" ht="12.75" customHeight="1">
      <c r="A21" s="129"/>
      <c r="B21" s="129" t="s">
        <v>39</v>
      </c>
      <c r="C21" s="129"/>
      <c r="D21" s="129"/>
      <c r="E21" s="122" t="s">
        <v>38</v>
      </c>
      <c r="F21" s="132"/>
      <c r="G21" s="34">
        <v>6920</v>
      </c>
      <c r="H21" s="3" t="s">
        <v>262</v>
      </c>
    </row>
    <row r="22" spans="1:8" ht="12.75" customHeight="1">
      <c r="A22" s="129"/>
      <c r="B22" s="129" t="s">
        <v>37</v>
      </c>
      <c r="C22" s="129"/>
      <c r="D22" s="129"/>
      <c r="E22" s="122" t="s">
        <v>36</v>
      </c>
      <c r="F22" s="130"/>
      <c r="G22" s="34">
        <v>28080</v>
      </c>
      <c r="H22" s="653" t="s">
        <v>443</v>
      </c>
    </row>
    <row r="23" spans="1:8" ht="12.75" customHeight="1">
      <c r="A23" s="129"/>
      <c r="B23" s="129" t="s">
        <v>35</v>
      </c>
      <c r="C23" s="129"/>
      <c r="D23" s="129"/>
      <c r="E23" s="122" t="s">
        <v>11</v>
      </c>
      <c r="F23" s="130"/>
      <c r="G23" s="34">
        <v>10</v>
      </c>
      <c r="H23" s="653"/>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62"/>
      <c r="H25" s="164"/>
    </row>
    <row r="26" spans="1:8" ht="12.75" customHeight="1">
      <c r="A26" s="129"/>
      <c r="B26" s="129" t="s">
        <v>412</v>
      </c>
      <c r="C26" s="129"/>
      <c r="D26" s="129"/>
      <c r="E26" s="122" t="s">
        <v>413</v>
      </c>
      <c r="F26" s="130"/>
      <c r="G26" s="62"/>
      <c r="H26" s="165"/>
    </row>
    <row r="27" spans="1:8" ht="12.75" customHeight="1">
      <c r="A27" s="129"/>
      <c r="B27" s="129" t="s">
        <v>277</v>
      </c>
      <c r="C27" s="129"/>
      <c r="D27" s="129"/>
      <c r="E27" s="122" t="s">
        <v>34</v>
      </c>
      <c r="F27" s="130"/>
      <c r="G27" s="57"/>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33</v>
      </c>
      <c r="H30" s="3" t="s">
        <v>254</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7" ht="12.75" customHeight="1">
      <c r="A33" s="129"/>
      <c r="B33" s="137"/>
      <c r="C33" s="130"/>
      <c r="D33" s="129" t="s">
        <v>28</v>
      </c>
      <c r="E33" s="122" t="s">
        <v>24</v>
      </c>
      <c r="F33" s="130"/>
      <c r="G33" s="45"/>
    </row>
    <row r="34" spans="1:7" ht="12.75" customHeight="1">
      <c r="A34" s="129"/>
      <c r="B34" s="138"/>
      <c r="C34" s="130"/>
      <c r="D34" s="129" t="s">
        <v>27</v>
      </c>
      <c r="E34" s="122" t="s">
        <v>24</v>
      </c>
      <c r="F34" s="130"/>
      <c r="G34" s="45"/>
    </row>
    <row r="35" spans="1:7" ht="12.75" customHeight="1">
      <c r="A35" s="129"/>
      <c r="B35" s="138"/>
      <c r="C35" s="130"/>
      <c r="D35" s="129" t="s">
        <v>26</v>
      </c>
      <c r="E35" s="122" t="s">
        <v>24</v>
      </c>
      <c r="F35" s="130"/>
      <c r="G35" s="45"/>
    </row>
    <row r="36" spans="1:7" ht="12.75" customHeight="1">
      <c r="A36" s="129"/>
      <c r="B36" s="138"/>
      <c r="C36" s="130"/>
      <c r="D36" s="129" t="s">
        <v>25</v>
      </c>
      <c r="E36" s="122" t="s">
        <v>24</v>
      </c>
      <c r="F36" s="130"/>
      <c r="G36" s="45"/>
    </row>
    <row r="37" spans="1:7" ht="12.75" customHeight="1">
      <c r="A37" s="129"/>
      <c r="B37" s="129"/>
      <c r="C37" s="130"/>
      <c r="D37" s="129" t="s">
        <v>424</v>
      </c>
      <c r="E37" s="122" t="s">
        <v>24</v>
      </c>
      <c r="F37" s="130"/>
      <c r="G37" s="45"/>
    </row>
    <row r="38" spans="1:7" ht="12.75" customHeight="1">
      <c r="A38" s="129"/>
      <c r="B38" s="129"/>
      <c r="C38" s="130"/>
      <c r="D38" s="129" t="s">
        <v>425</v>
      </c>
      <c r="E38" s="122" t="s">
        <v>24</v>
      </c>
      <c r="F38" s="130"/>
      <c r="G38" s="45"/>
    </row>
    <row r="39" spans="1:7" ht="12.75" customHeight="1">
      <c r="A39" s="129"/>
      <c r="B39" s="129"/>
      <c r="C39" s="130"/>
      <c r="D39" s="129"/>
      <c r="E39" s="122"/>
      <c r="F39" s="130"/>
      <c r="G39" s="30"/>
    </row>
    <row r="40" spans="1:7" ht="12.75" customHeight="1">
      <c r="A40" s="129" t="s">
        <v>23</v>
      </c>
      <c r="B40" s="129"/>
      <c r="C40" s="129"/>
      <c r="D40" s="129"/>
      <c r="E40" s="122"/>
      <c r="F40" s="130"/>
      <c r="G40" s="28"/>
    </row>
    <row r="41" spans="1:7" ht="12.75" customHeight="1">
      <c r="A41" s="126" t="s">
        <v>22</v>
      </c>
      <c r="B41" s="129"/>
      <c r="C41" s="129"/>
      <c r="D41" s="129"/>
      <c r="E41" s="122"/>
      <c r="F41" s="130"/>
      <c r="G41" s="26"/>
    </row>
    <row r="42" spans="1:7" ht="12.75" customHeight="1">
      <c r="A42" s="129"/>
      <c r="B42" s="129" t="s">
        <v>21</v>
      </c>
      <c r="C42" s="129"/>
      <c r="D42" s="129"/>
      <c r="E42" s="122" t="s">
        <v>7</v>
      </c>
      <c r="F42" s="130"/>
      <c r="G42" s="34"/>
    </row>
    <row r="43" spans="1:7" ht="12.75" customHeight="1">
      <c r="A43" s="129"/>
      <c r="B43" s="129" t="s">
        <v>20</v>
      </c>
      <c r="C43" s="129"/>
      <c r="D43" s="129"/>
      <c r="E43" s="122" t="s">
        <v>18</v>
      </c>
      <c r="F43" s="130"/>
      <c r="G43" s="57"/>
    </row>
    <row r="44" spans="1:7" ht="12.75" customHeight="1">
      <c r="A44" s="129"/>
      <c r="B44" s="123" t="s">
        <v>19</v>
      </c>
      <c r="C44" s="129"/>
      <c r="D44" s="129"/>
      <c r="E44" s="122" t="s">
        <v>18</v>
      </c>
      <c r="F44" s="130"/>
      <c r="G44" s="57"/>
    </row>
    <row r="45" spans="1:7" ht="12.75" customHeight="1">
      <c r="A45" s="129"/>
      <c r="B45" s="123" t="s">
        <v>17</v>
      </c>
      <c r="C45" s="129"/>
      <c r="D45" s="129"/>
      <c r="E45" s="122" t="s">
        <v>333</v>
      </c>
      <c r="F45" s="130"/>
      <c r="G45" s="45"/>
    </row>
    <row r="46" spans="1:7" ht="12.75" customHeight="1">
      <c r="A46" s="129"/>
      <c r="B46" s="123" t="s">
        <v>16</v>
      </c>
      <c r="C46" s="129"/>
      <c r="D46" s="129"/>
      <c r="E46" s="122" t="s">
        <v>7</v>
      </c>
      <c r="F46" s="130"/>
      <c r="G46" s="45"/>
    </row>
    <row r="47" spans="1:7" ht="12.75" customHeight="1">
      <c r="A47" s="129"/>
      <c r="B47" s="123" t="s">
        <v>15</v>
      </c>
      <c r="C47" s="129"/>
      <c r="D47" s="129"/>
      <c r="E47" s="122" t="s">
        <v>14</v>
      </c>
      <c r="F47" s="130"/>
      <c r="G47" s="45"/>
    </row>
    <row r="48" spans="1:7" ht="12.75" customHeight="1">
      <c r="A48" s="129"/>
      <c r="B48" s="123" t="s">
        <v>13</v>
      </c>
      <c r="C48" s="129"/>
      <c r="D48" s="129"/>
      <c r="E48" s="122" t="s">
        <v>11</v>
      </c>
      <c r="F48" s="130"/>
      <c r="G48" s="45"/>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244</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row>
    <row r="70" spans="1:8" ht="12.75" customHeight="1">
      <c r="A70" s="129"/>
      <c r="B70" s="147"/>
      <c r="C70" s="147" t="s">
        <v>421</v>
      </c>
      <c r="D70" s="129"/>
      <c r="E70" s="122" t="s">
        <v>1</v>
      </c>
      <c r="F70" s="144"/>
      <c r="G70" s="13"/>
    </row>
    <row r="71" spans="1:8" ht="12.75" customHeight="1">
      <c r="A71" s="129"/>
      <c r="B71" s="147"/>
      <c r="C71" s="147" t="s">
        <v>422</v>
      </c>
      <c r="D71" s="129"/>
      <c r="E71" s="122" t="s">
        <v>1</v>
      </c>
      <c r="F71" s="144"/>
      <c r="G71" s="13"/>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6"/>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1</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13">
        <v>13076</v>
      </c>
      <c r="H82" s="3" t="s">
        <v>209</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400</v>
      </c>
      <c r="H84" s="115" t="s">
        <v>208</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c r="H90" s="114"/>
    </row>
    <row r="91" spans="1:8" ht="12.75" customHeight="1"/>
  </sheetData>
  <mergeCells count="2">
    <mergeCell ref="A5:D5"/>
    <mergeCell ref="H22:H23"/>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ColWidth="8.85546875" defaultRowHeight="12.75"/>
  <cols>
    <col min="1" max="7" width="8.85546875" style="1"/>
    <col min="8" max="8" width="153.140625" style="3"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row>
    <row r="7" spans="1:8" ht="12.75" customHeight="1">
      <c r="A7" s="129" t="s">
        <v>53</v>
      </c>
      <c r="B7" s="129"/>
      <c r="C7" s="129"/>
      <c r="D7" s="129"/>
      <c r="E7" s="130"/>
      <c r="F7" s="130"/>
    </row>
    <row r="8" spans="1:8" ht="12.75" customHeight="1">
      <c r="A8" s="126" t="s">
        <v>52</v>
      </c>
      <c r="B8" s="129"/>
      <c r="C8" s="129"/>
      <c r="D8" s="129"/>
      <c r="E8" s="130"/>
      <c r="F8" s="130"/>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68</v>
      </c>
    </row>
    <row r="19" spans="1:8" ht="12.75" customHeight="1">
      <c r="A19" s="129"/>
      <c r="B19" s="129" t="s">
        <v>42</v>
      </c>
      <c r="C19" s="129"/>
      <c r="D19" s="129"/>
      <c r="E19" s="122" t="s">
        <v>1</v>
      </c>
      <c r="F19" s="132"/>
      <c r="G19" s="34" t="s">
        <v>80</v>
      </c>
      <c r="H19" s="3" t="s">
        <v>256</v>
      </c>
    </row>
    <row r="20" spans="1:8" ht="12.75" customHeight="1">
      <c r="A20" s="129"/>
      <c r="B20" s="129" t="s">
        <v>41</v>
      </c>
      <c r="C20" s="129"/>
      <c r="D20" s="129"/>
      <c r="E20" s="122" t="s">
        <v>40</v>
      </c>
      <c r="F20" s="132"/>
      <c r="G20" s="22">
        <v>5</v>
      </c>
      <c r="H20" s="3" t="s">
        <v>255</v>
      </c>
    </row>
    <row r="21" spans="1:8" ht="12.75" customHeight="1">
      <c r="A21" s="129"/>
      <c r="B21" s="129" t="s">
        <v>39</v>
      </c>
      <c r="C21" s="129"/>
      <c r="D21" s="129"/>
      <c r="E21" s="122" t="s">
        <v>38</v>
      </c>
      <c r="F21" s="132"/>
      <c r="G21" s="62">
        <v>12270</v>
      </c>
      <c r="H21" s="3" t="s">
        <v>275</v>
      </c>
    </row>
    <row r="22" spans="1:8" ht="12.75" customHeight="1">
      <c r="A22" s="129"/>
      <c r="B22" s="129" t="s">
        <v>37</v>
      </c>
      <c r="C22" s="129"/>
      <c r="D22" s="129"/>
      <c r="E22" s="122" t="s">
        <v>36</v>
      </c>
      <c r="F22" s="130"/>
      <c r="G22" s="61">
        <v>9451</v>
      </c>
      <c r="H22" s="662" t="s">
        <v>446</v>
      </c>
    </row>
    <row r="23" spans="1:8" ht="12.75" customHeight="1">
      <c r="A23" s="129"/>
      <c r="B23" s="129" t="s">
        <v>35</v>
      </c>
      <c r="C23" s="129"/>
      <c r="D23" s="129"/>
      <c r="E23" s="122" t="s">
        <v>11</v>
      </c>
      <c r="F23" s="130"/>
      <c r="G23" s="61">
        <v>11</v>
      </c>
      <c r="H23" s="662"/>
    </row>
    <row r="24" spans="1:8" ht="12.75" customHeight="1">
      <c r="A24" s="129"/>
      <c r="B24" s="129" t="s">
        <v>410</v>
      </c>
      <c r="C24" s="129"/>
      <c r="D24" s="129"/>
      <c r="E24" s="122" t="s">
        <v>11</v>
      </c>
      <c r="F24" s="130"/>
      <c r="G24" s="61"/>
      <c r="H24" s="113"/>
    </row>
    <row r="25" spans="1:8" ht="12.75" customHeight="1">
      <c r="A25" s="129"/>
      <c r="B25" s="129" t="s">
        <v>411</v>
      </c>
      <c r="C25" s="129"/>
      <c r="D25" s="129"/>
      <c r="E25" s="122" t="s">
        <v>276</v>
      </c>
      <c r="F25" s="130"/>
      <c r="G25" s="61"/>
      <c r="H25" s="113"/>
    </row>
    <row r="26" spans="1:8" ht="12.75" customHeight="1">
      <c r="A26" s="129"/>
      <c r="B26" s="129" t="s">
        <v>412</v>
      </c>
      <c r="C26" s="129"/>
      <c r="D26" s="129"/>
      <c r="E26" s="122" t="s">
        <v>413</v>
      </c>
      <c r="F26" s="130"/>
      <c r="G26" s="61"/>
      <c r="H26" s="114"/>
    </row>
    <row r="27" spans="1:8" ht="12.75" customHeight="1">
      <c r="A27" s="129"/>
      <c r="B27" s="129" t="s">
        <v>277</v>
      </c>
      <c r="C27" s="129"/>
      <c r="D27" s="129"/>
      <c r="E27" s="122" t="s">
        <v>34</v>
      </c>
      <c r="F27" s="130"/>
      <c r="G27" s="34"/>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30.8</v>
      </c>
      <c r="H30" s="3" t="s">
        <v>241</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34"/>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v>1</v>
      </c>
      <c r="H48" s="3" t="s">
        <v>190</v>
      </c>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9"/>
    </row>
    <row r="63" spans="1:8" ht="12.75" customHeight="1">
      <c r="A63" s="129" t="s">
        <v>416</v>
      </c>
      <c r="B63" s="123"/>
      <c r="C63" s="129"/>
      <c r="D63" s="129"/>
      <c r="E63" s="122"/>
      <c r="F63" s="144"/>
      <c r="G63" s="17"/>
    </row>
    <row r="64" spans="1:8" ht="12.75" customHeight="1">
      <c r="A64" s="129"/>
      <c r="B64" s="147" t="s">
        <v>6</v>
      </c>
      <c r="C64" s="129"/>
      <c r="D64" s="129"/>
      <c r="E64" s="122"/>
      <c r="F64" s="144"/>
      <c r="G64" s="15"/>
    </row>
    <row r="65" spans="1:8" ht="12.75" customHeight="1">
      <c r="A65" s="129"/>
      <c r="B65" s="147"/>
      <c r="C65" s="147" t="s">
        <v>417</v>
      </c>
      <c r="D65" s="129"/>
      <c r="E65" s="122" t="s">
        <v>1</v>
      </c>
      <c r="F65" s="144"/>
      <c r="G65" s="13">
        <v>1</v>
      </c>
      <c r="H65" s="3" t="s">
        <v>183</v>
      </c>
    </row>
    <row r="66" spans="1:8" ht="12.75" customHeight="1">
      <c r="A66" s="129"/>
      <c r="B66" s="147"/>
      <c r="C66" s="147" t="s">
        <v>418</v>
      </c>
      <c r="D66" s="129"/>
      <c r="E66" s="122" t="s">
        <v>1</v>
      </c>
      <c r="F66" s="144"/>
      <c r="G66" s="13">
        <v>0</v>
      </c>
    </row>
    <row r="67" spans="1:8" ht="12.75" customHeight="1">
      <c r="A67" s="129"/>
      <c r="B67" s="147"/>
      <c r="C67" s="147" t="s">
        <v>419</v>
      </c>
      <c r="D67" s="129"/>
      <c r="E67" s="122" t="s">
        <v>1</v>
      </c>
      <c r="F67" s="144"/>
      <c r="G67" s="13">
        <v>0</v>
      </c>
    </row>
    <row r="68" spans="1:8" ht="12.75" customHeight="1">
      <c r="A68" s="129"/>
      <c r="B68" s="147" t="s">
        <v>5</v>
      </c>
      <c r="C68" s="147"/>
      <c r="D68" s="129"/>
      <c r="E68" s="122"/>
      <c r="F68" s="144"/>
      <c r="G68" s="11"/>
    </row>
    <row r="69" spans="1:8" ht="12.75" customHeight="1">
      <c r="A69" s="129"/>
      <c r="B69" s="147"/>
      <c r="C69" s="147" t="s">
        <v>420</v>
      </c>
      <c r="D69" s="129"/>
      <c r="E69" s="122" t="s">
        <v>1</v>
      </c>
      <c r="F69" s="144"/>
      <c r="G69" s="13">
        <v>1</v>
      </c>
      <c r="H69" s="3" t="s">
        <v>182</v>
      </c>
    </row>
    <row r="70" spans="1:8" ht="12.75" customHeight="1">
      <c r="A70" s="129"/>
      <c r="B70" s="147"/>
      <c r="C70" s="147" t="s">
        <v>421</v>
      </c>
      <c r="D70" s="129"/>
      <c r="E70" s="122" t="s">
        <v>1</v>
      </c>
      <c r="F70" s="144"/>
      <c r="G70" s="13">
        <v>0</v>
      </c>
    </row>
    <row r="71" spans="1:8" ht="12.75" customHeight="1">
      <c r="A71" s="129"/>
      <c r="B71" s="147"/>
      <c r="C71" s="147" t="s">
        <v>422</v>
      </c>
      <c r="D71" s="129"/>
      <c r="E71" s="122" t="s">
        <v>1</v>
      </c>
      <c r="F71" s="144"/>
      <c r="G71" s="13">
        <v>0</v>
      </c>
    </row>
    <row r="72" spans="1:8" ht="12.75" customHeight="1">
      <c r="A72" s="151"/>
      <c r="B72" s="152"/>
      <c r="C72" s="152"/>
      <c r="D72" s="151"/>
      <c r="E72" s="124"/>
      <c r="F72" s="144"/>
      <c r="G72" s="14"/>
    </row>
    <row r="73" spans="1:8" ht="12.75" customHeight="1">
      <c r="A73" s="129" t="s">
        <v>395</v>
      </c>
      <c r="B73" s="147"/>
      <c r="C73" s="147"/>
      <c r="D73" s="129"/>
      <c r="E73" s="122" t="s">
        <v>1</v>
      </c>
      <c r="F73" s="144"/>
      <c r="G73" s="159"/>
    </row>
    <row r="74" spans="1:8" ht="12.75" customHeight="1">
      <c r="A74" s="151"/>
      <c r="B74" s="152"/>
      <c r="C74" s="152"/>
      <c r="D74" s="151"/>
      <c r="E74" s="124"/>
      <c r="F74" s="144"/>
      <c r="G74" s="6"/>
    </row>
    <row r="75" spans="1:8" ht="12.75" customHeight="1">
      <c r="A75" s="151" t="s">
        <v>396</v>
      </c>
      <c r="B75" s="152"/>
      <c r="C75" s="151"/>
      <c r="D75" s="151"/>
      <c r="E75" s="124"/>
      <c r="F75" s="144"/>
      <c r="G75" s="6"/>
    </row>
    <row r="76" spans="1:8" ht="12.75" customHeight="1">
      <c r="A76" s="151"/>
      <c r="B76" s="155" t="s">
        <v>397</v>
      </c>
      <c r="C76" s="151"/>
      <c r="D76" s="151"/>
      <c r="E76" s="124"/>
      <c r="F76" s="144"/>
      <c r="G76" s="50"/>
    </row>
    <row r="77" spans="1:8" ht="12.75" customHeight="1">
      <c r="A77" s="129"/>
      <c r="B77" s="123"/>
      <c r="C77" s="129" t="s">
        <v>398</v>
      </c>
      <c r="D77" s="129"/>
      <c r="E77" s="122" t="s">
        <v>11</v>
      </c>
      <c r="F77" s="144"/>
      <c r="G77" s="13">
        <v>1</v>
      </c>
    </row>
    <row r="78" spans="1:8" ht="12.75" customHeight="1">
      <c r="A78" s="129"/>
      <c r="B78" s="123"/>
      <c r="C78" s="129" t="s">
        <v>399</v>
      </c>
      <c r="D78" s="129"/>
      <c r="E78" s="122" t="s">
        <v>11</v>
      </c>
      <c r="F78" s="144"/>
      <c r="G78" s="13">
        <v>0</v>
      </c>
    </row>
    <row r="79" spans="1:8" ht="12.75" customHeight="1">
      <c r="A79" s="129"/>
      <c r="B79" s="123"/>
      <c r="C79" s="129" t="s">
        <v>400</v>
      </c>
      <c r="D79" s="129"/>
      <c r="E79" s="122" t="s">
        <v>11</v>
      </c>
      <c r="F79" s="144"/>
      <c r="G79" s="13">
        <v>0</v>
      </c>
    </row>
    <row r="80" spans="1:8" ht="12.75" customHeight="1">
      <c r="A80" s="129"/>
      <c r="B80" s="123"/>
      <c r="C80" s="129" t="s">
        <v>401</v>
      </c>
      <c r="D80" s="129"/>
      <c r="E80" s="122" t="s">
        <v>11</v>
      </c>
      <c r="F80" s="144"/>
      <c r="G80" s="13">
        <v>0</v>
      </c>
    </row>
    <row r="81" spans="1:8" ht="12.75" customHeight="1">
      <c r="A81" s="129"/>
      <c r="B81" s="155" t="s">
        <v>402</v>
      </c>
      <c r="C81" s="151"/>
      <c r="D81" s="151"/>
      <c r="E81" s="124"/>
      <c r="F81" s="144"/>
      <c r="G81" s="52"/>
    </row>
    <row r="82" spans="1:8" ht="12.75" customHeight="1">
      <c r="A82" s="129"/>
      <c r="B82" s="123"/>
      <c r="C82" s="129" t="s">
        <v>403</v>
      </c>
      <c r="D82" s="129"/>
      <c r="E82" s="122" t="s">
        <v>4</v>
      </c>
      <c r="F82" s="144"/>
      <c r="G82" s="74">
        <v>4705</v>
      </c>
      <c r="H82" s="3" t="s">
        <v>301</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1"/>
    </row>
    <row r="88" spans="1:8" ht="12.75" customHeight="1">
      <c r="A88" s="129" t="s">
        <v>409</v>
      </c>
      <c r="B88" s="123"/>
      <c r="C88" s="129"/>
      <c r="D88" s="129"/>
      <c r="E88" s="127" t="s">
        <v>423</v>
      </c>
      <c r="F88" s="144"/>
      <c r="G88" s="45"/>
    </row>
    <row r="89" spans="1:8" ht="12.75" customHeight="1">
      <c r="A89" s="8"/>
      <c r="B89" s="9"/>
      <c r="C89" s="8"/>
      <c r="D89" s="8"/>
      <c r="E89" s="8"/>
      <c r="F89" s="7"/>
      <c r="H89" s="59" t="s">
        <v>180</v>
      </c>
    </row>
    <row r="90" spans="1:8" ht="12.75" customHeight="1"/>
  </sheetData>
  <mergeCells count="2">
    <mergeCell ref="A5:D5"/>
    <mergeCell ref="H22:H2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sheetPr>
  <dimension ref="A1:H92"/>
  <sheetViews>
    <sheetView showGridLines="0" workbookViewId="0"/>
  </sheetViews>
  <sheetFormatPr defaultColWidth="8.85546875" defaultRowHeight="12.75"/>
  <cols>
    <col min="1" max="7" width="8.85546875" style="1"/>
    <col min="8" max="8" width="99"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row>
    <row r="5" spans="1:8" ht="12.75" customHeight="1">
      <c r="A5" s="633" t="s">
        <v>3</v>
      </c>
      <c r="B5" s="633"/>
      <c r="C5" s="633"/>
      <c r="D5" s="633"/>
      <c r="E5" s="4" t="s">
        <v>2</v>
      </c>
      <c r="F5" s="3"/>
      <c r="G5" s="43"/>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176</v>
      </c>
    </row>
    <row r="19" spans="1:8" ht="12.75" customHeight="1">
      <c r="A19" s="129"/>
      <c r="B19" s="129" t="s">
        <v>42</v>
      </c>
      <c r="C19" s="129"/>
      <c r="D19" s="129"/>
      <c r="E19" s="122" t="s">
        <v>1</v>
      </c>
      <c r="F19" s="132"/>
      <c r="G19" s="34" t="s">
        <v>177</v>
      </c>
    </row>
    <row r="20" spans="1:8" ht="12.75" customHeight="1">
      <c r="A20" s="129"/>
      <c r="B20" s="129" t="s">
        <v>41</v>
      </c>
      <c r="C20" s="129"/>
      <c r="D20" s="129"/>
      <c r="E20" s="122" t="s">
        <v>40</v>
      </c>
      <c r="F20" s="132"/>
      <c r="G20" s="34">
        <v>61</v>
      </c>
      <c r="H20" s="3" t="s">
        <v>387</v>
      </c>
    </row>
    <row r="21" spans="1:8" ht="12.75" customHeight="1">
      <c r="A21" s="129"/>
      <c r="B21" s="129" t="s">
        <v>39</v>
      </c>
      <c r="C21" s="129"/>
      <c r="D21" s="129"/>
      <c r="E21" s="122" t="s">
        <v>38</v>
      </c>
      <c r="F21" s="132"/>
      <c r="G21" s="34">
        <v>9708</v>
      </c>
      <c r="H21" s="3" t="s">
        <v>257</v>
      </c>
    </row>
    <row r="22" spans="1:8" ht="12.75" customHeight="1">
      <c r="A22" s="129"/>
      <c r="B22" s="129" t="s">
        <v>37</v>
      </c>
      <c r="C22" s="129"/>
      <c r="D22" s="129"/>
      <c r="E22" s="122" t="s">
        <v>36</v>
      </c>
      <c r="F22" s="130"/>
      <c r="G22" s="34">
        <v>1730</v>
      </c>
      <c r="H22" s="661" t="s">
        <v>445</v>
      </c>
    </row>
    <row r="23" spans="1:8" ht="12.75" customHeight="1">
      <c r="A23" s="129"/>
      <c r="B23" s="129" t="s">
        <v>35</v>
      </c>
      <c r="C23" s="129"/>
      <c r="D23" s="129"/>
      <c r="E23" s="122" t="s">
        <v>11</v>
      </c>
      <c r="F23" s="130"/>
      <c r="G23" s="34">
        <v>10</v>
      </c>
      <c r="H23" s="661"/>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34"/>
      <c r="H25" s="113"/>
    </row>
    <row r="26" spans="1:8" ht="12.75" customHeight="1">
      <c r="A26" s="129"/>
      <c r="B26" s="129" t="s">
        <v>412</v>
      </c>
      <c r="C26" s="129"/>
      <c r="D26" s="129"/>
      <c r="E26" s="122" t="s">
        <v>413</v>
      </c>
      <c r="F26" s="130"/>
      <c r="G26" s="34"/>
      <c r="H26" s="113"/>
    </row>
    <row r="27" spans="1:8" ht="12.75" customHeight="1">
      <c r="A27" s="129"/>
      <c r="B27" s="129" t="s">
        <v>277</v>
      </c>
      <c r="C27" s="129"/>
      <c r="D27" s="129"/>
      <c r="E27" s="122" t="s">
        <v>34</v>
      </c>
      <c r="F27" s="130"/>
      <c r="G27" s="45"/>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10</v>
      </c>
      <c r="H30" s="3" t="s">
        <v>258</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45"/>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7" ht="12.75" customHeight="1">
      <c r="A65" s="129"/>
      <c r="B65" s="147"/>
      <c r="C65" s="147" t="s">
        <v>417</v>
      </c>
      <c r="D65" s="129"/>
      <c r="E65" s="122" t="s">
        <v>1</v>
      </c>
      <c r="F65" s="144"/>
      <c r="G65" s="13"/>
    </row>
    <row r="66" spans="1:7" ht="12.75" customHeight="1">
      <c r="A66" s="129"/>
      <c r="B66" s="147"/>
      <c r="C66" s="147" t="s">
        <v>418</v>
      </c>
      <c r="D66" s="129"/>
      <c r="E66" s="122" t="s">
        <v>1</v>
      </c>
      <c r="F66" s="144"/>
      <c r="G66" s="13"/>
    </row>
    <row r="67" spans="1:7" ht="12.75" customHeight="1">
      <c r="A67" s="129"/>
      <c r="B67" s="147"/>
      <c r="C67" s="147" t="s">
        <v>419</v>
      </c>
      <c r="D67" s="129"/>
      <c r="E67" s="122" t="s">
        <v>1</v>
      </c>
      <c r="F67" s="144"/>
      <c r="G67" s="13"/>
    </row>
    <row r="68" spans="1:7" ht="12.75" customHeight="1">
      <c r="A68" s="129"/>
      <c r="B68" s="147" t="s">
        <v>5</v>
      </c>
      <c r="C68" s="147"/>
      <c r="D68" s="129"/>
      <c r="E68" s="122"/>
      <c r="F68" s="144"/>
      <c r="G68" s="11"/>
    </row>
    <row r="69" spans="1:7" ht="12.75" customHeight="1">
      <c r="A69" s="129"/>
      <c r="B69" s="147"/>
      <c r="C69" s="147" t="s">
        <v>420</v>
      </c>
      <c r="D69" s="129"/>
      <c r="E69" s="122" t="s">
        <v>1</v>
      </c>
      <c r="F69" s="144"/>
      <c r="G69" s="13"/>
    </row>
    <row r="70" spans="1:7" ht="12.75" customHeight="1">
      <c r="A70" s="129"/>
      <c r="B70" s="147"/>
      <c r="C70" s="147" t="s">
        <v>421</v>
      </c>
      <c r="D70" s="129"/>
      <c r="E70" s="122" t="s">
        <v>1</v>
      </c>
      <c r="F70" s="144"/>
      <c r="G70" s="13"/>
    </row>
    <row r="71" spans="1:7" ht="12.75" customHeight="1">
      <c r="A71" s="129"/>
      <c r="B71" s="147"/>
      <c r="C71" s="147" t="s">
        <v>422</v>
      </c>
      <c r="D71" s="129"/>
      <c r="E71" s="122" t="s">
        <v>1</v>
      </c>
      <c r="F71" s="144"/>
      <c r="G71" s="13"/>
    </row>
    <row r="72" spans="1:7" ht="12.75" customHeight="1">
      <c r="A72" s="151"/>
      <c r="B72" s="152"/>
      <c r="C72" s="152"/>
      <c r="D72" s="151"/>
      <c r="E72" s="124"/>
      <c r="F72" s="144"/>
      <c r="G72" s="14"/>
    </row>
    <row r="73" spans="1:7" ht="12.75" customHeight="1">
      <c r="A73" s="129" t="s">
        <v>395</v>
      </c>
      <c r="B73" s="147"/>
      <c r="C73" s="147"/>
      <c r="D73" s="129"/>
      <c r="E73" s="122" t="s">
        <v>1</v>
      </c>
      <c r="F73" s="144"/>
      <c r="G73" s="159"/>
    </row>
    <row r="74" spans="1:7" ht="12.75" customHeight="1">
      <c r="A74" s="151"/>
      <c r="B74" s="152"/>
      <c r="C74" s="152"/>
      <c r="D74" s="151"/>
      <c r="E74" s="124"/>
      <c r="F74" s="144"/>
      <c r="G74" s="6"/>
    </row>
    <row r="75" spans="1:7" ht="12.75" customHeight="1">
      <c r="A75" s="151" t="s">
        <v>396</v>
      </c>
      <c r="B75" s="152"/>
      <c r="C75" s="151"/>
      <c r="D75" s="151"/>
      <c r="E75" s="124"/>
      <c r="F75" s="144"/>
      <c r="G75" s="6"/>
    </row>
    <row r="76" spans="1:7" ht="12.75" customHeight="1">
      <c r="A76" s="151"/>
      <c r="B76" s="155" t="s">
        <v>397</v>
      </c>
      <c r="C76" s="151"/>
      <c r="D76" s="151"/>
      <c r="E76" s="124"/>
      <c r="F76" s="144"/>
      <c r="G76" s="6"/>
    </row>
    <row r="77" spans="1:7" ht="12.75" customHeight="1">
      <c r="A77" s="129"/>
      <c r="B77" s="123"/>
      <c r="C77" s="129" t="s">
        <v>398</v>
      </c>
      <c r="D77" s="129"/>
      <c r="E77" s="122" t="s">
        <v>11</v>
      </c>
      <c r="F77" s="144"/>
      <c r="G77" s="13">
        <v>1</v>
      </c>
    </row>
    <row r="78" spans="1:7" ht="12.75" customHeight="1">
      <c r="A78" s="129"/>
      <c r="B78" s="123"/>
      <c r="C78" s="129" t="s">
        <v>399</v>
      </c>
      <c r="D78" s="129"/>
      <c r="E78" s="122" t="s">
        <v>11</v>
      </c>
      <c r="F78" s="144"/>
      <c r="G78" s="13">
        <v>0</v>
      </c>
    </row>
    <row r="79" spans="1:7" ht="12.75" customHeight="1">
      <c r="A79" s="129"/>
      <c r="B79" s="123"/>
      <c r="C79" s="129" t="s">
        <v>400</v>
      </c>
      <c r="D79" s="129"/>
      <c r="E79" s="122" t="s">
        <v>11</v>
      </c>
      <c r="F79" s="144"/>
      <c r="G79" s="13">
        <v>1</v>
      </c>
    </row>
    <row r="80" spans="1:7"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74">
        <v>4187</v>
      </c>
      <c r="H82" s="3" t="s">
        <v>302</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50</v>
      </c>
      <c r="H84" s="3" t="s">
        <v>210</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row r="91" spans="1:8" ht="12.75" customHeight="1"/>
    <row r="92" spans="1:8" ht="12.75" customHeight="1"/>
  </sheetData>
  <mergeCells count="2">
    <mergeCell ref="A5:D5"/>
    <mergeCell ref="H22:H23"/>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t="s">
        <v>388</v>
      </c>
    </row>
    <row r="5" spans="1:8" ht="12.75" customHeight="1">
      <c r="A5" s="633" t="s">
        <v>3</v>
      </c>
      <c r="B5" s="633"/>
      <c r="C5" s="633"/>
      <c r="D5" s="633"/>
      <c r="E5" s="4" t="s">
        <v>2</v>
      </c>
      <c r="F5" s="3"/>
      <c r="G5" s="43"/>
      <c r="H5" s="3" t="s">
        <v>261</v>
      </c>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176</v>
      </c>
    </row>
    <row r="19" spans="1:8" ht="12.75" customHeight="1">
      <c r="A19" s="129"/>
      <c r="B19" s="129" t="s">
        <v>42</v>
      </c>
      <c r="C19" s="129"/>
      <c r="D19" s="129"/>
      <c r="E19" s="122" t="s">
        <v>1</v>
      </c>
      <c r="F19" s="132"/>
      <c r="G19" s="34" t="s">
        <v>178</v>
      </c>
    </row>
    <row r="20" spans="1:8" ht="12.75" customHeight="1">
      <c r="A20" s="129"/>
      <c r="B20" s="129" t="s">
        <v>41</v>
      </c>
      <c r="C20" s="129"/>
      <c r="D20" s="129"/>
      <c r="E20" s="122" t="s">
        <v>40</v>
      </c>
      <c r="F20" s="132"/>
      <c r="G20" s="34">
        <v>11</v>
      </c>
      <c r="H20" s="3" t="s">
        <v>261</v>
      </c>
    </row>
    <row r="21" spans="1:8" ht="12.75" customHeight="1">
      <c r="A21" s="129"/>
      <c r="B21" s="129" t="s">
        <v>39</v>
      </c>
      <c r="C21" s="129"/>
      <c r="D21" s="129"/>
      <c r="E21" s="122" t="s">
        <v>38</v>
      </c>
      <c r="F21" s="132"/>
      <c r="G21" s="34">
        <v>4600</v>
      </c>
      <c r="H21" s="3" t="s">
        <v>260</v>
      </c>
    </row>
    <row r="22" spans="1:8" ht="12.75" customHeight="1">
      <c r="A22" s="129"/>
      <c r="B22" s="129" t="s">
        <v>37</v>
      </c>
      <c r="C22" s="129"/>
      <c r="D22" s="129"/>
      <c r="E22" s="122" t="s">
        <v>36</v>
      </c>
      <c r="F22" s="130"/>
      <c r="G22" s="34">
        <v>1730</v>
      </c>
      <c r="H22" s="661" t="s">
        <v>445</v>
      </c>
    </row>
    <row r="23" spans="1:8" ht="12.75" customHeight="1">
      <c r="A23" s="129"/>
      <c r="B23" s="129" t="s">
        <v>35</v>
      </c>
      <c r="C23" s="129"/>
      <c r="D23" s="129"/>
      <c r="E23" s="122" t="s">
        <v>11</v>
      </c>
      <c r="F23" s="130"/>
      <c r="G23" s="34">
        <v>10</v>
      </c>
      <c r="H23" s="661"/>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34"/>
      <c r="H25" s="113"/>
    </row>
    <row r="26" spans="1:8" ht="12.75" customHeight="1">
      <c r="A26" s="129"/>
      <c r="B26" s="129" t="s">
        <v>412</v>
      </c>
      <c r="C26" s="129"/>
      <c r="D26" s="129"/>
      <c r="E26" s="122" t="s">
        <v>413</v>
      </c>
      <c r="F26" s="130"/>
      <c r="G26" s="34"/>
      <c r="H26" s="113"/>
    </row>
    <row r="27" spans="1:8" ht="12.75" customHeight="1">
      <c r="A27" s="129"/>
      <c r="B27" s="129" t="s">
        <v>277</v>
      </c>
      <c r="C27" s="129"/>
      <c r="D27" s="129"/>
      <c r="E27" s="122" t="s">
        <v>34</v>
      </c>
      <c r="F27" s="130"/>
      <c r="G27" s="45"/>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9</v>
      </c>
      <c r="H30" s="3" t="s">
        <v>261</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45"/>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7" ht="12.75" customHeight="1">
      <c r="A65" s="129"/>
      <c r="B65" s="147"/>
      <c r="C65" s="147" t="s">
        <v>417</v>
      </c>
      <c r="D65" s="129"/>
      <c r="E65" s="122" t="s">
        <v>1</v>
      </c>
      <c r="F65" s="144"/>
      <c r="G65" s="13"/>
    </row>
    <row r="66" spans="1:7" ht="12.75" customHeight="1">
      <c r="A66" s="129"/>
      <c r="B66" s="147"/>
      <c r="C66" s="147" t="s">
        <v>418</v>
      </c>
      <c r="D66" s="129"/>
      <c r="E66" s="122" t="s">
        <v>1</v>
      </c>
      <c r="F66" s="144"/>
      <c r="G66" s="13"/>
    </row>
    <row r="67" spans="1:7" ht="12.75" customHeight="1">
      <c r="A67" s="129"/>
      <c r="B67" s="147"/>
      <c r="C67" s="147" t="s">
        <v>419</v>
      </c>
      <c r="D67" s="129"/>
      <c r="E67" s="122" t="s">
        <v>1</v>
      </c>
      <c r="F67" s="144"/>
      <c r="G67" s="13"/>
    </row>
    <row r="68" spans="1:7" ht="12.75" customHeight="1">
      <c r="A68" s="129"/>
      <c r="B68" s="147" t="s">
        <v>5</v>
      </c>
      <c r="C68" s="147"/>
      <c r="D68" s="129"/>
      <c r="E68" s="122"/>
      <c r="F68" s="144"/>
      <c r="G68" s="11"/>
    </row>
    <row r="69" spans="1:7" ht="12.75" customHeight="1">
      <c r="A69" s="129"/>
      <c r="B69" s="147"/>
      <c r="C69" s="147" t="s">
        <v>420</v>
      </c>
      <c r="D69" s="129"/>
      <c r="E69" s="122" t="s">
        <v>1</v>
      </c>
      <c r="F69" s="144"/>
      <c r="G69" s="13"/>
    </row>
    <row r="70" spans="1:7" ht="12.75" customHeight="1">
      <c r="A70" s="129"/>
      <c r="B70" s="147"/>
      <c r="C70" s="147" t="s">
        <v>421</v>
      </c>
      <c r="D70" s="129"/>
      <c r="E70" s="122" t="s">
        <v>1</v>
      </c>
      <c r="F70" s="144"/>
      <c r="G70" s="13"/>
    </row>
    <row r="71" spans="1:7" ht="12.75" customHeight="1">
      <c r="A71" s="129"/>
      <c r="B71" s="147"/>
      <c r="C71" s="147" t="s">
        <v>422</v>
      </c>
      <c r="D71" s="129"/>
      <c r="E71" s="122" t="s">
        <v>1</v>
      </c>
      <c r="F71" s="144"/>
      <c r="G71" s="13"/>
    </row>
    <row r="72" spans="1:7" ht="12.75" customHeight="1">
      <c r="A72" s="151"/>
      <c r="B72" s="152"/>
      <c r="C72" s="152"/>
      <c r="D72" s="151"/>
      <c r="E72" s="124"/>
      <c r="F72" s="144"/>
      <c r="G72" s="14"/>
    </row>
    <row r="73" spans="1:7" ht="12.75" customHeight="1">
      <c r="A73" s="129" t="s">
        <v>395</v>
      </c>
      <c r="B73" s="147"/>
      <c r="C73" s="147"/>
      <c r="D73" s="129"/>
      <c r="E73" s="122" t="s">
        <v>1</v>
      </c>
      <c r="F73" s="144"/>
      <c r="G73" s="159">
        <v>1</v>
      </c>
    </row>
    <row r="74" spans="1:7" ht="12.75" customHeight="1">
      <c r="A74" s="151"/>
      <c r="B74" s="152"/>
      <c r="C74" s="152"/>
      <c r="D74" s="151"/>
      <c r="E74" s="124"/>
      <c r="F74" s="144"/>
      <c r="G74" s="6"/>
    </row>
    <row r="75" spans="1:7" ht="12.75" customHeight="1">
      <c r="A75" s="151" t="s">
        <v>396</v>
      </c>
      <c r="B75" s="152"/>
      <c r="C75" s="151"/>
      <c r="D75" s="151"/>
      <c r="E75" s="124"/>
      <c r="F75" s="144"/>
      <c r="G75" s="6"/>
    </row>
    <row r="76" spans="1:7" ht="12.75" customHeight="1">
      <c r="A76" s="151"/>
      <c r="B76" s="155" t="s">
        <v>397</v>
      </c>
      <c r="C76" s="151"/>
      <c r="D76" s="151"/>
      <c r="E76" s="124"/>
      <c r="F76" s="144"/>
      <c r="G76" s="6"/>
    </row>
    <row r="77" spans="1:7" ht="12.75" customHeight="1">
      <c r="A77" s="129"/>
      <c r="B77" s="123"/>
      <c r="C77" s="129" t="s">
        <v>398</v>
      </c>
      <c r="D77" s="129"/>
      <c r="E77" s="122" t="s">
        <v>11</v>
      </c>
      <c r="F77" s="144"/>
      <c r="G77" s="13">
        <v>1</v>
      </c>
    </row>
    <row r="78" spans="1:7" ht="12.75" customHeight="1">
      <c r="A78" s="129"/>
      <c r="B78" s="123"/>
      <c r="C78" s="129" t="s">
        <v>399</v>
      </c>
      <c r="D78" s="129"/>
      <c r="E78" s="122" t="s">
        <v>11</v>
      </c>
      <c r="F78" s="144"/>
      <c r="G78" s="13">
        <v>0</v>
      </c>
    </row>
    <row r="79" spans="1:7" ht="12.75" customHeight="1">
      <c r="A79" s="129"/>
      <c r="B79" s="123"/>
      <c r="C79" s="129" t="s">
        <v>400</v>
      </c>
      <c r="D79" s="129"/>
      <c r="E79" s="122" t="s">
        <v>11</v>
      </c>
      <c r="F79" s="144"/>
      <c r="G79" s="13">
        <v>1</v>
      </c>
    </row>
    <row r="80" spans="1:7"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74">
        <v>4511</v>
      </c>
      <c r="H82" s="3" t="s">
        <v>303</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130</v>
      </c>
      <c r="H84" s="3" t="s">
        <v>211</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37" customFormat="1" ht="19.5" customHeight="1">
      <c r="A1" s="37" t="s">
        <v>55</v>
      </c>
      <c r="H1" s="110"/>
    </row>
    <row r="2" spans="1:8" s="36" customFormat="1" ht="12.75" customHeight="1">
      <c r="H2" s="111"/>
    </row>
    <row r="3" spans="1:8" s="5" customFormat="1" ht="14.1" customHeight="1">
      <c r="A3" s="5" t="s">
        <v>54</v>
      </c>
      <c r="H3" s="112"/>
    </row>
    <row r="4" spans="1:8" s="36" customFormat="1" ht="12.75" customHeight="1">
      <c r="A4" s="111"/>
      <c r="B4" s="111"/>
      <c r="C4" s="111"/>
      <c r="D4" s="111"/>
      <c r="E4" s="111"/>
      <c r="F4" s="111"/>
      <c r="H4" s="111" t="s">
        <v>388</v>
      </c>
    </row>
    <row r="5" spans="1:8" ht="12.75" customHeight="1">
      <c r="A5" s="633" t="s">
        <v>3</v>
      </c>
      <c r="B5" s="633"/>
      <c r="C5" s="633"/>
      <c r="D5" s="633"/>
      <c r="E5" s="4" t="s">
        <v>2</v>
      </c>
      <c r="F5" s="3"/>
      <c r="G5" s="43"/>
      <c r="H5" s="3" t="s">
        <v>261</v>
      </c>
    </row>
    <row r="6" spans="1:8" ht="12.75" customHeight="1">
      <c r="A6" s="128"/>
      <c r="B6" s="128"/>
      <c r="C6" s="128"/>
      <c r="D6" s="128"/>
      <c r="E6" s="3"/>
      <c r="F6" s="3"/>
      <c r="G6" s="43"/>
    </row>
    <row r="7" spans="1:8" ht="12.75" customHeight="1">
      <c r="A7" s="129" t="s">
        <v>53</v>
      </c>
      <c r="B7" s="129"/>
      <c r="C7" s="129"/>
      <c r="D7" s="129"/>
      <c r="E7" s="130"/>
      <c r="F7" s="130"/>
      <c r="G7" s="8"/>
    </row>
    <row r="8" spans="1:8" ht="12.75" customHeight="1">
      <c r="A8" s="126" t="s">
        <v>52</v>
      </c>
      <c r="B8" s="129"/>
      <c r="C8" s="129"/>
      <c r="D8" s="129"/>
      <c r="E8" s="130"/>
      <c r="F8" s="130"/>
      <c r="G8" s="8"/>
      <c r="H8" s="4" t="s">
        <v>181</v>
      </c>
    </row>
    <row r="9" spans="1:8" ht="12.75" customHeight="1">
      <c r="A9" s="129"/>
      <c r="B9" s="131" t="s">
        <v>51</v>
      </c>
      <c r="C9" s="131"/>
      <c r="D9" s="131"/>
      <c r="E9" s="122" t="s">
        <v>1</v>
      </c>
      <c r="F9" s="132"/>
      <c r="G9" s="34"/>
    </row>
    <row r="10" spans="1:8" ht="12.75" customHeight="1">
      <c r="A10" s="129"/>
      <c r="B10" s="131" t="s">
        <v>50</v>
      </c>
      <c r="C10" s="131"/>
      <c r="D10" s="131"/>
      <c r="E10" s="122" t="s">
        <v>1</v>
      </c>
      <c r="F10" s="132"/>
      <c r="G10" s="34"/>
    </row>
    <row r="11" spans="1:8" ht="12.75" customHeight="1">
      <c r="A11" s="129"/>
      <c r="B11" s="131" t="s">
        <v>49</v>
      </c>
      <c r="C11" s="131"/>
      <c r="D11" s="131"/>
      <c r="E11" s="122" t="s">
        <v>1</v>
      </c>
      <c r="F11" s="132"/>
      <c r="G11" s="34"/>
    </row>
    <row r="12" spans="1:8" ht="12.75" customHeight="1">
      <c r="A12" s="129"/>
      <c r="B12" s="131" t="s">
        <v>48</v>
      </c>
      <c r="C12" s="131"/>
      <c r="D12" s="131"/>
      <c r="E12" s="122" t="s">
        <v>1</v>
      </c>
      <c r="F12" s="132"/>
      <c r="G12" s="34"/>
    </row>
    <row r="13" spans="1:8" ht="12.75" customHeight="1">
      <c r="A13" s="129"/>
      <c r="B13" s="131" t="s">
        <v>47</v>
      </c>
      <c r="C13" s="131"/>
      <c r="D13" s="131"/>
      <c r="E13" s="122" t="s">
        <v>1</v>
      </c>
      <c r="F13" s="132"/>
      <c r="G13" s="34"/>
    </row>
    <row r="14" spans="1:8" ht="12.75" customHeight="1">
      <c r="A14" s="129"/>
      <c r="B14" s="131" t="s">
        <v>46</v>
      </c>
      <c r="C14" s="131"/>
      <c r="D14" s="131"/>
      <c r="E14" s="122" t="s">
        <v>1</v>
      </c>
      <c r="F14" s="132"/>
      <c r="G14" s="34"/>
    </row>
    <row r="15" spans="1:8" ht="12.75" customHeight="1">
      <c r="A15" s="129"/>
      <c r="B15" s="130" t="s">
        <v>45</v>
      </c>
      <c r="C15" s="131"/>
      <c r="D15" s="131"/>
      <c r="E15" s="122" t="s">
        <v>1</v>
      </c>
      <c r="F15" s="132"/>
      <c r="G15" s="34"/>
    </row>
    <row r="16" spans="1:8" ht="12.75" customHeight="1">
      <c r="A16" s="129"/>
      <c r="B16" s="129"/>
      <c r="C16" s="129"/>
      <c r="D16" s="129"/>
      <c r="E16" s="125"/>
      <c r="F16" s="132"/>
      <c r="G16" s="35"/>
    </row>
    <row r="17" spans="1:8" ht="12.75" customHeight="1">
      <c r="A17" s="129" t="s">
        <v>44</v>
      </c>
      <c r="B17" s="129"/>
      <c r="C17" s="129"/>
      <c r="D17" s="129"/>
      <c r="E17" s="122"/>
      <c r="F17" s="132"/>
      <c r="G17" s="24"/>
    </row>
    <row r="18" spans="1:8" ht="12.75" customHeight="1">
      <c r="A18" s="129"/>
      <c r="B18" s="129" t="s">
        <v>43</v>
      </c>
      <c r="C18" s="129"/>
      <c r="D18" s="129"/>
      <c r="E18" s="122" t="s">
        <v>1</v>
      </c>
      <c r="F18" s="132"/>
      <c r="G18" s="34" t="s">
        <v>176</v>
      </c>
    </row>
    <row r="19" spans="1:8" ht="12.75" customHeight="1">
      <c r="A19" s="129"/>
      <c r="B19" s="129" t="s">
        <v>42</v>
      </c>
      <c r="C19" s="129"/>
      <c r="D19" s="129"/>
      <c r="E19" s="122" t="s">
        <v>1</v>
      </c>
      <c r="F19" s="132"/>
      <c r="G19" s="34" t="s">
        <v>179</v>
      </c>
    </row>
    <row r="20" spans="1:8" ht="12.75" customHeight="1">
      <c r="A20" s="129"/>
      <c r="B20" s="129" t="s">
        <v>41</v>
      </c>
      <c r="C20" s="129"/>
      <c r="D20" s="129"/>
      <c r="E20" s="122" t="s">
        <v>40</v>
      </c>
      <c r="F20" s="132"/>
      <c r="G20" s="34">
        <v>9</v>
      </c>
      <c r="H20" s="3" t="s">
        <v>259</v>
      </c>
    </row>
    <row r="21" spans="1:8" ht="12.75" customHeight="1">
      <c r="A21" s="129"/>
      <c r="B21" s="129" t="s">
        <v>39</v>
      </c>
      <c r="C21" s="129"/>
      <c r="D21" s="129"/>
      <c r="E21" s="122" t="s">
        <v>38</v>
      </c>
      <c r="F21" s="132"/>
      <c r="G21" s="34">
        <v>4600</v>
      </c>
      <c r="H21" s="3" t="s">
        <v>260</v>
      </c>
    </row>
    <row r="22" spans="1:8" ht="12.75" customHeight="1">
      <c r="A22" s="129"/>
      <c r="B22" s="129" t="s">
        <v>37</v>
      </c>
      <c r="C22" s="129"/>
      <c r="D22" s="129"/>
      <c r="E22" s="122" t="s">
        <v>36</v>
      </c>
      <c r="F22" s="130"/>
      <c r="G22" s="34">
        <v>1730</v>
      </c>
      <c r="H22" s="661" t="s">
        <v>445</v>
      </c>
    </row>
    <row r="23" spans="1:8" ht="12.75" customHeight="1">
      <c r="A23" s="129"/>
      <c r="B23" s="129" t="s">
        <v>35</v>
      </c>
      <c r="C23" s="129"/>
      <c r="D23" s="129"/>
      <c r="E23" s="122" t="s">
        <v>11</v>
      </c>
      <c r="F23" s="130"/>
      <c r="G23" s="34">
        <v>10</v>
      </c>
      <c r="H23" s="661"/>
    </row>
    <row r="24" spans="1:8" ht="12.75" customHeight="1">
      <c r="A24" s="129"/>
      <c r="B24" s="129" t="s">
        <v>410</v>
      </c>
      <c r="C24" s="129"/>
      <c r="D24" s="129"/>
      <c r="E24" s="122" t="s">
        <v>11</v>
      </c>
      <c r="F24" s="130"/>
      <c r="G24" s="34"/>
      <c r="H24" s="113"/>
    </row>
    <row r="25" spans="1:8" ht="12.75" customHeight="1">
      <c r="A25" s="129"/>
      <c r="B25" s="129" t="s">
        <v>411</v>
      </c>
      <c r="C25" s="129"/>
      <c r="D25" s="129"/>
      <c r="E25" s="122" t="s">
        <v>276</v>
      </c>
      <c r="F25" s="130"/>
      <c r="G25" s="34"/>
      <c r="H25" s="113"/>
    </row>
    <row r="26" spans="1:8" ht="12.75" customHeight="1">
      <c r="A26" s="129"/>
      <c r="B26" s="129" t="s">
        <v>412</v>
      </c>
      <c r="C26" s="129"/>
      <c r="D26" s="129"/>
      <c r="E26" s="122" t="s">
        <v>413</v>
      </c>
      <c r="F26" s="130"/>
      <c r="G26" s="34"/>
      <c r="H26" s="113"/>
    </row>
    <row r="27" spans="1:8" ht="12.75" customHeight="1">
      <c r="A27" s="129"/>
      <c r="B27" s="129" t="s">
        <v>277</v>
      </c>
      <c r="C27" s="129"/>
      <c r="D27" s="129"/>
      <c r="E27" s="122" t="s">
        <v>34</v>
      </c>
      <c r="F27" s="130"/>
      <c r="G27" s="45"/>
    </row>
    <row r="28" spans="1:8" ht="12.75" customHeight="1">
      <c r="A28" s="129"/>
      <c r="B28" s="129"/>
      <c r="C28" s="129"/>
      <c r="D28" s="129"/>
      <c r="E28" s="122"/>
      <c r="F28" s="130"/>
      <c r="G28" s="24"/>
    </row>
    <row r="29" spans="1:8" ht="12.75" customHeight="1">
      <c r="A29" s="129" t="s">
        <v>33</v>
      </c>
      <c r="B29" s="129"/>
      <c r="C29" s="129"/>
      <c r="D29" s="129"/>
      <c r="E29" s="122"/>
      <c r="F29" s="130"/>
      <c r="G29" s="24"/>
    </row>
    <row r="30" spans="1:8" ht="12.75" customHeight="1">
      <c r="A30" s="129"/>
      <c r="B30" s="129" t="s">
        <v>32</v>
      </c>
      <c r="C30" s="129"/>
      <c r="D30" s="129"/>
      <c r="E30" s="122" t="s">
        <v>31</v>
      </c>
      <c r="F30" s="130"/>
      <c r="G30" s="34">
        <v>9</v>
      </c>
      <c r="H30" s="3" t="s">
        <v>261</v>
      </c>
    </row>
    <row r="31" spans="1:8" ht="12.75" customHeight="1">
      <c r="A31" s="129"/>
      <c r="B31" s="123" t="s">
        <v>30</v>
      </c>
      <c r="C31" s="129"/>
      <c r="D31" s="129"/>
      <c r="E31" s="122"/>
      <c r="F31" s="130"/>
      <c r="G31" s="32"/>
    </row>
    <row r="32" spans="1:8" ht="12.75" customHeight="1">
      <c r="A32" s="129"/>
      <c r="B32" s="130"/>
      <c r="C32" s="130"/>
      <c r="D32" s="129" t="s">
        <v>29</v>
      </c>
      <c r="E32" s="122" t="s">
        <v>24</v>
      </c>
      <c r="F32" s="130"/>
      <c r="G32" s="45"/>
    </row>
    <row r="33" spans="1:8" ht="12.75" customHeight="1">
      <c r="A33" s="129"/>
      <c r="B33" s="137"/>
      <c r="C33" s="130"/>
      <c r="D33" s="129" t="s">
        <v>28</v>
      </c>
      <c r="E33" s="122" t="s">
        <v>24</v>
      </c>
      <c r="F33" s="130"/>
      <c r="G33" s="45"/>
    </row>
    <row r="34" spans="1:8" ht="12.75" customHeight="1">
      <c r="A34" s="129"/>
      <c r="B34" s="138"/>
      <c r="C34" s="130"/>
      <c r="D34" s="129" t="s">
        <v>27</v>
      </c>
      <c r="E34" s="122" t="s">
        <v>24</v>
      </c>
      <c r="F34" s="130"/>
      <c r="G34" s="45"/>
    </row>
    <row r="35" spans="1:8" ht="12.75" customHeight="1">
      <c r="A35" s="129"/>
      <c r="B35" s="138"/>
      <c r="C35" s="130"/>
      <c r="D35" s="129" t="s">
        <v>26</v>
      </c>
      <c r="E35" s="122" t="s">
        <v>24</v>
      </c>
      <c r="F35" s="130"/>
      <c r="G35" s="45"/>
    </row>
    <row r="36" spans="1:8" ht="12.75" customHeight="1">
      <c r="A36" s="129"/>
      <c r="B36" s="138"/>
      <c r="C36" s="130"/>
      <c r="D36" s="129" t="s">
        <v>25</v>
      </c>
      <c r="E36" s="122" t="s">
        <v>24</v>
      </c>
      <c r="F36" s="130"/>
      <c r="G36" s="45"/>
    </row>
    <row r="37" spans="1:8" ht="12.75" customHeight="1">
      <c r="A37" s="129"/>
      <c r="B37" s="129"/>
      <c r="C37" s="130"/>
      <c r="D37" s="129" t="s">
        <v>424</v>
      </c>
      <c r="E37" s="122" t="s">
        <v>24</v>
      </c>
      <c r="F37" s="130"/>
      <c r="G37" s="45"/>
    </row>
    <row r="38" spans="1:8" ht="12.75" customHeight="1">
      <c r="A38" s="129"/>
      <c r="B38" s="129"/>
      <c r="C38" s="130"/>
      <c r="D38" s="129" t="s">
        <v>425</v>
      </c>
      <c r="E38" s="122" t="s">
        <v>24</v>
      </c>
      <c r="F38" s="130"/>
      <c r="G38" s="45"/>
    </row>
    <row r="39" spans="1:8" ht="12.75" customHeight="1">
      <c r="A39" s="129"/>
      <c r="B39" s="129"/>
      <c r="C39" s="130"/>
      <c r="D39" s="129"/>
      <c r="E39" s="122"/>
      <c r="F39" s="130"/>
      <c r="G39" s="30"/>
    </row>
    <row r="40" spans="1:8" ht="12.75" customHeight="1">
      <c r="A40" s="129" t="s">
        <v>23</v>
      </c>
      <c r="B40" s="129"/>
      <c r="C40" s="129"/>
      <c r="D40" s="129"/>
      <c r="E40" s="122"/>
      <c r="F40" s="130"/>
      <c r="G40" s="28"/>
    </row>
    <row r="41" spans="1:8" ht="12.75" customHeight="1">
      <c r="A41" s="126" t="s">
        <v>22</v>
      </c>
      <c r="B41" s="129"/>
      <c r="C41" s="129"/>
      <c r="D41" s="129"/>
      <c r="E41" s="122"/>
      <c r="F41" s="130"/>
      <c r="G41" s="26"/>
    </row>
    <row r="42" spans="1:8" ht="12.75" customHeight="1">
      <c r="A42" s="129"/>
      <c r="B42" s="129" t="s">
        <v>21</v>
      </c>
      <c r="C42" s="129"/>
      <c r="D42" s="129"/>
      <c r="E42" s="122" t="s">
        <v>7</v>
      </c>
      <c r="F42" s="130"/>
      <c r="G42" s="34"/>
    </row>
    <row r="43" spans="1:8" ht="12.75" customHeight="1">
      <c r="A43" s="129"/>
      <c r="B43" s="129" t="s">
        <v>20</v>
      </c>
      <c r="C43" s="129"/>
      <c r="D43" s="129"/>
      <c r="E43" s="122" t="s">
        <v>18</v>
      </c>
      <c r="F43" s="130"/>
      <c r="G43" s="45"/>
    </row>
    <row r="44" spans="1:8" ht="12.75" customHeight="1">
      <c r="A44" s="129"/>
      <c r="B44" s="123" t="s">
        <v>19</v>
      </c>
      <c r="C44" s="129"/>
      <c r="D44" s="129"/>
      <c r="E44" s="122" t="s">
        <v>18</v>
      </c>
      <c r="F44" s="130"/>
      <c r="G44" s="45"/>
    </row>
    <row r="45" spans="1:8" ht="12.75" customHeight="1">
      <c r="A45" s="129"/>
      <c r="B45" s="123" t="s">
        <v>17</v>
      </c>
      <c r="C45" s="129"/>
      <c r="D45" s="129"/>
      <c r="E45" s="122" t="s">
        <v>333</v>
      </c>
      <c r="F45" s="130"/>
      <c r="G45" s="45"/>
    </row>
    <row r="46" spans="1:8" ht="12.75" customHeight="1">
      <c r="A46" s="129"/>
      <c r="B46" s="123" t="s">
        <v>16</v>
      </c>
      <c r="C46" s="129"/>
      <c r="D46" s="129"/>
      <c r="E46" s="122" t="s">
        <v>7</v>
      </c>
      <c r="F46" s="130"/>
      <c r="G46" s="45"/>
    </row>
    <row r="47" spans="1:8" ht="12.75" customHeight="1">
      <c r="A47" s="129"/>
      <c r="B47" s="123" t="s">
        <v>15</v>
      </c>
      <c r="C47" s="129"/>
      <c r="D47" s="129"/>
      <c r="E47" s="122" t="s">
        <v>14</v>
      </c>
      <c r="F47" s="130"/>
      <c r="G47" s="45"/>
    </row>
    <row r="48" spans="1:8" ht="12.75" customHeight="1">
      <c r="A48" s="129"/>
      <c r="B48" s="123" t="s">
        <v>13</v>
      </c>
      <c r="C48" s="129"/>
      <c r="D48" s="129"/>
      <c r="E48" s="122" t="s">
        <v>11</v>
      </c>
      <c r="F48" s="130"/>
      <c r="G48" s="45"/>
      <c r="H48" s="113"/>
    </row>
    <row r="49" spans="1:8" ht="12.75" customHeight="1">
      <c r="A49" s="129"/>
      <c r="B49" s="123" t="s">
        <v>12</v>
      </c>
      <c r="C49" s="129"/>
      <c r="D49" s="129"/>
      <c r="E49" s="122" t="s">
        <v>11</v>
      </c>
      <c r="F49" s="130"/>
      <c r="G49" s="75">
        <v>-1</v>
      </c>
      <c r="H49" s="115" t="s">
        <v>374</v>
      </c>
    </row>
    <row r="50" spans="1:8" ht="12.75" customHeight="1">
      <c r="A50" s="129"/>
      <c r="B50" s="123" t="s">
        <v>414</v>
      </c>
      <c r="C50" s="129"/>
      <c r="D50" s="129"/>
      <c r="E50" s="122" t="s">
        <v>11</v>
      </c>
      <c r="F50" s="130"/>
      <c r="G50" s="45"/>
    </row>
    <row r="51" spans="1:8" ht="12.75" customHeight="1">
      <c r="A51" s="129"/>
      <c r="B51" s="123" t="s">
        <v>415</v>
      </c>
      <c r="C51" s="129"/>
      <c r="D51" s="129"/>
      <c r="E51" s="122" t="s">
        <v>11</v>
      </c>
      <c r="F51" s="130"/>
      <c r="G51" s="45"/>
      <c r="H51" s="113"/>
    </row>
    <row r="52" spans="1:8" ht="12.75" customHeight="1">
      <c r="A52" s="129"/>
      <c r="B52" s="129"/>
      <c r="C52" s="129"/>
      <c r="D52" s="129"/>
      <c r="E52" s="122"/>
      <c r="F52" s="130"/>
      <c r="G52" s="24"/>
    </row>
    <row r="53" spans="1:8" ht="12.75" customHeight="1">
      <c r="A53" s="129" t="s">
        <v>10</v>
      </c>
      <c r="B53" s="129"/>
      <c r="C53" s="129"/>
      <c r="D53" s="129"/>
      <c r="E53" s="122"/>
      <c r="F53" s="130"/>
      <c r="G53" s="24"/>
    </row>
    <row r="54" spans="1:8" ht="12.75" customHeight="1">
      <c r="A54" s="129"/>
      <c r="B54" s="129" t="s">
        <v>9</v>
      </c>
      <c r="C54" s="129"/>
      <c r="D54" s="129"/>
      <c r="E54" s="122" t="s">
        <v>1</v>
      </c>
      <c r="F54" s="130"/>
      <c r="G54" s="34"/>
    </row>
    <row r="55" spans="1:8" ht="12.75" customHeight="1">
      <c r="A55" s="129"/>
      <c r="B55" s="129" t="s">
        <v>8</v>
      </c>
      <c r="C55" s="129"/>
      <c r="D55" s="129"/>
      <c r="E55" s="122" t="s">
        <v>1</v>
      </c>
      <c r="F55" s="130"/>
      <c r="G55" s="34"/>
    </row>
    <row r="56" spans="1:8" ht="12.75" customHeight="1">
      <c r="A56" s="129"/>
      <c r="B56" s="129" t="s">
        <v>389</v>
      </c>
      <c r="C56" s="129"/>
      <c r="D56" s="129"/>
      <c r="E56" s="122" t="s">
        <v>1</v>
      </c>
      <c r="F56" s="130"/>
      <c r="G56" s="34"/>
    </row>
    <row r="57" spans="1:8" ht="12.75" customHeight="1">
      <c r="A57" s="129"/>
      <c r="B57" s="129" t="s">
        <v>390</v>
      </c>
      <c r="C57" s="129"/>
      <c r="D57" s="129"/>
      <c r="E57" s="122" t="s">
        <v>1</v>
      </c>
      <c r="F57" s="130"/>
      <c r="G57" s="34"/>
    </row>
    <row r="58" spans="1:8" ht="12.75" customHeight="1">
      <c r="A58" s="129"/>
      <c r="B58" s="129" t="s">
        <v>391</v>
      </c>
      <c r="C58" s="129"/>
      <c r="D58" s="129"/>
      <c r="E58" s="122" t="s">
        <v>1</v>
      </c>
      <c r="F58" s="130"/>
      <c r="G58" s="34"/>
    </row>
    <row r="59" spans="1:8" ht="12.75" customHeight="1">
      <c r="A59" s="129"/>
      <c r="B59" s="123" t="s">
        <v>392</v>
      </c>
      <c r="C59" s="129"/>
      <c r="D59" s="129"/>
      <c r="E59" s="122" t="s">
        <v>7</v>
      </c>
      <c r="F59" s="130"/>
      <c r="G59" s="45"/>
    </row>
    <row r="60" spans="1:8" ht="12.75" customHeight="1">
      <c r="A60" s="129"/>
      <c r="B60" s="123" t="s">
        <v>393</v>
      </c>
      <c r="C60" s="129"/>
      <c r="D60" s="129"/>
      <c r="E60" s="122" t="s">
        <v>7</v>
      </c>
      <c r="F60" s="142"/>
      <c r="G60" s="45"/>
    </row>
    <row r="61" spans="1:8" ht="12.75" customHeight="1">
      <c r="A61" s="129"/>
      <c r="B61" s="123" t="s">
        <v>394</v>
      </c>
      <c r="C61" s="129"/>
      <c r="D61" s="129"/>
      <c r="E61" s="122" t="s">
        <v>11</v>
      </c>
      <c r="F61" s="143"/>
      <c r="G61" s="45"/>
    </row>
    <row r="62" spans="1:8" ht="12.75" customHeight="1">
      <c r="A62" s="129"/>
      <c r="B62" s="123"/>
      <c r="C62" s="129"/>
      <c r="D62" s="129"/>
      <c r="E62" s="122"/>
      <c r="F62" s="144"/>
      <c r="G62" s="14"/>
    </row>
    <row r="63" spans="1:8" ht="12.75" customHeight="1">
      <c r="A63" s="129" t="s">
        <v>416</v>
      </c>
      <c r="B63" s="123"/>
      <c r="C63" s="129"/>
      <c r="D63" s="129"/>
      <c r="E63" s="122"/>
      <c r="F63" s="144"/>
      <c r="G63" s="6"/>
    </row>
    <row r="64" spans="1:8" ht="12.75" customHeight="1">
      <c r="A64" s="129"/>
      <c r="B64" s="147" t="s">
        <v>6</v>
      </c>
      <c r="C64" s="129"/>
      <c r="D64" s="129"/>
      <c r="E64" s="122"/>
      <c r="F64" s="144"/>
      <c r="G64" s="15"/>
    </row>
    <row r="65" spans="1:7" ht="12.75" customHeight="1">
      <c r="A65" s="129"/>
      <c r="B65" s="147"/>
      <c r="C65" s="147" t="s">
        <v>417</v>
      </c>
      <c r="D65" s="129"/>
      <c r="E65" s="122" t="s">
        <v>1</v>
      </c>
      <c r="F65" s="144"/>
      <c r="G65" s="13"/>
    </row>
    <row r="66" spans="1:7" ht="12.75" customHeight="1">
      <c r="A66" s="129"/>
      <c r="B66" s="147"/>
      <c r="C66" s="147" t="s">
        <v>418</v>
      </c>
      <c r="D66" s="129"/>
      <c r="E66" s="122" t="s">
        <v>1</v>
      </c>
      <c r="F66" s="144"/>
      <c r="G66" s="13"/>
    </row>
    <row r="67" spans="1:7" ht="12.75" customHeight="1">
      <c r="A67" s="129"/>
      <c r="B67" s="147"/>
      <c r="C67" s="147" t="s">
        <v>419</v>
      </c>
      <c r="D67" s="129"/>
      <c r="E67" s="122" t="s">
        <v>1</v>
      </c>
      <c r="F67" s="144"/>
      <c r="G67" s="13"/>
    </row>
    <row r="68" spans="1:7" ht="12.75" customHeight="1">
      <c r="A68" s="129"/>
      <c r="B68" s="147" t="s">
        <v>5</v>
      </c>
      <c r="C68" s="147"/>
      <c r="D68" s="129"/>
      <c r="E68" s="122"/>
      <c r="F68" s="144"/>
      <c r="G68" s="11"/>
    </row>
    <row r="69" spans="1:7" ht="12.75" customHeight="1">
      <c r="A69" s="129"/>
      <c r="B69" s="147"/>
      <c r="C69" s="147" t="s">
        <v>420</v>
      </c>
      <c r="D69" s="129"/>
      <c r="E69" s="122" t="s">
        <v>1</v>
      </c>
      <c r="F69" s="144"/>
      <c r="G69" s="13"/>
    </row>
    <row r="70" spans="1:7" ht="12.75" customHeight="1">
      <c r="A70" s="129"/>
      <c r="B70" s="147"/>
      <c r="C70" s="147" t="s">
        <v>421</v>
      </c>
      <c r="D70" s="129"/>
      <c r="E70" s="122" t="s">
        <v>1</v>
      </c>
      <c r="F70" s="144"/>
      <c r="G70" s="13"/>
    </row>
    <row r="71" spans="1:7" ht="12.75" customHeight="1">
      <c r="A71" s="129"/>
      <c r="B71" s="147"/>
      <c r="C71" s="147" t="s">
        <v>422</v>
      </c>
      <c r="D71" s="129"/>
      <c r="E71" s="122" t="s">
        <v>1</v>
      </c>
      <c r="F71" s="144"/>
      <c r="G71" s="13"/>
    </row>
    <row r="72" spans="1:7" ht="12.75" customHeight="1">
      <c r="A72" s="151"/>
      <c r="B72" s="152"/>
      <c r="C72" s="152"/>
      <c r="D72" s="151"/>
      <c r="E72" s="124"/>
      <c r="F72" s="144"/>
      <c r="G72" s="14"/>
    </row>
    <row r="73" spans="1:7" ht="12.75" customHeight="1">
      <c r="A73" s="129" t="s">
        <v>395</v>
      </c>
      <c r="B73" s="147"/>
      <c r="C73" s="147"/>
      <c r="D73" s="129"/>
      <c r="E73" s="122" t="s">
        <v>1</v>
      </c>
      <c r="F73" s="144"/>
      <c r="G73" s="159">
        <v>1</v>
      </c>
    </row>
    <row r="74" spans="1:7" ht="12.75" customHeight="1">
      <c r="A74" s="151"/>
      <c r="B74" s="152"/>
      <c r="C74" s="152"/>
      <c r="D74" s="151"/>
      <c r="E74" s="124"/>
      <c r="F74" s="144"/>
      <c r="G74" s="6"/>
    </row>
    <row r="75" spans="1:7" ht="12.75" customHeight="1">
      <c r="A75" s="151" t="s">
        <v>396</v>
      </c>
      <c r="B75" s="152"/>
      <c r="C75" s="151"/>
      <c r="D75" s="151"/>
      <c r="E75" s="124"/>
      <c r="F75" s="144"/>
      <c r="G75" s="6"/>
    </row>
    <row r="76" spans="1:7" ht="12.75" customHeight="1">
      <c r="A76" s="151"/>
      <c r="B76" s="155" t="s">
        <v>397</v>
      </c>
      <c r="C76" s="151"/>
      <c r="D76" s="151"/>
      <c r="E76" s="124"/>
      <c r="F76" s="144"/>
      <c r="G76" s="6"/>
    </row>
    <row r="77" spans="1:7" ht="12.75" customHeight="1">
      <c r="A77" s="129"/>
      <c r="B77" s="123"/>
      <c r="C77" s="129" t="s">
        <v>398</v>
      </c>
      <c r="D77" s="129"/>
      <c r="E77" s="122" t="s">
        <v>11</v>
      </c>
      <c r="F77" s="144"/>
      <c r="G77" s="13">
        <v>1</v>
      </c>
    </row>
    <row r="78" spans="1:7" ht="12.75" customHeight="1">
      <c r="A78" s="129"/>
      <c r="B78" s="123"/>
      <c r="C78" s="129" t="s">
        <v>399</v>
      </c>
      <c r="D78" s="129"/>
      <c r="E78" s="122" t="s">
        <v>11</v>
      </c>
      <c r="F78" s="144"/>
      <c r="G78" s="13">
        <v>0</v>
      </c>
    </row>
    <row r="79" spans="1:7" ht="12.75" customHeight="1">
      <c r="A79" s="129"/>
      <c r="B79" s="123"/>
      <c r="C79" s="129" t="s">
        <v>400</v>
      </c>
      <c r="D79" s="129"/>
      <c r="E79" s="122" t="s">
        <v>11</v>
      </c>
      <c r="F79" s="144"/>
      <c r="G79" s="13">
        <v>1</v>
      </c>
    </row>
    <row r="80" spans="1:7" ht="12.75" customHeight="1">
      <c r="A80" s="129"/>
      <c r="B80" s="123"/>
      <c r="C80" s="129" t="s">
        <v>401</v>
      </c>
      <c r="D80" s="129"/>
      <c r="E80" s="122" t="s">
        <v>11</v>
      </c>
      <c r="F80" s="144"/>
      <c r="G80" s="13">
        <v>0</v>
      </c>
    </row>
    <row r="81" spans="1:8" ht="12.75" customHeight="1">
      <c r="A81" s="129"/>
      <c r="B81" s="155" t="s">
        <v>402</v>
      </c>
      <c r="C81" s="151"/>
      <c r="D81" s="151"/>
      <c r="E81" s="124"/>
      <c r="F81" s="144"/>
      <c r="G81" s="11"/>
    </row>
    <row r="82" spans="1:8" ht="12.75" customHeight="1">
      <c r="A82" s="129"/>
      <c r="B82" s="123"/>
      <c r="C82" s="129" t="s">
        <v>403</v>
      </c>
      <c r="D82" s="129"/>
      <c r="E82" s="122" t="s">
        <v>4</v>
      </c>
      <c r="F82" s="144"/>
      <c r="G82" s="74">
        <v>4511</v>
      </c>
      <c r="H82" s="3" t="s">
        <v>303</v>
      </c>
    </row>
    <row r="83" spans="1:8" ht="12.75" customHeight="1">
      <c r="A83" s="129"/>
      <c r="B83" s="123"/>
      <c r="C83" s="129" t="s">
        <v>404</v>
      </c>
      <c r="D83" s="129"/>
      <c r="E83" s="122" t="s">
        <v>4</v>
      </c>
      <c r="F83" s="144"/>
      <c r="G83" s="13">
        <v>0</v>
      </c>
    </row>
    <row r="84" spans="1:8" ht="12.75" customHeight="1">
      <c r="A84" s="129"/>
      <c r="B84" s="123"/>
      <c r="C84" s="129" t="s">
        <v>405</v>
      </c>
      <c r="D84" s="129"/>
      <c r="E84" s="122" t="s">
        <v>4</v>
      </c>
      <c r="F84" s="144"/>
      <c r="G84" s="13">
        <v>130</v>
      </c>
      <c r="H84" s="3" t="s">
        <v>211</v>
      </c>
    </row>
    <row r="85" spans="1:8" ht="12.75" customHeight="1">
      <c r="A85" s="129"/>
      <c r="B85" s="123"/>
      <c r="C85" s="129" t="s">
        <v>406</v>
      </c>
      <c r="D85" s="129"/>
      <c r="E85" s="122" t="s">
        <v>4</v>
      </c>
      <c r="F85" s="144"/>
      <c r="G85" s="13">
        <v>0</v>
      </c>
    </row>
    <row r="86" spans="1:8" ht="12.75" customHeight="1">
      <c r="A86" s="129"/>
      <c r="B86" s="123" t="s">
        <v>407</v>
      </c>
      <c r="C86" s="129"/>
      <c r="D86" s="129"/>
      <c r="E86" s="122" t="s">
        <v>408</v>
      </c>
      <c r="F86" s="144"/>
      <c r="G86" s="13">
        <v>80000</v>
      </c>
      <c r="H86" s="3" t="s">
        <v>426</v>
      </c>
    </row>
    <row r="87" spans="1:8" ht="12.75" customHeight="1">
      <c r="A87" s="151"/>
      <c r="B87" s="155"/>
      <c r="C87" s="151"/>
      <c r="D87" s="151"/>
      <c r="E87" s="124"/>
      <c r="F87" s="144"/>
      <c r="G87" s="14"/>
    </row>
    <row r="88" spans="1:8" ht="12.75" customHeight="1">
      <c r="A88" s="129" t="s">
        <v>409</v>
      </c>
      <c r="B88" s="123"/>
      <c r="C88" s="129"/>
      <c r="D88" s="129"/>
      <c r="E88" s="127" t="s">
        <v>423</v>
      </c>
      <c r="F88" s="144"/>
      <c r="G88" s="45"/>
    </row>
    <row r="89" spans="1:8" ht="12.75" customHeight="1">
      <c r="A89" s="8"/>
      <c r="B89" s="9"/>
      <c r="C89" s="8"/>
      <c r="D89" s="8"/>
      <c r="E89" s="8"/>
      <c r="F89" s="7"/>
      <c r="G89" s="7"/>
      <c r="H89" s="59" t="s">
        <v>180</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workbookViewId="0"/>
  </sheetViews>
  <sheetFormatPr defaultColWidth="14.85546875" defaultRowHeight="15"/>
  <cols>
    <col min="1" max="2" width="22.5703125" style="305" customWidth="1"/>
    <col min="3" max="3" width="14.5703125" style="305" bestFit="1" customWidth="1"/>
    <col min="4" max="4" width="15.5703125" style="305" bestFit="1" customWidth="1"/>
    <col min="5" max="5" width="17.28515625" style="305" bestFit="1" customWidth="1"/>
    <col min="6" max="6" width="15.42578125" style="305" bestFit="1" customWidth="1"/>
    <col min="7" max="16384" width="14.85546875" style="305"/>
  </cols>
  <sheetData>
    <row r="1" spans="1:8" ht="15.75">
      <c r="A1" s="316" t="s">
        <v>2617</v>
      </c>
      <c r="B1" s="316"/>
    </row>
    <row r="2" spans="1:8" ht="15.75">
      <c r="C2" s="305" t="s">
        <v>955</v>
      </c>
      <c r="D2" s="305" t="s">
        <v>1003</v>
      </c>
      <c r="E2" s="305" t="s">
        <v>1170</v>
      </c>
      <c r="F2" s="305" t="s">
        <v>1044</v>
      </c>
      <c r="G2" s="316" t="s">
        <v>306</v>
      </c>
    </row>
    <row r="3" spans="1:8">
      <c r="A3" s="305" t="s">
        <v>546</v>
      </c>
      <c r="B3" s="305" t="s">
        <v>547</v>
      </c>
      <c r="C3" s="305">
        <v>7073</v>
      </c>
      <c r="D3" s="305">
        <v>5471</v>
      </c>
      <c r="E3" s="305">
        <v>3281</v>
      </c>
      <c r="F3" s="305">
        <v>3992</v>
      </c>
      <c r="G3" s="305" t="s">
        <v>1165</v>
      </c>
    </row>
    <row r="4" spans="1:8">
      <c r="B4" s="305" t="s">
        <v>2618</v>
      </c>
      <c r="C4" s="305">
        <v>2454</v>
      </c>
      <c r="D4" s="305">
        <v>1171</v>
      </c>
      <c r="E4" s="305">
        <v>2920</v>
      </c>
      <c r="F4" s="305">
        <v>3063</v>
      </c>
      <c r="G4" s="305" t="s">
        <v>2647</v>
      </c>
    </row>
    <row r="5" spans="1:8">
      <c r="B5" s="305" t="s">
        <v>467</v>
      </c>
      <c r="C5" s="305">
        <v>25771</v>
      </c>
      <c r="D5" s="305">
        <v>47146</v>
      </c>
      <c r="E5" s="305">
        <v>30896</v>
      </c>
      <c r="F5" s="305">
        <v>47941</v>
      </c>
    </row>
    <row r="6" spans="1:8">
      <c r="B6" s="305" t="s">
        <v>2619</v>
      </c>
      <c r="C6" s="305">
        <v>0</v>
      </c>
      <c r="D6" s="305">
        <v>0</v>
      </c>
      <c r="E6" s="305">
        <v>0</v>
      </c>
      <c r="F6" s="305">
        <v>0</v>
      </c>
      <c r="H6" s="317"/>
    </row>
    <row r="7" spans="1:8">
      <c r="B7" s="305" t="s">
        <v>2620</v>
      </c>
      <c r="C7" s="305">
        <f>8381+69414</f>
        <v>77795</v>
      </c>
      <c r="D7" s="305">
        <v>56654</v>
      </c>
      <c r="E7" s="305">
        <v>29753</v>
      </c>
      <c r="F7" s="305">
        <v>23594</v>
      </c>
    </row>
    <row r="8" spans="1:8">
      <c r="A8" s="305" t="s">
        <v>550</v>
      </c>
      <c r="B8" s="305" t="s">
        <v>547</v>
      </c>
      <c r="C8" s="305">
        <v>5397</v>
      </c>
      <c r="D8" s="305">
        <v>3754</v>
      </c>
      <c r="E8" s="305">
        <v>2311</v>
      </c>
      <c r="F8" s="305">
        <v>4080</v>
      </c>
    </row>
    <row r="9" spans="1:8">
      <c r="B9" s="305" t="s">
        <v>2618</v>
      </c>
      <c r="C9" s="305">
        <v>1784</v>
      </c>
      <c r="D9" s="305">
        <v>825</v>
      </c>
      <c r="E9" s="305">
        <v>2376</v>
      </c>
      <c r="F9" s="305">
        <v>3020</v>
      </c>
    </row>
    <row r="10" spans="1:8">
      <c r="B10" s="305" t="s">
        <v>467</v>
      </c>
      <c r="C10" s="305">
        <v>22271</v>
      </c>
      <c r="D10" s="305">
        <v>30503</v>
      </c>
      <c r="E10" s="305">
        <v>30463</v>
      </c>
      <c r="F10" s="305">
        <v>59435</v>
      </c>
    </row>
    <row r="11" spans="1:8">
      <c r="B11" s="305" t="s">
        <v>2619</v>
      </c>
      <c r="C11" s="305">
        <v>0</v>
      </c>
      <c r="D11" s="305">
        <v>0</v>
      </c>
      <c r="E11" s="305">
        <v>0</v>
      </c>
      <c r="F11" s="305">
        <v>0</v>
      </c>
    </row>
    <row r="12" spans="1:8">
      <c r="B12" s="305" t="s">
        <v>2620</v>
      </c>
      <c r="C12" s="305">
        <f>6311+40215</f>
        <v>46526</v>
      </c>
      <c r="D12" s="305">
        <v>40675</v>
      </c>
      <c r="E12" s="305">
        <v>0</v>
      </c>
      <c r="F12" s="305">
        <v>32037</v>
      </c>
    </row>
    <row r="13" spans="1:8">
      <c r="A13" s="305" t="s">
        <v>551</v>
      </c>
      <c r="B13" s="305" t="s">
        <v>547</v>
      </c>
      <c r="C13" s="305">
        <v>6228</v>
      </c>
      <c r="D13" s="305">
        <v>2215</v>
      </c>
      <c r="E13" s="305">
        <v>1755</v>
      </c>
      <c r="F13" s="305">
        <v>3967</v>
      </c>
    </row>
    <row r="14" spans="1:8" s="442" customFormat="1">
      <c r="A14" s="305"/>
      <c r="B14" s="305" t="s">
        <v>2618</v>
      </c>
      <c r="C14" s="305">
        <v>2110</v>
      </c>
      <c r="D14" s="305">
        <v>969</v>
      </c>
      <c r="E14" s="305">
        <v>1051</v>
      </c>
      <c r="F14" s="305">
        <v>2347</v>
      </c>
    </row>
    <row r="15" spans="1:8">
      <c r="B15" s="305" t="s">
        <v>467</v>
      </c>
      <c r="C15" s="305">
        <v>25932</v>
      </c>
      <c r="D15" s="305">
        <v>24611</v>
      </c>
      <c r="E15" s="305">
        <v>22092</v>
      </c>
      <c r="F15" s="305">
        <v>63529</v>
      </c>
    </row>
    <row r="16" spans="1:8">
      <c r="B16" s="305" t="s">
        <v>2619</v>
      </c>
      <c r="C16" s="305">
        <v>0</v>
      </c>
      <c r="D16" s="305">
        <v>0</v>
      </c>
      <c r="E16" s="305">
        <v>0</v>
      </c>
      <c r="F16" s="305">
        <v>0</v>
      </c>
    </row>
    <row r="17" spans="1:6">
      <c r="B17" s="305" t="s">
        <v>2620</v>
      </c>
      <c r="C17" s="305">
        <f>6088+40130</f>
        <v>46218</v>
      </c>
      <c r="D17" s="305">
        <v>26941</v>
      </c>
      <c r="E17" s="305">
        <v>0</v>
      </c>
      <c r="F17" s="305">
        <v>43585</v>
      </c>
    </row>
    <row r="18" spans="1:6">
      <c r="A18" s="305" t="s">
        <v>552</v>
      </c>
      <c r="B18" s="305" t="s">
        <v>547</v>
      </c>
      <c r="C18" s="305">
        <v>9169</v>
      </c>
      <c r="D18" s="305">
        <v>2235</v>
      </c>
      <c r="E18" s="305">
        <v>2578</v>
      </c>
      <c r="F18" s="305">
        <v>2608</v>
      </c>
    </row>
    <row r="19" spans="1:6">
      <c r="B19" s="305" t="s">
        <v>2618</v>
      </c>
      <c r="C19" s="305">
        <v>2093</v>
      </c>
      <c r="D19" s="305">
        <v>1071</v>
      </c>
      <c r="E19" s="305">
        <v>913</v>
      </c>
      <c r="F19" s="305">
        <v>1334</v>
      </c>
    </row>
    <row r="20" spans="1:6">
      <c r="B20" s="305" t="s">
        <v>467</v>
      </c>
      <c r="C20" s="305">
        <v>26886</v>
      </c>
      <c r="D20" s="305">
        <v>36334</v>
      </c>
      <c r="E20" s="305">
        <v>23414</v>
      </c>
      <c r="F20" s="305">
        <v>50100</v>
      </c>
    </row>
    <row r="21" spans="1:6">
      <c r="B21" s="305" t="s">
        <v>2619</v>
      </c>
      <c r="C21" s="305">
        <v>0</v>
      </c>
      <c r="D21" s="305">
        <v>0</v>
      </c>
      <c r="E21" s="305">
        <v>0</v>
      </c>
      <c r="F21" s="305">
        <v>0</v>
      </c>
    </row>
    <row r="22" spans="1:6">
      <c r="B22" s="305" t="s">
        <v>2620</v>
      </c>
      <c r="C22" s="305">
        <f>7585+38101</f>
        <v>45686</v>
      </c>
      <c r="D22" s="305">
        <v>41133</v>
      </c>
      <c r="E22" s="305">
        <v>0</v>
      </c>
      <c r="F22" s="305">
        <v>54464</v>
      </c>
    </row>
    <row r="23" spans="1:6">
      <c r="A23" s="305" t="s">
        <v>553</v>
      </c>
      <c r="B23" s="305" t="s">
        <v>547</v>
      </c>
      <c r="C23" s="305">
        <v>8898</v>
      </c>
      <c r="D23" s="305">
        <v>2000</v>
      </c>
      <c r="E23" s="305">
        <v>2147</v>
      </c>
      <c r="F23" s="305">
        <v>2024</v>
      </c>
    </row>
    <row r="24" spans="1:6">
      <c r="B24" s="305" t="s">
        <v>2618</v>
      </c>
      <c r="C24" s="305">
        <v>2511</v>
      </c>
      <c r="D24" s="305">
        <v>1200</v>
      </c>
      <c r="E24" s="305">
        <v>2615</v>
      </c>
      <c r="F24" s="305">
        <v>2233</v>
      </c>
    </row>
    <row r="25" spans="1:6">
      <c r="B25" s="305" t="s">
        <v>467</v>
      </c>
      <c r="C25" s="305">
        <v>34882</v>
      </c>
      <c r="D25" s="305">
        <v>33416</v>
      </c>
      <c r="E25" s="305">
        <v>194492</v>
      </c>
      <c r="F25" s="305">
        <v>48712</v>
      </c>
    </row>
    <row r="26" spans="1:6">
      <c r="B26" s="305" t="s">
        <v>2619</v>
      </c>
      <c r="C26" s="305">
        <v>0</v>
      </c>
      <c r="D26" s="305">
        <v>0</v>
      </c>
      <c r="E26" s="305">
        <v>0</v>
      </c>
      <c r="F26" s="305">
        <v>0</v>
      </c>
    </row>
    <row r="27" spans="1:6">
      <c r="B27" s="305" t="s">
        <v>2620</v>
      </c>
      <c r="C27" s="305">
        <f>38097+13936</f>
        <v>52033</v>
      </c>
      <c r="D27" s="305">
        <v>38531</v>
      </c>
      <c r="E27" s="305">
        <v>0</v>
      </c>
      <c r="F27" s="305">
        <v>59269</v>
      </c>
    </row>
    <row r="28" spans="1:6">
      <c r="A28" s="305" t="s">
        <v>554</v>
      </c>
      <c r="B28" s="305" t="s">
        <v>547</v>
      </c>
      <c r="C28" s="305">
        <v>7092</v>
      </c>
      <c r="D28" s="305">
        <v>3685</v>
      </c>
      <c r="E28" s="305">
        <v>2890</v>
      </c>
      <c r="F28" s="305">
        <v>2188</v>
      </c>
    </row>
    <row r="29" spans="1:6">
      <c r="B29" s="305" t="s">
        <v>2618</v>
      </c>
      <c r="C29" s="305">
        <v>2424</v>
      </c>
      <c r="D29" s="305">
        <v>984</v>
      </c>
      <c r="E29" s="305">
        <v>3019</v>
      </c>
      <c r="F29" s="305">
        <v>1677</v>
      </c>
    </row>
    <row r="30" spans="1:6">
      <c r="B30" s="305" t="s">
        <v>467</v>
      </c>
      <c r="C30" s="305">
        <v>30159</v>
      </c>
      <c r="D30" s="305">
        <v>31290</v>
      </c>
      <c r="E30" s="305">
        <v>11056</v>
      </c>
      <c r="F30" s="305">
        <v>75013</v>
      </c>
    </row>
    <row r="31" spans="1:6">
      <c r="B31" s="305" t="s">
        <v>2619</v>
      </c>
      <c r="C31" s="305">
        <v>0</v>
      </c>
      <c r="D31" s="305">
        <v>0</v>
      </c>
      <c r="E31" s="305">
        <v>0</v>
      </c>
      <c r="F31" s="305">
        <v>0</v>
      </c>
    </row>
    <row r="32" spans="1:6">
      <c r="B32" s="305" t="s">
        <v>2620</v>
      </c>
      <c r="C32" s="305">
        <v>39748</v>
      </c>
      <c r="D32" s="305">
        <v>39312</v>
      </c>
      <c r="E32" s="305">
        <v>0</v>
      </c>
      <c r="F32" s="305">
        <v>69455</v>
      </c>
    </row>
    <row r="33" spans="1:6">
      <c r="A33" s="305" t="s">
        <v>555</v>
      </c>
      <c r="B33" s="305" t="s">
        <v>547</v>
      </c>
      <c r="C33" s="305">
        <v>7099</v>
      </c>
      <c r="D33" s="305">
        <v>6830</v>
      </c>
      <c r="E33" s="305">
        <v>2463</v>
      </c>
      <c r="F33" s="305">
        <v>4493</v>
      </c>
    </row>
    <row r="34" spans="1:6">
      <c r="B34" s="305" t="s">
        <v>2618</v>
      </c>
      <c r="C34" s="305">
        <v>2337</v>
      </c>
      <c r="D34" s="305">
        <v>1046</v>
      </c>
      <c r="E34" s="305">
        <v>1066</v>
      </c>
      <c r="F34" s="305">
        <v>3639</v>
      </c>
    </row>
    <row r="35" spans="1:6">
      <c r="B35" s="305" t="s">
        <v>467</v>
      </c>
      <c r="C35" s="305">
        <v>22210</v>
      </c>
      <c r="D35" s="305">
        <v>40349</v>
      </c>
      <c r="E35" s="305">
        <v>3546</v>
      </c>
      <c r="F35" s="305">
        <v>55468</v>
      </c>
    </row>
    <row r="36" spans="1:6">
      <c r="B36" s="305" t="s">
        <v>2619</v>
      </c>
      <c r="C36" s="305">
        <v>0</v>
      </c>
      <c r="D36" s="305">
        <v>0</v>
      </c>
      <c r="E36" s="305">
        <v>0</v>
      </c>
      <c r="F36" s="305">
        <v>0</v>
      </c>
    </row>
    <row r="37" spans="1:6">
      <c r="B37" s="305" t="s">
        <v>2620</v>
      </c>
      <c r="C37" s="305">
        <f>32153+71</f>
        <v>32224</v>
      </c>
      <c r="D37" s="305">
        <v>44404</v>
      </c>
      <c r="E37" s="305">
        <v>0</v>
      </c>
      <c r="F37" s="305">
        <v>59389</v>
      </c>
    </row>
    <row r="38" spans="1:6">
      <c r="A38" s="305" t="s">
        <v>556</v>
      </c>
      <c r="B38" s="305" t="s">
        <v>547</v>
      </c>
      <c r="C38" s="305">
        <v>6489</v>
      </c>
      <c r="D38" s="305">
        <v>5554</v>
      </c>
      <c r="E38" s="305">
        <v>4568</v>
      </c>
      <c r="F38" s="305">
        <v>4817</v>
      </c>
    </row>
    <row r="39" spans="1:6">
      <c r="B39" s="305" t="s">
        <v>2618</v>
      </c>
      <c r="C39" s="305">
        <v>1674</v>
      </c>
      <c r="D39" s="305">
        <v>1235</v>
      </c>
      <c r="E39" s="305">
        <v>1106</v>
      </c>
      <c r="F39" s="305">
        <v>4393</v>
      </c>
    </row>
    <row r="40" spans="1:6">
      <c r="B40" s="305" t="s">
        <v>467</v>
      </c>
      <c r="C40" s="305">
        <v>26070</v>
      </c>
      <c r="D40" s="305">
        <v>45131</v>
      </c>
      <c r="E40" s="305">
        <v>14102</v>
      </c>
      <c r="F40" s="305">
        <v>49686</v>
      </c>
    </row>
    <row r="41" spans="1:6">
      <c r="B41" s="305" t="s">
        <v>2619</v>
      </c>
      <c r="C41" s="305">
        <v>0</v>
      </c>
      <c r="D41" s="305">
        <v>0</v>
      </c>
      <c r="E41" s="305">
        <v>0</v>
      </c>
      <c r="F41" s="305">
        <v>0</v>
      </c>
    </row>
    <row r="42" spans="1:6">
      <c r="B42" s="305" t="s">
        <v>2620</v>
      </c>
      <c r="C42" s="305">
        <f>29144+5262</f>
        <v>34406</v>
      </c>
      <c r="D42" s="305">
        <v>48031</v>
      </c>
      <c r="E42" s="305">
        <v>0</v>
      </c>
      <c r="F42" s="305">
        <v>56463</v>
      </c>
    </row>
    <row r="43" spans="1:6">
      <c r="A43" s="305" t="s">
        <v>557</v>
      </c>
      <c r="B43" s="305" t="s">
        <v>547</v>
      </c>
      <c r="C43" s="305">
        <v>6854</v>
      </c>
      <c r="D43" s="305">
        <v>5834</v>
      </c>
      <c r="E43" s="305">
        <v>3219</v>
      </c>
      <c r="F43" s="305">
        <v>3641</v>
      </c>
    </row>
    <row r="44" spans="1:6">
      <c r="B44" s="305" t="s">
        <v>2618</v>
      </c>
      <c r="C44" s="305">
        <v>2041</v>
      </c>
      <c r="D44" s="305">
        <v>1271</v>
      </c>
      <c r="E44" s="305">
        <v>12995</v>
      </c>
      <c r="F44" s="305">
        <v>4092</v>
      </c>
    </row>
    <row r="45" spans="1:6">
      <c r="B45" s="305" t="s">
        <v>467</v>
      </c>
      <c r="C45" s="305">
        <v>27273</v>
      </c>
      <c r="D45" s="305">
        <v>45365</v>
      </c>
      <c r="E45" s="305">
        <v>12011</v>
      </c>
      <c r="F45" s="305">
        <v>67606</v>
      </c>
    </row>
    <row r="46" spans="1:6">
      <c r="B46" s="305" t="s">
        <v>2619</v>
      </c>
      <c r="C46" s="305">
        <v>0</v>
      </c>
      <c r="D46" s="305">
        <v>0</v>
      </c>
      <c r="E46" s="305">
        <v>0</v>
      </c>
      <c r="F46" s="305">
        <v>0</v>
      </c>
    </row>
    <row r="47" spans="1:6">
      <c r="B47" s="305" t="s">
        <v>2620</v>
      </c>
      <c r="C47" s="305">
        <v>44182</v>
      </c>
      <c r="D47" s="305">
        <v>51088</v>
      </c>
      <c r="E47" s="305">
        <v>0</v>
      </c>
      <c r="F47" s="305">
        <v>61921</v>
      </c>
    </row>
    <row r="48" spans="1:6">
      <c r="A48" s="305" t="s">
        <v>558</v>
      </c>
      <c r="B48" s="305" t="s">
        <v>547</v>
      </c>
      <c r="C48" s="305">
        <v>6447</v>
      </c>
      <c r="D48" s="305">
        <v>4165</v>
      </c>
      <c r="E48" s="305">
        <v>4183</v>
      </c>
      <c r="F48" s="305">
        <v>3128</v>
      </c>
    </row>
    <row r="49" spans="1:6">
      <c r="B49" s="305" t="s">
        <v>2618</v>
      </c>
      <c r="C49" s="305">
        <v>1905</v>
      </c>
      <c r="D49" s="305">
        <v>1150</v>
      </c>
      <c r="E49" s="305">
        <v>19341</v>
      </c>
      <c r="F49" s="305">
        <v>3904</v>
      </c>
    </row>
    <row r="50" spans="1:6">
      <c r="B50" s="305" t="s">
        <v>467</v>
      </c>
      <c r="C50" s="305">
        <v>25545</v>
      </c>
      <c r="D50" s="305">
        <v>38381</v>
      </c>
      <c r="E50" s="305">
        <v>13669</v>
      </c>
      <c r="F50" s="305">
        <v>96351</v>
      </c>
    </row>
    <row r="51" spans="1:6">
      <c r="B51" s="305" t="s">
        <v>2619</v>
      </c>
      <c r="C51" s="305">
        <v>0</v>
      </c>
      <c r="D51" s="305">
        <v>0</v>
      </c>
      <c r="E51" s="305">
        <v>0</v>
      </c>
      <c r="F51" s="305">
        <v>0</v>
      </c>
    </row>
    <row r="52" spans="1:6">
      <c r="B52" s="305" t="s">
        <v>2620</v>
      </c>
      <c r="C52" s="305">
        <f>29743+3060</f>
        <v>32803</v>
      </c>
      <c r="D52" s="305">
        <v>42191</v>
      </c>
      <c r="E52" s="305">
        <v>0</v>
      </c>
      <c r="F52" s="305">
        <v>75258</v>
      </c>
    </row>
    <row r="53" spans="1:6">
      <c r="A53" s="305" t="s">
        <v>559</v>
      </c>
      <c r="B53" s="305" t="s">
        <v>547</v>
      </c>
      <c r="C53" s="305">
        <v>6775</v>
      </c>
      <c r="D53" s="305">
        <v>7208</v>
      </c>
      <c r="E53" s="305">
        <v>3473</v>
      </c>
      <c r="F53" s="305">
        <v>4925</v>
      </c>
    </row>
    <row r="54" spans="1:6">
      <c r="B54" s="305" t="s">
        <v>2618</v>
      </c>
      <c r="C54" s="305">
        <v>1722</v>
      </c>
      <c r="D54" s="305">
        <v>1109</v>
      </c>
      <c r="E54" s="305">
        <v>21779</v>
      </c>
      <c r="F54" s="305">
        <v>4431</v>
      </c>
    </row>
    <row r="55" spans="1:6">
      <c r="B55" s="305" t="s">
        <v>467</v>
      </c>
      <c r="C55" s="305">
        <v>16143</v>
      </c>
      <c r="D55" s="305">
        <v>37310</v>
      </c>
      <c r="E55" s="305">
        <v>13484</v>
      </c>
      <c r="F55" s="305">
        <v>69671</v>
      </c>
    </row>
    <row r="56" spans="1:6">
      <c r="B56" s="305" t="s">
        <v>2619</v>
      </c>
      <c r="C56" s="305">
        <v>0</v>
      </c>
      <c r="D56" s="305">
        <v>0</v>
      </c>
      <c r="E56" s="305">
        <v>0</v>
      </c>
      <c r="F56" s="305">
        <v>0</v>
      </c>
    </row>
    <row r="57" spans="1:6">
      <c r="B57" s="305" t="s">
        <v>2620</v>
      </c>
      <c r="C57" s="305">
        <f>21483+2120</f>
        <v>23603</v>
      </c>
      <c r="D57" s="305">
        <v>38680</v>
      </c>
      <c r="E57" s="305">
        <v>0</v>
      </c>
      <c r="F57" s="305">
        <v>63573</v>
      </c>
    </row>
    <row r="58" spans="1:6">
      <c r="A58" s="305" t="s">
        <v>560</v>
      </c>
      <c r="B58" s="305" t="s">
        <v>547</v>
      </c>
      <c r="C58" s="305">
        <v>6527</v>
      </c>
      <c r="D58" s="305">
        <v>4736</v>
      </c>
      <c r="E58" s="305">
        <v>4377</v>
      </c>
      <c r="F58" s="305">
        <v>4338</v>
      </c>
    </row>
    <row r="59" spans="1:6">
      <c r="B59" s="305" t="s">
        <v>2618</v>
      </c>
      <c r="C59" s="442">
        <v>1605</v>
      </c>
      <c r="D59" s="442">
        <v>663</v>
      </c>
      <c r="E59" s="442">
        <v>20757</v>
      </c>
      <c r="F59" s="442">
        <v>4149</v>
      </c>
    </row>
    <row r="60" spans="1:6">
      <c r="B60" s="305" t="s">
        <v>467</v>
      </c>
      <c r="C60" s="305">
        <v>19187</v>
      </c>
      <c r="D60" s="305">
        <v>22039</v>
      </c>
      <c r="E60" s="305">
        <v>29451</v>
      </c>
      <c r="F60" s="305">
        <v>75852</v>
      </c>
    </row>
    <row r="61" spans="1:6">
      <c r="B61" s="305" t="s">
        <v>2619</v>
      </c>
      <c r="C61" s="305">
        <v>0</v>
      </c>
      <c r="D61" s="305">
        <v>0</v>
      </c>
      <c r="E61" s="305">
        <v>0</v>
      </c>
      <c r="F61" s="305">
        <v>0</v>
      </c>
    </row>
    <row r="62" spans="1:6">
      <c r="A62" s="321"/>
      <c r="B62" s="321" t="s">
        <v>2620</v>
      </c>
      <c r="C62" s="305">
        <f>31189+7389</f>
        <v>38578</v>
      </c>
      <c r="D62" s="305">
        <v>23494</v>
      </c>
      <c r="E62" s="305">
        <v>0</v>
      </c>
      <c r="F62" s="305">
        <v>52940</v>
      </c>
    </row>
    <row r="63" spans="1:6" ht="15.75">
      <c r="A63" s="316" t="s">
        <v>514</v>
      </c>
      <c r="B63" s="305" t="s">
        <v>547</v>
      </c>
      <c r="C63" s="305">
        <f>SUM(C3,C8,C13,C18,C23,C28,C33,C38,C43,C48,C53,C58)</f>
        <v>84048</v>
      </c>
      <c r="D63" s="305">
        <f t="shared" ref="C63:F67" si="0">SUM(D3,D8,D13,D18,D23,D28,D33,D38,D43,D48,D53,D58)</f>
        <v>53687</v>
      </c>
      <c r="E63" s="305">
        <f t="shared" si="0"/>
        <v>37245</v>
      </c>
      <c r="F63" s="305">
        <f>SUM(F3,C8,F13,F18,F23,F28,F33,F38,F43,F48,F53,F58)</f>
        <v>45518</v>
      </c>
    </row>
    <row r="64" spans="1:6">
      <c r="B64" s="305" t="s">
        <v>2618</v>
      </c>
      <c r="C64" s="305">
        <f>SUM(C4,C9,C14,C19,C24,C29,C34,C39,C44,C49,C54,C59)</f>
        <v>24660</v>
      </c>
      <c r="D64" s="305">
        <f t="shared" si="0"/>
        <v>12694</v>
      </c>
      <c r="E64" s="305">
        <f t="shared" si="0"/>
        <v>89938</v>
      </c>
      <c r="F64" s="305">
        <f>SUM(F4,C9,F14,F19,F24,F29,F34,F39,F44,F49,F54,F59)</f>
        <v>37046</v>
      </c>
    </row>
    <row r="65" spans="1:6">
      <c r="B65" s="305" t="s">
        <v>467</v>
      </c>
      <c r="C65" s="305">
        <f t="shared" si="0"/>
        <v>302329</v>
      </c>
      <c r="D65" s="305">
        <f t="shared" si="0"/>
        <v>431875</v>
      </c>
      <c r="E65" s="305">
        <f t="shared" si="0"/>
        <v>398676</v>
      </c>
      <c r="F65" s="305">
        <f t="shared" si="0"/>
        <v>759364</v>
      </c>
    </row>
    <row r="66" spans="1:6">
      <c r="B66" s="305" t="s">
        <v>2619</v>
      </c>
      <c r="C66" s="305">
        <f>SUM(C6,C11,C16,C21,C26,C31,C36,C41,C46,C51,C56,C61)</f>
        <v>0</v>
      </c>
      <c r="D66" s="305">
        <f t="shared" si="0"/>
        <v>0</v>
      </c>
      <c r="E66" s="305">
        <f t="shared" si="0"/>
        <v>0</v>
      </c>
      <c r="F66" s="305">
        <f t="shared" si="0"/>
        <v>0</v>
      </c>
    </row>
    <row r="67" spans="1:6">
      <c r="A67" s="321"/>
      <c r="B67" s="321" t="s">
        <v>2620</v>
      </c>
      <c r="C67" s="305">
        <f>SUM(C7,C12,C17,C22,C27,C32,C37,C42,C47,C52,C57,C62)</f>
        <v>513802</v>
      </c>
      <c r="D67" s="305">
        <f t="shared" si="0"/>
        <v>491134</v>
      </c>
      <c r="E67" s="305">
        <f t="shared" si="0"/>
        <v>29753</v>
      </c>
      <c r="F67" s="305">
        <f t="shared" si="0"/>
        <v>651948</v>
      </c>
    </row>
    <row r="68" spans="1:6">
      <c r="B68" s="329" t="s">
        <v>463</v>
      </c>
      <c r="C68" s="443">
        <f>C64*1000/C63</f>
        <v>293.40376927470015</v>
      </c>
      <c r="D68" s="443">
        <f t="shared" ref="D68:F68" si="1">D64*1000/D63</f>
        <v>236.44457689943562</v>
      </c>
      <c r="E68" s="443">
        <f t="shared" si="1"/>
        <v>2414.7670828299101</v>
      </c>
      <c r="F68" s="443">
        <f t="shared" si="1"/>
        <v>813.87582934223826</v>
      </c>
    </row>
    <row r="69" spans="1:6">
      <c r="B69" s="329" t="s">
        <v>1121</v>
      </c>
      <c r="C69" s="328">
        <f>C65/C63</f>
        <v>3.5970992766038452</v>
      </c>
      <c r="D69" s="328">
        <f t="shared" ref="D69:F71" si="2">D65/D63</f>
        <v>8.0443124033751179</v>
      </c>
      <c r="E69" s="328">
        <f t="shared" si="2"/>
        <v>10.704148207813128</v>
      </c>
      <c r="F69" s="328">
        <f t="shared" si="2"/>
        <v>16.682718924381565</v>
      </c>
    </row>
    <row r="70" spans="1:6">
      <c r="B70" s="329" t="s">
        <v>1120</v>
      </c>
      <c r="C70" s="305">
        <f>C66/C64</f>
        <v>0</v>
      </c>
      <c r="D70" s="305">
        <f t="shared" si="2"/>
        <v>0</v>
      </c>
      <c r="E70" s="305">
        <f t="shared" si="2"/>
        <v>0</v>
      </c>
      <c r="F70" s="305">
        <f t="shared" si="2"/>
        <v>0</v>
      </c>
    </row>
    <row r="71" spans="1:6">
      <c r="B71" s="329" t="s">
        <v>1119</v>
      </c>
      <c r="C71" s="328">
        <f>C67/C65</f>
        <v>1.6994797058833258</v>
      </c>
      <c r="D71" s="328">
        <f t="shared" si="2"/>
        <v>1.1372133140376266</v>
      </c>
      <c r="E71" s="328">
        <f t="shared" si="2"/>
        <v>7.4629523723524868E-2</v>
      </c>
      <c r="F71" s="328">
        <f t="shared" si="2"/>
        <v>0.85854478221248309</v>
      </c>
    </row>
    <row r="72" spans="1:6">
      <c r="B72" s="329" t="s">
        <v>1169</v>
      </c>
      <c r="C72" s="328">
        <f>C67/C63</f>
        <v>6.1131972206358274</v>
      </c>
      <c r="D72" s="328">
        <f>D67/D63</f>
        <v>9.1480991673962038</v>
      </c>
    </row>
  </sheetData>
  <pageMargins left="0.75" right="0.75" top="1" bottom="1" header="0.5" footer="0.5"/>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workbookViewId="0">
      <pane xSplit="1" topLeftCell="B1" activePane="topRight" state="frozen"/>
      <selection pane="topRight"/>
    </sheetView>
  </sheetViews>
  <sheetFormatPr defaultRowHeight="15"/>
  <cols>
    <col min="1" max="1" width="29" style="298" bestFit="1" customWidth="1"/>
    <col min="2" max="2" width="11.85546875" style="298" customWidth="1"/>
    <col min="3" max="3" width="13.140625" style="298" customWidth="1"/>
    <col min="4" max="4" width="12.5703125" style="298" customWidth="1"/>
    <col min="5" max="5" width="10.85546875" style="298" customWidth="1"/>
    <col min="6" max="6" width="11.7109375" style="298" customWidth="1"/>
    <col min="7" max="7" width="9.140625" style="298" customWidth="1"/>
    <col min="8" max="8" width="14" style="298" customWidth="1"/>
    <col min="9" max="9" width="9.140625" style="298" customWidth="1"/>
    <col min="10" max="16384" width="9.140625" style="298"/>
  </cols>
  <sheetData>
    <row r="1" spans="1:9" s="330" customFormat="1">
      <c r="A1" s="330" t="s">
        <v>1171</v>
      </c>
      <c r="C1" s="330" t="s">
        <v>1190</v>
      </c>
    </row>
    <row r="2" spans="1:9">
      <c r="E2" s="331">
        <v>0.8</v>
      </c>
    </row>
    <row r="3" spans="1:9" ht="60">
      <c r="A3" s="298" t="s">
        <v>1172</v>
      </c>
      <c r="B3" s="332" t="s">
        <v>505</v>
      </c>
      <c r="C3" s="332" t="s">
        <v>1173</v>
      </c>
      <c r="D3" s="332" t="s">
        <v>1174</v>
      </c>
      <c r="E3" s="332" t="s">
        <v>1175</v>
      </c>
      <c r="F3" s="519" t="s">
        <v>2644</v>
      </c>
      <c r="G3" s="333" t="s">
        <v>1176</v>
      </c>
      <c r="H3" s="334" t="s">
        <v>1172</v>
      </c>
      <c r="I3" s="333" t="s">
        <v>1177</v>
      </c>
    </row>
    <row r="4" spans="1:9">
      <c r="A4" s="298" t="s">
        <v>1043</v>
      </c>
      <c r="B4" s="298" t="s">
        <v>1178</v>
      </c>
      <c r="C4" s="298">
        <v>110000</v>
      </c>
      <c r="G4" s="334"/>
      <c r="H4" s="334"/>
      <c r="I4" s="334"/>
    </row>
    <row r="5" spans="1:9">
      <c r="B5" s="298" t="s">
        <v>1179</v>
      </c>
      <c r="C5" s="298">
        <v>190000</v>
      </c>
      <c r="G5" s="334"/>
      <c r="H5" s="334"/>
      <c r="I5" s="334"/>
    </row>
    <row r="6" spans="1:9">
      <c r="C6" s="330">
        <f>C4+C5</f>
        <v>300000</v>
      </c>
      <c r="D6" s="336">
        <f>C6*24*365/62.3*7.4805/42</f>
        <v>7513091.0341664748</v>
      </c>
      <c r="E6" s="298">
        <f>E2</f>
        <v>0.8</v>
      </c>
      <c r="F6" s="335">
        <f>'TEOR Fields'!W27</f>
        <v>6381938</v>
      </c>
      <c r="G6" s="337">
        <f>D6*E6/F6</f>
        <v>0.94179429937006287</v>
      </c>
      <c r="H6" s="334" t="s">
        <v>1043</v>
      </c>
      <c r="I6" s="334"/>
    </row>
    <row r="7" spans="1:9">
      <c r="A7" s="298" t="s">
        <v>959</v>
      </c>
      <c r="B7" s="298" t="s">
        <v>1180</v>
      </c>
      <c r="C7" s="330">
        <v>13000</v>
      </c>
      <c r="D7" s="336">
        <f>C7*24*365/62.3*7.4805/42</f>
        <v>325567.27814721398</v>
      </c>
      <c r="E7" s="298">
        <f>E2</f>
        <v>0.8</v>
      </c>
      <c r="F7" s="335">
        <f>'TEOR Fields'!D27</f>
        <v>2072626</v>
      </c>
      <c r="G7" s="337">
        <f>D7*E7/F7</f>
        <v>0.12566368583515367</v>
      </c>
      <c r="H7" s="334" t="s">
        <v>959</v>
      </c>
      <c r="I7" s="334"/>
    </row>
    <row r="8" spans="1:9">
      <c r="A8" s="298" t="s">
        <v>1065</v>
      </c>
      <c r="B8" s="298" t="s">
        <v>1181</v>
      </c>
      <c r="C8" s="298">
        <v>84000</v>
      </c>
      <c r="F8" s="335"/>
      <c r="G8" s="334"/>
      <c r="H8" s="334"/>
      <c r="I8" s="334"/>
    </row>
    <row r="9" spans="1:9">
      <c r="B9" s="298" t="s">
        <v>456</v>
      </c>
      <c r="C9" s="298">
        <v>224000</v>
      </c>
      <c r="F9" s="335"/>
      <c r="G9" s="334"/>
      <c r="H9" s="334"/>
      <c r="I9" s="334"/>
    </row>
    <row r="10" spans="1:9">
      <c r="B10" s="298" t="s">
        <v>456</v>
      </c>
      <c r="C10" s="298">
        <v>228000</v>
      </c>
      <c r="F10" s="335"/>
      <c r="G10" s="334"/>
      <c r="H10" s="334"/>
      <c r="I10" s="334"/>
    </row>
    <row r="11" spans="1:9">
      <c r="C11" s="330">
        <f>SUM(C8:C10)</f>
        <v>536000</v>
      </c>
      <c r="D11" s="336">
        <f>C11*24*365/62.3*7.4805/42</f>
        <v>13423389.314377436</v>
      </c>
      <c r="E11" s="298">
        <f>E2</f>
        <v>0.8</v>
      </c>
      <c r="F11" s="335">
        <f>'TEOR Fields'!Z27</f>
        <v>36109621</v>
      </c>
      <c r="G11" s="337">
        <f>D11*E11/F11</f>
        <v>0.29739197349930507</v>
      </c>
      <c r="H11" s="334" t="s">
        <v>1065</v>
      </c>
      <c r="I11" s="334"/>
    </row>
    <row r="12" spans="1:9">
      <c r="A12" s="298" t="s">
        <v>969</v>
      </c>
      <c r="B12" s="298" t="s">
        <v>1181</v>
      </c>
      <c r="C12" s="298">
        <v>175000</v>
      </c>
      <c r="F12" s="335"/>
      <c r="G12" s="334"/>
      <c r="H12" s="334"/>
      <c r="I12" s="334"/>
    </row>
    <row r="13" spans="1:9">
      <c r="B13" s="298" t="s">
        <v>1181</v>
      </c>
      <c r="C13" s="298">
        <v>300000</v>
      </c>
      <c r="F13" s="335"/>
      <c r="G13" s="334"/>
      <c r="H13" s="334"/>
      <c r="I13" s="334"/>
    </row>
    <row r="14" spans="1:9">
      <c r="C14" s="330">
        <f>SUM(C12:C13)</f>
        <v>475000</v>
      </c>
      <c r="D14" s="336">
        <f>C14*24*365/62.3*7.4805/42</f>
        <v>11895727.470763586</v>
      </c>
      <c r="E14" s="298">
        <f>E2</f>
        <v>0.8</v>
      </c>
      <c r="F14" s="335">
        <f>'TEOR Fields'!F27</f>
        <v>68348926</v>
      </c>
      <c r="G14" s="337">
        <f>D14*E14/F14</f>
        <v>0.1392352818625251</v>
      </c>
      <c r="H14" s="334" t="s">
        <v>969</v>
      </c>
      <c r="I14" s="334"/>
    </row>
    <row r="15" spans="1:9">
      <c r="A15" s="298" t="s">
        <v>990</v>
      </c>
      <c r="B15" s="298" t="s">
        <v>456</v>
      </c>
      <c r="C15" s="298">
        <v>102147</v>
      </c>
      <c r="F15" s="335"/>
      <c r="G15" s="334"/>
      <c r="H15" s="334"/>
      <c r="I15" s="334"/>
    </row>
    <row r="16" spans="1:9">
      <c r="B16" s="298" t="s">
        <v>456</v>
      </c>
      <c r="C16" s="298">
        <v>48734</v>
      </c>
      <c r="F16" s="335"/>
      <c r="G16" s="334"/>
      <c r="H16" s="334"/>
      <c r="I16" s="334"/>
    </row>
    <row r="17" spans="1:9">
      <c r="B17" s="298" t="s">
        <v>456</v>
      </c>
      <c r="C17" s="298">
        <v>65849</v>
      </c>
      <c r="F17" s="335"/>
      <c r="G17" s="334"/>
      <c r="H17" s="334"/>
      <c r="I17" s="334"/>
    </row>
    <row r="18" spans="1:9">
      <c r="B18" s="298" t="s">
        <v>1182</v>
      </c>
      <c r="C18" s="298">
        <v>51000</v>
      </c>
      <c r="F18" s="335"/>
      <c r="G18" s="334"/>
      <c r="H18" s="334"/>
      <c r="I18" s="334"/>
    </row>
    <row r="19" spans="1:9">
      <c r="C19" s="330">
        <f>SUM(C15:C18)</f>
        <v>267730</v>
      </c>
      <c r="D19" s="336">
        <f>C19*24*365/62.3*7.4805/42</f>
        <v>6704932.8752579689</v>
      </c>
      <c r="E19" s="298">
        <f>E2</f>
        <v>0.8</v>
      </c>
      <c r="F19" s="335">
        <f>'TEOR Fields'!I27</f>
        <v>62129830</v>
      </c>
      <c r="G19" s="337">
        <f>D19*E19/F19</f>
        <v>8.6334475729393997E-2</v>
      </c>
      <c r="H19" s="334" t="s">
        <v>990</v>
      </c>
      <c r="I19" s="334"/>
    </row>
    <row r="20" spans="1:9">
      <c r="A20" s="298" t="s">
        <v>996</v>
      </c>
      <c r="B20" s="298" t="s">
        <v>1183</v>
      </c>
      <c r="C20" s="330">
        <v>177000</v>
      </c>
      <c r="D20" s="336">
        <f>C20*24*365/62.3*7.4805/42</f>
        <v>4432723.7101582214</v>
      </c>
      <c r="E20" s="298">
        <f>E2</f>
        <v>0.8</v>
      </c>
      <c r="F20" s="335">
        <v>0</v>
      </c>
      <c r="G20" s="334" t="s">
        <v>1</v>
      </c>
      <c r="H20" s="334" t="s">
        <v>996</v>
      </c>
      <c r="I20" s="334">
        <f>D20*E20-F20</f>
        <v>3546178.9681265773</v>
      </c>
    </row>
    <row r="21" spans="1:9">
      <c r="A21" s="298" t="s">
        <v>1008</v>
      </c>
      <c r="B21" s="298" t="s">
        <v>1184</v>
      </c>
      <c r="C21" s="330">
        <v>290000</v>
      </c>
      <c r="D21" s="336">
        <f>C21*24*365/62.3*7.4805/42</f>
        <v>7262654.6663609259</v>
      </c>
      <c r="E21" s="298">
        <f>E2</f>
        <v>0.8</v>
      </c>
      <c r="F21" s="335">
        <f>'TEOR Fields'!L27</f>
        <v>166500</v>
      </c>
      <c r="G21" s="334">
        <v>1</v>
      </c>
      <c r="H21" s="334" t="s">
        <v>1008</v>
      </c>
      <c r="I21" s="334">
        <f>D21*E21-F21</f>
        <v>5643623.7330887411</v>
      </c>
    </row>
    <row r="22" spans="1:9">
      <c r="A22" s="298" t="s">
        <v>1009</v>
      </c>
      <c r="B22" s="298" t="s">
        <v>1185</v>
      </c>
      <c r="C22" s="298">
        <v>95000</v>
      </c>
      <c r="F22" s="335"/>
      <c r="G22" s="334"/>
      <c r="H22" s="334"/>
      <c r="I22" s="334"/>
    </row>
    <row r="23" spans="1:9">
      <c r="B23" s="298" t="s">
        <v>1185</v>
      </c>
      <c r="C23" s="298">
        <v>95000</v>
      </c>
      <c r="F23" s="335"/>
      <c r="G23" s="334"/>
      <c r="H23" s="334"/>
      <c r="I23" s="334"/>
    </row>
    <row r="24" spans="1:9">
      <c r="B24" s="298" t="s">
        <v>1185</v>
      </c>
      <c r="C24" s="298">
        <v>44000</v>
      </c>
      <c r="F24" s="335"/>
      <c r="G24" s="334"/>
      <c r="H24" s="334"/>
      <c r="I24" s="334"/>
    </row>
    <row r="25" spans="1:9">
      <c r="B25" s="298" t="s">
        <v>1185</v>
      </c>
      <c r="C25" s="298">
        <v>95000</v>
      </c>
      <c r="F25" s="335"/>
      <c r="G25" s="334"/>
      <c r="H25" s="334"/>
      <c r="I25" s="334"/>
    </row>
    <row r="26" spans="1:9">
      <c r="C26" s="330">
        <f>SUM(C22:C25)</f>
        <v>329000</v>
      </c>
      <c r="D26" s="336">
        <f>C26*24*365/62.3*7.4805/42</f>
        <v>8239356.5008025682</v>
      </c>
      <c r="E26" s="298">
        <f>E2</f>
        <v>0.8</v>
      </c>
      <c r="F26" s="335">
        <f>'TEOR Fields'!M27</f>
        <v>13640116</v>
      </c>
      <c r="G26" s="337">
        <f>D26*E26/F26</f>
        <v>0.48324260590174267</v>
      </c>
      <c r="H26" s="334" t="s">
        <v>1009</v>
      </c>
      <c r="I26" s="334"/>
    </row>
    <row r="27" spans="1:9">
      <c r="A27" s="298" t="s">
        <v>1010</v>
      </c>
      <c r="B27" s="298" t="s">
        <v>456</v>
      </c>
      <c r="C27" s="298">
        <v>55000</v>
      </c>
      <c r="F27" s="335"/>
      <c r="G27" s="334"/>
      <c r="H27" s="334"/>
      <c r="I27" s="334"/>
    </row>
    <row r="28" spans="1:9">
      <c r="B28" s="298" t="s">
        <v>456</v>
      </c>
      <c r="C28" s="298">
        <v>55000</v>
      </c>
      <c r="F28" s="335"/>
      <c r="G28" s="334"/>
      <c r="H28" s="334"/>
      <c r="I28" s="334"/>
    </row>
    <row r="29" spans="1:9">
      <c r="B29" s="298" t="s">
        <v>456</v>
      </c>
      <c r="C29" s="298">
        <v>28000</v>
      </c>
      <c r="F29" s="335"/>
      <c r="G29" s="334"/>
      <c r="H29" s="334"/>
      <c r="I29" s="334"/>
    </row>
    <row r="30" spans="1:9">
      <c r="B30" s="298" t="s">
        <v>456</v>
      </c>
      <c r="C30" s="298">
        <v>269432</v>
      </c>
      <c r="F30" s="335"/>
      <c r="G30" s="334"/>
      <c r="H30" s="334"/>
      <c r="I30" s="334"/>
    </row>
    <row r="31" spans="1:9">
      <c r="B31" s="298" t="s">
        <v>1186</v>
      </c>
      <c r="C31" s="298">
        <v>90000</v>
      </c>
      <c r="F31" s="335"/>
      <c r="G31" s="334"/>
      <c r="H31" s="334"/>
      <c r="I31" s="334"/>
    </row>
    <row r="32" spans="1:9">
      <c r="B32" s="298" t="s">
        <v>456</v>
      </c>
      <c r="C32" s="298">
        <v>146000</v>
      </c>
      <c r="F32" s="335"/>
      <c r="G32" s="334"/>
      <c r="H32" s="334"/>
      <c r="I32" s="334"/>
    </row>
    <row r="33" spans="1:9">
      <c r="B33" s="298" t="s">
        <v>456</v>
      </c>
      <c r="C33" s="298">
        <v>9000</v>
      </c>
      <c r="F33" s="335"/>
      <c r="G33" s="334"/>
      <c r="H33" s="334"/>
      <c r="I33" s="334"/>
    </row>
    <row r="34" spans="1:9">
      <c r="B34" s="298" t="s">
        <v>456</v>
      </c>
      <c r="C34" s="298">
        <v>1116900</v>
      </c>
      <c r="F34" s="335"/>
      <c r="G34" s="334"/>
      <c r="H34" s="334"/>
      <c r="I34" s="334"/>
    </row>
    <row r="35" spans="1:9">
      <c r="B35" s="298" t="s">
        <v>456</v>
      </c>
      <c r="C35" s="298">
        <v>1116000</v>
      </c>
      <c r="F35" s="335"/>
      <c r="G35" s="334"/>
      <c r="H35" s="334"/>
      <c r="I35" s="334"/>
    </row>
    <row r="36" spans="1:9">
      <c r="B36" s="298" t="s">
        <v>456</v>
      </c>
      <c r="C36" s="298">
        <v>32500</v>
      </c>
      <c r="F36" s="335"/>
      <c r="G36" s="334"/>
      <c r="H36" s="334"/>
      <c r="I36" s="334"/>
    </row>
    <row r="37" spans="1:9">
      <c r="C37" s="330">
        <f>+SUM(C27:C36)</f>
        <v>2917832</v>
      </c>
      <c r="D37" s="338">
        <f>C37*24*365/62.3*7.4805/42</f>
        <v>73073124.794680133</v>
      </c>
      <c r="E37" s="298">
        <f>E2</f>
        <v>0.8</v>
      </c>
      <c r="F37" s="335">
        <f>'TEOR Fields'!N27</f>
        <v>63724634</v>
      </c>
      <c r="G37" s="337">
        <f>D37*E37/F37</f>
        <v>0.91736109203458294</v>
      </c>
      <c r="H37" s="334" t="s">
        <v>1010</v>
      </c>
      <c r="I37" s="334"/>
    </row>
    <row r="38" spans="1:9">
      <c r="A38" s="298" t="s">
        <v>1021</v>
      </c>
      <c r="B38" s="298" t="s">
        <v>1181</v>
      </c>
      <c r="C38" s="330">
        <v>66000</v>
      </c>
      <c r="D38" s="336">
        <f>C38*24*365/62.3*7.4805/42</f>
        <v>1652880.0275166247</v>
      </c>
      <c r="E38" s="298">
        <f>E2</f>
        <v>0.8</v>
      </c>
      <c r="F38" s="335">
        <f>'TEOR Fields'!O27</f>
        <v>19648596</v>
      </c>
      <c r="G38" s="337">
        <f>D38*E38/F38</f>
        <v>6.7297633989385292E-2</v>
      </c>
      <c r="H38" s="334" t="s">
        <v>1021</v>
      </c>
      <c r="I38" s="334"/>
    </row>
    <row r="39" spans="1:9">
      <c r="A39" s="298" t="s">
        <v>1025</v>
      </c>
      <c r="B39" s="298" t="s">
        <v>456</v>
      </c>
      <c r="C39" s="298">
        <v>115000</v>
      </c>
      <c r="F39" s="335"/>
      <c r="G39" s="334"/>
      <c r="H39" s="334"/>
      <c r="I39" s="334"/>
    </row>
    <row r="40" spans="1:9">
      <c r="B40" s="298" t="s">
        <v>1025</v>
      </c>
      <c r="C40" s="298">
        <v>35000</v>
      </c>
      <c r="F40" s="335"/>
      <c r="G40" s="334"/>
      <c r="H40" s="334"/>
      <c r="I40" s="334"/>
    </row>
    <row r="41" spans="1:9">
      <c r="C41" s="330">
        <f>SUM(C39:C40)</f>
        <v>150000</v>
      </c>
      <c r="D41" s="336">
        <f>C41*24*365/62.3*7.4805/42</f>
        <v>3756545.5170832374</v>
      </c>
      <c r="E41" s="298">
        <f>E2</f>
        <v>0.8</v>
      </c>
      <c r="F41" s="335">
        <f>'TEOR Fields'!Q27</f>
        <v>6948669</v>
      </c>
      <c r="G41" s="337">
        <f>D41*E41/F41</f>
        <v>0.43249094375722746</v>
      </c>
      <c r="H41" s="334" t="s">
        <v>1025</v>
      </c>
      <c r="I41" s="334"/>
    </row>
    <row r="42" spans="1:9">
      <c r="A42" s="298" t="s">
        <v>1187</v>
      </c>
      <c r="B42" s="298" t="s">
        <v>1181</v>
      </c>
      <c r="C42" s="298">
        <v>37120</v>
      </c>
      <c r="F42" s="335"/>
      <c r="G42" s="334"/>
      <c r="H42" s="334"/>
      <c r="I42" s="334"/>
    </row>
    <row r="43" spans="1:9">
      <c r="B43" s="298" t="s">
        <v>1181</v>
      </c>
      <c r="C43" s="298">
        <v>1222000</v>
      </c>
      <c r="F43" s="335"/>
      <c r="G43" s="334"/>
      <c r="H43" s="334"/>
      <c r="I43" s="334"/>
    </row>
    <row r="44" spans="1:9">
      <c r="B44" s="298" t="s">
        <v>1179</v>
      </c>
      <c r="C44" s="298">
        <v>185000</v>
      </c>
      <c r="F44" s="335"/>
      <c r="G44" s="334"/>
      <c r="H44" s="334"/>
      <c r="I44" s="334"/>
    </row>
    <row r="45" spans="1:9">
      <c r="B45" s="298" t="s">
        <v>1179</v>
      </c>
      <c r="C45" s="298">
        <v>80000</v>
      </c>
      <c r="F45" s="335"/>
      <c r="G45" s="334"/>
      <c r="H45" s="334"/>
      <c r="I45" s="334"/>
    </row>
    <row r="46" spans="1:9">
      <c r="B46" s="298" t="s">
        <v>456</v>
      </c>
      <c r="C46" s="298">
        <v>210000</v>
      </c>
      <c r="F46" s="335"/>
      <c r="G46" s="334"/>
      <c r="H46" s="334"/>
      <c r="I46" s="334"/>
    </row>
    <row r="47" spans="1:9">
      <c r="B47" s="298" t="s">
        <v>1179</v>
      </c>
      <c r="C47" s="298">
        <v>31000</v>
      </c>
      <c r="F47" s="335"/>
      <c r="G47" s="334"/>
      <c r="H47" s="334"/>
      <c r="I47" s="334"/>
    </row>
    <row r="48" spans="1:9">
      <c r="B48" s="298" t="s">
        <v>1181</v>
      </c>
      <c r="C48" s="298">
        <v>25000</v>
      </c>
      <c r="F48" s="335"/>
      <c r="G48" s="334"/>
      <c r="H48" s="334"/>
      <c r="I48" s="334"/>
    </row>
    <row r="49" spans="1:9">
      <c r="B49" s="298" t="s">
        <v>456</v>
      </c>
      <c r="C49" s="298">
        <v>66000</v>
      </c>
      <c r="F49" s="335"/>
      <c r="G49" s="334"/>
      <c r="H49" s="334"/>
      <c r="I49" s="334"/>
    </row>
    <row r="50" spans="1:9">
      <c r="B50" s="298" t="s">
        <v>456</v>
      </c>
      <c r="C50" s="298">
        <v>215000</v>
      </c>
      <c r="F50" s="335"/>
      <c r="G50" s="334"/>
      <c r="H50" s="334"/>
      <c r="I50" s="334"/>
    </row>
    <row r="51" spans="1:9">
      <c r="B51" s="298" t="s">
        <v>1182</v>
      </c>
      <c r="C51" s="298">
        <v>101000</v>
      </c>
      <c r="F51" s="335"/>
      <c r="G51" s="334"/>
      <c r="H51" s="334"/>
      <c r="I51" s="334"/>
    </row>
    <row r="52" spans="1:9">
      <c r="C52" s="330">
        <f>SUM(C42:C51)</f>
        <v>2172120</v>
      </c>
      <c r="D52" s="338">
        <f>C52*24*365/62.3*7.4805/42</f>
        <v>54397784.32377895</v>
      </c>
      <c r="E52" s="298">
        <f>E2</f>
        <v>0.8</v>
      </c>
      <c r="F52" s="335">
        <f>'TEOR Fields'!R27</f>
        <v>153674171</v>
      </c>
      <c r="G52" s="337">
        <f>D52*E52/F52</f>
        <v>0.28318504779194914</v>
      </c>
      <c r="H52" s="334" t="s">
        <v>1187</v>
      </c>
      <c r="I52" s="334"/>
    </row>
    <row r="53" spans="1:9">
      <c r="A53" s="298" t="s">
        <v>1030</v>
      </c>
      <c r="B53" s="298" t="s">
        <v>1188</v>
      </c>
      <c r="C53" s="330">
        <v>25000</v>
      </c>
      <c r="D53" s="336">
        <f>C53*24*365/62.3*7.4805/42</f>
        <v>626090.91951387306</v>
      </c>
      <c r="E53" s="298">
        <f>E2</f>
        <v>0.8</v>
      </c>
      <c r="F53" s="335">
        <f>'TEOR Fields'!S27</f>
        <v>526237</v>
      </c>
      <c r="G53" s="337">
        <f>D53*E53/F53</f>
        <v>0.9518006822232159</v>
      </c>
      <c r="H53" s="334" t="s">
        <v>1030</v>
      </c>
      <c r="I53" s="334"/>
    </row>
    <row r="54" spans="1:9">
      <c r="A54" s="298" t="s">
        <v>1046</v>
      </c>
      <c r="B54" s="298" t="s">
        <v>1053</v>
      </c>
      <c r="C54" s="330">
        <v>290000</v>
      </c>
      <c r="D54" s="336">
        <f>C54*24*365/62.3*7.4805/42</f>
        <v>7262654.6663609259</v>
      </c>
      <c r="E54" s="298">
        <f>E2</f>
        <v>0.8</v>
      </c>
      <c r="F54" s="335">
        <f>'TEOR Fields'!X27</f>
        <v>8435597</v>
      </c>
      <c r="G54" s="337">
        <f>D54*E54/F54</f>
        <v>0.68876260128224964</v>
      </c>
      <c r="H54" s="334" t="s">
        <v>1046</v>
      </c>
      <c r="I54" s="334"/>
    </row>
    <row r="55" spans="1:9">
      <c r="A55" s="298" t="s">
        <v>984</v>
      </c>
      <c r="B55" s="298" t="s">
        <v>456</v>
      </c>
      <c r="C55" s="339">
        <v>85000</v>
      </c>
      <c r="F55" s="335"/>
      <c r="G55" s="334"/>
      <c r="H55" s="334"/>
      <c r="I55" s="334"/>
    </row>
    <row r="56" spans="1:9">
      <c r="B56" s="298" t="s">
        <v>456</v>
      </c>
      <c r="C56" s="339">
        <v>84500</v>
      </c>
      <c r="F56" s="335"/>
      <c r="G56" s="334"/>
      <c r="H56" s="334"/>
      <c r="I56" s="334"/>
    </row>
    <row r="57" spans="1:9">
      <c r="B57" s="298" t="s">
        <v>456</v>
      </c>
      <c r="C57" s="339">
        <v>84500</v>
      </c>
      <c r="F57" s="335"/>
      <c r="G57" s="334"/>
      <c r="H57" s="334"/>
      <c r="I57" s="334"/>
    </row>
    <row r="58" spans="1:9">
      <c r="B58" s="298" t="s">
        <v>984</v>
      </c>
      <c r="C58" s="339">
        <v>215000</v>
      </c>
      <c r="F58" s="335"/>
      <c r="G58" s="334"/>
      <c r="H58" s="334"/>
      <c r="I58" s="334"/>
    </row>
    <row r="59" spans="1:9">
      <c r="B59" s="298" t="s">
        <v>1181</v>
      </c>
      <c r="C59" s="339">
        <v>48000</v>
      </c>
      <c r="F59" s="335"/>
      <c r="G59" s="334"/>
      <c r="H59" s="334"/>
      <c r="I59" s="334"/>
    </row>
    <row r="60" spans="1:9">
      <c r="C60" s="330">
        <f>SUM(C55:C59)</f>
        <v>517000</v>
      </c>
      <c r="D60" s="336">
        <f>C60*24*365/62.3*7.4805/42</f>
        <v>12947560.215546895</v>
      </c>
      <c r="E60" s="298">
        <f>E2</f>
        <v>0.8</v>
      </c>
      <c r="F60" s="335">
        <f>'TEOR Fields'!H27</f>
        <v>31694391</v>
      </c>
      <c r="G60" s="337">
        <f>D60*E60/F60</f>
        <v>0.32681013408452986</v>
      </c>
      <c r="H60" s="334" t="s">
        <v>984</v>
      </c>
      <c r="I60" s="334"/>
    </row>
    <row r="61" spans="1:9">
      <c r="A61" s="298" t="s">
        <v>1189</v>
      </c>
      <c r="D61" s="298">
        <f>SUM(D4:D60)</f>
        <v>213514083.31451505</v>
      </c>
      <c r="E61" s="298">
        <f>E2</f>
        <v>0.8</v>
      </c>
      <c r="F61" s="298">
        <f>'TEOR Fields'!AB27</f>
        <v>489182254</v>
      </c>
      <c r="G61" s="337">
        <f>D61*E61/F61</f>
        <v>0.34917715279919381</v>
      </c>
      <c r="H61" s="334" t="s">
        <v>1189</v>
      </c>
      <c r="I61" s="334"/>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07"/>
  <sheetViews>
    <sheetView workbookViewId="0">
      <pane xSplit="1" topLeftCell="B1" activePane="topRight" state="frozen"/>
      <selection pane="topRight"/>
    </sheetView>
  </sheetViews>
  <sheetFormatPr defaultColWidth="9.7109375" defaultRowHeight="15"/>
  <cols>
    <col min="1" max="1" width="45.85546875" style="305" customWidth="1"/>
    <col min="2" max="2" width="19.7109375" style="305" customWidth="1"/>
    <col min="3" max="3" width="19.28515625" style="305" customWidth="1"/>
    <col min="4" max="5" width="18.140625" style="305" customWidth="1"/>
    <col min="6" max="6" width="23" style="305" customWidth="1"/>
    <col min="7" max="7" width="15.28515625" style="305" customWidth="1"/>
    <col min="8" max="8" width="17" style="305" customWidth="1"/>
    <col min="9" max="9" width="14.5703125" style="305" customWidth="1"/>
    <col min="10" max="16384" width="9.7109375" style="305"/>
  </cols>
  <sheetData>
    <row r="1" spans="1:28" s="361" customFormat="1" ht="29.1" customHeight="1">
      <c r="A1" s="361" t="s">
        <v>1759</v>
      </c>
    </row>
    <row r="2" spans="1:28" s="364" customFormat="1" ht="17.100000000000001" customHeight="1">
      <c r="A2" s="362"/>
      <c r="B2" s="362" t="s">
        <v>1760</v>
      </c>
      <c r="C2" s="363" t="s">
        <v>1761</v>
      </c>
      <c r="D2" s="362"/>
      <c r="E2" s="362"/>
    </row>
    <row r="3" spans="1:28" s="364" customFormat="1" ht="17.100000000000001" customHeight="1" thickBot="1">
      <c r="A3" s="363"/>
      <c r="B3" s="363"/>
      <c r="C3" s="363" t="s">
        <v>1762</v>
      </c>
      <c r="D3" s="363"/>
      <c r="E3" s="363"/>
      <c r="F3" s="363"/>
      <c r="G3" s="363"/>
      <c r="H3" s="363"/>
      <c r="I3" s="363"/>
      <c r="J3" s="363"/>
      <c r="K3" s="363"/>
      <c r="L3" s="363"/>
      <c r="M3" s="363"/>
      <c r="N3" s="363"/>
      <c r="O3" s="363"/>
      <c r="P3" s="363"/>
      <c r="Q3" s="363"/>
      <c r="R3" s="363"/>
      <c r="S3" s="363"/>
      <c r="T3" s="363"/>
      <c r="U3" s="363"/>
      <c r="V3" s="363"/>
      <c r="W3" s="363"/>
      <c r="X3" s="363"/>
      <c r="Y3" s="363"/>
      <c r="Z3" s="363"/>
      <c r="AA3" s="363"/>
      <c r="AB3" s="363"/>
    </row>
    <row r="4" spans="1:28" s="370" customFormat="1" ht="17.100000000000001" customHeight="1" thickBot="1">
      <c r="A4" s="365" t="s">
        <v>1172</v>
      </c>
      <c r="B4" s="365"/>
      <c r="C4" s="365"/>
      <c r="D4" s="365"/>
      <c r="E4" s="365"/>
      <c r="F4" s="366"/>
      <c r="G4" s="367"/>
      <c r="H4" s="368"/>
      <c r="I4" s="369"/>
      <c r="J4" s="362"/>
      <c r="K4" s="362"/>
      <c r="L4" s="362"/>
      <c r="M4" s="362"/>
      <c r="N4" s="362"/>
      <c r="O4" s="362"/>
      <c r="P4" s="362"/>
      <c r="Q4" s="362"/>
      <c r="R4" s="362"/>
      <c r="S4" s="362"/>
      <c r="T4" s="362"/>
      <c r="U4" s="362"/>
      <c r="V4" s="362"/>
      <c r="W4" s="362"/>
      <c r="X4" s="362"/>
      <c r="Y4" s="362"/>
      <c r="Z4" s="362"/>
      <c r="AA4" s="362"/>
      <c r="AB4" s="362"/>
    </row>
    <row r="5" spans="1:28" s="376" customFormat="1" ht="17.100000000000001" customHeight="1" thickBot="1">
      <c r="A5" s="371" t="s">
        <v>1763</v>
      </c>
      <c r="B5" s="371" t="s">
        <v>1764</v>
      </c>
      <c r="C5" s="371" t="s">
        <v>1765</v>
      </c>
      <c r="D5" s="371" t="s">
        <v>1766</v>
      </c>
      <c r="E5" s="371" t="s">
        <v>1767</v>
      </c>
      <c r="F5" s="372" t="s">
        <v>1768</v>
      </c>
      <c r="G5" s="373" t="s">
        <v>1769</v>
      </c>
      <c r="H5" s="374" t="s">
        <v>1770</v>
      </c>
      <c r="I5" s="373" t="s">
        <v>1771</v>
      </c>
      <c r="J5" s="375"/>
      <c r="K5" s="375"/>
      <c r="L5" s="375"/>
      <c r="M5" s="375"/>
      <c r="N5" s="375"/>
      <c r="O5" s="375"/>
      <c r="P5" s="375"/>
      <c r="Q5" s="375"/>
      <c r="R5" s="375"/>
      <c r="S5" s="375"/>
      <c r="T5" s="375"/>
      <c r="U5" s="375"/>
      <c r="V5" s="375"/>
      <c r="W5" s="375"/>
      <c r="X5" s="375"/>
      <c r="Y5" s="375"/>
      <c r="Z5" s="375"/>
      <c r="AA5" s="375"/>
      <c r="AB5" s="375"/>
    </row>
    <row r="6" spans="1:28" s="376" customFormat="1" ht="17.100000000000001" customHeight="1">
      <c r="A6" s="377" t="s">
        <v>1772</v>
      </c>
      <c r="B6" s="378">
        <v>0</v>
      </c>
      <c r="C6" s="379" t="s">
        <v>1773</v>
      </c>
      <c r="D6" s="380">
        <v>18.5</v>
      </c>
      <c r="E6" s="381">
        <f>141.5/(D6+131.5)</f>
        <v>0.94333333333333336</v>
      </c>
      <c r="F6" s="382">
        <f>B6</f>
        <v>0</v>
      </c>
      <c r="G6" s="383">
        <f>D6</f>
        <v>18.5</v>
      </c>
      <c r="H6" s="384">
        <f>141.5/(G6+131.5)</f>
        <v>0.94333333333333336</v>
      </c>
      <c r="I6" s="383">
        <f>(141.5/H6)-131.5</f>
        <v>18.5</v>
      </c>
      <c r="J6" s="375"/>
      <c r="K6" s="375"/>
      <c r="L6" s="375"/>
      <c r="M6" s="375"/>
      <c r="N6" s="375"/>
      <c r="O6" s="375"/>
      <c r="P6" s="375"/>
      <c r="Q6" s="375"/>
      <c r="R6" s="375"/>
      <c r="S6" s="375"/>
      <c r="T6" s="375"/>
      <c r="U6" s="375"/>
      <c r="V6" s="375"/>
      <c r="W6" s="375"/>
      <c r="X6" s="375"/>
      <c r="Y6" s="375"/>
      <c r="Z6" s="375"/>
      <c r="AA6" s="375"/>
      <c r="AB6" s="375"/>
    </row>
    <row r="7" spans="1:28" s="376" customFormat="1" ht="17.100000000000001" customHeight="1">
      <c r="A7" s="385" t="s">
        <v>955</v>
      </c>
      <c r="B7" s="378"/>
      <c r="C7" s="385"/>
      <c r="D7" s="380"/>
      <c r="E7" s="381"/>
      <c r="F7" s="382">
        <f>SUM(B8:B12)</f>
        <v>147609</v>
      </c>
      <c r="G7" s="383">
        <f>SUMPRODUCT($B8:$B12,D8:D12)/SUM($B8:$B12)</f>
        <v>31.016200909158659</v>
      </c>
      <c r="H7" s="384">
        <f>SUMPRODUCT($B8:$B12,E8:E12)/SUM($B8:$B12)</f>
        <v>0.87262586801533226</v>
      </c>
      <c r="I7" s="383">
        <f>(141.5/H7)-131.5</f>
        <v>30.654257839986258</v>
      </c>
      <c r="J7" s="375"/>
      <c r="K7" s="375"/>
      <c r="L7" s="375"/>
      <c r="M7" s="375"/>
      <c r="N7" s="375"/>
      <c r="O7" s="375"/>
      <c r="P7" s="375"/>
      <c r="Q7" s="375"/>
      <c r="R7" s="375"/>
      <c r="S7" s="375"/>
      <c r="T7" s="375"/>
      <c r="U7" s="375"/>
      <c r="V7" s="375"/>
      <c r="W7" s="375"/>
      <c r="X7" s="375"/>
      <c r="Y7" s="375"/>
      <c r="Z7" s="375"/>
      <c r="AA7" s="375"/>
      <c r="AB7" s="375"/>
    </row>
    <row r="8" spans="1:28" s="376" customFormat="1" ht="17.100000000000001" customHeight="1">
      <c r="A8" s="385" t="s">
        <v>1774</v>
      </c>
      <c r="B8" s="378">
        <v>3314</v>
      </c>
      <c r="C8" s="385">
        <v>14.5</v>
      </c>
      <c r="D8" s="380">
        <v>14.5</v>
      </c>
      <c r="E8" s="381">
        <f t="shared" ref="E8:E70" si="0">141.5/(D8+131.5)</f>
        <v>0.96917808219178081</v>
      </c>
      <c r="F8" s="382"/>
      <c r="G8" s="383"/>
      <c r="H8" s="384"/>
      <c r="I8" s="383"/>
      <c r="J8" s="375"/>
      <c r="K8" s="375"/>
      <c r="L8" s="375"/>
      <c r="M8" s="375"/>
      <c r="N8" s="375"/>
      <c r="O8" s="375"/>
      <c r="P8" s="375"/>
      <c r="Q8" s="375"/>
      <c r="R8" s="375"/>
      <c r="S8" s="375"/>
      <c r="T8" s="375"/>
      <c r="U8" s="375"/>
      <c r="V8" s="375"/>
      <c r="W8" s="375"/>
      <c r="X8" s="375"/>
      <c r="Y8" s="375"/>
      <c r="Z8" s="375"/>
      <c r="AA8" s="375"/>
      <c r="AB8" s="375"/>
    </row>
    <row r="9" spans="1:28" s="376" customFormat="1" ht="17.100000000000001" customHeight="1">
      <c r="A9" s="385" t="s">
        <v>1775</v>
      </c>
      <c r="B9" s="378">
        <v>1042</v>
      </c>
      <c r="C9" s="385">
        <v>11</v>
      </c>
      <c r="D9" s="380">
        <v>11</v>
      </c>
      <c r="E9" s="381">
        <f t="shared" si="0"/>
        <v>0.99298245614035086</v>
      </c>
      <c r="F9" s="382"/>
      <c r="G9" s="383"/>
      <c r="H9" s="384"/>
      <c r="I9" s="383"/>
      <c r="J9" s="375"/>
      <c r="K9" s="375"/>
      <c r="L9" s="375"/>
      <c r="M9" s="375"/>
      <c r="N9" s="375"/>
      <c r="O9" s="375"/>
      <c r="P9" s="375"/>
      <c r="Q9" s="375"/>
      <c r="R9" s="375"/>
      <c r="S9" s="375"/>
      <c r="T9" s="375"/>
      <c r="U9" s="375"/>
      <c r="V9" s="375"/>
      <c r="W9" s="375"/>
      <c r="X9" s="375"/>
      <c r="Y9" s="375"/>
      <c r="Z9" s="375"/>
      <c r="AA9" s="375"/>
      <c r="AB9" s="375"/>
    </row>
    <row r="10" spans="1:28" s="376" customFormat="1" ht="17.100000000000001" customHeight="1">
      <c r="A10" s="385" t="s">
        <v>1776</v>
      </c>
      <c r="B10" s="378">
        <v>53762</v>
      </c>
      <c r="C10" s="385">
        <v>22.5</v>
      </c>
      <c r="D10" s="380">
        <v>22.5</v>
      </c>
      <c r="E10" s="381">
        <f t="shared" si="0"/>
        <v>0.91883116883116878</v>
      </c>
      <c r="F10" s="382"/>
      <c r="G10" s="383"/>
      <c r="H10" s="384"/>
      <c r="I10" s="383"/>
      <c r="J10" s="375"/>
      <c r="K10" s="375"/>
      <c r="L10" s="375"/>
      <c r="M10" s="375"/>
      <c r="N10" s="375"/>
      <c r="O10" s="375"/>
      <c r="P10" s="375"/>
      <c r="Q10" s="375"/>
      <c r="R10" s="375"/>
      <c r="S10" s="375"/>
      <c r="T10" s="375"/>
      <c r="U10" s="375"/>
      <c r="V10" s="375"/>
      <c r="W10" s="375"/>
      <c r="X10" s="375"/>
      <c r="Y10" s="375"/>
      <c r="Z10" s="375"/>
      <c r="AA10" s="375"/>
      <c r="AB10" s="375"/>
    </row>
    <row r="11" spans="1:28" s="376" customFormat="1" ht="17.100000000000001" customHeight="1">
      <c r="A11" s="385" t="s">
        <v>1777</v>
      </c>
      <c r="B11" s="378">
        <v>113</v>
      </c>
      <c r="C11" s="386" t="s">
        <v>1778</v>
      </c>
      <c r="D11" s="380">
        <v>18.8</v>
      </c>
      <c r="E11" s="381">
        <f t="shared" si="0"/>
        <v>0.94145043246839644</v>
      </c>
      <c r="F11" s="382"/>
      <c r="G11" s="383"/>
      <c r="H11" s="384"/>
      <c r="I11" s="383"/>
      <c r="J11" s="375"/>
      <c r="K11" s="375"/>
      <c r="L11" s="375"/>
      <c r="M11" s="375"/>
      <c r="N11" s="375"/>
      <c r="O11" s="375"/>
      <c r="P11" s="375"/>
      <c r="Q11" s="375"/>
      <c r="R11" s="375"/>
      <c r="S11" s="375"/>
      <c r="T11" s="375"/>
      <c r="U11" s="375"/>
      <c r="V11" s="375"/>
      <c r="W11" s="375"/>
      <c r="X11" s="375"/>
      <c r="Y11" s="375"/>
      <c r="Z11" s="375"/>
      <c r="AA11" s="375"/>
      <c r="AB11" s="375"/>
    </row>
    <row r="12" spans="1:28" s="376" customFormat="1" ht="17.100000000000001" customHeight="1">
      <c r="A12" s="385" t="s">
        <v>1779</v>
      </c>
      <c r="B12" s="378">
        <v>89378</v>
      </c>
      <c r="C12" s="385">
        <v>37</v>
      </c>
      <c r="D12" s="380">
        <v>37</v>
      </c>
      <c r="E12" s="381">
        <f t="shared" si="0"/>
        <v>0.83976261127596441</v>
      </c>
      <c r="F12" s="382"/>
      <c r="G12" s="383"/>
      <c r="H12" s="384"/>
      <c r="I12" s="383"/>
      <c r="J12" s="375"/>
      <c r="K12" s="375"/>
      <c r="L12" s="375"/>
      <c r="M12" s="375"/>
      <c r="N12" s="375"/>
      <c r="O12" s="375"/>
      <c r="P12" s="375"/>
      <c r="Q12" s="375"/>
      <c r="R12" s="375"/>
      <c r="S12" s="375"/>
      <c r="T12" s="375"/>
      <c r="U12" s="375"/>
      <c r="V12" s="375"/>
      <c r="W12" s="375"/>
      <c r="X12" s="375"/>
      <c r="Y12" s="375"/>
      <c r="Z12" s="375"/>
      <c r="AA12" s="375"/>
      <c r="AB12" s="375"/>
    </row>
    <row r="13" spans="1:28" s="376" customFormat="1" ht="17.100000000000001" customHeight="1">
      <c r="A13" s="385" t="s">
        <v>1780</v>
      </c>
      <c r="B13" s="378">
        <v>0</v>
      </c>
      <c r="C13" s="385" t="s">
        <v>1781</v>
      </c>
      <c r="D13" s="380">
        <v>27.5</v>
      </c>
      <c r="E13" s="381">
        <f t="shared" si="0"/>
        <v>0.88993710691823902</v>
      </c>
      <c r="F13" s="382">
        <f>B13</f>
        <v>0</v>
      </c>
      <c r="G13" s="383">
        <f>D13</f>
        <v>27.5</v>
      </c>
      <c r="H13" s="384">
        <f t="shared" ref="H13:H14" si="1">141.5/(G13+131.5)</f>
        <v>0.88993710691823902</v>
      </c>
      <c r="I13" s="383">
        <f t="shared" ref="I13:I71" si="2">(141.5/H13)-131.5</f>
        <v>27.5</v>
      </c>
      <c r="J13" s="375"/>
      <c r="K13" s="375"/>
      <c r="L13" s="375"/>
      <c r="M13" s="375"/>
      <c r="N13" s="375"/>
      <c r="O13" s="375"/>
      <c r="P13" s="375"/>
      <c r="Q13" s="375"/>
      <c r="R13" s="375"/>
      <c r="S13" s="375"/>
      <c r="T13" s="375"/>
      <c r="U13" s="375"/>
      <c r="V13" s="375"/>
      <c r="W13" s="375"/>
      <c r="X13" s="375"/>
      <c r="Y13" s="375"/>
      <c r="Z13" s="375"/>
      <c r="AA13" s="375"/>
      <c r="AB13" s="375"/>
    </row>
    <row r="14" spans="1:28" s="376" customFormat="1" ht="17.100000000000001" customHeight="1">
      <c r="A14" s="385" t="s">
        <v>1782</v>
      </c>
      <c r="B14" s="378">
        <v>0</v>
      </c>
      <c r="C14" s="385">
        <v>11</v>
      </c>
      <c r="D14" s="380">
        <v>11</v>
      </c>
      <c r="E14" s="381">
        <f t="shared" si="0"/>
        <v>0.99298245614035086</v>
      </c>
      <c r="F14" s="382">
        <f>B14</f>
        <v>0</v>
      </c>
      <c r="G14" s="383">
        <f>D14</f>
        <v>11</v>
      </c>
      <c r="H14" s="384">
        <f t="shared" si="1"/>
        <v>0.99298245614035086</v>
      </c>
      <c r="I14" s="383">
        <f t="shared" si="2"/>
        <v>11</v>
      </c>
      <c r="J14" s="375"/>
      <c r="K14" s="375"/>
      <c r="L14" s="375"/>
      <c r="M14" s="375"/>
      <c r="N14" s="375"/>
      <c r="O14" s="375"/>
      <c r="P14" s="375"/>
      <c r="Q14" s="375"/>
      <c r="R14" s="375"/>
      <c r="S14" s="375"/>
      <c r="T14" s="375"/>
      <c r="U14" s="375"/>
      <c r="V14" s="375"/>
      <c r="W14" s="375"/>
      <c r="X14" s="375"/>
      <c r="Y14" s="375"/>
      <c r="Z14" s="375"/>
      <c r="AA14" s="375"/>
      <c r="AB14" s="375"/>
    </row>
    <row r="15" spans="1:28" s="376" customFormat="1" ht="17.100000000000001" customHeight="1">
      <c r="A15" s="385" t="s">
        <v>956</v>
      </c>
      <c r="B15" s="378"/>
      <c r="C15" s="385"/>
      <c r="D15" s="380"/>
      <c r="E15" s="381"/>
      <c r="F15" s="382">
        <f>SUM(B16:B17)</f>
        <v>58185</v>
      </c>
      <c r="G15" s="383">
        <f>SUMPRODUCT($B16:$B17,D16:D17)/SUM($B16:$B17)</f>
        <v>14</v>
      </c>
      <c r="H15" s="384">
        <f>SUMPRODUCT($B16:$B17,E16:E17)/SUM($B16:$B17)</f>
        <v>0.97250859106529208</v>
      </c>
      <c r="I15" s="383">
        <f t="shared" si="2"/>
        <v>14</v>
      </c>
      <c r="J15" s="375"/>
      <c r="K15" s="375"/>
      <c r="L15" s="375"/>
      <c r="M15" s="375"/>
      <c r="N15" s="375"/>
      <c r="O15" s="375"/>
      <c r="P15" s="375"/>
      <c r="Q15" s="375"/>
      <c r="R15" s="375"/>
      <c r="S15" s="375"/>
      <c r="T15" s="375"/>
      <c r="U15" s="375"/>
      <c r="V15" s="375"/>
      <c r="W15" s="375"/>
      <c r="X15" s="375"/>
      <c r="Y15" s="375"/>
      <c r="Z15" s="375"/>
      <c r="AA15" s="375"/>
      <c r="AB15" s="375"/>
    </row>
    <row r="16" spans="1:28" s="376" customFormat="1" ht="17.100000000000001" customHeight="1">
      <c r="A16" s="385" t="s">
        <v>1783</v>
      </c>
      <c r="B16" s="378">
        <v>58185</v>
      </c>
      <c r="C16" s="385">
        <v>14</v>
      </c>
      <c r="D16" s="380">
        <v>14</v>
      </c>
      <c r="E16" s="381">
        <f t="shared" si="0"/>
        <v>0.97250859106529208</v>
      </c>
      <c r="F16" s="382"/>
      <c r="G16" s="383"/>
      <c r="H16" s="384"/>
      <c r="I16" s="383"/>
      <c r="J16" s="375"/>
      <c r="K16" s="375"/>
      <c r="L16" s="375"/>
      <c r="M16" s="375"/>
      <c r="N16" s="375"/>
      <c r="O16" s="375"/>
      <c r="P16" s="375"/>
      <c r="Q16" s="375"/>
      <c r="R16" s="375"/>
      <c r="S16" s="375"/>
      <c r="T16" s="375"/>
      <c r="U16" s="375"/>
      <c r="V16" s="375"/>
      <c r="W16" s="375"/>
      <c r="X16" s="375"/>
      <c r="Y16" s="375"/>
      <c r="Z16" s="375"/>
      <c r="AA16" s="375"/>
      <c r="AB16" s="375"/>
    </row>
    <row r="17" spans="1:28" s="376" customFormat="1" ht="17.100000000000001" customHeight="1">
      <c r="A17" s="385" t="s">
        <v>1784</v>
      </c>
      <c r="B17" s="378">
        <v>0</v>
      </c>
      <c r="C17" s="385">
        <v>39</v>
      </c>
      <c r="D17" s="380">
        <v>39</v>
      </c>
      <c r="E17" s="381">
        <f t="shared" si="0"/>
        <v>0.8299120234604106</v>
      </c>
      <c r="F17" s="382"/>
      <c r="G17" s="383"/>
      <c r="H17" s="384"/>
      <c r="I17" s="383"/>
      <c r="J17" s="375"/>
      <c r="K17" s="375"/>
      <c r="L17" s="375"/>
      <c r="M17" s="375"/>
      <c r="N17" s="375"/>
      <c r="O17" s="375"/>
      <c r="P17" s="375"/>
      <c r="Q17" s="375"/>
      <c r="R17" s="375"/>
      <c r="S17" s="375"/>
      <c r="T17" s="375"/>
      <c r="U17" s="375"/>
      <c r="V17" s="375"/>
      <c r="W17" s="375"/>
      <c r="X17" s="375"/>
      <c r="Y17" s="375"/>
      <c r="Z17" s="375"/>
      <c r="AA17" s="375"/>
      <c r="AB17" s="375"/>
    </row>
    <row r="18" spans="1:28" s="376" customFormat="1" ht="17.100000000000001" customHeight="1">
      <c r="A18" s="385" t="s">
        <v>957</v>
      </c>
      <c r="B18" s="378"/>
      <c r="C18" s="385"/>
      <c r="D18" s="380"/>
      <c r="E18" s="381"/>
      <c r="F18" s="382">
        <f>SUM(B19:B27)</f>
        <v>156441</v>
      </c>
      <c r="G18" s="383">
        <f>SUMPRODUCT($B19:$B27,D19:D27)/SUM($B19:$B27)</f>
        <v>17.642224225107231</v>
      </c>
      <c r="H18" s="384">
        <f>SUMPRODUCT($B19:$B27,E19:E27)/SUM($B19:$B27)</f>
        <v>0.94886980574054192</v>
      </c>
      <c r="I18" s="383">
        <f t="shared" si="2"/>
        <v>17.624778914813135</v>
      </c>
      <c r="J18" s="375"/>
      <c r="K18" s="375"/>
      <c r="L18" s="375"/>
      <c r="M18" s="375"/>
      <c r="N18" s="375"/>
      <c r="O18" s="375"/>
      <c r="P18" s="375"/>
      <c r="Q18" s="375"/>
      <c r="R18" s="375"/>
      <c r="S18" s="375"/>
      <c r="T18" s="375"/>
      <c r="U18" s="375"/>
      <c r="V18" s="375"/>
      <c r="W18" s="375"/>
      <c r="X18" s="375"/>
      <c r="Y18" s="375"/>
      <c r="Z18" s="375"/>
      <c r="AA18" s="375"/>
      <c r="AB18" s="375"/>
    </row>
    <row r="19" spans="1:28" s="376" customFormat="1" ht="17.100000000000001" customHeight="1">
      <c r="A19" s="385" t="s">
        <v>1785</v>
      </c>
      <c r="B19" s="378"/>
      <c r="C19" s="385"/>
      <c r="D19" s="380"/>
      <c r="E19" s="381"/>
      <c r="F19" s="382"/>
      <c r="G19" s="383"/>
      <c r="H19" s="384"/>
      <c r="I19" s="383"/>
      <c r="J19" s="375"/>
      <c r="K19" s="375"/>
      <c r="L19" s="375"/>
      <c r="M19" s="375"/>
      <c r="N19" s="375"/>
      <c r="O19" s="375"/>
      <c r="P19" s="375"/>
      <c r="Q19" s="375"/>
      <c r="R19" s="375"/>
      <c r="S19" s="375"/>
      <c r="T19" s="375"/>
      <c r="U19" s="375"/>
      <c r="V19" s="375"/>
      <c r="W19" s="375"/>
      <c r="X19" s="375"/>
      <c r="Y19" s="375"/>
      <c r="Z19" s="375"/>
      <c r="AA19" s="375"/>
      <c r="AB19" s="375"/>
    </row>
    <row r="20" spans="1:28" s="376" customFormat="1" ht="17.100000000000001" customHeight="1">
      <c r="A20" s="385" t="s">
        <v>1786</v>
      </c>
      <c r="B20" s="378">
        <v>1104</v>
      </c>
      <c r="C20" s="385">
        <v>31</v>
      </c>
      <c r="D20" s="380">
        <v>31</v>
      </c>
      <c r="E20" s="381">
        <f t="shared" si="0"/>
        <v>0.87076923076923074</v>
      </c>
      <c r="F20" s="382"/>
      <c r="G20" s="383"/>
      <c r="H20" s="384"/>
      <c r="I20" s="383"/>
      <c r="J20" s="375"/>
      <c r="K20" s="375"/>
      <c r="L20" s="375"/>
      <c r="M20" s="375"/>
      <c r="N20" s="375"/>
      <c r="O20" s="375"/>
      <c r="P20" s="375"/>
      <c r="Q20" s="375"/>
      <c r="R20" s="375"/>
      <c r="S20" s="375"/>
      <c r="T20" s="375"/>
      <c r="U20" s="375"/>
      <c r="V20" s="375"/>
      <c r="W20" s="375"/>
      <c r="X20" s="375"/>
      <c r="Y20" s="375"/>
      <c r="Z20" s="375"/>
      <c r="AA20" s="375"/>
      <c r="AB20" s="375"/>
    </row>
    <row r="21" spans="1:28" s="376" customFormat="1" ht="17.100000000000001" customHeight="1">
      <c r="A21" s="385" t="s">
        <v>1787</v>
      </c>
      <c r="B21" s="378">
        <v>2518</v>
      </c>
      <c r="C21" s="386" t="s">
        <v>1788</v>
      </c>
      <c r="D21" s="380">
        <v>18.8</v>
      </c>
      <c r="E21" s="381">
        <f t="shared" si="0"/>
        <v>0.94145043246839644</v>
      </c>
      <c r="F21" s="382"/>
      <c r="G21" s="383"/>
      <c r="H21" s="384"/>
      <c r="I21" s="383"/>
      <c r="J21" s="375"/>
      <c r="K21" s="375"/>
      <c r="L21" s="375"/>
      <c r="M21" s="375"/>
      <c r="N21" s="375"/>
      <c r="O21" s="375"/>
      <c r="P21" s="375"/>
      <c r="Q21" s="375"/>
      <c r="R21" s="375"/>
      <c r="S21" s="375"/>
      <c r="T21" s="375"/>
      <c r="U21" s="375"/>
      <c r="V21" s="375"/>
      <c r="W21" s="375"/>
      <c r="X21" s="375"/>
      <c r="Y21" s="375"/>
      <c r="Z21" s="375"/>
      <c r="AA21" s="375"/>
      <c r="AB21" s="375"/>
    </row>
    <row r="22" spans="1:28" s="376" customFormat="1" ht="17.100000000000001" customHeight="1">
      <c r="A22" s="385" t="s">
        <v>1789</v>
      </c>
      <c r="B22" s="378"/>
      <c r="C22" s="385"/>
      <c r="D22" s="380"/>
      <c r="E22" s="381"/>
      <c r="F22" s="382"/>
      <c r="G22" s="383"/>
      <c r="H22" s="384"/>
      <c r="I22" s="383"/>
      <c r="J22" s="375"/>
      <c r="K22" s="375"/>
      <c r="L22" s="375"/>
      <c r="M22" s="375"/>
      <c r="N22" s="375"/>
      <c r="O22" s="375"/>
      <c r="P22" s="375"/>
      <c r="Q22" s="375"/>
      <c r="R22" s="375"/>
      <c r="S22" s="375"/>
      <c r="T22" s="375"/>
      <c r="U22" s="375"/>
      <c r="V22" s="375"/>
      <c r="W22" s="375"/>
      <c r="X22" s="375"/>
      <c r="Y22" s="375"/>
      <c r="Z22" s="375"/>
      <c r="AA22" s="375"/>
      <c r="AB22" s="375"/>
    </row>
    <row r="23" spans="1:28" s="376" customFormat="1" ht="17.100000000000001" customHeight="1">
      <c r="A23" s="385" t="s">
        <v>1790</v>
      </c>
      <c r="B23" s="378">
        <v>4249</v>
      </c>
      <c r="C23" s="379" t="s">
        <v>1791</v>
      </c>
      <c r="D23" s="380">
        <v>12</v>
      </c>
      <c r="E23" s="381">
        <f t="shared" si="0"/>
        <v>0.98606271777003485</v>
      </c>
      <c r="F23" s="382"/>
      <c r="G23" s="383"/>
      <c r="H23" s="384"/>
      <c r="I23" s="383"/>
      <c r="J23" s="375"/>
      <c r="K23" s="375"/>
      <c r="L23" s="375"/>
      <c r="M23" s="375"/>
      <c r="N23" s="375"/>
      <c r="O23" s="375"/>
      <c r="P23" s="375"/>
      <c r="Q23" s="375"/>
      <c r="R23" s="375"/>
      <c r="S23" s="375"/>
      <c r="T23" s="375"/>
      <c r="U23" s="375"/>
      <c r="V23" s="375"/>
      <c r="W23" s="375"/>
      <c r="X23" s="375"/>
      <c r="Y23" s="375"/>
      <c r="Z23" s="375"/>
      <c r="AA23" s="375"/>
      <c r="AB23" s="375"/>
    </row>
    <row r="24" spans="1:28" s="376" customFormat="1" ht="17.100000000000001" customHeight="1">
      <c r="A24" s="385" t="s">
        <v>1792</v>
      </c>
      <c r="B24" s="378">
        <v>26790</v>
      </c>
      <c r="C24" s="385">
        <v>17</v>
      </c>
      <c r="D24" s="380">
        <v>17</v>
      </c>
      <c r="E24" s="381">
        <f t="shared" si="0"/>
        <v>0.95286195286195285</v>
      </c>
      <c r="F24" s="382"/>
      <c r="G24" s="383"/>
      <c r="H24" s="384"/>
      <c r="I24" s="383"/>
      <c r="J24" s="375"/>
      <c r="K24" s="375"/>
      <c r="L24" s="375"/>
      <c r="M24" s="375"/>
      <c r="N24" s="375"/>
      <c r="O24" s="375"/>
      <c r="P24" s="375"/>
      <c r="Q24" s="375"/>
      <c r="R24" s="375"/>
      <c r="S24" s="375"/>
      <c r="T24" s="375"/>
      <c r="U24" s="375"/>
      <c r="V24" s="375"/>
      <c r="W24" s="375"/>
      <c r="X24" s="375"/>
      <c r="Y24" s="375"/>
      <c r="Z24" s="375"/>
      <c r="AA24" s="375"/>
      <c r="AB24" s="375"/>
    </row>
    <row r="25" spans="1:28" s="376" customFormat="1" ht="17.100000000000001" customHeight="1">
      <c r="A25" s="385" t="s">
        <v>1793</v>
      </c>
      <c r="B25" s="378">
        <v>38914</v>
      </c>
      <c r="C25" s="385">
        <v>18</v>
      </c>
      <c r="D25" s="380">
        <v>18</v>
      </c>
      <c r="E25" s="381">
        <f t="shared" si="0"/>
        <v>0.94648829431438131</v>
      </c>
      <c r="F25" s="382"/>
      <c r="G25" s="383"/>
      <c r="H25" s="384"/>
      <c r="I25" s="383"/>
      <c r="J25" s="375"/>
      <c r="K25" s="375"/>
      <c r="L25" s="375"/>
      <c r="M25" s="375"/>
      <c r="N25" s="375"/>
      <c r="O25" s="375"/>
      <c r="P25" s="375"/>
      <c r="Q25" s="375"/>
      <c r="R25" s="375"/>
      <c r="S25" s="375"/>
      <c r="T25" s="375"/>
      <c r="U25" s="375"/>
      <c r="V25" s="375"/>
      <c r="W25" s="375"/>
      <c r="X25" s="375"/>
      <c r="Y25" s="375"/>
      <c r="Z25" s="375"/>
      <c r="AA25" s="375"/>
      <c r="AB25" s="375"/>
    </row>
    <row r="26" spans="1:28" s="376" customFormat="1" ht="17.100000000000001" customHeight="1">
      <c r="A26" s="385" t="s">
        <v>1794</v>
      </c>
      <c r="B26" s="378">
        <v>34896</v>
      </c>
      <c r="C26" s="386" t="s">
        <v>1788</v>
      </c>
      <c r="D26" s="380">
        <v>18.8</v>
      </c>
      <c r="E26" s="381">
        <f t="shared" si="0"/>
        <v>0.94145043246839644</v>
      </c>
      <c r="F26" s="382"/>
      <c r="G26" s="383"/>
      <c r="H26" s="384"/>
      <c r="I26" s="383"/>
      <c r="J26" s="375"/>
      <c r="K26" s="375"/>
      <c r="L26" s="375"/>
      <c r="M26" s="375"/>
      <c r="N26" s="375"/>
      <c r="O26" s="375"/>
      <c r="P26" s="375"/>
      <c r="Q26" s="375"/>
      <c r="R26" s="375"/>
      <c r="S26" s="375"/>
      <c r="T26" s="375"/>
      <c r="U26" s="375"/>
      <c r="V26" s="375"/>
      <c r="W26" s="375"/>
      <c r="X26" s="375"/>
      <c r="Y26" s="375"/>
      <c r="Z26" s="375"/>
      <c r="AA26" s="375"/>
      <c r="AB26" s="375"/>
    </row>
    <row r="27" spans="1:28" s="376" customFormat="1" ht="17.100000000000001" customHeight="1">
      <c r="A27" s="385" t="s">
        <v>1795</v>
      </c>
      <c r="B27" s="378">
        <v>47970</v>
      </c>
      <c r="C27" s="385">
        <v>17</v>
      </c>
      <c r="D27" s="380">
        <v>17</v>
      </c>
      <c r="E27" s="381">
        <f t="shared" si="0"/>
        <v>0.95286195286195285</v>
      </c>
      <c r="F27" s="382"/>
      <c r="G27" s="383"/>
      <c r="H27" s="384"/>
      <c r="I27" s="383"/>
      <c r="J27" s="375"/>
      <c r="K27" s="375"/>
      <c r="L27" s="375"/>
      <c r="M27" s="375"/>
      <c r="N27" s="375"/>
      <c r="O27" s="375"/>
      <c r="P27" s="375"/>
      <c r="Q27" s="375"/>
      <c r="R27" s="375"/>
      <c r="S27" s="375"/>
      <c r="T27" s="375"/>
      <c r="U27" s="375"/>
      <c r="V27" s="375"/>
      <c r="W27" s="375"/>
      <c r="X27" s="375"/>
      <c r="Y27" s="375"/>
      <c r="Z27" s="375"/>
      <c r="AA27" s="375"/>
      <c r="AB27" s="375"/>
    </row>
    <row r="28" spans="1:28" s="376" customFormat="1" ht="17.100000000000001" customHeight="1">
      <c r="A28" s="385" t="s">
        <v>958</v>
      </c>
      <c r="B28" s="378"/>
      <c r="C28" s="385"/>
      <c r="D28" s="380"/>
      <c r="E28" s="381"/>
      <c r="F28" s="382">
        <f>SUM(B29:B30)</f>
        <v>247591</v>
      </c>
      <c r="G28" s="383">
        <f>SUMPRODUCT($B29:$B30,D29:D30)/SUM($B29:$B30)</f>
        <v>15.376397365009229</v>
      </c>
      <c r="H28" s="384">
        <f>SUMPRODUCT($B29:$B30,E29:E30)/SUM($B29:$B30)</f>
        <v>0.96342234745652078</v>
      </c>
      <c r="I28" s="383">
        <f t="shared" si="2"/>
        <v>15.372241829937309</v>
      </c>
      <c r="J28" s="375"/>
      <c r="K28" s="375"/>
      <c r="L28" s="375"/>
      <c r="M28" s="375"/>
      <c r="N28" s="375"/>
      <c r="O28" s="375"/>
      <c r="P28" s="375"/>
      <c r="Q28" s="375"/>
      <c r="R28" s="375"/>
      <c r="S28" s="375"/>
      <c r="T28" s="375"/>
      <c r="U28" s="375"/>
      <c r="V28" s="375"/>
      <c r="W28" s="375"/>
      <c r="X28" s="375"/>
      <c r="Y28" s="375"/>
      <c r="Z28" s="375"/>
      <c r="AA28" s="375"/>
      <c r="AB28" s="375"/>
    </row>
    <row r="29" spans="1:28" s="376" customFormat="1" ht="17.100000000000001" customHeight="1">
      <c r="A29" s="385" t="s">
        <v>1796</v>
      </c>
      <c r="B29" s="378">
        <v>96499</v>
      </c>
      <c r="C29" s="385">
        <v>14.4</v>
      </c>
      <c r="D29" s="380">
        <v>14.4</v>
      </c>
      <c r="E29" s="381">
        <f t="shared" si="0"/>
        <v>0.96984235777930083</v>
      </c>
      <c r="F29" s="382"/>
      <c r="G29" s="383"/>
      <c r="H29" s="384"/>
      <c r="I29" s="383"/>
      <c r="J29" s="375"/>
      <c r="K29" s="375"/>
      <c r="L29" s="375"/>
      <c r="M29" s="375"/>
      <c r="N29" s="375"/>
      <c r="O29" s="375"/>
      <c r="P29" s="375"/>
      <c r="Q29" s="375"/>
      <c r="R29" s="375"/>
      <c r="S29" s="375"/>
      <c r="T29" s="375"/>
      <c r="U29" s="375"/>
      <c r="V29" s="375"/>
      <c r="W29" s="375"/>
      <c r="X29" s="375"/>
      <c r="Y29" s="375"/>
      <c r="Z29" s="375"/>
      <c r="AA29" s="375"/>
      <c r="AB29" s="375"/>
    </row>
    <row r="30" spans="1:28" s="376" customFormat="1" ht="17.100000000000001" customHeight="1">
      <c r="A30" s="385" t="s">
        <v>1795</v>
      </c>
      <c r="B30" s="378">
        <v>151092</v>
      </c>
      <c r="C30" s="385">
        <v>16</v>
      </c>
      <c r="D30" s="380">
        <v>16</v>
      </c>
      <c r="E30" s="381">
        <f t="shared" si="0"/>
        <v>0.95932203389830506</v>
      </c>
      <c r="F30" s="382"/>
      <c r="G30" s="383"/>
      <c r="H30" s="384"/>
      <c r="I30" s="383"/>
      <c r="J30" s="375"/>
      <c r="K30" s="375"/>
      <c r="L30" s="375"/>
      <c r="M30" s="375"/>
      <c r="N30" s="375"/>
      <c r="O30" s="375"/>
      <c r="P30" s="375"/>
      <c r="Q30" s="375"/>
      <c r="R30" s="375"/>
      <c r="S30" s="375"/>
      <c r="T30" s="375"/>
      <c r="U30" s="375"/>
      <c r="V30" s="375"/>
      <c r="W30" s="375"/>
      <c r="X30" s="375"/>
      <c r="Y30" s="375"/>
      <c r="Z30" s="375"/>
      <c r="AA30" s="375"/>
      <c r="AB30" s="375"/>
    </row>
    <row r="31" spans="1:28" s="376" customFormat="1" ht="17.100000000000001" customHeight="1">
      <c r="A31" s="385" t="s">
        <v>959</v>
      </c>
      <c r="B31" s="378">
        <v>451664</v>
      </c>
      <c r="C31" s="385">
        <v>14</v>
      </c>
      <c r="D31" s="380">
        <v>14</v>
      </c>
      <c r="E31" s="381">
        <f t="shared" si="0"/>
        <v>0.97250859106529208</v>
      </c>
      <c r="F31" s="382">
        <f>B31</f>
        <v>451664</v>
      </c>
      <c r="G31" s="383">
        <f>D31</f>
        <v>14</v>
      </c>
      <c r="H31" s="384">
        <f>141.5/(G31+131.5)</f>
        <v>0.97250859106529208</v>
      </c>
      <c r="I31" s="383">
        <f t="shared" si="2"/>
        <v>14</v>
      </c>
      <c r="J31" s="375"/>
      <c r="K31" s="375"/>
      <c r="L31" s="375"/>
      <c r="M31" s="375"/>
      <c r="N31" s="375"/>
      <c r="O31" s="375"/>
      <c r="P31" s="375"/>
      <c r="Q31" s="375"/>
      <c r="R31" s="375"/>
      <c r="S31" s="375"/>
      <c r="T31" s="375"/>
      <c r="U31" s="375"/>
      <c r="V31" s="375"/>
      <c r="W31" s="375"/>
      <c r="X31" s="375"/>
      <c r="Y31" s="375"/>
      <c r="Z31" s="375"/>
      <c r="AA31" s="375"/>
      <c r="AB31" s="375"/>
    </row>
    <row r="32" spans="1:28" s="376" customFormat="1" ht="17.100000000000001" customHeight="1">
      <c r="A32" s="385" t="s">
        <v>960</v>
      </c>
      <c r="B32" s="378"/>
      <c r="C32" s="385"/>
      <c r="D32" s="380"/>
      <c r="E32" s="381"/>
      <c r="F32" s="382">
        <f>SUM(B33:B38)</f>
        <v>238399</v>
      </c>
      <c r="G32" s="383">
        <f>SUMPRODUCT($B33:$B38,D33:D38)/SUM($B33:$B38)</f>
        <v>35.848121846148686</v>
      </c>
      <c r="H32" s="384">
        <f>SUMPRODUCT($B33:$B38,E33:E38)/SUM($B33:$B38)</f>
        <v>0.84581747521003803</v>
      </c>
      <c r="I32" s="383">
        <f t="shared" si="2"/>
        <v>35.793776904836278</v>
      </c>
      <c r="J32" s="375"/>
      <c r="K32" s="375"/>
      <c r="L32" s="375"/>
      <c r="M32" s="375"/>
      <c r="N32" s="375"/>
      <c r="O32" s="375"/>
      <c r="P32" s="375"/>
      <c r="Q32" s="375"/>
      <c r="R32" s="375"/>
      <c r="S32" s="375"/>
      <c r="T32" s="375"/>
      <c r="U32" s="375"/>
      <c r="V32" s="375"/>
      <c r="W32" s="375"/>
      <c r="X32" s="375"/>
      <c r="Y32" s="375"/>
      <c r="Z32" s="375"/>
      <c r="AA32" s="375"/>
      <c r="AB32" s="375"/>
    </row>
    <row r="33" spans="1:28" s="376" customFormat="1" ht="17.100000000000001" customHeight="1">
      <c r="A33" s="385" t="s">
        <v>1797</v>
      </c>
      <c r="B33" s="378">
        <v>5106</v>
      </c>
      <c r="C33" s="385">
        <v>19</v>
      </c>
      <c r="D33" s="380">
        <v>19</v>
      </c>
      <c r="E33" s="381">
        <f t="shared" si="0"/>
        <v>0.94019933554817281</v>
      </c>
      <c r="F33" s="382"/>
      <c r="G33" s="383"/>
      <c r="H33" s="384"/>
      <c r="I33" s="383"/>
      <c r="J33" s="375"/>
      <c r="K33" s="375"/>
      <c r="L33" s="375"/>
      <c r="M33" s="375"/>
      <c r="N33" s="375"/>
      <c r="O33" s="375"/>
      <c r="P33" s="375"/>
      <c r="Q33" s="375"/>
      <c r="R33" s="375"/>
      <c r="S33" s="375"/>
      <c r="T33" s="375"/>
      <c r="U33" s="375"/>
      <c r="V33" s="375"/>
      <c r="W33" s="375"/>
      <c r="X33" s="375"/>
      <c r="Y33" s="375"/>
      <c r="Z33" s="375"/>
      <c r="AA33" s="375"/>
      <c r="AB33" s="375"/>
    </row>
    <row r="34" spans="1:28" s="376" customFormat="1" ht="17.100000000000001" customHeight="1">
      <c r="A34" s="385" t="s">
        <v>1798</v>
      </c>
      <c r="B34" s="378">
        <v>0</v>
      </c>
      <c r="C34" s="385" t="s">
        <v>1799</v>
      </c>
      <c r="D34" s="380">
        <v>53.5</v>
      </c>
      <c r="E34" s="381">
        <f t="shared" si="0"/>
        <v>0.76486486486486482</v>
      </c>
      <c r="F34" s="382"/>
      <c r="G34" s="383"/>
      <c r="H34" s="384"/>
      <c r="I34" s="383"/>
      <c r="J34" s="375"/>
      <c r="K34" s="375"/>
      <c r="L34" s="375"/>
      <c r="M34" s="375"/>
      <c r="N34" s="375"/>
      <c r="O34" s="375"/>
      <c r="P34" s="375"/>
      <c r="Q34" s="375"/>
      <c r="R34" s="375"/>
      <c r="S34" s="375"/>
      <c r="T34" s="375"/>
      <c r="U34" s="375"/>
      <c r="V34" s="375"/>
      <c r="W34" s="375"/>
      <c r="X34" s="375"/>
      <c r="Y34" s="375"/>
      <c r="Z34" s="375"/>
      <c r="AA34" s="375"/>
      <c r="AB34" s="375"/>
    </row>
    <row r="35" spans="1:28" s="376" customFormat="1" ht="17.100000000000001" customHeight="1">
      <c r="A35" s="385" t="s">
        <v>1800</v>
      </c>
      <c r="B35" s="378">
        <v>29807</v>
      </c>
      <c r="C35" s="385">
        <v>35.700000000000003</v>
      </c>
      <c r="D35" s="380">
        <v>35.700000000000003</v>
      </c>
      <c r="E35" s="381">
        <f t="shared" si="0"/>
        <v>0.84629186602870821</v>
      </c>
      <c r="F35" s="382"/>
      <c r="G35" s="383"/>
      <c r="H35" s="384"/>
      <c r="I35" s="383"/>
      <c r="J35" s="375"/>
      <c r="K35" s="375"/>
      <c r="L35" s="375"/>
      <c r="M35" s="375"/>
      <c r="N35" s="375"/>
      <c r="O35" s="375"/>
      <c r="P35" s="375"/>
      <c r="Q35" s="375"/>
      <c r="R35" s="375"/>
      <c r="S35" s="375"/>
      <c r="T35" s="375"/>
      <c r="U35" s="375"/>
      <c r="V35" s="375"/>
      <c r="W35" s="375"/>
      <c r="X35" s="375"/>
      <c r="Y35" s="375"/>
      <c r="Z35" s="375"/>
      <c r="AA35" s="375"/>
      <c r="AB35" s="375"/>
    </row>
    <row r="36" spans="1:28" s="376" customFormat="1" ht="17.100000000000001" customHeight="1">
      <c r="A36" s="385" t="s">
        <v>1801</v>
      </c>
      <c r="B36" s="378">
        <v>197219</v>
      </c>
      <c r="C36" s="385" t="s">
        <v>1802</v>
      </c>
      <c r="D36" s="380">
        <v>36</v>
      </c>
      <c r="E36" s="381">
        <f t="shared" si="0"/>
        <v>0.84477611940298503</v>
      </c>
      <c r="F36" s="382"/>
      <c r="G36" s="383"/>
      <c r="H36" s="384"/>
      <c r="I36" s="383"/>
      <c r="J36" s="375"/>
      <c r="K36" s="375"/>
      <c r="L36" s="375"/>
      <c r="M36" s="375"/>
      <c r="N36" s="375"/>
      <c r="O36" s="375"/>
      <c r="P36" s="375"/>
      <c r="Q36" s="375"/>
      <c r="R36" s="375"/>
      <c r="S36" s="375"/>
      <c r="T36" s="375"/>
      <c r="U36" s="375"/>
      <c r="V36" s="375"/>
      <c r="W36" s="375"/>
      <c r="X36" s="375"/>
      <c r="Y36" s="375"/>
      <c r="Z36" s="375"/>
      <c r="AA36" s="375"/>
      <c r="AB36" s="375"/>
    </row>
    <row r="37" spans="1:28" s="376" customFormat="1" ht="17.100000000000001" customHeight="1">
      <c r="A37" s="385" t="s">
        <v>1803</v>
      </c>
      <c r="B37" s="378">
        <v>6267</v>
      </c>
      <c r="C37" s="385" t="s">
        <v>1804</v>
      </c>
      <c r="D37" s="380">
        <v>45.5</v>
      </c>
      <c r="E37" s="381">
        <f t="shared" si="0"/>
        <v>0.79943502824858759</v>
      </c>
      <c r="F37" s="382"/>
      <c r="G37" s="383"/>
      <c r="H37" s="384"/>
      <c r="I37" s="383"/>
      <c r="J37" s="375"/>
      <c r="K37" s="375"/>
      <c r="L37" s="375"/>
      <c r="M37" s="375"/>
      <c r="N37" s="375"/>
      <c r="O37" s="375"/>
      <c r="P37" s="375"/>
      <c r="Q37" s="375"/>
      <c r="R37" s="375"/>
      <c r="S37" s="375"/>
      <c r="T37" s="375"/>
      <c r="U37" s="375"/>
      <c r="V37" s="375"/>
      <c r="W37" s="375"/>
      <c r="X37" s="375"/>
      <c r="Y37" s="375"/>
      <c r="Z37" s="375"/>
      <c r="AA37" s="375"/>
      <c r="AB37" s="375"/>
    </row>
    <row r="38" spans="1:28" s="376" customFormat="1" ht="17.100000000000001" customHeight="1">
      <c r="A38" s="385" t="s">
        <v>1805</v>
      </c>
      <c r="B38" s="378">
        <v>0</v>
      </c>
      <c r="C38" s="385" t="s">
        <v>1804</v>
      </c>
      <c r="D38" s="380">
        <v>45.5</v>
      </c>
      <c r="E38" s="381">
        <f t="shared" si="0"/>
        <v>0.79943502824858759</v>
      </c>
      <c r="F38" s="382"/>
      <c r="G38" s="383"/>
      <c r="H38" s="384"/>
      <c r="I38" s="383"/>
      <c r="J38" s="375"/>
      <c r="K38" s="375"/>
      <c r="L38" s="375"/>
      <c r="M38" s="375"/>
      <c r="N38" s="375"/>
      <c r="O38" s="375"/>
      <c r="P38" s="375"/>
      <c r="Q38" s="375"/>
      <c r="R38" s="375"/>
      <c r="S38" s="375"/>
      <c r="T38" s="375"/>
      <c r="U38" s="375"/>
      <c r="V38" s="375"/>
      <c r="W38" s="375"/>
      <c r="X38" s="375"/>
      <c r="Y38" s="375"/>
      <c r="Z38" s="375"/>
      <c r="AA38" s="375"/>
      <c r="AB38" s="375"/>
    </row>
    <row r="39" spans="1:28" s="376" customFormat="1" ht="17.100000000000001" customHeight="1">
      <c r="A39" s="385" t="s">
        <v>961</v>
      </c>
      <c r="B39" s="378"/>
      <c r="C39" s="385"/>
      <c r="D39" s="380"/>
      <c r="E39" s="381"/>
      <c r="F39" s="382">
        <f>SUM(B40:B41)</f>
        <v>9872</v>
      </c>
      <c r="G39" s="383">
        <f>SUMPRODUCT($B40:$B41,D40:D41)/SUM($B40:$B41)</f>
        <v>37.4</v>
      </c>
      <c r="H39" s="384">
        <f>SUMPRODUCT($B40:$B41,E40:E41)/SUM($B40:$B41)</f>
        <v>0.83777383066903488</v>
      </c>
      <c r="I39" s="383">
        <f t="shared" si="2"/>
        <v>37.400000000000006</v>
      </c>
      <c r="J39" s="375"/>
      <c r="K39" s="375"/>
      <c r="L39" s="375"/>
      <c r="M39" s="375"/>
      <c r="N39" s="375"/>
      <c r="O39" s="375"/>
      <c r="P39" s="375"/>
      <c r="Q39" s="375"/>
      <c r="R39" s="375"/>
      <c r="S39" s="375"/>
      <c r="T39" s="375"/>
      <c r="U39" s="375"/>
      <c r="V39" s="375"/>
      <c r="W39" s="375"/>
      <c r="X39" s="375"/>
      <c r="Y39" s="375"/>
      <c r="Z39" s="375"/>
      <c r="AA39" s="375"/>
      <c r="AB39" s="375"/>
    </row>
    <row r="40" spans="1:28" s="376" customFormat="1" ht="17.100000000000001" customHeight="1">
      <c r="A40" s="385" t="s">
        <v>1806</v>
      </c>
      <c r="B40" s="378">
        <v>9872</v>
      </c>
      <c r="C40" s="386" t="s">
        <v>1807</v>
      </c>
      <c r="D40" s="380">
        <v>37.4</v>
      </c>
      <c r="E40" s="381">
        <f t="shared" si="0"/>
        <v>0.83777383066903488</v>
      </c>
      <c r="F40" s="382"/>
      <c r="G40" s="383"/>
      <c r="H40" s="384"/>
      <c r="I40" s="383"/>
      <c r="J40" s="375"/>
      <c r="K40" s="375"/>
      <c r="L40" s="375"/>
      <c r="M40" s="375"/>
      <c r="N40" s="375"/>
      <c r="O40" s="375"/>
      <c r="P40" s="375"/>
      <c r="Q40" s="375"/>
      <c r="R40" s="375"/>
      <c r="S40" s="375"/>
      <c r="T40" s="375"/>
      <c r="U40" s="375"/>
      <c r="V40" s="375"/>
      <c r="W40" s="375"/>
      <c r="X40" s="375"/>
      <c r="Y40" s="375"/>
      <c r="Z40" s="375"/>
      <c r="AA40" s="375"/>
      <c r="AB40" s="375"/>
    </row>
    <row r="41" spans="1:28" s="376" customFormat="1" ht="17.100000000000001" customHeight="1">
      <c r="A41" s="385" t="s">
        <v>1808</v>
      </c>
      <c r="B41" s="378">
        <v>0</v>
      </c>
      <c r="C41" s="386" t="s">
        <v>1807</v>
      </c>
      <c r="D41" s="380">
        <v>37.4</v>
      </c>
      <c r="E41" s="381">
        <f t="shared" si="0"/>
        <v>0.83777383066903488</v>
      </c>
      <c r="F41" s="382"/>
      <c r="G41" s="383"/>
      <c r="H41" s="384"/>
      <c r="I41" s="383"/>
      <c r="J41" s="375"/>
      <c r="K41" s="375"/>
      <c r="L41" s="375"/>
      <c r="M41" s="375"/>
      <c r="N41" s="375"/>
      <c r="O41" s="375"/>
      <c r="P41" s="375"/>
      <c r="Q41" s="375"/>
      <c r="R41" s="375"/>
      <c r="S41" s="375"/>
      <c r="T41" s="375"/>
      <c r="U41" s="375"/>
      <c r="V41" s="375"/>
      <c r="W41" s="375"/>
      <c r="X41" s="375"/>
      <c r="Y41" s="375"/>
      <c r="Z41" s="375"/>
      <c r="AA41" s="375"/>
      <c r="AB41" s="375"/>
    </row>
    <row r="42" spans="1:28" s="376" customFormat="1" ht="17.100000000000001" customHeight="1">
      <c r="A42" s="385" t="s">
        <v>962</v>
      </c>
      <c r="B42" s="378"/>
      <c r="C42" s="385"/>
      <c r="D42" s="380"/>
      <c r="E42" s="381"/>
      <c r="F42" s="382">
        <f>SUM(B43:B44)</f>
        <v>45641</v>
      </c>
      <c r="G42" s="383">
        <f>SUMPRODUCT($B43:$B44,D43:D44)/SUM($B43:$B44)</f>
        <v>29.2</v>
      </c>
      <c r="H42" s="384">
        <f>SUMPRODUCT($B43:$B44,E43:E44)/SUM($B43:$B44)</f>
        <v>0.88052271313005603</v>
      </c>
      <c r="I42" s="383">
        <f t="shared" si="2"/>
        <v>29.199999999999989</v>
      </c>
      <c r="J42" s="375"/>
      <c r="K42" s="375"/>
      <c r="L42" s="375"/>
      <c r="M42" s="375"/>
      <c r="N42" s="375"/>
      <c r="O42" s="375"/>
      <c r="P42" s="375"/>
      <c r="Q42" s="375"/>
      <c r="R42" s="375"/>
      <c r="S42" s="375"/>
      <c r="T42" s="375"/>
      <c r="U42" s="375"/>
      <c r="V42" s="375"/>
      <c r="W42" s="375"/>
      <c r="X42" s="375"/>
      <c r="Y42" s="375"/>
      <c r="Z42" s="375"/>
      <c r="AA42" s="375"/>
      <c r="AB42" s="375"/>
    </row>
    <row r="43" spans="1:28" s="376" customFormat="1" ht="17.100000000000001" customHeight="1">
      <c r="A43" s="385" t="s">
        <v>1809</v>
      </c>
      <c r="B43" s="378">
        <v>33477</v>
      </c>
      <c r="C43" s="386" t="s">
        <v>1810</v>
      </c>
      <c r="D43" s="380">
        <v>29.2</v>
      </c>
      <c r="E43" s="381">
        <f t="shared" si="0"/>
        <v>0.88052271313005603</v>
      </c>
      <c r="F43" s="382"/>
      <c r="G43" s="383"/>
      <c r="H43" s="384"/>
      <c r="I43" s="383"/>
      <c r="J43" s="375"/>
      <c r="K43" s="375"/>
      <c r="L43" s="375"/>
      <c r="M43" s="375"/>
      <c r="N43" s="375"/>
      <c r="O43" s="375"/>
      <c r="P43" s="375"/>
      <c r="Q43" s="375"/>
      <c r="R43" s="375"/>
      <c r="S43" s="375"/>
      <c r="T43" s="375"/>
      <c r="U43" s="375"/>
      <c r="V43" s="375"/>
      <c r="W43" s="375"/>
      <c r="X43" s="375"/>
      <c r="Y43" s="375"/>
      <c r="Z43" s="375"/>
      <c r="AA43" s="375"/>
      <c r="AB43" s="375"/>
    </row>
    <row r="44" spans="1:28" s="376" customFormat="1" ht="17.100000000000001" customHeight="1">
      <c r="A44" s="385" t="s">
        <v>1811</v>
      </c>
      <c r="B44" s="378">
        <v>12164</v>
      </c>
      <c r="C44" s="386" t="s">
        <v>1810</v>
      </c>
      <c r="D44" s="380">
        <v>29.2</v>
      </c>
      <c r="E44" s="381">
        <f t="shared" si="0"/>
        <v>0.88052271313005603</v>
      </c>
      <c r="F44" s="382"/>
      <c r="G44" s="383"/>
      <c r="H44" s="384"/>
      <c r="I44" s="383"/>
      <c r="J44" s="375"/>
      <c r="K44" s="375"/>
      <c r="L44" s="375"/>
      <c r="M44" s="375"/>
      <c r="N44" s="375"/>
      <c r="O44" s="375"/>
      <c r="P44" s="375"/>
      <c r="Q44" s="375"/>
      <c r="R44" s="375"/>
      <c r="S44" s="375"/>
      <c r="T44" s="375"/>
      <c r="U44" s="375"/>
      <c r="V44" s="375"/>
      <c r="W44" s="375"/>
      <c r="X44" s="375"/>
      <c r="Y44" s="375"/>
      <c r="Z44" s="375"/>
      <c r="AA44" s="375"/>
      <c r="AB44" s="375"/>
    </row>
    <row r="45" spans="1:28" s="376" customFormat="1" ht="17.100000000000001" customHeight="1">
      <c r="A45" s="385" t="s">
        <v>963</v>
      </c>
      <c r="B45" s="378"/>
      <c r="C45" s="385"/>
      <c r="D45" s="380"/>
      <c r="E45" s="381"/>
      <c r="F45" s="382">
        <f>SUM(B46:B48)</f>
        <v>87898</v>
      </c>
      <c r="G45" s="383">
        <f>SUMPRODUCT($B46:$B48,D46:D48)/SUM($B46:$B48)</f>
        <v>27.482468315547568</v>
      </c>
      <c r="H45" s="384">
        <f>SUMPRODUCT($B46:$B48,E46:E48)/SUM($B46:$B48)</f>
        <v>0.892051537675707</v>
      </c>
      <c r="I45" s="383">
        <f t="shared" si="2"/>
        <v>27.123122122166421</v>
      </c>
      <c r="J45" s="375"/>
      <c r="K45" s="375"/>
      <c r="L45" s="375"/>
      <c r="M45" s="375"/>
      <c r="N45" s="375"/>
      <c r="O45" s="375"/>
      <c r="P45" s="375"/>
      <c r="Q45" s="375"/>
      <c r="R45" s="375"/>
      <c r="S45" s="375"/>
      <c r="T45" s="375"/>
      <c r="U45" s="375"/>
      <c r="V45" s="375"/>
      <c r="W45" s="375"/>
      <c r="X45" s="375"/>
      <c r="Y45" s="375"/>
      <c r="Z45" s="375"/>
      <c r="AA45" s="375"/>
      <c r="AB45" s="375"/>
    </row>
    <row r="46" spans="1:28" s="376" customFormat="1" ht="17.100000000000001" customHeight="1">
      <c r="A46" s="385" t="s">
        <v>1812</v>
      </c>
      <c r="B46" s="378"/>
      <c r="C46" s="385"/>
      <c r="D46" s="380"/>
      <c r="E46" s="381"/>
      <c r="F46" s="382"/>
      <c r="G46" s="383"/>
      <c r="H46" s="384"/>
      <c r="I46" s="383"/>
      <c r="J46" s="375"/>
      <c r="K46" s="375"/>
      <c r="L46" s="375"/>
      <c r="M46" s="375"/>
      <c r="N46" s="375"/>
      <c r="O46" s="375"/>
      <c r="P46" s="375"/>
      <c r="Q46" s="375"/>
      <c r="R46" s="375"/>
      <c r="S46" s="375"/>
      <c r="T46" s="375"/>
      <c r="U46" s="375"/>
      <c r="V46" s="375"/>
      <c r="W46" s="375"/>
      <c r="X46" s="375"/>
      <c r="Y46" s="375"/>
      <c r="Z46" s="375"/>
      <c r="AA46" s="375"/>
      <c r="AB46" s="375"/>
    </row>
    <row r="47" spans="1:28" s="376" customFormat="1" ht="17.100000000000001" customHeight="1">
      <c r="A47" s="385" t="s">
        <v>1813</v>
      </c>
      <c r="B47" s="378">
        <v>67603</v>
      </c>
      <c r="C47" s="385" t="s">
        <v>1814</v>
      </c>
      <c r="D47" s="380">
        <v>31.5</v>
      </c>
      <c r="E47" s="381">
        <f t="shared" si="0"/>
        <v>0.86809815950920244</v>
      </c>
      <c r="F47" s="382"/>
      <c r="G47" s="383"/>
      <c r="H47" s="384"/>
      <c r="I47" s="383"/>
      <c r="J47" s="375"/>
      <c r="K47" s="375"/>
      <c r="L47" s="375"/>
      <c r="M47" s="375"/>
      <c r="N47" s="375"/>
      <c r="O47" s="375"/>
      <c r="P47" s="375"/>
      <c r="Q47" s="375"/>
      <c r="R47" s="375"/>
      <c r="S47" s="375"/>
      <c r="T47" s="375"/>
      <c r="U47" s="375"/>
      <c r="V47" s="375"/>
      <c r="W47" s="375"/>
      <c r="X47" s="375"/>
      <c r="Y47" s="375"/>
      <c r="Z47" s="375"/>
      <c r="AA47" s="375"/>
      <c r="AB47" s="375"/>
    </row>
    <row r="48" spans="1:28" s="376" customFormat="1" ht="17.100000000000001" customHeight="1">
      <c r="A48" s="385" t="s">
        <v>1815</v>
      </c>
      <c r="B48" s="378">
        <v>20295</v>
      </c>
      <c r="C48" s="385">
        <v>14.1</v>
      </c>
      <c r="D48" s="380">
        <v>14.1</v>
      </c>
      <c r="E48" s="381">
        <f t="shared" si="0"/>
        <v>0.97184065934065933</v>
      </c>
      <c r="F48" s="382"/>
      <c r="G48" s="383"/>
      <c r="H48" s="384"/>
      <c r="I48" s="383"/>
      <c r="J48" s="375"/>
      <c r="K48" s="375"/>
      <c r="L48" s="375"/>
      <c r="M48" s="375"/>
      <c r="N48" s="375"/>
      <c r="O48" s="375"/>
      <c r="P48" s="375"/>
      <c r="Q48" s="375"/>
      <c r="R48" s="375"/>
      <c r="S48" s="375"/>
      <c r="T48" s="375"/>
      <c r="U48" s="375"/>
      <c r="V48" s="375"/>
      <c r="W48" s="375"/>
      <c r="X48" s="375"/>
      <c r="Y48" s="375"/>
      <c r="Z48" s="375"/>
      <c r="AA48" s="375"/>
      <c r="AB48" s="375"/>
    </row>
    <row r="49" spans="1:28" s="376" customFormat="1" ht="17.100000000000001" customHeight="1">
      <c r="A49" s="385" t="s">
        <v>1159</v>
      </c>
      <c r="B49" s="378">
        <v>2418</v>
      </c>
      <c r="C49" s="385">
        <v>31</v>
      </c>
      <c r="D49" s="380">
        <v>31</v>
      </c>
      <c r="E49" s="381">
        <f t="shared" si="0"/>
        <v>0.87076923076923074</v>
      </c>
      <c r="F49" s="382">
        <f>B49</f>
        <v>2418</v>
      </c>
      <c r="G49" s="383">
        <f>D49</f>
        <v>31</v>
      </c>
      <c r="H49" s="384">
        <f t="shared" ref="H49:H52" si="3">141.5/(G49+131.5)</f>
        <v>0.87076923076923074</v>
      </c>
      <c r="I49" s="383">
        <f t="shared" ref="I49:I52" si="4">(141.5/H49)-131.5</f>
        <v>31</v>
      </c>
      <c r="J49" s="375"/>
      <c r="K49" s="375"/>
      <c r="L49" s="375"/>
      <c r="M49" s="375"/>
      <c r="N49" s="375"/>
      <c r="O49" s="375"/>
      <c r="P49" s="375"/>
      <c r="Q49" s="375"/>
      <c r="R49" s="375"/>
      <c r="S49" s="375"/>
      <c r="T49" s="375"/>
      <c r="U49" s="375"/>
      <c r="V49" s="375"/>
      <c r="W49" s="375"/>
      <c r="X49" s="375"/>
      <c r="Y49" s="375"/>
      <c r="Z49" s="375"/>
      <c r="AA49" s="375"/>
      <c r="AB49" s="375"/>
    </row>
    <row r="50" spans="1:28" s="376" customFormat="1" ht="17.100000000000001" customHeight="1">
      <c r="A50" s="385" t="s">
        <v>964</v>
      </c>
      <c r="B50" s="378">
        <v>53858</v>
      </c>
      <c r="C50" s="385" t="s">
        <v>1816</v>
      </c>
      <c r="D50" s="380">
        <v>33.9</v>
      </c>
      <c r="E50" s="381">
        <f t="shared" si="0"/>
        <v>0.8555018137847642</v>
      </c>
      <c r="F50" s="382">
        <f>B50</f>
        <v>53858</v>
      </c>
      <c r="G50" s="383">
        <f>D50</f>
        <v>33.9</v>
      </c>
      <c r="H50" s="384">
        <f t="shared" si="3"/>
        <v>0.8555018137847642</v>
      </c>
      <c r="I50" s="383">
        <f t="shared" si="4"/>
        <v>33.900000000000006</v>
      </c>
      <c r="J50" s="375"/>
      <c r="K50" s="375"/>
      <c r="L50" s="375"/>
      <c r="M50" s="375"/>
      <c r="N50" s="375"/>
      <c r="O50" s="375"/>
      <c r="P50" s="375"/>
      <c r="Q50" s="375"/>
      <c r="R50" s="375"/>
      <c r="S50" s="375"/>
      <c r="T50" s="375"/>
      <c r="U50" s="375"/>
      <c r="V50" s="375"/>
      <c r="W50" s="375"/>
      <c r="X50" s="375"/>
      <c r="Y50" s="375"/>
      <c r="Z50" s="375"/>
      <c r="AA50" s="375"/>
      <c r="AB50" s="375"/>
    </row>
    <row r="51" spans="1:28" s="376" customFormat="1" ht="17.100000000000001" customHeight="1">
      <c r="A51" s="385" t="s">
        <v>965</v>
      </c>
      <c r="B51" s="378">
        <v>32676</v>
      </c>
      <c r="C51" s="385" t="s">
        <v>1817</v>
      </c>
      <c r="D51" s="380">
        <v>34</v>
      </c>
      <c r="E51" s="381">
        <f t="shared" si="0"/>
        <v>0.85498489425981872</v>
      </c>
      <c r="F51" s="382">
        <f>B51</f>
        <v>32676</v>
      </c>
      <c r="G51" s="383">
        <f>D51</f>
        <v>34</v>
      </c>
      <c r="H51" s="384">
        <f t="shared" si="3"/>
        <v>0.85498489425981872</v>
      </c>
      <c r="I51" s="383">
        <f t="shared" si="4"/>
        <v>34</v>
      </c>
      <c r="J51" s="375"/>
      <c r="K51" s="375"/>
      <c r="L51" s="375"/>
      <c r="M51" s="375"/>
      <c r="N51" s="375"/>
      <c r="O51" s="375"/>
      <c r="P51" s="375"/>
      <c r="Q51" s="375"/>
      <c r="R51" s="375"/>
      <c r="S51" s="375"/>
      <c r="T51" s="375"/>
      <c r="U51" s="375"/>
      <c r="V51" s="375"/>
      <c r="W51" s="375"/>
      <c r="X51" s="375"/>
      <c r="Y51" s="375"/>
      <c r="Z51" s="375"/>
      <c r="AA51" s="375"/>
      <c r="AB51" s="375"/>
    </row>
    <row r="52" spans="1:28" s="376" customFormat="1" ht="17.100000000000001" customHeight="1">
      <c r="A52" s="385" t="s">
        <v>966</v>
      </c>
      <c r="B52" s="378">
        <v>29061</v>
      </c>
      <c r="C52" s="385" t="s">
        <v>1818</v>
      </c>
      <c r="D52" s="380">
        <v>31.7</v>
      </c>
      <c r="E52" s="381">
        <f t="shared" si="0"/>
        <v>0.86703431372549022</v>
      </c>
      <c r="F52" s="382">
        <f>B52</f>
        <v>29061</v>
      </c>
      <c r="G52" s="383">
        <f>D52</f>
        <v>31.7</v>
      </c>
      <c r="H52" s="384">
        <f t="shared" si="3"/>
        <v>0.86703431372549022</v>
      </c>
      <c r="I52" s="383">
        <f t="shared" si="4"/>
        <v>31.699999999999989</v>
      </c>
      <c r="J52" s="375"/>
      <c r="K52" s="375"/>
      <c r="L52" s="375"/>
      <c r="M52" s="375"/>
      <c r="N52" s="375"/>
      <c r="O52" s="375"/>
      <c r="P52" s="375"/>
      <c r="Q52" s="375"/>
      <c r="R52" s="375"/>
      <c r="S52" s="375"/>
      <c r="T52" s="375"/>
      <c r="U52" s="375"/>
      <c r="V52" s="375"/>
      <c r="W52" s="375"/>
      <c r="X52" s="375"/>
      <c r="Y52" s="375"/>
      <c r="Z52" s="375"/>
      <c r="AA52" s="375"/>
      <c r="AB52" s="375"/>
    </row>
    <row r="53" spans="1:28" s="376" customFormat="1" ht="17.100000000000001" customHeight="1">
      <c r="A53" s="385" t="s">
        <v>968</v>
      </c>
      <c r="B53" s="378"/>
      <c r="C53" s="385"/>
      <c r="D53" s="380"/>
      <c r="E53" s="381">
        <f t="shared" si="0"/>
        <v>1.0760456273764258</v>
      </c>
      <c r="F53" s="382">
        <f>SUM(B54:B61)</f>
        <v>3266538</v>
      </c>
      <c r="G53" s="383">
        <f>SUMPRODUCT($B54:$B61,D54:D61)/SUM($B54:$B61)</f>
        <v>27.315837899329505</v>
      </c>
      <c r="H53" s="384">
        <f>SUMPRODUCT($B54:$B61,E54:E61)/SUM($B54:$B61)</f>
        <v>0.89145978798344339</v>
      </c>
      <c r="I53" s="383">
        <f t="shared" si="2"/>
        <v>27.228415916644821</v>
      </c>
      <c r="J53" s="375"/>
      <c r="K53" s="375"/>
      <c r="L53" s="375"/>
      <c r="M53" s="375"/>
      <c r="N53" s="375"/>
      <c r="O53" s="375"/>
      <c r="P53" s="375"/>
      <c r="Q53" s="375"/>
      <c r="R53" s="375"/>
      <c r="S53" s="375"/>
      <c r="T53" s="375"/>
      <c r="U53" s="375"/>
      <c r="V53" s="375"/>
      <c r="W53" s="375"/>
      <c r="X53" s="375"/>
      <c r="Y53" s="375"/>
      <c r="Z53" s="375"/>
      <c r="AA53" s="375"/>
      <c r="AB53" s="375"/>
    </row>
    <row r="54" spans="1:28" s="376" customFormat="1" ht="17.100000000000001" customHeight="1">
      <c r="A54" s="385" t="s">
        <v>1819</v>
      </c>
      <c r="B54" s="378">
        <v>123153</v>
      </c>
      <c r="C54" s="385">
        <v>13</v>
      </c>
      <c r="D54" s="380">
        <v>13</v>
      </c>
      <c r="E54" s="381">
        <f t="shared" si="0"/>
        <v>0.97923875432525953</v>
      </c>
      <c r="F54" s="382"/>
      <c r="G54" s="383"/>
      <c r="H54" s="384"/>
      <c r="I54" s="383"/>
      <c r="J54" s="375"/>
      <c r="K54" s="375"/>
      <c r="L54" s="375"/>
      <c r="M54" s="375"/>
      <c r="N54" s="375"/>
      <c r="O54" s="375"/>
      <c r="P54" s="375"/>
      <c r="Q54" s="375"/>
      <c r="R54" s="375"/>
      <c r="S54" s="375"/>
      <c r="T54" s="375"/>
      <c r="U54" s="375"/>
      <c r="V54" s="375"/>
      <c r="W54" s="375"/>
      <c r="X54" s="375"/>
      <c r="Y54" s="375"/>
      <c r="Z54" s="375"/>
      <c r="AA54" s="375"/>
      <c r="AB54" s="375"/>
    </row>
    <row r="55" spans="1:28" s="376" customFormat="1" ht="17.100000000000001" customHeight="1">
      <c r="A55" s="385" t="s">
        <v>1820</v>
      </c>
      <c r="B55" s="378">
        <v>3062605</v>
      </c>
      <c r="C55" s="385" t="s">
        <v>1821</v>
      </c>
      <c r="D55" s="380">
        <v>27.5</v>
      </c>
      <c r="E55" s="381">
        <f t="shared" si="0"/>
        <v>0.88993710691823902</v>
      </c>
      <c r="F55" s="382"/>
      <c r="G55" s="383"/>
      <c r="H55" s="384"/>
      <c r="I55" s="383"/>
      <c r="J55" s="375"/>
      <c r="K55" s="375"/>
      <c r="L55" s="375"/>
      <c r="M55" s="375"/>
      <c r="N55" s="375"/>
      <c r="O55" s="375"/>
      <c r="P55" s="375"/>
      <c r="Q55" s="375"/>
      <c r="R55" s="375"/>
      <c r="S55" s="375"/>
      <c r="T55" s="375"/>
      <c r="U55" s="375"/>
      <c r="V55" s="375"/>
      <c r="W55" s="375"/>
      <c r="X55" s="375"/>
      <c r="Y55" s="375"/>
      <c r="Z55" s="375"/>
      <c r="AA55" s="375"/>
      <c r="AB55" s="375"/>
    </row>
    <row r="56" spans="1:28" s="376" customFormat="1" ht="17.100000000000001" customHeight="1">
      <c r="A56" s="385" t="s">
        <v>1822</v>
      </c>
      <c r="B56" s="378">
        <v>0</v>
      </c>
      <c r="C56" s="387" t="s">
        <v>1823</v>
      </c>
      <c r="D56" s="380">
        <v>21</v>
      </c>
      <c r="E56" s="381">
        <f t="shared" si="0"/>
        <v>0.9278688524590164</v>
      </c>
      <c r="F56" s="382"/>
      <c r="G56" s="383"/>
      <c r="H56" s="384"/>
      <c r="I56" s="383"/>
      <c r="J56" s="375"/>
      <c r="K56" s="375"/>
      <c r="L56" s="375"/>
      <c r="M56" s="375"/>
      <c r="N56" s="375"/>
      <c r="O56" s="375"/>
      <c r="P56" s="375"/>
      <c r="Q56" s="375"/>
      <c r="R56" s="375"/>
      <c r="S56" s="375"/>
      <c r="T56" s="375"/>
      <c r="U56" s="375"/>
      <c r="V56" s="375"/>
      <c r="W56" s="375"/>
      <c r="X56" s="375"/>
      <c r="Y56" s="375"/>
      <c r="Z56" s="375"/>
      <c r="AA56" s="375"/>
      <c r="AB56" s="375"/>
    </row>
    <row r="57" spans="1:28" s="376" customFormat="1" ht="17.100000000000001" customHeight="1">
      <c r="A57" s="385" t="s">
        <v>1824</v>
      </c>
      <c r="B57" s="378">
        <v>11201</v>
      </c>
      <c r="C57" s="385">
        <v>40</v>
      </c>
      <c r="D57" s="380">
        <v>40</v>
      </c>
      <c r="E57" s="381">
        <f t="shared" si="0"/>
        <v>0.82507288629737607</v>
      </c>
      <c r="F57" s="382"/>
      <c r="G57" s="383"/>
      <c r="H57" s="384"/>
      <c r="I57" s="383"/>
      <c r="J57" s="375"/>
      <c r="K57" s="375"/>
      <c r="L57" s="375"/>
      <c r="M57" s="375"/>
      <c r="N57" s="375"/>
      <c r="O57" s="375"/>
      <c r="P57" s="375"/>
      <c r="Q57" s="375"/>
      <c r="R57" s="375"/>
      <c r="S57" s="375"/>
      <c r="T57" s="375"/>
      <c r="U57" s="375"/>
      <c r="V57" s="375"/>
      <c r="W57" s="375"/>
      <c r="X57" s="375"/>
      <c r="Y57" s="375"/>
      <c r="Z57" s="375"/>
      <c r="AA57" s="375"/>
      <c r="AB57" s="375"/>
    </row>
    <row r="58" spans="1:28" s="376" customFormat="1" ht="17.100000000000001" customHeight="1">
      <c r="A58" s="385" t="s">
        <v>1825</v>
      </c>
      <c r="B58" s="378">
        <v>14533</v>
      </c>
      <c r="C58" s="385">
        <v>52</v>
      </c>
      <c r="D58" s="380">
        <v>52</v>
      </c>
      <c r="E58" s="381">
        <f t="shared" si="0"/>
        <v>0.77111716621253401</v>
      </c>
      <c r="F58" s="382"/>
      <c r="G58" s="383"/>
      <c r="H58" s="384"/>
      <c r="I58" s="383"/>
      <c r="J58" s="375"/>
      <c r="K58" s="375"/>
      <c r="L58" s="375"/>
      <c r="M58" s="375"/>
      <c r="N58" s="375"/>
      <c r="O58" s="375"/>
      <c r="P58" s="375"/>
      <c r="Q58" s="375"/>
      <c r="R58" s="375"/>
      <c r="S58" s="375"/>
      <c r="T58" s="375"/>
      <c r="U58" s="375"/>
      <c r="V58" s="375"/>
      <c r="W58" s="375"/>
      <c r="X58" s="375"/>
      <c r="Y58" s="375"/>
      <c r="Z58" s="375"/>
      <c r="AA58" s="375"/>
      <c r="AB58" s="375"/>
    </row>
    <row r="59" spans="1:28" s="376" customFormat="1" ht="17.100000000000001" customHeight="1">
      <c r="A59" s="385" t="s">
        <v>1826</v>
      </c>
      <c r="B59" s="378">
        <v>0</v>
      </c>
      <c r="C59" s="385">
        <v>39</v>
      </c>
      <c r="D59" s="380">
        <v>39</v>
      </c>
      <c r="E59" s="381">
        <f t="shared" si="0"/>
        <v>0.8299120234604106</v>
      </c>
      <c r="F59" s="382"/>
      <c r="G59" s="383"/>
      <c r="H59" s="384"/>
      <c r="I59" s="383"/>
      <c r="J59" s="375"/>
      <c r="K59" s="375"/>
      <c r="L59" s="375"/>
      <c r="M59" s="375"/>
      <c r="N59" s="375"/>
      <c r="O59" s="375"/>
      <c r="P59" s="375"/>
      <c r="Q59" s="375"/>
      <c r="R59" s="375"/>
      <c r="S59" s="375"/>
      <c r="T59" s="375"/>
      <c r="U59" s="375"/>
      <c r="V59" s="375"/>
      <c r="W59" s="375"/>
      <c r="X59" s="375"/>
      <c r="Y59" s="375"/>
      <c r="Z59" s="375"/>
      <c r="AA59" s="375"/>
      <c r="AB59" s="375"/>
    </row>
    <row r="60" spans="1:28" s="376" customFormat="1" ht="17.100000000000001" customHeight="1">
      <c r="A60" s="385" t="s">
        <v>1827</v>
      </c>
      <c r="B60" s="378">
        <v>55046</v>
      </c>
      <c r="C60" s="385" t="s">
        <v>1828</v>
      </c>
      <c r="D60" s="380">
        <v>40</v>
      </c>
      <c r="E60" s="381">
        <f t="shared" si="0"/>
        <v>0.82507288629737607</v>
      </c>
      <c r="F60" s="382"/>
      <c r="G60" s="383"/>
      <c r="H60" s="384"/>
      <c r="I60" s="383"/>
      <c r="J60" s="375"/>
      <c r="K60" s="375"/>
      <c r="L60" s="375"/>
      <c r="M60" s="375"/>
      <c r="N60" s="375"/>
      <c r="O60" s="375"/>
      <c r="P60" s="375"/>
      <c r="Q60" s="375"/>
      <c r="R60" s="375"/>
      <c r="S60" s="375"/>
      <c r="T60" s="375"/>
      <c r="U60" s="375"/>
      <c r="V60" s="375"/>
      <c r="W60" s="375"/>
      <c r="X60" s="375"/>
      <c r="Y60" s="375"/>
      <c r="Z60" s="375"/>
      <c r="AA60" s="375"/>
      <c r="AB60" s="375"/>
    </row>
    <row r="61" spans="1:28" s="376" customFormat="1" ht="17.100000000000001" customHeight="1">
      <c r="A61" s="385" t="s">
        <v>1829</v>
      </c>
      <c r="B61" s="378">
        <v>0</v>
      </c>
      <c r="C61" s="385">
        <v>32</v>
      </c>
      <c r="D61" s="380">
        <v>32</v>
      </c>
      <c r="E61" s="381">
        <f t="shared" si="0"/>
        <v>0.86544342507645255</v>
      </c>
      <c r="F61" s="382"/>
      <c r="G61" s="383"/>
      <c r="H61" s="384"/>
      <c r="I61" s="383"/>
      <c r="J61" s="375"/>
      <c r="K61" s="375"/>
      <c r="L61" s="375"/>
      <c r="M61" s="375"/>
      <c r="N61" s="375"/>
      <c r="O61" s="375"/>
      <c r="P61" s="375"/>
      <c r="Q61" s="375"/>
      <c r="R61" s="375"/>
      <c r="S61" s="375"/>
      <c r="T61" s="375"/>
      <c r="U61" s="375"/>
      <c r="V61" s="375"/>
      <c r="W61" s="375"/>
      <c r="X61" s="375"/>
      <c r="Y61" s="375"/>
      <c r="Z61" s="375"/>
      <c r="AA61" s="375"/>
      <c r="AB61" s="375"/>
    </row>
    <row r="62" spans="1:28" s="376" customFormat="1" ht="17.100000000000001" customHeight="1">
      <c r="A62" s="385" t="s">
        <v>969</v>
      </c>
      <c r="B62" s="378"/>
      <c r="C62" s="385"/>
      <c r="D62" s="380"/>
      <c r="E62" s="381"/>
      <c r="F62" s="382">
        <f>SUM(B63:B70)</f>
        <v>29273890</v>
      </c>
      <c r="G62" s="383">
        <f>SUMPRODUCT($B63:$B70,D63:D70)/SUM($B63:$B70)</f>
        <v>21.747905929140266</v>
      </c>
      <c r="H62" s="384">
        <f>SUMPRODUCT($B63:$B70,E63:E70)/SUM($B63:$B70)</f>
        <v>0.9254886210389639</v>
      </c>
      <c r="I62" s="383">
        <f t="shared" si="2"/>
        <v>21.392209351153895</v>
      </c>
      <c r="J62" s="375"/>
      <c r="K62" s="375"/>
      <c r="L62" s="375"/>
      <c r="M62" s="375"/>
      <c r="N62" s="375"/>
      <c r="O62" s="375"/>
      <c r="P62" s="375"/>
      <c r="Q62" s="375"/>
      <c r="R62" s="375"/>
      <c r="S62" s="375"/>
      <c r="T62" s="375"/>
      <c r="U62" s="375"/>
      <c r="V62" s="375"/>
      <c r="W62" s="375"/>
      <c r="X62" s="375"/>
      <c r="Y62" s="375"/>
      <c r="Z62" s="375"/>
      <c r="AA62" s="375"/>
      <c r="AB62" s="375"/>
    </row>
    <row r="63" spans="1:28" s="376" customFormat="1" ht="17.100000000000001" customHeight="1">
      <c r="A63" s="385" t="s">
        <v>1819</v>
      </c>
      <c r="B63" s="378">
        <v>11234703</v>
      </c>
      <c r="C63" s="385" t="s">
        <v>1830</v>
      </c>
      <c r="D63" s="380">
        <v>12.5</v>
      </c>
      <c r="E63" s="381">
        <f t="shared" si="0"/>
        <v>0.98263888888888884</v>
      </c>
      <c r="F63" s="382"/>
      <c r="G63" s="383"/>
      <c r="H63" s="384"/>
      <c r="I63" s="383"/>
      <c r="J63" s="375"/>
      <c r="K63" s="375"/>
      <c r="L63" s="375"/>
      <c r="M63" s="375"/>
      <c r="N63" s="375"/>
      <c r="O63" s="375"/>
      <c r="P63" s="375"/>
      <c r="Q63" s="375"/>
      <c r="R63" s="375"/>
      <c r="S63" s="375"/>
      <c r="T63" s="375"/>
      <c r="U63" s="375"/>
      <c r="V63" s="375"/>
      <c r="W63" s="375"/>
      <c r="X63" s="375"/>
      <c r="Y63" s="375"/>
      <c r="Z63" s="375"/>
      <c r="AA63" s="375"/>
      <c r="AB63" s="375"/>
    </row>
    <row r="64" spans="1:28" s="376" customFormat="1" ht="17.100000000000001" customHeight="1">
      <c r="A64" s="385" t="s">
        <v>1820</v>
      </c>
      <c r="B64" s="378">
        <v>17929189</v>
      </c>
      <c r="C64" s="385" t="s">
        <v>1831</v>
      </c>
      <c r="D64" s="380">
        <v>27.5</v>
      </c>
      <c r="E64" s="381">
        <f t="shared" si="0"/>
        <v>0.88993710691823902</v>
      </c>
      <c r="F64" s="382"/>
      <c r="G64" s="383"/>
      <c r="H64" s="384"/>
      <c r="I64" s="383"/>
      <c r="J64" s="375"/>
      <c r="K64" s="375"/>
      <c r="L64" s="375"/>
      <c r="M64" s="375"/>
      <c r="N64" s="375"/>
      <c r="O64" s="375"/>
      <c r="P64" s="375"/>
      <c r="Q64" s="375"/>
      <c r="R64" s="375"/>
      <c r="S64" s="375"/>
      <c r="T64" s="375"/>
      <c r="U64" s="375"/>
      <c r="V64" s="375"/>
      <c r="W64" s="375"/>
      <c r="X64" s="375"/>
      <c r="Y64" s="375"/>
      <c r="Z64" s="375"/>
      <c r="AA64" s="375"/>
      <c r="AB64" s="375"/>
    </row>
    <row r="65" spans="1:28" s="376" customFormat="1" ht="17.100000000000001" customHeight="1">
      <c r="A65" s="385" t="s">
        <v>1832</v>
      </c>
      <c r="B65" s="378">
        <v>42673</v>
      </c>
      <c r="C65" s="385" t="s">
        <v>1833</v>
      </c>
      <c r="D65" s="380">
        <v>28.3</v>
      </c>
      <c r="E65" s="381">
        <f t="shared" si="0"/>
        <v>0.88548185231539422</v>
      </c>
      <c r="F65" s="382"/>
      <c r="G65" s="383"/>
      <c r="H65" s="384"/>
      <c r="I65" s="383"/>
      <c r="J65" s="375"/>
      <c r="K65" s="375"/>
      <c r="L65" s="375"/>
      <c r="M65" s="375"/>
      <c r="N65" s="375"/>
      <c r="O65" s="375"/>
      <c r="P65" s="375"/>
      <c r="Q65" s="375"/>
      <c r="R65" s="375"/>
      <c r="S65" s="375"/>
      <c r="T65" s="375"/>
      <c r="U65" s="375"/>
      <c r="V65" s="375"/>
      <c r="W65" s="375"/>
      <c r="X65" s="375"/>
      <c r="Y65" s="375"/>
      <c r="Z65" s="375"/>
      <c r="AA65" s="375"/>
      <c r="AB65" s="375"/>
    </row>
    <row r="66" spans="1:28" s="376" customFormat="1" ht="17.100000000000001" customHeight="1">
      <c r="A66" s="385" t="s">
        <v>1827</v>
      </c>
      <c r="B66" s="378">
        <v>250</v>
      </c>
      <c r="C66" s="386" t="s">
        <v>1834</v>
      </c>
      <c r="D66" s="380">
        <v>26</v>
      </c>
      <c r="E66" s="381">
        <f t="shared" si="0"/>
        <v>0.89841269841269844</v>
      </c>
      <c r="F66" s="382"/>
      <c r="G66" s="383"/>
      <c r="H66" s="384"/>
      <c r="I66" s="383"/>
      <c r="J66" s="375"/>
      <c r="K66" s="375"/>
      <c r="L66" s="375"/>
      <c r="M66" s="375"/>
      <c r="N66" s="375"/>
      <c r="O66" s="375"/>
      <c r="P66" s="375"/>
      <c r="Q66" s="375"/>
      <c r="R66" s="375"/>
      <c r="S66" s="375"/>
      <c r="T66" s="375"/>
      <c r="U66" s="375"/>
      <c r="V66" s="375"/>
      <c r="W66" s="375"/>
      <c r="X66" s="375"/>
      <c r="Y66" s="375"/>
      <c r="Z66" s="375"/>
      <c r="AA66" s="375"/>
      <c r="AB66" s="375"/>
    </row>
    <row r="67" spans="1:28" s="376" customFormat="1" ht="17.100000000000001" customHeight="1">
      <c r="A67" s="385" t="s">
        <v>1797</v>
      </c>
      <c r="B67" s="378">
        <v>0</v>
      </c>
      <c r="C67" s="385">
        <v>13</v>
      </c>
      <c r="D67" s="380">
        <v>13</v>
      </c>
      <c r="E67" s="381">
        <f t="shared" si="0"/>
        <v>0.97923875432525953</v>
      </c>
      <c r="F67" s="382"/>
      <c r="G67" s="383"/>
      <c r="H67" s="384"/>
      <c r="I67" s="383"/>
      <c r="J67" s="375"/>
      <c r="K67" s="375"/>
      <c r="L67" s="375"/>
      <c r="M67" s="375"/>
      <c r="N67" s="375"/>
      <c r="O67" s="375"/>
      <c r="P67" s="375"/>
      <c r="Q67" s="375"/>
      <c r="R67" s="375"/>
      <c r="S67" s="375"/>
      <c r="T67" s="375"/>
      <c r="U67" s="375"/>
      <c r="V67" s="375"/>
      <c r="W67" s="375"/>
      <c r="X67" s="375"/>
      <c r="Y67" s="375"/>
      <c r="Z67" s="375"/>
      <c r="AA67" s="375"/>
      <c r="AB67" s="375"/>
    </row>
    <row r="68" spans="1:28" s="376" customFormat="1" ht="17.100000000000001" customHeight="1">
      <c r="A68" s="385" t="s">
        <v>1800</v>
      </c>
      <c r="B68" s="378">
        <v>67075</v>
      </c>
      <c r="C68" s="385" t="s">
        <v>1835</v>
      </c>
      <c r="D68" s="380">
        <v>29</v>
      </c>
      <c r="E68" s="381">
        <f t="shared" si="0"/>
        <v>0.88161993769470404</v>
      </c>
      <c r="F68" s="382"/>
      <c r="G68" s="383"/>
      <c r="H68" s="384"/>
      <c r="I68" s="383"/>
      <c r="J68" s="375"/>
      <c r="K68" s="375"/>
      <c r="L68" s="375"/>
      <c r="M68" s="375"/>
      <c r="N68" s="375"/>
      <c r="O68" s="375"/>
      <c r="P68" s="375"/>
      <c r="Q68" s="375"/>
      <c r="R68" s="375"/>
      <c r="S68" s="375"/>
      <c r="T68" s="375"/>
      <c r="U68" s="375"/>
      <c r="V68" s="375"/>
      <c r="W68" s="375"/>
      <c r="X68" s="375"/>
      <c r="Y68" s="375"/>
      <c r="Z68" s="375"/>
      <c r="AA68" s="375"/>
      <c r="AB68" s="375"/>
    </row>
    <row r="69" spans="1:28" s="376" customFormat="1" ht="17.100000000000001" customHeight="1">
      <c r="A69" s="385" t="s">
        <v>1836</v>
      </c>
      <c r="B69" s="378">
        <v>0</v>
      </c>
      <c r="C69" s="385">
        <v>37</v>
      </c>
      <c r="D69" s="380">
        <v>37</v>
      </c>
      <c r="E69" s="381">
        <f t="shared" si="0"/>
        <v>0.83976261127596441</v>
      </c>
      <c r="F69" s="382"/>
      <c r="G69" s="383"/>
      <c r="H69" s="384"/>
      <c r="I69" s="383"/>
      <c r="J69" s="375"/>
      <c r="K69" s="375"/>
      <c r="L69" s="375"/>
      <c r="M69" s="375"/>
      <c r="N69" s="375"/>
      <c r="O69" s="375"/>
      <c r="P69" s="375"/>
      <c r="Q69" s="375"/>
      <c r="R69" s="375"/>
      <c r="S69" s="375"/>
      <c r="T69" s="375"/>
      <c r="U69" s="375"/>
      <c r="V69" s="375"/>
      <c r="W69" s="375"/>
      <c r="X69" s="375"/>
      <c r="Y69" s="375"/>
      <c r="Z69" s="375"/>
      <c r="AA69" s="375"/>
      <c r="AB69" s="375"/>
    </row>
    <row r="70" spans="1:28" s="376" customFormat="1" ht="17.100000000000001" customHeight="1">
      <c r="A70" s="385" t="s">
        <v>1837</v>
      </c>
      <c r="B70" s="378">
        <v>0</v>
      </c>
      <c r="C70" s="385">
        <v>37</v>
      </c>
      <c r="D70" s="380">
        <v>37</v>
      </c>
      <c r="E70" s="381">
        <f t="shared" si="0"/>
        <v>0.83976261127596441</v>
      </c>
      <c r="F70" s="382"/>
      <c r="G70" s="383"/>
      <c r="H70" s="384"/>
      <c r="I70" s="383"/>
      <c r="J70" s="375"/>
      <c r="K70" s="375"/>
      <c r="L70" s="375"/>
      <c r="M70" s="375"/>
      <c r="N70" s="375"/>
      <c r="O70" s="375"/>
      <c r="P70" s="375"/>
      <c r="Q70" s="375"/>
      <c r="R70" s="375"/>
      <c r="S70" s="375"/>
      <c r="T70" s="375"/>
      <c r="U70" s="375"/>
      <c r="V70" s="375"/>
      <c r="W70" s="375"/>
      <c r="X70" s="375"/>
      <c r="Y70" s="375"/>
      <c r="Z70" s="375"/>
      <c r="AA70" s="375"/>
      <c r="AB70" s="375"/>
    </row>
    <row r="71" spans="1:28" s="376" customFormat="1" ht="16.5" customHeight="1">
      <c r="A71" s="385" t="s">
        <v>970</v>
      </c>
      <c r="B71" s="378"/>
      <c r="C71" s="385"/>
      <c r="D71" s="380"/>
      <c r="E71" s="381"/>
      <c r="F71" s="382">
        <f>SUM(B72:B77)</f>
        <v>895875</v>
      </c>
      <c r="G71" s="383">
        <f>SUMPRODUCT($B72:$B77,D72:D77)/SUM($B72:$B77)</f>
        <v>33.15733779824194</v>
      </c>
      <c r="H71" s="384">
        <f>SUMPRODUCT($B72:$B77,E72:E77)/SUM($B72:$B77)</f>
        <v>0.85944596827509345</v>
      </c>
      <c r="I71" s="383">
        <f t="shared" si="2"/>
        <v>33.140949196597262</v>
      </c>
      <c r="J71" s="375"/>
      <c r="K71" s="375"/>
      <c r="L71" s="375"/>
      <c r="M71" s="375"/>
      <c r="N71" s="375"/>
      <c r="O71" s="375"/>
      <c r="P71" s="375"/>
      <c r="Q71" s="375"/>
      <c r="R71" s="375"/>
      <c r="S71" s="375"/>
      <c r="T71" s="375"/>
      <c r="U71" s="375"/>
      <c r="V71" s="375"/>
      <c r="W71" s="375"/>
      <c r="X71" s="375"/>
      <c r="Y71" s="375"/>
      <c r="Z71" s="375"/>
      <c r="AA71" s="375"/>
      <c r="AB71" s="375"/>
    </row>
    <row r="72" spans="1:28" s="376" customFormat="1" ht="16.5" customHeight="1">
      <c r="A72" s="385" t="s">
        <v>1838</v>
      </c>
      <c r="B72" s="378"/>
      <c r="C72" s="386"/>
      <c r="D72" s="380"/>
      <c r="E72" s="381"/>
      <c r="F72" s="382"/>
      <c r="G72" s="383"/>
      <c r="H72" s="384"/>
      <c r="I72" s="383"/>
      <c r="J72" s="375"/>
      <c r="K72" s="375"/>
      <c r="L72" s="375"/>
      <c r="M72" s="375"/>
      <c r="N72" s="375"/>
      <c r="O72" s="375"/>
      <c r="P72" s="375"/>
      <c r="Q72" s="375"/>
      <c r="R72" s="375"/>
      <c r="S72" s="375"/>
      <c r="T72" s="375"/>
      <c r="U72" s="375"/>
      <c r="V72" s="375"/>
      <c r="W72" s="375"/>
      <c r="X72" s="375"/>
      <c r="Y72" s="375"/>
      <c r="Z72" s="375"/>
      <c r="AA72" s="375"/>
      <c r="AB72" s="375"/>
    </row>
    <row r="73" spans="1:28" s="376" customFormat="1" ht="16.5" customHeight="1">
      <c r="A73" s="385" t="s">
        <v>1839</v>
      </c>
      <c r="B73" s="378">
        <v>58283</v>
      </c>
      <c r="C73" s="386" t="s">
        <v>1840</v>
      </c>
      <c r="D73" s="380">
        <v>34</v>
      </c>
      <c r="E73" s="381">
        <f t="shared" ref="E73:E133" si="5">141.5/(D73+131.5)</f>
        <v>0.85498489425981872</v>
      </c>
      <c r="F73" s="382"/>
      <c r="G73" s="383"/>
      <c r="H73" s="384"/>
      <c r="I73" s="383"/>
      <c r="J73" s="375"/>
      <c r="K73" s="375"/>
      <c r="L73" s="375"/>
      <c r="M73" s="375"/>
      <c r="N73" s="375"/>
      <c r="O73" s="375"/>
      <c r="P73" s="375"/>
      <c r="Q73" s="375"/>
      <c r="R73" s="375"/>
      <c r="S73" s="375"/>
      <c r="T73" s="375"/>
      <c r="U73" s="375"/>
      <c r="V73" s="375"/>
      <c r="W73" s="375"/>
      <c r="X73" s="375"/>
      <c r="Y73" s="375"/>
      <c r="Z73" s="375"/>
      <c r="AA73" s="375"/>
      <c r="AB73" s="375"/>
    </row>
    <row r="74" spans="1:28" s="376" customFormat="1" ht="16.5" customHeight="1">
      <c r="A74" s="385" t="s">
        <v>1841</v>
      </c>
      <c r="B74" s="378">
        <v>648862</v>
      </c>
      <c r="C74" s="386" t="s">
        <v>1840</v>
      </c>
      <c r="D74" s="380">
        <v>34</v>
      </c>
      <c r="E74" s="381">
        <f t="shared" si="5"/>
        <v>0.85498489425981872</v>
      </c>
      <c r="F74" s="382"/>
      <c r="G74" s="383"/>
      <c r="H74" s="384"/>
      <c r="I74" s="383"/>
      <c r="J74" s="375"/>
      <c r="K74" s="375"/>
      <c r="L74" s="375"/>
      <c r="M74" s="375"/>
      <c r="N74" s="375"/>
      <c r="O74" s="375"/>
      <c r="P74" s="375"/>
      <c r="Q74" s="375"/>
      <c r="R74" s="375"/>
      <c r="S74" s="375"/>
      <c r="T74" s="375"/>
      <c r="U74" s="375"/>
      <c r="V74" s="375"/>
      <c r="W74" s="375"/>
      <c r="X74" s="375"/>
      <c r="Y74" s="375"/>
      <c r="Z74" s="375"/>
      <c r="AA74" s="375"/>
      <c r="AB74" s="375"/>
    </row>
    <row r="75" spans="1:28" s="376" customFormat="1" ht="16.5" customHeight="1">
      <c r="A75" s="385" t="s">
        <v>1842</v>
      </c>
      <c r="B75" s="378"/>
      <c r="C75" s="385"/>
      <c r="D75" s="380"/>
      <c r="E75" s="381"/>
      <c r="F75" s="382"/>
      <c r="G75" s="383"/>
      <c r="H75" s="384"/>
      <c r="I75" s="383"/>
      <c r="J75" s="375"/>
      <c r="K75" s="375"/>
      <c r="L75" s="375"/>
      <c r="M75" s="375"/>
      <c r="N75" s="375"/>
      <c r="O75" s="375"/>
      <c r="P75" s="375"/>
      <c r="Q75" s="375"/>
      <c r="R75" s="375"/>
      <c r="S75" s="375"/>
      <c r="T75" s="375"/>
      <c r="U75" s="375"/>
      <c r="V75" s="375"/>
      <c r="W75" s="375"/>
      <c r="X75" s="375"/>
      <c r="Y75" s="375"/>
      <c r="Z75" s="375"/>
      <c r="AA75" s="375"/>
      <c r="AB75" s="375"/>
    </row>
    <row r="76" spans="1:28" s="376" customFormat="1" ht="16.5" customHeight="1">
      <c r="A76" s="385" t="s">
        <v>1839</v>
      </c>
      <c r="B76" s="378">
        <v>4566</v>
      </c>
      <c r="C76" s="385" t="s">
        <v>1843</v>
      </c>
      <c r="D76" s="380">
        <v>30</v>
      </c>
      <c r="E76" s="381">
        <f t="shared" si="5"/>
        <v>0.87616099071207432</v>
      </c>
      <c r="F76" s="382"/>
      <c r="G76" s="383"/>
      <c r="H76" s="384"/>
      <c r="I76" s="383"/>
      <c r="J76" s="375"/>
      <c r="K76" s="375"/>
      <c r="L76" s="375"/>
      <c r="M76" s="375"/>
      <c r="N76" s="375"/>
      <c r="O76" s="375"/>
      <c r="P76" s="375"/>
      <c r="Q76" s="375"/>
      <c r="R76" s="375"/>
      <c r="S76" s="375"/>
      <c r="T76" s="375"/>
      <c r="U76" s="375"/>
      <c r="V76" s="375"/>
      <c r="W76" s="375"/>
      <c r="X76" s="375"/>
      <c r="Y76" s="375"/>
      <c r="Z76" s="375"/>
      <c r="AA76" s="375"/>
      <c r="AB76" s="375"/>
    </row>
    <row r="77" spans="1:28" s="376" customFormat="1" ht="16.5" customHeight="1">
      <c r="A77" s="385" t="s">
        <v>1841</v>
      </c>
      <c r="B77" s="378">
        <v>184164</v>
      </c>
      <c r="C77" s="385" t="s">
        <v>1843</v>
      </c>
      <c r="D77" s="380">
        <v>30</v>
      </c>
      <c r="E77" s="381">
        <f t="shared" si="5"/>
        <v>0.87616099071207432</v>
      </c>
      <c r="F77" s="382"/>
      <c r="G77" s="383"/>
      <c r="H77" s="384"/>
      <c r="I77" s="383"/>
      <c r="J77" s="375"/>
      <c r="K77" s="375"/>
      <c r="L77" s="375"/>
      <c r="M77" s="375"/>
      <c r="N77" s="375"/>
      <c r="O77" s="375"/>
      <c r="P77" s="375"/>
      <c r="Q77" s="375"/>
      <c r="R77" s="375"/>
      <c r="S77" s="375"/>
      <c r="T77" s="375"/>
      <c r="U77" s="375"/>
      <c r="V77" s="375"/>
      <c r="W77" s="375"/>
      <c r="X77" s="375"/>
      <c r="Y77" s="375"/>
      <c r="Z77" s="375"/>
      <c r="AA77" s="375"/>
      <c r="AB77" s="375"/>
    </row>
    <row r="78" spans="1:28" s="376" customFormat="1" ht="17.100000000000001" customHeight="1">
      <c r="A78" s="385" t="s">
        <v>971</v>
      </c>
      <c r="B78" s="378"/>
      <c r="C78" s="385"/>
      <c r="D78" s="380"/>
      <c r="E78" s="381"/>
      <c r="F78" s="382">
        <f>SUM(B79:B80)</f>
        <v>35359</v>
      </c>
      <c r="G78" s="383">
        <f>SUMPRODUCT($B79:$B80,D79:D80)/SUM($B79:$B80)</f>
        <v>20.3</v>
      </c>
      <c r="H78" s="384">
        <f>SUMPRODUCT($B79:$B80,E79:E80)/SUM($B79:$B80)</f>
        <v>0.93214756258234521</v>
      </c>
      <c r="I78" s="383">
        <f t="shared" ref="I78:I134" si="6">(141.5/H78)-131.5</f>
        <v>20.299999999999983</v>
      </c>
      <c r="J78" s="375"/>
      <c r="K78" s="375"/>
      <c r="L78" s="375"/>
      <c r="M78" s="375"/>
      <c r="N78" s="375"/>
      <c r="O78" s="375"/>
      <c r="P78" s="375"/>
      <c r="Q78" s="375"/>
      <c r="R78" s="375"/>
      <c r="S78" s="375"/>
      <c r="T78" s="375"/>
      <c r="U78" s="375"/>
      <c r="V78" s="375"/>
      <c r="W78" s="375"/>
      <c r="X78" s="375"/>
      <c r="Y78" s="375"/>
      <c r="Z78" s="375"/>
      <c r="AA78" s="375"/>
      <c r="AB78" s="375"/>
    </row>
    <row r="79" spans="1:28" s="376" customFormat="1" ht="17.100000000000001" customHeight="1">
      <c r="A79" s="385" t="s">
        <v>1844</v>
      </c>
      <c r="B79" s="378">
        <v>35359</v>
      </c>
      <c r="C79" s="385">
        <v>20.3</v>
      </c>
      <c r="D79" s="380">
        <v>20.3</v>
      </c>
      <c r="E79" s="381">
        <f t="shared" si="5"/>
        <v>0.9321475625823451</v>
      </c>
      <c r="F79" s="382"/>
      <c r="G79" s="383"/>
      <c r="H79" s="384"/>
      <c r="I79" s="383"/>
      <c r="J79" s="375"/>
      <c r="K79" s="375"/>
      <c r="L79" s="375"/>
      <c r="M79" s="375"/>
      <c r="N79" s="375"/>
      <c r="O79" s="375"/>
      <c r="P79" s="375"/>
      <c r="Q79" s="375"/>
      <c r="R79" s="375"/>
      <c r="S79" s="375"/>
      <c r="T79" s="375"/>
      <c r="U79" s="375"/>
      <c r="V79" s="375"/>
      <c r="W79" s="375"/>
      <c r="X79" s="375"/>
      <c r="Y79" s="375"/>
      <c r="Z79" s="375"/>
      <c r="AA79" s="375"/>
      <c r="AB79" s="375"/>
    </row>
    <row r="80" spans="1:28" s="376" customFormat="1" ht="17.100000000000001" customHeight="1">
      <c r="A80" s="385" t="s">
        <v>1845</v>
      </c>
      <c r="B80" s="378">
        <v>0</v>
      </c>
      <c r="C80" s="385">
        <v>30</v>
      </c>
      <c r="D80" s="380">
        <v>30</v>
      </c>
      <c r="E80" s="381">
        <f t="shared" si="5"/>
        <v>0.87616099071207432</v>
      </c>
      <c r="F80" s="382"/>
      <c r="G80" s="383"/>
      <c r="H80" s="384"/>
      <c r="I80" s="383"/>
      <c r="J80" s="375"/>
      <c r="K80" s="375"/>
      <c r="L80" s="375"/>
      <c r="M80" s="375"/>
      <c r="N80" s="375"/>
      <c r="O80" s="375"/>
      <c r="P80" s="375"/>
      <c r="Q80" s="375"/>
      <c r="R80" s="375"/>
      <c r="S80" s="375"/>
      <c r="T80" s="375"/>
      <c r="U80" s="375"/>
      <c r="V80" s="375"/>
      <c r="W80" s="375"/>
      <c r="X80" s="375"/>
      <c r="Y80" s="375"/>
      <c r="Z80" s="375"/>
      <c r="AA80" s="375"/>
      <c r="AB80" s="375"/>
    </row>
    <row r="81" spans="1:28" s="376" customFormat="1" ht="17.100000000000001" customHeight="1">
      <c r="A81" s="385" t="s">
        <v>1158</v>
      </c>
      <c r="B81" s="378">
        <v>1865</v>
      </c>
      <c r="C81" s="385" t="s">
        <v>1846</v>
      </c>
      <c r="D81" s="380">
        <v>31.5</v>
      </c>
      <c r="E81" s="381">
        <f t="shared" si="5"/>
        <v>0.86809815950920244</v>
      </c>
      <c r="F81" s="382">
        <f t="shared" ref="F81:F89" si="7">B81</f>
        <v>1865</v>
      </c>
      <c r="G81" s="383">
        <f t="shared" ref="G81:G89" si="8">D81</f>
        <v>31.5</v>
      </c>
      <c r="H81" s="384">
        <f t="shared" ref="H81:H89" si="9">141.5/(G81+131.5)</f>
        <v>0.86809815950920244</v>
      </c>
      <c r="I81" s="383">
        <f t="shared" ref="I81:I89" si="10">(141.5/H81)-131.5</f>
        <v>31.5</v>
      </c>
      <c r="J81" s="375"/>
      <c r="K81" s="375"/>
      <c r="L81" s="375"/>
      <c r="M81" s="375"/>
      <c r="N81" s="375"/>
      <c r="O81" s="375"/>
      <c r="P81" s="375"/>
      <c r="Q81" s="375"/>
      <c r="R81" s="375"/>
      <c r="S81" s="375"/>
      <c r="T81" s="375"/>
      <c r="U81" s="375"/>
      <c r="V81" s="375"/>
      <c r="W81" s="375"/>
      <c r="X81" s="375"/>
      <c r="Y81" s="375"/>
      <c r="Z81" s="375"/>
      <c r="AA81" s="375"/>
      <c r="AB81" s="375"/>
    </row>
    <row r="82" spans="1:28" s="376" customFormat="1" ht="17.100000000000001" customHeight="1">
      <c r="A82" s="385" t="s">
        <v>1157</v>
      </c>
      <c r="B82" s="378">
        <v>10448</v>
      </c>
      <c r="C82" s="385" t="s">
        <v>1847</v>
      </c>
      <c r="D82" s="380">
        <v>13.3</v>
      </c>
      <c r="E82" s="381">
        <f t="shared" si="5"/>
        <v>0.97720994475138112</v>
      </c>
      <c r="F82" s="382">
        <f t="shared" si="7"/>
        <v>10448</v>
      </c>
      <c r="G82" s="383">
        <f t="shared" si="8"/>
        <v>13.3</v>
      </c>
      <c r="H82" s="384">
        <f t="shared" si="9"/>
        <v>0.97720994475138112</v>
      </c>
      <c r="I82" s="383">
        <f t="shared" si="10"/>
        <v>13.300000000000011</v>
      </c>
      <c r="J82" s="375"/>
      <c r="K82" s="375"/>
      <c r="L82" s="375"/>
      <c r="M82" s="375"/>
      <c r="N82" s="375"/>
      <c r="O82" s="375"/>
      <c r="P82" s="375"/>
      <c r="Q82" s="375"/>
      <c r="R82" s="375"/>
      <c r="S82" s="375"/>
      <c r="T82" s="375"/>
      <c r="U82" s="375"/>
      <c r="V82" s="375"/>
      <c r="W82" s="375"/>
      <c r="X82" s="375"/>
      <c r="Y82" s="375"/>
      <c r="Z82" s="375"/>
      <c r="AA82" s="375"/>
      <c r="AB82" s="375"/>
    </row>
    <row r="83" spans="1:28" s="376" customFormat="1" ht="17.100000000000001" customHeight="1">
      <c r="A83" s="385" t="s">
        <v>1848</v>
      </c>
      <c r="B83" s="378">
        <v>0</v>
      </c>
      <c r="C83" s="385">
        <v>39</v>
      </c>
      <c r="D83" s="380">
        <v>39</v>
      </c>
      <c r="E83" s="381">
        <f t="shared" si="5"/>
        <v>0.8299120234604106</v>
      </c>
      <c r="F83" s="382">
        <f t="shared" si="7"/>
        <v>0</v>
      </c>
      <c r="G83" s="383">
        <f t="shared" si="8"/>
        <v>39</v>
      </c>
      <c r="H83" s="384">
        <f t="shared" si="9"/>
        <v>0.8299120234604106</v>
      </c>
      <c r="I83" s="383">
        <f t="shared" si="10"/>
        <v>39</v>
      </c>
      <c r="J83" s="375"/>
      <c r="K83" s="375"/>
      <c r="L83" s="375"/>
      <c r="M83" s="375"/>
      <c r="N83" s="375"/>
      <c r="O83" s="375"/>
      <c r="P83" s="375"/>
      <c r="Q83" s="375"/>
      <c r="R83" s="375"/>
      <c r="S83" s="375"/>
      <c r="T83" s="375"/>
      <c r="U83" s="375"/>
      <c r="V83" s="375"/>
      <c r="W83" s="375"/>
      <c r="X83" s="375"/>
      <c r="Y83" s="375"/>
      <c r="Z83" s="375"/>
      <c r="AA83" s="375"/>
      <c r="AB83" s="375"/>
    </row>
    <row r="84" spans="1:28" s="376" customFormat="1" ht="17.100000000000001" customHeight="1">
      <c r="A84" s="385" t="s">
        <v>1849</v>
      </c>
      <c r="B84" s="378">
        <v>0</v>
      </c>
      <c r="C84" s="385">
        <v>32</v>
      </c>
      <c r="D84" s="380">
        <v>32</v>
      </c>
      <c r="E84" s="381">
        <f t="shared" si="5"/>
        <v>0.86544342507645255</v>
      </c>
      <c r="F84" s="382">
        <f t="shared" si="7"/>
        <v>0</v>
      </c>
      <c r="G84" s="383">
        <f t="shared" si="8"/>
        <v>32</v>
      </c>
      <c r="H84" s="384">
        <f t="shared" si="9"/>
        <v>0.86544342507645255</v>
      </c>
      <c r="I84" s="383">
        <f t="shared" si="10"/>
        <v>32</v>
      </c>
      <c r="J84" s="375"/>
      <c r="K84" s="375"/>
      <c r="L84" s="375"/>
      <c r="M84" s="375"/>
      <c r="N84" s="375"/>
      <c r="O84" s="375"/>
      <c r="P84" s="375"/>
      <c r="Q84" s="375"/>
      <c r="R84" s="375"/>
      <c r="S84" s="375"/>
      <c r="T84" s="375"/>
      <c r="U84" s="375"/>
      <c r="V84" s="375"/>
      <c r="W84" s="375"/>
      <c r="X84" s="375"/>
      <c r="Y84" s="375"/>
      <c r="Z84" s="375"/>
      <c r="AA84" s="375"/>
      <c r="AB84" s="375"/>
    </row>
    <row r="85" spans="1:28" s="376" customFormat="1" ht="17.100000000000001" customHeight="1">
      <c r="A85" s="385" t="s">
        <v>1850</v>
      </c>
      <c r="B85" s="378">
        <v>0</v>
      </c>
      <c r="C85" s="385">
        <v>26</v>
      </c>
      <c r="D85" s="380">
        <v>26</v>
      </c>
      <c r="E85" s="381">
        <f t="shared" si="5"/>
        <v>0.89841269841269844</v>
      </c>
      <c r="F85" s="382">
        <f t="shared" si="7"/>
        <v>0</v>
      </c>
      <c r="G85" s="383">
        <f t="shared" si="8"/>
        <v>26</v>
      </c>
      <c r="H85" s="384">
        <f t="shared" si="9"/>
        <v>0.89841269841269844</v>
      </c>
      <c r="I85" s="383">
        <f t="shared" si="10"/>
        <v>26</v>
      </c>
      <c r="J85" s="375"/>
      <c r="K85" s="375"/>
      <c r="L85" s="375"/>
      <c r="M85" s="375"/>
      <c r="N85" s="375"/>
      <c r="O85" s="375"/>
      <c r="P85" s="375"/>
      <c r="Q85" s="375"/>
      <c r="R85" s="375"/>
      <c r="S85" s="375"/>
      <c r="T85" s="375"/>
      <c r="U85" s="375"/>
      <c r="V85" s="375"/>
      <c r="W85" s="375"/>
      <c r="X85" s="375"/>
      <c r="Y85" s="375"/>
      <c r="Z85" s="375"/>
      <c r="AA85" s="375"/>
      <c r="AB85" s="375"/>
    </row>
    <row r="86" spans="1:28" s="376" customFormat="1" ht="17.100000000000001" customHeight="1">
      <c r="A86" s="385" t="s">
        <v>972</v>
      </c>
      <c r="B86" s="378">
        <v>1196057</v>
      </c>
      <c r="C86" s="386" t="s">
        <v>1851</v>
      </c>
      <c r="D86" s="380">
        <v>23.6</v>
      </c>
      <c r="E86" s="381">
        <f t="shared" si="5"/>
        <v>0.91231463571889104</v>
      </c>
      <c r="F86" s="382">
        <f t="shared" si="7"/>
        <v>1196057</v>
      </c>
      <c r="G86" s="383">
        <f t="shared" si="8"/>
        <v>23.6</v>
      </c>
      <c r="H86" s="384">
        <f t="shared" si="9"/>
        <v>0.91231463571889104</v>
      </c>
      <c r="I86" s="383">
        <f t="shared" si="10"/>
        <v>23.599999999999994</v>
      </c>
      <c r="J86" s="375"/>
      <c r="K86" s="375"/>
      <c r="L86" s="375"/>
      <c r="M86" s="375"/>
      <c r="N86" s="375"/>
      <c r="O86" s="375"/>
      <c r="P86" s="375"/>
      <c r="Q86" s="375"/>
      <c r="R86" s="375"/>
      <c r="S86" s="375"/>
      <c r="T86" s="375"/>
      <c r="U86" s="375"/>
      <c r="V86" s="375"/>
      <c r="W86" s="375"/>
      <c r="X86" s="375"/>
      <c r="Y86" s="375"/>
      <c r="Z86" s="375"/>
      <c r="AA86" s="375"/>
      <c r="AB86" s="375"/>
    </row>
    <row r="87" spans="1:28" s="376" customFormat="1" ht="17.100000000000001" customHeight="1">
      <c r="A87" s="388" t="s">
        <v>1852</v>
      </c>
      <c r="B87" s="389">
        <v>0</v>
      </c>
      <c r="C87" s="388" t="s">
        <v>1853</v>
      </c>
      <c r="D87" s="390">
        <v>39.5</v>
      </c>
      <c r="E87" s="391">
        <f t="shared" si="5"/>
        <v>0.82748538011695905</v>
      </c>
      <c r="F87" s="382">
        <f t="shared" si="7"/>
        <v>0</v>
      </c>
      <c r="G87" s="383">
        <f t="shared" si="8"/>
        <v>39.5</v>
      </c>
      <c r="H87" s="384">
        <f t="shared" si="9"/>
        <v>0.82748538011695905</v>
      </c>
      <c r="I87" s="383">
        <f t="shared" si="10"/>
        <v>39.5</v>
      </c>
      <c r="J87" s="375"/>
      <c r="K87" s="375"/>
      <c r="L87" s="375"/>
      <c r="M87" s="375"/>
      <c r="N87" s="375"/>
      <c r="O87" s="375"/>
      <c r="P87" s="375"/>
      <c r="Q87" s="375"/>
      <c r="R87" s="375"/>
      <c r="S87" s="375"/>
      <c r="T87" s="375"/>
      <c r="U87" s="375"/>
      <c r="V87" s="375"/>
      <c r="W87" s="375"/>
      <c r="X87" s="375"/>
      <c r="Y87" s="375"/>
      <c r="Z87" s="375"/>
      <c r="AA87" s="375"/>
      <c r="AB87" s="375"/>
    </row>
    <row r="88" spans="1:28" s="376" customFormat="1" ht="17.100000000000001" customHeight="1">
      <c r="A88" s="385" t="s">
        <v>1854</v>
      </c>
      <c r="B88" s="378">
        <v>0</v>
      </c>
      <c r="C88" s="385" t="s">
        <v>1855</v>
      </c>
      <c r="D88" s="380">
        <v>21.5</v>
      </c>
      <c r="E88" s="381">
        <f t="shared" si="5"/>
        <v>0.92483660130718959</v>
      </c>
      <c r="F88" s="382">
        <f t="shared" si="7"/>
        <v>0</v>
      </c>
      <c r="G88" s="383">
        <f t="shared" si="8"/>
        <v>21.5</v>
      </c>
      <c r="H88" s="384">
        <f t="shared" si="9"/>
        <v>0.92483660130718959</v>
      </c>
      <c r="I88" s="383">
        <f t="shared" si="10"/>
        <v>21.5</v>
      </c>
      <c r="J88" s="375"/>
      <c r="K88" s="375"/>
      <c r="L88" s="375"/>
      <c r="M88" s="375"/>
      <c r="N88" s="375"/>
      <c r="O88" s="375"/>
      <c r="P88" s="375"/>
      <c r="Q88" s="375"/>
      <c r="R88" s="375"/>
      <c r="S88" s="375"/>
      <c r="T88" s="375"/>
      <c r="U88" s="375"/>
      <c r="V88" s="375"/>
      <c r="W88" s="375"/>
      <c r="X88" s="375"/>
      <c r="Y88" s="375"/>
      <c r="Z88" s="375"/>
      <c r="AA88" s="375"/>
      <c r="AB88" s="375"/>
    </row>
    <row r="89" spans="1:28" s="376" customFormat="1" ht="17.100000000000001" customHeight="1">
      <c r="A89" s="385" t="s">
        <v>1856</v>
      </c>
      <c r="B89" s="378">
        <v>0</v>
      </c>
      <c r="C89" s="385">
        <v>28</v>
      </c>
      <c r="D89" s="380">
        <v>28</v>
      </c>
      <c r="E89" s="381">
        <f t="shared" si="5"/>
        <v>0.88714733542319746</v>
      </c>
      <c r="F89" s="382">
        <f t="shared" si="7"/>
        <v>0</v>
      </c>
      <c r="G89" s="383">
        <f t="shared" si="8"/>
        <v>28</v>
      </c>
      <c r="H89" s="384">
        <f t="shared" si="9"/>
        <v>0.88714733542319746</v>
      </c>
      <c r="I89" s="383">
        <f t="shared" si="10"/>
        <v>28</v>
      </c>
      <c r="J89" s="375"/>
      <c r="K89" s="375"/>
      <c r="L89" s="375"/>
      <c r="M89" s="375"/>
      <c r="N89" s="375"/>
      <c r="O89" s="375"/>
      <c r="P89" s="375"/>
      <c r="Q89" s="375"/>
      <c r="R89" s="375"/>
      <c r="S89" s="375"/>
      <c r="T89" s="375"/>
      <c r="U89" s="375"/>
      <c r="V89" s="375"/>
      <c r="W89" s="375"/>
      <c r="X89" s="375"/>
      <c r="Y89" s="375"/>
      <c r="Z89" s="375"/>
      <c r="AA89" s="375"/>
      <c r="AB89" s="375"/>
    </row>
    <row r="90" spans="1:28" s="376" customFormat="1" ht="17.100000000000001" customHeight="1">
      <c r="A90" s="385" t="s">
        <v>973</v>
      </c>
      <c r="B90" s="378"/>
      <c r="C90" s="385"/>
      <c r="D90" s="380"/>
      <c r="E90" s="381"/>
      <c r="F90" s="382">
        <f>SUM(B91:B100)</f>
        <v>1065707</v>
      </c>
      <c r="G90" s="383">
        <f>SUMPRODUCT($B91:$B100,D91:D100)/SUM($B91:$B100)</f>
        <v>20.193011493778307</v>
      </c>
      <c r="H90" s="384">
        <f>SUMPRODUCT($B91:$B100,E91:E100)/SUM($B91:$B100)</f>
        <v>0.93281173986190191</v>
      </c>
      <c r="I90" s="383">
        <f t="shared" si="6"/>
        <v>20.191915906792048</v>
      </c>
      <c r="J90" s="375"/>
      <c r="K90" s="375"/>
      <c r="L90" s="375"/>
      <c r="M90" s="375"/>
      <c r="N90" s="375"/>
      <c r="O90" s="375"/>
      <c r="P90" s="375"/>
      <c r="Q90" s="375"/>
      <c r="R90" s="375"/>
      <c r="S90" s="375"/>
      <c r="T90" s="375"/>
      <c r="U90" s="375"/>
      <c r="V90" s="375"/>
      <c r="W90" s="375"/>
      <c r="X90" s="375"/>
      <c r="Y90" s="375"/>
      <c r="Z90" s="375"/>
      <c r="AA90" s="375"/>
      <c r="AB90" s="375"/>
    </row>
    <row r="91" spans="1:28" s="376" customFormat="1" ht="17.100000000000001" customHeight="1">
      <c r="A91" s="385" t="s">
        <v>1857</v>
      </c>
      <c r="B91" s="378">
        <v>52170</v>
      </c>
      <c r="C91" s="385" t="s">
        <v>1858</v>
      </c>
      <c r="D91" s="380">
        <v>22</v>
      </c>
      <c r="E91" s="381">
        <f t="shared" si="5"/>
        <v>0.92182410423452765</v>
      </c>
      <c r="F91" s="382"/>
      <c r="G91" s="383"/>
      <c r="H91" s="384"/>
      <c r="I91" s="383"/>
      <c r="J91" s="375"/>
      <c r="K91" s="375"/>
      <c r="L91" s="375"/>
      <c r="M91" s="375"/>
      <c r="N91" s="375"/>
      <c r="O91" s="375"/>
      <c r="P91" s="375"/>
      <c r="Q91" s="375"/>
      <c r="R91" s="375"/>
      <c r="S91" s="375"/>
      <c r="T91" s="375"/>
      <c r="U91" s="375"/>
      <c r="V91" s="375"/>
      <c r="W91" s="375"/>
      <c r="X91" s="375"/>
      <c r="Y91" s="375"/>
      <c r="Z91" s="375"/>
      <c r="AA91" s="375"/>
      <c r="AB91" s="375"/>
    </row>
    <row r="92" spans="1:28" s="376" customFormat="1" ht="17.100000000000001" customHeight="1">
      <c r="A92" s="385" t="s">
        <v>1859</v>
      </c>
      <c r="B92" s="378"/>
      <c r="C92" s="385"/>
      <c r="D92" s="380"/>
      <c r="E92" s="381"/>
      <c r="F92" s="382"/>
      <c r="G92" s="383"/>
      <c r="H92" s="384"/>
      <c r="I92" s="383"/>
      <c r="J92" s="375"/>
      <c r="K92" s="375"/>
      <c r="L92" s="375"/>
      <c r="M92" s="375"/>
      <c r="N92" s="375"/>
      <c r="O92" s="375"/>
      <c r="P92" s="375"/>
      <c r="Q92" s="375"/>
      <c r="R92" s="375"/>
      <c r="S92" s="375"/>
      <c r="T92" s="375"/>
      <c r="U92" s="375"/>
      <c r="V92" s="375"/>
      <c r="W92" s="375"/>
      <c r="X92" s="375"/>
      <c r="Y92" s="375"/>
      <c r="Z92" s="375"/>
      <c r="AA92" s="375"/>
      <c r="AB92" s="375"/>
    </row>
    <row r="93" spans="1:28" s="376" customFormat="1" ht="17.100000000000001" customHeight="1">
      <c r="A93" s="385" t="s">
        <v>1860</v>
      </c>
      <c r="B93" s="378">
        <v>9307</v>
      </c>
      <c r="C93" s="386" t="s">
        <v>1861</v>
      </c>
      <c r="D93" s="380">
        <v>20.100000000000001</v>
      </c>
      <c r="E93" s="381">
        <f t="shared" si="5"/>
        <v>0.9333773087071241</v>
      </c>
      <c r="F93" s="382"/>
      <c r="G93" s="383"/>
      <c r="H93" s="384"/>
      <c r="I93" s="383"/>
      <c r="J93" s="375"/>
      <c r="K93" s="375"/>
      <c r="L93" s="375"/>
      <c r="M93" s="375"/>
      <c r="N93" s="375"/>
      <c r="O93" s="375"/>
      <c r="P93" s="375"/>
      <c r="Q93" s="375"/>
      <c r="R93" s="375"/>
      <c r="S93" s="375"/>
      <c r="T93" s="375"/>
      <c r="U93" s="375"/>
      <c r="V93" s="375"/>
      <c r="W93" s="375"/>
      <c r="X93" s="375"/>
      <c r="Y93" s="375"/>
      <c r="Z93" s="375"/>
      <c r="AA93" s="375"/>
      <c r="AB93" s="375"/>
    </row>
    <row r="94" spans="1:28" s="376" customFormat="1" ht="17.100000000000001" customHeight="1">
      <c r="A94" s="385" t="s">
        <v>1862</v>
      </c>
      <c r="B94" s="378">
        <v>558420</v>
      </c>
      <c r="C94" s="386" t="s">
        <v>1861</v>
      </c>
      <c r="D94" s="380">
        <v>20.100000000000001</v>
      </c>
      <c r="E94" s="381">
        <f t="shared" si="5"/>
        <v>0.9333773087071241</v>
      </c>
      <c r="F94" s="382"/>
      <c r="G94" s="383"/>
      <c r="H94" s="384"/>
      <c r="I94" s="383"/>
      <c r="J94" s="375"/>
      <c r="K94" s="375"/>
      <c r="L94" s="375"/>
      <c r="M94" s="375"/>
      <c r="N94" s="375"/>
      <c r="O94" s="375"/>
      <c r="P94" s="375"/>
      <c r="Q94" s="375"/>
      <c r="R94" s="375"/>
      <c r="S94" s="375"/>
      <c r="T94" s="375"/>
      <c r="U94" s="375"/>
      <c r="V94" s="375"/>
      <c r="W94" s="375"/>
      <c r="X94" s="375"/>
      <c r="Y94" s="375"/>
      <c r="Z94" s="375"/>
      <c r="AA94" s="375"/>
      <c r="AB94" s="375"/>
    </row>
    <row r="95" spans="1:28" s="376" customFormat="1" ht="17.100000000000001" customHeight="1">
      <c r="A95" s="385" t="s">
        <v>1863</v>
      </c>
      <c r="B95" s="378">
        <v>3023</v>
      </c>
      <c r="C95" s="386" t="s">
        <v>1861</v>
      </c>
      <c r="D95" s="380">
        <v>20.100000000000001</v>
      </c>
      <c r="E95" s="381">
        <f t="shared" si="5"/>
        <v>0.9333773087071241</v>
      </c>
      <c r="F95" s="382"/>
      <c r="G95" s="383"/>
      <c r="H95" s="384"/>
      <c r="I95" s="383"/>
      <c r="J95" s="375"/>
      <c r="K95" s="375"/>
      <c r="L95" s="375"/>
      <c r="M95" s="375"/>
      <c r="N95" s="375"/>
      <c r="O95" s="375"/>
      <c r="P95" s="375"/>
      <c r="Q95" s="375"/>
      <c r="R95" s="375"/>
      <c r="S95" s="375"/>
      <c r="T95" s="375"/>
      <c r="U95" s="375"/>
      <c r="V95" s="375"/>
      <c r="W95" s="375"/>
      <c r="X95" s="375"/>
      <c r="Y95" s="375"/>
      <c r="Z95" s="375"/>
      <c r="AA95" s="375"/>
      <c r="AB95" s="375"/>
    </row>
    <row r="96" spans="1:28" s="376" customFormat="1" ht="17.100000000000001" customHeight="1">
      <c r="A96" s="385" t="s">
        <v>1864</v>
      </c>
      <c r="B96" s="378">
        <v>27356</v>
      </c>
      <c r="C96" s="386" t="s">
        <v>1861</v>
      </c>
      <c r="D96" s="380">
        <v>20.100000000000001</v>
      </c>
      <c r="E96" s="381">
        <f t="shared" si="5"/>
        <v>0.9333773087071241</v>
      </c>
      <c r="F96" s="382"/>
      <c r="G96" s="383"/>
      <c r="H96" s="384"/>
      <c r="I96" s="383"/>
      <c r="J96" s="375"/>
      <c r="K96" s="375"/>
      <c r="L96" s="375"/>
      <c r="M96" s="375"/>
      <c r="N96" s="375"/>
      <c r="O96" s="375"/>
      <c r="P96" s="375"/>
      <c r="Q96" s="375"/>
      <c r="R96" s="375"/>
      <c r="S96" s="375"/>
      <c r="T96" s="375"/>
      <c r="U96" s="375"/>
      <c r="V96" s="375"/>
      <c r="W96" s="375"/>
      <c r="X96" s="375"/>
      <c r="Y96" s="375"/>
      <c r="Z96" s="375"/>
      <c r="AA96" s="375"/>
      <c r="AB96" s="375"/>
    </row>
    <row r="97" spans="1:28" s="376" customFormat="1" ht="17.100000000000001" customHeight="1">
      <c r="A97" s="385" t="s">
        <v>1865</v>
      </c>
      <c r="B97" s="378">
        <v>7879</v>
      </c>
      <c r="C97" s="386" t="s">
        <v>1861</v>
      </c>
      <c r="D97" s="380">
        <v>20.100000000000001</v>
      </c>
      <c r="E97" s="381">
        <f t="shared" si="5"/>
        <v>0.9333773087071241</v>
      </c>
      <c r="F97" s="382"/>
      <c r="G97" s="383"/>
      <c r="H97" s="384"/>
      <c r="I97" s="383"/>
      <c r="J97" s="375"/>
      <c r="K97" s="375"/>
      <c r="L97" s="375"/>
      <c r="M97" s="375"/>
      <c r="N97" s="375"/>
      <c r="O97" s="375"/>
      <c r="P97" s="375"/>
      <c r="Q97" s="375"/>
      <c r="R97" s="375"/>
      <c r="S97" s="375"/>
      <c r="T97" s="375"/>
      <c r="U97" s="375"/>
      <c r="V97" s="375"/>
      <c r="W97" s="375"/>
      <c r="X97" s="375"/>
      <c r="Y97" s="375"/>
      <c r="Z97" s="375"/>
      <c r="AA97" s="375"/>
      <c r="AB97" s="375"/>
    </row>
    <row r="98" spans="1:28" s="376" customFormat="1" ht="17.100000000000001" customHeight="1">
      <c r="A98" s="385" t="s">
        <v>1866</v>
      </c>
      <c r="B98" s="378">
        <v>103550</v>
      </c>
      <c r="C98" s="386" t="s">
        <v>1861</v>
      </c>
      <c r="D98" s="380">
        <v>20.100000000000001</v>
      </c>
      <c r="E98" s="381">
        <f t="shared" si="5"/>
        <v>0.9333773087071241</v>
      </c>
      <c r="F98" s="382"/>
      <c r="G98" s="383"/>
      <c r="H98" s="384"/>
      <c r="I98" s="383"/>
      <c r="J98" s="375"/>
      <c r="K98" s="375"/>
      <c r="L98" s="375"/>
      <c r="M98" s="375"/>
      <c r="N98" s="375"/>
      <c r="O98" s="375"/>
      <c r="P98" s="375"/>
      <c r="Q98" s="375"/>
      <c r="R98" s="375"/>
      <c r="S98" s="375"/>
      <c r="T98" s="375"/>
      <c r="U98" s="375"/>
      <c r="V98" s="375"/>
      <c r="W98" s="375"/>
      <c r="X98" s="375"/>
      <c r="Y98" s="375"/>
      <c r="Z98" s="375"/>
      <c r="AA98" s="375"/>
      <c r="AB98" s="375"/>
    </row>
    <row r="99" spans="1:28" s="376" customFormat="1" ht="17.100000000000001" customHeight="1">
      <c r="A99" s="385" t="s">
        <v>1867</v>
      </c>
      <c r="B99" s="378">
        <v>81909</v>
      </c>
      <c r="C99" s="386" t="s">
        <v>1861</v>
      </c>
      <c r="D99" s="380">
        <v>20.100000000000001</v>
      </c>
      <c r="E99" s="381">
        <f t="shared" si="5"/>
        <v>0.9333773087071241</v>
      </c>
      <c r="F99" s="382"/>
      <c r="G99" s="383"/>
      <c r="H99" s="384"/>
      <c r="I99" s="383"/>
      <c r="J99" s="375"/>
      <c r="K99" s="375"/>
      <c r="L99" s="375"/>
      <c r="M99" s="375"/>
      <c r="N99" s="375"/>
      <c r="O99" s="375"/>
      <c r="P99" s="375"/>
      <c r="Q99" s="375"/>
      <c r="R99" s="375"/>
      <c r="S99" s="375"/>
      <c r="T99" s="375"/>
      <c r="U99" s="375"/>
      <c r="V99" s="375"/>
      <c r="W99" s="375"/>
      <c r="X99" s="375"/>
      <c r="Y99" s="375"/>
      <c r="Z99" s="375"/>
      <c r="AA99" s="375"/>
      <c r="AB99" s="375"/>
    </row>
    <row r="100" spans="1:28" s="376" customFormat="1" ht="17.100000000000001" customHeight="1">
      <c r="A100" s="385" t="s">
        <v>1868</v>
      </c>
      <c r="B100" s="378">
        <v>222093</v>
      </c>
      <c r="C100" s="386" t="s">
        <v>1861</v>
      </c>
      <c r="D100" s="380">
        <v>20.100000000000001</v>
      </c>
      <c r="E100" s="381">
        <f t="shared" si="5"/>
        <v>0.9333773087071241</v>
      </c>
      <c r="F100" s="382"/>
      <c r="G100" s="383"/>
      <c r="H100" s="384"/>
      <c r="I100" s="383"/>
      <c r="J100" s="375"/>
      <c r="K100" s="375"/>
      <c r="L100" s="375"/>
      <c r="M100" s="375"/>
      <c r="N100" s="375"/>
      <c r="O100" s="375"/>
      <c r="P100" s="375"/>
      <c r="Q100" s="375"/>
      <c r="R100" s="375"/>
      <c r="S100" s="375"/>
      <c r="T100" s="375"/>
      <c r="U100" s="375"/>
      <c r="V100" s="375"/>
      <c r="W100" s="375"/>
      <c r="X100" s="375"/>
      <c r="Y100" s="375"/>
      <c r="Z100" s="375"/>
      <c r="AA100" s="375"/>
      <c r="AB100" s="375"/>
    </row>
    <row r="101" spans="1:28" s="376" customFormat="1" ht="17.100000000000001" customHeight="1">
      <c r="A101" s="385" t="s">
        <v>1156</v>
      </c>
      <c r="B101" s="378">
        <v>1058</v>
      </c>
      <c r="C101" s="385" t="s">
        <v>1869</v>
      </c>
      <c r="D101" s="380">
        <v>30</v>
      </c>
      <c r="E101" s="381">
        <f t="shared" si="5"/>
        <v>0.87616099071207432</v>
      </c>
      <c r="F101" s="382">
        <f t="shared" ref="F101:F115" si="11">B101</f>
        <v>1058</v>
      </c>
      <c r="G101" s="383">
        <f>D101</f>
        <v>30</v>
      </c>
      <c r="H101" s="384">
        <f t="shared" ref="H101:H115" si="12">141.5/(G101+131.5)</f>
        <v>0.87616099071207432</v>
      </c>
      <c r="I101" s="383">
        <f t="shared" ref="I101:I115" si="13">(141.5/H101)-131.5</f>
        <v>30</v>
      </c>
      <c r="J101" s="375"/>
      <c r="K101" s="375"/>
      <c r="L101" s="375"/>
      <c r="M101" s="375"/>
      <c r="N101" s="375"/>
      <c r="O101" s="375"/>
      <c r="P101" s="375"/>
      <c r="Q101" s="375"/>
      <c r="R101" s="375"/>
      <c r="S101" s="375"/>
      <c r="T101" s="375"/>
      <c r="U101" s="375"/>
      <c r="V101" s="375"/>
      <c r="W101" s="375"/>
      <c r="X101" s="375"/>
      <c r="Y101" s="375"/>
      <c r="Z101" s="375"/>
      <c r="AA101" s="375"/>
      <c r="AB101" s="375"/>
    </row>
    <row r="102" spans="1:28" s="376" customFormat="1" ht="17.100000000000001" customHeight="1">
      <c r="A102" s="385" t="s">
        <v>1870</v>
      </c>
      <c r="B102" s="378">
        <v>0</v>
      </c>
      <c r="C102" s="385" t="s">
        <v>1871</v>
      </c>
      <c r="D102" s="380">
        <v>31</v>
      </c>
      <c r="E102" s="381">
        <f t="shared" si="5"/>
        <v>0.87076923076923074</v>
      </c>
      <c r="F102" s="382">
        <f t="shared" si="11"/>
        <v>0</v>
      </c>
      <c r="G102" s="383">
        <f>D102</f>
        <v>31</v>
      </c>
      <c r="H102" s="384">
        <f t="shared" si="12"/>
        <v>0.87076923076923074</v>
      </c>
      <c r="I102" s="383">
        <f t="shared" si="13"/>
        <v>31</v>
      </c>
      <c r="J102" s="375"/>
      <c r="K102" s="375"/>
      <c r="L102" s="375"/>
      <c r="M102" s="375"/>
      <c r="N102" s="375"/>
      <c r="O102" s="375"/>
      <c r="P102" s="375"/>
      <c r="Q102" s="375"/>
      <c r="R102" s="375"/>
      <c r="S102" s="375"/>
      <c r="T102" s="375"/>
      <c r="U102" s="375"/>
      <c r="V102" s="375"/>
      <c r="W102" s="375"/>
      <c r="X102" s="375"/>
      <c r="Y102" s="375"/>
      <c r="Z102" s="375"/>
      <c r="AA102" s="375"/>
      <c r="AB102" s="375"/>
    </row>
    <row r="103" spans="1:28" s="376" customFormat="1" ht="17.100000000000001" customHeight="1">
      <c r="A103" s="388" t="s">
        <v>974</v>
      </c>
      <c r="B103" s="389">
        <v>48520</v>
      </c>
      <c r="C103" s="388" t="s">
        <v>1872</v>
      </c>
      <c r="D103" s="390" t="s">
        <v>1872</v>
      </c>
      <c r="E103" s="391"/>
      <c r="F103" s="382">
        <f t="shared" si="11"/>
        <v>48520</v>
      </c>
      <c r="G103" s="383"/>
      <c r="H103" s="384"/>
      <c r="I103" s="383"/>
      <c r="J103" s="375"/>
      <c r="K103" s="375"/>
      <c r="L103" s="375"/>
      <c r="M103" s="375"/>
      <c r="N103" s="375"/>
      <c r="O103" s="375"/>
      <c r="P103" s="375"/>
      <c r="Q103" s="375"/>
      <c r="R103" s="375"/>
      <c r="S103" s="375"/>
      <c r="T103" s="375"/>
      <c r="U103" s="375"/>
      <c r="V103" s="375"/>
      <c r="W103" s="375"/>
      <c r="X103" s="375"/>
      <c r="Y103" s="375"/>
      <c r="Z103" s="375"/>
      <c r="AA103" s="375"/>
      <c r="AB103" s="375"/>
    </row>
    <row r="104" spans="1:28" s="376" customFormat="1" ht="17.100000000000001" customHeight="1">
      <c r="A104" s="385" t="s">
        <v>1873</v>
      </c>
      <c r="B104" s="378">
        <v>0</v>
      </c>
      <c r="C104" s="385">
        <v>35</v>
      </c>
      <c r="D104" s="380">
        <v>35</v>
      </c>
      <c r="E104" s="381">
        <f t="shared" si="5"/>
        <v>0.8498498498498499</v>
      </c>
      <c r="F104" s="382">
        <f t="shared" si="11"/>
        <v>0</v>
      </c>
      <c r="G104" s="383">
        <f t="shared" ref="G104:G115" si="14">D104</f>
        <v>35</v>
      </c>
      <c r="H104" s="384">
        <f t="shared" si="12"/>
        <v>0.8498498498498499</v>
      </c>
      <c r="I104" s="383">
        <f t="shared" si="13"/>
        <v>35</v>
      </c>
      <c r="J104" s="375"/>
      <c r="K104" s="375"/>
      <c r="L104" s="375"/>
      <c r="M104" s="375"/>
      <c r="N104" s="375"/>
      <c r="O104" s="375"/>
      <c r="P104" s="375"/>
      <c r="Q104" s="375"/>
      <c r="R104" s="375"/>
      <c r="S104" s="375"/>
      <c r="T104" s="375"/>
      <c r="U104" s="375"/>
      <c r="V104" s="375"/>
      <c r="W104" s="375"/>
      <c r="X104" s="375"/>
      <c r="Y104" s="375"/>
      <c r="Z104" s="375"/>
      <c r="AA104" s="375"/>
      <c r="AB104" s="375"/>
    </row>
    <row r="105" spans="1:28" s="376" customFormat="1" ht="17.100000000000001" customHeight="1">
      <c r="A105" s="385" t="s">
        <v>1155</v>
      </c>
      <c r="B105" s="378">
        <v>1354</v>
      </c>
      <c r="C105" s="385">
        <v>33</v>
      </c>
      <c r="D105" s="380">
        <v>33</v>
      </c>
      <c r="E105" s="381">
        <f t="shared" si="5"/>
        <v>0.86018237082066873</v>
      </c>
      <c r="F105" s="382">
        <f t="shared" si="11"/>
        <v>1354</v>
      </c>
      <c r="G105" s="383">
        <f t="shared" si="14"/>
        <v>33</v>
      </c>
      <c r="H105" s="384">
        <f t="shared" si="12"/>
        <v>0.86018237082066873</v>
      </c>
      <c r="I105" s="383">
        <f t="shared" si="13"/>
        <v>33</v>
      </c>
      <c r="J105" s="375"/>
      <c r="K105" s="375"/>
      <c r="L105" s="375"/>
      <c r="M105" s="375"/>
      <c r="N105" s="375"/>
      <c r="O105" s="375"/>
      <c r="P105" s="375"/>
      <c r="Q105" s="375"/>
      <c r="R105" s="375"/>
      <c r="S105" s="375"/>
      <c r="T105" s="375"/>
      <c r="U105" s="375"/>
      <c r="V105" s="375"/>
      <c r="W105" s="375"/>
      <c r="X105" s="375"/>
      <c r="Y105" s="375"/>
      <c r="Z105" s="375"/>
      <c r="AA105" s="375"/>
      <c r="AB105" s="375"/>
    </row>
    <row r="106" spans="1:28" s="376" customFormat="1" ht="17.100000000000001" customHeight="1">
      <c r="A106" s="385" t="s">
        <v>1154</v>
      </c>
      <c r="B106" s="378">
        <v>2413</v>
      </c>
      <c r="C106" s="385">
        <v>25</v>
      </c>
      <c r="D106" s="380">
        <v>25</v>
      </c>
      <c r="E106" s="381">
        <f t="shared" si="5"/>
        <v>0.90415335463258784</v>
      </c>
      <c r="F106" s="382">
        <f t="shared" si="11"/>
        <v>2413</v>
      </c>
      <c r="G106" s="383">
        <f t="shared" si="14"/>
        <v>25</v>
      </c>
      <c r="H106" s="384">
        <f t="shared" si="12"/>
        <v>0.90415335463258784</v>
      </c>
      <c r="I106" s="383">
        <f t="shared" si="13"/>
        <v>25</v>
      </c>
      <c r="J106" s="375"/>
      <c r="K106" s="375"/>
      <c r="L106" s="375"/>
      <c r="M106" s="375"/>
      <c r="N106" s="375"/>
      <c r="O106" s="375"/>
      <c r="P106" s="375"/>
      <c r="Q106" s="375"/>
      <c r="R106" s="375"/>
      <c r="S106" s="375"/>
      <c r="T106" s="375"/>
      <c r="U106" s="375"/>
      <c r="V106" s="375"/>
      <c r="W106" s="375"/>
      <c r="X106" s="375"/>
      <c r="Y106" s="375"/>
      <c r="Z106" s="375"/>
      <c r="AA106" s="375"/>
      <c r="AB106" s="375"/>
    </row>
    <row r="107" spans="1:28" s="376" customFormat="1" ht="17.100000000000001" customHeight="1">
      <c r="A107" s="385" t="s">
        <v>975</v>
      </c>
      <c r="B107" s="378">
        <v>34892</v>
      </c>
      <c r="C107" s="385" t="s">
        <v>1874</v>
      </c>
      <c r="D107" s="380">
        <v>35.9</v>
      </c>
      <c r="E107" s="381">
        <f t="shared" si="5"/>
        <v>0.84528076463560331</v>
      </c>
      <c r="F107" s="382">
        <f t="shared" si="11"/>
        <v>34892</v>
      </c>
      <c r="G107" s="383">
        <f t="shared" si="14"/>
        <v>35.9</v>
      </c>
      <c r="H107" s="384">
        <f t="shared" si="12"/>
        <v>0.84528076463560331</v>
      </c>
      <c r="I107" s="383">
        <f t="shared" si="13"/>
        <v>35.900000000000006</v>
      </c>
      <c r="J107" s="375"/>
      <c r="K107" s="375"/>
      <c r="L107" s="375"/>
      <c r="M107" s="375"/>
      <c r="N107" s="375"/>
      <c r="O107" s="375"/>
      <c r="P107" s="375"/>
      <c r="Q107" s="375"/>
      <c r="R107" s="375"/>
      <c r="S107" s="375"/>
      <c r="T107" s="375"/>
      <c r="U107" s="375"/>
      <c r="V107" s="375"/>
      <c r="W107" s="375"/>
      <c r="X107" s="375"/>
      <c r="Y107" s="375"/>
      <c r="Z107" s="375"/>
      <c r="AA107" s="375"/>
      <c r="AB107" s="375"/>
    </row>
    <row r="108" spans="1:28" s="376" customFormat="1" ht="17.100000000000001" customHeight="1">
      <c r="A108" s="385" t="s">
        <v>976</v>
      </c>
      <c r="B108" s="378">
        <v>117109</v>
      </c>
      <c r="C108" s="385">
        <v>28</v>
      </c>
      <c r="D108" s="380">
        <v>28</v>
      </c>
      <c r="E108" s="381">
        <f t="shared" si="5"/>
        <v>0.88714733542319746</v>
      </c>
      <c r="F108" s="382">
        <f t="shared" si="11"/>
        <v>117109</v>
      </c>
      <c r="G108" s="383">
        <f t="shared" si="14"/>
        <v>28</v>
      </c>
      <c r="H108" s="384">
        <f t="shared" si="12"/>
        <v>0.88714733542319746</v>
      </c>
      <c r="I108" s="383">
        <f t="shared" si="13"/>
        <v>28</v>
      </c>
      <c r="J108" s="375"/>
      <c r="K108" s="375"/>
      <c r="L108" s="375"/>
      <c r="M108" s="375"/>
      <c r="N108" s="375"/>
      <c r="O108" s="375"/>
      <c r="P108" s="375"/>
      <c r="Q108" s="375"/>
      <c r="R108" s="375"/>
      <c r="S108" s="375"/>
      <c r="T108" s="375"/>
      <c r="U108" s="375"/>
      <c r="V108" s="375"/>
      <c r="W108" s="375"/>
      <c r="X108" s="375"/>
      <c r="Y108" s="375"/>
      <c r="Z108" s="375"/>
      <c r="AA108" s="375"/>
      <c r="AB108" s="375"/>
    </row>
    <row r="109" spans="1:28" s="376" customFormat="1" ht="17.100000000000001" customHeight="1">
      <c r="A109" s="385" t="s">
        <v>1875</v>
      </c>
      <c r="B109" s="378"/>
      <c r="C109" s="385"/>
      <c r="D109" s="380"/>
      <c r="E109" s="381"/>
      <c r="F109" s="382">
        <f t="shared" si="11"/>
        <v>0</v>
      </c>
      <c r="G109" s="383">
        <f t="shared" si="14"/>
        <v>0</v>
      </c>
      <c r="H109" s="384">
        <f t="shared" si="12"/>
        <v>1.0760456273764258</v>
      </c>
      <c r="I109" s="383">
        <f t="shared" si="13"/>
        <v>0</v>
      </c>
      <c r="J109" s="375"/>
      <c r="K109" s="375"/>
      <c r="L109" s="375"/>
      <c r="M109" s="375"/>
      <c r="N109" s="375"/>
      <c r="O109" s="375"/>
      <c r="P109" s="375"/>
      <c r="Q109" s="375"/>
      <c r="R109" s="375"/>
      <c r="S109" s="375"/>
      <c r="T109" s="375"/>
      <c r="U109" s="375"/>
      <c r="V109" s="375"/>
      <c r="W109" s="375"/>
      <c r="X109" s="375"/>
      <c r="Y109" s="375"/>
      <c r="Z109" s="375"/>
      <c r="AA109" s="375"/>
      <c r="AB109" s="375"/>
    </row>
    <row r="110" spans="1:28" s="376" customFormat="1" ht="17.100000000000001" customHeight="1">
      <c r="A110" s="385" t="s">
        <v>1876</v>
      </c>
      <c r="B110" s="378">
        <v>0</v>
      </c>
      <c r="C110" s="385">
        <v>30</v>
      </c>
      <c r="D110" s="380"/>
      <c r="E110" s="381">
        <f t="shared" si="5"/>
        <v>1.0760456273764258</v>
      </c>
      <c r="F110" s="382">
        <f t="shared" si="11"/>
        <v>0</v>
      </c>
      <c r="G110" s="383">
        <f t="shared" si="14"/>
        <v>0</v>
      </c>
      <c r="H110" s="384">
        <f t="shared" si="12"/>
        <v>1.0760456273764258</v>
      </c>
      <c r="I110" s="383">
        <f t="shared" si="13"/>
        <v>0</v>
      </c>
      <c r="J110" s="375"/>
      <c r="K110" s="375"/>
      <c r="L110" s="375"/>
      <c r="M110" s="375"/>
      <c r="N110" s="375"/>
      <c r="O110" s="375"/>
      <c r="P110" s="375"/>
      <c r="Q110" s="375"/>
      <c r="R110" s="375"/>
      <c r="S110" s="375"/>
      <c r="T110" s="375"/>
      <c r="U110" s="375"/>
      <c r="V110" s="375"/>
      <c r="W110" s="375"/>
      <c r="X110" s="375"/>
      <c r="Y110" s="375"/>
      <c r="Z110" s="375"/>
      <c r="AA110" s="375"/>
      <c r="AB110" s="375"/>
    </row>
    <row r="111" spans="1:28" s="376" customFormat="1" ht="17.100000000000001" customHeight="1">
      <c r="A111" s="385" t="s">
        <v>1877</v>
      </c>
      <c r="B111" s="378">
        <v>0</v>
      </c>
      <c r="C111" s="385" t="s">
        <v>1878</v>
      </c>
      <c r="D111" s="380">
        <v>53.5</v>
      </c>
      <c r="E111" s="381">
        <f t="shared" si="5"/>
        <v>0.76486486486486482</v>
      </c>
      <c r="F111" s="382">
        <f t="shared" si="11"/>
        <v>0</v>
      </c>
      <c r="G111" s="383">
        <f t="shared" si="14"/>
        <v>53.5</v>
      </c>
      <c r="H111" s="384">
        <f t="shared" si="12"/>
        <v>0.76486486486486482</v>
      </c>
      <c r="I111" s="383">
        <f t="shared" si="13"/>
        <v>53.5</v>
      </c>
      <c r="J111" s="375"/>
      <c r="K111" s="375"/>
      <c r="L111" s="375"/>
      <c r="M111" s="375"/>
      <c r="N111" s="375"/>
      <c r="O111" s="375"/>
      <c r="P111" s="375"/>
      <c r="Q111" s="375"/>
      <c r="R111" s="375"/>
      <c r="S111" s="375"/>
      <c r="T111" s="375"/>
      <c r="U111" s="375"/>
      <c r="V111" s="375"/>
      <c r="W111" s="375"/>
      <c r="X111" s="375"/>
      <c r="Y111" s="375"/>
      <c r="Z111" s="375"/>
      <c r="AA111" s="375"/>
      <c r="AB111" s="375"/>
    </row>
    <row r="112" spans="1:28" s="376" customFormat="1" ht="17.100000000000001" customHeight="1">
      <c r="A112" s="385" t="s">
        <v>1879</v>
      </c>
      <c r="B112" s="378">
        <v>0</v>
      </c>
      <c r="C112" s="385">
        <v>31</v>
      </c>
      <c r="D112" s="380">
        <v>31</v>
      </c>
      <c r="E112" s="381">
        <f t="shared" si="5"/>
        <v>0.87076923076923074</v>
      </c>
      <c r="F112" s="382">
        <f t="shared" si="11"/>
        <v>0</v>
      </c>
      <c r="G112" s="383">
        <f t="shared" si="14"/>
        <v>31</v>
      </c>
      <c r="H112" s="384">
        <f t="shared" si="12"/>
        <v>0.87076923076923074</v>
      </c>
      <c r="I112" s="383">
        <f t="shared" si="13"/>
        <v>31</v>
      </c>
      <c r="J112" s="375"/>
      <c r="K112" s="375"/>
      <c r="L112" s="375"/>
      <c r="M112" s="375"/>
      <c r="N112" s="375"/>
      <c r="O112" s="375"/>
      <c r="P112" s="375"/>
      <c r="Q112" s="375"/>
      <c r="R112" s="375"/>
      <c r="S112" s="375"/>
      <c r="T112" s="375"/>
      <c r="U112" s="375"/>
      <c r="V112" s="375"/>
      <c r="W112" s="375"/>
      <c r="X112" s="375"/>
      <c r="Y112" s="375"/>
      <c r="Z112" s="375"/>
      <c r="AA112" s="375"/>
      <c r="AB112" s="375"/>
    </row>
    <row r="113" spans="1:28" s="376" customFormat="1" ht="17.100000000000001" customHeight="1">
      <c r="A113" s="385" t="s">
        <v>1880</v>
      </c>
      <c r="B113" s="378">
        <v>0</v>
      </c>
      <c r="C113" s="385" t="s">
        <v>1881</v>
      </c>
      <c r="D113" s="380">
        <v>21</v>
      </c>
      <c r="E113" s="381">
        <f t="shared" si="5"/>
        <v>0.9278688524590164</v>
      </c>
      <c r="F113" s="382">
        <f t="shared" si="11"/>
        <v>0</v>
      </c>
      <c r="G113" s="383">
        <f t="shared" si="14"/>
        <v>21</v>
      </c>
      <c r="H113" s="384">
        <f t="shared" si="12"/>
        <v>0.9278688524590164</v>
      </c>
      <c r="I113" s="383">
        <f t="shared" si="13"/>
        <v>21</v>
      </c>
      <c r="J113" s="375"/>
      <c r="K113" s="375"/>
      <c r="L113" s="375"/>
      <c r="M113" s="375"/>
      <c r="N113" s="375"/>
      <c r="O113" s="375"/>
      <c r="P113" s="375"/>
      <c r="Q113" s="375"/>
      <c r="R113" s="375"/>
      <c r="S113" s="375"/>
      <c r="T113" s="375"/>
      <c r="U113" s="375"/>
      <c r="V113" s="375"/>
      <c r="W113" s="375"/>
      <c r="X113" s="375"/>
      <c r="Y113" s="375"/>
      <c r="Z113" s="375"/>
      <c r="AA113" s="375"/>
      <c r="AB113" s="375"/>
    </row>
    <row r="114" spans="1:28" s="376" customFormat="1" ht="17.100000000000001" customHeight="1">
      <c r="A114" s="385" t="s">
        <v>1882</v>
      </c>
      <c r="B114" s="378">
        <v>0</v>
      </c>
      <c r="C114" s="385"/>
      <c r="D114" s="380">
        <v>26</v>
      </c>
      <c r="E114" s="381">
        <f t="shared" si="5"/>
        <v>0.89841269841269844</v>
      </c>
      <c r="F114" s="382">
        <f t="shared" si="11"/>
        <v>0</v>
      </c>
      <c r="G114" s="383">
        <f t="shared" si="14"/>
        <v>26</v>
      </c>
      <c r="H114" s="384">
        <f t="shared" si="12"/>
        <v>0.89841269841269844</v>
      </c>
      <c r="I114" s="383">
        <f t="shared" si="13"/>
        <v>26</v>
      </c>
      <c r="J114" s="375"/>
      <c r="K114" s="375"/>
      <c r="L114" s="375"/>
      <c r="M114" s="375"/>
      <c r="N114" s="375"/>
      <c r="O114" s="375"/>
      <c r="P114" s="375"/>
      <c r="Q114" s="375"/>
      <c r="R114" s="375"/>
      <c r="S114" s="375"/>
      <c r="T114" s="375"/>
      <c r="U114" s="375"/>
      <c r="V114" s="375"/>
      <c r="W114" s="375"/>
      <c r="X114" s="375"/>
      <c r="Y114" s="375"/>
      <c r="Z114" s="375"/>
      <c r="AA114" s="375"/>
      <c r="AB114" s="375"/>
    </row>
    <row r="115" spans="1:28" s="376" customFormat="1" ht="17.100000000000001" customHeight="1">
      <c r="A115" s="385" t="s">
        <v>1153</v>
      </c>
      <c r="B115" s="378">
        <v>10965</v>
      </c>
      <c r="C115" s="385">
        <v>34</v>
      </c>
      <c r="D115" s="380">
        <v>34</v>
      </c>
      <c r="E115" s="381">
        <f t="shared" si="5"/>
        <v>0.85498489425981872</v>
      </c>
      <c r="F115" s="382">
        <f t="shared" si="11"/>
        <v>10965</v>
      </c>
      <c r="G115" s="383">
        <f t="shared" si="14"/>
        <v>34</v>
      </c>
      <c r="H115" s="384">
        <f t="shared" si="12"/>
        <v>0.85498489425981872</v>
      </c>
      <c r="I115" s="383">
        <f t="shared" si="13"/>
        <v>34</v>
      </c>
      <c r="J115" s="375"/>
      <c r="K115" s="375"/>
      <c r="L115" s="375"/>
      <c r="M115" s="375"/>
      <c r="N115" s="375"/>
      <c r="O115" s="375"/>
      <c r="P115" s="375"/>
      <c r="Q115" s="375"/>
      <c r="R115" s="375"/>
      <c r="S115" s="375"/>
      <c r="T115" s="375"/>
      <c r="U115" s="375"/>
      <c r="V115" s="375"/>
      <c r="W115" s="375"/>
      <c r="X115" s="375"/>
      <c r="Y115" s="375"/>
      <c r="Z115" s="375"/>
      <c r="AA115" s="375"/>
      <c r="AB115" s="375"/>
    </row>
    <row r="116" spans="1:28" s="376" customFormat="1" ht="17.100000000000001" customHeight="1">
      <c r="A116" s="385" t="s">
        <v>1883</v>
      </c>
      <c r="B116" s="378"/>
      <c r="C116" s="385"/>
      <c r="D116" s="380"/>
      <c r="E116" s="381"/>
      <c r="F116" s="382">
        <f>SUM(B117:B120)</f>
        <v>35779</v>
      </c>
      <c r="G116" s="383">
        <f>SUMPRODUCT($B117:$B120,D117:D120)/SUM($B117:$B120)</f>
        <v>26.444674250258533</v>
      </c>
      <c r="H116" s="384">
        <f>SUMPRODUCT($B117:$B120,E117:E120)/SUM($B117:$B120)</f>
        <v>0.89700115246001866</v>
      </c>
      <c r="I116" s="383">
        <f t="shared" si="6"/>
        <v>26.247846378945383</v>
      </c>
      <c r="J116" s="375"/>
      <c r="K116" s="375"/>
      <c r="L116" s="375"/>
      <c r="M116" s="375"/>
      <c r="N116" s="375"/>
      <c r="O116" s="375"/>
      <c r="P116" s="375"/>
      <c r="Q116" s="375"/>
      <c r="R116" s="375"/>
      <c r="S116" s="375"/>
      <c r="T116" s="375"/>
      <c r="U116" s="375"/>
      <c r="V116" s="375"/>
      <c r="W116" s="375"/>
      <c r="X116" s="375"/>
      <c r="Y116" s="375"/>
      <c r="Z116" s="375"/>
      <c r="AA116" s="375"/>
      <c r="AB116" s="375"/>
    </row>
    <row r="117" spans="1:28" s="376" customFormat="1" ht="17.100000000000001" customHeight="1">
      <c r="A117" s="385" t="s">
        <v>1884</v>
      </c>
      <c r="B117" s="378">
        <v>4863</v>
      </c>
      <c r="C117" s="385">
        <v>13</v>
      </c>
      <c r="D117" s="380">
        <v>13</v>
      </c>
      <c r="E117" s="381">
        <f t="shared" si="5"/>
        <v>0.97923875432525953</v>
      </c>
      <c r="F117" s="382"/>
      <c r="G117" s="383"/>
      <c r="H117" s="384"/>
      <c r="I117" s="383"/>
      <c r="J117" s="375"/>
      <c r="K117" s="375"/>
      <c r="L117" s="375"/>
      <c r="M117" s="375"/>
      <c r="N117" s="375"/>
      <c r="O117" s="375"/>
      <c r="P117" s="375"/>
      <c r="Q117" s="375"/>
      <c r="R117" s="375"/>
      <c r="S117" s="375"/>
      <c r="T117" s="375"/>
      <c r="U117" s="375"/>
      <c r="V117" s="375"/>
      <c r="W117" s="375"/>
      <c r="X117" s="375"/>
      <c r="Y117" s="375"/>
      <c r="Z117" s="375"/>
      <c r="AA117" s="375"/>
      <c r="AB117" s="375"/>
    </row>
    <row r="118" spans="1:28" s="376" customFormat="1" ht="17.100000000000001" customHeight="1">
      <c r="A118" s="385" t="s">
        <v>1826</v>
      </c>
      <c r="B118" s="378">
        <v>282</v>
      </c>
      <c r="C118" s="385">
        <v>23</v>
      </c>
      <c r="D118" s="380">
        <v>23</v>
      </c>
      <c r="E118" s="381">
        <f t="shared" si="5"/>
        <v>0.91585760517799353</v>
      </c>
      <c r="F118" s="382"/>
      <c r="G118" s="383"/>
      <c r="H118" s="384"/>
      <c r="I118" s="383"/>
      <c r="J118" s="375"/>
      <c r="K118" s="375"/>
      <c r="L118" s="375"/>
      <c r="M118" s="375"/>
      <c r="N118" s="375"/>
      <c r="O118" s="375"/>
      <c r="P118" s="375"/>
      <c r="Q118" s="375"/>
      <c r="R118" s="375"/>
      <c r="S118" s="375"/>
      <c r="T118" s="375"/>
      <c r="U118" s="375"/>
      <c r="V118" s="375"/>
      <c r="W118" s="375"/>
      <c r="X118" s="375"/>
      <c r="Y118" s="375"/>
      <c r="Z118" s="375"/>
      <c r="AA118" s="375"/>
      <c r="AB118" s="375"/>
    </row>
    <row r="119" spans="1:28" s="376" customFormat="1" ht="17.100000000000001" customHeight="1">
      <c r="A119" s="385" t="s">
        <v>1885</v>
      </c>
      <c r="B119" s="378">
        <v>1356</v>
      </c>
      <c r="C119" s="385">
        <v>31</v>
      </c>
      <c r="D119" s="380">
        <v>31</v>
      </c>
      <c r="E119" s="381">
        <f t="shared" si="5"/>
        <v>0.87076923076923074</v>
      </c>
      <c r="F119" s="382"/>
      <c r="G119" s="383"/>
      <c r="H119" s="384"/>
      <c r="I119" s="383"/>
      <c r="J119" s="375"/>
      <c r="K119" s="375"/>
      <c r="L119" s="375"/>
      <c r="M119" s="375"/>
      <c r="N119" s="375"/>
      <c r="O119" s="375"/>
      <c r="P119" s="375"/>
      <c r="Q119" s="375"/>
      <c r="R119" s="375"/>
      <c r="S119" s="375"/>
      <c r="T119" s="375"/>
      <c r="U119" s="375"/>
      <c r="V119" s="375"/>
      <c r="W119" s="375"/>
      <c r="X119" s="375"/>
      <c r="Y119" s="375"/>
      <c r="Z119" s="375"/>
      <c r="AA119" s="375"/>
      <c r="AB119" s="375"/>
    </row>
    <row r="120" spans="1:28" s="376" customFormat="1" ht="17.100000000000001" customHeight="1">
      <c r="A120" s="385" t="s">
        <v>1886</v>
      </c>
      <c r="B120" s="378">
        <v>29278</v>
      </c>
      <c r="C120" s="385" t="s">
        <v>1887</v>
      </c>
      <c r="D120" s="380">
        <v>28.5</v>
      </c>
      <c r="E120" s="381">
        <f t="shared" si="5"/>
        <v>0.88437500000000002</v>
      </c>
      <c r="F120" s="382"/>
      <c r="G120" s="383"/>
      <c r="H120" s="384"/>
      <c r="I120" s="383"/>
      <c r="J120" s="375"/>
      <c r="K120" s="375"/>
      <c r="L120" s="375"/>
      <c r="M120" s="375"/>
      <c r="N120" s="375"/>
      <c r="O120" s="375"/>
      <c r="P120" s="375"/>
      <c r="Q120" s="375"/>
      <c r="R120" s="375"/>
      <c r="S120" s="375"/>
      <c r="T120" s="375"/>
      <c r="U120" s="375"/>
      <c r="V120" s="375"/>
      <c r="W120" s="375"/>
      <c r="X120" s="375"/>
      <c r="Y120" s="375"/>
      <c r="Z120" s="375"/>
      <c r="AA120" s="375"/>
      <c r="AB120" s="375"/>
    </row>
    <row r="121" spans="1:28" s="376" customFormat="1" ht="17.100000000000001" customHeight="1">
      <c r="A121" s="385" t="s">
        <v>978</v>
      </c>
      <c r="B121" s="378">
        <v>194287</v>
      </c>
      <c r="C121" s="385">
        <v>19.5</v>
      </c>
      <c r="D121" s="380">
        <v>19.5</v>
      </c>
      <c r="E121" s="381">
        <f t="shared" si="5"/>
        <v>0.9370860927152318</v>
      </c>
      <c r="F121" s="382">
        <f>B121</f>
        <v>194287</v>
      </c>
      <c r="G121" s="383">
        <f>D121</f>
        <v>19.5</v>
      </c>
      <c r="H121" s="384">
        <f t="shared" ref="H121:H122" si="15">141.5/(G121+131.5)</f>
        <v>0.9370860927152318</v>
      </c>
      <c r="I121" s="383">
        <f t="shared" ref="I121:I122" si="16">(141.5/H121)-131.5</f>
        <v>19.5</v>
      </c>
      <c r="J121" s="375"/>
      <c r="K121" s="375"/>
      <c r="L121" s="375"/>
      <c r="M121" s="375"/>
      <c r="N121" s="375"/>
      <c r="O121" s="375"/>
      <c r="P121" s="375"/>
      <c r="Q121" s="375"/>
      <c r="R121" s="375"/>
      <c r="S121" s="375"/>
      <c r="T121" s="375"/>
      <c r="U121" s="375"/>
      <c r="V121" s="375"/>
      <c r="W121" s="375"/>
      <c r="X121" s="375"/>
      <c r="Y121" s="375"/>
      <c r="Z121" s="375"/>
      <c r="AA121" s="375"/>
      <c r="AB121" s="375"/>
    </row>
    <row r="122" spans="1:28" s="376" customFormat="1" ht="17.100000000000001" customHeight="1">
      <c r="A122" s="385" t="s">
        <v>979</v>
      </c>
      <c r="B122" s="378">
        <v>185892</v>
      </c>
      <c r="C122" s="379" t="s">
        <v>1888</v>
      </c>
      <c r="D122" s="380">
        <v>16.5</v>
      </c>
      <c r="E122" s="381">
        <f t="shared" si="5"/>
        <v>0.95608108108108103</v>
      </c>
      <c r="F122" s="382">
        <f>B122</f>
        <v>185892</v>
      </c>
      <c r="G122" s="383">
        <f>D122</f>
        <v>16.5</v>
      </c>
      <c r="H122" s="384">
        <f t="shared" si="15"/>
        <v>0.95608108108108103</v>
      </c>
      <c r="I122" s="383">
        <f t="shared" si="16"/>
        <v>16.5</v>
      </c>
      <c r="J122" s="375"/>
      <c r="K122" s="375"/>
      <c r="L122" s="375"/>
      <c r="M122" s="375"/>
      <c r="N122" s="375"/>
      <c r="O122" s="375"/>
      <c r="P122" s="375"/>
      <c r="Q122" s="375"/>
      <c r="R122" s="375"/>
      <c r="S122" s="375"/>
      <c r="T122" s="375"/>
      <c r="U122" s="375"/>
      <c r="V122" s="375"/>
      <c r="W122" s="375"/>
      <c r="X122" s="375"/>
      <c r="Y122" s="375"/>
      <c r="Z122" s="375"/>
      <c r="AA122" s="375"/>
      <c r="AB122" s="375"/>
    </row>
    <row r="123" spans="1:28" s="376" customFormat="1" ht="17.100000000000001" customHeight="1">
      <c r="A123" s="385" t="s">
        <v>980</v>
      </c>
      <c r="B123" s="378"/>
      <c r="C123" s="385"/>
      <c r="D123" s="380"/>
      <c r="E123" s="381"/>
      <c r="F123" s="382">
        <f>SUM(B124:B129)</f>
        <v>17994</v>
      </c>
      <c r="G123" s="383">
        <f>SUMPRODUCT($B124:$B129,D124:D129)/SUM($B124:$B129)</f>
        <v>32.546459931088144</v>
      </c>
      <c r="H123" s="384">
        <f>SUMPRODUCT($B124:$B129,E124:E129)/SUM($B124:$B129)</f>
        <v>0.86256119503858808</v>
      </c>
      <c r="I123" s="383">
        <f t="shared" si="6"/>
        <v>32.546331801037923</v>
      </c>
      <c r="J123" s="375"/>
      <c r="K123" s="375"/>
      <c r="L123" s="375"/>
      <c r="M123" s="375"/>
      <c r="N123" s="375"/>
      <c r="O123" s="375"/>
      <c r="P123" s="375"/>
      <c r="Q123" s="375"/>
      <c r="R123" s="375"/>
      <c r="S123" s="375"/>
      <c r="T123" s="375"/>
      <c r="U123" s="375"/>
      <c r="V123" s="375"/>
      <c r="W123" s="375"/>
      <c r="X123" s="375"/>
      <c r="Y123" s="375"/>
      <c r="Z123" s="375"/>
      <c r="AA123" s="375"/>
      <c r="AB123" s="375"/>
    </row>
    <row r="124" spans="1:28" s="376" customFormat="1" ht="17.100000000000001" customHeight="1">
      <c r="A124" s="385" t="s">
        <v>1889</v>
      </c>
      <c r="B124" s="378">
        <v>0</v>
      </c>
      <c r="C124" s="385">
        <v>9</v>
      </c>
      <c r="D124" s="380">
        <v>9</v>
      </c>
      <c r="E124" s="381"/>
      <c r="F124" s="382"/>
      <c r="G124" s="383"/>
      <c r="H124" s="384"/>
      <c r="I124" s="383"/>
      <c r="J124" s="375"/>
      <c r="K124" s="375"/>
      <c r="L124" s="375"/>
      <c r="M124" s="375"/>
      <c r="N124" s="375"/>
      <c r="O124" s="375"/>
      <c r="P124" s="375"/>
      <c r="Q124" s="375"/>
      <c r="R124" s="375"/>
      <c r="S124" s="375"/>
      <c r="T124" s="375"/>
      <c r="U124" s="375"/>
      <c r="V124" s="375"/>
      <c r="W124" s="375"/>
      <c r="X124" s="375"/>
      <c r="Y124" s="375"/>
      <c r="Z124" s="375"/>
      <c r="AA124" s="375"/>
      <c r="AB124" s="375"/>
    </row>
    <row r="125" spans="1:28" s="376" customFormat="1" ht="17.100000000000001" customHeight="1">
      <c r="A125" s="385" t="s">
        <v>1890</v>
      </c>
      <c r="B125" s="378">
        <v>16322</v>
      </c>
      <c r="C125" s="385" t="s">
        <v>1891</v>
      </c>
      <c r="D125" s="380">
        <v>32.5</v>
      </c>
      <c r="E125" s="381">
        <f t="shared" si="5"/>
        <v>0.86280487804878048</v>
      </c>
      <c r="F125" s="382"/>
      <c r="G125" s="383"/>
      <c r="H125" s="384"/>
      <c r="I125" s="383"/>
      <c r="J125" s="375"/>
      <c r="K125" s="375"/>
      <c r="L125" s="375"/>
      <c r="M125" s="375"/>
      <c r="N125" s="375"/>
      <c r="O125" s="375"/>
      <c r="P125" s="375"/>
      <c r="Q125" s="375"/>
      <c r="R125" s="375"/>
      <c r="S125" s="375"/>
      <c r="T125" s="375"/>
      <c r="U125" s="375"/>
      <c r="V125" s="375"/>
      <c r="W125" s="375"/>
      <c r="X125" s="375"/>
      <c r="Y125" s="375"/>
      <c r="Z125" s="375"/>
      <c r="AA125" s="375"/>
      <c r="AB125" s="375"/>
    </row>
    <row r="126" spans="1:28" s="376" customFormat="1" ht="17.100000000000001" customHeight="1">
      <c r="A126" s="385" t="s">
        <v>1892</v>
      </c>
      <c r="B126" s="378">
        <v>0</v>
      </c>
      <c r="C126" s="385" t="s">
        <v>1891</v>
      </c>
      <c r="D126" s="380">
        <v>32.5</v>
      </c>
      <c r="E126" s="381">
        <f t="shared" si="5"/>
        <v>0.86280487804878048</v>
      </c>
      <c r="F126" s="382"/>
      <c r="G126" s="383"/>
      <c r="H126" s="384"/>
      <c r="I126" s="383"/>
      <c r="J126" s="375"/>
      <c r="K126" s="375"/>
      <c r="L126" s="375"/>
      <c r="M126" s="375"/>
      <c r="N126" s="375"/>
      <c r="O126" s="375"/>
      <c r="P126" s="375"/>
      <c r="Q126" s="375"/>
      <c r="R126" s="375"/>
      <c r="S126" s="375"/>
      <c r="T126" s="375"/>
      <c r="U126" s="375"/>
      <c r="V126" s="375"/>
      <c r="W126" s="375"/>
      <c r="X126" s="375"/>
      <c r="Y126" s="375"/>
      <c r="Z126" s="375"/>
      <c r="AA126" s="375"/>
      <c r="AB126" s="375"/>
    </row>
    <row r="127" spans="1:28" s="376" customFormat="1" ht="17.100000000000001" customHeight="1">
      <c r="A127" s="385" t="s">
        <v>1893</v>
      </c>
      <c r="B127" s="378">
        <v>1672</v>
      </c>
      <c r="C127" s="385">
        <v>33</v>
      </c>
      <c r="D127" s="380">
        <v>33</v>
      </c>
      <c r="E127" s="381">
        <f t="shared" si="5"/>
        <v>0.86018237082066873</v>
      </c>
      <c r="F127" s="382"/>
      <c r="G127" s="383"/>
      <c r="H127" s="384"/>
      <c r="I127" s="383"/>
      <c r="J127" s="375"/>
      <c r="K127" s="375"/>
      <c r="L127" s="375"/>
      <c r="M127" s="375"/>
      <c r="N127" s="375"/>
      <c r="O127" s="375"/>
      <c r="P127" s="375"/>
      <c r="Q127" s="375"/>
      <c r="R127" s="375"/>
      <c r="S127" s="375"/>
      <c r="T127" s="375"/>
      <c r="U127" s="375"/>
      <c r="V127" s="375"/>
      <c r="W127" s="375"/>
      <c r="X127" s="375"/>
      <c r="Y127" s="375"/>
      <c r="Z127" s="375"/>
      <c r="AA127" s="375"/>
      <c r="AB127" s="375"/>
    </row>
    <row r="128" spans="1:28" s="376" customFormat="1" ht="17.100000000000001" customHeight="1">
      <c r="A128" s="385" t="s">
        <v>1894</v>
      </c>
      <c r="B128" s="378">
        <v>0</v>
      </c>
      <c r="C128" s="379" t="s">
        <v>1895</v>
      </c>
      <c r="D128" s="380">
        <v>8</v>
      </c>
      <c r="E128" s="381">
        <f t="shared" si="5"/>
        <v>1.0143369175627239</v>
      </c>
      <c r="F128" s="382"/>
      <c r="G128" s="383"/>
      <c r="H128" s="384"/>
      <c r="I128" s="383"/>
      <c r="J128" s="375"/>
      <c r="K128" s="375"/>
      <c r="L128" s="375"/>
      <c r="M128" s="375"/>
      <c r="N128" s="375"/>
      <c r="O128" s="375"/>
      <c r="P128" s="375"/>
      <c r="Q128" s="375"/>
      <c r="R128" s="375"/>
      <c r="S128" s="375"/>
      <c r="T128" s="375"/>
      <c r="U128" s="375"/>
      <c r="V128" s="375"/>
      <c r="W128" s="375"/>
      <c r="X128" s="375"/>
      <c r="Y128" s="375"/>
      <c r="Z128" s="375"/>
      <c r="AA128" s="375"/>
      <c r="AB128" s="375"/>
    </row>
    <row r="129" spans="1:28" s="376" customFormat="1" ht="17.100000000000001" customHeight="1">
      <c r="A129" s="385" t="s">
        <v>1896</v>
      </c>
      <c r="B129" s="378">
        <v>0</v>
      </c>
      <c r="C129" s="379" t="s">
        <v>1895</v>
      </c>
      <c r="D129" s="380">
        <v>8</v>
      </c>
      <c r="E129" s="381">
        <f t="shared" si="5"/>
        <v>1.0143369175627239</v>
      </c>
      <c r="F129" s="382"/>
      <c r="G129" s="383"/>
      <c r="H129" s="384"/>
      <c r="I129" s="383"/>
      <c r="J129" s="375"/>
      <c r="K129" s="375"/>
      <c r="L129" s="375"/>
      <c r="M129" s="375"/>
      <c r="N129" s="375"/>
      <c r="O129" s="375"/>
      <c r="P129" s="375"/>
      <c r="Q129" s="375"/>
      <c r="R129" s="375"/>
      <c r="S129" s="375"/>
      <c r="T129" s="375"/>
      <c r="U129" s="375"/>
      <c r="V129" s="375"/>
      <c r="W129" s="375"/>
      <c r="X129" s="375"/>
      <c r="Y129" s="375"/>
      <c r="Z129" s="375"/>
      <c r="AA129" s="375"/>
      <c r="AB129" s="375"/>
    </row>
    <row r="130" spans="1:28" s="376" customFormat="1" ht="17.100000000000001" customHeight="1">
      <c r="A130" s="385" t="s">
        <v>1897</v>
      </c>
      <c r="B130" s="378">
        <v>0</v>
      </c>
      <c r="C130" s="385" t="s">
        <v>1898</v>
      </c>
      <c r="D130" s="380">
        <v>19.5</v>
      </c>
      <c r="E130" s="381">
        <f t="shared" si="5"/>
        <v>0.9370860927152318</v>
      </c>
      <c r="F130" s="382">
        <f>B130</f>
        <v>0</v>
      </c>
      <c r="G130" s="383">
        <f>D130</f>
        <v>19.5</v>
      </c>
      <c r="H130" s="384">
        <f t="shared" ref="H130:H133" si="17">141.5/(G130+131.5)</f>
        <v>0.9370860927152318</v>
      </c>
      <c r="I130" s="383">
        <f t="shared" ref="I130:I133" si="18">(141.5/H130)-131.5</f>
        <v>19.5</v>
      </c>
      <c r="J130" s="375"/>
      <c r="K130" s="375"/>
      <c r="L130" s="375"/>
      <c r="M130" s="375"/>
      <c r="N130" s="375"/>
      <c r="O130" s="375"/>
      <c r="P130" s="375"/>
      <c r="Q130" s="375"/>
      <c r="R130" s="375"/>
      <c r="S130" s="375"/>
      <c r="T130" s="375"/>
      <c r="U130" s="375"/>
      <c r="V130" s="375"/>
      <c r="W130" s="375"/>
      <c r="X130" s="375"/>
      <c r="Y130" s="375"/>
      <c r="Z130" s="375"/>
      <c r="AA130" s="375"/>
      <c r="AB130" s="375"/>
    </row>
    <row r="131" spans="1:28" s="376" customFormat="1" ht="17.100000000000001" customHeight="1">
      <c r="A131" s="385" t="s">
        <v>981</v>
      </c>
      <c r="B131" s="378">
        <v>286157</v>
      </c>
      <c r="C131" s="385" t="s">
        <v>1899</v>
      </c>
      <c r="D131" s="380">
        <v>11.5</v>
      </c>
      <c r="E131" s="381">
        <f t="shared" si="5"/>
        <v>0.98951048951048948</v>
      </c>
      <c r="F131" s="382">
        <f>B131</f>
        <v>286157</v>
      </c>
      <c r="G131" s="383">
        <f>D131</f>
        <v>11.5</v>
      </c>
      <c r="H131" s="384">
        <f t="shared" si="17"/>
        <v>0.98951048951048948</v>
      </c>
      <c r="I131" s="383">
        <f t="shared" si="18"/>
        <v>11.5</v>
      </c>
      <c r="J131" s="375"/>
      <c r="K131" s="375"/>
      <c r="L131" s="375"/>
      <c r="M131" s="375"/>
      <c r="N131" s="375"/>
      <c r="O131" s="375"/>
      <c r="P131" s="375"/>
      <c r="Q131" s="375"/>
      <c r="R131" s="375"/>
      <c r="S131" s="375"/>
      <c r="T131" s="375"/>
      <c r="U131" s="375"/>
      <c r="V131" s="375"/>
      <c r="W131" s="375"/>
      <c r="X131" s="375"/>
      <c r="Y131" s="375"/>
      <c r="Z131" s="375"/>
      <c r="AA131" s="375"/>
      <c r="AB131" s="375"/>
    </row>
    <row r="132" spans="1:28" s="376" customFormat="1" ht="17.100000000000001" customHeight="1">
      <c r="A132" s="385" t="s">
        <v>1152</v>
      </c>
      <c r="B132" s="378">
        <v>1776</v>
      </c>
      <c r="C132" s="385" t="s">
        <v>1900</v>
      </c>
      <c r="D132" s="380">
        <v>36</v>
      </c>
      <c r="E132" s="381">
        <f t="shared" si="5"/>
        <v>0.84477611940298503</v>
      </c>
      <c r="F132" s="382">
        <f>B132</f>
        <v>1776</v>
      </c>
      <c r="G132" s="383">
        <f>D132</f>
        <v>36</v>
      </c>
      <c r="H132" s="384">
        <f t="shared" si="17"/>
        <v>0.84477611940298503</v>
      </c>
      <c r="I132" s="383">
        <f t="shared" si="18"/>
        <v>36</v>
      </c>
      <c r="J132" s="375"/>
      <c r="K132" s="375"/>
      <c r="L132" s="375"/>
      <c r="M132" s="375"/>
      <c r="N132" s="375"/>
      <c r="O132" s="375"/>
      <c r="P132" s="375"/>
      <c r="Q132" s="375"/>
      <c r="R132" s="375"/>
      <c r="S132" s="375"/>
      <c r="T132" s="375"/>
      <c r="U132" s="375"/>
      <c r="V132" s="375"/>
      <c r="W132" s="375"/>
      <c r="X132" s="375"/>
      <c r="Y132" s="375"/>
      <c r="Z132" s="375"/>
      <c r="AA132" s="375"/>
      <c r="AB132" s="375"/>
    </row>
    <row r="133" spans="1:28" s="376" customFormat="1" ht="17.100000000000001" customHeight="1">
      <c r="A133" s="385" t="s">
        <v>1901</v>
      </c>
      <c r="B133" s="378">
        <v>0</v>
      </c>
      <c r="C133" s="385">
        <v>14</v>
      </c>
      <c r="D133" s="380">
        <v>14</v>
      </c>
      <c r="E133" s="381">
        <f t="shared" si="5"/>
        <v>0.97250859106529208</v>
      </c>
      <c r="F133" s="382">
        <f>B133</f>
        <v>0</v>
      </c>
      <c r="G133" s="383">
        <f>D133</f>
        <v>14</v>
      </c>
      <c r="H133" s="384">
        <f t="shared" si="17"/>
        <v>0.97250859106529208</v>
      </c>
      <c r="I133" s="383">
        <f t="shared" si="18"/>
        <v>14</v>
      </c>
      <c r="J133" s="375"/>
      <c r="K133" s="375"/>
      <c r="L133" s="375"/>
      <c r="M133" s="375"/>
      <c r="N133" s="375"/>
      <c r="O133" s="375"/>
      <c r="P133" s="375"/>
      <c r="Q133" s="375"/>
      <c r="R133" s="375"/>
      <c r="S133" s="375"/>
      <c r="T133" s="375"/>
      <c r="U133" s="375"/>
      <c r="V133" s="375"/>
      <c r="W133" s="375"/>
      <c r="X133" s="375"/>
      <c r="Y133" s="375"/>
      <c r="Z133" s="375"/>
      <c r="AA133" s="375"/>
      <c r="AB133" s="375"/>
    </row>
    <row r="134" spans="1:28" s="376" customFormat="1" ht="17.100000000000001" customHeight="1">
      <c r="A134" s="385" t="s">
        <v>982</v>
      </c>
      <c r="B134" s="378"/>
      <c r="C134" s="385"/>
      <c r="D134" s="380"/>
      <c r="E134" s="381"/>
      <c r="F134" s="382">
        <f>SUM(B135:B136)</f>
        <v>53393</v>
      </c>
      <c r="G134" s="383">
        <f>SUMPRODUCT($B135:$B136,D135:D136)/SUM($B135:$B136)</f>
        <v>31</v>
      </c>
      <c r="H134" s="384">
        <f>SUMPRODUCT($B135:$B136,E135:E136)/SUM($B135:$B136)</f>
        <v>0.87076923076923074</v>
      </c>
      <c r="I134" s="383">
        <f t="shared" si="6"/>
        <v>31</v>
      </c>
      <c r="J134" s="375"/>
      <c r="K134" s="375"/>
      <c r="L134" s="375"/>
      <c r="M134" s="375"/>
      <c r="N134" s="375"/>
      <c r="O134" s="375"/>
      <c r="P134" s="375"/>
      <c r="Q134" s="375"/>
      <c r="R134" s="375"/>
      <c r="S134" s="375"/>
      <c r="T134" s="375"/>
      <c r="U134" s="375"/>
      <c r="V134" s="375"/>
      <c r="W134" s="375"/>
      <c r="X134" s="375"/>
      <c r="Y134" s="375"/>
      <c r="Z134" s="375"/>
      <c r="AA134" s="375"/>
      <c r="AB134" s="375"/>
    </row>
    <row r="135" spans="1:28" s="376" customFormat="1" ht="17.100000000000001" customHeight="1">
      <c r="A135" s="385" t="s">
        <v>1806</v>
      </c>
      <c r="B135" s="378">
        <v>45364</v>
      </c>
      <c r="C135" s="385" t="s">
        <v>1902</v>
      </c>
      <c r="D135" s="380">
        <v>31</v>
      </c>
      <c r="E135" s="381">
        <f t="shared" ref="E135:E198" si="19">141.5/(D135+131.5)</f>
        <v>0.87076923076923074</v>
      </c>
      <c r="F135" s="382"/>
      <c r="G135" s="383"/>
      <c r="H135" s="384"/>
      <c r="I135" s="383"/>
      <c r="J135" s="375"/>
      <c r="K135" s="375"/>
      <c r="L135" s="375"/>
      <c r="M135" s="375"/>
      <c r="N135" s="375"/>
      <c r="O135" s="375"/>
      <c r="P135" s="375"/>
      <c r="Q135" s="375"/>
      <c r="R135" s="375"/>
      <c r="S135" s="375"/>
      <c r="T135" s="375"/>
      <c r="U135" s="375"/>
      <c r="V135" s="375"/>
      <c r="W135" s="375"/>
      <c r="X135" s="375"/>
      <c r="Y135" s="375"/>
      <c r="Z135" s="375"/>
      <c r="AA135" s="375"/>
      <c r="AB135" s="375"/>
    </row>
    <row r="136" spans="1:28" s="376" customFormat="1" ht="17.100000000000001" customHeight="1">
      <c r="A136" s="385" t="s">
        <v>1903</v>
      </c>
      <c r="B136" s="378">
        <v>8029</v>
      </c>
      <c r="C136" s="385" t="s">
        <v>1902</v>
      </c>
      <c r="D136" s="380">
        <v>31</v>
      </c>
      <c r="E136" s="381">
        <f t="shared" si="19"/>
        <v>0.87076923076923074</v>
      </c>
      <c r="F136" s="382"/>
      <c r="G136" s="383"/>
      <c r="H136" s="384"/>
      <c r="I136" s="383"/>
      <c r="J136" s="375"/>
      <c r="K136" s="375"/>
      <c r="L136" s="375"/>
      <c r="M136" s="375"/>
      <c r="N136" s="375"/>
      <c r="O136" s="375"/>
      <c r="P136" s="375"/>
      <c r="Q136" s="375"/>
      <c r="R136" s="375"/>
      <c r="S136" s="375"/>
      <c r="T136" s="375"/>
      <c r="U136" s="375"/>
      <c r="V136" s="375"/>
      <c r="W136" s="375"/>
      <c r="X136" s="375"/>
      <c r="Y136" s="375"/>
      <c r="Z136" s="375"/>
      <c r="AA136" s="375"/>
      <c r="AB136" s="375"/>
    </row>
    <row r="137" spans="1:28" s="376" customFormat="1" ht="17.100000000000001" customHeight="1">
      <c r="A137" s="385" t="s">
        <v>1151</v>
      </c>
      <c r="B137" s="378">
        <v>2995</v>
      </c>
      <c r="C137" s="385" t="s">
        <v>1904</v>
      </c>
      <c r="D137" s="380">
        <v>18</v>
      </c>
      <c r="E137" s="381">
        <f t="shared" si="19"/>
        <v>0.94648829431438131</v>
      </c>
      <c r="F137" s="382">
        <f>B137</f>
        <v>2995</v>
      </c>
      <c r="G137" s="383">
        <f>D137</f>
        <v>18</v>
      </c>
      <c r="H137" s="384">
        <f t="shared" ref="H137:H139" si="20">141.5/(G137+131.5)</f>
        <v>0.94648829431438131</v>
      </c>
      <c r="I137" s="383">
        <f t="shared" ref="I137:I190" si="21">(141.5/H137)-131.5</f>
        <v>18</v>
      </c>
      <c r="J137" s="375"/>
      <c r="K137" s="375"/>
      <c r="L137" s="375"/>
      <c r="M137" s="375"/>
      <c r="N137" s="375"/>
      <c r="O137" s="375"/>
      <c r="P137" s="375"/>
      <c r="Q137" s="375"/>
      <c r="R137" s="375"/>
      <c r="S137" s="375"/>
      <c r="T137" s="375"/>
      <c r="U137" s="375"/>
      <c r="V137" s="375"/>
      <c r="W137" s="375"/>
      <c r="X137" s="375"/>
      <c r="Y137" s="375"/>
      <c r="Z137" s="375"/>
      <c r="AA137" s="375"/>
      <c r="AB137" s="375"/>
    </row>
    <row r="138" spans="1:28" s="376" customFormat="1" ht="17.100000000000001" customHeight="1">
      <c r="A138" s="385" t="s">
        <v>1905</v>
      </c>
      <c r="B138" s="378">
        <v>632</v>
      </c>
      <c r="C138" s="386" t="s">
        <v>1906</v>
      </c>
      <c r="D138" s="380">
        <v>21.4</v>
      </c>
      <c r="E138" s="381">
        <f t="shared" si="19"/>
        <v>0.92544146500981028</v>
      </c>
      <c r="F138" s="382">
        <f>B138</f>
        <v>632</v>
      </c>
      <c r="G138" s="383">
        <f>D138</f>
        <v>21.4</v>
      </c>
      <c r="H138" s="384">
        <f t="shared" si="20"/>
        <v>0.92544146500981028</v>
      </c>
      <c r="I138" s="383">
        <f t="shared" si="21"/>
        <v>21.400000000000006</v>
      </c>
      <c r="J138" s="375"/>
      <c r="K138" s="375"/>
      <c r="L138" s="375"/>
      <c r="M138" s="375"/>
      <c r="N138" s="375"/>
      <c r="O138" s="375"/>
      <c r="P138" s="375"/>
      <c r="Q138" s="375"/>
      <c r="R138" s="375"/>
      <c r="S138" s="375"/>
      <c r="T138" s="375"/>
      <c r="U138" s="375"/>
      <c r="V138" s="375"/>
      <c r="W138" s="375"/>
      <c r="X138" s="375"/>
      <c r="Y138" s="375"/>
      <c r="Z138" s="375"/>
      <c r="AA138" s="375"/>
      <c r="AB138" s="375"/>
    </row>
    <row r="139" spans="1:28" s="376" customFormat="1" ht="17.100000000000001" customHeight="1">
      <c r="A139" s="385" t="s">
        <v>983</v>
      </c>
      <c r="B139" s="378">
        <v>12897</v>
      </c>
      <c r="C139" s="385" t="s">
        <v>1907</v>
      </c>
      <c r="D139" s="380">
        <v>26</v>
      </c>
      <c r="E139" s="381">
        <f t="shared" si="19"/>
        <v>0.89841269841269844</v>
      </c>
      <c r="F139" s="382">
        <f>B139</f>
        <v>12897</v>
      </c>
      <c r="G139" s="383">
        <f>D139</f>
        <v>26</v>
      </c>
      <c r="H139" s="384">
        <f t="shared" si="20"/>
        <v>0.89841269841269844</v>
      </c>
      <c r="I139" s="383">
        <f t="shared" si="21"/>
        <v>26</v>
      </c>
      <c r="J139" s="375"/>
      <c r="K139" s="375"/>
      <c r="L139" s="375"/>
      <c r="M139" s="375"/>
      <c r="N139" s="375"/>
      <c r="O139" s="375"/>
      <c r="P139" s="375"/>
      <c r="Q139" s="375"/>
      <c r="R139" s="375"/>
      <c r="S139" s="375"/>
      <c r="T139" s="375"/>
      <c r="U139" s="375"/>
      <c r="V139" s="375"/>
      <c r="W139" s="375"/>
      <c r="X139" s="375"/>
      <c r="Y139" s="375"/>
      <c r="Z139" s="375"/>
      <c r="AA139" s="375"/>
      <c r="AB139" s="375"/>
    </row>
    <row r="140" spans="1:28" s="376" customFormat="1" ht="17.100000000000001" customHeight="1">
      <c r="A140" s="385" t="s">
        <v>984</v>
      </c>
      <c r="B140" s="378"/>
      <c r="C140" s="385"/>
      <c r="D140" s="380"/>
      <c r="E140" s="381"/>
      <c r="F140" s="382">
        <f>SUM(B141:B144)</f>
        <v>5875552</v>
      </c>
      <c r="G140" s="383">
        <f>SUMPRODUCT($B141:$B144,D141:D144)/SUM($B141:$B144)</f>
        <v>21</v>
      </c>
      <c r="H140" s="384">
        <f>SUMPRODUCT($B141:$B144,E141:E144)/SUM($B141:$B144)</f>
        <v>0.92786885245901629</v>
      </c>
      <c r="I140" s="383">
        <f t="shared" si="21"/>
        <v>21.000000000000028</v>
      </c>
      <c r="J140" s="375"/>
      <c r="K140" s="375"/>
      <c r="L140" s="375"/>
      <c r="M140" s="375"/>
      <c r="N140" s="375"/>
      <c r="O140" s="375"/>
      <c r="P140" s="375"/>
      <c r="Q140" s="375"/>
      <c r="R140" s="375"/>
      <c r="S140" s="375"/>
      <c r="T140" s="375"/>
      <c r="U140" s="375"/>
      <c r="V140" s="375"/>
      <c r="W140" s="375"/>
      <c r="X140" s="375"/>
      <c r="Y140" s="375"/>
      <c r="Z140" s="375"/>
      <c r="AA140" s="375"/>
      <c r="AB140" s="375"/>
    </row>
    <row r="141" spans="1:28" s="376" customFormat="1" ht="17.100000000000001" customHeight="1">
      <c r="A141" s="385" t="s">
        <v>1908</v>
      </c>
      <c r="B141" s="378">
        <v>0</v>
      </c>
      <c r="C141" s="385" t="s">
        <v>1909</v>
      </c>
      <c r="D141" s="380">
        <v>14.5</v>
      </c>
      <c r="E141" s="381">
        <f t="shared" si="19"/>
        <v>0.96917808219178081</v>
      </c>
      <c r="F141" s="382"/>
      <c r="G141" s="383"/>
      <c r="H141" s="384"/>
      <c r="I141" s="383"/>
      <c r="J141" s="375"/>
      <c r="K141" s="375"/>
      <c r="L141" s="375"/>
      <c r="M141" s="375"/>
      <c r="N141" s="375"/>
      <c r="O141" s="375"/>
      <c r="P141" s="375"/>
      <c r="Q141" s="375"/>
      <c r="R141" s="375"/>
      <c r="S141" s="375"/>
      <c r="T141" s="375"/>
      <c r="U141" s="375"/>
      <c r="V141" s="375"/>
      <c r="W141" s="375"/>
      <c r="X141" s="375"/>
      <c r="Y141" s="375"/>
      <c r="Z141" s="375"/>
      <c r="AA141" s="375"/>
      <c r="AB141" s="375"/>
    </row>
    <row r="142" spans="1:28" s="376" customFormat="1" ht="17.100000000000001" customHeight="1">
      <c r="A142" s="385" t="s">
        <v>1910</v>
      </c>
      <c r="B142" s="378">
        <v>0</v>
      </c>
      <c r="C142" s="385">
        <v>29</v>
      </c>
      <c r="D142" s="380">
        <v>29</v>
      </c>
      <c r="E142" s="381">
        <f t="shared" si="19"/>
        <v>0.88161993769470404</v>
      </c>
      <c r="F142" s="382"/>
      <c r="G142" s="383"/>
      <c r="H142" s="384"/>
      <c r="I142" s="383"/>
      <c r="J142" s="375"/>
      <c r="K142" s="375"/>
      <c r="L142" s="375"/>
      <c r="M142" s="375"/>
      <c r="N142" s="375"/>
      <c r="O142" s="375"/>
      <c r="P142" s="375"/>
      <c r="Q142" s="375"/>
      <c r="R142" s="375"/>
      <c r="S142" s="375"/>
      <c r="T142" s="375"/>
      <c r="U142" s="375"/>
      <c r="V142" s="375"/>
      <c r="W142" s="375"/>
      <c r="X142" s="375"/>
      <c r="Y142" s="375"/>
      <c r="Z142" s="375"/>
      <c r="AA142" s="375"/>
      <c r="AB142" s="375"/>
    </row>
    <row r="143" spans="1:28" s="376" customFormat="1" ht="17.100000000000001" customHeight="1">
      <c r="A143" s="385" t="s">
        <v>1911</v>
      </c>
      <c r="B143" s="378">
        <v>0</v>
      </c>
      <c r="C143" s="385" t="s">
        <v>1912</v>
      </c>
      <c r="D143" s="380">
        <v>36.5</v>
      </c>
      <c r="E143" s="381">
        <f t="shared" si="19"/>
        <v>0.84226190476190477</v>
      </c>
      <c r="F143" s="382"/>
      <c r="G143" s="383"/>
      <c r="H143" s="384"/>
      <c r="I143" s="383"/>
      <c r="J143" s="375"/>
      <c r="K143" s="375"/>
      <c r="L143" s="375"/>
      <c r="M143" s="375"/>
      <c r="N143" s="375"/>
      <c r="O143" s="375"/>
      <c r="P143" s="375"/>
      <c r="Q143" s="375"/>
      <c r="R143" s="375"/>
      <c r="S143" s="375"/>
      <c r="T143" s="375"/>
      <c r="U143" s="375"/>
      <c r="V143" s="375"/>
      <c r="W143" s="375"/>
      <c r="X143" s="375"/>
      <c r="Y143" s="375"/>
      <c r="Z143" s="375"/>
      <c r="AA143" s="375"/>
      <c r="AB143" s="375"/>
    </row>
    <row r="144" spans="1:28" s="376" customFormat="1" ht="17.100000000000001" customHeight="1">
      <c r="A144" s="385" t="s">
        <v>1824</v>
      </c>
      <c r="B144" s="378">
        <v>5875552</v>
      </c>
      <c r="C144" s="385" t="s">
        <v>1913</v>
      </c>
      <c r="D144" s="380">
        <v>21</v>
      </c>
      <c r="E144" s="381">
        <f t="shared" si="19"/>
        <v>0.9278688524590164</v>
      </c>
      <c r="F144" s="382"/>
      <c r="G144" s="383"/>
      <c r="H144" s="384"/>
      <c r="I144" s="383"/>
      <c r="J144" s="375"/>
      <c r="K144" s="375"/>
      <c r="L144" s="375"/>
      <c r="M144" s="375"/>
      <c r="N144" s="375"/>
      <c r="O144" s="375"/>
      <c r="P144" s="375"/>
      <c r="Q144" s="375"/>
      <c r="R144" s="375"/>
      <c r="S144" s="375"/>
      <c r="T144" s="375"/>
      <c r="U144" s="375"/>
      <c r="V144" s="375"/>
      <c r="W144" s="375"/>
      <c r="X144" s="375"/>
      <c r="Y144" s="375"/>
      <c r="Z144" s="375"/>
      <c r="AA144" s="375"/>
      <c r="AB144" s="375"/>
    </row>
    <row r="145" spans="1:28" s="376" customFormat="1" ht="17.100000000000001" customHeight="1">
      <c r="A145" s="385" t="s">
        <v>1914</v>
      </c>
      <c r="B145" s="378">
        <v>22323</v>
      </c>
      <c r="C145" s="392" t="s">
        <v>1915</v>
      </c>
      <c r="D145" s="380">
        <v>32.200000000000003</v>
      </c>
      <c r="E145" s="381">
        <f t="shared" si="19"/>
        <v>0.86438607208307883</v>
      </c>
      <c r="F145" s="382">
        <f t="shared" ref="F145:F154" si="22">B145</f>
        <v>22323</v>
      </c>
      <c r="G145" s="383">
        <f t="shared" ref="G145:G154" si="23">D145</f>
        <v>32.200000000000003</v>
      </c>
      <c r="H145" s="384">
        <f t="shared" ref="H145:H154" si="24">141.5/(G145+131.5)</f>
        <v>0.86438607208307883</v>
      </c>
      <c r="I145" s="383">
        <f t="shared" ref="I145:I154" si="25">(141.5/H145)-131.5</f>
        <v>32.199999999999989</v>
      </c>
      <c r="J145" s="375"/>
      <c r="K145" s="375"/>
      <c r="L145" s="375"/>
      <c r="M145" s="375"/>
      <c r="N145" s="375"/>
      <c r="O145" s="375"/>
      <c r="P145" s="375"/>
      <c r="Q145" s="375"/>
      <c r="R145" s="375"/>
      <c r="S145" s="375"/>
      <c r="T145" s="375"/>
      <c r="U145" s="375"/>
      <c r="V145" s="375"/>
      <c r="W145" s="375"/>
      <c r="X145" s="375"/>
      <c r="Y145" s="375"/>
      <c r="Z145" s="375"/>
      <c r="AA145" s="375"/>
      <c r="AB145" s="375"/>
    </row>
    <row r="146" spans="1:28" s="376" customFormat="1" ht="17.100000000000001" customHeight="1">
      <c r="A146" s="385" t="s">
        <v>1916</v>
      </c>
      <c r="B146" s="378">
        <v>155879</v>
      </c>
      <c r="C146" s="385" t="s">
        <v>1917</v>
      </c>
      <c r="D146" s="380">
        <v>41</v>
      </c>
      <c r="E146" s="381">
        <f t="shared" si="19"/>
        <v>0.82028985507246377</v>
      </c>
      <c r="F146" s="382">
        <f t="shared" si="22"/>
        <v>155879</v>
      </c>
      <c r="G146" s="383">
        <f t="shared" si="23"/>
        <v>41</v>
      </c>
      <c r="H146" s="384">
        <f t="shared" si="24"/>
        <v>0.82028985507246377</v>
      </c>
      <c r="I146" s="383">
        <f t="shared" si="25"/>
        <v>41</v>
      </c>
      <c r="J146" s="375"/>
      <c r="K146" s="375"/>
      <c r="L146" s="375"/>
      <c r="M146" s="375"/>
      <c r="N146" s="375"/>
      <c r="O146" s="375"/>
      <c r="P146" s="375"/>
      <c r="Q146" s="375"/>
      <c r="R146" s="375"/>
      <c r="S146" s="375"/>
      <c r="T146" s="375"/>
      <c r="U146" s="375"/>
      <c r="V146" s="375"/>
      <c r="W146" s="375"/>
      <c r="X146" s="375"/>
      <c r="Y146" s="375"/>
      <c r="Z146" s="375"/>
      <c r="AA146" s="375"/>
      <c r="AB146" s="375"/>
    </row>
    <row r="147" spans="1:28" s="376" customFormat="1" ht="17.100000000000001" customHeight="1">
      <c r="A147" s="385" t="s">
        <v>1918</v>
      </c>
      <c r="B147" s="378">
        <v>90531</v>
      </c>
      <c r="C147" s="385" t="s">
        <v>1919</v>
      </c>
      <c r="D147" s="380">
        <v>43</v>
      </c>
      <c r="E147" s="381">
        <f t="shared" si="19"/>
        <v>0.81088825214899718</v>
      </c>
      <c r="F147" s="382">
        <f t="shared" si="22"/>
        <v>90531</v>
      </c>
      <c r="G147" s="383">
        <f t="shared" si="23"/>
        <v>43</v>
      </c>
      <c r="H147" s="384">
        <f t="shared" si="24"/>
        <v>0.81088825214899718</v>
      </c>
      <c r="I147" s="383">
        <f t="shared" si="25"/>
        <v>43</v>
      </c>
      <c r="J147" s="375"/>
      <c r="K147" s="375"/>
      <c r="L147" s="375"/>
      <c r="M147" s="375"/>
      <c r="N147" s="375"/>
      <c r="O147" s="375"/>
      <c r="P147" s="375"/>
      <c r="Q147" s="375"/>
      <c r="R147" s="375"/>
      <c r="S147" s="375"/>
      <c r="T147" s="375"/>
      <c r="U147" s="375"/>
      <c r="V147" s="375"/>
      <c r="W147" s="375"/>
      <c r="X147" s="375"/>
      <c r="Y147" s="375"/>
      <c r="Z147" s="375"/>
      <c r="AA147" s="375"/>
      <c r="AB147" s="375"/>
    </row>
    <row r="148" spans="1:28" s="376" customFormat="1" ht="17.100000000000001" customHeight="1">
      <c r="A148" s="385" t="s">
        <v>1162</v>
      </c>
      <c r="B148" s="378">
        <v>5460</v>
      </c>
      <c r="C148" s="385" t="s">
        <v>1920</v>
      </c>
      <c r="D148" s="380">
        <v>15</v>
      </c>
      <c r="E148" s="381">
        <f t="shared" si="19"/>
        <v>0.96587030716723554</v>
      </c>
      <c r="F148" s="382">
        <f t="shared" si="22"/>
        <v>5460</v>
      </c>
      <c r="G148" s="383">
        <f t="shared" si="23"/>
        <v>15</v>
      </c>
      <c r="H148" s="384">
        <f t="shared" si="24"/>
        <v>0.96587030716723554</v>
      </c>
      <c r="I148" s="383">
        <f t="shared" si="25"/>
        <v>15</v>
      </c>
      <c r="J148" s="375"/>
      <c r="K148" s="375"/>
      <c r="L148" s="375"/>
      <c r="M148" s="375"/>
      <c r="N148" s="375"/>
      <c r="O148" s="375"/>
      <c r="P148" s="375"/>
      <c r="Q148" s="375"/>
      <c r="R148" s="375"/>
      <c r="S148" s="375"/>
      <c r="T148" s="375"/>
      <c r="U148" s="375"/>
      <c r="V148" s="375"/>
      <c r="W148" s="375"/>
      <c r="X148" s="375"/>
      <c r="Y148" s="375"/>
      <c r="Z148" s="375"/>
      <c r="AA148" s="375"/>
      <c r="AB148" s="375"/>
    </row>
    <row r="149" spans="1:28" s="376" customFormat="1" ht="17.100000000000001" customHeight="1">
      <c r="A149" s="385" t="s">
        <v>1921</v>
      </c>
      <c r="B149" s="378">
        <v>0</v>
      </c>
      <c r="C149" s="385">
        <v>18</v>
      </c>
      <c r="D149" s="380">
        <v>18</v>
      </c>
      <c r="E149" s="381">
        <f t="shared" si="19"/>
        <v>0.94648829431438131</v>
      </c>
      <c r="F149" s="382">
        <f t="shared" si="22"/>
        <v>0</v>
      </c>
      <c r="G149" s="383">
        <f t="shared" si="23"/>
        <v>18</v>
      </c>
      <c r="H149" s="384">
        <f t="shared" si="24"/>
        <v>0.94648829431438131</v>
      </c>
      <c r="I149" s="383">
        <f t="shared" si="25"/>
        <v>18</v>
      </c>
      <c r="J149" s="375"/>
      <c r="K149" s="375"/>
      <c r="L149" s="375"/>
      <c r="M149" s="375"/>
      <c r="N149" s="375"/>
      <c r="O149" s="375"/>
      <c r="P149" s="375"/>
      <c r="Q149" s="375"/>
      <c r="R149" s="375"/>
      <c r="S149" s="375"/>
      <c r="T149" s="375"/>
      <c r="U149" s="375"/>
      <c r="V149" s="375"/>
      <c r="W149" s="375"/>
      <c r="X149" s="375"/>
      <c r="Y149" s="375"/>
      <c r="Z149" s="375"/>
      <c r="AA149" s="375"/>
      <c r="AB149" s="375"/>
    </row>
    <row r="150" spans="1:28" s="376" customFormat="1" ht="17.100000000000001" customHeight="1">
      <c r="A150" s="385" t="s">
        <v>988</v>
      </c>
      <c r="B150" s="378">
        <v>228476</v>
      </c>
      <c r="C150" s="386" t="s">
        <v>1922</v>
      </c>
      <c r="D150" s="380">
        <v>22.1</v>
      </c>
      <c r="E150" s="381">
        <f t="shared" si="19"/>
        <v>0.92122395833333337</v>
      </c>
      <c r="F150" s="382">
        <f t="shared" si="22"/>
        <v>228476</v>
      </c>
      <c r="G150" s="383">
        <f t="shared" si="23"/>
        <v>22.1</v>
      </c>
      <c r="H150" s="384">
        <f t="shared" si="24"/>
        <v>0.92122395833333337</v>
      </c>
      <c r="I150" s="383">
        <f t="shared" si="25"/>
        <v>22.099999999999994</v>
      </c>
      <c r="J150" s="375"/>
      <c r="K150" s="375"/>
      <c r="L150" s="375"/>
      <c r="M150" s="375"/>
      <c r="N150" s="375"/>
      <c r="O150" s="375"/>
      <c r="P150" s="375"/>
      <c r="Q150" s="375"/>
      <c r="R150" s="375"/>
      <c r="S150" s="375"/>
      <c r="T150" s="375"/>
      <c r="U150" s="375"/>
      <c r="V150" s="375"/>
      <c r="W150" s="375"/>
      <c r="X150" s="375"/>
      <c r="Y150" s="375"/>
      <c r="Z150" s="375"/>
      <c r="AA150" s="375"/>
      <c r="AB150" s="375"/>
    </row>
    <row r="151" spans="1:28" s="376" customFormat="1" ht="17.100000000000001" customHeight="1">
      <c r="A151" s="385" t="s">
        <v>1923</v>
      </c>
      <c r="B151" s="378">
        <v>0</v>
      </c>
      <c r="C151" s="386" t="s">
        <v>1924</v>
      </c>
      <c r="D151" s="380">
        <v>27.2</v>
      </c>
      <c r="E151" s="381">
        <f t="shared" si="19"/>
        <v>0.89161940768746073</v>
      </c>
      <c r="F151" s="382">
        <f t="shared" si="22"/>
        <v>0</v>
      </c>
      <c r="G151" s="383">
        <f t="shared" si="23"/>
        <v>27.2</v>
      </c>
      <c r="H151" s="384">
        <f t="shared" si="24"/>
        <v>0.89161940768746073</v>
      </c>
      <c r="I151" s="383">
        <f t="shared" si="25"/>
        <v>27.199999999999989</v>
      </c>
      <c r="J151" s="375"/>
      <c r="K151" s="375"/>
      <c r="L151" s="375"/>
      <c r="M151" s="375"/>
      <c r="N151" s="375"/>
      <c r="O151" s="375"/>
      <c r="P151" s="375"/>
      <c r="Q151" s="375"/>
      <c r="R151" s="375"/>
      <c r="S151" s="375"/>
      <c r="T151" s="375"/>
      <c r="U151" s="375"/>
      <c r="V151" s="375"/>
      <c r="W151" s="375"/>
      <c r="X151" s="375"/>
      <c r="Y151" s="375"/>
      <c r="Z151" s="375"/>
      <c r="AA151" s="375"/>
      <c r="AB151" s="375"/>
    </row>
    <row r="152" spans="1:28" s="376" customFormat="1" ht="17.100000000000001" customHeight="1">
      <c r="A152" s="385" t="s">
        <v>1925</v>
      </c>
      <c r="B152" s="378">
        <v>0</v>
      </c>
      <c r="C152" s="385">
        <v>54.8</v>
      </c>
      <c r="D152" s="380">
        <v>54.8</v>
      </c>
      <c r="E152" s="381">
        <f t="shared" si="19"/>
        <v>0.75952764358561453</v>
      </c>
      <c r="F152" s="382">
        <f t="shared" si="22"/>
        <v>0</v>
      </c>
      <c r="G152" s="383">
        <f t="shared" si="23"/>
        <v>54.8</v>
      </c>
      <c r="H152" s="384">
        <f t="shared" si="24"/>
        <v>0.75952764358561453</v>
      </c>
      <c r="I152" s="383">
        <f t="shared" si="25"/>
        <v>54.800000000000011</v>
      </c>
      <c r="J152" s="375"/>
      <c r="K152" s="375"/>
      <c r="L152" s="375"/>
      <c r="M152" s="375"/>
      <c r="N152" s="375"/>
      <c r="O152" s="375"/>
      <c r="P152" s="375"/>
      <c r="Q152" s="375"/>
      <c r="R152" s="375"/>
      <c r="S152" s="375"/>
      <c r="T152" s="375"/>
      <c r="U152" s="375"/>
      <c r="V152" s="375"/>
      <c r="W152" s="375"/>
      <c r="X152" s="375"/>
      <c r="Y152" s="375"/>
      <c r="Z152" s="375"/>
      <c r="AA152" s="375"/>
      <c r="AB152" s="375"/>
    </row>
    <row r="153" spans="1:28" s="376" customFormat="1" ht="17.100000000000001" customHeight="1">
      <c r="A153" s="385" t="s">
        <v>1926</v>
      </c>
      <c r="B153" s="378">
        <v>0</v>
      </c>
      <c r="C153" s="385">
        <v>46</v>
      </c>
      <c r="D153" s="380">
        <v>46</v>
      </c>
      <c r="E153" s="381">
        <f t="shared" si="19"/>
        <v>0.79718309859154934</v>
      </c>
      <c r="F153" s="382">
        <f t="shared" si="22"/>
        <v>0</v>
      </c>
      <c r="G153" s="383">
        <f t="shared" si="23"/>
        <v>46</v>
      </c>
      <c r="H153" s="384">
        <f t="shared" si="24"/>
        <v>0.79718309859154934</v>
      </c>
      <c r="I153" s="383">
        <f t="shared" si="25"/>
        <v>46</v>
      </c>
      <c r="J153" s="375"/>
      <c r="K153" s="375"/>
      <c r="L153" s="375"/>
      <c r="M153" s="375"/>
      <c r="N153" s="375"/>
      <c r="O153" s="375"/>
      <c r="P153" s="375"/>
      <c r="Q153" s="375"/>
      <c r="R153" s="375"/>
      <c r="S153" s="375"/>
      <c r="T153" s="375"/>
      <c r="U153" s="375"/>
      <c r="V153" s="375"/>
      <c r="W153" s="375"/>
      <c r="X153" s="375"/>
      <c r="Y153" s="375"/>
      <c r="Z153" s="375"/>
      <c r="AA153" s="375"/>
      <c r="AB153" s="375"/>
    </row>
    <row r="154" spans="1:28" s="376" customFormat="1" ht="17.100000000000001" customHeight="1">
      <c r="A154" s="385" t="s">
        <v>989</v>
      </c>
      <c r="B154" s="378">
        <v>227539</v>
      </c>
      <c r="C154" s="386" t="s">
        <v>1927</v>
      </c>
      <c r="D154" s="380">
        <v>34.6</v>
      </c>
      <c r="E154" s="381">
        <f t="shared" si="19"/>
        <v>0.85189644792293806</v>
      </c>
      <c r="F154" s="382">
        <f t="shared" si="22"/>
        <v>227539</v>
      </c>
      <c r="G154" s="383">
        <f t="shared" si="23"/>
        <v>34.6</v>
      </c>
      <c r="H154" s="384">
        <f t="shared" si="24"/>
        <v>0.85189644792293806</v>
      </c>
      <c r="I154" s="383">
        <f t="shared" si="25"/>
        <v>34.599999999999994</v>
      </c>
      <c r="J154" s="375"/>
      <c r="K154" s="375"/>
      <c r="L154" s="375"/>
      <c r="M154" s="375"/>
      <c r="N154" s="375"/>
      <c r="O154" s="375"/>
      <c r="P154" s="375"/>
      <c r="Q154" s="375"/>
      <c r="R154" s="375"/>
      <c r="S154" s="375"/>
      <c r="T154" s="375"/>
      <c r="U154" s="375"/>
      <c r="V154" s="375"/>
      <c r="W154" s="375"/>
      <c r="X154" s="375"/>
      <c r="Y154" s="375"/>
      <c r="Z154" s="375"/>
      <c r="AA154" s="375"/>
      <c r="AB154" s="375"/>
    </row>
    <row r="155" spans="1:28" s="376" customFormat="1" ht="17.100000000000001" customHeight="1">
      <c r="A155" s="385" t="s">
        <v>990</v>
      </c>
      <c r="B155" s="378"/>
      <c r="C155" s="385"/>
      <c r="D155" s="380"/>
      <c r="E155" s="381"/>
      <c r="F155" s="382">
        <f>SUM(B156:B186)</f>
        <v>17557874</v>
      </c>
      <c r="G155" s="383">
        <f>SUMPRODUCT($B156:$B186,D156:D186)/SUM($B156:$B186)</f>
        <v>22.069062820475875</v>
      </c>
      <c r="H155" s="384">
        <f>SUMPRODUCT($B156:$B186,E156:E186)/SUM($B156:$B186)</f>
        <v>0.92335025065754028</v>
      </c>
      <c r="I155" s="383">
        <f t="shared" si="21"/>
        <v>21.746289692599731</v>
      </c>
      <c r="J155" s="375"/>
      <c r="K155" s="375"/>
      <c r="L155" s="375"/>
      <c r="M155" s="375"/>
      <c r="N155" s="375"/>
      <c r="O155" s="375"/>
      <c r="P155" s="375"/>
      <c r="Q155" s="375"/>
      <c r="R155" s="375"/>
      <c r="S155" s="375"/>
      <c r="T155" s="375"/>
      <c r="U155" s="375"/>
      <c r="V155" s="375"/>
      <c r="W155" s="375"/>
      <c r="X155" s="375"/>
      <c r="Y155" s="375"/>
      <c r="Z155" s="375"/>
      <c r="AA155" s="375"/>
      <c r="AB155" s="375"/>
    </row>
    <row r="156" spans="1:28" s="376" customFormat="1" ht="17.100000000000001" customHeight="1">
      <c r="A156" s="385" t="s">
        <v>1928</v>
      </c>
      <c r="B156" s="378"/>
      <c r="C156" s="385"/>
      <c r="D156" s="380"/>
      <c r="E156" s="381"/>
      <c r="F156" s="382"/>
      <c r="G156" s="383"/>
      <c r="H156" s="384"/>
      <c r="I156" s="383"/>
      <c r="J156" s="375"/>
      <c r="K156" s="375"/>
      <c r="L156" s="375"/>
      <c r="M156" s="375"/>
      <c r="N156" s="375"/>
      <c r="O156" s="375"/>
      <c r="P156" s="375"/>
      <c r="Q156" s="375"/>
      <c r="R156" s="375"/>
      <c r="S156" s="375"/>
      <c r="T156" s="375"/>
      <c r="U156" s="375"/>
      <c r="V156" s="375"/>
      <c r="W156" s="375"/>
      <c r="X156" s="375"/>
      <c r="Y156" s="375"/>
      <c r="Z156" s="375"/>
      <c r="AA156" s="375"/>
      <c r="AB156" s="375"/>
    </row>
    <row r="157" spans="1:28" s="376" customFormat="1" ht="17.100000000000001" customHeight="1">
      <c r="A157" s="385" t="s">
        <v>1929</v>
      </c>
      <c r="B157" s="378">
        <v>3995</v>
      </c>
      <c r="C157" s="385" t="s">
        <v>1930</v>
      </c>
      <c r="D157" s="380">
        <v>36.5</v>
      </c>
      <c r="E157" s="381">
        <f t="shared" si="19"/>
        <v>0.84226190476190477</v>
      </c>
      <c r="F157" s="382"/>
      <c r="G157" s="383"/>
      <c r="H157" s="384"/>
      <c r="I157" s="383"/>
      <c r="J157" s="375"/>
      <c r="K157" s="375"/>
      <c r="L157" s="375"/>
      <c r="M157" s="375"/>
      <c r="N157" s="375"/>
      <c r="O157" s="375"/>
      <c r="P157" s="375"/>
      <c r="Q157" s="375"/>
      <c r="R157" s="375"/>
      <c r="S157" s="375"/>
      <c r="T157" s="375"/>
      <c r="U157" s="375"/>
      <c r="V157" s="375"/>
      <c r="W157" s="375"/>
      <c r="X157" s="375"/>
      <c r="Y157" s="375"/>
      <c r="Z157" s="375"/>
      <c r="AA157" s="375"/>
      <c r="AB157" s="375"/>
    </row>
    <row r="158" spans="1:28" s="376" customFormat="1" ht="17.100000000000001" customHeight="1">
      <c r="A158" s="385" t="s">
        <v>1786</v>
      </c>
      <c r="B158" s="378">
        <v>0</v>
      </c>
      <c r="C158" s="385">
        <v>33</v>
      </c>
      <c r="D158" s="380">
        <v>33</v>
      </c>
      <c r="E158" s="381">
        <f t="shared" si="19"/>
        <v>0.86018237082066873</v>
      </c>
      <c r="F158" s="382"/>
      <c r="G158" s="383"/>
      <c r="H158" s="384"/>
      <c r="I158" s="383"/>
      <c r="J158" s="375"/>
      <c r="K158" s="375"/>
      <c r="L158" s="375"/>
      <c r="M158" s="375"/>
      <c r="N158" s="375"/>
      <c r="O158" s="375"/>
      <c r="P158" s="375"/>
      <c r="Q158" s="375"/>
      <c r="R158" s="375"/>
      <c r="S158" s="375"/>
      <c r="T158" s="375"/>
      <c r="U158" s="375"/>
      <c r="V158" s="375"/>
      <c r="W158" s="375"/>
      <c r="X158" s="375"/>
      <c r="Y158" s="375"/>
      <c r="Z158" s="375"/>
      <c r="AA158" s="375"/>
      <c r="AB158" s="375"/>
    </row>
    <row r="159" spans="1:28" s="376" customFormat="1" ht="17.100000000000001" customHeight="1">
      <c r="A159" s="385" t="s">
        <v>1931</v>
      </c>
      <c r="B159" s="378"/>
      <c r="C159" s="385"/>
      <c r="D159" s="380"/>
      <c r="E159" s="381"/>
      <c r="F159" s="382"/>
      <c r="G159" s="383"/>
      <c r="H159" s="384"/>
      <c r="I159" s="383"/>
      <c r="J159" s="375"/>
      <c r="K159" s="375"/>
      <c r="L159" s="375"/>
      <c r="M159" s="375"/>
      <c r="N159" s="375"/>
      <c r="O159" s="375"/>
      <c r="P159" s="375"/>
      <c r="Q159" s="375"/>
      <c r="R159" s="375"/>
      <c r="S159" s="375"/>
      <c r="T159" s="375"/>
      <c r="U159" s="375"/>
      <c r="V159" s="375"/>
      <c r="W159" s="375"/>
      <c r="X159" s="375"/>
      <c r="Y159" s="375"/>
      <c r="Z159" s="375"/>
      <c r="AA159" s="375"/>
      <c r="AB159" s="375"/>
    </row>
    <row r="160" spans="1:28" s="376" customFormat="1" ht="17.100000000000001" customHeight="1">
      <c r="A160" s="385" t="s">
        <v>1932</v>
      </c>
      <c r="B160" s="378">
        <v>3390</v>
      </c>
      <c r="C160" s="385">
        <v>28</v>
      </c>
      <c r="D160" s="380">
        <v>28</v>
      </c>
      <c r="E160" s="381">
        <f t="shared" si="19"/>
        <v>0.88714733542319746</v>
      </c>
      <c r="F160" s="382"/>
      <c r="G160" s="383"/>
      <c r="H160" s="384"/>
      <c r="I160" s="383"/>
      <c r="J160" s="375"/>
      <c r="K160" s="375"/>
      <c r="L160" s="375"/>
      <c r="M160" s="375"/>
      <c r="N160" s="375"/>
      <c r="O160" s="375"/>
      <c r="P160" s="375"/>
      <c r="Q160" s="375"/>
      <c r="R160" s="375"/>
      <c r="S160" s="375"/>
      <c r="T160" s="375"/>
      <c r="U160" s="375"/>
      <c r="V160" s="375"/>
      <c r="W160" s="375"/>
      <c r="X160" s="375"/>
      <c r="Y160" s="375"/>
      <c r="Z160" s="375"/>
      <c r="AA160" s="375"/>
      <c r="AB160" s="375"/>
    </row>
    <row r="161" spans="1:28" s="376" customFormat="1" ht="17.100000000000001" customHeight="1">
      <c r="A161" s="385" t="s">
        <v>1933</v>
      </c>
      <c r="B161" s="378">
        <v>5487</v>
      </c>
      <c r="C161" s="385" t="s">
        <v>1934</v>
      </c>
      <c r="D161" s="380">
        <v>19.5</v>
      </c>
      <c r="E161" s="381">
        <f t="shared" si="19"/>
        <v>0.9370860927152318</v>
      </c>
      <c r="F161" s="382"/>
      <c r="G161" s="383"/>
      <c r="H161" s="384"/>
      <c r="I161" s="383"/>
      <c r="J161" s="375"/>
      <c r="K161" s="375"/>
      <c r="L161" s="375"/>
      <c r="M161" s="375"/>
      <c r="N161" s="375"/>
      <c r="O161" s="375"/>
      <c r="P161" s="375"/>
      <c r="Q161" s="375"/>
      <c r="R161" s="375"/>
      <c r="S161" s="375"/>
      <c r="T161" s="375"/>
      <c r="U161" s="375"/>
      <c r="V161" s="375"/>
      <c r="W161" s="375"/>
      <c r="X161" s="375"/>
      <c r="Y161" s="375"/>
      <c r="Z161" s="375"/>
      <c r="AA161" s="375"/>
      <c r="AB161" s="375"/>
    </row>
    <row r="162" spans="1:28" s="376" customFormat="1" ht="17.100000000000001" customHeight="1">
      <c r="A162" s="385" t="s">
        <v>1935</v>
      </c>
      <c r="B162" s="378">
        <v>45604</v>
      </c>
      <c r="C162" s="385" t="s">
        <v>1934</v>
      </c>
      <c r="D162" s="380">
        <v>19.5</v>
      </c>
      <c r="E162" s="381">
        <f t="shared" si="19"/>
        <v>0.9370860927152318</v>
      </c>
      <c r="F162" s="382"/>
      <c r="G162" s="383"/>
      <c r="H162" s="384"/>
      <c r="I162" s="383"/>
      <c r="J162" s="375"/>
      <c r="K162" s="375"/>
      <c r="L162" s="375"/>
      <c r="M162" s="375"/>
      <c r="N162" s="375"/>
      <c r="O162" s="375"/>
      <c r="P162" s="375"/>
      <c r="Q162" s="375"/>
      <c r="R162" s="375"/>
      <c r="S162" s="375"/>
      <c r="T162" s="375"/>
      <c r="U162" s="375"/>
      <c r="V162" s="375"/>
      <c r="W162" s="375"/>
      <c r="X162" s="375"/>
      <c r="Y162" s="375"/>
      <c r="Z162" s="375"/>
      <c r="AA162" s="375"/>
      <c r="AB162" s="375"/>
    </row>
    <row r="163" spans="1:28" s="376" customFormat="1" ht="17.100000000000001" customHeight="1">
      <c r="A163" s="385" t="s">
        <v>1786</v>
      </c>
      <c r="B163" s="378">
        <v>9327</v>
      </c>
      <c r="C163" s="385">
        <v>33</v>
      </c>
      <c r="D163" s="380">
        <v>33</v>
      </c>
      <c r="E163" s="381">
        <f t="shared" si="19"/>
        <v>0.86018237082066873</v>
      </c>
      <c r="F163" s="382"/>
      <c r="G163" s="383"/>
      <c r="H163" s="384"/>
      <c r="I163" s="383"/>
      <c r="J163" s="375"/>
      <c r="K163" s="375"/>
      <c r="L163" s="375"/>
      <c r="M163" s="375"/>
      <c r="N163" s="375"/>
      <c r="O163" s="375"/>
      <c r="P163" s="375"/>
      <c r="Q163" s="375"/>
      <c r="R163" s="375"/>
      <c r="S163" s="375"/>
      <c r="T163" s="375"/>
      <c r="U163" s="375"/>
      <c r="V163" s="375"/>
      <c r="W163" s="375"/>
      <c r="X163" s="375"/>
      <c r="Y163" s="375"/>
      <c r="Z163" s="375"/>
      <c r="AA163" s="375"/>
      <c r="AB163" s="375"/>
    </row>
    <row r="164" spans="1:28" s="376" customFormat="1" ht="17.100000000000001" customHeight="1">
      <c r="A164" s="385" t="s">
        <v>1936</v>
      </c>
      <c r="B164" s="378"/>
      <c r="C164" s="385"/>
      <c r="D164" s="380"/>
      <c r="E164" s="381"/>
      <c r="F164" s="382"/>
      <c r="G164" s="383"/>
      <c r="H164" s="384"/>
      <c r="I164" s="383"/>
      <c r="J164" s="375"/>
      <c r="K164" s="375"/>
      <c r="L164" s="375"/>
      <c r="M164" s="375"/>
      <c r="N164" s="375"/>
      <c r="O164" s="375"/>
      <c r="P164" s="375"/>
      <c r="Q164" s="375"/>
      <c r="R164" s="375"/>
      <c r="S164" s="375"/>
      <c r="T164" s="375"/>
      <c r="U164" s="375"/>
      <c r="V164" s="375"/>
      <c r="W164" s="375"/>
      <c r="X164" s="375"/>
      <c r="Y164" s="375"/>
      <c r="Z164" s="375"/>
      <c r="AA164" s="375"/>
      <c r="AB164" s="375"/>
    </row>
    <row r="165" spans="1:28" s="376" customFormat="1" ht="17.100000000000001" customHeight="1">
      <c r="A165" s="385" t="s">
        <v>1786</v>
      </c>
      <c r="B165" s="378">
        <v>963</v>
      </c>
      <c r="C165" s="385">
        <v>33</v>
      </c>
      <c r="D165" s="380">
        <v>33</v>
      </c>
      <c r="E165" s="381">
        <f t="shared" si="19"/>
        <v>0.86018237082066873</v>
      </c>
      <c r="F165" s="382"/>
      <c r="G165" s="383"/>
      <c r="H165" s="384"/>
      <c r="I165" s="383"/>
      <c r="J165" s="375"/>
      <c r="K165" s="375"/>
      <c r="L165" s="375"/>
      <c r="M165" s="375"/>
      <c r="N165" s="375"/>
      <c r="O165" s="375"/>
      <c r="P165" s="375"/>
      <c r="Q165" s="375"/>
      <c r="R165" s="375"/>
      <c r="S165" s="375"/>
      <c r="T165" s="375"/>
      <c r="U165" s="375"/>
      <c r="V165" s="375"/>
      <c r="W165" s="375"/>
      <c r="X165" s="375"/>
      <c r="Y165" s="375"/>
      <c r="Z165" s="375"/>
      <c r="AA165" s="375"/>
      <c r="AB165" s="375"/>
    </row>
    <row r="166" spans="1:28" s="376" customFormat="1" ht="17.100000000000001" customHeight="1">
      <c r="A166" s="385" t="s">
        <v>1937</v>
      </c>
      <c r="B166" s="378"/>
      <c r="C166" s="385"/>
      <c r="D166" s="380"/>
      <c r="E166" s="381"/>
      <c r="F166" s="382"/>
      <c r="G166" s="383"/>
      <c r="H166" s="384"/>
      <c r="I166" s="383"/>
      <c r="J166" s="375"/>
      <c r="K166" s="375"/>
      <c r="L166" s="375"/>
      <c r="M166" s="375"/>
      <c r="N166" s="375"/>
      <c r="O166" s="375"/>
      <c r="P166" s="375"/>
      <c r="Q166" s="375"/>
      <c r="R166" s="375"/>
      <c r="S166" s="375"/>
      <c r="T166" s="375"/>
      <c r="U166" s="375"/>
      <c r="V166" s="375"/>
      <c r="W166" s="375"/>
      <c r="X166" s="375"/>
      <c r="Y166" s="375"/>
      <c r="Z166" s="375"/>
      <c r="AA166" s="375"/>
      <c r="AB166" s="375"/>
    </row>
    <row r="167" spans="1:28" s="376" customFormat="1" ht="17.100000000000001" customHeight="1">
      <c r="A167" s="385" t="s">
        <v>1938</v>
      </c>
      <c r="B167" s="378">
        <v>1397</v>
      </c>
      <c r="C167" s="385" t="s">
        <v>1939</v>
      </c>
      <c r="D167" s="380">
        <v>13</v>
      </c>
      <c r="E167" s="381">
        <f t="shared" si="19"/>
        <v>0.97923875432525953</v>
      </c>
      <c r="F167" s="382"/>
      <c r="G167" s="383"/>
      <c r="H167" s="384"/>
      <c r="I167" s="383"/>
      <c r="J167" s="375"/>
      <c r="K167" s="375"/>
      <c r="L167" s="375"/>
      <c r="M167" s="375"/>
      <c r="N167" s="375"/>
      <c r="O167" s="375"/>
      <c r="P167" s="375"/>
      <c r="Q167" s="375"/>
      <c r="R167" s="375"/>
      <c r="S167" s="375"/>
      <c r="T167" s="375"/>
      <c r="U167" s="375"/>
      <c r="V167" s="375"/>
      <c r="W167" s="375"/>
      <c r="X167" s="375"/>
      <c r="Y167" s="375"/>
      <c r="Z167" s="375"/>
      <c r="AA167" s="375"/>
      <c r="AB167" s="375"/>
    </row>
    <row r="168" spans="1:28" s="376" customFormat="1" ht="17.100000000000001" customHeight="1">
      <c r="A168" s="385" t="s">
        <v>1932</v>
      </c>
      <c r="B168" s="378">
        <v>28280</v>
      </c>
      <c r="C168" s="385">
        <v>28</v>
      </c>
      <c r="D168" s="380">
        <v>28</v>
      </c>
      <c r="E168" s="381">
        <f t="shared" si="19"/>
        <v>0.88714733542319746</v>
      </c>
      <c r="F168" s="382"/>
      <c r="G168" s="383"/>
      <c r="H168" s="384"/>
      <c r="I168" s="383"/>
      <c r="J168" s="375"/>
      <c r="K168" s="375"/>
      <c r="L168" s="375"/>
      <c r="M168" s="375"/>
      <c r="N168" s="375"/>
      <c r="O168" s="375"/>
      <c r="P168" s="375"/>
      <c r="Q168" s="375"/>
      <c r="R168" s="375"/>
      <c r="S168" s="375"/>
      <c r="T168" s="375"/>
      <c r="U168" s="375"/>
      <c r="V168" s="375"/>
      <c r="W168" s="375"/>
      <c r="X168" s="375"/>
      <c r="Y168" s="375"/>
      <c r="Z168" s="375"/>
      <c r="AA168" s="375"/>
      <c r="AB168" s="375"/>
    </row>
    <row r="169" spans="1:28" s="376" customFormat="1" ht="17.100000000000001" customHeight="1">
      <c r="A169" s="385" t="s">
        <v>1813</v>
      </c>
      <c r="B169" s="378">
        <v>389</v>
      </c>
      <c r="C169" s="386">
        <v>21.4</v>
      </c>
      <c r="D169" s="380">
        <v>21.4</v>
      </c>
      <c r="E169" s="381">
        <f t="shared" si="19"/>
        <v>0.92544146500981028</v>
      </c>
      <c r="F169" s="382"/>
      <c r="G169" s="383"/>
      <c r="H169" s="384"/>
      <c r="I169" s="383"/>
      <c r="J169" s="375"/>
      <c r="K169" s="375"/>
      <c r="L169" s="375"/>
      <c r="M169" s="375"/>
      <c r="N169" s="375"/>
      <c r="O169" s="375"/>
      <c r="P169" s="375"/>
      <c r="Q169" s="375"/>
      <c r="R169" s="375"/>
      <c r="S169" s="375"/>
      <c r="T169" s="375"/>
      <c r="U169" s="375"/>
      <c r="V169" s="375"/>
      <c r="W169" s="375"/>
      <c r="X169" s="375"/>
      <c r="Y169" s="375"/>
      <c r="Z169" s="375"/>
      <c r="AA169" s="375"/>
      <c r="AB169" s="375"/>
    </row>
    <row r="170" spans="1:28" s="376" customFormat="1" ht="17.100000000000001" customHeight="1">
      <c r="A170" s="385" t="s">
        <v>1929</v>
      </c>
      <c r="B170" s="378">
        <v>45205</v>
      </c>
      <c r="C170" s="385">
        <v>23</v>
      </c>
      <c r="D170" s="380">
        <v>23</v>
      </c>
      <c r="E170" s="381">
        <f t="shared" si="19"/>
        <v>0.91585760517799353</v>
      </c>
      <c r="F170" s="382"/>
      <c r="G170" s="383"/>
      <c r="H170" s="384"/>
      <c r="I170" s="383"/>
      <c r="J170" s="375"/>
      <c r="K170" s="375"/>
      <c r="L170" s="375"/>
      <c r="M170" s="375"/>
      <c r="N170" s="375"/>
      <c r="O170" s="375"/>
      <c r="P170" s="375"/>
      <c r="Q170" s="375"/>
      <c r="R170" s="375"/>
      <c r="S170" s="375"/>
      <c r="T170" s="375"/>
      <c r="U170" s="375"/>
      <c r="V170" s="375"/>
      <c r="W170" s="375"/>
      <c r="X170" s="375"/>
      <c r="Y170" s="375"/>
      <c r="Z170" s="375"/>
      <c r="AA170" s="375"/>
      <c r="AB170" s="375"/>
    </row>
    <row r="171" spans="1:28" s="376" customFormat="1" ht="17.100000000000001" customHeight="1">
      <c r="A171" s="385" t="s">
        <v>1940</v>
      </c>
      <c r="B171" s="378">
        <v>71</v>
      </c>
      <c r="C171" s="386" t="s">
        <v>1941</v>
      </c>
      <c r="D171" s="380">
        <v>21</v>
      </c>
      <c r="E171" s="381">
        <f t="shared" si="19"/>
        <v>0.9278688524590164</v>
      </c>
      <c r="F171" s="382"/>
      <c r="G171" s="383"/>
      <c r="H171" s="384"/>
      <c r="I171" s="383"/>
      <c r="J171" s="375"/>
      <c r="K171" s="375"/>
      <c r="L171" s="375"/>
      <c r="M171" s="375"/>
      <c r="N171" s="375"/>
      <c r="O171" s="375"/>
      <c r="P171" s="375"/>
      <c r="Q171" s="375"/>
      <c r="R171" s="375"/>
      <c r="S171" s="375"/>
      <c r="T171" s="375"/>
      <c r="U171" s="375"/>
      <c r="V171" s="375"/>
      <c r="W171" s="375"/>
      <c r="X171" s="375"/>
      <c r="Y171" s="375"/>
      <c r="Z171" s="375"/>
      <c r="AA171" s="375"/>
      <c r="AB171" s="375"/>
    </row>
    <row r="172" spans="1:28" s="376" customFormat="1" ht="17.100000000000001" customHeight="1">
      <c r="A172" s="385" t="s">
        <v>1942</v>
      </c>
      <c r="B172" s="378"/>
      <c r="C172" s="385"/>
      <c r="D172" s="380"/>
      <c r="E172" s="381"/>
      <c r="F172" s="382"/>
      <c r="G172" s="383"/>
      <c r="H172" s="384"/>
      <c r="I172" s="383"/>
      <c r="J172" s="375"/>
      <c r="K172" s="375"/>
      <c r="L172" s="375"/>
      <c r="M172" s="375"/>
      <c r="N172" s="375"/>
      <c r="O172" s="375"/>
      <c r="P172" s="375"/>
      <c r="Q172" s="375"/>
      <c r="R172" s="375"/>
      <c r="S172" s="375"/>
      <c r="T172" s="375"/>
      <c r="U172" s="375"/>
      <c r="V172" s="375"/>
      <c r="W172" s="375"/>
      <c r="X172" s="375"/>
      <c r="Y172" s="375"/>
      <c r="Z172" s="375"/>
      <c r="AA172" s="375"/>
      <c r="AB172" s="375"/>
    </row>
    <row r="173" spans="1:28" s="376" customFormat="1" ht="17.100000000000001" customHeight="1">
      <c r="A173" s="385" t="s">
        <v>1943</v>
      </c>
      <c r="B173" s="378">
        <v>1858067</v>
      </c>
      <c r="C173" s="385" t="s">
        <v>1944</v>
      </c>
      <c r="D173" s="380">
        <v>25.8</v>
      </c>
      <c r="E173" s="381">
        <f t="shared" si="19"/>
        <v>0.89955499046408127</v>
      </c>
      <c r="F173" s="382"/>
      <c r="G173" s="383"/>
      <c r="H173" s="384"/>
      <c r="I173" s="383"/>
      <c r="J173" s="375"/>
      <c r="K173" s="375"/>
      <c r="L173" s="375"/>
      <c r="M173" s="375"/>
      <c r="N173" s="375"/>
      <c r="O173" s="375"/>
      <c r="P173" s="375"/>
      <c r="Q173" s="375"/>
      <c r="R173" s="375"/>
      <c r="S173" s="375"/>
      <c r="T173" s="375"/>
      <c r="U173" s="375"/>
      <c r="V173" s="375"/>
      <c r="W173" s="375"/>
      <c r="X173" s="375"/>
      <c r="Y173" s="375"/>
      <c r="Z173" s="375"/>
      <c r="AA173" s="375"/>
      <c r="AB173" s="375"/>
    </row>
    <row r="174" spans="1:28" s="376" customFormat="1" ht="17.100000000000001" customHeight="1">
      <c r="A174" s="385" t="s">
        <v>1945</v>
      </c>
      <c r="B174" s="378">
        <v>5633321</v>
      </c>
      <c r="C174" s="385" t="s">
        <v>1939</v>
      </c>
      <c r="D174" s="380">
        <v>13</v>
      </c>
      <c r="E174" s="381">
        <f t="shared" si="19"/>
        <v>0.97923875432525953</v>
      </c>
      <c r="F174" s="382"/>
      <c r="G174" s="383"/>
      <c r="H174" s="384"/>
      <c r="I174" s="383"/>
      <c r="J174" s="375"/>
      <c r="K174" s="375"/>
      <c r="L174" s="375"/>
      <c r="M174" s="375"/>
      <c r="N174" s="375"/>
      <c r="O174" s="375"/>
      <c r="P174" s="375"/>
      <c r="Q174" s="375"/>
      <c r="R174" s="375"/>
      <c r="S174" s="375"/>
      <c r="T174" s="375"/>
      <c r="U174" s="375"/>
      <c r="V174" s="375"/>
      <c r="W174" s="375"/>
      <c r="X174" s="375"/>
      <c r="Y174" s="375"/>
      <c r="Z174" s="375"/>
      <c r="AA174" s="375"/>
      <c r="AB174" s="375"/>
    </row>
    <row r="175" spans="1:28" s="376" customFormat="1" ht="17.100000000000001" customHeight="1">
      <c r="A175" s="385" t="s">
        <v>1946</v>
      </c>
      <c r="B175" s="378">
        <v>8589131</v>
      </c>
      <c r="C175" s="385">
        <v>28</v>
      </c>
      <c r="D175" s="380">
        <v>28</v>
      </c>
      <c r="E175" s="381">
        <f t="shared" si="19"/>
        <v>0.88714733542319746</v>
      </c>
      <c r="F175" s="382"/>
      <c r="G175" s="383"/>
      <c r="H175" s="384"/>
      <c r="I175" s="383"/>
      <c r="J175" s="375"/>
      <c r="K175" s="375"/>
      <c r="L175" s="375"/>
      <c r="M175" s="375"/>
      <c r="N175" s="375"/>
      <c r="O175" s="375"/>
      <c r="P175" s="375"/>
      <c r="Q175" s="375"/>
      <c r="R175" s="375"/>
      <c r="S175" s="375"/>
      <c r="T175" s="375"/>
      <c r="U175" s="375"/>
      <c r="V175" s="375"/>
      <c r="W175" s="375"/>
      <c r="X175" s="375"/>
      <c r="Y175" s="375"/>
      <c r="Z175" s="375"/>
      <c r="AA175" s="375"/>
      <c r="AB175" s="375"/>
    </row>
    <row r="176" spans="1:28" s="376" customFormat="1" ht="17.100000000000001" customHeight="1">
      <c r="A176" s="385" t="s">
        <v>1947</v>
      </c>
      <c r="B176" s="378">
        <v>0</v>
      </c>
      <c r="C176" s="385">
        <v>12.2</v>
      </c>
      <c r="D176" s="380">
        <v>12.2</v>
      </c>
      <c r="E176" s="381">
        <f t="shared" si="19"/>
        <v>0.98469032707028536</v>
      </c>
      <c r="F176" s="382"/>
      <c r="G176" s="383"/>
      <c r="H176" s="384"/>
      <c r="I176" s="383"/>
      <c r="J176" s="375"/>
      <c r="K176" s="375"/>
      <c r="L176" s="375"/>
      <c r="M176" s="375"/>
      <c r="N176" s="375"/>
      <c r="O176" s="375"/>
      <c r="P176" s="375"/>
      <c r="Q176" s="375"/>
      <c r="R176" s="375"/>
      <c r="S176" s="375"/>
      <c r="T176" s="375"/>
      <c r="U176" s="375"/>
      <c r="V176" s="375"/>
      <c r="W176" s="375"/>
      <c r="X176" s="375"/>
      <c r="Y176" s="375"/>
      <c r="Z176" s="375"/>
      <c r="AA176" s="375"/>
      <c r="AB176" s="375"/>
    </row>
    <row r="177" spans="1:28" s="376" customFormat="1" ht="17.100000000000001" customHeight="1">
      <c r="A177" s="385" t="s">
        <v>1948</v>
      </c>
      <c r="B177" s="378">
        <v>1279515</v>
      </c>
      <c r="C177" s="385" t="s">
        <v>1949</v>
      </c>
      <c r="D177" s="380">
        <v>16</v>
      </c>
      <c r="E177" s="381">
        <f t="shared" si="19"/>
        <v>0.95932203389830506</v>
      </c>
      <c r="F177" s="382"/>
      <c r="G177" s="383"/>
      <c r="H177" s="384"/>
      <c r="I177" s="383"/>
      <c r="J177" s="375"/>
      <c r="K177" s="375"/>
      <c r="L177" s="375"/>
      <c r="M177" s="375"/>
      <c r="N177" s="375"/>
      <c r="O177" s="375"/>
      <c r="P177" s="375"/>
      <c r="Q177" s="375"/>
      <c r="R177" s="375"/>
      <c r="S177" s="375"/>
      <c r="T177" s="375"/>
      <c r="U177" s="375"/>
      <c r="V177" s="375"/>
      <c r="W177" s="375"/>
      <c r="X177" s="375"/>
      <c r="Y177" s="375"/>
      <c r="Z177" s="375"/>
      <c r="AA177" s="375"/>
      <c r="AB177" s="375"/>
    </row>
    <row r="178" spans="1:28" s="376" customFormat="1" ht="17.100000000000001" customHeight="1">
      <c r="A178" s="385" t="s">
        <v>1950</v>
      </c>
      <c r="B178" s="378">
        <v>0</v>
      </c>
      <c r="C178" s="385">
        <v>14</v>
      </c>
      <c r="D178" s="380">
        <v>14</v>
      </c>
      <c r="E178" s="381">
        <f t="shared" si="19"/>
        <v>0.97250859106529208</v>
      </c>
      <c r="F178" s="382"/>
      <c r="G178" s="383"/>
      <c r="H178" s="384"/>
      <c r="I178" s="383"/>
      <c r="J178" s="375"/>
      <c r="K178" s="375"/>
      <c r="L178" s="375"/>
      <c r="M178" s="375"/>
      <c r="N178" s="375"/>
      <c r="O178" s="375"/>
      <c r="P178" s="375"/>
      <c r="Q178" s="375"/>
      <c r="R178" s="375"/>
      <c r="S178" s="375"/>
      <c r="T178" s="375"/>
      <c r="U178" s="375"/>
      <c r="V178" s="375"/>
      <c r="W178" s="375"/>
      <c r="X178" s="375"/>
      <c r="Y178" s="375"/>
      <c r="Z178" s="375"/>
      <c r="AA178" s="375"/>
      <c r="AB178" s="375"/>
    </row>
    <row r="179" spans="1:28" s="376" customFormat="1" ht="17.100000000000001" customHeight="1">
      <c r="A179" s="385" t="s">
        <v>1951</v>
      </c>
      <c r="B179" s="378">
        <v>0</v>
      </c>
      <c r="C179" s="385">
        <v>14</v>
      </c>
      <c r="D179" s="380">
        <v>14</v>
      </c>
      <c r="E179" s="381">
        <f t="shared" si="19"/>
        <v>0.97250859106529208</v>
      </c>
      <c r="F179" s="382"/>
      <c r="G179" s="383"/>
      <c r="H179" s="384"/>
      <c r="I179" s="383"/>
      <c r="J179" s="375"/>
      <c r="K179" s="375"/>
      <c r="L179" s="375"/>
      <c r="M179" s="375"/>
      <c r="N179" s="375"/>
      <c r="O179" s="375"/>
      <c r="P179" s="375"/>
      <c r="Q179" s="375"/>
      <c r="R179" s="375"/>
      <c r="S179" s="375"/>
      <c r="T179" s="375"/>
      <c r="U179" s="375"/>
      <c r="V179" s="375"/>
      <c r="W179" s="375"/>
      <c r="X179" s="375"/>
      <c r="Y179" s="375"/>
      <c r="Z179" s="375"/>
      <c r="AA179" s="375"/>
      <c r="AB179" s="375"/>
    </row>
    <row r="180" spans="1:28" s="376" customFormat="1" ht="17.100000000000001" customHeight="1">
      <c r="A180" s="385" t="s">
        <v>1952</v>
      </c>
      <c r="B180" s="378">
        <v>7517</v>
      </c>
      <c r="C180" s="385">
        <v>27.3</v>
      </c>
      <c r="D180" s="380">
        <v>27.3</v>
      </c>
      <c r="E180" s="381">
        <f t="shared" si="19"/>
        <v>0.8910579345088161</v>
      </c>
      <c r="F180" s="382"/>
      <c r="G180" s="383"/>
      <c r="H180" s="384"/>
      <c r="I180" s="383"/>
      <c r="J180" s="375"/>
      <c r="K180" s="375"/>
      <c r="L180" s="375"/>
      <c r="M180" s="375"/>
      <c r="N180" s="375"/>
      <c r="O180" s="375"/>
      <c r="P180" s="375"/>
      <c r="Q180" s="375"/>
      <c r="R180" s="375"/>
      <c r="S180" s="375"/>
      <c r="T180" s="375"/>
      <c r="U180" s="375"/>
      <c r="V180" s="375"/>
      <c r="W180" s="375"/>
      <c r="X180" s="375"/>
      <c r="Y180" s="375"/>
      <c r="Z180" s="375"/>
      <c r="AA180" s="375"/>
      <c r="AB180" s="375"/>
    </row>
    <row r="181" spans="1:28" s="376" customFormat="1" ht="17.100000000000001" customHeight="1">
      <c r="A181" s="385" t="s">
        <v>1953</v>
      </c>
      <c r="B181" s="378">
        <v>26149</v>
      </c>
      <c r="C181" s="385" t="s">
        <v>1954</v>
      </c>
      <c r="D181" s="380">
        <v>32</v>
      </c>
      <c r="E181" s="381">
        <f t="shared" si="19"/>
        <v>0.86544342507645255</v>
      </c>
      <c r="F181" s="382"/>
      <c r="G181" s="383"/>
      <c r="H181" s="384"/>
      <c r="I181" s="383"/>
      <c r="J181" s="375"/>
      <c r="K181" s="375"/>
      <c r="L181" s="375"/>
      <c r="M181" s="375"/>
      <c r="N181" s="375"/>
      <c r="O181" s="375"/>
      <c r="P181" s="375"/>
      <c r="Q181" s="375"/>
      <c r="R181" s="375"/>
      <c r="S181" s="375"/>
      <c r="T181" s="375"/>
      <c r="U181" s="375"/>
      <c r="V181" s="375"/>
      <c r="W181" s="375"/>
      <c r="X181" s="375"/>
      <c r="Y181" s="375"/>
      <c r="Z181" s="375"/>
      <c r="AA181" s="375"/>
      <c r="AB181" s="375"/>
    </row>
    <row r="182" spans="1:28" s="376" customFormat="1" ht="17.100000000000001" customHeight="1">
      <c r="A182" s="385" t="s">
        <v>1955</v>
      </c>
      <c r="B182" s="378">
        <v>0</v>
      </c>
      <c r="C182" s="385">
        <v>31</v>
      </c>
      <c r="D182" s="380">
        <v>31</v>
      </c>
      <c r="E182" s="381">
        <f t="shared" si="19"/>
        <v>0.87076923076923074</v>
      </c>
      <c r="F182" s="382"/>
      <c r="G182" s="383"/>
      <c r="H182" s="384"/>
      <c r="I182" s="383"/>
      <c r="J182" s="375"/>
      <c r="K182" s="375"/>
      <c r="L182" s="375"/>
      <c r="M182" s="375"/>
      <c r="N182" s="375"/>
      <c r="O182" s="375"/>
      <c r="P182" s="375"/>
      <c r="Q182" s="375"/>
      <c r="R182" s="375"/>
      <c r="S182" s="375"/>
      <c r="T182" s="375"/>
      <c r="U182" s="375"/>
      <c r="V182" s="375"/>
      <c r="W182" s="375"/>
      <c r="X182" s="375"/>
      <c r="Y182" s="375"/>
      <c r="Z182" s="375"/>
      <c r="AA182" s="375"/>
      <c r="AB182" s="375"/>
    </row>
    <row r="183" spans="1:28" s="376" customFormat="1" ht="17.100000000000001" customHeight="1">
      <c r="A183" s="385" t="s">
        <v>1956</v>
      </c>
      <c r="B183" s="378">
        <v>4028</v>
      </c>
      <c r="C183" s="385">
        <v>33</v>
      </c>
      <c r="D183" s="380">
        <v>33</v>
      </c>
      <c r="E183" s="381">
        <f t="shared" si="19"/>
        <v>0.86018237082066873</v>
      </c>
      <c r="F183" s="382"/>
      <c r="G183" s="383"/>
      <c r="H183" s="384"/>
      <c r="I183" s="383"/>
      <c r="J183" s="375"/>
      <c r="K183" s="375"/>
      <c r="L183" s="375"/>
      <c r="M183" s="375"/>
      <c r="N183" s="375"/>
      <c r="O183" s="375"/>
      <c r="P183" s="375"/>
      <c r="Q183" s="375"/>
      <c r="R183" s="375"/>
      <c r="S183" s="375"/>
      <c r="T183" s="375"/>
      <c r="U183" s="375"/>
      <c r="V183" s="375"/>
      <c r="W183" s="375"/>
      <c r="X183" s="375"/>
      <c r="Y183" s="375"/>
      <c r="Z183" s="375"/>
      <c r="AA183" s="375"/>
      <c r="AB183" s="375"/>
    </row>
    <row r="184" spans="1:28" s="376" customFormat="1" ht="17.100000000000001" customHeight="1">
      <c r="A184" s="385" t="s">
        <v>1957</v>
      </c>
      <c r="B184" s="378">
        <v>5266</v>
      </c>
      <c r="C184" s="385" t="s">
        <v>1958</v>
      </c>
      <c r="D184" s="380">
        <v>41.5</v>
      </c>
      <c r="E184" s="381">
        <f t="shared" si="19"/>
        <v>0.81791907514450868</v>
      </c>
      <c r="F184" s="382"/>
      <c r="G184" s="383"/>
      <c r="H184" s="384"/>
      <c r="I184" s="383"/>
      <c r="J184" s="375"/>
      <c r="K184" s="375"/>
      <c r="L184" s="375"/>
      <c r="M184" s="375"/>
      <c r="N184" s="375"/>
      <c r="O184" s="375"/>
      <c r="P184" s="375"/>
      <c r="Q184" s="375"/>
      <c r="R184" s="375"/>
      <c r="S184" s="375"/>
      <c r="T184" s="375"/>
      <c r="U184" s="375"/>
      <c r="V184" s="375"/>
      <c r="W184" s="375"/>
      <c r="X184" s="375"/>
      <c r="Y184" s="375"/>
      <c r="Z184" s="375"/>
      <c r="AA184" s="375"/>
      <c r="AB184" s="375"/>
    </row>
    <row r="185" spans="1:28" s="376" customFormat="1" ht="17.100000000000001" customHeight="1">
      <c r="A185" s="385" t="s">
        <v>1959</v>
      </c>
      <c r="B185" s="378">
        <v>10772</v>
      </c>
      <c r="C185" s="385">
        <v>48</v>
      </c>
      <c r="D185" s="380">
        <v>48</v>
      </c>
      <c r="E185" s="381">
        <f t="shared" si="19"/>
        <v>0.78830083565459608</v>
      </c>
      <c r="F185" s="382"/>
      <c r="G185" s="383"/>
      <c r="H185" s="384"/>
      <c r="I185" s="383"/>
      <c r="J185" s="375"/>
      <c r="K185" s="375"/>
      <c r="L185" s="375"/>
      <c r="M185" s="375"/>
      <c r="N185" s="375"/>
      <c r="O185" s="375"/>
      <c r="P185" s="375"/>
      <c r="Q185" s="375"/>
      <c r="R185" s="375"/>
      <c r="S185" s="375"/>
      <c r="T185" s="375"/>
      <c r="U185" s="375"/>
      <c r="V185" s="375"/>
      <c r="W185" s="375"/>
      <c r="X185" s="375"/>
      <c r="Y185" s="375"/>
      <c r="Z185" s="375"/>
      <c r="AA185" s="375"/>
      <c r="AB185" s="375"/>
    </row>
    <row r="186" spans="1:28" s="376" customFormat="1" ht="17.100000000000001" customHeight="1">
      <c r="A186" s="385" t="s">
        <v>1960</v>
      </c>
      <c r="B186" s="378">
        <v>0</v>
      </c>
      <c r="C186" s="385">
        <v>31</v>
      </c>
      <c r="D186" s="380">
        <v>31</v>
      </c>
      <c r="E186" s="381">
        <f t="shared" si="19"/>
        <v>0.87076923076923074</v>
      </c>
      <c r="F186" s="382"/>
      <c r="G186" s="383"/>
      <c r="H186" s="384"/>
      <c r="I186" s="383"/>
      <c r="J186" s="375"/>
      <c r="K186" s="375"/>
      <c r="L186" s="375"/>
      <c r="M186" s="375"/>
      <c r="N186" s="375"/>
      <c r="O186" s="375"/>
      <c r="P186" s="375"/>
      <c r="Q186" s="375"/>
      <c r="R186" s="375"/>
      <c r="S186" s="375"/>
      <c r="T186" s="375"/>
      <c r="U186" s="375"/>
      <c r="V186" s="375"/>
      <c r="W186" s="375"/>
      <c r="X186" s="375"/>
      <c r="Y186" s="375"/>
      <c r="Z186" s="375"/>
      <c r="AA186" s="375"/>
      <c r="AB186" s="375"/>
    </row>
    <row r="187" spans="1:28" s="376" customFormat="1" ht="17.100000000000001" customHeight="1">
      <c r="A187" s="385" t="s">
        <v>991</v>
      </c>
      <c r="B187" s="378">
        <v>56378</v>
      </c>
      <c r="C187" s="385">
        <v>16</v>
      </c>
      <c r="D187" s="380">
        <v>16</v>
      </c>
      <c r="E187" s="381">
        <f t="shared" si="19"/>
        <v>0.95932203389830506</v>
      </c>
      <c r="F187" s="382">
        <f>B187</f>
        <v>56378</v>
      </c>
      <c r="G187" s="383">
        <f>D187</f>
        <v>16</v>
      </c>
      <c r="H187" s="384">
        <f t="shared" ref="H187:H189" si="26">141.5/(G187+131.5)</f>
        <v>0.95932203389830506</v>
      </c>
      <c r="I187" s="383">
        <f t="shared" ref="I187:I189" si="27">(141.5/H187)-131.5</f>
        <v>16</v>
      </c>
      <c r="J187" s="375"/>
      <c r="K187" s="375"/>
      <c r="L187" s="375"/>
      <c r="M187" s="375"/>
      <c r="N187" s="375"/>
      <c r="O187" s="375"/>
      <c r="P187" s="375"/>
      <c r="Q187" s="375"/>
      <c r="R187" s="375"/>
      <c r="S187" s="375"/>
      <c r="T187" s="375"/>
      <c r="U187" s="375"/>
      <c r="V187" s="375"/>
      <c r="W187" s="375"/>
      <c r="X187" s="375"/>
      <c r="Y187" s="375"/>
      <c r="Z187" s="375"/>
      <c r="AA187" s="375"/>
      <c r="AB187" s="375"/>
    </row>
    <row r="188" spans="1:28" s="376" customFormat="1" ht="17.100000000000001" customHeight="1">
      <c r="A188" s="385" t="s">
        <v>1961</v>
      </c>
      <c r="B188" s="378">
        <v>122</v>
      </c>
      <c r="C188" s="385">
        <v>12</v>
      </c>
      <c r="D188" s="380">
        <v>12</v>
      </c>
      <c r="E188" s="381">
        <f t="shared" si="19"/>
        <v>0.98606271777003485</v>
      </c>
      <c r="F188" s="382">
        <f>B188</f>
        <v>122</v>
      </c>
      <c r="G188" s="383">
        <f>D188</f>
        <v>12</v>
      </c>
      <c r="H188" s="384">
        <f t="shared" si="26"/>
        <v>0.98606271777003485</v>
      </c>
      <c r="I188" s="383">
        <f t="shared" si="27"/>
        <v>12</v>
      </c>
      <c r="J188" s="375"/>
      <c r="K188" s="375"/>
      <c r="L188" s="375"/>
      <c r="M188" s="375"/>
      <c r="N188" s="375"/>
      <c r="O188" s="375"/>
      <c r="P188" s="375"/>
      <c r="Q188" s="375"/>
      <c r="R188" s="375"/>
      <c r="S188" s="375"/>
      <c r="T188" s="375"/>
      <c r="U188" s="375"/>
      <c r="V188" s="375"/>
      <c r="W188" s="375"/>
      <c r="X188" s="375"/>
      <c r="Y188" s="375"/>
      <c r="Z188" s="375"/>
      <c r="AA188" s="375"/>
      <c r="AB188" s="375"/>
    </row>
    <row r="189" spans="1:28" s="376" customFormat="1" ht="17.100000000000001" customHeight="1">
      <c r="A189" s="385" t="s">
        <v>992</v>
      </c>
      <c r="B189" s="378">
        <v>58226</v>
      </c>
      <c r="C189" s="386" t="s">
        <v>1962</v>
      </c>
      <c r="D189" s="380">
        <v>32.299999999999997</v>
      </c>
      <c r="E189" s="381">
        <f t="shared" si="19"/>
        <v>0.86385836385836379</v>
      </c>
      <c r="F189" s="382">
        <f>B189</f>
        <v>58226</v>
      </c>
      <c r="G189" s="383">
        <f>D189</f>
        <v>32.299999999999997</v>
      </c>
      <c r="H189" s="384">
        <f t="shared" si="26"/>
        <v>0.86385836385836379</v>
      </c>
      <c r="I189" s="383">
        <f t="shared" si="27"/>
        <v>32.300000000000011</v>
      </c>
      <c r="J189" s="375"/>
      <c r="K189" s="375"/>
      <c r="L189" s="375"/>
      <c r="M189" s="375"/>
      <c r="N189" s="375"/>
      <c r="O189" s="375"/>
      <c r="P189" s="375"/>
      <c r="Q189" s="375"/>
      <c r="R189" s="375"/>
      <c r="S189" s="375"/>
      <c r="T189" s="375"/>
      <c r="U189" s="375"/>
      <c r="V189" s="375"/>
      <c r="W189" s="375"/>
      <c r="X189" s="375"/>
      <c r="Y189" s="375"/>
      <c r="Z189" s="375"/>
      <c r="AA189" s="375"/>
      <c r="AB189" s="375"/>
    </row>
    <row r="190" spans="1:28" s="376" customFormat="1" ht="17.100000000000001" customHeight="1">
      <c r="A190" s="385" t="s">
        <v>993</v>
      </c>
      <c r="B190" s="378"/>
      <c r="C190" s="385"/>
      <c r="D190" s="380"/>
      <c r="E190" s="381"/>
      <c r="F190" s="382">
        <f>SUM(B191:B193)</f>
        <v>19768</v>
      </c>
      <c r="G190" s="383">
        <f>SUMPRODUCT($B191:$B193,D191:D193)/SUM($B191:$B193)</f>
        <v>25.306090651558073</v>
      </c>
      <c r="H190" s="384">
        <f>SUMPRODUCT($B191:$B193,E191:E193)/SUM($B191:$B193)</f>
        <v>0.90266825876574353</v>
      </c>
      <c r="I190" s="383">
        <f t="shared" si="21"/>
        <v>25.257478315986134</v>
      </c>
      <c r="J190" s="375"/>
      <c r="K190" s="375"/>
      <c r="L190" s="375"/>
      <c r="M190" s="375"/>
      <c r="N190" s="375"/>
      <c r="O190" s="375"/>
      <c r="P190" s="375"/>
      <c r="Q190" s="375"/>
      <c r="R190" s="375"/>
      <c r="S190" s="375"/>
      <c r="T190" s="375"/>
      <c r="U190" s="375"/>
      <c r="V190" s="375"/>
      <c r="W190" s="375"/>
      <c r="X190" s="375"/>
      <c r="Y190" s="375"/>
      <c r="Z190" s="375"/>
      <c r="AA190" s="375"/>
      <c r="AB190" s="375"/>
    </row>
    <row r="191" spans="1:28" s="376" customFormat="1" ht="17.100000000000001" customHeight="1">
      <c r="A191" s="385" t="s">
        <v>1963</v>
      </c>
      <c r="B191" s="378">
        <v>17274</v>
      </c>
      <c r="C191" s="393" t="s">
        <v>1964</v>
      </c>
      <c r="D191" s="380">
        <v>26.2</v>
      </c>
      <c r="E191" s="381">
        <f t="shared" si="19"/>
        <v>0.897273303741281</v>
      </c>
      <c r="F191" s="382"/>
      <c r="G191" s="383"/>
      <c r="H191" s="384"/>
      <c r="I191" s="383"/>
      <c r="J191" s="375"/>
      <c r="K191" s="375"/>
      <c r="L191" s="375"/>
      <c r="M191" s="375"/>
      <c r="N191" s="375"/>
      <c r="O191" s="375"/>
      <c r="P191" s="375"/>
      <c r="Q191" s="375"/>
      <c r="R191" s="375"/>
      <c r="S191" s="375"/>
      <c r="T191" s="375"/>
      <c r="U191" s="375"/>
      <c r="V191" s="375"/>
      <c r="W191" s="375"/>
      <c r="X191" s="375"/>
      <c r="Y191" s="375"/>
      <c r="Z191" s="375"/>
      <c r="AA191" s="375"/>
      <c r="AB191" s="375"/>
    </row>
    <row r="192" spans="1:28" s="376" customFormat="1" ht="17.100000000000001" customHeight="1">
      <c r="A192" s="385" t="s">
        <v>1965</v>
      </c>
      <c r="B192" s="378">
        <v>704</v>
      </c>
      <c r="C192" s="385">
        <v>25</v>
      </c>
      <c r="D192" s="380">
        <v>25</v>
      </c>
      <c r="E192" s="381">
        <f t="shared" si="19"/>
        <v>0.90415335463258784</v>
      </c>
      <c r="F192" s="382"/>
      <c r="G192" s="383"/>
      <c r="H192" s="384"/>
      <c r="I192" s="383"/>
      <c r="J192" s="375"/>
      <c r="K192" s="375"/>
      <c r="L192" s="375"/>
      <c r="M192" s="375"/>
      <c r="N192" s="375"/>
      <c r="O192" s="375"/>
      <c r="P192" s="375"/>
      <c r="Q192" s="375"/>
      <c r="R192" s="375"/>
      <c r="S192" s="375"/>
      <c r="T192" s="375"/>
      <c r="U192" s="375"/>
      <c r="V192" s="375"/>
      <c r="W192" s="375"/>
      <c r="X192" s="375"/>
      <c r="Y192" s="375"/>
      <c r="Z192" s="375"/>
      <c r="AA192" s="375"/>
      <c r="AB192" s="375"/>
    </row>
    <row r="193" spans="1:28" s="376" customFormat="1" ht="17.100000000000001" customHeight="1">
      <c r="A193" s="385" t="s">
        <v>1815</v>
      </c>
      <c r="B193" s="378">
        <v>1790</v>
      </c>
      <c r="C193" s="385" t="s">
        <v>1966</v>
      </c>
      <c r="D193" s="380">
        <v>16.8</v>
      </c>
      <c r="E193" s="381">
        <f t="shared" si="19"/>
        <v>0.95414699932569114</v>
      </c>
      <c r="F193" s="382"/>
      <c r="G193" s="383"/>
      <c r="H193" s="384"/>
      <c r="I193" s="383"/>
      <c r="J193" s="375"/>
      <c r="K193" s="375"/>
      <c r="L193" s="375"/>
      <c r="M193" s="375"/>
      <c r="N193" s="375"/>
      <c r="O193" s="375"/>
      <c r="P193" s="375"/>
      <c r="Q193" s="375"/>
      <c r="R193" s="375"/>
      <c r="S193" s="375"/>
      <c r="T193" s="375"/>
      <c r="U193" s="375"/>
      <c r="V193" s="375"/>
      <c r="W193" s="375"/>
      <c r="X193" s="375"/>
      <c r="Y193" s="375"/>
      <c r="Z193" s="375"/>
      <c r="AA193" s="375"/>
      <c r="AB193" s="375"/>
    </row>
    <row r="194" spans="1:28" s="376" customFormat="1" ht="17.100000000000001" customHeight="1">
      <c r="A194" s="385" t="s">
        <v>1150</v>
      </c>
      <c r="B194" s="378">
        <v>7416</v>
      </c>
      <c r="C194" s="385">
        <v>31</v>
      </c>
      <c r="D194" s="380">
        <v>31</v>
      </c>
      <c r="E194" s="381">
        <f t="shared" si="19"/>
        <v>0.87076923076923074</v>
      </c>
      <c r="F194" s="382">
        <f t="shared" ref="F194:F201" si="28">B194</f>
        <v>7416</v>
      </c>
      <c r="G194" s="383">
        <f t="shared" ref="G194:G201" si="29">D194</f>
        <v>31</v>
      </c>
      <c r="H194" s="384">
        <f t="shared" ref="H194:H201" si="30">141.5/(G194+131.5)</f>
        <v>0.87076923076923074</v>
      </c>
      <c r="I194" s="383">
        <f t="shared" ref="I194:I249" si="31">(141.5/H194)-131.5</f>
        <v>31</v>
      </c>
      <c r="J194" s="375"/>
      <c r="K194" s="375"/>
      <c r="L194" s="375"/>
      <c r="M194" s="375"/>
      <c r="N194" s="375"/>
      <c r="O194" s="375"/>
      <c r="P194" s="375"/>
      <c r="Q194" s="375"/>
      <c r="R194" s="375"/>
      <c r="S194" s="375"/>
      <c r="T194" s="375"/>
      <c r="U194" s="375"/>
      <c r="V194" s="375"/>
      <c r="W194" s="375"/>
      <c r="X194" s="375"/>
      <c r="Y194" s="375"/>
      <c r="Z194" s="375"/>
      <c r="AA194" s="375"/>
      <c r="AB194" s="375"/>
    </row>
    <row r="195" spans="1:28" s="376" customFormat="1" ht="17.100000000000001" customHeight="1">
      <c r="A195" s="385" t="s">
        <v>1149</v>
      </c>
      <c r="B195" s="378">
        <v>0</v>
      </c>
      <c r="C195" s="385">
        <v>15</v>
      </c>
      <c r="D195" s="380">
        <v>15</v>
      </c>
      <c r="E195" s="381">
        <f t="shared" si="19"/>
        <v>0.96587030716723554</v>
      </c>
      <c r="F195" s="382">
        <f t="shared" si="28"/>
        <v>0</v>
      </c>
      <c r="G195" s="383">
        <f t="shared" si="29"/>
        <v>15</v>
      </c>
      <c r="H195" s="384">
        <f t="shared" si="30"/>
        <v>0.96587030716723554</v>
      </c>
      <c r="I195" s="383">
        <f t="shared" si="31"/>
        <v>15</v>
      </c>
      <c r="J195" s="375"/>
      <c r="K195" s="375"/>
      <c r="L195" s="375"/>
      <c r="M195" s="375"/>
      <c r="N195" s="375"/>
      <c r="O195" s="375"/>
      <c r="P195" s="375"/>
      <c r="Q195" s="375"/>
      <c r="R195" s="375"/>
      <c r="S195" s="375"/>
      <c r="T195" s="375"/>
      <c r="U195" s="375"/>
      <c r="V195" s="375"/>
      <c r="W195" s="375"/>
      <c r="X195" s="375"/>
      <c r="Y195" s="375"/>
      <c r="Z195" s="375"/>
      <c r="AA195" s="375"/>
      <c r="AB195" s="375"/>
    </row>
    <row r="196" spans="1:28" s="376" customFormat="1" ht="17.100000000000001" customHeight="1">
      <c r="A196" s="385" t="s">
        <v>1967</v>
      </c>
      <c r="B196" s="378">
        <v>0</v>
      </c>
      <c r="C196" s="385">
        <v>39.6</v>
      </c>
      <c r="D196" s="380">
        <v>39.6</v>
      </c>
      <c r="E196" s="381">
        <f t="shared" si="19"/>
        <v>0.82700175336060788</v>
      </c>
      <c r="F196" s="382">
        <f t="shared" si="28"/>
        <v>0</v>
      </c>
      <c r="G196" s="383">
        <f t="shared" si="29"/>
        <v>39.6</v>
      </c>
      <c r="H196" s="384">
        <f t="shared" si="30"/>
        <v>0.82700175336060788</v>
      </c>
      <c r="I196" s="383">
        <f t="shared" si="31"/>
        <v>39.599999999999994</v>
      </c>
      <c r="J196" s="375"/>
      <c r="K196" s="375"/>
      <c r="L196" s="375"/>
      <c r="M196" s="375"/>
      <c r="N196" s="375"/>
      <c r="O196" s="375"/>
      <c r="P196" s="375"/>
      <c r="Q196" s="375"/>
      <c r="R196" s="375"/>
      <c r="S196" s="375"/>
      <c r="T196" s="375"/>
      <c r="U196" s="375"/>
      <c r="V196" s="375"/>
      <c r="W196" s="375"/>
      <c r="X196" s="375"/>
      <c r="Y196" s="375"/>
      <c r="Z196" s="375"/>
      <c r="AA196" s="375"/>
      <c r="AB196" s="375"/>
    </row>
    <row r="197" spans="1:28" s="376" customFormat="1" ht="17.100000000000001" customHeight="1">
      <c r="A197" s="385" t="s">
        <v>994</v>
      </c>
      <c r="B197" s="378">
        <v>676370</v>
      </c>
      <c r="C197" s="386" t="s">
        <v>1968</v>
      </c>
      <c r="D197" s="380">
        <v>24.3</v>
      </c>
      <c r="E197" s="381">
        <f t="shared" si="19"/>
        <v>0.90821566110397944</v>
      </c>
      <c r="F197" s="382">
        <f t="shared" si="28"/>
        <v>676370</v>
      </c>
      <c r="G197" s="383">
        <f t="shared" si="29"/>
        <v>24.3</v>
      </c>
      <c r="H197" s="384">
        <f t="shared" si="30"/>
        <v>0.90821566110397944</v>
      </c>
      <c r="I197" s="383">
        <f t="shared" si="31"/>
        <v>24.300000000000011</v>
      </c>
      <c r="J197" s="375"/>
      <c r="K197" s="375"/>
      <c r="L197" s="375"/>
      <c r="M197" s="375"/>
      <c r="N197" s="375"/>
      <c r="O197" s="375"/>
      <c r="P197" s="375"/>
      <c r="Q197" s="375"/>
      <c r="R197" s="375"/>
      <c r="S197" s="375"/>
      <c r="T197" s="375"/>
      <c r="U197" s="375"/>
      <c r="V197" s="375"/>
      <c r="W197" s="375"/>
      <c r="X197" s="375"/>
      <c r="Y197" s="375"/>
      <c r="Z197" s="375"/>
      <c r="AA197" s="375"/>
      <c r="AB197" s="375"/>
    </row>
    <row r="198" spans="1:28" s="376" customFormat="1" ht="17.100000000000001" customHeight="1">
      <c r="A198" s="385" t="s">
        <v>1969</v>
      </c>
      <c r="B198" s="378">
        <v>0</v>
      </c>
      <c r="C198" s="385">
        <v>13</v>
      </c>
      <c r="D198" s="380">
        <v>13</v>
      </c>
      <c r="E198" s="381">
        <f t="shared" si="19"/>
        <v>0.97923875432525953</v>
      </c>
      <c r="F198" s="382">
        <f t="shared" si="28"/>
        <v>0</v>
      </c>
      <c r="G198" s="383">
        <f t="shared" si="29"/>
        <v>13</v>
      </c>
      <c r="H198" s="384">
        <f t="shared" si="30"/>
        <v>0.97923875432525953</v>
      </c>
      <c r="I198" s="383">
        <f t="shared" si="31"/>
        <v>13</v>
      </c>
      <c r="J198" s="375"/>
      <c r="K198" s="375"/>
      <c r="L198" s="375"/>
      <c r="M198" s="375"/>
      <c r="N198" s="375"/>
      <c r="O198" s="375"/>
      <c r="P198" s="375"/>
      <c r="Q198" s="375"/>
      <c r="R198" s="375"/>
      <c r="S198" s="375"/>
      <c r="T198" s="375"/>
      <c r="U198" s="375"/>
      <c r="V198" s="375"/>
      <c r="W198" s="375"/>
      <c r="X198" s="375"/>
      <c r="Y198" s="375"/>
      <c r="Z198" s="375"/>
      <c r="AA198" s="375"/>
      <c r="AB198" s="375"/>
    </row>
    <row r="199" spans="1:28" s="376" customFormat="1" ht="17.100000000000001" customHeight="1">
      <c r="A199" s="385" t="s">
        <v>1970</v>
      </c>
      <c r="B199" s="378">
        <v>0</v>
      </c>
      <c r="C199" s="385">
        <v>27</v>
      </c>
      <c r="D199" s="380">
        <v>27</v>
      </c>
      <c r="E199" s="381">
        <f t="shared" ref="E199:E265" si="32">141.5/(D199+131.5)</f>
        <v>0.89274447949526814</v>
      </c>
      <c r="F199" s="382">
        <f t="shared" si="28"/>
        <v>0</v>
      </c>
      <c r="G199" s="383">
        <f t="shared" si="29"/>
        <v>27</v>
      </c>
      <c r="H199" s="384">
        <f t="shared" si="30"/>
        <v>0.89274447949526814</v>
      </c>
      <c r="I199" s="383">
        <f t="shared" si="31"/>
        <v>27</v>
      </c>
      <c r="J199" s="375"/>
      <c r="K199" s="375"/>
      <c r="L199" s="375"/>
      <c r="M199" s="375"/>
      <c r="N199" s="375"/>
      <c r="O199" s="375"/>
      <c r="P199" s="375"/>
      <c r="Q199" s="375"/>
      <c r="R199" s="375"/>
      <c r="S199" s="375"/>
      <c r="T199" s="375"/>
      <c r="U199" s="375"/>
      <c r="V199" s="375"/>
      <c r="W199" s="375"/>
      <c r="X199" s="375"/>
      <c r="Y199" s="375"/>
      <c r="Z199" s="375"/>
      <c r="AA199" s="375"/>
      <c r="AB199" s="375"/>
    </row>
    <row r="200" spans="1:28" s="376" customFormat="1" ht="17.100000000000001" customHeight="1">
      <c r="A200" s="385" t="s">
        <v>995</v>
      </c>
      <c r="B200" s="378">
        <v>26534</v>
      </c>
      <c r="C200" s="385">
        <v>23</v>
      </c>
      <c r="D200" s="380">
        <v>23</v>
      </c>
      <c r="E200" s="381">
        <f t="shared" si="32"/>
        <v>0.91585760517799353</v>
      </c>
      <c r="F200" s="382">
        <f t="shared" si="28"/>
        <v>26534</v>
      </c>
      <c r="G200" s="383">
        <f t="shared" si="29"/>
        <v>23</v>
      </c>
      <c r="H200" s="384">
        <f t="shared" si="30"/>
        <v>0.91585760517799353</v>
      </c>
      <c r="I200" s="383">
        <f t="shared" si="31"/>
        <v>23</v>
      </c>
      <c r="J200" s="375"/>
      <c r="K200" s="375"/>
      <c r="L200" s="375"/>
      <c r="M200" s="375"/>
      <c r="N200" s="375"/>
      <c r="O200" s="375"/>
      <c r="P200" s="375"/>
      <c r="Q200" s="375"/>
      <c r="R200" s="375"/>
      <c r="S200" s="375"/>
      <c r="T200" s="375"/>
      <c r="U200" s="375"/>
      <c r="V200" s="375"/>
      <c r="W200" s="375"/>
      <c r="X200" s="375"/>
      <c r="Y200" s="375"/>
      <c r="Z200" s="375"/>
      <c r="AA200" s="375"/>
      <c r="AB200" s="375"/>
    </row>
    <row r="201" spans="1:28" s="376" customFormat="1" ht="17.100000000000001" customHeight="1">
      <c r="A201" s="385" t="s">
        <v>1971</v>
      </c>
      <c r="B201" s="378">
        <v>0</v>
      </c>
      <c r="C201" s="385">
        <v>41</v>
      </c>
      <c r="D201" s="380">
        <v>41</v>
      </c>
      <c r="E201" s="381">
        <f t="shared" si="32"/>
        <v>0.82028985507246377</v>
      </c>
      <c r="F201" s="382">
        <f t="shared" si="28"/>
        <v>0</v>
      </c>
      <c r="G201" s="383">
        <f t="shared" si="29"/>
        <v>41</v>
      </c>
      <c r="H201" s="384">
        <f t="shared" si="30"/>
        <v>0.82028985507246377</v>
      </c>
      <c r="I201" s="383">
        <f t="shared" si="31"/>
        <v>41</v>
      </c>
      <c r="J201" s="375"/>
      <c r="K201" s="375"/>
      <c r="L201" s="375"/>
      <c r="M201" s="375"/>
      <c r="N201" s="375"/>
      <c r="O201" s="375"/>
      <c r="P201" s="375"/>
      <c r="Q201" s="375"/>
      <c r="R201" s="375"/>
      <c r="S201" s="375"/>
      <c r="T201" s="375"/>
      <c r="U201" s="375"/>
      <c r="V201" s="375"/>
      <c r="W201" s="375"/>
      <c r="X201" s="375"/>
      <c r="Y201" s="375"/>
      <c r="Z201" s="375"/>
      <c r="AA201" s="375"/>
      <c r="AB201" s="375"/>
    </row>
    <row r="202" spans="1:28" s="376" customFormat="1" ht="17.100000000000001" customHeight="1">
      <c r="A202" s="385" t="s">
        <v>996</v>
      </c>
      <c r="B202" s="378"/>
      <c r="C202" s="385"/>
      <c r="D202" s="380"/>
      <c r="E202" s="381"/>
      <c r="F202" s="382">
        <f>SUM(B203:B214)</f>
        <v>13738586</v>
      </c>
      <c r="G202" s="383">
        <f>SUMPRODUCT($B203:$B214,D203:D214)/SUM($B203:$B214)</f>
        <v>36.425816237566224</v>
      </c>
      <c r="H202" s="384">
        <f>SUMPRODUCT($B203:$B214,E203:E214)/SUM($B203:$B214)</f>
        <v>0.84285731711039213</v>
      </c>
      <c r="I202" s="383">
        <f t="shared" si="31"/>
        <v>36.381321224227122</v>
      </c>
      <c r="J202" s="375"/>
      <c r="K202" s="375"/>
      <c r="L202" s="375"/>
      <c r="M202" s="375"/>
      <c r="N202" s="375"/>
      <c r="O202" s="375"/>
      <c r="P202" s="375"/>
      <c r="Q202" s="375"/>
      <c r="R202" s="375"/>
      <c r="S202" s="375"/>
      <c r="T202" s="375"/>
      <c r="U202" s="375"/>
      <c r="V202" s="375"/>
      <c r="W202" s="375"/>
      <c r="X202" s="375"/>
      <c r="Y202" s="375"/>
      <c r="Z202" s="375"/>
      <c r="AA202" s="375"/>
      <c r="AB202" s="375"/>
    </row>
    <row r="203" spans="1:28" s="376" customFormat="1" ht="17.100000000000001" customHeight="1">
      <c r="A203" s="385" t="s">
        <v>1972</v>
      </c>
      <c r="B203" s="378">
        <v>2055</v>
      </c>
      <c r="C203" s="385">
        <v>31</v>
      </c>
      <c r="D203" s="380">
        <v>31</v>
      </c>
      <c r="E203" s="381">
        <f t="shared" si="32"/>
        <v>0.87076923076923074</v>
      </c>
      <c r="F203" s="382"/>
      <c r="G203" s="383"/>
      <c r="H203" s="384"/>
      <c r="I203" s="383"/>
      <c r="J203" s="375"/>
      <c r="K203" s="375"/>
      <c r="L203" s="375"/>
      <c r="M203" s="375"/>
      <c r="N203" s="375"/>
      <c r="O203" s="375"/>
      <c r="P203" s="375"/>
      <c r="Q203" s="375"/>
      <c r="R203" s="375"/>
      <c r="S203" s="375"/>
      <c r="T203" s="375"/>
      <c r="U203" s="375"/>
      <c r="V203" s="375"/>
      <c r="W203" s="375"/>
      <c r="X203" s="375"/>
      <c r="Y203" s="375"/>
      <c r="Z203" s="375"/>
      <c r="AA203" s="375"/>
      <c r="AB203" s="375"/>
    </row>
    <row r="204" spans="1:28" s="376" customFormat="1" ht="17.100000000000001" customHeight="1">
      <c r="A204" s="385" t="s">
        <v>1819</v>
      </c>
      <c r="B204" s="378">
        <v>25187</v>
      </c>
      <c r="C204" s="385">
        <v>10</v>
      </c>
      <c r="D204" s="380">
        <v>10</v>
      </c>
      <c r="E204" s="381">
        <f t="shared" si="32"/>
        <v>1</v>
      </c>
      <c r="F204" s="382"/>
      <c r="G204" s="383"/>
      <c r="H204" s="384"/>
      <c r="I204" s="383"/>
      <c r="J204" s="375"/>
      <c r="K204" s="375"/>
      <c r="L204" s="375"/>
      <c r="M204" s="375"/>
      <c r="N204" s="375"/>
      <c r="O204" s="375"/>
      <c r="P204" s="375"/>
      <c r="Q204" s="375"/>
      <c r="R204" s="375"/>
      <c r="S204" s="375"/>
      <c r="T204" s="375"/>
      <c r="U204" s="375"/>
      <c r="V204" s="375"/>
      <c r="W204" s="375"/>
      <c r="X204" s="375"/>
      <c r="Y204" s="375"/>
      <c r="Z204" s="375"/>
      <c r="AA204" s="375"/>
      <c r="AB204" s="375"/>
    </row>
    <row r="205" spans="1:28" s="376" customFormat="1" ht="17.100000000000001" customHeight="1">
      <c r="A205" s="385" t="s">
        <v>1973</v>
      </c>
      <c r="B205" s="378">
        <v>32257</v>
      </c>
      <c r="C205" s="385" t="s">
        <v>1974</v>
      </c>
      <c r="D205" s="380">
        <v>36</v>
      </c>
      <c r="E205" s="381">
        <f t="shared" si="32"/>
        <v>0.84477611940298503</v>
      </c>
      <c r="F205" s="382"/>
      <c r="G205" s="383"/>
      <c r="H205" s="384"/>
      <c r="I205" s="383"/>
      <c r="J205" s="375"/>
      <c r="K205" s="375"/>
      <c r="L205" s="375"/>
      <c r="M205" s="375"/>
      <c r="N205" s="375"/>
      <c r="O205" s="375"/>
      <c r="P205" s="375"/>
      <c r="Q205" s="375"/>
      <c r="R205" s="375"/>
      <c r="S205" s="375"/>
      <c r="T205" s="375"/>
      <c r="U205" s="375"/>
      <c r="V205" s="375"/>
      <c r="W205" s="375"/>
      <c r="X205" s="375"/>
      <c r="Y205" s="375"/>
      <c r="Z205" s="375"/>
      <c r="AA205" s="375"/>
      <c r="AB205" s="375"/>
    </row>
    <row r="206" spans="1:28" s="376" customFormat="1" ht="17.100000000000001" customHeight="1">
      <c r="A206" s="385" t="s">
        <v>1975</v>
      </c>
      <c r="B206" s="378">
        <v>7528167</v>
      </c>
      <c r="C206" s="385" t="s">
        <v>1974</v>
      </c>
      <c r="D206" s="380">
        <v>36</v>
      </c>
      <c r="E206" s="381">
        <f t="shared" si="32"/>
        <v>0.84477611940298503</v>
      </c>
      <c r="F206" s="382"/>
      <c r="G206" s="383"/>
      <c r="H206" s="384"/>
      <c r="I206" s="383"/>
      <c r="J206" s="375"/>
      <c r="K206" s="375"/>
      <c r="L206" s="375"/>
      <c r="M206" s="375"/>
      <c r="N206" s="375"/>
      <c r="O206" s="375"/>
      <c r="P206" s="375"/>
      <c r="Q206" s="375"/>
      <c r="R206" s="375"/>
      <c r="S206" s="375"/>
      <c r="T206" s="375"/>
      <c r="U206" s="375"/>
      <c r="V206" s="375"/>
      <c r="W206" s="375"/>
      <c r="X206" s="375"/>
      <c r="Y206" s="375"/>
      <c r="Z206" s="375"/>
      <c r="AA206" s="375"/>
      <c r="AB206" s="375"/>
    </row>
    <row r="207" spans="1:28" s="376" customFormat="1" ht="17.100000000000001" customHeight="1">
      <c r="A207" s="385" t="s">
        <v>1976</v>
      </c>
      <c r="B207" s="378">
        <v>0</v>
      </c>
      <c r="C207" s="385" t="s">
        <v>1974</v>
      </c>
      <c r="D207" s="380">
        <v>36</v>
      </c>
      <c r="E207" s="381">
        <f t="shared" si="32"/>
        <v>0.84477611940298503</v>
      </c>
      <c r="F207" s="382"/>
      <c r="G207" s="383"/>
      <c r="H207" s="384"/>
      <c r="I207" s="383"/>
      <c r="J207" s="375"/>
      <c r="K207" s="375"/>
      <c r="L207" s="375"/>
      <c r="M207" s="375"/>
      <c r="N207" s="375"/>
      <c r="O207" s="375"/>
      <c r="P207" s="375"/>
      <c r="Q207" s="375"/>
      <c r="R207" s="375"/>
      <c r="S207" s="375"/>
      <c r="T207" s="375"/>
      <c r="U207" s="375"/>
      <c r="V207" s="375"/>
      <c r="W207" s="375"/>
      <c r="X207" s="375"/>
      <c r="Y207" s="375"/>
      <c r="Z207" s="375"/>
      <c r="AA207" s="375"/>
      <c r="AB207" s="375"/>
    </row>
    <row r="208" spans="1:28" s="376" customFormat="1" ht="17.100000000000001" customHeight="1">
      <c r="A208" s="385" t="s">
        <v>1977</v>
      </c>
      <c r="B208" s="378">
        <v>0</v>
      </c>
      <c r="C208" s="385" t="s">
        <v>1974</v>
      </c>
      <c r="D208" s="380">
        <v>36</v>
      </c>
      <c r="E208" s="381">
        <f t="shared" si="32"/>
        <v>0.84477611940298503</v>
      </c>
      <c r="F208" s="382"/>
      <c r="G208" s="383"/>
      <c r="H208" s="384"/>
      <c r="I208" s="383"/>
      <c r="J208" s="375"/>
      <c r="K208" s="375"/>
      <c r="L208" s="375"/>
      <c r="M208" s="375"/>
      <c r="N208" s="375"/>
      <c r="O208" s="375"/>
      <c r="P208" s="375"/>
      <c r="Q208" s="375"/>
      <c r="R208" s="375"/>
      <c r="S208" s="375"/>
      <c r="T208" s="375"/>
      <c r="U208" s="375"/>
      <c r="V208" s="375"/>
      <c r="W208" s="375"/>
      <c r="X208" s="375"/>
      <c r="Y208" s="375"/>
      <c r="Z208" s="375"/>
      <c r="AA208" s="375"/>
      <c r="AB208" s="375"/>
    </row>
    <row r="209" spans="1:28" s="376" customFormat="1" ht="17.100000000000001" customHeight="1">
      <c r="A209" s="385" t="s">
        <v>1978</v>
      </c>
      <c r="B209" s="378">
        <v>0</v>
      </c>
      <c r="C209" s="385" t="s">
        <v>1974</v>
      </c>
      <c r="D209" s="380">
        <v>36</v>
      </c>
      <c r="E209" s="381">
        <f t="shared" si="32"/>
        <v>0.84477611940298503</v>
      </c>
      <c r="F209" s="382"/>
      <c r="G209" s="383"/>
      <c r="H209" s="384"/>
      <c r="I209" s="383"/>
      <c r="J209" s="375"/>
      <c r="K209" s="375"/>
      <c r="L209" s="375"/>
      <c r="M209" s="375"/>
      <c r="N209" s="375"/>
      <c r="O209" s="375"/>
      <c r="P209" s="375"/>
      <c r="Q209" s="375"/>
      <c r="R209" s="375"/>
      <c r="S209" s="375"/>
      <c r="T209" s="375"/>
      <c r="U209" s="375"/>
      <c r="V209" s="375"/>
      <c r="W209" s="375"/>
      <c r="X209" s="375"/>
      <c r="Y209" s="375"/>
      <c r="Z209" s="375"/>
      <c r="AA209" s="375"/>
      <c r="AB209" s="375"/>
    </row>
    <row r="210" spans="1:28" s="376" customFormat="1" ht="17.100000000000001" customHeight="1">
      <c r="A210" s="385" t="s">
        <v>1979</v>
      </c>
      <c r="B210" s="378">
        <v>1122697</v>
      </c>
      <c r="C210" s="385" t="s">
        <v>1980</v>
      </c>
      <c r="D210" s="380">
        <v>36</v>
      </c>
      <c r="E210" s="381">
        <f t="shared" si="32"/>
        <v>0.84477611940298503</v>
      </c>
      <c r="F210" s="382"/>
      <c r="G210" s="383"/>
      <c r="H210" s="384"/>
      <c r="I210" s="383"/>
      <c r="J210" s="375"/>
      <c r="K210" s="375"/>
      <c r="L210" s="375"/>
      <c r="M210" s="375"/>
      <c r="N210" s="375"/>
      <c r="O210" s="375"/>
      <c r="P210" s="375"/>
      <c r="Q210" s="375"/>
      <c r="R210" s="375"/>
      <c r="S210" s="375"/>
      <c r="T210" s="375"/>
      <c r="U210" s="375"/>
      <c r="V210" s="375"/>
      <c r="W210" s="375"/>
      <c r="X210" s="375"/>
      <c r="Y210" s="375"/>
      <c r="Z210" s="375"/>
      <c r="AA210" s="375"/>
      <c r="AB210" s="375"/>
    </row>
    <row r="211" spans="1:28" s="376" customFormat="1" ht="17.100000000000001" customHeight="1">
      <c r="A211" s="385" t="s">
        <v>1981</v>
      </c>
      <c r="B211" s="378">
        <v>782075</v>
      </c>
      <c r="C211" s="385" t="s">
        <v>1980</v>
      </c>
      <c r="D211" s="380">
        <v>36</v>
      </c>
      <c r="E211" s="381">
        <f t="shared" si="32"/>
        <v>0.84477611940298503</v>
      </c>
      <c r="F211" s="382"/>
      <c r="G211" s="383"/>
      <c r="H211" s="384"/>
      <c r="I211" s="383"/>
      <c r="J211" s="375"/>
      <c r="K211" s="375"/>
      <c r="L211" s="375"/>
      <c r="M211" s="375"/>
      <c r="N211" s="375"/>
      <c r="O211" s="375"/>
      <c r="P211" s="375"/>
      <c r="Q211" s="375"/>
      <c r="R211" s="375"/>
      <c r="S211" s="375"/>
      <c r="T211" s="375"/>
      <c r="U211" s="375"/>
      <c r="V211" s="375"/>
      <c r="W211" s="375"/>
      <c r="X211" s="375"/>
      <c r="Y211" s="375"/>
      <c r="Z211" s="375"/>
      <c r="AA211" s="375"/>
      <c r="AB211" s="375"/>
    </row>
    <row r="212" spans="1:28" s="376" customFormat="1" ht="17.100000000000001" customHeight="1">
      <c r="A212" s="385" t="s">
        <v>1982</v>
      </c>
      <c r="B212" s="378">
        <v>3780773</v>
      </c>
      <c r="C212" s="385" t="s">
        <v>1980</v>
      </c>
      <c r="D212" s="380">
        <v>36</v>
      </c>
      <c r="E212" s="381">
        <f t="shared" si="32"/>
        <v>0.84477611940298503</v>
      </c>
      <c r="F212" s="382"/>
      <c r="G212" s="383"/>
      <c r="H212" s="384"/>
      <c r="I212" s="383"/>
      <c r="J212" s="375"/>
      <c r="K212" s="375"/>
      <c r="L212" s="375"/>
      <c r="M212" s="375"/>
      <c r="N212" s="375"/>
      <c r="O212" s="375"/>
      <c r="P212" s="375"/>
      <c r="Q212" s="375"/>
      <c r="R212" s="375"/>
      <c r="S212" s="375"/>
      <c r="T212" s="375"/>
      <c r="U212" s="375"/>
      <c r="V212" s="375"/>
      <c r="W212" s="375"/>
      <c r="X212" s="375"/>
      <c r="Y212" s="375"/>
      <c r="Z212" s="375"/>
      <c r="AA212" s="375"/>
      <c r="AB212" s="375"/>
    </row>
    <row r="213" spans="1:28" s="376" customFormat="1" ht="17.100000000000001" customHeight="1">
      <c r="A213" s="385" t="s">
        <v>1826</v>
      </c>
      <c r="B213" s="378">
        <v>465375</v>
      </c>
      <c r="C213" s="385">
        <v>50</v>
      </c>
      <c r="D213" s="380">
        <v>50</v>
      </c>
      <c r="E213" s="381">
        <f t="shared" si="32"/>
        <v>0.77961432506887052</v>
      </c>
      <c r="F213" s="382"/>
      <c r="G213" s="383"/>
      <c r="H213" s="384"/>
      <c r="I213" s="383"/>
      <c r="J213" s="375"/>
      <c r="K213" s="375"/>
      <c r="L213" s="375"/>
      <c r="M213" s="375"/>
      <c r="N213" s="375"/>
      <c r="O213" s="375"/>
      <c r="P213" s="375"/>
      <c r="Q213" s="375"/>
      <c r="R213" s="375"/>
      <c r="S213" s="375"/>
      <c r="T213" s="375"/>
      <c r="U213" s="375"/>
      <c r="V213" s="375"/>
      <c r="W213" s="375"/>
      <c r="X213" s="375"/>
      <c r="Y213" s="375"/>
      <c r="Z213" s="375"/>
      <c r="AA213" s="375"/>
      <c r="AB213" s="375"/>
    </row>
    <row r="214" spans="1:28" s="376" customFormat="1" ht="17.100000000000001" customHeight="1">
      <c r="A214" s="385" t="s">
        <v>1983</v>
      </c>
      <c r="B214" s="378">
        <v>0</v>
      </c>
      <c r="C214" s="385">
        <v>37</v>
      </c>
      <c r="D214" s="380">
        <v>37</v>
      </c>
      <c r="E214" s="381">
        <f t="shared" si="32"/>
        <v>0.83976261127596441</v>
      </c>
      <c r="F214" s="382"/>
      <c r="G214" s="383"/>
      <c r="H214" s="384"/>
      <c r="I214" s="383"/>
      <c r="J214" s="375"/>
      <c r="K214" s="375"/>
      <c r="L214" s="375"/>
      <c r="M214" s="375"/>
      <c r="N214" s="375"/>
      <c r="O214" s="375"/>
      <c r="P214" s="375"/>
      <c r="Q214" s="375"/>
      <c r="R214" s="375"/>
      <c r="S214" s="375"/>
      <c r="T214" s="375"/>
      <c r="U214" s="375"/>
      <c r="V214" s="375"/>
      <c r="W214" s="375"/>
      <c r="X214" s="375"/>
      <c r="Y214" s="375"/>
      <c r="Z214" s="375"/>
      <c r="AA214" s="375"/>
      <c r="AB214" s="375"/>
    </row>
    <row r="215" spans="1:28" s="376" customFormat="1" ht="17.100000000000001" customHeight="1">
      <c r="A215" s="385" t="s">
        <v>1984</v>
      </c>
      <c r="B215" s="378">
        <v>0</v>
      </c>
      <c r="C215" s="385">
        <v>38</v>
      </c>
      <c r="D215" s="380">
        <v>38</v>
      </c>
      <c r="E215" s="381">
        <f t="shared" si="32"/>
        <v>0.83480825958702065</v>
      </c>
      <c r="F215" s="382">
        <f>B215</f>
        <v>0</v>
      </c>
      <c r="G215" s="383">
        <f>D215</f>
        <v>38</v>
      </c>
      <c r="H215" s="384">
        <f t="shared" ref="H215:H231" si="33">141.5/(G215+131.5)</f>
        <v>0.83480825958702065</v>
      </c>
      <c r="I215" s="383">
        <f t="shared" ref="I215:I231" si="34">(141.5/H215)-131.5</f>
        <v>38</v>
      </c>
      <c r="J215" s="375"/>
      <c r="K215" s="375"/>
      <c r="L215" s="375"/>
      <c r="M215" s="375"/>
      <c r="N215" s="375"/>
      <c r="O215" s="375"/>
      <c r="P215" s="375"/>
      <c r="Q215" s="375"/>
      <c r="R215" s="375"/>
      <c r="S215" s="375"/>
      <c r="T215" s="375"/>
      <c r="U215" s="375"/>
      <c r="V215" s="375"/>
      <c r="W215" s="375"/>
      <c r="X215" s="375"/>
      <c r="Y215" s="375"/>
      <c r="Z215" s="375"/>
      <c r="AA215" s="375"/>
      <c r="AB215" s="375"/>
    </row>
    <row r="216" spans="1:28" s="376" customFormat="1" ht="17.100000000000001" customHeight="1">
      <c r="A216" s="385" t="s">
        <v>1985</v>
      </c>
      <c r="B216" s="378"/>
      <c r="C216" s="385"/>
      <c r="D216" s="380"/>
      <c r="E216" s="381"/>
      <c r="F216" s="382">
        <f>SUM(B217:B220)</f>
        <v>921676</v>
      </c>
      <c r="G216" s="383">
        <f>SUMPRODUCT($B217:$B220,D217:D220)/SUM($B217:$B220)</f>
        <v>29.589118084880152</v>
      </c>
      <c r="H216" s="384">
        <f>SUMPRODUCT($B217:$B220,E217:E220)/SUM($B217:$B220)</f>
        <v>0.87840585213953293</v>
      </c>
      <c r="I216" s="383">
        <f t="shared" si="34"/>
        <v>29.587269233633265</v>
      </c>
      <c r="J216" s="375"/>
      <c r="K216" s="375"/>
      <c r="L216" s="375"/>
      <c r="M216" s="375"/>
      <c r="N216" s="375"/>
      <c r="O216" s="375"/>
      <c r="P216" s="375"/>
      <c r="Q216" s="375"/>
      <c r="R216" s="375"/>
      <c r="S216" s="375"/>
      <c r="T216" s="375"/>
      <c r="U216" s="375"/>
      <c r="V216" s="375"/>
      <c r="W216" s="375"/>
      <c r="X216" s="375"/>
      <c r="Y216" s="375"/>
      <c r="Z216" s="375"/>
      <c r="AA216" s="375"/>
      <c r="AB216" s="375"/>
    </row>
    <row r="217" spans="1:28" s="376" customFormat="1" ht="17.100000000000001" customHeight="1">
      <c r="A217" s="385" t="s">
        <v>1986</v>
      </c>
      <c r="B217" s="378">
        <v>908</v>
      </c>
      <c r="C217" s="385" t="s">
        <v>1987</v>
      </c>
      <c r="D217" s="380">
        <v>29.5</v>
      </c>
      <c r="E217" s="381">
        <f t="shared" si="32"/>
        <v>0.8788819875776398</v>
      </c>
      <c r="F217" s="382"/>
      <c r="G217" s="383"/>
      <c r="H217" s="384"/>
      <c r="I217" s="383"/>
      <c r="J217" s="375"/>
      <c r="K217" s="375"/>
      <c r="L217" s="375"/>
      <c r="M217" s="375"/>
      <c r="N217" s="375"/>
      <c r="O217" s="375"/>
      <c r="P217" s="375"/>
      <c r="Q217" s="375"/>
      <c r="R217" s="375"/>
      <c r="S217" s="375"/>
      <c r="T217" s="375"/>
      <c r="U217" s="375"/>
      <c r="V217" s="375"/>
      <c r="W217" s="375"/>
      <c r="X217" s="375"/>
      <c r="Y217" s="375"/>
      <c r="Z217" s="375"/>
      <c r="AA217" s="375"/>
      <c r="AB217" s="375"/>
    </row>
    <row r="218" spans="1:28" s="376" customFormat="1" ht="17.100000000000001" customHeight="1">
      <c r="A218" s="385" t="s">
        <v>1988</v>
      </c>
      <c r="B218" s="378">
        <v>897300</v>
      </c>
      <c r="C218" s="385" t="s">
        <v>1987</v>
      </c>
      <c r="D218" s="380">
        <v>29.5</v>
      </c>
      <c r="E218" s="381">
        <f t="shared" si="32"/>
        <v>0.8788819875776398</v>
      </c>
      <c r="F218" s="382"/>
      <c r="G218" s="383"/>
      <c r="H218" s="384"/>
      <c r="I218" s="383"/>
      <c r="J218" s="375"/>
      <c r="K218" s="375"/>
      <c r="L218" s="375"/>
      <c r="M218" s="375"/>
      <c r="N218" s="375"/>
      <c r="O218" s="375"/>
      <c r="P218" s="375"/>
      <c r="Q218" s="375"/>
      <c r="R218" s="375"/>
      <c r="S218" s="375"/>
      <c r="T218" s="375"/>
      <c r="U218" s="375"/>
      <c r="V218" s="375"/>
      <c r="W218" s="375"/>
      <c r="X218" s="375"/>
      <c r="Y218" s="375"/>
      <c r="Z218" s="375"/>
      <c r="AA218" s="375"/>
      <c r="AB218" s="375"/>
    </row>
    <row r="219" spans="1:28" s="376" customFormat="1" ht="17.100000000000001" customHeight="1">
      <c r="A219" s="385" t="s">
        <v>1989</v>
      </c>
      <c r="B219" s="378">
        <v>23468</v>
      </c>
      <c r="C219" s="385" t="s">
        <v>1990</v>
      </c>
      <c r="D219" s="380">
        <v>33</v>
      </c>
      <c r="E219" s="381">
        <f t="shared" si="32"/>
        <v>0.86018237082066873</v>
      </c>
      <c r="F219" s="382"/>
      <c r="G219" s="383"/>
      <c r="H219" s="384"/>
      <c r="I219" s="383"/>
      <c r="J219" s="375"/>
      <c r="K219" s="375"/>
      <c r="L219" s="375"/>
      <c r="M219" s="375"/>
      <c r="N219" s="375"/>
      <c r="O219" s="375"/>
      <c r="P219" s="375"/>
      <c r="Q219" s="375"/>
      <c r="R219" s="375"/>
      <c r="S219" s="375"/>
      <c r="T219" s="375"/>
      <c r="U219" s="375"/>
      <c r="V219" s="375"/>
      <c r="W219" s="375"/>
      <c r="X219" s="375"/>
      <c r="Y219" s="375"/>
      <c r="Z219" s="375"/>
      <c r="AA219" s="375"/>
      <c r="AB219" s="375"/>
    </row>
    <row r="220" spans="1:28" s="376" customFormat="1" ht="17.100000000000001" customHeight="1">
      <c r="A220" s="385" t="s">
        <v>1991</v>
      </c>
      <c r="B220" s="378">
        <v>0</v>
      </c>
      <c r="C220" s="385">
        <v>33</v>
      </c>
      <c r="D220" s="380">
        <v>33</v>
      </c>
      <c r="E220" s="381">
        <f t="shared" si="32"/>
        <v>0.86018237082066873</v>
      </c>
      <c r="F220" s="382"/>
      <c r="G220" s="383"/>
      <c r="H220" s="384"/>
      <c r="I220" s="383"/>
      <c r="J220" s="375"/>
      <c r="K220" s="375"/>
      <c r="L220" s="375"/>
      <c r="M220" s="375"/>
      <c r="N220" s="375"/>
      <c r="O220" s="375"/>
      <c r="P220" s="375"/>
      <c r="Q220" s="375"/>
      <c r="R220" s="375"/>
      <c r="S220" s="375"/>
      <c r="T220" s="375"/>
      <c r="U220" s="375"/>
      <c r="V220" s="375"/>
      <c r="W220" s="375"/>
      <c r="X220" s="375"/>
      <c r="Y220" s="375"/>
      <c r="Z220" s="375"/>
      <c r="AA220" s="375"/>
      <c r="AB220" s="375"/>
    </row>
    <row r="221" spans="1:28" s="376" customFormat="1" ht="17.100000000000001" customHeight="1">
      <c r="A221" s="385" t="s">
        <v>1992</v>
      </c>
      <c r="B221" s="378">
        <v>0</v>
      </c>
      <c r="C221" s="385">
        <v>34</v>
      </c>
      <c r="D221" s="380">
        <v>34</v>
      </c>
      <c r="E221" s="381">
        <f t="shared" si="32"/>
        <v>0.85498489425981872</v>
      </c>
      <c r="F221" s="382">
        <f t="shared" ref="F221:F231" si="35">B221</f>
        <v>0</v>
      </c>
      <c r="G221" s="383">
        <f t="shared" ref="G221:G231" si="36">D221</f>
        <v>34</v>
      </c>
      <c r="H221" s="384">
        <f t="shared" si="33"/>
        <v>0.85498489425981872</v>
      </c>
      <c r="I221" s="383">
        <f t="shared" si="34"/>
        <v>34</v>
      </c>
      <c r="J221" s="375"/>
      <c r="K221" s="375"/>
      <c r="L221" s="375"/>
      <c r="M221" s="375"/>
      <c r="N221" s="375"/>
      <c r="O221" s="375"/>
      <c r="P221" s="375"/>
      <c r="Q221" s="375"/>
      <c r="R221" s="375"/>
      <c r="S221" s="375"/>
      <c r="T221" s="375"/>
      <c r="U221" s="375"/>
      <c r="V221" s="375"/>
      <c r="W221" s="375"/>
      <c r="X221" s="375"/>
      <c r="Y221" s="375"/>
      <c r="Z221" s="375"/>
      <c r="AA221" s="375"/>
      <c r="AB221" s="375"/>
    </row>
    <row r="222" spans="1:28" s="376" customFormat="1" ht="17.100000000000001" customHeight="1">
      <c r="A222" s="385" t="s">
        <v>1148</v>
      </c>
      <c r="B222" s="378">
        <v>8900</v>
      </c>
      <c r="C222" s="385">
        <v>27</v>
      </c>
      <c r="D222" s="380">
        <v>27</v>
      </c>
      <c r="E222" s="381">
        <f t="shared" si="32"/>
        <v>0.89274447949526814</v>
      </c>
      <c r="F222" s="382">
        <f t="shared" si="35"/>
        <v>8900</v>
      </c>
      <c r="G222" s="383">
        <f t="shared" si="36"/>
        <v>27</v>
      </c>
      <c r="H222" s="384">
        <f t="shared" si="33"/>
        <v>0.89274447949526814</v>
      </c>
      <c r="I222" s="383">
        <f t="shared" si="34"/>
        <v>27</v>
      </c>
      <c r="J222" s="375"/>
      <c r="K222" s="375"/>
      <c r="L222" s="375"/>
      <c r="M222" s="375"/>
      <c r="N222" s="375"/>
      <c r="O222" s="375"/>
      <c r="P222" s="375"/>
      <c r="Q222" s="375"/>
      <c r="R222" s="375"/>
      <c r="S222" s="375"/>
      <c r="T222" s="375"/>
      <c r="U222" s="375"/>
      <c r="V222" s="375"/>
      <c r="W222" s="375"/>
      <c r="X222" s="375"/>
      <c r="Y222" s="375"/>
      <c r="Z222" s="375"/>
      <c r="AA222" s="375"/>
      <c r="AB222" s="375"/>
    </row>
    <row r="223" spans="1:28" s="376" customFormat="1" ht="17.100000000000001" customHeight="1">
      <c r="A223" s="385" t="s">
        <v>1147</v>
      </c>
      <c r="B223" s="378">
        <v>3101</v>
      </c>
      <c r="C223" s="385" t="s">
        <v>1993</v>
      </c>
      <c r="D223" s="380">
        <v>26</v>
      </c>
      <c r="E223" s="381">
        <f t="shared" si="32"/>
        <v>0.89841269841269844</v>
      </c>
      <c r="F223" s="382">
        <f t="shared" si="35"/>
        <v>3101</v>
      </c>
      <c r="G223" s="383">
        <f t="shared" si="36"/>
        <v>26</v>
      </c>
      <c r="H223" s="384">
        <f t="shared" si="33"/>
        <v>0.89841269841269844</v>
      </c>
      <c r="I223" s="383">
        <f t="shared" si="34"/>
        <v>26</v>
      </c>
      <c r="J223" s="375"/>
      <c r="K223" s="375"/>
      <c r="L223" s="375"/>
      <c r="M223" s="375"/>
      <c r="N223" s="375"/>
      <c r="O223" s="375"/>
      <c r="P223" s="375"/>
      <c r="Q223" s="375"/>
      <c r="R223" s="375"/>
      <c r="S223" s="375"/>
      <c r="T223" s="375"/>
      <c r="U223" s="375"/>
      <c r="V223" s="375"/>
      <c r="W223" s="375"/>
      <c r="X223" s="375"/>
      <c r="Y223" s="375"/>
      <c r="Z223" s="375"/>
      <c r="AA223" s="375"/>
      <c r="AB223" s="375"/>
    </row>
    <row r="224" spans="1:28" s="376" customFormat="1" ht="17.100000000000001" customHeight="1">
      <c r="A224" s="385" t="s">
        <v>1994</v>
      </c>
      <c r="B224" s="378">
        <v>0</v>
      </c>
      <c r="C224" s="385" t="s">
        <v>1995</v>
      </c>
      <c r="D224" s="380">
        <v>32</v>
      </c>
      <c r="E224" s="381">
        <f t="shared" si="32"/>
        <v>0.86544342507645255</v>
      </c>
      <c r="F224" s="382">
        <f t="shared" si="35"/>
        <v>0</v>
      </c>
      <c r="G224" s="383">
        <f t="shared" si="36"/>
        <v>32</v>
      </c>
      <c r="H224" s="384">
        <f t="shared" si="33"/>
        <v>0.86544342507645255</v>
      </c>
      <c r="I224" s="383">
        <f t="shared" si="34"/>
        <v>32</v>
      </c>
      <c r="J224" s="375"/>
      <c r="K224" s="375"/>
      <c r="L224" s="375"/>
      <c r="M224" s="375"/>
      <c r="N224" s="375"/>
      <c r="O224" s="375"/>
      <c r="P224" s="375"/>
      <c r="Q224" s="375"/>
      <c r="R224" s="375"/>
      <c r="S224" s="375"/>
      <c r="T224" s="375"/>
      <c r="U224" s="375"/>
      <c r="V224" s="375"/>
      <c r="W224" s="375"/>
      <c r="X224" s="375"/>
      <c r="Y224" s="375"/>
      <c r="Z224" s="375"/>
      <c r="AA224" s="375"/>
      <c r="AB224" s="375"/>
    </row>
    <row r="225" spans="1:28" s="376" customFormat="1" ht="17.100000000000001" customHeight="1">
      <c r="A225" s="385" t="s">
        <v>1996</v>
      </c>
      <c r="B225" s="378">
        <v>0</v>
      </c>
      <c r="C225" s="385" t="s">
        <v>1997</v>
      </c>
      <c r="D225" s="380">
        <v>40.5</v>
      </c>
      <c r="E225" s="381">
        <f t="shared" si="32"/>
        <v>0.82267441860465118</v>
      </c>
      <c r="F225" s="382">
        <f t="shared" si="35"/>
        <v>0</v>
      </c>
      <c r="G225" s="383">
        <f t="shared" si="36"/>
        <v>40.5</v>
      </c>
      <c r="H225" s="384">
        <f t="shared" si="33"/>
        <v>0.82267441860465118</v>
      </c>
      <c r="I225" s="383">
        <f t="shared" si="34"/>
        <v>40.5</v>
      </c>
      <c r="J225" s="375"/>
      <c r="K225" s="375"/>
      <c r="L225" s="375"/>
      <c r="M225" s="375"/>
      <c r="N225" s="375"/>
      <c r="O225" s="375"/>
      <c r="P225" s="375"/>
      <c r="Q225" s="375"/>
      <c r="R225" s="375"/>
      <c r="S225" s="375"/>
      <c r="T225" s="375"/>
      <c r="U225" s="375"/>
      <c r="V225" s="375"/>
      <c r="W225" s="375"/>
      <c r="X225" s="375"/>
      <c r="Y225" s="375"/>
      <c r="Z225" s="375"/>
      <c r="AA225" s="375"/>
      <c r="AB225" s="375"/>
    </row>
    <row r="226" spans="1:28" s="376" customFormat="1" ht="17.100000000000001" customHeight="1">
      <c r="A226" s="385" t="s">
        <v>1998</v>
      </c>
      <c r="B226" s="378">
        <v>0</v>
      </c>
      <c r="C226" s="385" t="s">
        <v>1999</v>
      </c>
      <c r="D226" s="380">
        <v>29</v>
      </c>
      <c r="E226" s="381">
        <f t="shared" si="32"/>
        <v>0.88161993769470404</v>
      </c>
      <c r="F226" s="382">
        <f t="shared" si="35"/>
        <v>0</v>
      </c>
      <c r="G226" s="383">
        <f t="shared" si="36"/>
        <v>29</v>
      </c>
      <c r="H226" s="384">
        <f t="shared" si="33"/>
        <v>0.88161993769470404</v>
      </c>
      <c r="I226" s="383">
        <f t="shared" si="34"/>
        <v>29</v>
      </c>
      <c r="J226" s="375"/>
      <c r="K226" s="375"/>
      <c r="L226" s="375"/>
      <c r="M226" s="375"/>
      <c r="N226" s="375"/>
      <c r="O226" s="375"/>
      <c r="P226" s="375"/>
      <c r="Q226" s="375"/>
      <c r="R226" s="375"/>
      <c r="S226" s="375"/>
      <c r="T226" s="375"/>
      <c r="U226" s="375"/>
      <c r="V226" s="375"/>
      <c r="W226" s="375"/>
      <c r="X226" s="375"/>
      <c r="Y226" s="375"/>
      <c r="Z226" s="375"/>
      <c r="AA226" s="375"/>
      <c r="AB226" s="375"/>
    </row>
    <row r="227" spans="1:28" s="376" customFormat="1" ht="17.100000000000001" customHeight="1">
      <c r="A227" s="385" t="s">
        <v>998</v>
      </c>
      <c r="B227" s="378">
        <v>452129</v>
      </c>
      <c r="C227" s="386" t="s">
        <v>2000</v>
      </c>
      <c r="D227" s="380">
        <v>19.2</v>
      </c>
      <c r="E227" s="381">
        <f t="shared" si="32"/>
        <v>0.93895155938951569</v>
      </c>
      <c r="F227" s="382">
        <f t="shared" si="35"/>
        <v>452129</v>
      </c>
      <c r="G227" s="383">
        <f t="shared" si="36"/>
        <v>19.2</v>
      </c>
      <c r="H227" s="384">
        <f t="shared" si="33"/>
        <v>0.93895155938951569</v>
      </c>
      <c r="I227" s="383">
        <f t="shared" si="34"/>
        <v>19.199999999999989</v>
      </c>
      <c r="J227" s="375"/>
      <c r="K227" s="375"/>
      <c r="L227" s="375"/>
      <c r="M227" s="375"/>
      <c r="N227" s="375"/>
      <c r="O227" s="375"/>
      <c r="P227" s="375"/>
      <c r="Q227" s="375"/>
      <c r="R227" s="375"/>
      <c r="S227" s="375"/>
      <c r="T227" s="375"/>
      <c r="U227" s="375"/>
      <c r="V227" s="375"/>
      <c r="W227" s="375"/>
      <c r="X227" s="375"/>
      <c r="Y227" s="375"/>
      <c r="Z227" s="375"/>
      <c r="AA227" s="375"/>
      <c r="AB227" s="375"/>
    </row>
    <row r="228" spans="1:28" s="376" customFormat="1" ht="17.100000000000001" customHeight="1">
      <c r="A228" s="385" t="s">
        <v>2001</v>
      </c>
      <c r="B228" s="378">
        <v>0</v>
      </c>
      <c r="C228" s="385">
        <v>10</v>
      </c>
      <c r="D228" s="380">
        <v>10</v>
      </c>
      <c r="E228" s="381">
        <f t="shared" si="32"/>
        <v>1</v>
      </c>
      <c r="F228" s="382">
        <f t="shared" si="35"/>
        <v>0</v>
      </c>
      <c r="G228" s="383">
        <f t="shared" si="36"/>
        <v>10</v>
      </c>
      <c r="H228" s="384">
        <f t="shared" si="33"/>
        <v>1</v>
      </c>
      <c r="I228" s="383">
        <f t="shared" si="34"/>
        <v>10</v>
      </c>
      <c r="J228" s="375"/>
      <c r="K228" s="375"/>
      <c r="L228" s="375"/>
      <c r="M228" s="375"/>
      <c r="N228" s="375"/>
      <c r="O228" s="375"/>
      <c r="P228" s="375"/>
      <c r="Q228" s="375"/>
      <c r="R228" s="375"/>
      <c r="S228" s="375"/>
      <c r="T228" s="375"/>
      <c r="U228" s="375"/>
      <c r="V228" s="375"/>
      <c r="W228" s="375"/>
      <c r="X228" s="375"/>
      <c r="Y228" s="375"/>
      <c r="Z228" s="375"/>
      <c r="AA228" s="375"/>
      <c r="AB228" s="375"/>
    </row>
    <row r="229" spans="1:28" s="376" customFormat="1" ht="17.100000000000001" customHeight="1">
      <c r="A229" s="385" t="s">
        <v>2002</v>
      </c>
      <c r="B229" s="378">
        <v>0</v>
      </c>
      <c r="C229" s="385" t="s">
        <v>2003</v>
      </c>
      <c r="D229" s="380">
        <v>41.5</v>
      </c>
      <c r="E229" s="381">
        <f t="shared" si="32"/>
        <v>0.81791907514450868</v>
      </c>
      <c r="F229" s="382">
        <f t="shared" si="35"/>
        <v>0</v>
      </c>
      <c r="G229" s="383">
        <f t="shared" si="36"/>
        <v>41.5</v>
      </c>
      <c r="H229" s="384">
        <f t="shared" si="33"/>
        <v>0.81791907514450868</v>
      </c>
      <c r="I229" s="383">
        <f t="shared" si="34"/>
        <v>41.5</v>
      </c>
      <c r="J229" s="375"/>
      <c r="K229" s="375"/>
      <c r="L229" s="375"/>
      <c r="M229" s="375"/>
      <c r="N229" s="375"/>
      <c r="O229" s="375"/>
      <c r="P229" s="375"/>
      <c r="Q229" s="375"/>
      <c r="R229" s="375"/>
      <c r="S229" s="375"/>
      <c r="T229" s="375"/>
      <c r="U229" s="375"/>
      <c r="V229" s="375"/>
      <c r="W229" s="375"/>
      <c r="X229" s="375"/>
      <c r="Y229" s="375"/>
      <c r="Z229" s="375"/>
      <c r="AA229" s="375"/>
      <c r="AB229" s="375"/>
    </row>
    <row r="230" spans="1:28" s="376" customFormat="1" ht="17.100000000000001" customHeight="1">
      <c r="A230" s="385" t="s">
        <v>2004</v>
      </c>
      <c r="B230" s="378">
        <v>0</v>
      </c>
      <c r="C230" s="385">
        <v>12</v>
      </c>
      <c r="D230" s="380">
        <v>12</v>
      </c>
      <c r="E230" s="381">
        <f t="shared" si="32"/>
        <v>0.98606271777003485</v>
      </c>
      <c r="F230" s="382">
        <f t="shared" si="35"/>
        <v>0</v>
      </c>
      <c r="G230" s="383">
        <f t="shared" si="36"/>
        <v>12</v>
      </c>
      <c r="H230" s="384">
        <f t="shared" si="33"/>
        <v>0.98606271777003485</v>
      </c>
      <c r="I230" s="383">
        <f t="shared" si="34"/>
        <v>12</v>
      </c>
      <c r="J230" s="375"/>
      <c r="K230" s="375"/>
      <c r="L230" s="375"/>
      <c r="M230" s="375"/>
      <c r="N230" s="375"/>
      <c r="O230" s="375"/>
      <c r="P230" s="375"/>
      <c r="Q230" s="375"/>
      <c r="R230" s="375"/>
      <c r="S230" s="375"/>
      <c r="T230" s="375"/>
      <c r="U230" s="375"/>
      <c r="V230" s="375"/>
      <c r="W230" s="375"/>
      <c r="X230" s="375"/>
      <c r="Y230" s="375"/>
      <c r="Z230" s="375"/>
      <c r="AA230" s="375"/>
      <c r="AB230" s="375"/>
    </row>
    <row r="231" spans="1:28" s="376" customFormat="1" ht="17.100000000000001" customHeight="1">
      <c r="A231" s="385" t="s">
        <v>2005</v>
      </c>
      <c r="B231" s="378">
        <v>0</v>
      </c>
      <c r="C231" s="385" t="s">
        <v>2006</v>
      </c>
      <c r="D231" s="380">
        <v>39</v>
      </c>
      <c r="E231" s="381">
        <f t="shared" si="32"/>
        <v>0.8299120234604106</v>
      </c>
      <c r="F231" s="382">
        <f t="shared" si="35"/>
        <v>0</v>
      </c>
      <c r="G231" s="383">
        <f t="shared" si="36"/>
        <v>39</v>
      </c>
      <c r="H231" s="384">
        <f t="shared" si="33"/>
        <v>0.8299120234604106</v>
      </c>
      <c r="I231" s="383">
        <f t="shared" si="34"/>
        <v>39</v>
      </c>
      <c r="J231" s="375"/>
      <c r="K231" s="375"/>
      <c r="L231" s="375"/>
      <c r="M231" s="375"/>
      <c r="N231" s="375"/>
      <c r="O231" s="375"/>
      <c r="P231" s="375"/>
      <c r="Q231" s="375"/>
      <c r="R231" s="375"/>
      <c r="S231" s="375"/>
      <c r="T231" s="375"/>
      <c r="U231" s="375"/>
      <c r="V231" s="375"/>
      <c r="W231" s="375"/>
      <c r="X231" s="375"/>
      <c r="Y231" s="375"/>
      <c r="Z231" s="375"/>
      <c r="AA231" s="375"/>
      <c r="AB231" s="375"/>
    </row>
    <row r="232" spans="1:28" s="376" customFormat="1" ht="17.100000000000001" customHeight="1">
      <c r="A232" s="385" t="s">
        <v>999</v>
      </c>
      <c r="B232" s="378"/>
      <c r="C232" s="385"/>
      <c r="D232" s="380"/>
      <c r="E232" s="381"/>
      <c r="F232" s="382">
        <f>SUM(B233:B235)</f>
        <v>129208</v>
      </c>
      <c r="G232" s="383">
        <f>SUMPRODUCT($B233:$B235,D233:D235)/SUM($B233:$B235)</f>
        <v>35.68327038573463</v>
      </c>
      <c r="H232" s="384">
        <f>SUMPRODUCT($B233:$B235,E233:E235)/SUM($B233:$B235)</f>
        <v>0.84639283006424848</v>
      </c>
      <c r="I232" s="383">
        <f t="shared" si="31"/>
        <v>35.680055139714426</v>
      </c>
      <c r="J232" s="375"/>
      <c r="K232" s="375"/>
      <c r="L232" s="375"/>
      <c r="M232" s="375"/>
      <c r="N232" s="375"/>
      <c r="O232" s="375"/>
      <c r="P232" s="375"/>
      <c r="Q232" s="375"/>
      <c r="R232" s="375"/>
      <c r="S232" s="375"/>
      <c r="T232" s="375"/>
      <c r="U232" s="375"/>
      <c r="V232" s="375"/>
      <c r="W232" s="375"/>
      <c r="X232" s="375"/>
      <c r="Y232" s="375"/>
      <c r="Z232" s="375"/>
      <c r="AA232" s="375"/>
      <c r="AB232" s="375"/>
    </row>
    <row r="233" spans="1:28" s="376" customFormat="1" ht="17.100000000000001" customHeight="1">
      <c r="A233" s="385" t="s">
        <v>2007</v>
      </c>
      <c r="B233" s="378">
        <v>28395</v>
      </c>
      <c r="C233" s="385">
        <v>36</v>
      </c>
      <c r="D233" s="380">
        <v>36</v>
      </c>
      <c r="E233" s="381">
        <f t="shared" si="32"/>
        <v>0.84477611940298503</v>
      </c>
      <c r="F233" s="382"/>
      <c r="G233" s="383"/>
      <c r="H233" s="384"/>
      <c r="I233" s="383"/>
      <c r="J233" s="375"/>
      <c r="K233" s="375"/>
      <c r="L233" s="375"/>
      <c r="M233" s="375"/>
      <c r="N233" s="375"/>
      <c r="O233" s="375"/>
      <c r="P233" s="375"/>
      <c r="Q233" s="375"/>
      <c r="R233" s="375"/>
      <c r="S233" s="375"/>
      <c r="T233" s="375"/>
      <c r="U233" s="375"/>
      <c r="V233" s="375"/>
      <c r="W233" s="375"/>
      <c r="X233" s="375"/>
      <c r="Y233" s="375"/>
      <c r="Z233" s="375"/>
      <c r="AA233" s="375"/>
      <c r="AB233" s="375"/>
    </row>
    <row r="234" spans="1:28" s="376" customFormat="1" ht="17.100000000000001" customHeight="1">
      <c r="A234" s="385" t="s">
        <v>2008</v>
      </c>
      <c r="B234" s="378">
        <v>20462</v>
      </c>
      <c r="C234" s="385">
        <v>34</v>
      </c>
      <c r="D234" s="380">
        <v>34</v>
      </c>
      <c r="E234" s="381">
        <f t="shared" si="32"/>
        <v>0.85498489425981872</v>
      </c>
      <c r="F234" s="382"/>
      <c r="G234" s="383"/>
      <c r="H234" s="384"/>
      <c r="I234" s="383"/>
      <c r="J234" s="375"/>
      <c r="K234" s="375"/>
      <c r="L234" s="375"/>
      <c r="M234" s="375"/>
      <c r="N234" s="375"/>
      <c r="O234" s="375"/>
      <c r="P234" s="375"/>
      <c r="Q234" s="375"/>
      <c r="R234" s="375"/>
      <c r="S234" s="375"/>
      <c r="T234" s="375"/>
      <c r="U234" s="375"/>
      <c r="V234" s="375"/>
      <c r="W234" s="375"/>
      <c r="X234" s="375"/>
      <c r="Y234" s="375"/>
      <c r="Z234" s="375"/>
      <c r="AA234" s="375"/>
      <c r="AB234" s="375"/>
    </row>
    <row r="235" spans="1:28" s="376" customFormat="1" ht="17.100000000000001" customHeight="1">
      <c r="A235" s="385" t="s">
        <v>2009</v>
      </c>
      <c r="B235" s="378">
        <v>80351</v>
      </c>
      <c r="C235" s="385">
        <v>36</v>
      </c>
      <c r="D235" s="380">
        <v>36</v>
      </c>
      <c r="E235" s="381">
        <f t="shared" si="32"/>
        <v>0.84477611940298503</v>
      </c>
      <c r="F235" s="382"/>
      <c r="G235" s="383"/>
      <c r="H235" s="384"/>
      <c r="I235" s="383"/>
      <c r="J235" s="375"/>
      <c r="K235" s="375"/>
      <c r="L235" s="375"/>
      <c r="M235" s="375"/>
      <c r="N235" s="375"/>
      <c r="O235" s="375"/>
      <c r="P235" s="375"/>
      <c r="Q235" s="375"/>
      <c r="R235" s="375"/>
      <c r="S235" s="375"/>
      <c r="T235" s="375"/>
      <c r="U235" s="375"/>
      <c r="V235" s="375"/>
      <c r="W235" s="375"/>
      <c r="X235" s="375"/>
      <c r="Y235" s="375"/>
      <c r="Z235" s="375"/>
      <c r="AA235" s="375"/>
      <c r="AB235" s="375"/>
    </row>
    <row r="236" spans="1:28" s="376" customFormat="1" ht="17.100000000000001" customHeight="1">
      <c r="A236" s="385" t="s">
        <v>2010</v>
      </c>
      <c r="B236" s="378">
        <v>0</v>
      </c>
      <c r="C236" s="385" t="s">
        <v>2011</v>
      </c>
      <c r="D236" s="380">
        <v>11.3</v>
      </c>
      <c r="E236" s="381">
        <f t="shared" si="32"/>
        <v>0.99089635854341729</v>
      </c>
      <c r="F236" s="382">
        <f t="shared" ref="F236:F241" si="37">B236</f>
        <v>0</v>
      </c>
      <c r="G236" s="383">
        <f t="shared" ref="G236:G241" si="38">D236</f>
        <v>11.3</v>
      </c>
      <c r="H236" s="384">
        <f t="shared" ref="H236:H241" si="39">141.5/(G236+131.5)</f>
        <v>0.99089635854341729</v>
      </c>
      <c r="I236" s="383">
        <f t="shared" ref="I236:I241" si="40">(141.5/H236)-131.5</f>
        <v>11.300000000000011</v>
      </c>
      <c r="J236" s="375"/>
      <c r="K236" s="375"/>
      <c r="L236" s="375"/>
      <c r="M236" s="375"/>
      <c r="N236" s="375"/>
      <c r="O236" s="375"/>
      <c r="P236" s="375"/>
      <c r="Q236" s="375"/>
      <c r="R236" s="375"/>
      <c r="S236" s="375"/>
      <c r="T236" s="375"/>
      <c r="U236" s="375"/>
      <c r="V236" s="375"/>
      <c r="W236" s="375"/>
      <c r="X236" s="375"/>
      <c r="Y236" s="375"/>
      <c r="Z236" s="375"/>
      <c r="AA236" s="375"/>
      <c r="AB236" s="375"/>
    </row>
    <row r="237" spans="1:28" s="376" customFormat="1" ht="17.100000000000001" customHeight="1">
      <c r="A237" s="385" t="s">
        <v>2012</v>
      </c>
      <c r="B237" s="378">
        <v>439</v>
      </c>
      <c r="C237" s="385" t="s">
        <v>2013</v>
      </c>
      <c r="D237" s="380">
        <v>31.5</v>
      </c>
      <c r="E237" s="381">
        <f t="shared" si="32"/>
        <v>0.86809815950920244</v>
      </c>
      <c r="F237" s="382">
        <f t="shared" si="37"/>
        <v>439</v>
      </c>
      <c r="G237" s="383">
        <f t="shared" si="38"/>
        <v>31.5</v>
      </c>
      <c r="H237" s="384">
        <f t="shared" si="39"/>
        <v>0.86809815950920244</v>
      </c>
      <c r="I237" s="383">
        <f t="shared" si="40"/>
        <v>31.5</v>
      </c>
      <c r="J237" s="375"/>
      <c r="K237" s="375"/>
      <c r="L237" s="375"/>
      <c r="M237" s="375"/>
      <c r="N237" s="375"/>
      <c r="O237" s="375"/>
      <c r="P237" s="375"/>
      <c r="Q237" s="375"/>
      <c r="R237" s="375"/>
      <c r="S237" s="375"/>
      <c r="T237" s="375"/>
      <c r="U237" s="375"/>
      <c r="V237" s="375"/>
      <c r="W237" s="375"/>
      <c r="X237" s="375"/>
      <c r="Y237" s="375"/>
      <c r="Z237" s="375"/>
      <c r="AA237" s="375"/>
      <c r="AB237" s="375"/>
    </row>
    <row r="238" spans="1:28" s="376" customFormat="1" ht="17.100000000000001" customHeight="1">
      <c r="A238" s="388" t="s">
        <v>2014</v>
      </c>
      <c r="B238" s="389">
        <v>390</v>
      </c>
      <c r="C238" s="388" t="s">
        <v>2015</v>
      </c>
      <c r="D238" s="390">
        <v>31.5</v>
      </c>
      <c r="E238" s="391">
        <f t="shared" si="32"/>
        <v>0.86809815950920244</v>
      </c>
      <c r="F238" s="382">
        <f t="shared" si="37"/>
        <v>390</v>
      </c>
      <c r="G238" s="383">
        <f t="shared" si="38"/>
        <v>31.5</v>
      </c>
      <c r="H238" s="384">
        <f t="shared" si="39"/>
        <v>0.86809815950920244</v>
      </c>
      <c r="I238" s="383">
        <f t="shared" si="40"/>
        <v>31.5</v>
      </c>
      <c r="J238" s="375"/>
      <c r="K238" s="375"/>
      <c r="L238" s="375"/>
      <c r="M238" s="375"/>
      <c r="N238" s="375"/>
      <c r="O238" s="375"/>
      <c r="P238" s="375"/>
      <c r="Q238" s="375"/>
      <c r="R238" s="375"/>
      <c r="S238" s="375"/>
      <c r="T238" s="375"/>
      <c r="U238" s="375"/>
      <c r="V238" s="375"/>
      <c r="W238" s="375"/>
      <c r="X238" s="375"/>
      <c r="Y238" s="375"/>
      <c r="Z238" s="375"/>
      <c r="AA238" s="375"/>
      <c r="AB238" s="375"/>
    </row>
    <row r="239" spans="1:28" s="376" customFormat="1" ht="17.100000000000001" customHeight="1">
      <c r="A239" s="385" t="s">
        <v>2016</v>
      </c>
      <c r="B239" s="378">
        <v>0</v>
      </c>
      <c r="C239" s="385">
        <v>20</v>
      </c>
      <c r="D239" s="380">
        <v>20</v>
      </c>
      <c r="E239" s="381">
        <f t="shared" si="32"/>
        <v>0.93399339933993397</v>
      </c>
      <c r="F239" s="382">
        <f t="shared" si="37"/>
        <v>0</v>
      </c>
      <c r="G239" s="383">
        <f t="shared" si="38"/>
        <v>20</v>
      </c>
      <c r="H239" s="384">
        <f t="shared" si="39"/>
        <v>0.93399339933993397</v>
      </c>
      <c r="I239" s="383">
        <f t="shared" si="40"/>
        <v>20</v>
      </c>
      <c r="J239" s="375"/>
      <c r="K239" s="375"/>
      <c r="L239" s="375"/>
      <c r="M239" s="375"/>
      <c r="N239" s="375"/>
      <c r="O239" s="375"/>
      <c r="P239" s="375"/>
      <c r="Q239" s="375"/>
      <c r="R239" s="375"/>
      <c r="S239" s="375"/>
      <c r="T239" s="375"/>
      <c r="U239" s="375"/>
      <c r="V239" s="375"/>
      <c r="W239" s="375"/>
      <c r="X239" s="375"/>
      <c r="Y239" s="375"/>
      <c r="Z239" s="375"/>
      <c r="AA239" s="375"/>
      <c r="AB239" s="375"/>
    </row>
    <row r="240" spans="1:28" s="376" customFormat="1" ht="17.100000000000001" customHeight="1">
      <c r="A240" s="385" t="s">
        <v>2017</v>
      </c>
      <c r="B240" s="378">
        <v>0</v>
      </c>
      <c r="C240" s="385">
        <v>30.4</v>
      </c>
      <c r="D240" s="380">
        <v>30.4</v>
      </c>
      <c r="E240" s="381">
        <f t="shared" si="32"/>
        <v>0.87399629400864731</v>
      </c>
      <c r="F240" s="382">
        <f t="shared" si="37"/>
        <v>0</v>
      </c>
      <c r="G240" s="383">
        <f t="shared" si="38"/>
        <v>30.4</v>
      </c>
      <c r="H240" s="384">
        <f t="shared" si="39"/>
        <v>0.87399629400864731</v>
      </c>
      <c r="I240" s="383">
        <f t="shared" si="40"/>
        <v>30.400000000000006</v>
      </c>
      <c r="J240" s="375"/>
      <c r="K240" s="375"/>
      <c r="L240" s="375"/>
      <c r="M240" s="375"/>
      <c r="N240" s="375"/>
      <c r="O240" s="375"/>
      <c r="P240" s="375"/>
      <c r="Q240" s="375"/>
      <c r="R240" s="375"/>
      <c r="S240" s="375"/>
      <c r="T240" s="375"/>
      <c r="U240" s="375"/>
      <c r="V240" s="375"/>
      <c r="W240" s="375"/>
      <c r="X240" s="375"/>
      <c r="Y240" s="375"/>
      <c r="Z240" s="375"/>
      <c r="AA240" s="375"/>
      <c r="AB240" s="375"/>
    </row>
    <row r="241" spans="1:28" s="376" customFormat="1" ht="17.100000000000001" customHeight="1">
      <c r="A241" s="385" t="s">
        <v>1000</v>
      </c>
      <c r="B241" s="378">
        <v>56475</v>
      </c>
      <c r="C241" s="385" t="s">
        <v>2018</v>
      </c>
      <c r="D241" s="380">
        <v>15.5</v>
      </c>
      <c r="E241" s="381">
        <f t="shared" si="32"/>
        <v>0.9625850340136054</v>
      </c>
      <c r="F241" s="382">
        <f t="shared" si="37"/>
        <v>56475</v>
      </c>
      <c r="G241" s="383">
        <f t="shared" si="38"/>
        <v>15.5</v>
      </c>
      <c r="H241" s="384">
        <f t="shared" si="39"/>
        <v>0.9625850340136054</v>
      </c>
      <c r="I241" s="383">
        <f t="shared" si="40"/>
        <v>15.5</v>
      </c>
      <c r="J241" s="375"/>
      <c r="K241" s="375"/>
      <c r="L241" s="375"/>
      <c r="M241" s="375"/>
      <c r="N241" s="375"/>
      <c r="O241" s="375"/>
      <c r="P241" s="375"/>
      <c r="Q241" s="375"/>
      <c r="R241" s="375"/>
      <c r="S241" s="375"/>
      <c r="T241" s="375"/>
      <c r="U241" s="375"/>
      <c r="V241" s="375"/>
      <c r="W241" s="375"/>
      <c r="X241" s="375"/>
      <c r="Y241" s="375"/>
      <c r="Z241" s="375"/>
      <c r="AA241" s="375"/>
      <c r="AB241" s="375"/>
    </row>
    <row r="242" spans="1:28" s="376" customFormat="1" ht="17.100000000000001" customHeight="1">
      <c r="A242" s="385" t="s">
        <v>1001</v>
      </c>
      <c r="B242" s="378"/>
      <c r="C242" s="385"/>
      <c r="D242" s="380"/>
      <c r="E242" s="381"/>
      <c r="F242" s="382">
        <f>SUM(B243:B247)</f>
        <v>100702</v>
      </c>
      <c r="G242" s="383">
        <f>SUMPRODUCT($B243:$B247,D243:D247)/SUM($B243:$B247)</f>
        <v>41.395334750054616</v>
      </c>
      <c r="H242" s="384">
        <f>SUMPRODUCT($B243:$B247,E243:E247)/SUM($B243:$B247)</f>
        <v>0.82053520355396259</v>
      </c>
      <c r="I242" s="383">
        <f t="shared" si="31"/>
        <v>40.948420722383105</v>
      </c>
      <c r="J242" s="375"/>
      <c r="K242" s="375"/>
      <c r="L242" s="375"/>
      <c r="M242" s="375"/>
      <c r="N242" s="375"/>
      <c r="O242" s="375"/>
      <c r="P242" s="375"/>
      <c r="Q242" s="375"/>
      <c r="R242" s="375"/>
      <c r="S242" s="375"/>
      <c r="T242" s="375"/>
      <c r="U242" s="375"/>
      <c r="V242" s="375"/>
      <c r="W242" s="375"/>
      <c r="X242" s="375"/>
      <c r="Y242" s="375"/>
      <c r="Z242" s="375"/>
      <c r="AA242" s="375"/>
      <c r="AB242" s="375"/>
    </row>
    <row r="243" spans="1:28" s="376" customFormat="1" ht="17.100000000000001" customHeight="1">
      <c r="A243" s="385" t="s">
        <v>2019</v>
      </c>
      <c r="B243" s="378"/>
      <c r="C243" s="385"/>
      <c r="D243" s="380"/>
      <c r="E243" s="381"/>
      <c r="F243" s="382"/>
      <c r="G243" s="383"/>
      <c r="H243" s="384"/>
      <c r="I243" s="383"/>
      <c r="J243" s="375"/>
      <c r="K243" s="375"/>
      <c r="L243" s="375"/>
      <c r="M243" s="375"/>
      <c r="N243" s="375"/>
      <c r="O243" s="375"/>
      <c r="P243" s="375"/>
      <c r="Q243" s="375"/>
      <c r="R243" s="375"/>
      <c r="S243" s="375"/>
      <c r="T243" s="375"/>
      <c r="U243" s="375"/>
      <c r="V243" s="375"/>
      <c r="W243" s="375"/>
      <c r="X243" s="375"/>
      <c r="Y243" s="375"/>
      <c r="Z243" s="375"/>
      <c r="AA243" s="375"/>
      <c r="AB243" s="375"/>
    </row>
    <row r="244" spans="1:28" s="376" customFormat="1" ht="17.100000000000001" customHeight="1">
      <c r="A244" s="385" t="s">
        <v>1841</v>
      </c>
      <c r="B244" s="378">
        <v>71980</v>
      </c>
      <c r="C244" s="392" t="s">
        <v>2020</v>
      </c>
      <c r="D244" s="380">
        <v>46.8</v>
      </c>
      <c r="E244" s="381">
        <f t="shared" si="32"/>
        <v>0.79360628154795287</v>
      </c>
      <c r="F244" s="382"/>
      <c r="G244" s="383"/>
      <c r="H244" s="384"/>
      <c r="I244" s="383"/>
      <c r="J244" s="375"/>
      <c r="K244" s="375"/>
      <c r="L244" s="375"/>
      <c r="M244" s="375"/>
      <c r="N244" s="375"/>
      <c r="O244" s="375"/>
      <c r="P244" s="375"/>
      <c r="Q244" s="375"/>
      <c r="R244" s="375"/>
      <c r="S244" s="375"/>
      <c r="T244" s="375"/>
      <c r="U244" s="375"/>
      <c r="V244" s="375"/>
      <c r="W244" s="375"/>
      <c r="X244" s="375"/>
      <c r="Y244" s="375"/>
      <c r="Z244" s="375"/>
      <c r="AA244" s="375"/>
      <c r="AB244" s="375"/>
    </row>
    <row r="245" spans="1:28" s="376" customFormat="1" ht="17.100000000000001" customHeight="1">
      <c r="A245" s="385" t="s">
        <v>2021</v>
      </c>
      <c r="B245" s="378">
        <v>28230</v>
      </c>
      <c r="C245" s="385" t="s">
        <v>2022</v>
      </c>
      <c r="D245" s="380">
        <v>27.7</v>
      </c>
      <c r="E245" s="381">
        <f t="shared" si="32"/>
        <v>0.88881909547738702</v>
      </c>
      <c r="F245" s="382"/>
      <c r="G245" s="383"/>
      <c r="H245" s="384"/>
      <c r="I245" s="383"/>
      <c r="J245" s="375"/>
      <c r="K245" s="375"/>
      <c r="L245" s="375"/>
      <c r="M245" s="375"/>
      <c r="N245" s="375"/>
      <c r="O245" s="375"/>
      <c r="P245" s="375"/>
      <c r="Q245" s="375"/>
      <c r="R245" s="375"/>
      <c r="S245" s="375"/>
      <c r="T245" s="375"/>
      <c r="U245" s="375"/>
      <c r="V245" s="375"/>
      <c r="W245" s="375"/>
      <c r="X245" s="375"/>
      <c r="Y245" s="375"/>
      <c r="Z245" s="375"/>
      <c r="AA245" s="375"/>
      <c r="AB245" s="375"/>
    </row>
    <row r="246" spans="1:28" s="376" customFormat="1" ht="17.100000000000001" customHeight="1">
      <c r="A246" s="385" t="s">
        <v>2023</v>
      </c>
      <c r="B246" s="378"/>
      <c r="C246" s="385"/>
      <c r="D246" s="380"/>
      <c r="E246" s="381"/>
      <c r="F246" s="382"/>
      <c r="G246" s="383"/>
      <c r="H246" s="384"/>
      <c r="I246" s="383"/>
      <c r="J246" s="375"/>
      <c r="K246" s="375"/>
      <c r="L246" s="375"/>
      <c r="M246" s="375"/>
      <c r="N246" s="375"/>
      <c r="O246" s="375"/>
      <c r="P246" s="375"/>
      <c r="Q246" s="375"/>
      <c r="R246" s="375"/>
      <c r="S246" s="375"/>
      <c r="T246" s="375"/>
      <c r="U246" s="375"/>
      <c r="V246" s="375"/>
      <c r="W246" s="375"/>
      <c r="X246" s="375"/>
      <c r="Y246" s="375"/>
      <c r="Z246" s="375"/>
      <c r="AA246" s="375"/>
      <c r="AB246" s="375"/>
    </row>
    <row r="247" spans="1:28" s="376" customFormat="1" ht="17.100000000000001" customHeight="1">
      <c r="A247" s="385" t="s">
        <v>1841</v>
      </c>
      <c r="B247" s="378">
        <v>492</v>
      </c>
      <c r="C247" s="385" t="s">
        <v>2024</v>
      </c>
      <c r="D247" s="380">
        <v>36.5</v>
      </c>
      <c r="E247" s="381">
        <f t="shared" si="32"/>
        <v>0.84226190476190477</v>
      </c>
      <c r="F247" s="382"/>
      <c r="G247" s="383"/>
      <c r="H247" s="384"/>
      <c r="I247" s="383"/>
      <c r="J247" s="375"/>
      <c r="K247" s="375"/>
      <c r="L247" s="375"/>
      <c r="M247" s="375"/>
      <c r="N247" s="375"/>
      <c r="O247" s="375"/>
      <c r="P247" s="375"/>
      <c r="Q247" s="375"/>
      <c r="R247" s="375"/>
      <c r="S247" s="375"/>
      <c r="T247" s="375"/>
      <c r="U247" s="375"/>
      <c r="V247" s="375"/>
      <c r="W247" s="375"/>
      <c r="X247" s="375"/>
      <c r="Y247" s="375"/>
      <c r="Z247" s="375"/>
      <c r="AA247" s="375"/>
      <c r="AB247" s="375"/>
    </row>
    <row r="248" spans="1:28" s="376" customFormat="1" ht="17.100000000000001" customHeight="1">
      <c r="A248" s="385" t="s">
        <v>2025</v>
      </c>
      <c r="B248" s="378">
        <v>0</v>
      </c>
      <c r="C248" s="385" t="s">
        <v>2026</v>
      </c>
      <c r="D248" s="380">
        <v>27</v>
      </c>
      <c r="E248" s="381">
        <f t="shared" si="32"/>
        <v>0.89274447949526814</v>
      </c>
      <c r="F248" s="382">
        <f>B248</f>
        <v>0</v>
      </c>
      <c r="G248" s="383">
        <f>D248</f>
        <v>27</v>
      </c>
      <c r="H248" s="384">
        <f>141.5/(G248+131.5)</f>
        <v>0.89274447949526814</v>
      </c>
      <c r="I248" s="383">
        <f>(141.5/H248)-131.5</f>
        <v>27</v>
      </c>
      <c r="J248" s="375"/>
      <c r="K248" s="375"/>
      <c r="L248" s="375"/>
      <c r="M248" s="375"/>
      <c r="N248" s="375"/>
      <c r="O248" s="375"/>
      <c r="P248" s="375"/>
      <c r="Q248" s="375"/>
      <c r="R248" s="375"/>
      <c r="S248" s="375"/>
      <c r="T248" s="375"/>
      <c r="U248" s="375"/>
      <c r="V248" s="375"/>
      <c r="W248" s="375"/>
      <c r="X248" s="375"/>
      <c r="Y248" s="375"/>
      <c r="Z248" s="375"/>
      <c r="AA248" s="375"/>
      <c r="AB248" s="375"/>
    </row>
    <row r="249" spans="1:28" s="376" customFormat="1" ht="17.100000000000001" customHeight="1">
      <c r="A249" s="385" t="s">
        <v>1002</v>
      </c>
      <c r="B249" s="378"/>
      <c r="C249" s="385"/>
      <c r="D249" s="380"/>
      <c r="E249" s="381"/>
      <c r="F249" s="382">
        <f>SUM(B250:B251)</f>
        <v>18718</v>
      </c>
      <c r="G249" s="383">
        <f>SUMPRODUCT($B250:$B251,D250:D251)/SUM($B250:$B251)</f>
        <v>26.854685329629234</v>
      </c>
      <c r="H249" s="384">
        <f>SUMPRODUCT($B250:$B251,E250:E251)/SUM($B250:$B251)</f>
        <v>0.89361807457784836</v>
      </c>
      <c r="I249" s="383">
        <f t="shared" si="31"/>
        <v>26.845051454835016</v>
      </c>
      <c r="J249" s="375"/>
      <c r="K249" s="375"/>
      <c r="L249" s="375"/>
      <c r="M249" s="375"/>
      <c r="N249" s="375"/>
      <c r="O249" s="375"/>
      <c r="P249" s="375"/>
      <c r="Q249" s="375"/>
      <c r="R249" s="375"/>
      <c r="S249" s="375"/>
      <c r="T249" s="375"/>
      <c r="U249" s="375"/>
      <c r="V249" s="375"/>
      <c r="W249" s="375"/>
      <c r="X249" s="375"/>
      <c r="Y249" s="375"/>
      <c r="Z249" s="375"/>
      <c r="AA249" s="375"/>
      <c r="AB249" s="375"/>
    </row>
    <row r="250" spans="1:28" s="376" customFormat="1" ht="17.100000000000001" customHeight="1">
      <c r="A250" s="385" t="s">
        <v>2027</v>
      </c>
      <c r="B250" s="378">
        <v>272</v>
      </c>
      <c r="C250" s="385">
        <v>17</v>
      </c>
      <c r="D250" s="380">
        <v>17</v>
      </c>
      <c r="E250" s="381">
        <f t="shared" si="32"/>
        <v>0.95286195286195285</v>
      </c>
      <c r="F250" s="382"/>
      <c r="G250" s="383"/>
      <c r="H250" s="384"/>
      <c r="I250" s="383"/>
      <c r="J250" s="375"/>
      <c r="K250" s="375"/>
      <c r="L250" s="375"/>
      <c r="M250" s="375"/>
      <c r="N250" s="375"/>
      <c r="O250" s="375"/>
      <c r="P250" s="375"/>
      <c r="Q250" s="375"/>
      <c r="R250" s="375"/>
      <c r="S250" s="375"/>
      <c r="T250" s="375"/>
      <c r="U250" s="375"/>
      <c r="V250" s="375"/>
      <c r="W250" s="375"/>
      <c r="X250" s="375"/>
      <c r="Y250" s="375"/>
      <c r="Z250" s="375"/>
      <c r="AA250" s="375"/>
      <c r="AB250" s="375"/>
    </row>
    <row r="251" spans="1:28" s="376" customFormat="1" ht="17.100000000000001" customHeight="1">
      <c r="A251" s="385" t="s">
        <v>2028</v>
      </c>
      <c r="B251" s="378">
        <v>18446</v>
      </c>
      <c r="C251" s="385">
        <v>27</v>
      </c>
      <c r="D251" s="380">
        <v>27</v>
      </c>
      <c r="E251" s="381">
        <f t="shared" si="32"/>
        <v>0.89274447949526814</v>
      </c>
      <c r="F251" s="382"/>
      <c r="G251" s="383"/>
      <c r="H251" s="384"/>
      <c r="I251" s="383"/>
      <c r="J251" s="375"/>
      <c r="K251" s="375"/>
      <c r="L251" s="375"/>
      <c r="M251" s="375"/>
      <c r="N251" s="375"/>
      <c r="O251" s="375"/>
      <c r="P251" s="375"/>
      <c r="Q251" s="375"/>
      <c r="R251" s="375"/>
      <c r="S251" s="375"/>
      <c r="T251" s="375"/>
      <c r="U251" s="375"/>
      <c r="V251" s="375"/>
      <c r="W251" s="375"/>
      <c r="X251" s="375"/>
      <c r="Y251" s="375"/>
      <c r="Z251" s="375"/>
      <c r="AA251" s="375"/>
      <c r="AB251" s="375"/>
    </row>
    <row r="252" spans="1:28" s="376" customFormat="1" ht="17.100000000000001" customHeight="1">
      <c r="A252" s="385" t="s">
        <v>1003</v>
      </c>
      <c r="B252" s="378">
        <v>81700</v>
      </c>
      <c r="C252" s="386" t="s">
        <v>2029</v>
      </c>
      <c r="D252" s="380">
        <v>36.5</v>
      </c>
      <c r="E252" s="381">
        <f t="shared" si="32"/>
        <v>0.84226190476190477</v>
      </c>
      <c r="F252" s="382">
        <f t="shared" ref="F252:F266" si="41">B252</f>
        <v>81700</v>
      </c>
      <c r="G252" s="383">
        <f t="shared" ref="G252:G266" si="42">D252</f>
        <v>36.5</v>
      </c>
      <c r="H252" s="384">
        <f t="shared" ref="H252:H266" si="43">141.5/(G252+131.5)</f>
        <v>0.84226190476190477</v>
      </c>
      <c r="I252" s="383">
        <f t="shared" ref="I252:I309" si="44">(141.5/H252)-131.5</f>
        <v>36.5</v>
      </c>
      <c r="J252" s="375"/>
      <c r="K252" s="375"/>
      <c r="L252" s="375"/>
      <c r="M252" s="375"/>
      <c r="N252" s="375"/>
      <c r="O252" s="375"/>
      <c r="P252" s="375"/>
      <c r="Q252" s="375"/>
      <c r="R252" s="375"/>
      <c r="S252" s="375"/>
      <c r="T252" s="375"/>
      <c r="U252" s="375"/>
      <c r="V252" s="375"/>
      <c r="W252" s="375"/>
      <c r="X252" s="375"/>
      <c r="Y252" s="375"/>
      <c r="Z252" s="375"/>
      <c r="AA252" s="375"/>
      <c r="AB252" s="375"/>
    </row>
    <row r="253" spans="1:28" s="376" customFormat="1" ht="17.100000000000001" customHeight="1">
      <c r="A253" s="385" t="s">
        <v>1146</v>
      </c>
      <c r="B253" s="378">
        <v>7315</v>
      </c>
      <c r="C253" s="386" t="s">
        <v>2030</v>
      </c>
      <c r="D253" s="380">
        <v>25.2</v>
      </c>
      <c r="E253" s="381">
        <f t="shared" si="32"/>
        <v>0.90299936183790686</v>
      </c>
      <c r="F253" s="382">
        <f t="shared" si="41"/>
        <v>7315</v>
      </c>
      <c r="G253" s="383">
        <f t="shared" si="42"/>
        <v>25.2</v>
      </c>
      <c r="H253" s="384">
        <f t="shared" si="43"/>
        <v>0.90299936183790686</v>
      </c>
      <c r="I253" s="383">
        <f t="shared" si="44"/>
        <v>25.199999999999989</v>
      </c>
      <c r="J253" s="375"/>
      <c r="K253" s="375"/>
      <c r="L253" s="375"/>
      <c r="M253" s="375"/>
      <c r="N253" s="375"/>
      <c r="O253" s="375"/>
      <c r="P253" s="375"/>
      <c r="Q253" s="375"/>
      <c r="R253" s="375"/>
      <c r="S253" s="375"/>
      <c r="T253" s="375"/>
      <c r="U253" s="375"/>
      <c r="V253" s="375"/>
      <c r="W253" s="375"/>
      <c r="X253" s="375"/>
      <c r="Y253" s="375"/>
      <c r="Z253" s="375"/>
      <c r="AA253" s="375"/>
      <c r="AB253" s="375"/>
    </row>
    <row r="254" spans="1:28" s="376" customFormat="1" ht="17.100000000000001" customHeight="1">
      <c r="A254" s="385" t="s">
        <v>2031</v>
      </c>
      <c r="B254" s="378">
        <v>0</v>
      </c>
      <c r="C254" s="385">
        <v>24</v>
      </c>
      <c r="D254" s="380">
        <v>24</v>
      </c>
      <c r="E254" s="381">
        <f t="shared" si="32"/>
        <v>0.909967845659164</v>
      </c>
      <c r="F254" s="382">
        <f t="shared" si="41"/>
        <v>0</v>
      </c>
      <c r="G254" s="383">
        <f t="shared" si="42"/>
        <v>24</v>
      </c>
      <c r="H254" s="384">
        <f t="shared" si="43"/>
        <v>0.909967845659164</v>
      </c>
      <c r="I254" s="383">
        <f t="shared" si="44"/>
        <v>24</v>
      </c>
      <c r="J254" s="375"/>
      <c r="K254" s="375"/>
      <c r="L254" s="375"/>
      <c r="M254" s="375"/>
      <c r="N254" s="375"/>
      <c r="O254" s="375"/>
      <c r="P254" s="375"/>
      <c r="Q254" s="375"/>
      <c r="R254" s="375"/>
      <c r="S254" s="375"/>
      <c r="T254" s="375"/>
      <c r="U254" s="375"/>
      <c r="V254" s="375"/>
      <c r="W254" s="375"/>
      <c r="X254" s="375"/>
      <c r="Y254" s="375"/>
      <c r="Z254" s="375"/>
      <c r="AA254" s="375"/>
      <c r="AB254" s="375"/>
    </row>
    <row r="255" spans="1:28" s="376" customFormat="1" ht="17.100000000000001" customHeight="1">
      <c r="A255" s="385" t="s">
        <v>1145</v>
      </c>
      <c r="B255" s="378">
        <v>6942</v>
      </c>
      <c r="C255" s="393" t="s">
        <v>2032</v>
      </c>
      <c r="D255" s="380">
        <v>38</v>
      </c>
      <c r="E255" s="381">
        <f t="shared" si="32"/>
        <v>0.83480825958702065</v>
      </c>
      <c r="F255" s="382">
        <f t="shared" si="41"/>
        <v>6942</v>
      </c>
      <c r="G255" s="383">
        <f t="shared" si="42"/>
        <v>38</v>
      </c>
      <c r="H255" s="384">
        <f t="shared" si="43"/>
        <v>0.83480825958702065</v>
      </c>
      <c r="I255" s="383">
        <f t="shared" si="44"/>
        <v>38</v>
      </c>
      <c r="J255" s="375"/>
      <c r="K255" s="375"/>
      <c r="L255" s="375"/>
      <c r="M255" s="375"/>
      <c r="N255" s="375"/>
      <c r="O255" s="375"/>
      <c r="P255" s="375"/>
      <c r="Q255" s="375"/>
      <c r="R255" s="375"/>
      <c r="S255" s="375"/>
      <c r="T255" s="375"/>
      <c r="U255" s="375"/>
      <c r="V255" s="375"/>
      <c r="W255" s="375"/>
      <c r="X255" s="375"/>
      <c r="Y255" s="375"/>
      <c r="Z255" s="375"/>
      <c r="AA255" s="375"/>
      <c r="AB255" s="375"/>
    </row>
    <row r="256" spans="1:28" s="376" customFormat="1" ht="17.100000000000001" customHeight="1">
      <c r="A256" s="385" t="s">
        <v>2033</v>
      </c>
      <c r="B256" s="378">
        <v>0</v>
      </c>
      <c r="C256" s="385" t="s">
        <v>2034</v>
      </c>
      <c r="D256" s="380">
        <v>17</v>
      </c>
      <c r="E256" s="381">
        <f t="shared" si="32"/>
        <v>0.95286195286195285</v>
      </c>
      <c r="F256" s="382">
        <f t="shared" si="41"/>
        <v>0</v>
      </c>
      <c r="G256" s="383">
        <f t="shared" si="42"/>
        <v>17</v>
      </c>
      <c r="H256" s="384">
        <f t="shared" si="43"/>
        <v>0.95286195286195285</v>
      </c>
      <c r="I256" s="383">
        <f t="shared" si="44"/>
        <v>17</v>
      </c>
      <c r="J256" s="375"/>
      <c r="K256" s="375"/>
      <c r="L256" s="375"/>
      <c r="M256" s="375"/>
      <c r="N256" s="375"/>
      <c r="O256" s="375"/>
      <c r="P256" s="375"/>
      <c r="Q256" s="375"/>
      <c r="R256" s="375"/>
      <c r="S256" s="375"/>
      <c r="T256" s="375"/>
      <c r="U256" s="375"/>
      <c r="V256" s="375"/>
      <c r="W256" s="375"/>
      <c r="X256" s="375"/>
      <c r="Y256" s="375"/>
      <c r="Z256" s="375"/>
      <c r="AA256" s="375"/>
      <c r="AB256" s="375"/>
    </row>
    <row r="257" spans="1:28" s="376" customFormat="1" ht="17.100000000000001" customHeight="1">
      <c r="A257" s="385" t="s">
        <v>1004</v>
      </c>
      <c r="B257" s="378">
        <v>1848319</v>
      </c>
      <c r="C257" s="394" t="s">
        <v>2035</v>
      </c>
      <c r="D257" s="380">
        <v>19.3</v>
      </c>
      <c r="E257" s="381">
        <f t="shared" si="32"/>
        <v>0.93832891246684347</v>
      </c>
      <c r="F257" s="382">
        <f t="shared" si="41"/>
        <v>1848319</v>
      </c>
      <c r="G257" s="383">
        <f t="shared" si="42"/>
        <v>19.3</v>
      </c>
      <c r="H257" s="384">
        <f t="shared" si="43"/>
        <v>0.93832891246684347</v>
      </c>
      <c r="I257" s="383">
        <f t="shared" si="44"/>
        <v>19.300000000000011</v>
      </c>
      <c r="J257" s="375"/>
      <c r="K257" s="375"/>
      <c r="L257" s="375"/>
      <c r="M257" s="375"/>
      <c r="N257" s="375"/>
      <c r="O257" s="375"/>
      <c r="P257" s="375"/>
      <c r="Q257" s="375"/>
      <c r="R257" s="375"/>
      <c r="S257" s="375"/>
      <c r="T257" s="375"/>
      <c r="U257" s="375"/>
      <c r="V257" s="375"/>
      <c r="W257" s="375"/>
      <c r="X257" s="375"/>
      <c r="Y257" s="375"/>
      <c r="Z257" s="375"/>
      <c r="AA257" s="375"/>
      <c r="AB257" s="375"/>
    </row>
    <row r="258" spans="1:28" s="376" customFormat="1" ht="17.100000000000001" customHeight="1">
      <c r="A258" s="385" t="s">
        <v>1005</v>
      </c>
      <c r="B258" s="378">
        <v>9811</v>
      </c>
      <c r="C258" s="386" t="s">
        <v>2036</v>
      </c>
      <c r="D258" s="380">
        <v>16.5</v>
      </c>
      <c r="E258" s="381">
        <f t="shared" si="32"/>
        <v>0.95608108108108103</v>
      </c>
      <c r="F258" s="382">
        <f t="shared" si="41"/>
        <v>9811</v>
      </c>
      <c r="G258" s="383">
        <f t="shared" si="42"/>
        <v>16.5</v>
      </c>
      <c r="H258" s="384">
        <f t="shared" si="43"/>
        <v>0.95608108108108103</v>
      </c>
      <c r="I258" s="383">
        <f t="shared" si="44"/>
        <v>16.5</v>
      </c>
      <c r="J258" s="375"/>
      <c r="K258" s="375"/>
      <c r="L258" s="375"/>
      <c r="M258" s="375"/>
      <c r="N258" s="375"/>
      <c r="O258" s="375"/>
      <c r="P258" s="375"/>
      <c r="Q258" s="375"/>
      <c r="R258" s="375"/>
      <c r="S258" s="375"/>
      <c r="T258" s="375"/>
      <c r="U258" s="375"/>
      <c r="V258" s="375"/>
      <c r="W258" s="375"/>
      <c r="X258" s="375"/>
      <c r="Y258" s="375"/>
      <c r="Z258" s="375"/>
      <c r="AA258" s="375"/>
      <c r="AB258" s="375"/>
    </row>
    <row r="259" spans="1:28" s="376" customFormat="1" ht="17.100000000000001" customHeight="1">
      <c r="A259" s="385" t="s">
        <v>1006</v>
      </c>
      <c r="B259" s="378">
        <v>2815987</v>
      </c>
      <c r="C259" s="386" t="s">
        <v>2037</v>
      </c>
      <c r="D259" s="380">
        <v>23.6</v>
      </c>
      <c r="E259" s="381">
        <f t="shared" si="32"/>
        <v>0.91231463571889104</v>
      </c>
      <c r="F259" s="382">
        <f t="shared" si="41"/>
        <v>2815987</v>
      </c>
      <c r="G259" s="383">
        <f t="shared" si="42"/>
        <v>23.6</v>
      </c>
      <c r="H259" s="384">
        <f t="shared" si="43"/>
        <v>0.91231463571889104</v>
      </c>
      <c r="I259" s="383">
        <f t="shared" si="44"/>
        <v>23.599999999999994</v>
      </c>
      <c r="J259" s="375"/>
      <c r="K259" s="375"/>
      <c r="L259" s="375"/>
      <c r="M259" s="375"/>
      <c r="N259" s="375"/>
      <c r="O259" s="375"/>
      <c r="P259" s="375"/>
      <c r="Q259" s="375"/>
      <c r="R259" s="375"/>
      <c r="S259" s="375"/>
      <c r="T259" s="375"/>
      <c r="U259" s="375"/>
      <c r="V259" s="375"/>
      <c r="W259" s="375"/>
      <c r="X259" s="375"/>
      <c r="Y259" s="375"/>
      <c r="Z259" s="375"/>
      <c r="AA259" s="375"/>
      <c r="AB259" s="375"/>
    </row>
    <row r="260" spans="1:28" s="376" customFormat="1" ht="17.100000000000001" customHeight="1">
      <c r="A260" s="385" t="s">
        <v>1007</v>
      </c>
      <c r="B260" s="378">
        <v>128443</v>
      </c>
      <c r="C260" s="385" t="s">
        <v>2038</v>
      </c>
      <c r="D260" s="380">
        <v>35</v>
      </c>
      <c r="E260" s="381">
        <f t="shared" si="32"/>
        <v>0.8498498498498499</v>
      </c>
      <c r="F260" s="382">
        <f t="shared" si="41"/>
        <v>128443</v>
      </c>
      <c r="G260" s="383">
        <f t="shared" si="42"/>
        <v>35</v>
      </c>
      <c r="H260" s="384">
        <f t="shared" si="43"/>
        <v>0.8498498498498499</v>
      </c>
      <c r="I260" s="383">
        <f t="shared" si="44"/>
        <v>35</v>
      </c>
      <c r="J260" s="375"/>
      <c r="K260" s="375"/>
      <c r="L260" s="375"/>
      <c r="M260" s="375"/>
      <c r="N260" s="375"/>
      <c r="O260" s="375"/>
      <c r="P260" s="375"/>
      <c r="Q260" s="375"/>
      <c r="R260" s="375"/>
      <c r="S260" s="375"/>
      <c r="T260" s="375"/>
      <c r="U260" s="375"/>
      <c r="V260" s="375"/>
      <c r="W260" s="375"/>
      <c r="X260" s="375"/>
      <c r="Y260" s="375"/>
      <c r="Z260" s="375"/>
      <c r="AA260" s="375"/>
      <c r="AB260" s="375"/>
    </row>
    <row r="261" spans="1:28" s="376" customFormat="1" ht="17.100000000000001" customHeight="1">
      <c r="A261" s="385" t="s">
        <v>1008</v>
      </c>
      <c r="B261" s="378">
        <v>107624</v>
      </c>
      <c r="C261" s="385" t="s">
        <v>2039</v>
      </c>
      <c r="D261" s="380">
        <v>14</v>
      </c>
      <c r="E261" s="381">
        <f t="shared" si="32"/>
        <v>0.97250859106529208</v>
      </c>
      <c r="F261" s="382">
        <f t="shared" si="41"/>
        <v>107624</v>
      </c>
      <c r="G261" s="383">
        <f t="shared" si="42"/>
        <v>14</v>
      </c>
      <c r="H261" s="384">
        <f t="shared" si="43"/>
        <v>0.97250859106529208</v>
      </c>
      <c r="I261" s="383">
        <f t="shared" si="44"/>
        <v>14</v>
      </c>
      <c r="J261" s="375"/>
      <c r="K261" s="375"/>
      <c r="L261" s="375"/>
      <c r="M261" s="375"/>
      <c r="N261" s="375"/>
      <c r="O261" s="375"/>
      <c r="P261" s="375"/>
      <c r="Q261" s="375"/>
      <c r="R261" s="375"/>
      <c r="S261" s="375"/>
      <c r="T261" s="375"/>
      <c r="U261" s="375"/>
      <c r="V261" s="375"/>
      <c r="W261" s="375"/>
      <c r="X261" s="375"/>
      <c r="Y261" s="375"/>
      <c r="Z261" s="375"/>
      <c r="AA261" s="375"/>
      <c r="AB261" s="375"/>
    </row>
    <row r="262" spans="1:28" s="376" customFormat="1" ht="17.100000000000001" customHeight="1">
      <c r="A262" s="385" t="s">
        <v>2040</v>
      </c>
      <c r="B262" s="378">
        <v>0</v>
      </c>
      <c r="C262" s="385">
        <v>22</v>
      </c>
      <c r="D262" s="380">
        <v>22</v>
      </c>
      <c r="E262" s="381">
        <f t="shared" si="32"/>
        <v>0.92182410423452765</v>
      </c>
      <c r="F262" s="382">
        <f t="shared" si="41"/>
        <v>0</v>
      </c>
      <c r="G262" s="383">
        <f t="shared" si="42"/>
        <v>22</v>
      </c>
      <c r="H262" s="384">
        <f t="shared" si="43"/>
        <v>0.92182410423452765</v>
      </c>
      <c r="I262" s="383">
        <f t="shared" si="44"/>
        <v>22</v>
      </c>
      <c r="J262" s="375"/>
      <c r="K262" s="375"/>
      <c r="L262" s="375"/>
      <c r="M262" s="375"/>
      <c r="N262" s="375"/>
      <c r="O262" s="375"/>
      <c r="P262" s="375"/>
      <c r="Q262" s="375"/>
      <c r="R262" s="375"/>
      <c r="S262" s="375"/>
      <c r="T262" s="375"/>
      <c r="U262" s="375"/>
      <c r="V262" s="375"/>
      <c r="W262" s="375"/>
      <c r="X262" s="375"/>
      <c r="Y262" s="375"/>
      <c r="Z262" s="375"/>
      <c r="AA262" s="375"/>
      <c r="AB262" s="375"/>
    </row>
    <row r="263" spans="1:28" s="376" customFormat="1" ht="17.100000000000001" customHeight="1">
      <c r="A263" s="385" t="s">
        <v>2041</v>
      </c>
      <c r="B263" s="378">
        <v>0</v>
      </c>
      <c r="C263" s="385">
        <v>35</v>
      </c>
      <c r="D263" s="380">
        <v>35</v>
      </c>
      <c r="E263" s="381">
        <f t="shared" si="32"/>
        <v>0.8498498498498499</v>
      </c>
      <c r="F263" s="382">
        <f t="shared" si="41"/>
        <v>0</v>
      </c>
      <c r="G263" s="383">
        <f t="shared" si="42"/>
        <v>35</v>
      </c>
      <c r="H263" s="384">
        <f t="shared" si="43"/>
        <v>0.8498498498498499</v>
      </c>
      <c r="I263" s="383">
        <f t="shared" si="44"/>
        <v>35</v>
      </c>
      <c r="J263" s="375"/>
      <c r="K263" s="375"/>
      <c r="L263" s="375"/>
      <c r="M263" s="375"/>
      <c r="N263" s="375"/>
      <c r="O263" s="375"/>
      <c r="P263" s="375"/>
      <c r="Q263" s="375"/>
      <c r="R263" s="375"/>
      <c r="S263" s="375"/>
      <c r="T263" s="375"/>
      <c r="U263" s="375"/>
      <c r="V263" s="375"/>
      <c r="W263" s="375"/>
      <c r="X263" s="375"/>
      <c r="Y263" s="375"/>
      <c r="Z263" s="375"/>
      <c r="AA263" s="375"/>
      <c r="AB263" s="375"/>
    </row>
    <row r="264" spans="1:28" s="376" customFormat="1" ht="17.100000000000001" customHeight="1">
      <c r="A264" s="385" t="s">
        <v>2042</v>
      </c>
      <c r="B264" s="378">
        <v>0</v>
      </c>
      <c r="C264" s="379" t="s">
        <v>2043</v>
      </c>
      <c r="D264" s="380">
        <v>10</v>
      </c>
      <c r="E264" s="381">
        <f t="shared" si="32"/>
        <v>1</v>
      </c>
      <c r="F264" s="382">
        <f t="shared" si="41"/>
        <v>0</v>
      </c>
      <c r="G264" s="383">
        <f t="shared" si="42"/>
        <v>10</v>
      </c>
      <c r="H264" s="384">
        <f t="shared" si="43"/>
        <v>1</v>
      </c>
      <c r="I264" s="383">
        <f t="shared" si="44"/>
        <v>10</v>
      </c>
      <c r="J264" s="375"/>
      <c r="K264" s="375"/>
      <c r="L264" s="375"/>
      <c r="M264" s="375"/>
      <c r="N264" s="375"/>
      <c r="O264" s="375"/>
      <c r="P264" s="375"/>
      <c r="Q264" s="375"/>
      <c r="R264" s="375"/>
      <c r="S264" s="375"/>
      <c r="T264" s="375"/>
      <c r="U264" s="375"/>
      <c r="V264" s="375"/>
      <c r="W264" s="375"/>
      <c r="X264" s="375"/>
      <c r="Y264" s="375"/>
      <c r="Z264" s="375"/>
      <c r="AA264" s="375"/>
      <c r="AB264" s="375"/>
    </row>
    <row r="265" spans="1:28" s="376" customFormat="1" ht="17.100000000000001" customHeight="1">
      <c r="A265" s="385" t="s">
        <v>1144</v>
      </c>
      <c r="B265" s="378">
        <v>8787</v>
      </c>
      <c r="C265" s="385" t="s">
        <v>2044</v>
      </c>
      <c r="D265" s="380">
        <v>15.3</v>
      </c>
      <c r="E265" s="381">
        <f t="shared" si="32"/>
        <v>0.96389645776566746</v>
      </c>
      <c r="F265" s="382">
        <f t="shared" si="41"/>
        <v>8787</v>
      </c>
      <c r="G265" s="383">
        <f t="shared" si="42"/>
        <v>15.3</v>
      </c>
      <c r="H265" s="384">
        <f t="shared" si="43"/>
        <v>0.96389645776566746</v>
      </c>
      <c r="I265" s="383">
        <f t="shared" si="44"/>
        <v>15.300000000000011</v>
      </c>
      <c r="J265" s="375"/>
      <c r="K265" s="375"/>
      <c r="L265" s="375"/>
      <c r="M265" s="375"/>
      <c r="N265" s="375"/>
      <c r="O265" s="375"/>
      <c r="P265" s="375"/>
      <c r="Q265" s="375"/>
      <c r="R265" s="375"/>
      <c r="S265" s="375"/>
      <c r="T265" s="375"/>
      <c r="U265" s="375"/>
      <c r="V265" s="375"/>
      <c r="W265" s="375"/>
      <c r="X265" s="375"/>
      <c r="Y265" s="375"/>
      <c r="Z265" s="375"/>
      <c r="AA265" s="375"/>
      <c r="AB265" s="375"/>
    </row>
    <row r="266" spans="1:28" s="376" customFormat="1" ht="17.100000000000001" customHeight="1">
      <c r="A266" s="385" t="s">
        <v>1009</v>
      </c>
      <c r="B266" s="378">
        <v>2501621</v>
      </c>
      <c r="C266" s="385">
        <v>14</v>
      </c>
      <c r="D266" s="380">
        <v>14</v>
      </c>
      <c r="E266" s="381">
        <f t="shared" ref="E266:E329" si="45">141.5/(D266+131.5)</f>
        <v>0.97250859106529208</v>
      </c>
      <c r="F266" s="382">
        <f t="shared" si="41"/>
        <v>2501621</v>
      </c>
      <c r="G266" s="383">
        <f t="shared" si="42"/>
        <v>14</v>
      </c>
      <c r="H266" s="384">
        <f t="shared" si="43"/>
        <v>0.97250859106529208</v>
      </c>
      <c r="I266" s="383">
        <f t="shared" si="44"/>
        <v>14</v>
      </c>
      <c r="J266" s="375"/>
      <c r="K266" s="375"/>
      <c r="L266" s="375"/>
      <c r="M266" s="375"/>
      <c r="N266" s="375"/>
      <c r="O266" s="375"/>
      <c r="P266" s="375"/>
      <c r="Q266" s="375"/>
      <c r="R266" s="375"/>
      <c r="S266" s="375"/>
      <c r="T266" s="375"/>
      <c r="U266" s="375"/>
      <c r="V266" s="375"/>
      <c r="W266" s="375"/>
      <c r="X266" s="375"/>
      <c r="Y266" s="375"/>
      <c r="Z266" s="375"/>
      <c r="AA266" s="375"/>
      <c r="AB266" s="375"/>
    </row>
    <row r="267" spans="1:28" s="376" customFormat="1" ht="17.100000000000001" customHeight="1">
      <c r="A267" s="385" t="s">
        <v>1010</v>
      </c>
      <c r="B267" s="378"/>
      <c r="C267" s="385"/>
      <c r="D267" s="380"/>
      <c r="E267" s="381"/>
      <c r="F267" s="382">
        <f>SUM(B268:B269)</f>
        <v>28878521</v>
      </c>
      <c r="G267" s="383">
        <f>SUMPRODUCT($B268:$B269,D268:D269)/SUM($B268:$B269)</f>
        <v>13.001312220940955</v>
      </c>
      <c r="H267" s="384">
        <f>SUMPRODUCT($B268:$B269,E268:E269)/SUM($B268:$B269)</f>
        <v>0.97923128352526168</v>
      </c>
      <c r="I267" s="383">
        <f t="shared" si="44"/>
        <v>13.00110242658485</v>
      </c>
      <c r="J267" s="375"/>
      <c r="K267" s="375"/>
      <c r="L267" s="375"/>
      <c r="M267" s="375"/>
      <c r="N267" s="375"/>
      <c r="O267" s="375"/>
      <c r="P267" s="375"/>
      <c r="Q267" s="375"/>
      <c r="R267" s="375"/>
      <c r="S267" s="375"/>
      <c r="T267" s="375"/>
      <c r="U267" s="375"/>
      <c r="V267" s="375"/>
      <c r="W267" s="375"/>
      <c r="X267" s="375"/>
      <c r="Y267" s="375"/>
      <c r="Z267" s="375"/>
      <c r="AA267" s="375"/>
      <c r="AB267" s="375"/>
    </row>
    <row r="268" spans="1:28" s="376" customFormat="1" ht="17.100000000000001" customHeight="1">
      <c r="A268" s="385" t="s">
        <v>2045</v>
      </c>
      <c r="B268" s="378">
        <v>28877143</v>
      </c>
      <c r="C268" s="385" t="s">
        <v>2046</v>
      </c>
      <c r="D268" s="380">
        <v>13</v>
      </c>
      <c r="E268" s="381">
        <f t="shared" si="45"/>
        <v>0.97923875432525953</v>
      </c>
      <c r="F268" s="382"/>
      <c r="G268" s="383"/>
      <c r="H268" s="384"/>
      <c r="I268" s="383"/>
      <c r="J268" s="375"/>
      <c r="K268" s="375"/>
      <c r="L268" s="375"/>
      <c r="M268" s="375"/>
      <c r="N268" s="375"/>
      <c r="O268" s="375"/>
      <c r="P268" s="375"/>
      <c r="Q268" s="375"/>
      <c r="R268" s="375"/>
      <c r="S268" s="375"/>
      <c r="T268" s="375"/>
      <c r="U268" s="375"/>
      <c r="V268" s="375"/>
      <c r="W268" s="375"/>
      <c r="X268" s="375"/>
      <c r="Y268" s="375"/>
      <c r="Z268" s="375"/>
      <c r="AA268" s="375"/>
      <c r="AB268" s="375"/>
    </row>
    <row r="269" spans="1:28" s="376" customFormat="1" ht="17.100000000000001" customHeight="1">
      <c r="A269" s="385" t="s">
        <v>2047</v>
      </c>
      <c r="B269" s="378">
        <v>1378</v>
      </c>
      <c r="C269" s="385">
        <v>40.5</v>
      </c>
      <c r="D269" s="380">
        <v>40.5</v>
      </c>
      <c r="E269" s="381">
        <f t="shared" si="45"/>
        <v>0.82267441860465118</v>
      </c>
      <c r="F269" s="382"/>
      <c r="G269" s="383"/>
      <c r="H269" s="384"/>
      <c r="I269" s="383"/>
      <c r="J269" s="375"/>
      <c r="K269" s="375"/>
      <c r="L269" s="375"/>
      <c r="M269" s="375"/>
      <c r="N269" s="375"/>
      <c r="O269" s="375"/>
      <c r="P269" s="375"/>
      <c r="Q269" s="375"/>
      <c r="R269" s="375"/>
      <c r="S269" s="375"/>
      <c r="T269" s="375"/>
      <c r="U269" s="375"/>
      <c r="V269" s="375"/>
      <c r="W269" s="375"/>
      <c r="X269" s="375"/>
      <c r="Y269" s="375"/>
      <c r="Z269" s="375"/>
      <c r="AA269" s="375"/>
      <c r="AB269" s="375"/>
    </row>
    <row r="270" spans="1:28" s="376" customFormat="1" ht="17.100000000000001" customHeight="1">
      <c r="A270" s="385" t="s">
        <v>2048</v>
      </c>
      <c r="B270" s="378">
        <v>0</v>
      </c>
      <c r="C270" s="385">
        <v>29</v>
      </c>
      <c r="D270" s="380">
        <v>29</v>
      </c>
      <c r="E270" s="381">
        <f t="shared" si="45"/>
        <v>0.88161993769470404</v>
      </c>
      <c r="F270" s="382">
        <f>B270</f>
        <v>0</v>
      </c>
      <c r="G270" s="383">
        <f>D270</f>
        <v>29</v>
      </c>
      <c r="H270" s="384">
        <f t="shared" ref="H270:H271" si="46">141.5/(G270+131.5)</f>
        <v>0.88161993769470404</v>
      </c>
      <c r="I270" s="383">
        <f t="shared" ref="I270:I271" si="47">(141.5/H270)-131.5</f>
        <v>29</v>
      </c>
      <c r="J270" s="375"/>
      <c r="K270" s="375"/>
      <c r="L270" s="375"/>
      <c r="M270" s="375"/>
      <c r="N270" s="375"/>
      <c r="O270" s="375"/>
      <c r="P270" s="375"/>
      <c r="Q270" s="375"/>
      <c r="R270" s="375"/>
      <c r="S270" s="375"/>
      <c r="T270" s="375"/>
      <c r="U270" s="375"/>
      <c r="V270" s="375"/>
      <c r="W270" s="375"/>
      <c r="X270" s="375"/>
      <c r="Y270" s="375"/>
      <c r="Z270" s="375"/>
      <c r="AA270" s="375"/>
      <c r="AB270" s="375"/>
    </row>
    <row r="271" spans="1:28" s="376" customFormat="1" ht="17.100000000000001" customHeight="1">
      <c r="A271" s="385" t="s">
        <v>2049</v>
      </c>
      <c r="B271" s="378">
        <v>0</v>
      </c>
      <c r="C271" s="385" t="s">
        <v>2050</v>
      </c>
      <c r="D271" s="380">
        <v>40.6</v>
      </c>
      <c r="E271" s="381">
        <f t="shared" si="45"/>
        <v>0.82219639744334694</v>
      </c>
      <c r="F271" s="382">
        <f>B271</f>
        <v>0</v>
      </c>
      <c r="G271" s="383">
        <f>D271</f>
        <v>40.6</v>
      </c>
      <c r="H271" s="384">
        <f t="shared" si="46"/>
        <v>0.82219639744334694</v>
      </c>
      <c r="I271" s="383">
        <f t="shared" si="47"/>
        <v>40.599999999999994</v>
      </c>
      <c r="J271" s="375"/>
      <c r="K271" s="375"/>
      <c r="L271" s="375"/>
      <c r="M271" s="375"/>
      <c r="N271" s="375"/>
      <c r="O271" s="375"/>
      <c r="P271" s="375"/>
      <c r="Q271" s="375"/>
      <c r="R271" s="375"/>
      <c r="S271" s="375"/>
      <c r="T271" s="375"/>
      <c r="U271" s="375"/>
      <c r="V271" s="375"/>
      <c r="W271" s="375"/>
      <c r="X271" s="375"/>
      <c r="Y271" s="375"/>
      <c r="Z271" s="375"/>
      <c r="AA271" s="375"/>
      <c r="AB271" s="375"/>
    </row>
    <row r="272" spans="1:28" s="376" customFormat="1" ht="17.100000000000001" customHeight="1">
      <c r="A272" s="385" t="s">
        <v>1011</v>
      </c>
      <c r="B272" s="378"/>
      <c r="C272" s="385"/>
      <c r="D272" s="380"/>
      <c r="E272" s="381"/>
      <c r="F272" s="382">
        <f>SUM(B273:B274)</f>
        <v>36262</v>
      </c>
      <c r="G272" s="383">
        <f>SUMPRODUCT($B273:$B274,D273:D274)/SUM($B273:$B274)</f>
        <v>41.781989410402076</v>
      </c>
      <c r="H272" s="384">
        <f>SUMPRODUCT($B273:$B274,E273:E274)/SUM($B273:$B274)</f>
        <v>0.81731798932033761</v>
      </c>
      <c r="I272" s="383">
        <f t="shared" si="44"/>
        <v>41.627230587042476</v>
      </c>
      <c r="J272" s="375"/>
      <c r="K272" s="375"/>
      <c r="L272" s="375"/>
      <c r="M272" s="375"/>
      <c r="N272" s="375"/>
      <c r="O272" s="375"/>
      <c r="P272" s="375"/>
      <c r="Q272" s="375"/>
      <c r="R272" s="375"/>
      <c r="S272" s="375"/>
      <c r="T272" s="375"/>
      <c r="U272" s="375"/>
      <c r="V272" s="375"/>
      <c r="W272" s="375"/>
      <c r="X272" s="375"/>
      <c r="Y272" s="375"/>
      <c r="Z272" s="375"/>
      <c r="AA272" s="375"/>
      <c r="AB272" s="375"/>
    </row>
    <row r="273" spans="1:28" s="376" customFormat="1" ht="17.100000000000001" customHeight="1">
      <c r="A273" s="385" t="s">
        <v>2051</v>
      </c>
      <c r="B273" s="378">
        <v>14567</v>
      </c>
      <c r="C273" s="385" t="s">
        <v>2052</v>
      </c>
      <c r="D273" s="380">
        <v>35.5</v>
      </c>
      <c r="E273" s="381">
        <f t="shared" si="45"/>
        <v>0.84730538922155685</v>
      </c>
      <c r="F273" s="382"/>
      <c r="G273" s="383"/>
      <c r="H273" s="384"/>
      <c r="I273" s="383"/>
      <c r="J273" s="375"/>
      <c r="K273" s="375"/>
      <c r="L273" s="375"/>
      <c r="M273" s="375"/>
      <c r="N273" s="375"/>
      <c r="O273" s="375"/>
      <c r="P273" s="375"/>
      <c r="Q273" s="375"/>
      <c r="R273" s="375"/>
      <c r="S273" s="375"/>
      <c r="T273" s="375"/>
      <c r="U273" s="375"/>
      <c r="V273" s="375"/>
      <c r="W273" s="375"/>
      <c r="X273" s="375"/>
      <c r="Y273" s="375"/>
      <c r="Z273" s="375"/>
      <c r="AA273" s="375"/>
      <c r="AB273" s="375"/>
    </row>
    <row r="274" spans="1:28" s="376" customFormat="1" ht="17.100000000000001" customHeight="1">
      <c r="A274" s="385" t="s">
        <v>2053</v>
      </c>
      <c r="B274" s="378">
        <v>21695</v>
      </c>
      <c r="C274" s="385" t="s">
        <v>2054</v>
      </c>
      <c r="D274" s="380">
        <v>46</v>
      </c>
      <c r="E274" s="381">
        <f t="shared" si="45"/>
        <v>0.79718309859154934</v>
      </c>
      <c r="F274" s="382"/>
      <c r="G274" s="383"/>
      <c r="H274" s="384"/>
      <c r="I274" s="383"/>
      <c r="J274" s="375"/>
      <c r="K274" s="375"/>
      <c r="L274" s="375"/>
      <c r="M274" s="375"/>
      <c r="N274" s="375"/>
      <c r="O274" s="375"/>
      <c r="P274" s="375"/>
      <c r="Q274" s="375"/>
      <c r="R274" s="375"/>
      <c r="S274" s="375"/>
      <c r="T274" s="375"/>
      <c r="U274" s="375"/>
      <c r="V274" s="375"/>
      <c r="W274" s="375"/>
      <c r="X274" s="375"/>
      <c r="Y274" s="375"/>
      <c r="Z274" s="375"/>
      <c r="AA274" s="375"/>
      <c r="AB274" s="375"/>
    </row>
    <row r="275" spans="1:28" s="376" customFormat="1" ht="17.100000000000001" customHeight="1">
      <c r="A275" s="385" t="s">
        <v>1012</v>
      </c>
      <c r="B275" s="378"/>
      <c r="C275" s="385"/>
      <c r="D275" s="380"/>
      <c r="E275" s="381"/>
      <c r="F275" s="382">
        <f>SUM(B276:B280)</f>
        <v>35744</v>
      </c>
      <c r="G275" s="383">
        <f>SUMPRODUCT($B276:$B280,D276:D280)/SUM($B276:$B280)</f>
        <v>39.30568766786034</v>
      </c>
      <c r="H275" s="384">
        <f>SUMPRODUCT($B276:$B280,E276:E280)/SUM($B276:$B280)</f>
        <v>0.82935282288285583</v>
      </c>
      <c r="I275" s="383">
        <f t="shared" si="44"/>
        <v>39.114961565020849</v>
      </c>
      <c r="J275" s="375"/>
      <c r="K275" s="375"/>
      <c r="L275" s="375"/>
      <c r="M275" s="375"/>
      <c r="N275" s="375"/>
      <c r="O275" s="375"/>
      <c r="P275" s="375"/>
      <c r="Q275" s="375"/>
      <c r="R275" s="375"/>
      <c r="S275" s="375"/>
      <c r="T275" s="375"/>
      <c r="U275" s="375"/>
      <c r="V275" s="375"/>
      <c r="W275" s="375"/>
      <c r="X275" s="375"/>
      <c r="Y275" s="375"/>
      <c r="Z275" s="375"/>
      <c r="AA275" s="375"/>
      <c r="AB275" s="375"/>
    </row>
    <row r="276" spans="1:28" s="376" customFormat="1" ht="17.100000000000001" customHeight="1">
      <c r="A276" s="385" t="s">
        <v>1824</v>
      </c>
      <c r="B276" s="378">
        <v>20483</v>
      </c>
      <c r="C276" s="385" t="s">
        <v>2055</v>
      </c>
      <c r="D276" s="380">
        <v>44</v>
      </c>
      <c r="E276" s="381">
        <f t="shared" si="45"/>
        <v>0.80626780626780625</v>
      </c>
      <c r="F276" s="382"/>
      <c r="G276" s="383"/>
      <c r="H276" s="384"/>
      <c r="I276" s="383"/>
      <c r="J276" s="375"/>
      <c r="K276" s="375"/>
      <c r="L276" s="375"/>
      <c r="M276" s="375"/>
      <c r="N276" s="375"/>
      <c r="O276" s="375"/>
      <c r="P276" s="375"/>
      <c r="Q276" s="375"/>
      <c r="R276" s="375"/>
      <c r="S276" s="375"/>
      <c r="T276" s="375"/>
      <c r="U276" s="375"/>
      <c r="V276" s="375"/>
      <c r="W276" s="375"/>
      <c r="X276" s="375"/>
      <c r="Y276" s="375"/>
      <c r="Z276" s="375"/>
      <c r="AA276" s="375"/>
      <c r="AB276" s="375"/>
    </row>
    <row r="277" spans="1:28" s="376" customFormat="1" ht="17.100000000000001" customHeight="1">
      <c r="A277" s="385" t="s">
        <v>2056</v>
      </c>
      <c r="B277" s="378">
        <v>0</v>
      </c>
      <c r="C277" s="385" t="s">
        <v>2057</v>
      </c>
      <c r="D277" s="380">
        <v>38.5</v>
      </c>
      <c r="E277" s="381">
        <f t="shared" si="45"/>
        <v>0.83235294117647063</v>
      </c>
      <c r="F277" s="382"/>
      <c r="G277" s="383"/>
      <c r="H277" s="384"/>
      <c r="I277" s="383"/>
      <c r="J277" s="375"/>
      <c r="K277" s="375"/>
      <c r="L277" s="375"/>
      <c r="M277" s="375"/>
      <c r="N277" s="375"/>
      <c r="O277" s="375"/>
      <c r="P277" s="375"/>
      <c r="Q277" s="375"/>
      <c r="R277" s="375"/>
      <c r="S277" s="375"/>
      <c r="T277" s="375"/>
      <c r="U277" s="375"/>
      <c r="V277" s="375"/>
      <c r="W277" s="375"/>
      <c r="X277" s="375"/>
      <c r="Y277" s="375"/>
      <c r="Z277" s="375"/>
      <c r="AA277" s="375"/>
      <c r="AB277" s="375"/>
    </row>
    <row r="278" spans="1:28" s="376" customFormat="1" ht="17.100000000000001" customHeight="1">
      <c r="A278" s="385" t="s">
        <v>2058</v>
      </c>
      <c r="B278" s="378">
        <v>4399</v>
      </c>
      <c r="C278" s="385" t="s">
        <v>2059</v>
      </c>
      <c r="D278" s="380">
        <v>36.5</v>
      </c>
      <c r="E278" s="381">
        <f t="shared" si="45"/>
        <v>0.84226190476190477</v>
      </c>
      <c r="F278" s="382"/>
      <c r="G278" s="383"/>
      <c r="H278" s="384"/>
      <c r="I278" s="383"/>
      <c r="J278" s="375"/>
      <c r="K278" s="375"/>
      <c r="L278" s="375"/>
      <c r="M278" s="375"/>
      <c r="N278" s="375"/>
      <c r="O278" s="375"/>
      <c r="P278" s="375"/>
      <c r="Q278" s="375"/>
      <c r="R278" s="375"/>
      <c r="S278" s="375"/>
      <c r="T278" s="375"/>
      <c r="U278" s="375"/>
      <c r="V278" s="375"/>
      <c r="W278" s="375"/>
      <c r="X278" s="375"/>
      <c r="Y278" s="375"/>
      <c r="Z278" s="375"/>
      <c r="AA278" s="375"/>
      <c r="AB278" s="375"/>
    </row>
    <row r="279" spans="1:28" s="376" customFormat="1" ht="17.100000000000001" customHeight="1">
      <c r="A279" s="385" t="s">
        <v>2051</v>
      </c>
      <c r="B279" s="378">
        <v>8300</v>
      </c>
      <c r="C279" s="385" t="s">
        <v>2060</v>
      </c>
      <c r="D279" s="380">
        <v>31</v>
      </c>
      <c r="E279" s="381">
        <f t="shared" si="45"/>
        <v>0.87076923076923074</v>
      </c>
      <c r="F279" s="382"/>
      <c r="G279" s="383"/>
      <c r="H279" s="384"/>
      <c r="I279" s="383"/>
      <c r="J279" s="375"/>
      <c r="K279" s="375"/>
      <c r="L279" s="375"/>
      <c r="M279" s="375"/>
      <c r="N279" s="375"/>
      <c r="O279" s="375"/>
      <c r="P279" s="375"/>
      <c r="Q279" s="375"/>
      <c r="R279" s="375"/>
      <c r="S279" s="375"/>
      <c r="T279" s="375"/>
      <c r="U279" s="375"/>
      <c r="V279" s="375"/>
      <c r="W279" s="375"/>
      <c r="X279" s="375"/>
      <c r="Y279" s="375"/>
      <c r="Z279" s="375"/>
      <c r="AA279" s="375"/>
      <c r="AB279" s="375"/>
    </row>
    <row r="280" spans="1:28" s="376" customFormat="1" ht="17.100000000000001" customHeight="1">
      <c r="A280" s="385" t="s">
        <v>2061</v>
      </c>
      <c r="B280" s="378">
        <v>2562</v>
      </c>
      <c r="C280" s="385" t="s">
        <v>2062</v>
      </c>
      <c r="D280" s="380">
        <v>33.5</v>
      </c>
      <c r="E280" s="381">
        <f t="shared" si="45"/>
        <v>0.85757575757575755</v>
      </c>
      <c r="F280" s="382"/>
      <c r="G280" s="383"/>
      <c r="H280" s="384"/>
      <c r="I280" s="383"/>
      <c r="J280" s="375"/>
      <c r="K280" s="375"/>
      <c r="L280" s="375"/>
      <c r="M280" s="375"/>
      <c r="N280" s="375"/>
      <c r="O280" s="375"/>
      <c r="P280" s="375"/>
      <c r="Q280" s="375"/>
      <c r="R280" s="375"/>
      <c r="S280" s="375"/>
      <c r="T280" s="375"/>
      <c r="U280" s="375"/>
      <c r="V280" s="375"/>
      <c r="W280" s="375"/>
      <c r="X280" s="375"/>
      <c r="Y280" s="375"/>
      <c r="Z280" s="375"/>
      <c r="AA280" s="375"/>
      <c r="AB280" s="375"/>
    </row>
    <row r="281" spans="1:28" s="376" customFormat="1" ht="17.100000000000001" customHeight="1">
      <c r="A281" s="385" t="s">
        <v>2063</v>
      </c>
      <c r="B281" s="378">
        <v>0</v>
      </c>
      <c r="C281" s="386" t="s">
        <v>2064</v>
      </c>
      <c r="D281" s="380">
        <v>14.7</v>
      </c>
      <c r="E281" s="381">
        <f t="shared" si="45"/>
        <v>0.96785225718194257</v>
      </c>
      <c r="F281" s="382">
        <f t="shared" ref="F281:F308" si="48">B281</f>
        <v>0</v>
      </c>
      <c r="G281" s="383">
        <f t="shared" ref="G281:G308" si="49">D281</f>
        <v>14.7</v>
      </c>
      <c r="H281" s="384">
        <f t="shared" ref="H281:H308" si="50">141.5/(G281+131.5)</f>
        <v>0.96785225718194257</v>
      </c>
      <c r="I281" s="383">
        <f t="shared" ref="I281:I308" si="51">(141.5/H281)-131.5</f>
        <v>14.699999999999989</v>
      </c>
      <c r="J281" s="375"/>
      <c r="K281" s="375"/>
      <c r="L281" s="375"/>
      <c r="M281" s="375"/>
      <c r="N281" s="375"/>
      <c r="O281" s="375"/>
      <c r="P281" s="375"/>
      <c r="Q281" s="375"/>
      <c r="R281" s="375"/>
      <c r="S281" s="375"/>
      <c r="T281" s="375"/>
      <c r="U281" s="375"/>
      <c r="V281" s="375"/>
      <c r="W281" s="375"/>
      <c r="X281" s="375"/>
      <c r="Y281" s="375"/>
      <c r="Z281" s="375"/>
      <c r="AA281" s="375"/>
      <c r="AB281" s="375"/>
    </row>
    <row r="282" spans="1:28" s="376" customFormat="1" ht="17.100000000000001" customHeight="1">
      <c r="A282" s="385" t="s">
        <v>2065</v>
      </c>
      <c r="B282" s="378">
        <v>0</v>
      </c>
      <c r="C282" s="385" t="s">
        <v>2066</v>
      </c>
      <c r="D282" s="380">
        <v>18.8</v>
      </c>
      <c r="E282" s="381">
        <f t="shared" si="45"/>
        <v>0.94145043246839644</v>
      </c>
      <c r="F282" s="382">
        <f t="shared" si="48"/>
        <v>0</v>
      </c>
      <c r="G282" s="383">
        <f t="shared" si="49"/>
        <v>18.8</v>
      </c>
      <c r="H282" s="384">
        <f t="shared" si="50"/>
        <v>0.94145043246839644</v>
      </c>
      <c r="I282" s="383">
        <f t="shared" si="51"/>
        <v>18.800000000000011</v>
      </c>
      <c r="J282" s="375"/>
      <c r="K282" s="375"/>
      <c r="L282" s="375"/>
      <c r="M282" s="375"/>
      <c r="N282" s="375"/>
      <c r="O282" s="375"/>
      <c r="P282" s="375"/>
      <c r="Q282" s="375"/>
      <c r="R282" s="375"/>
      <c r="S282" s="375"/>
      <c r="T282" s="375"/>
      <c r="U282" s="375"/>
      <c r="V282" s="375"/>
      <c r="W282" s="375"/>
      <c r="X282" s="375"/>
      <c r="Y282" s="375"/>
      <c r="Z282" s="375"/>
      <c r="AA282" s="375"/>
      <c r="AB282" s="375"/>
    </row>
    <row r="283" spans="1:28" s="376" customFormat="1" ht="17.100000000000001" customHeight="1">
      <c r="A283" s="385" t="s">
        <v>2067</v>
      </c>
      <c r="B283" s="378">
        <v>0</v>
      </c>
      <c r="C283" s="385">
        <v>23</v>
      </c>
      <c r="D283" s="380">
        <v>23</v>
      </c>
      <c r="E283" s="381">
        <f t="shared" si="45"/>
        <v>0.91585760517799353</v>
      </c>
      <c r="F283" s="382">
        <f t="shared" si="48"/>
        <v>0</v>
      </c>
      <c r="G283" s="383">
        <f t="shared" si="49"/>
        <v>23</v>
      </c>
      <c r="H283" s="384">
        <f t="shared" si="50"/>
        <v>0.91585760517799353</v>
      </c>
      <c r="I283" s="383">
        <f t="shared" si="51"/>
        <v>23</v>
      </c>
      <c r="J283" s="375"/>
      <c r="K283" s="375"/>
      <c r="L283" s="375"/>
      <c r="M283" s="375"/>
      <c r="N283" s="375"/>
      <c r="O283" s="375"/>
      <c r="P283" s="375"/>
      <c r="Q283" s="375"/>
      <c r="R283" s="375"/>
      <c r="S283" s="375"/>
      <c r="T283" s="375"/>
      <c r="U283" s="375"/>
      <c r="V283" s="375"/>
      <c r="W283" s="375"/>
      <c r="X283" s="375"/>
      <c r="Y283" s="375"/>
      <c r="Z283" s="375"/>
      <c r="AA283" s="375"/>
      <c r="AB283" s="375"/>
    </row>
    <row r="284" spans="1:28" s="376" customFormat="1" ht="17.100000000000001" customHeight="1">
      <c r="A284" s="385" t="s">
        <v>2068</v>
      </c>
      <c r="B284" s="378">
        <v>0</v>
      </c>
      <c r="C284" s="385">
        <v>19</v>
      </c>
      <c r="D284" s="380">
        <v>19</v>
      </c>
      <c r="E284" s="381">
        <f t="shared" si="45"/>
        <v>0.94019933554817281</v>
      </c>
      <c r="F284" s="382">
        <f t="shared" si="48"/>
        <v>0</v>
      </c>
      <c r="G284" s="383">
        <f t="shared" si="49"/>
        <v>19</v>
      </c>
      <c r="H284" s="384">
        <f t="shared" si="50"/>
        <v>0.94019933554817281</v>
      </c>
      <c r="I284" s="383">
        <f t="shared" si="51"/>
        <v>19</v>
      </c>
      <c r="J284" s="375"/>
      <c r="K284" s="375"/>
      <c r="L284" s="375"/>
      <c r="M284" s="375"/>
      <c r="N284" s="375"/>
      <c r="O284" s="375"/>
      <c r="P284" s="375"/>
      <c r="Q284" s="375"/>
      <c r="R284" s="375"/>
      <c r="S284" s="375"/>
      <c r="T284" s="375"/>
      <c r="U284" s="375"/>
      <c r="V284" s="375"/>
      <c r="W284" s="375"/>
      <c r="X284" s="375"/>
      <c r="Y284" s="375"/>
      <c r="Z284" s="375"/>
      <c r="AA284" s="375"/>
      <c r="AB284" s="375"/>
    </row>
    <row r="285" spans="1:28" s="376" customFormat="1" ht="17.100000000000001" customHeight="1">
      <c r="A285" s="385" t="s">
        <v>2069</v>
      </c>
      <c r="B285" s="378">
        <v>0</v>
      </c>
      <c r="C285" s="385" t="s">
        <v>2018</v>
      </c>
      <c r="D285" s="380">
        <v>15.5</v>
      </c>
      <c r="E285" s="381">
        <f t="shared" si="45"/>
        <v>0.9625850340136054</v>
      </c>
      <c r="F285" s="382">
        <f t="shared" si="48"/>
        <v>0</v>
      </c>
      <c r="G285" s="383">
        <f t="shared" si="49"/>
        <v>15.5</v>
      </c>
      <c r="H285" s="384">
        <f t="shared" si="50"/>
        <v>0.9625850340136054</v>
      </c>
      <c r="I285" s="383">
        <f t="shared" si="51"/>
        <v>15.5</v>
      </c>
      <c r="J285" s="375"/>
      <c r="K285" s="375"/>
      <c r="L285" s="375"/>
      <c r="M285" s="375"/>
      <c r="N285" s="375"/>
      <c r="O285" s="375"/>
      <c r="P285" s="375"/>
      <c r="Q285" s="375"/>
      <c r="R285" s="375"/>
      <c r="S285" s="375"/>
      <c r="T285" s="375"/>
      <c r="U285" s="375"/>
      <c r="V285" s="375"/>
      <c r="W285" s="375"/>
      <c r="X285" s="375"/>
      <c r="Y285" s="375"/>
      <c r="Z285" s="375"/>
      <c r="AA285" s="375"/>
      <c r="AB285" s="375"/>
    </row>
    <row r="286" spans="1:28" s="376" customFormat="1" ht="17.100000000000001" customHeight="1">
      <c r="A286" s="388" t="s">
        <v>1143</v>
      </c>
      <c r="B286" s="389">
        <v>2881</v>
      </c>
      <c r="C286" s="388" t="s">
        <v>2070</v>
      </c>
      <c r="D286" s="390">
        <v>30</v>
      </c>
      <c r="E286" s="391">
        <f t="shared" si="45"/>
        <v>0.87616099071207432</v>
      </c>
      <c r="F286" s="382">
        <f t="shared" si="48"/>
        <v>2881</v>
      </c>
      <c r="G286" s="383">
        <f t="shared" si="49"/>
        <v>30</v>
      </c>
      <c r="H286" s="384">
        <f t="shared" si="50"/>
        <v>0.87616099071207432</v>
      </c>
      <c r="I286" s="383">
        <f t="shared" si="51"/>
        <v>30</v>
      </c>
      <c r="J286" s="375"/>
      <c r="K286" s="375"/>
      <c r="L286" s="375"/>
      <c r="M286" s="375"/>
      <c r="N286" s="375"/>
      <c r="O286" s="375"/>
      <c r="P286" s="375"/>
      <c r="Q286" s="375"/>
      <c r="R286" s="375"/>
      <c r="S286" s="375"/>
      <c r="T286" s="375"/>
      <c r="U286" s="375"/>
      <c r="V286" s="375"/>
      <c r="W286" s="375"/>
      <c r="X286" s="375"/>
      <c r="Y286" s="375"/>
      <c r="Z286" s="375"/>
      <c r="AA286" s="375"/>
      <c r="AB286" s="375"/>
    </row>
    <row r="287" spans="1:28" s="376" customFormat="1" ht="17.100000000000001" customHeight="1">
      <c r="A287" s="385" t="s">
        <v>2071</v>
      </c>
      <c r="B287" s="378">
        <v>0</v>
      </c>
      <c r="C287" s="385">
        <v>30</v>
      </c>
      <c r="D287" s="380">
        <v>30</v>
      </c>
      <c r="E287" s="381">
        <f t="shared" si="45"/>
        <v>0.87616099071207432</v>
      </c>
      <c r="F287" s="382">
        <f t="shared" si="48"/>
        <v>0</v>
      </c>
      <c r="G287" s="383">
        <f t="shared" si="49"/>
        <v>30</v>
      </c>
      <c r="H287" s="384">
        <f t="shared" si="50"/>
        <v>0.87616099071207432</v>
      </c>
      <c r="I287" s="383">
        <f t="shared" si="51"/>
        <v>30</v>
      </c>
      <c r="J287" s="375"/>
      <c r="K287" s="375"/>
      <c r="L287" s="375"/>
      <c r="M287" s="375"/>
      <c r="N287" s="375"/>
      <c r="O287" s="375"/>
      <c r="P287" s="375"/>
      <c r="Q287" s="375"/>
      <c r="R287" s="375"/>
      <c r="S287" s="375"/>
      <c r="T287" s="375"/>
      <c r="U287" s="375"/>
      <c r="V287" s="375"/>
      <c r="W287" s="375"/>
      <c r="X287" s="375"/>
      <c r="Y287" s="375"/>
      <c r="Z287" s="375"/>
      <c r="AA287" s="375"/>
      <c r="AB287" s="375"/>
    </row>
    <row r="288" spans="1:28" s="376" customFormat="1" ht="17.100000000000001" customHeight="1">
      <c r="A288" s="385" t="s">
        <v>2072</v>
      </c>
      <c r="B288" s="378">
        <v>0</v>
      </c>
      <c r="C288" s="385">
        <v>33</v>
      </c>
      <c r="D288" s="380">
        <v>33</v>
      </c>
      <c r="E288" s="381">
        <f t="shared" si="45"/>
        <v>0.86018237082066873</v>
      </c>
      <c r="F288" s="382">
        <f t="shared" si="48"/>
        <v>0</v>
      </c>
      <c r="G288" s="383">
        <f t="shared" si="49"/>
        <v>33</v>
      </c>
      <c r="H288" s="384">
        <f t="shared" si="50"/>
        <v>0.86018237082066873</v>
      </c>
      <c r="I288" s="383">
        <f t="shared" si="51"/>
        <v>33</v>
      </c>
      <c r="J288" s="375"/>
      <c r="K288" s="375"/>
      <c r="L288" s="375"/>
      <c r="M288" s="375"/>
      <c r="N288" s="375"/>
      <c r="O288" s="375"/>
      <c r="P288" s="375"/>
      <c r="Q288" s="375"/>
      <c r="R288" s="375"/>
      <c r="S288" s="375"/>
      <c r="T288" s="375"/>
      <c r="U288" s="375"/>
      <c r="V288" s="375"/>
      <c r="W288" s="375"/>
      <c r="X288" s="375"/>
      <c r="Y288" s="375"/>
      <c r="Z288" s="375"/>
      <c r="AA288" s="375"/>
      <c r="AB288" s="375"/>
    </row>
    <row r="289" spans="1:28" s="376" customFormat="1" ht="17.100000000000001" customHeight="1">
      <c r="A289" s="385" t="s">
        <v>2073</v>
      </c>
      <c r="B289" s="378">
        <v>0</v>
      </c>
      <c r="C289" s="385">
        <v>29</v>
      </c>
      <c r="D289" s="380">
        <v>29</v>
      </c>
      <c r="E289" s="381">
        <f t="shared" si="45"/>
        <v>0.88161993769470404</v>
      </c>
      <c r="F289" s="382">
        <f t="shared" si="48"/>
        <v>0</v>
      </c>
      <c r="G289" s="383">
        <f t="shared" si="49"/>
        <v>29</v>
      </c>
      <c r="H289" s="384">
        <f t="shared" si="50"/>
        <v>0.88161993769470404</v>
      </c>
      <c r="I289" s="383">
        <f t="shared" si="51"/>
        <v>29</v>
      </c>
      <c r="J289" s="375"/>
      <c r="K289" s="375"/>
      <c r="L289" s="375"/>
      <c r="M289" s="375"/>
      <c r="N289" s="375"/>
      <c r="O289" s="375"/>
      <c r="P289" s="375"/>
      <c r="Q289" s="375"/>
      <c r="R289" s="375"/>
      <c r="S289" s="375"/>
      <c r="T289" s="375"/>
      <c r="U289" s="375"/>
      <c r="V289" s="375"/>
      <c r="W289" s="375"/>
      <c r="X289" s="375"/>
      <c r="Y289" s="375"/>
      <c r="Z289" s="375"/>
      <c r="AA289" s="375"/>
      <c r="AB289" s="375"/>
    </row>
    <row r="290" spans="1:28" s="376" customFormat="1" ht="17.100000000000001" customHeight="1">
      <c r="A290" s="385" t="s">
        <v>1013</v>
      </c>
      <c r="B290" s="378">
        <v>36735</v>
      </c>
      <c r="C290" s="385">
        <v>30.7</v>
      </c>
      <c r="D290" s="380">
        <v>30.7</v>
      </c>
      <c r="E290" s="381">
        <f t="shared" si="45"/>
        <v>0.87237977805178801</v>
      </c>
      <c r="F290" s="382">
        <f t="shared" si="48"/>
        <v>36735</v>
      </c>
      <c r="G290" s="383">
        <f t="shared" si="49"/>
        <v>30.7</v>
      </c>
      <c r="H290" s="384">
        <f t="shared" si="50"/>
        <v>0.87237977805178801</v>
      </c>
      <c r="I290" s="383">
        <f t="shared" si="51"/>
        <v>30.699999999999989</v>
      </c>
      <c r="J290" s="375"/>
      <c r="K290" s="375"/>
      <c r="L290" s="375"/>
      <c r="M290" s="375"/>
      <c r="N290" s="375"/>
      <c r="O290" s="375"/>
      <c r="P290" s="375"/>
      <c r="Q290" s="375"/>
      <c r="R290" s="375"/>
      <c r="S290" s="375"/>
      <c r="T290" s="375"/>
      <c r="U290" s="375"/>
      <c r="V290" s="375"/>
      <c r="W290" s="375"/>
      <c r="X290" s="375"/>
      <c r="Y290" s="375"/>
      <c r="Z290" s="375"/>
      <c r="AA290" s="375"/>
      <c r="AB290" s="375"/>
    </row>
    <row r="291" spans="1:28" s="376" customFormat="1" ht="17.100000000000001" customHeight="1">
      <c r="A291" s="385" t="s">
        <v>2074</v>
      </c>
      <c r="B291" s="378">
        <v>0</v>
      </c>
      <c r="C291" s="385" t="s">
        <v>2075</v>
      </c>
      <c r="D291" s="380">
        <v>29.5</v>
      </c>
      <c r="E291" s="381">
        <f t="shared" si="45"/>
        <v>0.8788819875776398</v>
      </c>
      <c r="F291" s="382">
        <f t="shared" si="48"/>
        <v>0</v>
      </c>
      <c r="G291" s="383">
        <f t="shared" si="49"/>
        <v>29.5</v>
      </c>
      <c r="H291" s="384">
        <f t="shared" si="50"/>
        <v>0.8788819875776398</v>
      </c>
      <c r="I291" s="383">
        <f t="shared" si="51"/>
        <v>29.5</v>
      </c>
      <c r="J291" s="375"/>
      <c r="K291" s="375"/>
      <c r="L291" s="375"/>
      <c r="M291" s="375"/>
      <c r="N291" s="375"/>
      <c r="O291" s="375"/>
      <c r="P291" s="375"/>
      <c r="Q291" s="375"/>
      <c r="R291" s="375"/>
      <c r="S291" s="375"/>
      <c r="T291" s="375"/>
      <c r="U291" s="375"/>
      <c r="V291" s="375"/>
      <c r="W291" s="375"/>
      <c r="X291" s="375"/>
      <c r="Y291" s="375"/>
      <c r="Z291" s="375"/>
      <c r="AA291" s="375"/>
      <c r="AB291" s="375"/>
    </row>
    <row r="292" spans="1:28" s="376" customFormat="1" ht="17.100000000000001" customHeight="1">
      <c r="A292" s="385" t="s">
        <v>1014</v>
      </c>
      <c r="B292" s="378">
        <v>491476</v>
      </c>
      <c r="C292" s="386" t="s">
        <v>2076</v>
      </c>
      <c r="D292" s="380">
        <v>32.700000000000003</v>
      </c>
      <c r="E292" s="381">
        <f t="shared" si="45"/>
        <v>0.86175395858708903</v>
      </c>
      <c r="F292" s="382">
        <f t="shared" si="48"/>
        <v>491476</v>
      </c>
      <c r="G292" s="383">
        <f t="shared" si="49"/>
        <v>32.700000000000003</v>
      </c>
      <c r="H292" s="384">
        <f t="shared" si="50"/>
        <v>0.86175395858708903</v>
      </c>
      <c r="I292" s="383">
        <f t="shared" si="51"/>
        <v>32.699999999999989</v>
      </c>
      <c r="J292" s="375"/>
      <c r="K292" s="375"/>
      <c r="L292" s="375"/>
      <c r="M292" s="375"/>
      <c r="N292" s="375"/>
      <c r="O292" s="375"/>
      <c r="P292" s="375"/>
      <c r="Q292" s="375"/>
      <c r="R292" s="375"/>
      <c r="S292" s="375"/>
      <c r="T292" s="375"/>
      <c r="U292" s="375"/>
      <c r="V292" s="375"/>
      <c r="W292" s="375"/>
      <c r="X292" s="375"/>
      <c r="Y292" s="375"/>
      <c r="Z292" s="375"/>
      <c r="AA292" s="375"/>
      <c r="AB292" s="375"/>
    </row>
    <row r="293" spans="1:28" s="376" customFormat="1" ht="17.100000000000001" customHeight="1">
      <c r="A293" s="385" t="s">
        <v>2077</v>
      </c>
      <c r="B293" s="378">
        <v>0</v>
      </c>
      <c r="C293" s="385" t="s">
        <v>2078</v>
      </c>
      <c r="D293" s="380">
        <v>26.5</v>
      </c>
      <c r="E293" s="381">
        <f t="shared" si="45"/>
        <v>0.89556962025316456</v>
      </c>
      <c r="F293" s="382">
        <f t="shared" si="48"/>
        <v>0</v>
      </c>
      <c r="G293" s="383">
        <f t="shared" si="49"/>
        <v>26.5</v>
      </c>
      <c r="H293" s="384">
        <f t="shared" si="50"/>
        <v>0.89556962025316456</v>
      </c>
      <c r="I293" s="383">
        <f t="shared" si="51"/>
        <v>26.5</v>
      </c>
      <c r="J293" s="375"/>
      <c r="K293" s="375"/>
      <c r="L293" s="375"/>
      <c r="M293" s="375"/>
      <c r="N293" s="375"/>
      <c r="O293" s="375"/>
      <c r="P293" s="375"/>
      <c r="Q293" s="375"/>
      <c r="R293" s="375"/>
      <c r="S293" s="375"/>
      <c r="T293" s="375"/>
      <c r="U293" s="375"/>
      <c r="V293" s="375"/>
      <c r="W293" s="375"/>
      <c r="X293" s="375"/>
      <c r="Y293" s="375"/>
      <c r="Z293" s="375"/>
      <c r="AA293" s="375"/>
      <c r="AB293" s="375"/>
    </row>
    <row r="294" spans="1:28" s="376" customFormat="1" ht="17.100000000000001" customHeight="1">
      <c r="A294" s="385" t="s">
        <v>2079</v>
      </c>
      <c r="B294" s="378">
        <v>0</v>
      </c>
      <c r="C294" s="385" t="s">
        <v>2080</v>
      </c>
      <c r="D294" s="380">
        <v>17.5</v>
      </c>
      <c r="E294" s="381">
        <f t="shared" si="45"/>
        <v>0.94966442953020136</v>
      </c>
      <c r="F294" s="382">
        <f t="shared" si="48"/>
        <v>0</v>
      </c>
      <c r="G294" s="383">
        <f t="shared" si="49"/>
        <v>17.5</v>
      </c>
      <c r="H294" s="384">
        <f t="shared" si="50"/>
        <v>0.94966442953020136</v>
      </c>
      <c r="I294" s="383">
        <f t="shared" si="51"/>
        <v>17.5</v>
      </c>
      <c r="J294" s="375"/>
      <c r="K294" s="375"/>
      <c r="L294" s="375"/>
      <c r="M294" s="375"/>
      <c r="N294" s="375"/>
      <c r="O294" s="375"/>
      <c r="P294" s="375"/>
      <c r="Q294" s="375"/>
      <c r="R294" s="375"/>
      <c r="S294" s="375"/>
      <c r="T294" s="375"/>
      <c r="U294" s="375"/>
      <c r="V294" s="375"/>
      <c r="W294" s="375"/>
      <c r="X294" s="375"/>
      <c r="Y294" s="375"/>
      <c r="Z294" s="375"/>
      <c r="AA294" s="375"/>
      <c r="AB294" s="375"/>
    </row>
    <row r="295" spans="1:28" s="376" customFormat="1" ht="17.100000000000001" customHeight="1">
      <c r="A295" s="385" t="s">
        <v>2081</v>
      </c>
      <c r="B295" s="378">
        <v>0</v>
      </c>
      <c r="C295" s="385" t="s">
        <v>2082</v>
      </c>
      <c r="D295" s="380">
        <v>39</v>
      </c>
      <c r="E295" s="381">
        <f t="shared" si="45"/>
        <v>0.8299120234604106</v>
      </c>
      <c r="F295" s="382">
        <f t="shared" si="48"/>
        <v>0</v>
      </c>
      <c r="G295" s="383">
        <f t="shared" si="49"/>
        <v>39</v>
      </c>
      <c r="H295" s="384">
        <f t="shared" si="50"/>
        <v>0.8299120234604106</v>
      </c>
      <c r="I295" s="383">
        <f t="shared" si="51"/>
        <v>39</v>
      </c>
      <c r="J295" s="375"/>
      <c r="K295" s="375"/>
      <c r="L295" s="375"/>
      <c r="M295" s="375"/>
      <c r="N295" s="375"/>
      <c r="O295" s="375"/>
      <c r="P295" s="375"/>
      <c r="Q295" s="375"/>
      <c r="R295" s="375"/>
      <c r="S295" s="375"/>
      <c r="T295" s="375"/>
      <c r="U295" s="375"/>
      <c r="V295" s="375"/>
      <c r="W295" s="375"/>
      <c r="X295" s="375"/>
      <c r="Y295" s="375"/>
      <c r="Z295" s="375"/>
      <c r="AA295" s="375"/>
      <c r="AB295" s="375"/>
    </row>
    <row r="296" spans="1:28" s="376" customFormat="1" ht="17.100000000000001" customHeight="1">
      <c r="A296" s="385" t="s">
        <v>2083</v>
      </c>
      <c r="B296" s="378">
        <v>0</v>
      </c>
      <c r="C296" s="385" t="s">
        <v>2084</v>
      </c>
      <c r="D296" s="380">
        <v>28.9</v>
      </c>
      <c r="E296" s="381">
        <f t="shared" si="45"/>
        <v>0.88216957605985036</v>
      </c>
      <c r="F296" s="382">
        <f t="shared" si="48"/>
        <v>0</v>
      </c>
      <c r="G296" s="383">
        <f t="shared" si="49"/>
        <v>28.9</v>
      </c>
      <c r="H296" s="384">
        <f t="shared" si="50"/>
        <v>0.88216957605985036</v>
      </c>
      <c r="I296" s="383">
        <f t="shared" si="51"/>
        <v>28.900000000000006</v>
      </c>
      <c r="J296" s="375"/>
      <c r="K296" s="375"/>
      <c r="L296" s="375"/>
      <c r="M296" s="375"/>
      <c r="N296" s="375"/>
      <c r="O296" s="375"/>
      <c r="P296" s="375"/>
      <c r="Q296" s="375"/>
      <c r="R296" s="375"/>
      <c r="S296" s="375"/>
      <c r="T296" s="375"/>
      <c r="U296" s="375"/>
      <c r="V296" s="375"/>
      <c r="W296" s="375"/>
      <c r="X296" s="375"/>
      <c r="Y296" s="375"/>
      <c r="Z296" s="375"/>
      <c r="AA296" s="375"/>
      <c r="AB296" s="375"/>
    </row>
    <row r="297" spans="1:28" s="376" customFormat="1" ht="17.100000000000001" customHeight="1">
      <c r="A297" s="385" t="s">
        <v>2085</v>
      </c>
      <c r="B297" s="378">
        <v>0</v>
      </c>
      <c r="C297" s="386" t="s">
        <v>2086</v>
      </c>
      <c r="D297" s="380">
        <v>32.6</v>
      </c>
      <c r="E297" s="381">
        <f t="shared" si="45"/>
        <v>0.86227909811090797</v>
      </c>
      <c r="F297" s="382">
        <f t="shared" si="48"/>
        <v>0</v>
      </c>
      <c r="G297" s="383">
        <f t="shared" si="49"/>
        <v>32.6</v>
      </c>
      <c r="H297" s="384">
        <f t="shared" si="50"/>
        <v>0.86227909811090797</v>
      </c>
      <c r="I297" s="383">
        <f t="shared" si="51"/>
        <v>32.599999999999994</v>
      </c>
      <c r="J297" s="375"/>
      <c r="K297" s="375"/>
      <c r="L297" s="375"/>
      <c r="M297" s="375"/>
      <c r="N297" s="375"/>
      <c r="O297" s="375"/>
      <c r="P297" s="375"/>
      <c r="Q297" s="375"/>
      <c r="R297" s="375"/>
      <c r="S297" s="375"/>
      <c r="T297" s="375"/>
      <c r="U297" s="375"/>
      <c r="V297" s="375"/>
      <c r="W297" s="375"/>
      <c r="X297" s="375"/>
      <c r="Y297" s="375"/>
      <c r="Z297" s="375"/>
      <c r="AA297" s="375"/>
      <c r="AB297" s="375"/>
    </row>
    <row r="298" spans="1:28" s="376" customFormat="1" ht="17.100000000000001" customHeight="1">
      <c r="A298" s="388" t="s">
        <v>1015</v>
      </c>
      <c r="B298" s="389">
        <v>18050</v>
      </c>
      <c r="C298" s="388" t="s">
        <v>2087</v>
      </c>
      <c r="D298" s="390">
        <v>26</v>
      </c>
      <c r="E298" s="391">
        <f t="shared" si="45"/>
        <v>0.89841269841269844</v>
      </c>
      <c r="F298" s="382">
        <f t="shared" si="48"/>
        <v>18050</v>
      </c>
      <c r="G298" s="383">
        <f t="shared" si="49"/>
        <v>26</v>
      </c>
      <c r="H298" s="384">
        <f t="shared" si="50"/>
        <v>0.89841269841269844</v>
      </c>
      <c r="I298" s="383">
        <f t="shared" si="51"/>
        <v>26</v>
      </c>
      <c r="J298" s="375"/>
      <c r="K298" s="375"/>
      <c r="L298" s="375"/>
      <c r="M298" s="375"/>
      <c r="N298" s="375"/>
      <c r="O298" s="375"/>
      <c r="P298" s="375"/>
      <c r="Q298" s="375"/>
      <c r="R298" s="375"/>
      <c r="S298" s="375"/>
      <c r="T298" s="375"/>
      <c r="U298" s="375"/>
      <c r="V298" s="375"/>
      <c r="W298" s="375"/>
      <c r="X298" s="375"/>
      <c r="Y298" s="375"/>
      <c r="Z298" s="375"/>
      <c r="AA298" s="375"/>
      <c r="AB298" s="375"/>
    </row>
    <row r="299" spans="1:28" s="376" customFormat="1" ht="17.100000000000001" customHeight="1">
      <c r="A299" s="385" t="s">
        <v>1016</v>
      </c>
      <c r="B299" s="378">
        <v>218944</v>
      </c>
      <c r="C299" s="385" t="s">
        <v>2088</v>
      </c>
      <c r="D299" s="380">
        <v>20.5</v>
      </c>
      <c r="E299" s="381">
        <f t="shared" si="45"/>
        <v>0.93092105263157898</v>
      </c>
      <c r="F299" s="382">
        <f t="shared" si="48"/>
        <v>218944</v>
      </c>
      <c r="G299" s="383">
        <f t="shared" si="49"/>
        <v>20.5</v>
      </c>
      <c r="H299" s="384">
        <f t="shared" si="50"/>
        <v>0.93092105263157898</v>
      </c>
      <c r="I299" s="383">
        <f t="shared" si="51"/>
        <v>20.5</v>
      </c>
      <c r="J299" s="375"/>
      <c r="K299" s="375"/>
      <c r="L299" s="375"/>
      <c r="M299" s="375"/>
      <c r="N299" s="375"/>
      <c r="O299" s="375"/>
      <c r="P299" s="375"/>
      <c r="Q299" s="375"/>
      <c r="R299" s="375"/>
      <c r="S299" s="375"/>
      <c r="T299" s="375"/>
      <c r="U299" s="375"/>
      <c r="V299" s="375"/>
      <c r="W299" s="375"/>
      <c r="X299" s="375"/>
      <c r="Y299" s="375"/>
      <c r="Z299" s="375"/>
      <c r="AA299" s="375"/>
      <c r="AB299" s="375"/>
    </row>
    <row r="300" spans="1:28" s="376" customFormat="1" ht="17.100000000000001" customHeight="1">
      <c r="A300" s="385" t="s">
        <v>1017</v>
      </c>
      <c r="B300" s="378">
        <v>1447224</v>
      </c>
      <c r="C300" s="386" t="s">
        <v>2089</v>
      </c>
      <c r="D300" s="380">
        <v>24.8</v>
      </c>
      <c r="E300" s="381">
        <f t="shared" si="45"/>
        <v>0.90531030070377472</v>
      </c>
      <c r="F300" s="382">
        <f t="shared" si="48"/>
        <v>1447224</v>
      </c>
      <c r="G300" s="383">
        <f t="shared" si="49"/>
        <v>24.8</v>
      </c>
      <c r="H300" s="384">
        <f t="shared" si="50"/>
        <v>0.90531030070377472</v>
      </c>
      <c r="I300" s="383">
        <f t="shared" si="51"/>
        <v>24.800000000000011</v>
      </c>
      <c r="J300" s="375"/>
      <c r="K300" s="375"/>
      <c r="L300" s="375"/>
      <c r="M300" s="375"/>
      <c r="N300" s="375"/>
      <c r="O300" s="375"/>
      <c r="P300" s="375"/>
      <c r="Q300" s="375"/>
      <c r="R300" s="375"/>
      <c r="S300" s="375"/>
      <c r="T300" s="375"/>
      <c r="U300" s="375"/>
      <c r="V300" s="375"/>
      <c r="W300" s="375"/>
      <c r="X300" s="375"/>
      <c r="Y300" s="375"/>
      <c r="Z300" s="375"/>
      <c r="AA300" s="375"/>
      <c r="AB300" s="375"/>
    </row>
    <row r="301" spans="1:28" s="376" customFormat="1" ht="17.100000000000001" customHeight="1">
      <c r="A301" s="385" t="s">
        <v>1018</v>
      </c>
      <c r="B301" s="378">
        <v>11006</v>
      </c>
      <c r="C301" s="385" t="s">
        <v>2090</v>
      </c>
      <c r="D301" s="380">
        <v>34</v>
      </c>
      <c r="E301" s="381">
        <f t="shared" si="45"/>
        <v>0.85498489425981872</v>
      </c>
      <c r="F301" s="382">
        <f t="shared" si="48"/>
        <v>11006</v>
      </c>
      <c r="G301" s="383">
        <f t="shared" si="49"/>
        <v>34</v>
      </c>
      <c r="H301" s="384">
        <f t="shared" si="50"/>
        <v>0.85498489425981872</v>
      </c>
      <c r="I301" s="383">
        <f t="shared" si="51"/>
        <v>34</v>
      </c>
      <c r="J301" s="375"/>
      <c r="K301" s="375"/>
      <c r="L301" s="375"/>
      <c r="M301" s="375"/>
      <c r="N301" s="375"/>
      <c r="O301" s="375"/>
      <c r="P301" s="375"/>
      <c r="Q301" s="375"/>
      <c r="R301" s="375"/>
      <c r="S301" s="375"/>
      <c r="T301" s="375"/>
      <c r="U301" s="375"/>
      <c r="V301" s="375"/>
      <c r="W301" s="375"/>
      <c r="X301" s="375"/>
      <c r="Y301" s="375"/>
      <c r="Z301" s="375"/>
      <c r="AA301" s="375"/>
      <c r="AB301" s="375"/>
    </row>
    <row r="302" spans="1:28" s="376" customFormat="1" ht="17.100000000000001" customHeight="1">
      <c r="A302" s="385" t="s">
        <v>2091</v>
      </c>
      <c r="B302" s="378">
        <v>0</v>
      </c>
      <c r="C302" s="385">
        <v>32</v>
      </c>
      <c r="D302" s="380">
        <v>32</v>
      </c>
      <c r="E302" s="381">
        <f t="shared" si="45"/>
        <v>0.86544342507645255</v>
      </c>
      <c r="F302" s="382">
        <f t="shared" si="48"/>
        <v>0</v>
      </c>
      <c r="G302" s="383">
        <f t="shared" si="49"/>
        <v>32</v>
      </c>
      <c r="H302" s="384">
        <f t="shared" si="50"/>
        <v>0.86544342507645255</v>
      </c>
      <c r="I302" s="383">
        <f t="shared" si="51"/>
        <v>32</v>
      </c>
      <c r="J302" s="375"/>
      <c r="K302" s="375"/>
      <c r="L302" s="375"/>
      <c r="M302" s="375"/>
      <c r="N302" s="375"/>
      <c r="O302" s="375"/>
      <c r="P302" s="375"/>
      <c r="Q302" s="375"/>
      <c r="R302" s="375"/>
      <c r="S302" s="375"/>
      <c r="T302" s="375"/>
      <c r="U302" s="375"/>
      <c r="V302" s="375"/>
      <c r="W302" s="375"/>
      <c r="X302" s="375"/>
      <c r="Y302" s="375"/>
      <c r="Z302" s="375"/>
      <c r="AA302" s="375"/>
      <c r="AB302" s="375"/>
    </row>
    <row r="303" spans="1:28" s="376" customFormat="1" ht="17.100000000000001" customHeight="1">
      <c r="A303" s="385" t="s">
        <v>2092</v>
      </c>
      <c r="B303" s="378">
        <v>0</v>
      </c>
      <c r="C303" s="385">
        <v>15</v>
      </c>
      <c r="D303" s="380">
        <v>15</v>
      </c>
      <c r="E303" s="381">
        <f t="shared" si="45"/>
        <v>0.96587030716723554</v>
      </c>
      <c r="F303" s="382">
        <f t="shared" si="48"/>
        <v>0</v>
      </c>
      <c r="G303" s="383">
        <f t="shared" si="49"/>
        <v>15</v>
      </c>
      <c r="H303" s="384">
        <f t="shared" si="50"/>
        <v>0.96587030716723554</v>
      </c>
      <c r="I303" s="383">
        <f t="shared" si="51"/>
        <v>15</v>
      </c>
      <c r="J303" s="375"/>
      <c r="K303" s="375"/>
      <c r="L303" s="375"/>
      <c r="M303" s="375"/>
      <c r="N303" s="375"/>
      <c r="O303" s="375"/>
      <c r="P303" s="375"/>
      <c r="Q303" s="375"/>
      <c r="R303" s="375"/>
      <c r="S303" s="375"/>
      <c r="T303" s="375"/>
      <c r="U303" s="375"/>
      <c r="V303" s="375"/>
      <c r="W303" s="375"/>
      <c r="X303" s="375"/>
      <c r="Y303" s="375"/>
      <c r="Z303" s="375"/>
      <c r="AA303" s="375"/>
      <c r="AB303" s="375"/>
    </row>
    <row r="304" spans="1:28" s="376" customFormat="1" ht="17.100000000000001" customHeight="1">
      <c r="A304" s="385" t="s">
        <v>2093</v>
      </c>
      <c r="B304" s="378">
        <v>676</v>
      </c>
      <c r="C304" s="385" t="s">
        <v>1974</v>
      </c>
      <c r="D304" s="380">
        <v>36</v>
      </c>
      <c r="E304" s="381">
        <f t="shared" si="45"/>
        <v>0.84477611940298503</v>
      </c>
      <c r="F304" s="382">
        <f t="shared" si="48"/>
        <v>676</v>
      </c>
      <c r="G304" s="383">
        <f t="shared" si="49"/>
        <v>36</v>
      </c>
      <c r="H304" s="384">
        <f t="shared" si="50"/>
        <v>0.84477611940298503</v>
      </c>
      <c r="I304" s="383">
        <f t="shared" si="51"/>
        <v>36</v>
      </c>
      <c r="J304" s="375"/>
      <c r="K304" s="375"/>
      <c r="L304" s="375"/>
      <c r="M304" s="375"/>
      <c r="N304" s="375"/>
      <c r="O304" s="375"/>
      <c r="P304" s="375"/>
      <c r="Q304" s="375"/>
      <c r="R304" s="375"/>
      <c r="S304" s="375"/>
      <c r="T304" s="375"/>
      <c r="U304" s="375"/>
      <c r="V304" s="375"/>
      <c r="W304" s="375"/>
      <c r="X304" s="375"/>
      <c r="Y304" s="375"/>
      <c r="Z304" s="375"/>
      <c r="AA304" s="375"/>
      <c r="AB304" s="375"/>
    </row>
    <row r="305" spans="1:28" s="376" customFormat="1" ht="17.100000000000001" customHeight="1">
      <c r="A305" s="385" t="s">
        <v>1142</v>
      </c>
      <c r="B305" s="378">
        <v>1423</v>
      </c>
      <c r="C305" s="386" t="s">
        <v>2094</v>
      </c>
      <c r="D305" s="380">
        <v>15.7</v>
      </c>
      <c r="E305" s="381">
        <f t="shared" si="45"/>
        <v>0.96127717391304357</v>
      </c>
      <c r="F305" s="382">
        <f t="shared" si="48"/>
        <v>1423</v>
      </c>
      <c r="G305" s="383">
        <f t="shared" si="49"/>
        <v>15.7</v>
      </c>
      <c r="H305" s="384">
        <f t="shared" si="50"/>
        <v>0.96127717391304357</v>
      </c>
      <c r="I305" s="383">
        <f t="shared" si="51"/>
        <v>15.699999999999989</v>
      </c>
      <c r="J305" s="375"/>
      <c r="K305" s="375"/>
      <c r="L305" s="375"/>
      <c r="M305" s="375"/>
      <c r="N305" s="375"/>
      <c r="O305" s="375"/>
      <c r="P305" s="375"/>
      <c r="Q305" s="375"/>
      <c r="R305" s="375"/>
      <c r="S305" s="375"/>
      <c r="T305" s="375"/>
      <c r="U305" s="375"/>
      <c r="V305" s="375"/>
      <c r="W305" s="375"/>
      <c r="X305" s="375"/>
      <c r="Y305" s="375"/>
      <c r="Z305" s="375"/>
      <c r="AA305" s="375"/>
      <c r="AB305" s="375"/>
    </row>
    <row r="306" spans="1:28" s="376" customFormat="1" ht="17.100000000000001" customHeight="1">
      <c r="A306" s="385" t="s">
        <v>1019</v>
      </c>
      <c r="B306" s="378">
        <v>32449</v>
      </c>
      <c r="C306" s="385" t="s">
        <v>2095</v>
      </c>
      <c r="D306" s="380">
        <v>33.799999999999997</v>
      </c>
      <c r="E306" s="381">
        <f t="shared" si="45"/>
        <v>0.85601935874168178</v>
      </c>
      <c r="F306" s="382">
        <f t="shared" si="48"/>
        <v>32449</v>
      </c>
      <c r="G306" s="383">
        <f t="shared" si="49"/>
        <v>33.799999999999997</v>
      </c>
      <c r="H306" s="384">
        <f t="shared" si="50"/>
        <v>0.85601935874168178</v>
      </c>
      <c r="I306" s="383">
        <f t="shared" si="51"/>
        <v>33.800000000000011</v>
      </c>
      <c r="J306" s="375"/>
      <c r="K306" s="375"/>
      <c r="L306" s="375"/>
      <c r="M306" s="375"/>
      <c r="N306" s="375"/>
      <c r="O306" s="375"/>
      <c r="P306" s="375"/>
      <c r="Q306" s="375"/>
      <c r="R306" s="375"/>
      <c r="S306" s="375"/>
      <c r="T306" s="375"/>
      <c r="U306" s="375"/>
      <c r="V306" s="375"/>
      <c r="W306" s="375"/>
      <c r="X306" s="375"/>
      <c r="Y306" s="375"/>
      <c r="Z306" s="375"/>
      <c r="AA306" s="375"/>
      <c r="AB306" s="375"/>
    </row>
    <row r="307" spans="1:28" s="376" customFormat="1" ht="17.100000000000001" customHeight="1">
      <c r="A307" s="385" t="s">
        <v>1020</v>
      </c>
      <c r="B307" s="378">
        <v>23782</v>
      </c>
      <c r="C307" s="385" t="s">
        <v>2096</v>
      </c>
      <c r="D307" s="380">
        <v>34.5</v>
      </c>
      <c r="E307" s="381">
        <f t="shared" si="45"/>
        <v>0.85240963855421692</v>
      </c>
      <c r="F307" s="382">
        <f t="shared" si="48"/>
        <v>23782</v>
      </c>
      <c r="G307" s="383">
        <f t="shared" si="49"/>
        <v>34.5</v>
      </c>
      <c r="H307" s="384">
        <f t="shared" si="50"/>
        <v>0.85240963855421692</v>
      </c>
      <c r="I307" s="383">
        <f t="shared" si="51"/>
        <v>34.5</v>
      </c>
      <c r="J307" s="375"/>
      <c r="K307" s="375"/>
      <c r="L307" s="375"/>
      <c r="M307" s="375"/>
      <c r="N307" s="375"/>
      <c r="O307" s="375"/>
      <c r="P307" s="375"/>
      <c r="Q307" s="375"/>
      <c r="R307" s="375"/>
      <c r="S307" s="375"/>
      <c r="T307" s="375"/>
      <c r="U307" s="375"/>
      <c r="V307" s="375"/>
      <c r="W307" s="375"/>
      <c r="X307" s="375"/>
      <c r="Y307" s="375"/>
      <c r="Z307" s="375"/>
      <c r="AA307" s="375"/>
      <c r="AB307" s="375"/>
    </row>
    <row r="308" spans="1:28" s="376" customFormat="1" ht="17.100000000000001" customHeight="1">
      <c r="A308" s="385" t="s">
        <v>2097</v>
      </c>
      <c r="B308" s="378">
        <v>0</v>
      </c>
      <c r="C308" s="385" t="s">
        <v>2098</v>
      </c>
      <c r="D308" s="380">
        <v>17.8</v>
      </c>
      <c r="E308" s="381">
        <f t="shared" si="45"/>
        <v>0.9477561955793703</v>
      </c>
      <c r="F308" s="382">
        <f t="shared" si="48"/>
        <v>0</v>
      </c>
      <c r="G308" s="383">
        <f t="shared" si="49"/>
        <v>17.8</v>
      </c>
      <c r="H308" s="384">
        <f t="shared" si="50"/>
        <v>0.9477561955793703</v>
      </c>
      <c r="I308" s="383">
        <f t="shared" si="51"/>
        <v>17.800000000000011</v>
      </c>
      <c r="J308" s="375"/>
      <c r="K308" s="375"/>
      <c r="L308" s="375"/>
      <c r="M308" s="375"/>
      <c r="N308" s="375"/>
      <c r="O308" s="375"/>
      <c r="P308" s="375"/>
      <c r="Q308" s="375"/>
      <c r="R308" s="375"/>
      <c r="S308" s="375"/>
      <c r="T308" s="375"/>
      <c r="U308" s="375"/>
      <c r="V308" s="375"/>
      <c r="W308" s="375"/>
      <c r="X308" s="375"/>
      <c r="Y308" s="375"/>
      <c r="Z308" s="375"/>
      <c r="AA308" s="375"/>
      <c r="AB308" s="375"/>
    </row>
    <row r="309" spans="1:28" s="376" customFormat="1" ht="17.100000000000001" customHeight="1">
      <c r="A309" s="385" t="s">
        <v>1021</v>
      </c>
      <c r="B309" s="378"/>
      <c r="C309" s="385"/>
      <c r="D309" s="380"/>
      <c r="E309" s="381"/>
      <c r="F309" s="382">
        <f>SUM(B310:B318)</f>
        <v>11567118</v>
      </c>
      <c r="G309" s="383">
        <f>SUMPRODUCT($B310:$B318,D310:D318)/SUM($B310:$B318)</f>
        <v>22.498855955303647</v>
      </c>
      <c r="H309" s="384">
        <f>SUMPRODUCT($B310:$B318,E310:E318)/SUM($B310:$B318)</f>
        <v>0.91951464673716732</v>
      </c>
      <c r="I309" s="383">
        <f t="shared" si="44"/>
        <v>22.385531352983605</v>
      </c>
      <c r="J309" s="375"/>
      <c r="K309" s="375"/>
      <c r="L309" s="375"/>
      <c r="M309" s="375"/>
      <c r="N309" s="375"/>
      <c r="O309" s="375"/>
      <c r="P309" s="375"/>
      <c r="Q309" s="375"/>
      <c r="R309" s="375"/>
      <c r="S309" s="375"/>
      <c r="T309" s="375"/>
      <c r="U309" s="375"/>
      <c r="V309" s="375"/>
      <c r="W309" s="375"/>
      <c r="X309" s="375"/>
      <c r="Y309" s="375"/>
      <c r="Z309" s="375"/>
      <c r="AA309" s="375"/>
      <c r="AB309" s="375"/>
    </row>
    <row r="310" spans="1:28" s="376" customFormat="1" ht="17.100000000000001" customHeight="1">
      <c r="A310" s="385" t="s">
        <v>1819</v>
      </c>
      <c r="B310" s="378">
        <v>1053616</v>
      </c>
      <c r="C310" s="385" t="s">
        <v>2099</v>
      </c>
      <c r="D310" s="380">
        <v>15</v>
      </c>
      <c r="E310" s="381">
        <f t="shared" si="45"/>
        <v>0.96587030716723554</v>
      </c>
      <c r="F310" s="382"/>
      <c r="G310" s="383"/>
      <c r="H310" s="384"/>
      <c r="I310" s="383"/>
      <c r="J310" s="375"/>
      <c r="K310" s="375"/>
      <c r="L310" s="375"/>
      <c r="M310" s="375"/>
      <c r="N310" s="375"/>
      <c r="O310" s="375"/>
      <c r="P310" s="375"/>
      <c r="Q310" s="375"/>
      <c r="R310" s="375"/>
      <c r="S310" s="375"/>
      <c r="T310" s="375"/>
      <c r="U310" s="375"/>
      <c r="V310" s="375"/>
      <c r="W310" s="375"/>
      <c r="X310" s="375"/>
      <c r="Y310" s="375"/>
      <c r="Z310" s="375"/>
      <c r="AA310" s="375"/>
      <c r="AB310" s="375"/>
    </row>
    <row r="311" spans="1:28" s="376" customFormat="1" ht="17.100000000000001" customHeight="1">
      <c r="A311" s="385" t="s">
        <v>2100</v>
      </c>
      <c r="B311" s="378">
        <v>5798832</v>
      </c>
      <c r="C311" s="385" t="s">
        <v>2101</v>
      </c>
      <c r="D311" s="380">
        <v>20.25</v>
      </c>
      <c r="E311" s="381">
        <f t="shared" si="45"/>
        <v>0.93245469522240532</v>
      </c>
      <c r="F311" s="382"/>
      <c r="G311" s="383"/>
      <c r="H311" s="384"/>
      <c r="I311" s="383"/>
      <c r="J311" s="375"/>
      <c r="K311" s="375"/>
      <c r="L311" s="375"/>
      <c r="M311" s="375"/>
      <c r="N311" s="375"/>
      <c r="O311" s="375"/>
      <c r="P311" s="375"/>
      <c r="Q311" s="375"/>
      <c r="R311" s="375"/>
      <c r="S311" s="375"/>
      <c r="T311" s="375"/>
      <c r="U311" s="375"/>
      <c r="V311" s="375"/>
      <c r="W311" s="375"/>
      <c r="X311" s="375"/>
      <c r="Y311" s="375"/>
      <c r="Z311" s="375"/>
      <c r="AA311" s="375"/>
      <c r="AB311" s="375"/>
    </row>
    <row r="312" spans="1:28" s="376" customFormat="1" ht="17.100000000000001" customHeight="1">
      <c r="A312" s="385" t="s">
        <v>1797</v>
      </c>
      <c r="B312" s="378">
        <v>2607027</v>
      </c>
      <c r="C312" s="385" t="s">
        <v>2102</v>
      </c>
      <c r="D312" s="380">
        <v>25.5</v>
      </c>
      <c r="E312" s="381">
        <f t="shared" si="45"/>
        <v>0.90127388535031849</v>
      </c>
      <c r="F312" s="382"/>
      <c r="G312" s="383"/>
      <c r="H312" s="384"/>
      <c r="I312" s="383"/>
      <c r="J312" s="375"/>
      <c r="K312" s="375"/>
      <c r="L312" s="375"/>
      <c r="M312" s="375"/>
      <c r="N312" s="375"/>
      <c r="O312" s="375"/>
      <c r="P312" s="375"/>
      <c r="Q312" s="375"/>
      <c r="R312" s="375"/>
      <c r="S312" s="375"/>
      <c r="T312" s="375"/>
      <c r="U312" s="375"/>
      <c r="V312" s="375"/>
      <c r="W312" s="375"/>
      <c r="X312" s="375"/>
      <c r="Y312" s="375"/>
      <c r="Z312" s="375"/>
      <c r="AA312" s="375"/>
      <c r="AB312" s="375"/>
    </row>
    <row r="313" spans="1:28" s="376" customFormat="1" ht="17.100000000000001" customHeight="1">
      <c r="A313" s="385" t="s">
        <v>1977</v>
      </c>
      <c r="B313" s="378">
        <v>0</v>
      </c>
      <c r="C313" s="385" t="s">
        <v>2103</v>
      </c>
      <c r="D313" s="380">
        <v>29</v>
      </c>
      <c r="E313" s="381">
        <f t="shared" si="45"/>
        <v>0.88161993769470404</v>
      </c>
      <c r="F313" s="382"/>
      <c r="G313" s="383"/>
      <c r="H313" s="384"/>
      <c r="I313" s="383"/>
      <c r="J313" s="375"/>
      <c r="K313" s="375"/>
      <c r="L313" s="375"/>
      <c r="M313" s="375"/>
      <c r="N313" s="375"/>
      <c r="O313" s="375"/>
      <c r="P313" s="375"/>
      <c r="Q313" s="375"/>
      <c r="R313" s="375"/>
      <c r="S313" s="375"/>
      <c r="T313" s="375"/>
      <c r="U313" s="375"/>
      <c r="V313" s="375"/>
      <c r="W313" s="375"/>
      <c r="X313" s="375"/>
      <c r="Y313" s="375"/>
      <c r="Z313" s="375"/>
      <c r="AA313" s="375"/>
      <c r="AB313" s="375"/>
    </row>
    <row r="314" spans="1:28" s="376" customFormat="1" ht="17.100000000000001" customHeight="1">
      <c r="A314" s="385" t="s">
        <v>2104</v>
      </c>
      <c r="B314" s="378">
        <v>570157</v>
      </c>
      <c r="C314" s="385" t="s">
        <v>2105</v>
      </c>
      <c r="D314" s="380">
        <v>25.3</v>
      </c>
      <c r="E314" s="381">
        <f t="shared" si="45"/>
        <v>0.90242346938775508</v>
      </c>
      <c r="F314" s="382"/>
      <c r="G314" s="383"/>
      <c r="H314" s="384"/>
      <c r="I314" s="383"/>
      <c r="J314" s="375"/>
      <c r="K314" s="375"/>
      <c r="L314" s="375"/>
      <c r="M314" s="375"/>
      <c r="N314" s="375"/>
      <c r="O314" s="375"/>
      <c r="P314" s="375"/>
      <c r="Q314" s="375"/>
      <c r="R314" s="375"/>
      <c r="S314" s="375"/>
      <c r="T314" s="375"/>
      <c r="U314" s="375"/>
      <c r="V314" s="375"/>
      <c r="W314" s="375"/>
      <c r="X314" s="375"/>
      <c r="Y314" s="375"/>
      <c r="Z314" s="375"/>
      <c r="AA314" s="375"/>
      <c r="AB314" s="375"/>
    </row>
    <row r="315" spans="1:28" s="376" customFormat="1" ht="17.100000000000001" customHeight="1">
      <c r="A315" s="385" t="s">
        <v>2106</v>
      </c>
      <c r="B315" s="378">
        <v>1490281</v>
      </c>
      <c r="C315" s="385" t="s">
        <v>2107</v>
      </c>
      <c r="D315" s="380">
        <v>30</v>
      </c>
      <c r="E315" s="381">
        <f t="shared" si="45"/>
        <v>0.87616099071207432</v>
      </c>
      <c r="F315" s="382"/>
      <c r="G315" s="383"/>
      <c r="H315" s="384"/>
      <c r="I315" s="383"/>
      <c r="J315" s="375"/>
      <c r="K315" s="375"/>
      <c r="L315" s="375"/>
      <c r="M315" s="375"/>
      <c r="N315" s="375"/>
      <c r="O315" s="375"/>
      <c r="P315" s="375"/>
      <c r="Q315" s="375"/>
      <c r="R315" s="375"/>
      <c r="S315" s="375"/>
      <c r="T315" s="375"/>
      <c r="U315" s="375"/>
      <c r="V315" s="375"/>
      <c r="W315" s="375"/>
      <c r="X315" s="375"/>
      <c r="Y315" s="375"/>
      <c r="Z315" s="375"/>
      <c r="AA315" s="375"/>
      <c r="AB315" s="375"/>
    </row>
    <row r="316" spans="1:28" s="376" customFormat="1" ht="17.100000000000001" customHeight="1">
      <c r="A316" s="385" t="s">
        <v>2108</v>
      </c>
      <c r="B316" s="378">
        <v>24478</v>
      </c>
      <c r="C316" s="385">
        <v>32</v>
      </c>
      <c r="D316" s="380">
        <v>32</v>
      </c>
      <c r="E316" s="381">
        <f t="shared" si="45"/>
        <v>0.86544342507645255</v>
      </c>
      <c r="F316" s="382"/>
      <c r="G316" s="383"/>
      <c r="H316" s="384"/>
      <c r="I316" s="383"/>
      <c r="J316" s="375"/>
      <c r="K316" s="375"/>
      <c r="L316" s="375"/>
      <c r="M316" s="375"/>
      <c r="N316" s="375"/>
      <c r="O316" s="375"/>
      <c r="P316" s="375"/>
      <c r="Q316" s="375"/>
      <c r="R316" s="375"/>
      <c r="S316" s="375"/>
      <c r="T316" s="375"/>
      <c r="U316" s="375"/>
      <c r="V316" s="375"/>
      <c r="W316" s="375"/>
      <c r="X316" s="375"/>
      <c r="Y316" s="375"/>
      <c r="Z316" s="375"/>
      <c r="AA316" s="375"/>
      <c r="AB316" s="375"/>
    </row>
    <row r="317" spans="1:28" s="376" customFormat="1" ht="17.100000000000001" customHeight="1">
      <c r="A317" s="385" t="s">
        <v>1805</v>
      </c>
      <c r="B317" s="378">
        <v>0</v>
      </c>
      <c r="C317" s="385">
        <v>32</v>
      </c>
      <c r="D317" s="380">
        <v>32</v>
      </c>
      <c r="E317" s="381">
        <f t="shared" si="45"/>
        <v>0.86544342507645255</v>
      </c>
      <c r="F317" s="382"/>
      <c r="G317" s="383"/>
      <c r="H317" s="384"/>
      <c r="I317" s="383"/>
      <c r="J317" s="375"/>
      <c r="K317" s="375"/>
      <c r="L317" s="375"/>
      <c r="M317" s="375"/>
      <c r="N317" s="375"/>
      <c r="O317" s="375"/>
      <c r="P317" s="375"/>
      <c r="Q317" s="375"/>
      <c r="R317" s="375"/>
      <c r="S317" s="375"/>
      <c r="T317" s="375"/>
      <c r="U317" s="375"/>
      <c r="V317" s="375"/>
      <c r="W317" s="375"/>
      <c r="X317" s="375"/>
      <c r="Y317" s="375"/>
      <c r="Z317" s="375"/>
      <c r="AA317" s="375"/>
      <c r="AB317" s="375"/>
    </row>
    <row r="318" spans="1:28" s="376" customFormat="1" ht="17.100000000000001" customHeight="1">
      <c r="A318" s="385" t="s">
        <v>2109</v>
      </c>
      <c r="B318" s="378">
        <v>22727</v>
      </c>
      <c r="C318" s="386" t="s">
        <v>2110</v>
      </c>
      <c r="D318" s="380">
        <v>27.3</v>
      </c>
      <c r="E318" s="381">
        <f t="shared" si="45"/>
        <v>0.8910579345088161</v>
      </c>
      <c r="F318" s="382"/>
      <c r="G318" s="383"/>
      <c r="H318" s="384"/>
      <c r="I318" s="383"/>
      <c r="J318" s="375"/>
      <c r="K318" s="375"/>
      <c r="L318" s="375"/>
      <c r="M318" s="375"/>
      <c r="N318" s="375"/>
      <c r="O318" s="375"/>
      <c r="P318" s="375"/>
      <c r="Q318" s="375"/>
      <c r="R318" s="375"/>
      <c r="S318" s="375"/>
      <c r="T318" s="375"/>
      <c r="U318" s="375"/>
      <c r="V318" s="375"/>
      <c r="W318" s="375"/>
      <c r="X318" s="375"/>
      <c r="Y318" s="375"/>
      <c r="Z318" s="375"/>
      <c r="AA318" s="375"/>
      <c r="AB318" s="375"/>
    </row>
    <row r="319" spans="1:28" s="376" customFormat="1" ht="17.100000000000001" customHeight="1">
      <c r="A319" s="385" t="s">
        <v>1022</v>
      </c>
      <c r="B319" s="378"/>
      <c r="C319" s="385"/>
      <c r="D319" s="380"/>
      <c r="E319" s="381"/>
      <c r="F319" s="382">
        <f>SUM(B320:B321)</f>
        <v>21264</v>
      </c>
      <c r="G319" s="383">
        <f>SUMPRODUCT($B320:$B321,D320:D321)/SUM($B320:$B321)</f>
        <v>26.475333897667419</v>
      </c>
      <c r="H319" s="384">
        <f>SUMPRODUCT($B320:$B321,E320:E321)/SUM($B320:$B321)</f>
        <v>0.89619390484653716</v>
      </c>
      <c r="I319" s="383">
        <f t="shared" ref="I319" si="52">(141.5/H319)-131.5</f>
        <v>26.389937919439689</v>
      </c>
      <c r="J319" s="375"/>
      <c r="K319" s="375"/>
      <c r="L319" s="375"/>
      <c r="M319" s="375"/>
      <c r="N319" s="375"/>
      <c r="O319" s="375"/>
      <c r="P319" s="375"/>
      <c r="Q319" s="375"/>
      <c r="R319" s="375"/>
      <c r="S319" s="375"/>
      <c r="T319" s="375"/>
      <c r="U319" s="375"/>
      <c r="V319" s="375"/>
      <c r="W319" s="375"/>
      <c r="X319" s="375"/>
      <c r="Y319" s="375"/>
      <c r="Z319" s="375"/>
      <c r="AA319" s="375"/>
      <c r="AB319" s="375"/>
    </row>
    <row r="320" spans="1:28" s="376" customFormat="1" ht="17.100000000000001" customHeight="1">
      <c r="A320" s="385" t="s">
        <v>1797</v>
      </c>
      <c r="B320" s="378">
        <v>16199</v>
      </c>
      <c r="C320" s="385" t="s">
        <v>2111</v>
      </c>
      <c r="D320" s="380">
        <v>28.5</v>
      </c>
      <c r="E320" s="381">
        <f t="shared" si="45"/>
        <v>0.88437500000000002</v>
      </c>
      <c r="F320" s="382"/>
      <c r="G320" s="383"/>
      <c r="H320" s="384"/>
      <c r="I320" s="383"/>
      <c r="J320" s="375"/>
      <c r="K320" s="375"/>
      <c r="L320" s="375"/>
      <c r="M320" s="375"/>
      <c r="N320" s="375"/>
      <c r="O320" s="375"/>
      <c r="P320" s="375"/>
      <c r="Q320" s="375"/>
      <c r="R320" s="375"/>
      <c r="S320" s="375"/>
      <c r="T320" s="375"/>
      <c r="U320" s="375"/>
      <c r="V320" s="375"/>
      <c r="W320" s="375"/>
      <c r="X320" s="375"/>
      <c r="Y320" s="375"/>
      <c r="Z320" s="375"/>
      <c r="AA320" s="375"/>
      <c r="AB320" s="375"/>
    </row>
    <row r="321" spans="1:28" s="376" customFormat="1" ht="17.100000000000001" customHeight="1">
      <c r="A321" s="385" t="s">
        <v>1800</v>
      </c>
      <c r="B321" s="378">
        <v>5065</v>
      </c>
      <c r="C321" s="385">
        <v>20</v>
      </c>
      <c r="D321" s="380">
        <v>20</v>
      </c>
      <c r="E321" s="381">
        <f t="shared" si="45"/>
        <v>0.93399339933993397</v>
      </c>
      <c r="F321" s="382"/>
      <c r="G321" s="383"/>
      <c r="H321" s="384"/>
      <c r="I321" s="383"/>
      <c r="J321" s="375"/>
      <c r="K321" s="375"/>
      <c r="L321" s="375"/>
      <c r="M321" s="375"/>
      <c r="N321" s="375"/>
      <c r="O321" s="375"/>
      <c r="P321" s="375"/>
      <c r="Q321" s="375"/>
      <c r="R321" s="375"/>
      <c r="S321" s="375"/>
      <c r="T321" s="375"/>
      <c r="U321" s="375"/>
      <c r="V321" s="375"/>
      <c r="W321" s="375"/>
      <c r="X321" s="375"/>
      <c r="Y321" s="375"/>
      <c r="Z321" s="375"/>
      <c r="AA321" s="375"/>
      <c r="AB321" s="375"/>
    </row>
    <row r="322" spans="1:28" s="376" customFormat="1" ht="17.100000000000001" customHeight="1">
      <c r="A322" s="385" t="s">
        <v>1023</v>
      </c>
      <c r="B322" s="378">
        <v>150180</v>
      </c>
      <c r="C322" s="379" t="s">
        <v>2112</v>
      </c>
      <c r="D322" s="380">
        <v>11</v>
      </c>
      <c r="E322" s="381">
        <f t="shared" si="45"/>
        <v>0.99298245614035086</v>
      </c>
      <c r="F322" s="382">
        <f t="shared" ref="F322:F333" si="53">B322</f>
        <v>150180</v>
      </c>
      <c r="G322" s="383">
        <f t="shared" ref="G322:G333" si="54">D322</f>
        <v>11</v>
      </c>
      <c r="H322" s="384">
        <f t="shared" ref="H322:H333" si="55">141.5/(G322+131.5)</f>
        <v>0.99298245614035086</v>
      </c>
      <c r="I322" s="383">
        <f t="shared" ref="I322:I377" si="56">(141.5/H322)-131.5</f>
        <v>11</v>
      </c>
      <c r="J322" s="375"/>
      <c r="K322" s="375"/>
      <c r="L322" s="375"/>
      <c r="M322" s="375"/>
      <c r="N322" s="375"/>
      <c r="O322" s="375"/>
      <c r="P322" s="375"/>
      <c r="Q322" s="375"/>
      <c r="R322" s="375"/>
      <c r="S322" s="375"/>
      <c r="T322" s="375"/>
      <c r="U322" s="375"/>
      <c r="V322" s="375"/>
      <c r="W322" s="375"/>
      <c r="X322" s="375"/>
      <c r="Y322" s="375"/>
      <c r="Z322" s="375"/>
      <c r="AA322" s="375"/>
      <c r="AB322" s="375"/>
    </row>
    <row r="323" spans="1:28" s="376" customFormat="1" ht="17.100000000000001" customHeight="1">
      <c r="A323" s="385" t="s">
        <v>2113</v>
      </c>
      <c r="B323" s="378">
        <v>0</v>
      </c>
      <c r="C323" s="385" t="s">
        <v>2114</v>
      </c>
      <c r="D323" s="380">
        <v>34</v>
      </c>
      <c r="E323" s="381">
        <f t="shared" si="45"/>
        <v>0.85498489425981872</v>
      </c>
      <c r="F323" s="382">
        <f t="shared" si="53"/>
        <v>0</v>
      </c>
      <c r="G323" s="383">
        <f t="shared" si="54"/>
        <v>34</v>
      </c>
      <c r="H323" s="384">
        <f t="shared" si="55"/>
        <v>0.85498489425981872</v>
      </c>
      <c r="I323" s="383">
        <f t="shared" si="56"/>
        <v>34</v>
      </c>
      <c r="J323" s="375"/>
      <c r="K323" s="375"/>
      <c r="L323" s="375"/>
      <c r="M323" s="375"/>
      <c r="N323" s="375"/>
      <c r="O323" s="375"/>
      <c r="P323" s="375"/>
      <c r="Q323" s="375"/>
      <c r="R323" s="375"/>
      <c r="S323" s="375"/>
      <c r="T323" s="375"/>
      <c r="U323" s="375"/>
      <c r="V323" s="375"/>
      <c r="W323" s="375"/>
      <c r="X323" s="375"/>
      <c r="Y323" s="375"/>
      <c r="Z323" s="375"/>
      <c r="AA323" s="375"/>
      <c r="AB323" s="375"/>
    </row>
    <row r="324" spans="1:28" s="376" customFormat="1" ht="17.100000000000001" customHeight="1">
      <c r="A324" s="385" t="s">
        <v>1141</v>
      </c>
      <c r="B324" s="378">
        <v>608</v>
      </c>
      <c r="C324" s="385" t="s">
        <v>2115</v>
      </c>
      <c r="D324" s="380">
        <v>24</v>
      </c>
      <c r="E324" s="381">
        <f t="shared" si="45"/>
        <v>0.909967845659164</v>
      </c>
      <c r="F324" s="382">
        <f t="shared" si="53"/>
        <v>608</v>
      </c>
      <c r="G324" s="383">
        <f t="shared" si="54"/>
        <v>24</v>
      </c>
      <c r="H324" s="384">
        <f t="shared" si="55"/>
        <v>0.909967845659164</v>
      </c>
      <c r="I324" s="383">
        <f t="shared" si="56"/>
        <v>24</v>
      </c>
      <c r="J324" s="375"/>
      <c r="K324" s="375"/>
      <c r="L324" s="375"/>
      <c r="M324" s="375"/>
      <c r="N324" s="375"/>
      <c r="O324" s="375"/>
      <c r="P324" s="375"/>
      <c r="Q324" s="375"/>
      <c r="R324" s="375"/>
      <c r="S324" s="375"/>
      <c r="T324" s="375"/>
      <c r="U324" s="375"/>
      <c r="V324" s="375"/>
      <c r="W324" s="375"/>
      <c r="X324" s="375"/>
      <c r="Y324" s="375"/>
      <c r="Z324" s="375"/>
      <c r="AA324" s="375"/>
      <c r="AB324" s="375"/>
    </row>
    <row r="325" spans="1:28" s="376" customFormat="1" ht="17.100000000000001" customHeight="1">
      <c r="A325" s="385" t="s">
        <v>2116</v>
      </c>
      <c r="B325" s="378">
        <v>0</v>
      </c>
      <c r="C325" s="385">
        <v>31</v>
      </c>
      <c r="D325" s="380">
        <v>31</v>
      </c>
      <c r="E325" s="381">
        <f t="shared" si="45"/>
        <v>0.87076923076923074</v>
      </c>
      <c r="F325" s="382">
        <f t="shared" si="53"/>
        <v>0</v>
      </c>
      <c r="G325" s="383">
        <f t="shared" si="54"/>
        <v>31</v>
      </c>
      <c r="H325" s="384">
        <f t="shared" si="55"/>
        <v>0.87076923076923074</v>
      </c>
      <c r="I325" s="383">
        <f t="shared" si="56"/>
        <v>31</v>
      </c>
      <c r="J325" s="375"/>
      <c r="K325" s="375"/>
      <c r="L325" s="375"/>
      <c r="M325" s="375"/>
      <c r="N325" s="375"/>
      <c r="O325" s="375"/>
      <c r="P325" s="375"/>
      <c r="Q325" s="375"/>
      <c r="R325" s="375"/>
      <c r="S325" s="375"/>
      <c r="T325" s="375"/>
      <c r="U325" s="375"/>
      <c r="V325" s="375"/>
      <c r="W325" s="375"/>
      <c r="X325" s="375"/>
      <c r="Y325" s="375"/>
      <c r="Z325" s="375"/>
      <c r="AA325" s="375"/>
      <c r="AB325" s="375"/>
    </row>
    <row r="326" spans="1:28" s="376" customFormat="1" ht="17.100000000000001" customHeight="1">
      <c r="A326" s="385" t="s">
        <v>1140</v>
      </c>
      <c r="B326" s="378">
        <v>567</v>
      </c>
      <c r="C326" s="385" t="s">
        <v>2117</v>
      </c>
      <c r="D326" s="380">
        <v>11.7</v>
      </c>
      <c r="E326" s="381">
        <f t="shared" si="45"/>
        <v>0.98812849162011185</v>
      </c>
      <c r="F326" s="382">
        <f t="shared" si="53"/>
        <v>567</v>
      </c>
      <c r="G326" s="383">
        <f t="shared" si="54"/>
        <v>11.7</v>
      </c>
      <c r="H326" s="384">
        <f t="shared" si="55"/>
        <v>0.98812849162011185</v>
      </c>
      <c r="I326" s="383">
        <f t="shared" si="56"/>
        <v>11.699999999999989</v>
      </c>
      <c r="J326" s="375"/>
      <c r="K326" s="375"/>
      <c r="L326" s="375"/>
      <c r="M326" s="375"/>
      <c r="N326" s="375"/>
      <c r="O326" s="375"/>
      <c r="P326" s="375"/>
      <c r="Q326" s="375"/>
      <c r="R326" s="375"/>
      <c r="S326" s="375"/>
      <c r="T326" s="375"/>
      <c r="U326" s="375"/>
      <c r="V326" s="375"/>
      <c r="W326" s="375"/>
      <c r="X326" s="375"/>
      <c r="Y326" s="375"/>
      <c r="Z326" s="375"/>
      <c r="AA326" s="375"/>
      <c r="AB326" s="375"/>
    </row>
    <row r="327" spans="1:28" s="376" customFormat="1" ht="17.100000000000001" customHeight="1">
      <c r="A327" s="385" t="s">
        <v>1024</v>
      </c>
      <c r="B327" s="378">
        <v>60309</v>
      </c>
      <c r="C327" s="385">
        <v>20</v>
      </c>
      <c r="D327" s="380">
        <v>20</v>
      </c>
      <c r="E327" s="381">
        <f t="shared" si="45"/>
        <v>0.93399339933993397</v>
      </c>
      <c r="F327" s="382">
        <f t="shared" si="53"/>
        <v>60309</v>
      </c>
      <c r="G327" s="383">
        <f t="shared" si="54"/>
        <v>20</v>
      </c>
      <c r="H327" s="384">
        <f t="shared" si="55"/>
        <v>0.93399339933993397</v>
      </c>
      <c r="I327" s="383">
        <f t="shared" si="56"/>
        <v>20</v>
      </c>
      <c r="J327" s="375"/>
      <c r="K327" s="375"/>
      <c r="L327" s="375"/>
      <c r="M327" s="375"/>
      <c r="N327" s="375"/>
      <c r="O327" s="375"/>
      <c r="P327" s="375"/>
      <c r="Q327" s="375"/>
      <c r="R327" s="375"/>
      <c r="S327" s="375"/>
      <c r="T327" s="375"/>
      <c r="U327" s="375"/>
      <c r="V327" s="375"/>
      <c r="W327" s="375"/>
      <c r="X327" s="375"/>
      <c r="Y327" s="375"/>
      <c r="Z327" s="375"/>
      <c r="AA327" s="375"/>
      <c r="AB327" s="375"/>
    </row>
    <row r="328" spans="1:28" s="376" customFormat="1" ht="17.100000000000001" customHeight="1">
      <c r="A328" s="385" t="s">
        <v>1025</v>
      </c>
      <c r="B328" s="378">
        <v>2243227</v>
      </c>
      <c r="C328" s="394" t="s">
        <v>2118</v>
      </c>
      <c r="D328" s="380">
        <v>21.8</v>
      </c>
      <c r="E328" s="381">
        <f t="shared" si="45"/>
        <v>0.92302674494455306</v>
      </c>
      <c r="F328" s="382">
        <f t="shared" si="53"/>
        <v>2243227</v>
      </c>
      <c r="G328" s="383">
        <f t="shared" si="54"/>
        <v>21.8</v>
      </c>
      <c r="H328" s="384">
        <f t="shared" si="55"/>
        <v>0.92302674494455306</v>
      </c>
      <c r="I328" s="383">
        <f t="shared" si="56"/>
        <v>21.800000000000011</v>
      </c>
      <c r="J328" s="375"/>
      <c r="K328" s="375"/>
      <c r="L328" s="375"/>
      <c r="M328" s="375"/>
      <c r="N328" s="375"/>
      <c r="O328" s="375"/>
      <c r="P328" s="375"/>
      <c r="Q328" s="375"/>
      <c r="R328" s="375"/>
      <c r="S328" s="375"/>
      <c r="T328" s="375"/>
      <c r="U328" s="375"/>
      <c r="V328" s="375"/>
      <c r="W328" s="375"/>
      <c r="X328" s="375"/>
      <c r="Y328" s="375"/>
      <c r="Z328" s="375"/>
      <c r="AA328" s="375"/>
      <c r="AB328" s="375"/>
    </row>
    <row r="329" spans="1:28" s="376" customFormat="1" ht="17.100000000000001" customHeight="1">
      <c r="A329" s="385" t="s">
        <v>2119</v>
      </c>
      <c r="B329" s="378">
        <v>0</v>
      </c>
      <c r="C329" s="385" t="s">
        <v>2120</v>
      </c>
      <c r="D329" s="380">
        <v>22</v>
      </c>
      <c r="E329" s="381">
        <f t="shared" si="45"/>
        <v>0.92182410423452765</v>
      </c>
      <c r="F329" s="382">
        <f t="shared" si="53"/>
        <v>0</v>
      </c>
      <c r="G329" s="383">
        <f t="shared" si="54"/>
        <v>22</v>
      </c>
      <c r="H329" s="384">
        <f t="shared" si="55"/>
        <v>0.92182410423452765</v>
      </c>
      <c r="I329" s="383">
        <f t="shared" si="56"/>
        <v>22</v>
      </c>
      <c r="J329" s="375"/>
      <c r="K329" s="375"/>
      <c r="L329" s="375"/>
      <c r="M329" s="375"/>
      <c r="N329" s="375"/>
      <c r="O329" s="375"/>
      <c r="P329" s="375"/>
      <c r="Q329" s="375"/>
      <c r="R329" s="375"/>
      <c r="S329" s="375"/>
      <c r="T329" s="375"/>
      <c r="U329" s="375"/>
      <c r="V329" s="375"/>
      <c r="W329" s="375"/>
      <c r="X329" s="375"/>
      <c r="Y329" s="375"/>
      <c r="Z329" s="375"/>
      <c r="AA329" s="375"/>
      <c r="AB329" s="375"/>
    </row>
    <row r="330" spans="1:28" s="376" customFormat="1" ht="17.100000000000001" customHeight="1">
      <c r="A330" s="385" t="s">
        <v>1026</v>
      </c>
      <c r="B330" s="378">
        <v>34096209</v>
      </c>
      <c r="C330" s="394" t="s">
        <v>2121</v>
      </c>
      <c r="D330" s="380">
        <v>19</v>
      </c>
      <c r="E330" s="381">
        <f t="shared" ref="E330:E393" si="57">141.5/(D330+131.5)</f>
        <v>0.94019933554817281</v>
      </c>
      <c r="F330" s="382">
        <f t="shared" si="53"/>
        <v>34096209</v>
      </c>
      <c r="G330" s="383">
        <f t="shared" si="54"/>
        <v>19</v>
      </c>
      <c r="H330" s="384">
        <f t="shared" si="55"/>
        <v>0.94019933554817281</v>
      </c>
      <c r="I330" s="383">
        <f t="shared" si="56"/>
        <v>19</v>
      </c>
      <c r="J330" s="375"/>
      <c r="K330" s="375"/>
      <c r="L330" s="375"/>
      <c r="M330" s="375"/>
      <c r="N330" s="375"/>
      <c r="O330" s="375"/>
      <c r="P330" s="375"/>
      <c r="Q330" s="375"/>
      <c r="R330" s="375"/>
      <c r="S330" s="375"/>
      <c r="T330" s="375"/>
      <c r="U330" s="375"/>
      <c r="V330" s="375"/>
      <c r="W330" s="375"/>
      <c r="X330" s="375"/>
      <c r="Y330" s="375"/>
      <c r="Z330" s="375"/>
      <c r="AA330" s="375"/>
      <c r="AB330" s="375"/>
    </row>
    <row r="331" spans="1:28" s="376" customFormat="1" ht="17.100000000000001" customHeight="1">
      <c r="A331" s="385" t="s">
        <v>2122</v>
      </c>
      <c r="B331" s="378">
        <v>0</v>
      </c>
      <c r="C331" s="385" t="s">
        <v>2123</v>
      </c>
      <c r="D331" s="380">
        <v>27</v>
      </c>
      <c r="E331" s="381">
        <f t="shared" si="57"/>
        <v>0.89274447949526814</v>
      </c>
      <c r="F331" s="382">
        <f t="shared" si="53"/>
        <v>0</v>
      </c>
      <c r="G331" s="383">
        <f t="shared" si="54"/>
        <v>27</v>
      </c>
      <c r="H331" s="384">
        <f t="shared" si="55"/>
        <v>0.89274447949526814</v>
      </c>
      <c r="I331" s="383">
        <f t="shared" si="56"/>
        <v>27</v>
      </c>
      <c r="J331" s="375"/>
      <c r="K331" s="375"/>
      <c r="L331" s="375"/>
      <c r="M331" s="375"/>
      <c r="N331" s="375"/>
      <c r="O331" s="375"/>
      <c r="P331" s="375"/>
      <c r="Q331" s="375"/>
      <c r="R331" s="375"/>
      <c r="S331" s="375"/>
      <c r="T331" s="375"/>
      <c r="U331" s="375"/>
      <c r="V331" s="375"/>
      <c r="W331" s="375"/>
      <c r="X331" s="375"/>
      <c r="Y331" s="375"/>
      <c r="Z331" s="375"/>
      <c r="AA331" s="375"/>
      <c r="AB331" s="375"/>
    </row>
    <row r="332" spans="1:28" s="376" customFormat="1" ht="17.100000000000001" customHeight="1">
      <c r="A332" s="385" t="s">
        <v>1139</v>
      </c>
      <c r="B332" s="378">
        <v>6404</v>
      </c>
      <c r="C332" s="385" t="s">
        <v>2124</v>
      </c>
      <c r="D332" s="380">
        <v>18.3</v>
      </c>
      <c r="E332" s="381">
        <f t="shared" si="57"/>
        <v>0.9445927903871828</v>
      </c>
      <c r="F332" s="382">
        <f t="shared" si="53"/>
        <v>6404</v>
      </c>
      <c r="G332" s="383">
        <f t="shared" si="54"/>
        <v>18.3</v>
      </c>
      <c r="H332" s="384">
        <f t="shared" si="55"/>
        <v>0.9445927903871828</v>
      </c>
      <c r="I332" s="383">
        <f t="shared" si="56"/>
        <v>18.300000000000011</v>
      </c>
      <c r="J332" s="375"/>
      <c r="K332" s="375"/>
      <c r="L332" s="375"/>
      <c r="M332" s="375"/>
      <c r="N332" s="375"/>
      <c r="O332" s="375"/>
      <c r="P332" s="375"/>
      <c r="Q332" s="375"/>
      <c r="R332" s="375"/>
      <c r="S332" s="375"/>
      <c r="T332" s="375"/>
      <c r="U332" s="375"/>
      <c r="V332" s="375"/>
      <c r="W332" s="375"/>
      <c r="X332" s="375"/>
      <c r="Y332" s="375"/>
      <c r="Z332" s="375"/>
      <c r="AA332" s="375"/>
      <c r="AB332" s="375"/>
    </row>
    <row r="333" spans="1:28" s="376" customFormat="1" ht="17.100000000000001" customHeight="1">
      <c r="A333" s="385" t="s">
        <v>2125</v>
      </c>
      <c r="B333" s="378">
        <v>569584</v>
      </c>
      <c r="C333" s="385" t="s">
        <v>2126</v>
      </c>
      <c r="D333" s="380">
        <v>22</v>
      </c>
      <c r="E333" s="381">
        <f t="shared" si="57"/>
        <v>0.92182410423452765</v>
      </c>
      <c r="F333" s="382">
        <f t="shared" si="53"/>
        <v>569584</v>
      </c>
      <c r="G333" s="383">
        <f t="shared" si="54"/>
        <v>22</v>
      </c>
      <c r="H333" s="384">
        <f t="shared" si="55"/>
        <v>0.92182410423452765</v>
      </c>
      <c r="I333" s="383">
        <f t="shared" si="56"/>
        <v>22</v>
      </c>
      <c r="J333" s="375"/>
      <c r="K333" s="375"/>
      <c r="L333" s="375"/>
      <c r="M333" s="375"/>
      <c r="N333" s="375"/>
      <c r="O333" s="375"/>
      <c r="P333" s="375"/>
      <c r="Q333" s="375"/>
      <c r="R333" s="375"/>
      <c r="S333" s="375"/>
      <c r="T333" s="375"/>
      <c r="U333" s="375"/>
      <c r="V333" s="375"/>
      <c r="W333" s="375"/>
      <c r="X333" s="375"/>
      <c r="Y333" s="375"/>
      <c r="Z333" s="375"/>
      <c r="AA333" s="375"/>
      <c r="AB333" s="375"/>
    </row>
    <row r="334" spans="1:28" s="376" customFormat="1" ht="17.100000000000001" customHeight="1">
      <c r="A334" s="385" t="s">
        <v>1028</v>
      </c>
      <c r="B334" s="378"/>
      <c r="C334" s="386"/>
      <c r="D334" s="380"/>
      <c r="E334" s="381"/>
      <c r="F334" s="382">
        <f>SUM(B335:B343)</f>
        <v>655423</v>
      </c>
      <c r="G334" s="383">
        <f>SUMPRODUCT($B335:$B343,D335:D343)/SUM($B335:$B343)</f>
        <v>33.200000000000003</v>
      </c>
      <c r="H334" s="384">
        <f>SUMPRODUCT($B335:$B343,E335:E343)/SUM($B335:$B343)</f>
        <v>0.85913782635094127</v>
      </c>
      <c r="I334" s="383">
        <f t="shared" si="56"/>
        <v>33.19999999999996</v>
      </c>
      <c r="J334" s="375"/>
      <c r="K334" s="375"/>
      <c r="L334" s="375"/>
      <c r="M334" s="375"/>
      <c r="N334" s="375"/>
      <c r="O334" s="375"/>
      <c r="P334" s="375"/>
      <c r="Q334" s="375"/>
      <c r="R334" s="375"/>
      <c r="S334" s="375"/>
      <c r="T334" s="375"/>
      <c r="U334" s="375"/>
      <c r="V334" s="375"/>
      <c r="W334" s="375"/>
      <c r="X334" s="375"/>
      <c r="Y334" s="375"/>
      <c r="Z334" s="375"/>
      <c r="AA334" s="375"/>
      <c r="AB334" s="375"/>
    </row>
    <row r="335" spans="1:28" s="376" customFormat="1" ht="17.100000000000001" customHeight="1">
      <c r="A335" s="385" t="s">
        <v>2127</v>
      </c>
      <c r="B335" s="378">
        <v>218808</v>
      </c>
      <c r="C335" s="386" t="s">
        <v>2128</v>
      </c>
      <c r="D335" s="380">
        <v>33.200000000000003</v>
      </c>
      <c r="E335" s="381">
        <f t="shared" si="57"/>
        <v>0.85913782635094116</v>
      </c>
      <c r="F335" s="382"/>
      <c r="G335" s="383"/>
      <c r="H335" s="384"/>
      <c r="I335" s="383"/>
      <c r="J335" s="375"/>
      <c r="K335" s="375"/>
      <c r="L335" s="375"/>
      <c r="M335" s="375"/>
      <c r="N335" s="375"/>
      <c r="O335" s="375"/>
      <c r="P335" s="375"/>
      <c r="Q335" s="375"/>
      <c r="R335" s="375"/>
      <c r="S335" s="375"/>
      <c r="T335" s="375"/>
      <c r="U335" s="375"/>
      <c r="V335" s="375"/>
      <c r="W335" s="375"/>
      <c r="X335" s="375"/>
      <c r="Y335" s="375"/>
      <c r="Z335" s="375"/>
      <c r="AA335" s="375"/>
      <c r="AB335" s="375"/>
    </row>
    <row r="336" spans="1:28" s="376" customFormat="1" ht="17.100000000000001" customHeight="1">
      <c r="A336" s="385" t="s">
        <v>2019</v>
      </c>
      <c r="B336" s="378"/>
      <c r="C336" s="386"/>
      <c r="D336" s="380"/>
      <c r="E336" s="381"/>
      <c r="F336" s="382"/>
      <c r="G336" s="383"/>
      <c r="H336" s="384"/>
      <c r="I336" s="383"/>
      <c r="J336" s="375"/>
      <c r="K336" s="375"/>
      <c r="L336" s="375"/>
      <c r="M336" s="375"/>
      <c r="N336" s="375"/>
      <c r="O336" s="375"/>
      <c r="P336" s="375"/>
      <c r="Q336" s="375"/>
      <c r="R336" s="375"/>
      <c r="S336" s="375"/>
      <c r="T336" s="375"/>
      <c r="U336" s="375"/>
      <c r="V336" s="375"/>
      <c r="W336" s="375"/>
      <c r="X336" s="375"/>
      <c r="Y336" s="375"/>
      <c r="Z336" s="375"/>
      <c r="AA336" s="375"/>
      <c r="AB336" s="375"/>
    </row>
    <row r="337" spans="1:28" s="376" customFormat="1" ht="17.100000000000001" customHeight="1">
      <c r="A337" s="385" t="s">
        <v>2129</v>
      </c>
      <c r="B337" s="378">
        <v>423365</v>
      </c>
      <c r="C337" s="386" t="s">
        <v>2128</v>
      </c>
      <c r="D337" s="380">
        <v>33.200000000000003</v>
      </c>
      <c r="E337" s="381">
        <f t="shared" si="57"/>
        <v>0.85913782635094116</v>
      </c>
      <c r="F337" s="382"/>
      <c r="G337" s="383"/>
      <c r="H337" s="384"/>
      <c r="I337" s="383"/>
      <c r="J337" s="375"/>
      <c r="K337" s="375"/>
      <c r="L337" s="375"/>
      <c r="M337" s="375"/>
      <c r="N337" s="375"/>
      <c r="O337" s="375"/>
      <c r="P337" s="375"/>
      <c r="Q337" s="375"/>
      <c r="R337" s="375"/>
      <c r="S337" s="375"/>
      <c r="T337" s="375"/>
      <c r="U337" s="375"/>
      <c r="V337" s="375"/>
      <c r="W337" s="375"/>
      <c r="X337" s="375"/>
      <c r="Y337" s="375"/>
      <c r="Z337" s="375"/>
      <c r="AA337" s="375"/>
      <c r="AB337" s="375"/>
    </row>
    <row r="338" spans="1:28" s="376" customFormat="1" ht="17.100000000000001" customHeight="1">
      <c r="A338" s="385" t="s">
        <v>2130</v>
      </c>
      <c r="B338" s="378">
        <v>10669</v>
      </c>
      <c r="C338" s="386" t="s">
        <v>2128</v>
      </c>
      <c r="D338" s="380">
        <v>33.200000000000003</v>
      </c>
      <c r="E338" s="381">
        <f t="shared" si="57"/>
        <v>0.85913782635094116</v>
      </c>
      <c r="F338" s="382"/>
      <c r="G338" s="383"/>
      <c r="H338" s="384"/>
      <c r="I338" s="383"/>
      <c r="J338" s="375"/>
      <c r="K338" s="375"/>
      <c r="L338" s="375"/>
      <c r="M338" s="375"/>
      <c r="N338" s="375"/>
      <c r="O338" s="375"/>
      <c r="P338" s="375"/>
      <c r="Q338" s="375"/>
      <c r="R338" s="375"/>
      <c r="S338" s="375"/>
      <c r="T338" s="375"/>
      <c r="U338" s="375"/>
      <c r="V338" s="375"/>
      <c r="W338" s="375"/>
      <c r="X338" s="375"/>
      <c r="Y338" s="375"/>
      <c r="Z338" s="375"/>
      <c r="AA338" s="375"/>
      <c r="AB338" s="375"/>
    </row>
    <row r="339" spans="1:28" s="376" customFormat="1" ht="17.100000000000001" customHeight="1">
      <c r="A339" s="385" t="s">
        <v>1842</v>
      </c>
      <c r="B339" s="378"/>
      <c r="C339" s="386"/>
      <c r="D339" s="380"/>
      <c r="E339" s="381"/>
      <c r="F339" s="382"/>
      <c r="G339" s="383"/>
      <c r="H339" s="384"/>
      <c r="I339" s="383"/>
      <c r="J339" s="375"/>
      <c r="K339" s="375"/>
      <c r="L339" s="375"/>
      <c r="M339" s="375"/>
      <c r="N339" s="375"/>
      <c r="O339" s="375"/>
      <c r="P339" s="375"/>
      <c r="Q339" s="375"/>
      <c r="R339" s="375"/>
      <c r="S339" s="375"/>
      <c r="T339" s="375"/>
      <c r="U339" s="375"/>
      <c r="V339" s="375"/>
      <c r="W339" s="375"/>
      <c r="X339" s="375"/>
      <c r="Y339" s="375"/>
      <c r="Z339" s="375"/>
      <c r="AA339" s="375"/>
      <c r="AB339" s="375"/>
    </row>
    <row r="340" spans="1:28" s="376" customFormat="1" ht="17.100000000000001" customHeight="1">
      <c r="A340" s="385" t="s">
        <v>2129</v>
      </c>
      <c r="B340" s="378">
        <v>1429</v>
      </c>
      <c r="C340" s="386" t="s">
        <v>2128</v>
      </c>
      <c r="D340" s="380">
        <v>33.200000000000003</v>
      </c>
      <c r="E340" s="381">
        <f t="shared" si="57"/>
        <v>0.85913782635094116</v>
      </c>
      <c r="F340" s="382"/>
      <c r="G340" s="383"/>
      <c r="H340" s="384"/>
      <c r="I340" s="383"/>
      <c r="J340" s="375"/>
      <c r="K340" s="375"/>
      <c r="L340" s="375"/>
      <c r="M340" s="375"/>
      <c r="N340" s="375"/>
      <c r="O340" s="375"/>
      <c r="P340" s="375"/>
      <c r="Q340" s="375"/>
      <c r="R340" s="375"/>
      <c r="S340" s="375"/>
      <c r="T340" s="375"/>
      <c r="U340" s="375"/>
      <c r="V340" s="375"/>
      <c r="W340" s="375"/>
      <c r="X340" s="375"/>
      <c r="Y340" s="375"/>
      <c r="Z340" s="375"/>
      <c r="AA340" s="375"/>
      <c r="AB340" s="375"/>
    </row>
    <row r="341" spans="1:28" s="376" customFormat="1" ht="17.100000000000001" customHeight="1">
      <c r="A341" s="385" t="s">
        <v>2131</v>
      </c>
      <c r="B341" s="378">
        <v>1152</v>
      </c>
      <c r="C341" s="386" t="s">
        <v>2128</v>
      </c>
      <c r="D341" s="380">
        <v>33.200000000000003</v>
      </c>
      <c r="E341" s="381">
        <f t="shared" si="57"/>
        <v>0.85913782635094116</v>
      </c>
      <c r="F341" s="382"/>
      <c r="G341" s="383"/>
      <c r="H341" s="384"/>
      <c r="I341" s="383"/>
      <c r="J341" s="375"/>
      <c r="K341" s="375"/>
      <c r="L341" s="375"/>
      <c r="M341" s="375"/>
      <c r="N341" s="375"/>
      <c r="O341" s="375"/>
      <c r="P341" s="375"/>
      <c r="Q341" s="375"/>
      <c r="R341" s="375"/>
      <c r="S341" s="375"/>
      <c r="T341" s="375"/>
      <c r="U341" s="375"/>
      <c r="V341" s="375"/>
      <c r="W341" s="375"/>
      <c r="X341" s="375"/>
      <c r="Y341" s="375"/>
      <c r="Z341" s="375"/>
      <c r="AA341" s="375"/>
      <c r="AB341" s="375"/>
    </row>
    <row r="342" spans="1:28" s="376" customFormat="1" ht="17.100000000000001" customHeight="1">
      <c r="A342" s="385" t="s">
        <v>2132</v>
      </c>
      <c r="B342" s="378">
        <v>0</v>
      </c>
      <c r="C342" s="386" t="s">
        <v>2128</v>
      </c>
      <c r="D342" s="380">
        <v>33.200000000000003</v>
      </c>
      <c r="E342" s="381">
        <f t="shared" si="57"/>
        <v>0.85913782635094116</v>
      </c>
      <c r="F342" s="382"/>
      <c r="G342" s="383"/>
      <c r="H342" s="384"/>
      <c r="I342" s="383"/>
      <c r="J342" s="375"/>
      <c r="K342" s="375"/>
      <c r="L342" s="375"/>
      <c r="M342" s="375"/>
      <c r="N342" s="375"/>
      <c r="O342" s="375"/>
      <c r="P342" s="375"/>
      <c r="Q342" s="375"/>
      <c r="R342" s="375"/>
      <c r="S342" s="375"/>
      <c r="T342" s="375"/>
      <c r="U342" s="375"/>
      <c r="V342" s="375"/>
      <c r="W342" s="375"/>
      <c r="X342" s="375"/>
      <c r="Y342" s="375"/>
      <c r="Z342" s="375"/>
      <c r="AA342" s="375"/>
      <c r="AB342" s="375"/>
    </row>
    <row r="343" spans="1:28" s="376" customFormat="1" ht="17.100000000000001" customHeight="1">
      <c r="A343" s="385" t="s">
        <v>2133</v>
      </c>
      <c r="B343" s="378">
        <v>0</v>
      </c>
      <c r="C343" s="386" t="s">
        <v>2128</v>
      </c>
      <c r="D343" s="380">
        <v>33.200000000000003</v>
      </c>
      <c r="E343" s="381">
        <f t="shared" si="57"/>
        <v>0.85913782635094116</v>
      </c>
      <c r="F343" s="382"/>
      <c r="G343" s="383"/>
      <c r="H343" s="384"/>
      <c r="I343" s="383"/>
      <c r="J343" s="375"/>
      <c r="K343" s="375"/>
      <c r="L343" s="375"/>
      <c r="M343" s="375"/>
      <c r="N343" s="375"/>
      <c r="O343" s="375"/>
      <c r="P343" s="375"/>
      <c r="Q343" s="375"/>
      <c r="R343" s="375"/>
      <c r="S343" s="375"/>
      <c r="T343" s="375"/>
      <c r="U343" s="375"/>
      <c r="V343" s="375"/>
      <c r="W343" s="375"/>
      <c r="X343" s="375"/>
      <c r="Y343" s="375"/>
      <c r="Z343" s="375"/>
      <c r="AA343" s="375"/>
      <c r="AB343" s="375"/>
    </row>
    <row r="344" spans="1:28" s="376" customFormat="1" ht="17.100000000000001" customHeight="1">
      <c r="A344" s="385" t="s">
        <v>1029</v>
      </c>
      <c r="B344" s="378">
        <v>116746</v>
      </c>
      <c r="C344" s="385">
        <v>26</v>
      </c>
      <c r="D344" s="380">
        <v>26</v>
      </c>
      <c r="E344" s="381">
        <f t="shared" si="57"/>
        <v>0.89841269841269844</v>
      </c>
      <c r="F344" s="382">
        <f>B344</f>
        <v>116746</v>
      </c>
      <c r="G344" s="383">
        <f>D344</f>
        <v>26</v>
      </c>
      <c r="H344" s="384">
        <f t="shared" ref="H344:H348" si="58">141.5/(G344+131.5)</f>
        <v>0.89841269841269844</v>
      </c>
      <c r="I344" s="383">
        <f t="shared" ref="I344:I348" si="59">(141.5/H344)-131.5</f>
        <v>26</v>
      </c>
      <c r="J344" s="375"/>
      <c r="K344" s="375"/>
      <c r="L344" s="375"/>
      <c r="M344" s="375"/>
      <c r="N344" s="375"/>
      <c r="O344" s="375"/>
      <c r="P344" s="375"/>
      <c r="Q344" s="375"/>
      <c r="R344" s="375"/>
      <c r="S344" s="375"/>
      <c r="T344" s="375"/>
      <c r="U344" s="375"/>
      <c r="V344" s="375"/>
      <c r="W344" s="375"/>
      <c r="X344" s="375"/>
      <c r="Y344" s="375"/>
      <c r="Z344" s="375"/>
      <c r="AA344" s="375"/>
      <c r="AB344" s="375"/>
    </row>
    <row r="345" spans="1:28" s="376" customFormat="1" ht="17.100000000000001" customHeight="1">
      <c r="A345" s="388" t="s">
        <v>2134</v>
      </c>
      <c r="B345" s="389">
        <v>0</v>
      </c>
      <c r="C345" s="388">
        <v>45</v>
      </c>
      <c r="D345" s="390">
        <v>45</v>
      </c>
      <c r="E345" s="391">
        <f t="shared" si="57"/>
        <v>0.80169971671388107</v>
      </c>
      <c r="F345" s="382">
        <f>B345</f>
        <v>0</v>
      </c>
      <c r="G345" s="383">
        <f>D345</f>
        <v>45</v>
      </c>
      <c r="H345" s="384">
        <f t="shared" si="58"/>
        <v>0.80169971671388107</v>
      </c>
      <c r="I345" s="383">
        <f t="shared" si="59"/>
        <v>45</v>
      </c>
      <c r="J345" s="375"/>
      <c r="K345" s="375"/>
      <c r="L345" s="375"/>
      <c r="M345" s="375"/>
      <c r="N345" s="375"/>
      <c r="O345" s="375"/>
      <c r="P345" s="375"/>
      <c r="Q345" s="375"/>
      <c r="R345" s="375"/>
      <c r="S345" s="375"/>
      <c r="T345" s="375"/>
      <c r="U345" s="375"/>
      <c r="V345" s="375"/>
      <c r="W345" s="375"/>
      <c r="X345" s="375"/>
      <c r="Y345" s="375"/>
      <c r="Z345" s="375"/>
      <c r="AA345" s="375"/>
      <c r="AB345" s="375"/>
    </row>
    <row r="346" spans="1:28" s="376" customFormat="1" ht="17.100000000000001" customHeight="1">
      <c r="A346" s="385" t="s">
        <v>2135</v>
      </c>
      <c r="B346" s="378">
        <v>0</v>
      </c>
      <c r="C346" s="385">
        <v>25</v>
      </c>
      <c r="D346" s="380">
        <v>25</v>
      </c>
      <c r="E346" s="381">
        <f t="shared" si="57"/>
        <v>0.90415335463258784</v>
      </c>
      <c r="F346" s="382">
        <f>B346</f>
        <v>0</v>
      </c>
      <c r="G346" s="383">
        <f>D346</f>
        <v>25</v>
      </c>
      <c r="H346" s="384">
        <f t="shared" si="58"/>
        <v>0.90415335463258784</v>
      </c>
      <c r="I346" s="383">
        <f t="shared" si="59"/>
        <v>25</v>
      </c>
      <c r="J346" s="375"/>
      <c r="K346" s="375"/>
      <c r="L346" s="375"/>
      <c r="M346" s="375"/>
      <c r="N346" s="375"/>
      <c r="O346" s="375"/>
      <c r="P346" s="375"/>
      <c r="Q346" s="375"/>
      <c r="R346" s="375"/>
      <c r="S346" s="375"/>
      <c r="T346" s="375"/>
      <c r="U346" s="375"/>
      <c r="V346" s="375"/>
      <c r="W346" s="375"/>
      <c r="X346" s="375"/>
      <c r="Y346" s="375"/>
      <c r="Z346" s="375"/>
      <c r="AA346" s="375"/>
      <c r="AB346" s="375"/>
    </row>
    <row r="347" spans="1:28" s="376" customFormat="1" ht="17.100000000000001" customHeight="1">
      <c r="A347" s="385" t="s">
        <v>2136</v>
      </c>
      <c r="B347" s="378">
        <v>1889</v>
      </c>
      <c r="C347" s="385" t="s">
        <v>2137</v>
      </c>
      <c r="D347" s="380">
        <v>14</v>
      </c>
      <c r="E347" s="381">
        <f t="shared" si="57"/>
        <v>0.97250859106529208</v>
      </c>
      <c r="F347" s="382">
        <f>B347</f>
        <v>1889</v>
      </c>
      <c r="G347" s="383">
        <f>D347</f>
        <v>14</v>
      </c>
      <c r="H347" s="384">
        <f t="shared" si="58"/>
        <v>0.97250859106529208</v>
      </c>
      <c r="I347" s="383">
        <f t="shared" si="59"/>
        <v>14</v>
      </c>
      <c r="J347" s="375"/>
      <c r="K347" s="375"/>
      <c r="L347" s="375"/>
      <c r="M347" s="375"/>
      <c r="N347" s="375"/>
      <c r="O347" s="375"/>
      <c r="P347" s="375"/>
      <c r="Q347" s="375"/>
      <c r="R347" s="375"/>
      <c r="S347" s="375"/>
      <c r="T347" s="375"/>
      <c r="U347" s="375"/>
      <c r="V347" s="375"/>
      <c r="W347" s="375"/>
      <c r="X347" s="375"/>
      <c r="Y347" s="375"/>
      <c r="Z347" s="375"/>
      <c r="AA347" s="375"/>
      <c r="AB347" s="375"/>
    </row>
    <row r="348" spans="1:28" s="376" customFormat="1" ht="17.100000000000001" customHeight="1">
      <c r="A348" s="385" t="s">
        <v>1138</v>
      </c>
      <c r="B348" s="378">
        <v>2637</v>
      </c>
      <c r="C348" s="385">
        <v>38</v>
      </c>
      <c r="D348" s="380">
        <v>38</v>
      </c>
      <c r="E348" s="381">
        <f t="shared" si="57"/>
        <v>0.83480825958702065</v>
      </c>
      <c r="F348" s="382">
        <f>B348</f>
        <v>2637</v>
      </c>
      <c r="G348" s="383">
        <f>D348</f>
        <v>38</v>
      </c>
      <c r="H348" s="384">
        <f t="shared" si="58"/>
        <v>0.83480825958702065</v>
      </c>
      <c r="I348" s="383">
        <f t="shared" si="59"/>
        <v>38</v>
      </c>
      <c r="J348" s="375"/>
      <c r="K348" s="375"/>
      <c r="L348" s="375"/>
      <c r="M348" s="375"/>
      <c r="N348" s="375"/>
      <c r="O348" s="375"/>
      <c r="P348" s="375"/>
      <c r="Q348" s="375"/>
      <c r="R348" s="375"/>
      <c r="S348" s="375"/>
      <c r="T348" s="375"/>
      <c r="U348" s="375"/>
      <c r="V348" s="375"/>
      <c r="W348" s="375"/>
      <c r="X348" s="375"/>
      <c r="Y348" s="375"/>
      <c r="Z348" s="375"/>
      <c r="AA348" s="375"/>
      <c r="AB348" s="375"/>
    </row>
    <row r="349" spans="1:28" s="376" customFormat="1" ht="17.100000000000001" customHeight="1">
      <c r="A349" s="385" t="s">
        <v>1030</v>
      </c>
      <c r="B349" s="378"/>
      <c r="C349" s="385"/>
      <c r="D349" s="380"/>
      <c r="E349" s="381"/>
      <c r="F349" s="382">
        <f>SUM(B350:B364)</f>
        <v>554769</v>
      </c>
      <c r="G349" s="383">
        <f>SUMPRODUCT($B350:$B364,D350:D364)/SUM($B350:$B364)</f>
        <v>15.215926989431637</v>
      </c>
      <c r="H349" s="384">
        <f>SUMPRODUCT($B350:$B364,E350:E364)/SUM($B350:$B364)</f>
        <v>0.96445041736680326</v>
      </c>
      <c r="I349" s="383">
        <f t="shared" si="56"/>
        <v>15.215681233599611</v>
      </c>
      <c r="J349" s="375"/>
      <c r="K349" s="375"/>
      <c r="L349" s="375"/>
      <c r="M349" s="375"/>
      <c r="N349" s="375"/>
      <c r="O349" s="375"/>
      <c r="P349" s="375"/>
      <c r="Q349" s="375"/>
      <c r="R349" s="375"/>
      <c r="S349" s="375"/>
      <c r="T349" s="375"/>
      <c r="U349" s="375"/>
      <c r="V349" s="375"/>
      <c r="W349" s="375"/>
      <c r="X349" s="375"/>
      <c r="Y349" s="375"/>
      <c r="Z349" s="375"/>
      <c r="AA349" s="375"/>
      <c r="AB349" s="375"/>
    </row>
    <row r="350" spans="1:28" s="376" customFormat="1" ht="17.100000000000001" customHeight="1">
      <c r="A350" s="385" t="s">
        <v>2138</v>
      </c>
      <c r="B350" s="378"/>
      <c r="C350" s="385"/>
      <c r="D350" s="380"/>
      <c r="E350" s="381"/>
      <c r="F350" s="382"/>
      <c r="G350" s="383"/>
      <c r="H350" s="384"/>
      <c r="I350" s="383"/>
      <c r="J350" s="375"/>
      <c r="K350" s="375"/>
      <c r="L350" s="375"/>
      <c r="M350" s="375"/>
      <c r="N350" s="375"/>
      <c r="O350" s="375"/>
      <c r="P350" s="375"/>
      <c r="Q350" s="375"/>
      <c r="R350" s="375"/>
      <c r="S350" s="375"/>
      <c r="T350" s="375"/>
      <c r="U350" s="375"/>
      <c r="V350" s="375"/>
      <c r="W350" s="375"/>
      <c r="X350" s="375"/>
      <c r="Y350" s="375"/>
      <c r="Z350" s="375"/>
      <c r="AA350" s="375"/>
      <c r="AB350" s="375"/>
    </row>
    <row r="351" spans="1:28" s="376" customFormat="1" ht="17.100000000000001" customHeight="1">
      <c r="A351" s="385" t="s">
        <v>2139</v>
      </c>
      <c r="B351" s="378">
        <v>13388</v>
      </c>
      <c r="C351" s="385" t="s">
        <v>2140</v>
      </c>
      <c r="D351" s="380">
        <v>15.5</v>
      </c>
      <c r="E351" s="381">
        <f t="shared" si="57"/>
        <v>0.9625850340136054</v>
      </c>
      <c r="F351" s="382"/>
      <c r="G351" s="383"/>
      <c r="H351" s="384"/>
      <c r="I351" s="383"/>
      <c r="J351" s="375"/>
      <c r="K351" s="375"/>
      <c r="L351" s="375"/>
      <c r="M351" s="375"/>
      <c r="N351" s="375"/>
      <c r="O351" s="375"/>
      <c r="P351" s="375"/>
      <c r="Q351" s="375"/>
      <c r="R351" s="375"/>
      <c r="S351" s="375"/>
      <c r="T351" s="375"/>
      <c r="U351" s="375"/>
      <c r="V351" s="375"/>
      <c r="W351" s="375"/>
      <c r="X351" s="375"/>
      <c r="Y351" s="375"/>
      <c r="Z351" s="375"/>
      <c r="AA351" s="375"/>
      <c r="AB351" s="375"/>
    </row>
    <row r="352" spans="1:28" s="376" customFormat="1" ht="17.100000000000001" customHeight="1">
      <c r="A352" s="385" t="s">
        <v>2141</v>
      </c>
      <c r="B352" s="378"/>
      <c r="C352" s="385"/>
      <c r="D352" s="380"/>
      <c r="E352" s="381"/>
      <c r="F352" s="382"/>
      <c r="G352" s="383"/>
      <c r="H352" s="384"/>
      <c r="I352" s="383"/>
      <c r="J352" s="375"/>
      <c r="K352" s="375"/>
      <c r="L352" s="375"/>
      <c r="M352" s="375"/>
      <c r="N352" s="375"/>
      <c r="O352" s="375"/>
      <c r="P352" s="375"/>
      <c r="Q352" s="375"/>
      <c r="R352" s="375"/>
      <c r="S352" s="375"/>
      <c r="T352" s="375"/>
      <c r="U352" s="375"/>
      <c r="V352" s="375"/>
      <c r="W352" s="375"/>
      <c r="X352" s="375"/>
      <c r="Y352" s="375"/>
      <c r="Z352" s="375"/>
      <c r="AA352" s="375"/>
      <c r="AB352" s="375"/>
    </row>
    <row r="353" spans="1:28" s="376" customFormat="1" ht="17.100000000000001" customHeight="1">
      <c r="A353" s="385" t="s">
        <v>2142</v>
      </c>
      <c r="B353" s="378">
        <v>241</v>
      </c>
      <c r="C353" s="385">
        <v>13</v>
      </c>
      <c r="D353" s="380">
        <v>13</v>
      </c>
      <c r="E353" s="381">
        <f t="shared" si="57"/>
        <v>0.97923875432525953</v>
      </c>
      <c r="F353" s="382"/>
      <c r="G353" s="383"/>
      <c r="H353" s="384"/>
      <c r="I353" s="383"/>
      <c r="J353" s="375"/>
      <c r="K353" s="375"/>
      <c r="L353" s="375"/>
      <c r="M353" s="375"/>
      <c r="N353" s="375"/>
      <c r="O353" s="375"/>
      <c r="P353" s="375"/>
      <c r="Q353" s="375"/>
      <c r="R353" s="375"/>
      <c r="S353" s="375"/>
      <c r="T353" s="375"/>
      <c r="U353" s="375"/>
      <c r="V353" s="375"/>
      <c r="W353" s="375"/>
      <c r="X353" s="375"/>
      <c r="Y353" s="375"/>
      <c r="Z353" s="375"/>
      <c r="AA353" s="375"/>
      <c r="AB353" s="375"/>
    </row>
    <row r="354" spans="1:28" s="376" customFormat="1" ht="17.100000000000001" customHeight="1">
      <c r="A354" s="385" t="s">
        <v>2139</v>
      </c>
      <c r="B354" s="378">
        <v>103065</v>
      </c>
      <c r="C354" s="385">
        <v>15</v>
      </c>
      <c r="D354" s="380">
        <v>15</v>
      </c>
      <c r="E354" s="381">
        <f t="shared" si="57"/>
        <v>0.96587030716723554</v>
      </c>
      <c r="F354" s="382"/>
      <c r="G354" s="383"/>
      <c r="H354" s="384"/>
      <c r="I354" s="383"/>
      <c r="J354" s="375"/>
      <c r="K354" s="375"/>
      <c r="L354" s="375"/>
      <c r="M354" s="375"/>
      <c r="N354" s="375"/>
      <c r="O354" s="375"/>
      <c r="P354" s="375"/>
      <c r="Q354" s="375"/>
      <c r="R354" s="375"/>
      <c r="S354" s="375"/>
      <c r="T354" s="375"/>
      <c r="U354" s="375"/>
      <c r="V354" s="375"/>
      <c r="W354" s="375"/>
      <c r="X354" s="375"/>
      <c r="Y354" s="375"/>
      <c r="Z354" s="375"/>
      <c r="AA354" s="375"/>
      <c r="AB354" s="375"/>
    </row>
    <row r="355" spans="1:28" s="376" customFormat="1" ht="17.100000000000001" customHeight="1">
      <c r="A355" s="385" t="s">
        <v>2143</v>
      </c>
      <c r="B355" s="378"/>
      <c r="C355" s="385"/>
      <c r="D355" s="380"/>
      <c r="E355" s="381"/>
      <c r="F355" s="382"/>
      <c r="G355" s="383"/>
      <c r="H355" s="384"/>
      <c r="I355" s="383"/>
      <c r="J355" s="375"/>
      <c r="K355" s="375"/>
      <c r="L355" s="375"/>
      <c r="M355" s="375"/>
      <c r="N355" s="375"/>
      <c r="O355" s="375"/>
      <c r="P355" s="375"/>
      <c r="Q355" s="375"/>
      <c r="R355" s="375"/>
      <c r="S355" s="375"/>
      <c r="T355" s="375"/>
      <c r="U355" s="375"/>
      <c r="V355" s="375"/>
      <c r="W355" s="375"/>
      <c r="X355" s="375"/>
      <c r="Y355" s="375"/>
      <c r="Z355" s="375"/>
      <c r="AA355" s="375"/>
      <c r="AB355" s="375"/>
    </row>
    <row r="356" spans="1:28" s="376" customFormat="1" ht="17.100000000000001" customHeight="1">
      <c r="A356" s="385" t="s">
        <v>2139</v>
      </c>
      <c r="B356" s="378">
        <v>47008</v>
      </c>
      <c r="C356" s="385" t="s">
        <v>2140</v>
      </c>
      <c r="D356" s="380">
        <v>15.5</v>
      </c>
      <c r="E356" s="381">
        <f t="shared" si="57"/>
        <v>0.9625850340136054</v>
      </c>
      <c r="F356" s="382"/>
      <c r="G356" s="383"/>
      <c r="H356" s="384"/>
      <c r="I356" s="383"/>
      <c r="J356" s="375"/>
      <c r="K356" s="375"/>
      <c r="L356" s="375"/>
      <c r="M356" s="375"/>
      <c r="N356" s="375"/>
      <c r="O356" s="375"/>
      <c r="P356" s="375"/>
      <c r="Q356" s="375"/>
      <c r="R356" s="375"/>
      <c r="S356" s="375"/>
      <c r="T356" s="375"/>
      <c r="U356" s="375"/>
      <c r="V356" s="375"/>
      <c r="W356" s="375"/>
      <c r="X356" s="375"/>
      <c r="Y356" s="375"/>
      <c r="Z356" s="375"/>
      <c r="AA356" s="375"/>
      <c r="AB356" s="375"/>
    </row>
    <row r="357" spans="1:28" s="376" customFormat="1" ht="17.100000000000001" customHeight="1">
      <c r="A357" s="385" t="s">
        <v>2144</v>
      </c>
      <c r="B357" s="378"/>
      <c r="C357" s="385"/>
      <c r="D357" s="380"/>
      <c r="E357" s="381"/>
      <c r="F357" s="382"/>
      <c r="G357" s="383"/>
      <c r="H357" s="384"/>
      <c r="I357" s="383"/>
      <c r="J357" s="375"/>
      <c r="K357" s="375"/>
      <c r="L357" s="375"/>
      <c r="M357" s="375"/>
      <c r="N357" s="375"/>
      <c r="O357" s="375"/>
      <c r="P357" s="375"/>
      <c r="Q357" s="375"/>
      <c r="R357" s="375"/>
      <c r="S357" s="375"/>
      <c r="T357" s="375"/>
      <c r="U357" s="375"/>
      <c r="V357" s="375"/>
      <c r="W357" s="375"/>
      <c r="X357" s="375"/>
      <c r="Y357" s="375"/>
      <c r="Z357" s="375"/>
      <c r="AA357" s="375"/>
      <c r="AB357" s="375"/>
    </row>
    <row r="358" spans="1:28" s="376" customFormat="1" ht="17.100000000000001" customHeight="1">
      <c r="A358" s="385" t="s">
        <v>2139</v>
      </c>
      <c r="B358" s="378">
        <v>8496</v>
      </c>
      <c r="C358" s="385">
        <v>15</v>
      </c>
      <c r="D358" s="380">
        <v>15</v>
      </c>
      <c r="E358" s="381">
        <f t="shared" si="57"/>
        <v>0.96587030716723554</v>
      </c>
      <c r="F358" s="382"/>
      <c r="G358" s="383"/>
      <c r="H358" s="384"/>
      <c r="I358" s="383"/>
      <c r="J358" s="375"/>
      <c r="K358" s="375"/>
      <c r="L358" s="375"/>
      <c r="M358" s="375"/>
      <c r="N358" s="375"/>
      <c r="O358" s="375"/>
      <c r="P358" s="375"/>
      <c r="Q358" s="375"/>
      <c r="R358" s="375"/>
      <c r="S358" s="375"/>
      <c r="T358" s="375"/>
      <c r="U358" s="375"/>
      <c r="V358" s="375"/>
      <c r="W358" s="375"/>
      <c r="X358" s="375"/>
      <c r="Y358" s="375"/>
      <c r="Z358" s="375"/>
      <c r="AA358" s="375"/>
      <c r="AB358" s="375"/>
    </row>
    <row r="359" spans="1:28" s="376" customFormat="1" ht="17.100000000000001" customHeight="1">
      <c r="A359" s="385" t="s">
        <v>2019</v>
      </c>
      <c r="B359" s="378"/>
      <c r="C359" s="385"/>
      <c r="D359" s="380"/>
      <c r="E359" s="381"/>
      <c r="F359" s="382"/>
      <c r="G359" s="383"/>
      <c r="H359" s="384"/>
      <c r="I359" s="383"/>
      <c r="J359" s="375"/>
      <c r="K359" s="375"/>
      <c r="L359" s="375"/>
      <c r="M359" s="375"/>
      <c r="N359" s="375"/>
      <c r="O359" s="375"/>
      <c r="P359" s="375"/>
      <c r="Q359" s="375"/>
      <c r="R359" s="375"/>
      <c r="S359" s="375"/>
      <c r="T359" s="375"/>
      <c r="U359" s="375"/>
      <c r="V359" s="375"/>
      <c r="W359" s="375"/>
      <c r="X359" s="375"/>
      <c r="Y359" s="375"/>
      <c r="Z359" s="375"/>
      <c r="AA359" s="375"/>
      <c r="AB359" s="375"/>
    </row>
    <row r="360" spans="1:28" s="376" customFormat="1" ht="17.100000000000001" customHeight="1">
      <c r="A360" s="385" t="s">
        <v>2142</v>
      </c>
      <c r="B360" s="378">
        <v>97343</v>
      </c>
      <c r="C360" s="385">
        <v>15</v>
      </c>
      <c r="D360" s="380">
        <v>15</v>
      </c>
      <c r="E360" s="381">
        <f t="shared" si="57"/>
        <v>0.96587030716723554</v>
      </c>
      <c r="F360" s="382"/>
      <c r="G360" s="383"/>
      <c r="H360" s="384"/>
      <c r="I360" s="383"/>
      <c r="J360" s="375"/>
      <c r="K360" s="375"/>
      <c r="L360" s="375"/>
      <c r="M360" s="375"/>
      <c r="N360" s="375"/>
      <c r="O360" s="375"/>
      <c r="P360" s="375"/>
      <c r="Q360" s="375"/>
      <c r="R360" s="375"/>
      <c r="S360" s="375"/>
      <c r="T360" s="375"/>
      <c r="U360" s="375"/>
      <c r="V360" s="375"/>
      <c r="W360" s="375"/>
      <c r="X360" s="375"/>
      <c r="Y360" s="375"/>
      <c r="Z360" s="375"/>
      <c r="AA360" s="375"/>
      <c r="AB360" s="375"/>
    </row>
    <row r="361" spans="1:28" s="376" customFormat="1" ht="17.100000000000001" customHeight="1">
      <c r="A361" s="385" t="s">
        <v>2145</v>
      </c>
      <c r="B361" s="378">
        <v>266392</v>
      </c>
      <c r="C361" s="385" t="s">
        <v>2146</v>
      </c>
      <c r="D361" s="380">
        <v>15.3</v>
      </c>
      <c r="E361" s="381">
        <f t="shared" si="57"/>
        <v>0.96389645776566746</v>
      </c>
      <c r="F361" s="382"/>
      <c r="G361" s="383"/>
      <c r="H361" s="384"/>
      <c r="I361" s="383"/>
      <c r="J361" s="375"/>
      <c r="K361" s="375"/>
      <c r="L361" s="375"/>
      <c r="M361" s="375"/>
      <c r="N361" s="375"/>
      <c r="O361" s="375"/>
      <c r="P361" s="375"/>
      <c r="Q361" s="375"/>
      <c r="R361" s="375"/>
      <c r="S361" s="375"/>
      <c r="T361" s="375"/>
      <c r="U361" s="375"/>
      <c r="V361" s="375"/>
      <c r="W361" s="375"/>
      <c r="X361" s="375"/>
      <c r="Y361" s="375"/>
      <c r="Z361" s="375"/>
      <c r="AA361" s="375"/>
      <c r="AB361" s="375"/>
    </row>
    <row r="362" spans="1:28" s="376" customFormat="1" ht="17.100000000000001" customHeight="1">
      <c r="A362" s="385" t="s">
        <v>2139</v>
      </c>
      <c r="B362" s="378">
        <v>17360</v>
      </c>
      <c r="C362" s="385" t="s">
        <v>2140</v>
      </c>
      <c r="D362" s="380">
        <v>15.5</v>
      </c>
      <c r="E362" s="381">
        <f t="shared" si="57"/>
        <v>0.9625850340136054</v>
      </c>
      <c r="F362" s="382"/>
      <c r="G362" s="383"/>
      <c r="H362" s="384"/>
      <c r="I362" s="383"/>
      <c r="J362" s="375"/>
      <c r="K362" s="375"/>
      <c r="L362" s="375"/>
      <c r="M362" s="375"/>
      <c r="N362" s="375"/>
      <c r="O362" s="375"/>
      <c r="P362" s="375"/>
      <c r="Q362" s="375"/>
      <c r="R362" s="375"/>
      <c r="S362" s="375"/>
      <c r="T362" s="375"/>
      <c r="U362" s="375"/>
      <c r="V362" s="375"/>
      <c r="W362" s="375"/>
      <c r="X362" s="375"/>
      <c r="Y362" s="375"/>
      <c r="Z362" s="375"/>
      <c r="AA362" s="375"/>
      <c r="AB362" s="375"/>
    </row>
    <row r="363" spans="1:28" s="376" customFormat="1" ht="17.100000000000001" customHeight="1">
      <c r="A363" s="385" t="s">
        <v>1842</v>
      </c>
      <c r="B363" s="378"/>
      <c r="C363" s="385"/>
      <c r="D363" s="380"/>
      <c r="E363" s="381"/>
      <c r="F363" s="382"/>
      <c r="G363" s="383"/>
      <c r="H363" s="384"/>
      <c r="I363" s="383"/>
      <c r="J363" s="375"/>
      <c r="K363" s="375"/>
      <c r="L363" s="375"/>
      <c r="M363" s="375"/>
      <c r="N363" s="375"/>
      <c r="O363" s="375"/>
      <c r="P363" s="375"/>
      <c r="Q363" s="375"/>
      <c r="R363" s="375"/>
      <c r="S363" s="375"/>
      <c r="T363" s="375"/>
      <c r="U363" s="375"/>
      <c r="V363" s="375"/>
      <c r="W363" s="375"/>
      <c r="X363" s="375"/>
      <c r="Y363" s="375"/>
      <c r="Z363" s="375"/>
      <c r="AA363" s="375"/>
      <c r="AB363" s="375"/>
    </row>
    <row r="364" spans="1:28" s="376" customFormat="1" ht="17.100000000000001" customHeight="1">
      <c r="A364" s="385" t="s">
        <v>2139</v>
      </c>
      <c r="B364" s="378">
        <v>1476</v>
      </c>
      <c r="C364" s="385">
        <v>16</v>
      </c>
      <c r="D364" s="380">
        <v>16</v>
      </c>
      <c r="E364" s="381">
        <f t="shared" si="57"/>
        <v>0.95932203389830506</v>
      </c>
      <c r="F364" s="382"/>
      <c r="G364" s="383"/>
      <c r="H364" s="384"/>
      <c r="I364" s="383"/>
      <c r="J364" s="375"/>
      <c r="K364" s="375"/>
      <c r="L364" s="375"/>
      <c r="M364" s="375"/>
      <c r="N364" s="375"/>
      <c r="O364" s="375"/>
      <c r="P364" s="375"/>
      <c r="Q364" s="375"/>
      <c r="R364" s="375"/>
      <c r="S364" s="375"/>
      <c r="T364" s="375"/>
      <c r="U364" s="375"/>
      <c r="V364" s="375"/>
      <c r="W364" s="375"/>
      <c r="X364" s="375"/>
      <c r="Y364" s="375"/>
      <c r="Z364" s="375"/>
      <c r="AA364" s="375"/>
      <c r="AB364" s="375"/>
    </row>
    <row r="365" spans="1:28" s="376" customFormat="1" ht="17.100000000000001" customHeight="1">
      <c r="A365" s="385" t="s">
        <v>1031</v>
      </c>
      <c r="B365" s="378">
        <v>137414</v>
      </c>
      <c r="C365" s="386" t="s">
        <v>2147</v>
      </c>
      <c r="D365" s="380">
        <v>31.6</v>
      </c>
      <c r="E365" s="381">
        <f t="shared" si="57"/>
        <v>0.86756591048436549</v>
      </c>
      <c r="F365" s="382">
        <f>B365</f>
        <v>137414</v>
      </c>
      <c r="G365" s="383">
        <f>D365</f>
        <v>31.6</v>
      </c>
      <c r="H365" s="384">
        <f t="shared" ref="H365:H367" si="60">141.5/(G365+131.5)</f>
        <v>0.86756591048436549</v>
      </c>
      <c r="I365" s="383">
        <f t="shared" ref="I365:I367" si="61">(141.5/H365)-131.5</f>
        <v>31.599999999999994</v>
      </c>
      <c r="J365" s="375"/>
      <c r="K365" s="375"/>
      <c r="L365" s="375"/>
      <c r="M365" s="375"/>
      <c r="N365" s="375"/>
      <c r="O365" s="375"/>
      <c r="P365" s="375"/>
      <c r="Q365" s="375"/>
      <c r="R365" s="375"/>
      <c r="S365" s="375"/>
      <c r="T365" s="375"/>
      <c r="U365" s="375"/>
      <c r="V365" s="375"/>
      <c r="W365" s="375"/>
      <c r="X365" s="375"/>
      <c r="Y365" s="375"/>
      <c r="Z365" s="375"/>
      <c r="AA365" s="375"/>
      <c r="AB365" s="375"/>
    </row>
    <row r="366" spans="1:28" s="376" customFormat="1" ht="17.100000000000001" customHeight="1">
      <c r="A366" s="385" t="s">
        <v>2148</v>
      </c>
      <c r="B366" s="378">
        <v>0</v>
      </c>
      <c r="C366" s="385" t="s">
        <v>2149</v>
      </c>
      <c r="D366" s="380">
        <v>32.299999999999997</v>
      </c>
      <c r="E366" s="381">
        <f t="shared" si="57"/>
        <v>0.86385836385836379</v>
      </c>
      <c r="F366" s="382">
        <f>B366</f>
        <v>0</v>
      </c>
      <c r="G366" s="383">
        <f>D366</f>
        <v>32.299999999999997</v>
      </c>
      <c r="H366" s="384">
        <f t="shared" si="60"/>
        <v>0.86385836385836379</v>
      </c>
      <c r="I366" s="383">
        <f t="shared" si="61"/>
        <v>32.300000000000011</v>
      </c>
      <c r="J366" s="375"/>
      <c r="K366" s="375"/>
      <c r="L366" s="375"/>
      <c r="M366" s="375"/>
      <c r="N366" s="375"/>
      <c r="O366" s="375"/>
      <c r="P366" s="375"/>
      <c r="Q366" s="375"/>
      <c r="R366" s="375"/>
      <c r="S366" s="375"/>
      <c r="T366" s="375"/>
      <c r="U366" s="375"/>
      <c r="V366" s="375"/>
      <c r="W366" s="375"/>
      <c r="X366" s="375"/>
      <c r="Y366" s="375"/>
      <c r="Z366" s="375"/>
      <c r="AA366" s="375"/>
      <c r="AB366" s="375"/>
    </row>
    <row r="367" spans="1:28" s="376" customFormat="1" ht="17.100000000000001" customHeight="1">
      <c r="A367" s="385" t="s">
        <v>1137</v>
      </c>
      <c r="B367" s="378">
        <v>1644</v>
      </c>
      <c r="C367" s="385">
        <v>32</v>
      </c>
      <c r="D367" s="380">
        <v>32</v>
      </c>
      <c r="E367" s="381">
        <f t="shared" si="57"/>
        <v>0.86544342507645255</v>
      </c>
      <c r="F367" s="382">
        <f>B367</f>
        <v>1644</v>
      </c>
      <c r="G367" s="383">
        <f>D367</f>
        <v>32</v>
      </c>
      <c r="H367" s="384">
        <f t="shared" si="60"/>
        <v>0.86544342507645255</v>
      </c>
      <c r="I367" s="383">
        <f t="shared" si="61"/>
        <v>32</v>
      </c>
      <c r="J367" s="375"/>
      <c r="K367" s="375"/>
      <c r="L367" s="375"/>
      <c r="M367" s="375"/>
      <c r="N367" s="375"/>
      <c r="O367" s="375"/>
      <c r="P367" s="375"/>
      <c r="Q367" s="375"/>
      <c r="R367" s="375"/>
      <c r="S367" s="375"/>
      <c r="T367" s="375"/>
      <c r="U367" s="375"/>
      <c r="V367" s="375"/>
      <c r="W367" s="375"/>
      <c r="X367" s="375"/>
      <c r="Y367" s="375"/>
      <c r="Z367" s="375"/>
      <c r="AA367" s="375"/>
      <c r="AB367" s="375"/>
    </row>
    <row r="368" spans="1:28" s="376" customFormat="1" ht="17.100000000000001" customHeight="1">
      <c r="A368" s="385" t="s">
        <v>1032</v>
      </c>
      <c r="B368" s="378"/>
      <c r="C368" s="385"/>
      <c r="D368" s="380"/>
      <c r="E368" s="381"/>
      <c r="F368" s="382">
        <f>SUM(B369:B374)</f>
        <v>153981</v>
      </c>
      <c r="G368" s="383">
        <f>SUMPRODUCT($B369:$B374,D369:D374)/SUM($B369:$B374)</f>
        <v>34.042691630785612</v>
      </c>
      <c r="H368" s="384">
        <f>SUMPRODUCT($B369:$B374,E369:E374)/SUM($B369:$B374)</f>
        <v>0.85481324798753344</v>
      </c>
      <c r="I368" s="383">
        <f t="shared" si="56"/>
        <v>34.033232355874333</v>
      </c>
      <c r="J368" s="375"/>
      <c r="K368" s="375"/>
      <c r="L368" s="375"/>
      <c r="M368" s="375"/>
      <c r="N368" s="375"/>
      <c r="O368" s="375"/>
      <c r="P368" s="375"/>
      <c r="Q368" s="375"/>
      <c r="R368" s="375"/>
      <c r="S368" s="375"/>
      <c r="T368" s="375"/>
      <c r="U368" s="375"/>
      <c r="V368" s="375"/>
      <c r="W368" s="375"/>
      <c r="X368" s="375"/>
      <c r="Y368" s="375"/>
      <c r="Z368" s="375"/>
      <c r="AA368" s="375"/>
      <c r="AB368" s="375"/>
    </row>
    <row r="369" spans="1:28" s="376" customFormat="1" ht="17.100000000000001" customHeight="1">
      <c r="A369" s="385" t="s">
        <v>2129</v>
      </c>
      <c r="B369" s="378">
        <v>755</v>
      </c>
      <c r="C369" s="386" t="s">
        <v>2150</v>
      </c>
      <c r="D369" s="380">
        <v>33.299999999999997</v>
      </c>
      <c r="E369" s="381">
        <f t="shared" si="57"/>
        <v>0.85861650485436891</v>
      </c>
      <c r="F369" s="382"/>
      <c r="G369" s="383"/>
      <c r="H369" s="384"/>
      <c r="I369" s="383"/>
      <c r="J369" s="375"/>
      <c r="K369" s="375"/>
      <c r="L369" s="375"/>
      <c r="M369" s="375"/>
      <c r="N369" s="375"/>
      <c r="O369" s="375"/>
      <c r="P369" s="375"/>
      <c r="Q369" s="375"/>
      <c r="R369" s="375"/>
      <c r="S369" s="375"/>
      <c r="T369" s="375"/>
      <c r="U369" s="375"/>
      <c r="V369" s="375"/>
      <c r="W369" s="375"/>
      <c r="X369" s="375"/>
      <c r="Y369" s="375"/>
      <c r="Z369" s="375"/>
      <c r="AA369" s="375"/>
      <c r="AB369" s="375"/>
    </row>
    <row r="370" spans="1:28" s="376" customFormat="1" ht="17.100000000000001" customHeight="1">
      <c r="A370" s="385" t="s">
        <v>2151</v>
      </c>
      <c r="B370" s="378">
        <v>0</v>
      </c>
      <c r="C370" s="386" t="s">
        <v>2150</v>
      </c>
      <c r="D370" s="380">
        <v>33.299999999999997</v>
      </c>
      <c r="E370" s="381">
        <f t="shared" si="57"/>
        <v>0.85861650485436891</v>
      </c>
      <c r="F370" s="382"/>
      <c r="G370" s="383"/>
      <c r="H370" s="384"/>
      <c r="I370" s="383"/>
      <c r="J370" s="375"/>
      <c r="K370" s="375"/>
      <c r="L370" s="375"/>
      <c r="M370" s="375"/>
      <c r="N370" s="375"/>
      <c r="O370" s="375"/>
      <c r="P370" s="375"/>
      <c r="Q370" s="375"/>
      <c r="R370" s="375"/>
      <c r="S370" s="375"/>
      <c r="T370" s="375"/>
      <c r="U370" s="375"/>
      <c r="V370" s="375"/>
      <c r="W370" s="375"/>
      <c r="X370" s="375"/>
      <c r="Y370" s="375"/>
      <c r="Z370" s="375"/>
      <c r="AA370" s="375"/>
      <c r="AB370" s="375"/>
    </row>
    <row r="371" spans="1:28" s="376" customFormat="1" ht="17.100000000000001" customHeight="1">
      <c r="A371" s="385" t="s">
        <v>2152</v>
      </c>
      <c r="B371" s="378">
        <v>63229</v>
      </c>
      <c r="C371" s="385" t="s">
        <v>2153</v>
      </c>
      <c r="D371" s="380">
        <v>34.299999999999997</v>
      </c>
      <c r="E371" s="381">
        <f t="shared" si="57"/>
        <v>0.85343787696019291</v>
      </c>
      <c r="F371" s="382"/>
      <c r="G371" s="383"/>
      <c r="H371" s="384"/>
      <c r="I371" s="383"/>
      <c r="J371" s="375"/>
      <c r="K371" s="375"/>
      <c r="L371" s="375"/>
      <c r="M371" s="375"/>
      <c r="N371" s="375"/>
      <c r="O371" s="375"/>
      <c r="P371" s="375"/>
      <c r="Q371" s="375"/>
      <c r="R371" s="375"/>
      <c r="S371" s="375"/>
      <c r="T371" s="375"/>
      <c r="U371" s="375"/>
      <c r="V371" s="375"/>
      <c r="W371" s="375"/>
      <c r="X371" s="375"/>
      <c r="Y371" s="375"/>
      <c r="Z371" s="375"/>
      <c r="AA371" s="375"/>
      <c r="AB371" s="375"/>
    </row>
    <row r="372" spans="1:28" s="376" customFormat="1" ht="17.100000000000001" customHeight="1">
      <c r="A372" s="385" t="s">
        <v>2154</v>
      </c>
      <c r="B372" s="378">
        <v>3979</v>
      </c>
      <c r="C372" s="385">
        <v>34</v>
      </c>
      <c r="D372" s="380">
        <v>34</v>
      </c>
      <c r="E372" s="381">
        <f t="shared" si="57"/>
        <v>0.85498489425981872</v>
      </c>
      <c r="F372" s="382"/>
      <c r="G372" s="383"/>
      <c r="H372" s="384"/>
      <c r="I372" s="383"/>
      <c r="J372" s="375"/>
      <c r="K372" s="375"/>
      <c r="L372" s="375"/>
      <c r="M372" s="375"/>
      <c r="N372" s="375"/>
      <c r="O372" s="375"/>
      <c r="P372" s="375"/>
      <c r="Q372" s="375"/>
      <c r="R372" s="375"/>
      <c r="S372" s="375"/>
      <c r="T372" s="375"/>
      <c r="U372" s="375"/>
      <c r="V372" s="375"/>
      <c r="W372" s="375"/>
      <c r="X372" s="375"/>
      <c r="Y372" s="375"/>
      <c r="Z372" s="375"/>
      <c r="AA372" s="375"/>
      <c r="AB372" s="375"/>
    </row>
    <row r="373" spans="1:28" s="376" customFormat="1" ht="17.100000000000001" customHeight="1">
      <c r="A373" s="385" t="s">
        <v>2155</v>
      </c>
      <c r="B373" s="378">
        <v>58051</v>
      </c>
      <c r="C373" s="385" t="s">
        <v>2156</v>
      </c>
      <c r="D373" s="380">
        <v>35</v>
      </c>
      <c r="E373" s="381">
        <f t="shared" si="57"/>
        <v>0.8498498498498499</v>
      </c>
      <c r="F373" s="382"/>
      <c r="G373" s="383"/>
      <c r="H373" s="384"/>
      <c r="I373" s="383"/>
      <c r="J373" s="375"/>
      <c r="K373" s="375"/>
      <c r="L373" s="375"/>
      <c r="M373" s="375"/>
      <c r="N373" s="375"/>
      <c r="O373" s="375"/>
      <c r="P373" s="375"/>
      <c r="Q373" s="375"/>
      <c r="R373" s="375"/>
      <c r="S373" s="375"/>
      <c r="T373" s="375"/>
      <c r="U373" s="375"/>
      <c r="V373" s="375"/>
      <c r="W373" s="375"/>
      <c r="X373" s="375"/>
      <c r="Y373" s="375"/>
      <c r="Z373" s="375"/>
      <c r="AA373" s="375"/>
      <c r="AB373" s="375"/>
    </row>
    <row r="374" spans="1:28" s="376" customFormat="1" ht="17.100000000000001" customHeight="1">
      <c r="A374" s="385" t="s">
        <v>2157</v>
      </c>
      <c r="B374" s="378">
        <v>27967</v>
      </c>
      <c r="C374" s="385" t="s">
        <v>1814</v>
      </c>
      <c r="D374" s="380">
        <v>31.5</v>
      </c>
      <c r="E374" s="381">
        <f t="shared" si="57"/>
        <v>0.86809815950920244</v>
      </c>
      <c r="F374" s="382"/>
      <c r="G374" s="383"/>
      <c r="H374" s="384"/>
      <c r="I374" s="383"/>
      <c r="J374" s="375"/>
      <c r="K374" s="375"/>
      <c r="L374" s="375"/>
      <c r="M374" s="375"/>
      <c r="N374" s="375"/>
      <c r="O374" s="375"/>
      <c r="P374" s="375"/>
      <c r="Q374" s="375"/>
      <c r="R374" s="375"/>
      <c r="S374" s="375"/>
      <c r="T374" s="375"/>
      <c r="U374" s="375"/>
      <c r="V374" s="375"/>
      <c r="W374" s="375"/>
      <c r="X374" s="375"/>
      <c r="Y374" s="375"/>
      <c r="Z374" s="375"/>
      <c r="AA374" s="375"/>
      <c r="AB374" s="375"/>
    </row>
    <row r="375" spans="1:28" s="376" customFormat="1" ht="17.100000000000001" customHeight="1">
      <c r="A375" s="385" t="s">
        <v>2158</v>
      </c>
      <c r="B375" s="378">
        <v>0</v>
      </c>
      <c r="C375" s="385">
        <v>12</v>
      </c>
      <c r="D375" s="380">
        <v>12</v>
      </c>
      <c r="E375" s="381">
        <f t="shared" si="57"/>
        <v>0.98606271777003485</v>
      </c>
      <c r="F375" s="382">
        <f>B375</f>
        <v>0</v>
      </c>
      <c r="G375" s="383">
        <f>D375</f>
        <v>12</v>
      </c>
      <c r="H375" s="384">
        <f t="shared" ref="H375:H376" si="62">141.5/(G375+131.5)</f>
        <v>0.98606271777003485</v>
      </c>
      <c r="I375" s="383">
        <f t="shared" ref="I375:I376" si="63">(141.5/H375)-131.5</f>
        <v>12</v>
      </c>
      <c r="J375" s="375"/>
      <c r="K375" s="375"/>
      <c r="L375" s="375"/>
      <c r="M375" s="375"/>
      <c r="N375" s="375"/>
      <c r="O375" s="375"/>
      <c r="P375" s="375"/>
      <c r="Q375" s="375"/>
      <c r="R375" s="375"/>
      <c r="S375" s="375"/>
      <c r="T375" s="375"/>
      <c r="U375" s="375"/>
      <c r="V375" s="375"/>
      <c r="W375" s="375"/>
      <c r="X375" s="375"/>
      <c r="Y375" s="375"/>
      <c r="Z375" s="375"/>
      <c r="AA375" s="375"/>
      <c r="AB375" s="375"/>
    </row>
    <row r="376" spans="1:28" s="376" customFormat="1" ht="17.100000000000001" customHeight="1">
      <c r="A376" s="385" t="s">
        <v>1033</v>
      </c>
      <c r="B376" s="378">
        <v>106057</v>
      </c>
      <c r="C376" s="385">
        <v>18</v>
      </c>
      <c r="D376" s="380">
        <v>18</v>
      </c>
      <c r="E376" s="381">
        <f t="shared" si="57"/>
        <v>0.94648829431438131</v>
      </c>
      <c r="F376" s="382">
        <f>B376</f>
        <v>106057</v>
      </c>
      <c r="G376" s="383">
        <f>D376</f>
        <v>18</v>
      </c>
      <c r="H376" s="384">
        <f t="shared" si="62"/>
        <v>0.94648829431438131</v>
      </c>
      <c r="I376" s="383">
        <f t="shared" si="63"/>
        <v>18</v>
      </c>
      <c r="J376" s="375"/>
      <c r="K376" s="375"/>
      <c r="L376" s="375"/>
      <c r="M376" s="375"/>
      <c r="N376" s="375"/>
      <c r="O376" s="375"/>
      <c r="P376" s="375"/>
      <c r="Q376" s="375"/>
      <c r="R376" s="375"/>
      <c r="S376" s="375"/>
      <c r="T376" s="375"/>
      <c r="U376" s="375"/>
      <c r="V376" s="375"/>
      <c r="W376" s="375"/>
      <c r="X376" s="375"/>
      <c r="Y376" s="375"/>
      <c r="Z376" s="375"/>
      <c r="AA376" s="375"/>
      <c r="AB376" s="375"/>
    </row>
    <row r="377" spans="1:28" s="376" customFormat="1" ht="17.100000000000001" customHeight="1">
      <c r="A377" s="385" t="s">
        <v>1034</v>
      </c>
      <c r="B377" s="378"/>
      <c r="C377" s="385"/>
      <c r="D377" s="380"/>
      <c r="E377" s="381"/>
      <c r="F377" s="382">
        <f>SUM(B378:B380)</f>
        <v>31643</v>
      </c>
      <c r="G377" s="383">
        <f>SUMPRODUCT($B378:$B380,D378:D380)/SUM($B378:$B380)</f>
        <v>28.871093132762379</v>
      </c>
      <c r="H377" s="384">
        <f>SUMPRODUCT($B378:$B380,E378:E380)/SUM($B378:$B380)</f>
        <v>0.88245758556426745</v>
      </c>
      <c r="I377" s="383">
        <f t="shared" si="56"/>
        <v>28.847649920784619</v>
      </c>
      <c r="J377" s="375"/>
      <c r="K377" s="375"/>
      <c r="L377" s="375"/>
      <c r="M377" s="375"/>
      <c r="N377" s="375"/>
      <c r="O377" s="375"/>
      <c r="P377" s="375"/>
      <c r="Q377" s="375"/>
      <c r="R377" s="375"/>
      <c r="S377" s="375"/>
      <c r="T377" s="375"/>
      <c r="U377" s="375"/>
      <c r="V377" s="375"/>
      <c r="W377" s="375"/>
      <c r="X377" s="375"/>
      <c r="Y377" s="375"/>
      <c r="Z377" s="375"/>
      <c r="AA377" s="375"/>
      <c r="AB377" s="375"/>
    </row>
    <row r="378" spans="1:28" s="376" customFormat="1" ht="17.100000000000001" customHeight="1">
      <c r="A378" s="385" t="s">
        <v>2159</v>
      </c>
      <c r="B378" s="378">
        <v>16263</v>
      </c>
      <c r="C378" s="385" t="s">
        <v>2160</v>
      </c>
      <c r="D378" s="380">
        <v>27</v>
      </c>
      <c r="E378" s="381">
        <f t="shared" si="57"/>
        <v>0.89274447949526814</v>
      </c>
      <c r="F378" s="382"/>
      <c r="G378" s="383"/>
      <c r="H378" s="384"/>
      <c r="I378" s="383"/>
      <c r="J378" s="375"/>
      <c r="K378" s="375"/>
      <c r="L378" s="375"/>
      <c r="M378" s="375"/>
      <c r="N378" s="375"/>
      <c r="O378" s="375"/>
      <c r="P378" s="375"/>
      <c r="Q378" s="375"/>
      <c r="R378" s="375"/>
      <c r="S378" s="375"/>
      <c r="T378" s="375"/>
      <c r="U378" s="375"/>
      <c r="V378" s="375"/>
      <c r="W378" s="375"/>
      <c r="X378" s="375"/>
      <c r="Y378" s="375"/>
      <c r="Z378" s="375"/>
      <c r="AA378" s="375"/>
      <c r="AB378" s="375"/>
    </row>
    <row r="379" spans="1:28" s="376" customFormat="1" ht="17.100000000000001" customHeight="1">
      <c r="A379" s="385" t="s">
        <v>2161</v>
      </c>
      <c r="B379" s="378">
        <v>2313</v>
      </c>
      <c r="C379" s="385" t="s">
        <v>2162</v>
      </c>
      <c r="D379" s="380">
        <v>30</v>
      </c>
      <c r="E379" s="381">
        <f t="shared" si="57"/>
        <v>0.87616099071207432</v>
      </c>
      <c r="F379" s="382"/>
      <c r="G379" s="383"/>
      <c r="H379" s="384"/>
      <c r="I379" s="383"/>
      <c r="J379" s="375"/>
      <c r="K379" s="375"/>
      <c r="L379" s="375"/>
      <c r="M379" s="375"/>
      <c r="N379" s="375"/>
      <c r="O379" s="375"/>
      <c r="P379" s="375"/>
      <c r="Q379" s="375"/>
      <c r="R379" s="375"/>
      <c r="S379" s="375"/>
      <c r="T379" s="375"/>
      <c r="U379" s="375"/>
      <c r="V379" s="375"/>
      <c r="W379" s="375"/>
      <c r="X379" s="375"/>
      <c r="Y379" s="375"/>
      <c r="Z379" s="375"/>
      <c r="AA379" s="375"/>
      <c r="AB379" s="375"/>
    </row>
    <row r="380" spans="1:28" s="376" customFormat="1" ht="17.100000000000001" customHeight="1">
      <c r="A380" s="385" t="s">
        <v>2163</v>
      </c>
      <c r="B380" s="378">
        <v>13067</v>
      </c>
      <c r="C380" s="386" t="s">
        <v>2164</v>
      </c>
      <c r="D380" s="380">
        <v>31</v>
      </c>
      <c r="E380" s="381">
        <f t="shared" si="57"/>
        <v>0.87076923076923074</v>
      </c>
      <c r="F380" s="382"/>
      <c r="G380" s="383"/>
      <c r="H380" s="384"/>
      <c r="I380" s="383"/>
      <c r="J380" s="375"/>
      <c r="K380" s="375"/>
      <c r="L380" s="375"/>
      <c r="M380" s="375"/>
      <c r="N380" s="375"/>
      <c r="O380" s="375"/>
      <c r="P380" s="375"/>
      <c r="Q380" s="375"/>
      <c r="R380" s="375"/>
      <c r="S380" s="375"/>
      <c r="T380" s="375"/>
      <c r="U380" s="375"/>
      <c r="V380" s="375"/>
      <c r="W380" s="375"/>
      <c r="X380" s="375"/>
      <c r="Y380" s="375"/>
      <c r="Z380" s="375"/>
      <c r="AA380" s="375"/>
      <c r="AB380" s="375"/>
    </row>
    <row r="381" spans="1:28" s="376" customFormat="1" ht="17.100000000000001" customHeight="1">
      <c r="A381" s="385" t="s">
        <v>1035</v>
      </c>
      <c r="B381" s="378">
        <v>17282</v>
      </c>
      <c r="C381" s="385">
        <v>22</v>
      </c>
      <c r="D381" s="380">
        <v>22</v>
      </c>
      <c r="E381" s="381">
        <f t="shared" si="57"/>
        <v>0.92182410423452765</v>
      </c>
      <c r="F381" s="382">
        <f t="shared" ref="F381:F388" si="64">B381</f>
        <v>17282</v>
      </c>
      <c r="G381" s="383">
        <f t="shared" ref="G381:G388" si="65">D381</f>
        <v>22</v>
      </c>
      <c r="H381" s="384">
        <f t="shared" ref="H381:H388" si="66">141.5/(G381+131.5)</f>
        <v>0.92182410423452765</v>
      </c>
      <c r="I381" s="383">
        <f t="shared" ref="I381:I389" si="67">(141.5/H381)-131.5</f>
        <v>22</v>
      </c>
      <c r="J381" s="375"/>
      <c r="K381" s="375"/>
      <c r="L381" s="375"/>
      <c r="M381" s="375"/>
      <c r="N381" s="375"/>
      <c r="O381" s="375"/>
      <c r="P381" s="375"/>
      <c r="Q381" s="375"/>
      <c r="R381" s="375"/>
      <c r="S381" s="375"/>
      <c r="T381" s="375"/>
      <c r="U381" s="375"/>
      <c r="V381" s="375"/>
      <c r="W381" s="375"/>
      <c r="X381" s="375"/>
      <c r="Y381" s="375"/>
      <c r="Z381" s="375"/>
      <c r="AA381" s="375"/>
      <c r="AB381" s="375"/>
    </row>
    <row r="382" spans="1:28" s="376" customFormat="1" ht="17.100000000000001" customHeight="1">
      <c r="A382" s="385" t="s">
        <v>1036</v>
      </c>
      <c r="B382" s="378">
        <v>64531</v>
      </c>
      <c r="C382" s="385" t="s">
        <v>2165</v>
      </c>
      <c r="D382" s="380">
        <v>21</v>
      </c>
      <c r="E382" s="381">
        <f t="shared" si="57"/>
        <v>0.9278688524590164</v>
      </c>
      <c r="F382" s="382">
        <f t="shared" si="64"/>
        <v>64531</v>
      </c>
      <c r="G382" s="383">
        <f t="shared" si="65"/>
        <v>21</v>
      </c>
      <c r="H382" s="384">
        <f t="shared" si="66"/>
        <v>0.9278688524590164</v>
      </c>
      <c r="I382" s="383">
        <f t="shared" si="67"/>
        <v>21</v>
      </c>
      <c r="J382" s="375"/>
      <c r="K382" s="375"/>
      <c r="L382" s="375"/>
      <c r="M382" s="375"/>
      <c r="N382" s="375"/>
      <c r="O382" s="375"/>
      <c r="P382" s="375"/>
      <c r="Q382" s="375"/>
      <c r="R382" s="375"/>
      <c r="S382" s="375"/>
      <c r="T382" s="375"/>
      <c r="U382" s="375"/>
      <c r="V382" s="375"/>
      <c r="W382" s="375"/>
      <c r="X382" s="375"/>
      <c r="Y382" s="375"/>
      <c r="Z382" s="375"/>
      <c r="AA382" s="375"/>
      <c r="AB382" s="375"/>
    </row>
    <row r="383" spans="1:28" s="376" customFormat="1" ht="17.100000000000001" customHeight="1">
      <c r="A383" s="385" t="s">
        <v>2166</v>
      </c>
      <c r="B383" s="378">
        <v>0</v>
      </c>
      <c r="C383" s="385">
        <v>34</v>
      </c>
      <c r="D383" s="380">
        <v>34</v>
      </c>
      <c r="E383" s="381">
        <f t="shared" si="57"/>
        <v>0.85498489425981872</v>
      </c>
      <c r="F383" s="382">
        <f t="shared" si="64"/>
        <v>0</v>
      </c>
      <c r="G383" s="383">
        <f t="shared" si="65"/>
        <v>34</v>
      </c>
      <c r="H383" s="384">
        <f t="shared" si="66"/>
        <v>0.85498489425981872</v>
      </c>
      <c r="I383" s="383">
        <f t="shared" si="67"/>
        <v>34</v>
      </c>
      <c r="J383" s="375"/>
      <c r="K383" s="375"/>
      <c r="L383" s="375"/>
      <c r="M383" s="375"/>
      <c r="N383" s="375"/>
      <c r="O383" s="375"/>
      <c r="P383" s="375"/>
      <c r="Q383" s="375"/>
      <c r="R383" s="375"/>
      <c r="S383" s="375"/>
      <c r="T383" s="375"/>
      <c r="U383" s="375"/>
      <c r="V383" s="375"/>
      <c r="W383" s="375"/>
      <c r="X383" s="375"/>
      <c r="Y383" s="375"/>
      <c r="Z383" s="375"/>
      <c r="AA383" s="375"/>
      <c r="AB383" s="375"/>
    </row>
    <row r="384" spans="1:28" s="376" customFormat="1" ht="17.100000000000001" customHeight="1">
      <c r="A384" s="385" t="s">
        <v>1037</v>
      </c>
      <c r="B384" s="378">
        <v>121909</v>
      </c>
      <c r="C384" s="385" t="s">
        <v>2167</v>
      </c>
      <c r="D384" s="380">
        <v>17.75</v>
      </c>
      <c r="E384" s="381">
        <f t="shared" si="57"/>
        <v>0.94807370184254602</v>
      </c>
      <c r="F384" s="382">
        <f t="shared" si="64"/>
        <v>121909</v>
      </c>
      <c r="G384" s="383">
        <f t="shared" si="65"/>
        <v>17.75</v>
      </c>
      <c r="H384" s="384">
        <f t="shared" si="66"/>
        <v>0.94807370184254602</v>
      </c>
      <c r="I384" s="383">
        <f t="shared" si="67"/>
        <v>17.75</v>
      </c>
      <c r="J384" s="375"/>
      <c r="K384" s="375"/>
      <c r="L384" s="375"/>
      <c r="M384" s="375"/>
      <c r="N384" s="375"/>
      <c r="O384" s="375"/>
      <c r="P384" s="375"/>
      <c r="Q384" s="375"/>
      <c r="R384" s="375"/>
      <c r="S384" s="375"/>
      <c r="T384" s="375"/>
      <c r="U384" s="375"/>
      <c r="V384" s="375"/>
      <c r="W384" s="375"/>
      <c r="X384" s="375"/>
      <c r="Y384" s="375"/>
      <c r="Z384" s="375"/>
      <c r="AA384" s="375"/>
      <c r="AB384" s="375"/>
    </row>
    <row r="385" spans="1:28" s="376" customFormat="1" ht="17.100000000000001" customHeight="1">
      <c r="A385" s="388" t="s">
        <v>1136</v>
      </c>
      <c r="B385" s="389">
        <v>1068</v>
      </c>
      <c r="C385" s="388" t="s">
        <v>2168</v>
      </c>
      <c r="D385" s="390">
        <v>41</v>
      </c>
      <c r="E385" s="391">
        <f t="shared" si="57"/>
        <v>0.82028985507246377</v>
      </c>
      <c r="F385" s="382">
        <f t="shared" si="64"/>
        <v>1068</v>
      </c>
      <c r="G385" s="383">
        <f t="shared" si="65"/>
        <v>41</v>
      </c>
      <c r="H385" s="384">
        <f t="shared" si="66"/>
        <v>0.82028985507246377</v>
      </c>
      <c r="I385" s="383">
        <f t="shared" si="67"/>
        <v>41</v>
      </c>
      <c r="J385" s="375"/>
      <c r="K385" s="375"/>
      <c r="L385" s="375"/>
      <c r="M385" s="375"/>
      <c r="N385" s="375"/>
      <c r="O385" s="375"/>
      <c r="P385" s="375"/>
      <c r="Q385" s="375"/>
      <c r="R385" s="375"/>
      <c r="S385" s="375"/>
      <c r="T385" s="375"/>
      <c r="U385" s="375"/>
      <c r="V385" s="375"/>
      <c r="W385" s="375"/>
      <c r="X385" s="375"/>
      <c r="Y385" s="375"/>
      <c r="Z385" s="375"/>
      <c r="AA385" s="375"/>
      <c r="AB385" s="375"/>
    </row>
    <row r="386" spans="1:28" s="376" customFormat="1" ht="17.100000000000001" customHeight="1">
      <c r="A386" s="385" t="s">
        <v>1038</v>
      </c>
      <c r="B386" s="378">
        <v>276925</v>
      </c>
      <c r="C386" s="386" t="s">
        <v>2169</v>
      </c>
      <c r="D386" s="380">
        <v>22.4</v>
      </c>
      <c r="E386" s="381">
        <f t="shared" si="57"/>
        <v>0.91942820012995452</v>
      </c>
      <c r="F386" s="382">
        <f t="shared" si="64"/>
        <v>276925</v>
      </c>
      <c r="G386" s="383">
        <f t="shared" si="65"/>
        <v>22.4</v>
      </c>
      <c r="H386" s="384">
        <f t="shared" si="66"/>
        <v>0.91942820012995452</v>
      </c>
      <c r="I386" s="383">
        <f t="shared" si="67"/>
        <v>22.400000000000006</v>
      </c>
      <c r="J386" s="375"/>
      <c r="K386" s="375"/>
      <c r="L386" s="375"/>
      <c r="M386" s="375"/>
      <c r="N386" s="375"/>
      <c r="O386" s="375"/>
      <c r="P386" s="375"/>
      <c r="Q386" s="375"/>
      <c r="R386" s="375"/>
      <c r="S386" s="375"/>
      <c r="T386" s="375"/>
      <c r="U386" s="375"/>
      <c r="V386" s="375"/>
      <c r="W386" s="375"/>
      <c r="X386" s="375"/>
      <c r="Y386" s="375"/>
      <c r="Z386" s="375"/>
      <c r="AA386" s="375"/>
      <c r="AB386" s="375"/>
    </row>
    <row r="387" spans="1:28" s="376" customFormat="1" ht="17.100000000000001" customHeight="1">
      <c r="A387" s="385" t="s">
        <v>1039</v>
      </c>
      <c r="B387" s="378">
        <v>19583</v>
      </c>
      <c r="C387" s="385" t="s">
        <v>2170</v>
      </c>
      <c r="D387" s="380">
        <v>14</v>
      </c>
      <c r="E387" s="381">
        <f t="shared" si="57"/>
        <v>0.97250859106529208</v>
      </c>
      <c r="F387" s="382">
        <f t="shared" si="64"/>
        <v>19583</v>
      </c>
      <c r="G387" s="383">
        <f t="shared" si="65"/>
        <v>14</v>
      </c>
      <c r="H387" s="384">
        <f t="shared" si="66"/>
        <v>0.97250859106529208</v>
      </c>
      <c r="I387" s="383">
        <f t="shared" si="67"/>
        <v>14</v>
      </c>
      <c r="J387" s="375"/>
      <c r="K387" s="375"/>
      <c r="L387" s="375"/>
      <c r="M387" s="375"/>
      <c r="N387" s="375"/>
      <c r="O387" s="375"/>
      <c r="P387" s="375"/>
      <c r="Q387" s="375"/>
      <c r="R387" s="375"/>
      <c r="S387" s="375"/>
      <c r="T387" s="375"/>
      <c r="U387" s="375"/>
      <c r="V387" s="375"/>
      <c r="W387" s="375"/>
      <c r="X387" s="375"/>
      <c r="Y387" s="375"/>
      <c r="Z387" s="375"/>
      <c r="AA387" s="375"/>
      <c r="AB387" s="375"/>
    </row>
    <row r="388" spans="1:28" s="376" customFormat="1" ht="17.100000000000001" customHeight="1">
      <c r="A388" s="385" t="s">
        <v>1040</v>
      </c>
      <c r="B388" s="378">
        <v>1155563</v>
      </c>
      <c r="C388" s="386" t="s">
        <v>2171</v>
      </c>
      <c r="D388" s="380">
        <v>27</v>
      </c>
      <c r="E388" s="381">
        <f t="shared" si="57"/>
        <v>0.89274447949526814</v>
      </c>
      <c r="F388" s="382">
        <f t="shared" si="64"/>
        <v>1155563</v>
      </c>
      <c r="G388" s="383">
        <f t="shared" si="65"/>
        <v>27</v>
      </c>
      <c r="H388" s="384">
        <f t="shared" si="66"/>
        <v>0.89274447949526814</v>
      </c>
      <c r="I388" s="383">
        <f t="shared" si="67"/>
        <v>27</v>
      </c>
      <c r="J388" s="375"/>
      <c r="K388" s="375"/>
      <c r="L388" s="375"/>
      <c r="M388" s="375"/>
      <c r="N388" s="375"/>
      <c r="O388" s="375"/>
      <c r="P388" s="375"/>
      <c r="Q388" s="375"/>
      <c r="R388" s="375"/>
      <c r="S388" s="375"/>
      <c r="T388" s="375"/>
      <c r="U388" s="375"/>
      <c r="V388" s="375"/>
      <c r="W388" s="375"/>
      <c r="X388" s="375"/>
      <c r="Y388" s="375"/>
      <c r="Z388" s="375"/>
      <c r="AA388" s="375"/>
      <c r="AB388" s="375"/>
    </row>
    <row r="389" spans="1:28" s="376" customFormat="1" ht="17.100000000000001" customHeight="1">
      <c r="A389" s="385" t="s">
        <v>1041</v>
      </c>
      <c r="B389" s="378"/>
      <c r="C389" s="385"/>
      <c r="D389" s="380"/>
      <c r="E389" s="381"/>
      <c r="F389" s="382">
        <f>SUM(B390:B395)</f>
        <v>109779</v>
      </c>
      <c r="G389" s="383">
        <f>SUMPRODUCT($B390:$B395,D390:D395)/SUM($B390:$B395)</f>
        <v>8.555844013882437</v>
      </c>
      <c r="H389" s="384">
        <f>SUMPRODUCT($B390:$B395,E390:E395)/SUM($B390:$B395)</f>
        <v>1.0114384980108715</v>
      </c>
      <c r="I389" s="383">
        <f t="shared" si="67"/>
        <v>8.3997569088764124</v>
      </c>
      <c r="J389" s="375"/>
      <c r="K389" s="375"/>
      <c r="L389" s="375"/>
      <c r="M389" s="375"/>
      <c r="N389" s="375"/>
      <c r="O389" s="375"/>
      <c r="P389" s="375"/>
      <c r="Q389" s="375"/>
      <c r="R389" s="375"/>
      <c r="S389" s="375"/>
      <c r="T389" s="375"/>
      <c r="U389" s="375"/>
      <c r="V389" s="375"/>
      <c r="W389" s="375"/>
      <c r="X389" s="375"/>
      <c r="Y389" s="375"/>
      <c r="Z389" s="375"/>
      <c r="AA389" s="375"/>
      <c r="AB389" s="375"/>
    </row>
    <row r="390" spans="1:28" s="376" customFormat="1" ht="17.100000000000001" customHeight="1">
      <c r="A390" s="385" t="s">
        <v>2172</v>
      </c>
      <c r="B390" s="378">
        <v>99497</v>
      </c>
      <c r="C390" s="385">
        <v>7</v>
      </c>
      <c r="D390" s="380">
        <v>7</v>
      </c>
      <c r="E390" s="381">
        <f t="shared" si="57"/>
        <v>1.0216606498194947</v>
      </c>
      <c r="F390" s="382"/>
      <c r="G390" s="383"/>
      <c r="H390" s="384"/>
      <c r="I390" s="383"/>
      <c r="J390" s="375"/>
      <c r="K390" s="375"/>
      <c r="L390" s="375"/>
      <c r="M390" s="375"/>
      <c r="N390" s="375"/>
      <c r="O390" s="375"/>
      <c r="P390" s="375"/>
      <c r="Q390" s="375"/>
      <c r="R390" s="375"/>
      <c r="S390" s="375"/>
      <c r="T390" s="375"/>
      <c r="U390" s="375"/>
      <c r="V390" s="375"/>
      <c r="W390" s="375"/>
      <c r="X390" s="375"/>
      <c r="Y390" s="375"/>
      <c r="Z390" s="375"/>
      <c r="AA390" s="375"/>
      <c r="AB390" s="375"/>
    </row>
    <row r="391" spans="1:28" s="376" customFormat="1" ht="17.100000000000001" customHeight="1">
      <c r="A391" s="385" t="s">
        <v>2173</v>
      </c>
      <c r="B391" s="378">
        <v>235</v>
      </c>
      <c r="C391" s="385">
        <v>7</v>
      </c>
      <c r="D391" s="380">
        <v>7</v>
      </c>
      <c r="E391" s="381">
        <f t="shared" si="57"/>
        <v>1.0216606498194947</v>
      </c>
      <c r="F391" s="382"/>
      <c r="G391" s="383"/>
      <c r="H391" s="384"/>
      <c r="I391" s="383"/>
      <c r="J391" s="375"/>
      <c r="K391" s="375"/>
      <c r="L391" s="375"/>
      <c r="M391" s="375"/>
      <c r="N391" s="375"/>
      <c r="O391" s="375"/>
      <c r="P391" s="375"/>
      <c r="Q391" s="375"/>
      <c r="R391" s="375"/>
      <c r="S391" s="375"/>
      <c r="T391" s="375"/>
      <c r="U391" s="375"/>
      <c r="V391" s="375"/>
      <c r="W391" s="375"/>
      <c r="X391" s="375"/>
      <c r="Y391" s="375"/>
      <c r="Z391" s="375"/>
      <c r="AA391" s="375"/>
      <c r="AB391" s="375"/>
    </row>
    <row r="392" spans="1:28" s="376" customFormat="1" ht="17.100000000000001" customHeight="1">
      <c r="A392" s="385" t="s">
        <v>2174</v>
      </c>
      <c r="B392" s="378">
        <v>0</v>
      </c>
      <c r="C392" s="386" t="s">
        <v>2175</v>
      </c>
      <c r="D392" s="380">
        <v>22.9</v>
      </c>
      <c r="E392" s="381">
        <f t="shared" si="57"/>
        <v>0.91645077720207246</v>
      </c>
      <c r="F392" s="382"/>
      <c r="G392" s="383"/>
      <c r="H392" s="384"/>
      <c r="I392" s="383"/>
      <c r="J392" s="375"/>
      <c r="K392" s="375"/>
      <c r="L392" s="375"/>
      <c r="M392" s="375"/>
      <c r="N392" s="375"/>
      <c r="O392" s="375"/>
      <c r="P392" s="375"/>
      <c r="Q392" s="375"/>
      <c r="R392" s="375"/>
      <c r="S392" s="375"/>
      <c r="T392" s="375"/>
      <c r="U392" s="375"/>
      <c r="V392" s="375"/>
      <c r="W392" s="375"/>
      <c r="X392" s="375"/>
      <c r="Y392" s="375"/>
      <c r="Z392" s="375"/>
      <c r="AA392" s="375"/>
      <c r="AB392" s="375"/>
    </row>
    <row r="393" spans="1:28" s="376" customFormat="1" ht="17.100000000000001" customHeight="1">
      <c r="A393" s="385" t="s">
        <v>2176</v>
      </c>
      <c r="B393" s="378">
        <v>10047</v>
      </c>
      <c r="C393" s="385">
        <v>24</v>
      </c>
      <c r="D393" s="380">
        <v>24</v>
      </c>
      <c r="E393" s="381">
        <f t="shared" si="57"/>
        <v>0.909967845659164</v>
      </c>
      <c r="F393" s="382"/>
      <c r="G393" s="383"/>
      <c r="H393" s="384"/>
      <c r="I393" s="383"/>
      <c r="J393" s="375"/>
      <c r="K393" s="375"/>
      <c r="L393" s="375"/>
      <c r="M393" s="375"/>
      <c r="N393" s="375"/>
      <c r="O393" s="375"/>
      <c r="P393" s="375"/>
      <c r="Q393" s="375"/>
      <c r="R393" s="375"/>
      <c r="S393" s="375"/>
      <c r="T393" s="375"/>
      <c r="U393" s="375"/>
      <c r="V393" s="375"/>
      <c r="W393" s="375"/>
      <c r="X393" s="375"/>
      <c r="Y393" s="375"/>
      <c r="Z393" s="375"/>
      <c r="AA393" s="375"/>
      <c r="AB393" s="375"/>
    </row>
    <row r="394" spans="1:28" s="376" customFormat="1" ht="17.100000000000001" customHeight="1">
      <c r="A394" s="385" t="s">
        <v>2177</v>
      </c>
      <c r="B394" s="378">
        <v>0</v>
      </c>
      <c r="C394" s="385" t="s">
        <v>2178</v>
      </c>
      <c r="D394" s="380">
        <v>31.5</v>
      </c>
      <c r="E394" s="381">
        <f t="shared" ref="E394:E469" si="68">141.5/(D394+131.5)</f>
        <v>0.86809815950920244</v>
      </c>
      <c r="F394" s="382"/>
      <c r="G394" s="383"/>
      <c r="H394" s="384"/>
      <c r="I394" s="383"/>
      <c r="J394" s="375"/>
      <c r="K394" s="375"/>
      <c r="L394" s="375"/>
      <c r="M394" s="375"/>
      <c r="N394" s="375"/>
      <c r="O394" s="375"/>
      <c r="P394" s="375"/>
      <c r="Q394" s="375"/>
      <c r="R394" s="375"/>
      <c r="S394" s="375"/>
      <c r="T394" s="375"/>
      <c r="U394" s="375"/>
      <c r="V394" s="375"/>
      <c r="W394" s="375"/>
      <c r="X394" s="375"/>
      <c r="Y394" s="375"/>
      <c r="Z394" s="375"/>
      <c r="AA394" s="375"/>
      <c r="AB394" s="375"/>
    </row>
    <row r="395" spans="1:28" s="376" customFormat="1" ht="17.100000000000001" customHeight="1">
      <c r="A395" s="385" t="s">
        <v>2179</v>
      </c>
      <c r="B395" s="378">
        <v>0</v>
      </c>
      <c r="C395" s="385">
        <v>36</v>
      </c>
      <c r="D395" s="380">
        <v>36</v>
      </c>
      <c r="E395" s="381">
        <f t="shared" si="68"/>
        <v>0.84477611940298503</v>
      </c>
      <c r="F395" s="382"/>
      <c r="G395" s="383"/>
      <c r="H395" s="384"/>
      <c r="I395" s="383"/>
      <c r="J395" s="375"/>
      <c r="K395" s="375"/>
      <c r="L395" s="375"/>
      <c r="M395" s="375"/>
      <c r="N395" s="375"/>
      <c r="O395" s="375"/>
      <c r="P395" s="375"/>
      <c r="Q395" s="375"/>
      <c r="R395" s="375"/>
      <c r="S395" s="375"/>
      <c r="T395" s="375"/>
      <c r="U395" s="375"/>
      <c r="V395" s="375"/>
      <c r="W395" s="375"/>
      <c r="X395" s="375"/>
      <c r="Y395" s="375"/>
      <c r="Z395" s="375"/>
      <c r="AA395" s="375"/>
      <c r="AB395" s="375"/>
    </row>
    <row r="396" spans="1:28" s="376" customFormat="1" ht="17.100000000000001" customHeight="1">
      <c r="A396" s="385" t="s">
        <v>2180</v>
      </c>
      <c r="B396" s="378">
        <v>0</v>
      </c>
      <c r="C396" s="385">
        <v>34</v>
      </c>
      <c r="D396" s="380">
        <v>34</v>
      </c>
      <c r="E396" s="381">
        <f t="shared" si="68"/>
        <v>0.85498489425981872</v>
      </c>
      <c r="F396" s="382">
        <f t="shared" ref="F396:F404" si="69">B396</f>
        <v>0</v>
      </c>
      <c r="G396" s="383">
        <f t="shared" ref="G396:G404" si="70">D396</f>
        <v>34</v>
      </c>
      <c r="H396" s="384">
        <f t="shared" ref="H396:H404" si="71">141.5/(G396+131.5)</f>
        <v>0.85498489425981872</v>
      </c>
      <c r="I396" s="383">
        <f t="shared" ref="I396:I459" si="72">(141.5/H396)-131.5</f>
        <v>34</v>
      </c>
      <c r="J396" s="375"/>
      <c r="K396" s="375"/>
      <c r="L396" s="375"/>
      <c r="M396" s="375"/>
      <c r="N396" s="375"/>
      <c r="O396" s="375"/>
      <c r="P396" s="375"/>
      <c r="Q396" s="375"/>
      <c r="R396" s="375"/>
      <c r="S396" s="375"/>
      <c r="T396" s="375"/>
      <c r="U396" s="375"/>
      <c r="V396" s="375"/>
      <c r="W396" s="375"/>
      <c r="X396" s="375"/>
      <c r="Y396" s="375"/>
      <c r="Z396" s="375"/>
      <c r="AA396" s="375"/>
      <c r="AB396" s="375"/>
    </row>
    <row r="397" spans="1:28" s="376" customFormat="1" ht="17.100000000000001" customHeight="1">
      <c r="A397" s="385" t="s">
        <v>1042</v>
      </c>
      <c r="B397" s="378">
        <v>27724</v>
      </c>
      <c r="C397" s="385" t="s">
        <v>2181</v>
      </c>
      <c r="D397" s="380">
        <v>27</v>
      </c>
      <c r="E397" s="381">
        <f t="shared" si="68"/>
        <v>0.89274447949526814</v>
      </c>
      <c r="F397" s="382">
        <f t="shared" si="69"/>
        <v>27724</v>
      </c>
      <c r="G397" s="383">
        <f t="shared" si="70"/>
        <v>27</v>
      </c>
      <c r="H397" s="384">
        <f t="shared" si="71"/>
        <v>0.89274447949526814</v>
      </c>
      <c r="I397" s="383">
        <f t="shared" si="72"/>
        <v>27</v>
      </c>
      <c r="J397" s="375"/>
      <c r="K397" s="375"/>
      <c r="L397" s="375"/>
      <c r="M397" s="375"/>
      <c r="N397" s="375"/>
      <c r="O397" s="375"/>
      <c r="P397" s="375"/>
      <c r="Q397" s="375"/>
      <c r="R397" s="375"/>
      <c r="S397" s="375"/>
      <c r="T397" s="375"/>
      <c r="U397" s="375"/>
      <c r="V397" s="375"/>
      <c r="W397" s="375"/>
      <c r="X397" s="375"/>
      <c r="Y397" s="375"/>
      <c r="Z397" s="375"/>
      <c r="AA397" s="375"/>
      <c r="AB397" s="375"/>
    </row>
    <row r="398" spans="1:28" s="376" customFormat="1" ht="17.100000000000001" customHeight="1">
      <c r="A398" s="385" t="s">
        <v>2182</v>
      </c>
      <c r="B398" s="378">
        <v>0</v>
      </c>
      <c r="C398" s="379" t="s">
        <v>2183</v>
      </c>
      <c r="D398" s="380">
        <v>12.5</v>
      </c>
      <c r="E398" s="381">
        <f t="shared" si="68"/>
        <v>0.98263888888888884</v>
      </c>
      <c r="F398" s="382">
        <f t="shared" si="69"/>
        <v>0</v>
      </c>
      <c r="G398" s="383">
        <f t="shared" si="70"/>
        <v>12.5</v>
      </c>
      <c r="H398" s="384">
        <f t="shared" si="71"/>
        <v>0.98263888888888884</v>
      </c>
      <c r="I398" s="383">
        <f t="shared" si="72"/>
        <v>12.5</v>
      </c>
      <c r="J398" s="375"/>
      <c r="K398" s="375"/>
      <c r="L398" s="375"/>
      <c r="M398" s="375"/>
      <c r="N398" s="375"/>
      <c r="O398" s="375"/>
      <c r="P398" s="375"/>
      <c r="Q398" s="375"/>
      <c r="R398" s="375"/>
      <c r="S398" s="375"/>
      <c r="T398" s="375"/>
      <c r="U398" s="375"/>
      <c r="V398" s="375"/>
      <c r="W398" s="375"/>
      <c r="X398" s="375"/>
      <c r="Y398" s="375"/>
      <c r="Z398" s="375"/>
      <c r="AA398" s="375"/>
      <c r="AB398" s="375"/>
    </row>
    <row r="399" spans="1:28" s="376" customFormat="1" ht="17.100000000000001" customHeight="1">
      <c r="A399" s="388" t="s">
        <v>2184</v>
      </c>
      <c r="B399" s="389">
        <v>0</v>
      </c>
      <c r="C399" s="388">
        <v>20</v>
      </c>
      <c r="D399" s="390">
        <v>20</v>
      </c>
      <c r="E399" s="391">
        <f t="shared" si="68"/>
        <v>0.93399339933993397</v>
      </c>
      <c r="F399" s="382">
        <f t="shared" si="69"/>
        <v>0</v>
      </c>
      <c r="G399" s="383">
        <f t="shared" si="70"/>
        <v>20</v>
      </c>
      <c r="H399" s="384">
        <f t="shared" si="71"/>
        <v>0.93399339933993397</v>
      </c>
      <c r="I399" s="383">
        <f t="shared" si="72"/>
        <v>20</v>
      </c>
      <c r="J399" s="375"/>
      <c r="K399" s="375"/>
      <c r="L399" s="375"/>
      <c r="M399" s="375"/>
      <c r="N399" s="375"/>
      <c r="O399" s="375"/>
      <c r="P399" s="375"/>
      <c r="Q399" s="375"/>
      <c r="R399" s="375"/>
      <c r="S399" s="375"/>
      <c r="T399" s="375"/>
      <c r="U399" s="375"/>
      <c r="V399" s="375"/>
      <c r="W399" s="375"/>
      <c r="X399" s="375"/>
      <c r="Y399" s="375"/>
      <c r="Z399" s="375"/>
      <c r="AA399" s="375"/>
      <c r="AB399" s="375"/>
    </row>
    <row r="400" spans="1:28" s="376" customFormat="1" ht="17.100000000000001" customHeight="1">
      <c r="A400" s="388" t="s">
        <v>2185</v>
      </c>
      <c r="B400" s="389">
        <v>0</v>
      </c>
      <c r="C400" s="388">
        <v>46</v>
      </c>
      <c r="D400" s="390">
        <v>46</v>
      </c>
      <c r="E400" s="391">
        <f t="shared" si="68"/>
        <v>0.79718309859154934</v>
      </c>
      <c r="F400" s="382">
        <f t="shared" si="69"/>
        <v>0</v>
      </c>
      <c r="G400" s="383">
        <f t="shared" si="70"/>
        <v>46</v>
      </c>
      <c r="H400" s="384">
        <f t="shared" si="71"/>
        <v>0.79718309859154934</v>
      </c>
      <c r="I400" s="383">
        <f t="shared" si="72"/>
        <v>46</v>
      </c>
      <c r="J400" s="375"/>
      <c r="K400" s="375"/>
      <c r="L400" s="375"/>
      <c r="M400" s="375"/>
      <c r="N400" s="375"/>
      <c r="O400" s="375"/>
      <c r="P400" s="375"/>
      <c r="Q400" s="375"/>
      <c r="R400" s="375"/>
      <c r="S400" s="375"/>
      <c r="T400" s="375"/>
      <c r="U400" s="375"/>
      <c r="V400" s="375"/>
      <c r="W400" s="375"/>
      <c r="X400" s="375"/>
      <c r="Y400" s="375"/>
      <c r="Z400" s="375"/>
      <c r="AA400" s="375"/>
      <c r="AB400" s="375"/>
    </row>
    <row r="401" spans="1:28" s="376" customFormat="1" ht="17.100000000000001" customHeight="1">
      <c r="A401" s="388" t="s">
        <v>2186</v>
      </c>
      <c r="B401" s="389">
        <v>0</v>
      </c>
      <c r="C401" s="388" t="s">
        <v>2187</v>
      </c>
      <c r="D401" s="390">
        <v>26</v>
      </c>
      <c r="E401" s="391">
        <f t="shared" si="68"/>
        <v>0.89841269841269844</v>
      </c>
      <c r="F401" s="382">
        <f t="shared" si="69"/>
        <v>0</v>
      </c>
      <c r="G401" s="383">
        <f t="shared" si="70"/>
        <v>26</v>
      </c>
      <c r="H401" s="384">
        <f t="shared" si="71"/>
        <v>0.89841269841269844</v>
      </c>
      <c r="I401" s="383">
        <f t="shared" si="72"/>
        <v>26</v>
      </c>
      <c r="J401" s="375"/>
      <c r="K401" s="375"/>
      <c r="L401" s="375"/>
      <c r="M401" s="375"/>
      <c r="N401" s="375"/>
      <c r="O401" s="375"/>
      <c r="P401" s="375"/>
      <c r="Q401" s="375"/>
      <c r="R401" s="375"/>
      <c r="S401" s="375"/>
      <c r="T401" s="375"/>
      <c r="U401" s="375"/>
      <c r="V401" s="375"/>
      <c r="W401" s="375"/>
      <c r="X401" s="375"/>
      <c r="Y401" s="375"/>
      <c r="Z401" s="375"/>
      <c r="AA401" s="375"/>
      <c r="AB401" s="375"/>
    </row>
    <row r="402" spans="1:28" s="376" customFormat="1" ht="17.100000000000001" customHeight="1">
      <c r="A402" s="385" t="s">
        <v>1135</v>
      </c>
      <c r="B402" s="378">
        <v>2303</v>
      </c>
      <c r="C402" s="385">
        <v>40</v>
      </c>
      <c r="D402" s="380">
        <v>40</v>
      </c>
      <c r="E402" s="381">
        <f t="shared" si="68"/>
        <v>0.82507288629737607</v>
      </c>
      <c r="F402" s="382">
        <f t="shared" si="69"/>
        <v>2303</v>
      </c>
      <c r="G402" s="383">
        <f t="shared" si="70"/>
        <v>40</v>
      </c>
      <c r="H402" s="384">
        <f t="shared" si="71"/>
        <v>0.82507288629737607</v>
      </c>
      <c r="I402" s="383">
        <f t="shared" si="72"/>
        <v>40</v>
      </c>
      <c r="J402" s="375"/>
      <c r="K402" s="375"/>
      <c r="L402" s="375"/>
      <c r="M402" s="375"/>
      <c r="N402" s="375"/>
      <c r="O402" s="375"/>
      <c r="P402" s="375"/>
      <c r="Q402" s="375"/>
      <c r="R402" s="375"/>
      <c r="S402" s="375"/>
      <c r="T402" s="375"/>
      <c r="U402" s="375"/>
      <c r="V402" s="375"/>
      <c r="W402" s="375"/>
      <c r="X402" s="375"/>
      <c r="Y402" s="375"/>
      <c r="Z402" s="375"/>
      <c r="AA402" s="375"/>
      <c r="AB402" s="375"/>
    </row>
    <row r="403" spans="1:28" s="376" customFormat="1" ht="17.100000000000001" customHeight="1">
      <c r="A403" s="385" t="s">
        <v>2188</v>
      </c>
      <c r="B403" s="378">
        <v>0</v>
      </c>
      <c r="C403" s="385">
        <v>26</v>
      </c>
      <c r="D403" s="380">
        <v>26</v>
      </c>
      <c r="E403" s="381">
        <f t="shared" si="68"/>
        <v>0.89841269841269844</v>
      </c>
      <c r="F403" s="382">
        <f t="shared" si="69"/>
        <v>0</v>
      </c>
      <c r="G403" s="383">
        <f t="shared" si="70"/>
        <v>26</v>
      </c>
      <c r="H403" s="384">
        <f t="shared" si="71"/>
        <v>0.89841269841269844</v>
      </c>
      <c r="I403" s="383">
        <f t="shared" si="72"/>
        <v>26</v>
      </c>
      <c r="J403" s="375"/>
      <c r="K403" s="375"/>
      <c r="L403" s="375"/>
      <c r="M403" s="375"/>
      <c r="N403" s="375"/>
      <c r="O403" s="375"/>
      <c r="P403" s="375"/>
      <c r="Q403" s="375"/>
      <c r="R403" s="375"/>
      <c r="S403" s="375"/>
      <c r="T403" s="375"/>
      <c r="U403" s="375"/>
      <c r="V403" s="375"/>
      <c r="W403" s="375"/>
      <c r="X403" s="375"/>
      <c r="Y403" s="375"/>
      <c r="Z403" s="375"/>
      <c r="AA403" s="375"/>
      <c r="AB403" s="375"/>
    </row>
    <row r="404" spans="1:28" s="376" customFormat="1" ht="17.100000000000001" customHeight="1">
      <c r="A404" s="385" t="s">
        <v>2189</v>
      </c>
      <c r="B404" s="378">
        <v>0</v>
      </c>
      <c r="C404" s="385">
        <v>23</v>
      </c>
      <c r="D404" s="380">
        <v>23</v>
      </c>
      <c r="E404" s="381">
        <f t="shared" si="68"/>
        <v>0.91585760517799353</v>
      </c>
      <c r="F404" s="382">
        <f t="shared" si="69"/>
        <v>0</v>
      </c>
      <c r="G404" s="383">
        <f t="shared" si="70"/>
        <v>23</v>
      </c>
      <c r="H404" s="384">
        <f t="shared" si="71"/>
        <v>0.91585760517799353</v>
      </c>
      <c r="I404" s="383">
        <f t="shared" si="72"/>
        <v>23</v>
      </c>
      <c r="J404" s="375"/>
      <c r="K404" s="375"/>
      <c r="L404" s="375"/>
      <c r="M404" s="375"/>
      <c r="N404" s="375"/>
      <c r="O404" s="375"/>
      <c r="P404" s="375"/>
      <c r="Q404" s="375"/>
      <c r="R404" s="375"/>
      <c r="S404" s="375"/>
      <c r="T404" s="375"/>
      <c r="U404" s="375"/>
      <c r="V404" s="375"/>
      <c r="W404" s="375"/>
      <c r="X404" s="375"/>
      <c r="Y404" s="375"/>
      <c r="Z404" s="375"/>
      <c r="AA404" s="375"/>
      <c r="AB404" s="375"/>
    </row>
    <row r="405" spans="1:28" s="376" customFormat="1" ht="17.100000000000001" customHeight="1">
      <c r="A405" s="385" t="s">
        <v>1043</v>
      </c>
      <c r="B405" s="378"/>
      <c r="C405" s="385"/>
      <c r="D405" s="380"/>
      <c r="E405" s="381"/>
      <c r="F405" s="382">
        <f>SUM(B406:B408)</f>
        <v>714754</v>
      </c>
      <c r="G405" s="383">
        <f>SUMPRODUCT($B406:$B408,D406:D408)/SUM($B406:$B408)</f>
        <v>20.534966156188002</v>
      </c>
      <c r="H405" s="384">
        <f>SUMPRODUCT($B406:$B408,E406:E408)/SUM($B406:$B408)</f>
        <v>0.9309204364827689</v>
      </c>
      <c r="I405" s="383">
        <f t="shared" si="72"/>
        <v>20.500100604321773</v>
      </c>
      <c r="J405" s="375"/>
      <c r="K405" s="375"/>
      <c r="L405" s="375"/>
      <c r="M405" s="375"/>
      <c r="N405" s="375"/>
      <c r="O405" s="375"/>
      <c r="P405" s="375"/>
      <c r="Q405" s="375"/>
      <c r="R405" s="375"/>
      <c r="S405" s="375"/>
      <c r="T405" s="375"/>
      <c r="U405" s="375"/>
      <c r="V405" s="375"/>
      <c r="W405" s="375"/>
      <c r="X405" s="375"/>
      <c r="Y405" s="375"/>
      <c r="Z405" s="375"/>
      <c r="AA405" s="375"/>
      <c r="AB405" s="375"/>
    </row>
    <row r="406" spans="1:28" s="376" customFormat="1" ht="17.100000000000001" customHeight="1">
      <c r="A406" s="385" t="s">
        <v>1809</v>
      </c>
      <c r="B406" s="378">
        <v>109486</v>
      </c>
      <c r="C406" s="385" t="s">
        <v>2190</v>
      </c>
      <c r="D406" s="380">
        <v>15.2</v>
      </c>
      <c r="E406" s="381">
        <f t="shared" si="68"/>
        <v>0.96455351056578054</v>
      </c>
      <c r="F406" s="382"/>
      <c r="G406" s="383"/>
      <c r="H406" s="384"/>
      <c r="I406" s="383"/>
      <c r="J406" s="375"/>
      <c r="K406" s="375"/>
      <c r="L406" s="375"/>
      <c r="M406" s="375"/>
      <c r="N406" s="375"/>
      <c r="O406" s="375"/>
      <c r="P406" s="375"/>
      <c r="Q406" s="375"/>
      <c r="R406" s="375"/>
      <c r="S406" s="375"/>
      <c r="T406" s="375"/>
      <c r="U406" s="375"/>
      <c r="V406" s="375"/>
      <c r="W406" s="375"/>
      <c r="X406" s="375"/>
      <c r="Y406" s="375"/>
      <c r="Z406" s="375"/>
      <c r="AA406" s="375"/>
      <c r="AB406" s="375"/>
    </row>
    <row r="407" spans="1:28" s="376" customFormat="1" ht="17.100000000000001" customHeight="1">
      <c r="A407" s="385" t="s">
        <v>2191</v>
      </c>
      <c r="B407" s="378">
        <v>0</v>
      </c>
      <c r="C407" s="385">
        <v>13</v>
      </c>
      <c r="D407" s="380">
        <v>13</v>
      </c>
      <c r="E407" s="381">
        <f t="shared" si="68"/>
        <v>0.97923875432525953</v>
      </c>
      <c r="F407" s="382"/>
      <c r="G407" s="383"/>
      <c r="H407" s="384"/>
      <c r="I407" s="383"/>
      <c r="J407" s="375"/>
      <c r="K407" s="375"/>
      <c r="L407" s="375"/>
      <c r="M407" s="375"/>
      <c r="N407" s="375"/>
      <c r="O407" s="375"/>
      <c r="P407" s="375"/>
      <c r="Q407" s="375"/>
      <c r="R407" s="375"/>
      <c r="S407" s="375"/>
      <c r="T407" s="375"/>
      <c r="U407" s="375"/>
      <c r="V407" s="375"/>
      <c r="W407" s="375"/>
      <c r="X407" s="375"/>
      <c r="Y407" s="375"/>
      <c r="Z407" s="375"/>
      <c r="AA407" s="375"/>
      <c r="AB407" s="375"/>
    </row>
    <row r="408" spans="1:28" s="376" customFormat="1" ht="17.100000000000001" customHeight="1">
      <c r="A408" s="385" t="s">
        <v>2192</v>
      </c>
      <c r="B408" s="378">
        <v>605268</v>
      </c>
      <c r="C408" s="385" t="s">
        <v>2193</v>
      </c>
      <c r="D408" s="380">
        <v>21.5</v>
      </c>
      <c r="E408" s="381">
        <f t="shared" si="68"/>
        <v>0.92483660130718959</v>
      </c>
      <c r="F408" s="382"/>
      <c r="G408" s="383"/>
      <c r="H408" s="384"/>
      <c r="I408" s="383"/>
      <c r="J408" s="375"/>
      <c r="K408" s="375"/>
      <c r="L408" s="375"/>
      <c r="M408" s="375"/>
      <c r="N408" s="375"/>
      <c r="O408" s="375"/>
      <c r="P408" s="375"/>
      <c r="Q408" s="375"/>
      <c r="R408" s="375"/>
      <c r="S408" s="375"/>
      <c r="T408" s="375"/>
      <c r="U408" s="375"/>
      <c r="V408" s="375"/>
      <c r="W408" s="375"/>
      <c r="X408" s="375"/>
      <c r="Y408" s="375"/>
      <c r="Z408" s="375"/>
      <c r="AA408" s="375"/>
      <c r="AB408" s="375"/>
    </row>
    <row r="409" spans="1:28" s="376" customFormat="1" ht="17.100000000000001" customHeight="1">
      <c r="A409" s="385" t="s">
        <v>1044</v>
      </c>
      <c r="B409" s="378">
        <v>49272</v>
      </c>
      <c r="C409" s="385" t="s">
        <v>2194</v>
      </c>
      <c r="D409" s="380">
        <v>22.5</v>
      </c>
      <c r="E409" s="381">
        <f t="shared" si="68"/>
        <v>0.91883116883116878</v>
      </c>
      <c r="F409" s="382">
        <f>B409</f>
        <v>49272</v>
      </c>
      <c r="G409" s="383">
        <f>D409</f>
        <v>22.5</v>
      </c>
      <c r="H409" s="384">
        <f t="shared" ref="H409:H431" si="73">141.5/(G409+131.5)</f>
        <v>0.91883116883116878</v>
      </c>
      <c r="I409" s="383">
        <f t="shared" ref="I409:I431" si="74">(141.5/H409)-131.5</f>
        <v>22.5</v>
      </c>
      <c r="J409" s="375"/>
      <c r="K409" s="375"/>
      <c r="L409" s="375"/>
      <c r="M409" s="375"/>
      <c r="N409" s="375"/>
      <c r="O409" s="375"/>
      <c r="P409" s="375"/>
      <c r="Q409" s="375"/>
      <c r="R409" s="375"/>
      <c r="S409" s="375"/>
      <c r="T409" s="375"/>
      <c r="U409" s="375"/>
      <c r="V409" s="375"/>
      <c r="W409" s="375"/>
      <c r="X409" s="375"/>
      <c r="Y409" s="375"/>
      <c r="Z409" s="375"/>
      <c r="AA409" s="375"/>
      <c r="AB409" s="375"/>
    </row>
    <row r="410" spans="1:28" s="376" customFormat="1" ht="17.100000000000001" customHeight="1">
      <c r="A410" s="385" t="s">
        <v>2195</v>
      </c>
      <c r="B410" s="378">
        <v>0</v>
      </c>
      <c r="C410" s="385" t="s">
        <v>2196</v>
      </c>
      <c r="D410" s="380">
        <v>32</v>
      </c>
      <c r="E410" s="381">
        <f t="shared" si="68"/>
        <v>0.86544342507645255</v>
      </c>
      <c r="F410" s="382">
        <f>B410</f>
        <v>0</v>
      </c>
      <c r="G410" s="383">
        <f>D410</f>
        <v>32</v>
      </c>
      <c r="H410" s="384">
        <f t="shared" si="73"/>
        <v>0.86544342507645255</v>
      </c>
      <c r="I410" s="383">
        <f t="shared" si="74"/>
        <v>32</v>
      </c>
      <c r="J410" s="375"/>
      <c r="K410" s="375"/>
      <c r="L410" s="375"/>
      <c r="M410" s="375"/>
      <c r="N410" s="375"/>
      <c r="O410" s="375"/>
      <c r="P410" s="375"/>
      <c r="Q410" s="375"/>
      <c r="R410" s="375"/>
      <c r="S410" s="375"/>
      <c r="T410" s="375"/>
      <c r="U410" s="375"/>
      <c r="V410" s="375"/>
      <c r="W410" s="375"/>
      <c r="X410" s="375"/>
      <c r="Y410" s="375"/>
      <c r="Z410" s="375"/>
      <c r="AA410" s="375"/>
      <c r="AB410" s="375"/>
    </row>
    <row r="411" spans="1:28" s="376" customFormat="1" ht="17.100000000000001" customHeight="1">
      <c r="A411" s="385" t="s">
        <v>1045</v>
      </c>
      <c r="B411" s="378"/>
      <c r="C411" s="385"/>
      <c r="D411" s="380"/>
      <c r="E411" s="381">
        <f t="shared" si="68"/>
        <v>1.0760456273764258</v>
      </c>
      <c r="F411" s="382">
        <f>SUM(B412:B413)</f>
        <v>248392</v>
      </c>
      <c r="G411" s="383">
        <f>SUMPRODUCT($B412:$B413,D412:D413)/SUM($B412:$B413)</f>
        <v>20.886429514638152</v>
      </c>
      <c r="H411" s="384">
        <f>SUMPRODUCT($B412:$B413,E412:E413)/SUM($B412:$B413)</f>
        <v>0.92889282136047413</v>
      </c>
      <c r="I411" s="383">
        <f t="shared" si="74"/>
        <v>20.83189098474935</v>
      </c>
      <c r="J411" s="375"/>
      <c r="K411" s="375"/>
      <c r="L411" s="375"/>
      <c r="M411" s="375"/>
      <c r="N411" s="375"/>
      <c r="O411" s="375"/>
      <c r="P411" s="375"/>
      <c r="Q411" s="375"/>
      <c r="R411" s="375"/>
      <c r="S411" s="375"/>
      <c r="T411" s="375"/>
      <c r="U411" s="375"/>
      <c r="V411" s="375"/>
      <c r="W411" s="375"/>
      <c r="X411" s="375"/>
      <c r="Y411" s="375"/>
      <c r="Z411" s="375"/>
      <c r="AA411" s="375"/>
      <c r="AB411" s="375"/>
    </row>
    <row r="412" spans="1:28" s="376" customFormat="1" ht="17.100000000000001" customHeight="1">
      <c r="A412" s="385" t="s">
        <v>2197</v>
      </c>
      <c r="B412" s="378">
        <v>87499</v>
      </c>
      <c r="C412" s="385" t="s">
        <v>2198</v>
      </c>
      <c r="D412" s="380">
        <v>17</v>
      </c>
      <c r="E412" s="381">
        <f t="shared" si="68"/>
        <v>0.95286195286195285</v>
      </c>
      <c r="F412" s="382"/>
      <c r="G412" s="383"/>
      <c r="H412" s="384"/>
      <c r="I412" s="383"/>
      <c r="J412" s="375"/>
      <c r="K412" s="375"/>
      <c r="L412" s="375"/>
      <c r="M412" s="375"/>
      <c r="N412" s="375"/>
      <c r="O412" s="375"/>
      <c r="P412" s="375"/>
      <c r="Q412" s="375"/>
      <c r="R412" s="375"/>
      <c r="S412" s="375"/>
      <c r="T412" s="375"/>
      <c r="U412" s="375"/>
      <c r="V412" s="375"/>
      <c r="W412" s="375"/>
      <c r="X412" s="375"/>
      <c r="Y412" s="375"/>
      <c r="Z412" s="375"/>
      <c r="AA412" s="375"/>
      <c r="AB412" s="375"/>
    </row>
    <row r="413" spans="1:28" s="376" customFormat="1" ht="17.100000000000001" customHeight="1">
      <c r="A413" s="385" t="s">
        <v>2199</v>
      </c>
      <c r="B413" s="378">
        <v>160893</v>
      </c>
      <c r="C413" s="385">
        <v>23</v>
      </c>
      <c r="D413" s="380">
        <v>23</v>
      </c>
      <c r="E413" s="381">
        <f t="shared" si="68"/>
        <v>0.91585760517799353</v>
      </c>
      <c r="F413" s="382"/>
      <c r="G413" s="383"/>
      <c r="H413" s="384"/>
      <c r="I413" s="383"/>
      <c r="J413" s="375"/>
      <c r="K413" s="375"/>
      <c r="L413" s="375"/>
      <c r="M413" s="375"/>
      <c r="N413" s="375"/>
      <c r="O413" s="375"/>
      <c r="P413" s="375"/>
      <c r="Q413" s="375"/>
      <c r="R413" s="375"/>
      <c r="S413" s="375"/>
      <c r="T413" s="375"/>
      <c r="U413" s="375"/>
      <c r="V413" s="375"/>
      <c r="W413" s="375"/>
      <c r="X413" s="375"/>
      <c r="Y413" s="375"/>
      <c r="Z413" s="375"/>
      <c r="AA413" s="375"/>
      <c r="AB413" s="375"/>
    </row>
    <row r="414" spans="1:28" s="376" customFormat="1" ht="17.100000000000001" customHeight="1">
      <c r="A414" s="385" t="s">
        <v>2200</v>
      </c>
      <c r="B414" s="378">
        <v>0</v>
      </c>
      <c r="C414" s="385" t="s">
        <v>1814</v>
      </c>
      <c r="D414" s="380">
        <v>31.5</v>
      </c>
      <c r="E414" s="381">
        <f t="shared" si="68"/>
        <v>0.86809815950920244</v>
      </c>
      <c r="F414" s="382">
        <f>B414</f>
        <v>0</v>
      </c>
      <c r="G414" s="383">
        <f>D414</f>
        <v>31.5</v>
      </c>
      <c r="H414" s="384">
        <f t="shared" si="73"/>
        <v>0.86809815950920244</v>
      </c>
      <c r="I414" s="383">
        <f t="shared" si="74"/>
        <v>31.5</v>
      </c>
      <c r="J414" s="375"/>
      <c r="K414" s="375"/>
      <c r="L414" s="375"/>
      <c r="M414" s="375"/>
      <c r="N414" s="375"/>
      <c r="O414" s="375"/>
      <c r="P414" s="375"/>
      <c r="Q414" s="375"/>
      <c r="R414" s="375"/>
      <c r="S414" s="375"/>
      <c r="T414" s="375"/>
      <c r="U414" s="375"/>
      <c r="V414" s="375"/>
      <c r="W414" s="375"/>
      <c r="X414" s="375"/>
      <c r="Y414" s="375"/>
      <c r="Z414" s="375"/>
      <c r="AA414" s="375"/>
      <c r="AB414" s="375"/>
    </row>
    <row r="415" spans="1:28" s="376" customFormat="1" ht="17.100000000000001" customHeight="1">
      <c r="A415" s="385" t="s">
        <v>1046</v>
      </c>
      <c r="B415" s="378">
        <v>2241546</v>
      </c>
      <c r="C415" s="394" t="s">
        <v>2201</v>
      </c>
      <c r="D415" s="380">
        <v>13.5</v>
      </c>
      <c r="E415" s="381">
        <f t="shared" si="68"/>
        <v>0.97586206896551719</v>
      </c>
      <c r="F415" s="382">
        <f>B415</f>
        <v>2241546</v>
      </c>
      <c r="G415" s="383">
        <f>D415</f>
        <v>13.5</v>
      </c>
      <c r="H415" s="384">
        <f t="shared" si="73"/>
        <v>0.97586206896551719</v>
      </c>
      <c r="I415" s="383">
        <f t="shared" si="74"/>
        <v>13.5</v>
      </c>
      <c r="J415" s="375"/>
      <c r="K415" s="375"/>
      <c r="L415" s="375"/>
      <c r="M415" s="375"/>
      <c r="N415" s="375"/>
      <c r="O415" s="375"/>
      <c r="P415" s="375"/>
      <c r="Q415" s="375"/>
      <c r="R415" s="375"/>
      <c r="S415" s="375"/>
      <c r="T415" s="375"/>
      <c r="U415" s="375"/>
      <c r="V415" s="375"/>
      <c r="W415" s="375"/>
      <c r="X415" s="375"/>
      <c r="Y415" s="375"/>
      <c r="Z415" s="375"/>
      <c r="AA415" s="375"/>
      <c r="AB415" s="375"/>
    </row>
    <row r="416" spans="1:28" s="376" customFormat="1" ht="17.100000000000001" customHeight="1">
      <c r="A416" s="385" t="s">
        <v>2202</v>
      </c>
      <c r="B416" s="378"/>
      <c r="C416" s="385"/>
      <c r="D416" s="380"/>
      <c r="E416" s="381"/>
      <c r="F416" s="382">
        <f>SUM(B417:B418)</f>
        <v>2E-3</v>
      </c>
      <c r="G416" s="383">
        <f>SUMPRODUCT($B417:$B418,D417:D418)/SUM($B417:$B418)</f>
        <v>42.749999999999993</v>
      </c>
      <c r="H416" s="384">
        <f>SUMPRODUCT($B417:$B418,E417:E418)/SUM($B417:$B418)</f>
        <v>0.81205492616986363</v>
      </c>
      <c r="I416" s="383">
        <f t="shared" si="74"/>
        <v>42.749296987087519</v>
      </c>
      <c r="J416" s="375"/>
      <c r="K416" s="375"/>
      <c r="L416" s="375"/>
      <c r="M416" s="375"/>
      <c r="N416" s="375"/>
      <c r="O416" s="375"/>
      <c r="P416" s="375"/>
      <c r="Q416" s="375"/>
      <c r="R416" s="375"/>
      <c r="S416" s="375"/>
      <c r="T416" s="375"/>
      <c r="U416" s="375"/>
      <c r="V416" s="375"/>
      <c r="W416" s="375"/>
      <c r="X416" s="375"/>
      <c r="Y416" s="375"/>
      <c r="Z416" s="375"/>
      <c r="AA416" s="375"/>
      <c r="AB416" s="375"/>
    </row>
    <row r="417" spans="1:28" s="376" customFormat="1" ht="17.100000000000001" customHeight="1">
      <c r="A417" s="385" t="s">
        <v>2203</v>
      </c>
      <c r="B417" s="378">
        <v>1E-3</v>
      </c>
      <c r="C417" s="395" t="s">
        <v>2204</v>
      </c>
      <c r="D417" s="380">
        <v>43.1</v>
      </c>
      <c r="E417" s="381">
        <f t="shared" si="68"/>
        <v>0.81042382588774342</v>
      </c>
      <c r="F417" s="382"/>
      <c r="G417" s="383"/>
      <c r="H417" s="384"/>
      <c r="I417" s="383"/>
      <c r="J417" s="375"/>
      <c r="K417" s="375"/>
      <c r="L417" s="375"/>
      <c r="M417" s="375"/>
      <c r="N417" s="375"/>
      <c r="O417" s="375"/>
      <c r="P417" s="375"/>
      <c r="Q417" s="375"/>
      <c r="R417" s="375"/>
      <c r="S417" s="375"/>
      <c r="T417" s="375"/>
      <c r="U417" s="375"/>
      <c r="V417" s="375"/>
      <c r="W417" s="375"/>
      <c r="X417" s="375"/>
      <c r="Y417" s="375"/>
      <c r="Z417" s="375"/>
      <c r="AA417" s="375"/>
      <c r="AB417" s="375"/>
    </row>
    <row r="418" spans="1:28" s="376" customFormat="1" ht="17.100000000000001" customHeight="1">
      <c r="A418" s="385" t="s">
        <v>2205</v>
      </c>
      <c r="B418" s="378">
        <v>1E-3</v>
      </c>
      <c r="C418" s="386" t="s">
        <v>2206</v>
      </c>
      <c r="D418" s="380">
        <v>42.4</v>
      </c>
      <c r="E418" s="381">
        <f t="shared" si="68"/>
        <v>0.81368602645198385</v>
      </c>
      <c r="F418" s="382"/>
      <c r="G418" s="383"/>
      <c r="H418" s="384"/>
      <c r="I418" s="383"/>
      <c r="J418" s="375"/>
      <c r="K418" s="375"/>
      <c r="L418" s="375"/>
      <c r="M418" s="375"/>
      <c r="N418" s="375"/>
      <c r="O418" s="375"/>
      <c r="P418" s="375"/>
      <c r="Q418" s="375"/>
      <c r="R418" s="375"/>
      <c r="S418" s="375"/>
      <c r="T418" s="375"/>
      <c r="U418" s="375"/>
      <c r="V418" s="375"/>
      <c r="W418" s="375"/>
      <c r="X418" s="375"/>
      <c r="Y418" s="375"/>
      <c r="Z418" s="375"/>
      <c r="AA418" s="375"/>
      <c r="AB418" s="375"/>
    </row>
    <row r="419" spans="1:28" s="376" customFormat="1" ht="17.100000000000001" customHeight="1">
      <c r="A419" s="385" t="s">
        <v>2207</v>
      </c>
      <c r="B419" s="378">
        <v>0</v>
      </c>
      <c r="C419" s="386" t="s">
        <v>2208</v>
      </c>
      <c r="D419" s="380">
        <v>15</v>
      </c>
      <c r="E419" s="381">
        <f t="shared" si="68"/>
        <v>0.96587030716723554</v>
      </c>
      <c r="F419" s="382">
        <f>B419</f>
        <v>0</v>
      </c>
      <c r="G419" s="383">
        <f>D419</f>
        <v>15</v>
      </c>
      <c r="H419" s="384">
        <f t="shared" si="73"/>
        <v>0.96587030716723554</v>
      </c>
      <c r="I419" s="383">
        <f t="shared" si="74"/>
        <v>15</v>
      </c>
      <c r="J419" s="375"/>
      <c r="K419" s="375"/>
      <c r="L419" s="375"/>
      <c r="M419" s="375"/>
      <c r="N419" s="375"/>
      <c r="O419" s="375"/>
      <c r="P419" s="375"/>
      <c r="Q419" s="375"/>
      <c r="R419" s="375"/>
      <c r="S419" s="375"/>
      <c r="T419" s="375"/>
      <c r="U419" s="375"/>
      <c r="V419" s="375"/>
      <c r="W419" s="375"/>
      <c r="X419" s="375"/>
      <c r="Y419" s="375"/>
      <c r="Z419" s="375"/>
      <c r="AA419" s="375"/>
      <c r="AB419" s="375"/>
    </row>
    <row r="420" spans="1:28" s="376" customFormat="1" ht="17.100000000000001" customHeight="1">
      <c r="A420" s="385" t="s">
        <v>1047</v>
      </c>
      <c r="B420" s="378"/>
      <c r="C420" s="385"/>
      <c r="D420" s="380"/>
      <c r="E420" s="381"/>
      <c r="F420" s="382">
        <f>SUM(B421:B430)</f>
        <v>56344</v>
      </c>
      <c r="G420" s="383">
        <f>SUMPRODUCT($B421:$B430,D421:D430)/SUM($B421:$B430)</f>
        <v>17.369631194093426</v>
      </c>
      <c r="H420" s="384">
        <f>SUMPRODUCT($B421:$B430,E421:E430)/SUM($B421:$B430)</f>
        <v>0.95089723118679303</v>
      </c>
      <c r="I420" s="383">
        <f t="shared" si="74"/>
        <v>17.30682723557527</v>
      </c>
      <c r="J420" s="375"/>
      <c r="K420" s="375"/>
      <c r="L420" s="375"/>
      <c r="M420" s="375"/>
      <c r="N420" s="375"/>
      <c r="O420" s="375"/>
      <c r="P420" s="375"/>
      <c r="Q420" s="375"/>
      <c r="R420" s="375"/>
      <c r="S420" s="375"/>
      <c r="T420" s="375"/>
      <c r="U420" s="375"/>
      <c r="V420" s="375"/>
      <c r="W420" s="375"/>
      <c r="X420" s="375"/>
      <c r="Y420" s="375"/>
      <c r="Z420" s="375"/>
      <c r="AA420" s="375"/>
      <c r="AB420" s="375"/>
    </row>
    <row r="421" spans="1:28" s="376" customFormat="1" ht="17.100000000000001" customHeight="1">
      <c r="A421" s="385" t="s">
        <v>2209</v>
      </c>
      <c r="B421" s="378"/>
      <c r="C421" s="385"/>
      <c r="D421" s="380"/>
      <c r="E421" s="381"/>
      <c r="F421" s="382"/>
      <c r="G421" s="383"/>
      <c r="H421" s="384"/>
      <c r="I421" s="383"/>
      <c r="J421" s="375"/>
      <c r="K421" s="375"/>
      <c r="L421" s="375"/>
      <c r="M421" s="375"/>
      <c r="N421" s="375"/>
      <c r="O421" s="375"/>
      <c r="P421" s="375"/>
      <c r="Q421" s="375"/>
      <c r="R421" s="375"/>
      <c r="S421" s="375"/>
      <c r="T421" s="375"/>
      <c r="U421" s="375"/>
      <c r="V421" s="375"/>
      <c r="W421" s="375"/>
      <c r="X421" s="375"/>
      <c r="Y421" s="375"/>
      <c r="Z421" s="375"/>
      <c r="AA421" s="375"/>
      <c r="AB421" s="375"/>
    </row>
    <row r="422" spans="1:28" s="376" customFormat="1" ht="17.100000000000001" customHeight="1">
      <c r="A422" s="385" t="s">
        <v>2210</v>
      </c>
      <c r="B422" s="378">
        <v>20087</v>
      </c>
      <c r="C422" s="386">
        <v>16</v>
      </c>
      <c r="D422" s="380">
        <v>16</v>
      </c>
      <c r="E422" s="381">
        <f t="shared" si="68"/>
        <v>0.95932203389830506</v>
      </c>
      <c r="F422" s="382"/>
      <c r="G422" s="383"/>
      <c r="H422" s="384"/>
      <c r="I422" s="383"/>
      <c r="J422" s="375"/>
      <c r="K422" s="375"/>
      <c r="L422" s="375"/>
      <c r="M422" s="375"/>
      <c r="N422" s="375"/>
      <c r="O422" s="375"/>
      <c r="P422" s="375"/>
      <c r="Q422" s="375"/>
      <c r="R422" s="375"/>
      <c r="S422" s="375"/>
      <c r="T422" s="375"/>
      <c r="U422" s="375"/>
      <c r="V422" s="375"/>
      <c r="W422" s="375"/>
      <c r="X422" s="375"/>
      <c r="Y422" s="375"/>
      <c r="Z422" s="375"/>
      <c r="AA422" s="375"/>
      <c r="AB422" s="375"/>
    </row>
    <row r="423" spans="1:28" s="376" customFormat="1" ht="17.100000000000001" customHeight="1">
      <c r="A423" s="385" t="s">
        <v>2211</v>
      </c>
      <c r="B423" s="378">
        <v>139</v>
      </c>
      <c r="C423" s="386" t="s">
        <v>2212</v>
      </c>
      <c r="D423" s="380">
        <v>44.5</v>
      </c>
      <c r="E423" s="381">
        <f t="shared" si="68"/>
        <v>0.80397727272727271</v>
      </c>
      <c r="F423" s="382"/>
      <c r="G423" s="383"/>
      <c r="H423" s="384"/>
      <c r="I423" s="383"/>
      <c r="J423" s="375"/>
      <c r="K423" s="375"/>
      <c r="L423" s="375"/>
      <c r="M423" s="375"/>
      <c r="N423" s="375"/>
      <c r="O423" s="375"/>
      <c r="P423" s="375"/>
      <c r="Q423" s="375"/>
      <c r="R423" s="375"/>
      <c r="S423" s="375"/>
      <c r="T423" s="375"/>
      <c r="U423" s="375"/>
      <c r="V423" s="375"/>
      <c r="W423" s="375"/>
      <c r="X423" s="375"/>
      <c r="Y423" s="375"/>
      <c r="Z423" s="375"/>
      <c r="AA423" s="375"/>
      <c r="AB423" s="375"/>
    </row>
    <row r="424" spans="1:28" s="376" customFormat="1" ht="17.100000000000001" customHeight="1">
      <c r="A424" s="385" t="s">
        <v>2213</v>
      </c>
      <c r="B424" s="378"/>
      <c r="C424" s="386"/>
      <c r="D424" s="380"/>
      <c r="E424" s="381"/>
      <c r="F424" s="382"/>
      <c r="G424" s="383"/>
      <c r="H424" s="384"/>
      <c r="I424" s="383"/>
      <c r="J424" s="375"/>
      <c r="K424" s="375"/>
      <c r="L424" s="375"/>
      <c r="M424" s="375"/>
      <c r="N424" s="375"/>
      <c r="O424" s="375"/>
      <c r="P424" s="375"/>
      <c r="Q424" s="375"/>
      <c r="R424" s="375"/>
      <c r="S424" s="375"/>
      <c r="T424" s="375"/>
      <c r="U424" s="375"/>
      <c r="V424" s="375"/>
      <c r="W424" s="375"/>
      <c r="X424" s="375"/>
      <c r="Y424" s="375"/>
      <c r="Z424" s="375"/>
      <c r="AA424" s="375"/>
      <c r="AB424" s="375"/>
    </row>
    <row r="425" spans="1:28" s="376" customFormat="1" ht="17.100000000000001" customHeight="1">
      <c r="A425" s="385" t="s">
        <v>2214</v>
      </c>
      <c r="B425" s="378">
        <v>776</v>
      </c>
      <c r="C425" s="386">
        <v>12</v>
      </c>
      <c r="D425" s="380">
        <v>12</v>
      </c>
      <c r="E425" s="381">
        <f t="shared" si="68"/>
        <v>0.98606271777003485</v>
      </c>
      <c r="F425" s="382"/>
      <c r="G425" s="383"/>
      <c r="H425" s="384"/>
      <c r="I425" s="383"/>
      <c r="J425" s="375"/>
      <c r="K425" s="375"/>
      <c r="L425" s="375"/>
      <c r="M425" s="375"/>
      <c r="N425" s="375"/>
      <c r="O425" s="375"/>
      <c r="P425" s="375"/>
      <c r="Q425" s="375"/>
      <c r="R425" s="375"/>
      <c r="S425" s="375"/>
      <c r="T425" s="375"/>
      <c r="U425" s="375"/>
      <c r="V425" s="375"/>
      <c r="W425" s="375"/>
      <c r="X425" s="375"/>
      <c r="Y425" s="375"/>
      <c r="Z425" s="375"/>
      <c r="AA425" s="375"/>
      <c r="AB425" s="375"/>
    </row>
    <row r="426" spans="1:28" s="376" customFormat="1" ht="17.100000000000001" customHeight="1">
      <c r="A426" s="385" t="s">
        <v>2215</v>
      </c>
      <c r="B426" s="378">
        <v>3902</v>
      </c>
      <c r="C426" s="396" t="s">
        <v>2216</v>
      </c>
      <c r="D426" s="380">
        <v>27.5</v>
      </c>
      <c r="E426" s="381">
        <f t="shared" si="68"/>
        <v>0.88993710691823902</v>
      </c>
      <c r="F426" s="382"/>
      <c r="G426" s="383"/>
      <c r="H426" s="384"/>
      <c r="I426" s="383"/>
      <c r="J426" s="375"/>
      <c r="K426" s="375"/>
      <c r="L426" s="375"/>
      <c r="M426" s="375"/>
      <c r="N426" s="375"/>
      <c r="O426" s="375"/>
      <c r="P426" s="375"/>
      <c r="Q426" s="375"/>
      <c r="R426" s="375"/>
      <c r="S426" s="375"/>
      <c r="T426" s="375"/>
      <c r="U426" s="375"/>
      <c r="V426" s="375"/>
      <c r="W426" s="375"/>
      <c r="X426" s="375"/>
      <c r="Y426" s="375"/>
      <c r="Z426" s="375"/>
      <c r="AA426" s="375"/>
      <c r="AB426" s="375"/>
    </row>
    <row r="427" spans="1:28" s="376" customFormat="1" ht="17.100000000000001" customHeight="1">
      <c r="A427" s="385" t="s">
        <v>2217</v>
      </c>
      <c r="B427" s="378"/>
      <c r="C427" s="386"/>
      <c r="D427" s="380"/>
      <c r="E427" s="381"/>
      <c r="F427" s="382"/>
      <c r="G427" s="383"/>
      <c r="H427" s="384"/>
      <c r="I427" s="383"/>
      <c r="J427" s="375"/>
      <c r="K427" s="375"/>
      <c r="L427" s="375"/>
      <c r="M427" s="375"/>
      <c r="N427" s="375"/>
      <c r="O427" s="375"/>
      <c r="P427" s="375"/>
      <c r="Q427" s="375"/>
      <c r="R427" s="375"/>
      <c r="S427" s="375"/>
      <c r="T427" s="375"/>
      <c r="U427" s="375"/>
      <c r="V427" s="375"/>
      <c r="W427" s="375"/>
      <c r="X427" s="375"/>
      <c r="Y427" s="375"/>
      <c r="Z427" s="375"/>
      <c r="AA427" s="375"/>
      <c r="AB427" s="375"/>
    </row>
    <row r="428" spans="1:28" s="376" customFormat="1" ht="17.100000000000001" customHeight="1">
      <c r="A428" s="385" t="s">
        <v>2211</v>
      </c>
      <c r="B428" s="378">
        <v>0</v>
      </c>
      <c r="C428" s="386" t="s">
        <v>2218</v>
      </c>
      <c r="D428" s="380">
        <v>42.5</v>
      </c>
      <c r="E428" s="381">
        <f t="shared" si="68"/>
        <v>0.81321839080459768</v>
      </c>
      <c r="F428" s="382"/>
      <c r="G428" s="383"/>
      <c r="H428" s="384"/>
      <c r="I428" s="383"/>
      <c r="J428" s="375"/>
      <c r="K428" s="375"/>
      <c r="L428" s="375"/>
      <c r="M428" s="375"/>
      <c r="N428" s="375"/>
      <c r="O428" s="375"/>
      <c r="P428" s="375"/>
      <c r="Q428" s="375"/>
      <c r="R428" s="375"/>
      <c r="S428" s="375"/>
      <c r="T428" s="375"/>
      <c r="U428" s="375"/>
      <c r="V428" s="375"/>
      <c r="W428" s="375"/>
      <c r="X428" s="375"/>
      <c r="Y428" s="375"/>
      <c r="Z428" s="375"/>
      <c r="AA428" s="375"/>
      <c r="AB428" s="375"/>
    </row>
    <row r="429" spans="1:28" s="376" customFormat="1" ht="17.100000000000001" customHeight="1">
      <c r="A429" s="385" t="s">
        <v>2219</v>
      </c>
      <c r="B429" s="378"/>
      <c r="C429" s="386"/>
      <c r="D429" s="380"/>
      <c r="E429" s="381"/>
      <c r="F429" s="382"/>
      <c r="G429" s="383"/>
      <c r="H429" s="384"/>
      <c r="I429" s="383"/>
      <c r="J429" s="375"/>
      <c r="K429" s="375"/>
      <c r="L429" s="375"/>
      <c r="M429" s="375"/>
      <c r="N429" s="375"/>
      <c r="O429" s="375"/>
      <c r="P429" s="375"/>
      <c r="Q429" s="375"/>
      <c r="R429" s="375"/>
      <c r="S429" s="375"/>
      <c r="T429" s="375"/>
      <c r="U429" s="375"/>
      <c r="V429" s="375"/>
      <c r="W429" s="375"/>
      <c r="X429" s="375"/>
      <c r="Y429" s="375"/>
      <c r="Z429" s="375"/>
      <c r="AA429" s="375"/>
      <c r="AB429" s="375"/>
    </row>
    <row r="430" spans="1:28" s="376" customFormat="1" ht="17.100000000000001" customHeight="1">
      <c r="A430" s="385" t="s">
        <v>2210</v>
      </c>
      <c r="B430" s="378">
        <v>31440</v>
      </c>
      <c r="C430" s="386">
        <v>17</v>
      </c>
      <c r="D430" s="380">
        <v>17</v>
      </c>
      <c r="E430" s="381">
        <f t="shared" si="68"/>
        <v>0.95286195286195285</v>
      </c>
      <c r="F430" s="382"/>
      <c r="G430" s="383"/>
      <c r="H430" s="384"/>
      <c r="I430" s="383"/>
      <c r="J430" s="375"/>
      <c r="K430" s="375"/>
      <c r="L430" s="375"/>
      <c r="M430" s="375"/>
      <c r="N430" s="375"/>
      <c r="O430" s="375"/>
      <c r="P430" s="375"/>
      <c r="Q430" s="375"/>
      <c r="R430" s="375"/>
      <c r="S430" s="375"/>
      <c r="T430" s="375"/>
      <c r="U430" s="375"/>
      <c r="V430" s="375"/>
      <c r="W430" s="375"/>
      <c r="X430" s="375"/>
      <c r="Y430" s="375"/>
      <c r="Z430" s="375"/>
      <c r="AA430" s="375"/>
      <c r="AB430" s="375"/>
    </row>
    <row r="431" spans="1:28" s="376" customFormat="1" ht="17.100000000000001" customHeight="1">
      <c r="A431" s="385" t="s">
        <v>2220</v>
      </c>
      <c r="B431" s="378">
        <v>0</v>
      </c>
      <c r="C431" s="385" t="s">
        <v>2221</v>
      </c>
      <c r="D431" s="380">
        <v>18.5</v>
      </c>
      <c r="E431" s="381">
        <f t="shared" si="68"/>
        <v>0.94333333333333336</v>
      </c>
      <c r="F431" s="382">
        <f>B431</f>
        <v>0</v>
      </c>
      <c r="G431" s="383">
        <f>D431</f>
        <v>18.5</v>
      </c>
      <c r="H431" s="384">
        <f t="shared" si="73"/>
        <v>0.94333333333333336</v>
      </c>
      <c r="I431" s="383">
        <f t="shared" si="74"/>
        <v>18.5</v>
      </c>
      <c r="J431" s="375"/>
      <c r="K431" s="375"/>
      <c r="L431" s="375"/>
      <c r="M431" s="375"/>
      <c r="N431" s="375"/>
      <c r="O431" s="375"/>
      <c r="P431" s="375"/>
      <c r="Q431" s="375"/>
      <c r="R431" s="375"/>
      <c r="S431" s="375"/>
      <c r="T431" s="375"/>
      <c r="U431" s="375"/>
      <c r="V431" s="375"/>
      <c r="W431" s="375"/>
      <c r="X431" s="375"/>
      <c r="Y431" s="375"/>
      <c r="Z431" s="375"/>
      <c r="AA431" s="375"/>
      <c r="AB431" s="375"/>
    </row>
    <row r="432" spans="1:28" s="376" customFormat="1" ht="17.100000000000001" customHeight="1">
      <c r="A432" s="385" t="s">
        <v>1048</v>
      </c>
      <c r="B432" s="378"/>
      <c r="C432" s="385"/>
      <c r="D432" s="380"/>
      <c r="E432" s="381"/>
      <c r="F432" s="382">
        <f>SUM(B433:B441)</f>
        <v>145362</v>
      </c>
      <c r="G432" s="383">
        <f>SUMPRODUCT($B433:$B441,D433:D441)/SUM($B433:$B441)</f>
        <v>37.857947744252279</v>
      </c>
      <c r="H432" s="384">
        <f>SUMPRODUCT($B433:$B441,E433:E441)/SUM($B433:$B441)</f>
        <v>0.83622420392197017</v>
      </c>
      <c r="I432" s="383">
        <f t="shared" si="72"/>
        <v>37.712992563898155</v>
      </c>
      <c r="J432" s="375"/>
      <c r="K432" s="375"/>
      <c r="L432" s="375"/>
      <c r="M432" s="375"/>
      <c r="N432" s="375"/>
      <c r="O432" s="375"/>
      <c r="P432" s="375"/>
      <c r="Q432" s="375"/>
      <c r="R432" s="375"/>
      <c r="S432" s="375"/>
      <c r="T432" s="375"/>
      <c r="U432" s="375"/>
      <c r="V432" s="375"/>
      <c r="W432" s="375"/>
      <c r="X432" s="375"/>
      <c r="Y432" s="375"/>
      <c r="Z432" s="375"/>
      <c r="AA432" s="375"/>
      <c r="AB432" s="375"/>
    </row>
    <row r="433" spans="1:28" s="376" customFormat="1" ht="17.100000000000001" customHeight="1">
      <c r="A433" s="385" t="s">
        <v>2222</v>
      </c>
      <c r="B433" s="378">
        <v>4016</v>
      </c>
      <c r="C433" s="386" t="s">
        <v>2223</v>
      </c>
      <c r="D433" s="380">
        <v>32.700000000000003</v>
      </c>
      <c r="E433" s="381">
        <f t="shared" si="68"/>
        <v>0.86175395858708903</v>
      </c>
      <c r="F433" s="382"/>
      <c r="G433" s="383"/>
      <c r="H433" s="384"/>
      <c r="I433" s="383"/>
      <c r="J433" s="375"/>
      <c r="K433" s="375"/>
      <c r="L433" s="375"/>
      <c r="M433" s="375"/>
      <c r="N433" s="375"/>
      <c r="O433" s="375"/>
      <c r="P433" s="375"/>
      <c r="Q433" s="375"/>
      <c r="R433" s="375"/>
      <c r="S433" s="375"/>
      <c r="T433" s="375"/>
      <c r="U433" s="375"/>
      <c r="V433" s="375"/>
      <c r="W433" s="375"/>
      <c r="X433" s="375"/>
      <c r="Y433" s="375"/>
      <c r="Z433" s="375"/>
      <c r="AA433" s="375"/>
      <c r="AB433" s="375"/>
    </row>
    <row r="434" spans="1:28" s="376" customFormat="1" ht="17.100000000000001" customHeight="1">
      <c r="A434" s="385" t="s">
        <v>1800</v>
      </c>
      <c r="B434" s="378">
        <v>43455</v>
      </c>
      <c r="C434" s="386" t="s">
        <v>2223</v>
      </c>
      <c r="D434" s="380">
        <v>32.700000000000003</v>
      </c>
      <c r="E434" s="381">
        <f t="shared" si="68"/>
        <v>0.86175395858708903</v>
      </c>
      <c r="F434" s="382"/>
      <c r="G434" s="383"/>
      <c r="H434" s="384"/>
      <c r="I434" s="383"/>
      <c r="J434" s="375"/>
      <c r="K434" s="375"/>
      <c r="L434" s="375"/>
      <c r="M434" s="375"/>
      <c r="N434" s="375"/>
      <c r="O434" s="375"/>
      <c r="P434" s="375"/>
      <c r="Q434" s="375"/>
      <c r="R434" s="375"/>
      <c r="S434" s="375"/>
      <c r="T434" s="375"/>
      <c r="U434" s="375"/>
      <c r="V434" s="375"/>
      <c r="W434" s="375"/>
      <c r="X434" s="375"/>
      <c r="Y434" s="375"/>
      <c r="Z434" s="375"/>
      <c r="AA434" s="375"/>
      <c r="AB434" s="375"/>
    </row>
    <row r="435" spans="1:28" s="376" customFormat="1" ht="17.100000000000001" customHeight="1">
      <c r="A435" s="385" t="s">
        <v>2224</v>
      </c>
      <c r="B435" s="378">
        <v>19729</v>
      </c>
      <c r="C435" s="386" t="s">
        <v>2223</v>
      </c>
      <c r="D435" s="380">
        <v>32.700000000000003</v>
      </c>
      <c r="E435" s="381">
        <f t="shared" si="68"/>
        <v>0.86175395858708903</v>
      </c>
      <c r="F435" s="382"/>
      <c r="G435" s="383"/>
      <c r="H435" s="384"/>
      <c r="I435" s="383"/>
      <c r="J435" s="375"/>
      <c r="K435" s="375"/>
      <c r="L435" s="375"/>
      <c r="M435" s="375"/>
      <c r="N435" s="375"/>
      <c r="O435" s="375"/>
      <c r="P435" s="375"/>
      <c r="Q435" s="375"/>
      <c r="R435" s="375"/>
      <c r="S435" s="375"/>
      <c r="T435" s="375"/>
      <c r="U435" s="375"/>
      <c r="V435" s="375"/>
      <c r="W435" s="375"/>
      <c r="X435" s="375"/>
      <c r="Y435" s="375"/>
      <c r="Z435" s="375"/>
      <c r="AA435" s="375"/>
      <c r="AB435" s="375"/>
    </row>
    <row r="436" spans="1:28" s="376" customFormat="1" ht="17.100000000000001" customHeight="1">
      <c r="A436" s="385" t="s">
        <v>2225</v>
      </c>
      <c r="B436" s="378">
        <v>2081</v>
      </c>
      <c r="C436" s="385" t="s">
        <v>2226</v>
      </c>
      <c r="D436" s="380">
        <v>32</v>
      </c>
      <c r="E436" s="381">
        <f t="shared" si="68"/>
        <v>0.86544342507645255</v>
      </c>
      <c r="F436" s="382"/>
      <c r="G436" s="383"/>
      <c r="H436" s="384"/>
      <c r="I436" s="383"/>
      <c r="J436" s="375"/>
      <c r="K436" s="375"/>
      <c r="L436" s="375"/>
      <c r="M436" s="375"/>
      <c r="N436" s="375"/>
      <c r="O436" s="375"/>
      <c r="P436" s="375"/>
      <c r="Q436" s="375"/>
      <c r="R436" s="375"/>
      <c r="S436" s="375"/>
      <c r="T436" s="375"/>
      <c r="U436" s="375"/>
      <c r="V436" s="375"/>
      <c r="W436" s="375"/>
      <c r="X436" s="375"/>
      <c r="Y436" s="375"/>
      <c r="Z436" s="375"/>
      <c r="AA436" s="375"/>
      <c r="AB436" s="375"/>
    </row>
    <row r="437" spans="1:28" s="376" customFormat="1" ht="17.100000000000001" customHeight="1">
      <c r="A437" s="385" t="s">
        <v>1826</v>
      </c>
      <c r="B437" s="378">
        <v>72326</v>
      </c>
      <c r="C437" s="385" t="s">
        <v>2227</v>
      </c>
      <c r="D437" s="380">
        <v>42.5</v>
      </c>
      <c r="E437" s="381">
        <f t="shared" si="68"/>
        <v>0.81321839080459768</v>
      </c>
      <c r="F437" s="382"/>
      <c r="G437" s="383"/>
      <c r="H437" s="384"/>
      <c r="I437" s="383"/>
      <c r="J437" s="375"/>
      <c r="K437" s="375"/>
      <c r="L437" s="375"/>
      <c r="M437" s="375"/>
      <c r="N437" s="375"/>
      <c r="O437" s="375"/>
      <c r="P437" s="375"/>
      <c r="Q437" s="375"/>
      <c r="R437" s="375"/>
      <c r="S437" s="375"/>
      <c r="T437" s="375"/>
      <c r="U437" s="375"/>
      <c r="V437" s="375"/>
      <c r="W437" s="375"/>
      <c r="X437" s="375"/>
      <c r="Y437" s="375"/>
      <c r="Z437" s="375"/>
      <c r="AA437" s="375"/>
      <c r="AB437" s="375"/>
    </row>
    <row r="438" spans="1:28" s="376" customFormat="1" ht="17.100000000000001" customHeight="1">
      <c r="A438" s="385" t="s">
        <v>2228</v>
      </c>
      <c r="B438" s="378">
        <v>3755</v>
      </c>
      <c r="C438" s="385" t="s">
        <v>2229</v>
      </c>
      <c r="D438" s="380">
        <v>44</v>
      </c>
      <c r="E438" s="381">
        <f t="shared" si="68"/>
        <v>0.80626780626780625</v>
      </c>
      <c r="F438" s="382"/>
      <c r="G438" s="383"/>
      <c r="H438" s="384"/>
      <c r="I438" s="383"/>
      <c r="J438" s="375"/>
      <c r="K438" s="375"/>
      <c r="L438" s="375"/>
      <c r="M438" s="375"/>
      <c r="N438" s="375"/>
      <c r="O438" s="375"/>
      <c r="P438" s="375"/>
      <c r="Q438" s="375"/>
      <c r="R438" s="375"/>
      <c r="S438" s="375"/>
      <c r="T438" s="375"/>
      <c r="U438" s="375"/>
      <c r="V438" s="375"/>
      <c r="W438" s="375"/>
      <c r="X438" s="375"/>
      <c r="Y438" s="375"/>
      <c r="Z438" s="375"/>
      <c r="AA438" s="375"/>
      <c r="AB438" s="375"/>
    </row>
    <row r="439" spans="1:28" s="376" customFormat="1" ht="17.100000000000001" customHeight="1">
      <c r="A439" s="385" t="s">
        <v>2230</v>
      </c>
      <c r="B439" s="378">
        <v>0</v>
      </c>
      <c r="C439" s="397" t="s">
        <v>2231</v>
      </c>
      <c r="D439" s="380">
        <v>13</v>
      </c>
      <c r="E439" s="381">
        <f t="shared" si="68"/>
        <v>0.97923875432525953</v>
      </c>
      <c r="F439" s="382"/>
      <c r="G439" s="383"/>
      <c r="H439" s="384"/>
      <c r="I439" s="383"/>
      <c r="J439" s="375"/>
      <c r="K439" s="375"/>
      <c r="L439" s="375"/>
      <c r="M439" s="375"/>
      <c r="N439" s="375"/>
      <c r="O439" s="375"/>
      <c r="P439" s="375"/>
      <c r="Q439" s="375"/>
      <c r="R439" s="375"/>
      <c r="S439" s="375"/>
      <c r="T439" s="375"/>
      <c r="U439" s="375"/>
      <c r="V439" s="375"/>
      <c r="W439" s="375"/>
      <c r="X439" s="375"/>
      <c r="Y439" s="375"/>
      <c r="Z439" s="375"/>
      <c r="AA439" s="375"/>
      <c r="AB439" s="375"/>
    </row>
    <row r="440" spans="1:28" s="376" customFormat="1" ht="17.100000000000001" customHeight="1">
      <c r="A440" s="385" t="s">
        <v>2232</v>
      </c>
      <c r="B440" s="378">
        <v>0</v>
      </c>
      <c r="C440" s="385">
        <v>42</v>
      </c>
      <c r="D440" s="380">
        <v>42</v>
      </c>
      <c r="E440" s="381">
        <f t="shared" si="68"/>
        <v>0.81556195965417866</v>
      </c>
      <c r="F440" s="382"/>
      <c r="G440" s="383"/>
      <c r="H440" s="384"/>
      <c r="I440" s="383"/>
      <c r="J440" s="375"/>
      <c r="K440" s="375"/>
      <c r="L440" s="375"/>
      <c r="M440" s="375"/>
      <c r="N440" s="375"/>
      <c r="O440" s="375"/>
      <c r="P440" s="375"/>
      <c r="Q440" s="375"/>
      <c r="R440" s="375"/>
      <c r="S440" s="375"/>
      <c r="T440" s="375"/>
      <c r="U440" s="375"/>
      <c r="V440" s="375"/>
      <c r="W440" s="375"/>
      <c r="X440" s="375"/>
      <c r="Y440" s="375"/>
      <c r="Z440" s="375"/>
      <c r="AA440" s="375"/>
      <c r="AB440" s="375"/>
    </row>
    <row r="441" spans="1:28" s="376" customFormat="1" ht="17.100000000000001" customHeight="1">
      <c r="A441" s="385" t="s">
        <v>2233</v>
      </c>
      <c r="B441" s="378">
        <v>0</v>
      </c>
      <c r="C441" s="385">
        <v>32</v>
      </c>
      <c r="D441" s="380">
        <v>32</v>
      </c>
      <c r="E441" s="381">
        <f t="shared" si="68"/>
        <v>0.86544342507645255</v>
      </c>
      <c r="F441" s="382"/>
      <c r="G441" s="383"/>
      <c r="H441" s="384"/>
      <c r="I441" s="383"/>
      <c r="J441" s="375"/>
      <c r="K441" s="375"/>
      <c r="L441" s="375"/>
      <c r="M441" s="375"/>
      <c r="N441" s="375"/>
      <c r="O441" s="375"/>
      <c r="P441" s="375"/>
      <c r="Q441" s="375"/>
      <c r="R441" s="375"/>
      <c r="S441" s="375"/>
      <c r="T441" s="375"/>
      <c r="U441" s="375"/>
      <c r="V441" s="375"/>
      <c r="W441" s="375"/>
      <c r="X441" s="375"/>
      <c r="Y441" s="375"/>
      <c r="Z441" s="375"/>
      <c r="AA441" s="375"/>
      <c r="AB441" s="375"/>
    </row>
    <row r="442" spans="1:28" s="376" customFormat="1" ht="17.100000000000001" customHeight="1">
      <c r="A442" s="385" t="s">
        <v>1049</v>
      </c>
      <c r="B442" s="378"/>
      <c r="C442" s="385"/>
      <c r="D442" s="380"/>
      <c r="E442" s="381"/>
      <c r="F442" s="382">
        <f>SUM(B443:B444)</f>
        <v>183355</v>
      </c>
      <c r="G442" s="383">
        <f>SUMPRODUCT($B443:$B444,D443:D444)/SUM($B443:$B444)</f>
        <v>26.049121921954679</v>
      </c>
      <c r="H442" s="384">
        <f>SUMPRODUCT($B443:$B444,E443:E444)/SUM($B443:$B444)</f>
        <v>0.89832332740456589</v>
      </c>
      <c r="I442" s="383">
        <f t="shared" si="72"/>
        <v>26.015669117512005</v>
      </c>
      <c r="J442" s="375"/>
      <c r="K442" s="375"/>
      <c r="L442" s="375"/>
      <c r="M442" s="375"/>
      <c r="N442" s="375"/>
      <c r="O442" s="375"/>
      <c r="P442" s="375"/>
      <c r="Q442" s="375"/>
      <c r="R442" s="375"/>
      <c r="S442" s="375"/>
      <c r="T442" s="375"/>
      <c r="U442" s="375"/>
      <c r="V442" s="375"/>
      <c r="W442" s="375"/>
      <c r="X442" s="375"/>
      <c r="Y442" s="375"/>
      <c r="Z442" s="375"/>
      <c r="AA442" s="375"/>
      <c r="AB442" s="375"/>
    </row>
    <row r="443" spans="1:28" s="376" customFormat="1" ht="17.100000000000001" customHeight="1">
      <c r="A443" s="385" t="s">
        <v>2234</v>
      </c>
      <c r="B443" s="378">
        <v>113907</v>
      </c>
      <c r="C443" s="385" t="s">
        <v>2235</v>
      </c>
      <c r="D443" s="380">
        <v>24.25</v>
      </c>
      <c r="E443" s="381">
        <f t="shared" si="68"/>
        <v>0.9085072231139647</v>
      </c>
      <c r="F443" s="382"/>
      <c r="G443" s="383"/>
      <c r="H443" s="384"/>
      <c r="I443" s="383"/>
      <c r="J443" s="375"/>
      <c r="K443" s="375"/>
      <c r="L443" s="375"/>
      <c r="M443" s="375"/>
      <c r="N443" s="375"/>
      <c r="O443" s="375"/>
      <c r="P443" s="375"/>
      <c r="Q443" s="375"/>
      <c r="R443" s="375"/>
      <c r="S443" s="375"/>
      <c r="T443" s="375"/>
      <c r="U443" s="375"/>
      <c r="V443" s="375"/>
      <c r="W443" s="375"/>
      <c r="X443" s="375"/>
      <c r="Y443" s="375"/>
      <c r="Z443" s="375"/>
      <c r="AA443" s="375"/>
      <c r="AB443" s="375"/>
    </row>
    <row r="444" spans="1:28" s="376" customFormat="1" ht="17.100000000000001" customHeight="1">
      <c r="A444" s="385" t="s">
        <v>1910</v>
      </c>
      <c r="B444" s="378">
        <v>69448</v>
      </c>
      <c r="C444" s="385" t="s">
        <v>1999</v>
      </c>
      <c r="D444" s="380">
        <v>29</v>
      </c>
      <c r="E444" s="381">
        <f t="shared" si="68"/>
        <v>0.88161993769470404</v>
      </c>
      <c r="F444" s="382"/>
      <c r="G444" s="383"/>
      <c r="H444" s="384"/>
      <c r="I444" s="383"/>
      <c r="J444" s="375"/>
      <c r="K444" s="375"/>
      <c r="L444" s="375"/>
      <c r="M444" s="375"/>
      <c r="N444" s="375"/>
      <c r="O444" s="375"/>
      <c r="P444" s="375"/>
      <c r="Q444" s="375"/>
      <c r="R444" s="375"/>
      <c r="S444" s="375"/>
      <c r="T444" s="375"/>
      <c r="U444" s="375"/>
      <c r="V444" s="375"/>
      <c r="W444" s="375"/>
      <c r="X444" s="375"/>
      <c r="Y444" s="375"/>
      <c r="Z444" s="375"/>
      <c r="AA444" s="375"/>
      <c r="AB444" s="375"/>
    </row>
    <row r="445" spans="1:28" s="376" customFormat="1" ht="17.100000000000001" customHeight="1">
      <c r="A445" s="385" t="s">
        <v>1050</v>
      </c>
      <c r="B445" s="378">
        <v>74914</v>
      </c>
      <c r="C445" s="386" t="s">
        <v>2236</v>
      </c>
      <c r="D445" s="380">
        <v>20.6</v>
      </c>
      <c r="E445" s="381">
        <f t="shared" si="68"/>
        <v>0.93030900723208421</v>
      </c>
      <c r="F445" s="382">
        <f>B445</f>
        <v>74914</v>
      </c>
      <c r="G445" s="383">
        <f>D445</f>
        <v>20.6</v>
      </c>
      <c r="H445" s="384">
        <f t="shared" ref="H445:H449" si="75">141.5/(G445+131.5)</f>
        <v>0.93030900723208421</v>
      </c>
      <c r="I445" s="383">
        <f t="shared" ref="I445:I449" si="76">(141.5/H445)-131.5</f>
        <v>20.599999999999994</v>
      </c>
      <c r="J445" s="375"/>
      <c r="K445" s="375"/>
      <c r="L445" s="375"/>
      <c r="M445" s="375"/>
      <c r="N445" s="375"/>
      <c r="O445" s="375"/>
      <c r="P445" s="375"/>
      <c r="Q445" s="375"/>
      <c r="R445" s="375"/>
      <c r="S445" s="375"/>
      <c r="T445" s="375"/>
      <c r="U445" s="375"/>
      <c r="V445" s="375"/>
      <c r="W445" s="375"/>
      <c r="X445" s="375"/>
      <c r="Y445" s="375"/>
      <c r="Z445" s="375"/>
      <c r="AA445" s="375"/>
      <c r="AB445" s="375"/>
    </row>
    <row r="446" spans="1:28" s="376" customFormat="1" ht="17.100000000000001" customHeight="1">
      <c r="A446" s="385" t="s">
        <v>2237</v>
      </c>
      <c r="B446" s="378">
        <v>683</v>
      </c>
      <c r="C446" s="385" t="s">
        <v>2238</v>
      </c>
      <c r="D446" s="380">
        <v>18</v>
      </c>
      <c r="E446" s="381">
        <f t="shared" si="68"/>
        <v>0.94648829431438131</v>
      </c>
      <c r="F446" s="382">
        <f>B446</f>
        <v>683</v>
      </c>
      <c r="G446" s="383">
        <f>D446</f>
        <v>18</v>
      </c>
      <c r="H446" s="384">
        <f t="shared" si="75"/>
        <v>0.94648829431438131</v>
      </c>
      <c r="I446" s="383">
        <f t="shared" si="76"/>
        <v>18</v>
      </c>
      <c r="J446" s="375"/>
      <c r="K446" s="375"/>
      <c r="L446" s="375"/>
      <c r="M446" s="375"/>
      <c r="N446" s="375"/>
      <c r="O446" s="375"/>
      <c r="P446" s="375"/>
      <c r="Q446" s="375"/>
      <c r="R446" s="375"/>
      <c r="S446" s="375"/>
      <c r="T446" s="375"/>
      <c r="U446" s="375"/>
      <c r="V446" s="375"/>
      <c r="W446" s="375"/>
      <c r="X446" s="375"/>
      <c r="Y446" s="375"/>
      <c r="Z446" s="375"/>
      <c r="AA446" s="375"/>
      <c r="AB446" s="375"/>
    </row>
    <row r="447" spans="1:28" s="376" customFormat="1" ht="17.100000000000001" customHeight="1">
      <c r="A447" s="385" t="s">
        <v>1051</v>
      </c>
      <c r="B447" s="378">
        <v>378735</v>
      </c>
      <c r="C447" s="386" t="s">
        <v>2239</v>
      </c>
      <c r="D447" s="380">
        <v>18.5</v>
      </c>
      <c r="E447" s="381">
        <f t="shared" si="68"/>
        <v>0.94333333333333336</v>
      </c>
      <c r="F447" s="382">
        <f>B447</f>
        <v>378735</v>
      </c>
      <c r="G447" s="383">
        <f>D447</f>
        <v>18.5</v>
      </c>
      <c r="H447" s="384">
        <f t="shared" si="75"/>
        <v>0.94333333333333336</v>
      </c>
      <c r="I447" s="383">
        <f t="shared" si="76"/>
        <v>18.5</v>
      </c>
      <c r="J447" s="375"/>
      <c r="K447" s="375"/>
      <c r="L447" s="375"/>
      <c r="M447" s="375"/>
      <c r="N447" s="375"/>
      <c r="O447" s="375"/>
      <c r="P447" s="375"/>
      <c r="Q447" s="375"/>
      <c r="R447" s="375"/>
      <c r="S447" s="375"/>
      <c r="T447" s="375"/>
      <c r="U447" s="375"/>
      <c r="V447" s="375"/>
      <c r="W447" s="375"/>
      <c r="X447" s="375"/>
      <c r="Y447" s="375"/>
      <c r="Z447" s="375"/>
      <c r="AA447" s="375"/>
      <c r="AB447" s="375"/>
    </row>
    <row r="448" spans="1:28" s="376" customFormat="1" ht="17.100000000000001" customHeight="1">
      <c r="A448" s="385" t="s">
        <v>1052</v>
      </c>
      <c r="B448" s="378">
        <v>326641</v>
      </c>
      <c r="C448" s="386" t="s">
        <v>2240</v>
      </c>
      <c r="D448" s="380">
        <v>29.1</v>
      </c>
      <c r="E448" s="381">
        <f t="shared" si="68"/>
        <v>0.88107098381070992</v>
      </c>
      <c r="F448" s="382">
        <f>B448</f>
        <v>326641</v>
      </c>
      <c r="G448" s="383">
        <f>D448</f>
        <v>29.1</v>
      </c>
      <c r="H448" s="384">
        <f t="shared" si="75"/>
        <v>0.88107098381070992</v>
      </c>
      <c r="I448" s="383">
        <f t="shared" si="76"/>
        <v>29.099999999999994</v>
      </c>
      <c r="J448" s="375"/>
      <c r="K448" s="375"/>
      <c r="L448" s="375"/>
      <c r="M448" s="375"/>
      <c r="N448" s="375"/>
      <c r="O448" s="375"/>
      <c r="P448" s="375"/>
      <c r="Q448" s="375"/>
      <c r="R448" s="375"/>
      <c r="S448" s="375"/>
      <c r="T448" s="375"/>
      <c r="U448" s="375"/>
      <c r="V448" s="375"/>
      <c r="W448" s="375"/>
      <c r="X448" s="375"/>
      <c r="Y448" s="375"/>
      <c r="Z448" s="375"/>
      <c r="AA448" s="375"/>
      <c r="AB448" s="375"/>
    </row>
    <row r="449" spans="1:28" s="376" customFormat="1" ht="17.100000000000001" customHeight="1">
      <c r="A449" s="385" t="s">
        <v>2241</v>
      </c>
      <c r="B449" s="378">
        <v>0</v>
      </c>
      <c r="C449" s="385">
        <v>42</v>
      </c>
      <c r="D449" s="380">
        <v>42</v>
      </c>
      <c r="E449" s="381">
        <f t="shared" si="68"/>
        <v>0.81556195965417866</v>
      </c>
      <c r="F449" s="382">
        <f>B449</f>
        <v>0</v>
      </c>
      <c r="G449" s="383">
        <f>D449</f>
        <v>42</v>
      </c>
      <c r="H449" s="384">
        <f t="shared" si="75"/>
        <v>0.81556195965417866</v>
      </c>
      <c r="I449" s="383">
        <f t="shared" si="76"/>
        <v>42</v>
      </c>
      <c r="J449" s="375"/>
      <c r="K449" s="375"/>
      <c r="L449" s="375"/>
      <c r="M449" s="375"/>
      <c r="N449" s="375"/>
      <c r="O449" s="375"/>
      <c r="P449" s="375"/>
      <c r="Q449" s="375"/>
      <c r="R449" s="375"/>
      <c r="S449" s="375"/>
      <c r="T449" s="375"/>
      <c r="U449" s="375"/>
      <c r="V449" s="375"/>
      <c r="W449" s="375"/>
      <c r="X449" s="375"/>
      <c r="Y449" s="375"/>
      <c r="Z449" s="375"/>
      <c r="AA449" s="375"/>
      <c r="AB449" s="375"/>
    </row>
    <row r="450" spans="1:28" s="376" customFormat="1" ht="17.100000000000001" customHeight="1">
      <c r="A450" s="385" t="s">
        <v>1053</v>
      </c>
      <c r="B450" s="378"/>
      <c r="C450" s="385"/>
      <c r="D450" s="380"/>
      <c r="E450" s="381"/>
      <c r="F450" s="382">
        <f>SUM(B451:B453)</f>
        <v>189338</v>
      </c>
      <c r="G450" s="383">
        <f>SUMPRODUCT($B451:$B453,D451:D453)/SUM($B451:$B453)</f>
        <v>34.999669374346411</v>
      </c>
      <c r="H450" s="384">
        <f>SUMPRODUCT($B451:$B453,E451:E453)/SUM($B451:$B453)</f>
        <v>0.84986395244464719</v>
      </c>
      <c r="I450" s="383">
        <f t="shared" si="72"/>
        <v>34.997237108331291</v>
      </c>
      <c r="J450" s="375"/>
      <c r="K450" s="375"/>
      <c r="L450" s="375"/>
      <c r="M450" s="375"/>
      <c r="N450" s="375"/>
      <c r="O450" s="375"/>
      <c r="P450" s="375"/>
      <c r="Q450" s="375"/>
      <c r="R450" s="375"/>
      <c r="S450" s="375"/>
      <c r="T450" s="375"/>
      <c r="U450" s="375"/>
      <c r="V450" s="375"/>
      <c r="W450" s="375"/>
      <c r="X450" s="375"/>
      <c r="Y450" s="375"/>
      <c r="Z450" s="375"/>
      <c r="AA450" s="375"/>
      <c r="AB450" s="375"/>
    </row>
    <row r="451" spans="1:28" s="376" customFormat="1" ht="17.100000000000001" customHeight="1">
      <c r="A451" s="385" t="s">
        <v>2242</v>
      </c>
      <c r="B451" s="378">
        <v>1152</v>
      </c>
      <c r="C451" s="386" t="s">
        <v>2243</v>
      </c>
      <c r="D451" s="380">
        <v>35.200000000000003</v>
      </c>
      <c r="E451" s="381">
        <f t="shared" si="68"/>
        <v>0.84883023395320945</v>
      </c>
      <c r="F451" s="382"/>
      <c r="G451" s="383"/>
      <c r="H451" s="384"/>
      <c r="I451" s="383"/>
      <c r="J451" s="375"/>
      <c r="K451" s="375"/>
      <c r="L451" s="375"/>
      <c r="M451" s="375"/>
      <c r="N451" s="375"/>
      <c r="O451" s="375"/>
      <c r="P451" s="375"/>
      <c r="Q451" s="375"/>
      <c r="R451" s="375"/>
      <c r="S451" s="375"/>
      <c r="T451" s="375"/>
      <c r="U451" s="375"/>
      <c r="V451" s="375"/>
      <c r="W451" s="375"/>
      <c r="X451" s="375"/>
      <c r="Y451" s="375"/>
      <c r="Z451" s="375"/>
      <c r="AA451" s="375"/>
      <c r="AB451" s="375"/>
    </row>
    <row r="452" spans="1:28" s="376" customFormat="1" ht="17.100000000000001" customHeight="1">
      <c r="A452" s="385" t="s">
        <v>1783</v>
      </c>
      <c r="B452" s="378">
        <v>17241</v>
      </c>
      <c r="C452" s="385" t="s">
        <v>1990</v>
      </c>
      <c r="D452" s="380">
        <v>33</v>
      </c>
      <c r="E452" s="381">
        <f t="shared" si="68"/>
        <v>0.86018237082066873</v>
      </c>
      <c r="F452" s="382"/>
      <c r="G452" s="383"/>
      <c r="H452" s="384"/>
      <c r="I452" s="383"/>
      <c r="J452" s="375"/>
      <c r="K452" s="375"/>
      <c r="L452" s="375"/>
      <c r="M452" s="375"/>
      <c r="N452" s="375"/>
      <c r="O452" s="375"/>
      <c r="P452" s="375"/>
      <c r="Q452" s="375"/>
      <c r="R452" s="375"/>
      <c r="S452" s="375"/>
      <c r="T452" s="375"/>
      <c r="U452" s="375"/>
      <c r="V452" s="375"/>
      <c r="W452" s="375"/>
      <c r="X452" s="375"/>
      <c r="Y452" s="375"/>
      <c r="Z452" s="375"/>
      <c r="AA452" s="375"/>
      <c r="AB452" s="375"/>
    </row>
    <row r="453" spans="1:28" s="376" customFormat="1" ht="17.100000000000001" customHeight="1">
      <c r="A453" s="385" t="s">
        <v>2244</v>
      </c>
      <c r="B453" s="378">
        <v>170945</v>
      </c>
      <c r="C453" s="386" t="s">
        <v>2243</v>
      </c>
      <c r="D453" s="380">
        <v>35.200000000000003</v>
      </c>
      <c r="E453" s="381">
        <f t="shared" si="68"/>
        <v>0.84883023395320945</v>
      </c>
      <c r="F453" s="382"/>
      <c r="G453" s="383"/>
      <c r="H453" s="384"/>
      <c r="I453" s="383"/>
      <c r="J453" s="375"/>
      <c r="K453" s="375"/>
      <c r="L453" s="375"/>
      <c r="M453" s="375"/>
      <c r="N453" s="375"/>
      <c r="O453" s="375"/>
      <c r="P453" s="375"/>
      <c r="Q453" s="375"/>
      <c r="R453" s="375"/>
      <c r="S453" s="375"/>
      <c r="T453" s="375"/>
      <c r="U453" s="375"/>
      <c r="V453" s="375"/>
      <c r="W453" s="375"/>
      <c r="X453" s="375"/>
      <c r="Y453" s="375"/>
      <c r="Z453" s="375"/>
      <c r="AA453" s="375"/>
      <c r="AB453" s="375"/>
    </row>
    <row r="454" spans="1:28" s="376" customFormat="1" ht="17.100000000000001" customHeight="1">
      <c r="A454" s="385" t="s">
        <v>1054</v>
      </c>
      <c r="B454" s="378">
        <v>78551</v>
      </c>
      <c r="C454" s="385" t="s">
        <v>2075</v>
      </c>
      <c r="D454" s="380">
        <v>29.5</v>
      </c>
      <c r="E454" s="381">
        <f t="shared" si="68"/>
        <v>0.8788819875776398</v>
      </c>
      <c r="F454" s="382">
        <f>B454</f>
        <v>78551</v>
      </c>
      <c r="G454" s="383">
        <f>D454</f>
        <v>29.5</v>
      </c>
      <c r="H454" s="384">
        <f>141.5/(G454+131.5)</f>
        <v>0.8788819875776398</v>
      </c>
      <c r="I454" s="383">
        <f>(141.5/H454)-131.5</f>
        <v>29.5</v>
      </c>
      <c r="J454" s="375"/>
      <c r="K454" s="375"/>
      <c r="L454" s="375"/>
      <c r="M454" s="375"/>
      <c r="N454" s="375"/>
      <c r="O454" s="375"/>
      <c r="P454" s="375"/>
      <c r="Q454" s="375"/>
      <c r="R454" s="375"/>
      <c r="S454" s="375"/>
      <c r="T454" s="375"/>
      <c r="U454" s="375"/>
      <c r="V454" s="375"/>
      <c r="W454" s="375"/>
      <c r="X454" s="375"/>
      <c r="Y454" s="375"/>
      <c r="Z454" s="375"/>
      <c r="AA454" s="375"/>
      <c r="AB454" s="375"/>
    </row>
    <row r="455" spans="1:28" s="376" customFormat="1" ht="17.100000000000001" customHeight="1">
      <c r="A455" s="385" t="s">
        <v>1055</v>
      </c>
      <c r="B455" s="378"/>
      <c r="C455" s="385"/>
      <c r="D455" s="380"/>
      <c r="E455" s="381"/>
      <c r="F455" s="382">
        <f>SUM(B456:B457)</f>
        <v>92575</v>
      </c>
      <c r="G455" s="383">
        <f>SUMPRODUCT($B456:$B457,D456:D457)/SUM($B456:$B457)</f>
        <v>36.413491763435054</v>
      </c>
      <c r="H455" s="384">
        <f>SUMPRODUCT($B456:$B457,E456:E457)/SUM($B456:$B457)</f>
        <v>0.84270307508654729</v>
      </c>
      <c r="I455" s="383">
        <f t="shared" si="72"/>
        <v>36.412048956825828</v>
      </c>
      <c r="J455" s="375"/>
      <c r="K455" s="375"/>
      <c r="L455" s="375"/>
      <c r="M455" s="375"/>
      <c r="N455" s="375"/>
      <c r="O455" s="375"/>
      <c r="P455" s="375"/>
      <c r="Q455" s="375"/>
      <c r="R455" s="375"/>
      <c r="S455" s="375"/>
      <c r="T455" s="375"/>
      <c r="U455" s="375"/>
      <c r="V455" s="375"/>
      <c r="W455" s="375"/>
      <c r="X455" s="375"/>
      <c r="Y455" s="375"/>
      <c r="Z455" s="375"/>
      <c r="AA455" s="375"/>
      <c r="AB455" s="375"/>
    </row>
    <row r="456" spans="1:28" s="376" customFormat="1" ht="17.100000000000001" customHeight="1">
      <c r="A456" s="385" t="s">
        <v>1903</v>
      </c>
      <c r="B456" s="378">
        <v>54296</v>
      </c>
      <c r="C456" s="385" t="s">
        <v>1974</v>
      </c>
      <c r="D456" s="380">
        <v>36</v>
      </c>
      <c r="E456" s="381">
        <f t="shared" si="68"/>
        <v>0.84477611940298503</v>
      </c>
      <c r="F456" s="382"/>
      <c r="G456" s="383"/>
      <c r="H456" s="384"/>
      <c r="I456" s="383"/>
      <c r="J456" s="375"/>
      <c r="K456" s="375"/>
      <c r="L456" s="375"/>
      <c r="M456" s="375"/>
      <c r="N456" s="375"/>
      <c r="O456" s="375"/>
      <c r="P456" s="375"/>
      <c r="Q456" s="375"/>
      <c r="R456" s="375"/>
      <c r="S456" s="375"/>
      <c r="T456" s="375"/>
      <c r="U456" s="375"/>
      <c r="V456" s="375"/>
      <c r="W456" s="375"/>
      <c r="X456" s="375"/>
      <c r="Y456" s="375"/>
      <c r="Z456" s="375"/>
      <c r="AA456" s="375"/>
      <c r="AB456" s="375"/>
    </row>
    <row r="457" spans="1:28" s="376" customFormat="1" ht="17.100000000000001" customHeight="1">
      <c r="A457" s="385" t="s">
        <v>1910</v>
      </c>
      <c r="B457" s="378">
        <v>38279</v>
      </c>
      <c r="C457" s="385">
        <v>37</v>
      </c>
      <c r="D457" s="380">
        <v>37</v>
      </c>
      <c r="E457" s="381">
        <f t="shared" si="68"/>
        <v>0.83976261127596441</v>
      </c>
      <c r="F457" s="382"/>
      <c r="G457" s="383"/>
      <c r="H457" s="384"/>
      <c r="I457" s="383"/>
      <c r="J457" s="375"/>
      <c r="K457" s="375"/>
      <c r="L457" s="375"/>
      <c r="M457" s="375"/>
      <c r="N457" s="375"/>
      <c r="O457" s="375"/>
      <c r="P457" s="375"/>
      <c r="Q457" s="375"/>
      <c r="R457" s="375"/>
      <c r="S457" s="375"/>
      <c r="T457" s="375"/>
      <c r="U457" s="375"/>
      <c r="V457" s="375"/>
      <c r="W457" s="375"/>
      <c r="X457" s="375"/>
      <c r="Y457" s="375"/>
      <c r="Z457" s="375"/>
      <c r="AA457" s="375"/>
      <c r="AB457" s="375"/>
    </row>
    <row r="458" spans="1:28" s="376" customFormat="1" ht="17.100000000000001" customHeight="1">
      <c r="A458" s="388" t="s">
        <v>1056</v>
      </c>
      <c r="B458" s="389">
        <v>185335</v>
      </c>
      <c r="C458" s="388" t="s">
        <v>1872</v>
      </c>
      <c r="D458" s="390" t="s">
        <v>1872</v>
      </c>
      <c r="E458" s="391"/>
      <c r="F458" s="382">
        <f>B458</f>
        <v>185335</v>
      </c>
      <c r="G458" s="383"/>
      <c r="H458" s="384"/>
      <c r="I458" s="383"/>
      <c r="J458" s="375"/>
      <c r="K458" s="375"/>
      <c r="L458" s="375"/>
      <c r="M458" s="375"/>
      <c r="N458" s="375"/>
      <c r="O458" s="375"/>
      <c r="P458" s="375"/>
      <c r="Q458" s="375"/>
      <c r="R458" s="375"/>
      <c r="S458" s="375"/>
      <c r="T458" s="375"/>
      <c r="U458" s="375"/>
      <c r="V458" s="375"/>
      <c r="W458" s="375"/>
      <c r="X458" s="375"/>
      <c r="Y458" s="375"/>
      <c r="Z458" s="375"/>
      <c r="AA458" s="375"/>
      <c r="AB458" s="375"/>
    </row>
    <row r="459" spans="1:28" s="376" customFormat="1" ht="17.100000000000001" customHeight="1">
      <c r="A459" s="385" t="s">
        <v>1057</v>
      </c>
      <c r="B459" s="378"/>
      <c r="C459" s="385"/>
      <c r="D459" s="380"/>
      <c r="E459" s="381"/>
      <c r="F459" s="382">
        <f>SUM(B460:B462)</f>
        <v>175222</v>
      </c>
      <c r="G459" s="383">
        <f>SUMPRODUCT($B460:$B462,D460:D462)/SUM($B460:$B462)</f>
        <v>34.299999999999997</v>
      </c>
      <c r="H459" s="384">
        <f>SUMPRODUCT($B460:$B462,E460:E462)/SUM($B460:$B462)</f>
        <v>0.85343787696019302</v>
      </c>
      <c r="I459" s="383">
        <f t="shared" si="72"/>
        <v>34.299999999999983</v>
      </c>
      <c r="J459" s="375"/>
      <c r="K459" s="375"/>
      <c r="L459" s="375"/>
      <c r="M459" s="375"/>
      <c r="N459" s="375"/>
      <c r="O459" s="375"/>
      <c r="P459" s="375"/>
      <c r="Q459" s="375"/>
      <c r="R459" s="375"/>
      <c r="S459" s="375"/>
      <c r="T459" s="375"/>
      <c r="U459" s="375"/>
      <c r="V459" s="375"/>
      <c r="W459" s="375"/>
      <c r="X459" s="375"/>
      <c r="Y459" s="375"/>
      <c r="Z459" s="375"/>
      <c r="AA459" s="375"/>
      <c r="AB459" s="375"/>
    </row>
    <row r="460" spans="1:28" s="376" customFormat="1" ht="17.100000000000001" customHeight="1">
      <c r="A460" s="385" t="s">
        <v>2019</v>
      </c>
      <c r="B460" s="378">
        <v>161352</v>
      </c>
      <c r="C460" s="386" t="s">
        <v>2245</v>
      </c>
      <c r="D460" s="380">
        <v>34.299999999999997</v>
      </c>
      <c r="E460" s="381">
        <f t="shared" si="68"/>
        <v>0.85343787696019291</v>
      </c>
      <c r="F460" s="382"/>
      <c r="G460" s="383"/>
      <c r="H460" s="384"/>
      <c r="I460" s="383"/>
      <c r="J460" s="375"/>
      <c r="K460" s="375"/>
      <c r="L460" s="375"/>
      <c r="M460" s="375"/>
      <c r="N460" s="375"/>
      <c r="O460" s="375"/>
      <c r="P460" s="375"/>
      <c r="Q460" s="375"/>
      <c r="R460" s="375"/>
      <c r="S460" s="375"/>
      <c r="T460" s="375"/>
      <c r="U460" s="375"/>
      <c r="V460" s="375"/>
      <c r="W460" s="375"/>
      <c r="X460" s="375"/>
      <c r="Y460" s="375"/>
      <c r="Z460" s="375"/>
      <c r="AA460" s="375"/>
      <c r="AB460" s="375"/>
    </row>
    <row r="461" spans="1:28" s="376" customFormat="1" ht="17.100000000000001" customHeight="1">
      <c r="A461" s="385" t="s">
        <v>2246</v>
      </c>
      <c r="B461" s="378">
        <v>6669</v>
      </c>
      <c r="C461" s="386" t="s">
        <v>2245</v>
      </c>
      <c r="D461" s="380">
        <v>34.299999999999997</v>
      </c>
      <c r="E461" s="381">
        <f t="shared" si="68"/>
        <v>0.85343787696019291</v>
      </c>
      <c r="F461" s="382"/>
      <c r="G461" s="383"/>
      <c r="H461" s="384"/>
      <c r="I461" s="383"/>
      <c r="J461" s="375"/>
      <c r="K461" s="375"/>
      <c r="L461" s="375"/>
      <c r="M461" s="375"/>
      <c r="N461" s="375"/>
      <c r="O461" s="375"/>
      <c r="P461" s="375"/>
      <c r="Q461" s="375"/>
      <c r="R461" s="375"/>
      <c r="S461" s="375"/>
      <c r="T461" s="375"/>
      <c r="U461" s="375"/>
      <c r="V461" s="375"/>
      <c r="W461" s="375"/>
      <c r="X461" s="375"/>
      <c r="Y461" s="375"/>
      <c r="Z461" s="375"/>
      <c r="AA461" s="375"/>
      <c r="AB461" s="375"/>
    </row>
    <row r="462" spans="1:28" s="376" customFormat="1" ht="17.100000000000001" customHeight="1">
      <c r="A462" s="385" t="s">
        <v>2247</v>
      </c>
      <c r="B462" s="378">
        <v>7201</v>
      </c>
      <c r="C462" s="386" t="s">
        <v>2245</v>
      </c>
      <c r="D462" s="380">
        <v>34.299999999999997</v>
      </c>
      <c r="E462" s="381">
        <f t="shared" si="68"/>
        <v>0.85343787696019291</v>
      </c>
      <c r="F462" s="382"/>
      <c r="G462" s="383"/>
      <c r="H462" s="384"/>
      <c r="I462" s="383"/>
      <c r="J462" s="375"/>
      <c r="K462" s="375"/>
      <c r="L462" s="375"/>
      <c r="M462" s="375"/>
      <c r="N462" s="375"/>
      <c r="O462" s="375"/>
      <c r="P462" s="375"/>
      <c r="Q462" s="375"/>
      <c r="R462" s="375"/>
      <c r="S462" s="375"/>
      <c r="T462" s="375"/>
      <c r="U462" s="375"/>
      <c r="V462" s="375"/>
      <c r="W462" s="375"/>
      <c r="X462" s="375"/>
      <c r="Y462" s="375"/>
      <c r="Z462" s="375"/>
      <c r="AA462" s="375"/>
      <c r="AB462" s="375"/>
    </row>
    <row r="463" spans="1:28" s="376" customFormat="1" ht="17.100000000000001" customHeight="1">
      <c r="A463" s="385" t="s">
        <v>2248</v>
      </c>
      <c r="B463" s="378">
        <v>41</v>
      </c>
      <c r="C463" s="385" t="s">
        <v>2249</v>
      </c>
      <c r="D463" s="380">
        <v>30</v>
      </c>
      <c r="E463" s="381">
        <f t="shared" si="68"/>
        <v>0.87616099071207432</v>
      </c>
      <c r="F463" s="382">
        <f>B463</f>
        <v>41</v>
      </c>
      <c r="G463" s="383">
        <f>D463</f>
        <v>30</v>
      </c>
      <c r="H463" s="384">
        <f t="shared" ref="H463:H466" si="77">141.5/(G463+131.5)</f>
        <v>0.87616099071207432</v>
      </c>
      <c r="I463" s="383">
        <f t="shared" ref="I463:I467" si="78">(141.5/H463)-131.5</f>
        <v>30</v>
      </c>
      <c r="J463" s="375"/>
      <c r="K463" s="375"/>
      <c r="L463" s="375"/>
      <c r="M463" s="375"/>
      <c r="N463" s="375"/>
      <c r="O463" s="375"/>
      <c r="P463" s="375"/>
      <c r="Q463" s="375"/>
      <c r="R463" s="375"/>
      <c r="S463" s="375"/>
      <c r="T463" s="375"/>
      <c r="U463" s="375"/>
      <c r="V463" s="375"/>
      <c r="W463" s="375"/>
      <c r="X463" s="375"/>
      <c r="Y463" s="375"/>
      <c r="Z463" s="375"/>
      <c r="AA463" s="375"/>
      <c r="AB463" s="375"/>
    </row>
    <row r="464" spans="1:28" s="376" customFormat="1" ht="17.100000000000001" customHeight="1">
      <c r="A464" s="385" t="s">
        <v>1058</v>
      </c>
      <c r="B464" s="378">
        <v>11484</v>
      </c>
      <c r="C464" s="386" t="s">
        <v>2250</v>
      </c>
      <c r="D464" s="380">
        <v>33.299999999999997</v>
      </c>
      <c r="E464" s="381">
        <f t="shared" si="68"/>
        <v>0.85861650485436891</v>
      </c>
      <c r="F464" s="382">
        <f>B464</f>
        <v>11484</v>
      </c>
      <c r="G464" s="383">
        <f>D464</f>
        <v>33.299999999999997</v>
      </c>
      <c r="H464" s="384">
        <f t="shared" si="77"/>
        <v>0.85861650485436891</v>
      </c>
      <c r="I464" s="383">
        <f t="shared" si="78"/>
        <v>33.300000000000011</v>
      </c>
      <c r="J464" s="375"/>
      <c r="K464" s="375"/>
      <c r="L464" s="375"/>
      <c r="M464" s="375"/>
      <c r="N464" s="375"/>
      <c r="O464" s="375"/>
      <c r="P464" s="375"/>
      <c r="Q464" s="375"/>
      <c r="R464" s="375"/>
      <c r="S464" s="375"/>
      <c r="T464" s="375"/>
      <c r="U464" s="375"/>
      <c r="V464" s="375"/>
      <c r="W464" s="375"/>
      <c r="X464" s="375"/>
      <c r="Y464" s="375"/>
      <c r="Z464" s="375"/>
      <c r="AA464" s="375"/>
      <c r="AB464" s="375"/>
    </row>
    <row r="465" spans="1:28" s="376" customFormat="1" ht="17.100000000000001" customHeight="1">
      <c r="A465" s="385" t="s">
        <v>1059</v>
      </c>
      <c r="B465" s="378">
        <v>17931</v>
      </c>
      <c r="C465" s="386" t="s">
        <v>2251</v>
      </c>
      <c r="D465" s="380">
        <v>30.8</v>
      </c>
      <c r="E465" s="381">
        <f t="shared" si="68"/>
        <v>0.8718422674060381</v>
      </c>
      <c r="F465" s="382">
        <f>B465</f>
        <v>17931</v>
      </c>
      <c r="G465" s="383">
        <f>D465</f>
        <v>30.8</v>
      </c>
      <c r="H465" s="384">
        <f t="shared" si="77"/>
        <v>0.8718422674060381</v>
      </c>
      <c r="I465" s="383">
        <f t="shared" si="78"/>
        <v>30.800000000000011</v>
      </c>
      <c r="J465" s="375"/>
      <c r="K465" s="375"/>
      <c r="L465" s="375"/>
      <c r="M465" s="375"/>
      <c r="N465" s="375"/>
      <c r="O465" s="375"/>
      <c r="P465" s="375"/>
      <c r="Q465" s="375"/>
      <c r="R465" s="375"/>
      <c r="S465" s="375"/>
      <c r="T465" s="375"/>
      <c r="U465" s="375"/>
      <c r="V465" s="375"/>
      <c r="W465" s="375"/>
      <c r="X465" s="375"/>
      <c r="Y465" s="375"/>
      <c r="Z465" s="375"/>
      <c r="AA465" s="375"/>
      <c r="AB465" s="375"/>
    </row>
    <row r="466" spans="1:28" s="376" customFormat="1" ht="17.100000000000001" customHeight="1">
      <c r="A466" s="385" t="s">
        <v>1060</v>
      </c>
      <c r="B466" s="378">
        <v>197086</v>
      </c>
      <c r="C466" s="385">
        <v>24</v>
      </c>
      <c r="D466" s="380">
        <v>24</v>
      </c>
      <c r="E466" s="381">
        <f t="shared" si="68"/>
        <v>0.909967845659164</v>
      </c>
      <c r="F466" s="382">
        <f>B466</f>
        <v>197086</v>
      </c>
      <c r="G466" s="383">
        <f>D466</f>
        <v>24</v>
      </c>
      <c r="H466" s="384">
        <f t="shared" si="77"/>
        <v>0.909967845659164</v>
      </c>
      <c r="I466" s="383">
        <f t="shared" si="78"/>
        <v>24</v>
      </c>
      <c r="J466" s="375"/>
      <c r="K466" s="375"/>
      <c r="L466" s="375"/>
      <c r="M466" s="375"/>
      <c r="N466" s="375"/>
      <c r="O466" s="375"/>
      <c r="P466" s="375"/>
      <c r="Q466" s="375"/>
      <c r="R466" s="375"/>
      <c r="S466" s="375"/>
      <c r="T466" s="375"/>
      <c r="U466" s="375"/>
      <c r="V466" s="375"/>
      <c r="W466" s="375"/>
      <c r="X466" s="375"/>
      <c r="Y466" s="375"/>
      <c r="Z466" s="375"/>
      <c r="AA466" s="375"/>
      <c r="AB466" s="375"/>
    </row>
    <row r="467" spans="1:28" s="376" customFormat="1" ht="17.100000000000001" customHeight="1">
      <c r="A467" s="385" t="s">
        <v>1061</v>
      </c>
      <c r="B467" s="378"/>
      <c r="C467" s="385"/>
      <c r="D467" s="380"/>
      <c r="E467" s="381"/>
      <c r="F467" s="382">
        <f>SUM(B468:B482)</f>
        <v>1912091</v>
      </c>
      <c r="G467" s="383">
        <f>SUMPRODUCT($B468:$B482,D468:D482)/SUM($B468:$B482)</f>
        <v>21.082559198280837</v>
      </c>
      <c r="H467" s="384">
        <f>SUMPRODUCT($B468:$B482,E468:E482)/SUM($B468:$B482)</f>
        <v>0.9275033110303299</v>
      </c>
      <c r="I467" s="383">
        <f t="shared" si="78"/>
        <v>21.060102284500488</v>
      </c>
      <c r="J467" s="375"/>
      <c r="K467" s="375"/>
      <c r="L467" s="375"/>
      <c r="M467" s="375"/>
      <c r="N467" s="375"/>
      <c r="O467" s="375"/>
      <c r="P467" s="375"/>
      <c r="Q467" s="375"/>
      <c r="R467" s="375"/>
      <c r="S467" s="375"/>
      <c r="T467" s="375"/>
      <c r="U467" s="375"/>
      <c r="V467" s="375"/>
      <c r="W467" s="375"/>
      <c r="X467" s="375"/>
      <c r="Y467" s="375"/>
      <c r="Z467" s="375"/>
      <c r="AA467" s="375"/>
      <c r="AB467" s="375"/>
    </row>
    <row r="468" spans="1:28" s="376" customFormat="1" ht="17.100000000000001" customHeight="1">
      <c r="A468" s="385" t="s">
        <v>2252</v>
      </c>
      <c r="B468" s="378"/>
      <c r="C468" s="385"/>
      <c r="D468" s="380"/>
      <c r="E468" s="381"/>
      <c r="F468" s="382"/>
      <c r="G468" s="383"/>
      <c r="H468" s="384"/>
      <c r="I468" s="383"/>
      <c r="J468" s="375"/>
      <c r="K468" s="375"/>
      <c r="L468" s="375"/>
      <c r="M468" s="375"/>
      <c r="N468" s="375"/>
      <c r="O468" s="375"/>
      <c r="P468" s="375"/>
      <c r="Q468" s="375"/>
      <c r="R468" s="375"/>
      <c r="S468" s="375"/>
      <c r="T468" s="375"/>
      <c r="U468" s="375"/>
      <c r="V468" s="375"/>
      <c r="W468" s="375"/>
      <c r="X468" s="375"/>
      <c r="Y468" s="375"/>
      <c r="Z468" s="375"/>
      <c r="AA468" s="375"/>
      <c r="AB468" s="375"/>
    </row>
    <row r="469" spans="1:28" s="376" customFormat="1" ht="17.100000000000001" customHeight="1">
      <c r="A469" s="385" t="s">
        <v>2253</v>
      </c>
      <c r="B469" s="378">
        <v>1389</v>
      </c>
      <c r="C469" s="385">
        <v>13</v>
      </c>
      <c r="D469" s="380">
        <v>13</v>
      </c>
      <c r="E469" s="381">
        <f t="shared" si="68"/>
        <v>0.97923875432525953</v>
      </c>
      <c r="F469" s="382"/>
      <c r="G469" s="383"/>
      <c r="H469" s="384"/>
      <c r="I469" s="383"/>
      <c r="J469" s="375"/>
      <c r="K469" s="375"/>
      <c r="L469" s="375"/>
      <c r="M469" s="375"/>
      <c r="N469" s="375"/>
      <c r="O469" s="375"/>
      <c r="P469" s="375"/>
      <c r="Q469" s="375"/>
      <c r="R469" s="375"/>
      <c r="S469" s="375"/>
      <c r="T469" s="375"/>
      <c r="U469" s="375"/>
      <c r="V469" s="375"/>
      <c r="W469" s="375"/>
      <c r="X469" s="375"/>
      <c r="Y469" s="375"/>
      <c r="Z469" s="375"/>
      <c r="AA469" s="375"/>
      <c r="AB469" s="375"/>
    </row>
    <row r="470" spans="1:28" s="376" customFormat="1" ht="17.100000000000001" customHeight="1">
      <c r="A470" s="385" t="s">
        <v>2254</v>
      </c>
      <c r="B470" s="378"/>
      <c r="C470" s="385"/>
      <c r="D470" s="380"/>
      <c r="E470" s="381"/>
      <c r="F470" s="382"/>
      <c r="G470" s="383"/>
      <c r="H470" s="384"/>
      <c r="I470" s="383"/>
      <c r="J470" s="375"/>
      <c r="K470" s="375"/>
      <c r="L470" s="375"/>
      <c r="M470" s="375"/>
      <c r="N470" s="375"/>
      <c r="O470" s="375"/>
      <c r="P470" s="375"/>
      <c r="Q470" s="375"/>
      <c r="R470" s="375"/>
      <c r="S470" s="375"/>
      <c r="T470" s="375"/>
      <c r="U470" s="375"/>
      <c r="V470" s="375"/>
      <c r="W470" s="375"/>
      <c r="X470" s="375"/>
      <c r="Y470" s="375"/>
      <c r="Z470" s="375"/>
      <c r="AA470" s="375"/>
      <c r="AB470" s="375"/>
    </row>
    <row r="471" spans="1:28" s="376" customFormat="1" ht="17.100000000000001" customHeight="1">
      <c r="A471" s="385" t="s">
        <v>2255</v>
      </c>
      <c r="B471" s="378">
        <v>2417</v>
      </c>
      <c r="C471" s="385" t="s">
        <v>2221</v>
      </c>
      <c r="D471" s="380">
        <v>18.5</v>
      </c>
      <c r="E471" s="381">
        <f t="shared" ref="E471:E533" si="79">141.5/(D471+131.5)</f>
        <v>0.94333333333333336</v>
      </c>
      <c r="F471" s="382"/>
      <c r="G471" s="383"/>
      <c r="H471" s="384"/>
      <c r="I471" s="383"/>
      <c r="J471" s="375"/>
      <c r="K471" s="375"/>
      <c r="L471" s="375"/>
      <c r="M471" s="375"/>
      <c r="N471" s="375"/>
      <c r="O471" s="375"/>
      <c r="P471" s="375"/>
      <c r="Q471" s="375"/>
      <c r="R471" s="375"/>
      <c r="S471" s="375"/>
      <c r="T471" s="375"/>
      <c r="U471" s="375"/>
      <c r="V471" s="375"/>
      <c r="W471" s="375"/>
      <c r="X471" s="375"/>
      <c r="Y471" s="375"/>
      <c r="Z471" s="375"/>
      <c r="AA471" s="375"/>
      <c r="AB471" s="375"/>
    </row>
    <row r="472" spans="1:28" s="376" customFormat="1" ht="17.100000000000001" customHeight="1">
      <c r="A472" s="385" t="s">
        <v>2256</v>
      </c>
      <c r="B472" s="378">
        <v>37036</v>
      </c>
      <c r="C472" s="385" t="s">
        <v>2257</v>
      </c>
      <c r="D472" s="380">
        <v>16.5</v>
      </c>
      <c r="E472" s="381">
        <f t="shared" si="79"/>
        <v>0.95608108108108103</v>
      </c>
      <c r="F472" s="382"/>
      <c r="G472" s="383"/>
      <c r="H472" s="384"/>
      <c r="I472" s="383"/>
      <c r="J472" s="375"/>
      <c r="K472" s="375"/>
      <c r="L472" s="375"/>
      <c r="M472" s="375"/>
      <c r="N472" s="375"/>
      <c r="O472" s="375"/>
      <c r="P472" s="375"/>
      <c r="Q472" s="375"/>
      <c r="R472" s="375"/>
      <c r="S472" s="375"/>
      <c r="T472" s="375"/>
      <c r="U472" s="375"/>
      <c r="V472" s="375"/>
      <c r="W472" s="375"/>
      <c r="X472" s="375"/>
      <c r="Y472" s="375"/>
      <c r="Z472" s="375"/>
      <c r="AA472" s="375"/>
      <c r="AB472" s="375"/>
    </row>
    <row r="473" spans="1:28" s="376" customFormat="1" ht="17.100000000000001" customHeight="1">
      <c r="A473" s="385" t="s">
        <v>2019</v>
      </c>
      <c r="B473" s="378"/>
      <c r="C473" s="385"/>
      <c r="D473" s="380"/>
      <c r="E473" s="381"/>
      <c r="F473" s="382"/>
      <c r="G473" s="383"/>
      <c r="H473" s="384"/>
      <c r="I473" s="383"/>
      <c r="J473" s="375"/>
      <c r="K473" s="375"/>
      <c r="L473" s="375"/>
      <c r="M473" s="375"/>
      <c r="N473" s="375"/>
      <c r="O473" s="375"/>
      <c r="P473" s="375"/>
      <c r="Q473" s="375"/>
      <c r="R473" s="375"/>
      <c r="S473" s="375"/>
      <c r="T473" s="375"/>
      <c r="U473" s="375"/>
      <c r="V473" s="375"/>
      <c r="W473" s="375"/>
      <c r="X473" s="375"/>
      <c r="Y473" s="375"/>
      <c r="Z473" s="375"/>
      <c r="AA473" s="375"/>
      <c r="AB473" s="375"/>
    </row>
    <row r="474" spans="1:28" s="376" customFormat="1" ht="17.100000000000001" customHeight="1">
      <c r="A474" s="385" t="s">
        <v>2129</v>
      </c>
      <c r="B474" s="378">
        <v>0</v>
      </c>
      <c r="C474" s="386" t="s">
        <v>2258</v>
      </c>
      <c r="D474" s="380">
        <v>17.3</v>
      </c>
      <c r="E474" s="381">
        <f t="shared" si="79"/>
        <v>0.95094086021505364</v>
      </c>
      <c r="F474" s="382"/>
      <c r="G474" s="383"/>
      <c r="H474" s="384"/>
      <c r="I474" s="383"/>
      <c r="J474" s="375"/>
      <c r="K474" s="375"/>
      <c r="L474" s="375"/>
      <c r="M474" s="375"/>
      <c r="N474" s="375"/>
      <c r="O474" s="375"/>
      <c r="P474" s="375"/>
      <c r="Q474" s="375"/>
      <c r="R474" s="375"/>
      <c r="S474" s="375"/>
      <c r="T474" s="375"/>
      <c r="U474" s="375"/>
      <c r="V474" s="375"/>
      <c r="W474" s="375"/>
      <c r="X474" s="375"/>
      <c r="Y474" s="375"/>
      <c r="Z474" s="375"/>
      <c r="AA474" s="375"/>
      <c r="AB474" s="375"/>
    </row>
    <row r="475" spans="1:28" s="376" customFormat="1" ht="17.100000000000001" customHeight="1">
      <c r="A475" s="385" t="s">
        <v>2259</v>
      </c>
      <c r="B475" s="378">
        <v>1516943</v>
      </c>
      <c r="C475" s="385">
        <v>22</v>
      </c>
      <c r="D475" s="380">
        <v>22</v>
      </c>
      <c r="E475" s="381">
        <f t="shared" si="79"/>
        <v>0.92182410423452765</v>
      </c>
      <c r="F475" s="382"/>
      <c r="G475" s="383"/>
      <c r="H475" s="384"/>
      <c r="I475" s="383"/>
      <c r="J475" s="375"/>
      <c r="K475" s="375"/>
      <c r="L475" s="375"/>
      <c r="M475" s="375"/>
      <c r="N475" s="375"/>
      <c r="O475" s="375"/>
      <c r="P475" s="375"/>
      <c r="Q475" s="375"/>
      <c r="R475" s="375"/>
      <c r="S475" s="375"/>
      <c r="T475" s="375"/>
      <c r="U475" s="375"/>
      <c r="V475" s="375"/>
      <c r="W475" s="375"/>
      <c r="X475" s="375"/>
      <c r="Y475" s="375"/>
      <c r="Z475" s="375"/>
      <c r="AA475" s="375"/>
      <c r="AB475" s="375"/>
    </row>
    <row r="476" spans="1:28" s="376" customFormat="1" ht="17.100000000000001" customHeight="1">
      <c r="A476" s="385" t="s">
        <v>2139</v>
      </c>
      <c r="B476" s="378">
        <v>42569</v>
      </c>
      <c r="C476" s="385">
        <v>16</v>
      </c>
      <c r="D476" s="380">
        <v>16</v>
      </c>
      <c r="E476" s="381">
        <f t="shared" si="79"/>
        <v>0.95932203389830506</v>
      </c>
      <c r="F476" s="382"/>
      <c r="G476" s="383"/>
      <c r="H476" s="384"/>
      <c r="I476" s="383"/>
      <c r="J476" s="375"/>
      <c r="K476" s="375"/>
      <c r="L476" s="375"/>
      <c r="M476" s="375"/>
      <c r="N476" s="375"/>
      <c r="O476" s="375"/>
      <c r="P476" s="375"/>
      <c r="Q476" s="375"/>
      <c r="R476" s="375"/>
      <c r="S476" s="375"/>
      <c r="T476" s="375"/>
      <c r="U476" s="375"/>
      <c r="V476" s="375"/>
      <c r="W476" s="375"/>
      <c r="X476" s="375"/>
      <c r="Y476" s="375"/>
      <c r="Z476" s="375"/>
      <c r="AA476" s="375"/>
      <c r="AB476" s="375"/>
    </row>
    <row r="477" spans="1:28" s="376" customFormat="1" ht="17.100000000000001" customHeight="1">
      <c r="A477" s="385" t="s">
        <v>2142</v>
      </c>
      <c r="B477" s="378">
        <v>282035</v>
      </c>
      <c r="C477" s="385">
        <v>18</v>
      </c>
      <c r="D477" s="380">
        <v>18</v>
      </c>
      <c r="E477" s="381">
        <f t="shared" si="79"/>
        <v>0.94648829431438131</v>
      </c>
      <c r="F477" s="382"/>
      <c r="G477" s="383"/>
      <c r="H477" s="384"/>
      <c r="I477" s="383"/>
      <c r="J477" s="375"/>
      <c r="K477" s="375"/>
      <c r="L477" s="375"/>
      <c r="M477" s="375"/>
      <c r="N477" s="375"/>
      <c r="O477" s="375"/>
      <c r="P477" s="375"/>
      <c r="Q477" s="375"/>
      <c r="R477" s="375"/>
      <c r="S477" s="375"/>
      <c r="T477" s="375"/>
      <c r="U477" s="375"/>
      <c r="V477" s="375"/>
      <c r="W477" s="375"/>
      <c r="X477" s="375"/>
      <c r="Y477" s="375"/>
      <c r="Z477" s="375"/>
      <c r="AA477" s="375"/>
      <c r="AB477" s="375"/>
    </row>
    <row r="478" spans="1:28" s="376" customFormat="1" ht="17.100000000000001" customHeight="1">
      <c r="A478" s="385" t="s">
        <v>2260</v>
      </c>
      <c r="B478" s="378"/>
      <c r="C478" s="385"/>
      <c r="D478" s="380"/>
      <c r="E478" s="381"/>
      <c r="F478" s="382"/>
      <c r="G478" s="383"/>
      <c r="H478" s="384"/>
      <c r="I478" s="383"/>
      <c r="J478" s="375"/>
      <c r="K478" s="375"/>
      <c r="L478" s="375"/>
      <c r="M478" s="375"/>
      <c r="N478" s="375"/>
      <c r="O478" s="375"/>
      <c r="P478" s="375"/>
      <c r="Q478" s="375"/>
      <c r="R478" s="375"/>
      <c r="S478" s="375"/>
      <c r="T478" s="375"/>
      <c r="U478" s="375"/>
      <c r="V478" s="375"/>
      <c r="W478" s="375"/>
      <c r="X478" s="375"/>
      <c r="Y478" s="375"/>
      <c r="Z478" s="375"/>
      <c r="AA478" s="375"/>
      <c r="AB478" s="375"/>
    </row>
    <row r="479" spans="1:28" s="376" customFormat="1" ht="17.100000000000001" customHeight="1">
      <c r="A479" s="385" t="s">
        <v>2129</v>
      </c>
      <c r="B479" s="378">
        <v>25014</v>
      </c>
      <c r="C479" s="386" t="s">
        <v>2258</v>
      </c>
      <c r="D479" s="380">
        <v>17.3</v>
      </c>
      <c r="E479" s="381">
        <f t="shared" si="79"/>
        <v>0.95094086021505364</v>
      </c>
      <c r="F479" s="382"/>
      <c r="G479" s="383"/>
      <c r="H479" s="384"/>
      <c r="I479" s="383"/>
      <c r="J479" s="375"/>
      <c r="K479" s="375"/>
      <c r="L479" s="375"/>
      <c r="M479" s="375"/>
      <c r="N479" s="375"/>
      <c r="O479" s="375"/>
      <c r="P479" s="375"/>
      <c r="Q479" s="375"/>
      <c r="R479" s="375"/>
      <c r="S479" s="375"/>
      <c r="T479" s="375"/>
      <c r="U479" s="375"/>
      <c r="V479" s="375"/>
      <c r="W479" s="375"/>
      <c r="X479" s="375"/>
      <c r="Y479" s="375"/>
      <c r="Z479" s="375"/>
      <c r="AA479" s="375"/>
      <c r="AB479" s="375"/>
    </row>
    <row r="480" spans="1:28" s="376" customFormat="1" ht="17.100000000000001" customHeight="1">
      <c r="A480" s="385" t="s">
        <v>2139</v>
      </c>
      <c r="B480" s="378">
        <v>4580</v>
      </c>
      <c r="C480" s="385">
        <v>16</v>
      </c>
      <c r="D480" s="380">
        <v>16</v>
      </c>
      <c r="E480" s="381">
        <f t="shared" si="79"/>
        <v>0.95932203389830506</v>
      </c>
      <c r="F480" s="382"/>
      <c r="G480" s="383"/>
      <c r="H480" s="384"/>
      <c r="I480" s="383"/>
      <c r="J480" s="375"/>
      <c r="K480" s="375"/>
      <c r="L480" s="375"/>
      <c r="M480" s="375"/>
      <c r="N480" s="375"/>
      <c r="O480" s="375"/>
      <c r="P480" s="375"/>
      <c r="Q480" s="375"/>
      <c r="R480" s="375"/>
      <c r="S480" s="375"/>
      <c r="T480" s="375"/>
      <c r="U480" s="375"/>
      <c r="V480" s="375"/>
      <c r="W480" s="375"/>
      <c r="X480" s="375"/>
      <c r="Y480" s="375"/>
      <c r="Z480" s="375"/>
      <c r="AA480" s="375"/>
      <c r="AB480" s="375"/>
    </row>
    <row r="481" spans="1:28" s="376" customFormat="1" ht="17.100000000000001" customHeight="1">
      <c r="A481" s="385" t="s">
        <v>2261</v>
      </c>
      <c r="B481" s="378"/>
      <c r="C481" s="385"/>
      <c r="D481" s="380"/>
      <c r="E481" s="381"/>
      <c r="F481" s="382"/>
      <c r="G481" s="383"/>
      <c r="H481" s="384"/>
      <c r="I481" s="383"/>
      <c r="J481" s="375"/>
      <c r="K481" s="375"/>
      <c r="L481" s="375"/>
      <c r="M481" s="375"/>
      <c r="N481" s="375"/>
      <c r="O481" s="375"/>
      <c r="P481" s="375"/>
      <c r="Q481" s="375"/>
      <c r="R481" s="375"/>
      <c r="S481" s="375"/>
      <c r="T481" s="375"/>
      <c r="U481" s="375"/>
      <c r="V481" s="375"/>
      <c r="W481" s="375"/>
      <c r="X481" s="375"/>
      <c r="Y481" s="375"/>
      <c r="Z481" s="375"/>
      <c r="AA481" s="375"/>
      <c r="AB481" s="375"/>
    </row>
    <row r="482" spans="1:28" s="376" customFormat="1" ht="17.100000000000001" customHeight="1">
      <c r="A482" s="385" t="s">
        <v>2139</v>
      </c>
      <c r="B482" s="378">
        <v>108</v>
      </c>
      <c r="C482" s="385">
        <v>13</v>
      </c>
      <c r="D482" s="380">
        <v>13</v>
      </c>
      <c r="E482" s="381">
        <f t="shared" si="79"/>
        <v>0.97923875432525953</v>
      </c>
      <c r="F482" s="382"/>
      <c r="G482" s="383"/>
      <c r="H482" s="384"/>
      <c r="I482" s="383"/>
      <c r="J482" s="375"/>
      <c r="K482" s="375"/>
      <c r="L482" s="375"/>
      <c r="M482" s="375"/>
      <c r="N482" s="375"/>
      <c r="O482" s="375"/>
      <c r="P482" s="375"/>
      <c r="Q482" s="375"/>
      <c r="R482" s="375"/>
      <c r="S482" s="375"/>
      <c r="T482" s="375"/>
      <c r="U482" s="375"/>
      <c r="V482" s="375"/>
      <c r="W482" s="375"/>
      <c r="X482" s="375"/>
      <c r="Y482" s="375"/>
      <c r="Z482" s="375"/>
      <c r="AA482" s="375"/>
      <c r="AB482" s="375"/>
    </row>
    <row r="483" spans="1:28" s="376" customFormat="1" ht="17.100000000000001" customHeight="1">
      <c r="A483" s="385" t="s">
        <v>2262</v>
      </c>
      <c r="B483" s="378">
        <v>0</v>
      </c>
      <c r="C483" s="385" t="s">
        <v>2263</v>
      </c>
      <c r="D483" s="380">
        <v>23</v>
      </c>
      <c r="E483" s="381">
        <f t="shared" si="79"/>
        <v>0.91585760517799353</v>
      </c>
      <c r="F483" s="382">
        <f>B483</f>
        <v>0</v>
      </c>
      <c r="G483" s="383">
        <f>D483</f>
        <v>23</v>
      </c>
      <c r="H483" s="384">
        <f t="shared" ref="H483:H486" si="80">141.5/(G483+131.5)</f>
        <v>0.91585760517799353</v>
      </c>
      <c r="I483" s="383">
        <f t="shared" ref="I483:I532" si="81">(141.5/H483)-131.5</f>
        <v>23</v>
      </c>
      <c r="J483" s="375"/>
      <c r="K483" s="375"/>
      <c r="L483" s="375"/>
      <c r="M483" s="375"/>
      <c r="N483" s="375"/>
      <c r="O483" s="375"/>
      <c r="P483" s="375"/>
      <c r="Q483" s="375"/>
      <c r="R483" s="375"/>
      <c r="S483" s="375"/>
      <c r="T483" s="375"/>
      <c r="U483" s="375"/>
      <c r="V483" s="375"/>
      <c r="W483" s="375"/>
      <c r="X483" s="375"/>
      <c r="Y483" s="375"/>
      <c r="Z483" s="375"/>
      <c r="AA483" s="375"/>
      <c r="AB483" s="375"/>
    </row>
    <row r="484" spans="1:28" s="376" customFormat="1" ht="17.100000000000001" customHeight="1">
      <c r="A484" s="385" t="s">
        <v>1062</v>
      </c>
      <c r="B484" s="378">
        <v>68416</v>
      </c>
      <c r="C484" s="386" t="s">
        <v>2264</v>
      </c>
      <c r="D484" s="380">
        <v>34.799999999999997</v>
      </c>
      <c r="E484" s="381">
        <f t="shared" si="79"/>
        <v>0.85087191822008412</v>
      </c>
      <c r="F484" s="382">
        <f>B484</f>
        <v>68416</v>
      </c>
      <c r="G484" s="383">
        <f>D484</f>
        <v>34.799999999999997</v>
      </c>
      <c r="H484" s="384">
        <f t="shared" si="80"/>
        <v>0.85087191822008412</v>
      </c>
      <c r="I484" s="383">
        <f t="shared" si="81"/>
        <v>34.800000000000011</v>
      </c>
      <c r="J484" s="375"/>
      <c r="K484" s="375"/>
      <c r="L484" s="375"/>
      <c r="M484" s="375"/>
      <c r="N484" s="375"/>
      <c r="O484" s="375"/>
      <c r="P484" s="375"/>
      <c r="Q484" s="375"/>
      <c r="R484" s="375"/>
      <c r="S484" s="375"/>
      <c r="T484" s="375"/>
      <c r="U484" s="375"/>
      <c r="V484" s="375"/>
      <c r="W484" s="375"/>
      <c r="X484" s="375"/>
      <c r="Y484" s="375"/>
      <c r="Z484" s="375"/>
      <c r="AA484" s="375"/>
      <c r="AB484" s="375"/>
    </row>
    <row r="485" spans="1:28" s="376" customFormat="1" ht="17.100000000000001" customHeight="1">
      <c r="A485" s="385" t="s">
        <v>1063</v>
      </c>
      <c r="B485" s="378">
        <v>49621</v>
      </c>
      <c r="C485" s="385" t="s">
        <v>2265</v>
      </c>
      <c r="D485" s="380">
        <v>16.899999999999999</v>
      </c>
      <c r="E485" s="381">
        <f t="shared" si="79"/>
        <v>0.95350404312668458</v>
      </c>
      <c r="F485" s="382">
        <f>B485</f>
        <v>49621</v>
      </c>
      <c r="G485" s="383">
        <f>D485</f>
        <v>16.899999999999999</v>
      </c>
      <c r="H485" s="384">
        <f t="shared" si="80"/>
        <v>0.95350404312668458</v>
      </c>
      <c r="I485" s="383">
        <f t="shared" si="81"/>
        <v>16.900000000000006</v>
      </c>
      <c r="J485" s="375"/>
      <c r="K485" s="375"/>
      <c r="L485" s="375"/>
      <c r="M485" s="375"/>
      <c r="N485" s="375"/>
      <c r="O485" s="375"/>
      <c r="P485" s="375"/>
      <c r="Q485" s="375"/>
      <c r="R485" s="375"/>
      <c r="S485" s="375"/>
      <c r="T485" s="375"/>
      <c r="U485" s="375"/>
      <c r="V485" s="375"/>
      <c r="W485" s="375"/>
      <c r="X485" s="375"/>
      <c r="Y485" s="375"/>
      <c r="Z485" s="375"/>
      <c r="AA485" s="375"/>
      <c r="AB485" s="375"/>
    </row>
    <row r="486" spans="1:28" s="376" customFormat="1" ht="17.100000000000001" customHeight="1">
      <c r="A486" s="385" t="s">
        <v>1064</v>
      </c>
      <c r="B486" s="378">
        <v>35503</v>
      </c>
      <c r="C486" s="385" t="s">
        <v>2266</v>
      </c>
      <c r="D486" s="380">
        <v>24</v>
      </c>
      <c r="E486" s="381">
        <f t="shared" si="79"/>
        <v>0.909967845659164</v>
      </c>
      <c r="F486" s="382">
        <f>B486</f>
        <v>35503</v>
      </c>
      <c r="G486" s="383">
        <f>D486</f>
        <v>24</v>
      </c>
      <c r="H486" s="384">
        <f t="shared" si="80"/>
        <v>0.909967845659164</v>
      </c>
      <c r="I486" s="383">
        <f t="shared" si="81"/>
        <v>24</v>
      </c>
      <c r="J486" s="375"/>
      <c r="K486" s="375"/>
      <c r="L486" s="375"/>
      <c r="M486" s="375"/>
      <c r="N486" s="375"/>
      <c r="O486" s="375"/>
      <c r="P486" s="375"/>
      <c r="Q486" s="375"/>
      <c r="R486" s="375"/>
      <c r="S486" s="375"/>
      <c r="T486" s="375"/>
      <c r="U486" s="375"/>
      <c r="V486" s="375"/>
      <c r="W486" s="375"/>
      <c r="X486" s="375"/>
      <c r="Y486" s="375"/>
      <c r="Z486" s="375"/>
      <c r="AA486" s="375"/>
      <c r="AB486" s="375"/>
    </row>
    <row r="487" spans="1:28" s="376" customFormat="1" ht="17.100000000000001" customHeight="1">
      <c r="A487" s="385" t="s">
        <v>1065</v>
      </c>
      <c r="B487" s="378"/>
      <c r="C487" s="385"/>
      <c r="D487" s="380"/>
      <c r="E487" s="381"/>
      <c r="F487" s="382">
        <f>SUM(B488:B492)</f>
        <v>5273383</v>
      </c>
      <c r="G487" s="383">
        <f>SUMPRODUCT($B488:$B492,D488:D492)/SUM($B488:$B492)</f>
        <v>13.268798795763555</v>
      </c>
      <c r="H487" s="384">
        <f>SUMPRODUCT($B488:$B492,E488:E492)/SUM($B488:$B492)</f>
        <v>0.97899160263449203</v>
      </c>
      <c r="I487" s="383">
        <f t="shared" si="81"/>
        <v>13.036479801481221</v>
      </c>
      <c r="J487" s="375"/>
      <c r="K487" s="375"/>
      <c r="L487" s="375"/>
      <c r="M487" s="375"/>
      <c r="N487" s="375"/>
      <c r="O487" s="375"/>
      <c r="P487" s="375"/>
      <c r="Q487" s="375"/>
      <c r="R487" s="375"/>
      <c r="S487" s="375"/>
      <c r="T487" s="375"/>
      <c r="U487" s="375"/>
      <c r="V487" s="375"/>
      <c r="W487" s="375"/>
      <c r="X487" s="375"/>
      <c r="Y487" s="375"/>
      <c r="Z487" s="375"/>
      <c r="AA487" s="375"/>
      <c r="AB487" s="375"/>
    </row>
    <row r="488" spans="1:28" s="376" customFormat="1" ht="17.100000000000001" customHeight="1">
      <c r="A488" s="385" t="s">
        <v>2019</v>
      </c>
      <c r="B488" s="378"/>
      <c r="C488" s="385"/>
      <c r="D488" s="380"/>
      <c r="E488" s="381"/>
      <c r="F488" s="382"/>
      <c r="G488" s="383"/>
      <c r="H488" s="384"/>
      <c r="I488" s="383"/>
      <c r="J488" s="375"/>
      <c r="K488" s="375"/>
      <c r="L488" s="375"/>
      <c r="M488" s="375"/>
      <c r="N488" s="375"/>
      <c r="O488" s="375"/>
      <c r="P488" s="375"/>
      <c r="Q488" s="375"/>
      <c r="R488" s="375"/>
      <c r="S488" s="375"/>
      <c r="T488" s="375"/>
      <c r="U488" s="375"/>
      <c r="V488" s="375"/>
      <c r="W488" s="375"/>
      <c r="X488" s="375"/>
      <c r="Y488" s="375"/>
      <c r="Z488" s="375"/>
      <c r="AA488" s="375"/>
      <c r="AB488" s="375"/>
    </row>
    <row r="489" spans="1:28" s="376" customFormat="1" ht="17.100000000000001" customHeight="1">
      <c r="A489" s="385" t="s">
        <v>2267</v>
      </c>
      <c r="B489" s="378">
        <v>4868779</v>
      </c>
      <c r="C489" s="385" t="s">
        <v>2268</v>
      </c>
      <c r="D489" s="380">
        <v>11.5</v>
      </c>
      <c r="E489" s="381">
        <f t="shared" si="79"/>
        <v>0.98951048951048948</v>
      </c>
      <c r="F489" s="382"/>
      <c r="G489" s="383"/>
      <c r="H489" s="384"/>
      <c r="I489" s="383"/>
      <c r="J489" s="375"/>
      <c r="K489" s="375"/>
      <c r="L489" s="375"/>
      <c r="M489" s="375"/>
      <c r="N489" s="375"/>
      <c r="O489" s="375"/>
      <c r="P489" s="375"/>
      <c r="Q489" s="375"/>
      <c r="R489" s="375"/>
      <c r="S489" s="375"/>
      <c r="T489" s="375"/>
      <c r="U489" s="375"/>
      <c r="V489" s="375"/>
      <c r="W489" s="375"/>
      <c r="X489" s="375"/>
      <c r="Y489" s="375"/>
      <c r="Z489" s="375"/>
      <c r="AA489" s="375"/>
      <c r="AB489" s="375"/>
    </row>
    <row r="490" spans="1:28" s="376" customFormat="1" ht="17.100000000000001" customHeight="1">
      <c r="A490" s="385" t="s">
        <v>2269</v>
      </c>
      <c r="B490" s="378">
        <v>283443</v>
      </c>
      <c r="C490" s="385" t="s">
        <v>1930</v>
      </c>
      <c r="D490" s="380">
        <v>36.5</v>
      </c>
      <c r="E490" s="381">
        <f t="shared" si="79"/>
        <v>0.84226190476190477</v>
      </c>
      <c r="F490" s="382"/>
      <c r="G490" s="383"/>
      <c r="H490" s="384"/>
      <c r="I490" s="383"/>
      <c r="J490" s="375"/>
      <c r="K490" s="375"/>
      <c r="L490" s="375"/>
      <c r="M490" s="375"/>
      <c r="N490" s="375"/>
      <c r="O490" s="375"/>
      <c r="P490" s="375"/>
      <c r="Q490" s="375"/>
      <c r="R490" s="375"/>
      <c r="S490" s="375"/>
      <c r="T490" s="375"/>
      <c r="U490" s="375"/>
      <c r="V490" s="375"/>
      <c r="W490" s="375"/>
      <c r="X490" s="375"/>
      <c r="Y490" s="375"/>
      <c r="Z490" s="375"/>
      <c r="AA490" s="375"/>
      <c r="AB490" s="375"/>
    </row>
    <row r="491" spans="1:28" s="376" customFormat="1" ht="17.100000000000001" customHeight="1">
      <c r="A491" s="385" t="s">
        <v>2270</v>
      </c>
      <c r="B491" s="378"/>
      <c r="C491" s="385"/>
      <c r="D491" s="380"/>
      <c r="E491" s="381"/>
      <c r="F491" s="382"/>
      <c r="G491" s="383"/>
      <c r="H491" s="384"/>
      <c r="I491" s="383"/>
      <c r="J491" s="375"/>
      <c r="K491" s="375"/>
      <c r="L491" s="375"/>
      <c r="M491" s="375"/>
      <c r="N491" s="375"/>
      <c r="O491" s="375"/>
      <c r="P491" s="375"/>
      <c r="Q491" s="375"/>
      <c r="R491" s="375"/>
      <c r="S491" s="375"/>
      <c r="T491" s="375"/>
      <c r="U491" s="375"/>
      <c r="V491" s="375"/>
      <c r="W491" s="375"/>
      <c r="X491" s="375"/>
      <c r="Y491" s="375"/>
      <c r="Z491" s="375"/>
      <c r="AA491" s="375"/>
      <c r="AB491" s="375"/>
    </row>
    <row r="492" spans="1:28" s="376" customFormat="1" ht="17.100000000000001" customHeight="1">
      <c r="A492" s="385" t="s">
        <v>2267</v>
      </c>
      <c r="B492" s="378">
        <v>121161</v>
      </c>
      <c r="C492" s="385" t="s">
        <v>2271</v>
      </c>
      <c r="D492" s="380">
        <v>30</v>
      </c>
      <c r="E492" s="381">
        <f t="shared" si="79"/>
        <v>0.87616099071207432</v>
      </c>
      <c r="F492" s="382"/>
      <c r="G492" s="383"/>
      <c r="H492" s="384"/>
      <c r="I492" s="383"/>
      <c r="J492" s="375"/>
      <c r="K492" s="375"/>
      <c r="L492" s="375"/>
      <c r="M492" s="375"/>
      <c r="N492" s="375"/>
      <c r="O492" s="375"/>
      <c r="P492" s="375"/>
      <c r="Q492" s="375"/>
      <c r="R492" s="375"/>
      <c r="S492" s="375"/>
      <c r="T492" s="375"/>
      <c r="U492" s="375"/>
      <c r="V492" s="375"/>
      <c r="W492" s="375"/>
      <c r="X492" s="375"/>
      <c r="Y492" s="375"/>
      <c r="Z492" s="375"/>
      <c r="AA492" s="375"/>
      <c r="AB492" s="375"/>
    </row>
    <row r="493" spans="1:28" s="376" customFormat="1" ht="17.100000000000001" customHeight="1">
      <c r="A493" s="385" t="s">
        <v>2272</v>
      </c>
      <c r="B493" s="378">
        <v>0</v>
      </c>
      <c r="C493" s="385">
        <v>45</v>
      </c>
      <c r="D493" s="380">
        <v>45</v>
      </c>
      <c r="E493" s="381">
        <f t="shared" si="79"/>
        <v>0.80169971671388107</v>
      </c>
      <c r="F493" s="382">
        <f>B493</f>
        <v>0</v>
      </c>
      <c r="G493" s="383">
        <f>D493</f>
        <v>45</v>
      </c>
      <c r="H493" s="384">
        <f t="shared" ref="H493:H497" si="82">141.5/(G493+131.5)</f>
        <v>0.80169971671388107</v>
      </c>
      <c r="I493" s="383">
        <f t="shared" ref="I493:I497" si="83">(141.5/H493)-131.5</f>
        <v>45</v>
      </c>
      <c r="J493" s="375"/>
      <c r="K493" s="375"/>
      <c r="L493" s="375"/>
      <c r="M493" s="375"/>
      <c r="N493" s="375"/>
      <c r="O493" s="375"/>
      <c r="P493" s="375"/>
      <c r="Q493" s="375"/>
      <c r="R493" s="375"/>
      <c r="S493" s="375"/>
      <c r="T493" s="375"/>
      <c r="U493" s="375"/>
      <c r="V493" s="375"/>
      <c r="W493" s="375"/>
      <c r="X493" s="375"/>
      <c r="Y493" s="375"/>
      <c r="Z493" s="375"/>
      <c r="AA493" s="375"/>
      <c r="AB493" s="375"/>
    </row>
    <row r="494" spans="1:28" s="376" customFormat="1" ht="17.100000000000001" customHeight="1">
      <c r="A494" s="385" t="s">
        <v>1134</v>
      </c>
      <c r="B494" s="378">
        <v>19285</v>
      </c>
      <c r="C494" s="386" t="s">
        <v>2273</v>
      </c>
      <c r="D494" s="380">
        <v>32</v>
      </c>
      <c r="E494" s="381">
        <f t="shared" si="79"/>
        <v>0.86544342507645255</v>
      </c>
      <c r="F494" s="382">
        <f>B494</f>
        <v>19285</v>
      </c>
      <c r="G494" s="383">
        <f>D494</f>
        <v>32</v>
      </c>
      <c r="H494" s="384">
        <f t="shared" si="82"/>
        <v>0.86544342507645255</v>
      </c>
      <c r="I494" s="383">
        <f t="shared" si="83"/>
        <v>32</v>
      </c>
      <c r="J494" s="375"/>
      <c r="K494" s="375"/>
      <c r="L494" s="375"/>
      <c r="M494" s="375"/>
      <c r="N494" s="375"/>
      <c r="O494" s="375"/>
      <c r="P494" s="375"/>
      <c r="Q494" s="375"/>
      <c r="R494" s="375"/>
      <c r="S494" s="375"/>
      <c r="T494" s="375"/>
      <c r="U494" s="375"/>
      <c r="V494" s="375"/>
      <c r="W494" s="375"/>
      <c r="X494" s="375"/>
      <c r="Y494" s="375"/>
      <c r="Z494" s="375"/>
      <c r="AA494" s="375"/>
      <c r="AB494" s="375"/>
    </row>
    <row r="495" spans="1:28" s="376" customFormat="1" ht="17.100000000000001" customHeight="1">
      <c r="A495" s="385" t="s">
        <v>2274</v>
      </c>
      <c r="B495" s="378">
        <v>0</v>
      </c>
      <c r="C495" s="385">
        <v>28</v>
      </c>
      <c r="D495" s="380">
        <v>28</v>
      </c>
      <c r="E495" s="381">
        <f t="shared" si="79"/>
        <v>0.88714733542319746</v>
      </c>
      <c r="F495" s="382">
        <f>B495</f>
        <v>0</v>
      </c>
      <c r="G495" s="383">
        <f>D495</f>
        <v>28</v>
      </c>
      <c r="H495" s="384">
        <f t="shared" si="82"/>
        <v>0.88714733542319746</v>
      </c>
      <c r="I495" s="383">
        <f t="shared" si="83"/>
        <v>28</v>
      </c>
      <c r="J495" s="375"/>
      <c r="K495" s="375"/>
      <c r="L495" s="375"/>
      <c r="M495" s="375"/>
      <c r="N495" s="375"/>
      <c r="O495" s="375"/>
      <c r="P495" s="375"/>
      <c r="Q495" s="375"/>
      <c r="R495" s="375"/>
      <c r="S495" s="375"/>
      <c r="T495" s="375"/>
      <c r="U495" s="375"/>
      <c r="V495" s="375"/>
      <c r="W495" s="375"/>
      <c r="X495" s="375"/>
      <c r="Y495" s="375"/>
      <c r="Z495" s="375"/>
      <c r="AA495" s="375"/>
      <c r="AB495" s="375"/>
    </row>
    <row r="496" spans="1:28" s="376" customFormat="1" ht="17.100000000000001" customHeight="1">
      <c r="A496" s="385" t="s">
        <v>2275</v>
      </c>
      <c r="B496" s="378">
        <v>0</v>
      </c>
      <c r="C496" s="385">
        <v>46</v>
      </c>
      <c r="D496" s="380">
        <v>46</v>
      </c>
      <c r="E496" s="381">
        <f t="shared" si="79"/>
        <v>0.79718309859154934</v>
      </c>
      <c r="F496" s="382">
        <f>B496</f>
        <v>0</v>
      </c>
      <c r="G496" s="383">
        <f>D496</f>
        <v>46</v>
      </c>
      <c r="H496" s="384">
        <f t="shared" si="82"/>
        <v>0.79718309859154934</v>
      </c>
      <c r="I496" s="383">
        <f t="shared" si="83"/>
        <v>46</v>
      </c>
      <c r="J496" s="375"/>
      <c r="K496" s="375"/>
      <c r="L496" s="375"/>
      <c r="M496" s="375"/>
      <c r="N496" s="375"/>
      <c r="O496" s="375"/>
      <c r="P496" s="375"/>
      <c r="Q496" s="375"/>
      <c r="R496" s="375"/>
      <c r="S496" s="375"/>
      <c r="T496" s="375"/>
      <c r="U496" s="375"/>
      <c r="V496" s="375"/>
      <c r="W496" s="375"/>
      <c r="X496" s="375"/>
      <c r="Y496" s="375"/>
      <c r="Z496" s="375"/>
      <c r="AA496" s="375"/>
      <c r="AB496" s="375"/>
    </row>
    <row r="497" spans="1:28" s="376" customFormat="1" ht="17.100000000000001" customHeight="1">
      <c r="A497" s="385" t="s">
        <v>1133</v>
      </c>
      <c r="B497" s="378">
        <v>3638</v>
      </c>
      <c r="C497" s="385">
        <v>30</v>
      </c>
      <c r="D497" s="380">
        <v>30</v>
      </c>
      <c r="E497" s="381">
        <f t="shared" si="79"/>
        <v>0.87616099071207432</v>
      </c>
      <c r="F497" s="382">
        <f>B497</f>
        <v>3638</v>
      </c>
      <c r="G497" s="383">
        <f>D497</f>
        <v>30</v>
      </c>
      <c r="H497" s="384">
        <f t="shared" si="82"/>
        <v>0.87616099071207432</v>
      </c>
      <c r="I497" s="383">
        <f t="shared" si="83"/>
        <v>30</v>
      </c>
      <c r="J497" s="375"/>
      <c r="K497" s="375"/>
      <c r="L497" s="375"/>
      <c r="M497" s="375"/>
      <c r="N497" s="375"/>
      <c r="O497" s="375"/>
      <c r="P497" s="375"/>
      <c r="Q497" s="375"/>
      <c r="R497" s="375"/>
      <c r="S497" s="375"/>
      <c r="T497" s="375"/>
      <c r="U497" s="375"/>
      <c r="V497" s="375"/>
      <c r="W497" s="375"/>
      <c r="X497" s="375"/>
      <c r="Y497" s="375"/>
      <c r="Z497" s="375"/>
      <c r="AA497" s="375"/>
      <c r="AB497" s="375"/>
    </row>
    <row r="498" spans="1:28" s="376" customFormat="1" ht="17.100000000000001" customHeight="1">
      <c r="A498" s="385" t="s">
        <v>1066</v>
      </c>
      <c r="B498" s="378"/>
      <c r="C498" s="385"/>
      <c r="D498" s="380"/>
      <c r="E498" s="381"/>
      <c r="F498" s="382">
        <f>SUM(B499:B501)</f>
        <v>673691</v>
      </c>
      <c r="G498" s="383">
        <f>SUMPRODUCT($B499:$B501,D499:D501)/SUM($B499:$B501)</f>
        <v>29.731955154514459</v>
      </c>
      <c r="H498" s="384">
        <f>SUMPRODUCT($B499:$B501,E499:E501)/SUM($B499:$B501)</f>
        <v>0.87768651374016027</v>
      </c>
      <c r="I498" s="383">
        <f t="shared" si="81"/>
        <v>29.719293887761808</v>
      </c>
      <c r="J498" s="375"/>
      <c r="K498" s="375"/>
      <c r="L498" s="375"/>
      <c r="M498" s="375"/>
      <c r="N498" s="375"/>
      <c r="O498" s="375"/>
      <c r="P498" s="375"/>
      <c r="Q498" s="375"/>
      <c r="R498" s="375"/>
      <c r="S498" s="375"/>
      <c r="T498" s="375"/>
      <c r="U498" s="375"/>
      <c r="V498" s="375"/>
      <c r="W498" s="375"/>
      <c r="X498" s="375"/>
      <c r="Y498" s="375"/>
      <c r="Z498" s="375"/>
      <c r="AA498" s="375"/>
      <c r="AB498" s="375"/>
    </row>
    <row r="499" spans="1:28" s="376" customFormat="1" ht="17.100000000000001" customHeight="1">
      <c r="A499" s="385" t="s">
        <v>2276</v>
      </c>
      <c r="B499" s="378">
        <v>358852</v>
      </c>
      <c r="C499" s="385">
        <v>31</v>
      </c>
      <c r="D499" s="380">
        <v>31</v>
      </c>
      <c r="E499" s="381">
        <f t="shared" si="79"/>
        <v>0.87076923076923074</v>
      </c>
      <c r="F499" s="382"/>
      <c r="G499" s="383"/>
      <c r="H499" s="384"/>
      <c r="I499" s="383"/>
      <c r="J499" s="375"/>
      <c r="K499" s="375"/>
      <c r="L499" s="375"/>
      <c r="M499" s="375"/>
      <c r="N499" s="375"/>
      <c r="O499" s="375"/>
      <c r="P499" s="375"/>
      <c r="Q499" s="375"/>
      <c r="R499" s="375"/>
      <c r="S499" s="375"/>
      <c r="T499" s="375"/>
      <c r="U499" s="375"/>
      <c r="V499" s="375"/>
      <c r="W499" s="375"/>
      <c r="X499" s="375"/>
      <c r="Y499" s="375"/>
      <c r="Z499" s="375"/>
      <c r="AA499" s="375"/>
      <c r="AB499" s="375"/>
    </row>
    <row r="500" spans="1:28" s="376" customFormat="1" ht="17.100000000000001" customHeight="1">
      <c r="A500" s="385" t="s">
        <v>2277</v>
      </c>
      <c r="B500" s="378">
        <v>264702</v>
      </c>
      <c r="C500" s="385" t="s">
        <v>2278</v>
      </c>
      <c r="D500" s="380">
        <v>28</v>
      </c>
      <c r="E500" s="381">
        <f t="shared" si="79"/>
        <v>0.88714733542319746</v>
      </c>
      <c r="F500" s="382"/>
      <c r="G500" s="383"/>
      <c r="H500" s="384"/>
      <c r="I500" s="383"/>
      <c r="J500" s="375"/>
      <c r="K500" s="375"/>
      <c r="L500" s="375"/>
      <c r="M500" s="375"/>
      <c r="N500" s="375"/>
      <c r="O500" s="375"/>
      <c r="P500" s="375"/>
      <c r="Q500" s="375"/>
      <c r="R500" s="375"/>
      <c r="S500" s="375"/>
      <c r="T500" s="375"/>
      <c r="U500" s="375"/>
      <c r="V500" s="375"/>
      <c r="W500" s="375"/>
      <c r="X500" s="375"/>
      <c r="Y500" s="375"/>
      <c r="Z500" s="375"/>
      <c r="AA500" s="375"/>
      <c r="AB500" s="375"/>
    </row>
    <row r="501" spans="1:28" s="376" customFormat="1" ht="17.100000000000001" customHeight="1">
      <c r="A501" s="385" t="s">
        <v>2279</v>
      </c>
      <c r="B501" s="378">
        <v>50137</v>
      </c>
      <c r="C501" s="386" t="s">
        <v>2280</v>
      </c>
      <c r="D501" s="380">
        <v>29.8</v>
      </c>
      <c r="E501" s="381">
        <f t="shared" si="79"/>
        <v>0.87724736515809043</v>
      </c>
      <c r="F501" s="382"/>
      <c r="G501" s="383"/>
      <c r="H501" s="384"/>
      <c r="I501" s="383"/>
      <c r="J501" s="375"/>
      <c r="K501" s="375"/>
      <c r="L501" s="375"/>
      <c r="M501" s="375"/>
      <c r="N501" s="375"/>
      <c r="O501" s="375"/>
      <c r="P501" s="375"/>
      <c r="Q501" s="375"/>
      <c r="R501" s="375"/>
      <c r="S501" s="375"/>
      <c r="T501" s="375"/>
      <c r="U501" s="375"/>
      <c r="V501" s="375"/>
      <c r="W501" s="375"/>
      <c r="X501" s="375"/>
      <c r="Y501" s="375"/>
      <c r="Z501" s="375"/>
      <c r="AA501" s="375"/>
      <c r="AB501" s="375"/>
    </row>
    <row r="502" spans="1:28" s="376" customFormat="1" ht="17.100000000000001" customHeight="1">
      <c r="A502" s="385" t="s">
        <v>1067</v>
      </c>
      <c r="B502" s="378">
        <v>331582</v>
      </c>
      <c r="C502" s="385" t="s">
        <v>2281</v>
      </c>
      <c r="D502" s="380">
        <v>23.7</v>
      </c>
      <c r="E502" s="381">
        <f t="shared" si="79"/>
        <v>0.91172680412371143</v>
      </c>
      <c r="F502" s="382">
        <f>B502</f>
        <v>331582</v>
      </c>
      <c r="G502" s="383">
        <f>D502</f>
        <v>23.7</v>
      </c>
      <c r="H502" s="384">
        <f t="shared" ref="H502:H505" si="84">141.5/(G502+131.5)</f>
        <v>0.91172680412371143</v>
      </c>
      <c r="I502" s="383">
        <f t="shared" ref="I502:I505" si="85">(141.5/H502)-131.5</f>
        <v>23.699999999999989</v>
      </c>
      <c r="J502" s="375"/>
      <c r="K502" s="375"/>
      <c r="L502" s="375"/>
      <c r="M502" s="375"/>
      <c r="N502" s="375"/>
      <c r="O502" s="375"/>
      <c r="P502" s="375"/>
      <c r="Q502" s="375"/>
      <c r="R502" s="375"/>
      <c r="S502" s="375"/>
      <c r="T502" s="375"/>
      <c r="U502" s="375"/>
      <c r="V502" s="375"/>
      <c r="W502" s="375"/>
      <c r="X502" s="375"/>
      <c r="Y502" s="375"/>
      <c r="Z502" s="375"/>
      <c r="AA502" s="375"/>
      <c r="AB502" s="375"/>
    </row>
    <row r="503" spans="1:28" s="376" customFormat="1" ht="17.100000000000001" customHeight="1">
      <c r="A503" s="385" t="s">
        <v>1068</v>
      </c>
      <c r="B503" s="378">
        <v>201623</v>
      </c>
      <c r="C503" s="386" t="s">
        <v>2282</v>
      </c>
      <c r="D503" s="380">
        <v>21.4</v>
      </c>
      <c r="E503" s="381">
        <f t="shared" si="79"/>
        <v>0.92544146500981028</v>
      </c>
      <c r="F503" s="382">
        <f>B503</f>
        <v>201623</v>
      </c>
      <c r="G503" s="383">
        <f>D503</f>
        <v>21.4</v>
      </c>
      <c r="H503" s="384">
        <f t="shared" si="84"/>
        <v>0.92544146500981028</v>
      </c>
      <c r="I503" s="383">
        <f t="shared" si="85"/>
        <v>21.400000000000006</v>
      </c>
      <c r="J503" s="375"/>
      <c r="K503" s="375"/>
      <c r="L503" s="375"/>
      <c r="M503" s="375"/>
      <c r="N503" s="375"/>
      <c r="O503" s="375"/>
      <c r="P503" s="375"/>
      <c r="Q503" s="375"/>
      <c r="R503" s="375"/>
      <c r="S503" s="375"/>
      <c r="T503" s="375"/>
      <c r="U503" s="375"/>
      <c r="V503" s="375"/>
      <c r="W503" s="375"/>
      <c r="X503" s="375"/>
      <c r="Y503" s="375"/>
      <c r="Z503" s="375"/>
      <c r="AA503" s="375"/>
      <c r="AB503" s="375"/>
    </row>
    <row r="504" spans="1:28" s="376" customFormat="1" ht="17.100000000000001" customHeight="1">
      <c r="A504" s="385" t="s">
        <v>1069</v>
      </c>
      <c r="B504" s="378">
        <v>76742</v>
      </c>
      <c r="C504" s="385" t="s">
        <v>2283</v>
      </c>
      <c r="D504" s="380">
        <v>24.3</v>
      </c>
      <c r="E504" s="381">
        <f t="shared" si="79"/>
        <v>0.90821566110397944</v>
      </c>
      <c r="F504" s="382">
        <f>B504</f>
        <v>76742</v>
      </c>
      <c r="G504" s="383">
        <f>D504</f>
        <v>24.3</v>
      </c>
      <c r="H504" s="384">
        <f t="shared" si="84"/>
        <v>0.90821566110397944</v>
      </c>
      <c r="I504" s="383">
        <f t="shared" si="85"/>
        <v>24.300000000000011</v>
      </c>
      <c r="J504" s="375"/>
      <c r="K504" s="375"/>
      <c r="L504" s="375"/>
      <c r="M504" s="375"/>
      <c r="N504" s="375"/>
      <c r="O504" s="375"/>
      <c r="P504" s="375"/>
      <c r="Q504" s="375"/>
      <c r="R504" s="375"/>
      <c r="S504" s="375"/>
      <c r="T504" s="375"/>
      <c r="U504" s="375"/>
      <c r="V504" s="375"/>
      <c r="W504" s="375"/>
      <c r="X504" s="375"/>
      <c r="Y504" s="375"/>
      <c r="Z504" s="375"/>
      <c r="AA504" s="375"/>
      <c r="AB504" s="375"/>
    </row>
    <row r="505" spans="1:28" s="376" customFormat="1" ht="17.100000000000001" customHeight="1">
      <c r="A505" s="385" t="s">
        <v>1070</v>
      </c>
      <c r="B505" s="378">
        <v>632789</v>
      </c>
      <c r="C505" s="386" t="s">
        <v>2284</v>
      </c>
      <c r="D505" s="380">
        <v>33.299999999999997</v>
      </c>
      <c r="E505" s="381">
        <f t="shared" si="79"/>
        <v>0.85861650485436891</v>
      </c>
      <c r="F505" s="382">
        <f>B505</f>
        <v>632789</v>
      </c>
      <c r="G505" s="383">
        <f>D505</f>
        <v>33.299999999999997</v>
      </c>
      <c r="H505" s="384">
        <f t="shared" si="84"/>
        <v>0.85861650485436891</v>
      </c>
      <c r="I505" s="383">
        <f t="shared" si="85"/>
        <v>33.300000000000011</v>
      </c>
      <c r="J505" s="375"/>
      <c r="K505" s="375"/>
      <c r="L505" s="375"/>
      <c r="M505" s="375"/>
      <c r="N505" s="375"/>
      <c r="O505" s="375"/>
      <c r="P505" s="375"/>
      <c r="Q505" s="375"/>
      <c r="R505" s="375"/>
      <c r="S505" s="375"/>
      <c r="T505" s="375"/>
      <c r="U505" s="375"/>
      <c r="V505" s="375"/>
      <c r="W505" s="375"/>
      <c r="X505" s="375"/>
      <c r="Y505" s="375"/>
      <c r="Z505" s="375"/>
      <c r="AA505" s="375"/>
      <c r="AB505" s="375"/>
    </row>
    <row r="506" spans="1:28" s="376" customFormat="1" ht="17.100000000000001" customHeight="1">
      <c r="A506" s="385" t="s">
        <v>1071</v>
      </c>
      <c r="B506" s="378"/>
      <c r="C506" s="385"/>
      <c r="D506" s="380"/>
      <c r="E506" s="381"/>
      <c r="F506" s="382">
        <f>SUM(B507:B514)</f>
        <v>131695</v>
      </c>
      <c r="G506" s="383">
        <f>SUMPRODUCT($B507:$B514,D507:D514)/SUM($B507:$B514)</f>
        <v>13.732450738448689</v>
      </c>
      <c r="H506" s="384">
        <f>SUMPRODUCT($B507:$B514,E507:E514)/SUM($B507:$B514)</f>
        <v>0.97449017865278287</v>
      </c>
      <c r="I506" s="383">
        <f t="shared" si="81"/>
        <v>13.704131452224061</v>
      </c>
      <c r="J506" s="375"/>
      <c r="K506" s="375"/>
      <c r="L506" s="375"/>
      <c r="M506" s="375"/>
      <c r="N506" s="375"/>
      <c r="O506" s="375"/>
      <c r="P506" s="375"/>
      <c r="Q506" s="375"/>
      <c r="R506" s="375"/>
      <c r="S506" s="375"/>
      <c r="T506" s="375"/>
      <c r="U506" s="375"/>
      <c r="V506" s="375"/>
      <c r="W506" s="375"/>
      <c r="X506" s="375"/>
      <c r="Y506" s="375"/>
      <c r="Z506" s="375"/>
      <c r="AA506" s="375"/>
      <c r="AB506" s="375"/>
    </row>
    <row r="507" spans="1:28" s="376" customFormat="1" ht="17.100000000000001" customHeight="1">
      <c r="A507" s="385" t="s">
        <v>2285</v>
      </c>
      <c r="B507" s="378"/>
      <c r="C507" s="385"/>
      <c r="D507" s="380"/>
      <c r="E507" s="381"/>
      <c r="F507" s="382"/>
      <c r="G507" s="383"/>
      <c r="H507" s="384"/>
      <c r="I507" s="383"/>
      <c r="J507" s="375"/>
      <c r="K507" s="375"/>
      <c r="L507" s="375"/>
      <c r="M507" s="375"/>
      <c r="N507" s="375"/>
      <c r="O507" s="375"/>
      <c r="P507" s="375"/>
      <c r="Q507" s="375"/>
      <c r="R507" s="375"/>
      <c r="S507" s="375"/>
      <c r="T507" s="375"/>
      <c r="U507" s="375"/>
      <c r="V507" s="375"/>
      <c r="W507" s="375"/>
      <c r="X507" s="375"/>
      <c r="Y507" s="375"/>
      <c r="Z507" s="375"/>
      <c r="AA507" s="375"/>
      <c r="AB507" s="375"/>
    </row>
    <row r="508" spans="1:28" s="376" customFormat="1" ht="17.100000000000001" customHeight="1">
      <c r="A508" s="385" t="s">
        <v>2286</v>
      </c>
      <c r="B508" s="378">
        <v>34479</v>
      </c>
      <c r="C508" s="379" t="s">
        <v>2287</v>
      </c>
      <c r="D508" s="380">
        <v>14</v>
      </c>
      <c r="E508" s="381">
        <f t="shared" si="79"/>
        <v>0.97250859106529208</v>
      </c>
      <c r="F508" s="382"/>
      <c r="G508" s="383"/>
      <c r="H508" s="384"/>
      <c r="I508" s="383"/>
      <c r="J508" s="375"/>
      <c r="K508" s="375"/>
      <c r="L508" s="375"/>
      <c r="M508" s="375"/>
      <c r="N508" s="375"/>
      <c r="O508" s="375"/>
      <c r="P508" s="375"/>
      <c r="Q508" s="375"/>
      <c r="R508" s="375"/>
      <c r="S508" s="375"/>
      <c r="T508" s="375"/>
      <c r="U508" s="375"/>
      <c r="V508" s="375"/>
      <c r="W508" s="375"/>
      <c r="X508" s="375"/>
      <c r="Y508" s="375"/>
      <c r="Z508" s="375"/>
      <c r="AA508" s="375"/>
      <c r="AB508" s="375"/>
    </row>
    <row r="509" spans="1:28" s="376" customFormat="1" ht="17.100000000000001" customHeight="1">
      <c r="A509" s="385" t="s">
        <v>1813</v>
      </c>
      <c r="B509" s="378">
        <v>4682</v>
      </c>
      <c r="C509" s="385">
        <v>14</v>
      </c>
      <c r="D509" s="380">
        <v>14</v>
      </c>
      <c r="E509" s="381">
        <f t="shared" si="79"/>
        <v>0.97250859106529208</v>
      </c>
      <c r="F509" s="382"/>
      <c r="G509" s="383"/>
      <c r="H509" s="384"/>
      <c r="I509" s="383"/>
      <c r="J509" s="375"/>
      <c r="K509" s="375"/>
      <c r="L509" s="375"/>
      <c r="M509" s="375"/>
      <c r="N509" s="375"/>
      <c r="O509" s="375"/>
      <c r="P509" s="375"/>
      <c r="Q509" s="375"/>
      <c r="R509" s="375"/>
      <c r="S509" s="375"/>
      <c r="T509" s="375"/>
      <c r="U509" s="375"/>
      <c r="V509" s="375"/>
      <c r="W509" s="375"/>
      <c r="X509" s="375"/>
      <c r="Y509" s="375"/>
      <c r="Z509" s="375"/>
      <c r="AA509" s="375"/>
      <c r="AB509" s="375"/>
    </row>
    <row r="510" spans="1:28" s="376" customFormat="1" ht="17.100000000000001" customHeight="1">
      <c r="A510" s="385" t="s">
        <v>2019</v>
      </c>
      <c r="B510" s="378">
        <v>45456</v>
      </c>
      <c r="C510" s="386" t="s">
        <v>2288</v>
      </c>
      <c r="D510" s="380">
        <v>15</v>
      </c>
      <c r="E510" s="381">
        <f t="shared" si="79"/>
        <v>0.96587030716723554</v>
      </c>
      <c r="F510" s="382"/>
      <c r="G510" s="383"/>
      <c r="H510" s="384"/>
      <c r="I510" s="383"/>
      <c r="J510" s="375"/>
      <c r="K510" s="375"/>
      <c r="L510" s="375"/>
      <c r="M510" s="375"/>
      <c r="N510" s="375"/>
      <c r="O510" s="375"/>
      <c r="P510" s="375"/>
      <c r="Q510" s="375"/>
      <c r="R510" s="375"/>
      <c r="S510" s="375"/>
      <c r="T510" s="375"/>
      <c r="U510" s="375"/>
      <c r="V510" s="375"/>
      <c r="W510" s="375"/>
      <c r="X510" s="375"/>
      <c r="Y510" s="375"/>
      <c r="Z510" s="375"/>
      <c r="AA510" s="375"/>
      <c r="AB510" s="375"/>
    </row>
    <row r="511" spans="1:28" s="376" customFormat="1" ht="17.100000000000001" customHeight="1">
      <c r="A511" s="385" t="s">
        <v>2023</v>
      </c>
      <c r="B511" s="378"/>
      <c r="C511" s="385"/>
      <c r="D511" s="380"/>
      <c r="E511" s="381"/>
      <c r="F511" s="382"/>
      <c r="G511" s="383"/>
      <c r="H511" s="384"/>
      <c r="I511" s="383"/>
      <c r="J511" s="375"/>
      <c r="K511" s="375"/>
      <c r="L511" s="375"/>
      <c r="M511" s="375"/>
      <c r="N511" s="375"/>
      <c r="O511" s="375"/>
      <c r="P511" s="375"/>
      <c r="Q511" s="375"/>
      <c r="R511" s="375"/>
      <c r="S511" s="375"/>
      <c r="T511" s="375"/>
      <c r="U511" s="375"/>
      <c r="V511" s="375"/>
      <c r="W511" s="375"/>
      <c r="X511" s="375"/>
      <c r="Y511" s="375"/>
      <c r="Z511" s="375"/>
      <c r="AA511" s="375"/>
      <c r="AB511" s="375"/>
    </row>
    <row r="512" spans="1:28" s="376" customFormat="1" ht="17.100000000000001" customHeight="1">
      <c r="A512" s="385" t="s">
        <v>2289</v>
      </c>
      <c r="B512" s="378">
        <v>19092</v>
      </c>
      <c r="C512" s="379" t="s">
        <v>2290</v>
      </c>
      <c r="D512" s="380">
        <v>11.5</v>
      </c>
      <c r="E512" s="381">
        <f t="shared" si="79"/>
        <v>0.98951048951048948</v>
      </c>
      <c r="F512" s="382"/>
      <c r="G512" s="383"/>
      <c r="H512" s="384"/>
      <c r="I512" s="383"/>
      <c r="J512" s="375"/>
      <c r="K512" s="375"/>
      <c r="L512" s="375"/>
      <c r="M512" s="375"/>
      <c r="N512" s="375"/>
      <c r="O512" s="375"/>
      <c r="P512" s="375"/>
      <c r="Q512" s="375"/>
      <c r="R512" s="375"/>
      <c r="S512" s="375"/>
      <c r="T512" s="375"/>
      <c r="U512" s="375"/>
      <c r="V512" s="375"/>
      <c r="W512" s="375"/>
      <c r="X512" s="375"/>
      <c r="Y512" s="375"/>
      <c r="Z512" s="375"/>
      <c r="AA512" s="375"/>
      <c r="AB512" s="375"/>
    </row>
    <row r="513" spans="1:28" s="376" customFormat="1" ht="17.100000000000001" customHeight="1">
      <c r="A513" s="385" t="s">
        <v>1813</v>
      </c>
      <c r="B513" s="378">
        <v>9499</v>
      </c>
      <c r="C513" s="385">
        <v>8</v>
      </c>
      <c r="D513" s="380">
        <v>8</v>
      </c>
      <c r="E513" s="381">
        <f t="shared" si="79"/>
        <v>1.0143369175627239</v>
      </c>
      <c r="F513" s="382"/>
      <c r="G513" s="383"/>
      <c r="H513" s="384"/>
      <c r="I513" s="383"/>
      <c r="J513" s="375"/>
      <c r="K513" s="375"/>
      <c r="L513" s="375"/>
      <c r="M513" s="375"/>
      <c r="N513" s="375"/>
      <c r="O513" s="375"/>
      <c r="P513" s="375"/>
      <c r="Q513" s="375"/>
      <c r="R513" s="375"/>
      <c r="S513" s="375"/>
      <c r="T513" s="375"/>
      <c r="U513" s="375"/>
      <c r="V513" s="375"/>
      <c r="W513" s="375"/>
      <c r="X513" s="375"/>
      <c r="Y513" s="375"/>
      <c r="Z513" s="375"/>
      <c r="AA513" s="375"/>
      <c r="AB513" s="375"/>
    </row>
    <row r="514" spans="1:28" s="376" customFormat="1" ht="17.100000000000001" customHeight="1">
      <c r="A514" s="385" t="s">
        <v>1842</v>
      </c>
      <c r="B514" s="378">
        <v>18487</v>
      </c>
      <c r="C514" s="385" t="s">
        <v>2291</v>
      </c>
      <c r="D514" s="380">
        <v>15.3</v>
      </c>
      <c r="E514" s="381">
        <f t="shared" si="79"/>
        <v>0.96389645776566746</v>
      </c>
      <c r="F514" s="382"/>
      <c r="G514" s="383"/>
      <c r="H514" s="384"/>
      <c r="I514" s="383"/>
      <c r="J514" s="375"/>
      <c r="K514" s="375"/>
      <c r="L514" s="375"/>
      <c r="M514" s="375"/>
      <c r="N514" s="375"/>
      <c r="O514" s="375"/>
      <c r="P514" s="375"/>
      <c r="Q514" s="375"/>
      <c r="R514" s="375"/>
      <c r="S514" s="375"/>
      <c r="T514" s="375"/>
      <c r="U514" s="375"/>
      <c r="V514" s="375"/>
      <c r="W514" s="375"/>
      <c r="X514" s="375"/>
      <c r="Y514" s="375"/>
      <c r="Z514" s="375"/>
      <c r="AA514" s="375"/>
      <c r="AB514" s="375"/>
    </row>
    <row r="515" spans="1:28" s="376" customFormat="1" ht="16.5" customHeight="1">
      <c r="A515" s="385" t="s">
        <v>2292</v>
      </c>
      <c r="B515" s="378">
        <v>0</v>
      </c>
      <c r="C515" s="385" t="s">
        <v>2293</v>
      </c>
      <c r="D515" s="380">
        <v>27.3</v>
      </c>
      <c r="E515" s="381">
        <f t="shared" si="79"/>
        <v>0.8910579345088161</v>
      </c>
      <c r="F515" s="382">
        <f>B515</f>
        <v>0</v>
      </c>
      <c r="G515" s="383">
        <f>D515</f>
        <v>27.3</v>
      </c>
      <c r="H515" s="384">
        <f>141.5/(G515+131.5)</f>
        <v>0.8910579345088161</v>
      </c>
      <c r="I515" s="383">
        <f>(141.5/H515)-131.5</f>
        <v>27.300000000000011</v>
      </c>
      <c r="J515" s="375"/>
      <c r="K515" s="375"/>
      <c r="L515" s="375"/>
      <c r="M515" s="375"/>
      <c r="N515" s="375"/>
      <c r="O515" s="375"/>
      <c r="P515" s="375"/>
      <c r="Q515" s="375"/>
      <c r="R515" s="375"/>
      <c r="S515" s="375"/>
      <c r="T515" s="375"/>
      <c r="U515" s="375"/>
      <c r="V515" s="375"/>
      <c r="W515" s="375"/>
      <c r="X515" s="375"/>
      <c r="Y515" s="375"/>
      <c r="Z515" s="375"/>
      <c r="AA515" s="375"/>
      <c r="AB515" s="375"/>
    </row>
    <row r="516" spans="1:28" s="376" customFormat="1" ht="17.100000000000001" customHeight="1">
      <c r="A516" s="385" t="s">
        <v>1072</v>
      </c>
      <c r="B516" s="378"/>
      <c r="C516" s="385"/>
      <c r="D516" s="380"/>
      <c r="E516" s="381"/>
      <c r="F516" s="382">
        <f>SUM(B517:B518)</f>
        <v>20059</v>
      </c>
      <c r="G516" s="383">
        <f>SUMPRODUCT($B517:$B518,D517:D518)/SUM($B517:$B518)</f>
        <v>39.814746497831401</v>
      </c>
      <c r="H516" s="384">
        <f>SUMPRODUCT($B517:$B518,E517:E518)/SUM($B517:$B518)</f>
        <v>0.82617597830242651</v>
      </c>
      <c r="I516" s="383">
        <f t="shared" si="81"/>
        <v>39.771016969950068</v>
      </c>
      <c r="J516" s="375"/>
      <c r="K516" s="375"/>
      <c r="L516" s="375"/>
      <c r="M516" s="375"/>
      <c r="N516" s="375"/>
      <c r="O516" s="375"/>
      <c r="P516" s="375"/>
      <c r="Q516" s="375"/>
      <c r="R516" s="375"/>
      <c r="S516" s="375"/>
      <c r="T516" s="375"/>
      <c r="U516" s="375"/>
      <c r="V516" s="375"/>
      <c r="W516" s="375"/>
      <c r="X516" s="375"/>
      <c r="Y516" s="375"/>
      <c r="Z516" s="375"/>
      <c r="AA516" s="375"/>
      <c r="AB516" s="375"/>
    </row>
    <row r="517" spans="1:28" s="376" customFormat="1" ht="17.100000000000001" customHeight="1">
      <c r="A517" s="385" t="s">
        <v>2294</v>
      </c>
      <c r="B517" s="378">
        <v>6067</v>
      </c>
      <c r="C517" s="385">
        <v>44</v>
      </c>
      <c r="D517" s="380">
        <v>44</v>
      </c>
      <c r="E517" s="381">
        <f t="shared" si="79"/>
        <v>0.80626780626780625</v>
      </c>
      <c r="F517" s="382"/>
      <c r="G517" s="383"/>
      <c r="H517" s="384"/>
      <c r="I517" s="383"/>
      <c r="J517" s="375"/>
      <c r="K517" s="375"/>
      <c r="L517" s="375"/>
      <c r="M517" s="375"/>
      <c r="N517" s="375"/>
      <c r="O517" s="375"/>
      <c r="P517" s="375"/>
      <c r="Q517" s="375"/>
      <c r="R517" s="375"/>
      <c r="S517" s="375"/>
      <c r="T517" s="375"/>
      <c r="U517" s="375"/>
      <c r="V517" s="375"/>
      <c r="W517" s="375"/>
      <c r="X517" s="375"/>
      <c r="Y517" s="375"/>
      <c r="Z517" s="375"/>
      <c r="AA517" s="375"/>
      <c r="AB517" s="375"/>
    </row>
    <row r="518" spans="1:28" s="376" customFormat="1" ht="17.100000000000001" customHeight="1">
      <c r="A518" s="385" t="s">
        <v>2295</v>
      </c>
      <c r="B518" s="378">
        <v>13992</v>
      </c>
      <c r="C518" s="385">
        <v>38</v>
      </c>
      <c r="D518" s="380">
        <v>38</v>
      </c>
      <c r="E518" s="381">
        <f t="shared" si="79"/>
        <v>0.83480825958702065</v>
      </c>
      <c r="F518" s="382"/>
      <c r="G518" s="383"/>
      <c r="H518" s="384"/>
      <c r="I518" s="383"/>
      <c r="J518" s="375"/>
      <c r="K518" s="375"/>
      <c r="L518" s="375"/>
      <c r="M518" s="375"/>
      <c r="N518" s="375"/>
      <c r="O518" s="375"/>
      <c r="P518" s="375"/>
      <c r="Q518" s="375"/>
      <c r="R518" s="375"/>
      <c r="S518" s="375"/>
      <c r="T518" s="375"/>
      <c r="U518" s="375"/>
      <c r="V518" s="375"/>
      <c r="W518" s="375"/>
      <c r="X518" s="375"/>
      <c r="Y518" s="375"/>
      <c r="Z518" s="375"/>
      <c r="AA518" s="375"/>
      <c r="AB518" s="375"/>
    </row>
    <row r="519" spans="1:28" s="376" customFormat="1" ht="17.100000000000001" customHeight="1">
      <c r="A519" s="388" t="s">
        <v>1073</v>
      </c>
      <c r="B519" s="389">
        <v>25203</v>
      </c>
      <c r="C519" s="388" t="s">
        <v>1872</v>
      </c>
      <c r="D519" s="390" t="s">
        <v>1872</v>
      </c>
      <c r="E519" s="391"/>
      <c r="F519" s="382">
        <f>B519</f>
        <v>25203</v>
      </c>
      <c r="G519" s="383"/>
      <c r="H519" s="384"/>
      <c r="I519" s="383"/>
      <c r="J519" s="375"/>
      <c r="K519" s="375"/>
      <c r="L519" s="375"/>
      <c r="M519" s="375"/>
      <c r="N519" s="375"/>
      <c r="O519" s="375"/>
      <c r="P519" s="375"/>
      <c r="Q519" s="375"/>
      <c r="R519" s="375"/>
      <c r="S519" s="375"/>
      <c r="T519" s="375"/>
      <c r="U519" s="375"/>
      <c r="V519" s="375"/>
      <c r="W519" s="375"/>
      <c r="X519" s="375"/>
      <c r="Y519" s="375"/>
      <c r="Z519" s="375"/>
      <c r="AA519" s="375"/>
      <c r="AB519" s="375"/>
    </row>
    <row r="520" spans="1:28" s="376" customFormat="1" ht="17.100000000000001" customHeight="1">
      <c r="A520" s="385" t="s">
        <v>1074</v>
      </c>
      <c r="B520" s="378"/>
      <c r="C520" s="385"/>
      <c r="D520" s="380"/>
      <c r="E520" s="381"/>
      <c r="F520" s="382">
        <f>SUM(B521:B522)</f>
        <v>41298</v>
      </c>
      <c r="G520" s="383">
        <f>SUMPRODUCT($B521:$B522,D521:D522)/SUM($B521:$B522)</f>
        <v>34.299999999999997</v>
      </c>
      <c r="H520" s="384">
        <f>SUMPRODUCT($B521:$B522,E521:E522)/SUM($B521:$B522)</f>
        <v>0.85343787696019291</v>
      </c>
      <c r="I520" s="383">
        <f t="shared" si="81"/>
        <v>34.300000000000011</v>
      </c>
      <c r="J520" s="375"/>
      <c r="K520" s="375"/>
      <c r="L520" s="375"/>
      <c r="M520" s="375"/>
      <c r="N520" s="375"/>
      <c r="O520" s="375"/>
      <c r="P520" s="375"/>
      <c r="Q520" s="375"/>
      <c r="R520" s="375"/>
      <c r="S520" s="375"/>
      <c r="T520" s="375"/>
      <c r="U520" s="375"/>
      <c r="V520" s="375"/>
      <c r="W520" s="375"/>
      <c r="X520" s="375"/>
      <c r="Y520" s="375"/>
      <c r="Z520" s="375"/>
      <c r="AA520" s="375"/>
      <c r="AB520" s="375"/>
    </row>
    <row r="521" spans="1:28" s="376" customFormat="1" ht="17.100000000000001" customHeight="1">
      <c r="A521" s="385" t="s">
        <v>2019</v>
      </c>
      <c r="B521" s="378">
        <v>37340</v>
      </c>
      <c r="C521" s="386" t="s">
        <v>2296</v>
      </c>
      <c r="D521" s="380">
        <v>34.299999999999997</v>
      </c>
      <c r="E521" s="381">
        <f t="shared" si="79"/>
        <v>0.85343787696019291</v>
      </c>
      <c r="F521" s="382"/>
      <c r="G521" s="383"/>
      <c r="H521" s="384"/>
      <c r="I521" s="383"/>
      <c r="J521" s="375"/>
      <c r="K521" s="375"/>
      <c r="L521" s="375"/>
      <c r="M521" s="375"/>
      <c r="N521" s="375"/>
      <c r="O521" s="375"/>
      <c r="P521" s="375"/>
      <c r="Q521" s="375"/>
      <c r="R521" s="375"/>
      <c r="S521" s="375"/>
      <c r="T521" s="375"/>
      <c r="U521" s="375"/>
      <c r="V521" s="375"/>
      <c r="W521" s="375"/>
      <c r="X521" s="375"/>
      <c r="Y521" s="375"/>
      <c r="Z521" s="375"/>
      <c r="AA521" s="375"/>
      <c r="AB521" s="375"/>
    </row>
    <row r="522" spans="1:28" s="376" customFormat="1" ht="17.100000000000001" customHeight="1">
      <c r="A522" s="385" t="s">
        <v>2297</v>
      </c>
      <c r="B522" s="378">
        <v>3958</v>
      </c>
      <c r="C522" s="386" t="s">
        <v>2296</v>
      </c>
      <c r="D522" s="380">
        <v>34.299999999999997</v>
      </c>
      <c r="E522" s="381">
        <f t="shared" si="79"/>
        <v>0.85343787696019291</v>
      </c>
      <c r="F522" s="382"/>
      <c r="G522" s="383"/>
      <c r="H522" s="384"/>
      <c r="I522" s="383"/>
      <c r="J522" s="375"/>
      <c r="K522" s="375"/>
      <c r="L522" s="375"/>
      <c r="M522" s="375"/>
      <c r="N522" s="375"/>
      <c r="O522" s="375"/>
      <c r="P522" s="375"/>
      <c r="Q522" s="375"/>
      <c r="R522" s="375"/>
      <c r="S522" s="375"/>
      <c r="T522" s="375"/>
      <c r="U522" s="375"/>
      <c r="V522" s="375"/>
      <c r="W522" s="375"/>
      <c r="X522" s="375"/>
      <c r="Y522" s="375"/>
      <c r="Z522" s="375"/>
      <c r="AA522" s="375"/>
      <c r="AB522" s="375"/>
    </row>
    <row r="523" spans="1:28" s="376" customFormat="1" ht="17.100000000000001" customHeight="1">
      <c r="A523" s="385" t="s">
        <v>2298</v>
      </c>
      <c r="B523" s="378">
        <v>0</v>
      </c>
      <c r="C523" s="385" t="s">
        <v>2299</v>
      </c>
      <c r="D523" s="380">
        <v>29</v>
      </c>
      <c r="E523" s="381">
        <f t="shared" si="79"/>
        <v>0.88161993769470404</v>
      </c>
      <c r="F523" s="382">
        <f t="shared" ref="F523:F531" si="86">B523</f>
        <v>0</v>
      </c>
      <c r="G523" s="383">
        <f>D523</f>
        <v>29</v>
      </c>
      <c r="H523" s="384">
        <f t="shared" ref="H523:H531" si="87">141.5/(G523+131.5)</f>
        <v>0.88161993769470404</v>
      </c>
      <c r="I523" s="383">
        <f t="shared" ref="I523:I531" si="88">(141.5/H523)-131.5</f>
        <v>29</v>
      </c>
      <c r="J523" s="375"/>
      <c r="K523" s="375"/>
      <c r="L523" s="375"/>
      <c r="M523" s="375"/>
      <c r="N523" s="375"/>
      <c r="O523" s="375"/>
      <c r="P523" s="375"/>
      <c r="Q523" s="375"/>
      <c r="R523" s="375"/>
      <c r="S523" s="375"/>
      <c r="T523" s="375"/>
      <c r="U523" s="375"/>
      <c r="V523" s="375"/>
      <c r="W523" s="375"/>
      <c r="X523" s="375"/>
      <c r="Y523" s="375"/>
      <c r="Z523" s="375"/>
      <c r="AA523" s="375"/>
      <c r="AB523" s="375"/>
    </row>
    <row r="524" spans="1:28" s="376" customFormat="1" ht="17.100000000000001" customHeight="1">
      <c r="A524" s="385" t="s">
        <v>1075</v>
      </c>
      <c r="B524" s="378">
        <v>180489</v>
      </c>
      <c r="C524" s="385" t="s">
        <v>2300</v>
      </c>
      <c r="D524" s="380">
        <v>22.5</v>
      </c>
      <c r="E524" s="381">
        <f t="shared" si="79"/>
        <v>0.91883116883116878</v>
      </c>
      <c r="F524" s="382">
        <f t="shared" si="86"/>
        <v>180489</v>
      </c>
      <c r="G524" s="383">
        <f>D524</f>
        <v>22.5</v>
      </c>
      <c r="H524" s="384">
        <f t="shared" si="87"/>
        <v>0.91883116883116878</v>
      </c>
      <c r="I524" s="383">
        <f t="shared" si="88"/>
        <v>22.5</v>
      </c>
      <c r="J524" s="375"/>
      <c r="K524" s="375"/>
      <c r="L524" s="375"/>
      <c r="M524" s="375"/>
      <c r="N524" s="375"/>
      <c r="O524" s="375"/>
      <c r="P524" s="375"/>
      <c r="Q524" s="375"/>
      <c r="R524" s="375"/>
      <c r="S524" s="375"/>
      <c r="T524" s="375"/>
      <c r="U524" s="375"/>
      <c r="V524" s="375"/>
      <c r="W524" s="375"/>
      <c r="X524" s="375"/>
      <c r="Y524" s="375"/>
      <c r="Z524" s="375"/>
      <c r="AA524" s="375"/>
      <c r="AB524" s="375"/>
    </row>
    <row r="525" spans="1:28" s="376" customFormat="1" ht="17.100000000000001" customHeight="1">
      <c r="A525" s="385" t="s">
        <v>1076</v>
      </c>
      <c r="B525" s="378">
        <v>481267</v>
      </c>
      <c r="C525" s="385" t="s">
        <v>2301</v>
      </c>
      <c r="D525" s="380">
        <v>23.5</v>
      </c>
      <c r="E525" s="381">
        <f t="shared" si="79"/>
        <v>0.91290322580645167</v>
      </c>
      <c r="F525" s="382">
        <f t="shared" si="86"/>
        <v>481267</v>
      </c>
      <c r="G525" s="383">
        <f>D525</f>
        <v>23.5</v>
      </c>
      <c r="H525" s="384">
        <f t="shared" si="87"/>
        <v>0.91290322580645167</v>
      </c>
      <c r="I525" s="383">
        <f t="shared" si="88"/>
        <v>23.5</v>
      </c>
      <c r="J525" s="375"/>
      <c r="K525" s="375"/>
      <c r="L525" s="375"/>
      <c r="M525" s="375"/>
      <c r="N525" s="375"/>
      <c r="O525" s="375"/>
      <c r="P525" s="375"/>
      <c r="Q525" s="375"/>
      <c r="R525" s="375"/>
      <c r="S525" s="375"/>
      <c r="T525" s="375"/>
      <c r="U525" s="375"/>
      <c r="V525" s="375"/>
      <c r="W525" s="375"/>
      <c r="X525" s="375"/>
      <c r="Y525" s="375"/>
      <c r="Z525" s="375"/>
      <c r="AA525" s="375"/>
      <c r="AB525" s="375"/>
    </row>
    <row r="526" spans="1:28" s="376" customFormat="1" ht="17.100000000000001" customHeight="1">
      <c r="A526" s="385" t="s">
        <v>1077</v>
      </c>
      <c r="B526" s="378">
        <v>32431</v>
      </c>
      <c r="C526" s="385" t="s">
        <v>1872</v>
      </c>
      <c r="D526" s="380" t="s">
        <v>1872</v>
      </c>
      <c r="E526" s="381"/>
      <c r="F526" s="382">
        <f t="shared" si="86"/>
        <v>32431</v>
      </c>
      <c r="G526" s="383"/>
      <c r="H526" s="384"/>
      <c r="I526" s="383"/>
      <c r="J526" s="375"/>
      <c r="K526" s="375"/>
      <c r="L526" s="375"/>
      <c r="M526" s="375"/>
      <c r="N526" s="375"/>
      <c r="O526" s="375"/>
      <c r="P526" s="375"/>
      <c r="Q526" s="375"/>
      <c r="R526" s="375"/>
      <c r="S526" s="375"/>
      <c r="T526" s="375"/>
      <c r="U526" s="375"/>
      <c r="V526" s="375"/>
      <c r="W526" s="375"/>
      <c r="X526" s="375"/>
      <c r="Y526" s="375"/>
      <c r="Z526" s="375"/>
      <c r="AA526" s="375"/>
      <c r="AB526" s="375"/>
    </row>
    <row r="527" spans="1:28" s="376" customFormat="1" ht="17.100000000000001" customHeight="1">
      <c r="A527" s="385" t="s">
        <v>1078</v>
      </c>
      <c r="B527" s="378">
        <v>344935</v>
      </c>
      <c r="C527" s="385">
        <v>32</v>
      </c>
      <c r="D527" s="380">
        <v>32</v>
      </c>
      <c r="E527" s="381">
        <f t="shared" si="79"/>
        <v>0.86544342507645255</v>
      </c>
      <c r="F527" s="382">
        <f t="shared" si="86"/>
        <v>344935</v>
      </c>
      <c r="G527" s="383">
        <f>D527</f>
        <v>32</v>
      </c>
      <c r="H527" s="384">
        <f t="shared" si="87"/>
        <v>0.86544342507645255</v>
      </c>
      <c r="I527" s="383">
        <f t="shared" si="88"/>
        <v>32</v>
      </c>
      <c r="J527" s="375"/>
      <c r="K527" s="375"/>
      <c r="L527" s="375"/>
      <c r="M527" s="375"/>
      <c r="N527" s="375"/>
      <c r="O527" s="375"/>
      <c r="P527" s="375"/>
      <c r="Q527" s="375"/>
      <c r="R527" s="375"/>
      <c r="S527" s="375"/>
      <c r="T527" s="375"/>
      <c r="U527" s="375"/>
      <c r="V527" s="375"/>
      <c r="W527" s="375"/>
      <c r="X527" s="375"/>
      <c r="Y527" s="375"/>
      <c r="Z527" s="375"/>
      <c r="AA527" s="375"/>
      <c r="AB527" s="375"/>
    </row>
    <row r="528" spans="1:28" s="376" customFormat="1" ht="17.100000000000001" customHeight="1">
      <c r="A528" s="385" t="s">
        <v>2302</v>
      </c>
      <c r="B528" s="378">
        <v>0</v>
      </c>
      <c r="C528" s="385">
        <v>27</v>
      </c>
      <c r="D528" s="380">
        <v>27</v>
      </c>
      <c r="E528" s="381">
        <f t="shared" si="79"/>
        <v>0.89274447949526814</v>
      </c>
      <c r="F528" s="382">
        <f t="shared" si="86"/>
        <v>0</v>
      </c>
      <c r="G528" s="383">
        <f>D528</f>
        <v>27</v>
      </c>
      <c r="H528" s="384">
        <f t="shared" si="87"/>
        <v>0.89274447949526814</v>
      </c>
      <c r="I528" s="383">
        <f t="shared" si="88"/>
        <v>27</v>
      </c>
      <c r="J528" s="375"/>
      <c r="K528" s="375"/>
      <c r="L528" s="375"/>
      <c r="M528" s="375"/>
      <c r="N528" s="375"/>
      <c r="O528" s="375"/>
      <c r="P528" s="375"/>
      <c r="Q528" s="375"/>
      <c r="R528" s="375"/>
      <c r="S528" s="375"/>
      <c r="T528" s="375"/>
      <c r="U528" s="375"/>
      <c r="V528" s="375"/>
      <c r="W528" s="375"/>
      <c r="X528" s="375"/>
      <c r="Y528" s="375"/>
      <c r="Z528" s="375"/>
      <c r="AA528" s="375"/>
      <c r="AB528" s="375"/>
    </row>
    <row r="529" spans="1:28" s="376" customFormat="1" ht="17.100000000000001" customHeight="1">
      <c r="A529" s="385" t="s">
        <v>2303</v>
      </c>
      <c r="B529" s="378">
        <v>0</v>
      </c>
      <c r="C529" s="385">
        <v>38</v>
      </c>
      <c r="D529" s="380">
        <v>38</v>
      </c>
      <c r="E529" s="381">
        <f t="shared" si="79"/>
        <v>0.83480825958702065</v>
      </c>
      <c r="F529" s="382">
        <f t="shared" si="86"/>
        <v>0</v>
      </c>
      <c r="G529" s="383">
        <f>D529</f>
        <v>38</v>
      </c>
      <c r="H529" s="384">
        <f t="shared" si="87"/>
        <v>0.83480825958702065</v>
      </c>
      <c r="I529" s="383">
        <f t="shared" si="88"/>
        <v>38</v>
      </c>
      <c r="J529" s="375"/>
      <c r="K529" s="375"/>
      <c r="L529" s="375"/>
      <c r="M529" s="375"/>
      <c r="N529" s="375"/>
      <c r="O529" s="375"/>
      <c r="P529" s="375"/>
      <c r="Q529" s="375"/>
      <c r="R529" s="375"/>
      <c r="S529" s="375"/>
      <c r="T529" s="375"/>
      <c r="U529" s="375"/>
      <c r="V529" s="375"/>
      <c r="W529" s="375"/>
      <c r="X529" s="375"/>
      <c r="Y529" s="375"/>
      <c r="Z529" s="375"/>
      <c r="AA529" s="375"/>
      <c r="AB529" s="375"/>
    </row>
    <row r="530" spans="1:28" s="376" customFormat="1" ht="17.100000000000001" customHeight="1">
      <c r="A530" s="385" t="s">
        <v>2304</v>
      </c>
      <c r="B530" s="378">
        <v>576135</v>
      </c>
      <c r="C530" s="385">
        <v>27.5</v>
      </c>
      <c r="D530" s="380">
        <v>27.5</v>
      </c>
      <c r="E530" s="381">
        <f t="shared" si="79"/>
        <v>0.88993710691823902</v>
      </c>
      <c r="F530" s="382">
        <f t="shared" si="86"/>
        <v>576135</v>
      </c>
      <c r="G530" s="383">
        <f>D530</f>
        <v>27.5</v>
      </c>
      <c r="H530" s="384">
        <f t="shared" si="87"/>
        <v>0.88993710691823902</v>
      </c>
      <c r="I530" s="383">
        <f t="shared" si="88"/>
        <v>27.5</v>
      </c>
      <c r="J530" s="375"/>
      <c r="K530" s="375"/>
      <c r="L530" s="375"/>
      <c r="M530" s="375"/>
      <c r="N530" s="375"/>
      <c r="O530" s="375"/>
      <c r="P530" s="375"/>
      <c r="Q530" s="375"/>
      <c r="R530" s="375"/>
      <c r="S530" s="375"/>
      <c r="T530" s="375"/>
      <c r="U530" s="375"/>
      <c r="V530" s="375"/>
      <c r="W530" s="375"/>
      <c r="X530" s="375"/>
      <c r="Y530" s="375"/>
      <c r="Z530" s="375"/>
      <c r="AA530" s="375"/>
      <c r="AB530" s="375"/>
    </row>
    <row r="531" spans="1:28" s="376" customFormat="1" ht="17.100000000000001" customHeight="1">
      <c r="A531" s="385" t="s">
        <v>2305</v>
      </c>
      <c r="B531" s="378">
        <v>0</v>
      </c>
      <c r="C531" s="385" t="s">
        <v>2306</v>
      </c>
      <c r="D531" s="380">
        <v>22.5</v>
      </c>
      <c r="E531" s="381">
        <f t="shared" si="79"/>
        <v>0.91883116883116878</v>
      </c>
      <c r="F531" s="382">
        <f t="shared" si="86"/>
        <v>0</v>
      </c>
      <c r="G531" s="383">
        <f>D531</f>
        <v>22.5</v>
      </c>
      <c r="H531" s="384">
        <f t="shared" si="87"/>
        <v>0.91883116883116878</v>
      </c>
      <c r="I531" s="383">
        <f t="shared" si="88"/>
        <v>22.5</v>
      </c>
      <c r="J531" s="375"/>
      <c r="K531" s="375"/>
      <c r="L531" s="375"/>
      <c r="M531" s="375"/>
      <c r="N531" s="375"/>
      <c r="O531" s="375"/>
      <c r="P531" s="375"/>
      <c r="Q531" s="375"/>
      <c r="R531" s="375"/>
      <c r="S531" s="375"/>
      <c r="T531" s="375"/>
      <c r="U531" s="375"/>
      <c r="V531" s="375"/>
      <c r="W531" s="375"/>
      <c r="X531" s="375"/>
      <c r="Y531" s="375"/>
      <c r="Z531" s="375"/>
      <c r="AA531" s="375"/>
      <c r="AB531" s="375"/>
    </row>
    <row r="532" spans="1:28" s="376" customFormat="1" ht="17.100000000000001" customHeight="1">
      <c r="A532" s="385" t="s">
        <v>1080</v>
      </c>
      <c r="B532" s="378"/>
      <c r="C532" s="385"/>
      <c r="D532" s="380"/>
      <c r="E532" s="381"/>
      <c r="F532" s="382">
        <f>SUM(B533:B537)</f>
        <v>80803</v>
      </c>
      <c r="G532" s="383">
        <f>SUMPRODUCT($B533:$B537,D533:D537)/SUM($B533:$B537)</f>
        <v>32.072321572218854</v>
      </c>
      <c r="H532" s="384">
        <f>SUMPRODUCT($B533:$B537,E533:E537)/SUM($B533:$B537)</f>
        <v>0.86507267545245192</v>
      </c>
      <c r="I532" s="383">
        <f t="shared" si="81"/>
        <v>32.070072220802047</v>
      </c>
      <c r="J532" s="375"/>
      <c r="K532" s="375"/>
      <c r="L532" s="375"/>
      <c r="M532" s="375"/>
      <c r="N532" s="375"/>
      <c r="O532" s="375"/>
      <c r="P532" s="375"/>
      <c r="Q532" s="375"/>
      <c r="R532" s="375"/>
      <c r="S532" s="375"/>
      <c r="T532" s="375"/>
      <c r="U532" s="375"/>
      <c r="V532" s="375"/>
      <c r="W532" s="375"/>
      <c r="X532" s="375"/>
      <c r="Y532" s="375"/>
      <c r="Z532" s="375"/>
      <c r="AA532" s="375"/>
      <c r="AB532" s="375"/>
    </row>
    <row r="533" spans="1:28" s="376" customFormat="1" ht="17.100000000000001" customHeight="1">
      <c r="A533" s="385" t="s">
        <v>2127</v>
      </c>
      <c r="B533" s="378">
        <v>32213</v>
      </c>
      <c r="C533" s="386" t="s">
        <v>2307</v>
      </c>
      <c r="D533" s="380">
        <v>31.8</v>
      </c>
      <c r="E533" s="381">
        <f t="shared" si="79"/>
        <v>0.86650336803429262</v>
      </c>
      <c r="F533" s="382"/>
      <c r="G533" s="383"/>
      <c r="H533" s="384"/>
      <c r="I533" s="383"/>
      <c r="J533" s="375"/>
      <c r="K533" s="375"/>
      <c r="L533" s="375"/>
      <c r="M533" s="375"/>
      <c r="N533" s="375"/>
      <c r="O533" s="375"/>
      <c r="P533" s="375"/>
      <c r="Q533" s="375"/>
      <c r="R533" s="375"/>
      <c r="S533" s="375"/>
      <c r="T533" s="375"/>
      <c r="U533" s="375"/>
      <c r="V533" s="375"/>
      <c r="W533" s="375"/>
      <c r="X533" s="375"/>
      <c r="Y533" s="375"/>
      <c r="Z533" s="375"/>
      <c r="AA533" s="375"/>
      <c r="AB533" s="375"/>
    </row>
    <row r="534" spans="1:28" s="376" customFormat="1" ht="17.100000000000001" customHeight="1">
      <c r="A534" s="385" t="s">
        <v>2019</v>
      </c>
      <c r="B534" s="378"/>
      <c r="C534" s="385"/>
      <c r="D534" s="380"/>
      <c r="E534" s="381"/>
      <c r="F534" s="382"/>
      <c r="G534" s="383"/>
      <c r="H534" s="384"/>
      <c r="I534" s="383"/>
      <c r="J534" s="375"/>
      <c r="K534" s="375"/>
      <c r="L534" s="375"/>
      <c r="M534" s="375"/>
      <c r="N534" s="375"/>
      <c r="O534" s="375"/>
      <c r="P534" s="375"/>
      <c r="Q534" s="375"/>
      <c r="R534" s="375"/>
      <c r="S534" s="375"/>
      <c r="T534" s="375"/>
      <c r="U534" s="375"/>
      <c r="V534" s="375"/>
      <c r="W534" s="375"/>
      <c r="X534" s="375"/>
      <c r="Y534" s="375"/>
      <c r="Z534" s="375"/>
      <c r="AA534" s="375"/>
      <c r="AB534" s="375"/>
    </row>
    <row r="535" spans="1:28" s="376" customFormat="1" ht="17.100000000000001" customHeight="1">
      <c r="A535" s="385" t="s">
        <v>2129</v>
      </c>
      <c r="B535" s="378">
        <v>4133</v>
      </c>
      <c r="C535" s="386" t="s">
        <v>2307</v>
      </c>
      <c r="D535" s="380">
        <v>31.8</v>
      </c>
      <c r="E535" s="381">
        <f t="shared" ref="E535:E599" si="89">141.5/(D535+131.5)</f>
        <v>0.86650336803429262</v>
      </c>
      <c r="F535" s="382"/>
      <c r="G535" s="383"/>
      <c r="H535" s="384"/>
      <c r="I535" s="383"/>
      <c r="J535" s="375"/>
      <c r="K535" s="375"/>
      <c r="L535" s="375"/>
      <c r="M535" s="375"/>
      <c r="N535" s="375"/>
      <c r="O535" s="375"/>
      <c r="P535" s="375"/>
      <c r="Q535" s="375"/>
      <c r="R535" s="375"/>
      <c r="S535" s="375"/>
      <c r="T535" s="375"/>
      <c r="U535" s="375"/>
      <c r="V535" s="375"/>
      <c r="W535" s="375"/>
      <c r="X535" s="375"/>
      <c r="Y535" s="375"/>
      <c r="Z535" s="375"/>
      <c r="AA535" s="375"/>
      <c r="AB535" s="375"/>
    </row>
    <row r="536" spans="1:28" s="376" customFormat="1" ht="17.100000000000001" customHeight="1">
      <c r="A536" s="385" t="s">
        <v>1844</v>
      </c>
      <c r="B536" s="378">
        <v>20896</v>
      </c>
      <c r="C536" s="385" t="s">
        <v>2308</v>
      </c>
      <c r="D536" s="380">
        <v>31.5</v>
      </c>
      <c r="E536" s="381">
        <f t="shared" si="89"/>
        <v>0.86809815950920244</v>
      </c>
      <c r="F536" s="382"/>
      <c r="G536" s="383"/>
      <c r="H536" s="384"/>
      <c r="I536" s="383"/>
      <c r="J536" s="375"/>
      <c r="K536" s="375"/>
      <c r="L536" s="375"/>
      <c r="M536" s="375"/>
      <c r="N536" s="375"/>
      <c r="O536" s="375"/>
      <c r="P536" s="375"/>
      <c r="Q536" s="375"/>
      <c r="R536" s="375"/>
      <c r="S536" s="375"/>
      <c r="T536" s="375"/>
      <c r="U536" s="375"/>
      <c r="V536" s="375"/>
      <c r="W536" s="375"/>
      <c r="X536" s="375"/>
      <c r="Y536" s="375"/>
      <c r="Z536" s="375"/>
      <c r="AA536" s="375"/>
      <c r="AB536" s="375"/>
    </row>
    <row r="537" spans="1:28" s="376" customFormat="1" ht="17.100000000000001" customHeight="1">
      <c r="A537" s="385" t="s">
        <v>1787</v>
      </c>
      <c r="B537" s="378">
        <v>23561</v>
      </c>
      <c r="C537" s="385" t="s">
        <v>1990</v>
      </c>
      <c r="D537" s="380">
        <v>33</v>
      </c>
      <c r="E537" s="381">
        <f t="shared" si="89"/>
        <v>0.86018237082066873</v>
      </c>
      <c r="F537" s="382"/>
      <c r="G537" s="383"/>
      <c r="H537" s="384"/>
      <c r="I537" s="383"/>
      <c r="J537" s="375"/>
      <c r="K537" s="375"/>
      <c r="L537" s="375"/>
      <c r="M537" s="375"/>
      <c r="N537" s="375"/>
      <c r="O537" s="375"/>
      <c r="P537" s="375"/>
      <c r="Q537" s="375"/>
      <c r="R537" s="375"/>
      <c r="S537" s="375"/>
      <c r="T537" s="375"/>
      <c r="U537" s="375"/>
      <c r="V537" s="375"/>
      <c r="W537" s="375"/>
      <c r="X537" s="375"/>
      <c r="Y537" s="375"/>
      <c r="Z537" s="375"/>
      <c r="AA537" s="375"/>
      <c r="AB537" s="375"/>
    </row>
    <row r="538" spans="1:28" s="376" customFormat="1" ht="17.100000000000001" customHeight="1">
      <c r="A538" s="385" t="s">
        <v>2309</v>
      </c>
      <c r="B538" s="378">
        <v>834</v>
      </c>
      <c r="C538" s="385">
        <v>26</v>
      </c>
      <c r="D538" s="380">
        <v>26</v>
      </c>
      <c r="E538" s="381">
        <f t="shared" si="89"/>
        <v>0.89841269841269844</v>
      </c>
      <c r="F538" s="382">
        <f t="shared" ref="F538:F547" si="90">B538</f>
        <v>834</v>
      </c>
      <c r="G538" s="383">
        <f t="shared" ref="G538:G547" si="91">D538</f>
        <v>26</v>
      </c>
      <c r="H538" s="384">
        <f t="shared" ref="H538:H547" si="92">141.5/(G538+131.5)</f>
        <v>0.89841269841269844</v>
      </c>
      <c r="I538" s="383">
        <f t="shared" ref="I538:I597" si="93">(141.5/H538)-131.5</f>
        <v>26</v>
      </c>
      <c r="J538" s="375"/>
      <c r="K538" s="375"/>
      <c r="L538" s="375"/>
      <c r="M538" s="375"/>
      <c r="N538" s="375"/>
      <c r="O538" s="375"/>
      <c r="P538" s="375"/>
      <c r="Q538" s="375"/>
      <c r="R538" s="375"/>
      <c r="S538" s="375"/>
      <c r="T538" s="375"/>
      <c r="U538" s="375"/>
      <c r="V538" s="375"/>
      <c r="W538" s="375"/>
      <c r="X538" s="375"/>
      <c r="Y538" s="375"/>
      <c r="Z538" s="375"/>
      <c r="AA538" s="375"/>
      <c r="AB538" s="375"/>
    </row>
    <row r="539" spans="1:28" s="376" customFormat="1" ht="17.100000000000001" customHeight="1">
      <c r="A539" s="385" t="s">
        <v>2310</v>
      </c>
      <c r="B539" s="378">
        <v>0</v>
      </c>
      <c r="C539" s="379" t="s">
        <v>2311</v>
      </c>
      <c r="D539" s="380">
        <v>13.5</v>
      </c>
      <c r="E539" s="381">
        <f t="shared" si="89"/>
        <v>0.97586206896551719</v>
      </c>
      <c r="F539" s="382">
        <f t="shared" si="90"/>
        <v>0</v>
      </c>
      <c r="G539" s="383">
        <f t="shared" si="91"/>
        <v>13.5</v>
      </c>
      <c r="H539" s="384">
        <f t="shared" si="92"/>
        <v>0.97586206896551719</v>
      </c>
      <c r="I539" s="383">
        <f t="shared" si="93"/>
        <v>13.5</v>
      </c>
      <c r="J539" s="375"/>
      <c r="K539" s="375"/>
      <c r="L539" s="375"/>
      <c r="M539" s="375"/>
      <c r="N539" s="375"/>
      <c r="O539" s="375"/>
      <c r="P539" s="375"/>
      <c r="Q539" s="375"/>
      <c r="R539" s="375"/>
      <c r="S539" s="375"/>
      <c r="T539" s="375"/>
      <c r="U539" s="375"/>
      <c r="V539" s="375"/>
      <c r="W539" s="375"/>
      <c r="X539" s="375"/>
      <c r="Y539" s="375"/>
      <c r="Z539" s="375"/>
      <c r="AA539" s="375"/>
      <c r="AB539" s="375"/>
    </row>
    <row r="540" spans="1:28" s="376" customFormat="1" ht="17.100000000000001" customHeight="1">
      <c r="A540" s="385" t="s">
        <v>2312</v>
      </c>
      <c r="B540" s="378">
        <v>0</v>
      </c>
      <c r="C540" s="385">
        <v>16</v>
      </c>
      <c r="D540" s="380">
        <v>16</v>
      </c>
      <c r="E540" s="381">
        <f t="shared" si="89"/>
        <v>0.95932203389830506</v>
      </c>
      <c r="F540" s="382">
        <f t="shared" si="90"/>
        <v>0</v>
      </c>
      <c r="G540" s="383">
        <f t="shared" si="91"/>
        <v>16</v>
      </c>
      <c r="H540" s="384">
        <f t="shared" si="92"/>
        <v>0.95932203389830506</v>
      </c>
      <c r="I540" s="383">
        <f t="shared" si="93"/>
        <v>16</v>
      </c>
      <c r="J540" s="375"/>
      <c r="K540" s="375"/>
      <c r="L540" s="375"/>
      <c r="M540" s="375"/>
      <c r="N540" s="375"/>
      <c r="O540" s="375"/>
      <c r="P540" s="375"/>
      <c r="Q540" s="375"/>
      <c r="R540" s="375"/>
      <c r="S540" s="375"/>
      <c r="T540" s="375"/>
      <c r="U540" s="375"/>
      <c r="V540" s="375"/>
      <c r="W540" s="375"/>
      <c r="X540" s="375"/>
      <c r="Y540" s="375"/>
      <c r="Z540" s="375"/>
      <c r="AA540" s="375"/>
      <c r="AB540" s="375"/>
    </row>
    <row r="541" spans="1:28" s="376" customFormat="1" ht="17.100000000000001" customHeight="1">
      <c r="A541" s="385" t="s">
        <v>1081</v>
      </c>
      <c r="B541" s="378">
        <v>481795</v>
      </c>
      <c r="C541" s="385" t="s">
        <v>2313</v>
      </c>
      <c r="D541" s="380">
        <v>27.5</v>
      </c>
      <c r="E541" s="381">
        <f t="shared" si="89"/>
        <v>0.88993710691823902</v>
      </c>
      <c r="F541" s="382">
        <f t="shared" si="90"/>
        <v>481795</v>
      </c>
      <c r="G541" s="383">
        <f t="shared" si="91"/>
        <v>27.5</v>
      </c>
      <c r="H541" s="384">
        <f t="shared" si="92"/>
        <v>0.88993710691823902</v>
      </c>
      <c r="I541" s="383">
        <f t="shared" si="93"/>
        <v>27.5</v>
      </c>
      <c r="J541" s="375"/>
      <c r="K541" s="375"/>
      <c r="L541" s="375"/>
      <c r="M541" s="375"/>
      <c r="N541" s="375"/>
      <c r="O541" s="375"/>
      <c r="P541" s="375"/>
      <c r="Q541" s="375"/>
      <c r="R541" s="375"/>
      <c r="S541" s="375"/>
      <c r="T541" s="375"/>
      <c r="U541" s="375"/>
      <c r="V541" s="375"/>
      <c r="W541" s="375"/>
      <c r="X541" s="375"/>
      <c r="Y541" s="375"/>
      <c r="Z541" s="375"/>
      <c r="AA541" s="375"/>
      <c r="AB541" s="375"/>
    </row>
    <row r="542" spans="1:28" s="376" customFormat="1" ht="17.100000000000001" customHeight="1">
      <c r="A542" s="385" t="s">
        <v>1082</v>
      </c>
      <c r="B542" s="378">
        <v>97578</v>
      </c>
      <c r="C542" s="385" t="s">
        <v>2314</v>
      </c>
      <c r="D542" s="380">
        <v>27</v>
      </c>
      <c r="E542" s="381">
        <f t="shared" si="89"/>
        <v>0.89274447949526814</v>
      </c>
      <c r="F542" s="382">
        <f t="shared" si="90"/>
        <v>97578</v>
      </c>
      <c r="G542" s="383">
        <f t="shared" si="91"/>
        <v>27</v>
      </c>
      <c r="H542" s="384">
        <f t="shared" si="92"/>
        <v>0.89274447949526814</v>
      </c>
      <c r="I542" s="383">
        <f t="shared" si="93"/>
        <v>27</v>
      </c>
      <c r="J542" s="375"/>
      <c r="K542" s="375"/>
      <c r="L542" s="375"/>
      <c r="M542" s="375"/>
      <c r="N542" s="375"/>
      <c r="O542" s="375"/>
      <c r="P542" s="375"/>
      <c r="Q542" s="375"/>
      <c r="R542" s="375"/>
      <c r="S542" s="375"/>
      <c r="T542" s="375"/>
      <c r="U542" s="375"/>
      <c r="V542" s="375"/>
      <c r="W542" s="375"/>
      <c r="X542" s="375"/>
      <c r="Y542" s="375"/>
      <c r="Z542" s="375"/>
      <c r="AA542" s="375"/>
      <c r="AB542" s="375"/>
    </row>
    <row r="543" spans="1:28" s="376" customFormat="1" ht="17.100000000000001" customHeight="1">
      <c r="A543" s="385" t="s">
        <v>1083</v>
      </c>
      <c r="B543" s="378">
        <v>9917</v>
      </c>
      <c r="C543" s="386" t="s">
        <v>2315</v>
      </c>
      <c r="D543" s="380">
        <v>33.200000000000003</v>
      </c>
      <c r="E543" s="381">
        <f t="shared" si="89"/>
        <v>0.85913782635094116</v>
      </c>
      <c r="F543" s="382">
        <f t="shared" si="90"/>
        <v>9917</v>
      </c>
      <c r="G543" s="383">
        <f t="shared" si="91"/>
        <v>33.200000000000003</v>
      </c>
      <c r="H543" s="384">
        <f t="shared" si="92"/>
        <v>0.85913782635094116</v>
      </c>
      <c r="I543" s="383">
        <f t="shared" si="93"/>
        <v>33.199999999999989</v>
      </c>
      <c r="J543" s="375"/>
      <c r="K543" s="375"/>
      <c r="L543" s="375"/>
      <c r="M543" s="375"/>
      <c r="N543" s="375"/>
      <c r="O543" s="375"/>
      <c r="P543" s="375"/>
      <c r="Q543" s="375"/>
      <c r="R543" s="375"/>
      <c r="S543" s="375"/>
      <c r="T543" s="375"/>
      <c r="U543" s="375"/>
      <c r="V543" s="375"/>
      <c r="W543" s="375"/>
      <c r="X543" s="375"/>
      <c r="Y543" s="375"/>
      <c r="Z543" s="375"/>
      <c r="AA543" s="375"/>
      <c r="AB543" s="375"/>
    </row>
    <row r="544" spans="1:28" s="376" customFormat="1" ht="17.100000000000001" customHeight="1">
      <c r="A544" s="385" t="s">
        <v>2316</v>
      </c>
      <c r="B544" s="378">
        <v>0</v>
      </c>
      <c r="C544" s="385">
        <v>7</v>
      </c>
      <c r="D544" s="380">
        <v>7</v>
      </c>
      <c r="E544" s="381"/>
      <c r="F544" s="382">
        <f t="shared" si="90"/>
        <v>0</v>
      </c>
      <c r="G544" s="383">
        <f t="shared" si="91"/>
        <v>7</v>
      </c>
      <c r="H544" s="384">
        <f t="shared" si="92"/>
        <v>1.0216606498194947</v>
      </c>
      <c r="I544" s="383">
        <f t="shared" si="93"/>
        <v>7</v>
      </c>
      <c r="J544" s="375"/>
      <c r="K544" s="375"/>
      <c r="L544" s="375"/>
      <c r="M544" s="375"/>
      <c r="N544" s="375"/>
      <c r="O544" s="375"/>
      <c r="P544" s="375"/>
      <c r="Q544" s="375"/>
      <c r="R544" s="375"/>
      <c r="S544" s="375"/>
      <c r="T544" s="375"/>
      <c r="U544" s="375"/>
      <c r="V544" s="375"/>
      <c r="W544" s="375"/>
      <c r="X544" s="375"/>
      <c r="Y544" s="375"/>
      <c r="Z544" s="375"/>
      <c r="AA544" s="375"/>
      <c r="AB544" s="375"/>
    </row>
    <row r="545" spans="1:28" s="376" customFormat="1" ht="17.100000000000001" customHeight="1">
      <c r="A545" s="385" t="s">
        <v>2317</v>
      </c>
      <c r="B545" s="378">
        <v>0</v>
      </c>
      <c r="C545" s="385" t="s">
        <v>2318</v>
      </c>
      <c r="D545" s="380">
        <v>28.8</v>
      </c>
      <c r="E545" s="381">
        <f t="shared" si="89"/>
        <v>0.88271990018714908</v>
      </c>
      <c r="F545" s="382">
        <f t="shared" si="90"/>
        <v>0</v>
      </c>
      <c r="G545" s="383">
        <f t="shared" si="91"/>
        <v>28.8</v>
      </c>
      <c r="H545" s="384">
        <f t="shared" si="92"/>
        <v>0.88271990018714908</v>
      </c>
      <c r="I545" s="383">
        <f t="shared" si="93"/>
        <v>28.800000000000011</v>
      </c>
      <c r="J545" s="375"/>
      <c r="K545" s="375"/>
      <c r="L545" s="375"/>
      <c r="M545" s="375"/>
      <c r="N545" s="375"/>
      <c r="O545" s="375"/>
      <c r="P545" s="375"/>
      <c r="Q545" s="375"/>
      <c r="R545" s="375"/>
      <c r="S545" s="375"/>
      <c r="T545" s="375"/>
      <c r="U545" s="375"/>
      <c r="V545" s="375"/>
      <c r="W545" s="375"/>
      <c r="X545" s="375"/>
      <c r="Y545" s="375"/>
      <c r="Z545" s="375"/>
      <c r="AA545" s="375"/>
      <c r="AB545" s="375"/>
    </row>
    <row r="546" spans="1:28" s="376" customFormat="1" ht="17.100000000000001" customHeight="1">
      <c r="A546" s="385" t="s">
        <v>2319</v>
      </c>
      <c r="B546" s="378">
        <v>0</v>
      </c>
      <c r="C546" s="385" t="s">
        <v>2320</v>
      </c>
      <c r="D546" s="380">
        <v>19</v>
      </c>
      <c r="E546" s="381">
        <f t="shared" si="89"/>
        <v>0.94019933554817281</v>
      </c>
      <c r="F546" s="382">
        <f t="shared" si="90"/>
        <v>0</v>
      </c>
      <c r="G546" s="383">
        <f t="shared" si="91"/>
        <v>19</v>
      </c>
      <c r="H546" s="384">
        <f t="shared" si="92"/>
        <v>0.94019933554817281</v>
      </c>
      <c r="I546" s="383">
        <f t="shared" si="93"/>
        <v>19</v>
      </c>
      <c r="J546" s="375"/>
      <c r="K546" s="375"/>
      <c r="L546" s="375"/>
      <c r="M546" s="375"/>
      <c r="N546" s="375"/>
      <c r="O546" s="375"/>
      <c r="P546" s="375"/>
      <c r="Q546" s="375"/>
      <c r="R546" s="375"/>
      <c r="S546" s="375"/>
      <c r="T546" s="375"/>
      <c r="U546" s="375"/>
      <c r="V546" s="375"/>
      <c r="W546" s="375"/>
      <c r="X546" s="375"/>
      <c r="Y546" s="375"/>
      <c r="Z546" s="375"/>
      <c r="AA546" s="375"/>
      <c r="AB546" s="375"/>
    </row>
    <row r="547" spans="1:28" s="376" customFormat="1" ht="17.100000000000001" customHeight="1">
      <c r="A547" s="385" t="s">
        <v>1084</v>
      </c>
      <c r="B547" s="378">
        <v>57383</v>
      </c>
      <c r="C547" s="385">
        <v>17</v>
      </c>
      <c r="D547" s="380">
        <v>17</v>
      </c>
      <c r="E547" s="381">
        <f t="shared" si="89"/>
        <v>0.95286195286195285</v>
      </c>
      <c r="F547" s="382">
        <f t="shared" si="90"/>
        <v>57383</v>
      </c>
      <c r="G547" s="383">
        <f t="shared" si="91"/>
        <v>17</v>
      </c>
      <c r="H547" s="384">
        <f t="shared" si="92"/>
        <v>0.95286195286195285</v>
      </c>
      <c r="I547" s="383">
        <f t="shared" si="93"/>
        <v>17</v>
      </c>
      <c r="J547" s="375"/>
      <c r="K547" s="375"/>
      <c r="L547" s="375"/>
      <c r="M547" s="375"/>
      <c r="N547" s="375"/>
      <c r="O547" s="375"/>
      <c r="P547" s="375"/>
      <c r="Q547" s="375"/>
      <c r="R547" s="375"/>
      <c r="S547" s="375"/>
      <c r="T547" s="375"/>
      <c r="U547" s="375"/>
      <c r="V547" s="375"/>
      <c r="W547" s="375"/>
      <c r="X547" s="375"/>
      <c r="Y547" s="375"/>
      <c r="Z547" s="375"/>
      <c r="AA547" s="375"/>
      <c r="AB547" s="375"/>
    </row>
    <row r="548" spans="1:28" s="376" customFormat="1" ht="17.100000000000001" customHeight="1">
      <c r="A548" s="385" t="s">
        <v>1085</v>
      </c>
      <c r="B548" s="378"/>
      <c r="C548" s="385"/>
      <c r="D548" s="380"/>
      <c r="E548" s="381"/>
      <c r="F548" s="382">
        <f>SUM(B549:B550)</f>
        <v>11149</v>
      </c>
      <c r="G548" s="383">
        <f>SUMPRODUCT($B549:$B550,D549:D550)/SUM($B549:$B550)</f>
        <v>21.5</v>
      </c>
      <c r="H548" s="384">
        <f>SUMPRODUCT($B549:$B550,E549:E550)/SUM($B549:$B550)</f>
        <v>0.9248366013071897</v>
      </c>
      <c r="I548" s="383">
        <f t="shared" si="93"/>
        <v>21.499999999999972</v>
      </c>
      <c r="J548" s="375"/>
      <c r="K548" s="375"/>
      <c r="L548" s="375"/>
      <c r="M548" s="375"/>
      <c r="N548" s="375"/>
      <c r="O548" s="375"/>
      <c r="P548" s="375"/>
      <c r="Q548" s="375"/>
      <c r="R548" s="375"/>
      <c r="S548" s="375"/>
      <c r="T548" s="375"/>
      <c r="U548" s="375"/>
      <c r="V548" s="375"/>
      <c r="W548" s="375"/>
      <c r="X548" s="375"/>
      <c r="Y548" s="375"/>
      <c r="Z548" s="375"/>
      <c r="AA548" s="375"/>
      <c r="AB548" s="375"/>
    </row>
    <row r="549" spans="1:28" s="376" customFormat="1" ht="17.100000000000001" customHeight="1">
      <c r="A549" s="385" t="s">
        <v>1809</v>
      </c>
      <c r="B549" s="378">
        <v>8519</v>
      </c>
      <c r="C549" s="385" t="s">
        <v>2321</v>
      </c>
      <c r="D549" s="380">
        <v>21.5</v>
      </c>
      <c r="E549" s="381">
        <f t="shared" si="89"/>
        <v>0.92483660130718959</v>
      </c>
      <c r="F549" s="382"/>
      <c r="G549" s="383"/>
      <c r="H549" s="384"/>
      <c r="I549" s="383"/>
      <c r="J549" s="375"/>
      <c r="K549" s="375"/>
      <c r="L549" s="375"/>
      <c r="M549" s="375"/>
      <c r="N549" s="375"/>
      <c r="O549" s="375"/>
      <c r="P549" s="375"/>
      <c r="Q549" s="375"/>
      <c r="R549" s="375"/>
      <c r="S549" s="375"/>
      <c r="T549" s="375"/>
      <c r="U549" s="375"/>
      <c r="V549" s="375"/>
      <c r="W549" s="375"/>
      <c r="X549" s="375"/>
      <c r="Y549" s="375"/>
      <c r="Z549" s="375"/>
      <c r="AA549" s="375"/>
      <c r="AB549" s="375"/>
    </row>
    <row r="550" spans="1:28" s="376" customFormat="1" ht="17.100000000000001" customHeight="1">
      <c r="A550" s="385" t="s">
        <v>2294</v>
      </c>
      <c r="B550" s="378">
        <v>2630</v>
      </c>
      <c r="C550" s="385" t="s">
        <v>2321</v>
      </c>
      <c r="D550" s="380">
        <v>21.5</v>
      </c>
      <c r="E550" s="381">
        <f t="shared" si="89"/>
        <v>0.92483660130718959</v>
      </c>
      <c r="F550" s="382"/>
      <c r="G550" s="383"/>
      <c r="H550" s="384"/>
      <c r="I550" s="383"/>
      <c r="J550" s="375"/>
      <c r="K550" s="375"/>
      <c r="L550" s="375"/>
      <c r="M550" s="375"/>
      <c r="N550" s="375"/>
      <c r="O550" s="375"/>
      <c r="P550" s="375"/>
      <c r="Q550" s="375"/>
      <c r="R550" s="375"/>
      <c r="S550" s="375"/>
      <c r="T550" s="375"/>
      <c r="U550" s="375"/>
      <c r="V550" s="375"/>
      <c r="W550" s="375"/>
      <c r="X550" s="375"/>
      <c r="Y550" s="375"/>
      <c r="Z550" s="375"/>
      <c r="AA550" s="375"/>
      <c r="AB550" s="375"/>
    </row>
    <row r="551" spans="1:28" s="376" customFormat="1" ht="17.100000000000001" customHeight="1">
      <c r="A551" s="385" t="s">
        <v>1132</v>
      </c>
      <c r="B551" s="378">
        <v>1988</v>
      </c>
      <c r="C551" s="385">
        <v>16.5</v>
      </c>
      <c r="D551" s="380">
        <v>16.5</v>
      </c>
      <c r="E551" s="381">
        <f t="shared" si="89"/>
        <v>0.95608108108108103</v>
      </c>
      <c r="F551" s="382">
        <f t="shared" ref="F551:F556" si="94">B551</f>
        <v>1988</v>
      </c>
      <c r="G551" s="383">
        <f t="shared" ref="G551:G556" si="95">D551</f>
        <v>16.5</v>
      </c>
      <c r="H551" s="384">
        <f t="shared" ref="H551:H556" si="96">141.5/(G551+131.5)</f>
        <v>0.95608108108108103</v>
      </c>
      <c r="I551" s="383">
        <f t="shared" ref="I551:I556" si="97">(141.5/H551)-131.5</f>
        <v>16.5</v>
      </c>
      <c r="J551" s="375"/>
      <c r="K551" s="375"/>
      <c r="L551" s="375"/>
      <c r="M551" s="375"/>
      <c r="N551" s="375"/>
      <c r="O551" s="375"/>
      <c r="P551" s="375"/>
      <c r="Q551" s="375"/>
      <c r="R551" s="375"/>
      <c r="S551" s="375"/>
      <c r="T551" s="375"/>
      <c r="U551" s="375"/>
      <c r="V551" s="375"/>
      <c r="W551" s="375"/>
      <c r="X551" s="375"/>
      <c r="Y551" s="375"/>
      <c r="Z551" s="375"/>
      <c r="AA551" s="375"/>
      <c r="AB551" s="375"/>
    </row>
    <row r="552" spans="1:28" s="376" customFormat="1" ht="17.100000000000001" customHeight="1">
      <c r="A552" s="385" t="s">
        <v>1131</v>
      </c>
      <c r="B552" s="378">
        <v>5914</v>
      </c>
      <c r="C552" s="385" t="s">
        <v>2322</v>
      </c>
      <c r="D552" s="380">
        <v>20.7</v>
      </c>
      <c r="E552" s="381">
        <f t="shared" si="89"/>
        <v>0.92969776609724053</v>
      </c>
      <c r="F552" s="382">
        <f t="shared" si="94"/>
        <v>5914</v>
      </c>
      <c r="G552" s="383">
        <f t="shared" si="95"/>
        <v>20.7</v>
      </c>
      <c r="H552" s="384">
        <f t="shared" si="96"/>
        <v>0.92969776609724053</v>
      </c>
      <c r="I552" s="383">
        <f t="shared" si="97"/>
        <v>20.699999999999989</v>
      </c>
      <c r="J552" s="375"/>
      <c r="K552" s="375"/>
      <c r="L552" s="375"/>
      <c r="M552" s="375"/>
      <c r="N552" s="375"/>
      <c r="O552" s="375"/>
      <c r="P552" s="375"/>
      <c r="Q552" s="375"/>
      <c r="R552" s="375"/>
      <c r="S552" s="375"/>
      <c r="T552" s="375"/>
      <c r="U552" s="375"/>
      <c r="V552" s="375"/>
      <c r="W552" s="375"/>
      <c r="X552" s="375"/>
      <c r="Y552" s="375"/>
      <c r="Z552" s="375"/>
      <c r="AA552" s="375"/>
      <c r="AB552" s="375"/>
    </row>
    <row r="553" spans="1:28" s="376" customFormat="1" ht="17.100000000000001" customHeight="1">
      <c r="A553" s="385" t="s">
        <v>2323</v>
      </c>
      <c r="B553" s="378">
        <v>0</v>
      </c>
      <c r="C553" s="385" t="s">
        <v>2324</v>
      </c>
      <c r="D553" s="380">
        <v>35</v>
      </c>
      <c r="E553" s="381">
        <f t="shared" si="89"/>
        <v>0.8498498498498499</v>
      </c>
      <c r="F553" s="382">
        <f t="shared" si="94"/>
        <v>0</v>
      </c>
      <c r="G553" s="383">
        <f t="shared" si="95"/>
        <v>35</v>
      </c>
      <c r="H553" s="384">
        <f t="shared" si="96"/>
        <v>0.8498498498498499</v>
      </c>
      <c r="I553" s="383">
        <f t="shared" si="97"/>
        <v>35</v>
      </c>
      <c r="J553" s="375"/>
      <c r="K553" s="375"/>
      <c r="L553" s="375"/>
      <c r="M553" s="375"/>
      <c r="N553" s="375"/>
      <c r="O553" s="375"/>
      <c r="P553" s="375"/>
      <c r="Q553" s="375"/>
      <c r="R553" s="375"/>
      <c r="S553" s="375"/>
      <c r="T553" s="375"/>
      <c r="U553" s="375"/>
      <c r="V553" s="375"/>
      <c r="W553" s="375"/>
      <c r="X553" s="375"/>
      <c r="Y553" s="375"/>
      <c r="Z553" s="375"/>
      <c r="AA553" s="375"/>
      <c r="AB553" s="375"/>
    </row>
    <row r="554" spans="1:28" s="376" customFormat="1" ht="17.100000000000001" customHeight="1">
      <c r="A554" s="385" t="s">
        <v>1086</v>
      </c>
      <c r="B554" s="378">
        <v>534230</v>
      </c>
      <c r="C554" s="386" t="s">
        <v>2325</v>
      </c>
      <c r="D554" s="380">
        <v>22.2</v>
      </c>
      <c r="E554" s="381">
        <f t="shared" si="89"/>
        <v>0.92062459336369562</v>
      </c>
      <c r="F554" s="382">
        <f t="shared" si="94"/>
        <v>534230</v>
      </c>
      <c r="G554" s="383">
        <f t="shared" si="95"/>
        <v>22.2</v>
      </c>
      <c r="H554" s="384">
        <f t="shared" si="96"/>
        <v>0.92062459336369562</v>
      </c>
      <c r="I554" s="383">
        <f t="shared" si="97"/>
        <v>22.199999999999989</v>
      </c>
      <c r="J554" s="375"/>
      <c r="K554" s="375"/>
      <c r="L554" s="375"/>
      <c r="M554" s="375"/>
      <c r="N554" s="375"/>
      <c r="O554" s="375"/>
      <c r="P554" s="375"/>
      <c r="Q554" s="375"/>
      <c r="R554" s="375"/>
      <c r="S554" s="375"/>
      <c r="T554" s="375"/>
      <c r="U554" s="375"/>
      <c r="V554" s="375"/>
      <c r="W554" s="375"/>
      <c r="X554" s="375"/>
      <c r="Y554" s="375"/>
      <c r="Z554" s="375"/>
      <c r="AA554" s="375"/>
      <c r="AB554" s="375"/>
    </row>
    <row r="555" spans="1:28" s="376" customFormat="1" ht="17.100000000000001" customHeight="1">
      <c r="A555" s="385" t="s">
        <v>2326</v>
      </c>
      <c r="B555" s="378">
        <v>0</v>
      </c>
      <c r="C555" s="385">
        <v>30</v>
      </c>
      <c r="D555" s="380">
        <v>30</v>
      </c>
      <c r="E555" s="381">
        <f t="shared" si="89"/>
        <v>0.87616099071207432</v>
      </c>
      <c r="F555" s="382">
        <f t="shared" si="94"/>
        <v>0</v>
      </c>
      <c r="G555" s="383">
        <f t="shared" si="95"/>
        <v>30</v>
      </c>
      <c r="H555" s="384">
        <f t="shared" si="96"/>
        <v>0.87616099071207432</v>
      </c>
      <c r="I555" s="383">
        <f t="shared" si="97"/>
        <v>30</v>
      </c>
      <c r="J555" s="375"/>
      <c r="K555" s="375"/>
      <c r="L555" s="375"/>
      <c r="M555" s="375"/>
      <c r="N555" s="375"/>
      <c r="O555" s="375"/>
      <c r="P555" s="375"/>
      <c r="Q555" s="375"/>
      <c r="R555" s="375"/>
      <c r="S555" s="375"/>
      <c r="T555" s="375"/>
      <c r="U555" s="375"/>
      <c r="V555" s="375"/>
      <c r="W555" s="375"/>
      <c r="X555" s="375"/>
      <c r="Y555" s="375"/>
      <c r="Z555" s="375"/>
      <c r="AA555" s="375"/>
      <c r="AB555" s="375"/>
    </row>
    <row r="556" spans="1:28" s="376" customFormat="1" ht="17.100000000000001" customHeight="1">
      <c r="A556" s="385" t="s">
        <v>1087</v>
      </c>
      <c r="B556" s="378">
        <v>14383</v>
      </c>
      <c r="C556" s="385" t="s">
        <v>2327</v>
      </c>
      <c r="D556" s="380">
        <v>30.8</v>
      </c>
      <c r="E556" s="381">
        <f t="shared" si="89"/>
        <v>0.8718422674060381</v>
      </c>
      <c r="F556" s="382">
        <f t="shared" si="94"/>
        <v>14383</v>
      </c>
      <c r="G556" s="383">
        <f t="shared" si="95"/>
        <v>30.8</v>
      </c>
      <c r="H556" s="384">
        <f t="shared" si="96"/>
        <v>0.8718422674060381</v>
      </c>
      <c r="I556" s="383">
        <f t="shared" si="97"/>
        <v>30.800000000000011</v>
      </c>
      <c r="J556" s="375"/>
      <c r="K556" s="375"/>
      <c r="L556" s="375"/>
      <c r="M556" s="375"/>
      <c r="N556" s="375"/>
      <c r="O556" s="375"/>
      <c r="P556" s="375"/>
      <c r="Q556" s="375"/>
      <c r="R556" s="375"/>
      <c r="S556" s="375"/>
      <c r="T556" s="375"/>
      <c r="U556" s="375"/>
      <c r="V556" s="375"/>
      <c r="W556" s="375"/>
      <c r="X556" s="375"/>
      <c r="Y556" s="375"/>
      <c r="Z556" s="375"/>
      <c r="AA556" s="375"/>
      <c r="AB556" s="375"/>
    </row>
    <row r="557" spans="1:28" s="376" customFormat="1" ht="17.100000000000001" customHeight="1">
      <c r="A557" s="385" t="s">
        <v>1088</v>
      </c>
      <c r="B557" s="378"/>
      <c r="C557" s="385"/>
      <c r="D557" s="380"/>
      <c r="E557" s="381"/>
      <c r="F557" s="382">
        <f>SUM(B558:B559)</f>
        <v>42385</v>
      </c>
      <c r="G557" s="383">
        <f>SUMPRODUCT($B558:$B559,D558:D559)/SUM($B558:$B559)</f>
        <v>41.908894656128346</v>
      </c>
      <c r="H557" s="384">
        <f>SUMPRODUCT($B558:$B559,E558:E559)/SUM($B558:$B559)</f>
        <v>0.81657446348453788</v>
      </c>
      <c r="I557" s="383">
        <f t="shared" si="93"/>
        <v>41.784870305865695</v>
      </c>
      <c r="J557" s="375"/>
      <c r="K557" s="375"/>
      <c r="L557" s="375"/>
      <c r="M557" s="375"/>
      <c r="N557" s="375"/>
      <c r="O557" s="375"/>
      <c r="P557" s="375"/>
      <c r="Q557" s="375"/>
      <c r="R557" s="375"/>
      <c r="S557" s="375"/>
      <c r="T557" s="375"/>
      <c r="U557" s="375"/>
      <c r="V557" s="375"/>
      <c r="W557" s="375"/>
      <c r="X557" s="375"/>
      <c r="Y557" s="375"/>
      <c r="Z557" s="375"/>
      <c r="AA557" s="375"/>
      <c r="AB557" s="375"/>
    </row>
    <row r="558" spans="1:28" s="376" customFormat="1" ht="17.100000000000001" customHeight="1">
      <c r="A558" s="385" t="s">
        <v>2328</v>
      </c>
      <c r="B558" s="378">
        <v>16022</v>
      </c>
      <c r="C558" s="385">
        <v>36</v>
      </c>
      <c r="D558" s="380">
        <v>36</v>
      </c>
      <c r="E558" s="381">
        <f t="shared" si="89"/>
        <v>0.84477611940298503</v>
      </c>
      <c r="F558" s="382"/>
      <c r="G558" s="383"/>
      <c r="H558" s="384"/>
      <c r="I558" s="383"/>
      <c r="J558" s="375"/>
      <c r="K558" s="375"/>
      <c r="L558" s="375"/>
      <c r="M558" s="375"/>
      <c r="N558" s="375"/>
      <c r="O558" s="375"/>
      <c r="P558" s="375"/>
      <c r="Q558" s="375"/>
      <c r="R558" s="375"/>
      <c r="S558" s="375"/>
      <c r="T558" s="375"/>
      <c r="U558" s="375"/>
      <c r="V558" s="375"/>
      <c r="W558" s="375"/>
      <c r="X558" s="375"/>
      <c r="Y558" s="375"/>
      <c r="Z558" s="375"/>
      <c r="AA558" s="375"/>
      <c r="AB558" s="375"/>
    </row>
    <row r="559" spans="1:28" s="376" customFormat="1" ht="17.100000000000001" customHeight="1">
      <c r="A559" s="385" t="s">
        <v>2329</v>
      </c>
      <c r="B559" s="378">
        <v>26363</v>
      </c>
      <c r="C559" s="385" t="s">
        <v>1804</v>
      </c>
      <c r="D559" s="380">
        <v>45.5</v>
      </c>
      <c r="E559" s="381">
        <f t="shared" si="89"/>
        <v>0.79943502824858759</v>
      </c>
      <c r="F559" s="382"/>
      <c r="G559" s="383"/>
      <c r="H559" s="384"/>
      <c r="I559" s="383"/>
      <c r="J559" s="375"/>
      <c r="K559" s="375"/>
      <c r="L559" s="375"/>
      <c r="M559" s="375"/>
      <c r="N559" s="375"/>
      <c r="O559" s="375"/>
      <c r="P559" s="375"/>
      <c r="Q559" s="375"/>
      <c r="R559" s="375"/>
      <c r="S559" s="375"/>
      <c r="T559" s="375"/>
      <c r="U559" s="375"/>
      <c r="V559" s="375"/>
      <c r="W559" s="375"/>
      <c r="X559" s="375"/>
      <c r="Y559" s="375"/>
      <c r="Z559" s="375"/>
      <c r="AA559" s="375"/>
      <c r="AB559" s="375"/>
    </row>
    <row r="560" spans="1:28" s="376" customFormat="1" ht="17.100000000000001" customHeight="1">
      <c r="A560" s="385" t="s">
        <v>2330</v>
      </c>
      <c r="B560" s="378">
        <v>0</v>
      </c>
      <c r="C560" s="385">
        <v>32.4</v>
      </c>
      <c r="D560" s="380">
        <v>32.4</v>
      </c>
      <c r="E560" s="381">
        <f t="shared" si="89"/>
        <v>0.86333129957291033</v>
      </c>
      <c r="F560" s="382">
        <f t="shared" ref="F560:F567" si="98">B560</f>
        <v>0</v>
      </c>
      <c r="G560" s="383">
        <f t="shared" ref="G560:G567" si="99">D560</f>
        <v>32.4</v>
      </c>
      <c r="H560" s="384">
        <f t="shared" ref="H560:H567" si="100">141.5/(G560+131.5)</f>
        <v>0.86333129957291033</v>
      </c>
      <c r="I560" s="383">
        <f t="shared" ref="I560:I567" si="101">(141.5/H560)-131.5</f>
        <v>32.400000000000006</v>
      </c>
      <c r="J560" s="375"/>
      <c r="K560" s="375"/>
      <c r="L560" s="375"/>
      <c r="M560" s="375"/>
      <c r="N560" s="375"/>
      <c r="O560" s="375"/>
      <c r="P560" s="375"/>
      <c r="Q560" s="375"/>
      <c r="R560" s="375"/>
      <c r="S560" s="375"/>
      <c r="T560" s="375"/>
      <c r="U560" s="375"/>
      <c r="V560" s="375"/>
      <c r="W560" s="375"/>
      <c r="X560" s="375"/>
      <c r="Y560" s="375"/>
      <c r="Z560" s="375"/>
      <c r="AA560" s="375"/>
      <c r="AB560" s="375"/>
    </row>
    <row r="561" spans="1:28" s="376" customFormat="1" ht="17.100000000000001" customHeight="1">
      <c r="A561" s="385" t="s">
        <v>2331</v>
      </c>
      <c r="B561" s="378">
        <v>1257</v>
      </c>
      <c r="C561" s="385">
        <v>16</v>
      </c>
      <c r="D561" s="380">
        <v>16</v>
      </c>
      <c r="E561" s="381">
        <f t="shared" si="89"/>
        <v>0.95932203389830506</v>
      </c>
      <c r="F561" s="382">
        <f t="shared" si="98"/>
        <v>1257</v>
      </c>
      <c r="G561" s="383">
        <f t="shared" si="99"/>
        <v>16</v>
      </c>
      <c r="H561" s="384">
        <f t="shared" si="100"/>
        <v>0.95932203389830506</v>
      </c>
      <c r="I561" s="383">
        <f t="shared" si="101"/>
        <v>16</v>
      </c>
      <c r="J561" s="375"/>
      <c r="K561" s="375"/>
      <c r="L561" s="375"/>
      <c r="M561" s="375"/>
      <c r="N561" s="375"/>
      <c r="O561" s="375"/>
      <c r="P561" s="375"/>
      <c r="Q561" s="375"/>
      <c r="R561" s="375"/>
      <c r="S561" s="375"/>
      <c r="T561" s="375"/>
      <c r="U561" s="375"/>
      <c r="V561" s="375"/>
      <c r="W561" s="375"/>
      <c r="X561" s="375"/>
      <c r="Y561" s="375"/>
      <c r="Z561" s="375"/>
      <c r="AA561" s="375"/>
      <c r="AB561" s="375"/>
    </row>
    <row r="562" spans="1:28" s="376" customFormat="1" ht="17.100000000000001" customHeight="1">
      <c r="A562" s="385" t="s">
        <v>2332</v>
      </c>
      <c r="B562" s="378">
        <v>0</v>
      </c>
      <c r="C562" s="385">
        <v>20</v>
      </c>
      <c r="D562" s="380">
        <v>20</v>
      </c>
      <c r="E562" s="381">
        <f t="shared" si="89"/>
        <v>0.93399339933993397</v>
      </c>
      <c r="F562" s="382">
        <f t="shared" si="98"/>
        <v>0</v>
      </c>
      <c r="G562" s="383">
        <f t="shared" si="99"/>
        <v>20</v>
      </c>
      <c r="H562" s="384">
        <f t="shared" si="100"/>
        <v>0.93399339933993397</v>
      </c>
      <c r="I562" s="383">
        <f t="shared" si="101"/>
        <v>20</v>
      </c>
      <c r="J562" s="375"/>
      <c r="K562" s="375"/>
      <c r="L562" s="375"/>
      <c r="M562" s="375"/>
      <c r="N562" s="375"/>
      <c r="O562" s="375"/>
      <c r="P562" s="375"/>
      <c r="Q562" s="375"/>
      <c r="R562" s="375"/>
      <c r="S562" s="375"/>
      <c r="T562" s="375"/>
      <c r="U562" s="375"/>
      <c r="V562" s="375"/>
      <c r="W562" s="375"/>
      <c r="X562" s="375"/>
      <c r="Y562" s="375"/>
      <c r="Z562" s="375"/>
      <c r="AA562" s="375"/>
      <c r="AB562" s="375"/>
    </row>
    <row r="563" spans="1:28" s="376" customFormat="1" ht="17.100000000000001" customHeight="1">
      <c r="A563" s="385" t="s">
        <v>1089</v>
      </c>
      <c r="B563" s="378">
        <v>24475</v>
      </c>
      <c r="C563" s="385" t="s">
        <v>2333</v>
      </c>
      <c r="D563" s="380">
        <v>22</v>
      </c>
      <c r="E563" s="381">
        <f t="shared" si="89"/>
        <v>0.92182410423452765</v>
      </c>
      <c r="F563" s="382">
        <f t="shared" si="98"/>
        <v>24475</v>
      </c>
      <c r="G563" s="383">
        <f t="shared" si="99"/>
        <v>22</v>
      </c>
      <c r="H563" s="384">
        <f t="shared" si="100"/>
        <v>0.92182410423452765</v>
      </c>
      <c r="I563" s="383">
        <f t="shared" si="101"/>
        <v>22</v>
      </c>
      <c r="J563" s="375"/>
      <c r="K563" s="375"/>
      <c r="L563" s="375"/>
      <c r="M563" s="375"/>
      <c r="N563" s="375"/>
      <c r="O563" s="375"/>
      <c r="P563" s="375"/>
      <c r="Q563" s="375"/>
      <c r="R563" s="375"/>
      <c r="S563" s="375"/>
      <c r="T563" s="375"/>
      <c r="U563" s="375"/>
      <c r="V563" s="375"/>
      <c r="W563" s="375"/>
      <c r="X563" s="375"/>
      <c r="Y563" s="375"/>
      <c r="Z563" s="375"/>
      <c r="AA563" s="375"/>
      <c r="AB563" s="375"/>
    </row>
    <row r="564" spans="1:28" s="376" customFormat="1" ht="17.100000000000001" customHeight="1">
      <c r="A564" s="385" t="s">
        <v>1090</v>
      </c>
      <c r="B564" s="378">
        <v>93413</v>
      </c>
      <c r="C564" s="386" t="s">
        <v>2334</v>
      </c>
      <c r="D564" s="380">
        <v>34.5</v>
      </c>
      <c r="E564" s="381">
        <f t="shared" si="89"/>
        <v>0.85240963855421692</v>
      </c>
      <c r="F564" s="382">
        <f t="shared" si="98"/>
        <v>93413</v>
      </c>
      <c r="G564" s="383">
        <f t="shared" si="99"/>
        <v>34.5</v>
      </c>
      <c r="H564" s="384">
        <f t="shared" si="100"/>
        <v>0.85240963855421692</v>
      </c>
      <c r="I564" s="383">
        <f t="shared" si="101"/>
        <v>34.5</v>
      </c>
      <c r="J564" s="375"/>
      <c r="K564" s="375"/>
      <c r="L564" s="375"/>
      <c r="M564" s="375"/>
      <c r="N564" s="375"/>
      <c r="O564" s="375"/>
      <c r="P564" s="375"/>
      <c r="Q564" s="375"/>
      <c r="R564" s="375"/>
      <c r="S564" s="375"/>
      <c r="T564" s="375"/>
      <c r="U564" s="375"/>
      <c r="V564" s="375"/>
      <c r="W564" s="375"/>
      <c r="X564" s="375"/>
      <c r="Y564" s="375"/>
      <c r="Z564" s="375"/>
      <c r="AA564" s="375"/>
      <c r="AB564" s="375"/>
    </row>
    <row r="565" spans="1:28" s="376" customFormat="1" ht="17.100000000000001" customHeight="1">
      <c r="A565" s="385" t="s">
        <v>2335</v>
      </c>
      <c r="B565" s="378">
        <v>0</v>
      </c>
      <c r="C565" s="385">
        <v>16</v>
      </c>
      <c r="D565" s="380">
        <v>16</v>
      </c>
      <c r="E565" s="381">
        <f t="shared" si="89"/>
        <v>0.95932203389830506</v>
      </c>
      <c r="F565" s="382">
        <f t="shared" si="98"/>
        <v>0</v>
      </c>
      <c r="G565" s="383">
        <f t="shared" si="99"/>
        <v>16</v>
      </c>
      <c r="H565" s="384">
        <f t="shared" si="100"/>
        <v>0.95932203389830506</v>
      </c>
      <c r="I565" s="383">
        <f t="shared" si="101"/>
        <v>16</v>
      </c>
      <c r="J565" s="375"/>
      <c r="K565" s="375"/>
      <c r="L565" s="375"/>
      <c r="M565" s="375"/>
      <c r="N565" s="375"/>
      <c r="O565" s="375"/>
      <c r="P565" s="375"/>
      <c r="Q565" s="375"/>
      <c r="R565" s="375"/>
      <c r="S565" s="375"/>
      <c r="T565" s="375"/>
      <c r="U565" s="375"/>
      <c r="V565" s="375"/>
      <c r="W565" s="375"/>
      <c r="X565" s="375"/>
      <c r="Y565" s="375"/>
      <c r="Z565" s="375"/>
      <c r="AA565" s="375"/>
      <c r="AB565" s="375"/>
    </row>
    <row r="566" spans="1:28" s="376" customFormat="1" ht="17.100000000000001" customHeight="1">
      <c r="A566" s="385" t="s">
        <v>1091</v>
      </c>
      <c r="B566" s="378">
        <v>39488</v>
      </c>
      <c r="C566" s="385" t="s">
        <v>2336</v>
      </c>
      <c r="D566" s="380">
        <v>35.5</v>
      </c>
      <c r="E566" s="381">
        <f t="shared" si="89"/>
        <v>0.84730538922155685</v>
      </c>
      <c r="F566" s="382">
        <f t="shared" si="98"/>
        <v>39488</v>
      </c>
      <c r="G566" s="383">
        <f t="shared" si="99"/>
        <v>35.5</v>
      </c>
      <c r="H566" s="384">
        <f t="shared" si="100"/>
        <v>0.84730538922155685</v>
      </c>
      <c r="I566" s="383">
        <f t="shared" si="101"/>
        <v>35.5</v>
      </c>
      <c r="J566" s="375"/>
      <c r="K566" s="375"/>
      <c r="L566" s="375"/>
      <c r="M566" s="375"/>
      <c r="N566" s="375"/>
      <c r="O566" s="375"/>
      <c r="P566" s="375"/>
      <c r="Q566" s="375"/>
      <c r="R566" s="375"/>
      <c r="S566" s="375"/>
      <c r="T566" s="375"/>
      <c r="U566" s="375"/>
      <c r="V566" s="375"/>
      <c r="W566" s="375"/>
      <c r="X566" s="375"/>
      <c r="Y566" s="375"/>
      <c r="Z566" s="375"/>
      <c r="AA566" s="375"/>
      <c r="AB566" s="375"/>
    </row>
    <row r="567" spans="1:28" s="376" customFormat="1" ht="17.100000000000001" customHeight="1">
      <c r="A567" s="385" t="s">
        <v>1092</v>
      </c>
      <c r="B567" s="378">
        <v>375443</v>
      </c>
      <c r="C567" s="386" t="s">
        <v>2337</v>
      </c>
      <c r="D567" s="380">
        <v>23.3</v>
      </c>
      <c r="E567" s="381">
        <f t="shared" si="89"/>
        <v>0.91408268733850118</v>
      </c>
      <c r="F567" s="382">
        <f t="shared" si="98"/>
        <v>375443</v>
      </c>
      <c r="G567" s="383">
        <f t="shared" si="99"/>
        <v>23.3</v>
      </c>
      <c r="H567" s="384">
        <f t="shared" si="100"/>
        <v>0.91408268733850118</v>
      </c>
      <c r="I567" s="383">
        <f t="shared" si="101"/>
        <v>23.300000000000011</v>
      </c>
      <c r="J567" s="375"/>
      <c r="K567" s="375"/>
      <c r="L567" s="375"/>
      <c r="M567" s="375"/>
      <c r="N567" s="375"/>
      <c r="O567" s="375"/>
      <c r="P567" s="375"/>
      <c r="Q567" s="375"/>
      <c r="R567" s="375"/>
      <c r="S567" s="375"/>
      <c r="T567" s="375"/>
      <c r="U567" s="375"/>
      <c r="V567" s="375"/>
      <c r="W567" s="375"/>
      <c r="X567" s="375"/>
      <c r="Y567" s="375"/>
      <c r="Z567" s="375"/>
      <c r="AA567" s="375"/>
      <c r="AB567" s="375"/>
    </row>
    <row r="568" spans="1:28" s="376" customFormat="1" ht="17.100000000000001" customHeight="1">
      <c r="A568" s="385" t="s">
        <v>1093</v>
      </c>
      <c r="B568" s="378"/>
      <c r="C568" s="385"/>
      <c r="D568" s="380"/>
      <c r="E568" s="381"/>
      <c r="F568" s="382">
        <f>SUM(B569:B573)</f>
        <v>80006</v>
      </c>
      <c r="G568" s="383">
        <f>SUMPRODUCT($B569:$B573,D569:D573)/SUM($B569:$B573)</f>
        <v>26.885808564357674</v>
      </c>
      <c r="H568" s="384">
        <f>SUMPRODUCT($B569:$B573,E569:E573)/SUM($B569:$B573)</f>
        <v>0.89341533546093366</v>
      </c>
      <c r="I568" s="383">
        <f t="shared" si="93"/>
        <v>26.880984054853798</v>
      </c>
      <c r="J568" s="375"/>
      <c r="K568" s="375"/>
      <c r="L568" s="375"/>
      <c r="M568" s="375"/>
      <c r="N568" s="375"/>
      <c r="O568" s="375"/>
      <c r="P568" s="375"/>
      <c r="Q568" s="375"/>
      <c r="R568" s="375"/>
      <c r="S568" s="375"/>
      <c r="T568" s="375"/>
      <c r="U568" s="375"/>
      <c r="V568" s="375"/>
      <c r="W568" s="375"/>
      <c r="X568" s="375"/>
      <c r="Y568" s="375"/>
      <c r="Z568" s="375"/>
      <c r="AA568" s="375"/>
      <c r="AB568" s="375"/>
    </row>
    <row r="569" spans="1:28" s="376" customFormat="1" ht="17.100000000000001" customHeight="1">
      <c r="A569" s="385" t="s">
        <v>2294</v>
      </c>
      <c r="B569" s="378">
        <v>10195</v>
      </c>
      <c r="C569" s="386" t="s">
        <v>2338</v>
      </c>
      <c r="D569" s="380">
        <v>26</v>
      </c>
      <c r="E569" s="381">
        <f t="shared" si="89"/>
        <v>0.89841269841269844</v>
      </c>
      <c r="F569" s="382"/>
      <c r="G569" s="383"/>
      <c r="H569" s="384"/>
      <c r="I569" s="383"/>
      <c r="J569" s="375"/>
      <c r="K569" s="375"/>
      <c r="L569" s="375"/>
      <c r="M569" s="375"/>
      <c r="N569" s="375"/>
      <c r="O569" s="375"/>
      <c r="P569" s="375"/>
      <c r="Q569" s="375"/>
      <c r="R569" s="375"/>
      <c r="S569" s="375"/>
      <c r="T569" s="375"/>
      <c r="U569" s="375"/>
      <c r="V569" s="375"/>
      <c r="W569" s="375"/>
      <c r="X569" s="375"/>
      <c r="Y569" s="375"/>
      <c r="Z569" s="375"/>
      <c r="AA569" s="375"/>
      <c r="AB569" s="375"/>
    </row>
    <row r="570" spans="1:28" s="376" customFormat="1" ht="17.100000000000001" customHeight="1">
      <c r="A570" s="385" t="s">
        <v>2339</v>
      </c>
      <c r="B570" s="378">
        <v>3309</v>
      </c>
      <c r="C570" s="385">
        <v>24</v>
      </c>
      <c r="D570" s="380">
        <v>24</v>
      </c>
      <c r="E570" s="381">
        <f t="shared" si="89"/>
        <v>0.909967845659164</v>
      </c>
      <c r="F570" s="382"/>
      <c r="G570" s="383"/>
      <c r="H570" s="384"/>
      <c r="I570" s="383"/>
      <c r="J570" s="375"/>
      <c r="K570" s="375"/>
      <c r="L570" s="375"/>
      <c r="M570" s="375"/>
      <c r="N570" s="375"/>
      <c r="O570" s="375"/>
      <c r="P570" s="375"/>
      <c r="Q570" s="375"/>
      <c r="R570" s="375"/>
      <c r="S570" s="375"/>
      <c r="T570" s="375"/>
      <c r="U570" s="375"/>
      <c r="V570" s="375"/>
      <c r="W570" s="375"/>
      <c r="X570" s="375"/>
      <c r="Y570" s="375"/>
      <c r="Z570" s="375"/>
      <c r="AA570" s="375"/>
      <c r="AB570" s="375"/>
    </row>
    <row r="571" spans="1:28" s="376" customFormat="1" ht="17.100000000000001" customHeight="1">
      <c r="A571" s="385" t="s">
        <v>2340</v>
      </c>
      <c r="B571" s="378">
        <v>5493</v>
      </c>
      <c r="C571" s="385">
        <v>29</v>
      </c>
      <c r="D571" s="380">
        <v>29</v>
      </c>
      <c r="E571" s="381">
        <f t="shared" si="89"/>
        <v>0.88161993769470404</v>
      </c>
      <c r="F571" s="382"/>
      <c r="G571" s="383"/>
      <c r="H571" s="384"/>
      <c r="I571" s="383"/>
      <c r="J571" s="375"/>
      <c r="K571" s="375"/>
      <c r="L571" s="375"/>
      <c r="M571" s="375"/>
      <c r="N571" s="375"/>
      <c r="O571" s="375"/>
      <c r="P571" s="375"/>
      <c r="Q571" s="375"/>
      <c r="R571" s="375"/>
      <c r="S571" s="375"/>
      <c r="T571" s="375"/>
      <c r="U571" s="375"/>
      <c r="V571" s="375"/>
      <c r="W571" s="375"/>
      <c r="X571" s="375"/>
      <c r="Y571" s="375"/>
      <c r="Z571" s="375"/>
      <c r="AA571" s="375"/>
      <c r="AB571" s="375"/>
    </row>
    <row r="572" spans="1:28" s="376" customFormat="1" ht="17.100000000000001" customHeight="1">
      <c r="A572" s="385" t="s">
        <v>2341</v>
      </c>
      <c r="B572" s="378">
        <v>8382</v>
      </c>
      <c r="C572" s="385" t="s">
        <v>2342</v>
      </c>
      <c r="D572" s="380">
        <v>27</v>
      </c>
      <c r="E572" s="381">
        <f t="shared" si="89"/>
        <v>0.89274447949526814</v>
      </c>
      <c r="F572" s="382"/>
      <c r="G572" s="383"/>
      <c r="H572" s="384"/>
      <c r="I572" s="383"/>
      <c r="J572" s="375"/>
      <c r="K572" s="375"/>
      <c r="L572" s="375"/>
      <c r="M572" s="375"/>
      <c r="N572" s="375"/>
      <c r="O572" s="375"/>
      <c r="P572" s="375"/>
      <c r="Q572" s="375"/>
      <c r="R572" s="375"/>
      <c r="S572" s="375"/>
      <c r="T572" s="375"/>
      <c r="U572" s="375"/>
      <c r="V572" s="375"/>
      <c r="W572" s="375"/>
      <c r="X572" s="375"/>
      <c r="Y572" s="375"/>
      <c r="Z572" s="375"/>
      <c r="AA572" s="375"/>
      <c r="AB572" s="375"/>
    </row>
    <row r="573" spans="1:28" s="376" customFormat="1" ht="17.100000000000001" customHeight="1">
      <c r="A573" s="385" t="s">
        <v>1811</v>
      </c>
      <c r="B573" s="378">
        <v>52627</v>
      </c>
      <c r="C573" s="385" t="s">
        <v>2342</v>
      </c>
      <c r="D573" s="380">
        <v>27</v>
      </c>
      <c r="E573" s="381">
        <f t="shared" si="89"/>
        <v>0.89274447949526814</v>
      </c>
      <c r="F573" s="382"/>
      <c r="G573" s="383"/>
      <c r="H573" s="384"/>
      <c r="I573" s="383"/>
      <c r="J573" s="375"/>
      <c r="K573" s="375"/>
      <c r="L573" s="375"/>
      <c r="M573" s="375"/>
      <c r="N573" s="375"/>
      <c r="O573" s="375"/>
      <c r="P573" s="375"/>
      <c r="Q573" s="375"/>
      <c r="R573" s="375"/>
      <c r="S573" s="375"/>
      <c r="T573" s="375"/>
      <c r="U573" s="375"/>
      <c r="V573" s="375"/>
      <c r="W573" s="375"/>
      <c r="X573" s="375"/>
      <c r="Y573" s="375"/>
      <c r="Z573" s="375"/>
      <c r="AA573" s="375"/>
      <c r="AB573" s="375"/>
    </row>
    <row r="574" spans="1:28" s="376" customFormat="1" ht="17.100000000000001" customHeight="1">
      <c r="A574" s="385" t="s">
        <v>2343</v>
      </c>
      <c r="B574" s="378">
        <v>0</v>
      </c>
      <c r="C574" s="385" t="s">
        <v>2344</v>
      </c>
      <c r="D574" s="380">
        <v>43.5</v>
      </c>
      <c r="E574" s="381">
        <f t="shared" si="89"/>
        <v>0.80857142857142861</v>
      </c>
      <c r="F574" s="382">
        <f t="shared" ref="F574:F596" si="102">B574</f>
        <v>0</v>
      </c>
      <c r="G574" s="383">
        <f t="shared" ref="G574:G596" si="103">D574</f>
        <v>43.5</v>
      </c>
      <c r="H574" s="384">
        <f t="shared" ref="H574:H596" si="104">141.5/(G574+131.5)</f>
        <v>0.80857142857142861</v>
      </c>
      <c r="I574" s="383">
        <f t="shared" ref="I574:I596" si="105">(141.5/H574)-131.5</f>
        <v>43.5</v>
      </c>
      <c r="J574" s="375"/>
      <c r="K574" s="375"/>
      <c r="L574" s="375"/>
      <c r="M574" s="375"/>
      <c r="N574" s="375"/>
      <c r="O574" s="375"/>
      <c r="P574" s="375"/>
      <c r="Q574" s="375"/>
      <c r="R574" s="375"/>
      <c r="S574" s="375"/>
      <c r="T574" s="375"/>
      <c r="U574" s="375"/>
      <c r="V574" s="375"/>
      <c r="W574" s="375"/>
      <c r="X574" s="375"/>
      <c r="Y574" s="375"/>
      <c r="Z574" s="375"/>
      <c r="AA574" s="375"/>
      <c r="AB574" s="375"/>
    </row>
    <row r="575" spans="1:28" s="376" customFormat="1" ht="17.100000000000001" customHeight="1">
      <c r="A575" s="385" t="s">
        <v>2345</v>
      </c>
      <c r="B575" s="378">
        <v>0</v>
      </c>
      <c r="C575" s="385">
        <v>30.4</v>
      </c>
      <c r="D575" s="380">
        <v>30.4</v>
      </c>
      <c r="E575" s="381">
        <f t="shared" si="89"/>
        <v>0.87399629400864731</v>
      </c>
      <c r="F575" s="382">
        <f t="shared" si="102"/>
        <v>0</v>
      </c>
      <c r="G575" s="383">
        <f t="shared" si="103"/>
        <v>30.4</v>
      </c>
      <c r="H575" s="384">
        <f t="shared" si="104"/>
        <v>0.87399629400864731</v>
      </c>
      <c r="I575" s="383">
        <f t="shared" si="105"/>
        <v>30.400000000000006</v>
      </c>
      <c r="J575" s="375"/>
      <c r="K575" s="375"/>
      <c r="L575" s="375"/>
      <c r="M575" s="375"/>
      <c r="N575" s="375"/>
      <c r="O575" s="375"/>
      <c r="P575" s="375"/>
      <c r="Q575" s="375"/>
      <c r="R575" s="375"/>
      <c r="S575" s="375"/>
      <c r="T575" s="375"/>
      <c r="U575" s="375"/>
      <c r="V575" s="375"/>
      <c r="W575" s="375"/>
      <c r="X575" s="375"/>
      <c r="Y575" s="375"/>
      <c r="Z575" s="375"/>
      <c r="AA575" s="375"/>
      <c r="AB575" s="375"/>
    </row>
    <row r="576" spans="1:28" s="376" customFormat="1" ht="17.100000000000001" customHeight="1">
      <c r="A576" s="385" t="s">
        <v>2346</v>
      </c>
      <c r="B576" s="378">
        <v>0</v>
      </c>
      <c r="C576" s="386" t="s">
        <v>2347</v>
      </c>
      <c r="D576" s="380">
        <v>28</v>
      </c>
      <c r="E576" s="381">
        <f t="shared" si="89"/>
        <v>0.88714733542319746</v>
      </c>
      <c r="F576" s="382">
        <f t="shared" si="102"/>
        <v>0</v>
      </c>
      <c r="G576" s="383">
        <f t="shared" si="103"/>
        <v>28</v>
      </c>
      <c r="H576" s="384">
        <f t="shared" si="104"/>
        <v>0.88714733542319746</v>
      </c>
      <c r="I576" s="383">
        <f t="shared" si="105"/>
        <v>28</v>
      </c>
      <c r="J576" s="375"/>
      <c r="K576" s="375"/>
      <c r="L576" s="375"/>
      <c r="M576" s="375"/>
      <c r="N576" s="375"/>
      <c r="O576" s="375"/>
      <c r="P576" s="375"/>
      <c r="Q576" s="375"/>
      <c r="R576" s="375"/>
      <c r="S576" s="375"/>
      <c r="T576" s="375"/>
      <c r="U576" s="375"/>
      <c r="V576" s="375"/>
      <c r="W576" s="375"/>
      <c r="X576" s="375"/>
      <c r="Y576" s="375"/>
      <c r="Z576" s="375"/>
      <c r="AA576" s="375"/>
      <c r="AB576" s="375"/>
    </row>
    <row r="577" spans="1:28" s="376" customFormat="1" ht="17.100000000000001" customHeight="1">
      <c r="A577" s="385" t="s">
        <v>1094</v>
      </c>
      <c r="B577" s="378">
        <v>18252</v>
      </c>
      <c r="C577" s="385" t="s">
        <v>2348</v>
      </c>
      <c r="D577" s="380">
        <v>39.5</v>
      </c>
      <c r="E577" s="381">
        <f t="shared" si="89"/>
        <v>0.82748538011695905</v>
      </c>
      <c r="F577" s="382">
        <f t="shared" si="102"/>
        <v>18252</v>
      </c>
      <c r="G577" s="383">
        <f t="shared" si="103"/>
        <v>39.5</v>
      </c>
      <c r="H577" s="384">
        <f t="shared" si="104"/>
        <v>0.82748538011695905</v>
      </c>
      <c r="I577" s="383">
        <f t="shared" si="105"/>
        <v>39.5</v>
      </c>
      <c r="J577" s="375"/>
      <c r="K577" s="375"/>
      <c r="L577" s="375"/>
      <c r="M577" s="375"/>
      <c r="N577" s="375"/>
      <c r="O577" s="375"/>
      <c r="P577" s="375"/>
      <c r="Q577" s="375"/>
      <c r="R577" s="375"/>
      <c r="S577" s="375"/>
      <c r="T577" s="375"/>
      <c r="U577" s="375"/>
      <c r="V577" s="375"/>
      <c r="W577" s="375"/>
      <c r="X577" s="375"/>
      <c r="Y577" s="375"/>
      <c r="Z577" s="375"/>
      <c r="AA577" s="375"/>
      <c r="AB577" s="375"/>
    </row>
    <row r="578" spans="1:28" s="376" customFormat="1" ht="17.100000000000001" customHeight="1">
      <c r="A578" s="385" t="s">
        <v>2349</v>
      </c>
      <c r="B578" s="378">
        <v>0</v>
      </c>
      <c r="C578" s="385" t="s">
        <v>2350</v>
      </c>
      <c r="D578" s="380">
        <v>15</v>
      </c>
      <c r="E578" s="381">
        <f t="shared" si="89"/>
        <v>0.96587030716723554</v>
      </c>
      <c r="F578" s="382">
        <f t="shared" si="102"/>
        <v>0</v>
      </c>
      <c r="G578" s="383">
        <f t="shared" si="103"/>
        <v>15</v>
      </c>
      <c r="H578" s="384">
        <f t="shared" si="104"/>
        <v>0.96587030716723554</v>
      </c>
      <c r="I578" s="383">
        <f t="shared" si="105"/>
        <v>15</v>
      </c>
      <c r="J578" s="375"/>
      <c r="K578" s="375"/>
      <c r="L578" s="375"/>
      <c r="M578" s="375"/>
      <c r="N578" s="375"/>
      <c r="O578" s="375"/>
      <c r="P578" s="375"/>
      <c r="Q578" s="375"/>
      <c r="R578" s="375"/>
      <c r="S578" s="375"/>
      <c r="T578" s="375"/>
      <c r="U578" s="375"/>
      <c r="V578" s="375"/>
      <c r="W578" s="375"/>
      <c r="X578" s="375"/>
      <c r="Y578" s="375"/>
      <c r="Z578" s="375"/>
      <c r="AA578" s="375"/>
      <c r="AB578" s="375"/>
    </row>
    <row r="579" spans="1:28" s="376" customFormat="1" ht="17.100000000000001" customHeight="1">
      <c r="A579" s="385" t="s">
        <v>1130</v>
      </c>
      <c r="B579" s="378">
        <v>7624</v>
      </c>
      <c r="C579" s="385">
        <v>36</v>
      </c>
      <c r="D579" s="380">
        <v>36</v>
      </c>
      <c r="E579" s="381">
        <f t="shared" si="89"/>
        <v>0.84477611940298503</v>
      </c>
      <c r="F579" s="382">
        <f t="shared" si="102"/>
        <v>7624</v>
      </c>
      <c r="G579" s="383">
        <f t="shared" si="103"/>
        <v>36</v>
      </c>
      <c r="H579" s="384">
        <f t="shared" si="104"/>
        <v>0.84477611940298503</v>
      </c>
      <c r="I579" s="383">
        <f t="shared" si="105"/>
        <v>36</v>
      </c>
      <c r="J579" s="375"/>
      <c r="K579" s="375"/>
      <c r="L579" s="375"/>
      <c r="M579" s="375"/>
      <c r="N579" s="375"/>
      <c r="O579" s="375"/>
      <c r="P579" s="375"/>
      <c r="Q579" s="375"/>
      <c r="R579" s="375"/>
      <c r="S579" s="375"/>
      <c r="T579" s="375"/>
      <c r="U579" s="375"/>
      <c r="V579" s="375"/>
      <c r="W579" s="375"/>
      <c r="X579" s="375"/>
      <c r="Y579" s="375"/>
      <c r="Z579" s="375"/>
      <c r="AA579" s="375"/>
      <c r="AB579" s="375"/>
    </row>
    <row r="580" spans="1:28" s="376" customFormat="1" ht="17.100000000000001" customHeight="1">
      <c r="A580" s="385" t="s">
        <v>2351</v>
      </c>
      <c r="B580" s="378">
        <v>0</v>
      </c>
      <c r="C580" s="385">
        <v>26</v>
      </c>
      <c r="D580" s="380">
        <v>26</v>
      </c>
      <c r="E580" s="381">
        <f t="shared" si="89"/>
        <v>0.89841269841269844</v>
      </c>
      <c r="F580" s="382">
        <f t="shared" si="102"/>
        <v>0</v>
      </c>
      <c r="G580" s="383">
        <f t="shared" si="103"/>
        <v>26</v>
      </c>
      <c r="H580" s="384">
        <f t="shared" si="104"/>
        <v>0.89841269841269844</v>
      </c>
      <c r="I580" s="383">
        <f t="shared" si="105"/>
        <v>26</v>
      </c>
      <c r="J580" s="375"/>
      <c r="K580" s="375"/>
      <c r="L580" s="375"/>
      <c r="M580" s="375"/>
      <c r="N580" s="375"/>
      <c r="O580" s="375"/>
      <c r="P580" s="375"/>
      <c r="Q580" s="375"/>
      <c r="R580" s="375"/>
      <c r="S580" s="375"/>
      <c r="T580" s="375"/>
      <c r="U580" s="375"/>
      <c r="V580" s="375"/>
      <c r="W580" s="375"/>
      <c r="X580" s="375"/>
      <c r="Y580" s="375"/>
      <c r="Z580" s="375"/>
      <c r="AA580" s="375"/>
      <c r="AB580" s="375"/>
    </row>
    <row r="581" spans="1:28" s="376" customFormat="1" ht="17.100000000000001" customHeight="1">
      <c r="A581" s="385" t="s">
        <v>2352</v>
      </c>
      <c r="B581" s="378">
        <v>125</v>
      </c>
      <c r="C581" s="385">
        <v>36</v>
      </c>
      <c r="D581" s="380">
        <v>36</v>
      </c>
      <c r="E581" s="381">
        <f t="shared" si="89"/>
        <v>0.84477611940298503</v>
      </c>
      <c r="F581" s="382">
        <f t="shared" si="102"/>
        <v>125</v>
      </c>
      <c r="G581" s="383">
        <f t="shared" si="103"/>
        <v>36</v>
      </c>
      <c r="H581" s="384">
        <f t="shared" si="104"/>
        <v>0.84477611940298503</v>
      </c>
      <c r="I581" s="383">
        <f t="shared" si="105"/>
        <v>36</v>
      </c>
      <c r="J581" s="375"/>
      <c r="K581" s="375"/>
      <c r="L581" s="375"/>
      <c r="M581" s="375"/>
      <c r="N581" s="375"/>
      <c r="O581" s="375"/>
      <c r="P581" s="375"/>
      <c r="Q581" s="375"/>
      <c r="R581" s="375"/>
      <c r="S581" s="375"/>
      <c r="T581" s="375"/>
      <c r="U581" s="375"/>
      <c r="V581" s="375"/>
      <c r="W581" s="375"/>
      <c r="X581" s="375"/>
      <c r="Y581" s="375"/>
      <c r="Z581" s="375"/>
      <c r="AA581" s="375"/>
      <c r="AB581" s="375"/>
    </row>
    <row r="582" spans="1:28" s="376" customFormat="1" ht="17.100000000000001" customHeight="1">
      <c r="A582" s="385" t="s">
        <v>2353</v>
      </c>
      <c r="B582" s="378">
        <v>0</v>
      </c>
      <c r="C582" s="385">
        <v>22</v>
      </c>
      <c r="D582" s="380">
        <v>22</v>
      </c>
      <c r="E582" s="381">
        <f t="shared" si="89"/>
        <v>0.92182410423452765</v>
      </c>
      <c r="F582" s="382">
        <f t="shared" si="102"/>
        <v>0</v>
      </c>
      <c r="G582" s="383">
        <f t="shared" si="103"/>
        <v>22</v>
      </c>
      <c r="H582" s="384">
        <f t="shared" si="104"/>
        <v>0.92182410423452765</v>
      </c>
      <c r="I582" s="383">
        <f t="shared" si="105"/>
        <v>22</v>
      </c>
      <c r="J582" s="375"/>
      <c r="K582" s="375"/>
      <c r="L582" s="375"/>
      <c r="M582" s="375"/>
      <c r="N582" s="375"/>
      <c r="O582" s="375"/>
      <c r="P582" s="375"/>
      <c r="Q582" s="375"/>
      <c r="R582" s="375"/>
      <c r="S582" s="375"/>
      <c r="T582" s="375"/>
      <c r="U582" s="375"/>
      <c r="V582" s="375"/>
      <c r="W582" s="375"/>
      <c r="X582" s="375"/>
      <c r="Y582" s="375"/>
      <c r="Z582" s="375"/>
      <c r="AA582" s="375"/>
      <c r="AB582" s="375"/>
    </row>
    <row r="583" spans="1:28" s="376" customFormat="1" ht="17.100000000000001" customHeight="1">
      <c r="A583" s="385" t="s">
        <v>1095</v>
      </c>
      <c r="B583" s="378">
        <v>4194432</v>
      </c>
      <c r="C583" s="386" t="s">
        <v>2354</v>
      </c>
      <c r="D583" s="380">
        <v>29.9</v>
      </c>
      <c r="E583" s="381">
        <f t="shared" si="89"/>
        <v>0.87670384138785618</v>
      </c>
      <c r="F583" s="382">
        <f t="shared" si="102"/>
        <v>4194432</v>
      </c>
      <c r="G583" s="383">
        <f t="shared" si="103"/>
        <v>29.9</v>
      </c>
      <c r="H583" s="384">
        <f t="shared" si="104"/>
        <v>0.87670384138785618</v>
      </c>
      <c r="I583" s="383">
        <f t="shared" si="105"/>
        <v>29.900000000000006</v>
      </c>
      <c r="J583" s="375"/>
      <c r="K583" s="375"/>
      <c r="L583" s="375"/>
      <c r="M583" s="375"/>
      <c r="N583" s="375"/>
      <c r="O583" s="375"/>
      <c r="P583" s="375"/>
      <c r="Q583" s="375"/>
      <c r="R583" s="375"/>
      <c r="S583" s="375"/>
      <c r="T583" s="375"/>
      <c r="U583" s="375"/>
      <c r="V583" s="375"/>
      <c r="W583" s="375"/>
      <c r="X583" s="375"/>
      <c r="Y583" s="375"/>
      <c r="Z583" s="375"/>
      <c r="AA583" s="375"/>
      <c r="AB583" s="375"/>
    </row>
    <row r="584" spans="1:28" s="376" customFormat="1" ht="17.100000000000001" customHeight="1">
      <c r="A584" s="385" t="s">
        <v>1129</v>
      </c>
      <c r="B584" s="378">
        <v>8035</v>
      </c>
      <c r="C584" s="385" t="s">
        <v>2355</v>
      </c>
      <c r="D584" s="380">
        <v>16</v>
      </c>
      <c r="E584" s="381">
        <f t="shared" si="89"/>
        <v>0.95932203389830506</v>
      </c>
      <c r="F584" s="382">
        <f t="shared" si="102"/>
        <v>8035</v>
      </c>
      <c r="G584" s="383">
        <f t="shared" si="103"/>
        <v>16</v>
      </c>
      <c r="H584" s="384">
        <f t="shared" si="104"/>
        <v>0.95932203389830506</v>
      </c>
      <c r="I584" s="383">
        <f t="shared" si="105"/>
        <v>16</v>
      </c>
      <c r="J584" s="375"/>
      <c r="K584" s="375"/>
      <c r="L584" s="375"/>
      <c r="M584" s="375"/>
      <c r="N584" s="375"/>
      <c r="O584" s="375"/>
      <c r="P584" s="375"/>
      <c r="Q584" s="375"/>
      <c r="R584" s="375"/>
      <c r="S584" s="375"/>
      <c r="T584" s="375"/>
      <c r="U584" s="375"/>
      <c r="V584" s="375"/>
      <c r="W584" s="375"/>
      <c r="X584" s="375"/>
      <c r="Y584" s="375"/>
      <c r="Z584" s="375"/>
      <c r="AA584" s="375"/>
      <c r="AB584" s="375"/>
    </row>
    <row r="585" spans="1:28" s="376" customFormat="1" ht="17.100000000000001" customHeight="1">
      <c r="A585" s="385" t="s">
        <v>2356</v>
      </c>
      <c r="B585" s="378">
        <v>148</v>
      </c>
      <c r="C585" s="385" t="s">
        <v>2357</v>
      </c>
      <c r="D585" s="380">
        <v>37.799999999999997</v>
      </c>
      <c r="E585" s="381">
        <f t="shared" si="89"/>
        <v>0.83579444772593026</v>
      </c>
      <c r="F585" s="382">
        <f t="shared" si="102"/>
        <v>148</v>
      </c>
      <c r="G585" s="383">
        <f t="shared" si="103"/>
        <v>37.799999999999997</v>
      </c>
      <c r="H585" s="384">
        <f t="shared" si="104"/>
        <v>0.83579444772593026</v>
      </c>
      <c r="I585" s="383">
        <f t="shared" si="105"/>
        <v>37.800000000000011</v>
      </c>
      <c r="J585" s="375"/>
      <c r="K585" s="375"/>
      <c r="L585" s="375"/>
      <c r="M585" s="375"/>
      <c r="N585" s="375"/>
      <c r="O585" s="375"/>
      <c r="P585" s="375"/>
      <c r="Q585" s="375"/>
      <c r="R585" s="375"/>
      <c r="S585" s="375"/>
      <c r="T585" s="375"/>
      <c r="U585" s="375"/>
      <c r="V585" s="375"/>
      <c r="W585" s="375"/>
      <c r="X585" s="375"/>
      <c r="Y585" s="375"/>
      <c r="Z585" s="375"/>
      <c r="AA585" s="375"/>
      <c r="AB585" s="375"/>
    </row>
    <row r="586" spans="1:28" s="376" customFormat="1" ht="17.100000000000001" customHeight="1">
      <c r="A586" s="385" t="s">
        <v>1128</v>
      </c>
      <c r="B586" s="378">
        <v>9167</v>
      </c>
      <c r="C586" s="385" t="s">
        <v>2358</v>
      </c>
      <c r="D586" s="380">
        <v>21.5</v>
      </c>
      <c r="E586" s="381">
        <f t="shared" si="89"/>
        <v>0.92483660130718959</v>
      </c>
      <c r="F586" s="382">
        <f t="shared" si="102"/>
        <v>9167</v>
      </c>
      <c r="G586" s="383">
        <f t="shared" si="103"/>
        <v>21.5</v>
      </c>
      <c r="H586" s="384">
        <f t="shared" si="104"/>
        <v>0.92483660130718959</v>
      </c>
      <c r="I586" s="383">
        <f t="shared" si="105"/>
        <v>21.5</v>
      </c>
      <c r="J586" s="375"/>
      <c r="K586" s="375"/>
      <c r="L586" s="375"/>
      <c r="M586" s="375"/>
      <c r="N586" s="375"/>
      <c r="O586" s="375"/>
      <c r="P586" s="375"/>
      <c r="Q586" s="375"/>
      <c r="R586" s="375"/>
      <c r="S586" s="375"/>
      <c r="T586" s="375"/>
      <c r="U586" s="375"/>
      <c r="V586" s="375"/>
      <c r="W586" s="375"/>
      <c r="X586" s="375"/>
      <c r="Y586" s="375"/>
      <c r="Z586" s="375"/>
      <c r="AA586" s="375"/>
      <c r="AB586" s="375"/>
    </row>
    <row r="587" spans="1:28" s="376" customFormat="1" ht="17.100000000000001" customHeight="1">
      <c r="A587" s="385" t="s">
        <v>2359</v>
      </c>
      <c r="B587" s="378">
        <v>0</v>
      </c>
      <c r="C587" s="385">
        <v>12</v>
      </c>
      <c r="D587" s="380">
        <v>12</v>
      </c>
      <c r="E587" s="381">
        <f t="shared" si="89"/>
        <v>0.98606271777003485</v>
      </c>
      <c r="F587" s="382">
        <f t="shared" si="102"/>
        <v>0</v>
      </c>
      <c r="G587" s="383">
        <f t="shared" si="103"/>
        <v>12</v>
      </c>
      <c r="H587" s="384">
        <f t="shared" si="104"/>
        <v>0.98606271777003485</v>
      </c>
      <c r="I587" s="383">
        <f t="shared" si="105"/>
        <v>12</v>
      </c>
      <c r="J587" s="375"/>
      <c r="K587" s="375"/>
      <c r="L587" s="375"/>
      <c r="M587" s="375"/>
      <c r="N587" s="375"/>
      <c r="O587" s="375"/>
      <c r="P587" s="375"/>
      <c r="Q587" s="375"/>
      <c r="R587" s="375"/>
      <c r="S587" s="375"/>
      <c r="T587" s="375"/>
      <c r="U587" s="375"/>
      <c r="V587" s="375"/>
      <c r="W587" s="375"/>
      <c r="X587" s="375"/>
      <c r="Y587" s="375"/>
      <c r="Z587" s="375"/>
      <c r="AA587" s="375"/>
      <c r="AB587" s="375"/>
    </row>
    <row r="588" spans="1:28" s="376" customFormat="1" ht="17.100000000000001" customHeight="1">
      <c r="A588" s="385" t="s">
        <v>1127</v>
      </c>
      <c r="B588" s="378">
        <v>7350</v>
      </c>
      <c r="C588" s="385">
        <v>20</v>
      </c>
      <c r="D588" s="380">
        <v>20</v>
      </c>
      <c r="E588" s="381">
        <f t="shared" si="89"/>
        <v>0.93399339933993397</v>
      </c>
      <c r="F588" s="382">
        <f t="shared" si="102"/>
        <v>7350</v>
      </c>
      <c r="G588" s="383">
        <f t="shared" si="103"/>
        <v>20</v>
      </c>
      <c r="H588" s="384">
        <f t="shared" si="104"/>
        <v>0.93399339933993397</v>
      </c>
      <c r="I588" s="383">
        <f t="shared" si="105"/>
        <v>20</v>
      </c>
      <c r="J588" s="375"/>
      <c r="K588" s="375"/>
      <c r="L588" s="375"/>
      <c r="M588" s="375"/>
      <c r="N588" s="375"/>
      <c r="O588" s="375"/>
      <c r="P588" s="375"/>
      <c r="Q588" s="375"/>
      <c r="R588" s="375"/>
      <c r="S588" s="375"/>
      <c r="T588" s="375"/>
      <c r="U588" s="375"/>
      <c r="V588" s="375"/>
      <c r="W588" s="375"/>
      <c r="X588" s="375"/>
      <c r="Y588" s="375"/>
      <c r="Z588" s="375"/>
      <c r="AA588" s="375"/>
      <c r="AB588" s="375"/>
    </row>
    <row r="589" spans="1:28" s="376" customFormat="1" ht="17.100000000000001" customHeight="1">
      <c r="A589" s="385" t="s">
        <v>2360</v>
      </c>
      <c r="B589" s="378">
        <v>0</v>
      </c>
      <c r="C589" s="385">
        <v>45.7</v>
      </c>
      <c r="D589" s="380">
        <v>45.7</v>
      </c>
      <c r="E589" s="381">
        <f t="shared" si="89"/>
        <v>0.79853273137697522</v>
      </c>
      <c r="F589" s="382">
        <f t="shared" si="102"/>
        <v>0</v>
      </c>
      <c r="G589" s="383">
        <f t="shared" si="103"/>
        <v>45.7</v>
      </c>
      <c r="H589" s="384">
        <f t="shared" si="104"/>
        <v>0.79853273137697522</v>
      </c>
      <c r="I589" s="383">
        <f t="shared" si="105"/>
        <v>45.699999999999989</v>
      </c>
      <c r="J589" s="375"/>
      <c r="K589" s="375"/>
      <c r="L589" s="375"/>
      <c r="M589" s="375"/>
      <c r="N589" s="375"/>
      <c r="O589" s="375"/>
      <c r="P589" s="375"/>
      <c r="Q589" s="375"/>
      <c r="R589" s="375"/>
      <c r="S589" s="375"/>
      <c r="T589" s="375"/>
      <c r="U589" s="375"/>
      <c r="V589" s="375"/>
      <c r="W589" s="375"/>
      <c r="X589" s="375"/>
      <c r="Y589" s="375"/>
      <c r="Z589" s="375"/>
      <c r="AA589" s="375"/>
      <c r="AB589" s="375"/>
    </row>
    <row r="590" spans="1:28" s="376" customFormat="1" ht="17.100000000000001" customHeight="1">
      <c r="A590" s="385" t="s">
        <v>1096</v>
      </c>
      <c r="B590" s="378">
        <v>70642</v>
      </c>
      <c r="C590" s="386" t="s">
        <v>2361</v>
      </c>
      <c r="D590" s="380">
        <v>36.799999999999997</v>
      </c>
      <c r="E590" s="381">
        <f t="shared" si="89"/>
        <v>0.84076054664289956</v>
      </c>
      <c r="F590" s="382">
        <f t="shared" si="102"/>
        <v>70642</v>
      </c>
      <c r="G590" s="383">
        <f t="shared" si="103"/>
        <v>36.799999999999997</v>
      </c>
      <c r="H590" s="384">
        <f t="shared" si="104"/>
        <v>0.84076054664289956</v>
      </c>
      <c r="I590" s="383">
        <f t="shared" si="105"/>
        <v>36.800000000000011</v>
      </c>
      <c r="J590" s="375"/>
      <c r="K590" s="375"/>
      <c r="L590" s="375"/>
      <c r="M590" s="375"/>
      <c r="N590" s="375"/>
      <c r="O590" s="375"/>
      <c r="P590" s="375"/>
      <c r="Q590" s="375"/>
      <c r="R590" s="375"/>
      <c r="S590" s="375"/>
      <c r="T590" s="375"/>
      <c r="U590" s="375"/>
      <c r="V590" s="375"/>
      <c r="W590" s="375"/>
      <c r="X590" s="375"/>
      <c r="Y590" s="375"/>
      <c r="Z590" s="375"/>
      <c r="AA590" s="375"/>
      <c r="AB590" s="375"/>
    </row>
    <row r="591" spans="1:28" s="376" customFormat="1" ht="17.100000000000001" customHeight="1">
      <c r="A591" s="385" t="s">
        <v>1097</v>
      </c>
      <c r="B591" s="378">
        <v>14166</v>
      </c>
      <c r="C591" s="385" t="s">
        <v>2362</v>
      </c>
      <c r="D591" s="380">
        <v>14.7</v>
      </c>
      <c r="E591" s="381">
        <f t="shared" si="89"/>
        <v>0.96785225718194257</v>
      </c>
      <c r="F591" s="382">
        <f t="shared" si="102"/>
        <v>14166</v>
      </c>
      <c r="G591" s="383">
        <f t="shared" si="103"/>
        <v>14.7</v>
      </c>
      <c r="H591" s="384">
        <f t="shared" si="104"/>
        <v>0.96785225718194257</v>
      </c>
      <c r="I591" s="383">
        <f t="shared" si="105"/>
        <v>14.699999999999989</v>
      </c>
      <c r="J591" s="375"/>
      <c r="K591" s="375"/>
      <c r="L591" s="375"/>
      <c r="M591" s="375"/>
      <c r="N591" s="375"/>
      <c r="O591" s="375"/>
      <c r="P591" s="375"/>
      <c r="Q591" s="375"/>
      <c r="R591" s="375"/>
      <c r="S591" s="375"/>
      <c r="T591" s="375"/>
      <c r="U591" s="375"/>
      <c r="V591" s="375"/>
      <c r="W591" s="375"/>
      <c r="X591" s="375"/>
      <c r="Y591" s="375"/>
      <c r="Z591" s="375"/>
      <c r="AA591" s="375"/>
      <c r="AB591" s="375"/>
    </row>
    <row r="592" spans="1:28" s="376" customFormat="1" ht="17.100000000000001" customHeight="1">
      <c r="A592" s="385" t="s">
        <v>1098</v>
      </c>
      <c r="B592" s="378">
        <v>111767</v>
      </c>
      <c r="C592" s="385" t="s">
        <v>2363</v>
      </c>
      <c r="D592" s="380">
        <v>17</v>
      </c>
      <c r="E592" s="381">
        <f t="shared" si="89"/>
        <v>0.95286195286195285</v>
      </c>
      <c r="F592" s="382">
        <f t="shared" si="102"/>
        <v>111767</v>
      </c>
      <c r="G592" s="383">
        <f t="shared" si="103"/>
        <v>17</v>
      </c>
      <c r="H592" s="384">
        <f t="shared" si="104"/>
        <v>0.95286195286195285</v>
      </c>
      <c r="I592" s="383">
        <f t="shared" si="105"/>
        <v>17</v>
      </c>
      <c r="J592" s="375"/>
      <c r="K592" s="375"/>
      <c r="L592" s="375"/>
      <c r="M592" s="375"/>
      <c r="N592" s="375"/>
      <c r="O592" s="375"/>
      <c r="P592" s="375"/>
      <c r="Q592" s="375"/>
      <c r="R592" s="375"/>
      <c r="S592" s="375"/>
      <c r="T592" s="375"/>
      <c r="U592" s="375"/>
      <c r="V592" s="375"/>
      <c r="W592" s="375"/>
      <c r="X592" s="375"/>
      <c r="Y592" s="375"/>
      <c r="Z592" s="375"/>
      <c r="AA592" s="375"/>
      <c r="AB592" s="375"/>
    </row>
    <row r="593" spans="1:28" s="376" customFormat="1" ht="17.100000000000001" customHeight="1">
      <c r="A593" s="385" t="s">
        <v>2364</v>
      </c>
      <c r="B593" s="378">
        <v>0</v>
      </c>
      <c r="C593" s="385" t="s">
        <v>2365</v>
      </c>
      <c r="D593" s="380">
        <v>17.5</v>
      </c>
      <c r="E593" s="381">
        <f t="shared" si="89"/>
        <v>0.94966442953020136</v>
      </c>
      <c r="F593" s="382">
        <f t="shared" si="102"/>
        <v>0</v>
      </c>
      <c r="G593" s="383">
        <f t="shared" si="103"/>
        <v>17.5</v>
      </c>
      <c r="H593" s="384">
        <f t="shared" si="104"/>
        <v>0.94966442953020136</v>
      </c>
      <c r="I593" s="383">
        <f t="shared" si="105"/>
        <v>17.5</v>
      </c>
      <c r="J593" s="375"/>
      <c r="K593" s="375"/>
      <c r="L593" s="375"/>
      <c r="M593" s="375"/>
      <c r="N593" s="375"/>
      <c r="O593" s="375"/>
      <c r="P593" s="375"/>
      <c r="Q593" s="375"/>
      <c r="R593" s="375"/>
      <c r="S593" s="375"/>
      <c r="T593" s="375"/>
      <c r="U593" s="375"/>
      <c r="V593" s="375"/>
      <c r="W593" s="375"/>
      <c r="X593" s="375"/>
      <c r="Y593" s="375"/>
      <c r="Z593" s="375"/>
      <c r="AA593" s="375"/>
      <c r="AB593" s="375"/>
    </row>
    <row r="594" spans="1:28" s="376" customFormat="1" ht="17.100000000000001" customHeight="1">
      <c r="A594" s="385" t="s">
        <v>2366</v>
      </c>
      <c r="B594" s="378">
        <v>3494048</v>
      </c>
      <c r="C594" s="398">
        <f>C595</f>
        <v>19.499343102101118</v>
      </c>
      <c r="D594" s="380">
        <f>C594</f>
        <v>19.499343102101118</v>
      </c>
      <c r="E594" s="381">
        <f t="shared" si="89"/>
        <v>0.937090169354724</v>
      </c>
      <c r="F594" s="382">
        <f t="shared" si="102"/>
        <v>3494048</v>
      </c>
      <c r="G594" s="383">
        <f t="shared" si="103"/>
        <v>19.499343102101118</v>
      </c>
      <c r="H594" s="384">
        <f t="shared" si="104"/>
        <v>0.937090169354724</v>
      </c>
      <c r="I594" s="383">
        <f t="shared" si="105"/>
        <v>19.499343102101108</v>
      </c>
      <c r="J594" s="375"/>
      <c r="K594" s="375"/>
      <c r="L594" s="375"/>
      <c r="M594" s="375"/>
      <c r="N594" s="375"/>
      <c r="O594" s="375"/>
      <c r="P594" s="375"/>
      <c r="Q594" s="375"/>
      <c r="R594" s="375"/>
      <c r="S594" s="375"/>
      <c r="T594" s="375"/>
      <c r="U594" s="375"/>
      <c r="V594" s="375"/>
      <c r="W594" s="375"/>
      <c r="X594" s="375"/>
      <c r="Y594" s="375"/>
      <c r="Z594" s="375"/>
      <c r="AA594" s="375"/>
      <c r="AB594" s="375"/>
    </row>
    <row r="595" spans="1:28" s="376" customFormat="1" ht="17.100000000000001" customHeight="1">
      <c r="A595" s="385" t="s">
        <v>2367</v>
      </c>
      <c r="B595" s="378">
        <v>10177944</v>
      </c>
      <c r="C595" s="398">
        <v>19.499343102101118</v>
      </c>
      <c r="D595" s="380">
        <f>C595</f>
        <v>19.499343102101118</v>
      </c>
      <c r="E595" s="381">
        <f t="shared" si="89"/>
        <v>0.937090169354724</v>
      </c>
      <c r="F595" s="382">
        <f t="shared" si="102"/>
        <v>10177944</v>
      </c>
      <c r="G595" s="383">
        <f t="shared" si="103"/>
        <v>19.499343102101118</v>
      </c>
      <c r="H595" s="384">
        <f t="shared" si="104"/>
        <v>0.937090169354724</v>
      </c>
      <c r="I595" s="383">
        <f t="shared" si="105"/>
        <v>19.499343102101108</v>
      </c>
      <c r="J595" s="375"/>
      <c r="K595" s="375"/>
      <c r="L595" s="375"/>
      <c r="M595" s="375"/>
      <c r="N595" s="375"/>
      <c r="O595" s="375"/>
      <c r="P595" s="375"/>
      <c r="Q595" s="375"/>
      <c r="R595" s="375"/>
      <c r="S595" s="375"/>
      <c r="T595" s="375"/>
      <c r="U595" s="375"/>
      <c r="V595" s="375"/>
      <c r="W595" s="375"/>
      <c r="X595" s="375"/>
      <c r="Y595" s="375"/>
      <c r="Z595" s="375"/>
      <c r="AA595" s="375"/>
      <c r="AB595" s="375"/>
    </row>
    <row r="596" spans="1:28" s="376" customFormat="1" ht="17.100000000000001" customHeight="1">
      <c r="A596" s="385" t="s">
        <v>2368</v>
      </c>
      <c r="B596" s="378">
        <v>0</v>
      </c>
      <c r="C596" s="386" t="s">
        <v>2369</v>
      </c>
      <c r="D596" s="380">
        <v>14.9</v>
      </c>
      <c r="E596" s="381">
        <f t="shared" si="89"/>
        <v>0.96653005464480868</v>
      </c>
      <c r="F596" s="382">
        <f t="shared" si="102"/>
        <v>0</v>
      </c>
      <c r="G596" s="383">
        <f t="shared" si="103"/>
        <v>14.9</v>
      </c>
      <c r="H596" s="384">
        <f t="shared" si="104"/>
        <v>0.96653005464480868</v>
      </c>
      <c r="I596" s="383">
        <f t="shared" si="105"/>
        <v>14.900000000000006</v>
      </c>
      <c r="J596" s="375"/>
      <c r="K596" s="375"/>
      <c r="L596" s="375"/>
      <c r="M596" s="375"/>
      <c r="N596" s="375"/>
      <c r="O596" s="375"/>
      <c r="P596" s="375"/>
      <c r="Q596" s="375"/>
      <c r="R596" s="375"/>
      <c r="S596" s="375"/>
      <c r="T596" s="375"/>
      <c r="U596" s="375"/>
      <c r="V596" s="375"/>
      <c r="W596" s="375"/>
      <c r="X596" s="375"/>
      <c r="Y596" s="375"/>
      <c r="Z596" s="375"/>
      <c r="AA596" s="375"/>
      <c r="AB596" s="375"/>
    </row>
    <row r="597" spans="1:28" s="376" customFormat="1" ht="17.100000000000001" customHeight="1">
      <c r="A597" s="385" t="s">
        <v>1100</v>
      </c>
      <c r="B597" s="378"/>
      <c r="C597" s="385"/>
      <c r="D597" s="380"/>
      <c r="E597" s="381"/>
      <c r="F597" s="382">
        <f>SUM(B598:B599)</f>
        <v>169126</v>
      </c>
      <c r="G597" s="383">
        <f>SUMPRODUCT($B598:$B599,D598:D599)/SUM($B598:$B599)</f>
        <v>32.19633764175822</v>
      </c>
      <c r="H597" s="384">
        <f>SUMPRODUCT($B598:$B599,E598:E599)/SUM($B598:$B599)</f>
        <v>0.86440543411032766</v>
      </c>
      <c r="I597" s="383">
        <f t="shared" si="93"/>
        <v>32.196333243943684</v>
      </c>
      <c r="J597" s="375"/>
      <c r="K597" s="375"/>
      <c r="L597" s="375"/>
      <c r="M597" s="375"/>
      <c r="N597" s="375"/>
      <c r="O597" s="375"/>
      <c r="P597" s="375"/>
      <c r="Q597" s="375"/>
      <c r="R597" s="375"/>
      <c r="S597" s="375"/>
      <c r="T597" s="375"/>
      <c r="U597" s="375"/>
      <c r="V597" s="375"/>
      <c r="W597" s="375"/>
      <c r="X597" s="375"/>
      <c r="Y597" s="375"/>
      <c r="Z597" s="375"/>
      <c r="AA597" s="375"/>
      <c r="AB597" s="375"/>
    </row>
    <row r="598" spans="1:28" s="376" customFormat="1" ht="17.100000000000001" customHeight="1">
      <c r="A598" s="385" t="s">
        <v>1797</v>
      </c>
      <c r="B598" s="378">
        <v>3097</v>
      </c>
      <c r="C598" s="385">
        <v>32</v>
      </c>
      <c r="D598" s="380">
        <v>32</v>
      </c>
      <c r="E598" s="381">
        <f t="shared" si="89"/>
        <v>0.86544342507645255</v>
      </c>
      <c r="F598" s="382"/>
      <c r="G598" s="383"/>
      <c r="H598" s="384"/>
      <c r="I598" s="383"/>
      <c r="J598" s="375"/>
      <c r="K598" s="375"/>
      <c r="L598" s="375"/>
      <c r="M598" s="375"/>
      <c r="N598" s="375"/>
      <c r="O598" s="375"/>
      <c r="P598" s="375"/>
      <c r="Q598" s="375"/>
      <c r="R598" s="375"/>
      <c r="S598" s="375"/>
      <c r="T598" s="375"/>
      <c r="U598" s="375"/>
      <c r="V598" s="375"/>
      <c r="W598" s="375"/>
      <c r="X598" s="375"/>
      <c r="Y598" s="375"/>
      <c r="Z598" s="375"/>
      <c r="AA598" s="375"/>
      <c r="AB598" s="375"/>
    </row>
    <row r="599" spans="1:28" s="376" customFormat="1" ht="17.100000000000001" customHeight="1">
      <c r="A599" s="385" t="s">
        <v>1801</v>
      </c>
      <c r="B599" s="378">
        <v>166029</v>
      </c>
      <c r="C599" s="385" t="s">
        <v>2370</v>
      </c>
      <c r="D599" s="380">
        <v>32.200000000000003</v>
      </c>
      <c r="E599" s="381">
        <f t="shared" si="89"/>
        <v>0.86438607208307883</v>
      </c>
      <c r="F599" s="382"/>
      <c r="G599" s="383"/>
      <c r="H599" s="384"/>
      <c r="I599" s="383"/>
      <c r="J599" s="375"/>
      <c r="K599" s="375"/>
      <c r="L599" s="375"/>
      <c r="M599" s="375"/>
      <c r="N599" s="375"/>
      <c r="O599" s="375"/>
      <c r="P599" s="375"/>
      <c r="Q599" s="375"/>
      <c r="R599" s="375"/>
      <c r="S599" s="375"/>
      <c r="T599" s="375"/>
      <c r="U599" s="375"/>
      <c r="V599" s="375"/>
      <c r="W599" s="375"/>
      <c r="X599" s="375"/>
      <c r="Y599" s="375"/>
      <c r="Z599" s="375"/>
      <c r="AA599" s="375"/>
      <c r="AB599" s="375"/>
    </row>
    <row r="600" spans="1:28" s="376" customFormat="1" ht="17.100000000000001" customHeight="1" thickBot="1">
      <c r="A600" s="399" t="s">
        <v>1101</v>
      </c>
      <c r="B600" s="400">
        <v>200352</v>
      </c>
      <c r="C600" s="399">
        <v>8</v>
      </c>
      <c r="D600" s="401">
        <v>8</v>
      </c>
      <c r="E600" s="402">
        <f t="shared" ref="E600" si="106">141.5/(D600+131.5)</f>
        <v>1.0143369175627239</v>
      </c>
      <c r="F600" s="372">
        <f>B600</f>
        <v>200352</v>
      </c>
      <c r="G600" s="373">
        <f>D600</f>
        <v>8</v>
      </c>
      <c r="H600" s="374">
        <f>141.5/(G600+131.5)</f>
        <v>1.0143369175627239</v>
      </c>
      <c r="I600" s="373">
        <f>(141.5/H600)-131.5</f>
        <v>8</v>
      </c>
      <c r="J600" s="375"/>
      <c r="K600" s="375"/>
      <c r="L600" s="375"/>
      <c r="M600" s="375"/>
      <c r="N600" s="375"/>
      <c r="O600" s="375"/>
      <c r="P600" s="375"/>
      <c r="Q600" s="375"/>
      <c r="R600" s="375"/>
      <c r="S600" s="375"/>
      <c r="T600" s="375"/>
      <c r="U600" s="375"/>
      <c r="V600" s="375"/>
      <c r="W600" s="375"/>
      <c r="X600" s="375"/>
      <c r="Y600" s="375"/>
      <c r="Z600" s="375"/>
      <c r="AA600" s="375"/>
      <c r="AB600" s="375"/>
    </row>
    <row r="601" spans="1:28" s="376" customFormat="1">
      <c r="A601" s="403" t="s">
        <v>2371</v>
      </c>
      <c r="B601" s="404">
        <f>SUM(B6:B600)</f>
        <v>206695055.00199997</v>
      </c>
      <c r="C601" s="403"/>
      <c r="D601" s="403"/>
      <c r="E601" s="403"/>
      <c r="F601" s="405">
        <f>SUM(F6:F600)</f>
        <v>206695055.002</v>
      </c>
      <c r="G601" s="406">
        <f>SUMPRODUCT(F6:F600, G6:G600)/(SUM(F6:F600)-F103-F458-F519-F526)</f>
        <v>21.254334997003738</v>
      </c>
      <c r="H601" s="407">
        <f>SUMPRODUCT(F6:F600, H6:H600)/(SUM(F6:F600)-F103-F458-F519-F526)</f>
        <v>0.92840344093615379</v>
      </c>
      <c r="I601" s="406">
        <f>SUMPRODUCT(F6:F600, I6:I600)/(SUM(F6:F600)-F103-F458-F519-F526)</f>
        <v>21.158130217226685</v>
      </c>
      <c r="J601" s="375"/>
      <c r="K601" s="375"/>
      <c r="L601" s="375"/>
      <c r="M601" s="375"/>
      <c r="N601" s="375"/>
      <c r="O601" s="375"/>
      <c r="P601" s="375"/>
      <c r="Q601" s="375"/>
      <c r="R601" s="375"/>
      <c r="S601" s="375"/>
      <c r="T601" s="375"/>
      <c r="U601" s="375"/>
      <c r="V601" s="375"/>
      <c r="W601" s="375"/>
      <c r="X601" s="375"/>
      <c r="Y601" s="375"/>
      <c r="Z601" s="375"/>
      <c r="AA601" s="375"/>
      <c r="AB601" s="375"/>
    </row>
    <row r="602" spans="1:28" ht="15" customHeight="1">
      <c r="A602" s="403" t="s">
        <v>2372</v>
      </c>
      <c r="B602" s="408">
        <f>B601-B103-B458-B519-B526</f>
        <v>206403566.00199997</v>
      </c>
      <c r="C602" s="317"/>
      <c r="D602" s="317"/>
      <c r="E602" s="317"/>
      <c r="F602" s="317"/>
      <c r="G602" s="317"/>
      <c r="H602" s="409">
        <f>(141.5/H601)-131.5</f>
        <v>20.912188237172785</v>
      </c>
      <c r="I602" s="317"/>
      <c r="J602" s="317"/>
      <c r="K602" s="317"/>
      <c r="L602" s="317"/>
      <c r="M602" s="317"/>
      <c r="N602" s="317"/>
      <c r="O602" s="317"/>
      <c r="P602" s="317"/>
      <c r="Q602" s="317"/>
      <c r="R602" s="317"/>
      <c r="S602" s="317"/>
      <c r="T602" s="317"/>
      <c r="U602" s="317"/>
      <c r="V602" s="317"/>
      <c r="W602" s="317"/>
      <c r="X602" s="317"/>
      <c r="Y602" s="317"/>
      <c r="Z602" s="317"/>
      <c r="AA602" s="317"/>
      <c r="AB602" s="317"/>
    </row>
    <row r="603" spans="1:28">
      <c r="A603" s="403" t="s">
        <v>2373</v>
      </c>
      <c r="B603" s="408"/>
      <c r="C603" s="317"/>
      <c r="D603" s="408">
        <f>SUMPRODUCT(B6:B600,D6:D600)</f>
        <v>4386970536.3826799</v>
      </c>
      <c r="E603" s="408">
        <f>SUMPRODUCT(B6:B600,E6:E600)</f>
        <v>191625780.89774925</v>
      </c>
      <c r="F603" s="317"/>
      <c r="G603" s="317"/>
      <c r="H603" s="317"/>
      <c r="I603" s="317"/>
      <c r="J603" s="317"/>
      <c r="K603" s="317"/>
      <c r="L603" s="317"/>
      <c r="M603" s="317"/>
      <c r="N603" s="317"/>
      <c r="O603" s="317"/>
      <c r="P603" s="317"/>
      <c r="Q603" s="317"/>
      <c r="R603" s="317"/>
      <c r="S603" s="317"/>
      <c r="T603" s="317"/>
      <c r="U603" s="317"/>
      <c r="V603" s="317"/>
      <c r="W603" s="317"/>
      <c r="X603" s="317"/>
      <c r="Y603" s="317"/>
      <c r="Z603" s="317"/>
      <c r="AA603" s="317"/>
      <c r="AB603" s="317"/>
    </row>
    <row r="604" spans="1:28">
      <c r="A604" s="403" t="s">
        <v>2374</v>
      </c>
      <c r="B604" s="410">
        <f>E603/B602</f>
        <v>0.92840344093615346</v>
      </c>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row>
    <row r="605" spans="1:28">
      <c r="A605" s="403" t="s">
        <v>2375</v>
      </c>
      <c r="B605" s="409">
        <f>(141.5/B604)-131.5</f>
        <v>20.912188237172842</v>
      </c>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c r="AA605" s="317"/>
      <c r="AB605" s="317"/>
    </row>
    <row r="606" spans="1:28">
      <c r="A606" s="403" t="s">
        <v>2376</v>
      </c>
      <c r="B606" s="411">
        <f>D603/B602</f>
        <v>21.254334997003742</v>
      </c>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c r="AA606" s="317"/>
      <c r="AB606" s="317"/>
    </row>
    <row r="607" spans="1:28">
      <c r="A607" s="403"/>
      <c r="B607" s="412"/>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c r="AA607" s="317"/>
      <c r="AB607" s="317"/>
    </row>
  </sheetData>
  <pageMargins left="0.75" right="0.75" top="1" bottom="1" header="0.5" footer="0.5"/>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2</vt:i4>
      </vt:variant>
    </vt:vector>
  </HeadingPairs>
  <TitlesOfParts>
    <vt:vector size="68" baseType="lpstr">
      <vt:lpstr>Notes</vt:lpstr>
      <vt:lpstr>Std Template</vt:lpstr>
      <vt:lpstr>CA State</vt:lpstr>
      <vt:lpstr>Venting and Fugitive</vt:lpstr>
      <vt:lpstr>DOGGR Data</vt:lpstr>
      <vt:lpstr>TEOR Fields</vt:lpstr>
      <vt:lpstr>Oil-Gas Fields</vt:lpstr>
      <vt:lpstr>Cogen Data</vt:lpstr>
      <vt:lpstr>API gravity</vt:lpstr>
      <vt:lpstr>Depth</vt:lpstr>
      <vt:lpstr>2010 California Flaring Data</vt:lpstr>
      <vt:lpstr>CA State Sub-Field 2010</vt:lpstr>
      <vt:lpstr>CA Federal OCS</vt:lpstr>
      <vt:lpstr>2010 OCS Data</vt:lpstr>
      <vt:lpstr>Venting and Fugitives</vt:lpstr>
      <vt:lpstr>USA-ANS</vt:lpstr>
      <vt:lpstr>ANS Production Data</vt:lpstr>
      <vt:lpstr>ANS Injection Data</vt:lpstr>
      <vt:lpstr>BP ANS information</vt:lpstr>
      <vt:lpstr>USA-North Dakota Bakken</vt:lpstr>
      <vt:lpstr>2011 Production Data</vt:lpstr>
      <vt:lpstr>2011 Injection Data</vt:lpstr>
      <vt:lpstr>2010 North Dakota Flaring Data</vt:lpstr>
      <vt:lpstr>Angola-Dalia</vt:lpstr>
      <vt:lpstr>Angola-Girassol</vt:lpstr>
      <vt:lpstr>Angola-Greater Plutonio</vt:lpstr>
      <vt:lpstr>Argentina-Canadon Seco</vt:lpstr>
      <vt:lpstr>Argentina-Escalante</vt:lpstr>
      <vt:lpstr>Argentina-Hydra</vt:lpstr>
      <vt:lpstr>Australia-Pyrenees</vt:lpstr>
      <vt:lpstr>Brazil-Albacora Leste</vt:lpstr>
      <vt:lpstr>Brazil-Frade</vt:lpstr>
      <vt:lpstr>Brazil-Marlim</vt:lpstr>
      <vt:lpstr>Brazil-Marlim Sul</vt:lpstr>
      <vt:lpstr>Brazil-Ostra</vt:lpstr>
      <vt:lpstr>Brazil-Polvo</vt:lpstr>
      <vt:lpstr>Cameroon-Lokele</vt:lpstr>
      <vt:lpstr>Canada - Alberta Data</vt:lpstr>
      <vt:lpstr>Canada-Conv Light&amp;Medium Blends</vt:lpstr>
      <vt:lpstr>Canada-Albian Heavy Summary</vt:lpstr>
      <vt:lpstr>Canada-Albian Heavy Mine</vt:lpstr>
      <vt:lpstr>Canada-Albian Heavy TEOR</vt:lpstr>
      <vt:lpstr>Canada-Cold Lake</vt:lpstr>
      <vt:lpstr>Canada-Suncor Synthetic Summary</vt:lpstr>
      <vt:lpstr>Canada-Suncor Synthetic Mine</vt:lpstr>
      <vt:lpstr>Canada-Suncor Synthetic TEOR</vt:lpstr>
      <vt:lpstr>Canada-Syncrude Sweet Premium</vt:lpstr>
      <vt:lpstr>Colombia-Castilla</vt:lpstr>
      <vt:lpstr>Colombia-Vasconia</vt:lpstr>
      <vt:lpstr>Ecuador-Napo</vt:lpstr>
      <vt:lpstr>Ecuador-Oriente</vt:lpstr>
      <vt:lpstr>Iraq-Basra Light</vt:lpstr>
      <vt:lpstr>Neutral zone-Eocene</vt:lpstr>
      <vt:lpstr>Neutral Zone-Ratawi</vt:lpstr>
      <vt:lpstr>Nigeria-Bonny Light</vt:lpstr>
      <vt:lpstr>Nigeria Company Data</vt:lpstr>
      <vt:lpstr>Oman-Oman</vt:lpstr>
      <vt:lpstr>Peru-Loreto</vt:lpstr>
      <vt:lpstr>Peru-Mayna</vt:lpstr>
      <vt:lpstr>Russia-ESPO</vt:lpstr>
      <vt:lpstr>Saudi Arabia-Arab Extra Light</vt:lpstr>
      <vt:lpstr>Saudi Arabia-Arab Light</vt:lpstr>
      <vt:lpstr>Trinidad-Calypso</vt:lpstr>
      <vt:lpstr>Venezuela-Boscan</vt:lpstr>
      <vt:lpstr>Venezuela-Petrozuata</vt:lpstr>
      <vt:lpstr>Venezuela-Zuata Sweet</vt:lpstr>
      <vt:lpstr>'2010 OCS Data'!ogor2010dd</vt:lpstr>
      <vt:lpstr>Depth!Print_Area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2012-07-09T21:39:25Z</dcterms:created>
  <dcterms:modified xsi:type="dcterms:W3CDTF">2015-04-09T17:21:12Z</dcterms:modified>
</cp:coreProperties>
</file>